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sarae\OneDrive\Documents\Sara\Excel Projects\Sales Project\"/>
    </mc:Choice>
  </mc:AlternateContent>
  <xr:revisionPtr revIDLastSave="0" documentId="13_ncr:1_{5C8D5177-7DEF-4B19-8B20-085C034DA9B0}" xr6:coauthVersionLast="47" xr6:coauthVersionMax="47" xr10:uidLastSave="{00000000-0000-0000-0000-000000000000}"/>
  <bookViews>
    <workbookView xWindow="-120" yWindow="-120" windowWidth="29040" windowHeight="15720" activeTab="5" xr2:uid="{7F12BDB3-E276-4DEC-9342-F290CF6412CA}"/>
  </bookViews>
  <sheets>
    <sheet name="sales_order1" sheetId="2" r:id="rId1"/>
    <sheet name="client_details2" sheetId="3" r:id="rId2"/>
    <sheet name="product_details3" sheetId="4" r:id="rId3"/>
    <sheet name="sales_team4" sheetId="5" r:id="rId4"/>
    <sheet name="pvot" sheetId="6" r:id="rId5"/>
    <sheet name="Sales Dashboard" sheetId="1" r:id="rId6"/>
  </sheets>
  <definedNames>
    <definedName name="_xlchart.v1.0" hidden="1">pvot!$Y$11:$Y$14</definedName>
    <definedName name="_xlchart.v1.1" hidden="1">pvot!$Z$10</definedName>
    <definedName name="_xlchart.v1.2" hidden="1">pvot!$Z$11:$Z$14</definedName>
    <definedName name="_xlchart.v1.3" hidden="1">pvot!$P$4:$P$11</definedName>
    <definedName name="_xlchart.v1.4" hidden="1">pvot!$Q$3</definedName>
    <definedName name="_xlchart.v1.5" hidden="1">pvot!$Q$4:$Q$11</definedName>
    <definedName name="_xlchart.v1.6" hidden="1">pvot!$P$4:$P$11</definedName>
    <definedName name="_xlchart.v1.7" hidden="1">pvot!$Q$3</definedName>
    <definedName name="_xlchart.v1.8" hidden="1">pvot!$Q$4:$Q$11</definedName>
    <definedName name="ExternalData_1" localSheetId="1" hidden="1">'client_details2'!$A$1:$I$305</definedName>
    <definedName name="ExternalData_1" localSheetId="2" hidden="1">product_details3!$A$1:$I$91</definedName>
    <definedName name="ExternalData_1" localSheetId="0" hidden="1">sales_order1!$A$1:$T$7246</definedName>
    <definedName name="ExternalData_1" localSheetId="3" hidden="1">sales_team4!$A$1:$D$54</definedName>
    <definedName name="Slicer_itemCategory1">#N/A</definedName>
    <definedName name="Slicer_Region1">#N/A</definedName>
    <definedName name="Slicer_salesMgr">#N/A</definedName>
    <definedName name="Slicer_state">#N/A</definedName>
    <definedName name="Slicer_year1">#N/A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L2" i="6" l="1"/>
  <c r="Q5" i="6"/>
  <c r="Q6" i="6"/>
  <c r="Q7" i="6"/>
  <c r="Q8" i="6"/>
  <c r="Q9" i="6"/>
  <c r="Q10" i="6"/>
  <c r="Q11" i="6"/>
  <c r="Q4" i="6"/>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BI4" i="6" a="1"/>
  <c r="BI4" i="6" s="1"/>
  <c r="BH4" i="6" a="1"/>
  <c r="BH4" i="6" s="1"/>
  <c r="BG4" i="6" a="1"/>
  <c r="BG4" i="6" s="1"/>
  <c r="BE4" i="6" s="1" a="1"/>
  <c r="BE4" i="6" s="1"/>
  <c r="BF4" i="6" a="1"/>
  <c r="BF4" i="6" s="1"/>
  <c r="AP5" i="6"/>
  <c r="AQ5" i="6"/>
  <c r="AP6" i="6"/>
  <c r="AQ6" i="6"/>
  <c r="AP7" i="6"/>
  <c r="AQ7" i="6"/>
  <c r="AP8" i="6"/>
  <c r="AQ8" i="6"/>
  <c r="AP9" i="6"/>
  <c r="AQ9" i="6"/>
  <c r="AP10" i="6"/>
  <c r="AQ10" i="6"/>
  <c r="AP11" i="6"/>
  <c r="AQ11" i="6"/>
  <c r="AP12" i="6"/>
  <c r="AQ12" i="6"/>
  <c r="AP13" i="6"/>
  <c r="AQ13" i="6"/>
  <c r="AP14" i="6"/>
  <c r="AQ14" i="6"/>
  <c r="AP15" i="6"/>
  <c r="AQ15" i="6"/>
  <c r="AQ4" i="6"/>
  <c r="AP4" i="6"/>
  <c r="B10" i="6"/>
  <c r="B6" i="6"/>
  <c r="B9" i="6"/>
  <c r="B7" i="6"/>
  <c r="B8" i="6"/>
  <c r="BF1" i="6" l="1"/>
  <c r="BI1" i="6"/>
  <c r="BH1" i="6"/>
  <c r="BG1" i="6"/>
  <c r="BM2" i="6"/>
  <c r="BK4" i="6" s="1" a="1"/>
  <c r="BK4" i="6" s="1"/>
  <c r="BL4" i="6" l="1" a="1"/>
  <c r="BL4"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746358-5CFB-4CA0-9E37-25E5287807FC}" keepAlive="1" name="Query - client_details2" description="Connection to the 'client_details2' query in the workbook." type="5" refreshedVersion="8" background="1" saveData="1">
    <dbPr connection="Provider=Microsoft.Mashup.OleDb.1;Data Source=$Workbook$;Location=client_details2;Extended Properties=&quot;&quot;" command="SELECT * FROM [client_details2]"/>
  </connection>
  <connection id="2" xr16:uid="{7A5828FB-3D27-477C-BC55-59F9920D5E0A}" keepAlive="1" name="Query - product_details3" description="Connection to the 'product_details3' query in the workbook." type="5" refreshedVersion="8" background="1" saveData="1">
    <dbPr connection="Provider=Microsoft.Mashup.OleDb.1;Data Source=$Workbook$;Location=product_details3;Extended Properties=&quot;&quot;" command="SELECT * FROM [product_details3]"/>
  </connection>
  <connection id="3" xr16:uid="{9CA08888-BECC-4362-9F44-9603D7951E76}" keepAlive="1" name="Query - sales_order1" description="Connection to the 'sales_order1' query in the workbook." type="5" refreshedVersion="8" background="1" saveData="1">
    <dbPr connection="Provider=Microsoft.Mashup.OleDb.1;Data Source=$Workbook$;Location=sales_order1;Extended Properties=&quot;&quot;" command="SELECT * FROM [sales_order1]"/>
  </connection>
  <connection id="4" xr16:uid="{150FC148-9BA1-451D-AAB3-AC15B2EA3597}" keepAlive="1" name="Query - sales_team4" description="Connection to the 'sales_team4' query in the workbook." type="5" refreshedVersion="8" background="1" saveData="1">
    <dbPr connection="Provider=Microsoft.Mashup.OleDb.1;Data Source=$Workbook$;Location=sales_team4;Extended Properties=&quot;&quot;" command="SELECT * FROM [sales_team4]"/>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<sst xmlns="http://schemas.openxmlformats.org/spreadsheetml/2006/main" count="75856" uniqueCount="1217">
  <si>
    <t>date</t>
  </si>
  <si>
    <t>orderNo</t>
  </si>
  <si>
    <t>itemCode</t>
  </si>
  <si>
    <t>itemDescription</t>
  </si>
  <si>
    <t>itemCategory</t>
  </si>
  <si>
    <t>qty</t>
  </si>
  <si>
    <t>unitPrice</t>
  </si>
  <si>
    <t>totalPrice</t>
  </si>
  <si>
    <t>unitCost</t>
  </si>
  <si>
    <t>totalCost</t>
  </si>
  <si>
    <t>profit</t>
  </si>
  <si>
    <t>profitMargin</t>
  </si>
  <si>
    <t>totalProfit</t>
  </si>
  <si>
    <t>clientCode</t>
  </si>
  <si>
    <t>clientName</t>
  </si>
  <si>
    <t>salesHead</t>
  </si>
  <si>
    <t>salesMgr</t>
  </si>
  <si>
    <t>state</t>
  </si>
  <si>
    <t>city</t>
  </si>
  <si>
    <t>P012</t>
  </si>
  <si>
    <t>HydraBloom Hydrating Moisturizer 100ml</t>
  </si>
  <si>
    <t>Moisturizer</t>
  </si>
  <si>
    <t>C0047</t>
  </si>
  <si>
    <t>SilverWave Creations</t>
  </si>
  <si>
    <t>Samuel Moore</t>
  </si>
  <si>
    <t>Sophia Parker</t>
  </si>
  <si>
    <t>New Mexico</t>
  </si>
  <si>
    <t>Santa Fe</t>
  </si>
  <si>
    <t>P023</t>
  </si>
  <si>
    <t>VitaGlow Brightening Serum 30ml</t>
  </si>
  <si>
    <t>Serum</t>
  </si>
  <si>
    <t>C0012</t>
  </si>
  <si>
    <t>Radiant Craft Incorporated</t>
  </si>
  <si>
    <t>Arizona</t>
  </si>
  <si>
    <t>Phoenix</t>
  </si>
  <si>
    <t>P026</t>
  </si>
  <si>
    <t>TimelessElixir Anti-Wrinkle Serum 30m</t>
  </si>
  <si>
    <t>C0034</t>
  </si>
  <si>
    <t>Cassian Winters</t>
  </si>
  <si>
    <t>David Carter</t>
  </si>
  <si>
    <t>Ethan Roberts</t>
  </si>
  <si>
    <t>New York</t>
  </si>
  <si>
    <t>Albany</t>
  </si>
  <si>
    <t>P003</t>
  </si>
  <si>
    <t>RadiantGlow Gel Cleanser 200ml</t>
  </si>
  <si>
    <t>Cleanser</t>
  </si>
  <si>
    <t>C0002</t>
  </si>
  <si>
    <t>Radiant Luxe Beauty</t>
  </si>
  <si>
    <t>Daniel Nelson</t>
  </si>
  <si>
    <t>Wyoming</t>
  </si>
  <si>
    <t>Cheyenne</t>
  </si>
  <si>
    <t>P011</t>
  </si>
  <si>
    <t>HydraBloom Hydrating Moisturizer 50ml</t>
  </si>
  <si>
    <t>C0022</t>
  </si>
  <si>
    <t>Pinnacle Sphere Corp.</t>
  </si>
  <si>
    <t>Victoria Reed</t>
  </si>
  <si>
    <t>Lily Johnson</t>
  </si>
  <si>
    <t>Oregon</t>
  </si>
  <si>
    <t>Portland</t>
  </si>
  <si>
    <t>P044</t>
  </si>
  <si>
    <t>ClearSkies UV Defense SPF 30 50ml</t>
  </si>
  <si>
    <t>Sunscreen</t>
  </si>
  <si>
    <t>C0041</t>
  </si>
  <si>
    <t>Cassiopeia Dawson</t>
  </si>
  <si>
    <t>Benjamin Lawson</t>
  </si>
  <si>
    <t>Oklahoma</t>
  </si>
  <si>
    <t>Oklahoma City</t>
  </si>
  <si>
    <t>P019</t>
  </si>
  <si>
    <t>CrystalClear Hyaluronic Boost 15ml</t>
  </si>
  <si>
    <t>C0009</t>
  </si>
  <si>
    <t>Imelda Sinclair</t>
  </si>
  <si>
    <t>William Jenkins</t>
  </si>
  <si>
    <t>Jack Taylor</t>
  </si>
  <si>
    <t>Florida</t>
  </si>
  <si>
    <t>Miami</t>
  </si>
  <si>
    <t>C0038</t>
  </si>
  <si>
    <t>StarryGrace Luxe Skincare</t>
  </si>
  <si>
    <t>Olivia Harrison</t>
  </si>
  <si>
    <t>Maryland</t>
  </si>
  <si>
    <t>Baltimore</t>
  </si>
  <si>
    <t>P017</t>
  </si>
  <si>
    <t>AgelessAura Anti-Aging Moisturizer 50ml</t>
  </si>
  <si>
    <t>C0015</t>
  </si>
  <si>
    <t>Octavia Grey</t>
  </si>
  <si>
    <t>Missouri</t>
  </si>
  <si>
    <t>St. Louis</t>
  </si>
  <si>
    <t>P020</t>
  </si>
  <si>
    <t>CrystalClear Hyaluronic Boost 30ml</t>
  </si>
  <si>
    <t>C0026</t>
  </si>
  <si>
    <t>Golden Aura Creations</t>
  </si>
  <si>
    <t>Albuquerque</t>
  </si>
  <si>
    <t>C0052</t>
  </si>
  <si>
    <t>OceanQuest Enterprises</t>
  </si>
  <si>
    <t>Emily Clarke</t>
  </si>
  <si>
    <t>South Carolina</t>
  </si>
  <si>
    <t>Charleston</t>
  </si>
  <si>
    <t>P013</t>
  </si>
  <si>
    <t>SilkSkin Lightweight Moisture Veil 30ml</t>
  </si>
  <si>
    <t>C0030</t>
  </si>
  <si>
    <t>BlossomRadiance Essentials</t>
  </si>
  <si>
    <t>Michael Evans</t>
  </si>
  <si>
    <t>Texas</t>
  </si>
  <si>
    <t>San Antonio</t>
  </si>
  <si>
    <t>P041</t>
  </si>
  <si>
    <t>LuminousGlow Tinted Sunscreen 50ml</t>
  </si>
  <si>
    <t>C0010</t>
  </si>
  <si>
    <t>Aurora Flair Cosmetix</t>
  </si>
  <si>
    <t>Jennifer Adams</t>
  </si>
  <si>
    <t>Dallas</t>
  </si>
  <si>
    <t>C0018</t>
  </si>
  <si>
    <t>Lucian Kingsley</t>
  </si>
  <si>
    <t>Lauren King</t>
  </si>
  <si>
    <t>Emily Sanders</t>
  </si>
  <si>
    <t>South Dakota</t>
  </si>
  <si>
    <t>Sioux Falls</t>
  </si>
  <si>
    <t>P045</t>
  </si>
  <si>
    <t>ClearSkies UV Defense SPF 30 100ml</t>
  </si>
  <si>
    <t>C0049</t>
  </si>
  <si>
    <t>PinnacleSage Group</t>
  </si>
  <si>
    <t>Ava Franklin</t>
  </si>
  <si>
    <t>Louisiana</t>
  </si>
  <si>
    <t>New Orleans</t>
  </si>
  <si>
    <t>P032</t>
  </si>
  <si>
    <t>PorePurify Exfoliating Tonic 150ml</t>
  </si>
  <si>
    <t>Toner</t>
  </si>
  <si>
    <t>C0051</t>
  </si>
  <si>
    <t>InfinitiCraft Corp.</t>
  </si>
  <si>
    <t>Tampa</t>
  </si>
  <si>
    <t>P042</t>
  </si>
  <si>
    <t>LuminousGlow Tinted Sunscreen 100ml</t>
  </si>
  <si>
    <t>C0008</t>
  </si>
  <si>
    <t>Serenity Sinclair</t>
  </si>
  <si>
    <t>Ashley Turner</t>
  </si>
  <si>
    <t>California</t>
  </si>
  <si>
    <t>San Francisco</t>
  </si>
  <si>
    <t>P046</t>
  </si>
  <si>
    <t>DewDrop Hydration Sheet Mask</t>
  </si>
  <si>
    <t>Facemask</t>
  </si>
  <si>
    <t>C0014</t>
  </si>
  <si>
    <t>Stellar Dynamo Corp.</t>
  </si>
  <si>
    <t>Virginia</t>
  </si>
  <si>
    <t>Richmond</t>
  </si>
  <si>
    <t>P024</t>
  </si>
  <si>
    <t>VitaGlow Brightening Serum 50ml</t>
  </si>
  <si>
    <t>C0029</t>
  </si>
  <si>
    <t>OpulentSilk Beauty</t>
  </si>
  <si>
    <t>Samantha Mitchell</t>
  </si>
  <si>
    <t>Kentucky</t>
  </si>
  <si>
    <t>Louisville</t>
  </si>
  <si>
    <t>P072</t>
  </si>
  <si>
    <t>FreshWipe Cleansing Towelettes  80s</t>
  </si>
  <si>
    <t>Makeup Removers</t>
  </si>
  <si>
    <t>C0003</t>
  </si>
  <si>
    <t>Rosy Flair Beauty</t>
  </si>
  <si>
    <t>Elizabeth Young</t>
  </si>
  <si>
    <t>Los Angeles</t>
  </si>
  <si>
    <t>P040</t>
  </si>
  <si>
    <t>LuminousGlow Tinted Sunscreen 30ml</t>
  </si>
  <si>
    <t>C0016</t>
  </si>
  <si>
    <t>Griffin Maddox</t>
  </si>
  <si>
    <t>Rachel Owens</t>
  </si>
  <si>
    <t>Illinois</t>
  </si>
  <si>
    <t>Chicago</t>
  </si>
  <si>
    <t>C0053</t>
  </si>
  <si>
    <t>QuantumPulse Systems</t>
  </si>
  <si>
    <t>Ohio</t>
  </si>
  <si>
    <t>Cleveland</t>
  </si>
  <si>
    <t>C0005</t>
  </si>
  <si>
    <t>Rylan Callahan</t>
  </si>
  <si>
    <t>Houston</t>
  </si>
  <si>
    <t>P066</t>
  </si>
  <si>
    <t>PurePurge Micellar Cleansing Water 100ml</t>
  </si>
  <si>
    <t>C0044</t>
  </si>
  <si>
    <t>OpulentElixir Beauty</t>
  </si>
  <si>
    <t>Syracuse</t>
  </si>
  <si>
    <t>P043</t>
  </si>
  <si>
    <t>ClearSkies UV Defense SPF 30 30ml</t>
  </si>
  <si>
    <t>C0037</t>
  </si>
  <si>
    <t>PureWhisper Essentials</t>
  </si>
  <si>
    <t>Iowa</t>
  </si>
  <si>
    <t>Des Moines</t>
  </si>
  <si>
    <t>P055</t>
  </si>
  <si>
    <t>VelvetSkin Renewing Scrub 100ml</t>
  </si>
  <si>
    <t>Exfoliator</t>
  </si>
  <si>
    <t>C0011</t>
  </si>
  <si>
    <t>Celestial Silk Luxe Skincare</t>
  </si>
  <si>
    <t>Joseph Simmons</t>
  </si>
  <si>
    <t>Minnesota</t>
  </si>
  <si>
    <t>Minneapolis</t>
  </si>
  <si>
    <t>C0024</t>
  </si>
  <si>
    <t>Moonlight Grace Essentials</t>
  </si>
  <si>
    <t>Jessica Foster</t>
  </si>
  <si>
    <t>Alaska</t>
  </si>
  <si>
    <t>Nome</t>
  </si>
  <si>
    <t>P002</t>
  </si>
  <si>
    <t>RadiantGlow Gel Cleanser 100ml</t>
  </si>
  <si>
    <t>C0045</t>
  </si>
  <si>
    <t>AuroraBlossom Essentials</t>
  </si>
  <si>
    <t>Fresno</t>
  </si>
  <si>
    <t>C0006</t>
  </si>
  <si>
    <t>Maeve Kingsley</t>
  </si>
  <si>
    <t>Christopher Green</t>
  </si>
  <si>
    <t>Nevada</t>
  </si>
  <si>
    <t>Las Vegas</t>
  </si>
  <si>
    <t>P067</t>
  </si>
  <si>
    <t>PurePurge Micellar Cleansing Water 150ml</t>
  </si>
  <si>
    <t>C0021</t>
  </si>
  <si>
    <t>Horizon Luxe Ventures</t>
  </si>
  <si>
    <t>Orlando</t>
  </si>
  <si>
    <t>P001</t>
  </si>
  <si>
    <t>RadiantGlow Gel Cleanser 50ml</t>
  </si>
  <si>
    <t>C0023</t>
  </si>
  <si>
    <t>Rosy Hue Beauty</t>
  </si>
  <si>
    <t>Benjamin Ingram</t>
  </si>
  <si>
    <t>Idaho</t>
  </si>
  <si>
    <t>Boise</t>
  </si>
  <si>
    <t>C0031</t>
  </si>
  <si>
    <t>StellarWings Incorporated</t>
  </si>
  <si>
    <t>Matthew Walker</t>
  </si>
  <si>
    <t>Georgia</t>
  </si>
  <si>
    <t>Atlanta</t>
  </si>
  <si>
    <t>P006</t>
  </si>
  <si>
    <t>PureFoam Renewing Cleanser 200ml</t>
  </si>
  <si>
    <t>C0048</t>
  </si>
  <si>
    <t>Octavia Hart</t>
  </si>
  <si>
    <t>Washington</t>
  </si>
  <si>
    <t>Seattle</t>
  </si>
  <si>
    <t>C0019</t>
  </si>
  <si>
    <t>Delilah Prescott</t>
  </si>
  <si>
    <t>Kansas</t>
  </si>
  <si>
    <t>Kansas City</t>
  </si>
  <si>
    <t>C0033</t>
  </si>
  <si>
    <t>ZenithGrove Solutions</t>
  </si>
  <si>
    <t>Alabama</t>
  </si>
  <si>
    <t>Birmingham</t>
  </si>
  <si>
    <t>P005</t>
  </si>
  <si>
    <t>PureFoam Renewing Cleanser 100ml</t>
  </si>
  <si>
    <t>C0042</t>
  </si>
  <si>
    <t>Jasper Monroe</t>
  </si>
  <si>
    <t>Nicholas Coleman</t>
  </si>
  <si>
    <t>Michigan</t>
  </si>
  <si>
    <t>Detroit</t>
  </si>
  <si>
    <t>P015</t>
  </si>
  <si>
    <t>SilkSkin Lightweight Moisture Veil 100ml</t>
  </si>
  <si>
    <t>C0050</t>
  </si>
  <si>
    <t>SolarLuxe Incorporated</t>
  </si>
  <si>
    <t>North Dakota</t>
  </si>
  <si>
    <t>Fargo</t>
  </si>
  <si>
    <t>C0007</t>
  </si>
  <si>
    <t>Orion Sterling</t>
  </si>
  <si>
    <t>Anchorage</t>
  </si>
  <si>
    <t>P007</t>
  </si>
  <si>
    <t>LuxeSilk Oil Cleansing Essence 50 ml</t>
  </si>
  <si>
    <t>C0013</t>
  </si>
  <si>
    <t>Seraphina Sinclair</t>
  </si>
  <si>
    <t>Wasilla</t>
  </si>
  <si>
    <t>P047</t>
  </si>
  <si>
    <t>GlowRevive Detox Clay Mask 50g</t>
  </si>
  <si>
    <t>C0040</t>
  </si>
  <si>
    <t>Atticus Quinn</t>
  </si>
  <si>
    <t>North Carolina</t>
  </si>
  <si>
    <t>Charlotte</t>
  </si>
  <si>
    <t>C0043</t>
  </si>
  <si>
    <t>LuminousHue Cosmetix</t>
  </si>
  <si>
    <t>Mia Hughes</t>
  </si>
  <si>
    <t>Sacramento</t>
  </si>
  <si>
    <t>C0020</t>
  </si>
  <si>
    <t>Lyric Davenport</t>
  </si>
  <si>
    <t>San Diego</t>
  </si>
  <si>
    <t>C0039</t>
  </si>
  <si>
    <t>EtherealSilk Creations</t>
  </si>
  <si>
    <t>Grace Allen</t>
  </si>
  <si>
    <t>Juneau</t>
  </si>
  <si>
    <t>C0032</t>
  </si>
  <si>
    <t>AquaFusion Incorporated</t>
  </si>
  <si>
    <t>San Jose</t>
  </si>
  <si>
    <t>C0004</t>
  </si>
  <si>
    <t>Enchanted Silk Creations</t>
  </si>
  <si>
    <t>New York City</t>
  </si>
  <si>
    <t>P022</t>
  </si>
  <si>
    <t>VitaGlow Brightening Serum 15ml</t>
  </si>
  <si>
    <t>C0025</t>
  </si>
  <si>
    <t>Eamon Nash</t>
  </si>
  <si>
    <t>Tucson</t>
  </si>
  <si>
    <t>C0035</t>
  </si>
  <si>
    <t>CrystalMist Skincare</t>
  </si>
  <si>
    <t>Colorado</t>
  </si>
  <si>
    <t>Denver</t>
  </si>
  <si>
    <t>P068</t>
  </si>
  <si>
    <t>PurePurge Micellar Cleansing Water 200ml</t>
  </si>
  <si>
    <t>C0028</t>
  </si>
  <si>
    <t>Thaddeus Nash</t>
  </si>
  <si>
    <t>Reno</t>
  </si>
  <si>
    <t>C0001</t>
  </si>
  <si>
    <t>Belle Glow Cosmetics</t>
  </si>
  <si>
    <t>C0036</t>
  </si>
  <si>
    <t>MoonlightHarbor Beauty</t>
  </si>
  <si>
    <t>Wisconsin</t>
  </si>
  <si>
    <t>Milwaukee</t>
  </si>
  <si>
    <t>C0046</t>
  </si>
  <si>
    <t>CrimsonPeak Ventures</t>
  </si>
  <si>
    <t>Fort Worth</t>
  </si>
  <si>
    <t>C0027</t>
  </si>
  <si>
    <t>PureHarbor Creations</t>
  </si>
  <si>
    <t>Austin</t>
  </si>
  <si>
    <t>P025</t>
  </si>
  <si>
    <t>TimelessElixir Anti-Wrinkle Serum 15ml</t>
  </si>
  <si>
    <t>P029</t>
  </si>
  <si>
    <t>AquaFresh Hydrating Toner 150ml</t>
  </si>
  <si>
    <t>P048</t>
  </si>
  <si>
    <t>GlowRevive Detox Clay Mask 100g</t>
  </si>
  <si>
    <t>P010</t>
  </si>
  <si>
    <t>HydraBloom Hydrating Moisturizer 30ml</t>
  </si>
  <si>
    <t>P049</t>
  </si>
  <si>
    <t>DreamSoothe Overnight Mask 50g</t>
  </si>
  <si>
    <t>P051</t>
  </si>
  <si>
    <t>CrystalGlow Gentle Exfoliator 50ml</t>
  </si>
  <si>
    <t>C0054</t>
  </si>
  <si>
    <t>HorizonFlare Corp.</t>
  </si>
  <si>
    <t>Casper</t>
  </si>
  <si>
    <t>P039</t>
  </si>
  <si>
    <t>SunGuard Shield SPF 50+ 100ml</t>
  </si>
  <si>
    <t>C0017</t>
  </si>
  <si>
    <t>Seraphina Hart</t>
  </si>
  <si>
    <t>Buffalo</t>
  </si>
  <si>
    <t>P052</t>
  </si>
  <si>
    <t>CrystalGlow Gentle Exfoliator 100ml</t>
  </si>
  <si>
    <t>P038</t>
  </si>
  <si>
    <t>SunGuard Shield SPF 50+ 50ml</t>
  </si>
  <si>
    <t>P035</t>
  </si>
  <si>
    <t>CalmBliss Soothing Toner 150ml</t>
  </si>
  <si>
    <t>P054</t>
  </si>
  <si>
    <t>VelvetSkin Renewing Scrub 50ml</t>
  </si>
  <si>
    <t>P030</t>
  </si>
  <si>
    <t>AquaFresh Hydrating Toner 200ml</t>
  </si>
  <si>
    <t>P004</t>
  </si>
  <si>
    <t>PureFoam Renewing Cleanser 50ml</t>
  </si>
  <si>
    <t>P069</t>
  </si>
  <si>
    <t>ElixirMelt Makeup Remover Oil  100ml</t>
  </si>
  <si>
    <t>P021</t>
  </si>
  <si>
    <t>CrystalClear Hyaluronic Boost 50ml</t>
  </si>
  <si>
    <t>C0055</t>
  </si>
  <si>
    <t>TimelessAura Luxe Skincare</t>
  </si>
  <si>
    <t>West Virginia</t>
  </si>
  <si>
    <t>P031</t>
  </si>
  <si>
    <t>PorePurify Exfoliating Tonic 100ml</t>
  </si>
  <si>
    <t>P018</t>
  </si>
  <si>
    <t>AgelessAura Anti-Aging Moisturizer 100ml</t>
  </si>
  <si>
    <t>P053</t>
  </si>
  <si>
    <t>CrystalGlow Gentle Exfoliator 150ml</t>
  </si>
  <si>
    <t>P027</t>
  </si>
  <si>
    <t>TimelessElixir Anti-Wrinkle Serum 50ml</t>
  </si>
  <si>
    <t>P014</t>
  </si>
  <si>
    <t>SilkSkin Lightweight Moisture Veil 50ml</t>
  </si>
  <si>
    <t>C0056</t>
  </si>
  <si>
    <t>Imogen West</t>
  </si>
  <si>
    <t>Arkansas</t>
  </si>
  <si>
    <t>Little Rock</t>
  </si>
  <si>
    <t>P037</t>
  </si>
  <si>
    <t>SunGuard Shield SPF 50+ 30ml</t>
  </si>
  <si>
    <t>P034</t>
  </si>
  <si>
    <t>CalmBliss Soothing Toner 100ml</t>
  </si>
  <si>
    <t>P050</t>
  </si>
  <si>
    <t>DreamSoothe Overnight Mask 100g</t>
  </si>
  <si>
    <t>P009</t>
  </si>
  <si>
    <t>LuxeSilk Oil Cleansing Essence 200 ml</t>
  </si>
  <si>
    <t>C0057</t>
  </si>
  <si>
    <t>Phineas Dawson</t>
  </si>
  <si>
    <t>Indiana</t>
  </si>
  <si>
    <t>Indianapolis</t>
  </si>
  <si>
    <t>C0060</t>
  </si>
  <si>
    <t>GoldenHarbor Cosmetix</t>
  </si>
  <si>
    <t>Utah</t>
  </si>
  <si>
    <t>Salt Lake City</t>
  </si>
  <si>
    <t>P057</t>
  </si>
  <si>
    <t>PureDerm Micro-Exfoliating Gel 50ml</t>
  </si>
  <si>
    <t>C0058</t>
  </si>
  <si>
    <t>Octavia Tate</t>
  </si>
  <si>
    <t>Andrew Parker</t>
  </si>
  <si>
    <t>Vermont</t>
  </si>
  <si>
    <t>Burlington</t>
  </si>
  <si>
    <t>C0059</t>
  </si>
  <si>
    <t>Eamon Kingsley</t>
  </si>
  <si>
    <t>James Edwards</t>
  </si>
  <si>
    <t>New Jersey</t>
  </si>
  <si>
    <t>Newark</t>
  </si>
  <si>
    <t>P058</t>
  </si>
  <si>
    <t>PureDerm Micro-Exfoliating Gel 100ml</t>
  </si>
  <si>
    <t>P036</t>
  </si>
  <si>
    <t>CalmBliss Soothing Toner 200ml</t>
  </si>
  <si>
    <t>P070</t>
  </si>
  <si>
    <t>ElixirMelt Makeup Remover Oil  150ml</t>
  </si>
  <si>
    <t>C0061</t>
  </si>
  <si>
    <t>Aurelia Quinn</t>
  </si>
  <si>
    <t>Oakland</t>
  </si>
  <si>
    <t>C0064</t>
  </si>
  <si>
    <t>DiamondElegance Beauty</t>
  </si>
  <si>
    <t>Kodiak</t>
  </si>
  <si>
    <t>C0063</t>
  </si>
  <si>
    <t>Amara Wilde</t>
  </si>
  <si>
    <t>C0062</t>
  </si>
  <si>
    <t>Nikolai Hayes</t>
  </si>
  <si>
    <t>Montana</t>
  </si>
  <si>
    <t>Billings</t>
  </si>
  <si>
    <t>P033</t>
  </si>
  <si>
    <t>PorePurify Exfoliating Tonic 200ml</t>
  </si>
  <si>
    <t>P071</t>
  </si>
  <si>
    <t>ElixirMelt Makeup Remover Oil  200ml</t>
  </si>
  <si>
    <t>P059</t>
  </si>
  <si>
    <t>PureDerm Micro-Exfoliating Gel 150ml</t>
  </si>
  <si>
    <t>C0065</t>
  </si>
  <si>
    <t>CelestialGlow Essentials</t>
  </si>
  <si>
    <t>C0066</t>
  </si>
  <si>
    <t>MoonlitBloom Creations</t>
  </si>
  <si>
    <t>Gillette</t>
  </si>
  <si>
    <t>P016</t>
  </si>
  <si>
    <t>AgelessAura Anti-Aging Moisturizer 30ml</t>
  </si>
  <si>
    <t>C0067</t>
  </si>
  <si>
    <t>Oberon Sterling</t>
  </si>
  <si>
    <t>Springfield</t>
  </si>
  <si>
    <t>C0068</t>
  </si>
  <si>
    <t>IvoryRadiance Cosmetix</t>
  </si>
  <si>
    <t>Annapolis</t>
  </si>
  <si>
    <t>C0069</t>
  </si>
  <si>
    <t>RadiantElixir Skincare</t>
  </si>
  <si>
    <t>Delaware</t>
  </si>
  <si>
    <t>Wilmington</t>
  </si>
  <si>
    <t>C0070</t>
  </si>
  <si>
    <t>PurePetals Beauty</t>
  </si>
  <si>
    <t>Lansing</t>
  </si>
  <si>
    <t>C0071</t>
  </si>
  <si>
    <t>Cressida Steele</t>
  </si>
  <si>
    <t>Tennessee</t>
  </si>
  <si>
    <t>Nashville</t>
  </si>
  <si>
    <t>P008</t>
  </si>
  <si>
    <t>LuxeSilk Oil Cleansing Essence 100 ml</t>
  </si>
  <si>
    <t>P028</t>
  </si>
  <si>
    <t>AquaFresh Hydrating Toner 100ml</t>
  </si>
  <si>
    <t>P056</t>
  </si>
  <si>
    <t>VelvetSkin Renewing Scrub 150ml</t>
  </si>
  <si>
    <t>C0073</t>
  </si>
  <si>
    <t>Atlas Kingsley</t>
  </si>
  <si>
    <t>Rochester</t>
  </si>
  <si>
    <t>C0074</t>
  </si>
  <si>
    <t>Seraphina Wilde</t>
  </si>
  <si>
    <t>Nebraska</t>
  </si>
  <si>
    <t>Lincoln</t>
  </si>
  <si>
    <t>C0076</t>
  </si>
  <si>
    <t>ThunderWave Technologies</t>
  </si>
  <si>
    <t>Massachusetts</t>
  </si>
  <si>
    <t>Boston</t>
  </si>
  <si>
    <t>C0077</t>
  </si>
  <si>
    <t>EmeraldSphere Solutions</t>
  </si>
  <si>
    <t>Fairbanks</t>
  </si>
  <si>
    <t>C0078</t>
  </si>
  <si>
    <t>CosmoLink Incorporated</t>
  </si>
  <si>
    <t>Jacksonville</t>
  </si>
  <si>
    <t>C0072</t>
  </si>
  <si>
    <t>BlossomLuxe Essentials</t>
  </si>
  <si>
    <t>Pennsylvania</t>
  </si>
  <si>
    <t>Philadelphia</t>
  </si>
  <si>
    <t>C0075</t>
  </si>
  <si>
    <t>Ignatius Flynn</t>
  </si>
  <si>
    <t>Flagstaff</t>
  </si>
  <si>
    <t>C0080</t>
  </si>
  <si>
    <t>EternalGlow Essentials</t>
  </si>
  <si>
    <t>Cincinnati</t>
  </si>
  <si>
    <t>C0081</t>
  </si>
  <si>
    <t>SecretSapphire Creations</t>
  </si>
  <si>
    <t>C0079</t>
  </si>
  <si>
    <t>FusionDynamo Group</t>
  </si>
  <si>
    <t>Peoria</t>
  </si>
  <si>
    <t>C0082</t>
  </si>
  <si>
    <t>OpulentFlair Beauty</t>
  </si>
  <si>
    <t>El Paso</t>
  </si>
  <si>
    <t>C0083</t>
  </si>
  <si>
    <t>CrystalAura Cosmetix</t>
  </si>
  <si>
    <t>Columbia</t>
  </si>
  <si>
    <t>C0084</t>
  </si>
  <si>
    <t>RadiantPetals Skincare</t>
  </si>
  <si>
    <t>Bismarck</t>
  </si>
  <si>
    <t>C0086</t>
  </si>
  <si>
    <t>SparklingNova Corp.</t>
  </si>
  <si>
    <t>Amarillo</t>
  </si>
  <si>
    <t>C0085</t>
  </si>
  <si>
    <t>VelvetDusk Beauty</t>
  </si>
  <si>
    <t>Taos</t>
  </si>
  <si>
    <t>C0087</t>
  </si>
  <si>
    <t>QuantumRise Corp.</t>
  </si>
  <si>
    <t>Colorado Springs</t>
  </si>
  <si>
    <t>C0088</t>
  </si>
  <si>
    <t>BlueAegis Technologies</t>
  </si>
  <si>
    <t>C0089</t>
  </si>
  <si>
    <t>TerraFusion Group</t>
  </si>
  <si>
    <t>Montpelier</t>
  </si>
  <si>
    <t>C0090</t>
  </si>
  <si>
    <t>CrystalCrest Incorporated</t>
  </si>
  <si>
    <t>Mississippi</t>
  </si>
  <si>
    <t>Southaven</t>
  </si>
  <si>
    <t>C0091</t>
  </si>
  <si>
    <t>NovaWave Enterprises</t>
  </si>
  <si>
    <t>Lubbock</t>
  </si>
  <si>
    <t>C0092</t>
  </si>
  <si>
    <t>Lucius Flynn</t>
  </si>
  <si>
    <t>Savannah</t>
  </si>
  <si>
    <t>C0093</t>
  </si>
  <si>
    <t>BlossomFlair Skincare</t>
  </si>
  <si>
    <t>Rock Springs</t>
  </si>
  <si>
    <t>C0094</t>
  </si>
  <si>
    <t>RosyDream Skincare</t>
  </si>
  <si>
    <t>Tacoma</t>
  </si>
  <si>
    <t>C0096</t>
  </si>
  <si>
    <t>DivinePearl Skincare</t>
  </si>
  <si>
    <t>Provo</t>
  </si>
  <si>
    <t>C0098</t>
  </si>
  <si>
    <t>Persephone Harper</t>
  </si>
  <si>
    <t>C0095</t>
  </si>
  <si>
    <t>OpalBlossom Beauty</t>
  </si>
  <si>
    <t>Seward</t>
  </si>
  <si>
    <t>C0099</t>
  </si>
  <si>
    <t>SolarCrest Corp.</t>
  </si>
  <si>
    <t>Harrisburg</t>
  </si>
  <si>
    <t>C0100</t>
  </si>
  <si>
    <t>AquaPulse Creations</t>
  </si>
  <si>
    <t>Toledo</t>
  </si>
  <si>
    <t>C0097</t>
  </si>
  <si>
    <t>Leander Wilde</t>
  </si>
  <si>
    <t>Rapid City</t>
  </si>
  <si>
    <t>C0103</t>
  </si>
  <si>
    <t>ThunderSphere Corp.</t>
  </si>
  <si>
    <t>Riverside</t>
  </si>
  <si>
    <t>C0104</t>
  </si>
  <si>
    <t>PearlSilk Beauty</t>
  </si>
  <si>
    <t>Baton Rouge</t>
  </si>
  <si>
    <t>C0105</t>
  </si>
  <si>
    <t>TimelessBloom Luxe Skincare</t>
  </si>
  <si>
    <t>Corpus Christi</t>
  </si>
  <si>
    <t>C0106</t>
  </si>
  <si>
    <t>StarryRadiance Cosmetix</t>
  </si>
  <si>
    <t>Iowa City</t>
  </si>
  <si>
    <t>C0101</t>
  </si>
  <si>
    <t>TechnoCraft Corp.</t>
  </si>
  <si>
    <t>Roswell</t>
  </si>
  <si>
    <t>C0107</t>
  </si>
  <si>
    <t>MoonlitNectar Beauty</t>
  </si>
  <si>
    <t>Rhode Island</t>
  </si>
  <si>
    <t>Providence</t>
  </si>
  <si>
    <t>C0102</t>
  </si>
  <si>
    <t>ZenithHaven Ventures</t>
  </si>
  <si>
    <t>Lexington</t>
  </si>
  <si>
    <t>C0108</t>
  </si>
  <si>
    <t>DiamondAura Luxe Skincare</t>
  </si>
  <si>
    <t>Galveston</t>
  </si>
  <si>
    <t>C0109</t>
  </si>
  <si>
    <t>QuantumLink Corp.</t>
  </si>
  <si>
    <t>Eugene</t>
  </si>
  <si>
    <t>C0199</t>
  </si>
  <si>
    <t>Elara Monroe</t>
  </si>
  <si>
    <t>Missoula</t>
  </si>
  <si>
    <t>C0110</t>
  </si>
  <si>
    <t>Cordelia Cassidy</t>
  </si>
  <si>
    <t>C0115</t>
  </si>
  <si>
    <t>BlossomWhisper Cosmetics</t>
  </si>
  <si>
    <t>Maine</t>
  </si>
  <si>
    <t>C0111</t>
  </si>
  <si>
    <t>CelestialHarmony Essentials</t>
  </si>
  <si>
    <t>Memphis</t>
  </si>
  <si>
    <t>C0142</t>
  </si>
  <si>
    <t>GlamourWave Products</t>
  </si>
  <si>
    <t>Palmer</t>
  </si>
  <si>
    <t>C0112</t>
  </si>
  <si>
    <t>Zara Winters</t>
  </si>
  <si>
    <t>Norfolk</t>
  </si>
  <si>
    <t>C0128</t>
  </si>
  <si>
    <t>SolarFlare Ventures</t>
  </si>
  <si>
    <t>Augusta</t>
  </si>
  <si>
    <t>C0135</t>
  </si>
  <si>
    <t>DivineGlow Beauty</t>
  </si>
  <si>
    <t>Long Beach</t>
  </si>
  <si>
    <t>C0132</t>
  </si>
  <si>
    <t>OpalNectar Beauty</t>
  </si>
  <si>
    <t>Santa Ana</t>
  </si>
  <si>
    <t>C0124</t>
  </si>
  <si>
    <t>CrystalSkin Elegance</t>
  </si>
  <si>
    <t>Coeur d'Alene</t>
  </si>
  <si>
    <t>C0137</t>
  </si>
  <si>
    <t>Octavia Sterling</t>
  </si>
  <si>
    <t>Tulsa</t>
  </si>
  <si>
    <t>C0116</t>
  </si>
  <si>
    <t>BlossomElixir Essentials</t>
  </si>
  <si>
    <t>Ann Arbor</t>
  </si>
  <si>
    <t>C0143</t>
  </si>
  <si>
    <t>PureAura Cosmetix</t>
  </si>
  <si>
    <t>Plano</t>
  </si>
  <si>
    <t>C0130</t>
  </si>
  <si>
    <t>BlueSphere Technologies</t>
  </si>
  <si>
    <t>Bakersfield</t>
  </si>
  <si>
    <t>C0149</t>
  </si>
  <si>
    <t>QuantumSphere Corp.</t>
  </si>
  <si>
    <t>South Bend</t>
  </si>
  <si>
    <t>C0121</t>
  </si>
  <si>
    <t>HorizonNova Corp.</t>
  </si>
  <si>
    <t>Brownsville</t>
  </si>
  <si>
    <t>C0122</t>
  </si>
  <si>
    <t>FusionPulse Group</t>
  </si>
  <si>
    <t>McAllen</t>
  </si>
  <si>
    <t>C0118</t>
  </si>
  <si>
    <t>Rowan Hale</t>
  </si>
  <si>
    <t>Fort Wayne</t>
  </si>
  <si>
    <t>C0144</t>
  </si>
  <si>
    <t>VelvetBloom Beauty</t>
  </si>
  <si>
    <t>Raleigh</t>
  </si>
  <si>
    <t>C0114</t>
  </si>
  <si>
    <t>ElysianGlow Creations</t>
  </si>
  <si>
    <t>Cody</t>
  </si>
  <si>
    <t>C0126</t>
  </si>
  <si>
    <t>Seraphim Holloway</t>
  </si>
  <si>
    <t>Dover</t>
  </si>
  <si>
    <t>C0147</t>
  </si>
  <si>
    <t>SecretGarden Beauty</t>
  </si>
  <si>
    <t>Virginia Beach</t>
  </si>
  <si>
    <t>C0127</t>
  </si>
  <si>
    <t>Orion West</t>
  </si>
  <si>
    <t>Salem</t>
  </si>
  <si>
    <t>C0134</t>
  </si>
  <si>
    <t>EtherealHarbor Skincare</t>
  </si>
  <si>
    <t>Spokane</t>
  </si>
  <si>
    <t>C0145</t>
  </si>
  <si>
    <t>AuroraFresh Cosmetics</t>
  </si>
  <si>
    <t>Irvine</t>
  </si>
  <si>
    <t>C0140</t>
  </si>
  <si>
    <t>SilverHarbor Technologies</t>
  </si>
  <si>
    <t>Mobile</t>
  </si>
  <si>
    <t>C0138</t>
  </si>
  <si>
    <t>Leopold Caldwell</t>
  </si>
  <si>
    <t>Jersey City</t>
  </si>
  <si>
    <t>C0113</t>
  </si>
  <si>
    <t>Evander Quinn</t>
  </si>
  <si>
    <t>Connecticut</t>
  </si>
  <si>
    <t>New Haven</t>
  </si>
  <si>
    <t>C0120</t>
  </si>
  <si>
    <t>RadiantCrest Ventures</t>
  </si>
  <si>
    <t>Anaheim</t>
  </si>
  <si>
    <t>C0117</t>
  </si>
  <si>
    <t>VelvetDream Creations</t>
  </si>
  <si>
    <t>Waco</t>
  </si>
  <si>
    <t>C0146</t>
  </si>
  <si>
    <t>StarryLux Beauty Co.</t>
  </si>
  <si>
    <t>C0123</t>
  </si>
  <si>
    <t>TerraMist Incorporated</t>
  </si>
  <si>
    <t>Midland</t>
  </si>
  <si>
    <t>C0161</t>
  </si>
  <si>
    <t>AquaNova Corp.</t>
  </si>
  <si>
    <t>Knoxville</t>
  </si>
  <si>
    <t>C0148</t>
  </si>
  <si>
    <t>AzureNova Creations</t>
  </si>
  <si>
    <t>Arlington</t>
  </si>
  <si>
    <t>C0154</t>
  </si>
  <si>
    <t>AuroraMist Essentials</t>
  </si>
  <si>
    <t>Bend</t>
  </si>
  <si>
    <t>C0119</t>
  </si>
  <si>
    <t>RadiantNectar Cosmetix</t>
  </si>
  <si>
    <t>New Hampshire</t>
  </si>
  <si>
    <t>Manchester</t>
  </si>
  <si>
    <t>C0139</t>
  </si>
  <si>
    <t>Eloise Cassidy</t>
  </si>
  <si>
    <t>Aurora</t>
  </si>
  <si>
    <t>C0151</t>
  </si>
  <si>
    <t>ZenithFlare Creations</t>
  </si>
  <si>
    <t>Bethel</t>
  </si>
  <si>
    <t>C0129</t>
  </si>
  <si>
    <t>CrystalCraft Corp.</t>
  </si>
  <si>
    <t>Pittsburgh</t>
  </si>
  <si>
    <t>C0152</t>
  </si>
  <si>
    <t>Tamsin Harper</t>
  </si>
  <si>
    <t>Tallahassee</t>
  </si>
  <si>
    <t>C0150</t>
  </si>
  <si>
    <t>EmeraldHarbor Ventures</t>
  </si>
  <si>
    <t>Greenville</t>
  </si>
  <si>
    <t>C0141</t>
  </si>
  <si>
    <t>FusionQuest Incorporated</t>
  </si>
  <si>
    <t>St. Petersburg</t>
  </si>
  <si>
    <t>C0125</t>
  </si>
  <si>
    <t>OpulentGlow Creations</t>
  </si>
  <si>
    <t>Valdez</t>
  </si>
  <si>
    <t>C0158</t>
  </si>
  <si>
    <t>Octavia Quinn</t>
  </si>
  <si>
    <t>Ames</t>
  </si>
  <si>
    <t>C0162</t>
  </si>
  <si>
    <t>Malachai Hale</t>
  </si>
  <si>
    <t>Newport News</t>
  </si>
  <si>
    <t>C0163</t>
  </si>
  <si>
    <t>SilverFlare Technologies</t>
  </si>
  <si>
    <t>Green Bay</t>
  </si>
  <si>
    <t>C0155</t>
  </si>
  <si>
    <t>RosyPearl Creations</t>
  </si>
  <si>
    <t>Twin Falls</t>
  </si>
  <si>
    <t>C0157</t>
  </si>
  <si>
    <t>EtherealElegance Beauty</t>
  </si>
  <si>
    <t>Bowie</t>
  </si>
  <si>
    <t>C0159</t>
  </si>
  <si>
    <t>Esme Reyes</t>
  </si>
  <si>
    <t>Warwick</t>
  </si>
  <si>
    <t>C0153</t>
  </si>
  <si>
    <t>Orion Hale</t>
  </si>
  <si>
    <t>Mesa</t>
  </si>
  <si>
    <t>C0136</t>
  </si>
  <si>
    <t>SereneElixir Creations</t>
  </si>
  <si>
    <t>Santa Clarita</t>
  </si>
  <si>
    <t>C0133</t>
  </si>
  <si>
    <t>StarryBlossom Essentials</t>
  </si>
  <si>
    <t>Homer</t>
  </si>
  <si>
    <t>C0168</t>
  </si>
  <si>
    <t>Rowan Calloway</t>
  </si>
  <si>
    <t>C0165</t>
  </si>
  <si>
    <t>LunarMist Incorporated</t>
  </si>
  <si>
    <t>C0169</t>
  </si>
  <si>
    <t>Thaddeus Brighton</t>
  </si>
  <si>
    <t>C0166</t>
  </si>
  <si>
    <t>FusionPulse Corp.</t>
  </si>
  <si>
    <t>C0173</t>
  </si>
  <si>
    <t>VelvetElegance Luxe Skincare</t>
  </si>
  <si>
    <t>Yuma</t>
  </si>
  <si>
    <t>C0172</t>
  </si>
  <si>
    <t>DiamondMist Cosmetix</t>
  </si>
  <si>
    <t>C0176</t>
  </si>
  <si>
    <t>AzureDynamo Ventures</t>
  </si>
  <si>
    <t>C0182</t>
  </si>
  <si>
    <t>IvoryLuxe Skincare</t>
  </si>
  <si>
    <t>C0160</t>
  </si>
  <si>
    <t>LuminousHarbor Cosmetix</t>
  </si>
  <si>
    <t>Medford</t>
  </si>
  <si>
    <t>C0178</t>
  </si>
  <si>
    <t>InfinitiNova Creations</t>
  </si>
  <si>
    <t>C0179</t>
  </si>
  <si>
    <t>TerraWave Corp.</t>
  </si>
  <si>
    <t>C0167</t>
  </si>
  <si>
    <t>Atticus Mercer</t>
  </si>
  <si>
    <t>C0187</t>
  </si>
  <si>
    <t>VelvetBloom Luxe Skincare</t>
  </si>
  <si>
    <t>Garland</t>
  </si>
  <si>
    <t>C0177</t>
  </si>
  <si>
    <t>CosmoHarbor Corp.</t>
  </si>
  <si>
    <t>C0156</t>
  </si>
  <si>
    <t>DivineAura Skincare</t>
  </si>
  <si>
    <t>Schenectady</t>
  </si>
  <si>
    <t>C0171</t>
  </si>
  <si>
    <t>RadiantPearl Beauty</t>
  </si>
  <si>
    <t>C0170</t>
  </si>
  <si>
    <t>IvoryBloom Skincare</t>
  </si>
  <si>
    <t>C0175</t>
  </si>
  <si>
    <t>SolarSphere Corp.</t>
  </si>
  <si>
    <t>C0164</t>
  </si>
  <si>
    <t>Isolde Cassidy</t>
  </si>
  <si>
    <t>C0190</t>
  </si>
  <si>
    <t>ZenithMist Incorporated</t>
  </si>
  <si>
    <t>C0180</t>
  </si>
  <si>
    <t>CelestialGrace Creations</t>
  </si>
  <si>
    <t>C0194</t>
  </si>
  <si>
    <t>InfinitiWave Ventures</t>
  </si>
  <si>
    <t>Duluth</t>
  </si>
  <si>
    <t>C0189</t>
  </si>
  <si>
    <t>Thorne Blackburn</t>
  </si>
  <si>
    <t>C0188</t>
  </si>
  <si>
    <t>BlueCrest Technologies</t>
  </si>
  <si>
    <t>C0192</t>
  </si>
  <si>
    <t>LunarCrest Solutions</t>
  </si>
  <si>
    <t>C0196</t>
  </si>
  <si>
    <t>Emilia Harper</t>
  </si>
  <si>
    <t>C0195</t>
  </si>
  <si>
    <t>AquaFlare Corp.</t>
  </si>
  <si>
    <t>C0206</t>
  </si>
  <si>
    <t>Dashiell Vaughn</t>
  </si>
  <si>
    <t>C0184</t>
  </si>
  <si>
    <t>EnchantedGarden Cosmetics</t>
  </si>
  <si>
    <t>C0197</t>
  </si>
  <si>
    <t>BlueAegis Corp.</t>
  </si>
  <si>
    <t>C0185</t>
  </si>
  <si>
    <t>PureLuminance Beauty</t>
  </si>
  <si>
    <t>C0207</t>
  </si>
  <si>
    <t>Aurora West</t>
  </si>
  <si>
    <t>C0186</t>
  </si>
  <si>
    <t>MoonlightWhisper Creations</t>
  </si>
  <si>
    <t>Champaign</t>
  </si>
  <si>
    <t>C0200</t>
  </si>
  <si>
    <t>Griffin Hayes</t>
  </si>
  <si>
    <t>C0203</t>
  </si>
  <si>
    <t>LuminousNectar Beauty</t>
  </si>
  <si>
    <t>C0201</t>
  </si>
  <si>
    <t>Seraphina Frost</t>
  </si>
  <si>
    <t>C0202</t>
  </si>
  <si>
    <t>PureHarmony Cosmetics</t>
  </si>
  <si>
    <t>Irving</t>
  </si>
  <si>
    <t>C0204</t>
  </si>
  <si>
    <t>Atticus Hale</t>
  </si>
  <si>
    <t>Round Rock</t>
  </si>
  <si>
    <t>C0193</t>
  </si>
  <si>
    <t>PinnacleCraft Corp.</t>
  </si>
  <si>
    <t>C0181</t>
  </si>
  <si>
    <t>ElysianMist Cosmetix</t>
  </si>
  <si>
    <t>C0205</t>
  </si>
  <si>
    <t>Celeste Mercer</t>
  </si>
  <si>
    <t>Stamford</t>
  </si>
  <si>
    <t>C0183</t>
  </si>
  <si>
    <t>SereneSilk Beauty</t>
  </si>
  <si>
    <t>C0208</t>
  </si>
  <si>
    <t>EtherealAura Creations</t>
  </si>
  <si>
    <t>C0198</t>
  </si>
  <si>
    <t>CrystalMist Solutions</t>
  </si>
  <si>
    <t>Jackson</t>
  </si>
  <si>
    <t>C0209</t>
  </si>
  <si>
    <t>DiamondGlow Cosmetix</t>
  </si>
  <si>
    <t>C0131</t>
  </si>
  <si>
    <t>VelvetHarmony Cosmetix</t>
  </si>
  <si>
    <t>Odessa</t>
  </si>
  <si>
    <t>C0211</t>
  </si>
  <si>
    <t>Ophelia Quinn</t>
  </si>
  <si>
    <t>C0218</t>
  </si>
  <si>
    <t>Ronan Cassidy</t>
  </si>
  <si>
    <t>Bozeman</t>
  </si>
  <si>
    <t>C0217</t>
  </si>
  <si>
    <t>TerraFlare Corp.</t>
  </si>
  <si>
    <t>C0174</t>
  </si>
  <si>
    <t>QuantumQuest Solutions</t>
  </si>
  <si>
    <t>C0216</t>
  </si>
  <si>
    <t>ZenithPulse Solutions</t>
  </si>
  <si>
    <t>C0213</t>
  </si>
  <si>
    <t>Isla Winters</t>
  </si>
  <si>
    <t>C0210</t>
  </si>
  <si>
    <t>Maxwell Blake</t>
  </si>
  <si>
    <t>C0214</t>
  </si>
  <si>
    <t>ThunderMist Creations</t>
  </si>
  <si>
    <t>C0223</t>
  </si>
  <si>
    <t>Cecilia Dawson</t>
  </si>
  <si>
    <t>Ogden</t>
  </si>
  <si>
    <t>C0212</t>
  </si>
  <si>
    <t>Orion Nash</t>
  </si>
  <si>
    <t>C0215</t>
  </si>
  <si>
    <t>QuantumHarbor Corp.</t>
  </si>
  <si>
    <t>C0191</t>
  </si>
  <si>
    <t>SolarQuest Corp.</t>
  </si>
  <si>
    <t>C0220</t>
  </si>
  <si>
    <t>Felix Caldwell</t>
  </si>
  <si>
    <t>C0224</t>
  </si>
  <si>
    <t>Leonidas Hale</t>
  </si>
  <si>
    <t>C0221</t>
  </si>
  <si>
    <t>Evangeline Reyes</t>
  </si>
  <si>
    <t>C0226</t>
  </si>
  <si>
    <t>Augustus Langley</t>
  </si>
  <si>
    <t>Omaha</t>
  </si>
  <si>
    <t>C0222</t>
  </si>
  <si>
    <t>Silas Hart</t>
  </si>
  <si>
    <t>C0219</t>
  </si>
  <si>
    <t>Lila Sterling</t>
  </si>
  <si>
    <t>C0236</t>
  </si>
  <si>
    <t>Sebastian Everly</t>
  </si>
  <si>
    <t>C0254</t>
  </si>
  <si>
    <t>ThunderWave Corp.</t>
  </si>
  <si>
    <t>C0232</t>
  </si>
  <si>
    <t>Lyra Caldwell</t>
  </si>
  <si>
    <t>C0227</t>
  </si>
  <si>
    <t>Serenity Steele</t>
  </si>
  <si>
    <t>C0253</t>
  </si>
  <si>
    <t>OpalHarmony Creations</t>
  </si>
  <si>
    <t>C0247</t>
  </si>
  <si>
    <t>Oberon Blake</t>
  </si>
  <si>
    <t>C0255</t>
  </si>
  <si>
    <t>StellarCrest Corp.</t>
  </si>
  <si>
    <t>C0233</t>
  </si>
  <si>
    <t>Maximus Nash</t>
  </si>
  <si>
    <t>C0235</t>
  </si>
  <si>
    <t>Evander Holloway</t>
  </si>
  <si>
    <t>C0241</t>
  </si>
  <si>
    <t>PhoenixGrove Solutions</t>
  </si>
  <si>
    <t>C0248</t>
  </si>
  <si>
    <t>SereneSapphire Essentials</t>
  </si>
  <si>
    <t>Columbus</t>
  </si>
  <si>
    <t>C0228</t>
  </si>
  <si>
    <t>Caspian Holloway</t>
  </si>
  <si>
    <t>C0225</t>
  </si>
  <si>
    <t>Freya Carmichael</t>
  </si>
  <si>
    <t>C0240</t>
  </si>
  <si>
    <t>Lavinia Kingsley</t>
  </si>
  <si>
    <t>C0234</t>
  </si>
  <si>
    <t>Thalia Cassidy</t>
  </si>
  <si>
    <t>C0239</t>
  </si>
  <si>
    <t>GoldenGlow Beauty</t>
  </si>
  <si>
    <t>C0252</t>
  </si>
  <si>
    <t>CelestialLuxe Beauty</t>
  </si>
  <si>
    <t>C0249</t>
  </si>
  <si>
    <t>StellarHarbor Corp.</t>
  </si>
  <si>
    <t>C0230</t>
  </si>
  <si>
    <t>Elowen Tate</t>
  </si>
  <si>
    <t>C0245</t>
  </si>
  <si>
    <t>Lysander Hale</t>
  </si>
  <si>
    <t>C0229</t>
  </si>
  <si>
    <t>Giselle Davenport</t>
  </si>
  <si>
    <t>C0231</t>
  </si>
  <si>
    <t>Leander Frost</t>
  </si>
  <si>
    <t>C0242</t>
  </si>
  <si>
    <t>AzureQuest Enterprises</t>
  </si>
  <si>
    <t>C0250</t>
  </si>
  <si>
    <t>QuantumCraft Ventures</t>
  </si>
  <si>
    <t>C0262</t>
  </si>
  <si>
    <t>Jasper Flynn</t>
  </si>
  <si>
    <t>C0238</t>
  </si>
  <si>
    <t>IvoryHaven Cosmetics</t>
  </si>
  <si>
    <t>C0256</t>
  </si>
  <si>
    <t>PinnacleLink Technologies</t>
  </si>
  <si>
    <t>C0258</t>
  </si>
  <si>
    <t>HorizonDynamo Group</t>
  </si>
  <si>
    <t>C0246</t>
  </si>
  <si>
    <t>Vivienne Monroe</t>
  </si>
  <si>
    <t>C0271</t>
  </si>
  <si>
    <t>EmeraldWave Incorporated</t>
  </si>
  <si>
    <t>C0260</t>
  </si>
  <si>
    <t>Declan Winters</t>
  </si>
  <si>
    <t>C0243</t>
  </si>
  <si>
    <t>SilverLuxe Incorporated</t>
  </si>
  <si>
    <t>C0259</t>
  </si>
  <si>
    <t>Genevieve Reyes</t>
  </si>
  <si>
    <t>C0244</t>
  </si>
  <si>
    <t>StellarHarbor Technologies</t>
  </si>
  <si>
    <t>C0265</t>
  </si>
  <si>
    <t>SapphirePulse Incorporated</t>
  </si>
  <si>
    <t>C0251</t>
  </si>
  <si>
    <t>SapphireFlare Technologies</t>
  </si>
  <si>
    <t>C0270</t>
  </si>
  <si>
    <t>RadiantNova Corp.</t>
  </si>
  <si>
    <t>C0257</t>
  </si>
  <si>
    <t>RadiantMist Incorporated</t>
  </si>
  <si>
    <t>C0267</t>
  </si>
  <si>
    <t>Isolde Nash</t>
  </si>
  <si>
    <t>C0278</t>
  </si>
  <si>
    <t>DivineSilk Skincare</t>
  </si>
  <si>
    <t>C0279</t>
  </si>
  <si>
    <t>SapphireWave Solutions</t>
  </si>
  <si>
    <t>C0237</t>
  </si>
  <si>
    <t>Calliope Harper</t>
  </si>
  <si>
    <t>C0261</t>
  </si>
  <si>
    <t>Isolde Callahan</t>
  </si>
  <si>
    <t>C0272</t>
  </si>
  <si>
    <t>ThunderPulse Corp.</t>
  </si>
  <si>
    <t>C0269</t>
  </si>
  <si>
    <t>OceanCraft Corp.</t>
  </si>
  <si>
    <t>C0280</t>
  </si>
  <si>
    <t>OceanCrest Corp.</t>
  </si>
  <si>
    <t>C0273</t>
  </si>
  <si>
    <t>CrystalSphere Solutions</t>
  </si>
  <si>
    <t>C0281</t>
  </si>
  <si>
    <t>LunarQuest Enterprises</t>
  </si>
  <si>
    <t>C0268</t>
  </si>
  <si>
    <t>Octavia Sinclair</t>
  </si>
  <si>
    <t>C0264</t>
  </si>
  <si>
    <t>OceanCrest Group</t>
  </si>
  <si>
    <t>C0282</t>
  </si>
  <si>
    <t>Lenora Harper</t>
  </si>
  <si>
    <t>C0288</t>
  </si>
  <si>
    <t>EmeraldWave Group</t>
  </si>
  <si>
    <t>C0291</t>
  </si>
  <si>
    <t>Lachlan Steele</t>
  </si>
  <si>
    <t>C0276</t>
  </si>
  <si>
    <t>EnchantedBloom Corp.</t>
  </si>
  <si>
    <t>C0289</t>
  </si>
  <si>
    <t>AquaNova Incorporated</t>
  </si>
  <si>
    <t>Horn Lake</t>
  </si>
  <si>
    <t>C0290</t>
  </si>
  <si>
    <t>CrystalDusk Creations</t>
  </si>
  <si>
    <t>C0297</t>
  </si>
  <si>
    <t>LunarMist Creations</t>
  </si>
  <si>
    <t>C0294</t>
  </si>
  <si>
    <t>Felix Sinclair</t>
  </si>
  <si>
    <t>C0283</t>
  </si>
  <si>
    <t>Magnus Sterling</t>
  </si>
  <si>
    <t>C0298</t>
  </si>
  <si>
    <t>RadiantVista Ventures</t>
  </si>
  <si>
    <t>C0295</t>
  </si>
  <si>
    <t>Serenity Brighton</t>
  </si>
  <si>
    <t>C0299</t>
  </si>
  <si>
    <t>GoldenPearl Essentials</t>
  </si>
  <si>
    <t>C0300</t>
  </si>
  <si>
    <t>HarmonyHue Cosmetics</t>
  </si>
  <si>
    <t>C0275</t>
  </si>
  <si>
    <t>Astrid Maddox</t>
  </si>
  <si>
    <t>C0301</t>
  </si>
  <si>
    <t>TimelessRadiance Beauty</t>
  </si>
  <si>
    <t>C0302</t>
  </si>
  <si>
    <t>DivineHue Cosmetix</t>
  </si>
  <si>
    <t>C0303</t>
  </si>
  <si>
    <t>PureElixir Beauty</t>
  </si>
  <si>
    <t>C0296</t>
  </si>
  <si>
    <t>LuminousWhisper Luxe Skincare</t>
  </si>
  <si>
    <t>C0304</t>
  </si>
  <si>
    <t>Alfred Driz</t>
  </si>
  <si>
    <t>Carson City</t>
  </si>
  <si>
    <t>#</t>
  </si>
  <si>
    <t>clientStatus</t>
  </si>
  <si>
    <t>Active</t>
  </si>
  <si>
    <t>Inactive</t>
  </si>
  <si>
    <t>C0263</t>
  </si>
  <si>
    <t>LunarWave Corp.</t>
  </si>
  <si>
    <t>Pearl</t>
  </si>
  <si>
    <t>C0266</t>
  </si>
  <si>
    <t>InfinitiFlare Technologies</t>
  </si>
  <si>
    <t>C0274</t>
  </si>
  <si>
    <t>Gideon Blackburn</t>
  </si>
  <si>
    <t>C0277</t>
  </si>
  <si>
    <t>GlamHaven Beauty Essentials</t>
  </si>
  <si>
    <t>C0284</t>
  </si>
  <si>
    <t>InfinitiSage Incorporated</t>
  </si>
  <si>
    <t>C0285</t>
  </si>
  <si>
    <t>CosmoDynamo Corp.</t>
  </si>
  <si>
    <t>Sparks</t>
  </si>
  <si>
    <t>C0286</t>
  </si>
  <si>
    <t>Remington Hart</t>
  </si>
  <si>
    <t>C0287</t>
  </si>
  <si>
    <t>Elara Nash</t>
  </si>
  <si>
    <t>C0292</t>
  </si>
  <si>
    <t>Zephyr Brighton</t>
  </si>
  <si>
    <t>C0293</t>
  </si>
  <si>
    <t>Isadora Hale</t>
  </si>
  <si>
    <t>item#</t>
  </si>
  <si>
    <t>itemStatus</t>
  </si>
  <si>
    <t>mshare</t>
  </si>
  <si>
    <t>CLNG50</t>
  </si>
  <si>
    <t>CLNG150</t>
  </si>
  <si>
    <t>CLNG200</t>
  </si>
  <si>
    <t>CLNF50</t>
  </si>
  <si>
    <t>CLNF150</t>
  </si>
  <si>
    <t>CLNF200</t>
  </si>
  <si>
    <t>CLNO50</t>
  </si>
  <si>
    <t>CLNO150</t>
  </si>
  <si>
    <t>CLNO200</t>
  </si>
  <si>
    <t>MSTH30</t>
  </si>
  <si>
    <t>MSTH50</t>
  </si>
  <si>
    <t>MSTH100</t>
  </si>
  <si>
    <t>MSTL30</t>
  </si>
  <si>
    <t>MSTL50</t>
  </si>
  <si>
    <t>MSTL100</t>
  </si>
  <si>
    <t>MSTA30</t>
  </si>
  <si>
    <t>MSTA50</t>
  </si>
  <si>
    <t>MSTA100</t>
  </si>
  <si>
    <t>SRMH15</t>
  </si>
  <si>
    <t>SRMH30</t>
  </si>
  <si>
    <t>SRMH50</t>
  </si>
  <si>
    <t>SRMC15</t>
  </si>
  <si>
    <t>SRMC30</t>
  </si>
  <si>
    <t>SRMC50</t>
  </si>
  <si>
    <t>SRMA15</t>
  </si>
  <si>
    <t>SRMA30</t>
  </si>
  <si>
    <t>SRMA50</t>
  </si>
  <si>
    <t>TNRH100</t>
  </si>
  <si>
    <t>TNRH150</t>
  </si>
  <si>
    <t>TNRH200</t>
  </si>
  <si>
    <t>TNRE100</t>
  </si>
  <si>
    <t>TNRE150</t>
  </si>
  <si>
    <t>TNRE200</t>
  </si>
  <si>
    <t>TNRS100</t>
  </si>
  <si>
    <t>TNRS150</t>
  </si>
  <si>
    <t>TNRS200</t>
  </si>
  <si>
    <t>SCR50+30</t>
  </si>
  <si>
    <t>SCR50+50</t>
  </si>
  <si>
    <t>SCR50+100</t>
  </si>
  <si>
    <t>SCRT30</t>
  </si>
  <si>
    <t>SCRT50</t>
  </si>
  <si>
    <t>SCRT100</t>
  </si>
  <si>
    <t>SCRS3030</t>
  </si>
  <si>
    <t>SCRS3050</t>
  </si>
  <si>
    <t>SCRS30100</t>
  </si>
  <si>
    <t>MSKSH</t>
  </si>
  <si>
    <t>MSKC50</t>
  </si>
  <si>
    <t>MSKC100</t>
  </si>
  <si>
    <t>MSKO50</t>
  </si>
  <si>
    <t>MSKO100</t>
  </si>
  <si>
    <t>EXFG50</t>
  </si>
  <si>
    <t>EXFG100</t>
  </si>
  <si>
    <t>EXFG150</t>
  </si>
  <si>
    <t>EXFP50</t>
  </si>
  <si>
    <t>EXFP100</t>
  </si>
  <si>
    <t>EXFP150</t>
  </si>
  <si>
    <t>EXFC50</t>
  </si>
  <si>
    <t>EXFC100</t>
  </si>
  <si>
    <t>EXFC150</t>
  </si>
  <si>
    <t>P060</t>
  </si>
  <si>
    <t>EYEH15</t>
  </si>
  <si>
    <t>BrightEyes Illuminating Cream 15ml</t>
  </si>
  <si>
    <t>Eye Cream</t>
  </si>
  <si>
    <t>P061</t>
  </si>
  <si>
    <t>EYEA15</t>
  </si>
  <si>
    <t>YouthRenewal Anti-Aging Eye Gel  15ml</t>
  </si>
  <si>
    <t>P062</t>
  </si>
  <si>
    <t>EYED15</t>
  </si>
  <si>
    <t>RestoraEyes Revitalizing Cream  15ml</t>
  </si>
  <si>
    <t>P063</t>
  </si>
  <si>
    <t>LIPB5</t>
  </si>
  <si>
    <t>SoftKiss Nourishing Lip Balm 5g</t>
  </si>
  <si>
    <t>Lip Care</t>
  </si>
  <si>
    <t>P064</t>
  </si>
  <si>
    <t>LIPS5</t>
  </si>
  <si>
    <t>SugarSmooth Lip Scrub  5g</t>
  </si>
  <si>
    <t>P065</t>
  </si>
  <si>
    <t>LIPM5</t>
  </si>
  <si>
    <t>PlumpGlow Lip Mask  5g</t>
  </si>
  <si>
    <t>MKRM100</t>
  </si>
  <si>
    <t>MKRM150</t>
  </si>
  <si>
    <t>MKRM200</t>
  </si>
  <si>
    <t>MKRO100</t>
  </si>
  <si>
    <t>MKRO150</t>
  </si>
  <si>
    <t>MKRO200</t>
  </si>
  <si>
    <t>MKRW80</t>
  </si>
  <si>
    <t>P073</t>
  </si>
  <si>
    <t>HCRS500</t>
  </si>
  <si>
    <t>SilkStrand Strengthening Shampoo 500ml</t>
  </si>
  <si>
    <t>Hair Care</t>
  </si>
  <si>
    <t>P074</t>
  </si>
  <si>
    <t>HCRC500</t>
  </si>
  <si>
    <t>ShineSplash Revitalizing Conditioner  500ml</t>
  </si>
  <si>
    <t>P075</t>
  </si>
  <si>
    <t>HCRM1000</t>
  </si>
  <si>
    <t>DivineLocks Nourishing Hair Mask  1000ml</t>
  </si>
  <si>
    <t>P076</t>
  </si>
  <si>
    <t>NCRP10</t>
  </si>
  <si>
    <t>ColorCure Nail Polish 10ml</t>
  </si>
  <si>
    <t>Nail Care</t>
  </si>
  <si>
    <t>P077</t>
  </si>
  <si>
    <t>NCRS10</t>
  </si>
  <si>
    <t>NailNourish Strengthening Serum  10ml</t>
  </si>
  <si>
    <t>P078</t>
  </si>
  <si>
    <t>NCRC10</t>
  </si>
  <si>
    <t>CutiCare Cuticle Oil  10ml</t>
  </si>
  <si>
    <t>P079</t>
  </si>
  <si>
    <t>FRGE50</t>
  </si>
  <si>
    <t>EnchantAura Eau de Parfum 50ml</t>
  </si>
  <si>
    <t>Fragrances</t>
  </si>
  <si>
    <t>P080</t>
  </si>
  <si>
    <t>FRGF50</t>
  </si>
  <si>
    <t>BloomWhisper Floral Perfume  50ml</t>
  </si>
  <si>
    <t>P081</t>
  </si>
  <si>
    <t>FRGR30</t>
  </si>
  <si>
    <t>TimelessScent Roll-On Fragrance  30ml</t>
  </si>
  <si>
    <t>P082</t>
  </si>
  <si>
    <t>BDLH100</t>
  </si>
  <si>
    <t>PureSilk Hydrating Body Lotion 100ml</t>
  </si>
  <si>
    <t>Body Lotions</t>
  </si>
  <si>
    <t>P083</t>
  </si>
  <si>
    <t>BDLH200</t>
  </si>
  <si>
    <t>PureSilk Hydrating Body Lotion 200ml</t>
  </si>
  <si>
    <t>P084</t>
  </si>
  <si>
    <t>BDLF100</t>
  </si>
  <si>
    <t>YouthBlossom Firming Body Cream  100ml</t>
  </si>
  <si>
    <t>P085</t>
  </si>
  <si>
    <t>BDLF200</t>
  </si>
  <si>
    <t>YouthBlossom Firming Body Cream  200ml</t>
  </si>
  <si>
    <t>P086</t>
  </si>
  <si>
    <t>BDLR100</t>
  </si>
  <si>
    <t>ScentSerenity Relaxing Body Lotion  100ml</t>
  </si>
  <si>
    <t>P087</t>
  </si>
  <si>
    <t>BDLR200</t>
  </si>
  <si>
    <t>ScentSerenity Relaxing Body Lotion  200ml</t>
  </si>
  <si>
    <t>P088</t>
  </si>
  <si>
    <t>BSCSU300</t>
  </si>
  <si>
    <t>SugarSculpt Revitalizing Body Scrub 300g</t>
  </si>
  <si>
    <t>Body Scrubs</t>
  </si>
  <si>
    <t>P089</t>
  </si>
  <si>
    <t>BSCSA300</t>
  </si>
  <si>
    <t>SeaSalt Harmony Body Polish  300g</t>
  </si>
  <si>
    <t>P090</t>
  </si>
  <si>
    <t>BSCC300</t>
  </si>
  <si>
    <t>CafeGlow Coffee Infused Body Scrub  300g</t>
  </si>
  <si>
    <t>Alaska1</t>
  </si>
  <si>
    <t>Alaska2</t>
  </si>
  <si>
    <t>California1</t>
  </si>
  <si>
    <t>California2</t>
  </si>
  <si>
    <t>California3</t>
  </si>
  <si>
    <t>Texas1</t>
  </si>
  <si>
    <t>Texas2</t>
  </si>
  <si>
    <t>Grand Total</t>
  </si>
  <si>
    <t>Total Sales Amount</t>
  </si>
  <si>
    <t>Total Sales Volume</t>
  </si>
  <si>
    <t>Total Profit</t>
  </si>
  <si>
    <t>Ave. Profit Margin</t>
  </si>
  <si>
    <t>Product Category</t>
  </si>
  <si>
    <t>States</t>
  </si>
  <si>
    <t>year</t>
  </si>
  <si>
    <t>month</t>
  </si>
  <si>
    <t>day</t>
  </si>
  <si>
    <t>category_sales</t>
  </si>
  <si>
    <t>Total Orders</t>
  </si>
  <si>
    <t>North East</t>
  </si>
  <si>
    <t>Midwest</t>
  </si>
  <si>
    <t>South</t>
  </si>
  <si>
    <t>West</t>
  </si>
  <si>
    <t>Region</t>
  </si>
  <si>
    <t>Row Labels</t>
  </si>
  <si>
    <t>Jan</t>
  </si>
  <si>
    <t>Feb</t>
  </si>
  <si>
    <t>Mar</t>
  </si>
  <si>
    <t>Apr</t>
  </si>
  <si>
    <t>May</t>
  </si>
  <si>
    <t>Jun</t>
  </si>
  <si>
    <t>Jul</t>
  </si>
  <si>
    <t>Aug</t>
  </si>
  <si>
    <t>Sep</t>
  </si>
  <si>
    <t>Oct</t>
  </si>
  <si>
    <t>Nov</t>
  </si>
  <si>
    <t>Dec</t>
  </si>
  <si>
    <t>Month</t>
  </si>
  <si>
    <t>Sales</t>
  </si>
  <si>
    <t>Profit</t>
  </si>
  <si>
    <t>Product</t>
  </si>
  <si>
    <t>Quantity</t>
  </si>
  <si>
    <t>week</t>
  </si>
  <si>
    <t>itemCode2</t>
  </si>
  <si>
    <t>State2</t>
  </si>
  <si>
    <t>Orders</t>
  </si>
  <si>
    <t>Profit Magin</t>
  </si>
  <si>
    <t>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</si>
</sst>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quot;* #,##0.00_);_(&quot;$&quot;* \(#,##0.00\);_(&quot;$&quot;* &quot;-&quot;??_);_(@_)"/>
    <numFmt numFmtId="43" formatCode="_(* #,##0.00_);_(* \(#,##0.00\);_(* &quot;-&quot;??_);_(@_)"/>
    <numFmt numFmtId="164" formatCode="&quot;$&quot;#.##,,&quot;M&quot;"/>
    <numFmt numFmtId="165" formatCode="#.##,,&quot;M&quot;"/>
    <numFmt numFmtId="166" formatCode="#,##0.##,&quot;K&quot;"/>
    <numFmt numFmtId="167" formatCode="&quot;$&quot;#0.#0,,&quot;M&quot;"/>
    <numFmt numFmtId="168" formatCode="_(* #,##0_);_(* \(#,##0\);_(* &quot;-&quot;??_);_(@_)"/>
    <numFmt numFmtId="169" formatCode="0.0%"/>
    <numFmt numFmtId="170" formatCode="&quot;$&quot;#0.0,,&quot;M&quot;"/>
    <numFmt numFmtId="171" formatCode="&quot;$&quot;#,##0.0,&quot;K&quot;"/>
    <numFmt numFmtId="172" formatCode="#,##0.#0,&quot;K&quot;"/>
    <numFmt numFmtId="173" formatCode="#0.0,,&quot;M&quot;"/>
  </numFmts>
  <fonts count="7" x14ac:knownFonts="1">
    <font>
      <sz val="11"/>
      <color theme="1"/>
      <name val="Calibri"/>
      <family val="2"/>
      <scheme val="minor"/>
    </font>
    <font>
      <b/>
      <sz val="11"/>
      <color theme="0"/>
      <name val="Calibri"/>
      <family val="2"/>
      <scheme val="minor"/>
    </font>
    <font>
      <sz val="11"/>
      <color theme="2" tint="-0.749961851863155"/>
      <name val="Calibri"/>
      <family val="2"/>
      <scheme val="minor"/>
    </font>
    <font>
      <sz val="11"/>
      <color theme="1"/>
      <name val="Calibri"/>
      <family val="2"/>
      <scheme val="minor"/>
    </font>
    <font>
      <sz val="16"/>
      <color theme="1"/>
      <name val="Calibri"/>
      <family val="2"/>
      <scheme val="minor"/>
    </font>
    <font>
      <sz val="8"/>
      <name val="Calibri"/>
      <family val="2"/>
      <scheme val="minor"/>
    </font>
    <font>
      <sz val="8"/>
      <color rgb="FF000000"/>
      <name val="Segoe UI"/>
      <family val="2"/>
    </font>
  </fonts>
  <fills count="3">
    <fill>
      <patternFill patternType="none"/>
    </fill>
    <fill>
      <patternFill patternType="gray125"/>
    </fill>
    <fill>
      <patternFill patternType="solid">
        <fgColor rgb="FF00CC99"/>
        <bgColor theme="9" tint="-0.249977111117893"/>
      </patternFill>
    </fill>
  </fills>
  <borders count="3">
    <border>
      <left/>
      <right/>
      <top/>
      <bottom/>
      <diagonal/>
    </border>
    <border>
      <left style="thin">
        <color theme="2" tint="-0.749961851863155"/>
      </left>
      <right style="thin">
        <color theme="2" tint="-0.749961851863155"/>
      </right>
      <top style="thin">
        <color theme="2" tint="-0.749961851863155"/>
      </top>
      <bottom style="thin">
        <color theme="2" tint="-0.749961851863155"/>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cellStyleXfs>
  <cellXfs count="24">
    <xf numFmtId="0" fontId="0" fillId="0" borderId="0" xfId="0"/>
    <xf numFmtId="14" fontId="0" fillId="0" borderId="0" xfId="0" applyNumberFormat="1"/>
    <xf numFmtId="0" fontId="0" fillId="0" borderId="0" xfId="0" pivotButton="1"/>
    <xf numFmtId="164" fontId="0" fillId="0" borderId="0" xfId="0" applyNumberFormat="1"/>
    <xf numFmtId="165" fontId="0" fillId="0" borderId="0" xfId="0" applyNumberFormat="1"/>
    <xf numFmtId="10" fontId="0" fillId="0" borderId="0" xfId="0" applyNumberFormat="1"/>
    <xf numFmtId="166" fontId="0" fillId="0" borderId="0" xfId="0" applyNumberFormat="1"/>
    <xf numFmtId="3" fontId="0" fillId="0" borderId="0" xfId="0" applyNumberFormat="1"/>
    <xf numFmtId="167" fontId="0" fillId="0" borderId="0" xfId="0" applyNumberFormat="1"/>
    <xf numFmtId="0" fontId="1" fillId="2" borderId="1" xfId="0" applyFont="1" applyFill="1" applyBorder="1"/>
    <xf numFmtId="0" fontId="2" fillId="0" borderId="1" xfId="0" applyFont="1" applyBorder="1"/>
    <xf numFmtId="166" fontId="2" fillId="0" borderId="1" xfId="0" applyNumberFormat="1" applyFont="1" applyBorder="1"/>
    <xf numFmtId="0" fontId="0" fillId="0" borderId="0" xfId="0" applyAlignment="1">
      <alignment horizontal="left"/>
    </xf>
    <xf numFmtId="0" fontId="0" fillId="0" borderId="2" xfId="0" applyBorder="1"/>
    <xf numFmtId="0" fontId="0" fillId="0" borderId="2" xfId="0" applyBorder="1" applyAlignment="1">
      <alignment horizontal="left"/>
    </xf>
    <xf numFmtId="167" fontId="2" fillId="0" borderId="1" xfId="0" applyNumberFormat="1" applyFont="1" applyBorder="1"/>
    <xf numFmtId="168" fontId="4" fillId="0" borderId="0" xfId="1" applyNumberFormat="1" applyFont="1"/>
    <xf numFmtId="170" fontId="4" fillId="0" borderId="0" xfId="0" applyNumberFormat="1" applyFont="1"/>
    <xf numFmtId="169" fontId="4" fillId="0" borderId="0" xfId="3" applyNumberFormat="1" applyFont="1"/>
    <xf numFmtId="170" fontId="3" fillId="0" borderId="2" xfId="2" applyNumberFormat="1" applyFont="1" applyBorder="1"/>
    <xf numFmtId="171" fontId="0" fillId="0" borderId="0" xfId="0" applyNumberFormat="1"/>
    <xf numFmtId="172" fontId="0" fillId="0" borderId="0" xfId="0" applyNumberFormat="1"/>
    <xf numFmtId="171" fontId="0" fillId="0" borderId="0" xfId="2" applyNumberFormat="1" applyFont="1"/>
    <xf numFmtId="173" fontId="4" fillId="0" borderId="0" xfId="0" applyNumberFormat="1" applyFont="1"/>
  </cellXfs>
  <cellStyles count="4">
    <cellStyle name="Comma" xfId="1" builtinId="3"/>
    <cellStyle name="Currency" xfId="2" builtinId="4"/>
    <cellStyle name="Normal" xfId="0" builtinId="0"/>
    <cellStyle name="Percent" xfId="3" builtinId="5"/>
  </cellStyles>
  <dxfs count="5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font>
        <b/>
        <i val="0"/>
        <color theme="1"/>
      </font>
      <fill>
        <patternFill patternType="none">
          <bgColor auto="1"/>
        </patternFill>
      </fill>
      <border>
        <bottom style="thin">
          <color theme="9"/>
        </bottom>
        <vertical/>
        <horizontal/>
      </border>
    </dxf>
    <dxf>
      <font>
        <color theme="1"/>
      </font>
      <fill>
        <patternFill>
          <bgColor rgb="FF33CCCC"/>
        </patternFill>
      </fill>
      <border>
        <left style="thin">
          <color theme="9"/>
        </left>
        <right style="thin">
          <color theme="9"/>
        </right>
        <top style="thin">
          <color theme="9"/>
        </top>
        <bottom style="thin">
          <color theme="9"/>
        </bottom>
        <vertical/>
        <horizontal/>
      </border>
    </dxf>
    <dxf>
      <font>
        <b/>
        <i val="0"/>
        <u/>
        <color rgb="FF009999"/>
      </font>
      <fill>
        <patternFill patternType="none">
          <bgColor auto="1"/>
        </patternFill>
      </fill>
      <border>
        <bottom style="thin">
          <color theme="9"/>
        </bottom>
        <vertical/>
        <horizontal/>
      </border>
    </dxf>
    <dxf>
      <font>
        <b val="0"/>
        <i val="0"/>
        <strike val="0"/>
        <u val="none"/>
        <sz val="10.5"/>
        <color rgb="FF009999"/>
        <name val="Corbel"/>
        <family val="2"/>
      </font>
      <fill>
        <patternFill patternType="none">
          <bgColor auto="1"/>
        </patternFill>
      </fill>
      <border>
        <left style="thin">
          <color theme="9"/>
        </left>
        <right style="thin">
          <color theme="9"/>
        </right>
        <top style="thin">
          <color theme="9"/>
        </top>
        <bottom style="thin">
          <color theme="9"/>
        </bottom>
        <vertical/>
        <horizontal/>
      </border>
    </dxf>
    <dxf>
      <border>
        <top style="thin">
          <color theme="9" tint="0.79998168889431442"/>
        </top>
        <bottom style="thin">
          <color theme="9" tint="0.79998168889431442"/>
        </bottom>
      </border>
    </dxf>
    <dxf>
      <border>
        <top style="thin">
          <color theme="9" tint="0.79998168889431442"/>
        </top>
        <bottom style="thin">
          <color theme="9" tint="0.79998168889431442"/>
        </bottom>
      </border>
    </dxf>
    <dxf>
      <fill>
        <patternFill patternType="solid">
          <fgColor theme="9" tint="0.79998168889431442"/>
          <bgColor theme="9" tint="0.79998168889431442"/>
        </patternFill>
      </fill>
      <border>
        <bottom style="thin">
          <color theme="9"/>
        </bottom>
      </border>
    </dxf>
    <dxf>
      <font>
        <color theme="0"/>
      </font>
      <fill>
        <patternFill patternType="solid">
          <fgColor theme="9" tint="0.39994506668294322"/>
          <bgColor rgb="FF00FFCC"/>
        </patternFill>
      </fill>
      <border>
        <bottom style="thin">
          <color theme="9" tint="0.79998168889431442"/>
        </bottom>
        <horizontal style="thin">
          <color theme="9" tint="0.39997558519241921"/>
        </horizontal>
      </border>
    </dxf>
    <dxf>
      <border>
        <bottom style="thin">
          <color theme="9" tint="0.59999389629810485"/>
        </bottom>
      </border>
    </dxf>
    <dxf>
      <font>
        <b/>
        <color theme="1"/>
      </font>
      <fill>
        <patternFill patternType="solid">
          <fgColor theme="0" tint="-0.14999847407452621"/>
          <bgColor theme="0" tint="-0.14999847407452621"/>
        </patternFill>
      </fill>
    </dxf>
    <dxf>
      <font>
        <b/>
        <color theme="0"/>
      </font>
      <fill>
        <patternFill patternType="solid">
          <fgColor theme="9" tint="0.39997558519241921"/>
          <bgColor theme="9" tint="0.39997558519241921"/>
        </patternFill>
      </fill>
    </dxf>
    <dxf>
      <font>
        <b/>
        <color theme="0"/>
      </font>
    </dxf>
    <dxf>
      <border>
        <left style="thin">
          <color theme="9" tint="-0.249977111117893"/>
        </left>
        <right style="thin">
          <color theme="9" tint="-0.249977111117893"/>
        </right>
      </border>
    </dxf>
    <dxf>
      <border>
        <top style="thin">
          <color theme="9" tint="-0.249977111117893"/>
        </top>
        <bottom style="thin">
          <color theme="9" tint="-0.249977111117893"/>
        </bottom>
        <horizontal style="thin">
          <color theme="9" tint="-0.249977111117893"/>
        </horizontal>
      </border>
    </dxf>
    <dxf>
      <font>
        <b/>
        <i val="0"/>
        <color theme="0"/>
      </font>
      <fill>
        <patternFill>
          <fgColor theme="0"/>
          <bgColor theme="1" tint="0.34998626667073579"/>
        </patternFill>
      </fill>
      <border>
        <top style="double">
          <color theme="9" tint="-0.249977111117893"/>
        </top>
      </border>
    </dxf>
    <dxf>
      <font>
        <b/>
        <i val="0"/>
        <color theme="0"/>
      </font>
      <fill>
        <patternFill patternType="solid">
          <fgColor theme="9" tint="-0.249977111117893"/>
          <bgColor rgb="FF00CC99"/>
        </patternFill>
      </fill>
      <border>
        <left style="thin">
          <color theme="2" tint="-0.749961851863155"/>
        </left>
        <right style="thin">
          <color theme="2" tint="-0.749961851863155"/>
        </right>
        <top style="thin">
          <color theme="2" tint="-0.749961851863155"/>
        </top>
        <bottom style="thin">
          <color theme="2" tint="-0.749961851863155"/>
        </bottom>
        <vertical style="thin">
          <color theme="2" tint="-0.749961851863155"/>
        </vertical>
        <horizontal style="thin">
          <color theme="2" tint="-0.749961851863155"/>
        </horizontal>
      </border>
    </dxf>
    <dxf>
      <font>
        <color theme="2" tint="-0.749961851863155"/>
      </font>
      <border>
        <left style="thin">
          <color theme="2" tint="-0.749961851863155"/>
        </left>
        <right style="thin">
          <color theme="2" tint="-0.749961851863155"/>
        </right>
        <top style="thin">
          <color theme="2" tint="-0.749961851863155"/>
        </top>
        <bottom style="thin">
          <color theme="2" tint="-0.749961851863155"/>
        </bottom>
        <vertical style="thin">
          <color theme="2" tint="-0.749961851863155"/>
        </vertical>
        <horizontal style="thin">
          <color theme="2" tint="-0.749961851863155"/>
        </horizontal>
      </border>
    </dxf>
  </dxfs>
  <tableStyles count="3" defaultTableStyle="TableStyleMedium2" defaultPivotStyle="PivotStyleLight16">
    <tableStyle name="PivotStyleMedium7 2" table="0" count="13" xr9:uid="{692A6F94-D811-4049-85EA-77E2C782E577}">
      <tableStyleElement type="wholeTable" dxfId="49"/>
      <tableStyleElement type="headerRow" dxfId="48"/>
      <tableStyleElement type="totalRow" dxfId="47"/>
      <tableStyleElement type="firstRowStripe" dxfId="46"/>
      <tableStyleElement type="firstColumnStripe" dxfId="45"/>
      <tableStyleElement type="firstHeaderCell" dxfId="44"/>
      <tableStyleElement type="firstSubtotalRow" dxfId="43"/>
      <tableStyleElement type="secondSubtotalRow" dxfId="42"/>
      <tableStyleElement type="firstColumnSubheading" dxfId="41"/>
      <tableStyleElement type="firstRowSubheading" dxfId="40"/>
      <tableStyleElement type="secondRowSubheading" dxfId="39"/>
      <tableStyleElement type="pageFieldLabels" dxfId="38"/>
      <tableStyleElement type="pageFieldValues" dxfId="37"/>
    </tableStyle>
    <tableStyle name="SlicerStyleDark6 2" pivot="0" table="0" count="10" xr9:uid="{D7B7296F-FD61-4D8E-8E81-90BEFA32611D}">
      <tableStyleElement type="wholeTable" dxfId="36"/>
      <tableStyleElement type="headerRow" dxfId="35"/>
    </tableStyle>
    <tableStyle name="SlicerStyleDark6 2 2" pivot="0" table="0" count="10" xr9:uid="{82F7018D-88CC-408B-AD62-2D3B699F4BF6}">
      <tableStyleElement type="wholeTable" dxfId="34"/>
      <tableStyleElement type="headerRow" dxfId="33"/>
    </tableStyle>
  </tableStyles>
  <colors>
    <mruColors>
      <color rgb="FFFF0066"/>
      <color rgb="FF009999"/>
      <color rgb="FF00CC99"/>
      <color rgb="FF33CCCC"/>
      <color rgb="FF666699"/>
      <color rgb="FF0066CC"/>
      <color rgb="FF993366"/>
      <color rgb="FFFF5050"/>
      <color rgb="FFFF3300"/>
      <color rgb="FF0099C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2" tint="-0.499984740745262"/>
          </font>
          <fill>
            <patternFill patternType="solid">
              <fgColor theme="9"/>
              <bgColor rgb="FF00FFCC"/>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color theme="2" tint="-0.499984740745262"/>
          </font>
          <fill>
            <patternFill patternType="solid">
              <fgColor theme="9"/>
              <bgColor rgb="FF00FFCC"/>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6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Sales Dashboard.xlsx]pvot!category_sales</c:name>
    <c:fmtId val="1"/>
  </c:pivotSource>
  <c:chart>
    <c:autoTitleDeleted val="1"/>
    <c:pivotFmts>
      <c:pivotFmt>
        <c:idx val="0"/>
        <c:spPr>
          <a:solidFill>
            <a:srgbClr val="00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pvot!$K$3</c:f>
              <c:strCache>
                <c:ptCount val="1"/>
                <c:pt idx="0">
                  <c:v>Total</c:v>
                </c:pt>
              </c:strCache>
            </c:strRef>
          </c:tx>
          <c:spPr>
            <a:solidFill>
              <a:srgbClr val="00CC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pvot!$J$4:$J$12</c:f>
              <c:strCache>
                <c:ptCount val="8"/>
                <c:pt idx="0">
                  <c:v>Makeup Removers</c:v>
                </c:pt>
                <c:pt idx="1">
                  <c:v>Exfoliator</c:v>
                </c:pt>
                <c:pt idx="2">
                  <c:v>Toner</c:v>
                </c:pt>
                <c:pt idx="3">
                  <c:v>Facemask</c:v>
                </c:pt>
                <c:pt idx="4">
                  <c:v>Cleanser</c:v>
                </c:pt>
                <c:pt idx="5">
                  <c:v>Moisturizer</c:v>
                </c:pt>
                <c:pt idx="6">
                  <c:v>Serum</c:v>
                </c:pt>
                <c:pt idx="7">
                  <c:v>Sunscreen</c:v>
                </c:pt>
              </c:strCache>
            </c:strRef>
          </c:cat>
          <c:val>
            <c:numRef>
              <c:f>pvot!$K$4:$K$12</c:f>
              <c:numCache>
                <c:formatCode>"$"#0.#0,,"M"</c:formatCode>
                <c:ptCount val="8"/>
                <c:pt idx="0">
                  <c:v>458990</c:v>
                </c:pt>
                <c:pt idx="1">
                  <c:v>1054055</c:v>
                </c:pt>
                <c:pt idx="2">
                  <c:v>1165397.5</c:v>
                </c:pt>
                <c:pt idx="3">
                  <c:v>1334512.5</c:v>
                </c:pt>
                <c:pt idx="4">
                  <c:v>1369580</c:v>
                </c:pt>
                <c:pt idx="5">
                  <c:v>2877992.5</c:v>
                </c:pt>
                <c:pt idx="6">
                  <c:v>4163055</c:v>
                </c:pt>
                <c:pt idx="7">
                  <c:v>7061675</c:v>
                </c:pt>
              </c:numCache>
            </c:numRef>
          </c:val>
          <c:extLst>
            <c:ext xmlns:c16="http://schemas.microsoft.com/office/drawing/2014/chart" uri="{C3380CC4-5D6E-409C-BE32-E72D297353CC}">
              <c16:uniqueId val="{00000000-3B81-4A9C-A45C-BF1821C8CF49}"/>
            </c:ext>
          </c:extLst>
        </c:ser>
        <c:dLbls>
          <c:dLblPos val="outEnd"/>
          <c:showLegendKey val="0"/>
          <c:showVal val="1"/>
          <c:showCatName val="0"/>
          <c:showSerName val="0"/>
          <c:showPercent val="0"/>
          <c:showBubbleSize val="0"/>
        </c:dLbls>
        <c:gapWidth val="20"/>
        <c:axId val="1359456591"/>
        <c:axId val="540469679"/>
      </c:barChart>
      <c:catAx>
        <c:axId val="1359456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469679"/>
        <c:crosses val="autoZero"/>
        <c:auto val="1"/>
        <c:lblAlgn val="ctr"/>
        <c:lblOffset val="100"/>
        <c:noMultiLvlLbl val="0"/>
      </c:catAx>
      <c:valAx>
        <c:axId val="5404696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45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Sales Dashboard.xlsx]pvot!category_profit</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CC99"/>
          </a:solidFill>
          <a:ln w="19050">
            <a:solidFill>
              <a:schemeClr val="lt1"/>
            </a:solidFill>
          </a:ln>
          <a:effectLst/>
        </c:spPr>
      </c:pivotFmt>
      <c:pivotFmt>
        <c:idx val="2"/>
        <c:spPr>
          <a:solidFill>
            <a:srgbClr val="33CCCC"/>
          </a:solidFill>
          <a:ln w="19050">
            <a:solidFill>
              <a:schemeClr val="lt1"/>
            </a:solidFill>
          </a:ln>
          <a:effectLst/>
        </c:spPr>
      </c:pivotFmt>
      <c:pivotFmt>
        <c:idx val="3"/>
        <c:spPr>
          <a:solidFill>
            <a:srgbClr val="660066"/>
          </a:solidFill>
          <a:ln w="19050">
            <a:solidFill>
              <a:schemeClr val="lt1"/>
            </a:solidFill>
          </a:ln>
          <a:effectLst/>
        </c:spPr>
      </c:pivotFmt>
      <c:pivotFmt>
        <c:idx val="4"/>
        <c:spPr>
          <a:solidFill>
            <a:srgbClr val="002060"/>
          </a:solidFill>
          <a:ln w="19050">
            <a:solidFill>
              <a:schemeClr val="lt1"/>
            </a:solidFill>
          </a:ln>
          <a:effectLst/>
        </c:spPr>
      </c:pivotFmt>
      <c:pivotFmt>
        <c:idx val="5"/>
        <c:spPr>
          <a:solidFill>
            <a:srgbClr val="FF0066"/>
          </a:solidFill>
          <a:ln w="19050">
            <a:solidFill>
              <a:schemeClr val="lt1"/>
            </a:solidFill>
          </a:ln>
          <a:effectLst/>
        </c:spPr>
      </c:pivotFmt>
      <c:pivotFmt>
        <c:idx val="6"/>
        <c:spPr>
          <a:solidFill>
            <a:srgbClr val="666699"/>
          </a:solidFill>
          <a:ln w="19050">
            <a:solidFill>
              <a:schemeClr val="lt1"/>
            </a:solidFill>
          </a:ln>
          <a:effectLst/>
        </c:spPr>
      </c:pivotFmt>
      <c:pivotFmt>
        <c:idx val="7"/>
        <c:spPr>
          <a:solidFill>
            <a:srgbClr val="0066CC"/>
          </a:solidFill>
          <a:ln w="19050">
            <a:solidFill>
              <a:schemeClr val="lt1"/>
            </a:solidFill>
          </a:ln>
          <a:effectLst/>
        </c:spPr>
      </c:pivotFmt>
      <c:pivotFmt>
        <c:idx val="8"/>
        <c:spPr>
          <a:solidFill>
            <a:srgbClr val="FF9966"/>
          </a:solidFill>
          <a:ln w="19050">
            <a:solidFill>
              <a:schemeClr val="lt1"/>
            </a:solidFill>
          </a:ln>
          <a:effectLst/>
        </c:spPr>
      </c:pivotFmt>
    </c:pivotFmts>
    <c:plotArea>
      <c:layout/>
      <c:doughnutChart>
        <c:varyColors val="1"/>
        <c:ser>
          <c:idx val="0"/>
          <c:order val="0"/>
          <c:tx>
            <c:strRef>
              <c:f>pvot!$T$3</c:f>
              <c:strCache>
                <c:ptCount val="1"/>
                <c:pt idx="0">
                  <c:v>Total</c:v>
                </c:pt>
              </c:strCache>
            </c:strRef>
          </c:tx>
          <c:dPt>
            <c:idx val="0"/>
            <c:bubble3D val="0"/>
            <c:spPr>
              <a:solidFill>
                <a:srgbClr val="0066CC"/>
              </a:solidFill>
              <a:ln w="19050">
                <a:solidFill>
                  <a:schemeClr val="lt1"/>
                </a:solidFill>
              </a:ln>
              <a:effectLst/>
            </c:spPr>
            <c:extLst>
              <c:ext xmlns:c16="http://schemas.microsoft.com/office/drawing/2014/chart" uri="{C3380CC4-5D6E-409C-BE32-E72D297353CC}">
                <c16:uniqueId val="{00000008-2088-4180-89D6-1C272A7514C2}"/>
              </c:ext>
            </c:extLst>
          </c:dPt>
          <c:dPt>
            <c:idx val="1"/>
            <c:bubble3D val="0"/>
            <c:spPr>
              <a:solidFill>
                <a:srgbClr val="FF9966"/>
              </a:solidFill>
              <a:ln w="19050">
                <a:solidFill>
                  <a:schemeClr val="lt1"/>
                </a:solidFill>
              </a:ln>
              <a:effectLst/>
            </c:spPr>
            <c:extLst>
              <c:ext xmlns:c16="http://schemas.microsoft.com/office/drawing/2014/chart" uri="{C3380CC4-5D6E-409C-BE32-E72D297353CC}">
                <c16:uniqueId val="{00000009-2088-4180-89D6-1C272A7514C2}"/>
              </c:ext>
            </c:extLst>
          </c:dPt>
          <c:dPt>
            <c:idx val="2"/>
            <c:bubble3D val="0"/>
            <c:spPr>
              <a:solidFill>
                <a:srgbClr val="660066"/>
              </a:solidFill>
              <a:ln w="19050">
                <a:solidFill>
                  <a:schemeClr val="lt1"/>
                </a:solidFill>
              </a:ln>
              <a:effectLst/>
            </c:spPr>
            <c:extLst>
              <c:ext xmlns:c16="http://schemas.microsoft.com/office/drawing/2014/chart" uri="{C3380CC4-5D6E-409C-BE32-E72D297353CC}">
                <c16:uniqueId val="{00000004-2088-4180-89D6-1C272A7514C2}"/>
              </c:ext>
            </c:extLst>
          </c:dPt>
          <c:dPt>
            <c:idx val="3"/>
            <c:bubble3D val="0"/>
            <c:spPr>
              <a:solidFill>
                <a:srgbClr val="666699"/>
              </a:solidFill>
              <a:ln w="19050">
                <a:solidFill>
                  <a:schemeClr val="lt1"/>
                </a:solidFill>
              </a:ln>
              <a:effectLst/>
            </c:spPr>
            <c:extLst>
              <c:ext xmlns:c16="http://schemas.microsoft.com/office/drawing/2014/chart" uri="{C3380CC4-5D6E-409C-BE32-E72D297353CC}">
                <c16:uniqueId val="{00000007-2088-4180-89D6-1C272A7514C2}"/>
              </c:ext>
            </c:extLst>
          </c:dPt>
          <c:dPt>
            <c:idx val="4"/>
            <c:bubble3D val="0"/>
            <c:spPr>
              <a:solidFill>
                <a:srgbClr val="002060"/>
              </a:solidFill>
              <a:ln w="19050">
                <a:solidFill>
                  <a:schemeClr val="lt1"/>
                </a:solidFill>
              </a:ln>
              <a:effectLst/>
            </c:spPr>
            <c:extLst>
              <c:ext xmlns:c16="http://schemas.microsoft.com/office/drawing/2014/chart" uri="{C3380CC4-5D6E-409C-BE32-E72D297353CC}">
                <c16:uniqueId val="{00000005-2088-4180-89D6-1C272A7514C2}"/>
              </c:ext>
            </c:extLst>
          </c:dPt>
          <c:dPt>
            <c:idx val="5"/>
            <c:bubble3D val="0"/>
            <c:spPr>
              <a:solidFill>
                <a:srgbClr val="33CCCC"/>
              </a:solidFill>
              <a:ln w="19050">
                <a:solidFill>
                  <a:schemeClr val="lt1"/>
                </a:solidFill>
              </a:ln>
              <a:effectLst/>
            </c:spPr>
            <c:extLst>
              <c:ext xmlns:c16="http://schemas.microsoft.com/office/drawing/2014/chart" uri="{C3380CC4-5D6E-409C-BE32-E72D297353CC}">
                <c16:uniqueId val="{00000003-2088-4180-89D6-1C272A7514C2}"/>
              </c:ext>
            </c:extLst>
          </c:dPt>
          <c:dPt>
            <c:idx val="6"/>
            <c:bubble3D val="0"/>
            <c:spPr>
              <a:solidFill>
                <a:srgbClr val="00CC99"/>
              </a:solidFill>
              <a:ln w="19050">
                <a:solidFill>
                  <a:schemeClr val="lt1"/>
                </a:solidFill>
              </a:ln>
              <a:effectLst/>
            </c:spPr>
            <c:extLst>
              <c:ext xmlns:c16="http://schemas.microsoft.com/office/drawing/2014/chart" uri="{C3380CC4-5D6E-409C-BE32-E72D297353CC}">
                <c16:uniqueId val="{00000002-2088-4180-89D6-1C272A7514C2}"/>
              </c:ext>
            </c:extLst>
          </c:dPt>
          <c:dPt>
            <c:idx val="7"/>
            <c:bubble3D val="0"/>
            <c:spPr>
              <a:solidFill>
                <a:srgbClr val="FF0066"/>
              </a:solidFill>
              <a:ln w="19050">
                <a:solidFill>
                  <a:schemeClr val="lt1"/>
                </a:solidFill>
              </a:ln>
              <a:effectLst/>
            </c:spPr>
            <c:extLst>
              <c:ext xmlns:c16="http://schemas.microsoft.com/office/drawing/2014/chart" uri="{C3380CC4-5D6E-409C-BE32-E72D297353CC}">
                <c16:uniqueId val="{00000006-2088-4180-89D6-1C272A7514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pvot!$S$4:$S$12</c:f>
              <c:strCache>
                <c:ptCount val="8"/>
                <c:pt idx="0">
                  <c:v>Cleanser</c:v>
                </c:pt>
                <c:pt idx="1">
                  <c:v>Exfoliator</c:v>
                </c:pt>
                <c:pt idx="2">
                  <c:v>Facemask</c:v>
                </c:pt>
                <c:pt idx="3">
                  <c:v>Makeup Removers</c:v>
                </c:pt>
                <c:pt idx="4">
                  <c:v>Moisturizer</c:v>
                </c:pt>
                <c:pt idx="5">
                  <c:v>Serum</c:v>
                </c:pt>
                <c:pt idx="6">
                  <c:v>Sunscreen</c:v>
                </c:pt>
                <c:pt idx="7">
                  <c:v>Toner</c:v>
                </c:pt>
              </c:strCache>
            </c:strRef>
          </c:cat>
          <c:val>
            <c:numRef>
              <c:f>pvot!$T$4:$T$12</c:f>
              <c:numCache>
                <c:formatCode>#,##0.##,"K"</c:formatCode>
                <c:ptCount val="8"/>
                <c:pt idx="0">
                  <c:v>837697.5</c:v>
                </c:pt>
                <c:pt idx="1">
                  <c:v>632015</c:v>
                </c:pt>
                <c:pt idx="2">
                  <c:v>752575</c:v>
                </c:pt>
                <c:pt idx="3">
                  <c:v>249900</c:v>
                </c:pt>
                <c:pt idx="4">
                  <c:v>1977207.5</c:v>
                </c:pt>
                <c:pt idx="5">
                  <c:v>2670560</c:v>
                </c:pt>
                <c:pt idx="6">
                  <c:v>4736612.5</c:v>
                </c:pt>
                <c:pt idx="7">
                  <c:v>770130</c:v>
                </c:pt>
              </c:numCache>
            </c:numRef>
          </c:val>
          <c:extLst>
            <c:ext xmlns:c16="http://schemas.microsoft.com/office/drawing/2014/chart" uri="{C3380CC4-5D6E-409C-BE32-E72D297353CC}">
              <c16:uniqueId val="{00000000-2088-4180-89D6-1C272A7514C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6538407699037616"/>
          <c:y val="0.21064596092155147"/>
          <c:w val="0.29453328211480184"/>
          <c:h val="0.711632800874955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Sales Dashboard.xlsx]pvot!4week_orders</c:name>
    <c:fmtId val="32"/>
  </c:pivotSource>
  <c:chart>
    <c:autoTitleDeleted val="1"/>
    <c:pivotFmts>
      <c:pivotFmt>
        <c:idx val="0"/>
        <c:spPr>
          <a:ln w="19050" cap="rnd">
            <a:solidFill>
              <a:srgbClr val="00CC99"/>
            </a:solidFill>
            <a:round/>
          </a:ln>
          <a:effectLst/>
        </c:spPr>
        <c:marker>
          <c:symbol val="circle"/>
          <c:size val="4"/>
          <c:spPr>
            <a:solidFill>
              <a:srgbClr val="00CC9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787999741438248E-2"/>
          <c:y val="3.2407407407407406E-2"/>
          <c:w val="0.9600359693789009"/>
          <c:h val="0.8416746864975212"/>
        </c:manualLayout>
      </c:layout>
      <c:lineChart>
        <c:grouping val="standard"/>
        <c:varyColors val="0"/>
        <c:ser>
          <c:idx val="0"/>
          <c:order val="0"/>
          <c:tx>
            <c:strRef>
              <c:f>pvot!$AF$3</c:f>
              <c:strCache>
                <c:ptCount val="1"/>
                <c:pt idx="0">
                  <c:v>Total</c:v>
                </c:pt>
              </c:strCache>
            </c:strRef>
          </c:tx>
          <c:spPr>
            <a:ln w="19050" cap="rnd">
              <a:solidFill>
                <a:srgbClr val="00CC99"/>
              </a:solidFill>
              <a:round/>
            </a:ln>
            <a:effectLst/>
          </c:spPr>
          <c:marker>
            <c:symbol val="circle"/>
            <c:size val="4"/>
            <c:spPr>
              <a:solidFill>
                <a:srgbClr val="00CC99"/>
              </a:solidFill>
              <a:ln w="9525">
                <a:noFill/>
              </a:ln>
              <a:effectLst/>
            </c:spPr>
          </c:marker>
          <c:cat>
            <c:strRef>
              <c:f>pvot!$AE$4:$AE$56</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pvot!$AF$4:$AF$56</c:f>
              <c:numCache>
                <c:formatCode>#,##0</c:formatCode>
                <c:ptCount val="52"/>
                <c:pt idx="0">
                  <c:v>123</c:v>
                </c:pt>
                <c:pt idx="1">
                  <c:v>123</c:v>
                </c:pt>
                <c:pt idx="2">
                  <c:v>126</c:v>
                </c:pt>
                <c:pt idx="3">
                  <c:v>127</c:v>
                </c:pt>
                <c:pt idx="4">
                  <c:v>125</c:v>
                </c:pt>
                <c:pt idx="5">
                  <c:v>117</c:v>
                </c:pt>
                <c:pt idx="6">
                  <c:v>118</c:v>
                </c:pt>
                <c:pt idx="7">
                  <c:v>118</c:v>
                </c:pt>
                <c:pt idx="8">
                  <c:v>114</c:v>
                </c:pt>
                <c:pt idx="9">
                  <c:v>115</c:v>
                </c:pt>
                <c:pt idx="10">
                  <c:v>121</c:v>
                </c:pt>
                <c:pt idx="11">
                  <c:v>121</c:v>
                </c:pt>
                <c:pt idx="12">
                  <c:v>111</c:v>
                </c:pt>
                <c:pt idx="13">
                  <c:v>118</c:v>
                </c:pt>
                <c:pt idx="14">
                  <c:v>119</c:v>
                </c:pt>
                <c:pt idx="15">
                  <c:v>125</c:v>
                </c:pt>
                <c:pt idx="16">
                  <c:v>113</c:v>
                </c:pt>
                <c:pt idx="17">
                  <c:v>118</c:v>
                </c:pt>
                <c:pt idx="18">
                  <c:v>119</c:v>
                </c:pt>
                <c:pt idx="19">
                  <c:v>116</c:v>
                </c:pt>
                <c:pt idx="20">
                  <c:v>123</c:v>
                </c:pt>
                <c:pt idx="21">
                  <c:v>133</c:v>
                </c:pt>
                <c:pt idx="22">
                  <c:v>149</c:v>
                </c:pt>
                <c:pt idx="23">
                  <c:v>149</c:v>
                </c:pt>
                <c:pt idx="24">
                  <c:v>151</c:v>
                </c:pt>
                <c:pt idx="25">
                  <c:v>146</c:v>
                </c:pt>
                <c:pt idx="26">
                  <c:v>147</c:v>
                </c:pt>
                <c:pt idx="27">
                  <c:v>151</c:v>
                </c:pt>
                <c:pt idx="28">
                  <c:v>146</c:v>
                </c:pt>
                <c:pt idx="29">
                  <c:v>149</c:v>
                </c:pt>
                <c:pt idx="30">
                  <c:v>145</c:v>
                </c:pt>
                <c:pt idx="31">
                  <c:v>152</c:v>
                </c:pt>
                <c:pt idx="32">
                  <c:v>145</c:v>
                </c:pt>
                <c:pt idx="33">
                  <c:v>152</c:v>
                </c:pt>
                <c:pt idx="34">
                  <c:v>136</c:v>
                </c:pt>
                <c:pt idx="35">
                  <c:v>133</c:v>
                </c:pt>
                <c:pt idx="36">
                  <c:v>135</c:v>
                </c:pt>
                <c:pt idx="37">
                  <c:v>130</c:v>
                </c:pt>
                <c:pt idx="38">
                  <c:v>130</c:v>
                </c:pt>
                <c:pt idx="39">
                  <c:v>135</c:v>
                </c:pt>
                <c:pt idx="40">
                  <c:v>131</c:v>
                </c:pt>
                <c:pt idx="41">
                  <c:v>133</c:v>
                </c:pt>
                <c:pt idx="42">
                  <c:v>133</c:v>
                </c:pt>
                <c:pt idx="43">
                  <c:v>161</c:v>
                </c:pt>
                <c:pt idx="44">
                  <c:v>177</c:v>
                </c:pt>
                <c:pt idx="45">
                  <c:v>185</c:v>
                </c:pt>
                <c:pt idx="46">
                  <c:v>186</c:v>
                </c:pt>
                <c:pt idx="47">
                  <c:v>176</c:v>
                </c:pt>
                <c:pt idx="48">
                  <c:v>172</c:v>
                </c:pt>
                <c:pt idx="49">
                  <c:v>181</c:v>
                </c:pt>
                <c:pt idx="50">
                  <c:v>175</c:v>
                </c:pt>
                <c:pt idx="51">
                  <c:v>211</c:v>
                </c:pt>
              </c:numCache>
            </c:numRef>
          </c:val>
          <c:smooth val="0"/>
          <c:extLst>
            <c:ext xmlns:c16="http://schemas.microsoft.com/office/drawing/2014/chart" uri="{C3380CC4-5D6E-409C-BE32-E72D297353CC}">
              <c16:uniqueId val="{00000000-45F1-4D61-B15F-2A3C70292E72}"/>
            </c:ext>
          </c:extLst>
        </c:ser>
        <c:dLbls>
          <c:showLegendKey val="0"/>
          <c:showVal val="0"/>
          <c:showCatName val="0"/>
          <c:showSerName val="0"/>
          <c:showPercent val="0"/>
          <c:showBubbleSize val="0"/>
        </c:dLbls>
        <c:marker val="1"/>
        <c:smooth val="0"/>
        <c:axId val="375904639"/>
        <c:axId val="278845167"/>
      </c:lineChart>
      <c:catAx>
        <c:axId val="3759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845167"/>
        <c:crosses val="autoZero"/>
        <c:auto val="1"/>
        <c:lblAlgn val="ctr"/>
        <c:lblOffset val="100"/>
        <c:noMultiLvlLbl val="0"/>
      </c:catAx>
      <c:valAx>
        <c:axId val="2788451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90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pvot!$AP$3</c:f>
              <c:strCache>
                <c:ptCount val="1"/>
                <c:pt idx="0">
                  <c:v>Profit</c:v>
                </c:pt>
              </c:strCache>
            </c:strRef>
          </c:tx>
          <c:spPr>
            <a:solidFill>
              <a:srgbClr val="FF0066"/>
            </a:solidFill>
            <a:ln>
              <a:noFill/>
            </a:ln>
            <a:effectLst/>
          </c:spPr>
          <c:invertIfNegative val="0"/>
          <c:cat>
            <c:strRef>
              <c:f>pvot!$AO$4:$AO$15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pvot!$AP$4:$AP$15</c:f>
              <c:numCache>
                <c:formatCode>"$"#0.0,,"M"</c:formatCode>
                <c:ptCount val="12"/>
                <c:pt idx="0">
                  <c:v>893170</c:v>
                </c:pt>
                <c:pt idx="1">
                  <c:v>841465</c:v>
                </c:pt>
                <c:pt idx="2">
                  <c:v>914720</c:v>
                </c:pt>
                <c:pt idx="3">
                  <c:v>923037.5</c:v>
                </c:pt>
                <c:pt idx="4">
                  <c:v>899447.5</c:v>
                </c:pt>
                <c:pt idx="5">
                  <c:v>1125065</c:v>
                </c:pt>
                <c:pt idx="6">
                  <c:v>1121712.5</c:v>
                </c:pt>
                <c:pt idx="7">
                  <c:v>1113517.5</c:v>
                </c:pt>
                <c:pt idx="8">
                  <c:v>1043265</c:v>
                </c:pt>
                <c:pt idx="9">
                  <c:v>977750</c:v>
                </c:pt>
                <c:pt idx="10">
                  <c:v>1373707.5</c:v>
                </c:pt>
                <c:pt idx="11">
                  <c:v>1399840</c:v>
                </c:pt>
              </c:numCache>
            </c:numRef>
          </c:val>
          <c:extLst>
            <c:ext xmlns:c16="http://schemas.microsoft.com/office/drawing/2014/chart" uri="{C3380CC4-5D6E-409C-BE32-E72D297353CC}">
              <c16:uniqueId val="{00000000-DCCC-430B-BABF-809AD3B925B3}"/>
            </c:ext>
          </c:extLst>
        </c:ser>
        <c:ser>
          <c:idx val="1"/>
          <c:order val="1"/>
          <c:tx>
            <c:strRef>
              <c:f>pvot!$AQ$3</c:f>
              <c:strCache>
                <c:ptCount val="1"/>
                <c:pt idx="0">
                  <c:v>Sales</c:v>
                </c:pt>
              </c:strCache>
            </c:strRef>
          </c:tx>
          <c:spPr>
            <a:solidFill>
              <a:srgbClr val="00CC99"/>
            </a:solidFill>
            <a:ln>
              <a:noFill/>
            </a:ln>
            <a:effectLst/>
          </c:spPr>
          <c:invertIfNegative val="0"/>
          <c:cat>
            <c:strRef>
              <c:f>pvot!$AO$4:$AO$15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pvot!$AQ$4:$AQ$15</c:f>
              <c:numCache>
                <c:formatCode>"$"#0.0,,"M"</c:formatCode>
                <c:ptCount val="12"/>
                <c:pt idx="0">
                  <c:v>1374985</c:v>
                </c:pt>
                <c:pt idx="1">
                  <c:v>1292380</c:v>
                </c:pt>
                <c:pt idx="2">
                  <c:v>1417525</c:v>
                </c:pt>
                <c:pt idx="3">
                  <c:v>1419042.5</c:v>
                </c:pt>
                <c:pt idx="4">
                  <c:v>1391725</c:v>
                </c:pt>
                <c:pt idx="5">
                  <c:v>1745522.5</c:v>
                </c:pt>
                <c:pt idx="6">
                  <c:v>1723812.5</c:v>
                </c:pt>
                <c:pt idx="7">
                  <c:v>1715725</c:v>
                </c:pt>
                <c:pt idx="8">
                  <c:v>1609995</c:v>
                </c:pt>
                <c:pt idx="9">
                  <c:v>1513857.5</c:v>
                </c:pt>
                <c:pt idx="10">
                  <c:v>2115442.5</c:v>
                </c:pt>
                <c:pt idx="11">
                  <c:v>2165245</c:v>
                </c:pt>
              </c:numCache>
            </c:numRef>
          </c:val>
          <c:extLst>
            <c:ext xmlns:c16="http://schemas.microsoft.com/office/drawing/2014/chart" uri="{C3380CC4-5D6E-409C-BE32-E72D297353CC}">
              <c16:uniqueId val="{00000001-DCCC-430B-BABF-809AD3B925B3}"/>
            </c:ext>
          </c:extLst>
        </c:ser>
        <c:dLbls>
          <c:showLegendKey val="0"/>
          <c:showVal val="0"/>
          <c:showCatName val="0"/>
          <c:showSerName val="0"/>
          <c:showPercent val="0"/>
          <c:showBubbleSize val="0"/>
        </c:dLbls>
        <c:gapWidth val="150"/>
        <c:overlap val="100"/>
        <c:axId val="1912662431"/>
        <c:axId val="920357695"/>
      </c:barChart>
      <c:catAx>
        <c:axId val="191266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357695"/>
        <c:crosses val="autoZero"/>
        <c:auto val="1"/>
        <c:lblAlgn val="ctr"/>
        <c:lblOffset val="100"/>
        <c:noMultiLvlLbl val="0"/>
      </c:catAx>
      <c:valAx>
        <c:axId val="920357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62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pvot!$BL$3</c:f>
              <c:strCache>
                <c:ptCount val="1"/>
                <c:pt idx="0">
                  <c:v>Sales</c:v>
                </c:pt>
              </c:strCache>
            </c:strRef>
          </c:tx>
          <c:spPr>
            <a:solidFill>
              <a:srgbClr val="00CC99"/>
            </a:solidFill>
            <a:ln>
              <a:solidFill>
                <a:srgbClr val="00CC99"/>
              </a:solid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pvot!$BK$4:$BK$13</c:f>
              <c:strCache>
                <c:ptCount val="10"/>
                <c:pt idx="0">
                  <c:v>SCRS30100</c:v>
                </c:pt>
                <c:pt idx="1">
                  <c:v>SCR50+100</c:v>
                </c:pt>
                <c:pt idx="2">
                  <c:v>SCRT50</c:v>
                </c:pt>
                <c:pt idx="3">
                  <c:v>MSTH100</c:v>
                </c:pt>
                <c:pt idx="4">
                  <c:v>SCRT100</c:v>
                </c:pt>
                <c:pt idx="5">
                  <c:v>SRMH30</c:v>
                </c:pt>
                <c:pt idx="6">
                  <c:v>SRMC30</c:v>
                </c:pt>
                <c:pt idx="7">
                  <c:v>MSTH50</c:v>
                </c:pt>
                <c:pt idx="8">
                  <c:v>MSKSH</c:v>
                </c:pt>
                <c:pt idx="9">
                  <c:v>SRMA30</c:v>
                </c:pt>
              </c:strCache>
            </c:strRef>
          </c:cat>
          <c:val>
            <c:numRef>
              <c:f>pvot!$BL$4:$BL$13</c:f>
              <c:numCache>
                <c:formatCode>"$"#,##0.0,"K"</c:formatCode>
                <c:ptCount val="10"/>
                <c:pt idx="0">
                  <c:v>1865115</c:v>
                </c:pt>
                <c:pt idx="1">
                  <c:v>1609987.5</c:v>
                </c:pt>
                <c:pt idx="2">
                  <c:v>1601775</c:v>
                </c:pt>
                <c:pt idx="3">
                  <c:v>1573005</c:v>
                </c:pt>
                <c:pt idx="4">
                  <c:v>1176527.5</c:v>
                </c:pt>
                <c:pt idx="5">
                  <c:v>1175605</c:v>
                </c:pt>
                <c:pt idx="6">
                  <c:v>1048645</c:v>
                </c:pt>
                <c:pt idx="7">
                  <c:v>964275</c:v>
                </c:pt>
                <c:pt idx="8">
                  <c:v>814582.5</c:v>
                </c:pt>
                <c:pt idx="9">
                  <c:v>703340</c:v>
                </c:pt>
              </c:numCache>
            </c:numRef>
          </c:val>
          <c:extLst>
            <c:ext xmlns:c16="http://schemas.microsoft.com/office/drawing/2014/chart" uri="{C3380CC4-5D6E-409C-BE32-E72D297353CC}">
              <c16:uniqueId val="{00000000-F95D-4050-AC83-C6D1703C31E2}"/>
            </c:ext>
          </c:extLst>
        </c:ser>
        <c:dLbls>
          <c:dLblPos val="outEnd"/>
          <c:showLegendKey val="0"/>
          <c:showVal val="1"/>
          <c:showCatName val="0"/>
          <c:showSerName val="0"/>
          <c:showPercent val="0"/>
          <c:showBubbleSize val="0"/>
        </c:dLbls>
        <c:gapWidth val="47"/>
        <c:axId val="18023760"/>
        <c:axId val="619030512"/>
      </c:barChart>
      <c:catAx>
        <c:axId val="18023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30512"/>
        <c:crosses val="autoZero"/>
        <c:auto val="1"/>
        <c:lblAlgn val="ctr"/>
        <c:lblOffset val="100"/>
        <c:noMultiLvlLbl val="0"/>
      </c:catAx>
      <c:valAx>
        <c:axId val="619030512"/>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02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Sales Dashboard.xlsx]pvot!3region profit</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
        <c:spPr>
          <a:solidFill>
            <a:srgbClr val="666699"/>
          </a:solidFill>
          <a:ln w="19050">
            <a:solidFill>
              <a:schemeClr val="lt1"/>
            </a:solidFill>
          </a:ln>
          <a:effectLst/>
        </c:spPr>
      </c:pivotFmt>
      <c:pivotFmt>
        <c:idx val="2"/>
        <c:spPr>
          <a:solidFill>
            <a:srgbClr val="00CC99"/>
          </a:solidFill>
          <a:ln w="19050">
            <a:solidFill>
              <a:schemeClr val="lt1"/>
            </a:solidFill>
          </a:ln>
          <a:effectLst/>
        </c:spPr>
      </c:pivotFmt>
      <c:pivotFmt>
        <c:idx val="3"/>
        <c:spPr>
          <a:solidFill>
            <a:srgbClr val="009999"/>
          </a:solidFill>
          <a:ln w="19050">
            <a:solidFill>
              <a:schemeClr val="lt1"/>
            </a:solidFill>
          </a:ln>
          <a:effectLst/>
        </c:spPr>
      </c:pivotFmt>
      <c:pivotFmt>
        <c:idx val="4"/>
        <c:spPr>
          <a:solidFill>
            <a:srgbClr val="FF006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layout>
                <c:manualLayout>
                  <c:w val="0.237595703092183"/>
                  <c:h val="0.2208329104151957"/>
                </c:manualLayout>
              </c15:layout>
            </c:ext>
          </c:extLst>
        </c:dLbl>
      </c:pivotFmt>
    </c:pivotFmts>
    <c:plotArea>
      <c:layout>
        <c:manualLayout>
          <c:layoutTarget val="inner"/>
          <c:xMode val="edge"/>
          <c:yMode val="edge"/>
          <c:x val="6.6640529757804198E-2"/>
          <c:y val="8.4361981375796521E-2"/>
          <c:w val="0.89404795427369865"/>
          <c:h val="0.86921296296296291"/>
        </c:manualLayout>
      </c:layout>
      <c:pieChart>
        <c:varyColors val="1"/>
        <c:ser>
          <c:idx val="0"/>
          <c:order val="0"/>
          <c:tx>
            <c:strRef>
              <c:f>pvot!$AC$3</c:f>
              <c:strCache>
                <c:ptCount val="1"/>
                <c:pt idx="0">
                  <c:v>Total</c:v>
                </c:pt>
              </c:strCache>
            </c:strRef>
          </c:tx>
          <c:dPt>
            <c:idx val="0"/>
            <c:bubble3D val="0"/>
            <c:spPr>
              <a:solidFill>
                <a:srgbClr val="666699"/>
              </a:solidFill>
              <a:ln w="19050">
                <a:solidFill>
                  <a:schemeClr val="lt1"/>
                </a:solidFill>
              </a:ln>
              <a:effectLst/>
            </c:spPr>
            <c:extLst>
              <c:ext xmlns:c16="http://schemas.microsoft.com/office/drawing/2014/chart" uri="{C3380CC4-5D6E-409C-BE32-E72D297353CC}">
                <c16:uniqueId val="{00000002-D611-4AE6-AC01-4782BAB9FD6E}"/>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A-D611-4AE6-AC01-4782BAB9FD6E}"/>
              </c:ext>
            </c:extLst>
          </c:dPt>
          <c:dPt>
            <c:idx val="2"/>
            <c:bubble3D val="0"/>
            <c:spPr>
              <a:solidFill>
                <a:srgbClr val="00CC99"/>
              </a:solidFill>
              <a:ln w="19050">
                <a:solidFill>
                  <a:schemeClr val="lt1"/>
                </a:solidFill>
              </a:ln>
              <a:effectLst/>
            </c:spPr>
            <c:extLst>
              <c:ext xmlns:c16="http://schemas.microsoft.com/office/drawing/2014/chart" uri="{C3380CC4-5D6E-409C-BE32-E72D297353CC}">
                <c16:uniqueId val="{00000008-D611-4AE6-AC01-4782BAB9FD6E}"/>
              </c:ext>
            </c:extLst>
          </c:dPt>
          <c:dPt>
            <c:idx val="3"/>
            <c:bubble3D val="0"/>
            <c:spPr>
              <a:solidFill>
                <a:srgbClr val="009999"/>
              </a:solidFill>
              <a:ln w="19050">
                <a:solidFill>
                  <a:schemeClr val="lt1"/>
                </a:solidFill>
              </a:ln>
              <a:effectLst/>
            </c:spPr>
            <c:extLst>
              <c:ext xmlns:c16="http://schemas.microsoft.com/office/drawing/2014/chart" uri="{C3380CC4-5D6E-409C-BE32-E72D297353CC}">
                <c16:uniqueId val="{00000009-D611-4AE6-AC01-4782BAB9FD6E}"/>
              </c:ext>
            </c:extLst>
          </c:dPt>
          <c:dLbls>
            <c:dLbl>
              <c:idx val="1"/>
              <c:dLblPos val="inEnd"/>
              <c:showLegendKey val="0"/>
              <c:showVal val="1"/>
              <c:showCatName val="1"/>
              <c:showSerName val="0"/>
              <c:showPercent val="1"/>
              <c:showBubbleSize val="0"/>
              <c:extLst>
                <c:ext xmlns:c15="http://schemas.microsoft.com/office/drawing/2012/chart" uri="{CE6537A1-D6FC-4f65-9D91-7224C49458BB}">
                  <c15:layout>
                    <c:manualLayout>
                      <c:w val="0.237595703092183"/>
                      <c:h val="0.2208329104151957"/>
                    </c:manualLayout>
                  </c15:layout>
                </c:ext>
                <c:ext xmlns:c16="http://schemas.microsoft.com/office/drawing/2014/chart" uri="{C3380CC4-5D6E-409C-BE32-E72D297353CC}">
                  <c16:uniqueId val="{0000000A-D611-4AE6-AC01-4782BAB9FD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howLeaderLines val="0"/>
            <c:extLst>
              <c:ext xmlns:c15="http://schemas.microsoft.com/office/drawing/2012/chart" uri="{CE6537A1-D6FC-4f65-9D91-7224C49458BB}"/>
            </c:extLst>
          </c:dLbls>
          <c:cat>
            <c:strRef>
              <c:f>pvot!$AB$4:$AB$8</c:f>
              <c:strCache>
                <c:ptCount val="4"/>
                <c:pt idx="0">
                  <c:v>Midwest</c:v>
                </c:pt>
                <c:pt idx="1">
                  <c:v>North East</c:v>
                </c:pt>
                <c:pt idx="2">
                  <c:v>South</c:v>
                </c:pt>
                <c:pt idx="3">
                  <c:v>West</c:v>
                </c:pt>
              </c:strCache>
            </c:strRef>
          </c:cat>
          <c:val>
            <c:numRef>
              <c:f>pvot!$AC$4:$AC$8</c:f>
              <c:numCache>
                <c:formatCode>"$"#.##,,"M"</c:formatCode>
                <c:ptCount val="4"/>
                <c:pt idx="0">
                  <c:v>2432650</c:v>
                </c:pt>
                <c:pt idx="1">
                  <c:v>1587337.5</c:v>
                </c:pt>
                <c:pt idx="2">
                  <c:v>4050770</c:v>
                </c:pt>
                <c:pt idx="3">
                  <c:v>4555940</c:v>
                </c:pt>
              </c:numCache>
            </c:numRef>
          </c:val>
          <c:extLst>
            <c:ext xmlns:c16="http://schemas.microsoft.com/office/drawing/2014/chart" uri="{C3380CC4-5D6E-409C-BE32-E72D297353CC}">
              <c16:uniqueId val="{00000000-D611-4AE6-AC01-4782BAB9FD6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Sales Dashboard.xlsx]pvot!4week_orders</c:name>
    <c:fmtId val="35"/>
  </c:pivotSource>
  <c:chart>
    <c:autoTitleDeleted val="1"/>
    <c:pivotFmts>
      <c:pivotFmt>
        <c:idx val="0"/>
        <c:spPr>
          <a:solidFill>
            <a:schemeClr val="accent1"/>
          </a:solidFill>
          <a:ln w="19050" cap="rnd">
            <a:solidFill>
              <a:srgbClr val="00CC99"/>
            </a:solidFill>
            <a:round/>
          </a:ln>
          <a:effectLst/>
        </c:spPr>
        <c:marker>
          <c:symbol val="circle"/>
          <c:size val="4"/>
          <c:spPr>
            <a:solidFill>
              <a:srgbClr val="00CC9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00CC99"/>
            </a:solidFill>
            <a:round/>
          </a:ln>
          <a:effectLst/>
        </c:spPr>
        <c:marker>
          <c:symbol val="circle"/>
          <c:size val="4"/>
          <c:spPr>
            <a:solidFill>
              <a:srgbClr val="00CC9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rgbClr val="00CC99"/>
            </a:solidFill>
            <a:round/>
          </a:ln>
          <a:effectLst/>
        </c:spPr>
        <c:marker>
          <c:symbol val="circle"/>
          <c:size val="3"/>
          <c:spPr>
            <a:solidFill>
              <a:srgbClr val="00CC9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pvot!$AF$3</c:f>
              <c:strCache>
                <c:ptCount val="1"/>
                <c:pt idx="0">
                  <c:v>Total</c:v>
                </c:pt>
              </c:strCache>
            </c:strRef>
          </c:tx>
          <c:spPr>
            <a:ln w="15875" cap="rnd">
              <a:solidFill>
                <a:srgbClr val="00CC99"/>
              </a:solidFill>
              <a:round/>
            </a:ln>
            <a:effectLst/>
          </c:spPr>
          <c:marker>
            <c:symbol val="circle"/>
            <c:size val="3"/>
            <c:spPr>
              <a:solidFill>
                <a:srgbClr val="00CC99"/>
              </a:solidFill>
              <a:ln w="9525">
                <a:noFill/>
              </a:ln>
              <a:effectLst/>
            </c:spPr>
          </c:marker>
          <c:cat>
            <c:strRef>
              <c:f>pvot!$AE$4:$AE$56</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pvot!$AF$4:$AF$56</c:f>
              <c:numCache>
                <c:formatCode>#,##0</c:formatCode>
                <c:ptCount val="52"/>
                <c:pt idx="0">
                  <c:v>123</c:v>
                </c:pt>
                <c:pt idx="1">
                  <c:v>123</c:v>
                </c:pt>
                <c:pt idx="2">
                  <c:v>126</c:v>
                </c:pt>
                <c:pt idx="3">
                  <c:v>127</c:v>
                </c:pt>
                <c:pt idx="4">
                  <c:v>125</c:v>
                </c:pt>
                <c:pt idx="5">
                  <c:v>117</c:v>
                </c:pt>
                <c:pt idx="6">
                  <c:v>118</c:v>
                </c:pt>
                <c:pt idx="7">
                  <c:v>118</c:v>
                </c:pt>
                <c:pt idx="8">
                  <c:v>114</c:v>
                </c:pt>
                <c:pt idx="9">
                  <c:v>115</c:v>
                </c:pt>
                <c:pt idx="10">
                  <c:v>121</c:v>
                </c:pt>
                <c:pt idx="11">
                  <c:v>121</c:v>
                </c:pt>
                <c:pt idx="12">
                  <c:v>111</c:v>
                </c:pt>
                <c:pt idx="13">
                  <c:v>118</c:v>
                </c:pt>
                <c:pt idx="14">
                  <c:v>119</c:v>
                </c:pt>
                <c:pt idx="15">
                  <c:v>125</c:v>
                </c:pt>
                <c:pt idx="16">
                  <c:v>113</c:v>
                </c:pt>
                <c:pt idx="17">
                  <c:v>118</c:v>
                </c:pt>
                <c:pt idx="18">
                  <c:v>119</c:v>
                </c:pt>
                <c:pt idx="19">
                  <c:v>116</c:v>
                </c:pt>
                <c:pt idx="20">
                  <c:v>123</c:v>
                </c:pt>
                <c:pt idx="21">
                  <c:v>133</c:v>
                </c:pt>
                <c:pt idx="22">
                  <c:v>149</c:v>
                </c:pt>
                <c:pt idx="23">
                  <c:v>149</c:v>
                </c:pt>
                <c:pt idx="24">
                  <c:v>151</c:v>
                </c:pt>
                <c:pt idx="25">
                  <c:v>146</c:v>
                </c:pt>
                <c:pt idx="26">
                  <c:v>147</c:v>
                </c:pt>
                <c:pt idx="27">
                  <c:v>151</c:v>
                </c:pt>
                <c:pt idx="28">
                  <c:v>146</c:v>
                </c:pt>
                <c:pt idx="29">
                  <c:v>149</c:v>
                </c:pt>
                <c:pt idx="30">
                  <c:v>145</c:v>
                </c:pt>
                <c:pt idx="31">
                  <c:v>152</c:v>
                </c:pt>
                <c:pt idx="32">
                  <c:v>145</c:v>
                </c:pt>
                <c:pt idx="33">
                  <c:v>152</c:v>
                </c:pt>
                <c:pt idx="34">
                  <c:v>136</c:v>
                </c:pt>
                <c:pt idx="35">
                  <c:v>133</c:v>
                </c:pt>
                <c:pt idx="36">
                  <c:v>135</c:v>
                </c:pt>
                <c:pt idx="37">
                  <c:v>130</c:v>
                </c:pt>
                <c:pt idx="38">
                  <c:v>130</c:v>
                </c:pt>
                <c:pt idx="39">
                  <c:v>135</c:v>
                </c:pt>
                <c:pt idx="40">
                  <c:v>131</c:v>
                </c:pt>
                <c:pt idx="41">
                  <c:v>133</c:v>
                </c:pt>
                <c:pt idx="42">
                  <c:v>133</c:v>
                </c:pt>
                <c:pt idx="43">
                  <c:v>161</c:v>
                </c:pt>
                <c:pt idx="44">
                  <c:v>177</c:v>
                </c:pt>
                <c:pt idx="45">
                  <c:v>185</c:v>
                </c:pt>
                <c:pt idx="46">
                  <c:v>186</c:v>
                </c:pt>
                <c:pt idx="47">
                  <c:v>176</c:v>
                </c:pt>
                <c:pt idx="48">
                  <c:v>172</c:v>
                </c:pt>
                <c:pt idx="49">
                  <c:v>181</c:v>
                </c:pt>
                <c:pt idx="50">
                  <c:v>175</c:v>
                </c:pt>
                <c:pt idx="51">
                  <c:v>211</c:v>
                </c:pt>
              </c:numCache>
            </c:numRef>
          </c:val>
          <c:smooth val="0"/>
          <c:extLst>
            <c:ext xmlns:c16="http://schemas.microsoft.com/office/drawing/2014/chart" uri="{C3380CC4-5D6E-409C-BE32-E72D297353CC}">
              <c16:uniqueId val="{00000000-93D7-4BEA-8002-95D72E8F2B78}"/>
            </c:ext>
          </c:extLst>
        </c:ser>
        <c:dLbls>
          <c:showLegendKey val="0"/>
          <c:showVal val="0"/>
          <c:showCatName val="0"/>
          <c:showSerName val="0"/>
          <c:showPercent val="0"/>
          <c:showBubbleSize val="0"/>
        </c:dLbls>
        <c:marker val="1"/>
        <c:smooth val="0"/>
        <c:axId val="375904639"/>
        <c:axId val="278845167"/>
      </c:lineChart>
      <c:catAx>
        <c:axId val="3759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78845167"/>
        <c:crosses val="autoZero"/>
        <c:auto val="1"/>
        <c:lblAlgn val="ctr"/>
        <c:lblOffset val="100"/>
        <c:noMultiLvlLbl val="0"/>
      </c:catAx>
      <c:valAx>
        <c:axId val="2788451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7590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874639185541237"/>
          <c:y val="0.12881456146654871"/>
          <c:w val="0.85908417029819018"/>
          <c:h val="0.65878151913880856"/>
        </c:manualLayout>
      </c:layout>
      <c:barChart>
        <c:barDir val="col"/>
        <c:grouping val="stacked"/>
        <c:varyColors val="0"/>
        <c:ser>
          <c:idx val="0"/>
          <c:order val="0"/>
          <c:tx>
            <c:strRef>
              <c:f>pvot!$AP$3</c:f>
              <c:strCache>
                <c:ptCount val="1"/>
                <c:pt idx="0">
                  <c:v>Profit</c:v>
                </c:pt>
              </c:strCache>
            </c:strRef>
          </c:tx>
          <c:spPr>
            <a:solidFill>
              <a:srgbClr val="FF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85000"/>
                        <a:lumOff val="15000"/>
                      </a:schemeClr>
                    </a:solidFill>
                    <a:latin typeface="+mj-lt"/>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pvot!$AO$4:$AO$15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pvot!$AP$4:$AP$15</c:f>
              <c:numCache>
                <c:formatCode>"$"#0.0,,"M"</c:formatCode>
                <c:ptCount val="12"/>
                <c:pt idx="0">
                  <c:v>893170</c:v>
                </c:pt>
                <c:pt idx="1">
                  <c:v>841465</c:v>
                </c:pt>
                <c:pt idx="2">
                  <c:v>914720</c:v>
                </c:pt>
                <c:pt idx="3">
                  <c:v>923037.5</c:v>
                </c:pt>
                <c:pt idx="4">
                  <c:v>899447.5</c:v>
                </c:pt>
                <c:pt idx="5">
                  <c:v>1125065</c:v>
                </c:pt>
                <c:pt idx="6">
                  <c:v>1121712.5</c:v>
                </c:pt>
                <c:pt idx="7">
                  <c:v>1113517.5</c:v>
                </c:pt>
                <c:pt idx="8">
                  <c:v>1043265</c:v>
                </c:pt>
                <c:pt idx="9">
                  <c:v>977750</c:v>
                </c:pt>
                <c:pt idx="10">
                  <c:v>1373707.5</c:v>
                </c:pt>
                <c:pt idx="11">
                  <c:v>1399840</c:v>
                </c:pt>
              </c:numCache>
            </c:numRef>
          </c:val>
          <c:extLst>
            <c:ext xmlns:c16="http://schemas.microsoft.com/office/drawing/2014/chart" uri="{C3380CC4-5D6E-409C-BE32-E72D297353CC}">
              <c16:uniqueId val="{00000000-829F-4C22-AC14-F6E728ACA93F}"/>
            </c:ext>
          </c:extLst>
        </c:ser>
        <c:ser>
          <c:idx val="1"/>
          <c:order val="1"/>
          <c:tx>
            <c:strRef>
              <c:f>pvot!$AQ$3</c:f>
              <c:strCache>
                <c:ptCount val="1"/>
                <c:pt idx="0">
                  <c:v>Sales</c:v>
                </c:pt>
              </c:strCache>
            </c:strRef>
          </c:tx>
          <c:spPr>
            <a:solidFill>
              <a:srgbClr val="00CC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pvot!$AO$4:$AO$15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pvot!$AQ$4:$AQ$15</c:f>
              <c:numCache>
                <c:formatCode>"$"#0.0,,"M"</c:formatCode>
                <c:ptCount val="12"/>
                <c:pt idx="0">
                  <c:v>1374985</c:v>
                </c:pt>
                <c:pt idx="1">
                  <c:v>1292380</c:v>
                </c:pt>
                <c:pt idx="2">
                  <c:v>1417525</c:v>
                </c:pt>
                <c:pt idx="3">
                  <c:v>1419042.5</c:v>
                </c:pt>
                <c:pt idx="4">
                  <c:v>1391725</c:v>
                </c:pt>
                <c:pt idx="5">
                  <c:v>1745522.5</c:v>
                </c:pt>
                <c:pt idx="6">
                  <c:v>1723812.5</c:v>
                </c:pt>
                <c:pt idx="7">
                  <c:v>1715725</c:v>
                </c:pt>
                <c:pt idx="8">
                  <c:v>1609995</c:v>
                </c:pt>
                <c:pt idx="9">
                  <c:v>1513857.5</c:v>
                </c:pt>
                <c:pt idx="10">
                  <c:v>2115442.5</c:v>
                </c:pt>
                <c:pt idx="11">
                  <c:v>2165245</c:v>
                </c:pt>
              </c:numCache>
            </c:numRef>
          </c:val>
          <c:extLst>
            <c:ext xmlns:c16="http://schemas.microsoft.com/office/drawing/2014/chart" uri="{C3380CC4-5D6E-409C-BE32-E72D297353CC}">
              <c16:uniqueId val="{00000001-829F-4C22-AC14-F6E728ACA93F}"/>
            </c:ext>
          </c:extLst>
        </c:ser>
        <c:dLbls>
          <c:showLegendKey val="0"/>
          <c:showVal val="0"/>
          <c:showCatName val="0"/>
          <c:showSerName val="0"/>
          <c:showPercent val="0"/>
          <c:showBubbleSize val="0"/>
        </c:dLbls>
        <c:gapWidth val="50"/>
        <c:overlap val="100"/>
        <c:axId val="1912662431"/>
        <c:axId val="920357695"/>
      </c:barChart>
      <c:catAx>
        <c:axId val="191266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357695"/>
        <c:crosses val="autoZero"/>
        <c:auto val="1"/>
        <c:lblAlgn val="ctr"/>
        <c:lblOffset val="100"/>
        <c:noMultiLvlLbl val="0"/>
      </c:catAx>
      <c:valAx>
        <c:axId val="920357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12662431"/>
        <c:crosses val="autoZero"/>
        <c:crossBetween val="between"/>
      </c:valAx>
      <c:spPr>
        <a:noFill/>
        <a:ln>
          <a:noFill/>
        </a:ln>
        <a:effectLst/>
      </c:spPr>
    </c:plotArea>
    <c:legend>
      <c:legendPos val="b"/>
      <c:layout>
        <c:manualLayout>
          <c:xMode val="edge"/>
          <c:yMode val="edge"/>
          <c:x val="0.34105772407902696"/>
          <c:y val="0.90585704031761405"/>
          <c:w val="0.22287242598238166"/>
          <c:h val="9.41429596823860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pvot!$BL$3</c:f>
              <c:strCache>
                <c:ptCount val="1"/>
                <c:pt idx="0">
                  <c:v>Sales</c:v>
                </c:pt>
              </c:strCache>
            </c:strRef>
          </c:tx>
          <c:spPr>
            <a:solidFill>
              <a:srgbClr val="00CC99"/>
            </a:solidFill>
            <a:ln>
              <a:solidFill>
                <a:srgbClr val="00CC99"/>
              </a:solid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pvot!$BK$4:$BK$13</c:f>
              <c:strCache>
                <c:ptCount val="10"/>
                <c:pt idx="0">
                  <c:v>SCRS30100</c:v>
                </c:pt>
                <c:pt idx="1">
                  <c:v>SCR50+100</c:v>
                </c:pt>
                <c:pt idx="2">
                  <c:v>SCRT50</c:v>
                </c:pt>
                <c:pt idx="3">
                  <c:v>MSTH100</c:v>
                </c:pt>
                <c:pt idx="4">
                  <c:v>SCRT100</c:v>
                </c:pt>
                <c:pt idx="5">
                  <c:v>SRMH30</c:v>
                </c:pt>
                <c:pt idx="6">
                  <c:v>SRMC30</c:v>
                </c:pt>
                <c:pt idx="7">
                  <c:v>MSTH50</c:v>
                </c:pt>
                <c:pt idx="8">
                  <c:v>MSKSH</c:v>
                </c:pt>
                <c:pt idx="9">
                  <c:v>SRMA30</c:v>
                </c:pt>
              </c:strCache>
            </c:strRef>
          </c:cat>
          <c:val>
            <c:numRef>
              <c:f>pvot!$BL$4:$BL$13</c:f>
              <c:numCache>
                <c:formatCode>"$"#,##0.0,"K"</c:formatCode>
                <c:ptCount val="10"/>
                <c:pt idx="0">
                  <c:v>1865115</c:v>
                </c:pt>
                <c:pt idx="1">
                  <c:v>1609987.5</c:v>
                </c:pt>
                <c:pt idx="2">
                  <c:v>1601775</c:v>
                </c:pt>
                <c:pt idx="3">
                  <c:v>1573005</c:v>
                </c:pt>
                <c:pt idx="4">
                  <c:v>1176527.5</c:v>
                </c:pt>
                <c:pt idx="5">
                  <c:v>1175605</c:v>
                </c:pt>
                <c:pt idx="6">
                  <c:v>1048645</c:v>
                </c:pt>
                <c:pt idx="7">
                  <c:v>964275</c:v>
                </c:pt>
                <c:pt idx="8">
                  <c:v>814582.5</c:v>
                </c:pt>
                <c:pt idx="9">
                  <c:v>703340</c:v>
                </c:pt>
              </c:numCache>
            </c:numRef>
          </c:val>
          <c:extLst>
            <c:ext xmlns:c16="http://schemas.microsoft.com/office/drawing/2014/chart" uri="{C3380CC4-5D6E-409C-BE32-E72D297353CC}">
              <c16:uniqueId val="{00000000-2717-4D02-B111-A0F55954E5FA}"/>
            </c:ext>
          </c:extLst>
        </c:ser>
        <c:dLbls>
          <c:dLblPos val="outEnd"/>
          <c:showLegendKey val="0"/>
          <c:showVal val="1"/>
          <c:showCatName val="0"/>
          <c:showSerName val="0"/>
          <c:showPercent val="0"/>
          <c:showBubbleSize val="0"/>
        </c:dLbls>
        <c:gapWidth val="47"/>
        <c:axId val="18023760"/>
        <c:axId val="619030512"/>
      </c:barChart>
      <c:catAx>
        <c:axId val="180237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19030512"/>
        <c:crosses val="autoZero"/>
        <c:auto val="1"/>
        <c:lblAlgn val="ctr"/>
        <c:lblOffset val="100"/>
        <c:noMultiLvlLbl val="0"/>
      </c:catAx>
      <c:valAx>
        <c:axId val="619030512"/>
        <c:scaling>
          <c:orientation val="minMax"/>
        </c:scaling>
        <c:delete val="0"/>
        <c:axPos val="t"/>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02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Sales Dashboard.xlsx]pvot!3region profit</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
        <c:spPr>
          <a:solidFill>
            <a:srgbClr val="666699"/>
          </a:solidFill>
          <a:ln w="19050">
            <a:solidFill>
              <a:schemeClr val="lt1"/>
            </a:solidFill>
          </a:ln>
          <a:effectLst/>
        </c:spPr>
      </c:pivotFmt>
      <c:pivotFmt>
        <c:idx val="2"/>
        <c:spPr>
          <a:solidFill>
            <a:srgbClr val="00CC99"/>
          </a:solidFill>
          <a:ln w="19050">
            <a:solidFill>
              <a:schemeClr val="lt1"/>
            </a:solidFill>
          </a:ln>
          <a:effectLst/>
        </c:spPr>
      </c:pivotFmt>
      <c:pivotFmt>
        <c:idx val="3"/>
        <c:spPr>
          <a:solidFill>
            <a:srgbClr val="009999"/>
          </a:solidFill>
          <a:ln w="19050">
            <a:solidFill>
              <a:schemeClr val="lt1"/>
            </a:solidFill>
          </a:ln>
          <a:effectLst/>
        </c:spPr>
      </c:pivotFmt>
      <c:pivotFmt>
        <c:idx val="4"/>
        <c:spPr>
          <a:solidFill>
            <a:srgbClr val="FF006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layout>
                <c:manualLayout>
                  <c:w val="0.237595703092183"/>
                  <c:h val="0.2208329104151957"/>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6"/>
        <c:spPr>
          <a:solidFill>
            <a:srgbClr val="666699"/>
          </a:solidFill>
          <a:ln w="19050">
            <a:solidFill>
              <a:schemeClr val="lt1"/>
            </a:solidFill>
          </a:ln>
          <a:effectLst/>
        </c:spPr>
      </c:pivotFmt>
      <c:pivotFmt>
        <c:idx val="7"/>
        <c:spPr>
          <a:solidFill>
            <a:srgbClr val="FF006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layout>
                <c:manualLayout>
                  <c:w val="0.237595703092183"/>
                  <c:h val="0.2208329104151957"/>
                </c:manualLayout>
              </c15:layout>
            </c:ext>
          </c:extLst>
        </c:dLbl>
      </c:pivotFmt>
      <c:pivotFmt>
        <c:idx val="8"/>
        <c:spPr>
          <a:solidFill>
            <a:srgbClr val="00CC99"/>
          </a:solidFill>
          <a:ln w="19050">
            <a:solidFill>
              <a:schemeClr val="lt1"/>
            </a:solidFill>
          </a:ln>
          <a:effectLst/>
        </c:spPr>
      </c:pivotFmt>
      <c:pivotFmt>
        <c:idx val="9"/>
        <c:spPr>
          <a:solidFill>
            <a:srgbClr val="009999"/>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1"/>
        <c:spPr>
          <a:solidFill>
            <a:srgbClr val="666699"/>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1542940320232895"/>
                  <c:h val="0.21011058451816747"/>
                </c:manualLayout>
              </c15:layout>
            </c:ext>
          </c:extLst>
        </c:dLbl>
      </c:pivotFmt>
      <c:pivotFmt>
        <c:idx val="12"/>
        <c:spPr>
          <a:solidFill>
            <a:srgbClr val="FF006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layout>
                <c:manualLayout>
                  <c:w val="0.25610241951197144"/>
                  <c:h val="0.20841138933462702"/>
                </c:manualLayout>
              </c15:layout>
            </c:ext>
          </c:extLst>
        </c:dLbl>
      </c:pivotFmt>
      <c:pivotFmt>
        <c:idx val="13"/>
        <c:spPr>
          <a:solidFill>
            <a:srgbClr val="00CC99"/>
          </a:solidFill>
          <a:ln w="19050">
            <a:solidFill>
              <a:schemeClr val="lt1"/>
            </a:solidFill>
          </a:ln>
          <a:effectLst/>
        </c:spPr>
      </c:pivotFmt>
      <c:pivotFmt>
        <c:idx val="14"/>
        <c:spPr>
          <a:solidFill>
            <a:srgbClr val="009999"/>
          </a:solidFill>
          <a:ln w="19050">
            <a:solidFill>
              <a:schemeClr val="lt1"/>
            </a:solidFill>
          </a:ln>
          <a:effectLst/>
        </c:spPr>
      </c:pivotFmt>
    </c:pivotFmts>
    <c:plotArea>
      <c:layout>
        <c:manualLayout>
          <c:layoutTarget val="inner"/>
          <c:xMode val="edge"/>
          <c:yMode val="edge"/>
          <c:x val="6.1935226846644154E-2"/>
          <c:y val="5.1682363234007517E-2"/>
          <c:w val="0.88684289463817012"/>
          <c:h val="0.91754515979620199"/>
        </c:manualLayout>
      </c:layout>
      <c:pieChart>
        <c:varyColors val="1"/>
        <c:ser>
          <c:idx val="0"/>
          <c:order val="0"/>
          <c:tx>
            <c:strRef>
              <c:f>pvot!$AC$3</c:f>
              <c:strCache>
                <c:ptCount val="1"/>
                <c:pt idx="0">
                  <c:v>Total</c:v>
                </c:pt>
              </c:strCache>
            </c:strRef>
          </c:tx>
          <c:dPt>
            <c:idx val="0"/>
            <c:bubble3D val="0"/>
            <c:spPr>
              <a:solidFill>
                <a:srgbClr val="666699"/>
              </a:solidFill>
              <a:ln w="19050">
                <a:solidFill>
                  <a:schemeClr val="lt1"/>
                </a:solidFill>
              </a:ln>
              <a:effectLst/>
            </c:spPr>
            <c:extLst>
              <c:ext xmlns:c16="http://schemas.microsoft.com/office/drawing/2014/chart" uri="{C3380CC4-5D6E-409C-BE32-E72D297353CC}">
                <c16:uniqueId val="{00000001-3913-4D26-8D6D-16355B1BD5C0}"/>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3-3913-4D26-8D6D-16355B1BD5C0}"/>
              </c:ext>
            </c:extLst>
          </c:dPt>
          <c:dPt>
            <c:idx val="2"/>
            <c:bubble3D val="0"/>
            <c:spPr>
              <a:solidFill>
                <a:srgbClr val="00CC99"/>
              </a:solidFill>
              <a:ln w="19050">
                <a:solidFill>
                  <a:schemeClr val="lt1"/>
                </a:solidFill>
              </a:ln>
              <a:effectLst/>
            </c:spPr>
            <c:extLst>
              <c:ext xmlns:c16="http://schemas.microsoft.com/office/drawing/2014/chart" uri="{C3380CC4-5D6E-409C-BE32-E72D297353CC}">
                <c16:uniqueId val="{00000005-3913-4D26-8D6D-16355B1BD5C0}"/>
              </c:ext>
            </c:extLst>
          </c:dPt>
          <c:dPt>
            <c:idx val="3"/>
            <c:bubble3D val="0"/>
            <c:spPr>
              <a:solidFill>
                <a:srgbClr val="009999"/>
              </a:solidFill>
              <a:ln w="19050">
                <a:solidFill>
                  <a:schemeClr val="lt1"/>
                </a:solidFill>
              </a:ln>
              <a:effectLst/>
            </c:spPr>
            <c:extLst>
              <c:ext xmlns:c16="http://schemas.microsoft.com/office/drawing/2014/chart" uri="{C3380CC4-5D6E-409C-BE32-E72D297353CC}">
                <c16:uniqueId val="{00000007-3913-4D26-8D6D-16355B1BD5C0}"/>
              </c:ext>
            </c:extLst>
          </c:dPt>
          <c:dLbls>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1542940320232895"/>
                      <c:h val="0.21011058451816747"/>
                    </c:manualLayout>
                  </c15:layout>
                </c:ext>
                <c:ext xmlns:c16="http://schemas.microsoft.com/office/drawing/2014/chart" uri="{C3380CC4-5D6E-409C-BE32-E72D297353CC}">
                  <c16:uniqueId val="{00000001-3913-4D26-8D6D-16355B1BD5C0}"/>
                </c:ext>
              </c:extLst>
            </c:dLbl>
            <c:dLbl>
              <c:idx val="1"/>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layout>
                    <c:manualLayout>
                      <c:w val="0.25610241951197144"/>
                      <c:h val="0.20841138933462702"/>
                    </c:manualLayout>
                  </c15:layout>
                </c:ext>
                <c:ext xmlns:c16="http://schemas.microsoft.com/office/drawing/2014/chart" uri="{C3380CC4-5D6E-409C-BE32-E72D297353CC}">
                  <c16:uniqueId val="{00000003-3913-4D26-8D6D-16355B1BD5C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howLeaderLines val="0"/>
            <c:extLst>
              <c:ext xmlns:c15="http://schemas.microsoft.com/office/drawing/2012/chart" uri="{CE6537A1-D6FC-4f65-9D91-7224C49458BB}"/>
            </c:extLst>
          </c:dLbls>
          <c:cat>
            <c:strRef>
              <c:f>pvot!$AB$4:$AB$8</c:f>
              <c:strCache>
                <c:ptCount val="4"/>
                <c:pt idx="0">
                  <c:v>Midwest</c:v>
                </c:pt>
                <c:pt idx="1">
                  <c:v>North East</c:v>
                </c:pt>
                <c:pt idx="2">
                  <c:v>South</c:v>
                </c:pt>
                <c:pt idx="3">
                  <c:v>West</c:v>
                </c:pt>
              </c:strCache>
            </c:strRef>
          </c:cat>
          <c:val>
            <c:numRef>
              <c:f>pvot!$AC$4:$AC$8</c:f>
              <c:numCache>
                <c:formatCode>"$"#.##,,"M"</c:formatCode>
                <c:ptCount val="4"/>
                <c:pt idx="0">
                  <c:v>2432650</c:v>
                </c:pt>
                <c:pt idx="1">
                  <c:v>1587337.5</c:v>
                </c:pt>
                <c:pt idx="2">
                  <c:v>4050770</c:v>
                </c:pt>
                <c:pt idx="3">
                  <c:v>4555940</c:v>
                </c:pt>
              </c:numCache>
            </c:numRef>
          </c:val>
          <c:extLst>
            <c:ext xmlns:c16="http://schemas.microsoft.com/office/drawing/2014/chart" uri="{C3380CC4-5D6E-409C-BE32-E72D297353CC}">
              <c16:uniqueId val="{00000008-3913-4D26-8D6D-16355B1BD5C0}"/>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2E6D4D51-6829-43A0-B36F-471963BC0437}">
          <cx:tx>
            <cx:txData>
              <cx:f>_xlchart.v1.1</cx:f>
              <cx:v>Total Sales Volume</cx:v>
            </cx:txData>
          </cx:tx>
          <cx:dataPt idx="0">
            <cx:spPr>
              <a:solidFill>
                <a:srgbClr val="666699"/>
              </a:solidFill>
            </cx:spPr>
          </cx:dataPt>
          <cx:dataPt idx="1">
            <cx:spPr>
              <a:solidFill>
                <a:srgbClr val="FF0066"/>
              </a:solidFill>
            </cx:spPr>
          </cx:dataPt>
          <cx:dataPt idx="2">
            <cx:spPr>
              <a:solidFill>
                <a:srgbClr val="009999"/>
              </a:solidFill>
            </cx:spPr>
          </cx:dataPt>
          <cx:dataPt idx="3">
            <cx:spPr>
              <a:solidFill>
                <a:srgbClr val="00CC99"/>
              </a:solidFill>
            </cx:spPr>
          </cx:dataPt>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5352CEF7-5DDA-4CA4-8BA7-F0C5A3E43ECE}">
          <cx:tx>
            <cx:txData>
              <cx:f>_xlchart.v1.4</cx:f>
              <cx:v>Total Sales Volume</cx:v>
            </cx:txData>
          </cx:tx>
          <cx:dataPt idx="0">
            <cx:spPr>
              <a:solidFill>
                <a:srgbClr val="33CCCC"/>
              </a:solidFill>
            </cx:spPr>
          </cx:dataPt>
          <cx:dataPt idx="1">
            <cx:spPr>
              <a:solidFill>
                <a:srgbClr val="FF0066"/>
              </a:solidFill>
            </cx:spPr>
          </cx:dataPt>
          <cx:dataPt idx="2">
            <cx:spPr>
              <a:solidFill>
                <a:srgbClr val="666699"/>
              </a:solidFill>
            </cx:spPr>
          </cx:dataPt>
          <cx:dataPt idx="3">
            <cx:spPr>
              <a:solidFill>
                <a:srgbClr val="FFC000">
                  <a:lumMod val="60000"/>
                  <a:lumOff val="40000"/>
                </a:srgbClr>
              </a:solidFill>
            </cx:spPr>
          </cx:dataPt>
          <cx:dataPt idx="4">
            <cx:spPr>
              <a:solidFill>
                <a:srgbClr val="0099CC"/>
              </a:solidFill>
            </cx:spPr>
          </cx:dataPt>
          <cx:dataPt idx="5">
            <cx:spPr>
              <a:solidFill>
                <a:srgbClr val="00CC99"/>
              </a:solidFill>
            </cx:spPr>
          </cx:dataPt>
          <cx:dataPt idx="7">
            <cx:spPr>
              <a:solidFill>
                <a:srgbClr val="800080"/>
              </a:solidFill>
            </cx:spPr>
          </cx:dataPt>
          <cx:dataLabels pos="inEnd">
            <cx:txPr>
              <a:bodyPr spcFirstLastPara="1" vertOverflow="ellipsis" horzOverflow="overflow" wrap="square" lIns="0" tIns="0" rIns="0" bIns="0" anchor="ctr" anchorCtr="1"/>
              <a:lstStyle/>
              <a:p>
                <a:pPr algn="ctr" rtl="0">
                  <a:defRPr sz="1000"/>
                </a:pPr>
                <a:endParaRPr lang="en-US" sz="10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5352CEF7-5DDA-4CA4-8BA7-F0C5A3E43ECE}">
          <cx:tx>
            <cx:txData>
              <cx:f>_xlchart.v1.7</cx:f>
              <cx:v>Total Sales Volume</cx:v>
            </cx:txData>
          </cx:tx>
          <cx:dataPt idx="0">
            <cx:spPr>
              <a:solidFill>
                <a:srgbClr val="FF0066"/>
              </a:solidFill>
            </cx:spPr>
          </cx:dataPt>
          <cx:dataPt idx="1">
            <cx:spPr>
              <a:solidFill>
                <a:srgbClr val="0066CC"/>
              </a:solidFill>
            </cx:spPr>
          </cx:dataPt>
          <cx:dataPt idx="2">
            <cx:spPr>
              <a:solidFill>
                <a:srgbClr val="993366"/>
              </a:solidFill>
            </cx:spPr>
          </cx:dataPt>
          <cx:dataPt idx="3">
            <cx:spPr>
              <a:solidFill>
                <a:srgbClr val="00CC99"/>
              </a:solidFill>
            </cx:spPr>
          </cx:dataPt>
          <cx:dataPt idx="4">
            <cx:spPr>
              <a:solidFill>
                <a:srgbClr val="666699"/>
              </a:solidFill>
            </cx:spPr>
          </cx:dataPt>
          <cx:dataPt idx="5">
            <cx:spPr>
              <a:solidFill>
                <a:srgbClr val="009999"/>
              </a:solidFill>
            </cx:spPr>
          </cx:dataPt>
          <cx:dataPt idx="6">
            <cx:spPr>
              <a:solidFill>
                <a:srgbClr val="4472C4">
                  <a:lumMod val="75000"/>
                </a:srgbClr>
              </a:solidFill>
            </cx:spPr>
          </cx:dataPt>
          <cx:dataPt idx="7">
            <cx:spPr>
              <a:solidFill>
                <a:srgbClr val="33CCCC"/>
              </a:solidFill>
            </cx:spPr>
          </cx:dataPt>
          <cx:dataLabels pos="inEnd">
            <cx:txPr>
              <a:bodyPr spcFirstLastPara="1" vertOverflow="ellipsis" horzOverflow="overflow" wrap="square" lIns="0" tIns="0" rIns="0" bIns="0" anchor="ctr" anchorCtr="1"/>
              <a:lstStyle/>
              <a:p>
                <a:pPr algn="ctr" rtl="0">
                  <a:defRPr sz="800"/>
                </a:pPr>
                <a:endParaRPr lang="en-US" sz="8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pvot!$AQ$2" lockText="1" noThreeD="1"/>
</file>

<file path=xl/ctrlProps/ctrlProp2.xml><?xml version="1.0" encoding="utf-8"?>
<formControlPr xmlns="http://schemas.microsoft.com/office/spreadsheetml/2009/9/main" objectType="CheckBox" checked="Checked" fmlaLink="pvot!$AP$2" lockText="1" noThreeD="1"/>
</file>

<file path=xl/ctrlProps/ctrlProp3.xml><?xml version="1.0" encoding="utf-8"?>
<formControlPr xmlns="http://schemas.microsoft.com/office/spreadsheetml/2009/9/main" objectType="Scroll" dx="22" fmlaLink="pvot!$BK$2" inc="10" max="66" min="1" page="6"/>
</file>

<file path=xl/ctrlProps/ctrlProp4.xml><?xml version="1.0" encoding="utf-8"?>
<formControlPr xmlns="http://schemas.microsoft.com/office/spreadsheetml/2009/9/main" objectType="CheckBox" checked="Checked" fmlaLink="pvot!$AQ$2" lockText="1" noThreeD="1"/>
</file>

<file path=xl/ctrlProps/ctrlProp5.xml><?xml version="1.0" encoding="utf-8"?>
<formControlPr xmlns="http://schemas.microsoft.com/office/spreadsheetml/2009/9/main" objectType="CheckBox" checked="Checked" fmlaLink="pvot!$AP$2" lockText="1" noThreeD="1"/>
</file>

<file path=xl/ctrlProps/ctrlProp6.xml><?xml version="1.0" encoding="utf-8"?>
<formControlPr xmlns="http://schemas.microsoft.com/office/spreadsheetml/2009/9/main" objectType="Scroll" dx="22" fmlaLink="pvot!$BK$2" max="66" min="1" page="10"/>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chart" Target="../charts/chart8.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image" Target="../media/image11.svg"/><Relationship Id="rId2" Type="http://schemas.openxmlformats.org/officeDocument/2006/relationships/image" Target="../media/image1.png"/><Relationship Id="rId16" Type="http://schemas.openxmlformats.org/officeDocument/2006/relationships/chart" Target="../charts/chart10.xml"/><Relationship Id="rId1" Type="http://schemas.openxmlformats.org/officeDocument/2006/relationships/chart" Target="../charts/chart7.xml"/><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microsoft.com/office/2014/relationships/chartEx" Target="../charts/chartEx3.xml"/><Relationship Id="rId10" Type="http://schemas.openxmlformats.org/officeDocument/2006/relationships/image" Target="../media/image9.svg"/><Relationship Id="rId4" Type="http://schemas.openxmlformats.org/officeDocument/2006/relationships/image" Target="../media/image3.svg"/><Relationship Id="rId9" Type="http://schemas.openxmlformats.org/officeDocument/2006/relationships/image" Target="../media/image8.png"/><Relationship Id="rId1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110940</xdr:colOff>
      <xdr:row>11</xdr:row>
      <xdr:rowOff>64994</xdr:rowOff>
    </xdr:from>
    <xdr:to>
      <xdr:col>1</xdr:col>
      <xdr:colOff>1052683</xdr:colOff>
      <xdr:row>14</xdr:row>
      <xdr:rowOff>112059</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0940" y="2552700"/>
              <a:ext cx="1737361" cy="618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124945</xdr:colOff>
      <xdr:row>15</xdr:row>
      <xdr:rowOff>45384</xdr:rowOff>
    </xdr:from>
    <xdr:to>
      <xdr:col>1</xdr:col>
      <xdr:colOff>1053352</xdr:colOff>
      <xdr:row>28</xdr:row>
      <xdr:rowOff>156882</xdr:rowOff>
    </xdr:to>
    <mc:AlternateContent xmlns:mc="http://schemas.openxmlformats.org/markup-compatibility/2006" xmlns:a14="http://schemas.microsoft.com/office/drawing/2010/main">
      <mc:Choice Requires="a14">
        <xdr:graphicFrame macro="">
          <xdr:nvGraphicFramePr>
            <xdr:cNvPr id="3" name="itemCategory">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itemCategory"/>
            </a:graphicData>
          </a:graphic>
        </xdr:graphicFrame>
      </mc:Choice>
      <mc:Fallback xmlns="">
        <xdr:sp macro="" textlink="">
          <xdr:nvSpPr>
            <xdr:cNvPr id="0" name=""/>
            <xdr:cNvSpPr>
              <a:spLocks noTextEdit="1"/>
            </xdr:cNvSpPr>
          </xdr:nvSpPr>
          <xdr:spPr>
            <a:xfrm>
              <a:off x="124945" y="3295090"/>
              <a:ext cx="1724025" cy="25879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68915</xdr:colOff>
      <xdr:row>11</xdr:row>
      <xdr:rowOff>67796</xdr:rowOff>
    </xdr:from>
    <xdr:to>
      <xdr:col>3</xdr:col>
      <xdr:colOff>687480</xdr:colOff>
      <xdr:row>20</xdr:row>
      <xdr:rowOff>156883</xdr:rowOff>
    </xdr:to>
    <mc:AlternateContent xmlns:mc="http://schemas.openxmlformats.org/markup-compatibility/2006" xmlns:a14="http://schemas.microsoft.com/office/drawing/2010/main">
      <mc:Choice Requires="a14">
        <xdr:graphicFrame macro="">
          <xdr:nvGraphicFramePr>
            <xdr:cNvPr id="5" name="salesMgr">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salesMgr"/>
            </a:graphicData>
          </a:graphic>
        </xdr:graphicFrame>
      </mc:Choice>
      <mc:Fallback xmlns="">
        <xdr:sp macro="" textlink="">
          <xdr:nvSpPr>
            <xdr:cNvPr id="0" name=""/>
            <xdr:cNvSpPr>
              <a:spLocks noTextEdit="1"/>
            </xdr:cNvSpPr>
          </xdr:nvSpPr>
          <xdr:spPr>
            <a:xfrm>
              <a:off x="2085974" y="2555502"/>
              <a:ext cx="1828800" cy="1803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74519</xdr:colOff>
      <xdr:row>21</xdr:row>
      <xdr:rowOff>84605</xdr:rowOff>
    </xdr:from>
    <xdr:to>
      <xdr:col>3</xdr:col>
      <xdr:colOff>693084</xdr:colOff>
      <xdr:row>37</xdr:row>
      <xdr:rowOff>1</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091578" y="4477311"/>
              <a:ext cx="1828800" cy="29633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61631</xdr:colOff>
      <xdr:row>14</xdr:row>
      <xdr:rowOff>57151</xdr:rowOff>
    </xdr:from>
    <xdr:to>
      <xdr:col>10</xdr:col>
      <xdr:colOff>1131793</xdr:colOff>
      <xdr:row>27</xdr:row>
      <xdr:rowOff>123265</xdr:rowOff>
    </xdr:to>
    <xdr:graphicFrame macro="">
      <xdr:nvGraphicFramePr>
        <xdr:cNvPr id="8" name="category_sales">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146235</xdr:colOff>
      <xdr:row>29</xdr:row>
      <xdr:rowOff>76201</xdr:rowOff>
    </xdr:from>
    <xdr:to>
      <xdr:col>1</xdr:col>
      <xdr:colOff>1042146</xdr:colOff>
      <xdr:row>37</xdr:row>
      <xdr:rowOff>1</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6235" y="5992907"/>
              <a:ext cx="1691529"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50427</xdr:colOff>
      <xdr:row>14</xdr:row>
      <xdr:rowOff>158003</xdr:rowOff>
    </xdr:from>
    <xdr:to>
      <xdr:col>25</xdr:col>
      <xdr:colOff>1176619</xdr:colOff>
      <xdr:row>22</xdr:row>
      <xdr:rowOff>156883</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1900777" y="3206003"/>
              <a:ext cx="1878667" cy="15228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89647</xdr:colOff>
      <xdr:row>14</xdr:row>
      <xdr:rowOff>56029</xdr:rowOff>
    </xdr:from>
    <xdr:to>
      <xdr:col>21</xdr:col>
      <xdr:colOff>896471</xdr:colOff>
      <xdr:row>25</xdr:row>
      <xdr:rowOff>156882</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44824</xdr:colOff>
      <xdr:row>14</xdr:row>
      <xdr:rowOff>34737</xdr:rowOff>
    </xdr:from>
    <xdr:to>
      <xdr:col>16</xdr:col>
      <xdr:colOff>291354</xdr:colOff>
      <xdr:row>27</xdr:row>
      <xdr:rowOff>89646</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122399" y="3082737"/>
              <a:ext cx="4304180" cy="25314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246528</xdr:colOff>
      <xdr:row>41</xdr:row>
      <xdr:rowOff>12326</xdr:rowOff>
    </xdr:from>
    <xdr:to>
      <xdr:col>42</xdr:col>
      <xdr:colOff>571500</xdr:colOff>
      <xdr:row>55</xdr:row>
      <xdr:rowOff>88526</xdr:rowOff>
    </xdr:to>
    <xdr:graphicFrame macro="">
      <xdr:nvGraphicFramePr>
        <xdr:cNvPr id="11" name="Chart 10">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722778</xdr:colOff>
      <xdr:row>17</xdr:row>
      <xdr:rowOff>79562</xdr:rowOff>
    </xdr:from>
    <xdr:to>
      <xdr:col>42</xdr:col>
      <xdr:colOff>722779</xdr:colOff>
      <xdr:row>31</xdr:row>
      <xdr:rowOff>155762</xdr:rowOff>
    </xdr:to>
    <xdr:grpSp>
      <xdr:nvGrpSpPr>
        <xdr:cNvPr id="15" name="Group 14">
          <a:extLst>
            <a:ext uri="{FF2B5EF4-FFF2-40B4-BE49-F238E27FC236}">
              <a16:creationId xmlns:a16="http://schemas.microsoft.com/office/drawing/2014/main" id="{00000000-0008-0000-0400-00000F000000}"/>
            </a:ext>
          </a:extLst>
        </xdr:cNvPr>
        <xdr:cNvGrpSpPr/>
      </xdr:nvGrpSpPr>
      <xdr:grpSpPr>
        <a:xfrm>
          <a:off x="33141396" y="3710268"/>
          <a:ext cx="4572001" cy="2743200"/>
          <a:chOff x="31953573" y="4976532"/>
          <a:chExt cx="4572000" cy="2743200"/>
        </a:xfrm>
      </xdr:grpSpPr>
      <xdr:graphicFrame macro="">
        <xdr:nvGraphicFramePr>
          <xdr:cNvPr id="14" name="Chart 13">
            <a:extLst>
              <a:ext uri="{FF2B5EF4-FFF2-40B4-BE49-F238E27FC236}">
                <a16:creationId xmlns:a16="http://schemas.microsoft.com/office/drawing/2014/main" id="{00000000-0008-0000-0400-00000E000000}"/>
              </a:ext>
            </a:extLst>
          </xdr:cNvPr>
          <xdr:cNvGraphicFramePr/>
        </xdr:nvGraphicFramePr>
        <xdr:xfrm>
          <a:off x="31953573" y="4976532"/>
          <a:ext cx="4572000" cy="2743200"/>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a14="http://schemas.microsoft.com/office/drawing/2010/main" Requires="a14">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400-000002040000}"/>
                  </a:ext>
                </a:extLst>
              </xdr:cNvPr>
              <xdr:cNvSpPr/>
            </xdr:nvSpPr>
            <xdr:spPr bwMode="auto">
              <a:xfrm>
                <a:off x="34793704" y="5128932"/>
                <a:ext cx="821391" cy="21907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Sales</a:t>
                </a:r>
              </a:p>
            </xdr:txBody>
          </xdr:sp>
        </mc:Choice>
        <mc:Fallback/>
      </mc:AlternateContent>
      <mc:AlternateContent xmlns:mc="http://schemas.openxmlformats.org/markup-compatibility/2006">
        <mc:Choice xmlns:a14="http://schemas.microsoft.com/office/drawing/2010/main" Requires="a14">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400-000003040000}"/>
                  </a:ext>
                </a:extLst>
              </xdr:cNvPr>
              <xdr:cNvSpPr/>
            </xdr:nvSpPr>
            <xdr:spPr bwMode="auto">
              <a:xfrm>
                <a:off x="35439165" y="5124449"/>
                <a:ext cx="821391" cy="21907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mc:Choice>
        <mc:Fallback/>
      </mc:AlternateContent>
    </xdr:grpSp>
    <xdr:clientData/>
  </xdr:twoCellAnchor>
  <xdr:twoCellAnchor>
    <xdr:from>
      <xdr:col>61</xdr:col>
      <xdr:colOff>532280</xdr:colOff>
      <xdr:row>14</xdr:row>
      <xdr:rowOff>107014</xdr:rowOff>
    </xdr:from>
    <xdr:to>
      <xdr:col>63</xdr:col>
      <xdr:colOff>470646</xdr:colOff>
      <xdr:row>28</xdr:row>
      <xdr:rowOff>183214</xdr:rowOff>
    </xdr:to>
    <xdr:grpSp>
      <xdr:nvGrpSpPr>
        <xdr:cNvPr id="18" name="Group 17">
          <a:extLst>
            <a:ext uri="{FF2B5EF4-FFF2-40B4-BE49-F238E27FC236}">
              <a16:creationId xmlns:a16="http://schemas.microsoft.com/office/drawing/2014/main" id="{00000000-0008-0000-0400-000012000000}"/>
            </a:ext>
          </a:extLst>
        </xdr:cNvPr>
        <xdr:cNvGrpSpPr/>
      </xdr:nvGrpSpPr>
      <xdr:grpSpPr>
        <a:xfrm>
          <a:off x="54600662" y="3166220"/>
          <a:ext cx="3154455" cy="2743200"/>
          <a:chOff x="595540" y="1752202"/>
          <a:chExt cx="2306919" cy="2287033"/>
        </a:xfrm>
      </xdr:grpSpPr>
      <xdr:graphicFrame macro="">
        <xdr:nvGraphicFramePr>
          <xdr:cNvPr id="19" name="Chart 18">
            <a:extLst>
              <a:ext uri="{FF2B5EF4-FFF2-40B4-BE49-F238E27FC236}">
                <a16:creationId xmlns:a16="http://schemas.microsoft.com/office/drawing/2014/main" id="{00000000-0008-0000-0400-000013000000}"/>
              </a:ext>
            </a:extLst>
          </xdr:cNvPr>
          <xdr:cNvGraphicFramePr>
            <a:graphicFrameLocks/>
          </xdr:cNvGraphicFramePr>
        </xdr:nvGraphicFramePr>
        <xdr:xfrm>
          <a:off x="910198" y="1759488"/>
          <a:ext cx="1992261" cy="2276475"/>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a14="http://schemas.microsoft.com/office/drawing/2010/main" Requires="a14">
          <xdr:sp macro="" textlink="">
            <xdr:nvSpPr>
              <xdr:cNvPr id="1030" name="Scroll Bar 6" hidden="1">
                <a:extLst>
                  <a:ext uri="{63B3BB69-23CF-44E3-9099-C40C66FF867C}">
                    <a14:compatExt spid="_x0000_s1030"/>
                  </a:ext>
                  <a:ext uri="{FF2B5EF4-FFF2-40B4-BE49-F238E27FC236}">
                    <a16:creationId xmlns:a16="http://schemas.microsoft.com/office/drawing/2014/main" id="{00000000-0008-0000-0400-000006040000}"/>
                  </a:ext>
                </a:extLst>
              </xdr:cNvPr>
              <xdr:cNvSpPr/>
            </xdr:nvSpPr>
            <xdr:spPr bwMode="auto">
              <a:xfrm>
                <a:off x="595540" y="1752202"/>
                <a:ext cx="299531" cy="2287033"/>
              </a:xfrm>
              <a:prstGeom prst="rect">
                <a:avLst/>
              </a:prstGeom>
              <a:noFill/>
              <a:ln w="9525">
                <a:miter lim="800000"/>
                <a:headEnd/>
                <a:tailEnd/>
              </a:ln>
            </xdr:spPr>
          </xdr:sp>
        </mc:Choice>
        <mc:Fallback/>
      </mc:AlternateContent>
    </xdr:grpSp>
    <xdr:clientData/>
  </xdr:twoCellAnchor>
  <xdr:twoCellAnchor>
    <xdr:from>
      <xdr:col>26</xdr:col>
      <xdr:colOff>257736</xdr:colOff>
      <xdr:row>9</xdr:row>
      <xdr:rowOff>56029</xdr:rowOff>
    </xdr:from>
    <xdr:to>
      <xdr:col>29</xdr:col>
      <xdr:colOff>291354</xdr:colOff>
      <xdr:row>23</xdr:row>
      <xdr:rowOff>0</xdr:rowOff>
    </xdr:to>
    <xdr:graphicFrame macro="">
      <xdr:nvGraphicFramePr>
        <xdr:cNvPr id="13" name="Chart 12">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7</xdr:row>
      <xdr:rowOff>152400</xdr:rowOff>
    </xdr:from>
    <xdr:to>
      <xdr:col>18</xdr:col>
      <xdr:colOff>51954</xdr:colOff>
      <xdr:row>34</xdr:row>
      <xdr:rowOff>60613</xdr:rowOff>
    </xdr:to>
    <xdr:grpSp>
      <xdr:nvGrpSpPr>
        <xdr:cNvPr id="3078" name="Group 3077">
          <a:extLst>
            <a:ext uri="{FF2B5EF4-FFF2-40B4-BE49-F238E27FC236}">
              <a16:creationId xmlns:a16="http://schemas.microsoft.com/office/drawing/2014/main" id="{00000000-0008-0000-0500-0000060C0000}"/>
            </a:ext>
          </a:extLst>
        </xdr:cNvPr>
        <xdr:cNvGrpSpPr/>
      </xdr:nvGrpSpPr>
      <xdr:grpSpPr>
        <a:xfrm>
          <a:off x="152400" y="1473320"/>
          <a:ext cx="10898233" cy="5003189"/>
          <a:chOff x="152400" y="1485900"/>
          <a:chExt cx="10810009" cy="5051713"/>
        </a:xfrm>
      </xdr:grpSpPr>
      <xdr:sp macro="" textlink="">
        <xdr:nvSpPr>
          <xdr:cNvPr id="29" name="Rectangle 28">
            <a:extLst>
              <a:ext uri="{FF2B5EF4-FFF2-40B4-BE49-F238E27FC236}">
                <a16:creationId xmlns:a16="http://schemas.microsoft.com/office/drawing/2014/main" id="{00000000-0008-0000-0500-00001D000000}"/>
              </a:ext>
            </a:extLst>
          </xdr:cNvPr>
          <xdr:cNvSpPr/>
        </xdr:nvSpPr>
        <xdr:spPr>
          <a:xfrm>
            <a:off x="152400" y="2324100"/>
            <a:ext cx="1727697" cy="2554357"/>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u="sng">
                <a:solidFill>
                  <a:srgbClr val="009999"/>
                </a:solidFill>
                <a:latin typeface="Corbel" panose="020B0503020204020204" pitchFamily="34" charset="0"/>
              </a:rPr>
              <a:t>PRODUCT CATEGORY</a:t>
            </a:r>
          </a:p>
        </xdr:txBody>
      </xdr:sp>
      <xdr:sp macro="" textlink="">
        <xdr:nvSpPr>
          <xdr:cNvPr id="31" name="Rectangle 30">
            <a:extLst>
              <a:ext uri="{FF2B5EF4-FFF2-40B4-BE49-F238E27FC236}">
                <a16:creationId xmlns:a16="http://schemas.microsoft.com/office/drawing/2014/main" id="{00000000-0008-0000-0500-00001F000000}"/>
              </a:ext>
            </a:extLst>
          </xdr:cNvPr>
          <xdr:cNvSpPr/>
        </xdr:nvSpPr>
        <xdr:spPr>
          <a:xfrm>
            <a:off x="161873" y="1485900"/>
            <a:ext cx="1727697" cy="731520"/>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u="sng">
                <a:solidFill>
                  <a:srgbClr val="009999"/>
                </a:solidFill>
                <a:latin typeface="Corbel" panose="020B0503020204020204" pitchFamily="34" charset="0"/>
              </a:rPr>
              <a:t>YEAR</a:t>
            </a:r>
          </a:p>
        </xdr:txBody>
      </xdr:sp>
      <xdr:sp macro="" textlink="">
        <xdr:nvSpPr>
          <xdr:cNvPr id="40" name="Rectangle 39">
            <a:extLst>
              <a:ext uri="{FF2B5EF4-FFF2-40B4-BE49-F238E27FC236}">
                <a16:creationId xmlns:a16="http://schemas.microsoft.com/office/drawing/2014/main" id="{00000000-0008-0000-0500-000028000000}"/>
              </a:ext>
            </a:extLst>
          </xdr:cNvPr>
          <xdr:cNvSpPr/>
        </xdr:nvSpPr>
        <xdr:spPr>
          <a:xfrm>
            <a:off x="161872" y="4972050"/>
            <a:ext cx="1727697" cy="1538080"/>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u="sng">
                <a:solidFill>
                  <a:srgbClr val="009999"/>
                </a:solidFill>
                <a:latin typeface="Corbel" panose="020B0503020204020204" pitchFamily="34" charset="0"/>
              </a:rPr>
              <a:t>REGION</a:t>
            </a:r>
          </a:p>
        </xdr:txBody>
      </xdr:sp>
      <xdr:grpSp>
        <xdr:nvGrpSpPr>
          <xdr:cNvPr id="4116" name="Group 4115">
            <a:extLst>
              <a:ext uri="{FF2B5EF4-FFF2-40B4-BE49-F238E27FC236}">
                <a16:creationId xmlns:a16="http://schemas.microsoft.com/office/drawing/2014/main" id="{00000000-0008-0000-0500-000014100000}"/>
              </a:ext>
            </a:extLst>
          </xdr:cNvPr>
          <xdr:cNvGrpSpPr/>
        </xdr:nvGrpSpPr>
        <xdr:grpSpPr>
          <a:xfrm>
            <a:off x="209550" y="1504950"/>
            <a:ext cx="10752859" cy="5032663"/>
            <a:chOff x="209550" y="1504950"/>
            <a:chExt cx="10752859" cy="5032663"/>
          </a:xfrm>
        </xdr:grpSpPr>
        <xdr:sp macro="" textlink="">
          <xdr:nvSpPr>
            <xdr:cNvPr id="4107" name="Rectangle 4106">
              <a:extLst>
                <a:ext uri="{FF2B5EF4-FFF2-40B4-BE49-F238E27FC236}">
                  <a16:creationId xmlns:a16="http://schemas.microsoft.com/office/drawing/2014/main" id="{00000000-0008-0000-0500-00000B100000}"/>
                </a:ext>
              </a:extLst>
            </xdr:cNvPr>
            <xdr:cNvSpPr/>
          </xdr:nvSpPr>
          <xdr:spPr>
            <a:xfrm>
              <a:off x="7498772" y="1506682"/>
              <a:ext cx="3446319" cy="2260023"/>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a:solidFill>
                    <a:srgbClr val="009999"/>
                  </a:solidFill>
                </a:rPr>
                <a:t>CATEGORY</a:t>
              </a:r>
              <a:r>
                <a:rPr lang="en-US" sz="1050" baseline="0">
                  <a:solidFill>
                    <a:srgbClr val="009999"/>
                  </a:solidFill>
                </a:rPr>
                <a:t> SALES VOLUME</a:t>
              </a:r>
              <a:endParaRPr lang="en-US" sz="1050">
                <a:solidFill>
                  <a:srgbClr val="009999"/>
                </a:solidFill>
              </a:endParaRPr>
            </a:p>
          </xdr:txBody>
        </xdr:sp>
        <xdr:sp macro="" textlink="">
          <xdr:nvSpPr>
            <xdr:cNvPr id="35" name="Rectangle 34">
              <a:extLst>
                <a:ext uri="{FF2B5EF4-FFF2-40B4-BE49-F238E27FC236}">
                  <a16:creationId xmlns:a16="http://schemas.microsoft.com/office/drawing/2014/main" id="{00000000-0008-0000-0500-000023000000}"/>
                </a:ext>
              </a:extLst>
            </xdr:cNvPr>
            <xdr:cNvSpPr/>
          </xdr:nvSpPr>
          <xdr:spPr>
            <a:xfrm>
              <a:off x="1989972" y="3886200"/>
              <a:ext cx="4080051" cy="2623930"/>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a:solidFill>
                    <a:srgbClr val="009999"/>
                  </a:solidFill>
                </a:rPr>
                <a:t>MONTHLY</a:t>
              </a:r>
              <a:r>
                <a:rPr lang="en-US" sz="1050" baseline="0">
                  <a:solidFill>
                    <a:srgbClr val="009999"/>
                  </a:solidFill>
                </a:rPr>
                <a:t> SALES</a:t>
              </a:r>
              <a:endParaRPr lang="en-US" sz="1050">
                <a:solidFill>
                  <a:srgbClr val="009999"/>
                </a:solidFill>
              </a:endParaRPr>
            </a:p>
          </xdr:txBody>
        </xdr:sp>
        <xdr:sp macro="" textlink="">
          <xdr:nvSpPr>
            <xdr:cNvPr id="30" name="Rectangle 29">
              <a:extLst>
                <a:ext uri="{FF2B5EF4-FFF2-40B4-BE49-F238E27FC236}">
                  <a16:creationId xmlns:a16="http://schemas.microsoft.com/office/drawing/2014/main" id="{00000000-0008-0000-0500-00001E000000}"/>
                </a:ext>
              </a:extLst>
            </xdr:cNvPr>
            <xdr:cNvSpPr/>
          </xdr:nvSpPr>
          <xdr:spPr>
            <a:xfrm>
              <a:off x="6148472" y="3894858"/>
              <a:ext cx="2343673" cy="2623931"/>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a:solidFill>
                    <a:srgbClr val="009999"/>
                  </a:solidFill>
                </a:rPr>
                <a:t>PRODUCT SALES</a:t>
              </a:r>
            </a:p>
          </xdr:txBody>
        </xdr:sp>
        <xdr:sp macro="" textlink="">
          <xdr:nvSpPr>
            <xdr:cNvPr id="46" name="Rectangle 45">
              <a:extLst>
                <a:ext uri="{FF2B5EF4-FFF2-40B4-BE49-F238E27FC236}">
                  <a16:creationId xmlns:a16="http://schemas.microsoft.com/office/drawing/2014/main" id="{00000000-0008-0000-0500-00002E000000}"/>
                </a:ext>
              </a:extLst>
            </xdr:cNvPr>
            <xdr:cNvSpPr/>
          </xdr:nvSpPr>
          <xdr:spPr>
            <a:xfrm>
              <a:off x="1980500" y="1504950"/>
              <a:ext cx="5414364" cy="2266950"/>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a:solidFill>
                    <a:srgbClr val="009999"/>
                  </a:solidFill>
                </a:rPr>
                <a:t>SALES</a:t>
              </a:r>
              <a:r>
                <a:rPr lang="en-US" sz="1050" baseline="0">
                  <a:solidFill>
                    <a:srgbClr val="009999"/>
                  </a:solidFill>
                </a:rPr>
                <a:t> ORDER WEEKLY</a:t>
              </a:r>
              <a:r>
                <a:rPr lang="en-US" sz="1050">
                  <a:solidFill>
                    <a:srgbClr val="009999"/>
                  </a:solidFill>
                </a:rPr>
                <a:t> TREND</a:t>
              </a:r>
            </a:p>
          </xdr:txBody>
        </xdr:sp>
        <xdr:sp macro="" textlink="">
          <xdr:nvSpPr>
            <xdr:cNvPr id="4105" name="Rectangle 4104">
              <a:extLst>
                <a:ext uri="{FF2B5EF4-FFF2-40B4-BE49-F238E27FC236}">
                  <a16:creationId xmlns:a16="http://schemas.microsoft.com/office/drawing/2014/main" id="{00000000-0008-0000-0500-000009100000}"/>
                </a:ext>
              </a:extLst>
            </xdr:cNvPr>
            <xdr:cNvSpPr/>
          </xdr:nvSpPr>
          <xdr:spPr>
            <a:xfrm>
              <a:off x="8588299" y="3902650"/>
              <a:ext cx="2374110" cy="2634963"/>
            </a:xfrm>
            <a:prstGeom prst="rect">
              <a:avLst/>
            </a:prstGeom>
            <a:solidFill>
              <a:schemeClr val="bg1"/>
            </a:solidFill>
            <a:ln w="285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050">
                  <a:solidFill>
                    <a:srgbClr val="009999"/>
                  </a:solidFill>
                </a:rPr>
                <a:t>PROFIT SHARE PER REGION</a:t>
              </a:r>
            </a:p>
          </xdr:txBody>
        </xdr:sp>
        <mc:AlternateContent xmlns:mc="http://schemas.openxmlformats.org/markup-compatibility/2006" xmlns:a14="http://schemas.microsoft.com/office/drawing/2010/main">
          <mc:Choice Requires="a14">
            <xdr:graphicFrame macro="">
              <xdr:nvGraphicFramePr>
                <xdr:cNvPr id="22" name="itemCategory2">
                  <a:extLst>
                    <a:ext uri="{FF2B5EF4-FFF2-40B4-BE49-F238E27FC236}">
                      <a16:creationId xmlns:a16="http://schemas.microsoft.com/office/drawing/2014/main" id="{00000000-0008-0000-0500-000016000000}"/>
                    </a:ext>
                  </a:extLst>
                </xdr:cNvPr>
                <xdr:cNvGraphicFramePr/>
              </xdr:nvGraphicFramePr>
              <xdr:xfrm>
                <a:off x="209550" y="2400301"/>
                <a:ext cx="1593273" cy="2436742"/>
              </xdr:xfrm>
              <a:graphic>
                <a:graphicData uri="http://schemas.microsoft.com/office/drawing/2010/slicer">
                  <sle:slicer xmlns:sle="http://schemas.microsoft.com/office/drawing/2010/slicer" name="itemCategory2"/>
                </a:graphicData>
              </a:graphic>
            </xdr:graphicFrame>
          </mc:Choice>
          <mc:Fallback xmlns="">
            <xdr:sp macro="" textlink="">
              <xdr:nvSpPr>
                <xdr:cNvPr id="0" name=""/>
                <xdr:cNvSpPr>
                  <a:spLocks noTextEdit="1"/>
                </xdr:cNvSpPr>
              </xdr:nvSpPr>
              <xdr:spPr>
                <a:xfrm>
                  <a:off x="209550" y="2400301"/>
                  <a:ext cx="1593273" cy="2436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2" name="year2">
                  <a:extLst>
                    <a:ext uri="{FF2B5EF4-FFF2-40B4-BE49-F238E27FC236}">
                      <a16:creationId xmlns:a16="http://schemas.microsoft.com/office/drawing/2014/main" id="{00000000-0008-0000-0500-000020000000}"/>
                    </a:ext>
                  </a:extLst>
                </xdr:cNvPr>
                <xdr:cNvGraphicFramePr/>
              </xdr:nvGraphicFramePr>
              <xdr:xfrm>
                <a:off x="228598" y="1562099"/>
                <a:ext cx="1593273" cy="609601"/>
              </xdr:xfrm>
              <a:graphic>
                <a:graphicData uri="http://schemas.microsoft.com/office/drawing/2010/slicer">
                  <sle:slicer xmlns:sle="http://schemas.microsoft.com/office/drawing/2010/slicer" name="year2"/>
                </a:graphicData>
              </a:graphic>
            </xdr:graphicFrame>
          </mc:Choice>
          <mc:Fallback xmlns="">
            <xdr:sp macro="" textlink="">
              <xdr:nvSpPr>
                <xdr:cNvPr id="0" name=""/>
                <xdr:cNvSpPr>
                  <a:spLocks noTextEdit="1"/>
                </xdr:cNvSpPr>
              </xdr:nvSpPr>
              <xdr:spPr>
                <a:xfrm>
                  <a:off x="228598" y="1562099"/>
                  <a:ext cx="1593273" cy="609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3" name="region2">
                  <a:extLst>
                    <a:ext uri="{FF2B5EF4-FFF2-40B4-BE49-F238E27FC236}">
                      <a16:creationId xmlns:a16="http://schemas.microsoft.com/office/drawing/2014/main" id="{00000000-0008-0000-0500-000017000000}"/>
                    </a:ext>
                  </a:extLst>
                </xdr:cNvPr>
                <xdr:cNvGraphicFramePr/>
              </xdr:nvGraphicFramePr>
              <xdr:xfrm>
                <a:off x="228600" y="5029199"/>
                <a:ext cx="1584129" cy="1400175"/>
              </xdr:xfrm>
              <a:graphic>
                <a:graphicData uri="http://schemas.microsoft.com/office/drawing/2010/slicer">
                  <sle:slicer xmlns:sle="http://schemas.microsoft.com/office/drawing/2010/slicer" name="region2"/>
                </a:graphicData>
              </a:graphic>
            </xdr:graphicFrame>
          </mc:Choice>
          <mc:Fallback xmlns="">
            <xdr:sp macro="" textlink="">
              <xdr:nvSpPr>
                <xdr:cNvPr id="0" name=""/>
                <xdr:cNvSpPr>
                  <a:spLocks noTextEdit="1"/>
                </xdr:cNvSpPr>
              </xdr:nvSpPr>
              <xdr:spPr>
                <a:xfrm>
                  <a:off x="228600" y="5029199"/>
                  <a:ext cx="1584129"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3</xdr:col>
      <xdr:colOff>257175</xdr:colOff>
      <xdr:row>9</xdr:row>
      <xdr:rowOff>19050</xdr:rowOff>
    </xdr:from>
    <xdr:to>
      <xdr:col>12</xdr:col>
      <xdr:colOff>34637</xdr:colOff>
      <xdr:row>19</xdr:row>
      <xdr:rowOff>95250</xdr:rowOff>
    </xdr:to>
    <xdr:graphicFrame macro="">
      <xdr:nvGraphicFramePr>
        <xdr:cNvPr id="45" name="Chart 44">
          <a:extLst>
            <a:ext uri="{FF2B5EF4-FFF2-40B4-BE49-F238E27FC236}">
              <a16:creationId xmlns:a16="http://schemas.microsoft.com/office/drawing/2014/main" id="{00000000-0008-0000-05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200025</xdr:colOff>
      <xdr:row>0</xdr:row>
      <xdr:rowOff>142875</xdr:rowOff>
    </xdr:from>
    <xdr:to>
      <xdr:col>18</xdr:col>
      <xdr:colOff>43295</xdr:colOff>
      <xdr:row>7</xdr:row>
      <xdr:rowOff>77933</xdr:rowOff>
    </xdr:to>
    <xdr:grpSp>
      <xdr:nvGrpSpPr>
        <xdr:cNvPr id="4115" name="Group 4114">
          <a:extLst>
            <a:ext uri="{FF2B5EF4-FFF2-40B4-BE49-F238E27FC236}">
              <a16:creationId xmlns:a16="http://schemas.microsoft.com/office/drawing/2014/main" id="{00000000-0008-0000-0500-000013100000}"/>
            </a:ext>
          </a:extLst>
        </xdr:cNvPr>
        <xdr:cNvGrpSpPr/>
      </xdr:nvGrpSpPr>
      <xdr:grpSpPr>
        <a:xfrm>
          <a:off x="200025" y="142875"/>
          <a:ext cx="10841949" cy="1255978"/>
          <a:chOff x="200025" y="142875"/>
          <a:chExt cx="10753725" cy="1268558"/>
        </a:xfrm>
      </xdr:grpSpPr>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0025" y="153331"/>
            <a:ext cx="2983796" cy="1200446"/>
          </a:xfrm>
          <a:prstGeom prst="rect">
            <a:avLst/>
          </a:prstGeom>
          <a:solidFill>
            <a:srgbClr val="8494A6"/>
          </a:solidFill>
          <a:ln w="38100" cap="sq">
            <a:solidFill>
              <a:schemeClr val="tx1">
                <a:lumMod val="50000"/>
                <a:lumOff val="50000"/>
              </a:schemeClr>
            </a:solidFill>
            <a:prstDash val="solid"/>
            <a:miter lim="800000"/>
          </a:ln>
          <a:effectLst>
            <a:outerShdw blurRad="50800" dist="38100" dir="2700000" algn="tl" rotWithShape="0">
              <a:srgbClr val="000000">
                <a:alpha val="43000"/>
              </a:srgbClr>
            </a:outerShdw>
          </a:effectLst>
        </xdr:spPr>
      </xdr:pic>
      <xdr:grpSp>
        <xdr:nvGrpSpPr>
          <xdr:cNvPr id="4114" name="Group 4113">
            <a:extLst>
              <a:ext uri="{FF2B5EF4-FFF2-40B4-BE49-F238E27FC236}">
                <a16:creationId xmlns:a16="http://schemas.microsoft.com/office/drawing/2014/main" id="{00000000-0008-0000-0500-000012100000}"/>
              </a:ext>
            </a:extLst>
          </xdr:cNvPr>
          <xdr:cNvGrpSpPr/>
        </xdr:nvGrpSpPr>
        <xdr:grpSpPr>
          <a:xfrm>
            <a:off x="3369893" y="142875"/>
            <a:ext cx="7583857" cy="1268558"/>
            <a:chOff x="3369893" y="142875"/>
            <a:chExt cx="7583857" cy="1268558"/>
          </a:xfrm>
        </xdr:grpSpPr>
        <xdr:sp macro="" textlink="">
          <xdr:nvSpPr>
            <xdr:cNvPr id="6" name="TextBox 7">
              <a:extLst>
                <a:ext uri="{FF2B5EF4-FFF2-40B4-BE49-F238E27FC236}">
                  <a16:creationId xmlns:a16="http://schemas.microsoft.com/office/drawing/2014/main" id="{00000000-0008-0000-0500-000006000000}"/>
                </a:ext>
              </a:extLst>
            </xdr:cNvPr>
            <xdr:cNvSpPr txBox="1"/>
          </xdr:nvSpPr>
          <xdr:spPr>
            <a:xfrm>
              <a:off x="3376168" y="142875"/>
              <a:ext cx="7551605" cy="523220"/>
            </a:xfrm>
            <a:prstGeom prst="rect">
              <a:avLst/>
            </a:prstGeom>
            <a:solidFill>
              <a:srgbClr val="009999"/>
            </a:solidFill>
            <a:ln w="38100">
              <a:solidFill>
                <a:schemeClr val="tx1">
                  <a:lumMod val="50000"/>
                  <a:lumOff val="50000"/>
                </a:schemeClr>
              </a:solid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2800">
                  <a:solidFill>
                    <a:schemeClr val="bg1"/>
                  </a:solidFill>
                </a:rPr>
                <a:t>EXECUTIVE SALES DASHBOARD</a:t>
              </a:r>
            </a:p>
          </xdr:txBody>
        </xdr:sp>
        <xdr:grpSp>
          <xdr:nvGrpSpPr>
            <xdr:cNvPr id="4113" name="Group 4112">
              <a:extLst>
                <a:ext uri="{FF2B5EF4-FFF2-40B4-BE49-F238E27FC236}">
                  <a16:creationId xmlns:a16="http://schemas.microsoft.com/office/drawing/2014/main" id="{00000000-0008-0000-0500-000011100000}"/>
                </a:ext>
              </a:extLst>
            </xdr:cNvPr>
            <xdr:cNvGrpSpPr/>
          </xdr:nvGrpSpPr>
          <xdr:grpSpPr>
            <a:xfrm>
              <a:off x="4914958" y="771679"/>
              <a:ext cx="1465589" cy="639754"/>
              <a:chOff x="4914958" y="771679"/>
              <a:chExt cx="1465589" cy="639754"/>
            </a:xfrm>
          </xdr:grpSpPr>
          <xdr:grpSp>
            <xdr:nvGrpSpPr>
              <xdr:cNvPr id="25" name="Group 24">
                <a:extLst>
                  <a:ext uri="{FF2B5EF4-FFF2-40B4-BE49-F238E27FC236}">
                    <a16:creationId xmlns:a16="http://schemas.microsoft.com/office/drawing/2014/main" id="{00000000-0008-0000-0500-000019000000}"/>
                  </a:ext>
                </a:extLst>
              </xdr:cNvPr>
              <xdr:cNvGrpSpPr/>
            </xdr:nvGrpSpPr>
            <xdr:grpSpPr>
              <a:xfrm>
                <a:off x="4914958" y="771679"/>
                <a:ext cx="1465589" cy="639754"/>
                <a:chOff x="5183389" y="780336"/>
                <a:chExt cx="1306313" cy="589354"/>
              </a:xfrm>
            </xdr:grpSpPr>
            <xdr:grpSp>
              <xdr:nvGrpSpPr>
                <xdr:cNvPr id="8" name="Group 7">
                  <a:extLst>
                    <a:ext uri="{FF2B5EF4-FFF2-40B4-BE49-F238E27FC236}">
                      <a16:creationId xmlns:a16="http://schemas.microsoft.com/office/drawing/2014/main" id="{00000000-0008-0000-0500-000008000000}"/>
                    </a:ext>
                  </a:extLst>
                </xdr:cNvPr>
                <xdr:cNvGrpSpPr/>
              </xdr:nvGrpSpPr>
              <xdr:grpSpPr>
                <a:xfrm>
                  <a:off x="5183389" y="780336"/>
                  <a:ext cx="1306313" cy="589354"/>
                  <a:chOff x="785004" y="250166"/>
                  <a:chExt cx="2527539" cy="1000664"/>
                </a:xfrm>
                <a:solidFill>
                  <a:srgbClr val="8494A6"/>
                </a:solidFill>
              </xdr:grpSpPr>
              <xdr:sp macro="" textlink="">
                <xdr:nvSpPr>
                  <xdr:cNvPr id="18" name="Rectangle: Rounded Corners 17">
                    <a:extLst>
                      <a:ext uri="{FF2B5EF4-FFF2-40B4-BE49-F238E27FC236}">
                        <a16:creationId xmlns:a16="http://schemas.microsoft.com/office/drawing/2014/main" id="{00000000-0008-0000-0500-000012000000}"/>
                      </a:ext>
                    </a:extLst>
                  </xdr:cNvPr>
                  <xdr:cNvSpPr/>
                </xdr:nvSpPr>
                <xdr:spPr>
                  <a:xfrm>
                    <a:off x="785004" y="250166"/>
                    <a:ext cx="2527539" cy="1000664"/>
                  </a:xfrm>
                  <a:prstGeom prst="roundRect">
                    <a:avLst/>
                  </a:prstGeom>
                  <a:solidFill>
                    <a:schemeClr val="bg1"/>
                  </a:solidFill>
                  <a:ln w="28575">
                    <a:solidFill>
                      <a:schemeClr val="tx1">
                        <a:lumMod val="50000"/>
                        <a:lumOff val="50000"/>
                      </a:schemeClr>
                    </a:solid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sz="1200">
                      <a:solidFill>
                        <a:schemeClr val="bg1">
                          <a:lumMod val="85000"/>
                        </a:schemeClr>
                      </a:solidFill>
                    </a:endParaRPr>
                  </a:p>
                </xdr:txBody>
              </xdr:sp>
              <xdr:sp macro="" textlink="">
                <xdr:nvSpPr>
                  <xdr:cNvPr id="19" name="Rectangle: Rounded Corners 18">
                    <a:extLst>
                      <a:ext uri="{FF2B5EF4-FFF2-40B4-BE49-F238E27FC236}">
                        <a16:creationId xmlns:a16="http://schemas.microsoft.com/office/drawing/2014/main" id="{00000000-0008-0000-0500-000013000000}"/>
                      </a:ext>
                    </a:extLst>
                  </xdr:cNvPr>
                  <xdr:cNvSpPr/>
                </xdr:nvSpPr>
                <xdr:spPr>
                  <a:xfrm>
                    <a:off x="923026" y="370936"/>
                    <a:ext cx="2035834" cy="112143"/>
                  </a:xfrm>
                  <a:prstGeom prst="roundRect">
                    <a:avLst/>
                  </a:prstGeom>
                  <a:solidFill>
                    <a:schemeClr val="bg1"/>
                  </a:solidFill>
                  <a:ln w="28575">
                    <a:no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900" b="1">
                        <a:solidFill>
                          <a:srgbClr val="009999"/>
                        </a:solidFill>
                        <a:latin typeface="Corbel" panose="020B0503020204020204" pitchFamily="34" charset="0"/>
                      </a:rPr>
                      <a:t>Sales Amount</a:t>
                    </a:r>
                  </a:p>
                </xdr:txBody>
              </xdr:sp>
            </xdr:grpSp>
            <xdr:sp macro="" textlink="pvot!$B$7">
              <xdr:nvSpPr>
                <xdr:cNvPr id="53" name="TextBox 52">
                  <a:extLst>
                    <a:ext uri="{FF2B5EF4-FFF2-40B4-BE49-F238E27FC236}">
                      <a16:creationId xmlns:a16="http://schemas.microsoft.com/office/drawing/2014/main" id="{00000000-0008-0000-0500-000035000000}"/>
                    </a:ext>
                  </a:extLst>
                </xdr:cNvPr>
                <xdr:cNvSpPr txBox="1"/>
              </xdr:nvSpPr>
              <xdr:spPr>
                <a:xfrm>
                  <a:off x="5259531" y="944707"/>
                  <a:ext cx="862446"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3AD75D-A591-4729-9CE5-49C185902431}" type="TxLink">
                    <a:rPr lang="en-US" sz="1600" b="0" i="0" u="none" strike="noStrike">
                      <a:ln>
                        <a:noFill/>
                      </a:ln>
                      <a:solidFill>
                        <a:srgbClr val="000000"/>
                      </a:solidFill>
                      <a:latin typeface="Calibri"/>
                      <a:ea typeface="Calibri"/>
                      <a:cs typeface="Calibri"/>
                    </a:rPr>
                    <a:pPr/>
                    <a:t>$19.5M</a:t>
                  </a:fld>
                  <a:endParaRPr lang="en-US" sz="3600">
                    <a:ln>
                      <a:noFill/>
                    </a:ln>
                  </a:endParaRPr>
                </a:p>
              </xdr:txBody>
            </xdr:sp>
          </xdr:grpSp>
          <xdr:pic>
            <xdr:nvPicPr>
              <xdr:cNvPr id="63" name="Graphic 32" descr="Money with solid fill">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908495" y="876007"/>
                <a:ext cx="420572" cy="431910"/>
              </a:xfrm>
              <a:prstGeom prst="rect">
                <a:avLst/>
              </a:prstGeom>
            </xdr:spPr>
          </xdr:pic>
        </xdr:grpSp>
        <xdr:grpSp>
          <xdr:nvGrpSpPr>
            <xdr:cNvPr id="28" name="Group 27">
              <a:extLst>
                <a:ext uri="{FF2B5EF4-FFF2-40B4-BE49-F238E27FC236}">
                  <a16:creationId xmlns:a16="http://schemas.microsoft.com/office/drawing/2014/main" id="{00000000-0008-0000-0500-00001C000000}"/>
                </a:ext>
              </a:extLst>
            </xdr:cNvPr>
            <xdr:cNvGrpSpPr/>
          </xdr:nvGrpSpPr>
          <xdr:grpSpPr>
            <a:xfrm>
              <a:off x="9599251" y="779318"/>
              <a:ext cx="1354499" cy="616345"/>
              <a:chOff x="10395886" y="780331"/>
              <a:chExt cx="1207296" cy="589355"/>
            </a:xfrm>
          </xdr:grpSpPr>
          <xdr:grpSp>
            <xdr:nvGrpSpPr>
              <xdr:cNvPr id="11" name="Group 10">
                <a:extLst>
                  <a:ext uri="{FF2B5EF4-FFF2-40B4-BE49-F238E27FC236}">
                    <a16:creationId xmlns:a16="http://schemas.microsoft.com/office/drawing/2014/main" id="{00000000-0008-0000-0500-00000B000000}"/>
                  </a:ext>
                </a:extLst>
              </xdr:cNvPr>
              <xdr:cNvGrpSpPr/>
            </xdr:nvGrpSpPr>
            <xdr:grpSpPr>
              <a:xfrm>
                <a:off x="10395886" y="780331"/>
                <a:ext cx="1207296" cy="589355"/>
                <a:chOff x="785004" y="250166"/>
                <a:chExt cx="2527539" cy="1000664"/>
              </a:xfrm>
              <a:solidFill>
                <a:srgbClr val="8494A6"/>
              </a:solidFill>
            </xdr:grpSpPr>
            <xdr:sp macro="" textlink="">
              <xdr:nvSpPr>
                <xdr:cNvPr id="12" name="Rectangle: Rounded Corners 11">
                  <a:extLst>
                    <a:ext uri="{FF2B5EF4-FFF2-40B4-BE49-F238E27FC236}">
                      <a16:creationId xmlns:a16="http://schemas.microsoft.com/office/drawing/2014/main" id="{00000000-0008-0000-0500-00000C000000}"/>
                    </a:ext>
                  </a:extLst>
                </xdr:cNvPr>
                <xdr:cNvSpPr/>
              </xdr:nvSpPr>
              <xdr:spPr>
                <a:xfrm>
                  <a:off x="785004" y="250166"/>
                  <a:ext cx="2527539" cy="1000664"/>
                </a:xfrm>
                <a:prstGeom prst="roundRect">
                  <a:avLst/>
                </a:prstGeom>
                <a:solidFill>
                  <a:schemeClr val="bg1"/>
                </a:solidFill>
                <a:ln w="28575">
                  <a:solidFill>
                    <a:schemeClr val="tx1">
                      <a:lumMod val="50000"/>
                      <a:lumOff val="50000"/>
                    </a:schemeClr>
                  </a:solid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sz="1200">
                    <a:solidFill>
                      <a:schemeClr val="bg1">
                        <a:lumMod val="85000"/>
                      </a:schemeClr>
                    </a:solidFill>
                  </a:endParaRPr>
                </a:p>
              </xdr:txBody>
            </xdr:sp>
            <xdr:sp macro="" textlink="">
              <xdr:nvSpPr>
                <xdr:cNvPr id="13" name="Rectangle: Rounded Corners 12">
                  <a:extLst>
                    <a:ext uri="{FF2B5EF4-FFF2-40B4-BE49-F238E27FC236}">
                      <a16:creationId xmlns:a16="http://schemas.microsoft.com/office/drawing/2014/main" id="{00000000-0008-0000-0500-00000D000000}"/>
                    </a:ext>
                  </a:extLst>
                </xdr:cNvPr>
                <xdr:cNvSpPr/>
              </xdr:nvSpPr>
              <xdr:spPr>
                <a:xfrm>
                  <a:off x="923026" y="370936"/>
                  <a:ext cx="2035834" cy="112143"/>
                </a:xfrm>
                <a:prstGeom prst="roundRect">
                  <a:avLst/>
                </a:prstGeom>
                <a:solidFill>
                  <a:schemeClr val="bg1"/>
                </a:solidFill>
                <a:ln w="28575">
                  <a:no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900" b="1">
                      <a:solidFill>
                        <a:srgbClr val="009999"/>
                      </a:solidFill>
                      <a:latin typeface="Corbel" panose="020B0503020204020204" pitchFamily="34" charset="0"/>
                    </a:rPr>
                    <a:t>Profit Margin </a:t>
                  </a:r>
                </a:p>
              </xdr:txBody>
            </xdr:sp>
          </xdr:grpSp>
          <xdr:sp macro="" textlink="pvot!$B$10">
            <xdr:nvSpPr>
              <xdr:cNvPr id="50" name="TextBox 49">
                <a:extLst>
                  <a:ext uri="{FF2B5EF4-FFF2-40B4-BE49-F238E27FC236}">
                    <a16:creationId xmlns:a16="http://schemas.microsoft.com/office/drawing/2014/main" id="{00000000-0008-0000-0500-000032000000}"/>
                  </a:ext>
                </a:extLst>
              </xdr:cNvPr>
              <xdr:cNvSpPr txBox="1"/>
            </xdr:nvSpPr>
            <xdr:spPr>
              <a:xfrm>
                <a:off x="10481829" y="961160"/>
                <a:ext cx="720437"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B453BC-B1EE-4C52-90E8-7B1B800E2BC7}" type="TxLink">
                  <a:rPr lang="en-US" sz="1600" b="0" i="0" u="none" strike="noStrike">
                    <a:ln>
                      <a:noFill/>
                    </a:ln>
                    <a:solidFill>
                      <a:srgbClr val="000000"/>
                    </a:solidFill>
                    <a:latin typeface="Calibri"/>
                    <a:ea typeface="Calibri"/>
                    <a:cs typeface="Calibri"/>
                  </a:rPr>
                  <a:pPr/>
                  <a:t>63.7%</a:t>
                </a:fld>
                <a:endParaRPr lang="en-US" sz="2400">
                  <a:ln>
                    <a:noFill/>
                  </a:ln>
                </a:endParaRPr>
              </a:p>
            </xdr:txBody>
          </xdr:sp>
          <xdr:pic>
            <xdr:nvPicPr>
              <xdr:cNvPr id="4096" name="Graphic 34" descr="Piggy Bank with solid fill">
                <a:extLst>
                  <a:ext uri="{FF2B5EF4-FFF2-40B4-BE49-F238E27FC236}">
                    <a16:creationId xmlns:a16="http://schemas.microsoft.com/office/drawing/2014/main" id="{00000000-0008-0000-0500-0000001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146402" y="910249"/>
                <a:ext cx="428638" cy="431910"/>
              </a:xfrm>
              <a:prstGeom prst="rect">
                <a:avLst/>
              </a:prstGeom>
            </xdr:spPr>
          </xdr:pic>
        </xdr:grpSp>
        <xdr:grpSp>
          <xdr:nvGrpSpPr>
            <xdr:cNvPr id="26" name="Group 25">
              <a:extLst>
                <a:ext uri="{FF2B5EF4-FFF2-40B4-BE49-F238E27FC236}">
                  <a16:creationId xmlns:a16="http://schemas.microsoft.com/office/drawing/2014/main" id="{00000000-0008-0000-0500-00001A000000}"/>
                </a:ext>
              </a:extLst>
            </xdr:cNvPr>
            <xdr:cNvGrpSpPr/>
          </xdr:nvGrpSpPr>
          <xdr:grpSpPr>
            <a:xfrm>
              <a:off x="6472855" y="770659"/>
              <a:ext cx="1467402" cy="633663"/>
              <a:chOff x="6931785" y="780332"/>
              <a:chExt cx="1307929" cy="589354"/>
            </a:xfrm>
          </xdr:grpSpPr>
          <xdr:grpSp>
            <xdr:nvGrpSpPr>
              <xdr:cNvPr id="9" name="Group 8">
                <a:extLst>
                  <a:ext uri="{FF2B5EF4-FFF2-40B4-BE49-F238E27FC236}">
                    <a16:creationId xmlns:a16="http://schemas.microsoft.com/office/drawing/2014/main" id="{00000000-0008-0000-0500-000009000000}"/>
                  </a:ext>
                </a:extLst>
              </xdr:cNvPr>
              <xdr:cNvGrpSpPr/>
            </xdr:nvGrpSpPr>
            <xdr:grpSpPr>
              <a:xfrm>
                <a:off x="6931785" y="780332"/>
                <a:ext cx="1306312" cy="589354"/>
                <a:chOff x="785004" y="250166"/>
                <a:chExt cx="2527539" cy="1000664"/>
              </a:xfrm>
              <a:solidFill>
                <a:srgbClr val="8494A6"/>
              </a:solidFill>
            </xdr:grpSpPr>
            <xdr:sp macro="" textlink="">
              <xdr:nvSpPr>
                <xdr:cNvPr id="16" name="Rectangle: Rounded Corners 15">
                  <a:extLst>
                    <a:ext uri="{FF2B5EF4-FFF2-40B4-BE49-F238E27FC236}">
                      <a16:creationId xmlns:a16="http://schemas.microsoft.com/office/drawing/2014/main" id="{00000000-0008-0000-0500-000010000000}"/>
                    </a:ext>
                  </a:extLst>
                </xdr:cNvPr>
                <xdr:cNvSpPr/>
              </xdr:nvSpPr>
              <xdr:spPr>
                <a:xfrm>
                  <a:off x="785004" y="250166"/>
                  <a:ext cx="2527539" cy="1000664"/>
                </a:xfrm>
                <a:prstGeom prst="roundRect">
                  <a:avLst/>
                </a:prstGeom>
                <a:solidFill>
                  <a:schemeClr val="bg1"/>
                </a:solidFill>
                <a:ln w="28575">
                  <a:solidFill>
                    <a:schemeClr val="tx1">
                      <a:lumMod val="50000"/>
                      <a:lumOff val="50000"/>
                    </a:schemeClr>
                  </a:solid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sz="1200">
                    <a:solidFill>
                      <a:schemeClr val="bg1">
                        <a:lumMod val="85000"/>
                      </a:schemeClr>
                    </a:solidFill>
                  </a:endParaRPr>
                </a:p>
              </xdr:txBody>
            </xdr:sp>
            <xdr:sp macro="" textlink="">
              <xdr:nvSpPr>
                <xdr:cNvPr id="17" name="Rectangle: Rounded Corners 16">
                  <a:extLst>
                    <a:ext uri="{FF2B5EF4-FFF2-40B4-BE49-F238E27FC236}">
                      <a16:creationId xmlns:a16="http://schemas.microsoft.com/office/drawing/2014/main" id="{00000000-0008-0000-0500-000011000000}"/>
                    </a:ext>
                  </a:extLst>
                </xdr:cNvPr>
                <xdr:cNvSpPr/>
              </xdr:nvSpPr>
              <xdr:spPr>
                <a:xfrm>
                  <a:off x="923026" y="370936"/>
                  <a:ext cx="2035834" cy="112143"/>
                </a:xfrm>
                <a:prstGeom prst="roundRect">
                  <a:avLst/>
                </a:prstGeom>
                <a:solidFill>
                  <a:schemeClr val="bg1"/>
                </a:solidFill>
                <a:ln w="28575">
                  <a:no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900" b="1">
                      <a:solidFill>
                        <a:srgbClr val="009999"/>
                      </a:solidFill>
                      <a:latin typeface="Corbel" panose="020B0503020204020204" pitchFamily="34" charset="0"/>
                    </a:rPr>
                    <a:t>Sales Volume</a:t>
                  </a:r>
                </a:p>
              </xdr:txBody>
            </xdr:sp>
          </xdr:grpSp>
          <xdr:sp macro="" textlink="pvot!$B$8">
            <xdr:nvSpPr>
              <xdr:cNvPr id="52" name="TextBox 51">
                <a:extLst>
                  <a:ext uri="{FF2B5EF4-FFF2-40B4-BE49-F238E27FC236}">
                    <a16:creationId xmlns:a16="http://schemas.microsoft.com/office/drawing/2014/main" id="{00000000-0008-0000-0500-000034000000}"/>
                  </a:ext>
                </a:extLst>
              </xdr:cNvPr>
              <xdr:cNvSpPr txBox="1"/>
            </xdr:nvSpPr>
            <xdr:spPr>
              <a:xfrm>
                <a:off x="7200899" y="952500"/>
                <a:ext cx="974148"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2D5E61-BF28-4158-8455-93EDADC7E739}" type="TxLink">
                  <a:rPr lang="en-US" sz="1600" b="0" i="0" u="none" strike="noStrike">
                    <a:ln>
                      <a:noFill/>
                    </a:ln>
                    <a:solidFill>
                      <a:srgbClr val="000000"/>
                    </a:solidFill>
                    <a:latin typeface="Calibri"/>
                    <a:ea typeface="Calibri"/>
                    <a:cs typeface="Calibri"/>
                  </a:rPr>
                  <a:pPr/>
                  <a:t>1.0M</a:t>
                </a:fld>
                <a:endParaRPr lang="en-US" sz="2400">
                  <a:ln>
                    <a:noFill/>
                  </a:ln>
                </a:endParaRPr>
              </a:p>
            </xdr:txBody>
          </xdr:sp>
          <xdr:pic>
            <xdr:nvPicPr>
              <xdr:cNvPr id="4098" name="Graphic 36" descr="Bar chart with solid fill">
                <a:extLst>
                  <a:ext uri="{FF2B5EF4-FFF2-40B4-BE49-F238E27FC236}">
                    <a16:creationId xmlns:a16="http://schemas.microsoft.com/office/drawing/2014/main" id="{00000000-0008-0000-0500-0000021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811076" y="906167"/>
                <a:ext cx="428638" cy="431910"/>
              </a:xfrm>
              <a:prstGeom prst="rect">
                <a:avLst/>
              </a:prstGeom>
            </xdr:spPr>
          </xdr:pic>
        </xdr:grpSp>
        <xdr:grpSp>
          <xdr:nvGrpSpPr>
            <xdr:cNvPr id="27" name="Group 26">
              <a:extLst>
                <a:ext uri="{FF2B5EF4-FFF2-40B4-BE49-F238E27FC236}">
                  <a16:creationId xmlns:a16="http://schemas.microsoft.com/office/drawing/2014/main" id="{00000000-0008-0000-0500-00001B000000}"/>
                </a:ext>
              </a:extLst>
            </xdr:cNvPr>
            <xdr:cNvGrpSpPr/>
          </xdr:nvGrpSpPr>
          <xdr:grpSpPr>
            <a:xfrm>
              <a:off x="8035236" y="770661"/>
              <a:ext cx="1476191" cy="632112"/>
              <a:chOff x="8684665" y="780332"/>
              <a:chExt cx="1315763" cy="589355"/>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8684665" y="780332"/>
                <a:ext cx="1306312" cy="589355"/>
                <a:chOff x="785004" y="250166"/>
                <a:chExt cx="2527538" cy="1000667"/>
              </a:xfrm>
              <a:solidFill>
                <a:srgbClr val="8494A6"/>
              </a:solidFill>
            </xdr:grpSpPr>
            <xdr:sp macro="" textlink="">
              <xdr:nvSpPr>
                <xdr:cNvPr id="14" name="Rectangle: Rounded Corners 13">
                  <a:extLst>
                    <a:ext uri="{FF2B5EF4-FFF2-40B4-BE49-F238E27FC236}">
                      <a16:creationId xmlns:a16="http://schemas.microsoft.com/office/drawing/2014/main" id="{00000000-0008-0000-0500-00000E000000}"/>
                    </a:ext>
                  </a:extLst>
                </xdr:cNvPr>
                <xdr:cNvSpPr/>
              </xdr:nvSpPr>
              <xdr:spPr>
                <a:xfrm>
                  <a:off x="785004" y="250166"/>
                  <a:ext cx="2527538" cy="1000667"/>
                </a:xfrm>
                <a:prstGeom prst="roundRect">
                  <a:avLst/>
                </a:prstGeom>
                <a:solidFill>
                  <a:schemeClr val="bg1"/>
                </a:solidFill>
                <a:ln w="28575">
                  <a:solidFill>
                    <a:schemeClr val="tx1">
                      <a:lumMod val="50000"/>
                      <a:lumOff val="50000"/>
                    </a:schemeClr>
                  </a:solid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sz="1200">
                    <a:solidFill>
                      <a:srgbClr val="009999"/>
                    </a:solidFill>
                  </a:endParaRPr>
                </a:p>
              </xdr:txBody>
            </xdr:sp>
            <xdr:sp macro="" textlink="">
              <xdr:nvSpPr>
                <xdr:cNvPr id="15" name="Rectangle: Rounded Corners 14">
                  <a:extLst>
                    <a:ext uri="{FF2B5EF4-FFF2-40B4-BE49-F238E27FC236}">
                      <a16:creationId xmlns:a16="http://schemas.microsoft.com/office/drawing/2014/main" id="{00000000-0008-0000-0500-00000F000000}"/>
                    </a:ext>
                  </a:extLst>
                </xdr:cNvPr>
                <xdr:cNvSpPr/>
              </xdr:nvSpPr>
              <xdr:spPr>
                <a:xfrm>
                  <a:off x="923025" y="370936"/>
                  <a:ext cx="2035832" cy="112143"/>
                </a:xfrm>
                <a:prstGeom prst="roundRect">
                  <a:avLst/>
                </a:prstGeom>
                <a:solidFill>
                  <a:schemeClr val="bg1"/>
                </a:solidFill>
                <a:ln w="28575">
                  <a:no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900" b="1">
                      <a:solidFill>
                        <a:srgbClr val="009999"/>
                      </a:solidFill>
                      <a:latin typeface="Corbel" panose="020B0503020204020204" pitchFamily="34" charset="0"/>
                    </a:rPr>
                    <a:t>Profit</a:t>
                  </a:r>
                </a:p>
              </xdr:txBody>
            </xdr:sp>
          </xdr:grpSp>
          <xdr:sp macro="" textlink="pvot!$B$9">
            <xdr:nvSpPr>
              <xdr:cNvPr id="51" name="TextBox 50">
                <a:extLst>
                  <a:ext uri="{FF2B5EF4-FFF2-40B4-BE49-F238E27FC236}">
                    <a16:creationId xmlns:a16="http://schemas.microsoft.com/office/drawing/2014/main" id="{00000000-0008-0000-0500-000033000000}"/>
                  </a:ext>
                </a:extLst>
              </xdr:cNvPr>
              <xdr:cNvSpPr txBox="1"/>
            </xdr:nvSpPr>
            <xdr:spPr>
              <a:xfrm>
                <a:off x="8761266" y="942109"/>
                <a:ext cx="878898"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D5367B-604E-410A-A721-127A5325FFA1}" type="TxLink">
                  <a:rPr lang="en-US" sz="1600" b="0" i="0" u="none" strike="noStrike">
                    <a:ln>
                      <a:noFill/>
                    </a:ln>
                    <a:solidFill>
                      <a:srgbClr val="000000"/>
                    </a:solidFill>
                    <a:latin typeface="Calibri"/>
                    <a:ea typeface="Calibri"/>
                    <a:cs typeface="Calibri"/>
                  </a:rPr>
                  <a:pPr/>
                  <a:t>$12.6M</a:t>
                </a:fld>
                <a:endParaRPr lang="en-US" sz="2400">
                  <a:ln>
                    <a:noFill/>
                  </a:ln>
                </a:endParaRPr>
              </a:p>
            </xdr:txBody>
          </xdr:sp>
          <xdr:pic>
            <xdr:nvPicPr>
              <xdr:cNvPr id="4099" name="Graphic 40" descr="Upward trend with solid fill">
                <a:extLst>
                  <a:ext uri="{FF2B5EF4-FFF2-40B4-BE49-F238E27FC236}">
                    <a16:creationId xmlns:a16="http://schemas.microsoft.com/office/drawing/2014/main" id="{00000000-0008-0000-0500-0000031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568518" y="914224"/>
                <a:ext cx="431910" cy="431910"/>
              </a:xfrm>
              <a:prstGeom prst="rect">
                <a:avLst/>
              </a:prstGeom>
            </xdr:spPr>
          </xdr:pic>
        </xdr:grpSp>
        <xdr:grpSp>
          <xdr:nvGrpSpPr>
            <xdr:cNvPr id="2" name="Group 1">
              <a:extLst>
                <a:ext uri="{FF2B5EF4-FFF2-40B4-BE49-F238E27FC236}">
                  <a16:creationId xmlns:a16="http://schemas.microsoft.com/office/drawing/2014/main" id="{00000000-0008-0000-0500-000002000000}"/>
                </a:ext>
              </a:extLst>
            </xdr:cNvPr>
            <xdr:cNvGrpSpPr/>
          </xdr:nvGrpSpPr>
          <xdr:grpSpPr>
            <a:xfrm>
              <a:off x="3369893" y="780335"/>
              <a:ext cx="1465589" cy="612473"/>
              <a:chOff x="3430506" y="780335"/>
              <a:chExt cx="1306313" cy="61247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3430506" y="780335"/>
                <a:ext cx="1306313" cy="612473"/>
                <a:chOff x="785004" y="250166"/>
                <a:chExt cx="2527539" cy="1000664"/>
              </a:xfrm>
              <a:solidFill>
                <a:srgbClr val="8494A6"/>
              </a:solidFill>
            </xdr:grpSpPr>
            <xdr:sp macro="" textlink="">
              <xdr:nvSpPr>
                <xdr:cNvPr id="20" name="Rectangle: Rounded Corners 19">
                  <a:extLst>
                    <a:ext uri="{FF2B5EF4-FFF2-40B4-BE49-F238E27FC236}">
                      <a16:creationId xmlns:a16="http://schemas.microsoft.com/office/drawing/2014/main" id="{00000000-0008-0000-0500-000014000000}"/>
                    </a:ext>
                  </a:extLst>
                </xdr:cNvPr>
                <xdr:cNvSpPr/>
              </xdr:nvSpPr>
              <xdr:spPr>
                <a:xfrm>
                  <a:off x="785004" y="250166"/>
                  <a:ext cx="2527539" cy="1000664"/>
                </a:xfrm>
                <a:prstGeom prst="roundRect">
                  <a:avLst/>
                </a:prstGeom>
                <a:solidFill>
                  <a:schemeClr val="bg1"/>
                </a:solidFill>
                <a:ln w="28575">
                  <a:solidFill>
                    <a:schemeClr val="tx1">
                      <a:lumMod val="50000"/>
                      <a:lumOff val="50000"/>
                    </a:schemeClr>
                  </a:solid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sz="1200">
                    <a:solidFill>
                      <a:schemeClr val="bg1">
                        <a:lumMod val="85000"/>
                      </a:schemeClr>
                    </a:solidFill>
                  </a:endParaRPr>
                </a:p>
              </xdr:txBody>
            </xdr:sp>
            <xdr:sp macro="" textlink="">
              <xdr:nvSpPr>
                <xdr:cNvPr id="21" name="Rectangle: Rounded Corners 20">
                  <a:extLst>
                    <a:ext uri="{FF2B5EF4-FFF2-40B4-BE49-F238E27FC236}">
                      <a16:creationId xmlns:a16="http://schemas.microsoft.com/office/drawing/2014/main" id="{00000000-0008-0000-0500-000015000000}"/>
                    </a:ext>
                  </a:extLst>
                </xdr:cNvPr>
                <xdr:cNvSpPr/>
              </xdr:nvSpPr>
              <xdr:spPr>
                <a:xfrm>
                  <a:off x="923026" y="370936"/>
                  <a:ext cx="2035834" cy="112143"/>
                </a:xfrm>
                <a:prstGeom prst="roundRect">
                  <a:avLst/>
                </a:prstGeom>
                <a:solidFill>
                  <a:schemeClr val="bg1"/>
                </a:solidFill>
                <a:ln w="28575">
                  <a:noFill/>
                </a:ln>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900" b="1">
                      <a:solidFill>
                        <a:srgbClr val="009999"/>
                      </a:solidFill>
                      <a:latin typeface="Corbel" panose="020B0503020204020204" pitchFamily="34" charset="0"/>
                    </a:rPr>
                    <a:t>Sales Order</a:t>
                  </a:r>
                </a:p>
              </xdr:txBody>
            </xdr:sp>
          </xdr:grpSp>
          <xdr:sp macro="" textlink="pvot!$B$6">
            <xdr:nvSpPr>
              <xdr:cNvPr id="49" name="TextBox 48">
                <a:extLst>
                  <a:ext uri="{FF2B5EF4-FFF2-40B4-BE49-F238E27FC236}">
                    <a16:creationId xmlns:a16="http://schemas.microsoft.com/office/drawing/2014/main" id="{00000000-0008-0000-0500-000031000000}"/>
                  </a:ext>
                </a:extLst>
              </xdr:cNvPr>
              <xdr:cNvSpPr txBox="1"/>
            </xdr:nvSpPr>
            <xdr:spPr>
              <a:xfrm>
                <a:off x="3646343" y="972416"/>
                <a:ext cx="720437"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1EB00D-59EA-4D6B-984E-3E7C752D144B}" type="TxLink">
                  <a:rPr lang="en-US" sz="1600" b="0" i="0" u="none" strike="noStrike">
                    <a:ln>
                      <a:noFill/>
                    </a:ln>
                    <a:solidFill>
                      <a:srgbClr val="000000"/>
                    </a:solidFill>
                    <a:latin typeface="Calibri"/>
                    <a:ea typeface="Calibri"/>
                    <a:cs typeface="Calibri"/>
                  </a:rPr>
                  <a:pPr/>
                  <a:t> 7,245 </a:t>
                </a:fld>
                <a:endParaRPr lang="en-US" sz="2400">
                  <a:ln>
                    <a:noFill/>
                  </a:ln>
                </a:endParaRPr>
              </a:p>
            </xdr:txBody>
          </xdr:sp>
          <xdr:pic>
            <xdr:nvPicPr>
              <xdr:cNvPr id="4100" name="Graphic 42" descr="Shopping cart with solid fill">
                <a:extLst>
                  <a:ext uri="{FF2B5EF4-FFF2-40B4-BE49-F238E27FC236}">
                    <a16:creationId xmlns:a16="http://schemas.microsoft.com/office/drawing/2014/main" id="{00000000-0008-0000-0500-0000041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307031" y="888401"/>
                <a:ext cx="428638" cy="431910"/>
              </a:xfrm>
              <a:prstGeom prst="rect">
                <a:avLst/>
              </a:prstGeom>
            </xdr:spPr>
          </xdr:pic>
        </xdr:grpSp>
      </xdr:grpSp>
    </xdr:grpSp>
    <xdr:clientData/>
  </xdr:twoCellAnchor>
  <xdr:twoCellAnchor>
    <xdr:from>
      <xdr:col>3</xdr:col>
      <xdr:colOff>266700</xdr:colOff>
      <xdr:row>21</xdr:row>
      <xdr:rowOff>161926</xdr:rowOff>
    </xdr:from>
    <xdr:to>
      <xdr:col>10</xdr:col>
      <xdr:colOff>0</xdr:colOff>
      <xdr:row>33</xdr:row>
      <xdr:rowOff>152400</xdr:rowOff>
    </xdr:to>
    <xdr:grpSp>
      <xdr:nvGrpSpPr>
        <xdr:cNvPr id="42" name="Group 41">
          <a:extLst>
            <a:ext uri="{FF2B5EF4-FFF2-40B4-BE49-F238E27FC236}">
              <a16:creationId xmlns:a16="http://schemas.microsoft.com/office/drawing/2014/main" id="{00000000-0008-0000-0500-00002A000000}"/>
            </a:ext>
          </a:extLst>
        </xdr:cNvPr>
        <xdr:cNvGrpSpPr/>
      </xdr:nvGrpSpPr>
      <xdr:grpSpPr>
        <a:xfrm>
          <a:off x="2099813" y="4124685"/>
          <a:ext cx="4010564" cy="2254908"/>
          <a:chOff x="2095500" y="4162426"/>
          <a:chExt cx="4082812" cy="2228850"/>
        </a:xfrm>
      </xdr:grpSpPr>
      <xdr:graphicFrame macro="">
        <xdr:nvGraphicFramePr>
          <xdr:cNvPr id="24" name="Chart 23">
            <a:extLst>
              <a:ext uri="{FF2B5EF4-FFF2-40B4-BE49-F238E27FC236}">
                <a16:creationId xmlns:a16="http://schemas.microsoft.com/office/drawing/2014/main" id="{00000000-0008-0000-0500-000018000000}"/>
              </a:ext>
            </a:extLst>
          </xdr:cNvPr>
          <xdr:cNvGraphicFramePr/>
        </xdr:nvGraphicFramePr>
        <xdr:xfrm>
          <a:off x="2095500" y="4162426"/>
          <a:ext cx="3990975" cy="2228850"/>
        </xdr:xfrm>
        <a:graphic>
          <a:graphicData uri="http://schemas.openxmlformats.org/drawingml/2006/chart">
            <c:chart xmlns:c="http://schemas.openxmlformats.org/drawingml/2006/chart" xmlns:r="http://schemas.openxmlformats.org/officeDocument/2006/relationships" r:id="rId13"/>
          </a:graphicData>
        </a:graphic>
      </xdr:graphicFrame>
      <mc:AlternateContent xmlns:mc="http://schemas.openxmlformats.org/markup-compatibility/2006">
        <mc:Choice xmlns:a14="http://schemas.microsoft.com/office/drawing/2010/main" Requires="a14">
          <xdr:sp macro="" textlink="">
            <xdr:nvSpPr>
              <xdr:cNvPr id="3074" name="Check Box 2" hidden="1">
                <a:extLst>
                  <a:ext uri="{63B3BB69-23CF-44E3-9099-C40C66FF867C}">
                    <a14:compatExt spid="_x0000_s3074"/>
                  </a:ext>
                  <a:ext uri="{FF2B5EF4-FFF2-40B4-BE49-F238E27FC236}">
                    <a16:creationId xmlns:a16="http://schemas.microsoft.com/office/drawing/2014/main" id="{00000000-0008-0000-0500-0000020C0000}"/>
                  </a:ext>
                </a:extLst>
              </xdr:cNvPr>
              <xdr:cNvSpPr/>
            </xdr:nvSpPr>
            <xdr:spPr bwMode="auto">
              <a:xfrm>
                <a:off x="4845923" y="4217995"/>
                <a:ext cx="746097" cy="187127"/>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Sales</a:t>
                </a:r>
              </a:p>
            </xdr:txBody>
          </xdr:sp>
        </mc:Choice>
        <mc:Fallback/>
      </mc:AlternateContent>
      <mc:AlternateContent xmlns:mc="http://schemas.openxmlformats.org/markup-compatibility/2006">
        <mc:Choice xmlns:a14="http://schemas.microsoft.com/office/drawing/2010/main" Requires="a14">
          <xdr:sp macro="" textlink="">
            <xdr:nvSpPr>
              <xdr:cNvPr id="3075" name="Check Box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5432215" y="4214166"/>
                <a:ext cx="746097" cy="187127"/>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mc:Choice>
        <mc:Fallback/>
      </mc:AlternateContent>
    </xdr:grpSp>
    <xdr:clientData/>
  </xdr:twoCellAnchor>
  <xdr:twoCellAnchor>
    <xdr:from>
      <xdr:col>10</xdr:col>
      <xdr:colOff>171074</xdr:colOff>
      <xdr:row>21</xdr:row>
      <xdr:rowOff>129027</xdr:rowOff>
    </xdr:from>
    <xdr:to>
      <xdr:col>13</xdr:col>
      <xdr:colOff>535357</xdr:colOff>
      <xdr:row>33</xdr:row>
      <xdr:rowOff>147845</xdr:rowOff>
    </xdr:to>
    <xdr:grpSp>
      <xdr:nvGrpSpPr>
        <xdr:cNvPr id="41" name="Group 40">
          <a:extLst>
            <a:ext uri="{FF2B5EF4-FFF2-40B4-BE49-F238E27FC236}">
              <a16:creationId xmlns:a16="http://schemas.microsoft.com/office/drawing/2014/main" id="{00000000-0008-0000-0500-000029000000}"/>
            </a:ext>
          </a:extLst>
        </xdr:cNvPr>
        <xdr:cNvGrpSpPr/>
      </xdr:nvGrpSpPr>
      <xdr:grpSpPr>
        <a:xfrm>
          <a:off x="6281451" y="4091786"/>
          <a:ext cx="2197397" cy="2283252"/>
          <a:chOff x="6391273" y="4130769"/>
          <a:chExt cx="2171702" cy="2279556"/>
        </a:xfrm>
      </xdr:grpSpPr>
      <xdr:graphicFrame macro="">
        <xdr:nvGraphicFramePr>
          <xdr:cNvPr id="37" name="Chart 36">
            <a:extLst>
              <a:ext uri="{FF2B5EF4-FFF2-40B4-BE49-F238E27FC236}">
                <a16:creationId xmlns:a16="http://schemas.microsoft.com/office/drawing/2014/main" id="{00000000-0008-0000-0500-000025000000}"/>
              </a:ext>
            </a:extLst>
          </xdr:cNvPr>
          <xdr:cNvGraphicFramePr>
            <a:graphicFrameLocks/>
          </xdr:cNvGraphicFramePr>
        </xdr:nvGraphicFramePr>
        <xdr:xfrm>
          <a:off x="6570714" y="4133850"/>
          <a:ext cx="1992261" cy="2276475"/>
        </xdr:xfrm>
        <a:graphic>
          <a:graphicData uri="http://schemas.openxmlformats.org/drawingml/2006/chart">
            <c:chart xmlns:c="http://schemas.openxmlformats.org/drawingml/2006/chart" xmlns:r="http://schemas.openxmlformats.org/officeDocument/2006/relationships" r:id="rId14"/>
          </a:graphicData>
        </a:graphic>
      </xdr:graphicFrame>
      <mc:AlternateContent xmlns:mc="http://schemas.openxmlformats.org/markup-compatibility/2006">
        <mc:Choice xmlns:a14="http://schemas.microsoft.com/office/drawing/2010/main" Requires="a14">
          <xdr:sp macro="" textlink="">
            <xdr:nvSpPr>
              <xdr:cNvPr id="3076" name="Scroll Bar 4" hidden="1">
                <a:extLst>
                  <a:ext uri="{63B3BB69-23CF-44E3-9099-C40C66FF867C}">
                    <a14:compatExt spid="_x0000_s3076"/>
                  </a:ext>
                  <a:ext uri="{FF2B5EF4-FFF2-40B4-BE49-F238E27FC236}">
                    <a16:creationId xmlns:a16="http://schemas.microsoft.com/office/drawing/2014/main" id="{00000000-0008-0000-0500-0000040C0000}"/>
                  </a:ext>
                </a:extLst>
              </xdr:cNvPr>
              <xdr:cNvSpPr/>
            </xdr:nvSpPr>
            <xdr:spPr bwMode="auto">
              <a:xfrm>
                <a:off x="6391273" y="4130769"/>
                <a:ext cx="209549" cy="2279556"/>
              </a:xfrm>
              <a:prstGeom prst="rect">
                <a:avLst/>
              </a:prstGeom>
              <a:noFill/>
              <a:ln w="9525">
                <a:miter lim="800000"/>
                <a:headEnd/>
                <a:tailEnd/>
              </a:ln>
            </xdr:spPr>
          </xdr:sp>
        </mc:Choice>
        <mc:Fallback/>
      </mc:AlternateContent>
    </xdr:grpSp>
    <xdr:clientData/>
  </xdr:twoCellAnchor>
  <xdr:twoCellAnchor>
    <xdr:from>
      <xdr:col>12</xdr:col>
      <xdr:colOff>303897</xdr:colOff>
      <xdr:row>9</xdr:row>
      <xdr:rowOff>49472</xdr:rowOff>
    </xdr:from>
    <xdr:to>
      <xdr:col>17</xdr:col>
      <xdr:colOff>562841</xdr:colOff>
      <xdr:row>19</xdr:row>
      <xdr:rowOff>86591</xdr:rowOff>
    </xdr:to>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00000000-0008-0000-0500-00003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7619097" y="1763972"/>
              <a:ext cx="3306944" cy="19421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189633</xdr:colOff>
      <xdr:row>22</xdr:row>
      <xdr:rowOff>113432</xdr:rowOff>
    </xdr:from>
    <xdr:to>
      <xdr:col>17</xdr:col>
      <xdr:colOff>538595</xdr:colOff>
      <xdr:row>33</xdr:row>
      <xdr:rowOff>27707</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Erika Celadina" refreshedDate="45281.689371064815" createdVersion="8" refreshedVersion="8" minRefreshableVersion="3" recordCount="7245" xr:uid="{B849FB27-F703-4620-B465-80A1E8EB3F00}">
  <cacheSource type="worksheet">
    <worksheetSource name="sales_order1"/>
  </cacheSource>
  <cacheFields count="28">
    <cacheField name="date" numFmtId="14">
      <sharedItems containsSemiMixedTypes="0" containsNonDate="0" containsDate="1" containsString="0" minDate="2020-01-01T00:00:00" maxDate="2023-01-01T00:00:00" count="784">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0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5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6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2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0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5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5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2-12-30T00:00:00"/>
        <d v="2022-12-31T00:00:00"/>
      </sharedItems>
      <fieldGroup par="27"/>
    </cacheField>
    <cacheField name="orderNo" numFmtId="0">
      <sharedItems containsSemiMixedTypes="0" containsString="0" containsNumber="1" containsInteger="1" minValue="50001" maxValue="72843"/>
    </cacheField>
    <cacheField name="itemCode" numFmtId="0">
      <sharedItems count="132">
        <s v="P012"/>
        <s v="P023"/>
        <s v="P026"/>
        <s v="P003"/>
        <s v="P011"/>
        <s v="P044"/>
        <s v="P019"/>
        <s v="P017"/>
        <s v="P020"/>
        <s v="P013"/>
        <s v="P041"/>
        <s v="P045"/>
        <s v="P032"/>
        <s v="P042"/>
        <s v="P046"/>
        <s v="P024"/>
        <s v="P072"/>
        <s v="P040"/>
        <s v="P066"/>
        <s v="P043"/>
        <s v="P055"/>
        <s v="P002"/>
        <s v="P067"/>
        <s v="P001"/>
        <s v="P006"/>
        <s v="P005"/>
        <s v="P015"/>
        <s v="P007"/>
        <s v="P047"/>
        <s v="P022"/>
        <s v="P068"/>
        <s v="P025"/>
        <s v="P029"/>
        <s v="P048"/>
        <s v="P010"/>
        <s v="P049"/>
        <s v="P051"/>
        <s v="P039"/>
        <s v="P052"/>
        <s v="P038"/>
        <s v="P035"/>
        <s v="P054"/>
        <s v="P030"/>
        <s v="P004"/>
        <s v="P069"/>
        <s v="P021"/>
        <s v="P031"/>
        <s v="P018"/>
        <s v="P053"/>
        <s v="P027"/>
        <s v="P014"/>
        <s v="P037"/>
        <s v="P034"/>
        <s v="P050"/>
        <s v="P009"/>
        <s v="P057"/>
        <s v="P058"/>
        <s v="P036"/>
        <s v="P070"/>
        <s v="P033"/>
        <s v="P071"/>
        <s v="P059"/>
        <s v="P016"/>
        <s v="P008"/>
        <s v="P028"/>
        <s v="P056"/>
        <s v="MSTH100" u="1"/>
        <s v="SRMC30" u="1"/>
        <s v="SRMA30" u="1"/>
        <s v="CLNG200" u="1"/>
        <s v="MSTH50" u="1"/>
        <s v="SCRS3050" u="1"/>
        <s v="SRMH15" u="1"/>
        <s v="MSTA50" u="1"/>
        <s v="SRMH30" u="1"/>
        <s v="MSTL30" u="1"/>
        <s v="SCRT50" u="1"/>
        <s v="SCRS30100" u="1"/>
        <s v="TNRE150" u="1"/>
        <s v="SCRT100" u="1"/>
        <s v="MSKSH" u="1"/>
        <s v="SRMC50" u="1"/>
        <s v="MKRW80" u="1"/>
        <s v="SCRT30" u="1"/>
        <s v="MKRM100" u="1"/>
        <s v="SCRS3030" u="1"/>
        <s v="EXFP100" u="1"/>
        <s v="CLNG150" u="1"/>
        <s v="MKRM150" u="1"/>
        <s v="CLNG50" u="1"/>
        <s v="CLNF200" u="1"/>
        <s v="CLNF150" u="1"/>
        <s v="MSTL100" u="1"/>
        <s v="CLNO50" u="1"/>
        <s v="MSKC50" u="1"/>
        <s v="SRMC15" u="1"/>
        <s v="MKRM200" u="1"/>
        <s v="SRMA15" u="1"/>
        <s v="TNRH150" u="1"/>
        <s v="MSKC100" u="1"/>
        <s v="MSTH30" u="1"/>
        <s v="MSKO50" u="1"/>
        <s v="EXFG50" u="1"/>
        <s v="SCR50+100" u="1"/>
        <s v="EXFG100" u="1"/>
        <s v="SCR50+50" u="1"/>
        <s v="TNRS150" u="1"/>
        <s v="EXFP50" u="1"/>
        <s v="TNRH200" u="1"/>
        <s v="CLNF50" u="1"/>
        <s v="MKRO100" u="1"/>
        <s v="SRMH50" u="1"/>
        <s v="TNRE100" u="1"/>
        <s v="MSTA100" u="1"/>
        <s v="EXFG150" u="1"/>
        <s v="SRMA50" u="1"/>
        <s v="MSTL50" u="1"/>
        <s v="SCR50+30" u="1"/>
        <s v="TNRS100" u="1"/>
        <s v="MSKO100" u="1"/>
        <s v="CLNO200" u="1"/>
        <s v="EXFC50" u="1"/>
        <s v="EXFC100" u="1"/>
        <s v="TNRS200" u="1"/>
        <s v="MKRO150" u="1"/>
        <s v="TNRE200" u="1"/>
        <s v="MKRO200" u="1"/>
        <s v="EXFC150" u="1"/>
        <s v="MSTA30" u="1"/>
        <s v="CLNO150" u="1"/>
        <s v="TNRH100" u="1"/>
        <s v="EXFP150" u="1"/>
      </sharedItems>
    </cacheField>
    <cacheField name="itemCode2" numFmtId="0">
      <sharedItems count="66">
        <s v="MSTH100"/>
        <s v="SRMC30"/>
        <s v="SRMA30"/>
        <s v="CLNG200"/>
        <s v="MSTH50"/>
        <s v="SCRS3050"/>
        <s v="SRMH15"/>
        <s v="MSTA50"/>
        <s v="SRMH30"/>
        <s v="MSTL30"/>
        <s v="SCRT50"/>
        <s v="SCRS30100"/>
        <s v="TNRE150"/>
        <s v="SCRT100"/>
        <s v="MSKSH"/>
        <s v="SRMC50"/>
        <s v="MKRW80"/>
        <s v="SCRT30"/>
        <s v="MKRM100"/>
        <s v="SCRS3030"/>
        <s v="EXFP100"/>
        <s v="CLNG150"/>
        <s v="MKRM150"/>
        <s v="CLNG50"/>
        <s v="CLNF200"/>
        <s v="CLNF150"/>
        <s v="MSTL100"/>
        <s v="CLNO50"/>
        <s v="MSKC50"/>
        <s v="SRMC15"/>
        <s v="MKRM200"/>
        <s v="SRMA15"/>
        <s v="TNRH150"/>
        <s v="MSKC100"/>
        <s v="MSTH30"/>
        <s v="MSKO50"/>
        <s v="EXFG50"/>
        <s v="SCR50+100"/>
        <s v="EXFG100"/>
        <s v="SCR50+50"/>
        <s v="TNRS150"/>
        <s v="EXFP50"/>
        <s v="TNRH200"/>
        <s v="CLNF50"/>
        <s v="MKRO100"/>
        <s v="SRMH50"/>
        <s v="TNRE100"/>
        <s v="MSTA100"/>
        <s v="EXFG150"/>
        <s v="SRMA50"/>
        <s v="MSTL50"/>
        <s v="SCR50+30"/>
        <s v="TNRS100"/>
        <s v="MSKO100"/>
        <s v="CLNO200"/>
        <s v="EXFC50"/>
        <s v="EXFC100"/>
        <s v="TNRS200"/>
        <s v="MKRO150"/>
        <s v="TNRE200"/>
        <s v="MKRO200"/>
        <s v="EXFC150"/>
        <s v="MSTA30"/>
        <s v="CLNO150"/>
        <s v="TNRH100"/>
        <s v="EXFP150"/>
      </sharedItems>
    </cacheField>
    <cacheField name="itemDescription" numFmtId="0">
      <sharedItems/>
    </cacheField>
    <cacheField name="itemCategory" numFmtId="0">
      <sharedItems count="8">
        <s v="Moisturizer"/>
        <s v="Serum"/>
        <s v="Cleanser"/>
        <s v="Sunscreen"/>
        <s v="Toner"/>
        <s v="Facemask"/>
        <s v="Makeup Removers"/>
        <s v="Exfoliator"/>
      </sharedItems>
    </cacheField>
    <cacheField name="qty" numFmtId="0">
      <sharedItems containsSemiMixedTypes="0" containsString="0" containsNumber="1" containsInteger="1" minValue="50" maxValue="500"/>
    </cacheField>
    <cacheField name="unitPrice" numFmtId="0">
      <sharedItems containsSemiMixedTypes="0" containsString="0" containsNumber="1" minValue="3.9" maxValue="37.549999999999997"/>
    </cacheField>
    <cacheField name="totalPrice" numFmtId="0">
      <sharedItems containsSemiMixedTypes="0" containsString="0" containsNumber="1" minValue="195" maxValue="16274.999999999998"/>
    </cacheField>
    <cacheField name="unitCost" numFmtId="0">
      <sharedItems containsSemiMixedTypes="0" containsString="0" containsNumber="1" minValue="2.2999999999999998" maxValue="14.25"/>
    </cacheField>
    <cacheField name="totalCost" numFmtId="0">
      <sharedItems containsSemiMixedTypes="0" containsString="0" containsNumber="1" minValue="115" maxValue="5625"/>
    </cacheField>
    <cacheField name="profit" numFmtId="0">
      <sharedItems containsSemiMixedTypes="0" containsString="0" containsNumber="1" minValue="1.6" maxValue="23.299999999999997"/>
    </cacheField>
    <cacheField name="totalProfit" numFmtId="0">
      <sharedItems containsSemiMixedTypes="0" containsString="0" containsNumber="1" minValue="80" maxValue="10649.999999999998"/>
    </cacheField>
    <cacheField name="profitMargin" numFmtId="0">
      <sharedItems containsSemiMixedTypes="0" containsString="0" containsNumber="1" minValue="0.41025641025641024" maxValue="0.7023411371237458"/>
    </cacheField>
    <cacheField name="clientCode" numFmtId="0">
      <sharedItems/>
    </cacheField>
    <cacheField name="clientName" numFmtId="0">
      <sharedItems/>
    </cacheField>
    <cacheField name="salesHead" numFmtId="0">
      <sharedItems/>
    </cacheField>
    <cacheField name="salesMgr" numFmtId="0">
      <sharedItems count="5">
        <s v="Sophia Parker"/>
        <s v="Ethan Roberts"/>
        <s v="Lily Johnson"/>
        <s v="Jack Taylor"/>
        <s v="Emily Sanders"/>
      </sharedItems>
    </cacheField>
    <cacheField name="state" numFmtId="0">
      <sharedItems count="49">
        <s v="New Mexico"/>
        <s v="Arizona"/>
        <s v="New York"/>
        <s v="Wyoming"/>
        <s v="Oregon"/>
        <s v="Oklahoma"/>
        <s v="Florida"/>
        <s v="Maryland"/>
        <s v="Missouri"/>
        <s v="South Carolina"/>
        <s v="Texas"/>
        <s v="South Dakota"/>
        <s v="Louisiana"/>
        <s v="California"/>
        <s v="Virginia"/>
        <s v="Kentucky"/>
        <s v="Illinois"/>
        <s v="Ohio"/>
        <s v="Iowa"/>
        <s v="Minnesota"/>
        <s v="Alaska"/>
        <s v="Nevada"/>
        <s v="Idaho"/>
        <s v="Georgia"/>
        <s v="Washington"/>
        <s v="Kansas"/>
        <s v="Alabama"/>
        <s v="Michigan"/>
        <s v="North Dakota"/>
        <s v="North Carolina"/>
        <s v="Colorado"/>
        <s v="Wisconsin"/>
        <s v="West Virginia"/>
        <s v="Arkansas"/>
        <s v="Indiana"/>
        <s v="Utah"/>
        <s v="Vermont"/>
        <s v="New Jersey"/>
        <s v="Montana"/>
        <s v="Delaware"/>
        <s v="Tennessee"/>
        <s v="Nebraska"/>
        <s v="Massachusetts"/>
        <s v="Pennsylvania"/>
        <s v="Mississippi"/>
        <s v="Rhode Island"/>
        <s v="Maine"/>
        <s v="Connecticut"/>
        <s v="New Hampshire"/>
      </sharedItems>
    </cacheField>
    <cacheField name="city" numFmtId="0">
      <sharedItems/>
    </cacheField>
    <cacheField name="Region" numFmtId="0">
      <sharedItems count="4">
        <s v="West"/>
        <s v="North East"/>
        <s v="South"/>
        <s v="Midwest"/>
      </sharedItems>
    </cacheField>
    <cacheField name="year" numFmtId="0">
      <sharedItems containsSemiMixedTypes="0" containsString="0" containsNumber="1" containsInteger="1" minValue="2020" maxValue="2022" count="3">
        <n v="2020"/>
        <n v="2021"/>
        <n v="2022"/>
      </sharedItems>
    </cacheField>
    <cacheField name="month" numFmtId="0">
      <sharedItems count="12">
        <s v="Jan"/>
        <s v="Feb"/>
        <s v="Mar"/>
        <s v="Apr"/>
        <s v="May"/>
        <s v="Jun"/>
        <s v="Jul"/>
        <s v="Aug"/>
        <s v="Sep"/>
        <s v="Oct"/>
        <s v="Nov"/>
        <s v="Dec"/>
      </sharedItems>
    </cacheField>
    <cacheField name="day" numFmtId="0">
      <sharedItems containsSemiMixedTypes="0" containsString="0" containsNumber="1" containsInteger="1" minValue="1" maxValue="31"/>
    </cacheField>
    <cacheField name="week" numFmtId="0">
      <sharedItems containsSemiMixedTypes="0" containsString="0" containsNumber="1" containsInteger="1" minValue="1" maxValue="52" count="5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sharedItems>
    </cacheField>
    <cacheField name="Months (date)" numFmtId="0" databaseField="0">
      <fieldGroup base="0">
        <rangePr groupBy="months" startDate="2020-01-01T00:00:00" endDate="2023-01-01T00:00:00"/>
        <groupItems count="14">
          <s v="&lt;1/1/2020"/>
          <s v="Jan"/>
          <s v="Feb"/>
          <s v="Mar"/>
          <s v="Apr"/>
          <s v="May"/>
          <s v="Jun"/>
          <s v="Jul"/>
          <s v="Aug"/>
          <s v="Sep"/>
          <s v="Oct"/>
          <s v="Nov"/>
          <s v="Dec"/>
          <s v="&gt;1/1/2023"/>
        </groupItems>
      </fieldGroup>
    </cacheField>
    <cacheField name="Quarters (date)" numFmtId="0" databaseField="0">
      <fieldGroup base="0">
        <rangePr groupBy="quarters" startDate="2020-01-01T00:00:00" endDate="2023-01-01T00:00:00"/>
        <groupItems count="6">
          <s v="&lt;1/1/2020"/>
          <s v="Qtr1"/>
          <s v="Qtr2"/>
          <s v="Qtr3"/>
          <s v="Qtr4"/>
          <s v="&gt;1/1/2023"/>
        </groupItems>
      </fieldGroup>
    </cacheField>
    <cacheField name="Years (date)" numFmtId="0" databaseField="0">
      <fieldGroup base="0">
        <rangePr groupBy="years" startDate="2020-01-01T00:00:00" endDate="2023-01-01T00:00:00"/>
        <groupItems count="6">
          <s v="&lt;1/1/2020"/>
          <s v="2020"/>
          <s v="2021"/>
          <s v="2022"/>
          <s v="2023"/>
          <s v="&gt;1/1/2023"/>
        </groupItems>
      </fieldGroup>
    </cacheField>
  </cacheFields>
  <extLst>
    <ext xmlns:x14="http://schemas.microsoft.com/office/spreadsheetml/2009/9/main" uri="{725AE2AE-9491-48be-B2B4-4EB974FC3084}">
      <x14:pivotCacheDefinition pivotCacheId="2721172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45">
  <r>
    <x v="0"/>
    <n v="50001"/>
    <x v="0"/>
    <x v="0"/>
    <s v="HydraBloom Hydrating Moisturizer 100ml"/>
    <x v="0"/>
    <n v="100"/>
    <n v="24.85"/>
    <n v="2485"/>
    <n v="7.75"/>
    <n v="775"/>
    <n v="17.100000000000001"/>
    <n v="1710"/>
    <n v="0.68812877263581484"/>
    <s v="C0047"/>
    <s v="SilverWave Creations"/>
    <s v="Samuel Moore"/>
    <x v="0"/>
    <x v="0"/>
    <s v="Santa Fe"/>
    <x v="0"/>
    <x v="0"/>
    <x v="0"/>
    <n v="1"/>
    <x v="0"/>
  </r>
  <r>
    <x v="0"/>
    <n v="50002"/>
    <x v="1"/>
    <x v="1"/>
    <s v="VitaGlow Brightening Serum 30ml"/>
    <x v="1"/>
    <n v="150"/>
    <n v="22.1"/>
    <n v="3315"/>
    <n v="7.6"/>
    <n v="1140"/>
    <n v="14.500000000000002"/>
    <n v="2175"/>
    <n v="0.65610859728506787"/>
    <s v="C0012"/>
    <s v="Radiant Craft Incorporated"/>
    <s v="Samuel Moore"/>
    <x v="0"/>
    <x v="1"/>
    <s v="Phoenix"/>
    <x v="0"/>
    <x v="0"/>
    <x v="0"/>
    <n v="1"/>
    <x v="0"/>
  </r>
  <r>
    <x v="0"/>
    <n v="50003"/>
    <x v="2"/>
    <x v="2"/>
    <s v="TimelessElixir Anti-Wrinkle Serum 30m"/>
    <x v="1"/>
    <n v="100"/>
    <n v="25.3"/>
    <n v="2530"/>
    <n v="9.4"/>
    <n v="940"/>
    <n v="15.9"/>
    <n v="1590"/>
    <n v="0.62845849802371545"/>
    <s v="C0034"/>
    <s v="Cassian Winters"/>
    <s v="David Carter"/>
    <x v="1"/>
    <x v="2"/>
    <s v="Albany"/>
    <x v="1"/>
    <x v="0"/>
    <x v="0"/>
    <n v="1"/>
    <x v="0"/>
  </r>
  <r>
    <x v="0"/>
    <n v="50004"/>
    <x v="3"/>
    <x v="3"/>
    <s v="RadiantGlow Gel Cleanser 200ml"/>
    <x v="2"/>
    <n v="150"/>
    <n v="20.350000000000001"/>
    <n v="3052.5"/>
    <n v="7.75"/>
    <n v="1162.5"/>
    <n v="12.600000000000001"/>
    <n v="1890"/>
    <n v="0.61916461916461918"/>
    <s v="C0002"/>
    <s v="Radiant Luxe Beauty"/>
    <s v="Daniel Nelson"/>
    <x v="0"/>
    <x v="3"/>
    <s v="Cheyenne"/>
    <x v="0"/>
    <x v="0"/>
    <x v="0"/>
    <n v="1"/>
    <x v="0"/>
  </r>
  <r>
    <x v="0"/>
    <n v="50005"/>
    <x v="4"/>
    <x v="4"/>
    <s v="HydraBloom Hydrating Moisturizer 50ml"/>
    <x v="0"/>
    <n v="100"/>
    <n v="14.95"/>
    <n v="1495"/>
    <n v="4.45"/>
    <n v="445"/>
    <n v="10.5"/>
    <n v="1050"/>
    <n v="0.7023411371237458"/>
    <s v="C0022"/>
    <s v="Pinnacle Sphere Corp."/>
    <s v="Victoria Reed"/>
    <x v="2"/>
    <x v="4"/>
    <s v="Portland"/>
    <x v="0"/>
    <x v="0"/>
    <x v="0"/>
    <n v="1"/>
    <x v="0"/>
  </r>
  <r>
    <x v="0"/>
    <n v="50006"/>
    <x v="5"/>
    <x v="5"/>
    <s v="ClearSkies UV Defense SPF 30 50ml"/>
    <x v="3"/>
    <n v="50"/>
    <n v="18.95"/>
    <n v="947.5"/>
    <n v="6.55"/>
    <n v="327.5"/>
    <n v="12.399999999999999"/>
    <n v="620"/>
    <n v="0.65435356200527706"/>
    <s v="C0041"/>
    <s v="Cassiopeia Dawson"/>
    <s v="Benjamin Lawson"/>
    <x v="1"/>
    <x v="5"/>
    <s v="Oklahoma City"/>
    <x v="2"/>
    <x v="0"/>
    <x v="0"/>
    <n v="1"/>
    <x v="0"/>
  </r>
  <r>
    <x v="1"/>
    <n v="50007"/>
    <x v="6"/>
    <x v="6"/>
    <s v="CrystalClear Hyaluronic Boost 15ml"/>
    <x v="1"/>
    <n v="100"/>
    <n v="14.75"/>
    <n v="1475"/>
    <n v="5.45"/>
    <n v="545"/>
    <n v="9.3000000000000007"/>
    <n v="930"/>
    <n v="0.63050847457627124"/>
    <s v="C0009"/>
    <s v="Imelda Sinclair"/>
    <s v="William Jenkins"/>
    <x v="3"/>
    <x v="6"/>
    <s v="Miami"/>
    <x v="2"/>
    <x v="0"/>
    <x v="0"/>
    <n v="2"/>
    <x v="0"/>
  </r>
  <r>
    <x v="1"/>
    <n v="50008"/>
    <x v="2"/>
    <x v="2"/>
    <s v="TimelessElixir Anti-Wrinkle Serum 30m"/>
    <x v="1"/>
    <n v="100"/>
    <n v="25.3"/>
    <n v="2530"/>
    <n v="9.4"/>
    <n v="940"/>
    <n v="15.9"/>
    <n v="1590"/>
    <n v="0.62845849802371545"/>
    <s v="C0038"/>
    <s v="StarryGrace Luxe Skincare"/>
    <s v="Olivia Harrison"/>
    <x v="3"/>
    <x v="7"/>
    <s v="Baltimore"/>
    <x v="2"/>
    <x v="0"/>
    <x v="0"/>
    <n v="2"/>
    <x v="0"/>
  </r>
  <r>
    <x v="1"/>
    <n v="50009"/>
    <x v="7"/>
    <x v="7"/>
    <s v="AgelessAura Anti-Aging Moisturizer 50ml"/>
    <x v="0"/>
    <n v="100"/>
    <n v="18.549999999999997"/>
    <n v="1854.9999999999998"/>
    <n v="6.55"/>
    <n v="655"/>
    <n v="11.999999999999996"/>
    <n v="1199.9999999999998"/>
    <n v="0.64690026954177893"/>
    <s v="C0015"/>
    <s v="Octavia Grey"/>
    <s v="Benjamin Lawson"/>
    <x v="1"/>
    <x v="8"/>
    <s v="St. Louis"/>
    <x v="3"/>
    <x v="0"/>
    <x v="0"/>
    <n v="2"/>
    <x v="0"/>
  </r>
  <r>
    <x v="1"/>
    <n v="50010"/>
    <x v="8"/>
    <x v="8"/>
    <s v="CrystalClear Hyaluronic Boost 30ml"/>
    <x v="1"/>
    <n v="100"/>
    <n v="19.100000000000001"/>
    <n v="1910.0000000000002"/>
    <n v="6.6"/>
    <n v="660"/>
    <n v="12.500000000000002"/>
    <n v="1250.0000000000002"/>
    <n v="0.65445026178010479"/>
    <s v="C0026"/>
    <s v="Golden Aura Creations"/>
    <s v="Samuel Moore"/>
    <x v="0"/>
    <x v="0"/>
    <s v="Albuquerque"/>
    <x v="0"/>
    <x v="0"/>
    <x v="0"/>
    <n v="2"/>
    <x v="0"/>
  </r>
  <r>
    <x v="1"/>
    <n v="50011"/>
    <x v="8"/>
    <x v="8"/>
    <s v="CrystalClear Hyaluronic Boost 30ml"/>
    <x v="1"/>
    <n v="50"/>
    <n v="19.100000000000001"/>
    <n v="955.00000000000011"/>
    <n v="6.6"/>
    <n v="330"/>
    <n v="12.500000000000002"/>
    <n v="625.00000000000011"/>
    <n v="0.65445026178010479"/>
    <s v="C0052"/>
    <s v="OceanQuest Enterprises"/>
    <s v="Emily Clarke"/>
    <x v="3"/>
    <x v="9"/>
    <s v="Charleston"/>
    <x v="2"/>
    <x v="0"/>
    <x v="0"/>
    <n v="2"/>
    <x v="0"/>
  </r>
  <r>
    <x v="1"/>
    <n v="50012"/>
    <x v="9"/>
    <x v="9"/>
    <s v="SilkSkin Lightweight Moisture Veil 30ml"/>
    <x v="0"/>
    <n v="50"/>
    <n v="9.1000000000000014"/>
    <n v="455.00000000000006"/>
    <n v="3.8"/>
    <n v="190"/>
    <n v="5.3000000000000016"/>
    <n v="265.00000000000006"/>
    <n v="0.58241758241758246"/>
    <s v="C0030"/>
    <s v="BlossomRadiance Essentials"/>
    <s v="Michael Evans"/>
    <x v="1"/>
    <x v="10"/>
    <s v="San Antonio"/>
    <x v="2"/>
    <x v="0"/>
    <x v="0"/>
    <n v="2"/>
    <x v="0"/>
  </r>
  <r>
    <x v="1"/>
    <n v="50013"/>
    <x v="10"/>
    <x v="10"/>
    <s v="LuminousGlow Tinted Sunscreen 50ml"/>
    <x v="3"/>
    <n v="250"/>
    <n v="16.95"/>
    <n v="4237.5"/>
    <n v="5.2"/>
    <n v="1300"/>
    <n v="11.75"/>
    <n v="2937.5"/>
    <n v="0.69321533923303835"/>
    <s v="C0010"/>
    <s v="Aurora Flair Cosmetix"/>
    <s v="Jennifer Adams"/>
    <x v="1"/>
    <x v="10"/>
    <s v="Dallas"/>
    <x v="2"/>
    <x v="0"/>
    <x v="0"/>
    <n v="2"/>
    <x v="0"/>
  </r>
  <r>
    <x v="2"/>
    <n v="50014"/>
    <x v="8"/>
    <x v="8"/>
    <s v="CrystalClear Hyaluronic Boost 30ml"/>
    <x v="1"/>
    <n v="50"/>
    <n v="19.100000000000001"/>
    <n v="955.00000000000011"/>
    <n v="6.6"/>
    <n v="330"/>
    <n v="12.500000000000002"/>
    <n v="625.00000000000011"/>
    <n v="0.65445026178010479"/>
    <s v="C0018"/>
    <s v="Lucian Kingsley"/>
    <s v="Lauren King"/>
    <x v="4"/>
    <x v="11"/>
    <s v="Sioux Falls"/>
    <x v="3"/>
    <x v="0"/>
    <x v="0"/>
    <n v="3"/>
    <x v="0"/>
  </r>
  <r>
    <x v="2"/>
    <n v="50015"/>
    <x v="11"/>
    <x v="11"/>
    <s v="ClearSkies UV Defense SPF 30 100ml"/>
    <x v="3"/>
    <n v="150"/>
    <n v="32.549999999999997"/>
    <n v="4882.5"/>
    <n v="11.25"/>
    <n v="1687.5"/>
    <n v="21.299999999999997"/>
    <n v="3195"/>
    <n v="0.65437788018433185"/>
    <s v="C0049"/>
    <s v="PinnacleSage Group"/>
    <s v="Ava Franklin"/>
    <x v="1"/>
    <x v="12"/>
    <s v="New Orleans"/>
    <x v="2"/>
    <x v="0"/>
    <x v="0"/>
    <n v="3"/>
    <x v="0"/>
  </r>
  <r>
    <x v="2"/>
    <n v="50016"/>
    <x v="12"/>
    <x v="12"/>
    <s v="PorePurify Exfoliating Tonic 150ml"/>
    <x v="4"/>
    <n v="150"/>
    <n v="15.95"/>
    <n v="2392.5"/>
    <n v="5.2"/>
    <n v="780"/>
    <n v="10.75"/>
    <n v="1612.5"/>
    <n v="0.6739811912225705"/>
    <s v="C0051"/>
    <s v="InfinitiCraft Corp."/>
    <s v="William Jenkins"/>
    <x v="3"/>
    <x v="6"/>
    <s v="Tampa"/>
    <x v="2"/>
    <x v="0"/>
    <x v="0"/>
    <n v="3"/>
    <x v="0"/>
  </r>
  <r>
    <x v="2"/>
    <n v="50017"/>
    <x v="13"/>
    <x v="13"/>
    <s v="LuminousGlow Tinted Sunscreen 100ml"/>
    <x v="3"/>
    <n v="100"/>
    <n v="26.35"/>
    <n v="2635"/>
    <n v="9"/>
    <n v="900"/>
    <n v="17.350000000000001"/>
    <n v="1735"/>
    <n v="0.65844402277039848"/>
    <s v="C0008"/>
    <s v="Serenity Sinclair"/>
    <s v="Ashley Turner"/>
    <x v="2"/>
    <x v="13"/>
    <s v="San Francisco"/>
    <x v="0"/>
    <x v="0"/>
    <x v="0"/>
    <n v="3"/>
    <x v="0"/>
  </r>
  <r>
    <x v="2"/>
    <n v="50018"/>
    <x v="14"/>
    <x v="14"/>
    <s v="DewDrop Hydration Sheet Mask"/>
    <x v="5"/>
    <n v="150"/>
    <n v="17.350000000000001"/>
    <n v="2602.5"/>
    <n v="7.45"/>
    <n v="1117.5"/>
    <n v="9.9000000000000021"/>
    <n v="1485"/>
    <n v="0.57060518731988474"/>
    <s v="C0014"/>
    <s v="Stellar Dynamo Corp."/>
    <s v="Olivia Harrison"/>
    <x v="3"/>
    <x v="14"/>
    <s v="Richmond"/>
    <x v="2"/>
    <x v="0"/>
    <x v="0"/>
    <n v="3"/>
    <x v="0"/>
  </r>
  <r>
    <x v="2"/>
    <n v="50019"/>
    <x v="15"/>
    <x v="15"/>
    <s v="VitaGlow Brightening Serum 50ml"/>
    <x v="1"/>
    <n v="100"/>
    <n v="31.45"/>
    <n v="3145"/>
    <n v="12"/>
    <n v="1200"/>
    <n v="19.45"/>
    <n v="1945"/>
    <n v="0.61844197138314783"/>
    <s v="C0029"/>
    <s v="OpulentSilk Beauty"/>
    <s v="Samantha Mitchell"/>
    <x v="4"/>
    <x v="15"/>
    <s v="Louisville"/>
    <x v="2"/>
    <x v="0"/>
    <x v="0"/>
    <n v="3"/>
    <x v="0"/>
  </r>
  <r>
    <x v="2"/>
    <n v="50020"/>
    <x v="16"/>
    <x v="16"/>
    <s v="FreshWipe Cleansing Towelettes  80s"/>
    <x v="6"/>
    <n v="50"/>
    <n v="14.55"/>
    <n v="727.5"/>
    <n v="6.55"/>
    <n v="327.5"/>
    <n v="8"/>
    <n v="400"/>
    <n v="0.54982817869415812"/>
    <s v="C0003"/>
    <s v="Rosy Flair Beauty"/>
    <s v="Elizabeth Young"/>
    <x v="2"/>
    <x v="13"/>
    <s v="Los Angeles"/>
    <x v="0"/>
    <x v="0"/>
    <x v="0"/>
    <n v="3"/>
    <x v="0"/>
  </r>
  <r>
    <x v="2"/>
    <n v="50021"/>
    <x v="17"/>
    <x v="17"/>
    <s v="LuminousGlow Tinted Sunscreen 30ml"/>
    <x v="3"/>
    <n v="150"/>
    <n v="9.6000000000000014"/>
    <n v="1440.0000000000002"/>
    <n v="3.8"/>
    <n v="570"/>
    <n v="5.8000000000000016"/>
    <n v="870.00000000000023"/>
    <n v="0.60416666666666674"/>
    <s v="C0016"/>
    <s v="Griffin Maddox"/>
    <s v="Rachel Owens"/>
    <x v="4"/>
    <x v="16"/>
    <s v="Chicago"/>
    <x v="3"/>
    <x v="0"/>
    <x v="0"/>
    <n v="3"/>
    <x v="0"/>
  </r>
  <r>
    <x v="3"/>
    <n v="50022"/>
    <x v="10"/>
    <x v="10"/>
    <s v="LuminousGlow Tinted Sunscreen 50ml"/>
    <x v="3"/>
    <n v="50"/>
    <n v="16.95"/>
    <n v="847.5"/>
    <n v="5.2"/>
    <n v="260"/>
    <n v="11.75"/>
    <n v="587.5"/>
    <n v="0.69321533923303835"/>
    <s v="C0053"/>
    <s v="QuantumPulse Systems"/>
    <s v="Samantha Mitchell"/>
    <x v="4"/>
    <x v="17"/>
    <s v="Cleveland"/>
    <x v="3"/>
    <x v="0"/>
    <x v="0"/>
    <n v="6"/>
    <x v="0"/>
  </r>
  <r>
    <x v="3"/>
    <n v="50023"/>
    <x v="14"/>
    <x v="14"/>
    <s v="DewDrop Hydration Sheet Mask"/>
    <x v="5"/>
    <n v="150"/>
    <n v="17.350000000000001"/>
    <n v="2602.5"/>
    <n v="7.45"/>
    <n v="1117.5"/>
    <n v="9.9000000000000021"/>
    <n v="1485"/>
    <n v="0.57060518731988474"/>
    <s v="C0005"/>
    <s v="Rylan Callahan"/>
    <s v="Michael Evans"/>
    <x v="1"/>
    <x v="10"/>
    <s v="Houston"/>
    <x v="2"/>
    <x v="0"/>
    <x v="0"/>
    <n v="6"/>
    <x v="0"/>
  </r>
  <r>
    <x v="3"/>
    <n v="50024"/>
    <x v="18"/>
    <x v="18"/>
    <s v="PurePurge Micellar Cleansing Water 100ml"/>
    <x v="6"/>
    <n v="50"/>
    <n v="3.9"/>
    <n v="195"/>
    <n v="2.2999999999999998"/>
    <n v="115"/>
    <n v="1.6"/>
    <n v="80"/>
    <n v="0.41025641025641024"/>
    <s v="C0044"/>
    <s v="OpulentElixir Beauty"/>
    <s v="David Carter"/>
    <x v="1"/>
    <x v="2"/>
    <s v="Syracuse"/>
    <x v="1"/>
    <x v="0"/>
    <x v="0"/>
    <n v="6"/>
    <x v="0"/>
  </r>
  <r>
    <x v="3"/>
    <n v="50025"/>
    <x v="19"/>
    <x v="19"/>
    <s v="ClearSkies UV Defense SPF 30 30ml"/>
    <x v="3"/>
    <n v="100"/>
    <n v="11.299999999999999"/>
    <n v="1130"/>
    <n v="4.7"/>
    <n v="470"/>
    <n v="6.5999999999999988"/>
    <n v="660"/>
    <n v="0.58407079646017701"/>
    <s v="C0037"/>
    <s v="PureWhisper Essentials"/>
    <s v="Lauren King"/>
    <x v="4"/>
    <x v="18"/>
    <s v="Des Moines"/>
    <x v="3"/>
    <x v="0"/>
    <x v="0"/>
    <n v="6"/>
    <x v="0"/>
  </r>
  <r>
    <x v="3"/>
    <n v="50026"/>
    <x v="20"/>
    <x v="20"/>
    <s v="VelvetSkin Renewing Scrub 100ml"/>
    <x v="7"/>
    <n v="50"/>
    <n v="20.849999999999998"/>
    <n v="1042.5"/>
    <n v="8.1999999999999993"/>
    <n v="410"/>
    <n v="12.649999999999999"/>
    <n v="632.5"/>
    <n v="0.60671462829736211"/>
    <s v="C0011"/>
    <s v="Celestial Silk Luxe Skincare"/>
    <s v="Joseph Simmons"/>
    <x v="4"/>
    <x v="19"/>
    <s v="Minneapolis"/>
    <x v="3"/>
    <x v="0"/>
    <x v="0"/>
    <n v="6"/>
    <x v="0"/>
  </r>
  <r>
    <x v="4"/>
    <n v="50027"/>
    <x v="1"/>
    <x v="1"/>
    <s v="VitaGlow Brightening Serum 30ml"/>
    <x v="1"/>
    <n v="150"/>
    <n v="22.1"/>
    <n v="3315"/>
    <n v="7.6"/>
    <n v="1140"/>
    <n v="14.500000000000002"/>
    <n v="2175"/>
    <n v="0.65610859728506787"/>
    <s v="C0024"/>
    <s v="Moonlight Grace Essentials"/>
    <s v="Jessica Foster"/>
    <x v="2"/>
    <x v="20"/>
    <s v="Nome"/>
    <x v="0"/>
    <x v="0"/>
    <x v="0"/>
    <n v="7"/>
    <x v="0"/>
  </r>
  <r>
    <x v="4"/>
    <n v="50028"/>
    <x v="21"/>
    <x v="21"/>
    <s v="RadiantGlow Gel Cleanser 100ml"/>
    <x v="2"/>
    <n v="150"/>
    <n v="12.25"/>
    <n v="1837.5"/>
    <n v="4.45"/>
    <n v="667.5"/>
    <n v="7.8"/>
    <n v="1170"/>
    <n v="0.63673469387755099"/>
    <s v="C0045"/>
    <s v="AuroraBlossom Essentials"/>
    <s v="Ashley Turner"/>
    <x v="2"/>
    <x v="13"/>
    <s v="Fresno"/>
    <x v="0"/>
    <x v="0"/>
    <x v="0"/>
    <n v="7"/>
    <x v="0"/>
  </r>
  <r>
    <x v="4"/>
    <n v="50029"/>
    <x v="18"/>
    <x v="18"/>
    <s v="PurePurge Micellar Cleansing Water 100ml"/>
    <x v="6"/>
    <n v="50"/>
    <n v="3.9"/>
    <n v="195"/>
    <n v="2.2999999999999998"/>
    <n v="115"/>
    <n v="1.6"/>
    <n v="80"/>
    <n v="0.41025641025641024"/>
    <s v="C0006"/>
    <s v="Maeve Kingsley"/>
    <s v="Christopher Green"/>
    <x v="0"/>
    <x v="21"/>
    <s v="Las Vegas"/>
    <x v="0"/>
    <x v="0"/>
    <x v="0"/>
    <n v="7"/>
    <x v="0"/>
  </r>
  <r>
    <x v="4"/>
    <n v="50030"/>
    <x v="22"/>
    <x v="22"/>
    <s v="PurePurge Micellar Cleansing Water 150ml"/>
    <x v="6"/>
    <n v="50"/>
    <n v="10.050000000000001"/>
    <n v="502.50000000000006"/>
    <n v="4.45"/>
    <n v="222.5"/>
    <n v="5.6000000000000005"/>
    <n v="280.00000000000006"/>
    <n v="0.55721393034825872"/>
    <s v="C0021"/>
    <s v="Horizon Luxe Ventures"/>
    <s v="William Jenkins"/>
    <x v="3"/>
    <x v="6"/>
    <s v="Orlando"/>
    <x v="2"/>
    <x v="0"/>
    <x v="0"/>
    <n v="7"/>
    <x v="0"/>
  </r>
  <r>
    <x v="4"/>
    <n v="50031"/>
    <x v="23"/>
    <x v="23"/>
    <s v="RadiantGlow Gel Cleanser 50ml"/>
    <x v="2"/>
    <n v="50"/>
    <n v="4.7"/>
    <n v="235"/>
    <n v="2.2999999999999998"/>
    <n v="115"/>
    <n v="2.4000000000000004"/>
    <n v="120"/>
    <n v="0.51063829787234039"/>
    <s v="C0023"/>
    <s v="Rosy Hue Beauty"/>
    <s v="Benjamin Ingram"/>
    <x v="0"/>
    <x v="22"/>
    <s v="Boise"/>
    <x v="0"/>
    <x v="0"/>
    <x v="0"/>
    <n v="7"/>
    <x v="0"/>
  </r>
  <r>
    <x v="4"/>
    <n v="50032"/>
    <x v="11"/>
    <x v="11"/>
    <s v="ClearSkies UV Defense SPF 30 100ml"/>
    <x v="3"/>
    <n v="200"/>
    <n v="32.549999999999997"/>
    <n v="6509.9999999999991"/>
    <n v="11.25"/>
    <n v="2250"/>
    <n v="21.299999999999997"/>
    <n v="4259.9999999999991"/>
    <n v="0.65437788018433174"/>
    <s v="C0031"/>
    <s v="StellarWings Incorporated"/>
    <s v="Matthew Walker"/>
    <x v="1"/>
    <x v="23"/>
    <s v="Atlanta"/>
    <x v="2"/>
    <x v="0"/>
    <x v="0"/>
    <n v="7"/>
    <x v="0"/>
  </r>
  <r>
    <x v="5"/>
    <n v="50033"/>
    <x v="24"/>
    <x v="24"/>
    <s v="PureFoam Renewing Cleanser 200ml"/>
    <x v="2"/>
    <n v="50"/>
    <n v="22.55"/>
    <n v="1127.5"/>
    <n v="9"/>
    <n v="450"/>
    <n v="13.55"/>
    <n v="677.5"/>
    <n v="0.60088691796008864"/>
    <s v="C0048"/>
    <s v="Octavia Hart"/>
    <s v="Victoria Reed"/>
    <x v="2"/>
    <x v="24"/>
    <s v="Seattle"/>
    <x v="0"/>
    <x v="0"/>
    <x v="0"/>
    <n v="8"/>
    <x v="1"/>
  </r>
  <r>
    <x v="5"/>
    <n v="50034"/>
    <x v="13"/>
    <x v="13"/>
    <s v="LuminousGlow Tinted Sunscreen 100ml"/>
    <x v="3"/>
    <n v="150"/>
    <n v="26.35"/>
    <n v="3952.5"/>
    <n v="9"/>
    <n v="1350"/>
    <n v="17.350000000000001"/>
    <n v="2602.5"/>
    <n v="0.65844402277039848"/>
    <s v="C0019"/>
    <s v="Delilah Prescott"/>
    <s v="Benjamin Lawson"/>
    <x v="1"/>
    <x v="25"/>
    <s v="Kansas City"/>
    <x v="3"/>
    <x v="0"/>
    <x v="0"/>
    <n v="8"/>
    <x v="1"/>
  </r>
  <r>
    <x v="5"/>
    <n v="50035"/>
    <x v="8"/>
    <x v="8"/>
    <s v="CrystalClear Hyaluronic Boost 30ml"/>
    <x v="1"/>
    <n v="150"/>
    <n v="19.100000000000001"/>
    <n v="2865"/>
    <n v="6.6"/>
    <n v="990"/>
    <n v="12.500000000000002"/>
    <n v="1875"/>
    <n v="0.65445026178010468"/>
    <s v="C0033"/>
    <s v="ZenithGrove Solutions"/>
    <s v="Ava Franklin"/>
    <x v="1"/>
    <x v="26"/>
    <s v="Birmingham"/>
    <x v="2"/>
    <x v="0"/>
    <x v="0"/>
    <n v="8"/>
    <x v="1"/>
  </r>
  <r>
    <x v="5"/>
    <n v="50036"/>
    <x v="25"/>
    <x v="25"/>
    <s v="PureFoam Renewing Cleanser 100ml"/>
    <x v="2"/>
    <n v="50"/>
    <n v="12.45"/>
    <n v="622.5"/>
    <n v="5.2"/>
    <n v="260"/>
    <n v="7.2499999999999991"/>
    <n v="362.5"/>
    <n v="0.58232931726907633"/>
    <s v="C0042"/>
    <s v="Jasper Monroe"/>
    <s v="Nicholas Coleman"/>
    <x v="4"/>
    <x v="27"/>
    <s v="Detroit"/>
    <x v="3"/>
    <x v="0"/>
    <x v="0"/>
    <n v="8"/>
    <x v="1"/>
  </r>
  <r>
    <x v="5"/>
    <n v="50037"/>
    <x v="26"/>
    <x v="26"/>
    <s v="SilkSkin Lightweight Moisture Veil 100ml"/>
    <x v="0"/>
    <n v="150"/>
    <n v="26.55"/>
    <n v="3982.5"/>
    <n v="9"/>
    <n v="1350"/>
    <n v="17.55"/>
    <n v="2632.5"/>
    <n v="0.66101694915254239"/>
    <s v="C0050"/>
    <s v="SolarLuxe Incorporated"/>
    <s v="Joseph Simmons"/>
    <x v="4"/>
    <x v="28"/>
    <s v="Fargo"/>
    <x v="3"/>
    <x v="0"/>
    <x v="0"/>
    <n v="8"/>
    <x v="1"/>
  </r>
  <r>
    <x v="5"/>
    <n v="50038"/>
    <x v="6"/>
    <x v="6"/>
    <s v="CrystalClear Hyaluronic Boost 15ml"/>
    <x v="1"/>
    <n v="100"/>
    <n v="14.75"/>
    <n v="1475"/>
    <n v="5.45"/>
    <n v="545"/>
    <n v="9.3000000000000007"/>
    <n v="930"/>
    <n v="0.63050847457627124"/>
    <s v="C0007"/>
    <s v="Orion Sterling"/>
    <s v="Jessica Foster"/>
    <x v="2"/>
    <x v="20"/>
    <s v="Anchorage"/>
    <x v="0"/>
    <x v="0"/>
    <x v="0"/>
    <n v="8"/>
    <x v="1"/>
  </r>
  <r>
    <x v="5"/>
    <n v="50039"/>
    <x v="27"/>
    <x v="27"/>
    <s v="LuxeSilk Oil Cleansing Essence 50 ml"/>
    <x v="2"/>
    <n v="100"/>
    <n v="9"/>
    <n v="900"/>
    <n v="3.7"/>
    <n v="370"/>
    <n v="5.3"/>
    <n v="530"/>
    <n v="0.58888888888888891"/>
    <s v="C0013"/>
    <s v="Seraphina Sinclair"/>
    <s v="Jessica Foster"/>
    <x v="2"/>
    <x v="20"/>
    <s v="Wasilla"/>
    <x v="0"/>
    <x v="0"/>
    <x v="0"/>
    <n v="8"/>
    <x v="1"/>
  </r>
  <r>
    <x v="6"/>
    <n v="50040"/>
    <x v="28"/>
    <x v="28"/>
    <s v="GlowRevive Detox Clay Mask 50g"/>
    <x v="5"/>
    <n v="50"/>
    <n v="11.35"/>
    <n v="567.5"/>
    <n v="5.2"/>
    <n v="260"/>
    <n v="6.1499999999999995"/>
    <n v="307.5"/>
    <n v="0.54185022026431717"/>
    <s v="C0040"/>
    <s v="Atticus Quinn"/>
    <s v="Emily Clarke"/>
    <x v="3"/>
    <x v="29"/>
    <s v="Charlotte"/>
    <x v="2"/>
    <x v="0"/>
    <x v="0"/>
    <n v="9"/>
    <x v="1"/>
  </r>
  <r>
    <x v="6"/>
    <n v="50041"/>
    <x v="11"/>
    <x v="11"/>
    <s v="ClearSkies UV Defense SPF 30 100ml"/>
    <x v="3"/>
    <n v="150"/>
    <n v="32.549999999999997"/>
    <n v="4882.5"/>
    <n v="11.25"/>
    <n v="1687.5"/>
    <n v="21.299999999999997"/>
    <n v="3195"/>
    <n v="0.65437788018433185"/>
    <s v="C0043"/>
    <s v="LuminousHue Cosmetix"/>
    <s v="Mia Hughes"/>
    <x v="2"/>
    <x v="13"/>
    <s v="Sacramento"/>
    <x v="0"/>
    <x v="0"/>
    <x v="0"/>
    <n v="9"/>
    <x v="1"/>
  </r>
  <r>
    <x v="6"/>
    <n v="50042"/>
    <x v="21"/>
    <x v="21"/>
    <s v="RadiantGlow Gel Cleanser 100ml"/>
    <x v="2"/>
    <n v="100"/>
    <n v="12.25"/>
    <n v="1225"/>
    <n v="4.45"/>
    <n v="445"/>
    <n v="7.8"/>
    <n v="780"/>
    <n v="0.63673469387755099"/>
    <s v="C0020"/>
    <s v="Lyric Davenport"/>
    <s v="Elizabeth Young"/>
    <x v="2"/>
    <x v="13"/>
    <s v="San Diego"/>
    <x v="0"/>
    <x v="0"/>
    <x v="0"/>
    <n v="9"/>
    <x v="1"/>
  </r>
  <r>
    <x v="6"/>
    <n v="50043"/>
    <x v="1"/>
    <x v="1"/>
    <s v="VitaGlow Brightening Serum 30ml"/>
    <x v="1"/>
    <n v="50"/>
    <n v="22.1"/>
    <n v="1105"/>
    <n v="7.6"/>
    <n v="380"/>
    <n v="14.500000000000002"/>
    <n v="725"/>
    <n v="0.65610859728506787"/>
    <s v="C0039"/>
    <s v="EtherealSilk Creations"/>
    <s v="Grace Allen"/>
    <x v="2"/>
    <x v="20"/>
    <s v="Juneau"/>
    <x v="0"/>
    <x v="0"/>
    <x v="0"/>
    <n v="9"/>
    <x v="1"/>
  </r>
  <r>
    <x v="6"/>
    <n v="50044"/>
    <x v="1"/>
    <x v="1"/>
    <s v="VitaGlow Brightening Serum 30ml"/>
    <x v="1"/>
    <n v="50"/>
    <n v="22.1"/>
    <n v="1105"/>
    <n v="7.6"/>
    <n v="380"/>
    <n v="14.500000000000002"/>
    <n v="725"/>
    <n v="0.65610859728506787"/>
    <s v="C0032"/>
    <s v="AquaFusion Incorporated"/>
    <s v="Ashley Turner"/>
    <x v="2"/>
    <x v="13"/>
    <s v="San Jose"/>
    <x v="0"/>
    <x v="0"/>
    <x v="0"/>
    <n v="9"/>
    <x v="1"/>
  </r>
  <r>
    <x v="7"/>
    <n v="50045"/>
    <x v="1"/>
    <x v="1"/>
    <s v="VitaGlow Brightening Serum 30ml"/>
    <x v="1"/>
    <n v="100"/>
    <n v="22.1"/>
    <n v="2210"/>
    <n v="7.6"/>
    <n v="760"/>
    <n v="14.500000000000002"/>
    <n v="1450"/>
    <n v="0.65610859728506787"/>
    <s v="C0004"/>
    <s v="Enchanted Silk Creations"/>
    <s v="David Carter"/>
    <x v="1"/>
    <x v="2"/>
    <s v="New York City"/>
    <x v="1"/>
    <x v="0"/>
    <x v="0"/>
    <n v="10"/>
    <x v="1"/>
  </r>
  <r>
    <x v="7"/>
    <n v="50046"/>
    <x v="29"/>
    <x v="29"/>
    <s v="VitaGlow Brightening Serum 15ml"/>
    <x v="1"/>
    <n v="150"/>
    <n v="16.25"/>
    <n v="2437.5"/>
    <n v="6.2"/>
    <n v="930"/>
    <n v="10.050000000000001"/>
    <n v="1507.5"/>
    <n v="0.61846153846153851"/>
    <s v="C0025"/>
    <s v="Eamon Nash"/>
    <s v="Samuel Moore"/>
    <x v="0"/>
    <x v="1"/>
    <s v="Tucson"/>
    <x v="0"/>
    <x v="0"/>
    <x v="0"/>
    <n v="10"/>
    <x v="1"/>
  </r>
  <r>
    <x v="7"/>
    <n v="50047"/>
    <x v="0"/>
    <x v="0"/>
    <s v="HydraBloom Hydrating Moisturizer 100ml"/>
    <x v="0"/>
    <n v="50"/>
    <n v="24.85"/>
    <n v="1242.5"/>
    <n v="7.75"/>
    <n v="387.5"/>
    <n v="17.100000000000001"/>
    <n v="855"/>
    <n v="0.68812877263581484"/>
    <s v="C0035"/>
    <s v="CrystalMist Skincare"/>
    <s v="Daniel Nelson"/>
    <x v="0"/>
    <x v="30"/>
    <s v="Denver"/>
    <x v="0"/>
    <x v="0"/>
    <x v="0"/>
    <n v="10"/>
    <x v="1"/>
  </r>
  <r>
    <x v="7"/>
    <n v="50048"/>
    <x v="30"/>
    <x v="30"/>
    <s v="PurePurge Micellar Cleansing Water 200ml"/>
    <x v="6"/>
    <n v="50"/>
    <n v="18.45"/>
    <n v="922.5"/>
    <n v="7.75"/>
    <n v="387.5"/>
    <n v="10.7"/>
    <n v="535"/>
    <n v="0.57994579945799463"/>
    <s v="C0040"/>
    <s v="Atticus Quinn"/>
    <s v="Emily Clarke"/>
    <x v="3"/>
    <x v="29"/>
    <s v="Charlotte"/>
    <x v="2"/>
    <x v="0"/>
    <x v="0"/>
    <n v="10"/>
    <x v="1"/>
  </r>
  <r>
    <x v="7"/>
    <n v="50049"/>
    <x v="21"/>
    <x v="21"/>
    <s v="RadiantGlow Gel Cleanser 100ml"/>
    <x v="2"/>
    <n v="150"/>
    <n v="12.25"/>
    <n v="1837.5"/>
    <n v="4.45"/>
    <n v="667.5"/>
    <n v="7.8"/>
    <n v="1170"/>
    <n v="0.63673469387755099"/>
    <s v="C0043"/>
    <s v="LuminousHue Cosmetix"/>
    <s v="Mia Hughes"/>
    <x v="2"/>
    <x v="13"/>
    <s v="Sacramento"/>
    <x v="0"/>
    <x v="0"/>
    <x v="0"/>
    <n v="10"/>
    <x v="1"/>
  </r>
  <r>
    <x v="7"/>
    <n v="50050"/>
    <x v="18"/>
    <x v="18"/>
    <s v="PurePurge Micellar Cleansing Water 100ml"/>
    <x v="6"/>
    <n v="50"/>
    <n v="3.9"/>
    <n v="195"/>
    <n v="2.2999999999999998"/>
    <n v="115"/>
    <n v="1.6"/>
    <n v="80"/>
    <n v="0.41025641025641024"/>
    <s v="C0028"/>
    <s v="Thaddeus Nash"/>
    <s v="Christopher Green"/>
    <x v="0"/>
    <x v="21"/>
    <s v="Reno"/>
    <x v="0"/>
    <x v="0"/>
    <x v="0"/>
    <n v="10"/>
    <x v="1"/>
  </r>
  <r>
    <x v="7"/>
    <n v="50051"/>
    <x v="4"/>
    <x v="4"/>
    <s v="HydraBloom Hydrating Moisturizer 50ml"/>
    <x v="0"/>
    <n v="150"/>
    <n v="14.95"/>
    <n v="2242.5"/>
    <n v="4.45"/>
    <n v="667.5"/>
    <n v="10.5"/>
    <n v="1575"/>
    <n v="0.7023411371237458"/>
    <s v="C0001"/>
    <s v="Belle Glow Cosmetics"/>
    <s v="Elizabeth Young"/>
    <x v="2"/>
    <x v="13"/>
    <s v="Los Angeles"/>
    <x v="0"/>
    <x v="0"/>
    <x v="0"/>
    <n v="10"/>
    <x v="1"/>
  </r>
  <r>
    <x v="7"/>
    <n v="50052"/>
    <x v="12"/>
    <x v="12"/>
    <s v="PorePurify Exfoliating Tonic 150ml"/>
    <x v="4"/>
    <n v="50"/>
    <n v="15.95"/>
    <n v="797.5"/>
    <n v="5.2"/>
    <n v="260"/>
    <n v="10.75"/>
    <n v="537.5"/>
    <n v="0.6739811912225705"/>
    <s v="C0036"/>
    <s v="MoonlightHarbor Beauty"/>
    <s v="Rachel Owens"/>
    <x v="4"/>
    <x v="31"/>
    <s v="Milwaukee"/>
    <x v="3"/>
    <x v="0"/>
    <x v="0"/>
    <n v="10"/>
    <x v="1"/>
  </r>
  <r>
    <x v="8"/>
    <n v="50053"/>
    <x v="0"/>
    <x v="0"/>
    <s v="HydraBloom Hydrating Moisturizer 100ml"/>
    <x v="0"/>
    <n v="50"/>
    <n v="24.85"/>
    <n v="1242.5"/>
    <n v="7.75"/>
    <n v="387.5"/>
    <n v="17.100000000000001"/>
    <n v="855"/>
    <n v="0.68812877263581484"/>
    <s v="C0046"/>
    <s v="CrimsonPeak Ventures"/>
    <s v="Michael Evans"/>
    <x v="1"/>
    <x v="10"/>
    <s v="Fort Worth"/>
    <x v="2"/>
    <x v="0"/>
    <x v="0"/>
    <n v="13"/>
    <x v="1"/>
  </r>
  <r>
    <x v="8"/>
    <n v="50054"/>
    <x v="28"/>
    <x v="28"/>
    <s v="GlowRevive Detox Clay Mask 50g"/>
    <x v="5"/>
    <n v="100"/>
    <n v="11.35"/>
    <n v="1135"/>
    <n v="5.2"/>
    <n v="520"/>
    <n v="6.1499999999999995"/>
    <n v="615"/>
    <n v="0.54185022026431717"/>
    <s v="C0027"/>
    <s v="PureHarbor Creations"/>
    <s v="Jennifer Adams"/>
    <x v="1"/>
    <x v="10"/>
    <s v="Austin"/>
    <x v="2"/>
    <x v="0"/>
    <x v="0"/>
    <n v="13"/>
    <x v="1"/>
  </r>
  <r>
    <x v="8"/>
    <n v="50055"/>
    <x v="10"/>
    <x v="10"/>
    <s v="LuminousGlow Tinted Sunscreen 50ml"/>
    <x v="3"/>
    <n v="150"/>
    <n v="16.95"/>
    <n v="2542.5"/>
    <n v="5.2"/>
    <n v="780"/>
    <n v="11.75"/>
    <n v="1762.5"/>
    <n v="0.69321533923303835"/>
    <s v="C0050"/>
    <s v="SolarLuxe Incorporated"/>
    <s v="Joseph Simmons"/>
    <x v="4"/>
    <x v="28"/>
    <s v="Fargo"/>
    <x v="3"/>
    <x v="0"/>
    <x v="0"/>
    <n v="13"/>
    <x v="1"/>
  </r>
  <r>
    <x v="8"/>
    <n v="50056"/>
    <x v="21"/>
    <x v="21"/>
    <s v="RadiantGlow Gel Cleanser 100ml"/>
    <x v="2"/>
    <n v="100"/>
    <n v="12.25"/>
    <n v="1225"/>
    <n v="4.45"/>
    <n v="445"/>
    <n v="7.8"/>
    <n v="780"/>
    <n v="0.63673469387755099"/>
    <s v="C0052"/>
    <s v="OceanQuest Enterprises"/>
    <s v="Emily Clarke"/>
    <x v="3"/>
    <x v="9"/>
    <s v="Charleston"/>
    <x v="2"/>
    <x v="0"/>
    <x v="0"/>
    <n v="13"/>
    <x v="1"/>
  </r>
  <r>
    <x v="8"/>
    <n v="50057"/>
    <x v="8"/>
    <x v="8"/>
    <s v="CrystalClear Hyaluronic Boost 30ml"/>
    <x v="1"/>
    <n v="100"/>
    <n v="19.100000000000001"/>
    <n v="1910.0000000000002"/>
    <n v="6.6"/>
    <n v="660"/>
    <n v="12.500000000000002"/>
    <n v="1250.0000000000002"/>
    <n v="0.65445026178010479"/>
    <s v="C0015"/>
    <s v="Octavia Grey"/>
    <s v="Benjamin Lawson"/>
    <x v="1"/>
    <x v="8"/>
    <s v="St. Louis"/>
    <x v="3"/>
    <x v="0"/>
    <x v="0"/>
    <n v="13"/>
    <x v="1"/>
  </r>
  <r>
    <x v="8"/>
    <n v="50058"/>
    <x v="31"/>
    <x v="31"/>
    <s v="TimelessElixir Anti-Wrinkle Serum 15ml"/>
    <x v="1"/>
    <n v="150"/>
    <n v="19.349999999999998"/>
    <n v="2902.4999999999995"/>
    <n v="7.55"/>
    <n v="1132.5"/>
    <n v="11.799999999999997"/>
    <n v="1769.9999999999995"/>
    <n v="0.60981912144702832"/>
    <s v="C0014"/>
    <s v="Stellar Dynamo Corp."/>
    <s v="Olivia Harrison"/>
    <x v="3"/>
    <x v="14"/>
    <s v="Richmond"/>
    <x v="2"/>
    <x v="0"/>
    <x v="0"/>
    <n v="13"/>
    <x v="1"/>
  </r>
  <r>
    <x v="9"/>
    <n v="50059"/>
    <x v="27"/>
    <x v="27"/>
    <s v="LuxeSilk Oil Cleansing Essence 50 ml"/>
    <x v="2"/>
    <n v="50"/>
    <n v="9"/>
    <n v="450"/>
    <n v="3.7"/>
    <n v="185"/>
    <n v="5.3"/>
    <n v="265"/>
    <n v="0.58888888888888891"/>
    <s v="C0043"/>
    <s v="LuminousHue Cosmetix"/>
    <s v="Mia Hughes"/>
    <x v="2"/>
    <x v="13"/>
    <s v="Sacramento"/>
    <x v="0"/>
    <x v="0"/>
    <x v="0"/>
    <n v="14"/>
    <x v="1"/>
  </r>
  <r>
    <x v="9"/>
    <n v="50060"/>
    <x v="10"/>
    <x v="10"/>
    <s v="LuminousGlow Tinted Sunscreen 50ml"/>
    <x v="3"/>
    <n v="250"/>
    <n v="16.95"/>
    <n v="4237.5"/>
    <n v="5.2"/>
    <n v="1300"/>
    <n v="11.75"/>
    <n v="2937.5"/>
    <n v="0.69321533923303835"/>
    <s v="C0048"/>
    <s v="Octavia Hart"/>
    <s v="Victoria Reed"/>
    <x v="2"/>
    <x v="24"/>
    <s v="Seattle"/>
    <x v="0"/>
    <x v="0"/>
    <x v="0"/>
    <n v="14"/>
    <x v="1"/>
  </r>
  <r>
    <x v="9"/>
    <n v="50061"/>
    <x v="4"/>
    <x v="4"/>
    <s v="HydraBloom Hydrating Moisturizer 50ml"/>
    <x v="0"/>
    <n v="100"/>
    <n v="14.95"/>
    <n v="1495"/>
    <n v="4.45"/>
    <n v="445"/>
    <n v="10.5"/>
    <n v="1050"/>
    <n v="0.7023411371237458"/>
    <s v="C0036"/>
    <s v="MoonlightHarbor Beauty"/>
    <s v="Rachel Owens"/>
    <x v="4"/>
    <x v="31"/>
    <s v="Milwaukee"/>
    <x v="3"/>
    <x v="0"/>
    <x v="0"/>
    <n v="14"/>
    <x v="1"/>
  </r>
  <r>
    <x v="9"/>
    <n v="50062"/>
    <x v="10"/>
    <x v="10"/>
    <s v="LuminousGlow Tinted Sunscreen 50ml"/>
    <x v="3"/>
    <n v="100"/>
    <n v="16.95"/>
    <n v="1695"/>
    <n v="5.2"/>
    <n v="520"/>
    <n v="11.75"/>
    <n v="1175"/>
    <n v="0.69321533923303835"/>
    <s v="C0003"/>
    <s v="Rosy Flair Beauty"/>
    <s v="Elizabeth Young"/>
    <x v="2"/>
    <x v="13"/>
    <s v="Los Angeles"/>
    <x v="0"/>
    <x v="0"/>
    <x v="0"/>
    <n v="14"/>
    <x v="1"/>
  </r>
  <r>
    <x v="9"/>
    <n v="50063"/>
    <x v="16"/>
    <x v="16"/>
    <s v="FreshWipe Cleansing Towelettes  80s"/>
    <x v="6"/>
    <n v="50"/>
    <n v="14.55"/>
    <n v="727.5"/>
    <n v="6.55"/>
    <n v="327.5"/>
    <n v="8"/>
    <n v="400"/>
    <n v="0.54982817869415812"/>
    <s v="C0050"/>
    <s v="SolarLuxe Incorporated"/>
    <s v="Joseph Simmons"/>
    <x v="4"/>
    <x v="28"/>
    <s v="Fargo"/>
    <x v="3"/>
    <x v="0"/>
    <x v="0"/>
    <n v="14"/>
    <x v="1"/>
  </r>
  <r>
    <x v="10"/>
    <n v="50064"/>
    <x v="32"/>
    <x v="32"/>
    <s v="AquaFresh Hydrating Toner 150ml"/>
    <x v="4"/>
    <n v="50"/>
    <n v="14.95"/>
    <n v="747.5"/>
    <n v="4.45"/>
    <n v="222.5"/>
    <n v="10.5"/>
    <n v="525"/>
    <n v="0.7023411371237458"/>
    <s v="C0001"/>
    <s v="Belle Glow Cosmetics"/>
    <s v="Elizabeth Young"/>
    <x v="2"/>
    <x v="13"/>
    <s v="Los Angeles"/>
    <x v="0"/>
    <x v="0"/>
    <x v="0"/>
    <n v="15"/>
    <x v="2"/>
  </r>
  <r>
    <x v="10"/>
    <n v="50065"/>
    <x v="14"/>
    <x v="14"/>
    <s v="DewDrop Hydration Sheet Mask"/>
    <x v="5"/>
    <n v="100"/>
    <n v="17.350000000000001"/>
    <n v="1735.0000000000002"/>
    <n v="7.45"/>
    <n v="745"/>
    <n v="9.9000000000000021"/>
    <n v="990.00000000000023"/>
    <n v="0.57060518731988474"/>
    <s v="C0018"/>
    <s v="Lucian Kingsley"/>
    <s v="Lauren King"/>
    <x v="4"/>
    <x v="11"/>
    <s v="Sioux Falls"/>
    <x v="3"/>
    <x v="0"/>
    <x v="0"/>
    <n v="15"/>
    <x v="2"/>
  </r>
  <r>
    <x v="10"/>
    <n v="50066"/>
    <x v="33"/>
    <x v="33"/>
    <s v="GlowRevive Detox Clay Mask 100g"/>
    <x v="5"/>
    <n v="150"/>
    <n v="18.95"/>
    <n v="2842.5"/>
    <n v="8.1999999999999993"/>
    <n v="1230"/>
    <n v="10.75"/>
    <n v="1612.5"/>
    <n v="0.56728232189973615"/>
    <s v="C0019"/>
    <s v="Delilah Prescott"/>
    <s v="Benjamin Lawson"/>
    <x v="1"/>
    <x v="25"/>
    <s v="Kansas City"/>
    <x v="3"/>
    <x v="0"/>
    <x v="0"/>
    <n v="15"/>
    <x v="2"/>
  </r>
  <r>
    <x v="10"/>
    <n v="50067"/>
    <x v="10"/>
    <x v="10"/>
    <s v="LuminousGlow Tinted Sunscreen 50ml"/>
    <x v="3"/>
    <n v="200"/>
    <n v="16.95"/>
    <n v="3390"/>
    <n v="5.2"/>
    <n v="1040"/>
    <n v="11.75"/>
    <n v="2350"/>
    <n v="0.69321533923303835"/>
    <s v="C0046"/>
    <s v="CrimsonPeak Ventures"/>
    <s v="Michael Evans"/>
    <x v="1"/>
    <x v="10"/>
    <s v="Fort Worth"/>
    <x v="2"/>
    <x v="0"/>
    <x v="0"/>
    <n v="15"/>
    <x v="2"/>
  </r>
  <r>
    <x v="10"/>
    <n v="50068"/>
    <x v="34"/>
    <x v="34"/>
    <s v="HydraBloom Hydrating Moisturizer 30ml"/>
    <x v="0"/>
    <n v="50"/>
    <n v="8.1"/>
    <n v="405"/>
    <n v="3.3"/>
    <n v="165"/>
    <n v="4.8"/>
    <n v="240"/>
    <n v="0.59259259259259256"/>
    <s v="C0013"/>
    <s v="Seraphina Sinclair"/>
    <s v="Jessica Foster"/>
    <x v="2"/>
    <x v="20"/>
    <s v="Wasilla"/>
    <x v="0"/>
    <x v="0"/>
    <x v="0"/>
    <n v="15"/>
    <x v="2"/>
  </r>
  <r>
    <x v="10"/>
    <n v="50069"/>
    <x v="4"/>
    <x v="4"/>
    <s v="HydraBloom Hydrating Moisturizer 50ml"/>
    <x v="0"/>
    <n v="50"/>
    <n v="14.95"/>
    <n v="747.5"/>
    <n v="4.45"/>
    <n v="222.5"/>
    <n v="10.5"/>
    <n v="525"/>
    <n v="0.7023411371237458"/>
    <s v="C0033"/>
    <s v="ZenithGrove Solutions"/>
    <s v="Ava Franklin"/>
    <x v="1"/>
    <x v="26"/>
    <s v="Birmingham"/>
    <x v="2"/>
    <x v="0"/>
    <x v="0"/>
    <n v="15"/>
    <x v="2"/>
  </r>
  <r>
    <x v="10"/>
    <n v="50070"/>
    <x v="4"/>
    <x v="4"/>
    <s v="HydraBloom Hydrating Moisturizer 50ml"/>
    <x v="0"/>
    <n v="150"/>
    <n v="14.95"/>
    <n v="2242.5"/>
    <n v="4.45"/>
    <n v="667.5"/>
    <n v="10.5"/>
    <n v="1575"/>
    <n v="0.7023411371237458"/>
    <s v="C0009"/>
    <s v="Imelda Sinclair"/>
    <s v="William Jenkins"/>
    <x v="3"/>
    <x v="6"/>
    <s v="Miami"/>
    <x v="2"/>
    <x v="0"/>
    <x v="0"/>
    <n v="15"/>
    <x v="2"/>
  </r>
  <r>
    <x v="10"/>
    <n v="50071"/>
    <x v="1"/>
    <x v="1"/>
    <s v="VitaGlow Brightening Serum 30ml"/>
    <x v="1"/>
    <n v="50"/>
    <n v="22.1"/>
    <n v="1105"/>
    <n v="7.6"/>
    <n v="380"/>
    <n v="14.500000000000002"/>
    <n v="725"/>
    <n v="0.65610859728506787"/>
    <s v="C0045"/>
    <s v="AuroraBlossom Essentials"/>
    <s v="Ashley Turner"/>
    <x v="2"/>
    <x v="13"/>
    <s v="Fresno"/>
    <x v="0"/>
    <x v="0"/>
    <x v="0"/>
    <n v="15"/>
    <x v="2"/>
  </r>
  <r>
    <x v="11"/>
    <n v="50072"/>
    <x v="1"/>
    <x v="1"/>
    <s v="VitaGlow Brightening Serum 30ml"/>
    <x v="1"/>
    <n v="50"/>
    <n v="22.1"/>
    <n v="1105"/>
    <n v="7.6"/>
    <n v="380"/>
    <n v="14.500000000000002"/>
    <n v="725"/>
    <n v="0.65610859728506787"/>
    <s v="C0041"/>
    <s v="Cassiopeia Dawson"/>
    <s v="Benjamin Lawson"/>
    <x v="1"/>
    <x v="5"/>
    <s v="Oklahoma City"/>
    <x v="2"/>
    <x v="0"/>
    <x v="0"/>
    <n v="16"/>
    <x v="2"/>
  </r>
  <r>
    <x v="11"/>
    <n v="50073"/>
    <x v="0"/>
    <x v="0"/>
    <s v="HydraBloom Hydrating Moisturizer 100ml"/>
    <x v="0"/>
    <n v="150"/>
    <n v="24.85"/>
    <n v="3727.5"/>
    <n v="7.75"/>
    <n v="1162.5"/>
    <n v="17.100000000000001"/>
    <n v="2565"/>
    <n v="0.68812877263581484"/>
    <s v="C0027"/>
    <s v="PureHarbor Creations"/>
    <s v="Jennifer Adams"/>
    <x v="1"/>
    <x v="10"/>
    <s v="Austin"/>
    <x v="2"/>
    <x v="0"/>
    <x v="0"/>
    <n v="16"/>
    <x v="2"/>
  </r>
  <r>
    <x v="11"/>
    <n v="50074"/>
    <x v="21"/>
    <x v="21"/>
    <s v="RadiantGlow Gel Cleanser 100ml"/>
    <x v="2"/>
    <n v="150"/>
    <n v="12.25"/>
    <n v="1837.5"/>
    <n v="4.45"/>
    <n v="667.5"/>
    <n v="7.8"/>
    <n v="1170"/>
    <n v="0.63673469387755099"/>
    <s v="C0028"/>
    <s v="Thaddeus Nash"/>
    <s v="Christopher Green"/>
    <x v="0"/>
    <x v="21"/>
    <s v="Reno"/>
    <x v="0"/>
    <x v="0"/>
    <x v="0"/>
    <n v="16"/>
    <x v="2"/>
  </r>
  <r>
    <x v="11"/>
    <n v="50075"/>
    <x v="10"/>
    <x v="10"/>
    <s v="LuminousGlow Tinted Sunscreen 50ml"/>
    <x v="3"/>
    <n v="250"/>
    <n v="16.95"/>
    <n v="4237.5"/>
    <n v="5.2"/>
    <n v="1300"/>
    <n v="11.75"/>
    <n v="2937.5"/>
    <n v="0.69321533923303835"/>
    <s v="C0010"/>
    <s v="Aurora Flair Cosmetix"/>
    <s v="Jennifer Adams"/>
    <x v="1"/>
    <x v="10"/>
    <s v="Dallas"/>
    <x v="2"/>
    <x v="0"/>
    <x v="0"/>
    <n v="16"/>
    <x v="2"/>
  </r>
  <r>
    <x v="11"/>
    <n v="50076"/>
    <x v="2"/>
    <x v="2"/>
    <s v="TimelessElixir Anti-Wrinkle Serum 30m"/>
    <x v="1"/>
    <n v="150"/>
    <n v="25.3"/>
    <n v="3795"/>
    <n v="9.4"/>
    <n v="1410"/>
    <n v="15.9"/>
    <n v="2385"/>
    <n v="0.62845849802371545"/>
    <s v="C0021"/>
    <s v="Horizon Luxe Ventures"/>
    <s v="William Jenkins"/>
    <x v="3"/>
    <x v="6"/>
    <s v="Orlando"/>
    <x v="2"/>
    <x v="0"/>
    <x v="0"/>
    <n v="16"/>
    <x v="2"/>
  </r>
  <r>
    <x v="11"/>
    <n v="50077"/>
    <x v="32"/>
    <x v="32"/>
    <s v="AquaFresh Hydrating Toner 150ml"/>
    <x v="4"/>
    <n v="50"/>
    <n v="14.95"/>
    <n v="747.5"/>
    <n v="4.45"/>
    <n v="222.5"/>
    <n v="10.5"/>
    <n v="525"/>
    <n v="0.7023411371237458"/>
    <s v="C0004"/>
    <s v="Enchanted Silk Creations"/>
    <s v="David Carter"/>
    <x v="1"/>
    <x v="2"/>
    <s v="New York City"/>
    <x v="1"/>
    <x v="0"/>
    <x v="0"/>
    <n v="16"/>
    <x v="2"/>
  </r>
  <r>
    <x v="11"/>
    <n v="50078"/>
    <x v="9"/>
    <x v="9"/>
    <s v="SilkSkin Lightweight Moisture Veil 30ml"/>
    <x v="0"/>
    <n v="150"/>
    <n v="9.1000000000000014"/>
    <n v="1365.0000000000002"/>
    <n v="3.8"/>
    <n v="570"/>
    <n v="5.3000000000000016"/>
    <n v="795.00000000000023"/>
    <n v="0.58241758241758246"/>
    <s v="C0023"/>
    <s v="Rosy Hue Beauty"/>
    <s v="Benjamin Ingram"/>
    <x v="0"/>
    <x v="22"/>
    <s v="Boise"/>
    <x v="0"/>
    <x v="0"/>
    <x v="0"/>
    <n v="16"/>
    <x v="2"/>
  </r>
  <r>
    <x v="12"/>
    <n v="50079"/>
    <x v="10"/>
    <x v="10"/>
    <s v="LuminousGlow Tinted Sunscreen 50ml"/>
    <x v="3"/>
    <n v="50"/>
    <n v="16.95"/>
    <n v="847.5"/>
    <n v="5.2"/>
    <n v="260"/>
    <n v="11.75"/>
    <n v="587.5"/>
    <n v="0.69321533923303835"/>
    <s v="C0037"/>
    <s v="PureWhisper Essentials"/>
    <s v="Lauren King"/>
    <x v="4"/>
    <x v="18"/>
    <s v="Des Moines"/>
    <x v="3"/>
    <x v="0"/>
    <x v="0"/>
    <n v="17"/>
    <x v="2"/>
  </r>
  <r>
    <x v="12"/>
    <n v="50080"/>
    <x v="35"/>
    <x v="35"/>
    <s v="DreamSoothe Overnight Mask 50g"/>
    <x v="5"/>
    <n v="100"/>
    <n v="14.25"/>
    <n v="1425"/>
    <n v="6.55"/>
    <n v="655"/>
    <n v="7.7"/>
    <n v="770"/>
    <n v="0.54035087719298247"/>
    <s v="C0011"/>
    <s v="Celestial Silk Luxe Skincare"/>
    <s v="Joseph Simmons"/>
    <x v="4"/>
    <x v="19"/>
    <s v="Minneapolis"/>
    <x v="3"/>
    <x v="0"/>
    <x v="0"/>
    <n v="17"/>
    <x v="2"/>
  </r>
  <r>
    <x v="12"/>
    <n v="50081"/>
    <x v="3"/>
    <x v="3"/>
    <s v="RadiantGlow Gel Cleanser 200ml"/>
    <x v="2"/>
    <n v="100"/>
    <n v="20.350000000000001"/>
    <n v="2035.0000000000002"/>
    <n v="7.75"/>
    <n v="775"/>
    <n v="12.600000000000001"/>
    <n v="1260.0000000000002"/>
    <n v="0.61916461916461918"/>
    <s v="C0031"/>
    <s v="StellarWings Incorporated"/>
    <s v="Matthew Walker"/>
    <x v="1"/>
    <x v="23"/>
    <s v="Atlanta"/>
    <x v="2"/>
    <x v="0"/>
    <x v="0"/>
    <n v="17"/>
    <x v="2"/>
  </r>
  <r>
    <x v="12"/>
    <n v="50082"/>
    <x v="33"/>
    <x v="33"/>
    <s v="GlowRevive Detox Clay Mask 100g"/>
    <x v="5"/>
    <n v="100"/>
    <n v="18.95"/>
    <n v="1895"/>
    <n v="8.1999999999999993"/>
    <n v="820"/>
    <n v="10.75"/>
    <n v="1075"/>
    <n v="0.56728232189973615"/>
    <s v="C0012"/>
    <s v="Radiant Craft Incorporated"/>
    <s v="Samuel Moore"/>
    <x v="0"/>
    <x v="1"/>
    <s v="Phoenix"/>
    <x v="0"/>
    <x v="0"/>
    <x v="0"/>
    <n v="17"/>
    <x v="2"/>
  </r>
  <r>
    <x v="12"/>
    <n v="50083"/>
    <x v="8"/>
    <x v="8"/>
    <s v="CrystalClear Hyaluronic Boost 30ml"/>
    <x v="1"/>
    <n v="150"/>
    <n v="19.100000000000001"/>
    <n v="2865"/>
    <n v="6.6"/>
    <n v="990"/>
    <n v="12.500000000000002"/>
    <n v="1875"/>
    <n v="0.65445026178010468"/>
    <s v="C0032"/>
    <s v="AquaFusion Incorporated"/>
    <s v="Ashley Turner"/>
    <x v="2"/>
    <x v="13"/>
    <s v="San Jose"/>
    <x v="0"/>
    <x v="0"/>
    <x v="0"/>
    <n v="17"/>
    <x v="2"/>
  </r>
  <r>
    <x v="12"/>
    <n v="50084"/>
    <x v="36"/>
    <x v="36"/>
    <s v="CrystalGlow Gentle Exfoliator 50ml"/>
    <x v="7"/>
    <n v="50"/>
    <n v="14.15"/>
    <n v="707.5"/>
    <n v="5.45"/>
    <n v="272.5"/>
    <n v="8.6999999999999993"/>
    <n v="435"/>
    <n v="0.61484098939929333"/>
    <s v="C0005"/>
    <s v="Rylan Callahan"/>
    <s v="Michael Evans"/>
    <x v="1"/>
    <x v="10"/>
    <s v="Houston"/>
    <x v="2"/>
    <x v="0"/>
    <x v="0"/>
    <n v="17"/>
    <x v="2"/>
  </r>
  <r>
    <x v="13"/>
    <n v="50085"/>
    <x v="18"/>
    <x v="18"/>
    <s v="PurePurge Micellar Cleansing Water 100ml"/>
    <x v="6"/>
    <n v="100"/>
    <n v="3.9"/>
    <n v="390"/>
    <n v="2.2999999999999998"/>
    <n v="230"/>
    <n v="1.6"/>
    <n v="160"/>
    <n v="0.41025641025641024"/>
    <s v="C0008"/>
    <s v="Serenity Sinclair"/>
    <s v="Ashley Turner"/>
    <x v="2"/>
    <x v="13"/>
    <s v="San Francisco"/>
    <x v="0"/>
    <x v="0"/>
    <x v="0"/>
    <n v="20"/>
    <x v="2"/>
  </r>
  <r>
    <x v="13"/>
    <n v="50086"/>
    <x v="0"/>
    <x v="0"/>
    <s v="HydraBloom Hydrating Moisturizer 100ml"/>
    <x v="0"/>
    <n v="100"/>
    <n v="24.85"/>
    <n v="2485"/>
    <n v="7.75"/>
    <n v="775"/>
    <n v="17.100000000000001"/>
    <n v="1710"/>
    <n v="0.68812877263581484"/>
    <s v="C0020"/>
    <s v="Lyric Davenport"/>
    <s v="Elizabeth Young"/>
    <x v="2"/>
    <x v="13"/>
    <s v="San Diego"/>
    <x v="0"/>
    <x v="0"/>
    <x v="0"/>
    <n v="20"/>
    <x v="2"/>
  </r>
  <r>
    <x v="13"/>
    <n v="50087"/>
    <x v="8"/>
    <x v="8"/>
    <s v="CrystalClear Hyaluronic Boost 30ml"/>
    <x v="1"/>
    <n v="100"/>
    <n v="19.100000000000001"/>
    <n v="1910.0000000000002"/>
    <n v="6.6"/>
    <n v="660"/>
    <n v="12.500000000000002"/>
    <n v="1250.0000000000002"/>
    <n v="0.65445026178010479"/>
    <s v="C0007"/>
    <s v="Orion Sterling"/>
    <s v="Jessica Foster"/>
    <x v="2"/>
    <x v="20"/>
    <s v="Anchorage"/>
    <x v="0"/>
    <x v="0"/>
    <x v="0"/>
    <n v="20"/>
    <x v="2"/>
  </r>
  <r>
    <x v="13"/>
    <n v="50088"/>
    <x v="14"/>
    <x v="14"/>
    <s v="DewDrop Hydration Sheet Mask"/>
    <x v="5"/>
    <n v="50"/>
    <n v="17.350000000000001"/>
    <n v="867.50000000000011"/>
    <n v="7.45"/>
    <n v="372.5"/>
    <n v="9.9000000000000021"/>
    <n v="495.00000000000011"/>
    <n v="0.57060518731988474"/>
    <s v="C0054"/>
    <s v="HorizonFlare Corp."/>
    <s v="Daniel Nelson"/>
    <x v="0"/>
    <x v="3"/>
    <s v="Casper"/>
    <x v="0"/>
    <x v="0"/>
    <x v="0"/>
    <n v="20"/>
    <x v="2"/>
  </r>
  <r>
    <x v="13"/>
    <n v="50089"/>
    <x v="36"/>
    <x v="36"/>
    <s v="CrystalGlow Gentle Exfoliator 50ml"/>
    <x v="7"/>
    <n v="50"/>
    <n v="14.15"/>
    <n v="707.5"/>
    <n v="5.45"/>
    <n v="272.5"/>
    <n v="8.6999999999999993"/>
    <n v="435"/>
    <n v="0.61484098939929333"/>
    <s v="C0035"/>
    <s v="CrystalMist Skincare"/>
    <s v="Daniel Nelson"/>
    <x v="0"/>
    <x v="30"/>
    <s v="Denver"/>
    <x v="0"/>
    <x v="0"/>
    <x v="0"/>
    <n v="20"/>
    <x v="2"/>
  </r>
  <r>
    <x v="13"/>
    <n v="50090"/>
    <x v="27"/>
    <x v="27"/>
    <s v="LuxeSilk Oil Cleansing Essence 50 ml"/>
    <x v="2"/>
    <n v="150"/>
    <n v="9"/>
    <n v="1350"/>
    <n v="3.7"/>
    <n v="555"/>
    <n v="5.3"/>
    <n v="795"/>
    <n v="0.58888888888888891"/>
    <s v="C0006"/>
    <s v="Maeve Kingsley"/>
    <s v="Christopher Green"/>
    <x v="0"/>
    <x v="21"/>
    <s v="Las Vegas"/>
    <x v="0"/>
    <x v="0"/>
    <x v="0"/>
    <n v="20"/>
    <x v="2"/>
  </r>
  <r>
    <x v="13"/>
    <n v="50091"/>
    <x v="29"/>
    <x v="29"/>
    <s v="VitaGlow Brightening Serum 15ml"/>
    <x v="1"/>
    <n v="50"/>
    <n v="16.25"/>
    <n v="812.5"/>
    <n v="6.2"/>
    <n v="310"/>
    <n v="10.050000000000001"/>
    <n v="502.5"/>
    <n v="0.61846153846153851"/>
    <s v="C0038"/>
    <s v="StarryGrace Luxe Skincare"/>
    <s v="Olivia Harrison"/>
    <x v="3"/>
    <x v="7"/>
    <s v="Baltimore"/>
    <x v="2"/>
    <x v="0"/>
    <x v="0"/>
    <n v="20"/>
    <x v="2"/>
  </r>
  <r>
    <x v="14"/>
    <n v="50092"/>
    <x v="0"/>
    <x v="0"/>
    <s v="HydraBloom Hydrating Moisturizer 100ml"/>
    <x v="0"/>
    <n v="150"/>
    <n v="24.85"/>
    <n v="3727.5"/>
    <n v="7.75"/>
    <n v="1162.5"/>
    <n v="17.100000000000001"/>
    <n v="2565"/>
    <n v="0.68812877263581484"/>
    <s v="C0022"/>
    <s v="Pinnacle Sphere Corp."/>
    <s v="Victoria Reed"/>
    <x v="2"/>
    <x v="4"/>
    <s v="Portland"/>
    <x v="0"/>
    <x v="0"/>
    <x v="0"/>
    <n v="21"/>
    <x v="2"/>
  </r>
  <r>
    <x v="14"/>
    <n v="50093"/>
    <x v="37"/>
    <x v="37"/>
    <s v="SunGuard Shield SPF 50+ 100ml"/>
    <x v="3"/>
    <n v="250"/>
    <n v="24.75"/>
    <n v="6187.5"/>
    <n v="7.75"/>
    <n v="1937.5"/>
    <n v="17"/>
    <n v="4250"/>
    <n v="0.68686868686868685"/>
    <s v="C0016"/>
    <s v="Griffin Maddox"/>
    <s v="Rachel Owens"/>
    <x v="4"/>
    <x v="16"/>
    <s v="Chicago"/>
    <x v="3"/>
    <x v="0"/>
    <x v="0"/>
    <n v="21"/>
    <x v="2"/>
  </r>
  <r>
    <x v="14"/>
    <n v="50094"/>
    <x v="18"/>
    <x v="18"/>
    <s v="PurePurge Micellar Cleansing Water 100ml"/>
    <x v="6"/>
    <n v="50"/>
    <n v="3.9"/>
    <n v="195"/>
    <n v="2.2999999999999998"/>
    <n v="115"/>
    <n v="1.6"/>
    <n v="80"/>
    <n v="0.41025641025641024"/>
    <s v="C0039"/>
    <s v="EtherealSilk Creations"/>
    <s v="Grace Allen"/>
    <x v="2"/>
    <x v="20"/>
    <s v="Juneau"/>
    <x v="0"/>
    <x v="0"/>
    <x v="0"/>
    <n v="21"/>
    <x v="2"/>
  </r>
  <r>
    <x v="14"/>
    <n v="50095"/>
    <x v="37"/>
    <x v="37"/>
    <s v="SunGuard Shield SPF 50+ 100ml"/>
    <x v="3"/>
    <n v="200"/>
    <n v="24.75"/>
    <n v="4950"/>
    <n v="7.75"/>
    <n v="1550"/>
    <n v="17"/>
    <n v="3400"/>
    <n v="0.68686868686868685"/>
    <s v="C0017"/>
    <s v="Seraphina Hart"/>
    <s v="David Carter"/>
    <x v="1"/>
    <x v="2"/>
    <s v="Buffalo"/>
    <x v="1"/>
    <x v="0"/>
    <x v="0"/>
    <n v="21"/>
    <x v="2"/>
  </r>
  <r>
    <x v="14"/>
    <n v="50096"/>
    <x v="20"/>
    <x v="20"/>
    <s v="VelvetSkin Renewing Scrub 100ml"/>
    <x v="7"/>
    <n v="50"/>
    <n v="20.849999999999998"/>
    <n v="1042.5"/>
    <n v="8.1999999999999993"/>
    <n v="410"/>
    <n v="12.649999999999999"/>
    <n v="632.5"/>
    <n v="0.60671462829736211"/>
    <s v="C0047"/>
    <s v="SilverWave Creations"/>
    <s v="Samuel Moore"/>
    <x v="0"/>
    <x v="0"/>
    <s v="Santa Fe"/>
    <x v="0"/>
    <x v="0"/>
    <x v="0"/>
    <n v="21"/>
    <x v="2"/>
  </r>
  <r>
    <x v="15"/>
    <n v="50097"/>
    <x v="37"/>
    <x v="37"/>
    <s v="SunGuard Shield SPF 50+ 100ml"/>
    <x v="3"/>
    <n v="50"/>
    <n v="24.75"/>
    <n v="1237.5"/>
    <n v="7.75"/>
    <n v="387.5"/>
    <n v="17"/>
    <n v="850"/>
    <n v="0.68686868686868685"/>
    <s v="C0053"/>
    <s v="QuantumPulse Systems"/>
    <s v="Samantha Mitchell"/>
    <x v="4"/>
    <x v="17"/>
    <s v="Cleveland"/>
    <x v="3"/>
    <x v="0"/>
    <x v="0"/>
    <n v="22"/>
    <x v="3"/>
  </r>
  <r>
    <x v="15"/>
    <n v="50098"/>
    <x v="14"/>
    <x v="14"/>
    <s v="DewDrop Hydration Sheet Mask"/>
    <x v="5"/>
    <n v="150"/>
    <n v="17.350000000000001"/>
    <n v="2602.5"/>
    <n v="7.45"/>
    <n v="1117.5"/>
    <n v="9.9000000000000021"/>
    <n v="1485"/>
    <n v="0.57060518731988474"/>
    <s v="C0024"/>
    <s v="Moonlight Grace Essentials"/>
    <s v="Jessica Foster"/>
    <x v="2"/>
    <x v="20"/>
    <s v="Nome"/>
    <x v="0"/>
    <x v="0"/>
    <x v="0"/>
    <n v="22"/>
    <x v="3"/>
  </r>
  <r>
    <x v="15"/>
    <n v="50099"/>
    <x v="1"/>
    <x v="1"/>
    <s v="VitaGlow Brightening Serum 30ml"/>
    <x v="1"/>
    <n v="50"/>
    <n v="22.1"/>
    <n v="1105"/>
    <n v="7.6"/>
    <n v="380"/>
    <n v="14.500000000000002"/>
    <n v="725"/>
    <n v="0.65610859728506787"/>
    <s v="C0025"/>
    <s v="Eamon Nash"/>
    <s v="Samuel Moore"/>
    <x v="0"/>
    <x v="1"/>
    <s v="Tucson"/>
    <x v="0"/>
    <x v="0"/>
    <x v="0"/>
    <n v="22"/>
    <x v="3"/>
  </r>
  <r>
    <x v="15"/>
    <n v="50100"/>
    <x v="38"/>
    <x v="38"/>
    <s v="CrystalGlow Gentle Exfoliator 100ml"/>
    <x v="7"/>
    <n v="50"/>
    <n v="19.95"/>
    <n v="997.5"/>
    <n v="7.45"/>
    <n v="372.5"/>
    <n v="12.5"/>
    <n v="625"/>
    <n v="0.62656641604010022"/>
    <s v="C0026"/>
    <s v="Golden Aura Creations"/>
    <s v="Samuel Moore"/>
    <x v="0"/>
    <x v="0"/>
    <s v="Albuquerque"/>
    <x v="0"/>
    <x v="0"/>
    <x v="0"/>
    <n v="22"/>
    <x v="3"/>
  </r>
  <r>
    <x v="15"/>
    <n v="50101"/>
    <x v="10"/>
    <x v="10"/>
    <s v="LuminousGlow Tinted Sunscreen 50ml"/>
    <x v="3"/>
    <n v="250"/>
    <n v="16.95"/>
    <n v="4237.5"/>
    <n v="5.2"/>
    <n v="1300"/>
    <n v="11.75"/>
    <n v="2937.5"/>
    <n v="0.69321533923303835"/>
    <s v="C0020"/>
    <s v="Lyric Davenport"/>
    <s v="Elizabeth Young"/>
    <x v="2"/>
    <x v="13"/>
    <s v="San Diego"/>
    <x v="0"/>
    <x v="0"/>
    <x v="0"/>
    <n v="22"/>
    <x v="3"/>
  </r>
  <r>
    <x v="15"/>
    <n v="50102"/>
    <x v="39"/>
    <x v="39"/>
    <s v="SunGuard Shield SPF 50+ 50ml"/>
    <x v="3"/>
    <n v="150"/>
    <n v="14.45"/>
    <n v="2167.5"/>
    <n v="4.45"/>
    <n v="667.5"/>
    <n v="10"/>
    <n v="1500"/>
    <n v="0.69204152249134943"/>
    <s v="C0029"/>
    <s v="OpulentSilk Beauty"/>
    <s v="Samantha Mitchell"/>
    <x v="4"/>
    <x v="15"/>
    <s v="Louisville"/>
    <x v="2"/>
    <x v="0"/>
    <x v="0"/>
    <n v="22"/>
    <x v="3"/>
  </r>
  <r>
    <x v="15"/>
    <n v="50103"/>
    <x v="0"/>
    <x v="0"/>
    <s v="HydraBloom Hydrating Moisturizer 100ml"/>
    <x v="0"/>
    <n v="150"/>
    <n v="24.85"/>
    <n v="3727.5"/>
    <n v="7.75"/>
    <n v="1162.5"/>
    <n v="17.100000000000001"/>
    <n v="2565"/>
    <n v="0.68812877263581484"/>
    <s v="C0042"/>
    <s v="Jasper Monroe"/>
    <s v="Nicholas Coleman"/>
    <x v="4"/>
    <x v="27"/>
    <s v="Detroit"/>
    <x v="3"/>
    <x v="0"/>
    <x v="0"/>
    <n v="22"/>
    <x v="3"/>
  </r>
  <r>
    <x v="15"/>
    <n v="50104"/>
    <x v="28"/>
    <x v="28"/>
    <s v="GlowRevive Detox Clay Mask 50g"/>
    <x v="5"/>
    <n v="50"/>
    <n v="11.35"/>
    <n v="567.5"/>
    <n v="5.2"/>
    <n v="260"/>
    <n v="6.1499999999999995"/>
    <n v="307.5"/>
    <n v="0.54185022026431717"/>
    <s v="C0030"/>
    <s v="BlossomRadiance Essentials"/>
    <s v="Michael Evans"/>
    <x v="1"/>
    <x v="10"/>
    <s v="San Antonio"/>
    <x v="2"/>
    <x v="0"/>
    <x v="0"/>
    <n v="22"/>
    <x v="3"/>
  </r>
  <r>
    <x v="16"/>
    <n v="50105"/>
    <x v="40"/>
    <x v="40"/>
    <s v="CalmBliss Soothing Toner 150ml"/>
    <x v="4"/>
    <n v="150"/>
    <n v="19.25"/>
    <n v="2887.5"/>
    <n v="6.55"/>
    <n v="982.5"/>
    <n v="12.7"/>
    <n v="1905"/>
    <n v="0.65974025974025974"/>
    <s v="C0044"/>
    <s v="OpulentElixir Beauty"/>
    <s v="David Carter"/>
    <x v="1"/>
    <x v="2"/>
    <s v="Syracuse"/>
    <x v="1"/>
    <x v="0"/>
    <x v="0"/>
    <n v="23"/>
    <x v="3"/>
  </r>
  <r>
    <x v="16"/>
    <n v="50106"/>
    <x v="1"/>
    <x v="1"/>
    <s v="VitaGlow Brightening Serum 30ml"/>
    <x v="1"/>
    <n v="50"/>
    <n v="22.1"/>
    <n v="1105"/>
    <n v="7.6"/>
    <n v="380"/>
    <n v="14.500000000000002"/>
    <n v="725"/>
    <n v="0.65610859728506787"/>
    <s v="C0049"/>
    <s v="PinnacleSage Group"/>
    <s v="Ava Franklin"/>
    <x v="1"/>
    <x v="12"/>
    <s v="New Orleans"/>
    <x v="2"/>
    <x v="0"/>
    <x v="0"/>
    <n v="23"/>
    <x v="3"/>
  </r>
  <r>
    <x v="16"/>
    <n v="50107"/>
    <x v="7"/>
    <x v="7"/>
    <s v="AgelessAura Anti-Aging Moisturizer 50ml"/>
    <x v="0"/>
    <n v="50"/>
    <n v="18.549999999999997"/>
    <n v="927.49999999999989"/>
    <n v="6.55"/>
    <n v="327.5"/>
    <n v="11.999999999999996"/>
    <n v="599.99999999999989"/>
    <n v="0.64690026954177893"/>
    <s v="C0051"/>
    <s v="InfinitiCraft Corp."/>
    <s v="William Jenkins"/>
    <x v="3"/>
    <x v="6"/>
    <s v="Tampa"/>
    <x v="2"/>
    <x v="0"/>
    <x v="0"/>
    <n v="23"/>
    <x v="3"/>
  </r>
  <r>
    <x v="16"/>
    <n v="50108"/>
    <x v="1"/>
    <x v="1"/>
    <s v="VitaGlow Brightening Serum 30ml"/>
    <x v="1"/>
    <n v="50"/>
    <n v="22.1"/>
    <n v="1105"/>
    <n v="7.6"/>
    <n v="380"/>
    <n v="14.500000000000002"/>
    <n v="725"/>
    <n v="0.65610859728506787"/>
    <s v="C0040"/>
    <s v="Atticus Quinn"/>
    <s v="Emily Clarke"/>
    <x v="3"/>
    <x v="29"/>
    <s v="Charlotte"/>
    <x v="2"/>
    <x v="0"/>
    <x v="0"/>
    <n v="23"/>
    <x v="3"/>
  </r>
  <r>
    <x v="16"/>
    <n v="50109"/>
    <x v="0"/>
    <x v="0"/>
    <s v="HydraBloom Hydrating Moisturizer 100ml"/>
    <x v="0"/>
    <n v="150"/>
    <n v="24.85"/>
    <n v="3727.5"/>
    <n v="7.75"/>
    <n v="1162.5"/>
    <n v="17.100000000000001"/>
    <n v="2565"/>
    <n v="0.68812877263581484"/>
    <s v="C0019"/>
    <s v="Delilah Prescott"/>
    <s v="Benjamin Lawson"/>
    <x v="1"/>
    <x v="25"/>
    <s v="Kansas City"/>
    <x v="3"/>
    <x v="0"/>
    <x v="0"/>
    <n v="23"/>
    <x v="3"/>
  </r>
  <r>
    <x v="16"/>
    <n v="50110"/>
    <x v="41"/>
    <x v="41"/>
    <s v="VelvetSkin Renewing Scrub 50ml"/>
    <x v="7"/>
    <n v="50"/>
    <n v="15.649999999999999"/>
    <n v="782.49999999999989"/>
    <n v="6.2"/>
    <n v="310"/>
    <n v="9.4499999999999993"/>
    <n v="472.49999999999989"/>
    <n v="0.60383386581469645"/>
    <s v="C0052"/>
    <s v="OceanQuest Enterprises"/>
    <s v="Emily Clarke"/>
    <x v="3"/>
    <x v="9"/>
    <s v="Charleston"/>
    <x v="2"/>
    <x v="0"/>
    <x v="0"/>
    <n v="23"/>
    <x v="3"/>
  </r>
  <r>
    <x v="16"/>
    <n v="50111"/>
    <x v="10"/>
    <x v="10"/>
    <s v="LuminousGlow Tinted Sunscreen 50ml"/>
    <x v="3"/>
    <n v="200"/>
    <n v="16.95"/>
    <n v="3390"/>
    <n v="5.2"/>
    <n v="1040"/>
    <n v="11.75"/>
    <n v="2350"/>
    <n v="0.69321533923303835"/>
    <s v="C0037"/>
    <s v="PureWhisper Essentials"/>
    <s v="Lauren King"/>
    <x v="4"/>
    <x v="18"/>
    <s v="Des Moines"/>
    <x v="3"/>
    <x v="0"/>
    <x v="0"/>
    <n v="23"/>
    <x v="3"/>
  </r>
  <r>
    <x v="17"/>
    <n v="50112"/>
    <x v="21"/>
    <x v="21"/>
    <s v="RadiantGlow Gel Cleanser 100ml"/>
    <x v="2"/>
    <n v="50"/>
    <n v="12.25"/>
    <n v="612.5"/>
    <n v="4.45"/>
    <n v="222.5"/>
    <n v="7.8"/>
    <n v="390"/>
    <n v="0.63673469387755099"/>
    <s v="C0054"/>
    <s v="HorizonFlare Corp."/>
    <s v="Daniel Nelson"/>
    <x v="0"/>
    <x v="3"/>
    <s v="Casper"/>
    <x v="0"/>
    <x v="0"/>
    <x v="0"/>
    <n v="24"/>
    <x v="3"/>
  </r>
  <r>
    <x v="17"/>
    <n v="50113"/>
    <x v="19"/>
    <x v="19"/>
    <s v="ClearSkies UV Defense SPF 30 30ml"/>
    <x v="3"/>
    <n v="200"/>
    <n v="11.299999999999999"/>
    <n v="2260"/>
    <n v="4.7"/>
    <n v="940"/>
    <n v="6.5999999999999988"/>
    <n v="1320"/>
    <n v="0.58407079646017701"/>
    <s v="C0031"/>
    <s v="StellarWings Incorporated"/>
    <s v="Matthew Walker"/>
    <x v="1"/>
    <x v="23"/>
    <s v="Atlanta"/>
    <x v="2"/>
    <x v="0"/>
    <x v="0"/>
    <n v="24"/>
    <x v="3"/>
  </r>
  <r>
    <x v="17"/>
    <n v="50114"/>
    <x v="42"/>
    <x v="42"/>
    <s v="AquaFresh Hydrating Toner 200ml"/>
    <x v="4"/>
    <n v="150"/>
    <n v="19.600000000000001"/>
    <n v="2940"/>
    <n v="6.6"/>
    <n v="990"/>
    <n v="13.000000000000002"/>
    <n v="1950"/>
    <n v="0.66326530612244894"/>
    <s v="C0023"/>
    <s v="Rosy Hue Beauty"/>
    <s v="Benjamin Ingram"/>
    <x v="0"/>
    <x v="22"/>
    <s v="Boise"/>
    <x v="0"/>
    <x v="0"/>
    <x v="0"/>
    <n v="24"/>
    <x v="3"/>
  </r>
  <r>
    <x v="17"/>
    <n v="50115"/>
    <x v="4"/>
    <x v="4"/>
    <s v="HydraBloom Hydrating Moisturizer 50ml"/>
    <x v="0"/>
    <n v="50"/>
    <n v="14.95"/>
    <n v="747.5"/>
    <n v="4.45"/>
    <n v="222.5"/>
    <n v="10.5"/>
    <n v="525"/>
    <n v="0.7023411371237458"/>
    <s v="C0048"/>
    <s v="Octavia Hart"/>
    <s v="Victoria Reed"/>
    <x v="2"/>
    <x v="24"/>
    <s v="Seattle"/>
    <x v="0"/>
    <x v="0"/>
    <x v="0"/>
    <n v="24"/>
    <x v="3"/>
  </r>
  <r>
    <x v="17"/>
    <n v="50116"/>
    <x v="8"/>
    <x v="8"/>
    <s v="CrystalClear Hyaluronic Boost 30ml"/>
    <x v="1"/>
    <n v="50"/>
    <n v="19.100000000000001"/>
    <n v="955.00000000000011"/>
    <n v="6.6"/>
    <n v="330"/>
    <n v="12.500000000000002"/>
    <n v="625.00000000000011"/>
    <n v="0.65445026178010479"/>
    <s v="C0003"/>
    <s v="Rosy Flair Beauty"/>
    <s v="Elizabeth Young"/>
    <x v="2"/>
    <x v="13"/>
    <s v="Los Angeles"/>
    <x v="0"/>
    <x v="0"/>
    <x v="0"/>
    <n v="24"/>
    <x v="3"/>
  </r>
  <r>
    <x v="17"/>
    <n v="50117"/>
    <x v="16"/>
    <x v="16"/>
    <s v="FreshWipe Cleansing Towelettes  80s"/>
    <x v="6"/>
    <n v="50"/>
    <n v="14.55"/>
    <n v="727.5"/>
    <n v="6.55"/>
    <n v="327.5"/>
    <n v="8"/>
    <n v="400"/>
    <n v="0.54982817869415812"/>
    <s v="C0026"/>
    <s v="Golden Aura Creations"/>
    <s v="Samuel Moore"/>
    <x v="0"/>
    <x v="0"/>
    <s v="Albuquerque"/>
    <x v="0"/>
    <x v="0"/>
    <x v="0"/>
    <n v="24"/>
    <x v="3"/>
  </r>
  <r>
    <x v="18"/>
    <n v="50118"/>
    <x v="4"/>
    <x v="4"/>
    <s v="HydraBloom Hydrating Moisturizer 50ml"/>
    <x v="0"/>
    <n v="50"/>
    <n v="14.95"/>
    <n v="747.5"/>
    <n v="4.45"/>
    <n v="222.5"/>
    <n v="10.5"/>
    <n v="525"/>
    <n v="0.7023411371237458"/>
    <s v="C0021"/>
    <s v="Horizon Luxe Ventures"/>
    <s v="William Jenkins"/>
    <x v="3"/>
    <x v="6"/>
    <s v="Orlando"/>
    <x v="2"/>
    <x v="0"/>
    <x v="0"/>
    <n v="27"/>
    <x v="3"/>
  </r>
  <r>
    <x v="18"/>
    <n v="50119"/>
    <x v="0"/>
    <x v="0"/>
    <s v="HydraBloom Hydrating Moisturizer 100ml"/>
    <x v="0"/>
    <n v="50"/>
    <n v="24.85"/>
    <n v="1242.5"/>
    <n v="7.75"/>
    <n v="387.5"/>
    <n v="17.100000000000001"/>
    <n v="855"/>
    <n v="0.68812877263581484"/>
    <s v="C0010"/>
    <s v="Aurora Flair Cosmetix"/>
    <s v="Jennifer Adams"/>
    <x v="1"/>
    <x v="10"/>
    <s v="Dallas"/>
    <x v="2"/>
    <x v="0"/>
    <x v="0"/>
    <n v="27"/>
    <x v="3"/>
  </r>
  <r>
    <x v="18"/>
    <n v="50120"/>
    <x v="13"/>
    <x v="13"/>
    <s v="LuminousGlow Tinted Sunscreen 100ml"/>
    <x v="3"/>
    <n v="50"/>
    <n v="26.35"/>
    <n v="1317.5"/>
    <n v="9"/>
    <n v="450"/>
    <n v="17.350000000000001"/>
    <n v="867.5"/>
    <n v="0.65844402277039848"/>
    <s v="C0040"/>
    <s v="Atticus Quinn"/>
    <s v="Emily Clarke"/>
    <x v="3"/>
    <x v="29"/>
    <s v="Charlotte"/>
    <x v="2"/>
    <x v="0"/>
    <x v="0"/>
    <n v="27"/>
    <x v="3"/>
  </r>
  <r>
    <x v="18"/>
    <n v="50121"/>
    <x v="4"/>
    <x v="4"/>
    <s v="HydraBloom Hydrating Moisturizer 50ml"/>
    <x v="0"/>
    <n v="50"/>
    <n v="14.95"/>
    <n v="747.5"/>
    <n v="4.45"/>
    <n v="222.5"/>
    <n v="10.5"/>
    <n v="525"/>
    <n v="0.7023411371237458"/>
    <s v="C0001"/>
    <s v="Belle Glow Cosmetics"/>
    <s v="Elizabeth Young"/>
    <x v="2"/>
    <x v="13"/>
    <s v="Los Angeles"/>
    <x v="0"/>
    <x v="0"/>
    <x v="0"/>
    <n v="27"/>
    <x v="3"/>
  </r>
  <r>
    <x v="18"/>
    <n v="50122"/>
    <x v="0"/>
    <x v="0"/>
    <s v="HydraBloom Hydrating Moisturizer 100ml"/>
    <x v="0"/>
    <n v="50"/>
    <n v="24.85"/>
    <n v="1242.5"/>
    <n v="7.75"/>
    <n v="387.5"/>
    <n v="17.100000000000001"/>
    <n v="855"/>
    <n v="0.68812877263581484"/>
    <s v="C0014"/>
    <s v="Stellar Dynamo Corp."/>
    <s v="Olivia Harrison"/>
    <x v="3"/>
    <x v="14"/>
    <s v="Richmond"/>
    <x v="2"/>
    <x v="0"/>
    <x v="0"/>
    <n v="27"/>
    <x v="3"/>
  </r>
  <r>
    <x v="18"/>
    <n v="50123"/>
    <x v="4"/>
    <x v="4"/>
    <s v="HydraBloom Hydrating Moisturizer 50ml"/>
    <x v="0"/>
    <n v="50"/>
    <n v="14.95"/>
    <n v="747.5"/>
    <n v="4.45"/>
    <n v="222.5"/>
    <n v="10.5"/>
    <n v="525"/>
    <n v="0.7023411371237458"/>
    <s v="C0008"/>
    <s v="Serenity Sinclair"/>
    <s v="Ashley Turner"/>
    <x v="2"/>
    <x v="13"/>
    <s v="San Francisco"/>
    <x v="0"/>
    <x v="0"/>
    <x v="0"/>
    <n v="27"/>
    <x v="3"/>
  </r>
  <r>
    <x v="18"/>
    <n v="50124"/>
    <x v="12"/>
    <x v="12"/>
    <s v="PorePurify Exfoliating Tonic 150ml"/>
    <x v="4"/>
    <n v="50"/>
    <n v="15.95"/>
    <n v="797.5"/>
    <n v="5.2"/>
    <n v="260"/>
    <n v="10.75"/>
    <n v="537.5"/>
    <n v="0.6739811912225705"/>
    <s v="C0050"/>
    <s v="SolarLuxe Incorporated"/>
    <s v="Joseph Simmons"/>
    <x v="4"/>
    <x v="28"/>
    <s v="Fargo"/>
    <x v="3"/>
    <x v="0"/>
    <x v="0"/>
    <n v="27"/>
    <x v="3"/>
  </r>
  <r>
    <x v="18"/>
    <n v="50125"/>
    <x v="1"/>
    <x v="1"/>
    <s v="VitaGlow Brightening Serum 30ml"/>
    <x v="1"/>
    <n v="150"/>
    <n v="22.1"/>
    <n v="3315"/>
    <n v="7.6"/>
    <n v="1140"/>
    <n v="14.500000000000002"/>
    <n v="2175"/>
    <n v="0.65610859728506787"/>
    <s v="C0046"/>
    <s v="CrimsonPeak Ventures"/>
    <s v="Michael Evans"/>
    <x v="1"/>
    <x v="10"/>
    <s v="Fort Worth"/>
    <x v="2"/>
    <x v="0"/>
    <x v="0"/>
    <n v="27"/>
    <x v="3"/>
  </r>
  <r>
    <x v="19"/>
    <n v="50126"/>
    <x v="4"/>
    <x v="4"/>
    <s v="HydraBloom Hydrating Moisturizer 50ml"/>
    <x v="0"/>
    <n v="50"/>
    <n v="14.95"/>
    <n v="747.5"/>
    <n v="4.45"/>
    <n v="222.5"/>
    <n v="10.5"/>
    <n v="525"/>
    <n v="0.7023411371237458"/>
    <s v="C0029"/>
    <s v="OpulentSilk Beauty"/>
    <s v="Samantha Mitchell"/>
    <x v="4"/>
    <x v="15"/>
    <s v="Louisville"/>
    <x v="2"/>
    <x v="0"/>
    <x v="0"/>
    <n v="28"/>
    <x v="3"/>
  </r>
  <r>
    <x v="19"/>
    <n v="50127"/>
    <x v="0"/>
    <x v="0"/>
    <s v="HydraBloom Hydrating Moisturizer 100ml"/>
    <x v="0"/>
    <n v="150"/>
    <n v="24.85"/>
    <n v="3727.5"/>
    <n v="7.75"/>
    <n v="1162.5"/>
    <n v="17.100000000000001"/>
    <n v="2565"/>
    <n v="0.68812877263581484"/>
    <s v="C0039"/>
    <s v="EtherealSilk Creations"/>
    <s v="Grace Allen"/>
    <x v="2"/>
    <x v="20"/>
    <s v="Juneau"/>
    <x v="0"/>
    <x v="0"/>
    <x v="0"/>
    <n v="28"/>
    <x v="3"/>
  </r>
  <r>
    <x v="19"/>
    <n v="50128"/>
    <x v="4"/>
    <x v="4"/>
    <s v="HydraBloom Hydrating Moisturizer 50ml"/>
    <x v="0"/>
    <n v="50"/>
    <n v="14.95"/>
    <n v="747.5"/>
    <n v="4.45"/>
    <n v="222.5"/>
    <n v="10.5"/>
    <n v="525"/>
    <n v="0.7023411371237458"/>
    <s v="C0045"/>
    <s v="AuroraBlossom Essentials"/>
    <s v="Ashley Turner"/>
    <x v="2"/>
    <x v="13"/>
    <s v="Fresno"/>
    <x v="0"/>
    <x v="0"/>
    <x v="0"/>
    <n v="28"/>
    <x v="3"/>
  </r>
  <r>
    <x v="19"/>
    <n v="50129"/>
    <x v="8"/>
    <x v="8"/>
    <s v="CrystalClear Hyaluronic Boost 30ml"/>
    <x v="1"/>
    <n v="150"/>
    <n v="19.100000000000001"/>
    <n v="2865"/>
    <n v="6.6"/>
    <n v="990"/>
    <n v="12.500000000000002"/>
    <n v="1875"/>
    <n v="0.65445026178010468"/>
    <s v="C0011"/>
    <s v="Celestial Silk Luxe Skincare"/>
    <s v="Joseph Simmons"/>
    <x v="4"/>
    <x v="19"/>
    <s v="Minneapolis"/>
    <x v="3"/>
    <x v="0"/>
    <x v="0"/>
    <n v="28"/>
    <x v="3"/>
  </r>
  <r>
    <x v="19"/>
    <n v="50130"/>
    <x v="11"/>
    <x v="11"/>
    <s v="ClearSkies UV Defense SPF 30 100ml"/>
    <x v="3"/>
    <n v="200"/>
    <n v="32.549999999999997"/>
    <n v="6509.9999999999991"/>
    <n v="11.25"/>
    <n v="2250"/>
    <n v="21.299999999999997"/>
    <n v="4259.9999999999991"/>
    <n v="0.65437788018433174"/>
    <s v="C0017"/>
    <s v="Seraphina Hart"/>
    <s v="David Carter"/>
    <x v="1"/>
    <x v="2"/>
    <s v="Buffalo"/>
    <x v="1"/>
    <x v="0"/>
    <x v="0"/>
    <n v="28"/>
    <x v="3"/>
  </r>
  <r>
    <x v="20"/>
    <n v="50131"/>
    <x v="37"/>
    <x v="37"/>
    <s v="SunGuard Shield SPF 50+ 100ml"/>
    <x v="3"/>
    <n v="150"/>
    <n v="24.75"/>
    <n v="3712.5"/>
    <n v="7.75"/>
    <n v="1162.5"/>
    <n v="17"/>
    <n v="2550"/>
    <n v="0.68686868686868685"/>
    <s v="C0006"/>
    <s v="Maeve Kingsley"/>
    <s v="Christopher Green"/>
    <x v="0"/>
    <x v="21"/>
    <s v="Las Vegas"/>
    <x v="0"/>
    <x v="0"/>
    <x v="0"/>
    <n v="29"/>
    <x v="4"/>
  </r>
  <r>
    <x v="20"/>
    <n v="50132"/>
    <x v="36"/>
    <x v="36"/>
    <s v="CrystalGlow Gentle Exfoliator 50ml"/>
    <x v="7"/>
    <n v="50"/>
    <n v="14.15"/>
    <n v="707.5"/>
    <n v="5.45"/>
    <n v="272.5"/>
    <n v="8.6999999999999993"/>
    <n v="435"/>
    <n v="0.61484098939929333"/>
    <s v="C0002"/>
    <s v="Radiant Luxe Beauty"/>
    <s v="Daniel Nelson"/>
    <x v="0"/>
    <x v="3"/>
    <s v="Cheyenne"/>
    <x v="0"/>
    <x v="0"/>
    <x v="0"/>
    <n v="29"/>
    <x v="4"/>
  </r>
  <r>
    <x v="20"/>
    <n v="50133"/>
    <x v="0"/>
    <x v="0"/>
    <s v="HydraBloom Hydrating Moisturizer 100ml"/>
    <x v="0"/>
    <n v="100"/>
    <n v="24.85"/>
    <n v="2485"/>
    <n v="7.75"/>
    <n v="775"/>
    <n v="17.100000000000001"/>
    <n v="1710"/>
    <n v="0.68812877263581484"/>
    <s v="C0013"/>
    <s v="Seraphina Sinclair"/>
    <s v="Jessica Foster"/>
    <x v="2"/>
    <x v="20"/>
    <s v="Wasilla"/>
    <x v="0"/>
    <x v="0"/>
    <x v="0"/>
    <n v="29"/>
    <x v="4"/>
  </r>
  <r>
    <x v="20"/>
    <n v="50134"/>
    <x v="10"/>
    <x v="10"/>
    <s v="LuminousGlow Tinted Sunscreen 50ml"/>
    <x v="3"/>
    <n v="150"/>
    <n v="16.95"/>
    <n v="2542.5"/>
    <n v="5.2"/>
    <n v="780"/>
    <n v="11.75"/>
    <n v="1762.5"/>
    <n v="0.69321533923303835"/>
    <s v="C0030"/>
    <s v="BlossomRadiance Essentials"/>
    <s v="Michael Evans"/>
    <x v="1"/>
    <x v="10"/>
    <s v="San Antonio"/>
    <x v="2"/>
    <x v="0"/>
    <x v="0"/>
    <n v="29"/>
    <x v="4"/>
  </r>
  <r>
    <x v="20"/>
    <n v="50135"/>
    <x v="12"/>
    <x v="12"/>
    <s v="PorePurify Exfoliating Tonic 150ml"/>
    <x v="4"/>
    <n v="100"/>
    <n v="15.95"/>
    <n v="1595"/>
    <n v="5.2"/>
    <n v="520"/>
    <n v="10.75"/>
    <n v="1075"/>
    <n v="0.6739811912225705"/>
    <s v="C0051"/>
    <s v="InfinitiCraft Corp."/>
    <s v="William Jenkins"/>
    <x v="3"/>
    <x v="6"/>
    <s v="Tampa"/>
    <x v="2"/>
    <x v="0"/>
    <x v="0"/>
    <n v="29"/>
    <x v="4"/>
  </r>
  <r>
    <x v="20"/>
    <n v="50136"/>
    <x v="12"/>
    <x v="12"/>
    <s v="PorePurify Exfoliating Tonic 150ml"/>
    <x v="4"/>
    <n v="50"/>
    <n v="15.95"/>
    <n v="797.5"/>
    <n v="5.2"/>
    <n v="260"/>
    <n v="10.75"/>
    <n v="537.5"/>
    <n v="0.6739811912225705"/>
    <s v="C0044"/>
    <s v="OpulentElixir Beauty"/>
    <s v="David Carter"/>
    <x v="1"/>
    <x v="2"/>
    <s v="Syracuse"/>
    <x v="1"/>
    <x v="0"/>
    <x v="0"/>
    <n v="29"/>
    <x v="4"/>
  </r>
  <r>
    <x v="20"/>
    <n v="50137"/>
    <x v="4"/>
    <x v="4"/>
    <s v="HydraBloom Hydrating Moisturizer 50ml"/>
    <x v="0"/>
    <n v="100"/>
    <n v="14.95"/>
    <n v="1495"/>
    <n v="4.45"/>
    <n v="445"/>
    <n v="10.5"/>
    <n v="1050"/>
    <n v="0.7023411371237458"/>
    <s v="C0022"/>
    <s v="Pinnacle Sphere Corp."/>
    <s v="Victoria Reed"/>
    <x v="2"/>
    <x v="4"/>
    <s v="Portland"/>
    <x v="0"/>
    <x v="0"/>
    <x v="0"/>
    <n v="29"/>
    <x v="4"/>
  </r>
  <r>
    <x v="21"/>
    <n v="50138"/>
    <x v="13"/>
    <x v="13"/>
    <s v="LuminousGlow Tinted Sunscreen 100ml"/>
    <x v="3"/>
    <n v="100"/>
    <n v="26.35"/>
    <n v="2635"/>
    <n v="9"/>
    <n v="900"/>
    <n v="17.350000000000001"/>
    <n v="1735"/>
    <n v="0.65844402277039848"/>
    <s v="C0008"/>
    <s v="Serenity Sinclair"/>
    <s v="Ashley Turner"/>
    <x v="2"/>
    <x v="13"/>
    <s v="San Francisco"/>
    <x v="0"/>
    <x v="0"/>
    <x v="0"/>
    <n v="30"/>
    <x v="4"/>
  </r>
  <r>
    <x v="21"/>
    <n v="50139"/>
    <x v="14"/>
    <x v="14"/>
    <s v="DewDrop Hydration Sheet Mask"/>
    <x v="5"/>
    <n v="150"/>
    <n v="17.350000000000001"/>
    <n v="2602.5"/>
    <n v="7.45"/>
    <n v="1117.5"/>
    <n v="9.9000000000000021"/>
    <n v="1485"/>
    <n v="0.57060518731988474"/>
    <s v="C0011"/>
    <s v="Celestial Silk Luxe Skincare"/>
    <s v="Joseph Simmons"/>
    <x v="4"/>
    <x v="19"/>
    <s v="Minneapolis"/>
    <x v="3"/>
    <x v="0"/>
    <x v="0"/>
    <n v="30"/>
    <x v="4"/>
  </r>
  <r>
    <x v="21"/>
    <n v="50140"/>
    <x v="21"/>
    <x v="21"/>
    <s v="RadiantGlow Gel Cleanser 100ml"/>
    <x v="2"/>
    <n v="150"/>
    <n v="12.25"/>
    <n v="1837.5"/>
    <n v="4.45"/>
    <n v="667.5"/>
    <n v="7.8"/>
    <n v="1170"/>
    <n v="0.63673469387755099"/>
    <s v="C0043"/>
    <s v="LuminousHue Cosmetix"/>
    <s v="Mia Hughes"/>
    <x v="2"/>
    <x v="13"/>
    <s v="Sacramento"/>
    <x v="0"/>
    <x v="0"/>
    <x v="0"/>
    <n v="30"/>
    <x v="4"/>
  </r>
  <r>
    <x v="21"/>
    <n v="50141"/>
    <x v="4"/>
    <x v="4"/>
    <s v="HydraBloom Hydrating Moisturizer 50ml"/>
    <x v="0"/>
    <n v="50"/>
    <n v="14.95"/>
    <n v="747.5"/>
    <n v="4.45"/>
    <n v="222.5"/>
    <n v="10.5"/>
    <n v="525"/>
    <n v="0.7023411371237458"/>
    <s v="C0015"/>
    <s v="Octavia Grey"/>
    <s v="Benjamin Lawson"/>
    <x v="1"/>
    <x v="8"/>
    <s v="St. Louis"/>
    <x v="3"/>
    <x v="0"/>
    <x v="0"/>
    <n v="30"/>
    <x v="4"/>
  </r>
  <r>
    <x v="21"/>
    <n v="50142"/>
    <x v="38"/>
    <x v="38"/>
    <s v="CrystalGlow Gentle Exfoliator 100ml"/>
    <x v="7"/>
    <n v="50"/>
    <n v="19.95"/>
    <n v="997.5"/>
    <n v="7.45"/>
    <n v="372.5"/>
    <n v="12.5"/>
    <n v="625"/>
    <n v="0.62656641604010022"/>
    <s v="C0037"/>
    <s v="PureWhisper Essentials"/>
    <s v="Lauren King"/>
    <x v="4"/>
    <x v="18"/>
    <s v="Des Moines"/>
    <x v="3"/>
    <x v="0"/>
    <x v="0"/>
    <n v="30"/>
    <x v="4"/>
  </r>
  <r>
    <x v="21"/>
    <n v="50143"/>
    <x v="43"/>
    <x v="43"/>
    <s v="PureFoam Renewing Cleanser 50ml"/>
    <x v="2"/>
    <n v="50"/>
    <n v="7"/>
    <n v="350"/>
    <n v="2.8"/>
    <n v="140"/>
    <n v="4.2"/>
    <n v="210"/>
    <n v="0.6"/>
    <s v="C0052"/>
    <s v="OceanQuest Enterprises"/>
    <s v="Emily Clarke"/>
    <x v="3"/>
    <x v="9"/>
    <s v="Charleston"/>
    <x v="2"/>
    <x v="0"/>
    <x v="0"/>
    <n v="30"/>
    <x v="4"/>
  </r>
  <r>
    <x v="21"/>
    <n v="50144"/>
    <x v="44"/>
    <x v="44"/>
    <s v="ElixirMelt Makeup Remover Oil  100ml"/>
    <x v="6"/>
    <n v="50"/>
    <n v="5.1999999999999993"/>
    <n v="259.99999999999994"/>
    <n v="2.8"/>
    <n v="140"/>
    <n v="2.3999999999999995"/>
    <n v="119.99999999999994"/>
    <n v="0.4615384615384614"/>
    <s v="C0010"/>
    <s v="Aurora Flair Cosmetix"/>
    <s v="Jennifer Adams"/>
    <x v="1"/>
    <x v="10"/>
    <s v="Dallas"/>
    <x v="2"/>
    <x v="0"/>
    <x v="0"/>
    <n v="30"/>
    <x v="4"/>
  </r>
  <r>
    <x v="21"/>
    <n v="50145"/>
    <x v="19"/>
    <x v="19"/>
    <s v="ClearSkies UV Defense SPF 30 30ml"/>
    <x v="3"/>
    <n v="50"/>
    <n v="11.299999999999999"/>
    <n v="565"/>
    <n v="4.7"/>
    <n v="235"/>
    <n v="6.5999999999999988"/>
    <n v="330"/>
    <n v="0.58407079646017701"/>
    <s v="C0025"/>
    <s v="Eamon Nash"/>
    <s v="Samuel Moore"/>
    <x v="0"/>
    <x v="1"/>
    <s v="Tucson"/>
    <x v="0"/>
    <x v="0"/>
    <x v="0"/>
    <n v="30"/>
    <x v="4"/>
  </r>
  <r>
    <x v="22"/>
    <n v="50146"/>
    <x v="29"/>
    <x v="29"/>
    <s v="VitaGlow Brightening Serum 15ml"/>
    <x v="1"/>
    <n v="50"/>
    <n v="16.25"/>
    <n v="812.5"/>
    <n v="6.2"/>
    <n v="310"/>
    <n v="10.050000000000001"/>
    <n v="502.5"/>
    <n v="0.61846153846153851"/>
    <s v="C0041"/>
    <s v="Cassiopeia Dawson"/>
    <s v="Benjamin Lawson"/>
    <x v="1"/>
    <x v="5"/>
    <s v="Oklahoma City"/>
    <x v="2"/>
    <x v="0"/>
    <x v="0"/>
    <n v="31"/>
    <x v="4"/>
  </r>
  <r>
    <x v="22"/>
    <n v="50147"/>
    <x v="45"/>
    <x v="45"/>
    <s v="CrystalClear Hyaluronic Boost 50ml"/>
    <x v="1"/>
    <n v="150"/>
    <n v="29.65"/>
    <n v="4447.5"/>
    <n v="10.75"/>
    <n v="1612.5"/>
    <n v="18.899999999999999"/>
    <n v="2835"/>
    <n v="0.63743676222596968"/>
    <s v="C0036"/>
    <s v="MoonlightHarbor Beauty"/>
    <s v="Rachel Owens"/>
    <x v="4"/>
    <x v="31"/>
    <s v="Milwaukee"/>
    <x v="3"/>
    <x v="0"/>
    <x v="0"/>
    <n v="31"/>
    <x v="4"/>
  </r>
  <r>
    <x v="22"/>
    <n v="50148"/>
    <x v="44"/>
    <x v="44"/>
    <s v="ElixirMelt Makeup Remover Oil  100ml"/>
    <x v="6"/>
    <n v="100"/>
    <n v="5.1999999999999993"/>
    <n v="519.99999999999989"/>
    <n v="2.8"/>
    <n v="280"/>
    <n v="2.3999999999999995"/>
    <n v="239.99999999999989"/>
    <n v="0.4615384615384614"/>
    <s v="C0035"/>
    <s v="CrystalMist Skincare"/>
    <s v="Daniel Nelson"/>
    <x v="0"/>
    <x v="30"/>
    <s v="Denver"/>
    <x v="0"/>
    <x v="0"/>
    <x v="0"/>
    <n v="31"/>
    <x v="4"/>
  </r>
  <r>
    <x v="22"/>
    <n v="50149"/>
    <x v="0"/>
    <x v="0"/>
    <s v="HydraBloom Hydrating Moisturizer 100ml"/>
    <x v="0"/>
    <n v="150"/>
    <n v="24.85"/>
    <n v="3727.5"/>
    <n v="7.75"/>
    <n v="1162.5"/>
    <n v="17.100000000000001"/>
    <n v="2565"/>
    <n v="0.68812877263581484"/>
    <s v="C0003"/>
    <s v="Rosy Flair Beauty"/>
    <s v="Elizabeth Young"/>
    <x v="2"/>
    <x v="13"/>
    <s v="Los Angeles"/>
    <x v="0"/>
    <x v="0"/>
    <x v="0"/>
    <n v="31"/>
    <x v="4"/>
  </r>
  <r>
    <x v="22"/>
    <n v="50150"/>
    <x v="37"/>
    <x v="37"/>
    <s v="SunGuard Shield SPF 50+ 100ml"/>
    <x v="3"/>
    <n v="250"/>
    <n v="24.75"/>
    <n v="6187.5"/>
    <n v="7.75"/>
    <n v="1937.5"/>
    <n v="17"/>
    <n v="4250"/>
    <n v="0.68686868686868685"/>
    <s v="C0020"/>
    <s v="Lyric Davenport"/>
    <s v="Elizabeth Young"/>
    <x v="2"/>
    <x v="13"/>
    <s v="San Diego"/>
    <x v="0"/>
    <x v="0"/>
    <x v="0"/>
    <n v="31"/>
    <x v="4"/>
  </r>
  <r>
    <x v="22"/>
    <n v="50151"/>
    <x v="2"/>
    <x v="2"/>
    <s v="TimelessElixir Anti-Wrinkle Serum 30m"/>
    <x v="1"/>
    <n v="100"/>
    <n v="25.3"/>
    <n v="2530"/>
    <n v="9.4"/>
    <n v="940"/>
    <n v="15.9"/>
    <n v="1590"/>
    <n v="0.62845849802371545"/>
    <s v="C0049"/>
    <s v="PinnacleSage Group"/>
    <s v="Ava Franklin"/>
    <x v="1"/>
    <x v="12"/>
    <s v="New Orleans"/>
    <x v="2"/>
    <x v="0"/>
    <x v="0"/>
    <n v="31"/>
    <x v="4"/>
  </r>
  <r>
    <x v="23"/>
    <n v="50152"/>
    <x v="13"/>
    <x v="13"/>
    <s v="LuminousGlow Tinted Sunscreen 100ml"/>
    <x v="3"/>
    <n v="100"/>
    <n v="26.35"/>
    <n v="2635"/>
    <n v="9"/>
    <n v="900"/>
    <n v="17.350000000000001"/>
    <n v="1735"/>
    <n v="0.65844402277039848"/>
    <s v="C0055"/>
    <s v="TimelessAura Luxe Skincare"/>
    <s v="Samantha Mitchell"/>
    <x v="4"/>
    <x v="32"/>
    <s v="Charleston"/>
    <x v="2"/>
    <x v="0"/>
    <x v="1"/>
    <n v="1"/>
    <x v="4"/>
  </r>
  <r>
    <x v="23"/>
    <n v="50153"/>
    <x v="22"/>
    <x v="22"/>
    <s v="PurePurge Micellar Cleansing Water 150ml"/>
    <x v="6"/>
    <n v="50"/>
    <n v="10.050000000000001"/>
    <n v="502.50000000000006"/>
    <n v="4.45"/>
    <n v="222.5"/>
    <n v="5.6000000000000005"/>
    <n v="280.00000000000006"/>
    <n v="0.55721393034825872"/>
    <s v="C0007"/>
    <s v="Orion Sterling"/>
    <s v="Jessica Foster"/>
    <x v="2"/>
    <x v="20"/>
    <s v="Anchorage"/>
    <x v="0"/>
    <x v="0"/>
    <x v="1"/>
    <n v="1"/>
    <x v="4"/>
  </r>
  <r>
    <x v="23"/>
    <n v="50154"/>
    <x v="4"/>
    <x v="4"/>
    <s v="HydraBloom Hydrating Moisturizer 50ml"/>
    <x v="0"/>
    <n v="50"/>
    <n v="14.95"/>
    <n v="747.5"/>
    <n v="4.45"/>
    <n v="222.5"/>
    <n v="10.5"/>
    <n v="525"/>
    <n v="0.7023411371237458"/>
    <s v="C0024"/>
    <s v="Moonlight Grace Essentials"/>
    <s v="Jessica Foster"/>
    <x v="2"/>
    <x v="20"/>
    <s v="Nome"/>
    <x v="0"/>
    <x v="0"/>
    <x v="1"/>
    <n v="1"/>
    <x v="4"/>
  </r>
  <r>
    <x v="23"/>
    <n v="50155"/>
    <x v="1"/>
    <x v="1"/>
    <s v="VitaGlow Brightening Serum 30ml"/>
    <x v="1"/>
    <n v="50"/>
    <n v="22.1"/>
    <n v="1105"/>
    <n v="7.6"/>
    <n v="380"/>
    <n v="14.500000000000002"/>
    <n v="725"/>
    <n v="0.65610859728506787"/>
    <s v="C0003"/>
    <s v="Rosy Flair Beauty"/>
    <s v="Elizabeth Young"/>
    <x v="2"/>
    <x v="13"/>
    <s v="Los Angeles"/>
    <x v="0"/>
    <x v="0"/>
    <x v="1"/>
    <n v="1"/>
    <x v="4"/>
  </r>
  <r>
    <x v="23"/>
    <n v="50156"/>
    <x v="15"/>
    <x v="15"/>
    <s v="VitaGlow Brightening Serum 50ml"/>
    <x v="1"/>
    <n v="100"/>
    <n v="31.45"/>
    <n v="3145"/>
    <n v="12"/>
    <n v="1200"/>
    <n v="19.45"/>
    <n v="1945"/>
    <n v="0.61844197138314783"/>
    <s v="C0041"/>
    <s v="Cassiopeia Dawson"/>
    <s v="Benjamin Lawson"/>
    <x v="1"/>
    <x v="5"/>
    <s v="Oklahoma City"/>
    <x v="2"/>
    <x v="0"/>
    <x v="1"/>
    <n v="1"/>
    <x v="4"/>
  </r>
  <r>
    <x v="23"/>
    <n v="50157"/>
    <x v="45"/>
    <x v="45"/>
    <s v="CrystalClear Hyaluronic Boost 50ml"/>
    <x v="1"/>
    <n v="150"/>
    <n v="29.65"/>
    <n v="4447.5"/>
    <n v="10.75"/>
    <n v="1612.5"/>
    <n v="18.899999999999999"/>
    <n v="2835"/>
    <n v="0.63743676222596968"/>
    <s v="C0018"/>
    <s v="Lucian Kingsley"/>
    <s v="Lauren King"/>
    <x v="4"/>
    <x v="11"/>
    <s v="Sioux Falls"/>
    <x v="3"/>
    <x v="0"/>
    <x v="1"/>
    <n v="1"/>
    <x v="4"/>
  </r>
  <r>
    <x v="23"/>
    <n v="50158"/>
    <x v="0"/>
    <x v="0"/>
    <s v="HydraBloom Hydrating Moisturizer 100ml"/>
    <x v="0"/>
    <n v="150"/>
    <n v="24.85"/>
    <n v="3727.5"/>
    <n v="7.75"/>
    <n v="1162.5"/>
    <n v="17.100000000000001"/>
    <n v="2565"/>
    <n v="0.68812877263581484"/>
    <s v="C0038"/>
    <s v="StarryGrace Luxe Skincare"/>
    <s v="Olivia Harrison"/>
    <x v="3"/>
    <x v="7"/>
    <s v="Baltimore"/>
    <x v="2"/>
    <x v="0"/>
    <x v="1"/>
    <n v="1"/>
    <x v="4"/>
  </r>
  <r>
    <x v="24"/>
    <n v="50159"/>
    <x v="8"/>
    <x v="8"/>
    <s v="CrystalClear Hyaluronic Boost 30ml"/>
    <x v="1"/>
    <n v="50"/>
    <n v="19.100000000000001"/>
    <n v="955.00000000000011"/>
    <n v="6.6"/>
    <n v="330"/>
    <n v="12.500000000000002"/>
    <n v="625.00000000000011"/>
    <n v="0.65445026178010479"/>
    <s v="C0005"/>
    <s v="Rylan Callahan"/>
    <s v="Michael Evans"/>
    <x v="1"/>
    <x v="10"/>
    <s v="Houston"/>
    <x v="2"/>
    <x v="0"/>
    <x v="1"/>
    <n v="3"/>
    <x v="4"/>
  </r>
  <r>
    <x v="24"/>
    <n v="50160"/>
    <x v="10"/>
    <x v="10"/>
    <s v="LuminousGlow Tinted Sunscreen 50ml"/>
    <x v="3"/>
    <n v="50"/>
    <n v="16.95"/>
    <n v="847.5"/>
    <n v="5.2"/>
    <n v="260"/>
    <n v="11.75"/>
    <n v="587.5"/>
    <n v="0.69321533923303835"/>
    <s v="C0015"/>
    <s v="Octavia Grey"/>
    <s v="Benjamin Lawson"/>
    <x v="1"/>
    <x v="8"/>
    <s v="St. Louis"/>
    <x v="3"/>
    <x v="0"/>
    <x v="1"/>
    <n v="3"/>
    <x v="4"/>
  </r>
  <r>
    <x v="24"/>
    <n v="50161"/>
    <x v="22"/>
    <x v="22"/>
    <s v="PurePurge Micellar Cleansing Water 150ml"/>
    <x v="6"/>
    <n v="50"/>
    <n v="10.050000000000001"/>
    <n v="502.50000000000006"/>
    <n v="4.45"/>
    <n v="222.5"/>
    <n v="5.6000000000000005"/>
    <n v="280.00000000000006"/>
    <n v="0.55721393034825872"/>
    <s v="C0031"/>
    <s v="StellarWings Incorporated"/>
    <s v="Matthew Walker"/>
    <x v="1"/>
    <x v="23"/>
    <s v="Atlanta"/>
    <x v="2"/>
    <x v="0"/>
    <x v="1"/>
    <n v="3"/>
    <x v="4"/>
  </r>
  <r>
    <x v="24"/>
    <n v="50162"/>
    <x v="21"/>
    <x v="21"/>
    <s v="RadiantGlow Gel Cleanser 100ml"/>
    <x v="2"/>
    <n v="100"/>
    <n v="12.25"/>
    <n v="1225"/>
    <n v="4.45"/>
    <n v="445"/>
    <n v="7.8"/>
    <n v="780"/>
    <n v="0.63673469387755099"/>
    <s v="C0050"/>
    <s v="SolarLuxe Incorporated"/>
    <s v="Joseph Simmons"/>
    <x v="4"/>
    <x v="28"/>
    <s v="Fargo"/>
    <x v="3"/>
    <x v="0"/>
    <x v="1"/>
    <n v="3"/>
    <x v="4"/>
  </r>
  <r>
    <x v="24"/>
    <n v="50163"/>
    <x v="14"/>
    <x v="14"/>
    <s v="DewDrop Hydration Sheet Mask"/>
    <x v="5"/>
    <n v="150"/>
    <n v="17.350000000000001"/>
    <n v="2602.5"/>
    <n v="7.45"/>
    <n v="1117.5"/>
    <n v="9.9000000000000021"/>
    <n v="1485"/>
    <n v="0.57060518731988474"/>
    <s v="C0011"/>
    <s v="Celestial Silk Luxe Skincare"/>
    <s v="Joseph Simmons"/>
    <x v="4"/>
    <x v="19"/>
    <s v="Minneapolis"/>
    <x v="3"/>
    <x v="0"/>
    <x v="1"/>
    <n v="3"/>
    <x v="4"/>
  </r>
  <r>
    <x v="24"/>
    <n v="50164"/>
    <x v="22"/>
    <x v="22"/>
    <s v="PurePurge Micellar Cleansing Water 150ml"/>
    <x v="6"/>
    <n v="50"/>
    <n v="10.050000000000001"/>
    <n v="502.50000000000006"/>
    <n v="4.45"/>
    <n v="222.5"/>
    <n v="5.6000000000000005"/>
    <n v="280.00000000000006"/>
    <n v="0.55721393034825872"/>
    <s v="C0029"/>
    <s v="OpulentSilk Beauty"/>
    <s v="Samantha Mitchell"/>
    <x v="4"/>
    <x v="15"/>
    <s v="Louisville"/>
    <x v="2"/>
    <x v="0"/>
    <x v="1"/>
    <n v="3"/>
    <x v="4"/>
  </r>
  <r>
    <x v="25"/>
    <n v="50165"/>
    <x v="0"/>
    <x v="0"/>
    <s v="HydraBloom Hydrating Moisturizer 100ml"/>
    <x v="0"/>
    <n v="100"/>
    <n v="24.85"/>
    <n v="2485"/>
    <n v="7.75"/>
    <n v="775"/>
    <n v="17.100000000000001"/>
    <n v="1710"/>
    <n v="0.68812877263581484"/>
    <s v="C0046"/>
    <s v="CrimsonPeak Ventures"/>
    <s v="Michael Evans"/>
    <x v="1"/>
    <x v="10"/>
    <s v="Fort Worth"/>
    <x v="2"/>
    <x v="0"/>
    <x v="1"/>
    <n v="4"/>
    <x v="4"/>
  </r>
  <r>
    <x v="25"/>
    <n v="50166"/>
    <x v="23"/>
    <x v="23"/>
    <s v="RadiantGlow Gel Cleanser 50ml"/>
    <x v="2"/>
    <n v="50"/>
    <n v="4.7"/>
    <n v="235"/>
    <n v="2.2999999999999998"/>
    <n v="115"/>
    <n v="2.4000000000000004"/>
    <n v="120"/>
    <n v="0.51063829787234039"/>
    <s v="C0009"/>
    <s v="Imelda Sinclair"/>
    <s v="William Jenkins"/>
    <x v="3"/>
    <x v="6"/>
    <s v="Miami"/>
    <x v="2"/>
    <x v="0"/>
    <x v="1"/>
    <n v="4"/>
    <x v="4"/>
  </r>
  <r>
    <x v="25"/>
    <n v="50167"/>
    <x v="0"/>
    <x v="0"/>
    <s v="HydraBloom Hydrating Moisturizer 100ml"/>
    <x v="0"/>
    <n v="150"/>
    <n v="24.85"/>
    <n v="3727.5"/>
    <n v="7.75"/>
    <n v="1162.5"/>
    <n v="17.100000000000001"/>
    <n v="2565"/>
    <n v="0.68812877263581484"/>
    <s v="C0027"/>
    <s v="PureHarbor Creations"/>
    <s v="Jennifer Adams"/>
    <x v="1"/>
    <x v="10"/>
    <s v="Austin"/>
    <x v="2"/>
    <x v="0"/>
    <x v="1"/>
    <n v="4"/>
    <x v="4"/>
  </r>
  <r>
    <x v="25"/>
    <n v="50168"/>
    <x v="23"/>
    <x v="23"/>
    <s v="RadiantGlow Gel Cleanser 50ml"/>
    <x v="2"/>
    <n v="50"/>
    <n v="4.7"/>
    <n v="235"/>
    <n v="2.2999999999999998"/>
    <n v="115"/>
    <n v="2.4000000000000004"/>
    <n v="120"/>
    <n v="0.51063829787234039"/>
    <s v="C0036"/>
    <s v="MoonlightHarbor Beauty"/>
    <s v="Rachel Owens"/>
    <x v="4"/>
    <x v="31"/>
    <s v="Milwaukee"/>
    <x v="3"/>
    <x v="0"/>
    <x v="1"/>
    <n v="4"/>
    <x v="4"/>
  </r>
  <r>
    <x v="25"/>
    <n v="50169"/>
    <x v="11"/>
    <x v="11"/>
    <s v="ClearSkies UV Defense SPF 30 100ml"/>
    <x v="3"/>
    <n v="100"/>
    <n v="32.549999999999997"/>
    <n v="3254.9999999999995"/>
    <n v="11.25"/>
    <n v="1125"/>
    <n v="21.299999999999997"/>
    <n v="2129.9999999999995"/>
    <n v="0.65437788018433174"/>
    <s v="C0019"/>
    <s v="Delilah Prescott"/>
    <s v="Benjamin Lawson"/>
    <x v="1"/>
    <x v="25"/>
    <s v="Kansas City"/>
    <x v="3"/>
    <x v="0"/>
    <x v="1"/>
    <n v="4"/>
    <x v="4"/>
  </r>
  <r>
    <x v="25"/>
    <n v="50170"/>
    <x v="10"/>
    <x v="10"/>
    <s v="LuminousGlow Tinted Sunscreen 50ml"/>
    <x v="3"/>
    <n v="150"/>
    <n v="16.95"/>
    <n v="2542.5"/>
    <n v="5.2"/>
    <n v="780"/>
    <n v="11.75"/>
    <n v="1762.5"/>
    <n v="0.69321533923303835"/>
    <s v="C0044"/>
    <s v="OpulentElixir Beauty"/>
    <s v="David Carter"/>
    <x v="1"/>
    <x v="2"/>
    <s v="Syracuse"/>
    <x v="1"/>
    <x v="0"/>
    <x v="1"/>
    <n v="4"/>
    <x v="4"/>
  </r>
  <r>
    <x v="26"/>
    <n v="50171"/>
    <x v="6"/>
    <x v="6"/>
    <s v="CrystalClear Hyaluronic Boost 15ml"/>
    <x v="1"/>
    <n v="50"/>
    <n v="14.75"/>
    <n v="737.5"/>
    <n v="5.45"/>
    <n v="272.5"/>
    <n v="9.3000000000000007"/>
    <n v="465"/>
    <n v="0.63050847457627124"/>
    <s v="C0014"/>
    <s v="Stellar Dynamo Corp."/>
    <s v="Olivia Harrison"/>
    <x v="3"/>
    <x v="14"/>
    <s v="Richmond"/>
    <x v="2"/>
    <x v="0"/>
    <x v="1"/>
    <n v="5"/>
    <x v="5"/>
  </r>
  <r>
    <x v="26"/>
    <n v="50172"/>
    <x v="4"/>
    <x v="4"/>
    <s v="HydraBloom Hydrating Moisturizer 50ml"/>
    <x v="0"/>
    <n v="100"/>
    <n v="14.95"/>
    <n v="1495"/>
    <n v="4.45"/>
    <n v="445"/>
    <n v="10.5"/>
    <n v="1050"/>
    <n v="0.7023411371237458"/>
    <s v="C0032"/>
    <s v="AquaFusion Incorporated"/>
    <s v="Ashley Turner"/>
    <x v="2"/>
    <x v="13"/>
    <s v="San Jose"/>
    <x v="0"/>
    <x v="0"/>
    <x v="1"/>
    <n v="5"/>
    <x v="5"/>
  </r>
  <r>
    <x v="26"/>
    <n v="50173"/>
    <x v="0"/>
    <x v="0"/>
    <s v="HydraBloom Hydrating Moisturizer 100ml"/>
    <x v="0"/>
    <n v="100"/>
    <n v="24.85"/>
    <n v="2485"/>
    <n v="7.75"/>
    <n v="775"/>
    <n v="17.100000000000001"/>
    <n v="1710"/>
    <n v="0.68812877263581484"/>
    <s v="C0053"/>
    <s v="QuantumPulse Systems"/>
    <s v="Samantha Mitchell"/>
    <x v="4"/>
    <x v="17"/>
    <s v="Cleveland"/>
    <x v="3"/>
    <x v="0"/>
    <x v="1"/>
    <n v="5"/>
    <x v="5"/>
  </r>
  <r>
    <x v="26"/>
    <n v="50174"/>
    <x v="4"/>
    <x v="4"/>
    <s v="HydraBloom Hydrating Moisturizer 50ml"/>
    <x v="0"/>
    <n v="150"/>
    <n v="14.95"/>
    <n v="2242.5"/>
    <n v="4.45"/>
    <n v="667.5"/>
    <n v="10.5"/>
    <n v="1575"/>
    <n v="0.7023411371237458"/>
    <s v="C0022"/>
    <s v="Pinnacle Sphere Corp."/>
    <s v="Victoria Reed"/>
    <x v="2"/>
    <x v="4"/>
    <s v="Portland"/>
    <x v="0"/>
    <x v="0"/>
    <x v="1"/>
    <n v="5"/>
    <x v="5"/>
  </r>
  <r>
    <x v="26"/>
    <n v="50175"/>
    <x v="31"/>
    <x v="31"/>
    <s v="TimelessElixir Anti-Wrinkle Serum 15ml"/>
    <x v="1"/>
    <n v="150"/>
    <n v="19.349999999999998"/>
    <n v="2902.4999999999995"/>
    <n v="7.55"/>
    <n v="1132.5"/>
    <n v="11.799999999999997"/>
    <n v="1769.9999999999995"/>
    <n v="0.60981912144702832"/>
    <s v="C0047"/>
    <s v="SilverWave Creations"/>
    <s v="Samuel Moore"/>
    <x v="0"/>
    <x v="0"/>
    <s v="Santa Fe"/>
    <x v="0"/>
    <x v="0"/>
    <x v="1"/>
    <n v="5"/>
    <x v="5"/>
  </r>
  <r>
    <x v="26"/>
    <n v="50176"/>
    <x v="1"/>
    <x v="1"/>
    <s v="VitaGlow Brightening Serum 30ml"/>
    <x v="1"/>
    <n v="50"/>
    <n v="22.1"/>
    <n v="1105"/>
    <n v="7.6"/>
    <n v="380"/>
    <n v="14.500000000000002"/>
    <n v="725"/>
    <n v="0.65610859728506787"/>
    <s v="C0012"/>
    <s v="Radiant Craft Incorporated"/>
    <s v="Samuel Moore"/>
    <x v="0"/>
    <x v="1"/>
    <s v="Phoenix"/>
    <x v="0"/>
    <x v="0"/>
    <x v="1"/>
    <n v="5"/>
    <x v="5"/>
  </r>
  <r>
    <x v="26"/>
    <n v="50177"/>
    <x v="21"/>
    <x v="21"/>
    <s v="RadiantGlow Gel Cleanser 100ml"/>
    <x v="2"/>
    <n v="50"/>
    <n v="12.25"/>
    <n v="612.5"/>
    <n v="4.45"/>
    <n v="222.5"/>
    <n v="7.8"/>
    <n v="390"/>
    <n v="0.63673469387755099"/>
    <s v="C0040"/>
    <s v="Atticus Quinn"/>
    <s v="Emily Clarke"/>
    <x v="3"/>
    <x v="29"/>
    <s v="Charlotte"/>
    <x v="2"/>
    <x v="0"/>
    <x v="1"/>
    <n v="5"/>
    <x v="5"/>
  </r>
  <r>
    <x v="27"/>
    <n v="50178"/>
    <x v="46"/>
    <x v="46"/>
    <s v="PorePurify Exfoliating Tonic 100ml"/>
    <x v="4"/>
    <n v="100"/>
    <n v="9.3000000000000007"/>
    <n v="930.00000000000011"/>
    <n v="3.8"/>
    <n v="380"/>
    <n v="5.5000000000000009"/>
    <n v="550.00000000000011"/>
    <n v="0.59139784946236562"/>
    <s v="C0001"/>
    <s v="Belle Glow Cosmetics"/>
    <s v="Elizabeth Young"/>
    <x v="2"/>
    <x v="13"/>
    <s v="Los Angeles"/>
    <x v="0"/>
    <x v="0"/>
    <x v="1"/>
    <n v="6"/>
    <x v="5"/>
  </r>
  <r>
    <x v="27"/>
    <n v="50179"/>
    <x v="21"/>
    <x v="21"/>
    <s v="RadiantGlow Gel Cleanser 100ml"/>
    <x v="2"/>
    <n v="100"/>
    <n v="12.25"/>
    <n v="1225"/>
    <n v="4.45"/>
    <n v="445"/>
    <n v="7.8"/>
    <n v="780"/>
    <n v="0.63673469387755099"/>
    <s v="C0051"/>
    <s v="InfinitiCraft Corp."/>
    <s v="William Jenkins"/>
    <x v="3"/>
    <x v="6"/>
    <s v="Tampa"/>
    <x v="2"/>
    <x v="0"/>
    <x v="1"/>
    <n v="6"/>
    <x v="5"/>
  </r>
  <r>
    <x v="27"/>
    <n v="50180"/>
    <x v="4"/>
    <x v="4"/>
    <s v="HydraBloom Hydrating Moisturizer 50ml"/>
    <x v="0"/>
    <n v="100"/>
    <n v="14.95"/>
    <n v="1495"/>
    <n v="4.45"/>
    <n v="445"/>
    <n v="10.5"/>
    <n v="1050"/>
    <n v="0.7023411371237458"/>
    <s v="C0025"/>
    <s v="Eamon Nash"/>
    <s v="Samuel Moore"/>
    <x v="0"/>
    <x v="1"/>
    <s v="Tucson"/>
    <x v="0"/>
    <x v="0"/>
    <x v="1"/>
    <n v="6"/>
    <x v="5"/>
  </r>
  <r>
    <x v="27"/>
    <n v="50181"/>
    <x v="13"/>
    <x v="13"/>
    <s v="LuminousGlow Tinted Sunscreen 100ml"/>
    <x v="3"/>
    <n v="150"/>
    <n v="26.35"/>
    <n v="3952.5"/>
    <n v="9"/>
    <n v="1350"/>
    <n v="17.350000000000001"/>
    <n v="2602.5"/>
    <n v="0.65844402277039848"/>
    <s v="C0033"/>
    <s v="ZenithGrove Solutions"/>
    <s v="Ava Franklin"/>
    <x v="1"/>
    <x v="26"/>
    <s v="Birmingham"/>
    <x v="2"/>
    <x v="0"/>
    <x v="1"/>
    <n v="6"/>
    <x v="5"/>
  </r>
  <r>
    <x v="27"/>
    <n v="50182"/>
    <x v="37"/>
    <x v="37"/>
    <s v="SunGuard Shield SPF 50+ 100ml"/>
    <x v="3"/>
    <n v="250"/>
    <n v="24.75"/>
    <n v="6187.5"/>
    <n v="7.75"/>
    <n v="1937.5"/>
    <n v="17"/>
    <n v="4250"/>
    <n v="0.68686868686868685"/>
    <s v="C0008"/>
    <s v="Serenity Sinclair"/>
    <s v="Ashley Turner"/>
    <x v="2"/>
    <x v="13"/>
    <s v="San Francisco"/>
    <x v="0"/>
    <x v="0"/>
    <x v="1"/>
    <n v="6"/>
    <x v="5"/>
  </r>
  <r>
    <x v="27"/>
    <n v="50183"/>
    <x v="10"/>
    <x v="10"/>
    <s v="LuminousGlow Tinted Sunscreen 50ml"/>
    <x v="3"/>
    <n v="250"/>
    <n v="16.95"/>
    <n v="4237.5"/>
    <n v="5.2"/>
    <n v="1300"/>
    <n v="11.75"/>
    <n v="2937.5"/>
    <n v="0.69321533923303835"/>
    <s v="C0026"/>
    <s v="Golden Aura Creations"/>
    <s v="Samuel Moore"/>
    <x v="0"/>
    <x v="0"/>
    <s v="Albuquerque"/>
    <x v="0"/>
    <x v="0"/>
    <x v="1"/>
    <n v="6"/>
    <x v="5"/>
  </r>
  <r>
    <x v="27"/>
    <n v="50184"/>
    <x v="3"/>
    <x v="3"/>
    <s v="RadiantGlow Gel Cleanser 200ml"/>
    <x v="2"/>
    <n v="100"/>
    <n v="20.350000000000001"/>
    <n v="2035.0000000000002"/>
    <n v="7.75"/>
    <n v="775"/>
    <n v="12.600000000000001"/>
    <n v="1260.0000000000002"/>
    <n v="0.61916461916461918"/>
    <s v="C0006"/>
    <s v="Maeve Kingsley"/>
    <s v="Christopher Green"/>
    <x v="0"/>
    <x v="21"/>
    <s v="Las Vegas"/>
    <x v="0"/>
    <x v="0"/>
    <x v="1"/>
    <n v="6"/>
    <x v="5"/>
  </r>
  <r>
    <x v="27"/>
    <n v="50185"/>
    <x v="47"/>
    <x v="47"/>
    <s v="AgelessAura Anti-Aging Moisturizer 100ml"/>
    <x v="0"/>
    <n v="150"/>
    <n v="32.75"/>
    <n v="4912.5"/>
    <n v="11.25"/>
    <n v="1687.5"/>
    <n v="21.5"/>
    <n v="3225"/>
    <n v="0.65648854961832059"/>
    <s v="C0017"/>
    <s v="Seraphina Hart"/>
    <s v="David Carter"/>
    <x v="1"/>
    <x v="2"/>
    <s v="Buffalo"/>
    <x v="1"/>
    <x v="0"/>
    <x v="1"/>
    <n v="6"/>
    <x v="5"/>
  </r>
  <r>
    <x v="28"/>
    <n v="50186"/>
    <x v="0"/>
    <x v="0"/>
    <s v="HydraBloom Hydrating Moisturizer 100ml"/>
    <x v="0"/>
    <n v="50"/>
    <n v="24.85"/>
    <n v="1242.5"/>
    <n v="7.75"/>
    <n v="387.5"/>
    <n v="17.100000000000001"/>
    <n v="855"/>
    <n v="0.68812877263581484"/>
    <s v="C0035"/>
    <s v="CrystalMist Skincare"/>
    <s v="Daniel Nelson"/>
    <x v="0"/>
    <x v="30"/>
    <s v="Denver"/>
    <x v="0"/>
    <x v="0"/>
    <x v="1"/>
    <n v="7"/>
    <x v="5"/>
  </r>
  <r>
    <x v="28"/>
    <n v="50187"/>
    <x v="48"/>
    <x v="48"/>
    <s v="CrystalGlow Gentle Exfoliator 150ml"/>
    <x v="7"/>
    <n v="50"/>
    <n v="24.75"/>
    <n v="1237.5"/>
    <n v="10.75"/>
    <n v="537.5"/>
    <n v="14"/>
    <n v="700"/>
    <n v="0.56565656565656564"/>
    <s v="C0020"/>
    <s v="Lyric Davenport"/>
    <s v="Elizabeth Young"/>
    <x v="2"/>
    <x v="13"/>
    <s v="San Diego"/>
    <x v="0"/>
    <x v="0"/>
    <x v="1"/>
    <n v="7"/>
    <x v="5"/>
  </r>
  <r>
    <x v="28"/>
    <n v="50188"/>
    <x v="25"/>
    <x v="25"/>
    <s v="PureFoam Renewing Cleanser 100ml"/>
    <x v="2"/>
    <n v="150"/>
    <n v="12.45"/>
    <n v="1867.5"/>
    <n v="5.2"/>
    <n v="780"/>
    <n v="7.2499999999999991"/>
    <n v="1087.5"/>
    <n v="0.58232931726907633"/>
    <s v="C0004"/>
    <s v="Enchanted Silk Creations"/>
    <s v="David Carter"/>
    <x v="1"/>
    <x v="2"/>
    <s v="New York City"/>
    <x v="1"/>
    <x v="0"/>
    <x v="1"/>
    <n v="7"/>
    <x v="5"/>
  </r>
  <r>
    <x v="28"/>
    <n v="50189"/>
    <x v="23"/>
    <x v="23"/>
    <s v="RadiantGlow Gel Cleanser 50ml"/>
    <x v="2"/>
    <n v="100"/>
    <n v="4.7"/>
    <n v="470"/>
    <n v="2.2999999999999998"/>
    <n v="230"/>
    <n v="2.4000000000000004"/>
    <n v="240"/>
    <n v="0.51063829787234039"/>
    <s v="C0016"/>
    <s v="Griffin Maddox"/>
    <s v="Rachel Owens"/>
    <x v="4"/>
    <x v="16"/>
    <s v="Chicago"/>
    <x v="3"/>
    <x v="0"/>
    <x v="1"/>
    <n v="7"/>
    <x v="5"/>
  </r>
  <r>
    <x v="28"/>
    <n v="50190"/>
    <x v="1"/>
    <x v="1"/>
    <s v="VitaGlow Brightening Serum 30ml"/>
    <x v="1"/>
    <n v="100"/>
    <n v="22.1"/>
    <n v="2210"/>
    <n v="7.6"/>
    <n v="760"/>
    <n v="14.500000000000002"/>
    <n v="1450"/>
    <n v="0.65610859728506787"/>
    <s v="C0054"/>
    <s v="HorizonFlare Corp."/>
    <s v="Daniel Nelson"/>
    <x v="0"/>
    <x v="3"/>
    <s v="Casper"/>
    <x v="0"/>
    <x v="0"/>
    <x v="1"/>
    <n v="7"/>
    <x v="5"/>
  </r>
  <r>
    <x v="28"/>
    <n v="50191"/>
    <x v="0"/>
    <x v="0"/>
    <s v="HydraBloom Hydrating Moisturizer 100ml"/>
    <x v="0"/>
    <n v="100"/>
    <n v="24.85"/>
    <n v="2485"/>
    <n v="7.75"/>
    <n v="775"/>
    <n v="17.100000000000001"/>
    <n v="1710"/>
    <n v="0.68812877263581484"/>
    <s v="C0002"/>
    <s v="Radiant Luxe Beauty"/>
    <s v="Daniel Nelson"/>
    <x v="0"/>
    <x v="3"/>
    <s v="Cheyenne"/>
    <x v="0"/>
    <x v="0"/>
    <x v="1"/>
    <n v="7"/>
    <x v="5"/>
  </r>
  <r>
    <x v="28"/>
    <n v="50192"/>
    <x v="11"/>
    <x v="11"/>
    <s v="ClearSkies UV Defense SPF 30 100ml"/>
    <x v="3"/>
    <n v="150"/>
    <n v="32.549999999999997"/>
    <n v="4882.5"/>
    <n v="11.25"/>
    <n v="1687.5"/>
    <n v="21.299999999999997"/>
    <n v="3195"/>
    <n v="0.65437788018433185"/>
    <s v="C0048"/>
    <s v="Octavia Hart"/>
    <s v="Victoria Reed"/>
    <x v="2"/>
    <x v="24"/>
    <s v="Seattle"/>
    <x v="0"/>
    <x v="0"/>
    <x v="1"/>
    <n v="7"/>
    <x v="5"/>
  </r>
  <r>
    <x v="29"/>
    <n v="50193"/>
    <x v="13"/>
    <x v="13"/>
    <s v="LuminousGlow Tinted Sunscreen 100ml"/>
    <x v="3"/>
    <n v="250"/>
    <n v="26.35"/>
    <n v="6587.5"/>
    <n v="9"/>
    <n v="2250"/>
    <n v="17.350000000000001"/>
    <n v="4337.5"/>
    <n v="0.65844402277039848"/>
    <s v="C0021"/>
    <s v="Horizon Luxe Ventures"/>
    <s v="William Jenkins"/>
    <x v="3"/>
    <x v="6"/>
    <s v="Orlando"/>
    <x v="2"/>
    <x v="0"/>
    <x v="1"/>
    <n v="10"/>
    <x v="5"/>
  </r>
  <r>
    <x v="29"/>
    <n v="50194"/>
    <x v="13"/>
    <x v="13"/>
    <s v="LuminousGlow Tinted Sunscreen 100ml"/>
    <x v="3"/>
    <n v="100"/>
    <n v="26.35"/>
    <n v="2635"/>
    <n v="9"/>
    <n v="900"/>
    <n v="17.350000000000001"/>
    <n v="1735"/>
    <n v="0.65844402277039848"/>
    <s v="C0037"/>
    <s v="PureWhisper Essentials"/>
    <s v="Lauren King"/>
    <x v="4"/>
    <x v="18"/>
    <s v="Des Moines"/>
    <x v="3"/>
    <x v="0"/>
    <x v="1"/>
    <n v="10"/>
    <x v="5"/>
  </r>
  <r>
    <x v="29"/>
    <n v="50195"/>
    <x v="16"/>
    <x v="16"/>
    <s v="FreshWipe Cleansing Towelettes  80s"/>
    <x v="6"/>
    <n v="50"/>
    <n v="14.55"/>
    <n v="727.5"/>
    <n v="6.55"/>
    <n v="327.5"/>
    <n v="8"/>
    <n v="400"/>
    <n v="0.54982817869415812"/>
    <s v="C0010"/>
    <s v="Aurora Flair Cosmetix"/>
    <s v="Jennifer Adams"/>
    <x v="1"/>
    <x v="10"/>
    <s v="Dallas"/>
    <x v="2"/>
    <x v="0"/>
    <x v="1"/>
    <n v="10"/>
    <x v="5"/>
  </r>
  <r>
    <x v="29"/>
    <n v="50196"/>
    <x v="21"/>
    <x v="21"/>
    <s v="RadiantGlow Gel Cleanser 100ml"/>
    <x v="2"/>
    <n v="100"/>
    <n v="12.25"/>
    <n v="1225"/>
    <n v="4.45"/>
    <n v="445"/>
    <n v="7.8"/>
    <n v="780"/>
    <n v="0.63673469387755099"/>
    <s v="C0030"/>
    <s v="BlossomRadiance Essentials"/>
    <s v="Michael Evans"/>
    <x v="1"/>
    <x v="10"/>
    <s v="San Antonio"/>
    <x v="2"/>
    <x v="0"/>
    <x v="1"/>
    <n v="10"/>
    <x v="5"/>
  </r>
  <r>
    <x v="29"/>
    <n v="50197"/>
    <x v="11"/>
    <x v="11"/>
    <s v="ClearSkies UV Defense SPF 30 100ml"/>
    <x v="3"/>
    <n v="250"/>
    <n v="32.549999999999997"/>
    <n v="8137.4999999999991"/>
    <n v="11.25"/>
    <n v="2812.5"/>
    <n v="21.299999999999997"/>
    <n v="5324.9999999999991"/>
    <n v="0.65437788018433174"/>
    <s v="C0042"/>
    <s v="Jasper Monroe"/>
    <s v="Nicholas Coleman"/>
    <x v="4"/>
    <x v="27"/>
    <s v="Detroit"/>
    <x v="3"/>
    <x v="0"/>
    <x v="1"/>
    <n v="10"/>
    <x v="5"/>
  </r>
  <r>
    <x v="30"/>
    <n v="50198"/>
    <x v="48"/>
    <x v="48"/>
    <s v="CrystalGlow Gentle Exfoliator 150ml"/>
    <x v="7"/>
    <n v="50"/>
    <n v="24.75"/>
    <n v="1237.5"/>
    <n v="10.75"/>
    <n v="537.5"/>
    <n v="14"/>
    <n v="700"/>
    <n v="0.56565656565656564"/>
    <s v="C0023"/>
    <s v="Rosy Hue Beauty"/>
    <s v="Benjamin Ingram"/>
    <x v="0"/>
    <x v="22"/>
    <s v="Boise"/>
    <x v="0"/>
    <x v="0"/>
    <x v="1"/>
    <n v="11"/>
    <x v="5"/>
  </r>
  <r>
    <x v="30"/>
    <n v="50199"/>
    <x v="49"/>
    <x v="49"/>
    <s v="TimelessElixir Anti-Wrinkle Serum 50ml"/>
    <x v="1"/>
    <n v="100"/>
    <n v="37.549999999999997"/>
    <n v="3754.9999999999995"/>
    <n v="14.25"/>
    <n v="1425"/>
    <n v="23.299999999999997"/>
    <n v="2329.9999999999995"/>
    <n v="0.62050599201065237"/>
    <s v="C0049"/>
    <s v="PinnacleSage Group"/>
    <s v="Ava Franklin"/>
    <x v="1"/>
    <x v="12"/>
    <s v="New Orleans"/>
    <x v="2"/>
    <x v="0"/>
    <x v="1"/>
    <n v="11"/>
    <x v="5"/>
  </r>
  <r>
    <x v="30"/>
    <n v="50200"/>
    <x v="13"/>
    <x v="13"/>
    <s v="LuminousGlow Tinted Sunscreen 100ml"/>
    <x v="3"/>
    <n v="200"/>
    <n v="26.35"/>
    <n v="5270"/>
    <n v="9"/>
    <n v="1800"/>
    <n v="17.350000000000001"/>
    <n v="3470"/>
    <n v="0.65844402277039848"/>
    <s v="C0013"/>
    <s v="Seraphina Sinclair"/>
    <s v="Jessica Foster"/>
    <x v="2"/>
    <x v="20"/>
    <s v="Wasilla"/>
    <x v="0"/>
    <x v="0"/>
    <x v="1"/>
    <n v="11"/>
    <x v="5"/>
  </r>
  <r>
    <x v="30"/>
    <n v="50201"/>
    <x v="50"/>
    <x v="50"/>
    <s v="SilkSkin Lightweight Moisture Veil 50ml"/>
    <x v="0"/>
    <n v="50"/>
    <n v="16.349999999999998"/>
    <n v="817.49999999999989"/>
    <n v="5.2"/>
    <n v="260"/>
    <n v="11.149999999999999"/>
    <n v="557.49999999999989"/>
    <n v="0.68195718654434245"/>
    <s v="C0052"/>
    <s v="OceanQuest Enterprises"/>
    <s v="Emily Clarke"/>
    <x v="3"/>
    <x v="9"/>
    <s v="Charleston"/>
    <x v="2"/>
    <x v="0"/>
    <x v="1"/>
    <n v="11"/>
    <x v="5"/>
  </r>
  <r>
    <x v="30"/>
    <n v="50202"/>
    <x v="18"/>
    <x v="18"/>
    <s v="PurePurge Micellar Cleansing Water 100ml"/>
    <x v="6"/>
    <n v="50"/>
    <n v="3.9"/>
    <n v="195"/>
    <n v="2.2999999999999998"/>
    <n v="115"/>
    <n v="1.6"/>
    <n v="80"/>
    <n v="0.41025641025641024"/>
    <s v="C0028"/>
    <s v="Thaddeus Nash"/>
    <s v="Christopher Green"/>
    <x v="0"/>
    <x v="21"/>
    <s v="Reno"/>
    <x v="0"/>
    <x v="0"/>
    <x v="1"/>
    <n v="11"/>
    <x v="5"/>
  </r>
  <r>
    <x v="31"/>
    <n v="50203"/>
    <x v="11"/>
    <x v="11"/>
    <s v="ClearSkies UV Defense SPF 30 100ml"/>
    <x v="3"/>
    <n v="200"/>
    <n v="32.549999999999997"/>
    <n v="6509.9999999999991"/>
    <n v="11.25"/>
    <n v="2250"/>
    <n v="21.299999999999997"/>
    <n v="4259.9999999999991"/>
    <n v="0.65437788018433174"/>
    <s v="C0039"/>
    <s v="EtherealSilk Creations"/>
    <s v="Grace Allen"/>
    <x v="2"/>
    <x v="20"/>
    <s v="Juneau"/>
    <x v="0"/>
    <x v="0"/>
    <x v="1"/>
    <n v="12"/>
    <x v="6"/>
  </r>
  <r>
    <x v="31"/>
    <n v="50204"/>
    <x v="4"/>
    <x v="4"/>
    <s v="HydraBloom Hydrating Moisturizer 50ml"/>
    <x v="0"/>
    <n v="150"/>
    <n v="14.95"/>
    <n v="2242.5"/>
    <n v="4.45"/>
    <n v="667.5"/>
    <n v="10.5"/>
    <n v="1575"/>
    <n v="0.7023411371237458"/>
    <s v="C0045"/>
    <s v="AuroraBlossom Essentials"/>
    <s v="Ashley Turner"/>
    <x v="2"/>
    <x v="13"/>
    <s v="Fresno"/>
    <x v="0"/>
    <x v="0"/>
    <x v="1"/>
    <n v="12"/>
    <x v="6"/>
  </r>
  <r>
    <x v="31"/>
    <n v="50205"/>
    <x v="31"/>
    <x v="31"/>
    <s v="TimelessElixir Anti-Wrinkle Serum 15ml"/>
    <x v="1"/>
    <n v="50"/>
    <n v="19.349999999999998"/>
    <n v="967.49999999999989"/>
    <n v="7.55"/>
    <n v="377.5"/>
    <n v="11.799999999999997"/>
    <n v="589.99999999999989"/>
    <n v="0.60981912144702832"/>
    <s v="C0034"/>
    <s v="Cassian Winters"/>
    <s v="David Carter"/>
    <x v="1"/>
    <x v="2"/>
    <s v="Albany"/>
    <x v="1"/>
    <x v="0"/>
    <x v="1"/>
    <n v="12"/>
    <x v="6"/>
  </r>
  <r>
    <x v="31"/>
    <n v="50206"/>
    <x v="11"/>
    <x v="11"/>
    <s v="ClearSkies UV Defense SPF 30 100ml"/>
    <x v="3"/>
    <n v="200"/>
    <n v="32.549999999999997"/>
    <n v="6509.9999999999991"/>
    <n v="11.25"/>
    <n v="2250"/>
    <n v="21.299999999999997"/>
    <n v="4259.9999999999991"/>
    <n v="0.65437788018433174"/>
    <s v="C0056"/>
    <s v="Imogen West"/>
    <s v="Ava Franklin"/>
    <x v="1"/>
    <x v="33"/>
    <s v="Little Rock"/>
    <x v="2"/>
    <x v="0"/>
    <x v="1"/>
    <n v="12"/>
    <x v="6"/>
  </r>
  <r>
    <x v="31"/>
    <n v="50207"/>
    <x v="10"/>
    <x v="10"/>
    <s v="LuminousGlow Tinted Sunscreen 50ml"/>
    <x v="3"/>
    <n v="150"/>
    <n v="16.95"/>
    <n v="2542.5"/>
    <n v="5.2"/>
    <n v="780"/>
    <n v="11.75"/>
    <n v="1762.5"/>
    <n v="0.69321533923303835"/>
    <s v="C0007"/>
    <s v="Orion Sterling"/>
    <s v="Jessica Foster"/>
    <x v="2"/>
    <x v="20"/>
    <s v="Anchorage"/>
    <x v="0"/>
    <x v="0"/>
    <x v="1"/>
    <n v="12"/>
    <x v="6"/>
  </r>
  <r>
    <x v="31"/>
    <n v="50208"/>
    <x v="25"/>
    <x v="25"/>
    <s v="PureFoam Renewing Cleanser 100ml"/>
    <x v="2"/>
    <n v="100"/>
    <n v="12.45"/>
    <n v="1245"/>
    <n v="5.2"/>
    <n v="520"/>
    <n v="7.2499999999999991"/>
    <n v="725"/>
    <n v="0.58232931726907633"/>
    <s v="C0048"/>
    <s v="Octavia Hart"/>
    <s v="Victoria Reed"/>
    <x v="2"/>
    <x v="24"/>
    <s v="Seattle"/>
    <x v="0"/>
    <x v="0"/>
    <x v="1"/>
    <n v="12"/>
    <x v="6"/>
  </r>
  <r>
    <x v="32"/>
    <n v="50209"/>
    <x v="51"/>
    <x v="51"/>
    <s v="SunGuard Shield SPF 50+ 30ml"/>
    <x v="3"/>
    <n v="250"/>
    <n v="9.9"/>
    <n v="2475"/>
    <n v="3.3"/>
    <n v="825"/>
    <n v="6.6000000000000005"/>
    <n v="1650"/>
    <n v="0.66666666666666663"/>
    <s v="C0022"/>
    <s v="Pinnacle Sphere Corp."/>
    <s v="Victoria Reed"/>
    <x v="2"/>
    <x v="4"/>
    <s v="Portland"/>
    <x v="0"/>
    <x v="0"/>
    <x v="1"/>
    <n v="13"/>
    <x v="6"/>
  </r>
  <r>
    <x v="32"/>
    <n v="50210"/>
    <x v="52"/>
    <x v="52"/>
    <s v="CalmBliss Soothing Toner 100ml"/>
    <x v="4"/>
    <n v="50"/>
    <n v="13"/>
    <n v="650"/>
    <n v="4.7"/>
    <n v="235"/>
    <n v="8.3000000000000007"/>
    <n v="415"/>
    <n v="0.63846153846153841"/>
    <s v="C0037"/>
    <s v="PureWhisper Essentials"/>
    <s v="Lauren King"/>
    <x v="4"/>
    <x v="18"/>
    <s v="Des Moines"/>
    <x v="3"/>
    <x v="0"/>
    <x v="1"/>
    <n v="13"/>
    <x v="6"/>
  </r>
  <r>
    <x v="32"/>
    <n v="50211"/>
    <x v="53"/>
    <x v="53"/>
    <s v="DreamSoothe Overnight Mask 100g"/>
    <x v="5"/>
    <n v="150"/>
    <n v="21.75"/>
    <n v="3262.5"/>
    <n v="9.5500000000000007"/>
    <n v="1432.5"/>
    <n v="12.2"/>
    <n v="1830"/>
    <n v="0.56091954022988511"/>
    <s v="C0041"/>
    <s v="Cassiopeia Dawson"/>
    <s v="Benjamin Lawson"/>
    <x v="1"/>
    <x v="5"/>
    <s v="Oklahoma City"/>
    <x v="2"/>
    <x v="0"/>
    <x v="1"/>
    <n v="13"/>
    <x v="6"/>
  </r>
  <r>
    <x v="32"/>
    <n v="50212"/>
    <x v="8"/>
    <x v="8"/>
    <s v="CrystalClear Hyaluronic Boost 30ml"/>
    <x v="1"/>
    <n v="100"/>
    <n v="19.100000000000001"/>
    <n v="1910.0000000000002"/>
    <n v="6.6"/>
    <n v="660"/>
    <n v="12.500000000000002"/>
    <n v="1250.0000000000002"/>
    <n v="0.65445026178010479"/>
    <s v="C0019"/>
    <s v="Delilah Prescott"/>
    <s v="Benjamin Lawson"/>
    <x v="1"/>
    <x v="25"/>
    <s v="Kansas City"/>
    <x v="3"/>
    <x v="0"/>
    <x v="1"/>
    <n v="13"/>
    <x v="6"/>
  </r>
  <r>
    <x v="32"/>
    <n v="50213"/>
    <x v="11"/>
    <x v="11"/>
    <s v="ClearSkies UV Defense SPF 30 100ml"/>
    <x v="3"/>
    <n v="250"/>
    <n v="32.549999999999997"/>
    <n v="8137.4999999999991"/>
    <n v="11.25"/>
    <n v="2812.5"/>
    <n v="21.299999999999997"/>
    <n v="5324.9999999999991"/>
    <n v="0.65437788018433174"/>
    <s v="C0020"/>
    <s v="Lyric Davenport"/>
    <s v="Elizabeth Young"/>
    <x v="2"/>
    <x v="13"/>
    <s v="San Diego"/>
    <x v="0"/>
    <x v="0"/>
    <x v="1"/>
    <n v="13"/>
    <x v="6"/>
  </r>
  <r>
    <x v="32"/>
    <n v="50214"/>
    <x v="21"/>
    <x v="21"/>
    <s v="RadiantGlow Gel Cleanser 100ml"/>
    <x v="2"/>
    <n v="100"/>
    <n v="12.25"/>
    <n v="1225"/>
    <n v="4.45"/>
    <n v="445"/>
    <n v="7.8"/>
    <n v="780"/>
    <n v="0.63673469387755099"/>
    <s v="C0012"/>
    <s v="Radiant Craft Incorporated"/>
    <s v="Samuel Moore"/>
    <x v="0"/>
    <x v="1"/>
    <s v="Phoenix"/>
    <x v="0"/>
    <x v="0"/>
    <x v="1"/>
    <n v="13"/>
    <x v="6"/>
  </r>
  <r>
    <x v="32"/>
    <n v="50215"/>
    <x v="10"/>
    <x v="10"/>
    <s v="LuminousGlow Tinted Sunscreen 50ml"/>
    <x v="3"/>
    <n v="150"/>
    <n v="16.95"/>
    <n v="2542.5"/>
    <n v="5.2"/>
    <n v="780"/>
    <n v="11.75"/>
    <n v="1762.5"/>
    <n v="0.69321533923303835"/>
    <s v="C0051"/>
    <s v="InfinitiCraft Corp."/>
    <s v="William Jenkins"/>
    <x v="3"/>
    <x v="6"/>
    <s v="Tampa"/>
    <x v="2"/>
    <x v="0"/>
    <x v="1"/>
    <n v="13"/>
    <x v="6"/>
  </r>
  <r>
    <x v="33"/>
    <n v="50216"/>
    <x v="0"/>
    <x v="0"/>
    <s v="HydraBloom Hydrating Moisturizer 100ml"/>
    <x v="0"/>
    <n v="50"/>
    <n v="24.85"/>
    <n v="1242.5"/>
    <n v="7.75"/>
    <n v="387.5"/>
    <n v="17.100000000000001"/>
    <n v="855"/>
    <n v="0.68812877263581484"/>
    <s v="C0031"/>
    <s v="StellarWings Incorporated"/>
    <s v="Matthew Walker"/>
    <x v="1"/>
    <x v="23"/>
    <s v="Atlanta"/>
    <x v="2"/>
    <x v="0"/>
    <x v="1"/>
    <n v="14"/>
    <x v="6"/>
  </r>
  <r>
    <x v="33"/>
    <n v="50217"/>
    <x v="45"/>
    <x v="45"/>
    <s v="CrystalClear Hyaluronic Boost 50ml"/>
    <x v="1"/>
    <n v="150"/>
    <n v="29.65"/>
    <n v="4447.5"/>
    <n v="10.75"/>
    <n v="1612.5"/>
    <n v="18.899999999999999"/>
    <n v="2835"/>
    <n v="0.63743676222596968"/>
    <s v="C0028"/>
    <s v="Thaddeus Nash"/>
    <s v="Christopher Green"/>
    <x v="0"/>
    <x v="21"/>
    <s v="Reno"/>
    <x v="0"/>
    <x v="0"/>
    <x v="1"/>
    <n v="14"/>
    <x v="6"/>
  </r>
  <r>
    <x v="33"/>
    <n v="50218"/>
    <x v="38"/>
    <x v="38"/>
    <s v="CrystalGlow Gentle Exfoliator 100ml"/>
    <x v="7"/>
    <n v="50"/>
    <n v="19.95"/>
    <n v="997.5"/>
    <n v="7.45"/>
    <n v="372.5"/>
    <n v="12.5"/>
    <n v="625"/>
    <n v="0.62656641604010022"/>
    <s v="C0018"/>
    <s v="Lucian Kingsley"/>
    <s v="Lauren King"/>
    <x v="4"/>
    <x v="11"/>
    <s v="Sioux Falls"/>
    <x v="3"/>
    <x v="0"/>
    <x v="1"/>
    <n v="14"/>
    <x v="6"/>
  </r>
  <r>
    <x v="33"/>
    <n v="50219"/>
    <x v="8"/>
    <x v="8"/>
    <s v="CrystalClear Hyaluronic Boost 30ml"/>
    <x v="1"/>
    <n v="150"/>
    <n v="19.100000000000001"/>
    <n v="2865"/>
    <n v="6.6"/>
    <n v="990"/>
    <n v="12.500000000000002"/>
    <n v="1875"/>
    <n v="0.65445026178010468"/>
    <s v="C0014"/>
    <s v="Stellar Dynamo Corp."/>
    <s v="Olivia Harrison"/>
    <x v="3"/>
    <x v="14"/>
    <s v="Richmond"/>
    <x v="2"/>
    <x v="0"/>
    <x v="1"/>
    <n v="14"/>
    <x v="6"/>
  </r>
  <r>
    <x v="33"/>
    <n v="50220"/>
    <x v="2"/>
    <x v="2"/>
    <s v="TimelessElixir Anti-Wrinkle Serum 30m"/>
    <x v="1"/>
    <n v="50"/>
    <n v="25.3"/>
    <n v="1265"/>
    <n v="9.4"/>
    <n v="470"/>
    <n v="15.9"/>
    <n v="795"/>
    <n v="0.62845849802371545"/>
    <s v="C0009"/>
    <s v="Imelda Sinclair"/>
    <s v="William Jenkins"/>
    <x v="3"/>
    <x v="6"/>
    <s v="Miami"/>
    <x v="2"/>
    <x v="0"/>
    <x v="1"/>
    <n v="14"/>
    <x v="6"/>
  </r>
  <r>
    <x v="33"/>
    <n v="50221"/>
    <x v="53"/>
    <x v="53"/>
    <s v="DreamSoothe Overnight Mask 100g"/>
    <x v="5"/>
    <n v="100"/>
    <n v="21.75"/>
    <n v="2175"/>
    <n v="9.5500000000000007"/>
    <n v="955"/>
    <n v="12.2"/>
    <n v="1220"/>
    <n v="0.56091954022988511"/>
    <s v="C0055"/>
    <s v="TimelessAura Luxe Skincare"/>
    <s v="Samantha Mitchell"/>
    <x v="4"/>
    <x v="32"/>
    <s v="Charleston"/>
    <x v="2"/>
    <x v="0"/>
    <x v="1"/>
    <n v="14"/>
    <x v="6"/>
  </r>
  <r>
    <x v="33"/>
    <n v="50222"/>
    <x v="21"/>
    <x v="21"/>
    <s v="RadiantGlow Gel Cleanser 100ml"/>
    <x v="2"/>
    <n v="150"/>
    <n v="12.25"/>
    <n v="1837.5"/>
    <n v="4.45"/>
    <n v="667.5"/>
    <n v="7.8"/>
    <n v="1170"/>
    <n v="0.63673469387755099"/>
    <s v="C0004"/>
    <s v="Enchanted Silk Creations"/>
    <s v="David Carter"/>
    <x v="1"/>
    <x v="2"/>
    <s v="New York City"/>
    <x v="1"/>
    <x v="0"/>
    <x v="1"/>
    <n v="14"/>
    <x v="6"/>
  </r>
  <r>
    <x v="33"/>
    <n v="50223"/>
    <x v="51"/>
    <x v="51"/>
    <s v="SunGuard Shield SPF 50+ 30ml"/>
    <x v="3"/>
    <n v="250"/>
    <n v="9.9"/>
    <n v="2475"/>
    <n v="3.3"/>
    <n v="825"/>
    <n v="6.6000000000000005"/>
    <n v="1650"/>
    <n v="0.66666666666666663"/>
    <s v="C0024"/>
    <s v="Moonlight Grace Essentials"/>
    <s v="Jessica Foster"/>
    <x v="2"/>
    <x v="20"/>
    <s v="Nome"/>
    <x v="0"/>
    <x v="0"/>
    <x v="1"/>
    <n v="14"/>
    <x v="6"/>
  </r>
  <r>
    <x v="34"/>
    <n v="50224"/>
    <x v="1"/>
    <x v="1"/>
    <s v="VitaGlow Brightening Serum 30ml"/>
    <x v="1"/>
    <n v="150"/>
    <n v="22.1"/>
    <n v="3315"/>
    <n v="7.6"/>
    <n v="1140"/>
    <n v="14.500000000000002"/>
    <n v="2175"/>
    <n v="0.65610859728506787"/>
    <s v="C0035"/>
    <s v="CrystalMist Skincare"/>
    <s v="Daniel Nelson"/>
    <x v="0"/>
    <x v="30"/>
    <s v="Denver"/>
    <x v="0"/>
    <x v="0"/>
    <x v="1"/>
    <n v="17"/>
    <x v="6"/>
  </r>
  <r>
    <x v="34"/>
    <n v="50225"/>
    <x v="37"/>
    <x v="37"/>
    <s v="SunGuard Shield SPF 50+ 100ml"/>
    <x v="3"/>
    <n v="250"/>
    <n v="24.75"/>
    <n v="6187.5"/>
    <n v="7.75"/>
    <n v="1937.5"/>
    <n v="17"/>
    <n v="4250"/>
    <n v="0.68686868686868685"/>
    <s v="C0044"/>
    <s v="OpulentElixir Beauty"/>
    <s v="David Carter"/>
    <x v="1"/>
    <x v="2"/>
    <s v="Syracuse"/>
    <x v="1"/>
    <x v="0"/>
    <x v="1"/>
    <n v="17"/>
    <x v="6"/>
  </r>
  <r>
    <x v="34"/>
    <n v="50226"/>
    <x v="42"/>
    <x v="42"/>
    <s v="AquaFresh Hydrating Toner 200ml"/>
    <x v="4"/>
    <n v="50"/>
    <n v="19.600000000000001"/>
    <n v="980.00000000000011"/>
    <n v="6.6"/>
    <n v="330"/>
    <n v="13.000000000000002"/>
    <n v="650.00000000000011"/>
    <n v="0.66326530612244905"/>
    <s v="C0017"/>
    <s v="Seraphina Hart"/>
    <s v="David Carter"/>
    <x v="1"/>
    <x v="2"/>
    <s v="Buffalo"/>
    <x v="1"/>
    <x v="0"/>
    <x v="1"/>
    <n v="17"/>
    <x v="6"/>
  </r>
  <r>
    <x v="34"/>
    <n v="50227"/>
    <x v="49"/>
    <x v="49"/>
    <s v="TimelessElixir Anti-Wrinkle Serum 50ml"/>
    <x v="1"/>
    <n v="100"/>
    <n v="37.549999999999997"/>
    <n v="3754.9999999999995"/>
    <n v="14.25"/>
    <n v="1425"/>
    <n v="23.299999999999997"/>
    <n v="2329.9999999999995"/>
    <n v="0.62050599201065237"/>
    <s v="C0054"/>
    <s v="HorizonFlare Corp."/>
    <s v="Daniel Nelson"/>
    <x v="0"/>
    <x v="3"/>
    <s v="Casper"/>
    <x v="0"/>
    <x v="0"/>
    <x v="1"/>
    <n v="17"/>
    <x v="6"/>
  </r>
  <r>
    <x v="34"/>
    <n v="50228"/>
    <x v="8"/>
    <x v="8"/>
    <s v="CrystalClear Hyaluronic Boost 30ml"/>
    <x v="1"/>
    <n v="100"/>
    <n v="19.100000000000001"/>
    <n v="1910.0000000000002"/>
    <n v="6.6"/>
    <n v="660"/>
    <n v="12.500000000000002"/>
    <n v="1250.0000000000002"/>
    <n v="0.65445026178010479"/>
    <s v="C0025"/>
    <s v="Eamon Nash"/>
    <s v="Samuel Moore"/>
    <x v="0"/>
    <x v="1"/>
    <s v="Tucson"/>
    <x v="0"/>
    <x v="0"/>
    <x v="1"/>
    <n v="17"/>
    <x v="6"/>
  </r>
  <r>
    <x v="35"/>
    <n v="50229"/>
    <x v="0"/>
    <x v="0"/>
    <s v="HydraBloom Hydrating Moisturizer 100ml"/>
    <x v="0"/>
    <n v="100"/>
    <n v="24.85"/>
    <n v="2485"/>
    <n v="7.75"/>
    <n v="775"/>
    <n v="17.100000000000001"/>
    <n v="1710"/>
    <n v="0.68812877263581484"/>
    <s v="C0036"/>
    <s v="MoonlightHarbor Beauty"/>
    <s v="Rachel Owens"/>
    <x v="4"/>
    <x v="31"/>
    <s v="Milwaukee"/>
    <x v="3"/>
    <x v="0"/>
    <x v="1"/>
    <n v="18"/>
    <x v="6"/>
  </r>
  <r>
    <x v="35"/>
    <n v="50230"/>
    <x v="0"/>
    <x v="0"/>
    <s v="HydraBloom Hydrating Moisturizer 100ml"/>
    <x v="0"/>
    <n v="50"/>
    <n v="24.85"/>
    <n v="1242.5"/>
    <n v="7.75"/>
    <n v="387.5"/>
    <n v="17.100000000000001"/>
    <n v="855"/>
    <n v="0.68812877263581484"/>
    <s v="C0023"/>
    <s v="Rosy Hue Beauty"/>
    <s v="Benjamin Ingram"/>
    <x v="0"/>
    <x v="22"/>
    <s v="Boise"/>
    <x v="0"/>
    <x v="0"/>
    <x v="1"/>
    <n v="18"/>
    <x v="6"/>
  </r>
  <r>
    <x v="35"/>
    <n v="50231"/>
    <x v="38"/>
    <x v="38"/>
    <s v="CrystalGlow Gentle Exfoliator 100ml"/>
    <x v="7"/>
    <n v="50"/>
    <n v="19.95"/>
    <n v="997.5"/>
    <n v="7.45"/>
    <n v="372.5"/>
    <n v="12.5"/>
    <n v="625"/>
    <n v="0.62656641604010022"/>
    <s v="C0042"/>
    <s v="Jasper Monroe"/>
    <s v="Nicholas Coleman"/>
    <x v="4"/>
    <x v="27"/>
    <s v="Detroit"/>
    <x v="3"/>
    <x v="0"/>
    <x v="1"/>
    <n v="18"/>
    <x v="6"/>
  </r>
  <r>
    <x v="35"/>
    <n v="50232"/>
    <x v="0"/>
    <x v="0"/>
    <s v="HydraBloom Hydrating Moisturizer 100ml"/>
    <x v="0"/>
    <n v="50"/>
    <n v="24.85"/>
    <n v="1242.5"/>
    <n v="7.75"/>
    <n v="387.5"/>
    <n v="17.100000000000001"/>
    <n v="855"/>
    <n v="0.68812877263581484"/>
    <s v="C0006"/>
    <s v="Maeve Kingsley"/>
    <s v="Christopher Green"/>
    <x v="0"/>
    <x v="21"/>
    <s v="Las Vegas"/>
    <x v="0"/>
    <x v="0"/>
    <x v="1"/>
    <n v="18"/>
    <x v="6"/>
  </r>
  <r>
    <x v="35"/>
    <n v="50233"/>
    <x v="6"/>
    <x v="6"/>
    <s v="CrystalClear Hyaluronic Boost 15ml"/>
    <x v="1"/>
    <n v="150"/>
    <n v="14.75"/>
    <n v="2212.5"/>
    <n v="5.45"/>
    <n v="817.5"/>
    <n v="9.3000000000000007"/>
    <n v="1395"/>
    <n v="0.63050847457627124"/>
    <s v="C0026"/>
    <s v="Golden Aura Creations"/>
    <s v="Samuel Moore"/>
    <x v="0"/>
    <x v="0"/>
    <s v="Albuquerque"/>
    <x v="0"/>
    <x v="0"/>
    <x v="1"/>
    <n v="18"/>
    <x v="6"/>
  </r>
  <r>
    <x v="35"/>
    <n v="50234"/>
    <x v="23"/>
    <x v="23"/>
    <s v="RadiantGlow Gel Cleanser 50ml"/>
    <x v="2"/>
    <n v="100"/>
    <n v="4.7"/>
    <n v="470"/>
    <n v="2.2999999999999998"/>
    <n v="230"/>
    <n v="2.4000000000000004"/>
    <n v="240"/>
    <n v="0.51063829787234039"/>
    <s v="C0001"/>
    <s v="Belle Glow Cosmetics"/>
    <s v="Elizabeth Young"/>
    <x v="2"/>
    <x v="13"/>
    <s v="Los Angeles"/>
    <x v="0"/>
    <x v="0"/>
    <x v="1"/>
    <n v="18"/>
    <x v="6"/>
  </r>
  <r>
    <x v="35"/>
    <n v="50235"/>
    <x v="8"/>
    <x v="8"/>
    <s v="CrystalClear Hyaluronic Boost 30ml"/>
    <x v="1"/>
    <n v="100"/>
    <n v="19.100000000000001"/>
    <n v="1910.0000000000002"/>
    <n v="6.6"/>
    <n v="660"/>
    <n v="12.500000000000002"/>
    <n v="1250.0000000000002"/>
    <n v="0.65445026178010479"/>
    <s v="C0046"/>
    <s v="CrimsonPeak Ventures"/>
    <s v="Michael Evans"/>
    <x v="1"/>
    <x v="10"/>
    <s v="Fort Worth"/>
    <x v="2"/>
    <x v="0"/>
    <x v="1"/>
    <n v="18"/>
    <x v="6"/>
  </r>
  <r>
    <x v="35"/>
    <n v="50236"/>
    <x v="10"/>
    <x v="10"/>
    <s v="LuminousGlow Tinted Sunscreen 50ml"/>
    <x v="3"/>
    <n v="150"/>
    <n v="16.95"/>
    <n v="2542.5"/>
    <n v="5.2"/>
    <n v="780"/>
    <n v="11.75"/>
    <n v="1762.5"/>
    <n v="0.69321533923303835"/>
    <s v="C0015"/>
    <s v="Octavia Grey"/>
    <s v="Benjamin Lawson"/>
    <x v="1"/>
    <x v="8"/>
    <s v="St. Louis"/>
    <x v="3"/>
    <x v="0"/>
    <x v="1"/>
    <n v="18"/>
    <x v="6"/>
  </r>
  <r>
    <x v="36"/>
    <n v="50237"/>
    <x v="37"/>
    <x v="37"/>
    <s v="SunGuard Shield SPF 50+ 100ml"/>
    <x v="3"/>
    <n v="250"/>
    <n v="24.75"/>
    <n v="6187.5"/>
    <n v="7.75"/>
    <n v="1937.5"/>
    <n v="17"/>
    <n v="4250"/>
    <n v="0.68686868686868685"/>
    <s v="C0039"/>
    <s v="EtherealSilk Creations"/>
    <s v="Grace Allen"/>
    <x v="2"/>
    <x v="20"/>
    <s v="Juneau"/>
    <x v="0"/>
    <x v="0"/>
    <x v="1"/>
    <n v="19"/>
    <x v="7"/>
  </r>
  <r>
    <x v="36"/>
    <n v="50238"/>
    <x v="2"/>
    <x v="2"/>
    <s v="TimelessElixir Anti-Wrinkle Serum 30m"/>
    <x v="1"/>
    <n v="50"/>
    <n v="25.3"/>
    <n v="1265"/>
    <n v="9.4"/>
    <n v="470"/>
    <n v="15.9"/>
    <n v="795"/>
    <n v="0.62845849802371545"/>
    <s v="C0016"/>
    <s v="Griffin Maddox"/>
    <s v="Rachel Owens"/>
    <x v="4"/>
    <x v="16"/>
    <s v="Chicago"/>
    <x v="3"/>
    <x v="0"/>
    <x v="1"/>
    <n v="19"/>
    <x v="7"/>
  </r>
  <r>
    <x v="36"/>
    <n v="50239"/>
    <x v="54"/>
    <x v="54"/>
    <s v="LuxeSilk Oil Cleansing Essence 200 ml"/>
    <x v="2"/>
    <n v="100"/>
    <n v="25.75"/>
    <n v="2575"/>
    <n v="11.25"/>
    <n v="1125"/>
    <n v="14.5"/>
    <n v="1450"/>
    <n v="0.56310679611650483"/>
    <s v="C0030"/>
    <s v="BlossomRadiance Essentials"/>
    <s v="Michael Evans"/>
    <x v="1"/>
    <x v="10"/>
    <s v="San Antonio"/>
    <x v="2"/>
    <x v="0"/>
    <x v="1"/>
    <n v="19"/>
    <x v="7"/>
  </r>
  <r>
    <x v="36"/>
    <n v="50240"/>
    <x v="8"/>
    <x v="8"/>
    <s v="CrystalClear Hyaluronic Boost 30ml"/>
    <x v="1"/>
    <n v="100"/>
    <n v="19.100000000000001"/>
    <n v="1910.0000000000002"/>
    <n v="6.6"/>
    <n v="660"/>
    <n v="12.500000000000002"/>
    <n v="1250.0000000000002"/>
    <n v="0.65445026178010479"/>
    <s v="C0003"/>
    <s v="Rosy Flair Beauty"/>
    <s v="Elizabeth Young"/>
    <x v="2"/>
    <x v="13"/>
    <s v="Los Angeles"/>
    <x v="0"/>
    <x v="0"/>
    <x v="1"/>
    <n v="19"/>
    <x v="7"/>
  </r>
  <r>
    <x v="36"/>
    <n v="50241"/>
    <x v="0"/>
    <x v="0"/>
    <s v="HydraBloom Hydrating Moisturizer 100ml"/>
    <x v="0"/>
    <n v="50"/>
    <n v="24.85"/>
    <n v="1242.5"/>
    <n v="7.75"/>
    <n v="387.5"/>
    <n v="17.100000000000001"/>
    <n v="855"/>
    <n v="0.68812877263581484"/>
    <s v="C0045"/>
    <s v="AuroraBlossom Essentials"/>
    <s v="Ashley Turner"/>
    <x v="2"/>
    <x v="13"/>
    <s v="Fresno"/>
    <x v="0"/>
    <x v="0"/>
    <x v="1"/>
    <n v="19"/>
    <x v="7"/>
  </r>
  <r>
    <x v="36"/>
    <n v="50242"/>
    <x v="23"/>
    <x v="23"/>
    <s v="RadiantGlow Gel Cleanser 50ml"/>
    <x v="2"/>
    <n v="50"/>
    <n v="4.7"/>
    <n v="235"/>
    <n v="2.2999999999999998"/>
    <n v="115"/>
    <n v="2.4000000000000004"/>
    <n v="120"/>
    <n v="0.51063829787234039"/>
    <s v="C0049"/>
    <s v="PinnacleSage Group"/>
    <s v="Ava Franklin"/>
    <x v="1"/>
    <x v="12"/>
    <s v="New Orleans"/>
    <x v="2"/>
    <x v="0"/>
    <x v="1"/>
    <n v="19"/>
    <x v="7"/>
  </r>
  <r>
    <x v="37"/>
    <n v="50243"/>
    <x v="4"/>
    <x v="4"/>
    <s v="HydraBloom Hydrating Moisturizer 50ml"/>
    <x v="0"/>
    <n v="150"/>
    <n v="14.95"/>
    <n v="2242.5"/>
    <n v="4.45"/>
    <n v="667.5"/>
    <n v="10.5"/>
    <n v="1575"/>
    <n v="0.7023411371237458"/>
    <s v="C0011"/>
    <s v="Celestial Silk Luxe Skincare"/>
    <s v="Joseph Simmons"/>
    <x v="4"/>
    <x v="19"/>
    <s v="Minneapolis"/>
    <x v="3"/>
    <x v="0"/>
    <x v="1"/>
    <n v="20"/>
    <x v="7"/>
  </r>
  <r>
    <x v="37"/>
    <n v="50244"/>
    <x v="1"/>
    <x v="1"/>
    <s v="VitaGlow Brightening Serum 30ml"/>
    <x v="1"/>
    <n v="100"/>
    <n v="22.1"/>
    <n v="2210"/>
    <n v="7.6"/>
    <n v="760"/>
    <n v="14.500000000000002"/>
    <n v="1450"/>
    <n v="0.65610859728506787"/>
    <s v="C0020"/>
    <s v="Lyric Davenport"/>
    <s v="Elizabeth Young"/>
    <x v="2"/>
    <x v="13"/>
    <s v="San Diego"/>
    <x v="0"/>
    <x v="0"/>
    <x v="1"/>
    <n v="20"/>
    <x v="7"/>
  </r>
  <r>
    <x v="37"/>
    <n v="50245"/>
    <x v="37"/>
    <x v="37"/>
    <s v="SunGuard Shield SPF 50+ 100ml"/>
    <x v="3"/>
    <n v="250"/>
    <n v="24.75"/>
    <n v="6187.5"/>
    <n v="7.75"/>
    <n v="1937.5"/>
    <n v="17"/>
    <n v="4250"/>
    <n v="0.68686868686868685"/>
    <s v="C0008"/>
    <s v="Serenity Sinclair"/>
    <s v="Ashley Turner"/>
    <x v="2"/>
    <x v="13"/>
    <s v="San Francisco"/>
    <x v="0"/>
    <x v="0"/>
    <x v="1"/>
    <n v="20"/>
    <x v="7"/>
  </r>
  <r>
    <x v="37"/>
    <n v="50246"/>
    <x v="13"/>
    <x v="13"/>
    <s v="LuminousGlow Tinted Sunscreen 100ml"/>
    <x v="3"/>
    <n v="100"/>
    <n v="26.35"/>
    <n v="2635"/>
    <n v="9"/>
    <n v="900"/>
    <n v="17.350000000000001"/>
    <n v="1735"/>
    <n v="0.65844402277039848"/>
    <s v="C0053"/>
    <s v="QuantumPulse Systems"/>
    <s v="Samantha Mitchell"/>
    <x v="4"/>
    <x v="17"/>
    <s v="Cleveland"/>
    <x v="3"/>
    <x v="0"/>
    <x v="1"/>
    <n v="20"/>
    <x v="7"/>
  </r>
  <r>
    <x v="37"/>
    <n v="50247"/>
    <x v="0"/>
    <x v="0"/>
    <s v="HydraBloom Hydrating Moisturizer 100ml"/>
    <x v="0"/>
    <n v="50"/>
    <n v="24.85"/>
    <n v="1242.5"/>
    <n v="7.75"/>
    <n v="387.5"/>
    <n v="17.100000000000001"/>
    <n v="855"/>
    <n v="0.68812877263581484"/>
    <s v="C0005"/>
    <s v="Rylan Callahan"/>
    <s v="Michael Evans"/>
    <x v="1"/>
    <x v="10"/>
    <s v="Houston"/>
    <x v="2"/>
    <x v="0"/>
    <x v="1"/>
    <n v="20"/>
    <x v="7"/>
  </r>
  <r>
    <x v="38"/>
    <n v="50248"/>
    <x v="1"/>
    <x v="1"/>
    <s v="VitaGlow Brightening Serum 30ml"/>
    <x v="1"/>
    <n v="150"/>
    <n v="22.1"/>
    <n v="3315"/>
    <n v="7.6"/>
    <n v="1140"/>
    <n v="14.500000000000002"/>
    <n v="2175"/>
    <n v="0.65610859728506787"/>
    <s v="C0010"/>
    <s v="Aurora Flair Cosmetix"/>
    <s v="Jennifer Adams"/>
    <x v="1"/>
    <x v="10"/>
    <s v="Dallas"/>
    <x v="2"/>
    <x v="0"/>
    <x v="1"/>
    <n v="21"/>
    <x v="7"/>
  </r>
  <r>
    <x v="38"/>
    <n v="50249"/>
    <x v="4"/>
    <x v="4"/>
    <s v="HydraBloom Hydrating Moisturizer 50ml"/>
    <x v="0"/>
    <n v="50"/>
    <n v="14.95"/>
    <n v="747.5"/>
    <n v="4.45"/>
    <n v="222.5"/>
    <n v="10.5"/>
    <n v="525"/>
    <n v="0.7023411371237458"/>
    <s v="C0021"/>
    <s v="Horizon Luxe Ventures"/>
    <s v="William Jenkins"/>
    <x v="3"/>
    <x v="6"/>
    <s v="Orlando"/>
    <x v="2"/>
    <x v="0"/>
    <x v="1"/>
    <n v="21"/>
    <x v="7"/>
  </r>
  <r>
    <x v="38"/>
    <n v="50250"/>
    <x v="12"/>
    <x v="12"/>
    <s v="PorePurify Exfoliating Tonic 150ml"/>
    <x v="4"/>
    <n v="50"/>
    <n v="15.95"/>
    <n v="797.5"/>
    <n v="5.2"/>
    <n v="260"/>
    <n v="10.75"/>
    <n v="537.5"/>
    <n v="0.6739811912225705"/>
    <s v="C0027"/>
    <s v="PureHarbor Creations"/>
    <s v="Jennifer Adams"/>
    <x v="1"/>
    <x v="10"/>
    <s v="Austin"/>
    <x v="2"/>
    <x v="0"/>
    <x v="1"/>
    <n v="21"/>
    <x v="7"/>
  </r>
  <r>
    <x v="38"/>
    <n v="50251"/>
    <x v="38"/>
    <x v="38"/>
    <s v="CrystalGlow Gentle Exfoliator 100ml"/>
    <x v="7"/>
    <n v="50"/>
    <n v="19.95"/>
    <n v="997.5"/>
    <n v="7.45"/>
    <n v="372.5"/>
    <n v="12.5"/>
    <n v="625"/>
    <n v="0.62656641604010022"/>
    <s v="C0050"/>
    <s v="SolarLuxe Incorporated"/>
    <s v="Joseph Simmons"/>
    <x v="4"/>
    <x v="28"/>
    <s v="Fargo"/>
    <x v="3"/>
    <x v="0"/>
    <x v="1"/>
    <n v="21"/>
    <x v="7"/>
  </r>
  <r>
    <x v="38"/>
    <n v="50252"/>
    <x v="37"/>
    <x v="37"/>
    <s v="SunGuard Shield SPF 50+ 100ml"/>
    <x v="3"/>
    <n v="250"/>
    <n v="24.75"/>
    <n v="6187.5"/>
    <n v="7.75"/>
    <n v="1937.5"/>
    <n v="17"/>
    <n v="4250"/>
    <n v="0.68686868686868685"/>
    <s v="C0032"/>
    <s v="AquaFusion Incorporated"/>
    <s v="Ashley Turner"/>
    <x v="2"/>
    <x v="13"/>
    <s v="San Jose"/>
    <x v="0"/>
    <x v="0"/>
    <x v="1"/>
    <n v="21"/>
    <x v="7"/>
  </r>
  <r>
    <x v="38"/>
    <n v="50253"/>
    <x v="2"/>
    <x v="2"/>
    <s v="TimelessElixir Anti-Wrinkle Serum 30m"/>
    <x v="1"/>
    <n v="50"/>
    <n v="25.3"/>
    <n v="1265"/>
    <n v="9.4"/>
    <n v="470"/>
    <n v="15.9"/>
    <n v="795"/>
    <n v="0.62845849802371545"/>
    <s v="C0052"/>
    <s v="OceanQuest Enterprises"/>
    <s v="Emily Clarke"/>
    <x v="3"/>
    <x v="9"/>
    <s v="Charleston"/>
    <x v="2"/>
    <x v="0"/>
    <x v="1"/>
    <n v="21"/>
    <x v="7"/>
  </r>
  <r>
    <x v="38"/>
    <n v="50254"/>
    <x v="20"/>
    <x v="20"/>
    <s v="VelvetSkin Renewing Scrub 100ml"/>
    <x v="7"/>
    <n v="50"/>
    <n v="20.849999999999998"/>
    <n v="1042.5"/>
    <n v="8.1999999999999993"/>
    <n v="410"/>
    <n v="12.649999999999999"/>
    <n v="632.5"/>
    <n v="0.60671462829736211"/>
    <s v="C0013"/>
    <s v="Seraphina Sinclair"/>
    <s v="Jessica Foster"/>
    <x v="2"/>
    <x v="20"/>
    <s v="Wasilla"/>
    <x v="0"/>
    <x v="0"/>
    <x v="1"/>
    <n v="21"/>
    <x v="7"/>
  </r>
  <r>
    <x v="38"/>
    <n v="50255"/>
    <x v="1"/>
    <x v="1"/>
    <s v="VitaGlow Brightening Serum 30ml"/>
    <x v="1"/>
    <n v="50"/>
    <n v="22.1"/>
    <n v="1105"/>
    <n v="7.6"/>
    <n v="380"/>
    <n v="14.500000000000002"/>
    <n v="725"/>
    <n v="0.65610859728506787"/>
    <s v="C0033"/>
    <s v="ZenithGrove Solutions"/>
    <s v="Ava Franklin"/>
    <x v="1"/>
    <x v="26"/>
    <s v="Birmingham"/>
    <x v="2"/>
    <x v="0"/>
    <x v="1"/>
    <n v="21"/>
    <x v="7"/>
  </r>
  <r>
    <x v="39"/>
    <n v="50256"/>
    <x v="12"/>
    <x v="12"/>
    <s v="PorePurify Exfoliating Tonic 150ml"/>
    <x v="4"/>
    <n v="50"/>
    <n v="15.95"/>
    <n v="797.5"/>
    <n v="5.2"/>
    <n v="260"/>
    <n v="10.75"/>
    <n v="537.5"/>
    <n v="0.6739811912225705"/>
    <s v="C0007"/>
    <s v="Orion Sterling"/>
    <s v="Jessica Foster"/>
    <x v="2"/>
    <x v="20"/>
    <s v="Anchorage"/>
    <x v="0"/>
    <x v="0"/>
    <x v="1"/>
    <n v="24"/>
    <x v="7"/>
  </r>
  <r>
    <x v="39"/>
    <n v="50257"/>
    <x v="43"/>
    <x v="43"/>
    <s v="PureFoam Renewing Cleanser 50ml"/>
    <x v="2"/>
    <n v="100"/>
    <n v="7"/>
    <n v="700"/>
    <n v="2.8"/>
    <n v="280"/>
    <n v="4.2"/>
    <n v="420"/>
    <n v="0.6"/>
    <s v="C0038"/>
    <s v="StarryGrace Luxe Skincare"/>
    <s v="Olivia Harrison"/>
    <x v="3"/>
    <x v="7"/>
    <s v="Baltimore"/>
    <x v="2"/>
    <x v="0"/>
    <x v="1"/>
    <n v="24"/>
    <x v="7"/>
  </r>
  <r>
    <x v="39"/>
    <n v="50258"/>
    <x v="4"/>
    <x v="4"/>
    <s v="HydraBloom Hydrating Moisturizer 50ml"/>
    <x v="0"/>
    <n v="100"/>
    <n v="14.95"/>
    <n v="1495"/>
    <n v="4.45"/>
    <n v="445"/>
    <n v="10.5"/>
    <n v="1050"/>
    <n v="0.7023411371237458"/>
    <s v="C0055"/>
    <s v="TimelessAura Luxe Skincare"/>
    <s v="Samantha Mitchell"/>
    <x v="4"/>
    <x v="32"/>
    <s v="Charleston"/>
    <x v="2"/>
    <x v="0"/>
    <x v="1"/>
    <n v="24"/>
    <x v="7"/>
  </r>
  <r>
    <x v="39"/>
    <n v="50259"/>
    <x v="10"/>
    <x v="10"/>
    <s v="LuminousGlow Tinted Sunscreen 50ml"/>
    <x v="3"/>
    <n v="250"/>
    <n v="16.95"/>
    <n v="4237.5"/>
    <n v="5.2"/>
    <n v="1300"/>
    <n v="11.75"/>
    <n v="2937.5"/>
    <n v="0.69321533923303835"/>
    <s v="C0040"/>
    <s v="Atticus Quinn"/>
    <s v="Emily Clarke"/>
    <x v="3"/>
    <x v="29"/>
    <s v="Charlotte"/>
    <x v="2"/>
    <x v="0"/>
    <x v="1"/>
    <n v="24"/>
    <x v="7"/>
  </r>
  <r>
    <x v="39"/>
    <n v="50260"/>
    <x v="8"/>
    <x v="8"/>
    <s v="CrystalClear Hyaluronic Boost 30ml"/>
    <x v="1"/>
    <n v="150"/>
    <n v="19.100000000000001"/>
    <n v="2865"/>
    <n v="6.6"/>
    <n v="990"/>
    <n v="12.500000000000002"/>
    <n v="1875"/>
    <n v="0.65445026178010468"/>
    <s v="C0016"/>
    <s v="Griffin Maddox"/>
    <s v="Rachel Owens"/>
    <x v="4"/>
    <x v="16"/>
    <s v="Chicago"/>
    <x v="3"/>
    <x v="0"/>
    <x v="1"/>
    <n v="24"/>
    <x v="7"/>
  </r>
  <r>
    <x v="39"/>
    <n v="50261"/>
    <x v="32"/>
    <x v="32"/>
    <s v="AquaFresh Hydrating Toner 150ml"/>
    <x v="4"/>
    <n v="150"/>
    <n v="14.95"/>
    <n v="2242.5"/>
    <n v="4.45"/>
    <n v="667.5"/>
    <n v="10.5"/>
    <n v="1575"/>
    <n v="0.7023411371237458"/>
    <s v="C0018"/>
    <s v="Lucian Kingsley"/>
    <s v="Lauren King"/>
    <x v="4"/>
    <x v="11"/>
    <s v="Sioux Falls"/>
    <x v="3"/>
    <x v="0"/>
    <x v="1"/>
    <n v="24"/>
    <x v="7"/>
  </r>
  <r>
    <x v="39"/>
    <n v="50262"/>
    <x v="4"/>
    <x v="4"/>
    <s v="HydraBloom Hydrating Moisturizer 50ml"/>
    <x v="0"/>
    <n v="100"/>
    <n v="14.95"/>
    <n v="1495"/>
    <n v="4.45"/>
    <n v="445"/>
    <n v="10.5"/>
    <n v="1050"/>
    <n v="0.7023411371237458"/>
    <s v="C0052"/>
    <s v="OceanQuest Enterprises"/>
    <s v="Emily Clarke"/>
    <x v="3"/>
    <x v="9"/>
    <s v="Charleston"/>
    <x v="2"/>
    <x v="0"/>
    <x v="1"/>
    <n v="24"/>
    <x v="7"/>
  </r>
  <r>
    <x v="40"/>
    <n v="50263"/>
    <x v="14"/>
    <x v="14"/>
    <s v="DewDrop Hydration Sheet Mask"/>
    <x v="5"/>
    <n v="100"/>
    <n v="17.350000000000001"/>
    <n v="1735.0000000000002"/>
    <n v="7.45"/>
    <n v="745"/>
    <n v="9.9000000000000021"/>
    <n v="990.00000000000023"/>
    <n v="0.57060518731988474"/>
    <s v="C0047"/>
    <s v="SilverWave Creations"/>
    <s v="Samuel Moore"/>
    <x v="0"/>
    <x v="0"/>
    <s v="Santa Fe"/>
    <x v="0"/>
    <x v="0"/>
    <x v="1"/>
    <n v="25"/>
    <x v="7"/>
  </r>
  <r>
    <x v="40"/>
    <n v="50264"/>
    <x v="10"/>
    <x v="10"/>
    <s v="LuminousGlow Tinted Sunscreen 50ml"/>
    <x v="3"/>
    <n v="150"/>
    <n v="16.95"/>
    <n v="2542.5"/>
    <n v="5.2"/>
    <n v="780"/>
    <n v="11.75"/>
    <n v="1762.5"/>
    <n v="0.69321533923303835"/>
    <s v="C0026"/>
    <s v="Golden Aura Creations"/>
    <s v="Samuel Moore"/>
    <x v="0"/>
    <x v="0"/>
    <s v="Albuquerque"/>
    <x v="0"/>
    <x v="0"/>
    <x v="1"/>
    <n v="25"/>
    <x v="7"/>
  </r>
  <r>
    <x v="40"/>
    <n v="50265"/>
    <x v="34"/>
    <x v="34"/>
    <s v="HydraBloom Hydrating Moisturizer 30ml"/>
    <x v="0"/>
    <n v="100"/>
    <n v="8.1"/>
    <n v="810"/>
    <n v="3.3"/>
    <n v="330"/>
    <n v="4.8"/>
    <n v="480"/>
    <n v="0.59259259259259256"/>
    <s v="C0049"/>
    <s v="PinnacleSage Group"/>
    <s v="Ava Franklin"/>
    <x v="1"/>
    <x v="12"/>
    <s v="New Orleans"/>
    <x v="2"/>
    <x v="0"/>
    <x v="1"/>
    <n v="25"/>
    <x v="7"/>
  </r>
  <r>
    <x v="40"/>
    <n v="50266"/>
    <x v="0"/>
    <x v="0"/>
    <s v="HydraBloom Hydrating Moisturizer 100ml"/>
    <x v="0"/>
    <n v="100"/>
    <n v="24.85"/>
    <n v="2485"/>
    <n v="7.75"/>
    <n v="775"/>
    <n v="17.100000000000001"/>
    <n v="1710"/>
    <n v="0.68812877263581484"/>
    <s v="C0032"/>
    <s v="AquaFusion Incorporated"/>
    <s v="Ashley Turner"/>
    <x v="2"/>
    <x v="13"/>
    <s v="San Jose"/>
    <x v="0"/>
    <x v="0"/>
    <x v="1"/>
    <n v="25"/>
    <x v="7"/>
  </r>
  <r>
    <x v="40"/>
    <n v="50267"/>
    <x v="1"/>
    <x v="1"/>
    <s v="VitaGlow Brightening Serum 30ml"/>
    <x v="1"/>
    <n v="50"/>
    <n v="22.1"/>
    <n v="1105"/>
    <n v="7.6"/>
    <n v="380"/>
    <n v="14.500000000000002"/>
    <n v="725"/>
    <n v="0.65610859728506787"/>
    <s v="C0014"/>
    <s v="Stellar Dynamo Corp."/>
    <s v="Olivia Harrison"/>
    <x v="3"/>
    <x v="14"/>
    <s v="Richmond"/>
    <x v="2"/>
    <x v="0"/>
    <x v="1"/>
    <n v="25"/>
    <x v="7"/>
  </r>
  <r>
    <x v="41"/>
    <n v="50268"/>
    <x v="2"/>
    <x v="2"/>
    <s v="TimelessElixir Anti-Wrinkle Serum 30m"/>
    <x v="1"/>
    <n v="100"/>
    <n v="25.3"/>
    <n v="2530"/>
    <n v="9.4"/>
    <n v="940"/>
    <n v="15.9"/>
    <n v="1590"/>
    <n v="0.62845849802371545"/>
    <s v="C0023"/>
    <s v="Rosy Hue Beauty"/>
    <s v="Benjamin Ingram"/>
    <x v="0"/>
    <x v="22"/>
    <s v="Boise"/>
    <x v="0"/>
    <x v="0"/>
    <x v="1"/>
    <n v="26"/>
    <x v="8"/>
  </r>
  <r>
    <x v="41"/>
    <n v="50269"/>
    <x v="1"/>
    <x v="1"/>
    <s v="VitaGlow Brightening Serum 30ml"/>
    <x v="1"/>
    <n v="100"/>
    <n v="22.1"/>
    <n v="2210"/>
    <n v="7.6"/>
    <n v="760"/>
    <n v="14.500000000000002"/>
    <n v="1450"/>
    <n v="0.65610859728506787"/>
    <s v="C0030"/>
    <s v="BlossomRadiance Essentials"/>
    <s v="Michael Evans"/>
    <x v="1"/>
    <x v="10"/>
    <s v="San Antonio"/>
    <x v="2"/>
    <x v="0"/>
    <x v="1"/>
    <n v="26"/>
    <x v="8"/>
  </r>
  <r>
    <x v="41"/>
    <n v="50270"/>
    <x v="51"/>
    <x v="51"/>
    <s v="SunGuard Shield SPF 50+ 30ml"/>
    <x v="3"/>
    <n v="200"/>
    <n v="9.9"/>
    <n v="1980"/>
    <n v="3.3"/>
    <n v="660"/>
    <n v="6.6000000000000005"/>
    <n v="1320"/>
    <n v="0.66666666666666663"/>
    <s v="C0043"/>
    <s v="LuminousHue Cosmetix"/>
    <s v="Mia Hughes"/>
    <x v="2"/>
    <x v="13"/>
    <s v="Sacramento"/>
    <x v="0"/>
    <x v="0"/>
    <x v="1"/>
    <n v="26"/>
    <x v="8"/>
  </r>
  <r>
    <x v="41"/>
    <n v="50271"/>
    <x v="8"/>
    <x v="8"/>
    <s v="CrystalClear Hyaluronic Boost 30ml"/>
    <x v="1"/>
    <n v="150"/>
    <n v="19.100000000000001"/>
    <n v="2865"/>
    <n v="6.6"/>
    <n v="990"/>
    <n v="12.500000000000002"/>
    <n v="1875"/>
    <n v="0.65445026178010468"/>
    <s v="C0039"/>
    <s v="EtherealSilk Creations"/>
    <s v="Grace Allen"/>
    <x v="2"/>
    <x v="20"/>
    <s v="Juneau"/>
    <x v="0"/>
    <x v="0"/>
    <x v="1"/>
    <n v="26"/>
    <x v="8"/>
  </r>
  <r>
    <x v="41"/>
    <n v="50272"/>
    <x v="10"/>
    <x v="10"/>
    <s v="LuminousGlow Tinted Sunscreen 50ml"/>
    <x v="3"/>
    <n v="150"/>
    <n v="16.95"/>
    <n v="2542.5"/>
    <n v="5.2"/>
    <n v="780"/>
    <n v="11.75"/>
    <n v="1762.5"/>
    <n v="0.69321533923303835"/>
    <s v="C0006"/>
    <s v="Maeve Kingsley"/>
    <s v="Christopher Green"/>
    <x v="0"/>
    <x v="21"/>
    <s v="Las Vegas"/>
    <x v="0"/>
    <x v="0"/>
    <x v="1"/>
    <n v="26"/>
    <x v="8"/>
  </r>
  <r>
    <x v="41"/>
    <n v="50273"/>
    <x v="16"/>
    <x v="16"/>
    <s v="FreshWipe Cleansing Towelettes  80s"/>
    <x v="6"/>
    <n v="100"/>
    <n v="14.55"/>
    <n v="1455"/>
    <n v="6.55"/>
    <n v="655"/>
    <n v="8"/>
    <n v="800"/>
    <n v="0.54982817869415812"/>
    <s v="C0050"/>
    <s v="SolarLuxe Incorporated"/>
    <s v="Joseph Simmons"/>
    <x v="4"/>
    <x v="28"/>
    <s v="Fargo"/>
    <x v="3"/>
    <x v="0"/>
    <x v="1"/>
    <n v="26"/>
    <x v="8"/>
  </r>
  <r>
    <x v="41"/>
    <n v="50274"/>
    <x v="14"/>
    <x v="14"/>
    <s v="DewDrop Hydration Sheet Mask"/>
    <x v="5"/>
    <n v="50"/>
    <n v="17.350000000000001"/>
    <n v="867.50000000000011"/>
    <n v="7.45"/>
    <n v="372.5"/>
    <n v="9.9000000000000021"/>
    <n v="495.00000000000011"/>
    <n v="0.57060518731988474"/>
    <s v="C0014"/>
    <s v="Stellar Dynamo Corp."/>
    <s v="Olivia Harrison"/>
    <x v="3"/>
    <x v="14"/>
    <s v="Richmond"/>
    <x v="2"/>
    <x v="0"/>
    <x v="1"/>
    <n v="26"/>
    <x v="8"/>
  </r>
  <r>
    <x v="42"/>
    <n v="50275"/>
    <x v="11"/>
    <x v="11"/>
    <s v="ClearSkies UV Defense SPF 30 100ml"/>
    <x v="3"/>
    <n v="250"/>
    <n v="32.549999999999997"/>
    <n v="8137.4999999999991"/>
    <n v="11.25"/>
    <n v="2812.5"/>
    <n v="21.299999999999997"/>
    <n v="5324.9999999999991"/>
    <n v="0.65437788018433174"/>
    <s v="C0032"/>
    <s v="AquaFusion Incorporated"/>
    <s v="Ashley Turner"/>
    <x v="2"/>
    <x v="13"/>
    <s v="San Jose"/>
    <x v="0"/>
    <x v="0"/>
    <x v="1"/>
    <n v="27"/>
    <x v="8"/>
  </r>
  <r>
    <x v="42"/>
    <n v="50276"/>
    <x v="32"/>
    <x v="32"/>
    <s v="AquaFresh Hydrating Toner 150ml"/>
    <x v="4"/>
    <n v="50"/>
    <n v="14.95"/>
    <n v="747.5"/>
    <n v="4.45"/>
    <n v="222.5"/>
    <n v="10.5"/>
    <n v="525"/>
    <n v="0.7023411371237458"/>
    <s v="C0009"/>
    <s v="Imelda Sinclair"/>
    <s v="William Jenkins"/>
    <x v="3"/>
    <x v="6"/>
    <s v="Miami"/>
    <x v="2"/>
    <x v="0"/>
    <x v="1"/>
    <n v="27"/>
    <x v="8"/>
  </r>
  <r>
    <x v="42"/>
    <n v="50277"/>
    <x v="21"/>
    <x v="21"/>
    <s v="RadiantGlow Gel Cleanser 100ml"/>
    <x v="2"/>
    <n v="150"/>
    <n v="12.25"/>
    <n v="1837.5"/>
    <n v="4.45"/>
    <n v="667.5"/>
    <n v="7.8"/>
    <n v="1170"/>
    <n v="0.63673469387755099"/>
    <s v="C0040"/>
    <s v="Atticus Quinn"/>
    <s v="Emily Clarke"/>
    <x v="3"/>
    <x v="29"/>
    <s v="Charlotte"/>
    <x v="2"/>
    <x v="0"/>
    <x v="1"/>
    <n v="27"/>
    <x v="8"/>
  </r>
  <r>
    <x v="42"/>
    <n v="50278"/>
    <x v="34"/>
    <x v="34"/>
    <s v="HydraBloom Hydrating Moisturizer 30ml"/>
    <x v="0"/>
    <n v="150"/>
    <n v="8.1"/>
    <n v="1215"/>
    <n v="3.3"/>
    <n v="495"/>
    <n v="4.8"/>
    <n v="720"/>
    <n v="0.59259259259259256"/>
    <s v="C0020"/>
    <s v="Lyric Davenport"/>
    <s v="Elizabeth Young"/>
    <x v="2"/>
    <x v="13"/>
    <s v="San Diego"/>
    <x v="0"/>
    <x v="0"/>
    <x v="1"/>
    <n v="27"/>
    <x v="8"/>
  </r>
  <r>
    <x v="42"/>
    <n v="50279"/>
    <x v="21"/>
    <x v="21"/>
    <s v="RadiantGlow Gel Cleanser 100ml"/>
    <x v="2"/>
    <n v="50"/>
    <n v="12.25"/>
    <n v="612.5"/>
    <n v="4.45"/>
    <n v="222.5"/>
    <n v="7.8"/>
    <n v="390"/>
    <n v="0.63673469387755099"/>
    <s v="C0053"/>
    <s v="QuantumPulse Systems"/>
    <s v="Samantha Mitchell"/>
    <x v="4"/>
    <x v="17"/>
    <s v="Cleveland"/>
    <x v="3"/>
    <x v="0"/>
    <x v="1"/>
    <n v="27"/>
    <x v="8"/>
  </r>
  <r>
    <x v="43"/>
    <n v="50280"/>
    <x v="0"/>
    <x v="0"/>
    <s v="HydraBloom Hydrating Moisturizer 100ml"/>
    <x v="0"/>
    <n v="50"/>
    <n v="24.85"/>
    <n v="1242.5"/>
    <n v="7.75"/>
    <n v="387.5"/>
    <n v="17.100000000000001"/>
    <n v="855"/>
    <n v="0.68812877263581484"/>
    <s v="C0008"/>
    <s v="Serenity Sinclair"/>
    <s v="Ashley Turner"/>
    <x v="2"/>
    <x v="13"/>
    <s v="San Francisco"/>
    <x v="0"/>
    <x v="0"/>
    <x v="1"/>
    <n v="28"/>
    <x v="8"/>
  </r>
  <r>
    <x v="43"/>
    <n v="50281"/>
    <x v="38"/>
    <x v="38"/>
    <s v="CrystalGlow Gentle Exfoliator 100ml"/>
    <x v="7"/>
    <n v="50"/>
    <n v="19.95"/>
    <n v="997.5"/>
    <n v="7.45"/>
    <n v="372.5"/>
    <n v="12.5"/>
    <n v="625"/>
    <n v="0.62656641604010022"/>
    <s v="C0045"/>
    <s v="AuroraBlossom Essentials"/>
    <s v="Ashley Turner"/>
    <x v="2"/>
    <x v="13"/>
    <s v="Fresno"/>
    <x v="0"/>
    <x v="0"/>
    <x v="1"/>
    <n v="28"/>
    <x v="8"/>
  </r>
  <r>
    <x v="43"/>
    <n v="50282"/>
    <x v="6"/>
    <x v="6"/>
    <s v="CrystalClear Hyaluronic Boost 15ml"/>
    <x v="1"/>
    <n v="100"/>
    <n v="14.75"/>
    <n v="1475"/>
    <n v="5.45"/>
    <n v="545"/>
    <n v="9.3000000000000007"/>
    <n v="930"/>
    <n v="0.63050847457627124"/>
    <s v="C0026"/>
    <s v="Golden Aura Creations"/>
    <s v="Samuel Moore"/>
    <x v="0"/>
    <x v="0"/>
    <s v="Albuquerque"/>
    <x v="0"/>
    <x v="0"/>
    <x v="1"/>
    <n v="28"/>
    <x v="8"/>
  </r>
  <r>
    <x v="43"/>
    <n v="50283"/>
    <x v="2"/>
    <x v="2"/>
    <s v="TimelessElixir Anti-Wrinkle Serum 30m"/>
    <x v="1"/>
    <n v="50"/>
    <n v="25.3"/>
    <n v="1265"/>
    <n v="9.4"/>
    <n v="470"/>
    <n v="15.9"/>
    <n v="795"/>
    <n v="0.62845849802371545"/>
    <s v="C0041"/>
    <s v="Cassiopeia Dawson"/>
    <s v="Benjamin Lawson"/>
    <x v="1"/>
    <x v="5"/>
    <s v="Oklahoma City"/>
    <x v="2"/>
    <x v="0"/>
    <x v="1"/>
    <n v="28"/>
    <x v="8"/>
  </r>
  <r>
    <x v="43"/>
    <n v="50284"/>
    <x v="10"/>
    <x v="10"/>
    <s v="LuminousGlow Tinted Sunscreen 50ml"/>
    <x v="3"/>
    <n v="150"/>
    <n v="16.95"/>
    <n v="2542.5"/>
    <n v="5.2"/>
    <n v="780"/>
    <n v="11.75"/>
    <n v="1762.5"/>
    <n v="0.69321533923303835"/>
    <s v="C0003"/>
    <s v="Rosy Flair Beauty"/>
    <s v="Elizabeth Young"/>
    <x v="2"/>
    <x v="13"/>
    <s v="Los Angeles"/>
    <x v="0"/>
    <x v="0"/>
    <x v="1"/>
    <n v="28"/>
    <x v="8"/>
  </r>
  <r>
    <x v="43"/>
    <n v="50285"/>
    <x v="37"/>
    <x v="37"/>
    <s v="SunGuard Shield SPF 50+ 100ml"/>
    <x v="3"/>
    <n v="100"/>
    <n v="24.75"/>
    <n v="2475"/>
    <n v="7.75"/>
    <n v="775"/>
    <n v="17"/>
    <n v="1700"/>
    <n v="0.68686868686868685"/>
    <s v="C0018"/>
    <s v="Lucian Kingsley"/>
    <s v="Lauren King"/>
    <x v="4"/>
    <x v="11"/>
    <s v="Sioux Falls"/>
    <x v="3"/>
    <x v="0"/>
    <x v="1"/>
    <n v="28"/>
    <x v="8"/>
  </r>
  <r>
    <x v="44"/>
    <n v="50286"/>
    <x v="40"/>
    <x v="40"/>
    <s v="CalmBliss Soothing Toner 150ml"/>
    <x v="4"/>
    <n v="150"/>
    <n v="19.25"/>
    <n v="2887.5"/>
    <n v="6.55"/>
    <n v="982.5"/>
    <n v="12.7"/>
    <n v="1905"/>
    <n v="0.65974025974025974"/>
    <s v="C0011"/>
    <s v="Celestial Silk Luxe Skincare"/>
    <s v="Joseph Simmons"/>
    <x v="4"/>
    <x v="19"/>
    <s v="Minneapolis"/>
    <x v="3"/>
    <x v="0"/>
    <x v="2"/>
    <n v="2"/>
    <x v="8"/>
  </r>
  <r>
    <x v="44"/>
    <n v="50287"/>
    <x v="8"/>
    <x v="8"/>
    <s v="CrystalClear Hyaluronic Boost 30ml"/>
    <x v="1"/>
    <n v="50"/>
    <n v="19.100000000000001"/>
    <n v="955.00000000000011"/>
    <n v="6.6"/>
    <n v="330"/>
    <n v="12.500000000000002"/>
    <n v="625.00000000000011"/>
    <n v="0.65445026178010479"/>
    <s v="C0032"/>
    <s v="AquaFusion Incorporated"/>
    <s v="Ashley Turner"/>
    <x v="2"/>
    <x v="13"/>
    <s v="San Jose"/>
    <x v="0"/>
    <x v="0"/>
    <x v="2"/>
    <n v="2"/>
    <x v="8"/>
  </r>
  <r>
    <x v="44"/>
    <n v="50288"/>
    <x v="0"/>
    <x v="0"/>
    <s v="HydraBloom Hydrating Moisturizer 100ml"/>
    <x v="0"/>
    <n v="100"/>
    <n v="24.85"/>
    <n v="2485"/>
    <n v="7.75"/>
    <n v="775"/>
    <n v="17.100000000000001"/>
    <n v="1710"/>
    <n v="0.68812877263581484"/>
    <s v="C0048"/>
    <s v="Octavia Hart"/>
    <s v="Victoria Reed"/>
    <x v="2"/>
    <x v="24"/>
    <s v="Seattle"/>
    <x v="0"/>
    <x v="0"/>
    <x v="2"/>
    <n v="2"/>
    <x v="8"/>
  </r>
  <r>
    <x v="44"/>
    <n v="50289"/>
    <x v="37"/>
    <x v="37"/>
    <s v="SunGuard Shield SPF 50+ 100ml"/>
    <x v="3"/>
    <n v="150"/>
    <n v="24.75"/>
    <n v="3712.5"/>
    <n v="7.75"/>
    <n v="1162.5"/>
    <n v="17"/>
    <n v="2550"/>
    <n v="0.68686868686868685"/>
    <s v="C0005"/>
    <s v="Rylan Callahan"/>
    <s v="Michael Evans"/>
    <x v="1"/>
    <x v="10"/>
    <s v="Houston"/>
    <x v="2"/>
    <x v="0"/>
    <x v="2"/>
    <n v="2"/>
    <x v="8"/>
  </r>
  <r>
    <x v="44"/>
    <n v="50290"/>
    <x v="6"/>
    <x v="6"/>
    <s v="CrystalClear Hyaluronic Boost 15ml"/>
    <x v="1"/>
    <n v="50"/>
    <n v="14.75"/>
    <n v="737.5"/>
    <n v="5.45"/>
    <n v="272.5"/>
    <n v="9.3000000000000007"/>
    <n v="465"/>
    <n v="0.63050847457627124"/>
    <s v="C0041"/>
    <s v="Cassiopeia Dawson"/>
    <s v="Benjamin Lawson"/>
    <x v="1"/>
    <x v="5"/>
    <s v="Oklahoma City"/>
    <x v="2"/>
    <x v="0"/>
    <x v="2"/>
    <n v="2"/>
    <x v="8"/>
  </r>
  <r>
    <x v="44"/>
    <n v="50291"/>
    <x v="21"/>
    <x v="21"/>
    <s v="RadiantGlow Gel Cleanser 100ml"/>
    <x v="2"/>
    <n v="100"/>
    <n v="12.25"/>
    <n v="1225"/>
    <n v="4.45"/>
    <n v="445"/>
    <n v="7.8"/>
    <n v="780"/>
    <n v="0.63673469387755099"/>
    <s v="C0018"/>
    <s v="Lucian Kingsley"/>
    <s v="Lauren King"/>
    <x v="4"/>
    <x v="11"/>
    <s v="Sioux Falls"/>
    <x v="3"/>
    <x v="0"/>
    <x v="2"/>
    <n v="2"/>
    <x v="8"/>
  </r>
  <r>
    <x v="44"/>
    <n v="50292"/>
    <x v="13"/>
    <x v="13"/>
    <s v="LuminousGlow Tinted Sunscreen 100ml"/>
    <x v="3"/>
    <n v="250"/>
    <n v="26.35"/>
    <n v="6587.5"/>
    <n v="9"/>
    <n v="2250"/>
    <n v="17.350000000000001"/>
    <n v="4337.5"/>
    <n v="0.65844402277039848"/>
    <s v="C0038"/>
    <s v="StarryGrace Luxe Skincare"/>
    <s v="Olivia Harrison"/>
    <x v="3"/>
    <x v="7"/>
    <s v="Baltimore"/>
    <x v="2"/>
    <x v="0"/>
    <x v="2"/>
    <n v="2"/>
    <x v="8"/>
  </r>
  <r>
    <x v="45"/>
    <n v="50293"/>
    <x v="45"/>
    <x v="45"/>
    <s v="CrystalClear Hyaluronic Boost 50ml"/>
    <x v="1"/>
    <n v="150"/>
    <n v="29.65"/>
    <n v="4447.5"/>
    <n v="10.75"/>
    <n v="1612.5"/>
    <n v="18.899999999999999"/>
    <n v="2835"/>
    <n v="0.63743676222596968"/>
    <s v="C0025"/>
    <s v="Eamon Nash"/>
    <s v="Samuel Moore"/>
    <x v="0"/>
    <x v="1"/>
    <s v="Tucson"/>
    <x v="0"/>
    <x v="0"/>
    <x v="2"/>
    <n v="3"/>
    <x v="8"/>
  </r>
  <r>
    <x v="45"/>
    <n v="50294"/>
    <x v="11"/>
    <x v="11"/>
    <s v="ClearSkies UV Defense SPF 30 100ml"/>
    <x v="3"/>
    <n v="250"/>
    <n v="32.549999999999997"/>
    <n v="8137.4999999999991"/>
    <n v="11.25"/>
    <n v="2812.5"/>
    <n v="21.299999999999997"/>
    <n v="5324.9999999999991"/>
    <n v="0.65437788018433174"/>
    <s v="C0015"/>
    <s v="Octavia Grey"/>
    <s v="Benjamin Lawson"/>
    <x v="1"/>
    <x v="8"/>
    <s v="St. Louis"/>
    <x v="3"/>
    <x v="0"/>
    <x v="2"/>
    <n v="3"/>
    <x v="8"/>
  </r>
  <r>
    <x v="45"/>
    <n v="50295"/>
    <x v="33"/>
    <x v="33"/>
    <s v="GlowRevive Detox Clay Mask 100g"/>
    <x v="5"/>
    <n v="50"/>
    <n v="18.95"/>
    <n v="947.5"/>
    <n v="8.1999999999999993"/>
    <n v="410"/>
    <n v="10.75"/>
    <n v="537.5"/>
    <n v="0.56728232189973615"/>
    <s v="C0031"/>
    <s v="StellarWings Incorporated"/>
    <s v="Matthew Walker"/>
    <x v="1"/>
    <x v="23"/>
    <s v="Atlanta"/>
    <x v="2"/>
    <x v="0"/>
    <x v="2"/>
    <n v="3"/>
    <x v="8"/>
  </r>
  <r>
    <x v="45"/>
    <n v="50296"/>
    <x v="50"/>
    <x v="50"/>
    <s v="SilkSkin Lightweight Moisture Veil 50ml"/>
    <x v="0"/>
    <n v="50"/>
    <n v="16.349999999999998"/>
    <n v="817.49999999999989"/>
    <n v="5.2"/>
    <n v="260"/>
    <n v="11.149999999999999"/>
    <n v="557.49999999999989"/>
    <n v="0.68195718654434245"/>
    <s v="C0050"/>
    <s v="SolarLuxe Incorporated"/>
    <s v="Joseph Simmons"/>
    <x v="4"/>
    <x v="28"/>
    <s v="Fargo"/>
    <x v="3"/>
    <x v="0"/>
    <x v="2"/>
    <n v="3"/>
    <x v="8"/>
  </r>
  <r>
    <x v="45"/>
    <n v="50297"/>
    <x v="32"/>
    <x v="32"/>
    <s v="AquaFresh Hydrating Toner 150ml"/>
    <x v="4"/>
    <n v="100"/>
    <n v="14.95"/>
    <n v="1495"/>
    <n v="4.45"/>
    <n v="445"/>
    <n v="10.5"/>
    <n v="1050"/>
    <n v="0.7023411371237458"/>
    <s v="C0023"/>
    <s v="Rosy Hue Beauty"/>
    <s v="Benjamin Ingram"/>
    <x v="0"/>
    <x v="22"/>
    <s v="Boise"/>
    <x v="0"/>
    <x v="0"/>
    <x v="2"/>
    <n v="3"/>
    <x v="8"/>
  </r>
  <r>
    <x v="46"/>
    <n v="50298"/>
    <x v="4"/>
    <x v="4"/>
    <s v="HydraBloom Hydrating Moisturizer 50ml"/>
    <x v="0"/>
    <n v="100"/>
    <n v="14.95"/>
    <n v="1495"/>
    <n v="4.45"/>
    <n v="445"/>
    <n v="10.5"/>
    <n v="1050"/>
    <n v="0.7023411371237458"/>
    <s v="C0010"/>
    <s v="Aurora Flair Cosmetix"/>
    <s v="Jennifer Adams"/>
    <x v="1"/>
    <x v="10"/>
    <s v="Dallas"/>
    <x v="2"/>
    <x v="0"/>
    <x v="2"/>
    <n v="4"/>
    <x v="9"/>
  </r>
  <r>
    <x v="46"/>
    <n v="50299"/>
    <x v="20"/>
    <x v="20"/>
    <s v="VelvetSkin Renewing Scrub 100ml"/>
    <x v="7"/>
    <n v="50"/>
    <n v="20.849999999999998"/>
    <n v="1042.5"/>
    <n v="8.1999999999999993"/>
    <n v="410"/>
    <n v="12.649999999999999"/>
    <n v="632.5"/>
    <n v="0.60671462829736211"/>
    <s v="C0046"/>
    <s v="CrimsonPeak Ventures"/>
    <s v="Michael Evans"/>
    <x v="1"/>
    <x v="10"/>
    <s v="Fort Worth"/>
    <x v="2"/>
    <x v="0"/>
    <x v="2"/>
    <n v="4"/>
    <x v="9"/>
  </r>
  <r>
    <x v="46"/>
    <n v="50300"/>
    <x v="41"/>
    <x v="41"/>
    <s v="VelvetSkin Renewing Scrub 50ml"/>
    <x v="7"/>
    <n v="50"/>
    <n v="15.649999999999999"/>
    <n v="782.49999999999989"/>
    <n v="6.2"/>
    <n v="310"/>
    <n v="9.4499999999999993"/>
    <n v="472.49999999999989"/>
    <n v="0.60383386581469645"/>
    <s v="C0009"/>
    <s v="Imelda Sinclair"/>
    <s v="William Jenkins"/>
    <x v="3"/>
    <x v="6"/>
    <s v="Miami"/>
    <x v="2"/>
    <x v="0"/>
    <x v="2"/>
    <n v="4"/>
    <x v="9"/>
  </r>
  <r>
    <x v="46"/>
    <n v="50301"/>
    <x v="13"/>
    <x v="13"/>
    <s v="LuminousGlow Tinted Sunscreen 100ml"/>
    <x v="3"/>
    <n v="200"/>
    <n v="26.35"/>
    <n v="5270"/>
    <n v="9"/>
    <n v="1800"/>
    <n v="17.350000000000001"/>
    <n v="3470"/>
    <n v="0.65844402277039848"/>
    <s v="C0027"/>
    <s v="PureHarbor Creations"/>
    <s v="Jennifer Adams"/>
    <x v="1"/>
    <x v="10"/>
    <s v="Austin"/>
    <x v="2"/>
    <x v="0"/>
    <x v="2"/>
    <n v="4"/>
    <x v="9"/>
  </r>
  <r>
    <x v="46"/>
    <n v="50302"/>
    <x v="52"/>
    <x v="52"/>
    <s v="CalmBliss Soothing Toner 100ml"/>
    <x v="4"/>
    <n v="50"/>
    <n v="13"/>
    <n v="650"/>
    <n v="4.7"/>
    <n v="235"/>
    <n v="8.3000000000000007"/>
    <n v="415"/>
    <n v="0.63846153846153841"/>
    <s v="C0036"/>
    <s v="MoonlightHarbor Beauty"/>
    <s v="Rachel Owens"/>
    <x v="4"/>
    <x v="31"/>
    <s v="Milwaukee"/>
    <x v="3"/>
    <x v="0"/>
    <x v="2"/>
    <n v="4"/>
    <x v="9"/>
  </r>
  <r>
    <x v="47"/>
    <n v="50303"/>
    <x v="0"/>
    <x v="0"/>
    <s v="HydraBloom Hydrating Moisturizer 100ml"/>
    <x v="0"/>
    <n v="100"/>
    <n v="24.85"/>
    <n v="2485"/>
    <n v="7.75"/>
    <n v="775"/>
    <n v="17.100000000000001"/>
    <n v="1710"/>
    <n v="0.68812877263581484"/>
    <s v="C0019"/>
    <s v="Delilah Prescott"/>
    <s v="Benjamin Lawson"/>
    <x v="1"/>
    <x v="25"/>
    <s v="Kansas City"/>
    <x v="3"/>
    <x v="0"/>
    <x v="2"/>
    <n v="5"/>
    <x v="9"/>
  </r>
  <r>
    <x v="47"/>
    <n v="50304"/>
    <x v="10"/>
    <x v="10"/>
    <s v="LuminousGlow Tinted Sunscreen 50ml"/>
    <x v="3"/>
    <n v="100"/>
    <n v="16.95"/>
    <n v="1695"/>
    <n v="5.2"/>
    <n v="520"/>
    <n v="11.75"/>
    <n v="1175"/>
    <n v="0.69321533923303835"/>
    <s v="C0044"/>
    <s v="OpulentElixir Beauty"/>
    <s v="David Carter"/>
    <x v="1"/>
    <x v="2"/>
    <s v="Syracuse"/>
    <x v="1"/>
    <x v="0"/>
    <x v="2"/>
    <n v="5"/>
    <x v="9"/>
  </r>
  <r>
    <x v="47"/>
    <n v="50305"/>
    <x v="32"/>
    <x v="32"/>
    <s v="AquaFresh Hydrating Toner 150ml"/>
    <x v="4"/>
    <n v="50"/>
    <n v="14.95"/>
    <n v="747.5"/>
    <n v="4.45"/>
    <n v="222.5"/>
    <n v="10.5"/>
    <n v="525"/>
    <n v="0.7023411371237458"/>
    <s v="C0014"/>
    <s v="Stellar Dynamo Corp."/>
    <s v="Olivia Harrison"/>
    <x v="3"/>
    <x v="14"/>
    <s v="Richmond"/>
    <x v="2"/>
    <x v="0"/>
    <x v="2"/>
    <n v="5"/>
    <x v="9"/>
  </r>
  <r>
    <x v="47"/>
    <n v="50306"/>
    <x v="11"/>
    <x v="11"/>
    <s v="ClearSkies UV Defense SPF 30 100ml"/>
    <x v="3"/>
    <n v="150"/>
    <n v="32.549999999999997"/>
    <n v="4882.5"/>
    <n v="11.25"/>
    <n v="1687.5"/>
    <n v="21.299999999999997"/>
    <n v="3195"/>
    <n v="0.65437788018433185"/>
    <s v="C0032"/>
    <s v="AquaFusion Incorporated"/>
    <s v="Ashley Turner"/>
    <x v="2"/>
    <x v="13"/>
    <s v="San Jose"/>
    <x v="0"/>
    <x v="0"/>
    <x v="2"/>
    <n v="5"/>
    <x v="9"/>
  </r>
  <r>
    <x v="47"/>
    <n v="50307"/>
    <x v="0"/>
    <x v="0"/>
    <s v="HydraBloom Hydrating Moisturizer 100ml"/>
    <x v="0"/>
    <n v="50"/>
    <n v="24.85"/>
    <n v="1242.5"/>
    <n v="7.75"/>
    <n v="387.5"/>
    <n v="17.100000000000001"/>
    <n v="855"/>
    <n v="0.68812877263581484"/>
    <s v="C0053"/>
    <s v="QuantumPulse Systems"/>
    <s v="Samantha Mitchell"/>
    <x v="4"/>
    <x v="17"/>
    <s v="Cleveland"/>
    <x v="3"/>
    <x v="0"/>
    <x v="2"/>
    <n v="5"/>
    <x v="9"/>
  </r>
  <r>
    <x v="47"/>
    <n v="50308"/>
    <x v="6"/>
    <x v="6"/>
    <s v="CrystalClear Hyaluronic Boost 15ml"/>
    <x v="1"/>
    <n v="50"/>
    <n v="14.75"/>
    <n v="737.5"/>
    <n v="5.45"/>
    <n v="272.5"/>
    <n v="9.3000000000000007"/>
    <n v="465"/>
    <n v="0.63050847457627124"/>
    <s v="C0022"/>
    <s v="Pinnacle Sphere Corp."/>
    <s v="Victoria Reed"/>
    <x v="2"/>
    <x v="4"/>
    <s v="Portland"/>
    <x v="0"/>
    <x v="0"/>
    <x v="2"/>
    <n v="5"/>
    <x v="9"/>
  </r>
  <r>
    <x v="47"/>
    <n v="50309"/>
    <x v="21"/>
    <x v="21"/>
    <s v="RadiantGlow Gel Cleanser 100ml"/>
    <x v="2"/>
    <n v="50"/>
    <n v="12.25"/>
    <n v="612.5"/>
    <n v="4.45"/>
    <n v="222.5"/>
    <n v="7.8"/>
    <n v="390"/>
    <n v="0.63673469387755099"/>
    <s v="C0057"/>
    <s v="Phineas Dawson"/>
    <s v="Nicholas Coleman"/>
    <x v="4"/>
    <x v="34"/>
    <s v="Indianapolis"/>
    <x v="3"/>
    <x v="0"/>
    <x v="2"/>
    <n v="5"/>
    <x v="9"/>
  </r>
  <r>
    <x v="48"/>
    <n v="50310"/>
    <x v="37"/>
    <x v="37"/>
    <s v="SunGuard Shield SPF 50+ 100ml"/>
    <x v="3"/>
    <n v="150"/>
    <n v="24.75"/>
    <n v="3712.5"/>
    <n v="7.75"/>
    <n v="1162.5"/>
    <n v="17"/>
    <n v="2550"/>
    <n v="0.68686868686868685"/>
    <s v="C0060"/>
    <s v="GoldenHarbor Cosmetix"/>
    <s v="Christopher Green"/>
    <x v="0"/>
    <x v="35"/>
    <s v="Salt Lake City"/>
    <x v="0"/>
    <x v="0"/>
    <x v="2"/>
    <n v="6"/>
    <x v="9"/>
  </r>
  <r>
    <x v="48"/>
    <n v="50311"/>
    <x v="4"/>
    <x v="4"/>
    <s v="HydraBloom Hydrating Moisturizer 50ml"/>
    <x v="0"/>
    <n v="150"/>
    <n v="14.95"/>
    <n v="2242.5"/>
    <n v="4.45"/>
    <n v="667.5"/>
    <n v="10.5"/>
    <n v="1575"/>
    <n v="0.7023411371237458"/>
    <s v="C0040"/>
    <s v="Atticus Quinn"/>
    <s v="Emily Clarke"/>
    <x v="3"/>
    <x v="29"/>
    <s v="Charlotte"/>
    <x v="2"/>
    <x v="0"/>
    <x v="2"/>
    <n v="6"/>
    <x v="9"/>
  </r>
  <r>
    <x v="48"/>
    <n v="50312"/>
    <x v="11"/>
    <x v="11"/>
    <s v="ClearSkies UV Defense SPF 30 100ml"/>
    <x v="3"/>
    <n v="250"/>
    <n v="32.549999999999997"/>
    <n v="8137.4999999999991"/>
    <n v="11.25"/>
    <n v="2812.5"/>
    <n v="21.299999999999997"/>
    <n v="5324.9999999999991"/>
    <n v="0.65437788018433174"/>
    <s v="C0001"/>
    <s v="Belle Glow Cosmetics"/>
    <s v="Elizabeth Young"/>
    <x v="2"/>
    <x v="13"/>
    <s v="Los Angeles"/>
    <x v="0"/>
    <x v="0"/>
    <x v="2"/>
    <n v="6"/>
    <x v="9"/>
  </r>
  <r>
    <x v="48"/>
    <n v="50313"/>
    <x v="11"/>
    <x v="11"/>
    <s v="ClearSkies UV Defense SPF 30 100ml"/>
    <x v="3"/>
    <n v="250"/>
    <n v="32.549999999999997"/>
    <n v="8137.4999999999991"/>
    <n v="11.25"/>
    <n v="2812.5"/>
    <n v="21.299999999999997"/>
    <n v="5324.9999999999991"/>
    <n v="0.65437788018433174"/>
    <s v="C0051"/>
    <s v="InfinitiCraft Corp."/>
    <s v="William Jenkins"/>
    <x v="3"/>
    <x v="6"/>
    <s v="Tampa"/>
    <x v="2"/>
    <x v="0"/>
    <x v="2"/>
    <n v="6"/>
    <x v="9"/>
  </r>
  <r>
    <x v="48"/>
    <n v="50314"/>
    <x v="12"/>
    <x v="12"/>
    <s v="PorePurify Exfoliating Tonic 150ml"/>
    <x v="4"/>
    <n v="50"/>
    <n v="15.95"/>
    <n v="797.5"/>
    <n v="5.2"/>
    <n v="260"/>
    <n v="10.75"/>
    <n v="537.5"/>
    <n v="0.6739811912225705"/>
    <s v="C0026"/>
    <s v="Golden Aura Creations"/>
    <s v="Samuel Moore"/>
    <x v="0"/>
    <x v="0"/>
    <s v="Albuquerque"/>
    <x v="0"/>
    <x v="0"/>
    <x v="2"/>
    <n v="6"/>
    <x v="9"/>
  </r>
  <r>
    <x v="48"/>
    <n v="50315"/>
    <x v="0"/>
    <x v="0"/>
    <s v="HydraBloom Hydrating Moisturizer 100ml"/>
    <x v="0"/>
    <n v="50"/>
    <n v="24.85"/>
    <n v="1242.5"/>
    <n v="7.75"/>
    <n v="387.5"/>
    <n v="17.100000000000001"/>
    <n v="855"/>
    <n v="0.68812877263581484"/>
    <s v="C0033"/>
    <s v="ZenithGrove Solutions"/>
    <s v="Ava Franklin"/>
    <x v="1"/>
    <x v="26"/>
    <s v="Birmingham"/>
    <x v="2"/>
    <x v="0"/>
    <x v="2"/>
    <n v="6"/>
    <x v="9"/>
  </r>
  <r>
    <x v="49"/>
    <n v="50316"/>
    <x v="11"/>
    <x v="11"/>
    <s v="ClearSkies UV Defense SPF 30 100ml"/>
    <x v="3"/>
    <n v="150"/>
    <n v="32.549999999999997"/>
    <n v="4882.5"/>
    <n v="11.25"/>
    <n v="1687.5"/>
    <n v="21.299999999999997"/>
    <n v="3195"/>
    <n v="0.65437788018433185"/>
    <s v="C0008"/>
    <s v="Serenity Sinclair"/>
    <s v="Ashley Turner"/>
    <x v="2"/>
    <x v="13"/>
    <s v="San Francisco"/>
    <x v="0"/>
    <x v="0"/>
    <x v="2"/>
    <n v="9"/>
    <x v="9"/>
  </r>
  <r>
    <x v="49"/>
    <n v="50317"/>
    <x v="23"/>
    <x v="23"/>
    <s v="RadiantGlow Gel Cleanser 50ml"/>
    <x v="2"/>
    <n v="50"/>
    <n v="4.7"/>
    <n v="235"/>
    <n v="2.2999999999999998"/>
    <n v="115"/>
    <n v="2.4000000000000004"/>
    <n v="120"/>
    <n v="0.51063829787234039"/>
    <s v="C0016"/>
    <s v="Griffin Maddox"/>
    <s v="Rachel Owens"/>
    <x v="4"/>
    <x v="16"/>
    <s v="Chicago"/>
    <x v="3"/>
    <x v="0"/>
    <x v="2"/>
    <n v="9"/>
    <x v="9"/>
  </r>
  <r>
    <x v="49"/>
    <n v="50318"/>
    <x v="36"/>
    <x v="36"/>
    <s v="CrystalGlow Gentle Exfoliator 50ml"/>
    <x v="7"/>
    <n v="50"/>
    <n v="14.15"/>
    <n v="707.5"/>
    <n v="5.45"/>
    <n v="272.5"/>
    <n v="8.6999999999999993"/>
    <n v="435"/>
    <n v="0.61484098939929333"/>
    <s v="C0006"/>
    <s v="Maeve Kingsley"/>
    <s v="Christopher Green"/>
    <x v="0"/>
    <x v="21"/>
    <s v="Las Vegas"/>
    <x v="0"/>
    <x v="0"/>
    <x v="2"/>
    <n v="9"/>
    <x v="9"/>
  </r>
  <r>
    <x v="49"/>
    <n v="50319"/>
    <x v="55"/>
    <x v="55"/>
    <s v="PureDerm Micro-Exfoliating Gel 50ml"/>
    <x v="7"/>
    <n v="50"/>
    <n v="17.649999999999999"/>
    <n v="882.49999999999989"/>
    <n v="7.55"/>
    <n v="377.5"/>
    <n v="10.099999999999998"/>
    <n v="504.99999999999989"/>
    <n v="0.57223796033994334"/>
    <s v="C0017"/>
    <s v="Seraphina Hart"/>
    <s v="David Carter"/>
    <x v="1"/>
    <x v="2"/>
    <s v="Buffalo"/>
    <x v="1"/>
    <x v="0"/>
    <x v="2"/>
    <n v="9"/>
    <x v="9"/>
  </r>
  <r>
    <x v="49"/>
    <n v="50320"/>
    <x v="38"/>
    <x v="38"/>
    <s v="CrystalGlow Gentle Exfoliator 100ml"/>
    <x v="7"/>
    <n v="50"/>
    <n v="19.95"/>
    <n v="997.5"/>
    <n v="7.45"/>
    <n v="372.5"/>
    <n v="12.5"/>
    <n v="625"/>
    <n v="0.62656641604010022"/>
    <s v="C0035"/>
    <s v="CrystalMist Skincare"/>
    <s v="Daniel Nelson"/>
    <x v="0"/>
    <x v="30"/>
    <s v="Denver"/>
    <x v="0"/>
    <x v="0"/>
    <x v="2"/>
    <n v="9"/>
    <x v="9"/>
  </r>
  <r>
    <x v="49"/>
    <n v="50321"/>
    <x v="37"/>
    <x v="37"/>
    <s v="SunGuard Shield SPF 50+ 100ml"/>
    <x v="3"/>
    <n v="250"/>
    <n v="24.75"/>
    <n v="6187.5"/>
    <n v="7.75"/>
    <n v="1937.5"/>
    <n v="17"/>
    <n v="4250"/>
    <n v="0.68686868686868685"/>
    <s v="C0020"/>
    <s v="Lyric Davenport"/>
    <s v="Elizabeth Young"/>
    <x v="2"/>
    <x v="13"/>
    <s v="San Diego"/>
    <x v="0"/>
    <x v="0"/>
    <x v="2"/>
    <n v="9"/>
    <x v="9"/>
  </r>
  <r>
    <x v="49"/>
    <n v="50322"/>
    <x v="19"/>
    <x v="19"/>
    <s v="ClearSkies UV Defense SPF 30 30ml"/>
    <x v="3"/>
    <n v="200"/>
    <n v="11.299999999999999"/>
    <n v="2260"/>
    <n v="4.7"/>
    <n v="940"/>
    <n v="6.5999999999999988"/>
    <n v="1320"/>
    <n v="0.58407079646017701"/>
    <s v="C0004"/>
    <s v="Enchanted Silk Creations"/>
    <s v="David Carter"/>
    <x v="1"/>
    <x v="2"/>
    <s v="New York City"/>
    <x v="1"/>
    <x v="0"/>
    <x v="2"/>
    <n v="9"/>
    <x v="9"/>
  </r>
  <r>
    <x v="50"/>
    <n v="50323"/>
    <x v="40"/>
    <x v="40"/>
    <s v="CalmBliss Soothing Toner 150ml"/>
    <x v="4"/>
    <n v="100"/>
    <n v="19.25"/>
    <n v="1925"/>
    <n v="6.55"/>
    <n v="655"/>
    <n v="12.7"/>
    <n v="1270"/>
    <n v="0.65974025974025974"/>
    <s v="C0054"/>
    <s v="HorizonFlare Corp."/>
    <s v="Daniel Nelson"/>
    <x v="0"/>
    <x v="3"/>
    <s v="Casper"/>
    <x v="0"/>
    <x v="0"/>
    <x v="2"/>
    <n v="10"/>
    <x v="9"/>
  </r>
  <r>
    <x v="50"/>
    <n v="50324"/>
    <x v="32"/>
    <x v="32"/>
    <s v="AquaFresh Hydrating Toner 150ml"/>
    <x v="4"/>
    <n v="100"/>
    <n v="14.95"/>
    <n v="1495"/>
    <n v="4.45"/>
    <n v="445"/>
    <n v="10.5"/>
    <n v="1050"/>
    <n v="0.7023411371237458"/>
    <s v="C0002"/>
    <s v="Radiant Luxe Beauty"/>
    <s v="Daniel Nelson"/>
    <x v="0"/>
    <x v="3"/>
    <s v="Cheyenne"/>
    <x v="0"/>
    <x v="0"/>
    <x v="2"/>
    <n v="10"/>
    <x v="9"/>
  </r>
  <r>
    <x v="50"/>
    <n v="50325"/>
    <x v="38"/>
    <x v="38"/>
    <s v="CrystalGlow Gentle Exfoliator 100ml"/>
    <x v="7"/>
    <n v="50"/>
    <n v="19.95"/>
    <n v="997.5"/>
    <n v="7.45"/>
    <n v="372.5"/>
    <n v="12.5"/>
    <n v="625"/>
    <n v="0.62656641604010022"/>
    <s v="C0058"/>
    <s v="Octavia Tate"/>
    <s v="Andrew Parker"/>
    <x v="3"/>
    <x v="36"/>
    <s v="Burlington"/>
    <x v="1"/>
    <x v="0"/>
    <x v="2"/>
    <n v="10"/>
    <x v="9"/>
  </r>
  <r>
    <x v="50"/>
    <n v="50326"/>
    <x v="21"/>
    <x v="21"/>
    <s v="RadiantGlow Gel Cleanser 100ml"/>
    <x v="2"/>
    <n v="100"/>
    <n v="12.25"/>
    <n v="1225"/>
    <n v="4.45"/>
    <n v="445"/>
    <n v="7.8"/>
    <n v="780"/>
    <n v="0.63673469387755099"/>
    <s v="C0021"/>
    <s v="Horizon Luxe Ventures"/>
    <s v="William Jenkins"/>
    <x v="3"/>
    <x v="6"/>
    <s v="Orlando"/>
    <x v="2"/>
    <x v="0"/>
    <x v="2"/>
    <n v="10"/>
    <x v="9"/>
  </r>
  <r>
    <x v="50"/>
    <n v="50327"/>
    <x v="15"/>
    <x v="15"/>
    <s v="VitaGlow Brightening Serum 50ml"/>
    <x v="1"/>
    <n v="100"/>
    <n v="31.45"/>
    <n v="3145"/>
    <n v="12"/>
    <n v="1200"/>
    <n v="19.45"/>
    <n v="1945"/>
    <n v="0.61844197138314783"/>
    <s v="C0037"/>
    <s v="PureWhisper Essentials"/>
    <s v="Lauren King"/>
    <x v="4"/>
    <x v="18"/>
    <s v="Des Moines"/>
    <x v="3"/>
    <x v="0"/>
    <x v="2"/>
    <n v="10"/>
    <x v="9"/>
  </r>
  <r>
    <x v="50"/>
    <n v="50328"/>
    <x v="27"/>
    <x v="27"/>
    <s v="LuxeSilk Oil Cleansing Essence 50 ml"/>
    <x v="2"/>
    <n v="50"/>
    <n v="9"/>
    <n v="450"/>
    <n v="3.7"/>
    <n v="185"/>
    <n v="5.3"/>
    <n v="265"/>
    <n v="0.58888888888888891"/>
    <s v="C0047"/>
    <s v="SilverWave Creations"/>
    <s v="Samuel Moore"/>
    <x v="0"/>
    <x v="0"/>
    <s v="Santa Fe"/>
    <x v="0"/>
    <x v="0"/>
    <x v="2"/>
    <n v="10"/>
    <x v="9"/>
  </r>
  <r>
    <x v="50"/>
    <n v="50329"/>
    <x v="16"/>
    <x v="16"/>
    <s v="FreshWipe Cleansing Towelettes  80s"/>
    <x v="6"/>
    <n v="50"/>
    <n v="14.55"/>
    <n v="727.5"/>
    <n v="6.55"/>
    <n v="327.5"/>
    <n v="8"/>
    <n v="400"/>
    <n v="0.54982817869415812"/>
    <s v="C0030"/>
    <s v="BlossomRadiance Essentials"/>
    <s v="Michael Evans"/>
    <x v="1"/>
    <x v="10"/>
    <s v="San Antonio"/>
    <x v="2"/>
    <x v="0"/>
    <x v="2"/>
    <n v="10"/>
    <x v="9"/>
  </r>
  <r>
    <x v="50"/>
    <n v="50330"/>
    <x v="10"/>
    <x v="10"/>
    <s v="LuminousGlow Tinted Sunscreen 50ml"/>
    <x v="3"/>
    <n v="200"/>
    <n v="16.95"/>
    <n v="3390"/>
    <n v="5.2"/>
    <n v="1040"/>
    <n v="11.75"/>
    <n v="2350"/>
    <n v="0.69321533923303835"/>
    <s v="C0042"/>
    <s v="Jasper Monroe"/>
    <s v="Nicholas Coleman"/>
    <x v="4"/>
    <x v="27"/>
    <s v="Detroit"/>
    <x v="3"/>
    <x v="0"/>
    <x v="2"/>
    <n v="10"/>
    <x v="9"/>
  </r>
  <r>
    <x v="51"/>
    <n v="50331"/>
    <x v="18"/>
    <x v="18"/>
    <s v="PurePurge Micellar Cleansing Water 100ml"/>
    <x v="6"/>
    <n v="50"/>
    <n v="3.9"/>
    <n v="195"/>
    <n v="2.2999999999999998"/>
    <n v="115"/>
    <n v="1.6"/>
    <n v="80"/>
    <n v="0.41025641025641024"/>
    <s v="C0049"/>
    <s v="PinnacleSage Group"/>
    <s v="Ava Franklin"/>
    <x v="1"/>
    <x v="12"/>
    <s v="New Orleans"/>
    <x v="2"/>
    <x v="0"/>
    <x v="2"/>
    <n v="11"/>
    <x v="10"/>
  </r>
  <r>
    <x v="51"/>
    <n v="50332"/>
    <x v="10"/>
    <x v="10"/>
    <s v="LuminousGlow Tinted Sunscreen 50ml"/>
    <x v="3"/>
    <n v="250"/>
    <n v="16.95"/>
    <n v="4237.5"/>
    <n v="5.2"/>
    <n v="1300"/>
    <n v="11.75"/>
    <n v="2937.5"/>
    <n v="0.69321533923303835"/>
    <s v="C0013"/>
    <s v="Seraphina Sinclair"/>
    <s v="Jessica Foster"/>
    <x v="2"/>
    <x v="20"/>
    <s v="Wasilla"/>
    <x v="0"/>
    <x v="0"/>
    <x v="2"/>
    <n v="11"/>
    <x v="10"/>
  </r>
  <r>
    <x v="51"/>
    <n v="50333"/>
    <x v="18"/>
    <x v="18"/>
    <s v="PurePurge Micellar Cleansing Water 100ml"/>
    <x v="6"/>
    <n v="50"/>
    <n v="3.9"/>
    <n v="195"/>
    <n v="2.2999999999999998"/>
    <n v="115"/>
    <n v="1.6"/>
    <n v="80"/>
    <n v="0.41025641025641024"/>
    <s v="C0052"/>
    <s v="OceanQuest Enterprises"/>
    <s v="Emily Clarke"/>
    <x v="3"/>
    <x v="9"/>
    <s v="Charleston"/>
    <x v="2"/>
    <x v="0"/>
    <x v="2"/>
    <n v="11"/>
    <x v="10"/>
  </r>
  <r>
    <x v="51"/>
    <n v="50334"/>
    <x v="13"/>
    <x v="13"/>
    <s v="LuminousGlow Tinted Sunscreen 100ml"/>
    <x v="3"/>
    <n v="200"/>
    <n v="26.35"/>
    <n v="5270"/>
    <n v="9"/>
    <n v="1800"/>
    <n v="17.350000000000001"/>
    <n v="3470"/>
    <n v="0.65844402277039848"/>
    <s v="C0028"/>
    <s v="Thaddeus Nash"/>
    <s v="Christopher Green"/>
    <x v="0"/>
    <x v="21"/>
    <s v="Reno"/>
    <x v="0"/>
    <x v="0"/>
    <x v="2"/>
    <n v="11"/>
    <x v="10"/>
  </r>
  <r>
    <x v="51"/>
    <n v="50335"/>
    <x v="13"/>
    <x v="13"/>
    <s v="LuminousGlow Tinted Sunscreen 100ml"/>
    <x v="3"/>
    <n v="50"/>
    <n v="26.35"/>
    <n v="1317.5"/>
    <n v="9"/>
    <n v="450"/>
    <n v="17.350000000000001"/>
    <n v="867.5"/>
    <n v="0.65844402277039848"/>
    <s v="C0039"/>
    <s v="EtherealSilk Creations"/>
    <s v="Grace Allen"/>
    <x v="2"/>
    <x v="20"/>
    <s v="Juneau"/>
    <x v="0"/>
    <x v="0"/>
    <x v="2"/>
    <n v="11"/>
    <x v="10"/>
  </r>
  <r>
    <x v="51"/>
    <n v="50336"/>
    <x v="38"/>
    <x v="38"/>
    <s v="CrystalGlow Gentle Exfoliator 100ml"/>
    <x v="7"/>
    <n v="50"/>
    <n v="19.95"/>
    <n v="997.5"/>
    <n v="7.45"/>
    <n v="372.5"/>
    <n v="12.5"/>
    <n v="625"/>
    <n v="0.62656641604010022"/>
    <s v="C0045"/>
    <s v="AuroraBlossom Essentials"/>
    <s v="Ashley Turner"/>
    <x v="2"/>
    <x v="13"/>
    <s v="Fresno"/>
    <x v="0"/>
    <x v="0"/>
    <x v="2"/>
    <n v="11"/>
    <x v="10"/>
  </r>
  <r>
    <x v="52"/>
    <n v="50337"/>
    <x v="28"/>
    <x v="28"/>
    <s v="GlowRevive Detox Clay Mask 50g"/>
    <x v="5"/>
    <n v="100"/>
    <n v="11.35"/>
    <n v="1135"/>
    <n v="5.2"/>
    <n v="520"/>
    <n v="6.1499999999999995"/>
    <n v="615"/>
    <n v="0.54185022026431717"/>
    <s v="C0034"/>
    <s v="Cassian Winters"/>
    <s v="David Carter"/>
    <x v="1"/>
    <x v="2"/>
    <s v="Albany"/>
    <x v="1"/>
    <x v="0"/>
    <x v="2"/>
    <n v="12"/>
    <x v="10"/>
  </r>
  <r>
    <x v="52"/>
    <n v="50338"/>
    <x v="23"/>
    <x v="23"/>
    <s v="RadiantGlow Gel Cleanser 50ml"/>
    <x v="2"/>
    <n v="50"/>
    <n v="4.7"/>
    <n v="235"/>
    <n v="2.2999999999999998"/>
    <n v="115"/>
    <n v="2.4000000000000004"/>
    <n v="120"/>
    <n v="0.51063829787234039"/>
    <s v="C0060"/>
    <s v="GoldenHarbor Cosmetix"/>
    <s v="Christopher Green"/>
    <x v="0"/>
    <x v="35"/>
    <s v="Salt Lake City"/>
    <x v="0"/>
    <x v="0"/>
    <x v="2"/>
    <n v="12"/>
    <x v="10"/>
  </r>
  <r>
    <x v="52"/>
    <n v="50339"/>
    <x v="40"/>
    <x v="40"/>
    <s v="CalmBliss Soothing Toner 150ml"/>
    <x v="4"/>
    <n v="150"/>
    <n v="19.25"/>
    <n v="2887.5"/>
    <n v="6.55"/>
    <n v="982.5"/>
    <n v="12.7"/>
    <n v="1905"/>
    <n v="0.65974025974025974"/>
    <s v="C0007"/>
    <s v="Orion Sterling"/>
    <s v="Jessica Foster"/>
    <x v="2"/>
    <x v="20"/>
    <s v="Anchorage"/>
    <x v="0"/>
    <x v="0"/>
    <x v="2"/>
    <n v="12"/>
    <x v="10"/>
  </r>
  <r>
    <x v="52"/>
    <n v="50340"/>
    <x v="22"/>
    <x v="22"/>
    <s v="PurePurge Micellar Cleansing Water 150ml"/>
    <x v="6"/>
    <n v="100"/>
    <n v="10.050000000000001"/>
    <n v="1005.0000000000001"/>
    <n v="4.45"/>
    <n v="445"/>
    <n v="5.6000000000000005"/>
    <n v="560.00000000000011"/>
    <n v="0.55721393034825872"/>
    <s v="C0048"/>
    <s v="Octavia Hart"/>
    <s v="Victoria Reed"/>
    <x v="2"/>
    <x v="24"/>
    <s v="Seattle"/>
    <x v="0"/>
    <x v="0"/>
    <x v="2"/>
    <n v="12"/>
    <x v="10"/>
  </r>
  <r>
    <x v="52"/>
    <n v="50341"/>
    <x v="21"/>
    <x v="21"/>
    <s v="RadiantGlow Gel Cleanser 100ml"/>
    <x v="2"/>
    <n v="100"/>
    <n v="12.25"/>
    <n v="1225"/>
    <n v="4.45"/>
    <n v="445"/>
    <n v="7.8"/>
    <n v="780"/>
    <n v="0.63673469387755099"/>
    <s v="C0055"/>
    <s v="TimelessAura Luxe Skincare"/>
    <s v="Samantha Mitchell"/>
    <x v="4"/>
    <x v="32"/>
    <s v="Charleston"/>
    <x v="2"/>
    <x v="0"/>
    <x v="2"/>
    <n v="12"/>
    <x v="10"/>
  </r>
  <r>
    <x v="52"/>
    <n v="50342"/>
    <x v="11"/>
    <x v="11"/>
    <s v="ClearSkies UV Defense SPF 30 100ml"/>
    <x v="3"/>
    <n v="150"/>
    <n v="32.549999999999997"/>
    <n v="4882.5"/>
    <n v="11.25"/>
    <n v="1687.5"/>
    <n v="21.299999999999997"/>
    <n v="3195"/>
    <n v="0.65437788018433185"/>
    <s v="C0022"/>
    <s v="Pinnacle Sphere Corp."/>
    <s v="Victoria Reed"/>
    <x v="2"/>
    <x v="4"/>
    <s v="Portland"/>
    <x v="0"/>
    <x v="0"/>
    <x v="2"/>
    <n v="12"/>
    <x v="10"/>
  </r>
  <r>
    <x v="52"/>
    <n v="50343"/>
    <x v="8"/>
    <x v="8"/>
    <s v="CrystalClear Hyaluronic Boost 30ml"/>
    <x v="1"/>
    <n v="50"/>
    <n v="19.100000000000001"/>
    <n v="955.00000000000011"/>
    <n v="6.6"/>
    <n v="330"/>
    <n v="12.500000000000002"/>
    <n v="625.00000000000011"/>
    <n v="0.65445026178010479"/>
    <s v="C0031"/>
    <s v="StellarWings Incorporated"/>
    <s v="Matthew Walker"/>
    <x v="1"/>
    <x v="23"/>
    <s v="Atlanta"/>
    <x v="2"/>
    <x v="0"/>
    <x v="2"/>
    <n v="12"/>
    <x v="10"/>
  </r>
  <r>
    <x v="52"/>
    <n v="50344"/>
    <x v="27"/>
    <x v="27"/>
    <s v="LuxeSilk Oil Cleansing Essence 50 ml"/>
    <x v="2"/>
    <n v="150"/>
    <n v="9"/>
    <n v="1350"/>
    <n v="3.7"/>
    <n v="555"/>
    <n v="5.3"/>
    <n v="795"/>
    <n v="0.58888888888888891"/>
    <s v="C0019"/>
    <s v="Delilah Prescott"/>
    <s v="Benjamin Lawson"/>
    <x v="1"/>
    <x v="25"/>
    <s v="Kansas City"/>
    <x v="3"/>
    <x v="0"/>
    <x v="2"/>
    <n v="12"/>
    <x v="10"/>
  </r>
  <r>
    <x v="53"/>
    <n v="50345"/>
    <x v="22"/>
    <x v="22"/>
    <s v="PurePurge Micellar Cleansing Water 150ml"/>
    <x v="6"/>
    <n v="50"/>
    <n v="10.050000000000001"/>
    <n v="502.50000000000006"/>
    <n v="4.45"/>
    <n v="222.5"/>
    <n v="5.6000000000000005"/>
    <n v="280.00000000000006"/>
    <n v="0.55721393034825872"/>
    <s v="C0020"/>
    <s v="Lyric Davenport"/>
    <s v="Elizabeth Young"/>
    <x v="2"/>
    <x v="13"/>
    <s v="San Diego"/>
    <x v="0"/>
    <x v="0"/>
    <x v="2"/>
    <n v="13"/>
    <x v="10"/>
  </r>
  <r>
    <x v="53"/>
    <n v="50346"/>
    <x v="11"/>
    <x v="11"/>
    <s v="ClearSkies UV Defense SPF 30 100ml"/>
    <x v="3"/>
    <n v="200"/>
    <n v="32.549999999999997"/>
    <n v="6509.9999999999991"/>
    <n v="11.25"/>
    <n v="2250"/>
    <n v="21.299999999999997"/>
    <n v="4259.9999999999991"/>
    <n v="0.65437788018433174"/>
    <s v="C0012"/>
    <s v="Radiant Craft Incorporated"/>
    <s v="Samuel Moore"/>
    <x v="0"/>
    <x v="1"/>
    <s v="Phoenix"/>
    <x v="0"/>
    <x v="0"/>
    <x v="2"/>
    <n v="13"/>
    <x v="10"/>
  </r>
  <r>
    <x v="53"/>
    <n v="50347"/>
    <x v="18"/>
    <x v="18"/>
    <s v="PurePurge Micellar Cleansing Water 100ml"/>
    <x v="6"/>
    <n v="50"/>
    <n v="3.9"/>
    <n v="195"/>
    <n v="2.2999999999999998"/>
    <n v="115"/>
    <n v="1.6"/>
    <n v="80"/>
    <n v="0.41025641025641024"/>
    <s v="C0051"/>
    <s v="InfinitiCraft Corp."/>
    <s v="William Jenkins"/>
    <x v="3"/>
    <x v="6"/>
    <s v="Tampa"/>
    <x v="2"/>
    <x v="0"/>
    <x v="2"/>
    <n v="13"/>
    <x v="10"/>
  </r>
  <r>
    <x v="53"/>
    <n v="50348"/>
    <x v="25"/>
    <x v="25"/>
    <s v="PureFoam Renewing Cleanser 100ml"/>
    <x v="2"/>
    <n v="50"/>
    <n v="12.45"/>
    <n v="622.5"/>
    <n v="5.2"/>
    <n v="260"/>
    <n v="7.2499999999999991"/>
    <n v="362.5"/>
    <n v="0.58232931726907633"/>
    <s v="C0033"/>
    <s v="ZenithGrove Solutions"/>
    <s v="Ava Franklin"/>
    <x v="1"/>
    <x v="26"/>
    <s v="Birmingham"/>
    <x v="2"/>
    <x v="0"/>
    <x v="2"/>
    <n v="13"/>
    <x v="10"/>
  </r>
  <r>
    <x v="53"/>
    <n v="50349"/>
    <x v="8"/>
    <x v="8"/>
    <s v="CrystalClear Hyaluronic Boost 30ml"/>
    <x v="1"/>
    <n v="150"/>
    <n v="19.100000000000001"/>
    <n v="2865"/>
    <n v="6.6"/>
    <n v="990"/>
    <n v="12.500000000000002"/>
    <n v="1875"/>
    <n v="0.65445026178010468"/>
    <s v="C0028"/>
    <s v="Thaddeus Nash"/>
    <s v="Christopher Green"/>
    <x v="0"/>
    <x v="21"/>
    <s v="Reno"/>
    <x v="0"/>
    <x v="0"/>
    <x v="2"/>
    <n v="13"/>
    <x v="10"/>
  </r>
  <r>
    <x v="53"/>
    <n v="50350"/>
    <x v="8"/>
    <x v="8"/>
    <s v="CrystalClear Hyaluronic Boost 30ml"/>
    <x v="1"/>
    <n v="100"/>
    <n v="19.100000000000001"/>
    <n v="1910.0000000000002"/>
    <n v="6.6"/>
    <n v="660"/>
    <n v="12.500000000000002"/>
    <n v="1250.0000000000002"/>
    <n v="0.65445026178010479"/>
    <s v="C0018"/>
    <s v="Lucian Kingsley"/>
    <s v="Lauren King"/>
    <x v="4"/>
    <x v="11"/>
    <s v="Sioux Falls"/>
    <x v="3"/>
    <x v="0"/>
    <x v="2"/>
    <n v="13"/>
    <x v="10"/>
  </r>
  <r>
    <x v="53"/>
    <n v="50351"/>
    <x v="14"/>
    <x v="14"/>
    <s v="DewDrop Hydration Sheet Mask"/>
    <x v="5"/>
    <n v="50"/>
    <n v="17.350000000000001"/>
    <n v="867.50000000000011"/>
    <n v="7.45"/>
    <n v="372.5"/>
    <n v="9.9000000000000021"/>
    <n v="495.00000000000011"/>
    <n v="0.57060518731988474"/>
    <s v="C0014"/>
    <s v="Stellar Dynamo Corp."/>
    <s v="Olivia Harrison"/>
    <x v="3"/>
    <x v="14"/>
    <s v="Richmond"/>
    <x v="2"/>
    <x v="0"/>
    <x v="2"/>
    <n v="13"/>
    <x v="10"/>
  </r>
  <r>
    <x v="53"/>
    <n v="50352"/>
    <x v="10"/>
    <x v="10"/>
    <s v="LuminousGlow Tinted Sunscreen 50ml"/>
    <x v="3"/>
    <n v="250"/>
    <n v="16.95"/>
    <n v="4237.5"/>
    <n v="5.2"/>
    <n v="1300"/>
    <n v="11.75"/>
    <n v="2937.5"/>
    <n v="0.69321533923303835"/>
    <s v="C0009"/>
    <s v="Imelda Sinclair"/>
    <s v="William Jenkins"/>
    <x v="3"/>
    <x v="6"/>
    <s v="Miami"/>
    <x v="2"/>
    <x v="0"/>
    <x v="2"/>
    <n v="13"/>
    <x v="10"/>
  </r>
  <r>
    <x v="54"/>
    <n v="50353"/>
    <x v="4"/>
    <x v="4"/>
    <s v="HydraBloom Hydrating Moisturizer 50ml"/>
    <x v="0"/>
    <n v="100"/>
    <n v="14.95"/>
    <n v="1495"/>
    <n v="4.45"/>
    <n v="445"/>
    <n v="10.5"/>
    <n v="1050"/>
    <n v="0.7023411371237458"/>
    <s v="C0059"/>
    <s v="Eamon Kingsley"/>
    <s v="James Edwards"/>
    <x v="3"/>
    <x v="37"/>
    <s v="Newark"/>
    <x v="1"/>
    <x v="0"/>
    <x v="2"/>
    <n v="16"/>
    <x v="10"/>
  </r>
  <r>
    <x v="54"/>
    <n v="50354"/>
    <x v="49"/>
    <x v="49"/>
    <s v="TimelessElixir Anti-Wrinkle Serum 50ml"/>
    <x v="1"/>
    <n v="100"/>
    <n v="37.549999999999997"/>
    <n v="3754.9999999999995"/>
    <n v="14.25"/>
    <n v="1425"/>
    <n v="23.299999999999997"/>
    <n v="2329.9999999999995"/>
    <n v="0.62050599201065237"/>
    <s v="C0004"/>
    <s v="Enchanted Silk Creations"/>
    <s v="David Carter"/>
    <x v="1"/>
    <x v="2"/>
    <s v="New York City"/>
    <x v="1"/>
    <x v="0"/>
    <x v="2"/>
    <n v="16"/>
    <x v="10"/>
  </r>
  <r>
    <x v="54"/>
    <n v="50355"/>
    <x v="21"/>
    <x v="21"/>
    <s v="RadiantGlow Gel Cleanser 100ml"/>
    <x v="2"/>
    <n v="100"/>
    <n v="12.25"/>
    <n v="1225"/>
    <n v="4.45"/>
    <n v="445"/>
    <n v="7.8"/>
    <n v="780"/>
    <n v="0.63673469387755099"/>
    <s v="C0024"/>
    <s v="Moonlight Grace Essentials"/>
    <s v="Jessica Foster"/>
    <x v="2"/>
    <x v="20"/>
    <s v="Nome"/>
    <x v="0"/>
    <x v="0"/>
    <x v="2"/>
    <n v="16"/>
    <x v="10"/>
  </r>
  <r>
    <x v="54"/>
    <n v="50356"/>
    <x v="0"/>
    <x v="0"/>
    <s v="HydraBloom Hydrating Moisturizer 100ml"/>
    <x v="0"/>
    <n v="150"/>
    <n v="24.85"/>
    <n v="3727.5"/>
    <n v="7.75"/>
    <n v="1162.5"/>
    <n v="17.100000000000001"/>
    <n v="2565"/>
    <n v="0.68812877263581484"/>
    <s v="C0035"/>
    <s v="CrystalMist Skincare"/>
    <s v="Daniel Nelson"/>
    <x v="0"/>
    <x v="30"/>
    <s v="Denver"/>
    <x v="0"/>
    <x v="0"/>
    <x v="2"/>
    <n v="16"/>
    <x v="10"/>
  </r>
  <r>
    <x v="54"/>
    <n v="50357"/>
    <x v="4"/>
    <x v="4"/>
    <s v="HydraBloom Hydrating Moisturizer 50ml"/>
    <x v="0"/>
    <n v="50"/>
    <n v="14.95"/>
    <n v="747.5"/>
    <n v="4.45"/>
    <n v="222.5"/>
    <n v="10.5"/>
    <n v="525"/>
    <n v="0.7023411371237458"/>
    <s v="C0040"/>
    <s v="Atticus Quinn"/>
    <s v="Emily Clarke"/>
    <x v="3"/>
    <x v="29"/>
    <s v="Charlotte"/>
    <x v="2"/>
    <x v="0"/>
    <x v="2"/>
    <n v="16"/>
    <x v="10"/>
  </r>
  <r>
    <x v="54"/>
    <n v="50358"/>
    <x v="11"/>
    <x v="11"/>
    <s v="ClearSkies UV Defense SPF 30 100ml"/>
    <x v="3"/>
    <n v="50"/>
    <n v="32.549999999999997"/>
    <n v="1627.4999999999998"/>
    <n v="11.25"/>
    <n v="562.5"/>
    <n v="21.299999999999997"/>
    <n v="1064.9999999999998"/>
    <n v="0.65437788018433174"/>
    <s v="C0017"/>
    <s v="Seraphina Hart"/>
    <s v="David Carter"/>
    <x v="1"/>
    <x v="2"/>
    <s v="Buffalo"/>
    <x v="1"/>
    <x v="0"/>
    <x v="2"/>
    <n v="16"/>
    <x v="10"/>
  </r>
  <r>
    <x v="54"/>
    <n v="50359"/>
    <x v="1"/>
    <x v="1"/>
    <s v="VitaGlow Brightening Serum 30ml"/>
    <x v="1"/>
    <n v="50"/>
    <n v="22.1"/>
    <n v="1105"/>
    <n v="7.6"/>
    <n v="380"/>
    <n v="14.500000000000002"/>
    <n v="725"/>
    <n v="0.65610859728506787"/>
    <s v="C0054"/>
    <s v="HorizonFlare Corp."/>
    <s v="Daniel Nelson"/>
    <x v="0"/>
    <x v="3"/>
    <s v="Casper"/>
    <x v="0"/>
    <x v="0"/>
    <x v="2"/>
    <n v="16"/>
    <x v="10"/>
  </r>
  <r>
    <x v="55"/>
    <n v="50360"/>
    <x v="23"/>
    <x v="23"/>
    <s v="RadiantGlow Gel Cleanser 50ml"/>
    <x v="2"/>
    <n v="150"/>
    <n v="4.7"/>
    <n v="705"/>
    <n v="2.2999999999999998"/>
    <n v="345"/>
    <n v="2.4000000000000004"/>
    <n v="360"/>
    <n v="0.51063829787234039"/>
    <s v="C0025"/>
    <s v="Eamon Nash"/>
    <s v="Samuel Moore"/>
    <x v="0"/>
    <x v="1"/>
    <s v="Tucson"/>
    <x v="0"/>
    <x v="0"/>
    <x v="2"/>
    <n v="17"/>
    <x v="10"/>
  </r>
  <r>
    <x v="55"/>
    <n v="50361"/>
    <x v="1"/>
    <x v="1"/>
    <s v="VitaGlow Brightening Serum 30ml"/>
    <x v="1"/>
    <n v="100"/>
    <n v="22.1"/>
    <n v="2210"/>
    <n v="7.6"/>
    <n v="760"/>
    <n v="14.500000000000002"/>
    <n v="1450"/>
    <n v="0.65610859728506787"/>
    <s v="C0036"/>
    <s v="MoonlightHarbor Beauty"/>
    <s v="Rachel Owens"/>
    <x v="4"/>
    <x v="31"/>
    <s v="Milwaukee"/>
    <x v="3"/>
    <x v="0"/>
    <x v="2"/>
    <n v="17"/>
    <x v="10"/>
  </r>
  <r>
    <x v="55"/>
    <n v="50362"/>
    <x v="50"/>
    <x v="50"/>
    <s v="SilkSkin Lightweight Moisture Veil 50ml"/>
    <x v="0"/>
    <n v="50"/>
    <n v="16.349999999999998"/>
    <n v="817.49999999999989"/>
    <n v="5.2"/>
    <n v="260"/>
    <n v="11.149999999999999"/>
    <n v="557.49999999999989"/>
    <n v="0.68195718654434245"/>
    <s v="C0023"/>
    <s v="Rosy Hue Beauty"/>
    <s v="Benjamin Ingram"/>
    <x v="0"/>
    <x v="22"/>
    <s v="Boise"/>
    <x v="0"/>
    <x v="0"/>
    <x v="2"/>
    <n v="17"/>
    <x v="10"/>
  </r>
  <r>
    <x v="55"/>
    <n v="50363"/>
    <x v="21"/>
    <x v="21"/>
    <s v="RadiantGlow Gel Cleanser 100ml"/>
    <x v="2"/>
    <n v="100"/>
    <n v="12.25"/>
    <n v="1225"/>
    <n v="4.45"/>
    <n v="445"/>
    <n v="7.8"/>
    <n v="780"/>
    <n v="0.63673469387755099"/>
    <s v="C0042"/>
    <s v="Jasper Monroe"/>
    <s v="Nicholas Coleman"/>
    <x v="4"/>
    <x v="27"/>
    <s v="Detroit"/>
    <x v="3"/>
    <x v="0"/>
    <x v="2"/>
    <n v="17"/>
    <x v="10"/>
  </r>
  <r>
    <x v="55"/>
    <n v="50364"/>
    <x v="56"/>
    <x v="56"/>
    <s v="PureDerm Micro-Exfoliating Gel 100ml"/>
    <x v="7"/>
    <n v="50"/>
    <n v="24.349999999999998"/>
    <n v="1217.5"/>
    <n v="9.5500000000000007"/>
    <n v="477.5"/>
    <n v="14.799999999999997"/>
    <n v="740"/>
    <n v="0.6078028747433265"/>
    <s v="C0006"/>
    <s v="Maeve Kingsley"/>
    <s v="Christopher Green"/>
    <x v="0"/>
    <x v="21"/>
    <s v="Las Vegas"/>
    <x v="0"/>
    <x v="0"/>
    <x v="2"/>
    <n v="17"/>
    <x v="10"/>
  </r>
  <r>
    <x v="55"/>
    <n v="50365"/>
    <x v="8"/>
    <x v="8"/>
    <s v="CrystalClear Hyaluronic Boost 30ml"/>
    <x v="1"/>
    <n v="100"/>
    <n v="19.100000000000001"/>
    <n v="1910.0000000000002"/>
    <n v="6.6"/>
    <n v="660"/>
    <n v="12.500000000000002"/>
    <n v="1250.0000000000002"/>
    <n v="0.65445026178010479"/>
    <s v="C0026"/>
    <s v="Golden Aura Creations"/>
    <s v="Samuel Moore"/>
    <x v="0"/>
    <x v="0"/>
    <s v="Albuquerque"/>
    <x v="0"/>
    <x v="0"/>
    <x v="2"/>
    <n v="17"/>
    <x v="10"/>
  </r>
  <r>
    <x v="55"/>
    <n v="50366"/>
    <x v="10"/>
    <x v="10"/>
    <s v="LuminousGlow Tinted Sunscreen 50ml"/>
    <x v="3"/>
    <n v="200"/>
    <n v="16.95"/>
    <n v="3390"/>
    <n v="5.2"/>
    <n v="1040"/>
    <n v="11.75"/>
    <n v="2350"/>
    <n v="0.69321533923303835"/>
    <s v="C0001"/>
    <s v="Belle Glow Cosmetics"/>
    <s v="Elizabeth Young"/>
    <x v="2"/>
    <x v="13"/>
    <s v="Los Angeles"/>
    <x v="0"/>
    <x v="0"/>
    <x v="2"/>
    <n v="17"/>
    <x v="10"/>
  </r>
  <r>
    <x v="56"/>
    <n v="50367"/>
    <x v="51"/>
    <x v="51"/>
    <s v="SunGuard Shield SPF 50+ 30ml"/>
    <x v="3"/>
    <n v="100"/>
    <n v="9.9"/>
    <n v="990"/>
    <n v="3.3"/>
    <n v="330"/>
    <n v="6.6000000000000005"/>
    <n v="660"/>
    <n v="0.66666666666666663"/>
    <s v="C0046"/>
    <s v="CrimsonPeak Ventures"/>
    <s v="Michael Evans"/>
    <x v="1"/>
    <x v="10"/>
    <s v="Fort Worth"/>
    <x v="2"/>
    <x v="0"/>
    <x v="2"/>
    <n v="18"/>
    <x v="11"/>
  </r>
  <r>
    <x v="56"/>
    <n v="50368"/>
    <x v="6"/>
    <x v="6"/>
    <s v="CrystalClear Hyaluronic Boost 15ml"/>
    <x v="1"/>
    <n v="50"/>
    <n v="14.75"/>
    <n v="737.5"/>
    <n v="5.45"/>
    <n v="272.5"/>
    <n v="9.3000000000000007"/>
    <n v="465"/>
    <n v="0.63050847457627124"/>
    <s v="C0015"/>
    <s v="Octavia Grey"/>
    <s v="Benjamin Lawson"/>
    <x v="1"/>
    <x v="8"/>
    <s v="St. Louis"/>
    <x v="3"/>
    <x v="0"/>
    <x v="2"/>
    <n v="18"/>
    <x v="11"/>
  </r>
  <r>
    <x v="56"/>
    <n v="50369"/>
    <x v="37"/>
    <x v="37"/>
    <s v="SunGuard Shield SPF 50+ 100ml"/>
    <x v="3"/>
    <n v="150"/>
    <n v="24.75"/>
    <n v="3712.5"/>
    <n v="7.75"/>
    <n v="1162.5"/>
    <n v="17"/>
    <n v="2550"/>
    <n v="0.68686868686868685"/>
    <s v="C0039"/>
    <s v="EtherealSilk Creations"/>
    <s v="Grace Allen"/>
    <x v="2"/>
    <x v="20"/>
    <s v="Juneau"/>
    <x v="0"/>
    <x v="0"/>
    <x v="2"/>
    <n v="18"/>
    <x v="11"/>
  </r>
  <r>
    <x v="56"/>
    <n v="50370"/>
    <x v="3"/>
    <x v="3"/>
    <s v="RadiantGlow Gel Cleanser 200ml"/>
    <x v="2"/>
    <n v="50"/>
    <n v="20.350000000000001"/>
    <n v="1017.5000000000001"/>
    <n v="7.75"/>
    <n v="387.5"/>
    <n v="12.600000000000001"/>
    <n v="630.00000000000011"/>
    <n v="0.61916461916461918"/>
    <s v="C0016"/>
    <s v="Griffin Maddox"/>
    <s v="Rachel Owens"/>
    <x v="4"/>
    <x v="16"/>
    <s v="Chicago"/>
    <x v="3"/>
    <x v="0"/>
    <x v="2"/>
    <n v="18"/>
    <x v="11"/>
  </r>
  <r>
    <x v="56"/>
    <n v="50371"/>
    <x v="32"/>
    <x v="32"/>
    <s v="AquaFresh Hydrating Toner 150ml"/>
    <x v="4"/>
    <n v="100"/>
    <n v="14.95"/>
    <n v="1495"/>
    <n v="4.45"/>
    <n v="445"/>
    <n v="10.5"/>
    <n v="1050"/>
    <n v="0.7023411371237458"/>
    <s v="C0030"/>
    <s v="BlossomRadiance Essentials"/>
    <s v="Michael Evans"/>
    <x v="1"/>
    <x v="10"/>
    <s v="San Antonio"/>
    <x v="2"/>
    <x v="0"/>
    <x v="2"/>
    <n v="18"/>
    <x v="11"/>
  </r>
  <r>
    <x v="56"/>
    <n v="50372"/>
    <x v="39"/>
    <x v="39"/>
    <s v="SunGuard Shield SPF 50+ 50ml"/>
    <x v="3"/>
    <n v="200"/>
    <n v="14.45"/>
    <n v="2890"/>
    <n v="4.45"/>
    <n v="890"/>
    <n v="10"/>
    <n v="2000"/>
    <n v="0.69204152249134943"/>
    <s v="C0003"/>
    <s v="Rosy Flair Beauty"/>
    <s v="Elizabeth Young"/>
    <x v="2"/>
    <x v="13"/>
    <s v="Los Angeles"/>
    <x v="0"/>
    <x v="0"/>
    <x v="2"/>
    <n v="18"/>
    <x v="11"/>
  </r>
  <r>
    <x v="56"/>
    <n v="50373"/>
    <x v="0"/>
    <x v="0"/>
    <s v="HydraBloom Hydrating Moisturizer 100ml"/>
    <x v="0"/>
    <n v="150"/>
    <n v="24.85"/>
    <n v="3727.5"/>
    <n v="7.75"/>
    <n v="1162.5"/>
    <n v="17.100000000000001"/>
    <n v="2565"/>
    <n v="0.68812877263581484"/>
    <s v="C0045"/>
    <s v="AuroraBlossom Essentials"/>
    <s v="Ashley Turner"/>
    <x v="2"/>
    <x v="13"/>
    <s v="Fresno"/>
    <x v="0"/>
    <x v="0"/>
    <x v="2"/>
    <n v="18"/>
    <x v="11"/>
  </r>
  <r>
    <x v="56"/>
    <n v="50374"/>
    <x v="2"/>
    <x v="2"/>
    <s v="TimelessElixir Anti-Wrinkle Serum 30m"/>
    <x v="1"/>
    <n v="150"/>
    <n v="25.3"/>
    <n v="3795"/>
    <n v="9.4"/>
    <n v="1410"/>
    <n v="15.9"/>
    <n v="2385"/>
    <n v="0.62845849802371545"/>
    <s v="C0049"/>
    <s v="PinnacleSage Group"/>
    <s v="Ava Franklin"/>
    <x v="1"/>
    <x v="12"/>
    <s v="New Orleans"/>
    <x v="2"/>
    <x v="0"/>
    <x v="2"/>
    <n v="18"/>
    <x v="11"/>
  </r>
  <r>
    <x v="57"/>
    <n v="50375"/>
    <x v="14"/>
    <x v="14"/>
    <s v="DewDrop Hydration Sheet Mask"/>
    <x v="5"/>
    <n v="150"/>
    <n v="17.350000000000001"/>
    <n v="2602.5"/>
    <n v="7.45"/>
    <n v="1117.5"/>
    <n v="9.9000000000000021"/>
    <n v="1485"/>
    <n v="0.57060518731988474"/>
    <s v="C0011"/>
    <s v="Celestial Silk Luxe Skincare"/>
    <s v="Joseph Simmons"/>
    <x v="4"/>
    <x v="19"/>
    <s v="Minneapolis"/>
    <x v="3"/>
    <x v="0"/>
    <x v="2"/>
    <n v="19"/>
    <x v="11"/>
  </r>
  <r>
    <x v="57"/>
    <n v="50376"/>
    <x v="44"/>
    <x v="44"/>
    <s v="ElixirMelt Makeup Remover Oil  100ml"/>
    <x v="6"/>
    <n v="50"/>
    <n v="5.1999999999999993"/>
    <n v="259.99999999999994"/>
    <n v="2.8"/>
    <n v="140"/>
    <n v="2.3999999999999995"/>
    <n v="119.99999999999994"/>
    <n v="0.4615384615384614"/>
    <s v="C0020"/>
    <s v="Lyric Davenport"/>
    <s v="Elizabeth Young"/>
    <x v="2"/>
    <x v="13"/>
    <s v="San Diego"/>
    <x v="0"/>
    <x v="0"/>
    <x v="2"/>
    <n v="19"/>
    <x v="11"/>
  </r>
  <r>
    <x v="57"/>
    <n v="50377"/>
    <x v="1"/>
    <x v="1"/>
    <s v="VitaGlow Brightening Serum 30ml"/>
    <x v="1"/>
    <n v="150"/>
    <n v="22.1"/>
    <n v="3315"/>
    <n v="7.6"/>
    <n v="1140"/>
    <n v="14.500000000000002"/>
    <n v="2175"/>
    <n v="0.65610859728506787"/>
    <s v="C0008"/>
    <s v="Serenity Sinclair"/>
    <s v="Ashley Turner"/>
    <x v="2"/>
    <x v="13"/>
    <s v="San Francisco"/>
    <x v="0"/>
    <x v="0"/>
    <x v="2"/>
    <n v="19"/>
    <x v="11"/>
  </r>
  <r>
    <x v="57"/>
    <n v="50378"/>
    <x v="11"/>
    <x v="11"/>
    <s v="ClearSkies UV Defense SPF 30 100ml"/>
    <x v="3"/>
    <n v="150"/>
    <n v="32.549999999999997"/>
    <n v="4882.5"/>
    <n v="11.25"/>
    <n v="1687.5"/>
    <n v="21.299999999999997"/>
    <n v="3195"/>
    <n v="0.65437788018433185"/>
    <s v="C0053"/>
    <s v="QuantumPulse Systems"/>
    <s v="Samantha Mitchell"/>
    <x v="4"/>
    <x v="17"/>
    <s v="Cleveland"/>
    <x v="3"/>
    <x v="0"/>
    <x v="2"/>
    <n v="19"/>
    <x v="11"/>
  </r>
  <r>
    <x v="57"/>
    <n v="50379"/>
    <x v="43"/>
    <x v="43"/>
    <s v="PureFoam Renewing Cleanser 50ml"/>
    <x v="2"/>
    <n v="50"/>
    <n v="7"/>
    <n v="350"/>
    <n v="2.8"/>
    <n v="140"/>
    <n v="4.2"/>
    <n v="210"/>
    <n v="0.6"/>
    <s v="C0005"/>
    <s v="Rylan Callahan"/>
    <s v="Michael Evans"/>
    <x v="1"/>
    <x v="10"/>
    <s v="Houston"/>
    <x v="2"/>
    <x v="0"/>
    <x v="2"/>
    <n v="19"/>
    <x v="11"/>
  </r>
  <r>
    <x v="58"/>
    <n v="50380"/>
    <x v="10"/>
    <x v="10"/>
    <s v="LuminousGlow Tinted Sunscreen 50ml"/>
    <x v="3"/>
    <n v="150"/>
    <n v="16.95"/>
    <n v="2542.5"/>
    <n v="5.2"/>
    <n v="780"/>
    <n v="11.75"/>
    <n v="1762.5"/>
    <n v="0.69321533923303835"/>
    <s v="C0010"/>
    <s v="Aurora Flair Cosmetix"/>
    <s v="Jennifer Adams"/>
    <x v="1"/>
    <x v="10"/>
    <s v="Dallas"/>
    <x v="2"/>
    <x v="0"/>
    <x v="2"/>
    <n v="20"/>
    <x v="11"/>
  </r>
  <r>
    <x v="58"/>
    <n v="50381"/>
    <x v="4"/>
    <x v="4"/>
    <s v="HydraBloom Hydrating Moisturizer 50ml"/>
    <x v="0"/>
    <n v="100"/>
    <n v="14.95"/>
    <n v="1495"/>
    <n v="4.45"/>
    <n v="445"/>
    <n v="10.5"/>
    <n v="1050"/>
    <n v="0.7023411371237458"/>
    <s v="C0021"/>
    <s v="Horizon Luxe Ventures"/>
    <s v="William Jenkins"/>
    <x v="3"/>
    <x v="6"/>
    <s v="Orlando"/>
    <x v="2"/>
    <x v="0"/>
    <x v="2"/>
    <n v="20"/>
    <x v="11"/>
  </r>
  <r>
    <x v="58"/>
    <n v="50382"/>
    <x v="4"/>
    <x v="4"/>
    <s v="HydraBloom Hydrating Moisturizer 50ml"/>
    <x v="0"/>
    <n v="50"/>
    <n v="14.95"/>
    <n v="747.5"/>
    <n v="4.45"/>
    <n v="222.5"/>
    <n v="10.5"/>
    <n v="525"/>
    <n v="0.7023411371237458"/>
    <s v="C0027"/>
    <s v="PureHarbor Creations"/>
    <s v="Jennifer Adams"/>
    <x v="1"/>
    <x v="10"/>
    <s v="Austin"/>
    <x v="2"/>
    <x v="0"/>
    <x v="2"/>
    <n v="20"/>
    <x v="11"/>
  </r>
  <r>
    <x v="58"/>
    <n v="50383"/>
    <x v="10"/>
    <x v="10"/>
    <s v="LuminousGlow Tinted Sunscreen 50ml"/>
    <x v="3"/>
    <n v="250"/>
    <n v="16.95"/>
    <n v="4237.5"/>
    <n v="5.2"/>
    <n v="1300"/>
    <n v="11.75"/>
    <n v="2937.5"/>
    <n v="0.69321533923303835"/>
    <s v="C0050"/>
    <s v="SolarLuxe Incorporated"/>
    <s v="Joseph Simmons"/>
    <x v="4"/>
    <x v="28"/>
    <s v="Fargo"/>
    <x v="3"/>
    <x v="0"/>
    <x v="2"/>
    <n v="20"/>
    <x v="11"/>
  </r>
  <r>
    <x v="58"/>
    <n v="50384"/>
    <x v="16"/>
    <x v="16"/>
    <s v="FreshWipe Cleansing Towelettes  80s"/>
    <x v="6"/>
    <n v="50"/>
    <n v="14.55"/>
    <n v="727.5"/>
    <n v="6.55"/>
    <n v="327.5"/>
    <n v="8"/>
    <n v="400"/>
    <n v="0.54982817869415812"/>
    <s v="C0032"/>
    <s v="AquaFusion Incorporated"/>
    <s v="Ashley Turner"/>
    <x v="2"/>
    <x v="13"/>
    <s v="San Jose"/>
    <x v="0"/>
    <x v="0"/>
    <x v="2"/>
    <n v="20"/>
    <x v="11"/>
  </r>
  <r>
    <x v="59"/>
    <n v="50385"/>
    <x v="14"/>
    <x v="14"/>
    <s v="DewDrop Hydration Sheet Mask"/>
    <x v="5"/>
    <n v="150"/>
    <n v="17.350000000000001"/>
    <n v="2602.5"/>
    <n v="7.45"/>
    <n v="1117.5"/>
    <n v="9.9000000000000021"/>
    <n v="1485"/>
    <n v="0.57060518731988474"/>
    <s v="C0052"/>
    <s v="OceanQuest Enterprises"/>
    <s v="Emily Clarke"/>
    <x v="3"/>
    <x v="9"/>
    <s v="Charleston"/>
    <x v="2"/>
    <x v="0"/>
    <x v="2"/>
    <n v="23"/>
    <x v="11"/>
  </r>
  <r>
    <x v="59"/>
    <n v="50386"/>
    <x v="8"/>
    <x v="8"/>
    <s v="CrystalClear Hyaluronic Boost 30ml"/>
    <x v="1"/>
    <n v="100"/>
    <n v="19.100000000000001"/>
    <n v="1910.0000000000002"/>
    <n v="6.6"/>
    <n v="660"/>
    <n v="12.500000000000002"/>
    <n v="1250.0000000000002"/>
    <n v="0.65445026178010479"/>
    <s v="C0013"/>
    <s v="Seraphina Sinclair"/>
    <s v="Jessica Foster"/>
    <x v="2"/>
    <x v="20"/>
    <s v="Wasilla"/>
    <x v="0"/>
    <x v="0"/>
    <x v="2"/>
    <n v="23"/>
    <x v="11"/>
  </r>
  <r>
    <x v="59"/>
    <n v="50387"/>
    <x v="31"/>
    <x v="31"/>
    <s v="TimelessElixir Anti-Wrinkle Serum 15ml"/>
    <x v="1"/>
    <n v="150"/>
    <n v="19.349999999999998"/>
    <n v="2902.4999999999995"/>
    <n v="7.55"/>
    <n v="1132.5"/>
    <n v="11.799999999999997"/>
    <n v="1769.9999999999995"/>
    <n v="0.60981912144702832"/>
    <s v="C0033"/>
    <s v="ZenithGrove Solutions"/>
    <s v="Ava Franklin"/>
    <x v="1"/>
    <x v="26"/>
    <s v="Birmingham"/>
    <x v="2"/>
    <x v="0"/>
    <x v="2"/>
    <n v="23"/>
    <x v="11"/>
  </r>
  <r>
    <x v="59"/>
    <n v="50388"/>
    <x v="21"/>
    <x v="21"/>
    <s v="RadiantGlow Gel Cleanser 100ml"/>
    <x v="2"/>
    <n v="100"/>
    <n v="12.25"/>
    <n v="1225"/>
    <n v="4.45"/>
    <n v="445"/>
    <n v="7.8"/>
    <n v="780"/>
    <n v="0.63673469387755099"/>
    <s v="C0007"/>
    <s v="Orion Sterling"/>
    <s v="Jessica Foster"/>
    <x v="2"/>
    <x v="20"/>
    <s v="Anchorage"/>
    <x v="0"/>
    <x v="0"/>
    <x v="2"/>
    <n v="23"/>
    <x v="11"/>
  </r>
  <r>
    <x v="59"/>
    <n v="50389"/>
    <x v="6"/>
    <x v="6"/>
    <s v="CrystalClear Hyaluronic Boost 15ml"/>
    <x v="1"/>
    <n v="50"/>
    <n v="14.75"/>
    <n v="737.5"/>
    <n v="5.45"/>
    <n v="272.5"/>
    <n v="9.3000000000000007"/>
    <n v="465"/>
    <n v="0.63050847457627124"/>
    <s v="C0038"/>
    <s v="StarryGrace Luxe Skincare"/>
    <s v="Olivia Harrison"/>
    <x v="3"/>
    <x v="7"/>
    <s v="Baltimore"/>
    <x v="2"/>
    <x v="0"/>
    <x v="2"/>
    <n v="23"/>
    <x v="11"/>
  </r>
  <r>
    <x v="59"/>
    <n v="50390"/>
    <x v="10"/>
    <x v="10"/>
    <s v="LuminousGlow Tinted Sunscreen 50ml"/>
    <x v="3"/>
    <n v="50"/>
    <n v="16.95"/>
    <n v="847.5"/>
    <n v="5.2"/>
    <n v="260"/>
    <n v="11.75"/>
    <n v="587.5"/>
    <n v="0.69321533923303835"/>
    <s v="C0055"/>
    <s v="TimelessAura Luxe Skincare"/>
    <s v="Samantha Mitchell"/>
    <x v="4"/>
    <x v="32"/>
    <s v="Charleston"/>
    <x v="2"/>
    <x v="0"/>
    <x v="2"/>
    <n v="23"/>
    <x v="11"/>
  </r>
  <r>
    <x v="59"/>
    <n v="50391"/>
    <x v="14"/>
    <x v="14"/>
    <s v="DewDrop Hydration Sheet Mask"/>
    <x v="5"/>
    <n v="100"/>
    <n v="17.350000000000001"/>
    <n v="1735.0000000000002"/>
    <n v="7.45"/>
    <n v="745"/>
    <n v="9.9000000000000021"/>
    <n v="990.00000000000023"/>
    <n v="0.57060518731988474"/>
    <s v="C0040"/>
    <s v="Atticus Quinn"/>
    <s v="Emily Clarke"/>
    <x v="3"/>
    <x v="29"/>
    <s v="Charlotte"/>
    <x v="2"/>
    <x v="0"/>
    <x v="2"/>
    <n v="23"/>
    <x v="11"/>
  </r>
  <r>
    <x v="59"/>
    <n v="50392"/>
    <x v="6"/>
    <x v="6"/>
    <s v="CrystalClear Hyaluronic Boost 15ml"/>
    <x v="1"/>
    <n v="150"/>
    <n v="14.75"/>
    <n v="2212.5"/>
    <n v="5.45"/>
    <n v="817.5"/>
    <n v="9.3000000000000007"/>
    <n v="1395"/>
    <n v="0.63050847457627124"/>
    <s v="C0016"/>
    <s v="Griffin Maddox"/>
    <s v="Rachel Owens"/>
    <x v="4"/>
    <x v="16"/>
    <s v="Chicago"/>
    <x v="3"/>
    <x v="0"/>
    <x v="2"/>
    <n v="23"/>
    <x v="11"/>
  </r>
  <r>
    <x v="60"/>
    <n v="50393"/>
    <x v="4"/>
    <x v="4"/>
    <s v="HydraBloom Hydrating Moisturizer 50ml"/>
    <x v="0"/>
    <n v="100"/>
    <n v="14.95"/>
    <n v="1495"/>
    <n v="4.45"/>
    <n v="445"/>
    <n v="10.5"/>
    <n v="1050"/>
    <n v="0.7023411371237458"/>
    <s v="C0018"/>
    <s v="Lucian Kingsley"/>
    <s v="Lauren King"/>
    <x v="4"/>
    <x v="11"/>
    <s v="Sioux Falls"/>
    <x v="3"/>
    <x v="0"/>
    <x v="2"/>
    <n v="24"/>
    <x v="11"/>
  </r>
  <r>
    <x v="60"/>
    <n v="50394"/>
    <x v="10"/>
    <x v="10"/>
    <s v="LuminousGlow Tinted Sunscreen 50ml"/>
    <x v="3"/>
    <n v="200"/>
    <n v="16.95"/>
    <n v="3390"/>
    <n v="5.2"/>
    <n v="1040"/>
    <n v="11.75"/>
    <n v="2350"/>
    <n v="0.69321533923303835"/>
    <s v="C0052"/>
    <s v="OceanQuest Enterprises"/>
    <s v="Emily Clarke"/>
    <x v="3"/>
    <x v="9"/>
    <s v="Charleston"/>
    <x v="2"/>
    <x v="0"/>
    <x v="2"/>
    <n v="24"/>
    <x v="11"/>
  </r>
  <r>
    <x v="60"/>
    <n v="50395"/>
    <x v="4"/>
    <x v="4"/>
    <s v="HydraBloom Hydrating Moisturizer 50ml"/>
    <x v="0"/>
    <n v="50"/>
    <n v="14.95"/>
    <n v="747.5"/>
    <n v="4.45"/>
    <n v="222.5"/>
    <n v="10.5"/>
    <n v="525"/>
    <n v="0.7023411371237458"/>
    <s v="C0047"/>
    <s v="SilverWave Creations"/>
    <s v="Samuel Moore"/>
    <x v="0"/>
    <x v="0"/>
    <s v="Santa Fe"/>
    <x v="0"/>
    <x v="0"/>
    <x v="2"/>
    <n v="24"/>
    <x v="11"/>
  </r>
  <r>
    <x v="60"/>
    <n v="50396"/>
    <x v="11"/>
    <x v="11"/>
    <s v="ClearSkies UV Defense SPF 30 100ml"/>
    <x v="3"/>
    <n v="50"/>
    <n v="32.549999999999997"/>
    <n v="1627.4999999999998"/>
    <n v="11.25"/>
    <n v="562.5"/>
    <n v="21.299999999999997"/>
    <n v="1064.9999999999998"/>
    <n v="0.65437788018433174"/>
    <s v="C0026"/>
    <s v="Golden Aura Creations"/>
    <s v="Samuel Moore"/>
    <x v="0"/>
    <x v="0"/>
    <s v="Albuquerque"/>
    <x v="0"/>
    <x v="0"/>
    <x v="2"/>
    <n v="24"/>
    <x v="11"/>
  </r>
  <r>
    <x v="60"/>
    <n v="50397"/>
    <x v="27"/>
    <x v="27"/>
    <s v="LuxeSilk Oil Cleansing Essence 50 ml"/>
    <x v="2"/>
    <n v="50"/>
    <n v="9"/>
    <n v="450"/>
    <n v="3.7"/>
    <n v="185"/>
    <n v="5.3"/>
    <n v="265"/>
    <n v="0.58888888888888891"/>
    <s v="C0049"/>
    <s v="PinnacleSage Group"/>
    <s v="Ava Franklin"/>
    <x v="1"/>
    <x v="12"/>
    <s v="New Orleans"/>
    <x v="2"/>
    <x v="0"/>
    <x v="2"/>
    <n v="24"/>
    <x v="11"/>
  </r>
  <r>
    <x v="61"/>
    <n v="50398"/>
    <x v="38"/>
    <x v="38"/>
    <s v="CrystalGlow Gentle Exfoliator 100ml"/>
    <x v="7"/>
    <n v="50"/>
    <n v="19.95"/>
    <n v="997.5"/>
    <n v="7.45"/>
    <n v="372.5"/>
    <n v="12.5"/>
    <n v="625"/>
    <n v="0.62656641604010022"/>
    <s v="C0032"/>
    <s v="AquaFusion Incorporated"/>
    <s v="Ashley Turner"/>
    <x v="2"/>
    <x v="13"/>
    <s v="San Jose"/>
    <x v="0"/>
    <x v="0"/>
    <x v="2"/>
    <n v="25"/>
    <x v="12"/>
  </r>
  <r>
    <x v="61"/>
    <n v="50399"/>
    <x v="43"/>
    <x v="43"/>
    <s v="PureFoam Renewing Cleanser 50ml"/>
    <x v="2"/>
    <n v="50"/>
    <n v="7"/>
    <n v="350"/>
    <n v="2.8"/>
    <n v="140"/>
    <n v="4.2"/>
    <n v="210"/>
    <n v="0.6"/>
    <s v="C0014"/>
    <s v="Stellar Dynamo Corp."/>
    <s v="Olivia Harrison"/>
    <x v="3"/>
    <x v="14"/>
    <s v="Richmond"/>
    <x v="2"/>
    <x v="0"/>
    <x v="2"/>
    <n v="25"/>
    <x v="12"/>
  </r>
  <r>
    <x v="61"/>
    <n v="50400"/>
    <x v="57"/>
    <x v="57"/>
    <s v="CalmBliss Soothing Toner 200ml"/>
    <x v="4"/>
    <n v="100"/>
    <n v="25"/>
    <n v="2500"/>
    <n v="9.4"/>
    <n v="940"/>
    <n v="15.6"/>
    <n v="1560"/>
    <n v="0.624"/>
    <s v="C0023"/>
    <s v="Rosy Hue Beauty"/>
    <s v="Benjamin Ingram"/>
    <x v="0"/>
    <x v="22"/>
    <s v="Boise"/>
    <x v="0"/>
    <x v="0"/>
    <x v="2"/>
    <n v="25"/>
    <x v="12"/>
  </r>
  <r>
    <x v="61"/>
    <n v="50401"/>
    <x v="20"/>
    <x v="20"/>
    <s v="VelvetSkin Renewing Scrub 100ml"/>
    <x v="7"/>
    <n v="50"/>
    <n v="20.849999999999998"/>
    <n v="1042.5"/>
    <n v="8.1999999999999993"/>
    <n v="410"/>
    <n v="12.649999999999999"/>
    <n v="632.5"/>
    <n v="0.60671462829736211"/>
    <s v="C0030"/>
    <s v="BlossomRadiance Essentials"/>
    <s v="Michael Evans"/>
    <x v="1"/>
    <x v="10"/>
    <s v="San Antonio"/>
    <x v="2"/>
    <x v="0"/>
    <x v="2"/>
    <n v="25"/>
    <x v="12"/>
  </r>
  <r>
    <x v="61"/>
    <n v="50402"/>
    <x v="38"/>
    <x v="38"/>
    <s v="CrystalGlow Gentle Exfoliator 100ml"/>
    <x v="7"/>
    <n v="50"/>
    <n v="19.95"/>
    <n v="997.5"/>
    <n v="7.45"/>
    <n v="372.5"/>
    <n v="12.5"/>
    <n v="625"/>
    <n v="0.62656641604010022"/>
    <s v="C0043"/>
    <s v="LuminousHue Cosmetix"/>
    <s v="Mia Hughes"/>
    <x v="2"/>
    <x v="13"/>
    <s v="Sacramento"/>
    <x v="0"/>
    <x v="0"/>
    <x v="2"/>
    <n v="25"/>
    <x v="12"/>
  </r>
  <r>
    <x v="62"/>
    <n v="50403"/>
    <x v="58"/>
    <x v="58"/>
    <s v="ElixirMelt Makeup Remover Oil  150ml"/>
    <x v="6"/>
    <n v="50"/>
    <n v="10.45"/>
    <n v="522.5"/>
    <n v="5.2"/>
    <n v="260"/>
    <n v="5.2499999999999991"/>
    <n v="262.5"/>
    <n v="0.50239234449760761"/>
    <s v="C0039"/>
    <s v="EtherealSilk Creations"/>
    <s v="Grace Allen"/>
    <x v="2"/>
    <x v="20"/>
    <s v="Juneau"/>
    <x v="0"/>
    <x v="0"/>
    <x v="2"/>
    <n v="26"/>
    <x v="12"/>
  </r>
  <r>
    <x v="62"/>
    <n v="50404"/>
    <x v="6"/>
    <x v="6"/>
    <s v="CrystalClear Hyaluronic Boost 15ml"/>
    <x v="1"/>
    <n v="100"/>
    <n v="14.75"/>
    <n v="1475"/>
    <n v="5.45"/>
    <n v="545"/>
    <n v="9.3000000000000007"/>
    <n v="930"/>
    <n v="0.63050847457627124"/>
    <s v="C0006"/>
    <s v="Maeve Kingsley"/>
    <s v="Christopher Green"/>
    <x v="0"/>
    <x v="21"/>
    <s v="Las Vegas"/>
    <x v="0"/>
    <x v="0"/>
    <x v="2"/>
    <n v="26"/>
    <x v="12"/>
  </r>
  <r>
    <x v="62"/>
    <n v="50405"/>
    <x v="19"/>
    <x v="19"/>
    <s v="ClearSkies UV Defense SPF 30 30ml"/>
    <x v="3"/>
    <n v="250"/>
    <n v="11.299999999999999"/>
    <n v="2824.9999999999995"/>
    <n v="4.7"/>
    <n v="1175"/>
    <n v="6.5999999999999988"/>
    <n v="1649.9999999999995"/>
    <n v="0.5840707964601769"/>
    <s v="C0050"/>
    <s v="SolarLuxe Incorporated"/>
    <s v="Joseph Simmons"/>
    <x v="4"/>
    <x v="28"/>
    <s v="Fargo"/>
    <x v="3"/>
    <x v="0"/>
    <x v="2"/>
    <n v="26"/>
    <x v="12"/>
  </r>
  <r>
    <x v="62"/>
    <n v="50406"/>
    <x v="21"/>
    <x v="21"/>
    <s v="RadiantGlow Gel Cleanser 100ml"/>
    <x v="2"/>
    <n v="150"/>
    <n v="12.25"/>
    <n v="1837.5"/>
    <n v="4.45"/>
    <n v="667.5"/>
    <n v="7.8"/>
    <n v="1170"/>
    <n v="0.63673469387755099"/>
    <s v="C0036"/>
    <s v="MoonlightHarbor Beauty"/>
    <s v="Rachel Owens"/>
    <x v="4"/>
    <x v="31"/>
    <s v="Milwaukee"/>
    <x v="3"/>
    <x v="0"/>
    <x v="2"/>
    <n v="26"/>
    <x v="12"/>
  </r>
  <r>
    <x v="62"/>
    <n v="50407"/>
    <x v="4"/>
    <x v="4"/>
    <s v="HydraBloom Hydrating Moisturizer 50ml"/>
    <x v="0"/>
    <n v="100"/>
    <n v="14.95"/>
    <n v="1495"/>
    <n v="4.45"/>
    <n v="445"/>
    <n v="10.5"/>
    <n v="1050"/>
    <n v="0.7023411371237458"/>
    <s v="C0015"/>
    <s v="Octavia Grey"/>
    <s v="Benjamin Lawson"/>
    <x v="1"/>
    <x v="8"/>
    <s v="St. Louis"/>
    <x v="3"/>
    <x v="0"/>
    <x v="2"/>
    <n v="26"/>
    <x v="12"/>
  </r>
  <r>
    <x v="62"/>
    <n v="50408"/>
    <x v="40"/>
    <x v="40"/>
    <s v="CalmBliss Soothing Toner 150ml"/>
    <x v="4"/>
    <n v="50"/>
    <n v="19.25"/>
    <n v="962.5"/>
    <n v="6.55"/>
    <n v="327.5"/>
    <n v="12.7"/>
    <n v="635"/>
    <n v="0.65974025974025974"/>
    <s v="C0041"/>
    <s v="Cassiopeia Dawson"/>
    <s v="Benjamin Lawson"/>
    <x v="1"/>
    <x v="5"/>
    <s v="Oklahoma City"/>
    <x v="2"/>
    <x v="0"/>
    <x v="2"/>
    <n v="26"/>
    <x v="12"/>
  </r>
  <r>
    <x v="62"/>
    <n v="50409"/>
    <x v="22"/>
    <x v="22"/>
    <s v="PurePurge Micellar Cleansing Water 150ml"/>
    <x v="6"/>
    <n v="50"/>
    <n v="10.050000000000001"/>
    <n v="502.50000000000006"/>
    <n v="4.45"/>
    <n v="222.5"/>
    <n v="5.6000000000000005"/>
    <n v="280.00000000000006"/>
    <n v="0.55721393034825872"/>
    <s v="C0055"/>
    <s v="TimelessAura Luxe Skincare"/>
    <s v="Samantha Mitchell"/>
    <x v="4"/>
    <x v="32"/>
    <s v="Charleston"/>
    <x v="2"/>
    <x v="0"/>
    <x v="2"/>
    <n v="26"/>
    <x v="12"/>
  </r>
  <r>
    <x v="63"/>
    <n v="50410"/>
    <x v="8"/>
    <x v="8"/>
    <s v="CrystalClear Hyaluronic Boost 30ml"/>
    <x v="1"/>
    <n v="100"/>
    <n v="19.100000000000001"/>
    <n v="1910.0000000000002"/>
    <n v="6.6"/>
    <n v="660"/>
    <n v="12.500000000000002"/>
    <n v="1250.0000000000002"/>
    <n v="0.65445026178010479"/>
    <s v="C0060"/>
    <s v="GoldenHarbor Cosmetix"/>
    <s v="Christopher Green"/>
    <x v="0"/>
    <x v="35"/>
    <s v="Salt Lake City"/>
    <x v="0"/>
    <x v="0"/>
    <x v="2"/>
    <n v="27"/>
    <x v="12"/>
  </r>
  <r>
    <x v="63"/>
    <n v="50411"/>
    <x v="53"/>
    <x v="53"/>
    <s v="DreamSoothe Overnight Mask 100g"/>
    <x v="5"/>
    <n v="50"/>
    <n v="21.75"/>
    <n v="1087.5"/>
    <n v="9.5500000000000007"/>
    <n v="477.5"/>
    <n v="12.2"/>
    <n v="610"/>
    <n v="0.56091954022988511"/>
    <s v="C0028"/>
    <s v="Thaddeus Nash"/>
    <s v="Christopher Green"/>
    <x v="0"/>
    <x v="21"/>
    <s v="Reno"/>
    <x v="0"/>
    <x v="0"/>
    <x v="2"/>
    <n v="27"/>
    <x v="12"/>
  </r>
  <r>
    <x v="63"/>
    <n v="50412"/>
    <x v="37"/>
    <x v="37"/>
    <s v="SunGuard Shield SPF 50+ 100ml"/>
    <x v="3"/>
    <n v="250"/>
    <n v="24.75"/>
    <n v="6187.5"/>
    <n v="7.75"/>
    <n v="1937.5"/>
    <n v="17"/>
    <n v="4250"/>
    <n v="0.68686868686868685"/>
    <s v="C0016"/>
    <s v="Griffin Maddox"/>
    <s v="Rachel Owens"/>
    <x v="4"/>
    <x v="16"/>
    <s v="Chicago"/>
    <x v="3"/>
    <x v="0"/>
    <x v="2"/>
    <n v="27"/>
    <x v="12"/>
  </r>
  <r>
    <x v="63"/>
    <n v="50413"/>
    <x v="12"/>
    <x v="12"/>
    <s v="PorePurify Exfoliating Tonic 150ml"/>
    <x v="4"/>
    <n v="50"/>
    <n v="15.95"/>
    <n v="797.5"/>
    <n v="5.2"/>
    <n v="260"/>
    <n v="10.75"/>
    <n v="537.5"/>
    <n v="0.6739811912225705"/>
    <s v="C0049"/>
    <s v="PinnacleSage Group"/>
    <s v="Ava Franklin"/>
    <x v="1"/>
    <x v="12"/>
    <s v="New Orleans"/>
    <x v="2"/>
    <x v="0"/>
    <x v="2"/>
    <n v="27"/>
    <x v="12"/>
  </r>
  <r>
    <x v="63"/>
    <n v="50414"/>
    <x v="6"/>
    <x v="6"/>
    <s v="CrystalClear Hyaluronic Boost 15ml"/>
    <x v="1"/>
    <n v="100"/>
    <n v="14.75"/>
    <n v="1475"/>
    <n v="5.45"/>
    <n v="545"/>
    <n v="9.3000000000000007"/>
    <n v="930"/>
    <n v="0.63050847457627124"/>
    <s v="C0019"/>
    <s v="Delilah Prescott"/>
    <s v="Benjamin Lawson"/>
    <x v="1"/>
    <x v="25"/>
    <s v="Kansas City"/>
    <x v="3"/>
    <x v="0"/>
    <x v="2"/>
    <n v="27"/>
    <x v="12"/>
  </r>
  <r>
    <x v="63"/>
    <n v="50415"/>
    <x v="39"/>
    <x v="39"/>
    <s v="SunGuard Shield SPF 50+ 50ml"/>
    <x v="3"/>
    <n v="250"/>
    <n v="14.45"/>
    <n v="3612.5"/>
    <n v="4.45"/>
    <n v="1112.5"/>
    <n v="10"/>
    <n v="2500"/>
    <n v="0.69204152249134943"/>
    <s v="C0012"/>
    <s v="Radiant Craft Incorporated"/>
    <s v="Samuel Moore"/>
    <x v="0"/>
    <x v="1"/>
    <s v="Phoenix"/>
    <x v="0"/>
    <x v="0"/>
    <x v="2"/>
    <n v="27"/>
    <x v="12"/>
  </r>
  <r>
    <x v="64"/>
    <n v="50416"/>
    <x v="37"/>
    <x v="37"/>
    <s v="SunGuard Shield SPF 50+ 100ml"/>
    <x v="3"/>
    <n v="200"/>
    <n v="24.75"/>
    <n v="4950"/>
    <n v="7.75"/>
    <n v="1550"/>
    <n v="17"/>
    <n v="3400"/>
    <n v="0.68686868686868685"/>
    <s v="C0033"/>
    <s v="ZenithGrove Solutions"/>
    <s v="Ava Franklin"/>
    <x v="1"/>
    <x v="26"/>
    <s v="Birmingham"/>
    <x v="2"/>
    <x v="0"/>
    <x v="2"/>
    <n v="30"/>
    <x v="12"/>
  </r>
  <r>
    <x v="64"/>
    <n v="50417"/>
    <x v="35"/>
    <x v="35"/>
    <s v="DreamSoothe Overnight Mask 50g"/>
    <x v="5"/>
    <n v="100"/>
    <n v="14.25"/>
    <n v="1425"/>
    <n v="6.55"/>
    <n v="655"/>
    <n v="7.7"/>
    <n v="770"/>
    <n v="0.54035087719298247"/>
    <s v="C0010"/>
    <s v="Aurora Flair Cosmetix"/>
    <s v="Jennifer Adams"/>
    <x v="1"/>
    <x v="10"/>
    <s v="Dallas"/>
    <x v="2"/>
    <x v="0"/>
    <x v="2"/>
    <n v="30"/>
    <x v="12"/>
  </r>
  <r>
    <x v="64"/>
    <n v="50418"/>
    <x v="4"/>
    <x v="4"/>
    <s v="HydraBloom Hydrating Moisturizer 50ml"/>
    <x v="0"/>
    <n v="50"/>
    <n v="14.95"/>
    <n v="747.5"/>
    <n v="4.45"/>
    <n v="222.5"/>
    <n v="10.5"/>
    <n v="525"/>
    <n v="0.7023411371237458"/>
    <s v="C0042"/>
    <s v="Jasper Monroe"/>
    <s v="Nicholas Coleman"/>
    <x v="4"/>
    <x v="27"/>
    <s v="Detroit"/>
    <x v="3"/>
    <x v="0"/>
    <x v="2"/>
    <n v="30"/>
    <x v="12"/>
  </r>
  <r>
    <x v="64"/>
    <n v="50419"/>
    <x v="36"/>
    <x v="36"/>
    <s v="CrystalGlow Gentle Exfoliator 50ml"/>
    <x v="7"/>
    <n v="50"/>
    <n v="14.15"/>
    <n v="707.5"/>
    <n v="5.45"/>
    <n v="272.5"/>
    <n v="8.6999999999999993"/>
    <n v="435"/>
    <n v="0.61484098939929333"/>
    <s v="C0008"/>
    <s v="Serenity Sinclair"/>
    <s v="Ashley Turner"/>
    <x v="2"/>
    <x v="13"/>
    <s v="San Francisco"/>
    <x v="0"/>
    <x v="0"/>
    <x v="2"/>
    <n v="30"/>
    <x v="12"/>
  </r>
  <r>
    <x v="64"/>
    <n v="50420"/>
    <x v="12"/>
    <x v="12"/>
    <s v="PorePurify Exfoliating Tonic 150ml"/>
    <x v="4"/>
    <n v="100"/>
    <n v="15.95"/>
    <n v="1595"/>
    <n v="5.2"/>
    <n v="520"/>
    <n v="10.75"/>
    <n v="1075"/>
    <n v="0.6739811912225705"/>
    <s v="C0053"/>
    <s v="QuantumPulse Systems"/>
    <s v="Samantha Mitchell"/>
    <x v="4"/>
    <x v="17"/>
    <s v="Cleveland"/>
    <x v="3"/>
    <x v="0"/>
    <x v="2"/>
    <n v="30"/>
    <x v="12"/>
  </r>
  <r>
    <x v="64"/>
    <n v="50421"/>
    <x v="21"/>
    <x v="21"/>
    <s v="RadiantGlow Gel Cleanser 100ml"/>
    <x v="2"/>
    <n v="100"/>
    <n v="12.25"/>
    <n v="1225"/>
    <n v="4.45"/>
    <n v="445"/>
    <n v="7.8"/>
    <n v="780"/>
    <n v="0.63673469387755099"/>
    <s v="C0037"/>
    <s v="PureWhisper Essentials"/>
    <s v="Lauren King"/>
    <x v="4"/>
    <x v="18"/>
    <s v="Des Moines"/>
    <x v="3"/>
    <x v="0"/>
    <x v="2"/>
    <n v="30"/>
    <x v="12"/>
  </r>
  <r>
    <x v="64"/>
    <n v="50422"/>
    <x v="20"/>
    <x v="20"/>
    <s v="VelvetSkin Renewing Scrub 100ml"/>
    <x v="7"/>
    <n v="50"/>
    <n v="20.849999999999998"/>
    <n v="1042.5"/>
    <n v="8.1999999999999993"/>
    <n v="410"/>
    <n v="12.649999999999999"/>
    <n v="632.5"/>
    <n v="0.60671462829736211"/>
    <s v="C0045"/>
    <s v="AuroraBlossom Essentials"/>
    <s v="Ashley Turner"/>
    <x v="2"/>
    <x v="13"/>
    <s v="Fresno"/>
    <x v="0"/>
    <x v="0"/>
    <x v="2"/>
    <n v="30"/>
    <x v="12"/>
  </r>
  <r>
    <x v="65"/>
    <n v="50423"/>
    <x v="37"/>
    <x v="37"/>
    <s v="SunGuard Shield SPF 50+ 100ml"/>
    <x v="3"/>
    <n v="50"/>
    <n v="24.75"/>
    <n v="1237.5"/>
    <n v="7.75"/>
    <n v="387.5"/>
    <n v="17"/>
    <n v="850"/>
    <n v="0.68686868686868685"/>
    <s v="C0060"/>
    <s v="GoldenHarbor Cosmetix"/>
    <s v="Christopher Green"/>
    <x v="0"/>
    <x v="35"/>
    <s v="Salt Lake City"/>
    <x v="0"/>
    <x v="0"/>
    <x v="2"/>
    <n v="31"/>
    <x v="12"/>
  </r>
  <r>
    <x v="65"/>
    <n v="50424"/>
    <x v="0"/>
    <x v="0"/>
    <s v="HydraBloom Hydrating Moisturizer 100ml"/>
    <x v="0"/>
    <n v="150"/>
    <n v="24.85"/>
    <n v="3727.5"/>
    <n v="7.75"/>
    <n v="1162.5"/>
    <n v="17.100000000000001"/>
    <n v="2565"/>
    <n v="0.68812877263581484"/>
    <s v="C0016"/>
    <s v="Griffin Maddox"/>
    <s v="Rachel Owens"/>
    <x v="4"/>
    <x v="16"/>
    <s v="Chicago"/>
    <x v="3"/>
    <x v="0"/>
    <x v="2"/>
    <n v="31"/>
    <x v="12"/>
  </r>
  <r>
    <x v="65"/>
    <n v="50425"/>
    <x v="37"/>
    <x v="37"/>
    <s v="SunGuard Shield SPF 50+ 100ml"/>
    <x v="3"/>
    <n v="100"/>
    <n v="24.75"/>
    <n v="2475"/>
    <n v="7.75"/>
    <n v="775"/>
    <n v="17"/>
    <n v="1700"/>
    <n v="0.68686868686868685"/>
    <s v="C0020"/>
    <s v="Lyric Davenport"/>
    <s v="Elizabeth Young"/>
    <x v="2"/>
    <x v="13"/>
    <s v="San Diego"/>
    <x v="0"/>
    <x v="0"/>
    <x v="2"/>
    <n v="31"/>
    <x v="12"/>
  </r>
  <r>
    <x v="65"/>
    <n v="50426"/>
    <x v="8"/>
    <x v="8"/>
    <s v="CrystalClear Hyaluronic Boost 30ml"/>
    <x v="1"/>
    <n v="50"/>
    <n v="19.100000000000001"/>
    <n v="955.00000000000011"/>
    <n v="6.6"/>
    <n v="330"/>
    <n v="12.500000000000002"/>
    <n v="625.00000000000011"/>
    <n v="0.65445026178010479"/>
    <s v="C0061"/>
    <s v="Aurelia Quinn"/>
    <s v="Mia Hughes"/>
    <x v="2"/>
    <x v="13"/>
    <s v="Oakland"/>
    <x v="0"/>
    <x v="0"/>
    <x v="2"/>
    <n v="31"/>
    <x v="12"/>
  </r>
  <r>
    <x v="65"/>
    <n v="50427"/>
    <x v="0"/>
    <x v="0"/>
    <s v="HydraBloom Hydrating Moisturizer 100ml"/>
    <x v="0"/>
    <n v="150"/>
    <n v="24.85"/>
    <n v="3727.5"/>
    <n v="7.75"/>
    <n v="1162.5"/>
    <n v="17.100000000000001"/>
    <n v="2565"/>
    <n v="0.68812877263581484"/>
    <s v="C0048"/>
    <s v="Octavia Hart"/>
    <s v="Victoria Reed"/>
    <x v="2"/>
    <x v="24"/>
    <s v="Seattle"/>
    <x v="0"/>
    <x v="0"/>
    <x v="2"/>
    <n v="31"/>
    <x v="12"/>
  </r>
  <r>
    <x v="65"/>
    <n v="50428"/>
    <x v="11"/>
    <x v="11"/>
    <s v="ClearSkies UV Defense SPF 30 100ml"/>
    <x v="3"/>
    <n v="100"/>
    <n v="32.549999999999997"/>
    <n v="3254.9999999999995"/>
    <n v="11.25"/>
    <n v="1125"/>
    <n v="21.299999999999997"/>
    <n v="2129.9999999999995"/>
    <n v="0.65437788018433174"/>
    <s v="C0023"/>
    <s v="Rosy Hue Beauty"/>
    <s v="Benjamin Ingram"/>
    <x v="0"/>
    <x v="22"/>
    <s v="Boise"/>
    <x v="0"/>
    <x v="0"/>
    <x v="2"/>
    <n v="31"/>
    <x v="12"/>
  </r>
  <r>
    <x v="65"/>
    <n v="50429"/>
    <x v="10"/>
    <x v="10"/>
    <s v="LuminousGlow Tinted Sunscreen 50ml"/>
    <x v="3"/>
    <n v="150"/>
    <n v="16.95"/>
    <n v="2542.5"/>
    <n v="5.2"/>
    <n v="780"/>
    <n v="11.75"/>
    <n v="1762.5"/>
    <n v="0.69321533923303835"/>
    <s v="C0012"/>
    <s v="Radiant Craft Incorporated"/>
    <s v="Samuel Moore"/>
    <x v="0"/>
    <x v="1"/>
    <s v="Phoenix"/>
    <x v="0"/>
    <x v="0"/>
    <x v="2"/>
    <n v="31"/>
    <x v="12"/>
  </r>
  <r>
    <x v="66"/>
    <n v="50430"/>
    <x v="34"/>
    <x v="34"/>
    <s v="HydraBloom Hydrating Moisturizer 30ml"/>
    <x v="0"/>
    <n v="150"/>
    <n v="8.1"/>
    <n v="1215"/>
    <n v="3.3"/>
    <n v="495"/>
    <n v="4.8"/>
    <n v="720"/>
    <n v="0.59259259259259256"/>
    <s v="C0031"/>
    <s v="StellarWings Incorporated"/>
    <s v="Matthew Walker"/>
    <x v="1"/>
    <x v="23"/>
    <s v="Atlanta"/>
    <x v="2"/>
    <x v="0"/>
    <x v="3"/>
    <n v="1"/>
    <x v="13"/>
  </r>
  <r>
    <x v="66"/>
    <n v="50431"/>
    <x v="12"/>
    <x v="12"/>
    <s v="PorePurify Exfoliating Tonic 150ml"/>
    <x v="4"/>
    <n v="50"/>
    <n v="15.95"/>
    <n v="797.5"/>
    <n v="5.2"/>
    <n v="260"/>
    <n v="10.75"/>
    <n v="537.5"/>
    <n v="0.6739811912225705"/>
    <s v="C0015"/>
    <s v="Octavia Grey"/>
    <s v="Benjamin Lawson"/>
    <x v="1"/>
    <x v="8"/>
    <s v="St. Louis"/>
    <x v="3"/>
    <x v="0"/>
    <x v="3"/>
    <n v="1"/>
    <x v="13"/>
  </r>
  <r>
    <x v="66"/>
    <n v="50432"/>
    <x v="0"/>
    <x v="0"/>
    <s v="HydraBloom Hydrating Moisturizer 100ml"/>
    <x v="0"/>
    <n v="50"/>
    <n v="24.85"/>
    <n v="1242.5"/>
    <n v="7.75"/>
    <n v="387.5"/>
    <n v="17.100000000000001"/>
    <n v="855"/>
    <n v="0.68812877263581484"/>
    <s v="C0043"/>
    <s v="LuminousHue Cosmetix"/>
    <s v="Mia Hughes"/>
    <x v="2"/>
    <x v="13"/>
    <s v="Sacramento"/>
    <x v="0"/>
    <x v="0"/>
    <x v="3"/>
    <n v="1"/>
    <x v="13"/>
  </r>
  <r>
    <x v="66"/>
    <n v="50433"/>
    <x v="4"/>
    <x v="4"/>
    <s v="HydraBloom Hydrating Moisturizer 50ml"/>
    <x v="0"/>
    <n v="50"/>
    <n v="14.95"/>
    <n v="747.5"/>
    <n v="4.45"/>
    <n v="222.5"/>
    <n v="10.5"/>
    <n v="525"/>
    <n v="0.7023411371237458"/>
    <s v="C0011"/>
    <s v="Celestial Silk Luxe Skincare"/>
    <s v="Joseph Simmons"/>
    <x v="4"/>
    <x v="19"/>
    <s v="Minneapolis"/>
    <x v="3"/>
    <x v="0"/>
    <x v="3"/>
    <n v="1"/>
    <x v="13"/>
  </r>
  <r>
    <x v="66"/>
    <n v="50434"/>
    <x v="19"/>
    <x v="19"/>
    <s v="ClearSkies UV Defense SPF 30 30ml"/>
    <x v="3"/>
    <n v="250"/>
    <n v="11.299999999999999"/>
    <n v="2824.9999999999995"/>
    <n v="4.7"/>
    <n v="1175"/>
    <n v="6.5999999999999988"/>
    <n v="1649.9999999999995"/>
    <n v="0.5840707964601769"/>
    <s v="C0054"/>
    <s v="HorizonFlare Corp."/>
    <s v="Daniel Nelson"/>
    <x v="0"/>
    <x v="3"/>
    <s v="Casper"/>
    <x v="0"/>
    <x v="0"/>
    <x v="3"/>
    <n v="1"/>
    <x v="13"/>
  </r>
  <r>
    <x v="66"/>
    <n v="50435"/>
    <x v="8"/>
    <x v="8"/>
    <s v="CrystalClear Hyaluronic Boost 30ml"/>
    <x v="1"/>
    <n v="100"/>
    <n v="19.100000000000001"/>
    <n v="1910.0000000000002"/>
    <n v="6.6"/>
    <n v="660"/>
    <n v="12.500000000000002"/>
    <n v="1250.0000000000002"/>
    <n v="0.65445026178010479"/>
    <s v="C0022"/>
    <s v="Pinnacle Sphere Corp."/>
    <s v="Victoria Reed"/>
    <x v="2"/>
    <x v="4"/>
    <s v="Portland"/>
    <x v="0"/>
    <x v="0"/>
    <x v="3"/>
    <n v="1"/>
    <x v="13"/>
  </r>
  <r>
    <x v="66"/>
    <n v="50436"/>
    <x v="10"/>
    <x v="10"/>
    <s v="LuminousGlow Tinted Sunscreen 50ml"/>
    <x v="3"/>
    <n v="50"/>
    <n v="16.95"/>
    <n v="847.5"/>
    <n v="5.2"/>
    <n v="260"/>
    <n v="11.75"/>
    <n v="587.5"/>
    <n v="0.69321533923303835"/>
    <s v="C0038"/>
    <s v="StarryGrace Luxe Skincare"/>
    <s v="Olivia Harrison"/>
    <x v="3"/>
    <x v="7"/>
    <s v="Baltimore"/>
    <x v="2"/>
    <x v="0"/>
    <x v="3"/>
    <n v="1"/>
    <x v="13"/>
  </r>
  <r>
    <x v="66"/>
    <n v="50437"/>
    <x v="10"/>
    <x v="10"/>
    <s v="LuminousGlow Tinted Sunscreen 50ml"/>
    <x v="3"/>
    <n v="250"/>
    <n v="16.95"/>
    <n v="4237.5"/>
    <n v="5.2"/>
    <n v="1300"/>
    <n v="11.75"/>
    <n v="2937.5"/>
    <n v="0.69321533923303835"/>
    <s v="C0003"/>
    <s v="Rosy Flair Beauty"/>
    <s v="Elizabeth Young"/>
    <x v="2"/>
    <x v="13"/>
    <s v="Los Angeles"/>
    <x v="0"/>
    <x v="0"/>
    <x v="3"/>
    <n v="1"/>
    <x v="13"/>
  </r>
  <r>
    <x v="67"/>
    <n v="50438"/>
    <x v="28"/>
    <x v="28"/>
    <s v="GlowRevive Detox Clay Mask 50g"/>
    <x v="5"/>
    <n v="50"/>
    <n v="11.35"/>
    <n v="567.5"/>
    <n v="5.2"/>
    <n v="260"/>
    <n v="6.1499999999999995"/>
    <n v="307.5"/>
    <n v="0.54185022026431717"/>
    <s v="C0050"/>
    <s v="SolarLuxe Incorporated"/>
    <s v="Joseph Simmons"/>
    <x v="4"/>
    <x v="28"/>
    <s v="Fargo"/>
    <x v="3"/>
    <x v="0"/>
    <x v="3"/>
    <n v="2"/>
    <x v="13"/>
  </r>
  <r>
    <x v="67"/>
    <n v="50439"/>
    <x v="32"/>
    <x v="32"/>
    <s v="AquaFresh Hydrating Toner 150ml"/>
    <x v="4"/>
    <n v="50"/>
    <n v="14.95"/>
    <n v="747.5"/>
    <n v="4.45"/>
    <n v="222.5"/>
    <n v="10.5"/>
    <n v="525"/>
    <n v="0.7023411371237458"/>
    <s v="C0026"/>
    <s v="Golden Aura Creations"/>
    <s v="Samuel Moore"/>
    <x v="0"/>
    <x v="0"/>
    <s v="Albuquerque"/>
    <x v="0"/>
    <x v="0"/>
    <x v="3"/>
    <n v="2"/>
    <x v="13"/>
  </r>
  <r>
    <x v="67"/>
    <n v="50440"/>
    <x v="4"/>
    <x v="4"/>
    <s v="HydraBloom Hydrating Moisturizer 50ml"/>
    <x v="0"/>
    <n v="100"/>
    <n v="14.95"/>
    <n v="1495"/>
    <n v="4.45"/>
    <n v="445"/>
    <n v="10.5"/>
    <n v="1050"/>
    <n v="0.7023411371237458"/>
    <s v="C0059"/>
    <s v="Eamon Kingsley"/>
    <s v="James Edwards"/>
    <x v="3"/>
    <x v="37"/>
    <s v="Newark"/>
    <x v="1"/>
    <x v="0"/>
    <x v="3"/>
    <n v="2"/>
    <x v="13"/>
  </r>
  <r>
    <x v="67"/>
    <n v="50441"/>
    <x v="37"/>
    <x v="37"/>
    <s v="SunGuard Shield SPF 50+ 100ml"/>
    <x v="3"/>
    <n v="200"/>
    <n v="24.75"/>
    <n v="4950"/>
    <n v="7.75"/>
    <n v="1550"/>
    <n v="17"/>
    <n v="3400"/>
    <n v="0.68686868686868685"/>
    <s v="C0048"/>
    <s v="Octavia Hart"/>
    <s v="Victoria Reed"/>
    <x v="2"/>
    <x v="24"/>
    <s v="Seattle"/>
    <x v="0"/>
    <x v="0"/>
    <x v="3"/>
    <n v="2"/>
    <x v="13"/>
  </r>
  <r>
    <x v="67"/>
    <n v="50442"/>
    <x v="0"/>
    <x v="0"/>
    <s v="HydraBloom Hydrating Moisturizer 100ml"/>
    <x v="0"/>
    <n v="100"/>
    <n v="24.85"/>
    <n v="2485"/>
    <n v="7.75"/>
    <n v="775"/>
    <n v="17.100000000000001"/>
    <n v="1710"/>
    <n v="0.68812877263581484"/>
    <s v="C0009"/>
    <s v="Imelda Sinclair"/>
    <s v="William Jenkins"/>
    <x v="3"/>
    <x v="6"/>
    <s v="Miami"/>
    <x v="2"/>
    <x v="0"/>
    <x v="3"/>
    <n v="2"/>
    <x v="13"/>
  </r>
  <r>
    <x v="68"/>
    <n v="50443"/>
    <x v="1"/>
    <x v="1"/>
    <s v="VitaGlow Brightening Serum 30ml"/>
    <x v="1"/>
    <n v="150"/>
    <n v="22.1"/>
    <n v="3315"/>
    <n v="7.6"/>
    <n v="1140"/>
    <n v="14.500000000000002"/>
    <n v="2175"/>
    <n v="0.65610859728506787"/>
    <s v="C0014"/>
    <s v="Stellar Dynamo Corp."/>
    <s v="Olivia Harrison"/>
    <x v="3"/>
    <x v="14"/>
    <s v="Richmond"/>
    <x v="2"/>
    <x v="0"/>
    <x v="3"/>
    <n v="3"/>
    <x v="13"/>
  </r>
  <r>
    <x v="68"/>
    <n v="50444"/>
    <x v="32"/>
    <x v="32"/>
    <s v="AquaFresh Hydrating Toner 150ml"/>
    <x v="4"/>
    <n v="50"/>
    <n v="14.95"/>
    <n v="747.5"/>
    <n v="4.45"/>
    <n v="222.5"/>
    <n v="10.5"/>
    <n v="525"/>
    <n v="0.7023411371237458"/>
    <s v="C0036"/>
    <s v="MoonlightHarbor Beauty"/>
    <s v="Rachel Owens"/>
    <x v="4"/>
    <x v="31"/>
    <s v="Milwaukee"/>
    <x v="3"/>
    <x v="0"/>
    <x v="3"/>
    <n v="3"/>
    <x v="13"/>
  </r>
  <r>
    <x v="68"/>
    <n v="50445"/>
    <x v="16"/>
    <x v="16"/>
    <s v="FreshWipe Cleansing Towelettes  80s"/>
    <x v="6"/>
    <n v="50"/>
    <n v="14.55"/>
    <n v="727.5"/>
    <n v="6.55"/>
    <n v="327.5"/>
    <n v="8"/>
    <n v="400"/>
    <n v="0.54982817869415812"/>
    <s v="C0046"/>
    <s v="CrimsonPeak Ventures"/>
    <s v="Michael Evans"/>
    <x v="1"/>
    <x v="10"/>
    <s v="Fort Worth"/>
    <x v="2"/>
    <x v="0"/>
    <x v="3"/>
    <n v="3"/>
    <x v="13"/>
  </r>
  <r>
    <x v="68"/>
    <n v="50446"/>
    <x v="42"/>
    <x v="42"/>
    <s v="AquaFresh Hydrating Toner 200ml"/>
    <x v="4"/>
    <n v="150"/>
    <n v="19.600000000000001"/>
    <n v="2940"/>
    <n v="6.6"/>
    <n v="990"/>
    <n v="13.000000000000002"/>
    <n v="1950"/>
    <n v="0.66326530612244894"/>
    <s v="C0016"/>
    <s v="Griffin Maddox"/>
    <s v="Rachel Owens"/>
    <x v="4"/>
    <x v="16"/>
    <s v="Chicago"/>
    <x v="3"/>
    <x v="0"/>
    <x v="3"/>
    <n v="3"/>
    <x v="13"/>
  </r>
  <r>
    <x v="68"/>
    <n v="50447"/>
    <x v="47"/>
    <x v="47"/>
    <s v="AgelessAura Anti-Aging Moisturizer 100ml"/>
    <x v="0"/>
    <n v="100"/>
    <n v="32.75"/>
    <n v="3275"/>
    <n v="11.25"/>
    <n v="1125"/>
    <n v="21.5"/>
    <n v="2150"/>
    <n v="0.65648854961832059"/>
    <s v="C0033"/>
    <s v="ZenithGrove Solutions"/>
    <s v="Ava Franklin"/>
    <x v="1"/>
    <x v="26"/>
    <s v="Birmingham"/>
    <x v="2"/>
    <x v="0"/>
    <x v="3"/>
    <n v="3"/>
    <x v="13"/>
  </r>
  <r>
    <x v="68"/>
    <n v="50448"/>
    <x v="23"/>
    <x v="23"/>
    <s v="RadiantGlow Gel Cleanser 50ml"/>
    <x v="2"/>
    <n v="100"/>
    <n v="4.7"/>
    <n v="470"/>
    <n v="2.2999999999999998"/>
    <n v="230"/>
    <n v="2.4000000000000004"/>
    <n v="240"/>
    <n v="0.51063829787234039"/>
    <s v="C0021"/>
    <s v="Horizon Luxe Ventures"/>
    <s v="William Jenkins"/>
    <x v="3"/>
    <x v="6"/>
    <s v="Orlando"/>
    <x v="2"/>
    <x v="0"/>
    <x v="3"/>
    <n v="3"/>
    <x v="13"/>
  </r>
  <r>
    <x v="68"/>
    <n v="50449"/>
    <x v="17"/>
    <x v="17"/>
    <s v="LuminousGlow Tinted Sunscreen 30ml"/>
    <x v="3"/>
    <n v="150"/>
    <n v="9.6000000000000014"/>
    <n v="1440.0000000000002"/>
    <n v="3.8"/>
    <n v="570"/>
    <n v="5.8000000000000016"/>
    <n v="870.00000000000023"/>
    <n v="0.60416666666666674"/>
    <s v="C0042"/>
    <s v="Jasper Monroe"/>
    <s v="Nicholas Coleman"/>
    <x v="4"/>
    <x v="27"/>
    <s v="Detroit"/>
    <x v="3"/>
    <x v="0"/>
    <x v="3"/>
    <n v="3"/>
    <x v="13"/>
  </r>
  <r>
    <x v="69"/>
    <n v="50450"/>
    <x v="38"/>
    <x v="38"/>
    <s v="CrystalGlow Gentle Exfoliator 100ml"/>
    <x v="7"/>
    <n v="50"/>
    <n v="19.95"/>
    <n v="997.5"/>
    <n v="7.45"/>
    <n v="372.5"/>
    <n v="12.5"/>
    <n v="625"/>
    <n v="0.62656641604010022"/>
    <s v="C0006"/>
    <s v="Maeve Kingsley"/>
    <s v="Christopher Green"/>
    <x v="0"/>
    <x v="21"/>
    <s v="Las Vegas"/>
    <x v="0"/>
    <x v="0"/>
    <x v="3"/>
    <n v="6"/>
    <x v="13"/>
  </r>
  <r>
    <x v="69"/>
    <n v="50451"/>
    <x v="30"/>
    <x v="30"/>
    <s v="PurePurge Micellar Cleansing Water 200ml"/>
    <x v="6"/>
    <n v="50"/>
    <n v="18.45"/>
    <n v="922.5"/>
    <n v="7.75"/>
    <n v="387.5"/>
    <n v="10.7"/>
    <n v="535"/>
    <n v="0.57994579945799463"/>
    <s v="C0025"/>
    <s v="Eamon Nash"/>
    <s v="Samuel Moore"/>
    <x v="0"/>
    <x v="1"/>
    <s v="Tucson"/>
    <x v="0"/>
    <x v="0"/>
    <x v="3"/>
    <n v="6"/>
    <x v="13"/>
  </r>
  <r>
    <x v="69"/>
    <n v="50452"/>
    <x v="7"/>
    <x v="7"/>
    <s v="AgelessAura Anti-Aging Moisturizer 50ml"/>
    <x v="0"/>
    <n v="100"/>
    <n v="18.549999999999997"/>
    <n v="1854.9999999999998"/>
    <n v="6.55"/>
    <n v="655"/>
    <n v="11.999999999999996"/>
    <n v="1199.9999999999998"/>
    <n v="0.64690026954177893"/>
    <s v="C0061"/>
    <s v="Aurelia Quinn"/>
    <s v="Mia Hughes"/>
    <x v="2"/>
    <x v="13"/>
    <s v="Oakland"/>
    <x v="0"/>
    <x v="0"/>
    <x v="3"/>
    <n v="6"/>
    <x v="13"/>
  </r>
  <r>
    <x v="69"/>
    <n v="50453"/>
    <x v="1"/>
    <x v="1"/>
    <s v="VitaGlow Brightening Serum 30ml"/>
    <x v="1"/>
    <n v="150"/>
    <n v="22.1"/>
    <n v="3315"/>
    <n v="7.6"/>
    <n v="1140"/>
    <n v="14.500000000000002"/>
    <n v="2175"/>
    <n v="0.65610859728506787"/>
    <s v="C0032"/>
    <s v="AquaFusion Incorporated"/>
    <s v="Ashley Turner"/>
    <x v="2"/>
    <x v="13"/>
    <s v="San Jose"/>
    <x v="0"/>
    <x v="0"/>
    <x v="3"/>
    <n v="6"/>
    <x v="13"/>
  </r>
  <r>
    <x v="69"/>
    <n v="50454"/>
    <x v="8"/>
    <x v="8"/>
    <s v="CrystalClear Hyaluronic Boost 30ml"/>
    <x v="1"/>
    <n v="100"/>
    <n v="19.100000000000001"/>
    <n v="1910.0000000000002"/>
    <n v="6.6"/>
    <n v="660"/>
    <n v="12.500000000000002"/>
    <n v="1250.0000000000002"/>
    <n v="0.65445026178010479"/>
    <s v="C0051"/>
    <s v="InfinitiCraft Corp."/>
    <s v="William Jenkins"/>
    <x v="3"/>
    <x v="6"/>
    <s v="Tampa"/>
    <x v="2"/>
    <x v="0"/>
    <x v="3"/>
    <n v="6"/>
    <x v="13"/>
  </r>
  <r>
    <x v="69"/>
    <n v="50455"/>
    <x v="56"/>
    <x v="56"/>
    <s v="PureDerm Micro-Exfoliating Gel 100ml"/>
    <x v="7"/>
    <n v="50"/>
    <n v="24.349999999999998"/>
    <n v="1217.5"/>
    <n v="9.5500000000000007"/>
    <n v="477.5"/>
    <n v="14.799999999999997"/>
    <n v="740"/>
    <n v="0.6078028747433265"/>
    <s v="C0008"/>
    <s v="Serenity Sinclair"/>
    <s v="Ashley Turner"/>
    <x v="2"/>
    <x v="13"/>
    <s v="San Francisco"/>
    <x v="0"/>
    <x v="0"/>
    <x v="3"/>
    <n v="6"/>
    <x v="13"/>
  </r>
  <r>
    <x v="70"/>
    <n v="50456"/>
    <x v="8"/>
    <x v="8"/>
    <s v="CrystalClear Hyaluronic Boost 30ml"/>
    <x v="1"/>
    <n v="100"/>
    <n v="19.100000000000001"/>
    <n v="1910.0000000000002"/>
    <n v="6.6"/>
    <n v="660"/>
    <n v="12.500000000000002"/>
    <n v="1250.0000000000002"/>
    <n v="0.65445026178010479"/>
    <s v="C0056"/>
    <s v="Imogen West"/>
    <s v="Ava Franklin"/>
    <x v="1"/>
    <x v="33"/>
    <s v="Little Rock"/>
    <x v="2"/>
    <x v="0"/>
    <x v="3"/>
    <n v="7"/>
    <x v="13"/>
  </r>
  <r>
    <x v="70"/>
    <n v="50457"/>
    <x v="43"/>
    <x v="43"/>
    <s v="PureFoam Renewing Cleanser 50ml"/>
    <x v="2"/>
    <n v="100"/>
    <n v="7"/>
    <n v="700"/>
    <n v="2.8"/>
    <n v="280"/>
    <n v="4.2"/>
    <n v="420"/>
    <n v="0.6"/>
    <s v="C0019"/>
    <s v="Delilah Prescott"/>
    <s v="Benjamin Lawson"/>
    <x v="1"/>
    <x v="25"/>
    <s v="Kansas City"/>
    <x v="3"/>
    <x v="0"/>
    <x v="3"/>
    <n v="7"/>
    <x v="13"/>
  </r>
  <r>
    <x v="70"/>
    <n v="50458"/>
    <x v="1"/>
    <x v="1"/>
    <s v="VitaGlow Brightening Serum 30ml"/>
    <x v="1"/>
    <n v="50"/>
    <n v="22.1"/>
    <n v="1105"/>
    <n v="7.6"/>
    <n v="380"/>
    <n v="14.500000000000002"/>
    <n v="725"/>
    <n v="0.65610859728506787"/>
    <s v="C0045"/>
    <s v="AuroraBlossom Essentials"/>
    <s v="Ashley Turner"/>
    <x v="2"/>
    <x v="13"/>
    <s v="Fresno"/>
    <x v="0"/>
    <x v="0"/>
    <x v="3"/>
    <n v="7"/>
    <x v="13"/>
  </r>
  <r>
    <x v="70"/>
    <n v="50459"/>
    <x v="2"/>
    <x v="2"/>
    <s v="TimelessElixir Anti-Wrinkle Serum 30m"/>
    <x v="1"/>
    <n v="50"/>
    <n v="25.3"/>
    <n v="1265"/>
    <n v="9.4"/>
    <n v="470"/>
    <n v="15.9"/>
    <n v="795"/>
    <n v="0.62845849802371545"/>
    <s v="C0010"/>
    <s v="Aurora Flair Cosmetix"/>
    <s v="Jennifer Adams"/>
    <x v="1"/>
    <x v="10"/>
    <s v="Dallas"/>
    <x v="2"/>
    <x v="0"/>
    <x v="3"/>
    <n v="7"/>
    <x v="13"/>
  </r>
  <r>
    <x v="70"/>
    <n v="50460"/>
    <x v="1"/>
    <x v="1"/>
    <s v="VitaGlow Brightening Serum 30ml"/>
    <x v="1"/>
    <n v="100"/>
    <n v="22.1"/>
    <n v="2210"/>
    <n v="7.6"/>
    <n v="760"/>
    <n v="14.500000000000002"/>
    <n v="1450"/>
    <n v="0.65610859728506787"/>
    <s v="C0020"/>
    <s v="Lyric Davenport"/>
    <s v="Elizabeth Young"/>
    <x v="2"/>
    <x v="13"/>
    <s v="San Diego"/>
    <x v="0"/>
    <x v="0"/>
    <x v="3"/>
    <n v="7"/>
    <x v="13"/>
  </r>
  <r>
    <x v="70"/>
    <n v="50461"/>
    <x v="4"/>
    <x v="4"/>
    <s v="HydraBloom Hydrating Moisturizer 50ml"/>
    <x v="0"/>
    <n v="50"/>
    <n v="14.95"/>
    <n v="747.5"/>
    <n v="4.45"/>
    <n v="222.5"/>
    <n v="10.5"/>
    <n v="525"/>
    <n v="0.7023411371237458"/>
    <s v="C0001"/>
    <s v="Belle Glow Cosmetics"/>
    <s v="Elizabeth Young"/>
    <x v="2"/>
    <x v="13"/>
    <s v="Los Angeles"/>
    <x v="0"/>
    <x v="0"/>
    <x v="3"/>
    <n v="7"/>
    <x v="13"/>
  </r>
  <r>
    <x v="71"/>
    <n v="50462"/>
    <x v="8"/>
    <x v="8"/>
    <s v="CrystalClear Hyaluronic Boost 30ml"/>
    <x v="1"/>
    <n v="50"/>
    <n v="19.100000000000001"/>
    <n v="955.00000000000011"/>
    <n v="6.6"/>
    <n v="330"/>
    <n v="12.500000000000002"/>
    <n v="625.00000000000011"/>
    <n v="0.65445026178010479"/>
    <s v="C0057"/>
    <s v="Phineas Dawson"/>
    <s v="Nicholas Coleman"/>
    <x v="4"/>
    <x v="34"/>
    <s v="Indianapolis"/>
    <x v="3"/>
    <x v="0"/>
    <x v="3"/>
    <n v="8"/>
    <x v="14"/>
  </r>
  <r>
    <x v="71"/>
    <n v="50463"/>
    <x v="14"/>
    <x v="14"/>
    <s v="DewDrop Hydration Sheet Mask"/>
    <x v="5"/>
    <n v="100"/>
    <n v="17.350000000000001"/>
    <n v="1735.0000000000002"/>
    <n v="7.45"/>
    <n v="745"/>
    <n v="9.9000000000000021"/>
    <n v="990.00000000000023"/>
    <n v="0.57060518731988474"/>
    <s v="C0041"/>
    <s v="Cassiopeia Dawson"/>
    <s v="Benjamin Lawson"/>
    <x v="1"/>
    <x v="5"/>
    <s v="Oklahoma City"/>
    <x v="2"/>
    <x v="0"/>
    <x v="3"/>
    <n v="8"/>
    <x v="14"/>
  </r>
  <r>
    <x v="71"/>
    <n v="50464"/>
    <x v="4"/>
    <x v="4"/>
    <s v="HydraBloom Hydrating Moisturizer 50ml"/>
    <x v="0"/>
    <n v="50"/>
    <n v="14.95"/>
    <n v="747.5"/>
    <n v="4.45"/>
    <n v="222.5"/>
    <n v="10.5"/>
    <n v="525"/>
    <n v="0.7023411371237458"/>
    <s v="C0027"/>
    <s v="PureHarbor Creations"/>
    <s v="Jennifer Adams"/>
    <x v="1"/>
    <x v="10"/>
    <s v="Austin"/>
    <x v="2"/>
    <x v="0"/>
    <x v="3"/>
    <n v="8"/>
    <x v="14"/>
  </r>
  <r>
    <x v="71"/>
    <n v="50465"/>
    <x v="38"/>
    <x v="38"/>
    <s v="CrystalGlow Gentle Exfoliator 100ml"/>
    <x v="7"/>
    <n v="50"/>
    <n v="19.95"/>
    <n v="997.5"/>
    <n v="7.45"/>
    <n v="372.5"/>
    <n v="12.5"/>
    <n v="625"/>
    <n v="0.62656641604010022"/>
    <s v="C0013"/>
    <s v="Seraphina Sinclair"/>
    <s v="Jessica Foster"/>
    <x v="2"/>
    <x v="20"/>
    <s v="Wasilla"/>
    <x v="0"/>
    <x v="0"/>
    <x v="3"/>
    <n v="8"/>
    <x v="14"/>
  </r>
  <r>
    <x v="71"/>
    <n v="50466"/>
    <x v="21"/>
    <x v="21"/>
    <s v="RadiantGlow Gel Cleanser 100ml"/>
    <x v="2"/>
    <n v="50"/>
    <n v="12.25"/>
    <n v="612.5"/>
    <n v="4.45"/>
    <n v="222.5"/>
    <n v="7.8"/>
    <n v="390"/>
    <n v="0.63673469387755099"/>
    <s v="C0058"/>
    <s v="Octavia Tate"/>
    <s v="Andrew Parker"/>
    <x v="3"/>
    <x v="36"/>
    <s v="Burlington"/>
    <x v="1"/>
    <x v="0"/>
    <x v="3"/>
    <n v="8"/>
    <x v="14"/>
  </r>
  <r>
    <x v="71"/>
    <n v="50467"/>
    <x v="21"/>
    <x v="21"/>
    <s v="RadiantGlow Gel Cleanser 100ml"/>
    <x v="2"/>
    <n v="50"/>
    <n v="12.25"/>
    <n v="612.5"/>
    <n v="4.45"/>
    <n v="222.5"/>
    <n v="7.8"/>
    <n v="390"/>
    <n v="0.63673469387755099"/>
    <s v="C0060"/>
    <s v="GoldenHarbor Cosmetix"/>
    <s v="Christopher Green"/>
    <x v="0"/>
    <x v="35"/>
    <s v="Salt Lake City"/>
    <x v="0"/>
    <x v="0"/>
    <x v="3"/>
    <n v="8"/>
    <x v="14"/>
  </r>
  <r>
    <x v="71"/>
    <n v="50468"/>
    <x v="58"/>
    <x v="58"/>
    <s v="ElixirMelt Makeup Remover Oil  150ml"/>
    <x v="6"/>
    <n v="100"/>
    <n v="10.45"/>
    <n v="1045"/>
    <n v="5.2"/>
    <n v="520"/>
    <n v="5.2499999999999991"/>
    <n v="525"/>
    <n v="0.50239234449760761"/>
    <s v="C0024"/>
    <s v="Moonlight Grace Essentials"/>
    <s v="Jessica Foster"/>
    <x v="2"/>
    <x v="20"/>
    <s v="Nome"/>
    <x v="0"/>
    <x v="0"/>
    <x v="3"/>
    <n v="8"/>
    <x v="14"/>
  </r>
  <r>
    <x v="72"/>
    <n v="50469"/>
    <x v="10"/>
    <x v="10"/>
    <s v="LuminousGlow Tinted Sunscreen 50ml"/>
    <x v="3"/>
    <n v="250"/>
    <n v="16.95"/>
    <n v="4237.5"/>
    <n v="5.2"/>
    <n v="1300"/>
    <n v="11.75"/>
    <n v="2937.5"/>
    <n v="0.69321533923303835"/>
    <s v="C0007"/>
    <s v="Orion Sterling"/>
    <s v="Jessica Foster"/>
    <x v="2"/>
    <x v="20"/>
    <s v="Anchorage"/>
    <x v="0"/>
    <x v="0"/>
    <x v="3"/>
    <n v="9"/>
    <x v="14"/>
  </r>
  <r>
    <x v="72"/>
    <n v="50470"/>
    <x v="52"/>
    <x v="52"/>
    <s v="CalmBliss Soothing Toner 100ml"/>
    <x v="4"/>
    <n v="50"/>
    <n v="13"/>
    <n v="650"/>
    <n v="4.7"/>
    <n v="235"/>
    <n v="8.3000000000000007"/>
    <n v="415"/>
    <n v="0.63846153846153841"/>
    <s v="C0040"/>
    <s v="Atticus Quinn"/>
    <s v="Emily Clarke"/>
    <x v="3"/>
    <x v="29"/>
    <s v="Charlotte"/>
    <x v="2"/>
    <x v="0"/>
    <x v="3"/>
    <n v="9"/>
    <x v="14"/>
  </r>
  <r>
    <x v="72"/>
    <n v="50471"/>
    <x v="10"/>
    <x v="10"/>
    <s v="LuminousGlow Tinted Sunscreen 50ml"/>
    <x v="3"/>
    <n v="250"/>
    <n v="16.95"/>
    <n v="4237.5"/>
    <n v="5.2"/>
    <n v="1300"/>
    <n v="11.75"/>
    <n v="2937.5"/>
    <n v="0.69321533923303835"/>
    <s v="C0017"/>
    <s v="Seraphina Hart"/>
    <s v="David Carter"/>
    <x v="1"/>
    <x v="2"/>
    <s v="Buffalo"/>
    <x v="1"/>
    <x v="0"/>
    <x v="3"/>
    <n v="9"/>
    <x v="14"/>
  </r>
  <r>
    <x v="72"/>
    <n v="50472"/>
    <x v="2"/>
    <x v="2"/>
    <s v="TimelessElixir Anti-Wrinkle Serum 30m"/>
    <x v="1"/>
    <n v="100"/>
    <n v="25.3"/>
    <n v="2530"/>
    <n v="9.4"/>
    <n v="940"/>
    <n v="15.9"/>
    <n v="1590"/>
    <n v="0.62845849802371545"/>
    <s v="C0029"/>
    <s v="OpulentSilk Beauty"/>
    <s v="Samantha Mitchell"/>
    <x v="4"/>
    <x v="15"/>
    <s v="Louisville"/>
    <x v="2"/>
    <x v="0"/>
    <x v="3"/>
    <n v="9"/>
    <x v="14"/>
  </r>
  <r>
    <x v="72"/>
    <n v="50473"/>
    <x v="37"/>
    <x v="37"/>
    <s v="SunGuard Shield SPF 50+ 100ml"/>
    <x v="3"/>
    <n v="50"/>
    <n v="24.75"/>
    <n v="1237.5"/>
    <n v="7.75"/>
    <n v="387.5"/>
    <n v="17"/>
    <n v="850"/>
    <n v="0.68686868686868685"/>
    <s v="C0064"/>
    <s v="DiamondElegance Beauty"/>
    <s v="Jessica Foster"/>
    <x v="2"/>
    <x v="20"/>
    <s v="Kodiak"/>
    <x v="0"/>
    <x v="0"/>
    <x v="3"/>
    <n v="9"/>
    <x v="14"/>
  </r>
  <r>
    <x v="72"/>
    <n v="50474"/>
    <x v="4"/>
    <x v="4"/>
    <s v="HydraBloom Hydrating Moisturizer 50ml"/>
    <x v="0"/>
    <n v="50"/>
    <n v="14.95"/>
    <n v="747.5"/>
    <n v="4.45"/>
    <n v="222.5"/>
    <n v="10.5"/>
    <n v="525"/>
    <n v="0.7023411371237458"/>
    <s v="C0035"/>
    <s v="CrystalMist Skincare"/>
    <s v="Daniel Nelson"/>
    <x v="0"/>
    <x v="30"/>
    <s v="Denver"/>
    <x v="0"/>
    <x v="0"/>
    <x v="3"/>
    <n v="9"/>
    <x v="14"/>
  </r>
  <r>
    <x v="73"/>
    <n v="50475"/>
    <x v="8"/>
    <x v="8"/>
    <s v="CrystalClear Hyaluronic Boost 30ml"/>
    <x v="1"/>
    <n v="150"/>
    <n v="19.100000000000001"/>
    <n v="2865"/>
    <n v="6.6"/>
    <n v="990"/>
    <n v="12.500000000000002"/>
    <n v="1875"/>
    <n v="0.65445026178010468"/>
    <s v="C0023"/>
    <s v="Rosy Hue Beauty"/>
    <s v="Benjamin Ingram"/>
    <x v="0"/>
    <x v="22"/>
    <s v="Boise"/>
    <x v="0"/>
    <x v="0"/>
    <x v="3"/>
    <n v="10"/>
    <x v="14"/>
  </r>
  <r>
    <x v="73"/>
    <n v="50476"/>
    <x v="53"/>
    <x v="53"/>
    <s v="DreamSoothe Overnight Mask 100g"/>
    <x v="5"/>
    <n v="50"/>
    <n v="21.75"/>
    <n v="1087.5"/>
    <n v="9.5500000000000007"/>
    <n v="477.5"/>
    <n v="12.2"/>
    <n v="610"/>
    <n v="0.56091954022988511"/>
    <s v="C0055"/>
    <s v="TimelessAura Luxe Skincare"/>
    <s v="Samantha Mitchell"/>
    <x v="4"/>
    <x v="32"/>
    <s v="Charleston"/>
    <x v="2"/>
    <x v="0"/>
    <x v="3"/>
    <n v="10"/>
    <x v="14"/>
  </r>
  <r>
    <x v="73"/>
    <n v="50477"/>
    <x v="23"/>
    <x v="23"/>
    <s v="RadiantGlow Gel Cleanser 50ml"/>
    <x v="2"/>
    <n v="50"/>
    <n v="4.7"/>
    <n v="235"/>
    <n v="2.2999999999999998"/>
    <n v="115"/>
    <n v="2.4000000000000004"/>
    <n v="120"/>
    <n v="0.51063829787234039"/>
    <s v="C0004"/>
    <s v="Enchanted Silk Creations"/>
    <s v="David Carter"/>
    <x v="1"/>
    <x v="2"/>
    <s v="New York City"/>
    <x v="1"/>
    <x v="0"/>
    <x v="3"/>
    <n v="10"/>
    <x v="14"/>
  </r>
  <r>
    <x v="73"/>
    <n v="50478"/>
    <x v="21"/>
    <x v="21"/>
    <s v="RadiantGlow Gel Cleanser 100ml"/>
    <x v="2"/>
    <n v="150"/>
    <n v="12.25"/>
    <n v="1837.5"/>
    <n v="4.45"/>
    <n v="667.5"/>
    <n v="7.8"/>
    <n v="1170"/>
    <n v="0.63673469387755099"/>
    <s v="C0063"/>
    <s v="Amara Wilde"/>
    <s v="Michael Evans"/>
    <x v="1"/>
    <x v="10"/>
    <s v="San Antonio"/>
    <x v="2"/>
    <x v="0"/>
    <x v="3"/>
    <n v="10"/>
    <x v="14"/>
  </r>
  <r>
    <x v="73"/>
    <n v="50479"/>
    <x v="36"/>
    <x v="36"/>
    <s v="CrystalGlow Gentle Exfoliator 50ml"/>
    <x v="7"/>
    <n v="50"/>
    <n v="14.15"/>
    <n v="707.5"/>
    <n v="5.45"/>
    <n v="272.5"/>
    <n v="8.6999999999999993"/>
    <n v="435"/>
    <n v="0.61484098939929333"/>
    <s v="C0020"/>
    <s v="Lyric Davenport"/>
    <s v="Elizabeth Young"/>
    <x v="2"/>
    <x v="13"/>
    <s v="San Diego"/>
    <x v="0"/>
    <x v="0"/>
    <x v="3"/>
    <n v="10"/>
    <x v="14"/>
  </r>
  <r>
    <x v="73"/>
    <n v="50480"/>
    <x v="2"/>
    <x v="2"/>
    <s v="TimelessElixir Anti-Wrinkle Serum 30m"/>
    <x v="1"/>
    <n v="100"/>
    <n v="25.3"/>
    <n v="2530"/>
    <n v="9.4"/>
    <n v="940"/>
    <n v="15.9"/>
    <n v="1590"/>
    <n v="0.62845849802371545"/>
    <s v="C0037"/>
    <s v="PureWhisper Essentials"/>
    <s v="Lauren King"/>
    <x v="4"/>
    <x v="18"/>
    <s v="Des Moines"/>
    <x v="3"/>
    <x v="0"/>
    <x v="3"/>
    <n v="10"/>
    <x v="14"/>
  </r>
  <r>
    <x v="73"/>
    <n v="50481"/>
    <x v="0"/>
    <x v="0"/>
    <s v="HydraBloom Hydrating Moisturizer 100ml"/>
    <x v="0"/>
    <n v="150"/>
    <n v="24.85"/>
    <n v="3727.5"/>
    <n v="7.75"/>
    <n v="1162.5"/>
    <n v="17.100000000000001"/>
    <n v="2565"/>
    <n v="0.68812877263581484"/>
    <s v="C0062"/>
    <s v="Nikolai Hayes"/>
    <s v="Benjamin Ingram"/>
    <x v="0"/>
    <x v="38"/>
    <s v="Billings"/>
    <x v="0"/>
    <x v="0"/>
    <x v="3"/>
    <n v="10"/>
    <x v="14"/>
  </r>
  <r>
    <x v="73"/>
    <n v="50482"/>
    <x v="36"/>
    <x v="36"/>
    <s v="CrystalGlow Gentle Exfoliator 50ml"/>
    <x v="7"/>
    <n v="50"/>
    <n v="14.15"/>
    <n v="707.5"/>
    <n v="5.45"/>
    <n v="272.5"/>
    <n v="8.6999999999999993"/>
    <n v="435"/>
    <n v="0.61484098939929333"/>
    <s v="C0030"/>
    <s v="BlossomRadiance Essentials"/>
    <s v="Michael Evans"/>
    <x v="1"/>
    <x v="10"/>
    <s v="San Antonio"/>
    <x v="2"/>
    <x v="0"/>
    <x v="3"/>
    <n v="10"/>
    <x v="14"/>
  </r>
  <r>
    <x v="74"/>
    <n v="50483"/>
    <x v="16"/>
    <x v="16"/>
    <s v="FreshWipe Cleansing Towelettes  80s"/>
    <x v="6"/>
    <n v="50"/>
    <n v="14.55"/>
    <n v="727.5"/>
    <n v="6.55"/>
    <n v="327.5"/>
    <n v="8"/>
    <n v="400"/>
    <n v="0.54982817869415812"/>
    <s v="C0049"/>
    <s v="PinnacleSage Group"/>
    <s v="Ava Franklin"/>
    <x v="1"/>
    <x v="12"/>
    <s v="New Orleans"/>
    <x v="2"/>
    <x v="0"/>
    <x v="3"/>
    <n v="13"/>
    <x v="14"/>
  </r>
  <r>
    <x v="74"/>
    <n v="50484"/>
    <x v="37"/>
    <x v="37"/>
    <s v="SunGuard Shield SPF 50+ 100ml"/>
    <x v="3"/>
    <n v="150"/>
    <n v="24.75"/>
    <n v="3712.5"/>
    <n v="7.75"/>
    <n v="1162.5"/>
    <n v="17"/>
    <n v="2550"/>
    <n v="0.68686868686868685"/>
    <s v="C0005"/>
    <s v="Rylan Callahan"/>
    <s v="Michael Evans"/>
    <x v="1"/>
    <x v="10"/>
    <s v="Houston"/>
    <x v="2"/>
    <x v="0"/>
    <x v="3"/>
    <n v="13"/>
    <x v="14"/>
  </r>
  <r>
    <x v="74"/>
    <n v="50485"/>
    <x v="10"/>
    <x v="10"/>
    <s v="LuminousGlow Tinted Sunscreen 50ml"/>
    <x v="3"/>
    <n v="150"/>
    <n v="16.95"/>
    <n v="2542.5"/>
    <n v="5.2"/>
    <n v="780"/>
    <n v="11.75"/>
    <n v="1762.5"/>
    <n v="0.69321533923303835"/>
    <s v="C0044"/>
    <s v="OpulentElixir Beauty"/>
    <s v="David Carter"/>
    <x v="1"/>
    <x v="2"/>
    <s v="Syracuse"/>
    <x v="1"/>
    <x v="0"/>
    <x v="3"/>
    <n v="13"/>
    <x v="14"/>
  </r>
  <r>
    <x v="74"/>
    <n v="50486"/>
    <x v="10"/>
    <x v="10"/>
    <s v="LuminousGlow Tinted Sunscreen 50ml"/>
    <x v="3"/>
    <n v="200"/>
    <n v="16.95"/>
    <n v="3390"/>
    <n v="5.2"/>
    <n v="1040"/>
    <n v="11.75"/>
    <n v="2350"/>
    <n v="0.69321533923303835"/>
    <s v="C0047"/>
    <s v="SilverWave Creations"/>
    <s v="Samuel Moore"/>
    <x v="0"/>
    <x v="0"/>
    <s v="Santa Fe"/>
    <x v="0"/>
    <x v="0"/>
    <x v="3"/>
    <n v="13"/>
    <x v="14"/>
  </r>
  <r>
    <x v="74"/>
    <n v="50487"/>
    <x v="21"/>
    <x v="21"/>
    <s v="RadiantGlow Gel Cleanser 100ml"/>
    <x v="2"/>
    <n v="50"/>
    <n v="12.25"/>
    <n v="612.5"/>
    <n v="4.45"/>
    <n v="222.5"/>
    <n v="7.8"/>
    <n v="390"/>
    <n v="0.63673469387755099"/>
    <s v="C0011"/>
    <s v="Celestial Silk Luxe Skincare"/>
    <s v="Joseph Simmons"/>
    <x v="4"/>
    <x v="19"/>
    <s v="Minneapolis"/>
    <x v="3"/>
    <x v="0"/>
    <x v="3"/>
    <n v="13"/>
    <x v="14"/>
  </r>
  <r>
    <x v="74"/>
    <n v="50488"/>
    <x v="11"/>
    <x v="11"/>
    <s v="ClearSkies UV Defense SPF 30 100ml"/>
    <x v="3"/>
    <n v="200"/>
    <n v="32.549999999999997"/>
    <n v="6509.9999999999991"/>
    <n v="11.25"/>
    <n v="2250"/>
    <n v="21.299999999999997"/>
    <n v="4259.9999999999991"/>
    <n v="0.65437788018433174"/>
    <s v="C0052"/>
    <s v="OceanQuest Enterprises"/>
    <s v="Emily Clarke"/>
    <x v="3"/>
    <x v="9"/>
    <s v="Charleston"/>
    <x v="2"/>
    <x v="0"/>
    <x v="3"/>
    <n v="13"/>
    <x v="14"/>
  </r>
  <r>
    <x v="75"/>
    <n v="50489"/>
    <x v="10"/>
    <x v="10"/>
    <s v="LuminousGlow Tinted Sunscreen 50ml"/>
    <x v="3"/>
    <n v="150"/>
    <n v="16.95"/>
    <n v="2542.5"/>
    <n v="5.2"/>
    <n v="780"/>
    <n v="11.75"/>
    <n v="1762.5"/>
    <n v="0.69321533923303835"/>
    <s v="C0018"/>
    <s v="Lucian Kingsley"/>
    <s v="Lauren King"/>
    <x v="4"/>
    <x v="11"/>
    <s v="Sioux Falls"/>
    <x v="3"/>
    <x v="0"/>
    <x v="3"/>
    <n v="14"/>
    <x v="14"/>
  </r>
  <r>
    <x v="75"/>
    <n v="50490"/>
    <x v="21"/>
    <x v="21"/>
    <s v="RadiantGlow Gel Cleanser 100ml"/>
    <x v="2"/>
    <n v="50"/>
    <n v="12.25"/>
    <n v="612.5"/>
    <n v="4.45"/>
    <n v="222.5"/>
    <n v="7.8"/>
    <n v="390"/>
    <n v="0.63673469387755099"/>
    <s v="C0053"/>
    <s v="QuantumPulse Systems"/>
    <s v="Samantha Mitchell"/>
    <x v="4"/>
    <x v="17"/>
    <s v="Cleveland"/>
    <x v="3"/>
    <x v="0"/>
    <x v="3"/>
    <n v="14"/>
    <x v="14"/>
  </r>
  <r>
    <x v="75"/>
    <n v="50491"/>
    <x v="10"/>
    <x v="10"/>
    <s v="LuminousGlow Tinted Sunscreen 50ml"/>
    <x v="3"/>
    <n v="200"/>
    <n v="16.95"/>
    <n v="3390"/>
    <n v="5.2"/>
    <n v="1040"/>
    <n v="11.75"/>
    <n v="2350"/>
    <n v="0.69321533923303835"/>
    <s v="C0028"/>
    <s v="Thaddeus Nash"/>
    <s v="Christopher Green"/>
    <x v="0"/>
    <x v="21"/>
    <s v="Reno"/>
    <x v="0"/>
    <x v="0"/>
    <x v="3"/>
    <n v="14"/>
    <x v="14"/>
  </r>
  <r>
    <x v="75"/>
    <n v="50492"/>
    <x v="59"/>
    <x v="59"/>
    <s v="PorePurify Exfoliating Tonic 200ml"/>
    <x v="4"/>
    <n v="150"/>
    <n v="21"/>
    <n v="3150"/>
    <n v="7.6"/>
    <n v="1140"/>
    <n v="13.4"/>
    <n v="2010"/>
    <n v="0.63809523809523805"/>
    <s v="C0039"/>
    <s v="EtherealSilk Creations"/>
    <s v="Grace Allen"/>
    <x v="2"/>
    <x v="20"/>
    <s v="Juneau"/>
    <x v="0"/>
    <x v="0"/>
    <x v="3"/>
    <n v="14"/>
    <x v="14"/>
  </r>
  <r>
    <x v="75"/>
    <n v="50493"/>
    <x v="14"/>
    <x v="14"/>
    <s v="DewDrop Hydration Sheet Mask"/>
    <x v="5"/>
    <n v="100"/>
    <n v="17.350000000000001"/>
    <n v="1735.0000000000002"/>
    <n v="7.45"/>
    <n v="745"/>
    <n v="9.9000000000000021"/>
    <n v="990.00000000000023"/>
    <n v="0.57060518731988474"/>
    <s v="C0045"/>
    <s v="AuroraBlossom Essentials"/>
    <s v="Ashley Turner"/>
    <x v="2"/>
    <x v="13"/>
    <s v="Fresno"/>
    <x v="0"/>
    <x v="0"/>
    <x v="3"/>
    <n v="14"/>
    <x v="14"/>
  </r>
  <r>
    <x v="75"/>
    <n v="50494"/>
    <x v="46"/>
    <x v="46"/>
    <s v="PorePurify Exfoliating Tonic 100ml"/>
    <x v="4"/>
    <n v="100"/>
    <n v="9.3000000000000007"/>
    <n v="930.00000000000011"/>
    <n v="3.8"/>
    <n v="380"/>
    <n v="5.5000000000000009"/>
    <n v="550.00000000000011"/>
    <n v="0.59139784946236562"/>
    <s v="C0034"/>
    <s v="Cassian Winters"/>
    <s v="David Carter"/>
    <x v="1"/>
    <x v="2"/>
    <s v="Albany"/>
    <x v="1"/>
    <x v="0"/>
    <x v="3"/>
    <n v="14"/>
    <x v="14"/>
  </r>
  <r>
    <x v="75"/>
    <n v="50495"/>
    <x v="4"/>
    <x v="4"/>
    <s v="HydraBloom Hydrating Moisturizer 50ml"/>
    <x v="0"/>
    <n v="100"/>
    <n v="14.95"/>
    <n v="1495"/>
    <n v="4.45"/>
    <n v="445"/>
    <n v="10.5"/>
    <n v="1050"/>
    <n v="0.7023411371237458"/>
    <s v="C0016"/>
    <s v="Griffin Maddox"/>
    <s v="Rachel Owens"/>
    <x v="4"/>
    <x v="16"/>
    <s v="Chicago"/>
    <x v="3"/>
    <x v="0"/>
    <x v="3"/>
    <n v="14"/>
    <x v="14"/>
  </r>
  <r>
    <x v="76"/>
    <n v="50496"/>
    <x v="4"/>
    <x v="4"/>
    <s v="HydraBloom Hydrating Moisturizer 50ml"/>
    <x v="0"/>
    <n v="50"/>
    <n v="14.95"/>
    <n v="747.5"/>
    <n v="4.45"/>
    <n v="222.5"/>
    <n v="10.5"/>
    <n v="525"/>
    <n v="0.7023411371237458"/>
    <s v="C0055"/>
    <s v="TimelessAura Luxe Skincare"/>
    <s v="Samantha Mitchell"/>
    <x v="4"/>
    <x v="32"/>
    <s v="Charleston"/>
    <x v="2"/>
    <x v="0"/>
    <x v="3"/>
    <n v="15"/>
    <x v="15"/>
  </r>
  <r>
    <x v="76"/>
    <n v="50497"/>
    <x v="0"/>
    <x v="0"/>
    <s v="HydraBloom Hydrating Moisturizer 100ml"/>
    <x v="0"/>
    <n v="150"/>
    <n v="24.85"/>
    <n v="3727.5"/>
    <n v="7.75"/>
    <n v="1162.5"/>
    <n v="17.100000000000001"/>
    <n v="2565"/>
    <n v="0.68812877263581484"/>
    <s v="C0029"/>
    <s v="OpulentSilk Beauty"/>
    <s v="Samantha Mitchell"/>
    <x v="4"/>
    <x v="15"/>
    <s v="Louisville"/>
    <x v="2"/>
    <x v="0"/>
    <x v="3"/>
    <n v="15"/>
    <x v="15"/>
  </r>
  <r>
    <x v="76"/>
    <n v="50498"/>
    <x v="10"/>
    <x v="10"/>
    <s v="LuminousGlow Tinted Sunscreen 50ml"/>
    <x v="3"/>
    <n v="200"/>
    <n v="16.95"/>
    <n v="3390"/>
    <n v="5.2"/>
    <n v="1040"/>
    <n v="11.75"/>
    <n v="2350"/>
    <n v="0.69321533923303835"/>
    <s v="C0060"/>
    <s v="GoldenHarbor Cosmetix"/>
    <s v="Christopher Green"/>
    <x v="0"/>
    <x v="35"/>
    <s v="Salt Lake City"/>
    <x v="0"/>
    <x v="0"/>
    <x v="3"/>
    <n v="15"/>
    <x v="15"/>
  </r>
  <r>
    <x v="76"/>
    <n v="50499"/>
    <x v="14"/>
    <x v="14"/>
    <s v="DewDrop Hydration Sheet Mask"/>
    <x v="5"/>
    <n v="150"/>
    <n v="17.350000000000001"/>
    <n v="2602.5"/>
    <n v="7.45"/>
    <n v="1117.5"/>
    <n v="9.9000000000000021"/>
    <n v="1485"/>
    <n v="0.57060518731988474"/>
    <s v="C0046"/>
    <s v="CrimsonPeak Ventures"/>
    <s v="Michael Evans"/>
    <x v="1"/>
    <x v="10"/>
    <s v="Fort Worth"/>
    <x v="2"/>
    <x v="0"/>
    <x v="3"/>
    <n v="15"/>
    <x v="15"/>
  </r>
  <r>
    <x v="76"/>
    <n v="50500"/>
    <x v="8"/>
    <x v="8"/>
    <s v="CrystalClear Hyaluronic Boost 30ml"/>
    <x v="1"/>
    <n v="50"/>
    <n v="19.100000000000001"/>
    <n v="955.00000000000011"/>
    <n v="6.6"/>
    <n v="330"/>
    <n v="12.500000000000002"/>
    <n v="625.00000000000011"/>
    <n v="0.65445026178010479"/>
    <s v="C0014"/>
    <s v="Stellar Dynamo Corp."/>
    <s v="Olivia Harrison"/>
    <x v="3"/>
    <x v="14"/>
    <s v="Richmond"/>
    <x v="2"/>
    <x v="0"/>
    <x v="3"/>
    <n v="15"/>
    <x v="15"/>
  </r>
  <r>
    <x v="77"/>
    <n v="50501"/>
    <x v="0"/>
    <x v="0"/>
    <s v="HydraBloom Hydrating Moisturizer 100ml"/>
    <x v="0"/>
    <n v="100"/>
    <n v="24.85"/>
    <n v="2485"/>
    <n v="7.75"/>
    <n v="775"/>
    <n v="17.100000000000001"/>
    <n v="1710"/>
    <n v="0.68812877263581484"/>
    <s v="C0032"/>
    <s v="AquaFusion Incorporated"/>
    <s v="Ashley Turner"/>
    <x v="2"/>
    <x v="13"/>
    <s v="San Jose"/>
    <x v="0"/>
    <x v="0"/>
    <x v="3"/>
    <n v="16"/>
    <x v="15"/>
  </r>
  <r>
    <x v="77"/>
    <n v="50502"/>
    <x v="13"/>
    <x v="13"/>
    <s v="LuminousGlow Tinted Sunscreen 100ml"/>
    <x v="3"/>
    <n v="200"/>
    <n v="26.35"/>
    <n v="5270"/>
    <n v="9"/>
    <n v="1800"/>
    <n v="17.350000000000001"/>
    <n v="3470"/>
    <n v="0.65844402277039848"/>
    <s v="C0025"/>
    <s v="Eamon Nash"/>
    <s v="Samuel Moore"/>
    <x v="0"/>
    <x v="1"/>
    <s v="Tucson"/>
    <x v="0"/>
    <x v="0"/>
    <x v="3"/>
    <n v="16"/>
    <x v="15"/>
  </r>
  <r>
    <x v="77"/>
    <n v="50503"/>
    <x v="21"/>
    <x v="21"/>
    <s v="RadiantGlow Gel Cleanser 100ml"/>
    <x v="2"/>
    <n v="50"/>
    <n v="12.25"/>
    <n v="612.5"/>
    <n v="4.45"/>
    <n v="222.5"/>
    <n v="7.8"/>
    <n v="390"/>
    <n v="0.63673469387755099"/>
    <s v="C0041"/>
    <s v="Cassiopeia Dawson"/>
    <s v="Benjamin Lawson"/>
    <x v="1"/>
    <x v="5"/>
    <s v="Oklahoma City"/>
    <x v="2"/>
    <x v="0"/>
    <x v="3"/>
    <n v="16"/>
    <x v="15"/>
  </r>
  <r>
    <x v="77"/>
    <n v="50504"/>
    <x v="3"/>
    <x v="3"/>
    <s v="RadiantGlow Gel Cleanser 200ml"/>
    <x v="2"/>
    <n v="150"/>
    <n v="20.350000000000001"/>
    <n v="3052.5"/>
    <n v="7.75"/>
    <n v="1162.5"/>
    <n v="12.600000000000001"/>
    <n v="1890"/>
    <n v="0.61916461916461918"/>
    <s v="C0035"/>
    <s v="CrystalMist Skincare"/>
    <s v="Daniel Nelson"/>
    <x v="0"/>
    <x v="30"/>
    <s v="Denver"/>
    <x v="0"/>
    <x v="0"/>
    <x v="3"/>
    <n v="16"/>
    <x v="15"/>
  </r>
  <r>
    <x v="77"/>
    <n v="50505"/>
    <x v="2"/>
    <x v="2"/>
    <s v="TimelessElixir Anti-Wrinkle Serum 30m"/>
    <x v="1"/>
    <n v="150"/>
    <n v="25.3"/>
    <n v="3795"/>
    <n v="9.4"/>
    <n v="1410"/>
    <n v="15.9"/>
    <n v="2385"/>
    <n v="0.62845849802371545"/>
    <s v="C0013"/>
    <s v="Seraphina Sinclair"/>
    <s v="Jessica Foster"/>
    <x v="2"/>
    <x v="20"/>
    <s v="Wasilla"/>
    <x v="0"/>
    <x v="0"/>
    <x v="3"/>
    <n v="16"/>
    <x v="15"/>
  </r>
  <r>
    <x v="77"/>
    <n v="50506"/>
    <x v="52"/>
    <x v="52"/>
    <s v="CalmBliss Soothing Toner 100ml"/>
    <x v="4"/>
    <n v="100"/>
    <n v="13"/>
    <n v="1300"/>
    <n v="4.7"/>
    <n v="470"/>
    <n v="8.3000000000000007"/>
    <n v="830"/>
    <n v="0.63846153846153841"/>
    <s v="C0049"/>
    <s v="PinnacleSage Group"/>
    <s v="Ava Franklin"/>
    <x v="1"/>
    <x v="12"/>
    <s v="New Orleans"/>
    <x v="2"/>
    <x v="0"/>
    <x v="3"/>
    <n v="16"/>
    <x v="15"/>
  </r>
  <r>
    <x v="77"/>
    <n v="50507"/>
    <x v="0"/>
    <x v="0"/>
    <s v="HydraBloom Hydrating Moisturizer 100ml"/>
    <x v="0"/>
    <n v="150"/>
    <n v="24.85"/>
    <n v="3727.5"/>
    <n v="7.75"/>
    <n v="1162.5"/>
    <n v="17.100000000000001"/>
    <n v="2565"/>
    <n v="0.68812877263581484"/>
    <s v="C0061"/>
    <s v="Aurelia Quinn"/>
    <s v="Mia Hughes"/>
    <x v="2"/>
    <x v="13"/>
    <s v="Oakland"/>
    <x v="0"/>
    <x v="0"/>
    <x v="3"/>
    <n v="16"/>
    <x v="15"/>
  </r>
  <r>
    <x v="77"/>
    <n v="50508"/>
    <x v="15"/>
    <x v="15"/>
    <s v="VitaGlow Brightening Serum 50ml"/>
    <x v="1"/>
    <n v="50"/>
    <n v="31.45"/>
    <n v="1572.5"/>
    <n v="12"/>
    <n v="600"/>
    <n v="19.45"/>
    <n v="972.5"/>
    <n v="0.61844197138314783"/>
    <s v="C0022"/>
    <s v="Pinnacle Sphere Corp."/>
    <s v="Victoria Reed"/>
    <x v="2"/>
    <x v="4"/>
    <s v="Portland"/>
    <x v="0"/>
    <x v="0"/>
    <x v="3"/>
    <n v="16"/>
    <x v="15"/>
  </r>
  <r>
    <x v="78"/>
    <n v="50509"/>
    <x v="8"/>
    <x v="8"/>
    <s v="CrystalClear Hyaluronic Boost 30ml"/>
    <x v="1"/>
    <n v="100"/>
    <n v="19.100000000000001"/>
    <n v="1910.0000000000002"/>
    <n v="6.6"/>
    <n v="660"/>
    <n v="12.500000000000002"/>
    <n v="1250.0000000000002"/>
    <n v="0.65445026178010479"/>
    <s v="C0009"/>
    <s v="Imelda Sinclair"/>
    <s v="William Jenkins"/>
    <x v="3"/>
    <x v="6"/>
    <s v="Miami"/>
    <x v="2"/>
    <x v="0"/>
    <x v="3"/>
    <n v="17"/>
    <x v="15"/>
  </r>
  <r>
    <x v="78"/>
    <n v="50510"/>
    <x v="8"/>
    <x v="8"/>
    <s v="CrystalClear Hyaluronic Boost 30ml"/>
    <x v="1"/>
    <n v="100"/>
    <n v="19.100000000000001"/>
    <n v="1910.0000000000002"/>
    <n v="6.6"/>
    <n v="660"/>
    <n v="12.500000000000002"/>
    <n v="1250.0000000000002"/>
    <n v="0.65445026178010479"/>
    <s v="C0053"/>
    <s v="QuantumPulse Systems"/>
    <s v="Samantha Mitchell"/>
    <x v="4"/>
    <x v="17"/>
    <s v="Cleveland"/>
    <x v="3"/>
    <x v="0"/>
    <x v="3"/>
    <n v="17"/>
    <x v="15"/>
  </r>
  <r>
    <x v="78"/>
    <n v="50511"/>
    <x v="10"/>
    <x v="10"/>
    <s v="LuminousGlow Tinted Sunscreen 50ml"/>
    <x v="3"/>
    <n v="100"/>
    <n v="16.95"/>
    <n v="1695"/>
    <n v="5.2"/>
    <n v="520"/>
    <n v="11.75"/>
    <n v="1175"/>
    <n v="0.69321533923303835"/>
    <s v="C0058"/>
    <s v="Octavia Tate"/>
    <s v="Andrew Parker"/>
    <x v="3"/>
    <x v="36"/>
    <s v="Burlington"/>
    <x v="1"/>
    <x v="0"/>
    <x v="3"/>
    <n v="17"/>
    <x v="15"/>
  </r>
  <r>
    <x v="78"/>
    <n v="50512"/>
    <x v="10"/>
    <x v="10"/>
    <s v="LuminousGlow Tinted Sunscreen 50ml"/>
    <x v="3"/>
    <n v="150"/>
    <n v="16.95"/>
    <n v="2542.5"/>
    <n v="5.2"/>
    <n v="780"/>
    <n v="11.75"/>
    <n v="1762.5"/>
    <n v="0.69321533923303835"/>
    <s v="C0001"/>
    <s v="Belle Glow Cosmetics"/>
    <s v="Elizabeth Young"/>
    <x v="2"/>
    <x v="13"/>
    <s v="Los Angeles"/>
    <x v="0"/>
    <x v="0"/>
    <x v="3"/>
    <n v="17"/>
    <x v="15"/>
  </r>
  <r>
    <x v="78"/>
    <n v="50513"/>
    <x v="52"/>
    <x v="52"/>
    <s v="CalmBliss Soothing Toner 100ml"/>
    <x v="4"/>
    <n v="50"/>
    <n v="13"/>
    <n v="650"/>
    <n v="4.7"/>
    <n v="235"/>
    <n v="8.3000000000000007"/>
    <n v="415"/>
    <n v="0.63846153846153841"/>
    <s v="C0047"/>
    <s v="SilverWave Creations"/>
    <s v="Samuel Moore"/>
    <x v="0"/>
    <x v="0"/>
    <s v="Santa Fe"/>
    <x v="0"/>
    <x v="0"/>
    <x v="3"/>
    <n v="17"/>
    <x v="15"/>
  </r>
  <r>
    <x v="78"/>
    <n v="50514"/>
    <x v="43"/>
    <x v="43"/>
    <s v="PureFoam Renewing Cleanser 50ml"/>
    <x v="2"/>
    <n v="100"/>
    <n v="7"/>
    <n v="700"/>
    <n v="2.8"/>
    <n v="280"/>
    <n v="4.2"/>
    <n v="420"/>
    <n v="0.6"/>
    <s v="C0021"/>
    <s v="Horizon Luxe Ventures"/>
    <s v="William Jenkins"/>
    <x v="3"/>
    <x v="6"/>
    <s v="Orlando"/>
    <x v="2"/>
    <x v="0"/>
    <x v="3"/>
    <n v="17"/>
    <x v="15"/>
  </r>
  <r>
    <x v="78"/>
    <n v="50515"/>
    <x v="8"/>
    <x v="8"/>
    <s v="CrystalClear Hyaluronic Boost 30ml"/>
    <x v="1"/>
    <n v="50"/>
    <n v="19.100000000000001"/>
    <n v="955.00000000000011"/>
    <n v="6.6"/>
    <n v="330"/>
    <n v="12.500000000000002"/>
    <n v="625.00000000000011"/>
    <n v="0.65445026178010479"/>
    <s v="C0012"/>
    <s v="Radiant Craft Incorporated"/>
    <s v="Samuel Moore"/>
    <x v="0"/>
    <x v="1"/>
    <s v="Phoenix"/>
    <x v="0"/>
    <x v="0"/>
    <x v="3"/>
    <n v="17"/>
    <x v="15"/>
  </r>
  <r>
    <x v="79"/>
    <n v="50516"/>
    <x v="0"/>
    <x v="0"/>
    <s v="HydraBloom Hydrating Moisturizer 100ml"/>
    <x v="0"/>
    <n v="50"/>
    <n v="24.85"/>
    <n v="1242.5"/>
    <n v="7.75"/>
    <n v="387.5"/>
    <n v="17.100000000000001"/>
    <n v="855"/>
    <n v="0.68812877263581484"/>
    <s v="C0033"/>
    <s v="ZenithGrove Solutions"/>
    <s v="Ava Franklin"/>
    <x v="1"/>
    <x v="26"/>
    <s v="Birmingham"/>
    <x v="2"/>
    <x v="0"/>
    <x v="3"/>
    <n v="20"/>
    <x v="15"/>
  </r>
  <r>
    <x v="79"/>
    <n v="50517"/>
    <x v="21"/>
    <x v="21"/>
    <s v="RadiantGlow Gel Cleanser 100ml"/>
    <x v="2"/>
    <n v="50"/>
    <n v="12.25"/>
    <n v="612.5"/>
    <n v="4.45"/>
    <n v="222.5"/>
    <n v="7.8"/>
    <n v="390"/>
    <n v="0.63673469387755099"/>
    <s v="C0044"/>
    <s v="OpulentElixir Beauty"/>
    <s v="David Carter"/>
    <x v="1"/>
    <x v="2"/>
    <s v="Syracuse"/>
    <x v="1"/>
    <x v="0"/>
    <x v="3"/>
    <n v="20"/>
    <x v="15"/>
  </r>
  <r>
    <x v="79"/>
    <n v="50518"/>
    <x v="29"/>
    <x v="29"/>
    <s v="VitaGlow Brightening Serum 15ml"/>
    <x v="1"/>
    <n v="150"/>
    <n v="16.25"/>
    <n v="2437.5"/>
    <n v="6.2"/>
    <n v="930"/>
    <n v="10.050000000000001"/>
    <n v="1507.5"/>
    <n v="0.61846153846153851"/>
    <s v="C0031"/>
    <s v="StellarWings Incorporated"/>
    <s v="Matthew Walker"/>
    <x v="1"/>
    <x v="23"/>
    <s v="Atlanta"/>
    <x v="2"/>
    <x v="0"/>
    <x v="3"/>
    <n v="20"/>
    <x v="15"/>
  </r>
  <r>
    <x v="79"/>
    <n v="50519"/>
    <x v="12"/>
    <x v="12"/>
    <s v="PorePurify Exfoliating Tonic 150ml"/>
    <x v="4"/>
    <n v="150"/>
    <n v="15.95"/>
    <n v="2392.5"/>
    <n v="5.2"/>
    <n v="780"/>
    <n v="10.75"/>
    <n v="1612.5"/>
    <n v="0.6739811912225705"/>
    <s v="C0006"/>
    <s v="Maeve Kingsley"/>
    <s v="Christopher Green"/>
    <x v="0"/>
    <x v="21"/>
    <s v="Las Vegas"/>
    <x v="0"/>
    <x v="0"/>
    <x v="3"/>
    <n v="20"/>
    <x v="15"/>
  </r>
  <r>
    <x v="79"/>
    <n v="50520"/>
    <x v="45"/>
    <x v="45"/>
    <s v="CrystalClear Hyaluronic Boost 50ml"/>
    <x v="1"/>
    <n v="150"/>
    <n v="29.65"/>
    <n v="4447.5"/>
    <n v="10.75"/>
    <n v="1612.5"/>
    <n v="18.899999999999999"/>
    <n v="2835"/>
    <n v="0.63743676222596968"/>
    <s v="C0024"/>
    <s v="Moonlight Grace Essentials"/>
    <s v="Jessica Foster"/>
    <x v="2"/>
    <x v="20"/>
    <s v="Nome"/>
    <x v="0"/>
    <x v="0"/>
    <x v="3"/>
    <n v="20"/>
    <x v="15"/>
  </r>
  <r>
    <x v="79"/>
    <n v="50521"/>
    <x v="14"/>
    <x v="14"/>
    <s v="DewDrop Hydration Sheet Mask"/>
    <x v="5"/>
    <n v="100"/>
    <n v="17.350000000000001"/>
    <n v="1735.0000000000002"/>
    <n v="7.45"/>
    <n v="745"/>
    <n v="9.9000000000000021"/>
    <n v="990.00000000000023"/>
    <n v="0.57060518731988474"/>
    <s v="C0040"/>
    <s v="Atticus Quinn"/>
    <s v="Emily Clarke"/>
    <x v="3"/>
    <x v="29"/>
    <s v="Charlotte"/>
    <x v="2"/>
    <x v="0"/>
    <x v="3"/>
    <n v="20"/>
    <x v="15"/>
  </r>
  <r>
    <x v="79"/>
    <n v="50522"/>
    <x v="52"/>
    <x v="52"/>
    <s v="CalmBliss Soothing Toner 100ml"/>
    <x v="4"/>
    <n v="50"/>
    <n v="13"/>
    <n v="650"/>
    <n v="4.7"/>
    <n v="235"/>
    <n v="8.3000000000000007"/>
    <n v="415"/>
    <n v="0.63846153846153841"/>
    <s v="C0019"/>
    <s v="Delilah Prescott"/>
    <s v="Benjamin Lawson"/>
    <x v="1"/>
    <x v="25"/>
    <s v="Kansas City"/>
    <x v="3"/>
    <x v="0"/>
    <x v="3"/>
    <n v="20"/>
    <x v="15"/>
  </r>
  <r>
    <x v="79"/>
    <n v="50523"/>
    <x v="0"/>
    <x v="0"/>
    <s v="HydraBloom Hydrating Moisturizer 100ml"/>
    <x v="0"/>
    <n v="100"/>
    <n v="24.85"/>
    <n v="2485"/>
    <n v="7.75"/>
    <n v="775"/>
    <n v="17.100000000000001"/>
    <n v="1710"/>
    <n v="0.68812877263581484"/>
    <s v="C0064"/>
    <s v="DiamondElegance Beauty"/>
    <s v="Jessica Foster"/>
    <x v="2"/>
    <x v="20"/>
    <s v="Kodiak"/>
    <x v="0"/>
    <x v="0"/>
    <x v="3"/>
    <n v="20"/>
    <x v="15"/>
  </r>
  <r>
    <x v="80"/>
    <n v="50524"/>
    <x v="11"/>
    <x v="11"/>
    <s v="ClearSkies UV Defense SPF 30 100ml"/>
    <x v="3"/>
    <n v="200"/>
    <n v="32.549999999999997"/>
    <n v="6509.9999999999991"/>
    <n v="11.25"/>
    <n v="2250"/>
    <n v="21.299999999999997"/>
    <n v="4259.9999999999991"/>
    <n v="0.65437788018433174"/>
    <s v="C0017"/>
    <s v="Seraphina Hart"/>
    <s v="David Carter"/>
    <x v="1"/>
    <x v="2"/>
    <s v="Buffalo"/>
    <x v="1"/>
    <x v="0"/>
    <x v="3"/>
    <n v="21"/>
    <x v="15"/>
  </r>
  <r>
    <x v="80"/>
    <n v="50525"/>
    <x v="60"/>
    <x v="60"/>
    <s v="ElixirMelt Makeup Remover Oil  200ml"/>
    <x v="6"/>
    <n v="50"/>
    <n v="19.850000000000001"/>
    <n v="992.50000000000011"/>
    <n v="9"/>
    <n v="450"/>
    <n v="10.850000000000001"/>
    <n v="542.50000000000011"/>
    <n v="0.54659949622166248"/>
    <s v="C0036"/>
    <s v="MoonlightHarbor Beauty"/>
    <s v="Rachel Owens"/>
    <x v="4"/>
    <x v="31"/>
    <s v="Milwaukee"/>
    <x v="3"/>
    <x v="0"/>
    <x v="3"/>
    <n v="21"/>
    <x v="15"/>
  </r>
  <r>
    <x v="80"/>
    <n v="50526"/>
    <x v="3"/>
    <x v="3"/>
    <s v="RadiantGlow Gel Cleanser 200ml"/>
    <x v="2"/>
    <n v="100"/>
    <n v="20.350000000000001"/>
    <n v="2035.0000000000002"/>
    <n v="7.75"/>
    <n v="775"/>
    <n v="12.600000000000001"/>
    <n v="1260.0000000000002"/>
    <n v="0.61916461916461918"/>
    <s v="C0027"/>
    <s v="PureHarbor Creations"/>
    <s v="Jennifer Adams"/>
    <x v="1"/>
    <x v="10"/>
    <s v="Austin"/>
    <x v="2"/>
    <x v="0"/>
    <x v="3"/>
    <n v="21"/>
    <x v="15"/>
  </r>
  <r>
    <x v="80"/>
    <n v="50527"/>
    <x v="32"/>
    <x v="32"/>
    <s v="AquaFresh Hydrating Toner 150ml"/>
    <x v="4"/>
    <n v="50"/>
    <n v="14.95"/>
    <n v="747.5"/>
    <n v="4.45"/>
    <n v="222.5"/>
    <n v="10.5"/>
    <n v="525"/>
    <n v="0.7023411371237458"/>
    <s v="C0038"/>
    <s v="StarryGrace Luxe Skincare"/>
    <s v="Olivia Harrison"/>
    <x v="3"/>
    <x v="7"/>
    <s v="Baltimore"/>
    <x v="2"/>
    <x v="0"/>
    <x v="3"/>
    <n v="21"/>
    <x v="15"/>
  </r>
  <r>
    <x v="80"/>
    <n v="50528"/>
    <x v="60"/>
    <x v="60"/>
    <s v="ElixirMelt Makeup Remover Oil  200ml"/>
    <x v="6"/>
    <n v="50"/>
    <n v="19.850000000000001"/>
    <n v="992.50000000000011"/>
    <n v="9"/>
    <n v="450"/>
    <n v="10.850000000000001"/>
    <n v="542.50000000000011"/>
    <n v="0.54659949622166248"/>
    <s v="C0003"/>
    <s v="Rosy Flair Beauty"/>
    <s v="Elizabeth Young"/>
    <x v="2"/>
    <x v="13"/>
    <s v="Los Angeles"/>
    <x v="0"/>
    <x v="0"/>
    <x v="3"/>
    <n v="21"/>
    <x v="15"/>
  </r>
  <r>
    <x v="80"/>
    <n v="50529"/>
    <x v="5"/>
    <x v="5"/>
    <s v="ClearSkies UV Defense SPF 30 50ml"/>
    <x v="3"/>
    <n v="150"/>
    <n v="18.95"/>
    <n v="2842.5"/>
    <n v="6.55"/>
    <n v="982.5"/>
    <n v="12.399999999999999"/>
    <n v="1860"/>
    <n v="0.65435356200527706"/>
    <s v="C0052"/>
    <s v="OceanQuest Enterprises"/>
    <s v="Emily Clarke"/>
    <x v="3"/>
    <x v="9"/>
    <s v="Charleston"/>
    <x v="2"/>
    <x v="0"/>
    <x v="3"/>
    <n v="21"/>
    <x v="15"/>
  </r>
  <r>
    <x v="80"/>
    <n v="50530"/>
    <x v="10"/>
    <x v="10"/>
    <s v="LuminousGlow Tinted Sunscreen 50ml"/>
    <x v="3"/>
    <n v="250"/>
    <n v="16.95"/>
    <n v="4237.5"/>
    <n v="5.2"/>
    <n v="1300"/>
    <n v="11.75"/>
    <n v="2937.5"/>
    <n v="0.69321533923303835"/>
    <s v="C0056"/>
    <s v="Imogen West"/>
    <s v="Ava Franklin"/>
    <x v="1"/>
    <x v="33"/>
    <s v="Little Rock"/>
    <x v="2"/>
    <x v="0"/>
    <x v="3"/>
    <n v="21"/>
    <x v="15"/>
  </r>
  <r>
    <x v="80"/>
    <n v="50531"/>
    <x v="14"/>
    <x v="14"/>
    <s v="DewDrop Hydration Sheet Mask"/>
    <x v="5"/>
    <n v="50"/>
    <n v="17.350000000000001"/>
    <n v="867.50000000000011"/>
    <n v="7.45"/>
    <n v="372.5"/>
    <n v="9.9000000000000021"/>
    <n v="495.00000000000011"/>
    <n v="0.57060518731988474"/>
    <s v="C0008"/>
    <s v="Serenity Sinclair"/>
    <s v="Ashley Turner"/>
    <x v="2"/>
    <x v="13"/>
    <s v="San Francisco"/>
    <x v="0"/>
    <x v="0"/>
    <x v="3"/>
    <n v="21"/>
    <x v="15"/>
  </r>
  <r>
    <x v="81"/>
    <n v="50532"/>
    <x v="14"/>
    <x v="14"/>
    <s v="DewDrop Hydration Sheet Mask"/>
    <x v="5"/>
    <n v="50"/>
    <n v="17.350000000000001"/>
    <n v="867.50000000000011"/>
    <n v="7.45"/>
    <n v="372.5"/>
    <n v="9.9000000000000021"/>
    <n v="495.00000000000011"/>
    <n v="0.57060518731988474"/>
    <s v="C0057"/>
    <s v="Phineas Dawson"/>
    <s v="Nicholas Coleman"/>
    <x v="4"/>
    <x v="34"/>
    <s v="Indianapolis"/>
    <x v="3"/>
    <x v="0"/>
    <x v="3"/>
    <n v="22"/>
    <x v="16"/>
  </r>
  <r>
    <x v="81"/>
    <n v="50533"/>
    <x v="51"/>
    <x v="51"/>
    <s v="SunGuard Shield SPF 50+ 30ml"/>
    <x v="3"/>
    <n v="200"/>
    <n v="9.9"/>
    <n v="1980"/>
    <n v="3.3"/>
    <n v="660"/>
    <n v="6.6000000000000005"/>
    <n v="1320"/>
    <n v="0.66666666666666663"/>
    <s v="C0026"/>
    <s v="Golden Aura Creations"/>
    <s v="Samuel Moore"/>
    <x v="0"/>
    <x v="0"/>
    <s v="Albuquerque"/>
    <x v="0"/>
    <x v="0"/>
    <x v="3"/>
    <n v="22"/>
    <x v="16"/>
  </r>
  <r>
    <x v="81"/>
    <n v="50534"/>
    <x v="19"/>
    <x v="19"/>
    <s v="ClearSkies UV Defense SPF 30 30ml"/>
    <x v="3"/>
    <n v="200"/>
    <n v="11.299999999999999"/>
    <n v="2260"/>
    <n v="4.7"/>
    <n v="940"/>
    <n v="6.5999999999999988"/>
    <n v="1320"/>
    <n v="0.58407079646017701"/>
    <s v="C0045"/>
    <s v="AuroraBlossom Essentials"/>
    <s v="Ashley Turner"/>
    <x v="2"/>
    <x v="13"/>
    <s v="Fresno"/>
    <x v="0"/>
    <x v="0"/>
    <x v="3"/>
    <n v="22"/>
    <x v="16"/>
  </r>
  <r>
    <x v="81"/>
    <n v="50535"/>
    <x v="14"/>
    <x v="14"/>
    <s v="DewDrop Hydration Sheet Mask"/>
    <x v="5"/>
    <n v="150"/>
    <n v="17.350000000000001"/>
    <n v="2602.5"/>
    <n v="7.45"/>
    <n v="1117.5"/>
    <n v="9.9000000000000021"/>
    <n v="1485"/>
    <n v="0.57060518731988474"/>
    <s v="C0050"/>
    <s v="SolarLuxe Incorporated"/>
    <s v="Joseph Simmons"/>
    <x v="4"/>
    <x v="28"/>
    <s v="Fargo"/>
    <x v="3"/>
    <x v="0"/>
    <x v="3"/>
    <n v="22"/>
    <x v="16"/>
  </r>
  <r>
    <x v="81"/>
    <n v="50536"/>
    <x v="0"/>
    <x v="0"/>
    <s v="HydraBloom Hydrating Moisturizer 100ml"/>
    <x v="0"/>
    <n v="50"/>
    <n v="24.85"/>
    <n v="1242.5"/>
    <n v="7.75"/>
    <n v="387.5"/>
    <n v="17.100000000000001"/>
    <n v="855"/>
    <n v="0.68812877263581484"/>
    <s v="C0011"/>
    <s v="Celestial Silk Luxe Skincare"/>
    <s v="Joseph Simmons"/>
    <x v="4"/>
    <x v="19"/>
    <s v="Minneapolis"/>
    <x v="3"/>
    <x v="0"/>
    <x v="3"/>
    <n v="22"/>
    <x v="16"/>
  </r>
  <r>
    <x v="82"/>
    <n v="50537"/>
    <x v="37"/>
    <x v="37"/>
    <s v="SunGuard Shield SPF 50+ 100ml"/>
    <x v="3"/>
    <n v="200"/>
    <n v="24.75"/>
    <n v="4950"/>
    <n v="7.75"/>
    <n v="1550"/>
    <n v="17"/>
    <n v="3400"/>
    <n v="0.68686868686868685"/>
    <s v="C0062"/>
    <s v="Nikolai Hayes"/>
    <s v="Benjamin Ingram"/>
    <x v="0"/>
    <x v="38"/>
    <s v="Billings"/>
    <x v="0"/>
    <x v="0"/>
    <x v="3"/>
    <n v="23"/>
    <x v="16"/>
  </r>
  <r>
    <x v="82"/>
    <n v="50538"/>
    <x v="10"/>
    <x v="10"/>
    <s v="LuminousGlow Tinted Sunscreen 50ml"/>
    <x v="3"/>
    <n v="250"/>
    <n v="16.95"/>
    <n v="4237.5"/>
    <n v="5.2"/>
    <n v="1300"/>
    <n v="11.75"/>
    <n v="2937.5"/>
    <n v="0.69321533923303835"/>
    <s v="C0023"/>
    <s v="Rosy Hue Beauty"/>
    <s v="Benjamin Ingram"/>
    <x v="0"/>
    <x v="22"/>
    <s v="Boise"/>
    <x v="0"/>
    <x v="0"/>
    <x v="3"/>
    <n v="23"/>
    <x v="16"/>
  </r>
  <r>
    <x v="82"/>
    <n v="50539"/>
    <x v="22"/>
    <x v="22"/>
    <s v="PurePurge Micellar Cleansing Water 150ml"/>
    <x v="6"/>
    <n v="50"/>
    <n v="10.050000000000001"/>
    <n v="502.50000000000006"/>
    <n v="4.45"/>
    <n v="222.5"/>
    <n v="5.6000000000000005"/>
    <n v="280.00000000000006"/>
    <n v="0.55721393034825872"/>
    <s v="C0005"/>
    <s v="Rylan Callahan"/>
    <s v="Michael Evans"/>
    <x v="1"/>
    <x v="10"/>
    <s v="Houston"/>
    <x v="2"/>
    <x v="0"/>
    <x v="3"/>
    <n v="23"/>
    <x v="16"/>
  </r>
  <r>
    <x v="82"/>
    <n v="50540"/>
    <x v="11"/>
    <x v="11"/>
    <s v="ClearSkies UV Defense SPF 30 100ml"/>
    <x v="3"/>
    <n v="100"/>
    <n v="32.549999999999997"/>
    <n v="3254.9999999999995"/>
    <n v="11.25"/>
    <n v="1125"/>
    <n v="21.299999999999997"/>
    <n v="2129.9999999999995"/>
    <n v="0.65437788018433174"/>
    <s v="C0030"/>
    <s v="BlossomRadiance Essentials"/>
    <s v="Michael Evans"/>
    <x v="1"/>
    <x v="10"/>
    <s v="San Antonio"/>
    <x v="2"/>
    <x v="0"/>
    <x v="3"/>
    <n v="23"/>
    <x v="16"/>
  </r>
  <r>
    <x v="82"/>
    <n v="50541"/>
    <x v="10"/>
    <x v="10"/>
    <s v="LuminousGlow Tinted Sunscreen 50ml"/>
    <x v="3"/>
    <n v="100"/>
    <n v="16.95"/>
    <n v="1695"/>
    <n v="5.2"/>
    <n v="520"/>
    <n v="11.75"/>
    <n v="1175"/>
    <n v="0.69321533923303835"/>
    <s v="C0018"/>
    <s v="Lucian Kingsley"/>
    <s v="Lauren King"/>
    <x v="4"/>
    <x v="11"/>
    <s v="Sioux Falls"/>
    <x v="3"/>
    <x v="0"/>
    <x v="3"/>
    <n v="23"/>
    <x v="16"/>
  </r>
  <r>
    <x v="82"/>
    <n v="50542"/>
    <x v="21"/>
    <x v="21"/>
    <s v="RadiantGlow Gel Cleanser 100ml"/>
    <x v="2"/>
    <n v="150"/>
    <n v="12.25"/>
    <n v="1837.5"/>
    <n v="4.45"/>
    <n v="667.5"/>
    <n v="7.8"/>
    <n v="1170"/>
    <n v="0.63673469387755099"/>
    <s v="C0042"/>
    <s v="Jasper Monroe"/>
    <s v="Nicholas Coleman"/>
    <x v="4"/>
    <x v="27"/>
    <s v="Detroit"/>
    <x v="3"/>
    <x v="0"/>
    <x v="3"/>
    <n v="23"/>
    <x v="16"/>
  </r>
  <r>
    <x v="82"/>
    <n v="50543"/>
    <x v="4"/>
    <x v="4"/>
    <s v="HydraBloom Hydrating Moisturizer 50ml"/>
    <x v="0"/>
    <n v="50"/>
    <n v="14.95"/>
    <n v="747.5"/>
    <n v="4.45"/>
    <n v="222.5"/>
    <n v="10.5"/>
    <n v="525"/>
    <n v="0.7023411371237458"/>
    <s v="C0054"/>
    <s v="HorizonFlare Corp."/>
    <s v="Daniel Nelson"/>
    <x v="0"/>
    <x v="3"/>
    <s v="Casper"/>
    <x v="0"/>
    <x v="0"/>
    <x v="3"/>
    <n v="23"/>
    <x v="16"/>
  </r>
  <r>
    <x v="83"/>
    <n v="50544"/>
    <x v="8"/>
    <x v="8"/>
    <s v="CrystalClear Hyaluronic Boost 30ml"/>
    <x v="1"/>
    <n v="150"/>
    <n v="19.100000000000001"/>
    <n v="2865"/>
    <n v="6.6"/>
    <n v="990"/>
    <n v="12.500000000000002"/>
    <n v="1875"/>
    <n v="0.65445026178010468"/>
    <s v="C0062"/>
    <s v="Nikolai Hayes"/>
    <s v="Benjamin Ingram"/>
    <x v="0"/>
    <x v="38"/>
    <s v="Billings"/>
    <x v="0"/>
    <x v="0"/>
    <x v="3"/>
    <n v="24"/>
    <x v="16"/>
  </r>
  <r>
    <x v="83"/>
    <n v="50545"/>
    <x v="37"/>
    <x v="37"/>
    <s v="SunGuard Shield SPF 50+ 100ml"/>
    <x v="3"/>
    <n v="250"/>
    <n v="24.75"/>
    <n v="6187.5"/>
    <n v="7.75"/>
    <n v="1937.5"/>
    <n v="17"/>
    <n v="4250"/>
    <n v="0.68686868686868685"/>
    <s v="C0028"/>
    <s v="Thaddeus Nash"/>
    <s v="Christopher Green"/>
    <x v="0"/>
    <x v="21"/>
    <s v="Reno"/>
    <x v="0"/>
    <x v="0"/>
    <x v="3"/>
    <n v="24"/>
    <x v="16"/>
  </r>
  <r>
    <x v="83"/>
    <n v="50546"/>
    <x v="10"/>
    <x v="10"/>
    <s v="LuminousGlow Tinted Sunscreen 50ml"/>
    <x v="3"/>
    <n v="100"/>
    <n v="16.95"/>
    <n v="1695"/>
    <n v="5.2"/>
    <n v="520"/>
    <n v="11.75"/>
    <n v="1175"/>
    <n v="0.69321533923303835"/>
    <s v="C0010"/>
    <s v="Aurora Flair Cosmetix"/>
    <s v="Jennifer Adams"/>
    <x v="1"/>
    <x v="10"/>
    <s v="Dallas"/>
    <x v="2"/>
    <x v="0"/>
    <x v="3"/>
    <n v="24"/>
    <x v="16"/>
  </r>
  <r>
    <x v="83"/>
    <n v="50547"/>
    <x v="23"/>
    <x v="23"/>
    <s v="RadiantGlow Gel Cleanser 50ml"/>
    <x v="2"/>
    <n v="100"/>
    <n v="4.7"/>
    <n v="470"/>
    <n v="2.2999999999999998"/>
    <n v="230"/>
    <n v="2.4000000000000004"/>
    <n v="240"/>
    <n v="0.51063829787234039"/>
    <s v="C0051"/>
    <s v="InfinitiCraft Corp."/>
    <s v="William Jenkins"/>
    <x v="3"/>
    <x v="6"/>
    <s v="Tampa"/>
    <x v="2"/>
    <x v="0"/>
    <x v="3"/>
    <n v="24"/>
    <x v="16"/>
  </r>
  <r>
    <x v="83"/>
    <n v="50548"/>
    <x v="10"/>
    <x v="10"/>
    <s v="LuminousGlow Tinted Sunscreen 50ml"/>
    <x v="3"/>
    <n v="150"/>
    <n v="16.95"/>
    <n v="2542.5"/>
    <n v="5.2"/>
    <n v="780"/>
    <n v="11.75"/>
    <n v="1762.5"/>
    <n v="0.69321533923303835"/>
    <s v="C0048"/>
    <s v="Octavia Hart"/>
    <s v="Victoria Reed"/>
    <x v="2"/>
    <x v="24"/>
    <s v="Seattle"/>
    <x v="0"/>
    <x v="0"/>
    <x v="3"/>
    <n v="24"/>
    <x v="16"/>
  </r>
  <r>
    <x v="83"/>
    <n v="50549"/>
    <x v="4"/>
    <x v="4"/>
    <s v="HydraBloom Hydrating Moisturizer 50ml"/>
    <x v="0"/>
    <n v="50"/>
    <n v="14.95"/>
    <n v="747.5"/>
    <n v="4.45"/>
    <n v="222.5"/>
    <n v="10.5"/>
    <n v="525"/>
    <n v="0.7023411371237458"/>
    <s v="C0020"/>
    <s v="Lyric Davenport"/>
    <s v="Elizabeth Young"/>
    <x v="2"/>
    <x v="13"/>
    <s v="San Diego"/>
    <x v="0"/>
    <x v="0"/>
    <x v="3"/>
    <n v="24"/>
    <x v="16"/>
  </r>
  <r>
    <x v="83"/>
    <n v="50550"/>
    <x v="13"/>
    <x v="13"/>
    <s v="LuminousGlow Tinted Sunscreen 100ml"/>
    <x v="3"/>
    <n v="100"/>
    <n v="26.35"/>
    <n v="2635"/>
    <n v="9"/>
    <n v="900"/>
    <n v="17.350000000000001"/>
    <n v="1735"/>
    <n v="0.65844402277039848"/>
    <s v="C0015"/>
    <s v="Octavia Grey"/>
    <s v="Benjamin Lawson"/>
    <x v="1"/>
    <x v="8"/>
    <s v="St. Louis"/>
    <x v="3"/>
    <x v="0"/>
    <x v="3"/>
    <n v="24"/>
    <x v="16"/>
  </r>
  <r>
    <x v="84"/>
    <n v="50551"/>
    <x v="4"/>
    <x v="4"/>
    <s v="HydraBloom Hydrating Moisturizer 50ml"/>
    <x v="0"/>
    <n v="150"/>
    <n v="14.95"/>
    <n v="2242.5"/>
    <n v="4.45"/>
    <n v="667.5"/>
    <n v="10.5"/>
    <n v="1575"/>
    <n v="0.7023411371237458"/>
    <s v="C0036"/>
    <s v="MoonlightHarbor Beauty"/>
    <s v="Rachel Owens"/>
    <x v="4"/>
    <x v="31"/>
    <s v="Milwaukee"/>
    <x v="3"/>
    <x v="0"/>
    <x v="3"/>
    <n v="27"/>
    <x v="16"/>
  </r>
  <r>
    <x v="84"/>
    <n v="50552"/>
    <x v="19"/>
    <x v="19"/>
    <s v="ClearSkies UV Defense SPF 30 30ml"/>
    <x v="3"/>
    <n v="250"/>
    <n v="11.299999999999999"/>
    <n v="2824.9999999999995"/>
    <n v="4.7"/>
    <n v="1175"/>
    <n v="6.5999999999999988"/>
    <n v="1649.9999999999995"/>
    <n v="0.5840707964601769"/>
    <s v="C0037"/>
    <s v="PureWhisper Essentials"/>
    <s v="Lauren King"/>
    <x v="4"/>
    <x v="18"/>
    <s v="Des Moines"/>
    <x v="3"/>
    <x v="0"/>
    <x v="3"/>
    <n v="27"/>
    <x v="16"/>
  </r>
  <r>
    <x v="84"/>
    <n v="50553"/>
    <x v="19"/>
    <x v="19"/>
    <s v="ClearSkies UV Defense SPF 30 30ml"/>
    <x v="3"/>
    <n v="200"/>
    <n v="11.299999999999999"/>
    <n v="2260"/>
    <n v="4.7"/>
    <n v="940"/>
    <n v="6.5999999999999988"/>
    <n v="1320"/>
    <n v="0.58407079646017701"/>
    <s v="C0007"/>
    <s v="Orion Sterling"/>
    <s v="Jessica Foster"/>
    <x v="2"/>
    <x v="20"/>
    <s v="Anchorage"/>
    <x v="0"/>
    <x v="0"/>
    <x v="3"/>
    <n v="27"/>
    <x v="16"/>
  </r>
  <r>
    <x v="84"/>
    <n v="50554"/>
    <x v="35"/>
    <x v="35"/>
    <s v="DreamSoothe Overnight Mask 50g"/>
    <x v="5"/>
    <n v="100"/>
    <n v="14.25"/>
    <n v="1425"/>
    <n v="6.55"/>
    <n v="655"/>
    <n v="7.7"/>
    <n v="770"/>
    <n v="0.54035087719298247"/>
    <s v="C0034"/>
    <s v="Cassian Winters"/>
    <s v="David Carter"/>
    <x v="1"/>
    <x v="2"/>
    <s v="Albany"/>
    <x v="1"/>
    <x v="0"/>
    <x v="3"/>
    <n v="27"/>
    <x v="16"/>
  </r>
  <r>
    <x v="84"/>
    <n v="50555"/>
    <x v="49"/>
    <x v="49"/>
    <s v="TimelessElixir Anti-Wrinkle Serum 50ml"/>
    <x v="1"/>
    <n v="50"/>
    <n v="37.549999999999997"/>
    <n v="1877.4999999999998"/>
    <n v="14.25"/>
    <n v="712.5"/>
    <n v="23.299999999999997"/>
    <n v="1164.9999999999998"/>
    <n v="0.62050599201065237"/>
    <s v="C0002"/>
    <s v="Radiant Luxe Beauty"/>
    <s v="Daniel Nelson"/>
    <x v="0"/>
    <x v="3"/>
    <s v="Cheyenne"/>
    <x v="0"/>
    <x v="0"/>
    <x v="3"/>
    <n v="27"/>
    <x v="16"/>
  </r>
  <r>
    <x v="84"/>
    <n v="50556"/>
    <x v="38"/>
    <x v="38"/>
    <s v="CrystalGlow Gentle Exfoliator 100ml"/>
    <x v="7"/>
    <n v="50"/>
    <n v="19.95"/>
    <n v="997.5"/>
    <n v="7.45"/>
    <n v="372.5"/>
    <n v="12.5"/>
    <n v="625"/>
    <n v="0.62656641604010022"/>
    <s v="C0059"/>
    <s v="Eamon Kingsley"/>
    <s v="James Edwards"/>
    <x v="3"/>
    <x v="37"/>
    <s v="Newark"/>
    <x v="1"/>
    <x v="0"/>
    <x v="3"/>
    <n v="27"/>
    <x v="16"/>
  </r>
  <r>
    <x v="85"/>
    <n v="50557"/>
    <x v="61"/>
    <x v="61"/>
    <s v="PureDerm Micro-Exfoliating Gel 150ml"/>
    <x v="7"/>
    <n v="50"/>
    <n v="32.25"/>
    <n v="1612.5"/>
    <n v="14.25"/>
    <n v="712.5"/>
    <n v="18"/>
    <n v="900"/>
    <n v="0.55813953488372092"/>
    <s v="C0039"/>
    <s v="EtherealSilk Creations"/>
    <s v="Grace Allen"/>
    <x v="2"/>
    <x v="20"/>
    <s v="Juneau"/>
    <x v="0"/>
    <x v="0"/>
    <x v="3"/>
    <n v="28"/>
    <x v="16"/>
  </r>
  <r>
    <x v="85"/>
    <n v="50558"/>
    <x v="10"/>
    <x v="10"/>
    <s v="LuminousGlow Tinted Sunscreen 50ml"/>
    <x v="3"/>
    <n v="200"/>
    <n v="16.95"/>
    <n v="3390"/>
    <n v="5.2"/>
    <n v="1040"/>
    <n v="11.75"/>
    <n v="2350"/>
    <n v="0.69321533923303835"/>
    <s v="C0004"/>
    <s v="Enchanted Silk Creations"/>
    <s v="David Carter"/>
    <x v="1"/>
    <x v="2"/>
    <s v="New York City"/>
    <x v="1"/>
    <x v="0"/>
    <x v="3"/>
    <n v="28"/>
    <x v="16"/>
  </r>
  <r>
    <x v="85"/>
    <n v="50559"/>
    <x v="16"/>
    <x v="16"/>
    <s v="FreshWipe Cleansing Towelettes  80s"/>
    <x v="6"/>
    <n v="50"/>
    <n v="14.55"/>
    <n v="727.5"/>
    <n v="6.55"/>
    <n v="327.5"/>
    <n v="8"/>
    <n v="400"/>
    <n v="0.54982817869415812"/>
    <s v="C0065"/>
    <s v="CelestialGlow Essentials"/>
    <s v="Benjamin Lawson"/>
    <x v="1"/>
    <x v="25"/>
    <s v="Kansas City"/>
    <x v="3"/>
    <x v="0"/>
    <x v="3"/>
    <n v="28"/>
    <x v="16"/>
  </r>
  <r>
    <x v="85"/>
    <n v="50560"/>
    <x v="10"/>
    <x v="10"/>
    <s v="LuminousGlow Tinted Sunscreen 50ml"/>
    <x v="3"/>
    <n v="250"/>
    <n v="16.95"/>
    <n v="4237.5"/>
    <n v="5.2"/>
    <n v="1300"/>
    <n v="11.75"/>
    <n v="2937.5"/>
    <n v="0.69321533923303835"/>
    <s v="C0066"/>
    <s v="MoonlitBloom Creations"/>
    <s v="Daniel Nelson"/>
    <x v="0"/>
    <x v="3"/>
    <s v="Gillette"/>
    <x v="0"/>
    <x v="0"/>
    <x v="3"/>
    <n v="28"/>
    <x v="16"/>
  </r>
  <r>
    <x v="85"/>
    <n v="50561"/>
    <x v="23"/>
    <x v="23"/>
    <s v="RadiantGlow Gel Cleanser 50ml"/>
    <x v="2"/>
    <n v="50"/>
    <n v="4.7"/>
    <n v="235"/>
    <n v="2.2999999999999998"/>
    <n v="115"/>
    <n v="2.4000000000000004"/>
    <n v="120"/>
    <n v="0.51063829787234039"/>
    <s v="C0043"/>
    <s v="LuminousHue Cosmetix"/>
    <s v="Mia Hughes"/>
    <x v="2"/>
    <x v="13"/>
    <s v="Sacramento"/>
    <x v="0"/>
    <x v="0"/>
    <x v="3"/>
    <n v="28"/>
    <x v="16"/>
  </r>
  <r>
    <x v="85"/>
    <n v="50562"/>
    <x v="15"/>
    <x v="15"/>
    <s v="VitaGlow Brightening Serum 50ml"/>
    <x v="1"/>
    <n v="150"/>
    <n v="31.45"/>
    <n v="4717.5"/>
    <n v="12"/>
    <n v="1800"/>
    <n v="19.45"/>
    <n v="2917.5"/>
    <n v="0.61844197138314783"/>
    <s v="C0055"/>
    <s v="TimelessAura Luxe Skincare"/>
    <s v="Samantha Mitchell"/>
    <x v="4"/>
    <x v="32"/>
    <s v="Charleston"/>
    <x v="2"/>
    <x v="0"/>
    <x v="3"/>
    <n v="28"/>
    <x v="16"/>
  </r>
  <r>
    <x v="86"/>
    <n v="50563"/>
    <x v="4"/>
    <x v="4"/>
    <s v="HydraBloom Hydrating Moisturizer 50ml"/>
    <x v="0"/>
    <n v="50"/>
    <n v="14.95"/>
    <n v="747.5"/>
    <n v="4.45"/>
    <n v="222.5"/>
    <n v="10.5"/>
    <n v="525"/>
    <n v="0.7023411371237458"/>
    <s v="C0014"/>
    <s v="Stellar Dynamo Corp."/>
    <s v="Olivia Harrison"/>
    <x v="3"/>
    <x v="14"/>
    <s v="Richmond"/>
    <x v="2"/>
    <x v="0"/>
    <x v="3"/>
    <n v="29"/>
    <x v="17"/>
  </r>
  <r>
    <x v="86"/>
    <n v="50564"/>
    <x v="0"/>
    <x v="0"/>
    <s v="HydraBloom Hydrating Moisturizer 100ml"/>
    <x v="0"/>
    <n v="150"/>
    <n v="24.85"/>
    <n v="3727.5"/>
    <n v="7.75"/>
    <n v="1162.5"/>
    <n v="17.100000000000001"/>
    <n v="2565"/>
    <n v="0.68812877263581484"/>
    <s v="C0011"/>
    <s v="Celestial Silk Luxe Skincare"/>
    <s v="Joseph Simmons"/>
    <x v="4"/>
    <x v="19"/>
    <s v="Minneapolis"/>
    <x v="3"/>
    <x v="0"/>
    <x v="3"/>
    <n v="29"/>
    <x v="17"/>
  </r>
  <r>
    <x v="86"/>
    <n v="50565"/>
    <x v="1"/>
    <x v="1"/>
    <s v="VitaGlow Brightening Serum 30ml"/>
    <x v="1"/>
    <n v="100"/>
    <n v="22.1"/>
    <n v="2210"/>
    <n v="7.6"/>
    <n v="760"/>
    <n v="14.500000000000002"/>
    <n v="1450"/>
    <n v="0.65610859728506787"/>
    <s v="C0032"/>
    <s v="AquaFusion Incorporated"/>
    <s v="Ashley Turner"/>
    <x v="2"/>
    <x v="13"/>
    <s v="San Jose"/>
    <x v="0"/>
    <x v="0"/>
    <x v="3"/>
    <n v="29"/>
    <x v="17"/>
  </r>
  <r>
    <x v="86"/>
    <n v="50566"/>
    <x v="4"/>
    <x v="4"/>
    <s v="HydraBloom Hydrating Moisturizer 50ml"/>
    <x v="0"/>
    <n v="100"/>
    <n v="14.95"/>
    <n v="1495"/>
    <n v="4.45"/>
    <n v="445"/>
    <n v="10.5"/>
    <n v="1050"/>
    <n v="0.7023411371237458"/>
    <s v="C0038"/>
    <s v="StarryGrace Luxe Skincare"/>
    <s v="Olivia Harrison"/>
    <x v="3"/>
    <x v="7"/>
    <s v="Baltimore"/>
    <x v="2"/>
    <x v="0"/>
    <x v="3"/>
    <n v="29"/>
    <x v="17"/>
  </r>
  <r>
    <x v="86"/>
    <n v="50567"/>
    <x v="62"/>
    <x v="62"/>
    <s v="AgelessAura Anti-Aging Moisturizer 30ml"/>
    <x v="0"/>
    <n v="150"/>
    <n v="9.7999999999999989"/>
    <n v="1469.9999999999998"/>
    <n v="4.7"/>
    <n v="705"/>
    <n v="5.0999999999999988"/>
    <n v="764.99999999999977"/>
    <n v="0.52040816326530603"/>
    <s v="C0025"/>
    <s v="Eamon Nash"/>
    <s v="Samuel Moore"/>
    <x v="0"/>
    <x v="1"/>
    <s v="Tucson"/>
    <x v="0"/>
    <x v="0"/>
    <x v="3"/>
    <n v="29"/>
    <x v="17"/>
  </r>
  <r>
    <x v="86"/>
    <n v="50568"/>
    <x v="23"/>
    <x v="23"/>
    <s v="RadiantGlow Gel Cleanser 50ml"/>
    <x v="2"/>
    <n v="150"/>
    <n v="4.7"/>
    <n v="705"/>
    <n v="2.2999999999999998"/>
    <n v="345"/>
    <n v="2.4000000000000004"/>
    <n v="360"/>
    <n v="0.51063829787234039"/>
    <s v="C0001"/>
    <s v="Belle Glow Cosmetics"/>
    <s v="Elizabeth Young"/>
    <x v="2"/>
    <x v="13"/>
    <s v="Los Angeles"/>
    <x v="0"/>
    <x v="0"/>
    <x v="3"/>
    <n v="29"/>
    <x v="17"/>
  </r>
  <r>
    <x v="86"/>
    <n v="50569"/>
    <x v="11"/>
    <x v="11"/>
    <s v="ClearSkies UV Defense SPF 30 100ml"/>
    <x v="3"/>
    <n v="150"/>
    <n v="32.549999999999997"/>
    <n v="4882.5"/>
    <n v="11.25"/>
    <n v="1687.5"/>
    <n v="21.299999999999997"/>
    <n v="3195"/>
    <n v="0.65437788018433185"/>
    <s v="C0064"/>
    <s v="DiamondElegance Beauty"/>
    <s v="Jessica Foster"/>
    <x v="2"/>
    <x v="20"/>
    <s v="Kodiak"/>
    <x v="0"/>
    <x v="0"/>
    <x v="3"/>
    <n v="29"/>
    <x v="17"/>
  </r>
  <r>
    <x v="87"/>
    <n v="50570"/>
    <x v="11"/>
    <x v="11"/>
    <s v="ClearSkies UV Defense SPF 30 100ml"/>
    <x v="3"/>
    <n v="150"/>
    <n v="32.549999999999997"/>
    <n v="4882.5"/>
    <n v="11.25"/>
    <n v="1687.5"/>
    <n v="21.299999999999997"/>
    <n v="3195"/>
    <n v="0.65437788018433185"/>
    <s v="C0012"/>
    <s v="Radiant Craft Incorporated"/>
    <s v="Samuel Moore"/>
    <x v="0"/>
    <x v="1"/>
    <s v="Phoenix"/>
    <x v="0"/>
    <x v="0"/>
    <x v="3"/>
    <n v="30"/>
    <x v="17"/>
  </r>
  <r>
    <x v="87"/>
    <n v="50571"/>
    <x v="30"/>
    <x v="30"/>
    <s v="PurePurge Micellar Cleansing Water 200ml"/>
    <x v="6"/>
    <n v="100"/>
    <n v="18.45"/>
    <n v="1845"/>
    <n v="7.75"/>
    <n v="775"/>
    <n v="10.7"/>
    <n v="1070"/>
    <n v="0.57994579945799463"/>
    <s v="C0046"/>
    <s v="CrimsonPeak Ventures"/>
    <s v="Michael Evans"/>
    <x v="1"/>
    <x v="10"/>
    <s v="Fort Worth"/>
    <x v="2"/>
    <x v="0"/>
    <x v="3"/>
    <n v="30"/>
    <x v="17"/>
  </r>
  <r>
    <x v="87"/>
    <n v="50572"/>
    <x v="1"/>
    <x v="1"/>
    <s v="VitaGlow Brightening Serum 30ml"/>
    <x v="1"/>
    <n v="150"/>
    <n v="22.1"/>
    <n v="3315"/>
    <n v="7.6"/>
    <n v="1140"/>
    <n v="14.500000000000002"/>
    <n v="2175"/>
    <n v="0.65610859728506787"/>
    <s v="C0050"/>
    <s v="SolarLuxe Incorporated"/>
    <s v="Joseph Simmons"/>
    <x v="4"/>
    <x v="28"/>
    <s v="Fargo"/>
    <x v="3"/>
    <x v="0"/>
    <x v="3"/>
    <n v="30"/>
    <x v="17"/>
  </r>
  <r>
    <x v="87"/>
    <n v="50573"/>
    <x v="37"/>
    <x v="37"/>
    <s v="SunGuard Shield SPF 50+ 100ml"/>
    <x v="3"/>
    <n v="150"/>
    <n v="24.75"/>
    <n v="3712.5"/>
    <n v="7.75"/>
    <n v="1162.5"/>
    <n v="17"/>
    <n v="2550"/>
    <n v="0.68686868686868685"/>
    <s v="C0022"/>
    <s v="Pinnacle Sphere Corp."/>
    <s v="Victoria Reed"/>
    <x v="2"/>
    <x v="4"/>
    <s v="Portland"/>
    <x v="0"/>
    <x v="0"/>
    <x v="3"/>
    <n v="30"/>
    <x v="17"/>
  </r>
  <r>
    <x v="87"/>
    <n v="50574"/>
    <x v="38"/>
    <x v="38"/>
    <s v="CrystalGlow Gentle Exfoliator 100ml"/>
    <x v="7"/>
    <n v="50"/>
    <n v="19.95"/>
    <n v="997.5"/>
    <n v="7.45"/>
    <n v="372.5"/>
    <n v="12.5"/>
    <n v="625"/>
    <n v="0.62656641604010022"/>
    <s v="C0059"/>
    <s v="Eamon Kingsley"/>
    <s v="James Edwards"/>
    <x v="3"/>
    <x v="37"/>
    <s v="Newark"/>
    <x v="1"/>
    <x v="0"/>
    <x v="3"/>
    <n v="30"/>
    <x v="17"/>
  </r>
  <r>
    <x v="87"/>
    <n v="50575"/>
    <x v="7"/>
    <x v="7"/>
    <s v="AgelessAura Anti-Aging Moisturizer 50ml"/>
    <x v="0"/>
    <n v="50"/>
    <n v="18.549999999999997"/>
    <n v="927.49999999999989"/>
    <n v="6.55"/>
    <n v="327.5"/>
    <n v="11.999999999999996"/>
    <n v="599.99999999999989"/>
    <n v="0.64690026954177893"/>
    <s v="C0033"/>
    <s v="ZenithGrove Solutions"/>
    <s v="Ava Franklin"/>
    <x v="1"/>
    <x v="26"/>
    <s v="Birmingham"/>
    <x v="2"/>
    <x v="0"/>
    <x v="3"/>
    <n v="30"/>
    <x v="17"/>
  </r>
  <r>
    <x v="87"/>
    <n v="50576"/>
    <x v="1"/>
    <x v="1"/>
    <s v="VitaGlow Brightening Serum 30ml"/>
    <x v="1"/>
    <n v="50"/>
    <n v="22.1"/>
    <n v="1105"/>
    <n v="7.6"/>
    <n v="380"/>
    <n v="14.500000000000002"/>
    <n v="725"/>
    <n v="0.65610859728506787"/>
    <s v="C0057"/>
    <s v="Phineas Dawson"/>
    <s v="Nicholas Coleman"/>
    <x v="4"/>
    <x v="34"/>
    <s v="Indianapolis"/>
    <x v="3"/>
    <x v="0"/>
    <x v="3"/>
    <n v="30"/>
    <x v="17"/>
  </r>
  <r>
    <x v="87"/>
    <n v="50577"/>
    <x v="0"/>
    <x v="0"/>
    <s v="HydraBloom Hydrating Moisturizer 100ml"/>
    <x v="0"/>
    <n v="150"/>
    <n v="24.85"/>
    <n v="3727.5"/>
    <n v="7.75"/>
    <n v="1162.5"/>
    <n v="17.100000000000001"/>
    <n v="2565"/>
    <n v="0.68812877263581484"/>
    <s v="C0027"/>
    <s v="PureHarbor Creations"/>
    <s v="Jennifer Adams"/>
    <x v="1"/>
    <x v="10"/>
    <s v="Austin"/>
    <x v="2"/>
    <x v="0"/>
    <x v="3"/>
    <n v="30"/>
    <x v="17"/>
  </r>
  <r>
    <x v="88"/>
    <n v="50578"/>
    <x v="20"/>
    <x v="20"/>
    <s v="VelvetSkin Renewing Scrub 100ml"/>
    <x v="7"/>
    <n v="50"/>
    <n v="20.849999999999998"/>
    <n v="1042.5"/>
    <n v="8.1999999999999993"/>
    <n v="410"/>
    <n v="12.649999999999999"/>
    <n v="632.5"/>
    <n v="0.60671462829736211"/>
    <s v="C0062"/>
    <s v="Nikolai Hayes"/>
    <s v="Benjamin Ingram"/>
    <x v="0"/>
    <x v="38"/>
    <s v="Billings"/>
    <x v="0"/>
    <x v="0"/>
    <x v="4"/>
    <n v="1"/>
    <x v="17"/>
  </r>
  <r>
    <x v="88"/>
    <n v="50579"/>
    <x v="21"/>
    <x v="21"/>
    <s v="RadiantGlow Gel Cleanser 100ml"/>
    <x v="2"/>
    <n v="100"/>
    <n v="12.25"/>
    <n v="1225"/>
    <n v="4.45"/>
    <n v="445"/>
    <n v="7.8"/>
    <n v="780"/>
    <n v="0.63673469387755099"/>
    <s v="C0028"/>
    <s v="Thaddeus Nash"/>
    <s v="Christopher Green"/>
    <x v="0"/>
    <x v="21"/>
    <s v="Reno"/>
    <x v="0"/>
    <x v="0"/>
    <x v="4"/>
    <n v="1"/>
    <x v="17"/>
  </r>
  <r>
    <x v="88"/>
    <n v="50580"/>
    <x v="10"/>
    <x v="10"/>
    <s v="LuminousGlow Tinted Sunscreen 50ml"/>
    <x v="3"/>
    <n v="200"/>
    <n v="16.95"/>
    <n v="3390"/>
    <n v="5.2"/>
    <n v="1040"/>
    <n v="11.75"/>
    <n v="2350"/>
    <n v="0.69321533923303835"/>
    <s v="C0043"/>
    <s v="LuminousHue Cosmetix"/>
    <s v="Mia Hughes"/>
    <x v="2"/>
    <x v="13"/>
    <s v="Sacramento"/>
    <x v="0"/>
    <x v="0"/>
    <x v="4"/>
    <n v="1"/>
    <x v="17"/>
  </r>
  <r>
    <x v="88"/>
    <n v="50581"/>
    <x v="4"/>
    <x v="4"/>
    <s v="HydraBloom Hydrating Moisturizer 50ml"/>
    <x v="0"/>
    <n v="100"/>
    <n v="14.95"/>
    <n v="1495"/>
    <n v="4.45"/>
    <n v="445"/>
    <n v="10.5"/>
    <n v="1050"/>
    <n v="0.7023411371237458"/>
    <s v="C0008"/>
    <s v="Serenity Sinclair"/>
    <s v="Ashley Turner"/>
    <x v="2"/>
    <x v="13"/>
    <s v="San Francisco"/>
    <x v="0"/>
    <x v="0"/>
    <x v="4"/>
    <n v="1"/>
    <x v="17"/>
  </r>
  <r>
    <x v="88"/>
    <n v="50582"/>
    <x v="23"/>
    <x v="23"/>
    <s v="RadiantGlow Gel Cleanser 50ml"/>
    <x v="2"/>
    <n v="150"/>
    <n v="4.7"/>
    <n v="705"/>
    <n v="2.2999999999999998"/>
    <n v="345"/>
    <n v="2.4000000000000004"/>
    <n v="360"/>
    <n v="0.51063829787234039"/>
    <s v="C0037"/>
    <s v="PureWhisper Essentials"/>
    <s v="Lauren King"/>
    <x v="4"/>
    <x v="18"/>
    <s v="Des Moines"/>
    <x v="3"/>
    <x v="0"/>
    <x v="4"/>
    <n v="1"/>
    <x v="17"/>
  </r>
  <r>
    <x v="89"/>
    <n v="50583"/>
    <x v="18"/>
    <x v="18"/>
    <s v="PurePurge Micellar Cleansing Water 100ml"/>
    <x v="6"/>
    <n v="50"/>
    <n v="3.9"/>
    <n v="195"/>
    <n v="2.2999999999999998"/>
    <n v="115"/>
    <n v="1.6"/>
    <n v="80"/>
    <n v="0.41025641025641024"/>
    <s v="C0050"/>
    <s v="SolarLuxe Incorporated"/>
    <s v="Joseph Simmons"/>
    <x v="4"/>
    <x v="28"/>
    <s v="Fargo"/>
    <x v="3"/>
    <x v="0"/>
    <x v="4"/>
    <n v="4"/>
    <x v="17"/>
  </r>
  <r>
    <x v="89"/>
    <n v="50584"/>
    <x v="8"/>
    <x v="8"/>
    <s v="CrystalClear Hyaluronic Boost 30ml"/>
    <x v="1"/>
    <n v="100"/>
    <n v="19.100000000000001"/>
    <n v="1910.0000000000002"/>
    <n v="6.6"/>
    <n v="660"/>
    <n v="12.500000000000002"/>
    <n v="1250.0000000000002"/>
    <n v="0.65445026178010479"/>
    <s v="C0011"/>
    <s v="Celestial Silk Luxe Skincare"/>
    <s v="Joseph Simmons"/>
    <x v="4"/>
    <x v="19"/>
    <s v="Minneapolis"/>
    <x v="3"/>
    <x v="0"/>
    <x v="4"/>
    <n v="4"/>
    <x v="17"/>
  </r>
  <r>
    <x v="89"/>
    <n v="50585"/>
    <x v="4"/>
    <x v="4"/>
    <s v="HydraBloom Hydrating Moisturizer 50ml"/>
    <x v="0"/>
    <n v="100"/>
    <n v="14.95"/>
    <n v="1495"/>
    <n v="4.45"/>
    <n v="445"/>
    <n v="10.5"/>
    <n v="1050"/>
    <n v="0.7023411371237458"/>
    <s v="C0045"/>
    <s v="AuroraBlossom Essentials"/>
    <s v="Ashley Turner"/>
    <x v="2"/>
    <x v="13"/>
    <s v="Fresno"/>
    <x v="0"/>
    <x v="0"/>
    <x v="4"/>
    <n v="4"/>
    <x v="17"/>
  </r>
  <r>
    <x v="89"/>
    <n v="50586"/>
    <x v="13"/>
    <x v="13"/>
    <s v="LuminousGlow Tinted Sunscreen 100ml"/>
    <x v="3"/>
    <n v="100"/>
    <n v="26.35"/>
    <n v="2635"/>
    <n v="9"/>
    <n v="900"/>
    <n v="17.350000000000001"/>
    <n v="1735"/>
    <n v="0.65844402277039848"/>
    <s v="C0015"/>
    <s v="Octavia Grey"/>
    <s v="Benjamin Lawson"/>
    <x v="1"/>
    <x v="8"/>
    <s v="St. Louis"/>
    <x v="3"/>
    <x v="0"/>
    <x v="4"/>
    <n v="4"/>
    <x v="17"/>
  </r>
  <r>
    <x v="89"/>
    <n v="50587"/>
    <x v="16"/>
    <x v="16"/>
    <s v="FreshWipe Cleansing Towelettes  80s"/>
    <x v="6"/>
    <n v="50"/>
    <n v="14.55"/>
    <n v="727.5"/>
    <n v="6.55"/>
    <n v="327.5"/>
    <n v="8"/>
    <n v="400"/>
    <n v="0.54982817869415812"/>
    <s v="C0041"/>
    <s v="Cassiopeia Dawson"/>
    <s v="Benjamin Lawson"/>
    <x v="1"/>
    <x v="5"/>
    <s v="Oklahoma City"/>
    <x v="2"/>
    <x v="0"/>
    <x v="4"/>
    <n v="4"/>
    <x v="17"/>
  </r>
  <r>
    <x v="89"/>
    <n v="50588"/>
    <x v="13"/>
    <x v="13"/>
    <s v="LuminousGlow Tinted Sunscreen 100ml"/>
    <x v="3"/>
    <n v="200"/>
    <n v="26.35"/>
    <n v="5270"/>
    <n v="9"/>
    <n v="1800"/>
    <n v="17.350000000000001"/>
    <n v="3470"/>
    <n v="0.65844402277039848"/>
    <s v="C0053"/>
    <s v="QuantumPulse Systems"/>
    <s v="Samantha Mitchell"/>
    <x v="4"/>
    <x v="17"/>
    <s v="Cleveland"/>
    <x v="3"/>
    <x v="0"/>
    <x v="4"/>
    <n v="4"/>
    <x v="17"/>
  </r>
  <r>
    <x v="89"/>
    <n v="50589"/>
    <x v="0"/>
    <x v="0"/>
    <s v="HydraBloom Hydrating Moisturizer 100ml"/>
    <x v="0"/>
    <n v="50"/>
    <n v="24.85"/>
    <n v="1242.5"/>
    <n v="7.75"/>
    <n v="387.5"/>
    <n v="17.100000000000001"/>
    <n v="855"/>
    <n v="0.68812877263581484"/>
    <s v="C0021"/>
    <s v="Horizon Luxe Ventures"/>
    <s v="William Jenkins"/>
    <x v="3"/>
    <x v="6"/>
    <s v="Orlando"/>
    <x v="2"/>
    <x v="0"/>
    <x v="4"/>
    <n v="4"/>
    <x v="17"/>
  </r>
  <r>
    <x v="89"/>
    <n v="50590"/>
    <x v="35"/>
    <x v="35"/>
    <s v="DreamSoothe Overnight Mask 50g"/>
    <x v="5"/>
    <n v="100"/>
    <n v="14.25"/>
    <n v="1425"/>
    <n v="6.55"/>
    <n v="655"/>
    <n v="7.7"/>
    <n v="770"/>
    <n v="0.54035087719298247"/>
    <s v="C0031"/>
    <s v="StellarWings Incorporated"/>
    <s v="Matthew Walker"/>
    <x v="1"/>
    <x v="23"/>
    <s v="Atlanta"/>
    <x v="2"/>
    <x v="0"/>
    <x v="4"/>
    <n v="4"/>
    <x v="17"/>
  </r>
  <r>
    <x v="90"/>
    <n v="50591"/>
    <x v="19"/>
    <x v="19"/>
    <s v="ClearSkies UV Defense SPF 30 30ml"/>
    <x v="3"/>
    <n v="50"/>
    <n v="11.299999999999999"/>
    <n v="565"/>
    <n v="4.7"/>
    <n v="235"/>
    <n v="6.5999999999999988"/>
    <n v="330"/>
    <n v="0.58407079646017701"/>
    <s v="C0058"/>
    <s v="Octavia Tate"/>
    <s v="Andrew Parker"/>
    <x v="3"/>
    <x v="36"/>
    <s v="Burlington"/>
    <x v="1"/>
    <x v="0"/>
    <x v="4"/>
    <n v="5"/>
    <x v="17"/>
  </r>
  <r>
    <x v="90"/>
    <n v="50592"/>
    <x v="60"/>
    <x v="60"/>
    <s v="ElixirMelt Makeup Remover Oil  200ml"/>
    <x v="6"/>
    <n v="50"/>
    <n v="19.850000000000001"/>
    <n v="992.50000000000011"/>
    <n v="9"/>
    <n v="450"/>
    <n v="10.850000000000001"/>
    <n v="542.50000000000011"/>
    <n v="0.54659949622166248"/>
    <s v="C0046"/>
    <s v="CrimsonPeak Ventures"/>
    <s v="Michael Evans"/>
    <x v="1"/>
    <x v="10"/>
    <s v="Fort Worth"/>
    <x v="2"/>
    <x v="0"/>
    <x v="4"/>
    <n v="5"/>
    <x v="17"/>
  </r>
  <r>
    <x v="90"/>
    <n v="50593"/>
    <x v="13"/>
    <x v="13"/>
    <s v="LuminousGlow Tinted Sunscreen 100ml"/>
    <x v="3"/>
    <n v="150"/>
    <n v="26.35"/>
    <n v="3952.5"/>
    <n v="9"/>
    <n v="1350"/>
    <n v="17.350000000000001"/>
    <n v="2602.5"/>
    <n v="0.65844402277039848"/>
    <s v="C0019"/>
    <s v="Delilah Prescott"/>
    <s v="Benjamin Lawson"/>
    <x v="1"/>
    <x v="25"/>
    <s v="Kansas City"/>
    <x v="3"/>
    <x v="0"/>
    <x v="4"/>
    <n v="5"/>
    <x v="17"/>
  </r>
  <r>
    <x v="90"/>
    <n v="50594"/>
    <x v="0"/>
    <x v="0"/>
    <s v="HydraBloom Hydrating Moisturizer 100ml"/>
    <x v="0"/>
    <n v="100"/>
    <n v="24.85"/>
    <n v="2485"/>
    <n v="7.75"/>
    <n v="775"/>
    <n v="17.100000000000001"/>
    <n v="1710"/>
    <n v="0.68812877263581484"/>
    <s v="C0006"/>
    <s v="Maeve Kingsley"/>
    <s v="Christopher Green"/>
    <x v="0"/>
    <x v="21"/>
    <s v="Las Vegas"/>
    <x v="0"/>
    <x v="0"/>
    <x v="4"/>
    <n v="5"/>
    <x v="17"/>
  </r>
  <r>
    <x v="90"/>
    <n v="50595"/>
    <x v="8"/>
    <x v="8"/>
    <s v="CrystalClear Hyaluronic Boost 30ml"/>
    <x v="1"/>
    <n v="150"/>
    <n v="19.100000000000001"/>
    <n v="2865"/>
    <n v="6.6"/>
    <n v="990"/>
    <n v="12.500000000000002"/>
    <n v="1875"/>
    <n v="0.65445026178010468"/>
    <s v="C0034"/>
    <s v="Cassian Winters"/>
    <s v="David Carter"/>
    <x v="1"/>
    <x v="2"/>
    <s v="Albany"/>
    <x v="1"/>
    <x v="0"/>
    <x v="4"/>
    <n v="5"/>
    <x v="17"/>
  </r>
  <r>
    <x v="91"/>
    <n v="50596"/>
    <x v="7"/>
    <x v="7"/>
    <s v="AgelessAura Anti-Aging Moisturizer 50ml"/>
    <x v="0"/>
    <n v="50"/>
    <n v="18.549999999999997"/>
    <n v="927.49999999999989"/>
    <n v="6.55"/>
    <n v="327.5"/>
    <n v="11.999999999999996"/>
    <n v="599.99999999999989"/>
    <n v="0.64690026954177893"/>
    <s v="C0014"/>
    <s v="Stellar Dynamo Corp."/>
    <s v="Olivia Harrison"/>
    <x v="3"/>
    <x v="14"/>
    <s v="Richmond"/>
    <x v="2"/>
    <x v="0"/>
    <x v="4"/>
    <n v="6"/>
    <x v="18"/>
  </r>
  <r>
    <x v="91"/>
    <n v="50597"/>
    <x v="4"/>
    <x v="4"/>
    <s v="HydraBloom Hydrating Moisturizer 50ml"/>
    <x v="0"/>
    <n v="50"/>
    <n v="14.95"/>
    <n v="747.5"/>
    <n v="4.45"/>
    <n v="222.5"/>
    <n v="10.5"/>
    <n v="525"/>
    <n v="0.7023411371237458"/>
    <s v="C0064"/>
    <s v="DiamondElegance Beauty"/>
    <s v="Jessica Foster"/>
    <x v="2"/>
    <x v="20"/>
    <s v="Kodiak"/>
    <x v="0"/>
    <x v="0"/>
    <x v="4"/>
    <n v="6"/>
    <x v="18"/>
  </r>
  <r>
    <x v="91"/>
    <n v="50598"/>
    <x v="19"/>
    <x v="19"/>
    <s v="ClearSkies UV Defense SPF 30 30ml"/>
    <x v="3"/>
    <n v="100"/>
    <n v="11.299999999999999"/>
    <n v="1130"/>
    <n v="4.7"/>
    <n v="470"/>
    <n v="6.5999999999999988"/>
    <n v="660"/>
    <n v="0.58407079646017701"/>
    <s v="C0024"/>
    <s v="Moonlight Grace Essentials"/>
    <s v="Jessica Foster"/>
    <x v="2"/>
    <x v="20"/>
    <s v="Nome"/>
    <x v="0"/>
    <x v="0"/>
    <x v="4"/>
    <n v="6"/>
    <x v="18"/>
  </r>
  <r>
    <x v="91"/>
    <n v="50599"/>
    <x v="2"/>
    <x v="2"/>
    <s v="TimelessElixir Anti-Wrinkle Serum 30m"/>
    <x v="1"/>
    <n v="150"/>
    <n v="25.3"/>
    <n v="3795"/>
    <n v="9.4"/>
    <n v="1410"/>
    <n v="15.9"/>
    <n v="2385"/>
    <n v="0.62845849802371545"/>
    <s v="C0039"/>
    <s v="EtherealSilk Creations"/>
    <s v="Grace Allen"/>
    <x v="2"/>
    <x v="20"/>
    <s v="Juneau"/>
    <x v="0"/>
    <x v="0"/>
    <x v="4"/>
    <n v="6"/>
    <x v="18"/>
  </r>
  <r>
    <x v="91"/>
    <n v="50600"/>
    <x v="21"/>
    <x v="21"/>
    <s v="RadiantGlow Gel Cleanser 100ml"/>
    <x v="2"/>
    <n v="50"/>
    <n v="12.25"/>
    <n v="612.5"/>
    <n v="4.45"/>
    <n v="222.5"/>
    <n v="7.8"/>
    <n v="390"/>
    <n v="0.63673469387755099"/>
    <s v="C0057"/>
    <s v="Phineas Dawson"/>
    <s v="Nicholas Coleman"/>
    <x v="4"/>
    <x v="34"/>
    <s v="Indianapolis"/>
    <x v="3"/>
    <x v="0"/>
    <x v="4"/>
    <n v="6"/>
    <x v="18"/>
  </r>
  <r>
    <x v="91"/>
    <n v="50601"/>
    <x v="8"/>
    <x v="8"/>
    <s v="CrystalClear Hyaluronic Boost 30ml"/>
    <x v="1"/>
    <n v="100"/>
    <n v="19.100000000000001"/>
    <n v="1910.0000000000002"/>
    <n v="6.6"/>
    <n v="660"/>
    <n v="12.500000000000002"/>
    <n v="1250.0000000000002"/>
    <n v="0.65445026178010479"/>
    <s v="C0067"/>
    <s v="Oberon Sterling"/>
    <s v="Rachel Owens"/>
    <x v="4"/>
    <x v="16"/>
    <s v="Springfield"/>
    <x v="3"/>
    <x v="0"/>
    <x v="4"/>
    <n v="6"/>
    <x v="18"/>
  </r>
  <r>
    <x v="91"/>
    <n v="50602"/>
    <x v="4"/>
    <x v="4"/>
    <s v="HydraBloom Hydrating Moisturizer 50ml"/>
    <x v="0"/>
    <n v="50"/>
    <n v="14.95"/>
    <n v="747.5"/>
    <n v="4.45"/>
    <n v="222.5"/>
    <n v="10.5"/>
    <n v="525"/>
    <n v="0.7023411371237458"/>
    <s v="C0016"/>
    <s v="Griffin Maddox"/>
    <s v="Rachel Owens"/>
    <x v="4"/>
    <x v="16"/>
    <s v="Chicago"/>
    <x v="3"/>
    <x v="0"/>
    <x v="4"/>
    <n v="6"/>
    <x v="18"/>
  </r>
  <r>
    <x v="92"/>
    <n v="50603"/>
    <x v="2"/>
    <x v="2"/>
    <s v="TimelessElixir Anti-Wrinkle Serum 30m"/>
    <x v="1"/>
    <n v="50"/>
    <n v="25.3"/>
    <n v="1265"/>
    <n v="9.4"/>
    <n v="470"/>
    <n v="15.9"/>
    <n v="795"/>
    <n v="0.62845849802371545"/>
    <s v="C0068"/>
    <s v="IvoryRadiance Cosmetix"/>
    <s v="Olivia Harrison"/>
    <x v="3"/>
    <x v="7"/>
    <s v="Annapolis"/>
    <x v="2"/>
    <x v="0"/>
    <x v="4"/>
    <n v="7"/>
    <x v="18"/>
  </r>
  <r>
    <x v="92"/>
    <n v="50604"/>
    <x v="43"/>
    <x v="43"/>
    <s v="PureFoam Renewing Cleanser 50ml"/>
    <x v="2"/>
    <n v="150"/>
    <n v="7"/>
    <n v="1050"/>
    <n v="2.8"/>
    <n v="420"/>
    <n v="4.2"/>
    <n v="630"/>
    <n v="0.6"/>
    <s v="C0049"/>
    <s v="PinnacleSage Group"/>
    <s v="Ava Franklin"/>
    <x v="1"/>
    <x v="12"/>
    <s v="New Orleans"/>
    <x v="2"/>
    <x v="0"/>
    <x v="4"/>
    <n v="7"/>
    <x v="18"/>
  </r>
  <r>
    <x v="92"/>
    <n v="50605"/>
    <x v="29"/>
    <x v="29"/>
    <s v="VitaGlow Brightening Serum 15ml"/>
    <x v="1"/>
    <n v="50"/>
    <n v="16.25"/>
    <n v="812.5"/>
    <n v="6.2"/>
    <n v="310"/>
    <n v="10.050000000000001"/>
    <n v="502.5"/>
    <n v="0.61846153846153851"/>
    <s v="C0007"/>
    <s v="Orion Sterling"/>
    <s v="Jessica Foster"/>
    <x v="2"/>
    <x v="20"/>
    <s v="Anchorage"/>
    <x v="0"/>
    <x v="0"/>
    <x v="4"/>
    <n v="7"/>
    <x v="18"/>
  </r>
  <r>
    <x v="92"/>
    <n v="50606"/>
    <x v="36"/>
    <x v="36"/>
    <s v="CrystalGlow Gentle Exfoliator 50ml"/>
    <x v="7"/>
    <n v="50"/>
    <n v="14.15"/>
    <n v="707.5"/>
    <n v="5.45"/>
    <n v="272.5"/>
    <n v="8.6999999999999993"/>
    <n v="435"/>
    <n v="0.61484098939929333"/>
    <s v="C0069"/>
    <s v="RadiantElixir Skincare"/>
    <s v="Olivia Harrison"/>
    <x v="3"/>
    <x v="39"/>
    <s v="Wilmington"/>
    <x v="2"/>
    <x v="0"/>
    <x v="4"/>
    <n v="7"/>
    <x v="18"/>
  </r>
  <r>
    <x v="92"/>
    <n v="50607"/>
    <x v="11"/>
    <x v="11"/>
    <s v="ClearSkies UV Defense SPF 30 100ml"/>
    <x v="3"/>
    <n v="200"/>
    <n v="32.549999999999997"/>
    <n v="6509.9999999999991"/>
    <n v="11.25"/>
    <n v="2250"/>
    <n v="21.299999999999997"/>
    <n v="4259.9999999999991"/>
    <n v="0.65437788018433174"/>
    <s v="C0070"/>
    <s v="PurePetals Beauty"/>
    <s v="Nicholas Coleman"/>
    <x v="4"/>
    <x v="27"/>
    <s v="Lansing"/>
    <x v="3"/>
    <x v="0"/>
    <x v="4"/>
    <n v="7"/>
    <x v="18"/>
  </r>
  <r>
    <x v="92"/>
    <n v="50608"/>
    <x v="8"/>
    <x v="8"/>
    <s v="CrystalClear Hyaluronic Boost 30ml"/>
    <x v="1"/>
    <n v="100"/>
    <n v="19.100000000000001"/>
    <n v="1910.0000000000002"/>
    <n v="6.6"/>
    <n v="660"/>
    <n v="12.500000000000002"/>
    <n v="1250.0000000000002"/>
    <n v="0.65445026178010479"/>
    <s v="C0012"/>
    <s v="Radiant Craft Incorporated"/>
    <s v="Samuel Moore"/>
    <x v="0"/>
    <x v="1"/>
    <s v="Phoenix"/>
    <x v="0"/>
    <x v="0"/>
    <x v="4"/>
    <n v="7"/>
    <x v="18"/>
  </r>
  <r>
    <x v="93"/>
    <n v="50609"/>
    <x v="11"/>
    <x v="11"/>
    <s v="ClearSkies UV Defense SPF 30 100ml"/>
    <x v="3"/>
    <n v="50"/>
    <n v="32.549999999999997"/>
    <n v="1627.4999999999998"/>
    <n v="11.25"/>
    <n v="562.5"/>
    <n v="21.299999999999997"/>
    <n v="1064.9999999999998"/>
    <n v="0.65437788018433174"/>
    <s v="C0055"/>
    <s v="TimelessAura Luxe Skincare"/>
    <s v="Samantha Mitchell"/>
    <x v="4"/>
    <x v="32"/>
    <s v="Charleston"/>
    <x v="2"/>
    <x v="0"/>
    <x v="4"/>
    <n v="8"/>
    <x v="18"/>
  </r>
  <r>
    <x v="93"/>
    <n v="50610"/>
    <x v="39"/>
    <x v="39"/>
    <s v="SunGuard Shield SPF 50+ 50ml"/>
    <x v="3"/>
    <n v="250"/>
    <n v="14.45"/>
    <n v="3612.5"/>
    <n v="4.45"/>
    <n v="1112.5"/>
    <n v="10"/>
    <n v="2500"/>
    <n v="0.69204152249134943"/>
    <s v="C0018"/>
    <s v="Lucian Kingsley"/>
    <s v="Lauren King"/>
    <x v="4"/>
    <x v="11"/>
    <s v="Sioux Falls"/>
    <x v="3"/>
    <x v="0"/>
    <x v="4"/>
    <n v="8"/>
    <x v="18"/>
  </r>
  <r>
    <x v="93"/>
    <n v="50611"/>
    <x v="11"/>
    <x v="11"/>
    <s v="ClearSkies UV Defense SPF 30 100ml"/>
    <x v="3"/>
    <n v="200"/>
    <n v="32.549999999999997"/>
    <n v="6509.9999999999991"/>
    <n v="11.25"/>
    <n v="2250"/>
    <n v="21.299999999999997"/>
    <n v="4259.9999999999991"/>
    <n v="0.65437788018433174"/>
    <s v="C0023"/>
    <s v="Rosy Hue Beauty"/>
    <s v="Benjamin Ingram"/>
    <x v="0"/>
    <x v="22"/>
    <s v="Boise"/>
    <x v="0"/>
    <x v="0"/>
    <x v="4"/>
    <n v="8"/>
    <x v="18"/>
  </r>
  <r>
    <x v="93"/>
    <n v="50612"/>
    <x v="8"/>
    <x v="8"/>
    <s v="CrystalClear Hyaluronic Boost 30ml"/>
    <x v="1"/>
    <n v="50"/>
    <n v="19.100000000000001"/>
    <n v="955.00000000000011"/>
    <n v="6.6"/>
    <n v="330"/>
    <n v="12.500000000000002"/>
    <n v="625.00000000000011"/>
    <n v="0.65445026178010479"/>
    <s v="C0002"/>
    <s v="Radiant Luxe Beauty"/>
    <s v="Daniel Nelson"/>
    <x v="0"/>
    <x v="3"/>
    <s v="Cheyenne"/>
    <x v="0"/>
    <x v="0"/>
    <x v="4"/>
    <n v="8"/>
    <x v="18"/>
  </r>
  <r>
    <x v="93"/>
    <n v="50613"/>
    <x v="11"/>
    <x v="11"/>
    <s v="ClearSkies UV Defense SPF 30 100ml"/>
    <x v="3"/>
    <n v="150"/>
    <n v="32.549999999999997"/>
    <n v="4882.5"/>
    <n v="11.25"/>
    <n v="1687.5"/>
    <n v="21.299999999999997"/>
    <n v="3195"/>
    <n v="0.65437788018433185"/>
    <s v="C0047"/>
    <s v="SilverWave Creations"/>
    <s v="Samuel Moore"/>
    <x v="0"/>
    <x v="0"/>
    <s v="Santa Fe"/>
    <x v="0"/>
    <x v="0"/>
    <x v="4"/>
    <n v="8"/>
    <x v="18"/>
  </r>
  <r>
    <x v="93"/>
    <n v="50614"/>
    <x v="58"/>
    <x v="58"/>
    <s v="ElixirMelt Makeup Remover Oil  150ml"/>
    <x v="6"/>
    <n v="50"/>
    <n v="10.45"/>
    <n v="522.5"/>
    <n v="5.2"/>
    <n v="260"/>
    <n v="5.2499999999999991"/>
    <n v="262.5"/>
    <n v="0.50239234449760761"/>
    <s v="C0010"/>
    <s v="Aurora Flair Cosmetix"/>
    <s v="Jennifer Adams"/>
    <x v="1"/>
    <x v="10"/>
    <s v="Dallas"/>
    <x v="2"/>
    <x v="0"/>
    <x v="4"/>
    <n v="8"/>
    <x v="18"/>
  </r>
  <r>
    <x v="93"/>
    <n v="50615"/>
    <x v="6"/>
    <x v="6"/>
    <s v="CrystalClear Hyaluronic Boost 15ml"/>
    <x v="1"/>
    <n v="150"/>
    <n v="14.75"/>
    <n v="2212.5"/>
    <n v="5.45"/>
    <n v="817.5"/>
    <n v="9.3000000000000007"/>
    <n v="1395"/>
    <n v="0.63050847457627124"/>
    <s v="C0071"/>
    <s v="Cressida Steele"/>
    <s v="Matthew Walker"/>
    <x v="1"/>
    <x v="40"/>
    <s v="Nashville"/>
    <x v="2"/>
    <x v="0"/>
    <x v="4"/>
    <n v="8"/>
    <x v="18"/>
  </r>
  <r>
    <x v="94"/>
    <n v="50616"/>
    <x v="34"/>
    <x v="34"/>
    <s v="HydraBloom Hydrating Moisturizer 30ml"/>
    <x v="0"/>
    <n v="100"/>
    <n v="8.1"/>
    <n v="810"/>
    <n v="3.3"/>
    <n v="330"/>
    <n v="4.8"/>
    <n v="480"/>
    <n v="0.59259259259259256"/>
    <s v="C0030"/>
    <s v="BlossomRadiance Essentials"/>
    <s v="Michael Evans"/>
    <x v="1"/>
    <x v="10"/>
    <s v="San Antonio"/>
    <x v="2"/>
    <x v="0"/>
    <x v="4"/>
    <n v="11"/>
    <x v="18"/>
  </r>
  <r>
    <x v="94"/>
    <n v="50617"/>
    <x v="60"/>
    <x v="60"/>
    <s v="ElixirMelt Makeup Remover Oil  200ml"/>
    <x v="6"/>
    <n v="100"/>
    <n v="19.850000000000001"/>
    <n v="1985.0000000000002"/>
    <n v="9"/>
    <n v="900"/>
    <n v="10.850000000000001"/>
    <n v="1085.0000000000002"/>
    <n v="0.54659949622166248"/>
    <s v="C0009"/>
    <s v="Imelda Sinclair"/>
    <s v="William Jenkins"/>
    <x v="3"/>
    <x v="6"/>
    <s v="Miami"/>
    <x v="2"/>
    <x v="0"/>
    <x v="4"/>
    <n v="11"/>
    <x v="18"/>
  </r>
  <r>
    <x v="94"/>
    <n v="50618"/>
    <x v="48"/>
    <x v="48"/>
    <s v="CrystalGlow Gentle Exfoliator 150ml"/>
    <x v="7"/>
    <n v="50"/>
    <n v="24.75"/>
    <n v="1237.5"/>
    <n v="10.75"/>
    <n v="537.5"/>
    <n v="14"/>
    <n v="700"/>
    <n v="0.56565656565656564"/>
    <s v="C0054"/>
    <s v="HorizonFlare Corp."/>
    <s v="Daniel Nelson"/>
    <x v="0"/>
    <x v="3"/>
    <s v="Casper"/>
    <x v="0"/>
    <x v="0"/>
    <x v="4"/>
    <n v="11"/>
    <x v="18"/>
  </r>
  <r>
    <x v="94"/>
    <n v="50619"/>
    <x v="22"/>
    <x v="22"/>
    <s v="PurePurge Micellar Cleansing Water 150ml"/>
    <x v="6"/>
    <n v="50"/>
    <n v="10.050000000000001"/>
    <n v="502.50000000000006"/>
    <n v="4.45"/>
    <n v="222.5"/>
    <n v="5.6000000000000005"/>
    <n v="280.00000000000006"/>
    <n v="0.55721393034825872"/>
    <s v="C0063"/>
    <s v="Amara Wilde"/>
    <s v="Michael Evans"/>
    <x v="1"/>
    <x v="10"/>
    <s v="San Antonio"/>
    <x v="2"/>
    <x v="0"/>
    <x v="4"/>
    <n v="11"/>
    <x v="18"/>
  </r>
  <r>
    <x v="94"/>
    <n v="50620"/>
    <x v="29"/>
    <x v="29"/>
    <s v="VitaGlow Brightening Serum 15ml"/>
    <x v="1"/>
    <n v="50"/>
    <n v="16.25"/>
    <n v="812.5"/>
    <n v="6.2"/>
    <n v="310"/>
    <n v="10.050000000000001"/>
    <n v="502.5"/>
    <n v="0.61846153846153851"/>
    <s v="C0044"/>
    <s v="OpulentElixir Beauty"/>
    <s v="David Carter"/>
    <x v="1"/>
    <x v="2"/>
    <s v="Syracuse"/>
    <x v="1"/>
    <x v="0"/>
    <x v="4"/>
    <n v="11"/>
    <x v="18"/>
  </r>
  <r>
    <x v="95"/>
    <n v="50621"/>
    <x v="13"/>
    <x v="13"/>
    <s v="LuminousGlow Tinted Sunscreen 100ml"/>
    <x v="3"/>
    <n v="250"/>
    <n v="26.35"/>
    <n v="6587.5"/>
    <n v="9"/>
    <n v="2250"/>
    <n v="17.350000000000001"/>
    <n v="4337.5"/>
    <n v="0.65844402277039848"/>
    <s v="C0026"/>
    <s v="Golden Aura Creations"/>
    <s v="Samuel Moore"/>
    <x v="0"/>
    <x v="0"/>
    <s v="Albuquerque"/>
    <x v="0"/>
    <x v="0"/>
    <x v="4"/>
    <n v="12"/>
    <x v="18"/>
  </r>
  <r>
    <x v="95"/>
    <n v="50622"/>
    <x v="10"/>
    <x v="10"/>
    <s v="LuminousGlow Tinted Sunscreen 50ml"/>
    <x v="3"/>
    <n v="250"/>
    <n v="16.95"/>
    <n v="4237.5"/>
    <n v="5.2"/>
    <n v="1300"/>
    <n v="11.75"/>
    <n v="2937.5"/>
    <n v="0.69321533923303835"/>
    <s v="C0059"/>
    <s v="Eamon Kingsley"/>
    <s v="James Edwards"/>
    <x v="3"/>
    <x v="37"/>
    <s v="Newark"/>
    <x v="1"/>
    <x v="0"/>
    <x v="4"/>
    <n v="12"/>
    <x v="18"/>
  </r>
  <r>
    <x v="95"/>
    <n v="50623"/>
    <x v="37"/>
    <x v="37"/>
    <s v="SunGuard Shield SPF 50+ 100ml"/>
    <x v="3"/>
    <n v="200"/>
    <n v="24.75"/>
    <n v="4950"/>
    <n v="7.75"/>
    <n v="1550"/>
    <n v="17"/>
    <n v="3400"/>
    <n v="0.68686868686868685"/>
    <s v="C0070"/>
    <s v="PurePetals Beauty"/>
    <s v="Nicholas Coleman"/>
    <x v="4"/>
    <x v="27"/>
    <s v="Lansing"/>
    <x v="3"/>
    <x v="0"/>
    <x v="4"/>
    <n v="12"/>
    <x v="18"/>
  </r>
  <r>
    <x v="95"/>
    <n v="50624"/>
    <x v="11"/>
    <x v="11"/>
    <s v="ClearSkies UV Defense SPF 30 100ml"/>
    <x v="3"/>
    <n v="250"/>
    <n v="32.549999999999997"/>
    <n v="8137.4999999999991"/>
    <n v="11.25"/>
    <n v="2812.5"/>
    <n v="21.299999999999997"/>
    <n v="5324.9999999999991"/>
    <n v="0.65437788018433174"/>
    <s v="C0017"/>
    <s v="Seraphina Hart"/>
    <s v="David Carter"/>
    <x v="1"/>
    <x v="2"/>
    <s v="Buffalo"/>
    <x v="1"/>
    <x v="0"/>
    <x v="4"/>
    <n v="12"/>
    <x v="18"/>
  </r>
  <r>
    <x v="95"/>
    <n v="50625"/>
    <x v="31"/>
    <x v="31"/>
    <s v="TimelessElixir Anti-Wrinkle Serum 15ml"/>
    <x v="1"/>
    <n v="50"/>
    <n v="19.349999999999998"/>
    <n v="967.49999999999989"/>
    <n v="7.55"/>
    <n v="377.5"/>
    <n v="11.799999999999997"/>
    <n v="589.99999999999989"/>
    <n v="0.60981912144702832"/>
    <s v="C0038"/>
    <s v="StarryGrace Luxe Skincare"/>
    <s v="Olivia Harrison"/>
    <x v="3"/>
    <x v="7"/>
    <s v="Baltimore"/>
    <x v="2"/>
    <x v="0"/>
    <x v="4"/>
    <n v="12"/>
    <x v="18"/>
  </r>
  <r>
    <x v="95"/>
    <n v="50626"/>
    <x v="8"/>
    <x v="8"/>
    <s v="CrystalClear Hyaluronic Boost 30ml"/>
    <x v="1"/>
    <n v="50"/>
    <n v="19.100000000000001"/>
    <n v="955.00000000000011"/>
    <n v="6.6"/>
    <n v="330"/>
    <n v="12.500000000000002"/>
    <n v="625.00000000000011"/>
    <n v="0.65445026178010479"/>
    <s v="C0005"/>
    <s v="Rylan Callahan"/>
    <s v="Michael Evans"/>
    <x v="1"/>
    <x v="10"/>
    <s v="Houston"/>
    <x v="2"/>
    <x v="0"/>
    <x v="4"/>
    <n v="12"/>
    <x v="18"/>
  </r>
  <r>
    <x v="95"/>
    <n v="50627"/>
    <x v="54"/>
    <x v="54"/>
    <s v="LuxeSilk Oil Cleansing Essence 200 ml"/>
    <x v="2"/>
    <n v="50"/>
    <n v="25.75"/>
    <n v="1287.5"/>
    <n v="11.25"/>
    <n v="562.5"/>
    <n v="14.5"/>
    <n v="725"/>
    <n v="0.56310679611650483"/>
    <s v="C0061"/>
    <s v="Aurelia Quinn"/>
    <s v="Mia Hughes"/>
    <x v="2"/>
    <x v="13"/>
    <s v="Oakland"/>
    <x v="0"/>
    <x v="0"/>
    <x v="4"/>
    <n v="12"/>
    <x v="18"/>
  </r>
  <r>
    <x v="95"/>
    <n v="50628"/>
    <x v="37"/>
    <x v="37"/>
    <s v="SunGuard Shield SPF 50+ 100ml"/>
    <x v="3"/>
    <n v="100"/>
    <n v="24.75"/>
    <n v="2475"/>
    <n v="7.75"/>
    <n v="775"/>
    <n v="17"/>
    <n v="1700"/>
    <n v="0.68686868686868685"/>
    <s v="C0020"/>
    <s v="Lyric Davenport"/>
    <s v="Elizabeth Young"/>
    <x v="2"/>
    <x v="13"/>
    <s v="San Diego"/>
    <x v="0"/>
    <x v="0"/>
    <x v="4"/>
    <n v="12"/>
    <x v="18"/>
  </r>
  <r>
    <x v="96"/>
    <n v="50629"/>
    <x v="0"/>
    <x v="0"/>
    <s v="HydraBloom Hydrating Moisturizer 100ml"/>
    <x v="0"/>
    <n v="50"/>
    <n v="24.85"/>
    <n v="1242.5"/>
    <n v="7.75"/>
    <n v="387.5"/>
    <n v="17.100000000000001"/>
    <n v="855"/>
    <n v="0.68812877263581484"/>
    <s v="C0029"/>
    <s v="OpulentSilk Beauty"/>
    <s v="Samantha Mitchell"/>
    <x v="4"/>
    <x v="15"/>
    <s v="Louisville"/>
    <x v="2"/>
    <x v="0"/>
    <x v="4"/>
    <n v="13"/>
    <x v="19"/>
  </r>
  <r>
    <x v="96"/>
    <n v="50630"/>
    <x v="42"/>
    <x v="42"/>
    <s v="AquaFresh Hydrating Toner 200ml"/>
    <x v="4"/>
    <n v="150"/>
    <n v="19.600000000000001"/>
    <n v="2940"/>
    <n v="6.6"/>
    <n v="990"/>
    <n v="13.000000000000002"/>
    <n v="1950"/>
    <n v="0.66326530612244894"/>
    <s v="C0067"/>
    <s v="Oberon Sterling"/>
    <s v="Rachel Owens"/>
    <x v="4"/>
    <x v="16"/>
    <s v="Springfield"/>
    <x v="3"/>
    <x v="0"/>
    <x v="4"/>
    <n v="13"/>
    <x v="19"/>
  </r>
  <r>
    <x v="96"/>
    <n v="50631"/>
    <x v="52"/>
    <x v="52"/>
    <s v="CalmBliss Soothing Toner 100ml"/>
    <x v="4"/>
    <n v="150"/>
    <n v="13"/>
    <n v="1950"/>
    <n v="4.7"/>
    <n v="705"/>
    <n v="8.3000000000000007"/>
    <n v="1245"/>
    <n v="0.63846153846153841"/>
    <s v="C0056"/>
    <s v="Imogen West"/>
    <s v="Ava Franklin"/>
    <x v="1"/>
    <x v="33"/>
    <s v="Little Rock"/>
    <x v="2"/>
    <x v="0"/>
    <x v="4"/>
    <n v="13"/>
    <x v="19"/>
  </r>
  <r>
    <x v="96"/>
    <n v="50632"/>
    <x v="8"/>
    <x v="8"/>
    <s v="CrystalClear Hyaluronic Boost 30ml"/>
    <x v="1"/>
    <n v="50"/>
    <n v="19.100000000000001"/>
    <n v="955.00000000000011"/>
    <n v="6.6"/>
    <n v="330"/>
    <n v="12.500000000000002"/>
    <n v="625.00000000000011"/>
    <n v="0.65445026178010479"/>
    <s v="C0004"/>
    <s v="Enchanted Silk Creations"/>
    <s v="David Carter"/>
    <x v="1"/>
    <x v="2"/>
    <s v="New York City"/>
    <x v="1"/>
    <x v="0"/>
    <x v="4"/>
    <n v="13"/>
    <x v="19"/>
  </r>
  <r>
    <x v="96"/>
    <n v="50633"/>
    <x v="38"/>
    <x v="38"/>
    <s v="CrystalGlow Gentle Exfoliator 100ml"/>
    <x v="7"/>
    <n v="50"/>
    <n v="19.95"/>
    <n v="997.5"/>
    <n v="7.45"/>
    <n v="372.5"/>
    <n v="12.5"/>
    <n v="625"/>
    <n v="0.62656641604010022"/>
    <s v="C0013"/>
    <s v="Seraphina Sinclair"/>
    <s v="Jessica Foster"/>
    <x v="2"/>
    <x v="20"/>
    <s v="Wasilla"/>
    <x v="0"/>
    <x v="0"/>
    <x v="4"/>
    <n v="13"/>
    <x v="19"/>
  </r>
  <r>
    <x v="96"/>
    <n v="50634"/>
    <x v="37"/>
    <x v="37"/>
    <s v="SunGuard Shield SPF 50+ 100ml"/>
    <x v="3"/>
    <n v="200"/>
    <n v="24.75"/>
    <n v="4950"/>
    <n v="7.75"/>
    <n v="1550"/>
    <n v="17"/>
    <n v="3400"/>
    <n v="0.68686868686868685"/>
    <s v="C0051"/>
    <s v="InfinitiCraft Corp."/>
    <s v="William Jenkins"/>
    <x v="3"/>
    <x v="6"/>
    <s v="Tampa"/>
    <x v="2"/>
    <x v="0"/>
    <x v="4"/>
    <n v="13"/>
    <x v="19"/>
  </r>
  <r>
    <x v="96"/>
    <n v="50635"/>
    <x v="54"/>
    <x v="54"/>
    <s v="LuxeSilk Oil Cleansing Essence 200 ml"/>
    <x v="2"/>
    <n v="100"/>
    <n v="25.75"/>
    <n v="2575"/>
    <n v="11.25"/>
    <n v="1125"/>
    <n v="14.5"/>
    <n v="1450"/>
    <n v="0.56310679611650483"/>
    <s v="C0025"/>
    <s v="Eamon Nash"/>
    <s v="Samuel Moore"/>
    <x v="0"/>
    <x v="1"/>
    <s v="Tucson"/>
    <x v="0"/>
    <x v="0"/>
    <x v="4"/>
    <n v="13"/>
    <x v="19"/>
  </r>
  <r>
    <x v="96"/>
    <n v="50636"/>
    <x v="14"/>
    <x v="14"/>
    <s v="DewDrop Hydration Sheet Mask"/>
    <x v="5"/>
    <n v="150"/>
    <n v="17.350000000000001"/>
    <n v="2602.5"/>
    <n v="7.45"/>
    <n v="1117.5"/>
    <n v="9.9000000000000021"/>
    <n v="1485"/>
    <n v="0.57060518731988474"/>
    <s v="C0045"/>
    <s v="AuroraBlossom Essentials"/>
    <s v="Ashley Turner"/>
    <x v="2"/>
    <x v="13"/>
    <s v="Fresno"/>
    <x v="0"/>
    <x v="0"/>
    <x v="4"/>
    <n v="13"/>
    <x v="19"/>
  </r>
  <r>
    <x v="97"/>
    <n v="50637"/>
    <x v="16"/>
    <x v="16"/>
    <s v="FreshWipe Cleansing Towelettes  80s"/>
    <x v="6"/>
    <n v="50"/>
    <n v="14.55"/>
    <n v="727.5"/>
    <n v="6.55"/>
    <n v="327.5"/>
    <n v="8"/>
    <n v="400"/>
    <n v="0.54982817869415812"/>
    <s v="C0022"/>
    <s v="Pinnacle Sphere Corp."/>
    <s v="Victoria Reed"/>
    <x v="2"/>
    <x v="4"/>
    <s v="Portland"/>
    <x v="0"/>
    <x v="0"/>
    <x v="4"/>
    <n v="14"/>
    <x v="19"/>
  </r>
  <r>
    <x v="97"/>
    <n v="50638"/>
    <x v="19"/>
    <x v="19"/>
    <s v="ClearSkies UV Defense SPF 30 30ml"/>
    <x v="3"/>
    <n v="100"/>
    <n v="11.299999999999999"/>
    <n v="1130"/>
    <n v="4.7"/>
    <n v="470"/>
    <n v="6.5999999999999988"/>
    <n v="660"/>
    <n v="0.58407079646017701"/>
    <s v="C0032"/>
    <s v="AquaFusion Incorporated"/>
    <s v="Ashley Turner"/>
    <x v="2"/>
    <x v="13"/>
    <s v="San Jose"/>
    <x v="0"/>
    <x v="0"/>
    <x v="4"/>
    <n v="14"/>
    <x v="19"/>
  </r>
  <r>
    <x v="97"/>
    <n v="50639"/>
    <x v="63"/>
    <x v="63"/>
    <s v="LuxeSilk Oil Cleansing Essence 100 ml"/>
    <x v="2"/>
    <n v="100"/>
    <n v="15.45"/>
    <n v="1545"/>
    <n v="6.55"/>
    <n v="655"/>
    <n v="8.8999999999999986"/>
    <n v="890"/>
    <n v="0.57605177993527512"/>
    <s v="C0060"/>
    <s v="GoldenHarbor Cosmetix"/>
    <s v="Christopher Green"/>
    <x v="0"/>
    <x v="35"/>
    <s v="Salt Lake City"/>
    <x v="0"/>
    <x v="0"/>
    <x v="4"/>
    <n v="14"/>
    <x v="19"/>
  </r>
  <r>
    <x v="97"/>
    <n v="50640"/>
    <x v="2"/>
    <x v="2"/>
    <s v="TimelessElixir Anti-Wrinkle Serum 30m"/>
    <x v="1"/>
    <n v="100"/>
    <n v="25.3"/>
    <n v="2530"/>
    <n v="9.4"/>
    <n v="940"/>
    <n v="15.9"/>
    <n v="1590"/>
    <n v="0.62845849802371545"/>
    <s v="C0048"/>
    <s v="Octavia Hart"/>
    <s v="Victoria Reed"/>
    <x v="2"/>
    <x v="24"/>
    <s v="Seattle"/>
    <x v="0"/>
    <x v="0"/>
    <x v="4"/>
    <n v="14"/>
    <x v="19"/>
  </r>
  <r>
    <x v="97"/>
    <n v="50641"/>
    <x v="50"/>
    <x v="50"/>
    <s v="SilkSkin Lightweight Moisture Veil 50ml"/>
    <x v="0"/>
    <n v="100"/>
    <n v="16.349999999999998"/>
    <n v="1634.9999999999998"/>
    <n v="5.2"/>
    <n v="520"/>
    <n v="11.149999999999999"/>
    <n v="1114.9999999999998"/>
    <n v="0.68195718654434245"/>
    <s v="C0003"/>
    <s v="Rosy Flair Beauty"/>
    <s v="Elizabeth Young"/>
    <x v="2"/>
    <x v="13"/>
    <s v="Los Angeles"/>
    <x v="0"/>
    <x v="0"/>
    <x v="4"/>
    <n v="14"/>
    <x v="19"/>
  </r>
  <r>
    <x v="97"/>
    <n v="50642"/>
    <x v="21"/>
    <x v="21"/>
    <s v="RadiantGlow Gel Cleanser 100ml"/>
    <x v="2"/>
    <n v="100"/>
    <n v="12.25"/>
    <n v="1225"/>
    <n v="4.45"/>
    <n v="445"/>
    <n v="7.8"/>
    <n v="780"/>
    <n v="0.63673469387755099"/>
    <s v="C0036"/>
    <s v="MoonlightHarbor Beauty"/>
    <s v="Rachel Owens"/>
    <x v="4"/>
    <x v="31"/>
    <s v="Milwaukee"/>
    <x v="3"/>
    <x v="0"/>
    <x v="4"/>
    <n v="14"/>
    <x v="19"/>
  </r>
  <r>
    <x v="97"/>
    <n v="50643"/>
    <x v="4"/>
    <x v="4"/>
    <s v="HydraBloom Hydrating Moisturizer 50ml"/>
    <x v="0"/>
    <n v="150"/>
    <n v="14.95"/>
    <n v="2242.5"/>
    <n v="4.45"/>
    <n v="667.5"/>
    <n v="10.5"/>
    <n v="1575"/>
    <n v="0.7023411371237458"/>
    <s v="C0040"/>
    <s v="Atticus Quinn"/>
    <s v="Emily Clarke"/>
    <x v="3"/>
    <x v="29"/>
    <s v="Charlotte"/>
    <x v="2"/>
    <x v="0"/>
    <x v="4"/>
    <n v="14"/>
    <x v="19"/>
  </r>
  <r>
    <x v="98"/>
    <n v="50644"/>
    <x v="1"/>
    <x v="1"/>
    <s v="VitaGlow Brightening Serum 30ml"/>
    <x v="1"/>
    <n v="100"/>
    <n v="22.1"/>
    <n v="2210"/>
    <n v="7.6"/>
    <n v="760"/>
    <n v="14.500000000000002"/>
    <n v="1450"/>
    <n v="0.65610859728506787"/>
    <s v="C0065"/>
    <s v="CelestialGlow Essentials"/>
    <s v="Benjamin Lawson"/>
    <x v="1"/>
    <x v="25"/>
    <s v="Kansas City"/>
    <x v="3"/>
    <x v="0"/>
    <x v="4"/>
    <n v="15"/>
    <x v="19"/>
  </r>
  <r>
    <x v="98"/>
    <n v="50645"/>
    <x v="11"/>
    <x v="11"/>
    <s v="ClearSkies UV Defense SPF 30 100ml"/>
    <x v="3"/>
    <n v="50"/>
    <n v="32.549999999999997"/>
    <n v="1627.4999999999998"/>
    <n v="11.25"/>
    <n v="562.5"/>
    <n v="21.299999999999997"/>
    <n v="1064.9999999999998"/>
    <n v="0.65437788018433174"/>
    <s v="C0001"/>
    <s v="Belle Glow Cosmetics"/>
    <s v="Elizabeth Young"/>
    <x v="2"/>
    <x v="13"/>
    <s v="Los Angeles"/>
    <x v="0"/>
    <x v="0"/>
    <x v="4"/>
    <n v="15"/>
    <x v="19"/>
  </r>
  <r>
    <x v="98"/>
    <n v="50646"/>
    <x v="15"/>
    <x v="15"/>
    <s v="VitaGlow Brightening Serum 50ml"/>
    <x v="1"/>
    <n v="100"/>
    <n v="31.45"/>
    <n v="3145"/>
    <n v="12"/>
    <n v="1200"/>
    <n v="19.45"/>
    <n v="1945"/>
    <n v="0.61844197138314783"/>
    <s v="C0033"/>
    <s v="ZenithGrove Solutions"/>
    <s v="Ava Franklin"/>
    <x v="1"/>
    <x v="26"/>
    <s v="Birmingham"/>
    <x v="2"/>
    <x v="0"/>
    <x v="4"/>
    <n v="15"/>
    <x v="19"/>
  </r>
  <r>
    <x v="98"/>
    <n v="50647"/>
    <x v="53"/>
    <x v="53"/>
    <s v="DreamSoothe Overnight Mask 100g"/>
    <x v="5"/>
    <n v="50"/>
    <n v="21.75"/>
    <n v="1087.5"/>
    <n v="9.5500000000000007"/>
    <n v="477.5"/>
    <n v="12.2"/>
    <n v="610"/>
    <n v="0.56091954022988511"/>
    <s v="C0052"/>
    <s v="OceanQuest Enterprises"/>
    <s v="Emily Clarke"/>
    <x v="3"/>
    <x v="9"/>
    <s v="Charleston"/>
    <x v="2"/>
    <x v="0"/>
    <x v="4"/>
    <n v="15"/>
    <x v="19"/>
  </r>
  <r>
    <x v="98"/>
    <n v="50648"/>
    <x v="4"/>
    <x v="4"/>
    <s v="HydraBloom Hydrating Moisturizer 50ml"/>
    <x v="0"/>
    <n v="100"/>
    <n v="14.95"/>
    <n v="1495"/>
    <n v="4.45"/>
    <n v="445"/>
    <n v="10.5"/>
    <n v="1050"/>
    <n v="0.7023411371237458"/>
    <s v="C0042"/>
    <s v="Jasper Monroe"/>
    <s v="Nicholas Coleman"/>
    <x v="4"/>
    <x v="27"/>
    <s v="Detroit"/>
    <x v="3"/>
    <x v="0"/>
    <x v="4"/>
    <n v="15"/>
    <x v="19"/>
  </r>
  <r>
    <x v="99"/>
    <n v="50649"/>
    <x v="23"/>
    <x v="23"/>
    <s v="RadiantGlow Gel Cleanser 50ml"/>
    <x v="2"/>
    <n v="100"/>
    <n v="4.7"/>
    <n v="470"/>
    <n v="2.2999999999999998"/>
    <n v="230"/>
    <n v="2.4000000000000004"/>
    <n v="240"/>
    <n v="0.51063829787234039"/>
    <s v="C0014"/>
    <s v="Stellar Dynamo Corp."/>
    <s v="Olivia Harrison"/>
    <x v="3"/>
    <x v="14"/>
    <s v="Richmond"/>
    <x v="2"/>
    <x v="0"/>
    <x v="4"/>
    <n v="18"/>
    <x v="19"/>
  </r>
  <r>
    <x v="99"/>
    <n v="50650"/>
    <x v="0"/>
    <x v="0"/>
    <s v="HydraBloom Hydrating Moisturizer 100ml"/>
    <x v="0"/>
    <n v="150"/>
    <n v="24.85"/>
    <n v="3727.5"/>
    <n v="7.75"/>
    <n v="1162.5"/>
    <n v="17.100000000000001"/>
    <n v="2565"/>
    <n v="0.68812877263581484"/>
    <s v="C0066"/>
    <s v="MoonlitBloom Creations"/>
    <s v="Daniel Nelson"/>
    <x v="0"/>
    <x v="3"/>
    <s v="Gillette"/>
    <x v="0"/>
    <x v="0"/>
    <x v="4"/>
    <n v="18"/>
    <x v="19"/>
  </r>
  <r>
    <x v="99"/>
    <n v="50651"/>
    <x v="34"/>
    <x v="34"/>
    <s v="HydraBloom Hydrating Moisturizer 30ml"/>
    <x v="0"/>
    <n v="50"/>
    <n v="8.1"/>
    <n v="405"/>
    <n v="3.3"/>
    <n v="165"/>
    <n v="4.8"/>
    <n v="240"/>
    <n v="0.59259259259259256"/>
    <s v="C0046"/>
    <s v="CrimsonPeak Ventures"/>
    <s v="Michael Evans"/>
    <x v="1"/>
    <x v="10"/>
    <s v="Fort Worth"/>
    <x v="2"/>
    <x v="0"/>
    <x v="4"/>
    <n v="18"/>
    <x v="19"/>
  </r>
  <r>
    <x v="99"/>
    <n v="50652"/>
    <x v="37"/>
    <x v="37"/>
    <s v="SunGuard Shield SPF 50+ 100ml"/>
    <x v="3"/>
    <n v="200"/>
    <n v="24.75"/>
    <n v="4950"/>
    <n v="7.75"/>
    <n v="1550"/>
    <n v="17"/>
    <n v="3400"/>
    <n v="0.68686868686868685"/>
    <s v="C0027"/>
    <s v="PureHarbor Creations"/>
    <s v="Jennifer Adams"/>
    <x v="1"/>
    <x v="10"/>
    <s v="Austin"/>
    <x v="2"/>
    <x v="0"/>
    <x v="4"/>
    <n v="18"/>
    <x v="19"/>
  </r>
  <r>
    <x v="99"/>
    <n v="50653"/>
    <x v="50"/>
    <x v="50"/>
    <s v="SilkSkin Lightweight Moisture Veil 50ml"/>
    <x v="0"/>
    <n v="150"/>
    <n v="16.349999999999998"/>
    <n v="2452.4999999999995"/>
    <n v="5.2"/>
    <n v="780"/>
    <n v="11.149999999999999"/>
    <n v="1672.4999999999995"/>
    <n v="0.68195718654434245"/>
    <s v="C0029"/>
    <s v="OpulentSilk Beauty"/>
    <s v="Samantha Mitchell"/>
    <x v="4"/>
    <x v="15"/>
    <s v="Louisville"/>
    <x v="2"/>
    <x v="0"/>
    <x v="4"/>
    <n v="18"/>
    <x v="19"/>
  </r>
  <r>
    <x v="99"/>
    <n v="50654"/>
    <x v="13"/>
    <x v="13"/>
    <s v="LuminousGlow Tinted Sunscreen 100ml"/>
    <x v="3"/>
    <n v="200"/>
    <n v="26.35"/>
    <n v="5270"/>
    <n v="9"/>
    <n v="1800"/>
    <n v="17.350000000000001"/>
    <n v="3470"/>
    <n v="0.65844402277039848"/>
    <s v="C0064"/>
    <s v="DiamondElegance Beauty"/>
    <s v="Jessica Foster"/>
    <x v="2"/>
    <x v="20"/>
    <s v="Kodiak"/>
    <x v="0"/>
    <x v="0"/>
    <x v="4"/>
    <n v="18"/>
    <x v="19"/>
  </r>
  <r>
    <x v="100"/>
    <n v="50655"/>
    <x v="3"/>
    <x v="3"/>
    <s v="RadiantGlow Gel Cleanser 200ml"/>
    <x v="2"/>
    <n v="50"/>
    <n v="20.350000000000001"/>
    <n v="1017.5000000000001"/>
    <n v="7.75"/>
    <n v="387.5"/>
    <n v="12.600000000000001"/>
    <n v="630.00000000000011"/>
    <n v="0.61916461916461918"/>
    <s v="C0005"/>
    <s v="Rylan Callahan"/>
    <s v="Michael Evans"/>
    <x v="1"/>
    <x v="10"/>
    <s v="Houston"/>
    <x v="2"/>
    <x v="0"/>
    <x v="4"/>
    <n v="19"/>
    <x v="19"/>
  </r>
  <r>
    <x v="100"/>
    <n v="50656"/>
    <x v="21"/>
    <x v="21"/>
    <s v="RadiantGlow Gel Cleanser 100ml"/>
    <x v="2"/>
    <n v="50"/>
    <n v="12.25"/>
    <n v="612.5"/>
    <n v="4.45"/>
    <n v="222.5"/>
    <n v="7.8"/>
    <n v="390"/>
    <n v="0.63673469387755099"/>
    <s v="C0031"/>
    <s v="StellarWings Incorporated"/>
    <s v="Matthew Walker"/>
    <x v="1"/>
    <x v="23"/>
    <s v="Atlanta"/>
    <x v="2"/>
    <x v="0"/>
    <x v="4"/>
    <n v="19"/>
    <x v="19"/>
  </r>
  <r>
    <x v="100"/>
    <n v="50657"/>
    <x v="38"/>
    <x v="38"/>
    <s v="CrystalGlow Gentle Exfoliator 100ml"/>
    <x v="7"/>
    <n v="50"/>
    <n v="19.95"/>
    <n v="997.5"/>
    <n v="7.45"/>
    <n v="372.5"/>
    <n v="12.5"/>
    <n v="625"/>
    <n v="0.62656641604010022"/>
    <s v="C0068"/>
    <s v="IvoryRadiance Cosmetix"/>
    <s v="Olivia Harrison"/>
    <x v="3"/>
    <x v="7"/>
    <s v="Annapolis"/>
    <x v="2"/>
    <x v="0"/>
    <x v="4"/>
    <n v="19"/>
    <x v="19"/>
  </r>
  <r>
    <x v="100"/>
    <n v="50658"/>
    <x v="4"/>
    <x v="4"/>
    <s v="HydraBloom Hydrating Moisturizer 50ml"/>
    <x v="0"/>
    <n v="50"/>
    <n v="14.95"/>
    <n v="747.5"/>
    <n v="4.45"/>
    <n v="222.5"/>
    <n v="10.5"/>
    <n v="525"/>
    <n v="0.7023411371237458"/>
    <s v="C0044"/>
    <s v="OpulentElixir Beauty"/>
    <s v="David Carter"/>
    <x v="1"/>
    <x v="2"/>
    <s v="Syracuse"/>
    <x v="1"/>
    <x v="0"/>
    <x v="4"/>
    <n v="19"/>
    <x v="19"/>
  </r>
  <r>
    <x v="100"/>
    <n v="50659"/>
    <x v="8"/>
    <x v="8"/>
    <s v="CrystalClear Hyaluronic Boost 30ml"/>
    <x v="1"/>
    <n v="50"/>
    <n v="19.100000000000001"/>
    <n v="955.00000000000011"/>
    <n v="6.6"/>
    <n v="330"/>
    <n v="12.500000000000002"/>
    <n v="625.00000000000011"/>
    <n v="0.65445026178010479"/>
    <s v="C0070"/>
    <s v="PurePetals Beauty"/>
    <s v="Nicholas Coleman"/>
    <x v="4"/>
    <x v="27"/>
    <s v="Lansing"/>
    <x v="3"/>
    <x v="0"/>
    <x v="4"/>
    <n v="19"/>
    <x v="19"/>
  </r>
  <r>
    <x v="100"/>
    <n v="50660"/>
    <x v="64"/>
    <x v="64"/>
    <s v="AquaFresh Hydrating Toner 100ml"/>
    <x v="4"/>
    <n v="100"/>
    <n v="9.4"/>
    <n v="940"/>
    <n v="3.3"/>
    <n v="330"/>
    <n v="6.1000000000000005"/>
    <n v="610"/>
    <n v="0.64893617021276595"/>
    <s v="C0013"/>
    <s v="Seraphina Sinclair"/>
    <s v="Jessica Foster"/>
    <x v="2"/>
    <x v="20"/>
    <s v="Wasilla"/>
    <x v="0"/>
    <x v="0"/>
    <x v="4"/>
    <n v="19"/>
    <x v="19"/>
  </r>
  <r>
    <x v="100"/>
    <n v="50661"/>
    <x v="50"/>
    <x v="50"/>
    <s v="SilkSkin Lightweight Moisture Veil 50ml"/>
    <x v="0"/>
    <n v="100"/>
    <n v="16.349999999999998"/>
    <n v="1634.9999999999998"/>
    <n v="5.2"/>
    <n v="520"/>
    <n v="11.149999999999999"/>
    <n v="1114.9999999999998"/>
    <n v="0.68195718654434245"/>
    <s v="C0011"/>
    <s v="Celestial Silk Luxe Skincare"/>
    <s v="Joseph Simmons"/>
    <x v="4"/>
    <x v="19"/>
    <s v="Minneapolis"/>
    <x v="3"/>
    <x v="0"/>
    <x v="4"/>
    <n v="19"/>
    <x v="19"/>
  </r>
  <r>
    <x v="100"/>
    <n v="50662"/>
    <x v="35"/>
    <x v="35"/>
    <s v="DreamSoothe Overnight Mask 50g"/>
    <x v="5"/>
    <n v="100"/>
    <n v="14.25"/>
    <n v="1425"/>
    <n v="6.55"/>
    <n v="655"/>
    <n v="7.7"/>
    <n v="770"/>
    <n v="0.54035087719298247"/>
    <s v="C0034"/>
    <s v="Cassian Winters"/>
    <s v="David Carter"/>
    <x v="1"/>
    <x v="2"/>
    <s v="Albany"/>
    <x v="1"/>
    <x v="0"/>
    <x v="4"/>
    <n v="19"/>
    <x v="19"/>
  </r>
  <r>
    <x v="101"/>
    <n v="50663"/>
    <x v="37"/>
    <x v="37"/>
    <s v="SunGuard Shield SPF 50+ 100ml"/>
    <x v="3"/>
    <n v="250"/>
    <n v="24.75"/>
    <n v="6187.5"/>
    <n v="7.75"/>
    <n v="1937.5"/>
    <n v="17"/>
    <n v="4250"/>
    <n v="0.68686868686868685"/>
    <s v="C0001"/>
    <s v="Belle Glow Cosmetics"/>
    <s v="Elizabeth Young"/>
    <x v="2"/>
    <x v="13"/>
    <s v="Los Angeles"/>
    <x v="0"/>
    <x v="0"/>
    <x v="4"/>
    <n v="20"/>
    <x v="20"/>
  </r>
  <r>
    <x v="101"/>
    <n v="50664"/>
    <x v="13"/>
    <x v="13"/>
    <s v="LuminousGlow Tinted Sunscreen 100ml"/>
    <x v="3"/>
    <n v="100"/>
    <n v="26.35"/>
    <n v="2635"/>
    <n v="9"/>
    <n v="900"/>
    <n v="17.350000000000001"/>
    <n v="1735"/>
    <n v="0.65844402277039848"/>
    <s v="C0061"/>
    <s v="Aurelia Quinn"/>
    <s v="Mia Hughes"/>
    <x v="2"/>
    <x v="13"/>
    <s v="Oakland"/>
    <x v="0"/>
    <x v="0"/>
    <x v="4"/>
    <n v="20"/>
    <x v="20"/>
  </r>
  <r>
    <x v="101"/>
    <n v="50665"/>
    <x v="49"/>
    <x v="49"/>
    <s v="TimelessElixir Anti-Wrinkle Serum 50ml"/>
    <x v="1"/>
    <n v="100"/>
    <n v="37.549999999999997"/>
    <n v="3754.9999999999995"/>
    <n v="14.25"/>
    <n v="1425"/>
    <n v="23.299999999999997"/>
    <n v="2329.9999999999995"/>
    <n v="0.62050599201065237"/>
    <s v="C0025"/>
    <s v="Eamon Nash"/>
    <s v="Samuel Moore"/>
    <x v="0"/>
    <x v="1"/>
    <s v="Tucson"/>
    <x v="0"/>
    <x v="0"/>
    <x v="4"/>
    <n v="20"/>
    <x v="20"/>
  </r>
  <r>
    <x v="101"/>
    <n v="50666"/>
    <x v="0"/>
    <x v="0"/>
    <s v="HydraBloom Hydrating Moisturizer 100ml"/>
    <x v="0"/>
    <n v="150"/>
    <n v="24.85"/>
    <n v="3727.5"/>
    <n v="7.75"/>
    <n v="1162.5"/>
    <n v="17.100000000000001"/>
    <n v="2565"/>
    <n v="0.68812877263581484"/>
    <s v="C0016"/>
    <s v="Griffin Maddox"/>
    <s v="Rachel Owens"/>
    <x v="4"/>
    <x v="16"/>
    <s v="Chicago"/>
    <x v="3"/>
    <x v="0"/>
    <x v="4"/>
    <n v="20"/>
    <x v="20"/>
  </r>
  <r>
    <x v="101"/>
    <n v="50667"/>
    <x v="37"/>
    <x v="37"/>
    <s v="SunGuard Shield SPF 50+ 100ml"/>
    <x v="3"/>
    <n v="250"/>
    <n v="24.75"/>
    <n v="6187.5"/>
    <n v="7.75"/>
    <n v="1937.5"/>
    <n v="17"/>
    <n v="4250"/>
    <n v="0.68686868686868685"/>
    <s v="C0051"/>
    <s v="InfinitiCraft Corp."/>
    <s v="William Jenkins"/>
    <x v="3"/>
    <x v="6"/>
    <s v="Tampa"/>
    <x v="2"/>
    <x v="0"/>
    <x v="4"/>
    <n v="20"/>
    <x v="20"/>
  </r>
  <r>
    <x v="101"/>
    <n v="50668"/>
    <x v="37"/>
    <x v="37"/>
    <s v="SunGuard Shield SPF 50+ 100ml"/>
    <x v="3"/>
    <n v="100"/>
    <n v="24.75"/>
    <n v="2475"/>
    <n v="7.75"/>
    <n v="775"/>
    <n v="17"/>
    <n v="1700"/>
    <n v="0.68686868686868685"/>
    <s v="C0060"/>
    <s v="GoldenHarbor Cosmetix"/>
    <s v="Christopher Green"/>
    <x v="0"/>
    <x v="35"/>
    <s v="Salt Lake City"/>
    <x v="0"/>
    <x v="0"/>
    <x v="4"/>
    <n v="20"/>
    <x v="20"/>
  </r>
  <r>
    <x v="101"/>
    <n v="50669"/>
    <x v="40"/>
    <x v="40"/>
    <s v="CalmBliss Soothing Toner 150ml"/>
    <x v="4"/>
    <n v="150"/>
    <n v="19.25"/>
    <n v="2887.5"/>
    <n v="6.55"/>
    <n v="982.5"/>
    <n v="12.7"/>
    <n v="1905"/>
    <n v="0.65974025974025974"/>
    <s v="C0023"/>
    <s v="Rosy Hue Beauty"/>
    <s v="Benjamin Ingram"/>
    <x v="0"/>
    <x v="22"/>
    <s v="Boise"/>
    <x v="0"/>
    <x v="0"/>
    <x v="4"/>
    <n v="20"/>
    <x v="20"/>
  </r>
  <r>
    <x v="101"/>
    <n v="50670"/>
    <x v="10"/>
    <x v="10"/>
    <s v="LuminousGlow Tinted Sunscreen 50ml"/>
    <x v="3"/>
    <n v="100"/>
    <n v="16.95"/>
    <n v="1695"/>
    <n v="5.2"/>
    <n v="520"/>
    <n v="11.75"/>
    <n v="1175"/>
    <n v="0.69321533923303835"/>
    <s v="C0041"/>
    <s v="Cassiopeia Dawson"/>
    <s v="Benjamin Lawson"/>
    <x v="1"/>
    <x v="5"/>
    <s v="Oklahoma City"/>
    <x v="2"/>
    <x v="0"/>
    <x v="4"/>
    <n v="20"/>
    <x v="20"/>
  </r>
  <r>
    <x v="102"/>
    <n v="50671"/>
    <x v="0"/>
    <x v="0"/>
    <s v="HydraBloom Hydrating Moisturizer 100ml"/>
    <x v="0"/>
    <n v="150"/>
    <n v="24.85"/>
    <n v="3727.5"/>
    <n v="7.75"/>
    <n v="1162.5"/>
    <n v="17.100000000000001"/>
    <n v="2565"/>
    <n v="0.68812877263581484"/>
    <s v="C0037"/>
    <s v="PureWhisper Essentials"/>
    <s v="Lauren King"/>
    <x v="4"/>
    <x v="18"/>
    <s v="Des Moines"/>
    <x v="3"/>
    <x v="0"/>
    <x v="4"/>
    <n v="21"/>
    <x v="20"/>
  </r>
  <r>
    <x v="102"/>
    <n v="50672"/>
    <x v="8"/>
    <x v="8"/>
    <s v="CrystalClear Hyaluronic Boost 30ml"/>
    <x v="1"/>
    <n v="50"/>
    <n v="19.100000000000001"/>
    <n v="955.00000000000011"/>
    <n v="6.6"/>
    <n v="330"/>
    <n v="12.500000000000002"/>
    <n v="625.00000000000011"/>
    <n v="0.65445026178010479"/>
    <s v="C0019"/>
    <s v="Delilah Prescott"/>
    <s v="Benjamin Lawson"/>
    <x v="1"/>
    <x v="25"/>
    <s v="Kansas City"/>
    <x v="3"/>
    <x v="0"/>
    <x v="4"/>
    <n v="21"/>
    <x v="20"/>
  </r>
  <r>
    <x v="102"/>
    <n v="50673"/>
    <x v="37"/>
    <x v="37"/>
    <s v="SunGuard Shield SPF 50+ 100ml"/>
    <x v="3"/>
    <n v="250"/>
    <n v="24.75"/>
    <n v="6187.5"/>
    <n v="7.75"/>
    <n v="1937.5"/>
    <n v="17"/>
    <n v="4250"/>
    <n v="0.68686868686868685"/>
    <s v="C0055"/>
    <s v="TimelessAura Luxe Skincare"/>
    <s v="Samantha Mitchell"/>
    <x v="4"/>
    <x v="32"/>
    <s v="Charleston"/>
    <x v="2"/>
    <x v="0"/>
    <x v="4"/>
    <n v="21"/>
    <x v="20"/>
  </r>
  <r>
    <x v="102"/>
    <n v="50674"/>
    <x v="3"/>
    <x v="3"/>
    <s v="RadiantGlow Gel Cleanser 200ml"/>
    <x v="2"/>
    <n v="100"/>
    <n v="20.350000000000001"/>
    <n v="2035.0000000000002"/>
    <n v="7.75"/>
    <n v="775"/>
    <n v="12.600000000000001"/>
    <n v="1260.0000000000002"/>
    <n v="0.61916461916461918"/>
    <s v="C0006"/>
    <s v="Maeve Kingsley"/>
    <s v="Christopher Green"/>
    <x v="0"/>
    <x v="21"/>
    <s v="Las Vegas"/>
    <x v="0"/>
    <x v="0"/>
    <x v="4"/>
    <n v="21"/>
    <x v="20"/>
  </r>
  <r>
    <x v="102"/>
    <n v="50675"/>
    <x v="41"/>
    <x v="41"/>
    <s v="VelvetSkin Renewing Scrub 50ml"/>
    <x v="7"/>
    <n v="100"/>
    <n v="15.649999999999999"/>
    <n v="1564.9999999999998"/>
    <n v="6.2"/>
    <n v="620"/>
    <n v="9.4499999999999993"/>
    <n v="944.99999999999977"/>
    <n v="0.60383386581469645"/>
    <s v="C0026"/>
    <s v="Golden Aura Creations"/>
    <s v="Samuel Moore"/>
    <x v="0"/>
    <x v="0"/>
    <s v="Albuquerque"/>
    <x v="0"/>
    <x v="0"/>
    <x v="4"/>
    <n v="21"/>
    <x v="20"/>
  </r>
  <r>
    <x v="102"/>
    <n v="50676"/>
    <x v="8"/>
    <x v="8"/>
    <s v="CrystalClear Hyaluronic Boost 30ml"/>
    <x v="1"/>
    <n v="150"/>
    <n v="19.100000000000001"/>
    <n v="2865"/>
    <n v="6.6"/>
    <n v="990"/>
    <n v="12.500000000000002"/>
    <n v="1875"/>
    <n v="0.65445026178010468"/>
    <s v="C0071"/>
    <s v="Cressida Steele"/>
    <s v="Matthew Walker"/>
    <x v="1"/>
    <x v="40"/>
    <s v="Nashville"/>
    <x v="2"/>
    <x v="0"/>
    <x v="4"/>
    <n v="21"/>
    <x v="20"/>
  </r>
  <r>
    <x v="102"/>
    <n v="50677"/>
    <x v="4"/>
    <x v="4"/>
    <s v="HydraBloom Hydrating Moisturizer 50ml"/>
    <x v="0"/>
    <n v="150"/>
    <n v="14.95"/>
    <n v="2242.5"/>
    <n v="4.45"/>
    <n v="667.5"/>
    <n v="10.5"/>
    <n v="1575"/>
    <n v="0.7023411371237458"/>
    <s v="C0003"/>
    <s v="Rosy Flair Beauty"/>
    <s v="Elizabeth Young"/>
    <x v="2"/>
    <x v="13"/>
    <s v="Los Angeles"/>
    <x v="0"/>
    <x v="0"/>
    <x v="4"/>
    <n v="21"/>
    <x v="20"/>
  </r>
  <r>
    <x v="103"/>
    <n v="50678"/>
    <x v="13"/>
    <x v="13"/>
    <s v="LuminousGlow Tinted Sunscreen 100ml"/>
    <x v="3"/>
    <n v="150"/>
    <n v="26.35"/>
    <n v="3952.5"/>
    <n v="9"/>
    <n v="1350"/>
    <n v="17.350000000000001"/>
    <n v="2602.5"/>
    <n v="0.65844402277039848"/>
    <s v="C0057"/>
    <s v="Phineas Dawson"/>
    <s v="Nicholas Coleman"/>
    <x v="4"/>
    <x v="34"/>
    <s v="Indianapolis"/>
    <x v="3"/>
    <x v="0"/>
    <x v="4"/>
    <n v="22"/>
    <x v="20"/>
  </r>
  <r>
    <x v="103"/>
    <n v="50679"/>
    <x v="50"/>
    <x v="50"/>
    <s v="SilkSkin Lightweight Moisture Veil 50ml"/>
    <x v="0"/>
    <n v="50"/>
    <n v="16.349999999999998"/>
    <n v="817.49999999999989"/>
    <n v="5.2"/>
    <n v="260"/>
    <n v="11.149999999999999"/>
    <n v="557.49999999999989"/>
    <n v="0.68195718654434245"/>
    <s v="C0020"/>
    <s v="Lyric Davenport"/>
    <s v="Elizabeth Young"/>
    <x v="2"/>
    <x v="13"/>
    <s v="San Diego"/>
    <x v="0"/>
    <x v="0"/>
    <x v="4"/>
    <n v="22"/>
    <x v="20"/>
  </r>
  <r>
    <x v="103"/>
    <n v="50680"/>
    <x v="14"/>
    <x v="14"/>
    <s v="DewDrop Hydration Sheet Mask"/>
    <x v="5"/>
    <n v="100"/>
    <n v="17.350000000000001"/>
    <n v="1735.0000000000002"/>
    <n v="7.45"/>
    <n v="745"/>
    <n v="9.9000000000000021"/>
    <n v="990.00000000000023"/>
    <n v="0.57060518731988474"/>
    <s v="C0014"/>
    <s v="Stellar Dynamo Corp."/>
    <s v="Olivia Harrison"/>
    <x v="3"/>
    <x v="14"/>
    <s v="Richmond"/>
    <x v="2"/>
    <x v="0"/>
    <x v="4"/>
    <n v="22"/>
    <x v="20"/>
  </r>
  <r>
    <x v="103"/>
    <n v="50681"/>
    <x v="38"/>
    <x v="38"/>
    <s v="CrystalGlow Gentle Exfoliator 100ml"/>
    <x v="7"/>
    <n v="50"/>
    <n v="19.95"/>
    <n v="997.5"/>
    <n v="7.45"/>
    <n v="372.5"/>
    <n v="12.5"/>
    <n v="625"/>
    <n v="0.62656641604010022"/>
    <s v="C0049"/>
    <s v="PinnacleSage Group"/>
    <s v="Ava Franklin"/>
    <x v="1"/>
    <x v="12"/>
    <s v="New Orleans"/>
    <x v="2"/>
    <x v="0"/>
    <x v="4"/>
    <n v="22"/>
    <x v="20"/>
  </r>
  <r>
    <x v="103"/>
    <n v="50682"/>
    <x v="10"/>
    <x v="10"/>
    <s v="LuminousGlow Tinted Sunscreen 50ml"/>
    <x v="3"/>
    <n v="250"/>
    <n v="16.95"/>
    <n v="4237.5"/>
    <n v="5.2"/>
    <n v="1300"/>
    <n v="11.75"/>
    <n v="2937.5"/>
    <n v="0.69321533923303835"/>
    <s v="C0048"/>
    <s v="Octavia Hart"/>
    <s v="Victoria Reed"/>
    <x v="2"/>
    <x v="24"/>
    <s v="Seattle"/>
    <x v="0"/>
    <x v="0"/>
    <x v="4"/>
    <n v="22"/>
    <x v="20"/>
  </r>
  <r>
    <x v="104"/>
    <n v="50683"/>
    <x v="51"/>
    <x v="51"/>
    <s v="SunGuard Shield SPF 50+ 30ml"/>
    <x v="3"/>
    <n v="50"/>
    <n v="9.9"/>
    <n v="495"/>
    <n v="3.3"/>
    <n v="165"/>
    <n v="6.6000000000000005"/>
    <n v="330"/>
    <n v="0.66666666666666663"/>
    <s v="C0032"/>
    <s v="AquaFusion Incorporated"/>
    <s v="Ashley Turner"/>
    <x v="2"/>
    <x v="13"/>
    <s v="San Jose"/>
    <x v="0"/>
    <x v="0"/>
    <x v="4"/>
    <n v="25"/>
    <x v="20"/>
  </r>
  <r>
    <x v="104"/>
    <n v="50684"/>
    <x v="1"/>
    <x v="1"/>
    <s v="VitaGlow Brightening Serum 30ml"/>
    <x v="1"/>
    <n v="100"/>
    <n v="22.1"/>
    <n v="2210"/>
    <n v="7.6"/>
    <n v="760"/>
    <n v="14.500000000000002"/>
    <n v="1450"/>
    <n v="0.65610859728506787"/>
    <s v="C0009"/>
    <s v="Imelda Sinclair"/>
    <s v="William Jenkins"/>
    <x v="3"/>
    <x v="6"/>
    <s v="Miami"/>
    <x v="2"/>
    <x v="0"/>
    <x v="4"/>
    <n v="25"/>
    <x v="20"/>
  </r>
  <r>
    <x v="104"/>
    <n v="50685"/>
    <x v="37"/>
    <x v="37"/>
    <s v="SunGuard Shield SPF 50+ 100ml"/>
    <x v="3"/>
    <n v="250"/>
    <n v="24.75"/>
    <n v="6187.5"/>
    <n v="7.75"/>
    <n v="1937.5"/>
    <n v="17"/>
    <n v="4250"/>
    <n v="0.68686868686868685"/>
    <s v="C0060"/>
    <s v="GoldenHarbor Cosmetix"/>
    <s v="Christopher Green"/>
    <x v="0"/>
    <x v="35"/>
    <s v="Salt Lake City"/>
    <x v="0"/>
    <x v="0"/>
    <x v="4"/>
    <n v="25"/>
    <x v="20"/>
  </r>
  <r>
    <x v="104"/>
    <n v="50686"/>
    <x v="6"/>
    <x v="6"/>
    <s v="CrystalClear Hyaluronic Boost 15ml"/>
    <x v="1"/>
    <n v="150"/>
    <n v="14.75"/>
    <n v="2212.5"/>
    <n v="5.45"/>
    <n v="817.5"/>
    <n v="9.3000000000000007"/>
    <n v="1395"/>
    <n v="0.63050847457627124"/>
    <s v="C0047"/>
    <s v="SilverWave Creations"/>
    <s v="Samuel Moore"/>
    <x v="0"/>
    <x v="0"/>
    <s v="Santa Fe"/>
    <x v="0"/>
    <x v="0"/>
    <x v="4"/>
    <n v="25"/>
    <x v="20"/>
  </r>
  <r>
    <x v="104"/>
    <n v="50687"/>
    <x v="18"/>
    <x v="18"/>
    <s v="PurePurge Micellar Cleansing Water 100ml"/>
    <x v="6"/>
    <n v="50"/>
    <n v="3.9"/>
    <n v="195"/>
    <n v="2.2999999999999998"/>
    <n v="115"/>
    <n v="1.6"/>
    <n v="80"/>
    <n v="0.41025641025641024"/>
    <s v="C0008"/>
    <s v="Serenity Sinclair"/>
    <s v="Ashley Turner"/>
    <x v="2"/>
    <x v="13"/>
    <s v="San Francisco"/>
    <x v="0"/>
    <x v="0"/>
    <x v="4"/>
    <n v="25"/>
    <x v="20"/>
  </r>
  <r>
    <x v="104"/>
    <n v="50688"/>
    <x v="8"/>
    <x v="8"/>
    <s v="CrystalClear Hyaluronic Boost 30ml"/>
    <x v="1"/>
    <n v="100"/>
    <n v="19.100000000000001"/>
    <n v="1910.0000000000002"/>
    <n v="6.6"/>
    <n v="660"/>
    <n v="12.500000000000002"/>
    <n v="1250.0000000000002"/>
    <n v="0.65445026178010479"/>
    <s v="C0039"/>
    <s v="EtherealSilk Creations"/>
    <s v="Grace Allen"/>
    <x v="2"/>
    <x v="20"/>
    <s v="Juneau"/>
    <x v="0"/>
    <x v="0"/>
    <x v="4"/>
    <n v="25"/>
    <x v="20"/>
  </r>
  <r>
    <x v="105"/>
    <n v="50689"/>
    <x v="0"/>
    <x v="0"/>
    <s v="HydraBloom Hydrating Moisturizer 100ml"/>
    <x v="0"/>
    <n v="100"/>
    <n v="24.85"/>
    <n v="2485"/>
    <n v="7.75"/>
    <n v="775"/>
    <n v="17.100000000000001"/>
    <n v="1710"/>
    <n v="0.68812877263581484"/>
    <s v="C0018"/>
    <s v="Lucian Kingsley"/>
    <s v="Lauren King"/>
    <x v="4"/>
    <x v="11"/>
    <s v="Sioux Falls"/>
    <x v="3"/>
    <x v="0"/>
    <x v="4"/>
    <n v="26"/>
    <x v="20"/>
  </r>
  <r>
    <x v="105"/>
    <n v="50690"/>
    <x v="39"/>
    <x v="39"/>
    <s v="SunGuard Shield SPF 50+ 50ml"/>
    <x v="3"/>
    <n v="200"/>
    <n v="14.45"/>
    <n v="2890"/>
    <n v="4.45"/>
    <n v="890"/>
    <n v="10"/>
    <n v="2000"/>
    <n v="0.69204152249134943"/>
    <s v="C0069"/>
    <s v="RadiantElixir Skincare"/>
    <s v="Olivia Harrison"/>
    <x v="3"/>
    <x v="39"/>
    <s v="Wilmington"/>
    <x v="2"/>
    <x v="0"/>
    <x v="4"/>
    <n v="26"/>
    <x v="20"/>
  </r>
  <r>
    <x v="105"/>
    <n v="50691"/>
    <x v="4"/>
    <x v="4"/>
    <s v="HydraBloom Hydrating Moisturizer 50ml"/>
    <x v="0"/>
    <n v="50"/>
    <n v="14.95"/>
    <n v="747.5"/>
    <n v="4.45"/>
    <n v="222.5"/>
    <n v="10.5"/>
    <n v="525"/>
    <n v="0.7023411371237458"/>
    <s v="C0058"/>
    <s v="Octavia Tate"/>
    <s v="Andrew Parker"/>
    <x v="3"/>
    <x v="36"/>
    <s v="Burlington"/>
    <x v="1"/>
    <x v="0"/>
    <x v="4"/>
    <n v="26"/>
    <x v="20"/>
  </r>
  <r>
    <x v="105"/>
    <n v="50692"/>
    <x v="2"/>
    <x v="2"/>
    <s v="TimelessElixir Anti-Wrinkle Serum 30m"/>
    <x v="1"/>
    <n v="100"/>
    <n v="25.3"/>
    <n v="2530"/>
    <n v="9.4"/>
    <n v="940"/>
    <n v="15.9"/>
    <n v="1590"/>
    <n v="0.62845849802371545"/>
    <s v="C0038"/>
    <s v="StarryGrace Luxe Skincare"/>
    <s v="Olivia Harrison"/>
    <x v="3"/>
    <x v="7"/>
    <s v="Baltimore"/>
    <x v="2"/>
    <x v="0"/>
    <x v="4"/>
    <n v="26"/>
    <x v="20"/>
  </r>
  <r>
    <x v="105"/>
    <n v="50693"/>
    <x v="35"/>
    <x v="35"/>
    <s v="DreamSoothe Overnight Mask 50g"/>
    <x v="5"/>
    <n v="100"/>
    <n v="14.25"/>
    <n v="1425"/>
    <n v="6.55"/>
    <n v="655"/>
    <n v="7.7"/>
    <n v="770"/>
    <n v="0.54035087719298247"/>
    <s v="C0053"/>
    <s v="QuantumPulse Systems"/>
    <s v="Samantha Mitchell"/>
    <x v="4"/>
    <x v="17"/>
    <s v="Cleveland"/>
    <x v="3"/>
    <x v="0"/>
    <x v="4"/>
    <n v="26"/>
    <x v="20"/>
  </r>
  <r>
    <x v="105"/>
    <n v="50694"/>
    <x v="21"/>
    <x v="21"/>
    <s v="RadiantGlow Gel Cleanser 100ml"/>
    <x v="2"/>
    <n v="50"/>
    <n v="12.25"/>
    <n v="612.5"/>
    <n v="4.45"/>
    <n v="222.5"/>
    <n v="7.8"/>
    <n v="390"/>
    <n v="0.63673469387755099"/>
    <s v="C0021"/>
    <s v="Horizon Luxe Ventures"/>
    <s v="William Jenkins"/>
    <x v="3"/>
    <x v="6"/>
    <s v="Orlando"/>
    <x v="2"/>
    <x v="0"/>
    <x v="4"/>
    <n v="26"/>
    <x v="20"/>
  </r>
  <r>
    <x v="105"/>
    <n v="50695"/>
    <x v="8"/>
    <x v="8"/>
    <s v="CrystalClear Hyaluronic Boost 30ml"/>
    <x v="1"/>
    <n v="50"/>
    <n v="19.100000000000001"/>
    <n v="955.00000000000011"/>
    <n v="6.6"/>
    <n v="330"/>
    <n v="12.500000000000002"/>
    <n v="625.00000000000011"/>
    <n v="0.65445026178010479"/>
    <s v="C0063"/>
    <s v="Amara Wilde"/>
    <s v="Michael Evans"/>
    <x v="1"/>
    <x v="10"/>
    <s v="San Antonio"/>
    <x v="2"/>
    <x v="0"/>
    <x v="4"/>
    <n v="26"/>
    <x v="20"/>
  </r>
  <r>
    <x v="106"/>
    <n v="50696"/>
    <x v="1"/>
    <x v="1"/>
    <s v="VitaGlow Brightening Serum 30ml"/>
    <x v="1"/>
    <n v="150"/>
    <n v="22.1"/>
    <n v="3315"/>
    <n v="7.6"/>
    <n v="1140"/>
    <n v="14.500000000000002"/>
    <n v="2175"/>
    <n v="0.65610859728506787"/>
    <s v="C0002"/>
    <s v="Radiant Luxe Beauty"/>
    <s v="Daniel Nelson"/>
    <x v="0"/>
    <x v="3"/>
    <s v="Cheyenne"/>
    <x v="0"/>
    <x v="0"/>
    <x v="4"/>
    <n v="27"/>
    <x v="21"/>
  </r>
  <r>
    <x v="106"/>
    <n v="50697"/>
    <x v="33"/>
    <x v="33"/>
    <s v="GlowRevive Detox Clay Mask 100g"/>
    <x v="5"/>
    <n v="100"/>
    <n v="18.95"/>
    <n v="1895"/>
    <n v="8.1999999999999993"/>
    <n v="820"/>
    <n v="10.75"/>
    <n v="1075"/>
    <n v="0.56728232189973615"/>
    <s v="C0050"/>
    <s v="SolarLuxe Incorporated"/>
    <s v="Joseph Simmons"/>
    <x v="4"/>
    <x v="28"/>
    <s v="Fargo"/>
    <x v="3"/>
    <x v="0"/>
    <x v="4"/>
    <n v="27"/>
    <x v="21"/>
  </r>
  <r>
    <x v="106"/>
    <n v="50698"/>
    <x v="0"/>
    <x v="0"/>
    <s v="HydraBloom Hydrating Moisturizer 100ml"/>
    <x v="0"/>
    <n v="50"/>
    <n v="24.85"/>
    <n v="1242.5"/>
    <n v="7.75"/>
    <n v="387.5"/>
    <n v="17.100000000000001"/>
    <n v="855"/>
    <n v="0.68812877263581484"/>
    <s v="C0007"/>
    <s v="Orion Sterling"/>
    <s v="Jessica Foster"/>
    <x v="2"/>
    <x v="20"/>
    <s v="Anchorage"/>
    <x v="0"/>
    <x v="0"/>
    <x v="4"/>
    <n v="27"/>
    <x v="21"/>
  </r>
  <r>
    <x v="106"/>
    <n v="50699"/>
    <x v="12"/>
    <x v="12"/>
    <s v="PorePurify Exfoliating Tonic 150ml"/>
    <x v="4"/>
    <n v="150"/>
    <n v="15.95"/>
    <n v="2392.5"/>
    <n v="5.2"/>
    <n v="780"/>
    <n v="10.75"/>
    <n v="1612.5"/>
    <n v="0.6739811912225705"/>
    <s v="C0042"/>
    <s v="Jasper Monroe"/>
    <s v="Nicholas Coleman"/>
    <x v="4"/>
    <x v="27"/>
    <s v="Detroit"/>
    <x v="3"/>
    <x v="0"/>
    <x v="4"/>
    <n v="27"/>
    <x v="21"/>
  </r>
  <r>
    <x v="106"/>
    <n v="50700"/>
    <x v="10"/>
    <x v="10"/>
    <s v="LuminousGlow Tinted Sunscreen 50ml"/>
    <x v="3"/>
    <n v="250"/>
    <n v="16.95"/>
    <n v="4237.5"/>
    <n v="5.2"/>
    <n v="1300"/>
    <n v="11.75"/>
    <n v="2937.5"/>
    <n v="0.69321533923303835"/>
    <s v="C0065"/>
    <s v="CelestialGlow Essentials"/>
    <s v="Benjamin Lawson"/>
    <x v="1"/>
    <x v="25"/>
    <s v="Kansas City"/>
    <x v="3"/>
    <x v="0"/>
    <x v="4"/>
    <n v="27"/>
    <x v="21"/>
  </r>
  <r>
    <x v="107"/>
    <n v="50701"/>
    <x v="0"/>
    <x v="0"/>
    <s v="HydraBloom Hydrating Moisturizer 100ml"/>
    <x v="0"/>
    <n v="50"/>
    <n v="24.85"/>
    <n v="1242.5"/>
    <n v="7.75"/>
    <n v="387.5"/>
    <n v="17.100000000000001"/>
    <n v="855"/>
    <n v="0.68812877263581484"/>
    <s v="C0015"/>
    <s v="Octavia Grey"/>
    <s v="Benjamin Lawson"/>
    <x v="1"/>
    <x v="8"/>
    <s v="St. Louis"/>
    <x v="3"/>
    <x v="0"/>
    <x v="4"/>
    <n v="28"/>
    <x v="21"/>
  </r>
  <r>
    <x v="107"/>
    <n v="50702"/>
    <x v="8"/>
    <x v="8"/>
    <s v="CrystalClear Hyaluronic Boost 30ml"/>
    <x v="1"/>
    <n v="50"/>
    <n v="19.100000000000001"/>
    <n v="955.00000000000011"/>
    <n v="6.6"/>
    <n v="330"/>
    <n v="12.500000000000002"/>
    <n v="625.00000000000011"/>
    <n v="0.65445026178010479"/>
    <s v="C0059"/>
    <s v="Eamon Kingsley"/>
    <s v="James Edwards"/>
    <x v="3"/>
    <x v="37"/>
    <s v="Newark"/>
    <x v="1"/>
    <x v="0"/>
    <x v="4"/>
    <n v="28"/>
    <x v="21"/>
  </r>
  <r>
    <x v="107"/>
    <n v="50703"/>
    <x v="6"/>
    <x v="6"/>
    <s v="CrystalClear Hyaluronic Boost 15ml"/>
    <x v="1"/>
    <n v="150"/>
    <n v="14.75"/>
    <n v="2212.5"/>
    <n v="5.45"/>
    <n v="817.5"/>
    <n v="9.3000000000000007"/>
    <n v="1395"/>
    <n v="0.63050847457627124"/>
    <s v="C0030"/>
    <s v="BlossomRadiance Essentials"/>
    <s v="Michael Evans"/>
    <x v="1"/>
    <x v="10"/>
    <s v="San Antonio"/>
    <x v="2"/>
    <x v="0"/>
    <x v="4"/>
    <n v="28"/>
    <x v="21"/>
  </r>
  <r>
    <x v="107"/>
    <n v="50704"/>
    <x v="21"/>
    <x v="21"/>
    <s v="RadiantGlow Gel Cleanser 100ml"/>
    <x v="2"/>
    <n v="50"/>
    <n v="12.25"/>
    <n v="612.5"/>
    <n v="4.45"/>
    <n v="222.5"/>
    <n v="7.8"/>
    <n v="390"/>
    <n v="0.63673469387755099"/>
    <s v="C0010"/>
    <s v="Aurora Flair Cosmetix"/>
    <s v="Jennifer Adams"/>
    <x v="1"/>
    <x v="10"/>
    <s v="Dallas"/>
    <x v="2"/>
    <x v="0"/>
    <x v="4"/>
    <n v="28"/>
    <x v="21"/>
  </r>
  <r>
    <x v="107"/>
    <n v="50705"/>
    <x v="21"/>
    <x v="21"/>
    <s v="RadiantGlow Gel Cleanser 100ml"/>
    <x v="2"/>
    <n v="100"/>
    <n v="12.25"/>
    <n v="1225"/>
    <n v="4.45"/>
    <n v="445"/>
    <n v="7.8"/>
    <n v="780"/>
    <n v="0.63673469387755099"/>
    <s v="C0045"/>
    <s v="AuroraBlossom Essentials"/>
    <s v="Ashley Turner"/>
    <x v="2"/>
    <x v="13"/>
    <s v="Fresno"/>
    <x v="0"/>
    <x v="0"/>
    <x v="4"/>
    <n v="28"/>
    <x v="21"/>
  </r>
  <r>
    <x v="107"/>
    <n v="50706"/>
    <x v="1"/>
    <x v="1"/>
    <s v="VitaGlow Brightening Serum 30ml"/>
    <x v="1"/>
    <n v="150"/>
    <n v="22.1"/>
    <n v="3315"/>
    <n v="7.6"/>
    <n v="1140"/>
    <n v="14.500000000000002"/>
    <n v="2175"/>
    <n v="0.65610859728506787"/>
    <s v="C0024"/>
    <s v="Moonlight Grace Essentials"/>
    <s v="Jessica Foster"/>
    <x v="2"/>
    <x v="20"/>
    <s v="Nome"/>
    <x v="0"/>
    <x v="0"/>
    <x v="4"/>
    <n v="28"/>
    <x v="21"/>
  </r>
  <r>
    <x v="108"/>
    <n v="50707"/>
    <x v="8"/>
    <x v="8"/>
    <s v="CrystalClear Hyaluronic Boost 30ml"/>
    <x v="1"/>
    <n v="50"/>
    <n v="19.100000000000001"/>
    <n v="955.00000000000011"/>
    <n v="6.6"/>
    <n v="330"/>
    <n v="12.500000000000002"/>
    <n v="625.00000000000011"/>
    <n v="0.65445026178010479"/>
    <s v="C0056"/>
    <s v="Imogen West"/>
    <s v="Ava Franklin"/>
    <x v="1"/>
    <x v="33"/>
    <s v="Little Rock"/>
    <x v="2"/>
    <x v="0"/>
    <x v="4"/>
    <n v="29"/>
    <x v="21"/>
  </r>
  <r>
    <x v="108"/>
    <n v="50708"/>
    <x v="40"/>
    <x v="40"/>
    <s v="CalmBliss Soothing Toner 150ml"/>
    <x v="4"/>
    <n v="100"/>
    <n v="19.25"/>
    <n v="1925"/>
    <n v="6.55"/>
    <n v="655"/>
    <n v="12.7"/>
    <n v="1270"/>
    <n v="0.65974025974025974"/>
    <s v="C0004"/>
    <s v="Enchanted Silk Creations"/>
    <s v="David Carter"/>
    <x v="1"/>
    <x v="2"/>
    <s v="New York City"/>
    <x v="1"/>
    <x v="0"/>
    <x v="4"/>
    <n v="29"/>
    <x v="21"/>
  </r>
  <r>
    <x v="108"/>
    <n v="50709"/>
    <x v="23"/>
    <x v="23"/>
    <s v="RadiantGlow Gel Cleanser 50ml"/>
    <x v="2"/>
    <n v="100"/>
    <n v="4.7"/>
    <n v="470"/>
    <n v="2.2999999999999998"/>
    <n v="230"/>
    <n v="2.4000000000000004"/>
    <n v="240"/>
    <n v="0.51063829787234039"/>
    <s v="C0035"/>
    <s v="CrystalMist Skincare"/>
    <s v="Daniel Nelson"/>
    <x v="0"/>
    <x v="30"/>
    <s v="Denver"/>
    <x v="0"/>
    <x v="0"/>
    <x v="4"/>
    <n v="29"/>
    <x v="21"/>
  </r>
  <r>
    <x v="108"/>
    <n v="50710"/>
    <x v="13"/>
    <x v="13"/>
    <s v="LuminousGlow Tinted Sunscreen 100ml"/>
    <x v="3"/>
    <n v="150"/>
    <n v="26.35"/>
    <n v="3952.5"/>
    <n v="9"/>
    <n v="1350"/>
    <n v="17.350000000000001"/>
    <n v="2602.5"/>
    <n v="0.65844402277039848"/>
    <s v="C0022"/>
    <s v="Pinnacle Sphere Corp."/>
    <s v="Victoria Reed"/>
    <x v="2"/>
    <x v="4"/>
    <s v="Portland"/>
    <x v="0"/>
    <x v="0"/>
    <x v="4"/>
    <n v="29"/>
    <x v="21"/>
  </r>
  <r>
    <x v="108"/>
    <n v="50711"/>
    <x v="60"/>
    <x v="60"/>
    <s v="ElixirMelt Makeup Remover Oil  200ml"/>
    <x v="6"/>
    <n v="100"/>
    <n v="19.850000000000001"/>
    <n v="1985.0000000000002"/>
    <n v="9"/>
    <n v="900"/>
    <n v="10.850000000000001"/>
    <n v="1085.0000000000002"/>
    <n v="0.54659949622166248"/>
    <s v="C0054"/>
    <s v="HorizonFlare Corp."/>
    <s v="Daniel Nelson"/>
    <x v="0"/>
    <x v="3"/>
    <s v="Casper"/>
    <x v="0"/>
    <x v="0"/>
    <x v="4"/>
    <n v="29"/>
    <x v="21"/>
  </r>
  <r>
    <x v="108"/>
    <n v="50712"/>
    <x v="13"/>
    <x v="13"/>
    <s v="LuminousGlow Tinted Sunscreen 100ml"/>
    <x v="3"/>
    <n v="150"/>
    <n v="26.35"/>
    <n v="3952.5"/>
    <n v="9"/>
    <n v="1350"/>
    <n v="17.350000000000001"/>
    <n v="2602.5"/>
    <n v="0.65844402277039848"/>
    <s v="C0040"/>
    <s v="Atticus Quinn"/>
    <s v="Emily Clarke"/>
    <x v="3"/>
    <x v="29"/>
    <s v="Charlotte"/>
    <x v="2"/>
    <x v="0"/>
    <x v="4"/>
    <n v="29"/>
    <x v="21"/>
  </r>
  <r>
    <x v="108"/>
    <n v="50713"/>
    <x v="13"/>
    <x v="13"/>
    <s v="LuminousGlow Tinted Sunscreen 100ml"/>
    <x v="3"/>
    <n v="150"/>
    <n v="26.35"/>
    <n v="3952.5"/>
    <n v="9"/>
    <n v="1350"/>
    <n v="17.350000000000001"/>
    <n v="2602.5"/>
    <n v="0.65844402277039848"/>
    <s v="C0067"/>
    <s v="Oberon Sterling"/>
    <s v="Rachel Owens"/>
    <x v="4"/>
    <x v="16"/>
    <s v="Springfield"/>
    <x v="3"/>
    <x v="0"/>
    <x v="4"/>
    <n v="29"/>
    <x v="21"/>
  </r>
  <r>
    <x v="108"/>
    <n v="50714"/>
    <x v="17"/>
    <x v="17"/>
    <s v="LuminousGlow Tinted Sunscreen 30ml"/>
    <x v="3"/>
    <n v="200"/>
    <n v="9.6000000000000014"/>
    <n v="1920.0000000000002"/>
    <n v="3.8"/>
    <n v="760"/>
    <n v="5.8000000000000016"/>
    <n v="1160.0000000000002"/>
    <n v="0.60416666666666674"/>
    <s v="C0017"/>
    <s v="Seraphina Hart"/>
    <s v="David Carter"/>
    <x v="1"/>
    <x v="2"/>
    <s v="Buffalo"/>
    <x v="1"/>
    <x v="0"/>
    <x v="4"/>
    <n v="29"/>
    <x v="21"/>
  </r>
  <r>
    <x v="109"/>
    <n v="50715"/>
    <x v="0"/>
    <x v="0"/>
    <s v="HydraBloom Hydrating Moisturizer 100ml"/>
    <x v="0"/>
    <n v="50"/>
    <n v="24.85"/>
    <n v="1242.5"/>
    <n v="7.75"/>
    <n v="387.5"/>
    <n v="17.100000000000001"/>
    <n v="855"/>
    <n v="0.68812877263581484"/>
    <s v="C0018"/>
    <s v="Lucian Kingsley"/>
    <s v="Lauren King"/>
    <x v="4"/>
    <x v="11"/>
    <s v="Sioux Falls"/>
    <x v="3"/>
    <x v="0"/>
    <x v="5"/>
    <n v="1"/>
    <x v="21"/>
  </r>
  <r>
    <x v="109"/>
    <n v="50716"/>
    <x v="4"/>
    <x v="4"/>
    <s v="HydraBloom Hydrating Moisturizer 50ml"/>
    <x v="0"/>
    <n v="50"/>
    <n v="14.95"/>
    <n v="747.5"/>
    <n v="4.45"/>
    <n v="222.5"/>
    <n v="10.5"/>
    <n v="525"/>
    <n v="0.7023411371237458"/>
    <s v="C0047"/>
    <s v="SilverWave Creations"/>
    <s v="Samuel Moore"/>
    <x v="0"/>
    <x v="0"/>
    <s v="Santa Fe"/>
    <x v="0"/>
    <x v="0"/>
    <x v="5"/>
    <n v="1"/>
    <x v="21"/>
  </r>
  <r>
    <x v="109"/>
    <n v="50717"/>
    <x v="8"/>
    <x v="8"/>
    <s v="CrystalClear Hyaluronic Boost 30ml"/>
    <x v="1"/>
    <n v="50"/>
    <n v="19.100000000000001"/>
    <n v="955.00000000000011"/>
    <n v="6.6"/>
    <n v="330"/>
    <n v="12.500000000000002"/>
    <n v="625.00000000000011"/>
    <n v="0.65445026178010479"/>
    <s v="C0065"/>
    <s v="CelestialGlow Essentials"/>
    <s v="Benjamin Lawson"/>
    <x v="1"/>
    <x v="25"/>
    <s v="Kansas City"/>
    <x v="3"/>
    <x v="0"/>
    <x v="5"/>
    <n v="1"/>
    <x v="21"/>
  </r>
  <r>
    <x v="109"/>
    <n v="50718"/>
    <x v="38"/>
    <x v="38"/>
    <s v="CrystalGlow Gentle Exfoliator 100ml"/>
    <x v="7"/>
    <n v="50"/>
    <n v="19.95"/>
    <n v="997.5"/>
    <n v="7.45"/>
    <n v="372.5"/>
    <n v="12.5"/>
    <n v="625"/>
    <n v="0.62656641604010022"/>
    <s v="C0039"/>
    <s v="EtherealSilk Creations"/>
    <s v="Grace Allen"/>
    <x v="2"/>
    <x v="20"/>
    <s v="Juneau"/>
    <x v="0"/>
    <x v="0"/>
    <x v="5"/>
    <n v="1"/>
    <x v="21"/>
  </r>
  <r>
    <x v="109"/>
    <n v="50719"/>
    <x v="56"/>
    <x v="56"/>
    <s v="PureDerm Micro-Exfoliating Gel 100ml"/>
    <x v="7"/>
    <n v="50"/>
    <n v="24.349999999999998"/>
    <n v="1217.5"/>
    <n v="9.5500000000000007"/>
    <n v="477.5"/>
    <n v="14.799999999999997"/>
    <n v="740"/>
    <n v="0.6078028747433265"/>
    <s v="C0012"/>
    <s v="Radiant Craft Incorporated"/>
    <s v="Samuel Moore"/>
    <x v="0"/>
    <x v="1"/>
    <s v="Phoenix"/>
    <x v="0"/>
    <x v="0"/>
    <x v="5"/>
    <n v="1"/>
    <x v="21"/>
  </r>
  <r>
    <x v="109"/>
    <n v="50720"/>
    <x v="4"/>
    <x v="4"/>
    <s v="HydraBloom Hydrating Moisturizer 50ml"/>
    <x v="0"/>
    <n v="50"/>
    <n v="14.95"/>
    <n v="747.5"/>
    <n v="4.45"/>
    <n v="222.5"/>
    <n v="10.5"/>
    <n v="525"/>
    <n v="0.7023411371237458"/>
    <s v="C0056"/>
    <s v="Imogen West"/>
    <s v="Ava Franklin"/>
    <x v="1"/>
    <x v="33"/>
    <s v="Little Rock"/>
    <x v="2"/>
    <x v="0"/>
    <x v="5"/>
    <n v="1"/>
    <x v="21"/>
  </r>
  <r>
    <x v="109"/>
    <n v="50721"/>
    <x v="13"/>
    <x v="13"/>
    <s v="LuminousGlow Tinted Sunscreen 100ml"/>
    <x v="3"/>
    <n v="150"/>
    <n v="26.35"/>
    <n v="3952.5"/>
    <n v="9"/>
    <n v="1350"/>
    <n v="17.350000000000001"/>
    <n v="2602.5"/>
    <n v="0.65844402277039848"/>
    <s v="C0023"/>
    <s v="Rosy Hue Beauty"/>
    <s v="Benjamin Ingram"/>
    <x v="0"/>
    <x v="22"/>
    <s v="Boise"/>
    <x v="0"/>
    <x v="0"/>
    <x v="5"/>
    <n v="1"/>
    <x v="21"/>
  </r>
  <r>
    <x v="109"/>
    <n v="50722"/>
    <x v="4"/>
    <x v="4"/>
    <s v="HydraBloom Hydrating Moisturizer 50ml"/>
    <x v="0"/>
    <n v="50"/>
    <n v="14.95"/>
    <n v="747.5"/>
    <n v="4.45"/>
    <n v="222.5"/>
    <n v="10.5"/>
    <n v="525"/>
    <n v="0.7023411371237458"/>
    <s v="C0058"/>
    <s v="Octavia Tate"/>
    <s v="Andrew Parker"/>
    <x v="3"/>
    <x v="36"/>
    <s v="Burlington"/>
    <x v="1"/>
    <x v="0"/>
    <x v="5"/>
    <n v="1"/>
    <x v="21"/>
  </r>
  <r>
    <x v="109"/>
    <n v="50723"/>
    <x v="0"/>
    <x v="0"/>
    <s v="HydraBloom Hydrating Moisturizer 100ml"/>
    <x v="0"/>
    <n v="100"/>
    <n v="24.85"/>
    <n v="2485"/>
    <n v="7.75"/>
    <n v="775"/>
    <n v="17.100000000000001"/>
    <n v="1710"/>
    <n v="0.68812877263581484"/>
    <s v="C0003"/>
    <s v="Rosy Flair Beauty"/>
    <s v="Elizabeth Young"/>
    <x v="2"/>
    <x v="13"/>
    <s v="Los Angeles"/>
    <x v="0"/>
    <x v="0"/>
    <x v="5"/>
    <n v="1"/>
    <x v="21"/>
  </r>
  <r>
    <x v="110"/>
    <n v="50724"/>
    <x v="37"/>
    <x v="37"/>
    <s v="SunGuard Shield SPF 50+ 100ml"/>
    <x v="3"/>
    <n v="200"/>
    <n v="24.75"/>
    <n v="4950"/>
    <n v="7.75"/>
    <n v="1550"/>
    <n v="17"/>
    <n v="3400"/>
    <n v="0.68686868686868685"/>
    <s v="C0035"/>
    <s v="CrystalMist Skincare"/>
    <s v="Daniel Nelson"/>
    <x v="0"/>
    <x v="30"/>
    <s v="Denver"/>
    <x v="0"/>
    <x v="0"/>
    <x v="5"/>
    <n v="2"/>
    <x v="21"/>
  </r>
  <r>
    <x v="110"/>
    <n v="50725"/>
    <x v="34"/>
    <x v="34"/>
    <s v="HydraBloom Hydrating Moisturizer 30ml"/>
    <x v="0"/>
    <n v="100"/>
    <n v="8.1"/>
    <n v="810"/>
    <n v="3.3"/>
    <n v="330"/>
    <n v="4.8"/>
    <n v="480"/>
    <n v="0.59259259259259256"/>
    <s v="C0007"/>
    <s v="Orion Sterling"/>
    <s v="Jessica Foster"/>
    <x v="2"/>
    <x v="20"/>
    <s v="Anchorage"/>
    <x v="0"/>
    <x v="0"/>
    <x v="5"/>
    <n v="2"/>
    <x v="21"/>
  </r>
  <r>
    <x v="110"/>
    <n v="50726"/>
    <x v="10"/>
    <x v="10"/>
    <s v="LuminousGlow Tinted Sunscreen 50ml"/>
    <x v="3"/>
    <n v="100"/>
    <n v="16.95"/>
    <n v="1695"/>
    <n v="5.2"/>
    <n v="520"/>
    <n v="11.75"/>
    <n v="1175"/>
    <n v="0.69321533923303835"/>
    <s v="C0050"/>
    <s v="SolarLuxe Incorporated"/>
    <s v="Joseph Simmons"/>
    <x v="4"/>
    <x v="28"/>
    <s v="Fargo"/>
    <x v="3"/>
    <x v="0"/>
    <x v="5"/>
    <n v="2"/>
    <x v="21"/>
  </r>
  <r>
    <x v="110"/>
    <n v="50727"/>
    <x v="57"/>
    <x v="57"/>
    <s v="CalmBliss Soothing Toner 200ml"/>
    <x v="4"/>
    <n v="150"/>
    <n v="25"/>
    <n v="3750"/>
    <n v="9.4"/>
    <n v="1410"/>
    <n v="15.6"/>
    <n v="2340"/>
    <n v="0.624"/>
    <s v="C0029"/>
    <s v="OpulentSilk Beauty"/>
    <s v="Samantha Mitchell"/>
    <x v="4"/>
    <x v="15"/>
    <s v="Louisville"/>
    <x v="2"/>
    <x v="0"/>
    <x v="5"/>
    <n v="2"/>
    <x v="21"/>
  </r>
  <r>
    <x v="110"/>
    <n v="50728"/>
    <x v="52"/>
    <x v="52"/>
    <s v="CalmBliss Soothing Toner 100ml"/>
    <x v="4"/>
    <n v="150"/>
    <n v="13"/>
    <n v="1950"/>
    <n v="4.7"/>
    <n v="705"/>
    <n v="8.3000000000000007"/>
    <n v="1245"/>
    <n v="0.63846153846153841"/>
    <s v="C0062"/>
    <s v="Nikolai Hayes"/>
    <s v="Benjamin Ingram"/>
    <x v="0"/>
    <x v="38"/>
    <s v="Billings"/>
    <x v="0"/>
    <x v="0"/>
    <x v="5"/>
    <n v="2"/>
    <x v="21"/>
  </r>
  <r>
    <x v="110"/>
    <n v="50729"/>
    <x v="1"/>
    <x v="1"/>
    <s v="VitaGlow Brightening Serum 30ml"/>
    <x v="1"/>
    <n v="150"/>
    <n v="22.1"/>
    <n v="3315"/>
    <n v="7.6"/>
    <n v="1140"/>
    <n v="14.500000000000002"/>
    <n v="2175"/>
    <n v="0.65610859728506787"/>
    <s v="C0010"/>
    <s v="Aurora Flair Cosmetix"/>
    <s v="Jennifer Adams"/>
    <x v="1"/>
    <x v="10"/>
    <s v="Dallas"/>
    <x v="2"/>
    <x v="0"/>
    <x v="5"/>
    <n v="2"/>
    <x v="21"/>
  </r>
  <r>
    <x v="110"/>
    <n v="50730"/>
    <x v="23"/>
    <x v="23"/>
    <s v="RadiantGlow Gel Cleanser 50ml"/>
    <x v="2"/>
    <n v="50"/>
    <n v="4.7"/>
    <n v="235"/>
    <n v="2.2999999999999998"/>
    <n v="115"/>
    <n v="2.4000000000000004"/>
    <n v="120"/>
    <n v="0.51063829787234039"/>
    <s v="C0043"/>
    <s v="LuminousHue Cosmetix"/>
    <s v="Mia Hughes"/>
    <x v="2"/>
    <x v="13"/>
    <s v="Sacramento"/>
    <x v="0"/>
    <x v="0"/>
    <x v="5"/>
    <n v="2"/>
    <x v="21"/>
  </r>
  <r>
    <x v="110"/>
    <n v="50731"/>
    <x v="14"/>
    <x v="14"/>
    <s v="DewDrop Hydration Sheet Mask"/>
    <x v="5"/>
    <n v="100"/>
    <n v="17.350000000000001"/>
    <n v="1735.0000000000002"/>
    <n v="7.45"/>
    <n v="745"/>
    <n v="9.9000000000000021"/>
    <n v="990.00000000000023"/>
    <n v="0.57060518731988474"/>
    <s v="C0006"/>
    <s v="Maeve Kingsley"/>
    <s v="Christopher Green"/>
    <x v="0"/>
    <x v="21"/>
    <s v="Las Vegas"/>
    <x v="0"/>
    <x v="0"/>
    <x v="5"/>
    <n v="2"/>
    <x v="21"/>
  </r>
  <r>
    <x v="110"/>
    <n v="50732"/>
    <x v="15"/>
    <x v="15"/>
    <s v="VitaGlow Brightening Serum 50ml"/>
    <x v="1"/>
    <n v="150"/>
    <n v="31.45"/>
    <n v="4717.5"/>
    <n v="12"/>
    <n v="1800"/>
    <n v="19.45"/>
    <n v="2917.5"/>
    <n v="0.61844197138314783"/>
    <s v="C0028"/>
    <s v="Thaddeus Nash"/>
    <s v="Christopher Green"/>
    <x v="0"/>
    <x v="21"/>
    <s v="Reno"/>
    <x v="0"/>
    <x v="0"/>
    <x v="5"/>
    <n v="2"/>
    <x v="21"/>
  </r>
  <r>
    <x v="110"/>
    <n v="50733"/>
    <x v="4"/>
    <x v="4"/>
    <s v="HydraBloom Hydrating Moisturizer 50ml"/>
    <x v="0"/>
    <n v="50"/>
    <n v="14.95"/>
    <n v="747.5"/>
    <n v="4.45"/>
    <n v="222.5"/>
    <n v="10.5"/>
    <n v="525"/>
    <n v="0.7023411371237458"/>
    <s v="C0054"/>
    <s v="HorizonFlare Corp."/>
    <s v="Daniel Nelson"/>
    <x v="0"/>
    <x v="3"/>
    <s v="Casper"/>
    <x v="0"/>
    <x v="0"/>
    <x v="5"/>
    <n v="2"/>
    <x v="21"/>
  </r>
  <r>
    <x v="111"/>
    <n v="50734"/>
    <x v="37"/>
    <x v="37"/>
    <s v="SunGuard Shield SPF 50+ 100ml"/>
    <x v="3"/>
    <n v="100"/>
    <n v="24.75"/>
    <n v="2475"/>
    <n v="7.75"/>
    <n v="775"/>
    <n v="17"/>
    <n v="1700"/>
    <n v="0.68686868686868685"/>
    <s v="C0014"/>
    <s v="Stellar Dynamo Corp."/>
    <s v="Olivia Harrison"/>
    <x v="3"/>
    <x v="14"/>
    <s v="Richmond"/>
    <x v="2"/>
    <x v="0"/>
    <x v="5"/>
    <n v="3"/>
    <x v="22"/>
  </r>
  <r>
    <x v="111"/>
    <n v="50735"/>
    <x v="20"/>
    <x v="20"/>
    <s v="VelvetSkin Renewing Scrub 100ml"/>
    <x v="7"/>
    <n v="50"/>
    <n v="20.849999999999998"/>
    <n v="1042.5"/>
    <n v="8.1999999999999993"/>
    <n v="410"/>
    <n v="12.649999999999999"/>
    <n v="632.5"/>
    <n v="0.60671462829736211"/>
    <s v="C0066"/>
    <s v="MoonlitBloom Creations"/>
    <s v="Daniel Nelson"/>
    <x v="0"/>
    <x v="3"/>
    <s v="Gillette"/>
    <x v="0"/>
    <x v="0"/>
    <x v="5"/>
    <n v="3"/>
    <x v="22"/>
  </r>
  <r>
    <x v="111"/>
    <n v="50736"/>
    <x v="24"/>
    <x v="24"/>
    <s v="PureFoam Renewing Cleanser 200ml"/>
    <x v="2"/>
    <n v="100"/>
    <n v="22.55"/>
    <n v="2255"/>
    <n v="9"/>
    <n v="900"/>
    <n v="13.55"/>
    <n v="1355"/>
    <n v="0.60088691796008864"/>
    <s v="C0037"/>
    <s v="PureWhisper Essentials"/>
    <s v="Lauren King"/>
    <x v="4"/>
    <x v="18"/>
    <s v="Des Moines"/>
    <x v="3"/>
    <x v="0"/>
    <x v="5"/>
    <n v="3"/>
    <x v="22"/>
  </r>
  <r>
    <x v="111"/>
    <n v="50737"/>
    <x v="12"/>
    <x v="12"/>
    <s v="PorePurify Exfoliating Tonic 150ml"/>
    <x v="4"/>
    <n v="100"/>
    <n v="15.95"/>
    <n v="1595"/>
    <n v="5.2"/>
    <n v="520"/>
    <n v="10.75"/>
    <n v="1075"/>
    <n v="0.6739811912225705"/>
    <s v="C0021"/>
    <s v="Horizon Luxe Ventures"/>
    <s v="William Jenkins"/>
    <x v="3"/>
    <x v="6"/>
    <s v="Orlando"/>
    <x v="2"/>
    <x v="0"/>
    <x v="5"/>
    <n v="3"/>
    <x v="22"/>
  </r>
  <r>
    <x v="111"/>
    <n v="50738"/>
    <x v="12"/>
    <x v="12"/>
    <s v="PorePurify Exfoliating Tonic 150ml"/>
    <x v="4"/>
    <n v="50"/>
    <n v="15.95"/>
    <n v="797.5"/>
    <n v="5.2"/>
    <n v="260"/>
    <n v="10.75"/>
    <n v="537.5"/>
    <n v="0.6739811912225705"/>
    <s v="C0051"/>
    <s v="InfinitiCraft Corp."/>
    <s v="William Jenkins"/>
    <x v="3"/>
    <x v="6"/>
    <s v="Tampa"/>
    <x v="2"/>
    <x v="0"/>
    <x v="5"/>
    <n v="3"/>
    <x v="22"/>
  </r>
  <r>
    <x v="111"/>
    <n v="50739"/>
    <x v="31"/>
    <x v="31"/>
    <s v="TimelessElixir Anti-Wrinkle Serum 15ml"/>
    <x v="1"/>
    <n v="50"/>
    <n v="19.349999999999998"/>
    <n v="967.49999999999989"/>
    <n v="7.55"/>
    <n v="377.5"/>
    <n v="11.799999999999997"/>
    <n v="589.99999999999989"/>
    <n v="0.60981912144702832"/>
    <s v="C0008"/>
    <s v="Serenity Sinclair"/>
    <s v="Ashley Turner"/>
    <x v="2"/>
    <x v="13"/>
    <s v="San Francisco"/>
    <x v="0"/>
    <x v="0"/>
    <x v="5"/>
    <n v="3"/>
    <x v="22"/>
  </r>
  <r>
    <x v="111"/>
    <n v="50740"/>
    <x v="4"/>
    <x v="4"/>
    <s v="HydraBloom Hydrating Moisturizer 50ml"/>
    <x v="0"/>
    <n v="100"/>
    <n v="14.95"/>
    <n v="1495"/>
    <n v="4.45"/>
    <n v="445"/>
    <n v="10.5"/>
    <n v="1050"/>
    <n v="0.7023411371237458"/>
    <s v="C0045"/>
    <s v="AuroraBlossom Essentials"/>
    <s v="Ashley Turner"/>
    <x v="2"/>
    <x v="13"/>
    <s v="Fresno"/>
    <x v="0"/>
    <x v="0"/>
    <x v="5"/>
    <n v="3"/>
    <x v="22"/>
  </r>
  <r>
    <x v="111"/>
    <n v="50741"/>
    <x v="14"/>
    <x v="14"/>
    <s v="DewDrop Hydration Sheet Mask"/>
    <x v="5"/>
    <n v="100"/>
    <n v="17.350000000000001"/>
    <n v="1735.0000000000002"/>
    <n v="7.45"/>
    <n v="745"/>
    <n v="9.9000000000000021"/>
    <n v="990.00000000000023"/>
    <n v="0.57060518731988474"/>
    <s v="C0069"/>
    <s v="RadiantElixir Skincare"/>
    <s v="Olivia Harrison"/>
    <x v="3"/>
    <x v="39"/>
    <s v="Wilmington"/>
    <x v="2"/>
    <x v="0"/>
    <x v="5"/>
    <n v="3"/>
    <x v="22"/>
  </r>
  <r>
    <x v="112"/>
    <n v="50742"/>
    <x v="48"/>
    <x v="48"/>
    <s v="CrystalGlow Gentle Exfoliator 150ml"/>
    <x v="7"/>
    <n v="50"/>
    <n v="24.75"/>
    <n v="1237.5"/>
    <n v="10.75"/>
    <n v="537.5"/>
    <n v="14"/>
    <n v="700"/>
    <n v="0.56565656565656564"/>
    <s v="C0017"/>
    <s v="Seraphina Hart"/>
    <s v="David Carter"/>
    <x v="1"/>
    <x v="2"/>
    <s v="Buffalo"/>
    <x v="1"/>
    <x v="0"/>
    <x v="5"/>
    <n v="4"/>
    <x v="22"/>
  </r>
  <r>
    <x v="112"/>
    <n v="50743"/>
    <x v="0"/>
    <x v="0"/>
    <s v="HydraBloom Hydrating Moisturizer 100ml"/>
    <x v="0"/>
    <n v="100"/>
    <n v="24.85"/>
    <n v="2485"/>
    <n v="7.75"/>
    <n v="775"/>
    <n v="17.100000000000001"/>
    <n v="1710"/>
    <n v="0.68812877263581484"/>
    <s v="C0041"/>
    <s v="Cassiopeia Dawson"/>
    <s v="Benjamin Lawson"/>
    <x v="1"/>
    <x v="5"/>
    <s v="Oklahoma City"/>
    <x v="2"/>
    <x v="0"/>
    <x v="5"/>
    <n v="4"/>
    <x v="22"/>
  </r>
  <r>
    <x v="112"/>
    <n v="50744"/>
    <x v="16"/>
    <x v="16"/>
    <s v="FreshWipe Cleansing Towelettes  80s"/>
    <x v="6"/>
    <n v="50"/>
    <n v="14.55"/>
    <n v="727.5"/>
    <n v="6.55"/>
    <n v="327.5"/>
    <n v="8"/>
    <n v="400"/>
    <n v="0.54982817869415812"/>
    <s v="C0063"/>
    <s v="Amara Wilde"/>
    <s v="Michael Evans"/>
    <x v="1"/>
    <x v="10"/>
    <s v="San Antonio"/>
    <x v="2"/>
    <x v="0"/>
    <x v="5"/>
    <n v="4"/>
    <x v="22"/>
  </r>
  <r>
    <x v="112"/>
    <n v="50745"/>
    <x v="10"/>
    <x v="10"/>
    <s v="LuminousGlow Tinted Sunscreen 50ml"/>
    <x v="3"/>
    <n v="150"/>
    <n v="16.95"/>
    <n v="2542.5"/>
    <n v="5.2"/>
    <n v="780"/>
    <n v="11.75"/>
    <n v="1762.5"/>
    <n v="0.69321533923303835"/>
    <s v="C0026"/>
    <s v="Golden Aura Creations"/>
    <s v="Samuel Moore"/>
    <x v="0"/>
    <x v="0"/>
    <s v="Albuquerque"/>
    <x v="0"/>
    <x v="0"/>
    <x v="5"/>
    <n v="4"/>
    <x v="22"/>
  </r>
  <r>
    <x v="112"/>
    <n v="50746"/>
    <x v="41"/>
    <x v="41"/>
    <s v="VelvetSkin Renewing Scrub 50ml"/>
    <x v="7"/>
    <n v="100"/>
    <n v="15.649999999999999"/>
    <n v="1564.9999999999998"/>
    <n v="6.2"/>
    <n v="620"/>
    <n v="9.4499999999999993"/>
    <n v="944.99999999999977"/>
    <n v="0.60383386581469645"/>
    <s v="C0060"/>
    <s v="GoldenHarbor Cosmetix"/>
    <s v="Christopher Green"/>
    <x v="0"/>
    <x v="35"/>
    <s v="Salt Lake City"/>
    <x v="0"/>
    <x v="0"/>
    <x v="5"/>
    <n v="4"/>
    <x v="22"/>
  </r>
  <r>
    <x v="112"/>
    <n v="50747"/>
    <x v="18"/>
    <x v="18"/>
    <s v="PurePurge Micellar Cleansing Water 100ml"/>
    <x v="6"/>
    <n v="50"/>
    <n v="3.9"/>
    <n v="195"/>
    <n v="2.2999999999999998"/>
    <n v="115"/>
    <n v="1.6"/>
    <n v="80"/>
    <n v="0.41025641025641024"/>
    <s v="C0032"/>
    <s v="AquaFusion Incorporated"/>
    <s v="Ashley Turner"/>
    <x v="2"/>
    <x v="13"/>
    <s v="San Jose"/>
    <x v="0"/>
    <x v="0"/>
    <x v="5"/>
    <n v="4"/>
    <x v="22"/>
  </r>
  <r>
    <x v="112"/>
    <n v="50748"/>
    <x v="37"/>
    <x v="37"/>
    <s v="SunGuard Shield SPF 50+ 100ml"/>
    <x v="3"/>
    <n v="250"/>
    <n v="24.75"/>
    <n v="6187.5"/>
    <n v="7.75"/>
    <n v="1937.5"/>
    <n v="17"/>
    <n v="4250"/>
    <n v="0.68686868686868685"/>
    <s v="C0071"/>
    <s v="Cressida Steele"/>
    <s v="Matthew Walker"/>
    <x v="1"/>
    <x v="40"/>
    <s v="Nashville"/>
    <x v="2"/>
    <x v="0"/>
    <x v="5"/>
    <n v="4"/>
    <x v="22"/>
  </r>
  <r>
    <x v="112"/>
    <n v="50749"/>
    <x v="8"/>
    <x v="8"/>
    <s v="CrystalClear Hyaluronic Boost 30ml"/>
    <x v="1"/>
    <n v="50"/>
    <n v="19.100000000000001"/>
    <n v="955.00000000000011"/>
    <n v="6.6"/>
    <n v="330"/>
    <n v="12.500000000000002"/>
    <n v="625.00000000000011"/>
    <n v="0.65445026178010479"/>
    <s v="C0049"/>
    <s v="PinnacleSage Group"/>
    <s v="Ava Franklin"/>
    <x v="1"/>
    <x v="12"/>
    <s v="New Orleans"/>
    <x v="2"/>
    <x v="0"/>
    <x v="5"/>
    <n v="4"/>
    <x v="22"/>
  </r>
  <r>
    <x v="112"/>
    <n v="50750"/>
    <x v="10"/>
    <x v="10"/>
    <s v="LuminousGlow Tinted Sunscreen 50ml"/>
    <x v="3"/>
    <n v="200"/>
    <n v="16.95"/>
    <n v="3390"/>
    <n v="5.2"/>
    <n v="1040"/>
    <n v="11.75"/>
    <n v="2350"/>
    <n v="0.69321533923303835"/>
    <s v="C0011"/>
    <s v="Celestial Silk Luxe Skincare"/>
    <s v="Joseph Simmons"/>
    <x v="4"/>
    <x v="19"/>
    <s v="Minneapolis"/>
    <x v="3"/>
    <x v="0"/>
    <x v="5"/>
    <n v="4"/>
    <x v="22"/>
  </r>
  <r>
    <x v="112"/>
    <n v="50751"/>
    <x v="34"/>
    <x v="34"/>
    <s v="HydraBloom Hydrating Moisturizer 30ml"/>
    <x v="0"/>
    <n v="150"/>
    <n v="8.1"/>
    <n v="1215"/>
    <n v="3.3"/>
    <n v="495"/>
    <n v="4.8"/>
    <n v="720"/>
    <n v="0.59259259259259256"/>
    <s v="C0044"/>
    <s v="OpulentElixir Beauty"/>
    <s v="David Carter"/>
    <x v="1"/>
    <x v="2"/>
    <s v="Syracuse"/>
    <x v="1"/>
    <x v="0"/>
    <x v="5"/>
    <n v="4"/>
    <x v="22"/>
  </r>
  <r>
    <x v="113"/>
    <n v="50752"/>
    <x v="52"/>
    <x v="52"/>
    <s v="CalmBliss Soothing Toner 100ml"/>
    <x v="4"/>
    <n v="150"/>
    <n v="13"/>
    <n v="1950"/>
    <n v="4.7"/>
    <n v="705"/>
    <n v="8.3000000000000007"/>
    <n v="1245"/>
    <n v="0.63846153846153841"/>
    <s v="C0068"/>
    <s v="IvoryRadiance Cosmetix"/>
    <s v="Olivia Harrison"/>
    <x v="3"/>
    <x v="7"/>
    <s v="Annapolis"/>
    <x v="2"/>
    <x v="0"/>
    <x v="5"/>
    <n v="5"/>
    <x v="22"/>
  </r>
  <r>
    <x v="113"/>
    <n v="50753"/>
    <x v="35"/>
    <x v="35"/>
    <s v="DreamSoothe Overnight Mask 50g"/>
    <x v="5"/>
    <n v="50"/>
    <n v="14.25"/>
    <n v="712.5"/>
    <n v="6.55"/>
    <n v="327.5"/>
    <n v="7.7"/>
    <n v="385"/>
    <n v="0.54035087719298247"/>
    <s v="C0020"/>
    <s v="Lyric Davenport"/>
    <s v="Elizabeth Young"/>
    <x v="2"/>
    <x v="13"/>
    <s v="San Diego"/>
    <x v="0"/>
    <x v="0"/>
    <x v="5"/>
    <n v="5"/>
    <x v="22"/>
  </r>
  <r>
    <x v="113"/>
    <n v="50754"/>
    <x v="52"/>
    <x v="52"/>
    <s v="CalmBliss Soothing Toner 100ml"/>
    <x v="4"/>
    <n v="150"/>
    <n v="13"/>
    <n v="1950"/>
    <n v="4.7"/>
    <n v="705"/>
    <n v="8.3000000000000007"/>
    <n v="1245"/>
    <n v="0.63846153846153841"/>
    <s v="C0053"/>
    <s v="QuantumPulse Systems"/>
    <s v="Samantha Mitchell"/>
    <x v="4"/>
    <x v="17"/>
    <s v="Cleveland"/>
    <x v="3"/>
    <x v="0"/>
    <x v="5"/>
    <n v="5"/>
    <x v="22"/>
  </r>
  <r>
    <x v="113"/>
    <n v="50755"/>
    <x v="2"/>
    <x v="2"/>
    <s v="TimelessElixir Anti-Wrinkle Serum 30m"/>
    <x v="1"/>
    <n v="150"/>
    <n v="25.3"/>
    <n v="3795"/>
    <n v="9.4"/>
    <n v="1410"/>
    <n v="15.9"/>
    <n v="2385"/>
    <n v="0.62845849802371545"/>
    <s v="C0015"/>
    <s v="Octavia Grey"/>
    <s v="Benjamin Lawson"/>
    <x v="1"/>
    <x v="8"/>
    <s v="St. Louis"/>
    <x v="3"/>
    <x v="0"/>
    <x v="5"/>
    <n v="5"/>
    <x v="22"/>
  </r>
  <r>
    <x v="113"/>
    <n v="50756"/>
    <x v="1"/>
    <x v="1"/>
    <s v="VitaGlow Brightening Serum 30ml"/>
    <x v="1"/>
    <n v="50"/>
    <n v="22.1"/>
    <n v="1105"/>
    <n v="7.6"/>
    <n v="380"/>
    <n v="14.500000000000002"/>
    <n v="725"/>
    <n v="0.65610859728506787"/>
    <s v="C0038"/>
    <s v="StarryGrace Luxe Skincare"/>
    <s v="Olivia Harrison"/>
    <x v="3"/>
    <x v="7"/>
    <s v="Baltimore"/>
    <x v="2"/>
    <x v="0"/>
    <x v="5"/>
    <n v="5"/>
    <x v="22"/>
  </r>
  <r>
    <x v="113"/>
    <n v="50757"/>
    <x v="11"/>
    <x v="11"/>
    <s v="ClearSkies UV Defense SPF 30 100ml"/>
    <x v="3"/>
    <n v="250"/>
    <n v="32.549999999999997"/>
    <n v="8137.4999999999991"/>
    <n v="11.25"/>
    <n v="2812.5"/>
    <n v="21.299999999999997"/>
    <n v="5324.9999999999991"/>
    <n v="0.65437788018433174"/>
    <s v="C0071"/>
    <s v="Cressida Steele"/>
    <s v="Matthew Walker"/>
    <x v="1"/>
    <x v="40"/>
    <s v="Nashville"/>
    <x v="2"/>
    <x v="0"/>
    <x v="5"/>
    <n v="5"/>
    <x v="22"/>
  </r>
  <r>
    <x v="113"/>
    <n v="50758"/>
    <x v="58"/>
    <x v="58"/>
    <s v="ElixirMelt Makeup Remover Oil  150ml"/>
    <x v="6"/>
    <n v="50"/>
    <n v="10.45"/>
    <n v="522.5"/>
    <n v="5.2"/>
    <n v="260"/>
    <n v="5.2499999999999991"/>
    <n v="262.5"/>
    <n v="0.50239234449760761"/>
    <s v="C0030"/>
    <s v="BlossomRadiance Essentials"/>
    <s v="Michael Evans"/>
    <x v="1"/>
    <x v="10"/>
    <s v="San Antonio"/>
    <x v="2"/>
    <x v="0"/>
    <x v="5"/>
    <n v="5"/>
    <x v="22"/>
  </r>
  <r>
    <x v="113"/>
    <n v="50759"/>
    <x v="65"/>
    <x v="65"/>
    <s v="VelvetSkin Renewing Scrub 150ml"/>
    <x v="7"/>
    <n v="50"/>
    <n v="28.15"/>
    <n v="1407.5"/>
    <n v="12"/>
    <n v="600"/>
    <n v="16.149999999999999"/>
    <n v="807.5"/>
    <n v="0.57371225577264651"/>
    <s v="C0004"/>
    <s v="Enchanted Silk Creations"/>
    <s v="David Carter"/>
    <x v="1"/>
    <x v="2"/>
    <s v="New York City"/>
    <x v="1"/>
    <x v="0"/>
    <x v="5"/>
    <n v="5"/>
    <x v="22"/>
  </r>
  <r>
    <x v="113"/>
    <n v="50760"/>
    <x v="22"/>
    <x v="22"/>
    <s v="PurePurge Micellar Cleansing Water 150ml"/>
    <x v="6"/>
    <n v="50"/>
    <n v="10.050000000000001"/>
    <n v="502.50000000000006"/>
    <n v="4.45"/>
    <n v="222.5"/>
    <n v="5.6000000000000005"/>
    <n v="280.00000000000006"/>
    <n v="0.55721393034825872"/>
    <s v="C0033"/>
    <s v="ZenithGrove Solutions"/>
    <s v="Ava Franklin"/>
    <x v="1"/>
    <x v="26"/>
    <s v="Birmingham"/>
    <x v="2"/>
    <x v="0"/>
    <x v="5"/>
    <n v="5"/>
    <x v="22"/>
  </r>
  <r>
    <x v="114"/>
    <n v="50761"/>
    <x v="38"/>
    <x v="38"/>
    <s v="CrystalGlow Gentle Exfoliator 100ml"/>
    <x v="7"/>
    <n v="50"/>
    <n v="19.95"/>
    <n v="997.5"/>
    <n v="7.45"/>
    <n v="372.5"/>
    <n v="12.5"/>
    <n v="625"/>
    <n v="0.62656641604010022"/>
    <s v="C0067"/>
    <s v="Oberon Sterling"/>
    <s v="Rachel Owens"/>
    <x v="4"/>
    <x v="16"/>
    <s v="Springfield"/>
    <x v="3"/>
    <x v="0"/>
    <x v="5"/>
    <n v="8"/>
    <x v="22"/>
  </r>
  <r>
    <x v="114"/>
    <n v="50762"/>
    <x v="10"/>
    <x v="10"/>
    <s v="LuminousGlow Tinted Sunscreen 50ml"/>
    <x v="3"/>
    <n v="150"/>
    <n v="16.95"/>
    <n v="2542.5"/>
    <n v="5.2"/>
    <n v="780"/>
    <n v="11.75"/>
    <n v="1762.5"/>
    <n v="0.69321533923303835"/>
    <s v="C0019"/>
    <s v="Delilah Prescott"/>
    <s v="Benjamin Lawson"/>
    <x v="1"/>
    <x v="25"/>
    <s v="Kansas City"/>
    <x v="3"/>
    <x v="0"/>
    <x v="5"/>
    <n v="8"/>
    <x v="22"/>
  </r>
  <r>
    <x v="114"/>
    <n v="50763"/>
    <x v="37"/>
    <x v="37"/>
    <s v="SunGuard Shield SPF 50+ 100ml"/>
    <x v="3"/>
    <n v="250"/>
    <n v="24.75"/>
    <n v="6187.5"/>
    <n v="7.75"/>
    <n v="1937.5"/>
    <n v="17"/>
    <n v="4250"/>
    <n v="0.68686868686868685"/>
    <s v="C0042"/>
    <s v="Jasper Monroe"/>
    <s v="Nicholas Coleman"/>
    <x v="4"/>
    <x v="27"/>
    <s v="Detroit"/>
    <x v="3"/>
    <x v="0"/>
    <x v="5"/>
    <n v="8"/>
    <x v="22"/>
  </r>
  <r>
    <x v="114"/>
    <n v="50764"/>
    <x v="8"/>
    <x v="8"/>
    <s v="CrystalClear Hyaluronic Boost 30ml"/>
    <x v="1"/>
    <n v="100"/>
    <n v="19.100000000000001"/>
    <n v="1910.0000000000002"/>
    <n v="6.6"/>
    <n v="660"/>
    <n v="12.500000000000002"/>
    <n v="1250.0000000000002"/>
    <n v="0.65445026178010479"/>
    <s v="C0064"/>
    <s v="DiamondElegance Beauty"/>
    <s v="Jessica Foster"/>
    <x v="2"/>
    <x v="20"/>
    <s v="Kodiak"/>
    <x v="0"/>
    <x v="0"/>
    <x v="5"/>
    <n v="8"/>
    <x v="22"/>
  </r>
  <r>
    <x v="114"/>
    <n v="50765"/>
    <x v="10"/>
    <x v="10"/>
    <s v="LuminousGlow Tinted Sunscreen 50ml"/>
    <x v="3"/>
    <n v="200"/>
    <n v="16.95"/>
    <n v="3390"/>
    <n v="5.2"/>
    <n v="1040"/>
    <n v="11.75"/>
    <n v="2350"/>
    <n v="0.69321533923303835"/>
    <s v="C0027"/>
    <s v="PureHarbor Creations"/>
    <s v="Jennifer Adams"/>
    <x v="1"/>
    <x v="10"/>
    <s v="Austin"/>
    <x v="2"/>
    <x v="0"/>
    <x v="5"/>
    <n v="8"/>
    <x v="22"/>
  </r>
  <r>
    <x v="114"/>
    <n v="50766"/>
    <x v="1"/>
    <x v="1"/>
    <s v="VitaGlow Brightening Serum 30ml"/>
    <x v="1"/>
    <n v="150"/>
    <n v="22.1"/>
    <n v="3315"/>
    <n v="7.6"/>
    <n v="1140"/>
    <n v="14.500000000000002"/>
    <n v="2175"/>
    <n v="0.65610859728506787"/>
    <s v="C0061"/>
    <s v="Aurelia Quinn"/>
    <s v="Mia Hughes"/>
    <x v="2"/>
    <x v="13"/>
    <s v="Oakland"/>
    <x v="0"/>
    <x v="0"/>
    <x v="5"/>
    <n v="8"/>
    <x v="22"/>
  </r>
  <r>
    <x v="114"/>
    <n v="50767"/>
    <x v="11"/>
    <x v="11"/>
    <s v="ClearSkies UV Defense SPF 30 100ml"/>
    <x v="3"/>
    <n v="250"/>
    <n v="32.549999999999997"/>
    <n v="8137.4999999999991"/>
    <n v="11.25"/>
    <n v="2812.5"/>
    <n v="21.299999999999997"/>
    <n v="5324.9999999999991"/>
    <n v="0.65437788018433174"/>
    <s v="C0009"/>
    <s v="Imelda Sinclair"/>
    <s v="William Jenkins"/>
    <x v="3"/>
    <x v="6"/>
    <s v="Miami"/>
    <x v="2"/>
    <x v="0"/>
    <x v="5"/>
    <n v="8"/>
    <x v="22"/>
  </r>
  <r>
    <x v="114"/>
    <n v="50768"/>
    <x v="42"/>
    <x v="42"/>
    <s v="AquaFresh Hydrating Toner 200ml"/>
    <x v="4"/>
    <n v="150"/>
    <n v="19.600000000000001"/>
    <n v="2940"/>
    <n v="6.6"/>
    <n v="990"/>
    <n v="13.000000000000002"/>
    <n v="1950"/>
    <n v="0.66326530612244894"/>
    <s v="C0055"/>
    <s v="TimelessAura Luxe Skincare"/>
    <s v="Samantha Mitchell"/>
    <x v="4"/>
    <x v="32"/>
    <s v="Charleston"/>
    <x v="2"/>
    <x v="0"/>
    <x v="5"/>
    <n v="8"/>
    <x v="22"/>
  </r>
  <r>
    <x v="115"/>
    <n v="50769"/>
    <x v="26"/>
    <x v="26"/>
    <s v="SilkSkin Lightweight Moisture Veil 100ml"/>
    <x v="0"/>
    <n v="50"/>
    <n v="26.55"/>
    <n v="1327.5"/>
    <n v="9"/>
    <n v="450"/>
    <n v="17.55"/>
    <n v="877.5"/>
    <n v="0.66101694915254239"/>
    <s v="C0024"/>
    <s v="Moonlight Grace Essentials"/>
    <s v="Jessica Foster"/>
    <x v="2"/>
    <x v="20"/>
    <s v="Nome"/>
    <x v="0"/>
    <x v="0"/>
    <x v="5"/>
    <n v="9"/>
    <x v="22"/>
  </r>
  <r>
    <x v="115"/>
    <n v="50770"/>
    <x v="11"/>
    <x v="11"/>
    <s v="ClearSkies UV Defense SPF 30 100ml"/>
    <x v="3"/>
    <n v="200"/>
    <n v="32.549999999999997"/>
    <n v="6509.9999999999991"/>
    <n v="11.25"/>
    <n v="2250"/>
    <n v="21.299999999999997"/>
    <n v="4259.9999999999991"/>
    <n v="0.65437788018433174"/>
    <s v="C0046"/>
    <s v="CrimsonPeak Ventures"/>
    <s v="Michael Evans"/>
    <x v="1"/>
    <x v="10"/>
    <s v="Fort Worth"/>
    <x v="2"/>
    <x v="0"/>
    <x v="5"/>
    <n v="9"/>
    <x v="22"/>
  </r>
  <r>
    <x v="115"/>
    <n v="50771"/>
    <x v="14"/>
    <x v="14"/>
    <s v="DewDrop Hydration Sheet Mask"/>
    <x v="5"/>
    <n v="100"/>
    <n v="17.350000000000001"/>
    <n v="1735.0000000000002"/>
    <n v="7.45"/>
    <n v="745"/>
    <n v="9.9000000000000021"/>
    <n v="990.00000000000023"/>
    <n v="0.57060518731988474"/>
    <s v="C0013"/>
    <s v="Seraphina Sinclair"/>
    <s v="Jessica Foster"/>
    <x v="2"/>
    <x v="20"/>
    <s v="Wasilla"/>
    <x v="0"/>
    <x v="0"/>
    <x v="5"/>
    <n v="9"/>
    <x v="22"/>
  </r>
  <r>
    <x v="115"/>
    <n v="50772"/>
    <x v="14"/>
    <x v="14"/>
    <s v="DewDrop Hydration Sheet Mask"/>
    <x v="5"/>
    <n v="100"/>
    <n v="17.350000000000001"/>
    <n v="1735.0000000000002"/>
    <n v="7.45"/>
    <n v="745"/>
    <n v="9.9000000000000021"/>
    <n v="990.00000000000023"/>
    <n v="0.57060518731988474"/>
    <s v="C0059"/>
    <s v="Eamon Kingsley"/>
    <s v="James Edwards"/>
    <x v="3"/>
    <x v="37"/>
    <s v="Newark"/>
    <x v="1"/>
    <x v="0"/>
    <x v="5"/>
    <n v="9"/>
    <x v="22"/>
  </r>
  <r>
    <x v="115"/>
    <n v="50773"/>
    <x v="49"/>
    <x v="49"/>
    <s v="TimelessElixir Anti-Wrinkle Serum 50ml"/>
    <x v="1"/>
    <n v="100"/>
    <n v="37.549999999999997"/>
    <n v="3754.9999999999995"/>
    <n v="14.25"/>
    <n v="1425"/>
    <n v="23.299999999999997"/>
    <n v="2329.9999999999995"/>
    <n v="0.62050599201065237"/>
    <s v="C0034"/>
    <s v="Cassian Winters"/>
    <s v="David Carter"/>
    <x v="1"/>
    <x v="2"/>
    <s v="Albany"/>
    <x v="1"/>
    <x v="0"/>
    <x v="5"/>
    <n v="9"/>
    <x v="22"/>
  </r>
  <r>
    <x v="115"/>
    <n v="50774"/>
    <x v="4"/>
    <x v="4"/>
    <s v="HydraBloom Hydrating Moisturizer 50ml"/>
    <x v="0"/>
    <n v="50"/>
    <n v="14.95"/>
    <n v="747.5"/>
    <n v="4.45"/>
    <n v="222.5"/>
    <n v="10.5"/>
    <n v="525"/>
    <n v="0.7023411371237458"/>
    <s v="C0022"/>
    <s v="Pinnacle Sphere Corp."/>
    <s v="Victoria Reed"/>
    <x v="2"/>
    <x v="4"/>
    <s v="Portland"/>
    <x v="0"/>
    <x v="0"/>
    <x v="5"/>
    <n v="9"/>
    <x v="22"/>
  </r>
  <r>
    <x v="115"/>
    <n v="50775"/>
    <x v="14"/>
    <x v="14"/>
    <s v="DewDrop Hydration Sheet Mask"/>
    <x v="5"/>
    <n v="50"/>
    <n v="17.350000000000001"/>
    <n v="867.50000000000011"/>
    <n v="7.45"/>
    <n v="372.5"/>
    <n v="9.9000000000000021"/>
    <n v="495.00000000000011"/>
    <n v="0.57060518731988474"/>
    <s v="C0057"/>
    <s v="Phineas Dawson"/>
    <s v="Nicholas Coleman"/>
    <x v="4"/>
    <x v="34"/>
    <s v="Indianapolis"/>
    <x v="3"/>
    <x v="0"/>
    <x v="5"/>
    <n v="9"/>
    <x v="22"/>
  </r>
  <r>
    <x v="115"/>
    <n v="50776"/>
    <x v="29"/>
    <x v="29"/>
    <s v="VitaGlow Brightening Serum 15ml"/>
    <x v="1"/>
    <n v="150"/>
    <n v="16.25"/>
    <n v="2437.5"/>
    <n v="6.2"/>
    <n v="930"/>
    <n v="10.050000000000001"/>
    <n v="1507.5"/>
    <n v="0.61846153846153851"/>
    <s v="C0001"/>
    <s v="Belle Glow Cosmetics"/>
    <s v="Elizabeth Young"/>
    <x v="2"/>
    <x v="13"/>
    <s v="Los Angeles"/>
    <x v="0"/>
    <x v="0"/>
    <x v="5"/>
    <n v="9"/>
    <x v="22"/>
  </r>
  <r>
    <x v="115"/>
    <n v="50777"/>
    <x v="4"/>
    <x v="4"/>
    <s v="HydraBloom Hydrating Moisturizer 50ml"/>
    <x v="0"/>
    <n v="150"/>
    <n v="14.95"/>
    <n v="2242.5"/>
    <n v="4.45"/>
    <n v="667.5"/>
    <n v="10.5"/>
    <n v="1575"/>
    <n v="0.7023411371237458"/>
    <s v="C0025"/>
    <s v="Eamon Nash"/>
    <s v="Samuel Moore"/>
    <x v="0"/>
    <x v="1"/>
    <s v="Tucson"/>
    <x v="0"/>
    <x v="0"/>
    <x v="5"/>
    <n v="9"/>
    <x v="22"/>
  </r>
  <r>
    <x v="116"/>
    <n v="50778"/>
    <x v="0"/>
    <x v="0"/>
    <s v="HydraBloom Hydrating Moisturizer 100ml"/>
    <x v="0"/>
    <n v="50"/>
    <n v="24.85"/>
    <n v="1242.5"/>
    <n v="7.75"/>
    <n v="387.5"/>
    <n v="17.100000000000001"/>
    <n v="855"/>
    <n v="0.68812877263581484"/>
    <s v="C0052"/>
    <s v="OceanQuest Enterprises"/>
    <s v="Emily Clarke"/>
    <x v="3"/>
    <x v="9"/>
    <s v="Charleston"/>
    <x v="2"/>
    <x v="0"/>
    <x v="5"/>
    <n v="10"/>
    <x v="23"/>
  </r>
  <r>
    <x v="116"/>
    <n v="50779"/>
    <x v="4"/>
    <x v="4"/>
    <s v="HydraBloom Hydrating Moisturizer 50ml"/>
    <x v="0"/>
    <n v="150"/>
    <n v="14.95"/>
    <n v="2242.5"/>
    <n v="4.45"/>
    <n v="667.5"/>
    <n v="10.5"/>
    <n v="1575"/>
    <n v="0.7023411371237458"/>
    <s v="C0016"/>
    <s v="Griffin Maddox"/>
    <s v="Rachel Owens"/>
    <x v="4"/>
    <x v="16"/>
    <s v="Chicago"/>
    <x v="3"/>
    <x v="0"/>
    <x v="5"/>
    <n v="10"/>
    <x v="23"/>
  </r>
  <r>
    <x v="116"/>
    <n v="50780"/>
    <x v="10"/>
    <x v="10"/>
    <s v="LuminousGlow Tinted Sunscreen 50ml"/>
    <x v="3"/>
    <n v="100"/>
    <n v="16.95"/>
    <n v="1695"/>
    <n v="5.2"/>
    <n v="520"/>
    <n v="11.75"/>
    <n v="1175"/>
    <n v="0.69321533923303835"/>
    <s v="C0040"/>
    <s v="Atticus Quinn"/>
    <s v="Emily Clarke"/>
    <x v="3"/>
    <x v="29"/>
    <s v="Charlotte"/>
    <x v="2"/>
    <x v="0"/>
    <x v="5"/>
    <n v="10"/>
    <x v="23"/>
  </r>
  <r>
    <x v="116"/>
    <n v="50781"/>
    <x v="37"/>
    <x v="37"/>
    <s v="SunGuard Shield SPF 50+ 100ml"/>
    <x v="3"/>
    <n v="100"/>
    <n v="24.75"/>
    <n v="2475"/>
    <n v="7.75"/>
    <n v="775"/>
    <n v="17"/>
    <n v="1700"/>
    <n v="0.68686868686868685"/>
    <s v="C0070"/>
    <s v="PurePetals Beauty"/>
    <s v="Nicholas Coleman"/>
    <x v="4"/>
    <x v="27"/>
    <s v="Lansing"/>
    <x v="3"/>
    <x v="0"/>
    <x v="5"/>
    <n v="10"/>
    <x v="23"/>
  </r>
  <r>
    <x v="116"/>
    <n v="50782"/>
    <x v="39"/>
    <x v="39"/>
    <s v="SunGuard Shield SPF 50+ 50ml"/>
    <x v="3"/>
    <n v="250"/>
    <n v="14.45"/>
    <n v="3612.5"/>
    <n v="4.45"/>
    <n v="1112.5"/>
    <n v="10"/>
    <n v="2500"/>
    <n v="0.69204152249134943"/>
    <s v="C0031"/>
    <s v="StellarWings Incorporated"/>
    <s v="Matthew Walker"/>
    <x v="1"/>
    <x v="23"/>
    <s v="Atlanta"/>
    <x v="2"/>
    <x v="0"/>
    <x v="5"/>
    <n v="10"/>
    <x v="23"/>
  </r>
  <r>
    <x v="116"/>
    <n v="50783"/>
    <x v="1"/>
    <x v="1"/>
    <s v="VitaGlow Brightening Serum 30ml"/>
    <x v="1"/>
    <n v="100"/>
    <n v="22.1"/>
    <n v="2210"/>
    <n v="7.6"/>
    <n v="760"/>
    <n v="14.500000000000002"/>
    <n v="1450"/>
    <n v="0.65610859728506787"/>
    <s v="C0048"/>
    <s v="Octavia Hart"/>
    <s v="Victoria Reed"/>
    <x v="2"/>
    <x v="24"/>
    <s v="Seattle"/>
    <x v="0"/>
    <x v="0"/>
    <x v="5"/>
    <n v="10"/>
    <x v="23"/>
  </r>
  <r>
    <x v="116"/>
    <n v="50784"/>
    <x v="20"/>
    <x v="20"/>
    <s v="VelvetSkin Renewing Scrub 100ml"/>
    <x v="7"/>
    <n v="50"/>
    <n v="20.849999999999998"/>
    <n v="1042.5"/>
    <n v="8.1999999999999993"/>
    <n v="410"/>
    <n v="12.649999999999999"/>
    <n v="632.5"/>
    <n v="0.60671462829736211"/>
    <s v="C0020"/>
    <s v="Lyric Davenport"/>
    <s v="Elizabeth Young"/>
    <x v="2"/>
    <x v="13"/>
    <s v="San Diego"/>
    <x v="0"/>
    <x v="0"/>
    <x v="5"/>
    <n v="10"/>
    <x v="23"/>
  </r>
  <r>
    <x v="117"/>
    <n v="50785"/>
    <x v="0"/>
    <x v="0"/>
    <s v="HydraBloom Hydrating Moisturizer 100ml"/>
    <x v="0"/>
    <n v="50"/>
    <n v="24.85"/>
    <n v="1242.5"/>
    <n v="7.75"/>
    <n v="387.5"/>
    <n v="17.100000000000001"/>
    <n v="855"/>
    <n v="0.68812877263581484"/>
    <s v="C0036"/>
    <s v="MoonlightHarbor Beauty"/>
    <s v="Rachel Owens"/>
    <x v="4"/>
    <x v="31"/>
    <s v="Milwaukee"/>
    <x v="3"/>
    <x v="0"/>
    <x v="5"/>
    <n v="11"/>
    <x v="23"/>
  </r>
  <r>
    <x v="117"/>
    <n v="50786"/>
    <x v="25"/>
    <x v="25"/>
    <s v="PureFoam Renewing Cleanser 100ml"/>
    <x v="2"/>
    <n v="50"/>
    <n v="12.45"/>
    <n v="622.5"/>
    <n v="5.2"/>
    <n v="260"/>
    <n v="7.2499999999999991"/>
    <n v="362.5"/>
    <n v="0.58232931726907633"/>
    <s v="C0058"/>
    <s v="Octavia Tate"/>
    <s v="Andrew Parker"/>
    <x v="3"/>
    <x v="36"/>
    <s v="Burlington"/>
    <x v="1"/>
    <x v="0"/>
    <x v="5"/>
    <n v="11"/>
    <x v="23"/>
  </r>
  <r>
    <x v="117"/>
    <n v="50787"/>
    <x v="37"/>
    <x v="37"/>
    <s v="SunGuard Shield SPF 50+ 100ml"/>
    <x v="3"/>
    <n v="150"/>
    <n v="24.75"/>
    <n v="3712.5"/>
    <n v="7.75"/>
    <n v="1162.5"/>
    <n v="17"/>
    <n v="2550"/>
    <n v="0.68686868686868685"/>
    <s v="C0017"/>
    <s v="Seraphina Hart"/>
    <s v="David Carter"/>
    <x v="1"/>
    <x v="2"/>
    <s v="Buffalo"/>
    <x v="1"/>
    <x v="0"/>
    <x v="5"/>
    <n v="11"/>
    <x v="23"/>
  </r>
  <r>
    <x v="117"/>
    <n v="50788"/>
    <x v="8"/>
    <x v="8"/>
    <s v="CrystalClear Hyaluronic Boost 30ml"/>
    <x v="1"/>
    <n v="150"/>
    <n v="19.100000000000001"/>
    <n v="2865"/>
    <n v="6.6"/>
    <n v="990"/>
    <n v="12.500000000000002"/>
    <n v="1875"/>
    <n v="0.65445026178010468"/>
    <s v="C0061"/>
    <s v="Aurelia Quinn"/>
    <s v="Mia Hughes"/>
    <x v="2"/>
    <x v="13"/>
    <s v="Oakland"/>
    <x v="0"/>
    <x v="0"/>
    <x v="5"/>
    <n v="11"/>
    <x v="23"/>
  </r>
  <r>
    <x v="117"/>
    <n v="50789"/>
    <x v="52"/>
    <x v="52"/>
    <s v="CalmBliss Soothing Toner 100ml"/>
    <x v="4"/>
    <n v="100"/>
    <n v="13"/>
    <n v="1300"/>
    <n v="4.7"/>
    <n v="470"/>
    <n v="8.3000000000000007"/>
    <n v="830"/>
    <n v="0.63846153846153841"/>
    <s v="C0008"/>
    <s v="Serenity Sinclair"/>
    <s v="Ashley Turner"/>
    <x v="2"/>
    <x v="13"/>
    <s v="San Francisco"/>
    <x v="0"/>
    <x v="0"/>
    <x v="5"/>
    <n v="11"/>
    <x v="23"/>
  </r>
  <r>
    <x v="117"/>
    <n v="50790"/>
    <x v="3"/>
    <x v="3"/>
    <s v="RadiantGlow Gel Cleanser 200ml"/>
    <x v="2"/>
    <n v="50"/>
    <n v="20.350000000000001"/>
    <n v="1017.5000000000001"/>
    <n v="7.75"/>
    <n v="387.5"/>
    <n v="12.600000000000001"/>
    <n v="630.00000000000011"/>
    <n v="0.61916461916461918"/>
    <s v="C0032"/>
    <s v="AquaFusion Incorporated"/>
    <s v="Ashley Turner"/>
    <x v="2"/>
    <x v="13"/>
    <s v="San Jose"/>
    <x v="0"/>
    <x v="0"/>
    <x v="5"/>
    <n v="11"/>
    <x v="23"/>
  </r>
  <r>
    <x v="117"/>
    <n v="50791"/>
    <x v="1"/>
    <x v="1"/>
    <s v="VitaGlow Brightening Serum 30ml"/>
    <x v="1"/>
    <n v="150"/>
    <n v="22.1"/>
    <n v="3315"/>
    <n v="7.6"/>
    <n v="1140"/>
    <n v="14.500000000000002"/>
    <n v="2175"/>
    <n v="0.65610859728506787"/>
    <s v="C0050"/>
    <s v="SolarLuxe Incorporated"/>
    <s v="Joseph Simmons"/>
    <x v="4"/>
    <x v="28"/>
    <s v="Fargo"/>
    <x v="3"/>
    <x v="0"/>
    <x v="5"/>
    <n v="11"/>
    <x v="23"/>
  </r>
  <r>
    <x v="117"/>
    <n v="50792"/>
    <x v="10"/>
    <x v="10"/>
    <s v="LuminousGlow Tinted Sunscreen 50ml"/>
    <x v="3"/>
    <n v="250"/>
    <n v="16.95"/>
    <n v="4237.5"/>
    <n v="5.2"/>
    <n v="1300"/>
    <n v="11.75"/>
    <n v="2937.5"/>
    <n v="0.69321533923303835"/>
    <s v="C0012"/>
    <s v="Radiant Craft Incorporated"/>
    <s v="Samuel Moore"/>
    <x v="0"/>
    <x v="1"/>
    <s v="Phoenix"/>
    <x v="0"/>
    <x v="0"/>
    <x v="5"/>
    <n v="11"/>
    <x v="23"/>
  </r>
  <r>
    <x v="117"/>
    <n v="50793"/>
    <x v="10"/>
    <x v="10"/>
    <s v="LuminousGlow Tinted Sunscreen 50ml"/>
    <x v="3"/>
    <n v="200"/>
    <n v="16.95"/>
    <n v="3390"/>
    <n v="5.2"/>
    <n v="1040"/>
    <n v="11.75"/>
    <n v="2350"/>
    <n v="0.69321533923303835"/>
    <s v="C0044"/>
    <s v="OpulentElixir Beauty"/>
    <s v="David Carter"/>
    <x v="1"/>
    <x v="2"/>
    <s v="Syracuse"/>
    <x v="1"/>
    <x v="0"/>
    <x v="5"/>
    <n v="11"/>
    <x v="23"/>
  </r>
  <r>
    <x v="117"/>
    <n v="50794"/>
    <x v="8"/>
    <x v="8"/>
    <s v="CrystalClear Hyaluronic Boost 30ml"/>
    <x v="1"/>
    <n v="100"/>
    <n v="19.100000000000001"/>
    <n v="1910.0000000000002"/>
    <n v="6.6"/>
    <n v="660"/>
    <n v="12.500000000000002"/>
    <n v="1250.0000000000002"/>
    <n v="0.65445026178010479"/>
    <s v="C0028"/>
    <s v="Thaddeus Nash"/>
    <s v="Christopher Green"/>
    <x v="0"/>
    <x v="21"/>
    <s v="Reno"/>
    <x v="0"/>
    <x v="0"/>
    <x v="5"/>
    <n v="11"/>
    <x v="23"/>
  </r>
  <r>
    <x v="118"/>
    <n v="50795"/>
    <x v="2"/>
    <x v="2"/>
    <s v="TimelessElixir Anti-Wrinkle Serum 30m"/>
    <x v="1"/>
    <n v="50"/>
    <n v="25.3"/>
    <n v="1265"/>
    <n v="9.4"/>
    <n v="470"/>
    <n v="15.9"/>
    <n v="795"/>
    <n v="0.62845849802371545"/>
    <s v="C0066"/>
    <s v="MoonlitBloom Creations"/>
    <s v="Daniel Nelson"/>
    <x v="0"/>
    <x v="3"/>
    <s v="Gillette"/>
    <x v="0"/>
    <x v="0"/>
    <x v="5"/>
    <n v="12"/>
    <x v="23"/>
  </r>
  <r>
    <x v="118"/>
    <n v="50796"/>
    <x v="55"/>
    <x v="55"/>
    <s v="PureDerm Micro-Exfoliating Gel 50ml"/>
    <x v="7"/>
    <n v="100"/>
    <n v="17.649999999999999"/>
    <n v="1764.9999999999998"/>
    <n v="7.55"/>
    <n v="755"/>
    <n v="10.099999999999998"/>
    <n v="1009.9999999999998"/>
    <n v="0.57223796033994334"/>
    <s v="C0005"/>
    <s v="Rylan Callahan"/>
    <s v="Michael Evans"/>
    <x v="1"/>
    <x v="10"/>
    <s v="Houston"/>
    <x v="2"/>
    <x v="0"/>
    <x v="5"/>
    <n v="12"/>
    <x v="23"/>
  </r>
  <r>
    <x v="118"/>
    <n v="50797"/>
    <x v="10"/>
    <x v="10"/>
    <s v="LuminousGlow Tinted Sunscreen 50ml"/>
    <x v="3"/>
    <n v="200"/>
    <n v="16.95"/>
    <n v="3390"/>
    <n v="5.2"/>
    <n v="1040"/>
    <n v="11.75"/>
    <n v="2350"/>
    <n v="0.69321533923303835"/>
    <s v="C0039"/>
    <s v="EtherealSilk Creations"/>
    <s v="Grace Allen"/>
    <x v="2"/>
    <x v="20"/>
    <s v="Juneau"/>
    <x v="0"/>
    <x v="0"/>
    <x v="5"/>
    <n v="12"/>
    <x v="23"/>
  </r>
  <r>
    <x v="118"/>
    <n v="50798"/>
    <x v="10"/>
    <x v="10"/>
    <s v="LuminousGlow Tinted Sunscreen 50ml"/>
    <x v="3"/>
    <n v="250"/>
    <n v="16.95"/>
    <n v="4237.5"/>
    <n v="5.2"/>
    <n v="1300"/>
    <n v="11.75"/>
    <n v="2937.5"/>
    <n v="0.69321533923303835"/>
    <s v="C0055"/>
    <s v="TimelessAura Luxe Skincare"/>
    <s v="Samantha Mitchell"/>
    <x v="4"/>
    <x v="32"/>
    <s v="Charleston"/>
    <x v="2"/>
    <x v="0"/>
    <x v="5"/>
    <n v="12"/>
    <x v="23"/>
  </r>
  <r>
    <x v="118"/>
    <n v="50799"/>
    <x v="30"/>
    <x v="30"/>
    <s v="PurePurge Micellar Cleansing Water 200ml"/>
    <x v="6"/>
    <n v="50"/>
    <n v="18.45"/>
    <n v="922.5"/>
    <n v="7.75"/>
    <n v="387.5"/>
    <n v="10.7"/>
    <n v="535"/>
    <n v="0.57994579945799463"/>
    <s v="C0021"/>
    <s v="Horizon Luxe Ventures"/>
    <s v="William Jenkins"/>
    <x v="3"/>
    <x v="6"/>
    <s v="Orlando"/>
    <x v="2"/>
    <x v="0"/>
    <x v="5"/>
    <n v="12"/>
    <x v="23"/>
  </r>
  <r>
    <x v="118"/>
    <n v="50800"/>
    <x v="51"/>
    <x v="51"/>
    <s v="SunGuard Shield SPF 50+ 30ml"/>
    <x v="3"/>
    <n v="200"/>
    <n v="9.9"/>
    <n v="1980"/>
    <n v="3.3"/>
    <n v="660"/>
    <n v="6.6000000000000005"/>
    <n v="1320"/>
    <n v="0.66666666666666663"/>
    <s v="C0069"/>
    <s v="RadiantElixir Skincare"/>
    <s v="Olivia Harrison"/>
    <x v="3"/>
    <x v="39"/>
    <s v="Wilmington"/>
    <x v="2"/>
    <x v="0"/>
    <x v="5"/>
    <n v="12"/>
    <x v="23"/>
  </r>
  <r>
    <x v="118"/>
    <n v="50801"/>
    <x v="39"/>
    <x v="39"/>
    <s v="SunGuard Shield SPF 50+ 50ml"/>
    <x v="3"/>
    <n v="250"/>
    <n v="14.45"/>
    <n v="3612.5"/>
    <n v="4.45"/>
    <n v="1112.5"/>
    <n v="10"/>
    <n v="2500"/>
    <n v="0.69204152249134943"/>
    <s v="C0011"/>
    <s v="Celestial Silk Luxe Skincare"/>
    <s v="Joseph Simmons"/>
    <x v="4"/>
    <x v="19"/>
    <s v="Minneapolis"/>
    <x v="3"/>
    <x v="0"/>
    <x v="5"/>
    <n v="12"/>
    <x v="23"/>
  </r>
  <r>
    <x v="118"/>
    <n v="50802"/>
    <x v="4"/>
    <x v="4"/>
    <s v="HydraBloom Hydrating Moisturizer 50ml"/>
    <x v="0"/>
    <n v="100"/>
    <n v="14.95"/>
    <n v="1495"/>
    <n v="4.45"/>
    <n v="445"/>
    <n v="10.5"/>
    <n v="1050"/>
    <n v="0.7023411371237458"/>
    <s v="C0046"/>
    <s v="CrimsonPeak Ventures"/>
    <s v="Michael Evans"/>
    <x v="1"/>
    <x v="10"/>
    <s v="Fort Worth"/>
    <x v="2"/>
    <x v="0"/>
    <x v="5"/>
    <n v="12"/>
    <x v="23"/>
  </r>
  <r>
    <x v="118"/>
    <n v="50803"/>
    <x v="43"/>
    <x v="43"/>
    <s v="PureFoam Renewing Cleanser 50ml"/>
    <x v="2"/>
    <n v="150"/>
    <n v="7"/>
    <n v="1050"/>
    <n v="2.8"/>
    <n v="420"/>
    <n v="4.2"/>
    <n v="630"/>
    <n v="0.6"/>
    <s v="C0031"/>
    <s v="StellarWings Incorporated"/>
    <s v="Matthew Walker"/>
    <x v="1"/>
    <x v="23"/>
    <s v="Atlanta"/>
    <x v="2"/>
    <x v="0"/>
    <x v="5"/>
    <n v="12"/>
    <x v="23"/>
  </r>
  <r>
    <x v="118"/>
    <n v="50804"/>
    <x v="19"/>
    <x v="19"/>
    <s v="ClearSkies UV Defense SPF 30 30ml"/>
    <x v="3"/>
    <n v="150"/>
    <n v="11.299999999999999"/>
    <n v="1694.9999999999998"/>
    <n v="4.7"/>
    <n v="705"/>
    <n v="6.5999999999999988"/>
    <n v="989.99999999999977"/>
    <n v="0.5840707964601769"/>
    <s v="C0059"/>
    <s v="Eamon Kingsley"/>
    <s v="James Edwards"/>
    <x v="3"/>
    <x v="37"/>
    <s v="Newark"/>
    <x v="1"/>
    <x v="0"/>
    <x v="5"/>
    <n v="12"/>
    <x v="23"/>
  </r>
  <r>
    <x v="119"/>
    <n v="50805"/>
    <x v="39"/>
    <x v="39"/>
    <s v="SunGuard Shield SPF 50+ 50ml"/>
    <x v="3"/>
    <n v="150"/>
    <n v="14.45"/>
    <n v="2167.5"/>
    <n v="4.45"/>
    <n v="667.5"/>
    <n v="10"/>
    <n v="1500"/>
    <n v="0.69204152249134943"/>
    <s v="C0015"/>
    <s v="Octavia Grey"/>
    <s v="Benjamin Lawson"/>
    <x v="1"/>
    <x v="8"/>
    <s v="St. Louis"/>
    <x v="3"/>
    <x v="0"/>
    <x v="5"/>
    <n v="15"/>
    <x v="23"/>
  </r>
  <r>
    <x v="119"/>
    <n v="50806"/>
    <x v="23"/>
    <x v="23"/>
    <s v="RadiantGlow Gel Cleanser 50ml"/>
    <x v="2"/>
    <n v="100"/>
    <n v="4.7"/>
    <n v="470"/>
    <n v="2.2999999999999998"/>
    <n v="230"/>
    <n v="2.4000000000000004"/>
    <n v="240"/>
    <n v="0.51063829787234039"/>
    <s v="C0037"/>
    <s v="PureWhisper Essentials"/>
    <s v="Lauren King"/>
    <x v="4"/>
    <x v="18"/>
    <s v="Des Moines"/>
    <x v="3"/>
    <x v="0"/>
    <x v="5"/>
    <n v="15"/>
    <x v="23"/>
  </r>
  <r>
    <x v="119"/>
    <n v="50807"/>
    <x v="15"/>
    <x v="15"/>
    <s v="VitaGlow Brightening Serum 50ml"/>
    <x v="1"/>
    <n v="100"/>
    <n v="31.45"/>
    <n v="3145"/>
    <n v="12"/>
    <n v="1200"/>
    <n v="19.45"/>
    <n v="1945"/>
    <n v="0.61844197138314783"/>
    <s v="C0036"/>
    <s v="MoonlightHarbor Beauty"/>
    <s v="Rachel Owens"/>
    <x v="4"/>
    <x v="31"/>
    <s v="Milwaukee"/>
    <x v="3"/>
    <x v="0"/>
    <x v="5"/>
    <n v="15"/>
    <x v="23"/>
  </r>
  <r>
    <x v="119"/>
    <n v="50808"/>
    <x v="56"/>
    <x v="56"/>
    <s v="PureDerm Micro-Exfoliating Gel 100ml"/>
    <x v="7"/>
    <n v="100"/>
    <n v="24.349999999999998"/>
    <n v="2435"/>
    <n v="9.5500000000000007"/>
    <n v="955"/>
    <n v="14.799999999999997"/>
    <n v="1480"/>
    <n v="0.6078028747433265"/>
    <s v="C0025"/>
    <s v="Eamon Nash"/>
    <s v="Samuel Moore"/>
    <x v="0"/>
    <x v="1"/>
    <s v="Tucson"/>
    <x v="0"/>
    <x v="0"/>
    <x v="5"/>
    <n v="15"/>
    <x v="23"/>
  </r>
  <r>
    <x v="119"/>
    <n v="50809"/>
    <x v="42"/>
    <x v="42"/>
    <s v="AquaFresh Hydrating Toner 200ml"/>
    <x v="4"/>
    <n v="50"/>
    <n v="19.600000000000001"/>
    <n v="980.00000000000011"/>
    <n v="6.6"/>
    <n v="330"/>
    <n v="13.000000000000002"/>
    <n v="650.00000000000011"/>
    <n v="0.66326530612244905"/>
    <s v="C0071"/>
    <s v="Cressida Steele"/>
    <s v="Matthew Walker"/>
    <x v="1"/>
    <x v="40"/>
    <s v="Nashville"/>
    <x v="2"/>
    <x v="0"/>
    <x v="5"/>
    <n v="15"/>
    <x v="23"/>
  </r>
  <r>
    <x v="119"/>
    <n v="50810"/>
    <x v="14"/>
    <x v="14"/>
    <s v="DewDrop Hydration Sheet Mask"/>
    <x v="5"/>
    <n v="300"/>
    <n v="17.350000000000001"/>
    <n v="5205"/>
    <n v="7.45"/>
    <n v="2235"/>
    <n v="9.9000000000000021"/>
    <n v="2970"/>
    <n v="0.57060518731988474"/>
    <s v="C0001"/>
    <s v="Belle Glow Cosmetics"/>
    <s v="Elizabeth Young"/>
    <x v="2"/>
    <x v="13"/>
    <s v="Los Angeles"/>
    <x v="0"/>
    <x v="0"/>
    <x v="5"/>
    <n v="15"/>
    <x v="23"/>
  </r>
  <r>
    <x v="119"/>
    <n v="50811"/>
    <x v="8"/>
    <x v="8"/>
    <s v="CrystalClear Hyaluronic Boost 30ml"/>
    <x v="1"/>
    <n v="100"/>
    <n v="19.100000000000001"/>
    <n v="1910.0000000000002"/>
    <n v="6.6"/>
    <n v="660"/>
    <n v="12.500000000000002"/>
    <n v="1250.0000000000002"/>
    <n v="0.65445026178010479"/>
    <s v="C0053"/>
    <s v="QuantumPulse Systems"/>
    <s v="Samantha Mitchell"/>
    <x v="4"/>
    <x v="17"/>
    <s v="Cleveland"/>
    <x v="3"/>
    <x v="0"/>
    <x v="5"/>
    <n v="15"/>
    <x v="23"/>
  </r>
  <r>
    <x v="119"/>
    <n v="50812"/>
    <x v="1"/>
    <x v="1"/>
    <s v="VitaGlow Brightening Serum 30ml"/>
    <x v="1"/>
    <n v="50"/>
    <n v="22.1"/>
    <n v="1105"/>
    <n v="7.6"/>
    <n v="380"/>
    <n v="14.500000000000002"/>
    <n v="725"/>
    <n v="0.65610859728506787"/>
    <s v="C0023"/>
    <s v="Rosy Hue Beauty"/>
    <s v="Benjamin Ingram"/>
    <x v="0"/>
    <x v="22"/>
    <s v="Boise"/>
    <x v="0"/>
    <x v="0"/>
    <x v="5"/>
    <n v="15"/>
    <x v="23"/>
  </r>
  <r>
    <x v="120"/>
    <n v="50813"/>
    <x v="6"/>
    <x v="6"/>
    <s v="CrystalClear Hyaluronic Boost 15ml"/>
    <x v="1"/>
    <n v="50"/>
    <n v="14.75"/>
    <n v="737.5"/>
    <n v="5.45"/>
    <n v="272.5"/>
    <n v="9.3000000000000007"/>
    <n v="465"/>
    <n v="0.63050847457627124"/>
    <s v="C0057"/>
    <s v="Phineas Dawson"/>
    <s v="Nicholas Coleman"/>
    <x v="4"/>
    <x v="34"/>
    <s v="Indianapolis"/>
    <x v="3"/>
    <x v="0"/>
    <x v="5"/>
    <n v="16"/>
    <x v="23"/>
  </r>
  <r>
    <x v="120"/>
    <n v="50814"/>
    <x v="20"/>
    <x v="20"/>
    <s v="VelvetSkin Renewing Scrub 100ml"/>
    <x v="7"/>
    <n v="50"/>
    <n v="20.849999999999998"/>
    <n v="1042.5"/>
    <n v="8.1999999999999993"/>
    <n v="410"/>
    <n v="12.649999999999999"/>
    <n v="632.5"/>
    <n v="0.60671462829736211"/>
    <s v="C0004"/>
    <s v="Enchanted Silk Creations"/>
    <s v="David Carter"/>
    <x v="1"/>
    <x v="2"/>
    <s v="New York City"/>
    <x v="1"/>
    <x v="0"/>
    <x v="5"/>
    <n v="16"/>
    <x v="23"/>
  </r>
  <r>
    <x v="120"/>
    <n v="50815"/>
    <x v="8"/>
    <x v="8"/>
    <s v="CrystalClear Hyaluronic Boost 30ml"/>
    <x v="1"/>
    <n v="100"/>
    <n v="19.100000000000001"/>
    <n v="1910.0000000000002"/>
    <n v="6.6"/>
    <n v="660"/>
    <n v="12.500000000000002"/>
    <n v="1250.0000000000002"/>
    <n v="0.65445026178010479"/>
    <s v="C0068"/>
    <s v="IvoryRadiance Cosmetix"/>
    <s v="Olivia Harrison"/>
    <x v="3"/>
    <x v="7"/>
    <s v="Annapolis"/>
    <x v="2"/>
    <x v="0"/>
    <x v="5"/>
    <n v="16"/>
    <x v="23"/>
  </r>
  <r>
    <x v="120"/>
    <n v="50816"/>
    <x v="0"/>
    <x v="0"/>
    <s v="HydraBloom Hydrating Moisturizer 100ml"/>
    <x v="0"/>
    <n v="50"/>
    <n v="24.85"/>
    <n v="1242.5"/>
    <n v="7.75"/>
    <n v="387.5"/>
    <n v="17.100000000000001"/>
    <n v="855"/>
    <n v="0.68812877263581484"/>
    <s v="C0019"/>
    <s v="Delilah Prescott"/>
    <s v="Benjamin Lawson"/>
    <x v="1"/>
    <x v="25"/>
    <s v="Kansas City"/>
    <x v="3"/>
    <x v="0"/>
    <x v="5"/>
    <n v="16"/>
    <x v="23"/>
  </r>
  <r>
    <x v="120"/>
    <n v="50817"/>
    <x v="8"/>
    <x v="8"/>
    <s v="CrystalClear Hyaluronic Boost 30ml"/>
    <x v="1"/>
    <n v="100"/>
    <n v="19.100000000000001"/>
    <n v="1910.0000000000002"/>
    <n v="6.6"/>
    <n v="660"/>
    <n v="12.500000000000002"/>
    <n v="1250.0000000000002"/>
    <n v="0.65445026178010479"/>
    <s v="C0049"/>
    <s v="PinnacleSage Group"/>
    <s v="Ava Franklin"/>
    <x v="1"/>
    <x v="12"/>
    <s v="New Orleans"/>
    <x v="2"/>
    <x v="0"/>
    <x v="5"/>
    <n v="16"/>
    <x v="23"/>
  </r>
  <r>
    <x v="120"/>
    <n v="50818"/>
    <x v="11"/>
    <x v="11"/>
    <s v="ClearSkies UV Defense SPF 30 100ml"/>
    <x v="3"/>
    <n v="200"/>
    <n v="32.549999999999997"/>
    <n v="6509.9999999999991"/>
    <n v="11.25"/>
    <n v="2250"/>
    <n v="21.299999999999997"/>
    <n v="4259.9999999999991"/>
    <n v="0.65437788018433174"/>
    <s v="C0007"/>
    <s v="Orion Sterling"/>
    <s v="Jessica Foster"/>
    <x v="2"/>
    <x v="20"/>
    <s v="Anchorage"/>
    <x v="0"/>
    <x v="0"/>
    <x v="5"/>
    <n v="16"/>
    <x v="23"/>
  </r>
  <r>
    <x v="120"/>
    <n v="50819"/>
    <x v="10"/>
    <x v="10"/>
    <s v="LuminousGlow Tinted Sunscreen 50ml"/>
    <x v="3"/>
    <n v="100"/>
    <n v="16.95"/>
    <n v="1695"/>
    <n v="5.2"/>
    <n v="520"/>
    <n v="11.75"/>
    <n v="1175"/>
    <n v="0.69321533923303835"/>
    <s v="C0040"/>
    <s v="Atticus Quinn"/>
    <s v="Emily Clarke"/>
    <x v="3"/>
    <x v="29"/>
    <s v="Charlotte"/>
    <x v="2"/>
    <x v="0"/>
    <x v="5"/>
    <n v="16"/>
    <x v="23"/>
  </r>
  <r>
    <x v="120"/>
    <n v="50820"/>
    <x v="65"/>
    <x v="65"/>
    <s v="VelvetSkin Renewing Scrub 150ml"/>
    <x v="7"/>
    <n v="50"/>
    <n v="28.15"/>
    <n v="1407.5"/>
    <n v="12"/>
    <n v="600"/>
    <n v="16.149999999999999"/>
    <n v="807.5"/>
    <n v="0.57371225577264651"/>
    <s v="C0064"/>
    <s v="DiamondElegance Beauty"/>
    <s v="Jessica Foster"/>
    <x v="2"/>
    <x v="20"/>
    <s v="Kodiak"/>
    <x v="0"/>
    <x v="0"/>
    <x v="5"/>
    <n v="16"/>
    <x v="23"/>
  </r>
  <r>
    <x v="120"/>
    <n v="50821"/>
    <x v="13"/>
    <x v="13"/>
    <s v="LuminousGlow Tinted Sunscreen 100ml"/>
    <x v="3"/>
    <n v="250"/>
    <n v="26.35"/>
    <n v="6587.5"/>
    <n v="9"/>
    <n v="2250"/>
    <n v="17.350000000000001"/>
    <n v="4337.5"/>
    <n v="0.65844402277039848"/>
    <s v="C0013"/>
    <s v="Seraphina Sinclair"/>
    <s v="Jessica Foster"/>
    <x v="2"/>
    <x v="20"/>
    <s v="Wasilla"/>
    <x v="0"/>
    <x v="0"/>
    <x v="5"/>
    <n v="16"/>
    <x v="23"/>
  </r>
  <r>
    <x v="120"/>
    <n v="50822"/>
    <x v="12"/>
    <x v="12"/>
    <s v="PorePurify Exfoliating Tonic 150ml"/>
    <x v="4"/>
    <n v="150"/>
    <n v="15.95"/>
    <n v="2392.5"/>
    <n v="5.2"/>
    <n v="780"/>
    <n v="10.75"/>
    <n v="1612.5"/>
    <n v="0.6739811912225705"/>
    <s v="C0040"/>
    <s v="Atticus Quinn"/>
    <s v="Emily Clarke"/>
    <x v="3"/>
    <x v="29"/>
    <s v="Charlotte"/>
    <x v="2"/>
    <x v="0"/>
    <x v="5"/>
    <n v="16"/>
    <x v="23"/>
  </r>
  <r>
    <x v="121"/>
    <n v="50823"/>
    <x v="55"/>
    <x v="55"/>
    <s v="PureDerm Micro-Exfoliating Gel 50ml"/>
    <x v="7"/>
    <n v="100"/>
    <n v="17.649999999999999"/>
    <n v="1764.9999999999998"/>
    <n v="7.55"/>
    <n v="755"/>
    <n v="10.099999999999998"/>
    <n v="1009.9999999999998"/>
    <n v="0.57223796033994334"/>
    <s v="C0022"/>
    <s v="Pinnacle Sphere Corp."/>
    <s v="Victoria Reed"/>
    <x v="2"/>
    <x v="4"/>
    <s v="Portland"/>
    <x v="0"/>
    <x v="0"/>
    <x v="5"/>
    <n v="17"/>
    <x v="24"/>
  </r>
  <r>
    <x v="121"/>
    <n v="50824"/>
    <x v="1"/>
    <x v="1"/>
    <s v="VitaGlow Brightening Serum 30ml"/>
    <x v="1"/>
    <n v="50"/>
    <n v="22.1"/>
    <n v="1105"/>
    <n v="7.6"/>
    <n v="380"/>
    <n v="14.500000000000002"/>
    <n v="725"/>
    <n v="0.65610859728506787"/>
    <s v="C0060"/>
    <s v="GoldenHarbor Cosmetix"/>
    <s v="Christopher Green"/>
    <x v="0"/>
    <x v="35"/>
    <s v="Salt Lake City"/>
    <x v="0"/>
    <x v="0"/>
    <x v="5"/>
    <n v="17"/>
    <x v="24"/>
  </r>
  <r>
    <x v="121"/>
    <n v="50825"/>
    <x v="0"/>
    <x v="0"/>
    <s v="HydraBloom Hydrating Moisturizer 100ml"/>
    <x v="0"/>
    <n v="150"/>
    <n v="24.85"/>
    <n v="3727.5"/>
    <n v="7.75"/>
    <n v="1162.5"/>
    <n v="17.100000000000001"/>
    <n v="2565"/>
    <n v="0.68812877263581484"/>
    <s v="C0002"/>
    <s v="Radiant Luxe Beauty"/>
    <s v="Daniel Nelson"/>
    <x v="0"/>
    <x v="3"/>
    <s v="Cheyenne"/>
    <x v="0"/>
    <x v="0"/>
    <x v="5"/>
    <n v="17"/>
    <x v="24"/>
  </r>
  <r>
    <x v="121"/>
    <n v="50826"/>
    <x v="63"/>
    <x v="63"/>
    <s v="LuxeSilk Oil Cleansing Essence 100 ml"/>
    <x v="2"/>
    <n v="100"/>
    <n v="15.45"/>
    <n v="1545"/>
    <n v="6.55"/>
    <n v="655"/>
    <n v="8.8999999999999986"/>
    <n v="890"/>
    <n v="0.57605177993527512"/>
    <s v="C0056"/>
    <s v="Imogen West"/>
    <s v="Ava Franklin"/>
    <x v="1"/>
    <x v="33"/>
    <s v="Little Rock"/>
    <x v="2"/>
    <x v="0"/>
    <x v="5"/>
    <n v="17"/>
    <x v="24"/>
  </r>
  <r>
    <x v="121"/>
    <n v="50827"/>
    <x v="16"/>
    <x v="16"/>
    <s v="FreshWipe Cleansing Towelettes  80s"/>
    <x v="6"/>
    <n v="50"/>
    <n v="14.55"/>
    <n v="727.5"/>
    <n v="6.55"/>
    <n v="327.5"/>
    <n v="8"/>
    <n v="400"/>
    <n v="0.54982817869415812"/>
    <s v="C0026"/>
    <s v="Golden Aura Creations"/>
    <s v="Samuel Moore"/>
    <x v="0"/>
    <x v="0"/>
    <s v="Albuquerque"/>
    <x v="0"/>
    <x v="0"/>
    <x v="5"/>
    <n v="17"/>
    <x v="24"/>
  </r>
  <r>
    <x v="121"/>
    <n v="50828"/>
    <x v="1"/>
    <x v="1"/>
    <s v="VitaGlow Brightening Serum 30ml"/>
    <x v="1"/>
    <n v="100"/>
    <n v="22.1"/>
    <n v="2210"/>
    <n v="7.6"/>
    <n v="760"/>
    <n v="14.500000000000002"/>
    <n v="1450"/>
    <n v="0.65610859728506787"/>
    <s v="C0042"/>
    <s v="Jasper Monroe"/>
    <s v="Nicholas Coleman"/>
    <x v="4"/>
    <x v="27"/>
    <s v="Detroit"/>
    <x v="3"/>
    <x v="0"/>
    <x v="5"/>
    <n v="17"/>
    <x v="24"/>
  </r>
  <r>
    <x v="121"/>
    <n v="50829"/>
    <x v="22"/>
    <x v="22"/>
    <s v="PurePurge Micellar Cleansing Water 150ml"/>
    <x v="6"/>
    <n v="50"/>
    <n v="10.050000000000001"/>
    <n v="502.50000000000006"/>
    <n v="4.45"/>
    <n v="222.5"/>
    <n v="5.6000000000000005"/>
    <n v="280.00000000000006"/>
    <n v="0.55721393034825872"/>
    <s v="C0010"/>
    <s v="Aurora Flair Cosmetix"/>
    <s v="Jennifer Adams"/>
    <x v="1"/>
    <x v="10"/>
    <s v="Dallas"/>
    <x v="2"/>
    <x v="0"/>
    <x v="5"/>
    <n v="17"/>
    <x v="24"/>
  </r>
  <r>
    <x v="121"/>
    <n v="50830"/>
    <x v="13"/>
    <x v="13"/>
    <s v="LuminousGlow Tinted Sunscreen 100ml"/>
    <x v="3"/>
    <n v="250"/>
    <n v="26.35"/>
    <n v="6587.5"/>
    <n v="9"/>
    <n v="2250"/>
    <n v="17.350000000000001"/>
    <n v="4337.5"/>
    <n v="0.65844402277039848"/>
    <s v="C0048"/>
    <s v="Octavia Hart"/>
    <s v="Victoria Reed"/>
    <x v="2"/>
    <x v="24"/>
    <s v="Seattle"/>
    <x v="0"/>
    <x v="0"/>
    <x v="5"/>
    <n v="17"/>
    <x v="24"/>
  </r>
  <r>
    <x v="121"/>
    <n v="50831"/>
    <x v="21"/>
    <x v="21"/>
    <s v="RadiantGlow Gel Cleanser 100ml"/>
    <x v="2"/>
    <n v="50"/>
    <n v="12.25"/>
    <n v="612.5"/>
    <n v="4.45"/>
    <n v="222.5"/>
    <n v="7.8"/>
    <n v="390"/>
    <n v="0.63673469387755099"/>
    <s v="C0020"/>
    <s v="Lyric Davenport"/>
    <s v="Elizabeth Young"/>
    <x v="2"/>
    <x v="13"/>
    <s v="San Diego"/>
    <x v="0"/>
    <x v="0"/>
    <x v="5"/>
    <n v="17"/>
    <x v="24"/>
  </r>
  <r>
    <x v="121"/>
    <n v="50832"/>
    <x v="48"/>
    <x v="48"/>
    <s v="CrystalGlow Gentle Exfoliator 150ml"/>
    <x v="7"/>
    <n v="50"/>
    <n v="24.75"/>
    <n v="1237.5"/>
    <n v="10.75"/>
    <n v="537.5"/>
    <n v="14"/>
    <n v="700"/>
    <n v="0.56565656565656564"/>
    <s v="C0054"/>
    <s v="HorizonFlare Corp."/>
    <s v="Daniel Nelson"/>
    <x v="0"/>
    <x v="3"/>
    <s v="Casper"/>
    <x v="0"/>
    <x v="0"/>
    <x v="5"/>
    <n v="17"/>
    <x v="24"/>
  </r>
  <r>
    <x v="122"/>
    <n v="50833"/>
    <x v="10"/>
    <x v="10"/>
    <s v="LuminousGlow Tinted Sunscreen 50ml"/>
    <x v="3"/>
    <n v="150"/>
    <n v="16.95"/>
    <n v="2542.5"/>
    <n v="5.2"/>
    <n v="780"/>
    <n v="11.75"/>
    <n v="1762.5"/>
    <n v="0.69321533923303835"/>
    <s v="C0006"/>
    <s v="Maeve Kingsley"/>
    <s v="Christopher Green"/>
    <x v="0"/>
    <x v="21"/>
    <s v="Las Vegas"/>
    <x v="0"/>
    <x v="0"/>
    <x v="5"/>
    <n v="18"/>
    <x v="24"/>
  </r>
  <r>
    <x v="122"/>
    <n v="50834"/>
    <x v="16"/>
    <x v="16"/>
    <s v="FreshWipe Cleansing Towelettes  80s"/>
    <x v="6"/>
    <n v="50"/>
    <n v="14.55"/>
    <n v="727.5"/>
    <n v="6.55"/>
    <n v="327.5"/>
    <n v="8"/>
    <n v="400"/>
    <n v="0.54982817869415812"/>
    <s v="C0030"/>
    <s v="BlossomRadiance Essentials"/>
    <s v="Michael Evans"/>
    <x v="1"/>
    <x v="10"/>
    <s v="San Antonio"/>
    <x v="2"/>
    <x v="0"/>
    <x v="5"/>
    <n v="18"/>
    <x v="24"/>
  </r>
  <r>
    <x v="122"/>
    <n v="50835"/>
    <x v="11"/>
    <x v="11"/>
    <s v="ClearSkies UV Defense SPF 30 100ml"/>
    <x v="3"/>
    <n v="200"/>
    <n v="32.549999999999997"/>
    <n v="6509.9999999999991"/>
    <n v="11.25"/>
    <n v="2250"/>
    <n v="21.299999999999997"/>
    <n v="4259.9999999999991"/>
    <n v="0.65437788018433174"/>
    <s v="C0047"/>
    <s v="SilverWave Creations"/>
    <s v="Samuel Moore"/>
    <x v="0"/>
    <x v="0"/>
    <s v="Santa Fe"/>
    <x v="0"/>
    <x v="0"/>
    <x v="5"/>
    <n v="18"/>
    <x v="24"/>
  </r>
  <r>
    <x v="122"/>
    <n v="50836"/>
    <x v="4"/>
    <x v="4"/>
    <s v="HydraBloom Hydrating Moisturizer 50ml"/>
    <x v="0"/>
    <n v="100"/>
    <n v="14.95"/>
    <n v="1495"/>
    <n v="4.45"/>
    <n v="445"/>
    <n v="10.5"/>
    <n v="1050"/>
    <n v="0.7023411371237458"/>
    <s v="C0014"/>
    <s v="Stellar Dynamo Corp."/>
    <s v="Olivia Harrison"/>
    <x v="3"/>
    <x v="14"/>
    <s v="Richmond"/>
    <x v="2"/>
    <x v="0"/>
    <x v="5"/>
    <n v="18"/>
    <x v="24"/>
  </r>
  <r>
    <x v="122"/>
    <n v="50837"/>
    <x v="21"/>
    <x v="21"/>
    <s v="RadiantGlow Gel Cleanser 100ml"/>
    <x v="2"/>
    <n v="50"/>
    <n v="12.25"/>
    <n v="612.5"/>
    <n v="4.45"/>
    <n v="222.5"/>
    <n v="7.8"/>
    <n v="390"/>
    <n v="0.63673469387755099"/>
    <s v="C0062"/>
    <s v="Nikolai Hayes"/>
    <s v="Benjamin Ingram"/>
    <x v="0"/>
    <x v="38"/>
    <s v="Billings"/>
    <x v="0"/>
    <x v="0"/>
    <x v="5"/>
    <n v="18"/>
    <x v="24"/>
  </r>
  <r>
    <x v="122"/>
    <n v="50838"/>
    <x v="42"/>
    <x v="42"/>
    <s v="AquaFresh Hydrating Toner 200ml"/>
    <x v="4"/>
    <n v="150"/>
    <n v="19.600000000000001"/>
    <n v="2940"/>
    <n v="6.6"/>
    <n v="990"/>
    <n v="13.000000000000002"/>
    <n v="1950"/>
    <n v="0.66326530612244894"/>
    <s v="C0003"/>
    <s v="Rosy Flair Beauty"/>
    <s v="Elizabeth Young"/>
    <x v="2"/>
    <x v="13"/>
    <s v="Los Angeles"/>
    <x v="0"/>
    <x v="0"/>
    <x v="5"/>
    <n v="18"/>
    <x v="24"/>
  </r>
  <r>
    <x v="122"/>
    <n v="50839"/>
    <x v="8"/>
    <x v="8"/>
    <s v="CrystalClear Hyaluronic Boost 30ml"/>
    <x v="1"/>
    <n v="150"/>
    <n v="19.100000000000001"/>
    <n v="2865"/>
    <n v="6.6"/>
    <n v="990"/>
    <n v="12.500000000000002"/>
    <n v="1875"/>
    <n v="0.65445026178010468"/>
    <s v="C0045"/>
    <s v="AuroraBlossom Essentials"/>
    <s v="Ashley Turner"/>
    <x v="2"/>
    <x v="13"/>
    <s v="Fresno"/>
    <x v="0"/>
    <x v="0"/>
    <x v="5"/>
    <n v="18"/>
    <x v="24"/>
  </r>
  <r>
    <x v="122"/>
    <n v="50840"/>
    <x v="21"/>
    <x v="21"/>
    <s v="RadiantGlow Gel Cleanser 100ml"/>
    <x v="2"/>
    <n v="50"/>
    <n v="12.25"/>
    <n v="612.5"/>
    <n v="4.45"/>
    <n v="222.5"/>
    <n v="7.8"/>
    <n v="390"/>
    <n v="0.63673469387755099"/>
    <s v="C0009"/>
    <s v="Imelda Sinclair"/>
    <s v="William Jenkins"/>
    <x v="3"/>
    <x v="6"/>
    <s v="Miami"/>
    <x v="2"/>
    <x v="0"/>
    <x v="5"/>
    <n v="18"/>
    <x v="24"/>
  </r>
  <r>
    <x v="122"/>
    <n v="50841"/>
    <x v="6"/>
    <x v="6"/>
    <s v="CrystalClear Hyaluronic Boost 15ml"/>
    <x v="1"/>
    <n v="50"/>
    <n v="14.75"/>
    <n v="737.5"/>
    <n v="5.45"/>
    <n v="272.5"/>
    <n v="9.3000000000000007"/>
    <n v="465"/>
    <n v="0.63050847457627124"/>
    <s v="C0038"/>
    <s v="StarryGrace Luxe Skincare"/>
    <s v="Olivia Harrison"/>
    <x v="3"/>
    <x v="7"/>
    <s v="Baltimore"/>
    <x v="2"/>
    <x v="0"/>
    <x v="5"/>
    <n v="18"/>
    <x v="24"/>
  </r>
  <r>
    <x v="122"/>
    <n v="50842"/>
    <x v="43"/>
    <x v="43"/>
    <s v="PureFoam Renewing Cleanser 50ml"/>
    <x v="2"/>
    <n v="100"/>
    <n v="7"/>
    <n v="700"/>
    <n v="2.8"/>
    <n v="280"/>
    <n v="4.2"/>
    <n v="420"/>
    <n v="0.6"/>
    <s v="C0067"/>
    <s v="Oberon Sterling"/>
    <s v="Rachel Owens"/>
    <x v="4"/>
    <x v="16"/>
    <s v="Springfield"/>
    <x v="3"/>
    <x v="0"/>
    <x v="5"/>
    <n v="18"/>
    <x v="24"/>
  </r>
  <r>
    <x v="123"/>
    <n v="50843"/>
    <x v="61"/>
    <x v="61"/>
    <s v="PureDerm Micro-Exfoliating Gel 150ml"/>
    <x v="7"/>
    <n v="50"/>
    <n v="32.25"/>
    <n v="1612.5"/>
    <n v="14.25"/>
    <n v="712.5"/>
    <n v="18"/>
    <n v="900"/>
    <n v="0.55813953488372092"/>
    <s v="C0016"/>
    <s v="Griffin Maddox"/>
    <s v="Rachel Owens"/>
    <x v="4"/>
    <x v="16"/>
    <s v="Chicago"/>
    <x v="3"/>
    <x v="0"/>
    <x v="5"/>
    <n v="19"/>
    <x v="24"/>
  </r>
  <r>
    <x v="123"/>
    <n v="50844"/>
    <x v="21"/>
    <x v="21"/>
    <s v="RadiantGlow Gel Cleanser 100ml"/>
    <x v="2"/>
    <n v="100"/>
    <n v="12.25"/>
    <n v="1225"/>
    <n v="4.45"/>
    <n v="445"/>
    <n v="7.8"/>
    <n v="780"/>
    <n v="0.63673469387755099"/>
    <s v="C0029"/>
    <s v="OpulentSilk Beauty"/>
    <s v="Samantha Mitchell"/>
    <x v="4"/>
    <x v="15"/>
    <s v="Louisville"/>
    <x v="2"/>
    <x v="0"/>
    <x v="5"/>
    <n v="19"/>
    <x v="24"/>
  </r>
  <r>
    <x v="123"/>
    <n v="50845"/>
    <x v="29"/>
    <x v="29"/>
    <s v="VitaGlow Brightening Serum 15ml"/>
    <x v="1"/>
    <n v="150"/>
    <n v="16.25"/>
    <n v="2437.5"/>
    <n v="6.2"/>
    <n v="930"/>
    <n v="10.050000000000001"/>
    <n v="1507.5"/>
    <n v="0.61846153846153851"/>
    <s v="C0043"/>
    <s v="LuminousHue Cosmetix"/>
    <s v="Mia Hughes"/>
    <x v="2"/>
    <x v="13"/>
    <s v="Sacramento"/>
    <x v="0"/>
    <x v="0"/>
    <x v="5"/>
    <n v="19"/>
    <x v="24"/>
  </r>
  <r>
    <x v="123"/>
    <n v="50846"/>
    <x v="10"/>
    <x v="10"/>
    <s v="LuminousGlow Tinted Sunscreen 50ml"/>
    <x v="3"/>
    <n v="250"/>
    <n v="16.95"/>
    <n v="4237.5"/>
    <n v="5.2"/>
    <n v="1300"/>
    <n v="11.75"/>
    <n v="2937.5"/>
    <n v="0.69321533923303835"/>
    <s v="C0018"/>
    <s v="Lucian Kingsley"/>
    <s v="Lauren King"/>
    <x v="4"/>
    <x v="11"/>
    <s v="Sioux Falls"/>
    <x v="3"/>
    <x v="0"/>
    <x v="5"/>
    <n v="19"/>
    <x v="24"/>
  </r>
  <r>
    <x v="123"/>
    <n v="50847"/>
    <x v="1"/>
    <x v="1"/>
    <s v="VitaGlow Brightening Serum 30ml"/>
    <x v="1"/>
    <n v="150"/>
    <n v="22.1"/>
    <n v="3315"/>
    <n v="7.6"/>
    <n v="1140"/>
    <n v="14.500000000000002"/>
    <n v="2175"/>
    <n v="0.65610859728506787"/>
    <s v="C0052"/>
    <s v="OceanQuest Enterprises"/>
    <s v="Emily Clarke"/>
    <x v="3"/>
    <x v="9"/>
    <s v="Charleston"/>
    <x v="2"/>
    <x v="0"/>
    <x v="5"/>
    <n v="19"/>
    <x v="24"/>
  </r>
  <r>
    <x v="123"/>
    <n v="50848"/>
    <x v="10"/>
    <x v="10"/>
    <s v="LuminousGlow Tinted Sunscreen 50ml"/>
    <x v="3"/>
    <n v="50"/>
    <n v="16.95"/>
    <n v="847.5"/>
    <n v="5.2"/>
    <n v="260"/>
    <n v="11.75"/>
    <n v="587.5"/>
    <n v="0.69321533923303835"/>
    <s v="C0035"/>
    <s v="CrystalMist Skincare"/>
    <s v="Daniel Nelson"/>
    <x v="0"/>
    <x v="30"/>
    <s v="Denver"/>
    <x v="0"/>
    <x v="0"/>
    <x v="5"/>
    <n v="19"/>
    <x v="24"/>
  </r>
  <r>
    <x v="123"/>
    <n v="50849"/>
    <x v="18"/>
    <x v="18"/>
    <s v="PurePurge Micellar Cleansing Water 100ml"/>
    <x v="6"/>
    <n v="50"/>
    <n v="3.9"/>
    <n v="195"/>
    <n v="2.2999999999999998"/>
    <n v="115"/>
    <n v="1.6"/>
    <n v="80"/>
    <n v="0.41025641025641024"/>
    <s v="C0058"/>
    <s v="Octavia Tate"/>
    <s v="Andrew Parker"/>
    <x v="3"/>
    <x v="36"/>
    <s v="Burlington"/>
    <x v="1"/>
    <x v="0"/>
    <x v="5"/>
    <n v="19"/>
    <x v="24"/>
  </r>
  <r>
    <x v="123"/>
    <n v="50850"/>
    <x v="30"/>
    <x v="30"/>
    <s v="PurePurge Micellar Cleansing Water 200ml"/>
    <x v="6"/>
    <n v="50"/>
    <n v="18.45"/>
    <n v="922.5"/>
    <n v="7.75"/>
    <n v="387.5"/>
    <n v="10.7"/>
    <n v="535"/>
    <n v="0.57994579945799463"/>
    <s v="C0033"/>
    <s v="ZenithGrove Solutions"/>
    <s v="Ava Franklin"/>
    <x v="1"/>
    <x v="26"/>
    <s v="Birmingham"/>
    <x v="2"/>
    <x v="0"/>
    <x v="5"/>
    <n v="19"/>
    <x v="24"/>
  </r>
  <r>
    <x v="123"/>
    <n v="50851"/>
    <x v="21"/>
    <x v="21"/>
    <s v="RadiantGlow Gel Cleanser 100ml"/>
    <x v="2"/>
    <n v="50"/>
    <n v="12.25"/>
    <n v="612.5"/>
    <n v="4.45"/>
    <n v="222.5"/>
    <n v="7.8"/>
    <n v="390"/>
    <n v="0.63673469387755099"/>
    <s v="C0065"/>
    <s v="CelestialGlow Essentials"/>
    <s v="Benjamin Lawson"/>
    <x v="1"/>
    <x v="25"/>
    <s v="Kansas City"/>
    <x v="3"/>
    <x v="0"/>
    <x v="5"/>
    <n v="19"/>
    <x v="24"/>
  </r>
  <r>
    <x v="124"/>
    <n v="50852"/>
    <x v="37"/>
    <x v="37"/>
    <s v="SunGuard Shield SPF 50+ 100ml"/>
    <x v="3"/>
    <n v="250"/>
    <n v="24.75"/>
    <n v="6187.5"/>
    <n v="7.75"/>
    <n v="1937.5"/>
    <n v="17"/>
    <n v="4250"/>
    <n v="0.68686868686868685"/>
    <s v="C0024"/>
    <s v="Moonlight Grace Essentials"/>
    <s v="Jessica Foster"/>
    <x v="2"/>
    <x v="20"/>
    <s v="Nome"/>
    <x v="0"/>
    <x v="0"/>
    <x v="5"/>
    <n v="22"/>
    <x v="24"/>
  </r>
  <r>
    <x v="124"/>
    <n v="50853"/>
    <x v="4"/>
    <x v="4"/>
    <s v="HydraBloom Hydrating Moisturizer 50ml"/>
    <x v="0"/>
    <n v="50"/>
    <n v="14.95"/>
    <n v="747.5"/>
    <n v="4.45"/>
    <n v="222.5"/>
    <n v="10.5"/>
    <n v="525"/>
    <n v="0.7023411371237458"/>
    <s v="C0051"/>
    <s v="InfinitiCraft Corp."/>
    <s v="William Jenkins"/>
    <x v="3"/>
    <x v="6"/>
    <s v="Tampa"/>
    <x v="2"/>
    <x v="0"/>
    <x v="5"/>
    <n v="22"/>
    <x v="24"/>
  </r>
  <r>
    <x v="124"/>
    <n v="50854"/>
    <x v="59"/>
    <x v="59"/>
    <s v="PorePurify Exfoliating Tonic 200ml"/>
    <x v="4"/>
    <n v="50"/>
    <n v="21"/>
    <n v="1050"/>
    <n v="7.6"/>
    <n v="380"/>
    <n v="13.4"/>
    <n v="670"/>
    <n v="0.63809523809523805"/>
    <s v="C0041"/>
    <s v="Cassiopeia Dawson"/>
    <s v="Benjamin Lawson"/>
    <x v="1"/>
    <x v="5"/>
    <s v="Oklahoma City"/>
    <x v="2"/>
    <x v="0"/>
    <x v="5"/>
    <n v="22"/>
    <x v="24"/>
  </r>
  <r>
    <x v="124"/>
    <n v="50855"/>
    <x v="35"/>
    <x v="35"/>
    <s v="DreamSoothe Overnight Mask 50g"/>
    <x v="5"/>
    <n v="150"/>
    <n v="14.25"/>
    <n v="2137.5"/>
    <n v="6.55"/>
    <n v="982.5"/>
    <n v="7.7"/>
    <n v="1155"/>
    <n v="0.54035087719298247"/>
    <s v="C0027"/>
    <s v="PureHarbor Creations"/>
    <s v="Jennifer Adams"/>
    <x v="1"/>
    <x v="10"/>
    <s v="Austin"/>
    <x v="2"/>
    <x v="0"/>
    <x v="5"/>
    <n v="22"/>
    <x v="24"/>
  </r>
  <r>
    <x v="124"/>
    <n v="50856"/>
    <x v="2"/>
    <x v="2"/>
    <s v="TimelessElixir Anti-Wrinkle Serum 30m"/>
    <x v="1"/>
    <n v="100"/>
    <n v="25.3"/>
    <n v="2530"/>
    <n v="9.4"/>
    <n v="940"/>
    <n v="15.9"/>
    <n v="1590"/>
    <n v="0.62845849802371545"/>
    <s v="C0006"/>
    <s v="Maeve Kingsley"/>
    <s v="Christopher Green"/>
    <x v="0"/>
    <x v="21"/>
    <s v="Las Vegas"/>
    <x v="0"/>
    <x v="0"/>
    <x v="5"/>
    <n v="22"/>
    <x v="24"/>
  </r>
  <r>
    <x v="124"/>
    <n v="50857"/>
    <x v="3"/>
    <x v="3"/>
    <s v="RadiantGlow Gel Cleanser 200ml"/>
    <x v="2"/>
    <n v="100"/>
    <n v="20.350000000000001"/>
    <n v="2035.0000000000002"/>
    <n v="7.75"/>
    <n v="775"/>
    <n v="12.600000000000001"/>
    <n v="1260.0000000000002"/>
    <n v="0.61916461916461918"/>
    <s v="C0034"/>
    <s v="Cassian Winters"/>
    <s v="David Carter"/>
    <x v="1"/>
    <x v="2"/>
    <s v="Albany"/>
    <x v="1"/>
    <x v="0"/>
    <x v="5"/>
    <n v="22"/>
    <x v="24"/>
  </r>
  <r>
    <x v="124"/>
    <n v="50858"/>
    <x v="8"/>
    <x v="8"/>
    <s v="CrystalClear Hyaluronic Boost 30ml"/>
    <x v="1"/>
    <n v="150"/>
    <n v="19.100000000000001"/>
    <n v="2865"/>
    <n v="6.6"/>
    <n v="990"/>
    <n v="12.500000000000002"/>
    <n v="1875"/>
    <n v="0.65445026178010468"/>
    <s v="C0012"/>
    <s v="Radiant Craft Incorporated"/>
    <s v="Samuel Moore"/>
    <x v="0"/>
    <x v="1"/>
    <s v="Phoenix"/>
    <x v="0"/>
    <x v="0"/>
    <x v="5"/>
    <n v="22"/>
    <x v="24"/>
  </r>
  <r>
    <x v="125"/>
    <n v="50859"/>
    <x v="4"/>
    <x v="4"/>
    <s v="HydraBloom Hydrating Moisturizer 50ml"/>
    <x v="0"/>
    <n v="150"/>
    <n v="14.95"/>
    <n v="2242.5"/>
    <n v="4.45"/>
    <n v="667.5"/>
    <n v="10.5"/>
    <n v="1575"/>
    <n v="0.7023411371237458"/>
    <s v="C0065"/>
    <s v="CelestialGlow Essentials"/>
    <s v="Benjamin Lawson"/>
    <x v="1"/>
    <x v="25"/>
    <s v="Kansas City"/>
    <x v="3"/>
    <x v="0"/>
    <x v="5"/>
    <n v="23"/>
    <x v="24"/>
  </r>
  <r>
    <x v="125"/>
    <n v="50860"/>
    <x v="52"/>
    <x v="52"/>
    <s v="CalmBliss Soothing Toner 100ml"/>
    <x v="4"/>
    <n v="100"/>
    <n v="13"/>
    <n v="1300"/>
    <n v="4.7"/>
    <n v="470"/>
    <n v="8.3000000000000007"/>
    <n v="830"/>
    <n v="0.63846153846153841"/>
    <s v="C0041"/>
    <s v="Cassiopeia Dawson"/>
    <s v="Benjamin Lawson"/>
    <x v="1"/>
    <x v="5"/>
    <s v="Oklahoma City"/>
    <x v="2"/>
    <x v="0"/>
    <x v="5"/>
    <n v="23"/>
    <x v="24"/>
  </r>
  <r>
    <x v="125"/>
    <n v="50861"/>
    <x v="0"/>
    <x v="0"/>
    <s v="HydraBloom Hydrating Moisturizer 100ml"/>
    <x v="0"/>
    <n v="150"/>
    <n v="24.85"/>
    <n v="3727.5"/>
    <n v="7.75"/>
    <n v="1162.5"/>
    <n v="17.100000000000001"/>
    <n v="2565"/>
    <n v="0.68812877263581484"/>
    <s v="C0022"/>
    <s v="Pinnacle Sphere Corp."/>
    <s v="Victoria Reed"/>
    <x v="2"/>
    <x v="4"/>
    <s v="Portland"/>
    <x v="0"/>
    <x v="0"/>
    <x v="5"/>
    <n v="23"/>
    <x v="24"/>
  </r>
  <r>
    <x v="125"/>
    <n v="50862"/>
    <x v="55"/>
    <x v="55"/>
    <s v="PureDerm Micro-Exfoliating Gel 50ml"/>
    <x v="7"/>
    <n v="50"/>
    <n v="17.649999999999999"/>
    <n v="882.49999999999989"/>
    <n v="7.55"/>
    <n v="377.5"/>
    <n v="10.099999999999998"/>
    <n v="504.99999999999989"/>
    <n v="0.57223796033994334"/>
    <s v="C0067"/>
    <s v="Oberon Sterling"/>
    <s v="Rachel Owens"/>
    <x v="4"/>
    <x v="16"/>
    <s v="Springfield"/>
    <x v="3"/>
    <x v="0"/>
    <x v="5"/>
    <n v="23"/>
    <x v="24"/>
  </r>
  <r>
    <x v="125"/>
    <n v="50863"/>
    <x v="24"/>
    <x v="24"/>
    <s v="PureFoam Renewing Cleanser 200ml"/>
    <x v="2"/>
    <n v="50"/>
    <n v="22.55"/>
    <n v="1127.5"/>
    <n v="9"/>
    <n v="450"/>
    <n v="13.55"/>
    <n v="677.5"/>
    <n v="0.60088691796008864"/>
    <s v="C0008"/>
    <s v="Serenity Sinclair"/>
    <s v="Ashley Turner"/>
    <x v="2"/>
    <x v="13"/>
    <s v="San Francisco"/>
    <x v="0"/>
    <x v="0"/>
    <x v="5"/>
    <n v="23"/>
    <x v="24"/>
  </r>
  <r>
    <x v="125"/>
    <n v="50864"/>
    <x v="10"/>
    <x v="10"/>
    <s v="LuminousGlow Tinted Sunscreen 50ml"/>
    <x v="3"/>
    <n v="50"/>
    <n v="16.95"/>
    <n v="847.5"/>
    <n v="5.2"/>
    <n v="260"/>
    <n v="11.75"/>
    <n v="587.5"/>
    <n v="0.69321533923303835"/>
    <s v="C0046"/>
    <s v="CrimsonPeak Ventures"/>
    <s v="Michael Evans"/>
    <x v="1"/>
    <x v="10"/>
    <s v="Fort Worth"/>
    <x v="2"/>
    <x v="0"/>
    <x v="5"/>
    <n v="23"/>
    <x v="24"/>
  </r>
  <r>
    <x v="125"/>
    <n v="50865"/>
    <x v="21"/>
    <x v="21"/>
    <s v="RadiantGlow Gel Cleanser 100ml"/>
    <x v="2"/>
    <n v="50"/>
    <n v="12.25"/>
    <n v="612.5"/>
    <n v="4.45"/>
    <n v="222.5"/>
    <n v="7.8"/>
    <n v="390"/>
    <n v="0.63673469387755099"/>
    <s v="C0018"/>
    <s v="Lucian Kingsley"/>
    <s v="Lauren King"/>
    <x v="4"/>
    <x v="11"/>
    <s v="Sioux Falls"/>
    <x v="3"/>
    <x v="0"/>
    <x v="5"/>
    <n v="23"/>
    <x v="24"/>
  </r>
  <r>
    <x v="125"/>
    <n v="50866"/>
    <x v="0"/>
    <x v="0"/>
    <s v="HydraBloom Hydrating Moisturizer 100ml"/>
    <x v="0"/>
    <n v="50"/>
    <n v="24.85"/>
    <n v="1242.5"/>
    <n v="7.75"/>
    <n v="387.5"/>
    <n v="17.100000000000001"/>
    <n v="855"/>
    <n v="0.68812877263581484"/>
    <s v="C0071"/>
    <s v="Cressida Steele"/>
    <s v="Matthew Walker"/>
    <x v="1"/>
    <x v="40"/>
    <s v="Nashville"/>
    <x v="2"/>
    <x v="0"/>
    <x v="5"/>
    <n v="23"/>
    <x v="24"/>
  </r>
  <r>
    <x v="125"/>
    <n v="50867"/>
    <x v="43"/>
    <x v="43"/>
    <s v="PureFoam Renewing Cleanser 50ml"/>
    <x v="2"/>
    <n v="150"/>
    <n v="7"/>
    <n v="1050"/>
    <n v="2.8"/>
    <n v="420"/>
    <n v="4.2"/>
    <n v="630"/>
    <n v="0.6"/>
    <s v="C0052"/>
    <s v="OceanQuest Enterprises"/>
    <s v="Emily Clarke"/>
    <x v="3"/>
    <x v="9"/>
    <s v="Charleston"/>
    <x v="2"/>
    <x v="0"/>
    <x v="5"/>
    <n v="23"/>
    <x v="24"/>
  </r>
  <r>
    <x v="125"/>
    <n v="50868"/>
    <x v="0"/>
    <x v="0"/>
    <s v="HydraBloom Hydrating Moisturizer 100ml"/>
    <x v="0"/>
    <n v="150"/>
    <n v="24.85"/>
    <n v="3727.5"/>
    <n v="7.75"/>
    <n v="1162.5"/>
    <n v="17.100000000000001"/>
    <n v="2565"/>
    <n v="0.68812877263581484"/>
    <s v="C0026"/>
    <s v="Golden Aura Creations"/>
    <s v="Samuel Moore"/>
    <x v="0"/>
    <x v="0"/>
    <s v="Albuquerque"/>
    <x v="0"/>
    <x v="0"/>
    <x v="5"/>
    <n v="23"/>
    <x v="24"/>
  </r>
  <r>
    <x v="126"/>
    <n v="50869"/>
    <x v="1"/>
    <x v="1"/>
    <s v="VitaGlow Brightening Serum 30ml"/>
    <x v="1"/>
    <n v="50"/>
    <n v="22.1"/>
    <n v="1105"/>
    <n v="7.6"/>
    <n v="380"/>
    <n v="14.500000000000002"/>
    <n v="725"/>
    <n v="0.65610859728506787"/>
    <s v="C0062"/>
    <s v="Nikolai Hayes"/>
    <s v="Benjamin Ingram"/>
    <x v="0"/>
    <x v="38"/>
    <s v="Billings"/>
    <x v="0"/>
    <x v="0"/>
    <x v="5"/>
    <n v="24"/>
    <x v="25"/>
  </r>
  <r>
    <x v="126"/>
    <n v="50870"/>
    <x v="14"/>
    <x v="14"/>
    <s v="DewDrop Hydration Sheet Mask"/>
    <x v="5"/>
    <n v="100"/>
    <n v="17.350000000000001"/>
    <n v="1735.0000000000002"/>
    <n v="7.45"/>
    <n v="745"/>
    <n v="9.9000000000000021"/>
    <n v="990.00000000000023"/>
    <n v="0.57060518731988474"/>
    <s v="C0015"/>
    <s v="Octavia Grey"/>
    <s v="Benjamin Lawson"/>
    <x v="1"/>
    <x v="8"/>
    <s v="St. Louis"/>
    <x v="3"/>
    <x v="0"/>
    <x v="5"/>
    <n v="24"/>
    <x v="25"/>
  </r>
  <r>
    <x v="126"/>
    <n v="50871"/>
    <x v="34"/>
    <x v="34"/>
    <s v="HydraBloom Hydrating Moisturizer 30ml"/>
    <x v="0"/>
    <n v="150"/>
    <n v="8.1"/>
    <n v="1215"/>
    <n v="3.3"/>
    <n v="495"/>
    <n v="4.8"/>
    <n v="720"/>
    <n v="0.59259259259259256"/>
    <s v="C0038"/>
    <s v="StarryGrace Luxe Skincare"/>
    <s v="Olivia Harrison"/>
    <x v="3"/>
    <x v="7"/>
    <s v="Baltimore"/>
    <x v="2"/>
    <x v="0"/>
    <x v="5"/>
    <n v="24"/>
    <x v="25"/>
  </r>
  <r>
    <x v="126"/>
    <n v="50872"/>
    <x v="12"/>
    <x v="12"/>
    <s v="PorePurify Exfoliating Tonic 150ml"/>
    <x v="4"/>
    <n v="50"/>
    <n v="15.95"/>
    <n v="797.5"/>
    <n v="5.2"/>
    <n v="260"/>
    <n v="10.75"/>
    <n v="537.5"/>
    <n v="0.6739811912225705"/>
    <s v="C0007"/>
    <s v="Orion Sterling"/>
    <s v="Jessica Foster"/>
    <x v="2"/>
    <x v="20"/>
    <s v="Anchorage"/>
    <x v="0"/>
    <x v="0"/>
    <x v="5"/>
    <n v="24"/>
    <x v="25"/>
  </r>
  <r>
    <x v="126"/>
    <n v="50873"/>
    <x v="50"/>
    <x v="50"/>
    <s v="SilkSkin Lightweight Moisture Veil 50ml"/>
    <x v="0"/>
    <n v="100"/>
    <n v="16.349999999999998"/>
    <n v="1634.9999999999998"/>
    <n v="5.2"/>
    <n v="520"/>
    <n v="11.149999999999999"/>
    <n v="1114.9999999999998"/>
    <n v="0.68195718654434245"/>
    <s v="C0057"/>
    <s v="Phineas Dawson"/>
    <s v="Nicholas Coleman"/>
    <x v="4"/>
    <x v="34"/>
    <s v="Indianapolis"/>
    <x v="3"/>
    <x v="0"/>
    <x v="5"/>
    <n v="24"/>
    <x v="25"/>
  </r>
  <r>
    <x v="126"/>
    <n v="50874"/>
    <x v="59"/>
    <x v="59"/>
    <s v="PorePurify Exfoliating Tonic 200ml"/>
    <x v="4"/>
    <n v="100"/>
    <n v="21"/>
    <n v="2100"/>
    <n v="7.6"/>
    <n v="760"/>
    <n v="13.4"/>
    <n v="1340"/>
    <n v="0.63809523809523805"/>
    <s v="C0030"/>
    <s v="BlossomRadiance Essentials"/>
    <s v="Michael Evans"/>
    <x v="1"/>
    <x v="10"/>
    <s v="San Antonio"/>
    <x v="2"/>
    <x v="0"/>
    <x v="5"/>
    <n v="24"/>
    <x v="25"/>
  </r>
  <r>
    <x v="126"/>
    <n v="50875"/>
    <x v="4"/>
    <x v="4"/>
    <s v="HydraBloom Hydrating Moisturizer 50ml"/>
    <x v="0"/>
    <n v="50"/>
    <n v="14.95"/>
    <n v="747.5"/>
    <n v="4.45"/>
    <n v="222.5"/>
    <n v="10.5"/>
    <n v="525"/>
    <n v="0.7023411371237458"/>
    <s v="C0068"/>
    <s v="IvoryRadiance Cosmetix"/>
    <s v="Olivia Harrison"/>
    <x v="3"/>
    <x v="7"/>
    <s v="Annapolis"/>
    <x v="2"/>
    <x v="0"/>
    <x v="5"/>
    <n v="24"/>
    <x v="25"/>
  </r>
  <r>
    <x v="126"/>
    <n v="50876"/>
    <x v="51"/>
    <x v="51"/>
    <s v="SunGuard Shield SPF 50+ 30ml"/>
    <x v="3"/>
    <n v="250"/>
    <n v="9.9"/>
    <n v="2475"/>
    <n v="3.3"/>
    <n v="825"/>
    <n v="6.6000000000000005"/>
    <n v="1650"/>
    <n v="0.66666666666666663"/>
    <s v="C0001"/>
    <s v="Belle Glow Cosmetics"/>
    <s v="Elizabeth Young"/>
    <x v="2"/>
    <x v="13"/>
    <s v="Los Angeles"/>
    <x v="0"/>
    <x v="0"/>
    <x v="5"/>
    <n v="24"/>
    <x v="25"/>
  </r>
  <r>
    <x v="126"/>
    <n v="50877"/>
    <x v="21"/>
    <x v="21"/>
    <s v="RadiantGlow Gel Cleanser 100ml"/>
    <x v="2"/>
    <n v="50"/>
    <n v="12.25"/>
    <n v="612.5"/>
    <n v="4.45"/>
    <n v="222.5"/>
    <n v="7.8"/>
    <n v="390"/>
    <n v="0.63673469387755099"/>
    <s v="C0044"/>
    <s v="OpulentElixir Beauty"/>
    <s v="David Carter"/>
    <x v="1"/>
    <x v="2"/>
    <s v="Syracuse"/>
    <x v="1"/>
    <x v="0"/>
    <x v="5"/>
    <n v="24"/>
    <x v="25"/>
  </r>
  <r>
    <x v="126"/>
    <n v="50878"/>
    <x v="22"/>
    <x v="22"/>
    <s v="PurePurge Micellar Cleansing Water 150ml"/>
    <x v="6"/>
    <n v="50"/>
    <n v="10.050000000000001"/>
    <n v="502.50000000000006"/>
    <n v="4.45"/>
    <n v="222.5"/>
    <n v="5.6000000000000005"/>
    <n v="280.00000000000006"/>
    <n v="0.55721393034825872"/>
    <s v="C0073"/>
    <s v="Atlas Kingsley"/>
    <s v="David Carter"/>
    <x v="1"/>
    <x v="2"/>
    <s v="Rochester"/>
    <x v="1"/>
    <x v="0"/>
    <x v="5"/>
    <n v="24"/>
    <x v="25"/>
  </r>
  <r>
    <x v="127"/>
    <n v="50879"/>
    <x v="32"/>
    <x v="32"/>
    <s v="AquaFresh Hydrating Toner 150ml"/>
    <x v="4"/>
    <n v="150"/>
    <n v="14.95"/>
    <n v="2242.5"/>
    <n v="4.45"/>
    <n v="667.5"/>
    <n v="10.5"/>
    <n v="1575"/>
    <n v="0.7023411371237458"/>
    <s v="C0023"/>
    <s v="Rosy Hue Beauty"/>
    <s v="Benjamin Ingram"/>
    <x v="0"/>
    <x v="22"/>
    <s v="Boise"/>
    <x v="0"/>
    <x v="0"/>
    <x v="5"/>
    <n v="25"/>
    <x v="25"/>
  </r>
  <r>
    <x v="127"/>
    <n v="50880"/>
    <x v="39"/>
    <x v="39"/>
    <s v="SunGuard Shield SPF 50+ 50ml"/>
    <x v="3"/>
    <n v="200"/>
    <n v="14.45"/>
    <n v="2890"/>
    <n v="4.45"/>
    <n v="890"/>
    <n v="10"/>
    <n v="2000"/>
    <n v="0.69204152249134943"/>
    <s v="C0050"/>
    <s v="SolarLuxe Incorporated"/>
    <s v="Joseph Simmons"/>
    <x v="4"/>
    <x v="28"/>
    <s v="Fargo"/>
    <x v="3"/>
    <x v="0"/>
    <x v="5"/>
    <n v="25"/>
    <x v="25"/>
  </r>
  <r>
    <x v="127"/>
    <n v="50881"/>
    <x v="18"/>
    <x v="18"/>
    <s v="PurePurge Micellar Cleansing Water 100ml"/>
    <x v="6"/>
    <n v="100"/>
    <n v="3.9"/>
    <n v="390"/>
    <n v="2.2999999999999998"/>
    <n v="230"/>
    <n v="1.6"/>
    <n v="160"/>
    <n v="0.41025641025641024"/>
    <s v="C0062"/>
    <s v="Nikolai Hayes"/>
    <s v="Benjamin Ingram"/>
    <x v="0"/>
    <x v="38"/>
    <s v="Billings"/>
    <x v="0"/>
    <x v="0"/>
    <x v="5"/>
    <n v="25"/>
    <x v="25"/>
  </r>
  <r>
    <x v="127"/>
    <n v="50882"/>
    <x v="56"/>
    <x v="56"/>
    <s v="PureDerm Micro-Exfoliating Gel 100ml"/>
    <x v="7"/>
    <n v="50"/>
    <n v="24.349999999999998"/>
    <n v="1217.5"/>
    <n v="9.5500000000000007"/>
    <n v="477.5"/>
    <n v="14.799999999999997"/>
    <n v="740"/>
    <n v="0.6078028747433265"/>
    <s v="C0074"/>
    <s v="Seraphina Wilde"/>
    <s v="Lauren King"/>
    <x v="4"/>
    <x v="41"/>
    <s v="Lincoln"/>
    <x v="3"/>
    <x v="0"/>
    <x v="5"/>
    <n v="25"/>
    <x v="25"/>
  </r>
  <r>
    <x v="127"/>
    <n v="50883"/>
    <x v="65"/>
    <x v="65"/>
    <s v="VelvetSkin Renewing Scrub 150ml"/>
    <x v="7"/>
    <n v="50"/>
    <n v="28.15"/>
    <n v="1407.5"/>
    <n v="12"/>
    <n v="600"/>
    <n v="16.149999999999999"/>
    <n v="807.5"/>
    <n v="0.57371225577264651"/>
    <s v="C0036"/>
    <s v="MoonlightHarbor Beauty"/>
    <s v="Rachel Owens"/>
    <x v="4"/>
    <x v="31"/>
    <s v="Milwaukee"/>
    <x v="3"/>
    <x v="0"/>
    <x v="5"/>
    <n v="25"/>
    <x v="25"/>
  </r>
  <r>
    <x v="127"/>
    <n v="50884"/>
    <x v="64"/>
    <x v="64"/>
    <s v="AquaFresh Hydrating Toner 100ml"/>
    <x v="4"/>
    <n v="100"/>
    <n v="9.4"/>
    <n v="940"/>
    <n v="3.3"/>
    <n v="330"/>
    <n v="6.1000000000000005"/>
    <n v="610"/>
    <n v="0.64893617021276595"/>
    <s v="C0011"/>
    <s v="Celestial Silk Luxe Skincare"/>
    <s v="Joseph Simmons"/>
    <x v="4"/>
    <x v="19"/>
    <s v="Minneapolis"/>
    <x v="3"/>
    <x v="0"/>
    <x v="5"/>
    <n v="25"/>
    <x v="25"/>
  </r>
  <r>
    <x v="127"/>
    <n v="50885"/>
    <x v="11"/>
    <x v="11"/>
    <s v="ClearSkies UV Defense SPF 30 100ml"/>
    <x v="3"/>
    <n v="250"/>
    <n v="32.549999999999997"/>
    <n v="8137.4999999999991"/>
    <n v="11.25"/>
    <n v="2812.5"/>
    <n v="21.299999999999997"/>
    <n v="5324.9999999999991"/>
    <n v="0.65437788018433174"/>
    <s v="C0010"/>
    <s v="Aurora Flair Cosmetix"/>
    <s v="Jennifer Adams"/>
    <x v="1"/>
    <x v="10"/>
    <s v="Dallas"/>
    <x v="2"/>
    <x v="0"/>
    <x v="5"/>
    <n v="25"/>
    <x v="25"/>
  </r>
  <r>
    <x v="128"/>
    <n v="50886"/>
    <x v="3"/>
    <x v="3"/>
    <s v="RadiantGlow Gel Cleanser 200ml"/>
    <x v="2"/>
    <n v="50"/>
    <n v="20.350000000000001"/>
    <n v="1017.5000000000001"/>
    <n v="7.75"/>
    <n v="387.5"/>
    <n v="12.600000000000001"/>
    <n v="630.00000000000011"/>
    <n v="0.61916461916461918"/>
    <s v="C0049"/>
    <s v="PinnacleSage Group"/>
    <s v="Ava Franklin"/>
    <x v="1"/>
    <x v="12"/>
    <s v="New Orleans"/>
    <x v="2"/>
    <x v="0"/>
    <x v="5"/>
    <n v="26"/>
    <x v="25"/>
  </r>
  <r>
    <x v="128"/>
    <n v="50887"/>
    <x v="45"/>
    <x v="45"/>
    <s v="CrystalClear Hyaluronic Boost 50ml"/>
    <x v="1"/>
    <n v="50"/>
    <n v="29.65"/>
    <n v="1482.5"/>
    <n v="10.75"/>
    <n v="537.5"/>
    <n v="18.899999999999999"/>
    <n v="945"/>
    <n v="0.63743676222596968"/>
    <s v="C0027"/>
    <s v="PureHarbor Creations"/>
    <s v="Jennifer Adams"/>
    <x v="1"/>
    <x v="10"/>
    <s v="Austin"/>
    <x v="2"/>
    <x v="0"/>
    <x v="5"/>
    <n v="26"/>
    <x v="25"/>
  </r>
  <r>
    <x v="128"/>
    <n v="50888"/>
    <x v="10"/>
    <x v="10"/>
    <s v="LuminousGlow Tinted Sunscreen 50ml"/>
    <x v="3"/>
    <n v="50"/>
    <n v="16.95"/>
    <n v="847.5"/>
    <n v="5.2"/>
    <n v="260"/>
    <n v="11.75"/>
    <n v="587.5"/>
    <n v="0.69321533923303835"/>
    <s v="C0060"/>
    <s v="GoldenHarbor Cosmetix"/>
    <s v="Christopher Green"/>
    <x v="0"/>
    <x v="35"/>
    <s v="Salt Lake City"/>
    <x v="0"/>
    <x v="0"/>
    <x v="5"/>
    <n v="26"/>
    <x v="25"/>
  </r>
  <r>
    <x v="128"/>
    <n v="50889"/>
    <x v="8"/>
    <x v="8"/>
    <s v="CrystalClear Hyaluronic Boost 30ml"/>
    <x v="1"/>
    <n v="100"/>
    <n v="19.100000000000001"/>
    <n v="1910.0000000000002"/>
    <n v="6.6"/>
    <n v="660"/>
    <n v="12.500000000000002"/>
    <n v="1250.0000000000002"/>
    <n v="0.65445026178010479"/>
    <s v="C0005"/>
    <s v="Rylan Callahan"/>
    <s v="Michael Evans"/>
    <x v="1"/>
    <x v="10"/>
    <s v="Houston"/>
    <x v="2"/>
    <x v="0"/>
    <x v="5"/>
    <n v="26"/>
    <x v="25"/>
  </r>
  <r>
    <x v="128"/>
    <n v="50890"/>
    <x v="38"/>
    <x v="38"/>
    <s v="CrystalGlow Gentle Exfoliator 100ml"/>
    <x v="7"/>
    <n v="50"/>
    <n v="19.95"/>
    <n v="997.5"/>
    <n v="7.45"/>
    <n v="372.5"/>
    <n v="12.5"/>
    <n v="625"/>
    <n v="0.62656641604010022"/>
    <s v="C0042"/>
    <s v="Jasper Monroe"/>
    <s v="Nicholas Coleman"/>
    <x v="4"/>
    <x v="27"/>
    <s v="Detroit"/>
    <x v="3"/>
    <x v="0"/>
    <x v="5"/>
    <n v="26"/>
    <x v="25"/>
  </r>
  <r>
    <x v="128"/>
    <n v="50891"/>
    <x v="4"/>
    <x v="4"/>
    <s v="HydraBloom Hydrating Moisturizer 50ml"/>
    <x v="0"/>
    <n v="100"/>
    <n v="14.95"/>
    <n v="1495"/>
    <n v="4.45"/>
    <n v="445"/>
    <n v="10.5"/>
    <n v="1050"/>
    <n v="0.7023411371237458"/>
    <s v="C0069"/>
    <s v="RadiantElixir Skincare"/>
    <s v="Olivia Harrison"/>
    <x v="3"/>
    <x v="39"/>
    <s v="Wilmington"/>
    <x v="2"/>
    <x v="0"/>
    <x v="5"/>
    <n v="26"/>
    <x v="25"/>
  </r>
  <r>
    <x v="128"/>
    <n v="50892"/>
    <x v="6"/>
    <x v="6"/>
    <s v="CrystalClear Hyaluronic Boost 15ml"/>
    <x v="1"/>
    <n v="150"/>
    <n v="14.75"/>
    <n v="2212.5"/>
    <n v="5.45"/>
    <n v="817.5"/>
    <n v="9.3000000000000007"/>
    <n v="1395"/>
    <n v="0.63050847457627124"/>
    <s v="C0014"/>
    <s v="Stellar Dynamo Corp."/>
    <s v="Olivia Harrison"/>
    <x v="3"/>
    <x v="14"/>
    <s v="Richmond"/>
    <x v="2"/>
    <x v="0"/>
    <x v="5"/>
    <n v="26"/>
    <x v="25"/>
  </r>
  <r>
    <x v="128"/>
    <n v="50893"/>
    <x v="10"/>
    <x v="10"/>
    <s v="LuminousGlow Tinted Sunscreen 50ml"/>
    <x v="3"/>
    <n v="250"/>
    <n v="16.95"/>
    <n v="4237.5"/>
    <n v="5.2"/>
    <n v="1300"/>
    <n v="11.75"/>
    <n v="2937.5"/>
    <n v="0.69321533923303835"/>
    <s v="C0031"/>
    <s v="StellarWings Incorporated"/>
    <s v="Matthew Walker"/>
    <x v="1"/>
    <x v="23"/>
    <s v="Atlanta"/>
    <x v="2"/>
    <x v="0"/>
    <x v="5"/>
    <n v="26"/>
    <x v="25"/>
  </r>
  <r>
    <x v="128"/>
    <n v="50894"/>
    <x v="42"/>
    <x v="42"/>
    <s v="AquaFresh Hydrating Toner 200ml"/>
    <x v="4"/>
    <n v="50"/>
    <n v="19.600000000000001"/>
    <n v="980.00000000000011"/>
    <n v="6.6"/>
    <n v="330"/>
    <n v="13.000000000000002"/>
    <n v="650.00000000000011"/>
    <n v="0.66326530612244905"/>
    <s v="C0076"/>
    <s v="ThunderWave Technologies"/>
    <s v="Andrew Parker"/>
    <x v="3"/>
    <x v="42"/>
    <s v="Boston"/>
    <x v="1"/>
    <x v="0"/>
    <x v="5"/>
    <n v="26"/>
    <x v="25"/>
  </r>
  <r>
    <x v="129"/>
    <n v="50895"/>
    <x v="8"/>
    <x v="8"/>
    <s v="CrystalClear Hyaluronic Boost 30ml"/>
    <x v="1"/>
    <n v="100"/>
    <n v="19.100000000000001"/>
    <n v="1910.0000000000002"/>
    <n v="6.6"/>
    <n v="660"/>
    <n v="12.500000000000002"/>
    <n v="1250.0000000000002"/>
    <n v="0.65445026178010479"/>
    <s v="C0003"/>
    <s v="Rosy Flair Beauty"/>
    <s v="Elizabeth Young"/>
    <x v="2"/>
    <x v="13"/>
    <s v="Los Angeles"/>
    <x v="0"/>
    <x v="0"/>
    <x v="5"/>
    <n v="29"/>
    <x v="25"/>
  </r>
  <r>
    <x v="129"/>
    <n v="50896"/>
    <x v="20"/>
    <x v="20"/>
    <s v="VelvetSkin Renewing Scrub 100ml"/>
    <x v="7"/>
    <n v="50"/>
    <n v="20.849999999999998"/>
    <n v="1042.5"/>
    <n v="8.1999999999999993"/>
    <n v="410"/>
    <n v="12.649999999999999"/>
    <n v="632.5"/>
    <n v="0.60671462829736211"/>
    <s v="C0054"/>
    <s v="HorizonFlare Corp."/>
    <s v="Daniel Nelson"/>
    <x v="0"/>
    <x v="3"/>
    <s v="Casper"/>
    <x v="0"/>
    <x v="0"/>
    <x v="5"/>
    <n v="29"/>
    <x v="25"/>
  </r>
  <r>
    <x v="129"/>
    <n v="50897"/>
    <x v="32"/>
    <x v="32"/>
    <s v="AquaFresh Hydrating Toner 150ml"/>
    <x v="4"/>
    <n v="100"/>
    <n v="14.95"/>
    <n v="1495"/>
    <n v="4.45"/>
    <n v="445"/>
    <n v="10.5"/>
    <n v="1050"/>
    <n v="0.7023411371237458"/>
    <s v="C0020"/>
    <s v="Lyric Davenport"/>
    <s v="Elizabeth Young"/>
    <x v="2"/>
    <x v="13"/>
    <s v="San Diego"/>
    <x v="0"/>
    <x v="0"/>
    <x v="5"/>
    <n v="29"/>
    <x v="25"/>
  </r>
  <r>
    <x v="129"/>
    <n v="50898"/>
    <x v="42"/>
    <x v="42"/>
    <s v="AquaFresh Hydrating Toner 200ml"/>
    <x v="4"/>
    <n v="150"/>
    <n v="19.600000000000001"/>
    <n v="2940"/>
    <n v="6.6"/>
    <n v="990"/>
    <n v="13.000000000000002"/>
    <n v="1950"/>
    <n v="0.66326530612244894"/>
    <s v="C0047"/>
    <s v="SilverWave Creations"/>
    <s v="Samuel Moore"/>
    <x v="0"/>
    <x v="0"/>
    <s v="Santa Fe"/>
    <x v="0"/>
    <x v="0"/>
    <x v="5"/>
    <n v="29"/>
    <x v="25"/>
  </r>
  <r>
    <x v="129"/>
    <n v="50899"/>
    <x v="10"/>
    <x v="10"/>
    <s v="LuminousGlow Tinted Sunscreen 50ml"/>
    <x v="3"/>
    <n v="250"/>
    <n v="16.95"/>
    <n v="4237.5"/>
    <n v="5.2"/>
    <n v="1300"/>
    <n v="11.75"/>
    <n v="2937.5"/>
    <n v="0.69321533923303835"/>
    <s v="C0009"/>
    <s v="Imelda Sinclair"/>
    <s v="William Jenkins"/>
    <x v="3"/>
    <x v="6"/>
    <s v="Miami"/>
    <x v="2"/>
    <x v="0"/>
    <x v="5"/>
    <n v="29"/>
    <x v="25"/>
  </r>
  <r>
    <x v="129"/>
    <n v="50900"/>
    <x v="20"/>
    <x v="20"/>
    <s v="VelvetSkin Renewing Scrub 100ml"/>
    <x v="7"/>
    <n v="50"/>
    <n v="20.849999999999998"/>
    <n v="1042.5"/>
    <n v="8.1999999999999993"/>
    <n v="410"/>
    <n v="12.649999999999999"/>
    <n v="632.5"/>
    <n v="0.60671462829736211"/>
    <s v="C0045"/>
    <s v="AuroraBlossom Essentials"/>
    <s v="Ashley Turner"/>
    <x v="2"/>
    <x v="13"/>
    <s v="Fresno"/>
    <x v="0"/>
    <x v="0"/>
    <x v="5"/>
    <n v="29"/>
    <x v="25"/>
  </r>
  <r>
    <x v="129"/>
    <n v="50901"/>
    <x v="20"/>
    <x v="20"/>
    <s v="VelvetSkin Renewing Scrub 100ml"/>
    <x v="7"/>
    <n v="50"/>
    <n v="20.849999999999998"/>
    <n v="1042.5"/>
    <n v="8.1999999999999993"/>
    <n v="410"/>
    <n v="12.649999999999999"/>
    <n v="632.5"/>
    <n v="0.60671462829736211"/>
    <s v="C0039"/>
    <s v="EtherealSilk Creations"/>
    <s v="Grace Allen"/>
    <x v="2"/>
    <x v="20"/>
    <s v="Juneau"/>
    <x v="0"/>
    <x v="0"/>
    <x v="5"/>
    <n v="29"/>
    <x v="25"/>
  </r>
  <r>
    <x v="129"/>
    <n v="50902"/>
    <x v="15"/>
    <x v="15"/>
    <s v="VitaGlow Brightening Serum 50ml"/>
    <x v="1"/>
    <n v="50"/>
    <n v="31.45"/>
    <n v="1572.5"/>
    <n v="12"/>
    <n v="600"/>
    <n v="19.45"/>
    <n v="972.5"/>
    <n v="0.61844197138314783"/>
    <s v="C0021"/>
    <s v="Horizon Luxe Ventures"/>
    <s v="William Jenkins"/>
    <x v="3"/>
    <x v="6"/>
    <s v="Orlando"/>
    <x v="2"/>
    <x v="0"/>
    <x v="5"/>
    <n v="29"/>
    <x v="25"/>
  </r>
  <r>
    <x v="130"/>
    <n v="50903"/>
    <x v="51"/>
    <x v="51"/>
    <s v="SunGuard Shield SPF 50+ 30ml"/>
    <x v="3"/>
    <n v="200"/>
    <n v="9.9"/>
    <n v="1980"/>
    <n v="3.3"/>
    <n v="660"/>
    <n v="6.6000000000000005"/>
    <n v="1320"/>
    <n v="0.66666666666666663"/>
    <s v="C0058"/>
    <s v="Octavia Tate"/>
    <s v="Andrew Parker"/>
    <x v="3"/>
    <x v="36"/>
    <s v="Burlington"/>
    <x v="1"/>
    <x v="0"/>
    <x v="5"/>
    <n v="30"/>
    <x v="25"/>
  </r>
  <r>
    <x v="130"/>
    <n v="50904"/>
    <x v="21"/>
    <x v="21"/>
    <s v="RadiantGlow Gel Cleanser 100ml"/>
    <x v="2"/>
    <n v="50"/>
    <n v="12.25"/>
    <n v="612.5"/>
    <n v="4.45"/>
    <n v="222.5"/>
    <n v="7.8"/>
    <n v="390"/>
    <n v="0.63673469387755099"/>
    <s v="C0029"/>
    <s v="OpulentSilk Beauty"/>
    <s v="Samantha Mitchell"/>
    <x v="4"/>
    <x v="15"/>
    <s v="Louisville"/>
    <x v="2"/>
    <x v="0"/>
    <x v="5"/>
    <n v="30"/>
    <x v="25"/>
  </r>
  <r>
    <x v="130"/>
    <n v="50905"/>
    <x v="0"/>
    <x v="0"/>
    <s v="HydraBloom Hydrating Moisturizer 100ml"/>
    <x v="0"/>
    <n v="150"/>
    <n v="24.85"/>
    <n v="3727.5"/>
    <n v="7.75"/>
    <n v="1162.5"/>
    <n v="17.100000000000001"/>
    <n v="2565"/>
    <n v="0.68812877263581484"/>
    <s v="C0077"/>
    <s v="EmeraldSphere Solutions"/>
    <s v="Grace Allen"/>
    <x v="2"/>
    <x v="20"/>
    <s v="Fairbanks"/>
    <x v="0"/>
    <x v="0"/>
    <x v="5"/>
    <n v="30"/>
    <x v="25"/>
  </r>
  <r>
    <x v="130"/>
    <n v="50906"/>
    <x v="20"/>
    <x v="20"/>
    <s v="VelvetSkin Renewing Scrub 100ml"/>
    <x v="7"/>
    <n v="50"/>
    <n v="20.849999999999998"/>
    <n v="1042.5"/>
    <n v="8.1999999999999993"/>
    <n v="410"/>
    <n v="12.649999999999999"/>
    <n v="632.5"/>
    <n v="0.60671462829736211"/>
    <s v="C0006"/>
    <s v="Maeve Kingsley"/>
    <s v="Christopher Green"/>
    <x v="0"/>
    <x v="21"/>
    <s v="Las Vegas"/>
    <x v="0"/>
    <x v="0"/>
    <x v="5"/>
    <n v="30"/>
    <x v="25"/>
  </r>
  <r>
    <x v="130"/>
    <n v="50907"/>
    <x v="23"/>
    <x v="23"/>
    <s v="RadiantGlow Gel Cleanser 50ml"/>
    <x v="2"/>
    <n v="150"/>
    <n v="4.7"/>
    <n v="705"/>
    <n v="2.2999999999999998"/>
    <n v="345"/>
    <n v="2.4000000000000004"/>
    <n v="360"/>
    <n v="0.51063829787234039"/>
    <s v="C0035"/>
    <s v="CrystalMist Skincare"/>
    <s v="Daniel Nelson"/>
    <x v="0"/>
    <x v="30"/>
    <s v="Denver"/>
    <x v="0"/>
    <x v="0"/>
    <x v="5"/>
    <n v="30"/>
    <x v="25"/>
  </r>
  <r>
    <x v="130"/>
    <n v="50908"/>
    <x v="37"/>
    <x v="37"/>
    <s v="SunGuard Shield SPF 50+ 100ml"/>
    <x v="3"/>
    <n v="100"/>
    <n v="24.75"/>
    <n v="2475"/>
    <n v="7.75"/>
    <n v="775"/>
    <n v="17"/>
    <n v="1700"/>
    <n v="0.68686868686868685"/>
    <s v="C0078"/>
    <s v="CosmoLink Incorporated"/>
    <s v="William Jenkins"/>
    <x v="3"/>
    <x v="6"/>
    <s v="Jacksonville"/>
    <x v="2"/>
    <x v="0"/>
    <x v="5"/>
    <n v="30"/>
    <x v="25"/>
  </r>
  <r>
    <x v="130"/>
    <n v="50909"/>
    <x v="2"/>
    <x v="2"/>
    <s v="TimelessElixir Anti-Wrinkle Serum 30m"/>
    <x v="1"/>
    <n v="150"/>
    <n v="25.3"/>
    <n v="3795"/>
    <n v="9.4"/>
    <n v="1410"/>
    <n v="15.9"/>
    <n v="2385"/>
    <n v="0.62845849802371545"/>
    <s v="C0013"/>
    <s v="Seraphina Sinclair"/>
    <s v="Jessica Foster"/>
    <x v="2"/>
    <x v="20"/>
    <s v="Wasilla"/>
    <x v="0"/>
    <x v="0"/>
    <x v="5"/>
    <n v="30"/>
    <x v="25"/>
  </r>
  <r>
    <x v="130"/>
    <n v="50910"/>
    <x v="19"/>
    <x v="19"/>
    <s v="ClearSkies UV Defense SPF 30 30ml"/>
    <x v="3"/>
    <n v="250"/>
    <n v="11.299999999999999"/>
    <n v="2824.9999999999995"/>
    <n v="4.7"/>
    <n v="1175"/>
    <n v="6.5999999999999988"/>
    <n v="1649.9999999999995"/>
    <n v="0.5840707964601769"/>
    <s v="C0055"/>
    <s v="TimelessAura Luxe Skincare"/>
    <s v="Samantha Mitchell"/>
    <x v="4"/>
    <x v="32"/>
    <s v="Charleston"/>
    <x v="2"/>
    <x v="0"/>
    <x v="5"/>
    <n v="30"/>
    <x v="25"/>
  </r>
  <r>
    <x v="130"/>
    <n v="50911"/>
    <x v="7"/>
    <x v="7"/>
    <s v="AgelessAura Anti-Aging Moisturizer 50ml"/>
    <x v="0"/>
    <n v="100"/>
    <n v="18.549999999999997"/>
    <n v="1854.9999999999998"/>
    <n v="6.55"/>
    <n v="655"/>
    <n v="11.999999999999996"/>
    <n v="1199.9999999999998"/>
    <n v="0.64690026954177893"/>
    <s v="C0024"/>
    <s v="Moonlight Grace Essentials"/>
    <s v="Jessica Foster"/>
    <x v="2"/>
    <x v="20"/>
    <s v="Nome"/>
    <x v="0"/>
    <x v="0"/>
    <x v="5"/>
    <n v="30"/>
    <x v="25"/>
  </r>
  <r>
    <x v="131"/>
    <n v="50912"/>
    <x v="13"/>
    <x v="13"/>
    <s v="LuminousGlow Tinted Sunscreen 100ml"/>
    <x v="3"/>
    <n v="150"/>
    <n v="26.35"/>
    <n v="3952.5"/>
    <n v="9"/>
    <n v="1350"/>
    <n v="17.350000000000001"/>
    <n v="2602.5"/>
    <n v="0.65844402277039848"/>
    <s v="C0037"/>
    <s v="PureWhisper Essentials"/>
    <s v="Lauren King"/>
    <x v="4"/>
    <x v="18"/>
    <s v="Des Moines"/>
    <x v="3"/>
    <x v="0"/>
    <x v="6"/>
    <n v="1"/>
    <x v="26"/>
  </r>
  <r>
    <x v="131"/>
    <n v="50913"/>
    <x v="13"/>
    <x v="13"/>
    <s v="LuminousGlow Tinted Sunscreen 100ml"/>
    <x v="3"/>
    <n v="200"/>
    <n v="26.35"/>
    <n v="5270"/>
    <n v="9"/>
    <n v="1800"/>
    <n v="17.350000000000001"/>
    <n v="3470"/>
    <n v="0.65844402277039848"/>
    <s v="C0070"/>
    <s v="PurePetals Beauty"/>
    <s v="Nicholas Coleman"/>
    <x v="4"/>
    <x v="27"/>
    <s v="Lansing"/>
    <x v="3"/>
    <x v="0"/>
    <x v="6"/>
    <n v="1"/>
    <x v="26"/>
  </r>
  <r>
    <x v="131"/>
    <n v="50914"/>
    <x v="0"/>
    <x v="0"/>
    <s v="HydraBloom Hydrating Moisturizer 100ml"/>
    <x v="0"/>
    <n v="100"/>
    <n v="24.85"/>
    <n v="2485"/>
    <n v="7.75"/>
    <n v="775"/>
    <n v="17.100000000000001"/>
    <n v="1710"/>
    <n v="0.68812877263581484"/>
    <s v="C0011"/>
    <s v="Celestial Silk Luxe Skincare"/>
    <s v="Joseph Simmons"/>
    <x v="4"/>
    <x v="19"/>
    <s v="Minneapolis"/>
    <x v="3"/>
    <x v="0"/>
    <x v="6"/>
    <n v="1"/>
    <x v="26"/>
  </r>
  <r>
    <x v="131"/>
    <n v="50915"/>
    <x v="36"/>
    <x v="36"/>
    <s v="CrystalGlow Gentle Exfoliator 50ml"/>
    <x v="7"/>
    <n v="50"/>
    <n v="14.15"/>
    <n v="707.5"/>
    <n v="5.45"/>
    <n v="272.5"/>
    <n v="8.6999999999999993"/>
    <n v="435"/>
    <n v="0.61484098939929333"/>
    <s v="C0045"/>
    <s v="AuroraBlossom Essentials"/>
    <s v="Ashley Turner"/>
    <x v="2"/>
    <x v="13"/>
    <s v="Fresno"/>
    <x v="0"/>
    <x v="0"/>
    <x v="6"/>
    <n v="1"/>
    <x v="26"/>
  </r>
  <r>
    <x v="131"/>
    <n v="50916"/>
    <x v="29"/>
    <x v="29"/>
    <s v="VitaGlow Brightening Serum 15ml"/>
    <x v="1"/>
    <n v="50"/>
    <n v="16.25"/>
    <n v="812.5"/>
    <n v="6.2"/>
    <n v="310"/>
    <n v="10.050000000000001"/>
    <n v="502.5"/>
    <n v="0.61846153846153851"/>
    <s v="C0025"/>
    <s v="Eamon Nash"/>
    <s v="Samuel Moore"/>
    <x v="0"/>
    <x v="1"/>
    <s v="Tucson"/>
    <x v="0"/>
    <x v="0"/>
    <x v="6"/>
    <n v="1"/>
    <x v="26"/>
  </r>
  <r>
    <x v="131"/>
    <n v="50917"/>
    <x v="14"/>
    <x v="14"/>
    <s v="DewDrop Hydration Sheet Mask"/>
    <x v="5"/>
    <n v="150"/>
    <n v="17.350000000000001"/>
    <n v="2602.5"/>
    <n v="7.45"/>
    <n v="1117.5"/>
    <n v="9.9000000000000021"/>
    <n v="1485"/>
    <n v="0.57060518731988474"/>
    <s v="C0059"/>
    <s v="Eamon Kingsley"/>
    <s v="James Edwards"/>
    <x v="3"/>
    <x v="37"/>
    <s v="Newark"/>
    <x v="1"/>
    <x v="0"/>
    <x v="6"/>
    <n v="1"/>
    <x v="26"/>
  </r>
  <r>
    <x v="131"/>
    <n v="50918"/>
    <x v="10"/>
    <x v="10"/>
    <s v="LuminousGlow Tinted Sunscreen 50ml"/>
    <x v="3"/>
    <n v="150"/>
    <n v="16.95"/>
    <n v="2542.5"/>
    <n v="5.2"/>
    <n v="780"/>
    <n v="11.75"/>
    <n v="1762.5"/>
    <n v="0.69321533923303835"/>
    <s v="C0004"/>
    <s v="Enchanted Silk Creations"/>
    <s v="David Carter"/>
    <x v="1"/>
    <x v="2"/>
    <s v="New York City"/>
    <x v="1"/>
    <x v="0"/>
    <x v="6"/>
    <n v="1"/>
    <x v="26"/>
  </r>
  <r>
    <x v="132"/>
    <n v="50919"/>
    <x v="10"/>
    <x v="10"/>
    <s v="LuminousGlow Tinted Sunscreen 50ml"/>
    <x v="3"/>
    <n v="150"/>
    <n v="16.95"/>
    <n v="2542.5"/>
    <n v="5.2"/>
    <n v="780"/>
    <n v="11.75"/>
    <n v="1762.5"/>
    <n v="0.69321533923303835"/>
    <s v="C0063"/>
    <s v="Amara Wilde"/>
    <s v="Michael Evans"/>
    <x v="1"/>
    <x v="10"/>
    <s v="San Antonio"/>
    <x v="2"/>
    <x v="0"/>
    <x v="6"/>
    <n v="2"/>
    <x v="26"/>
  </r>
  <r>
    <x v="132"/>
    <n v="50920"/>
    <x v="40"/>
    <x v="40"/>
    <s v="CalmBliss Soothing Toner 150ml"/>
    <x v="4"/>
    <n v="150"/>
    <n v="19.25"/>
    <n v="2887.5"/>
    <n v="6.55"/>
    <n v="982.5"/>
    <n v="12.7"/>
    <n v="1905"/>
    <n v="0.65974025974025974"/>
    <s v="C0032"/>
    <s v="AquaFusion Incorporated"/>
    <s v="Ashley Turner"/>
    <x v="2"/>
    <x v="13"/>
    <s v="San Jose"/>
    <x v="0"/>
    <x v="0"/>
    <x v="6"/>
    <n v="2"/>
    <x v="26"/>
  </r>
  <r>
    <x v="132"/>
    <n v="50921"/>
    <x v="1"/>
    <x v="1"/>
    <s v="VitaGlow Brightening Serum 30ml"/>
    <x v="1"/>
    <n v="100"/>
    <n v="22.1"/>
    <n v="2210"/>
    <n v="7.6"/>
    <n v="760"/>
    <n v="14.500000000000002"/>
    <n v="1450"/>
    <n v="0.65610859728506787"/>
    <s v="C0072"/>
    <s v="BlossomLuxe Essentials"/>
    <s v="James Edwards"/>
    <x v="3"/>
    <x v="43"/>
    <s v="Philadelphia"/>
    <x v="1"/>
    <x v="0"/>
    <x v="6"/>
    <n v="2"/>
    <x v="26"/>
  </r>
  <r>
    <x v="132"/>
    <n v="50922"/>
    <x v="14"/>
    <x v="14"/>
    <s v="DewDrop Hydration Sheet Mask"/>
    <x v="5"/>
    <n v="100"/>
    <n v="17.350000000000001"/>
    <n v="1735.0000000000002"/>
    <n v="7.45"/>
    <n v="745"/>
    <n v="9.9000000000000021"/>
    <n v="990.00000000000023"/>
    <n v="0.57060518731988474"/>
    <s v="C0017"/>
    <s v="Seraphina Hart"/>
    <s v="David Carter"/>
    <x v="1"/>
    <x v="2"/>
    <s v="Buffalo"/>
    <x v="1"/>
    <x v="0"/>
    <x v="6"/>
    <n v="2"/>
    <x v="26"/>
  </r>
  <r>
    <x v="132"/>
    <n v="50923"/>
    <x v="52"/>
    <x v="52"/>
    <s v="CalmBliss Soothing Toner 100ml"/>
    <x v="4"/>
    <n v="100"/>
    <n v="13"/>
    <n v="1300"/>
    <n v="4.7"/>
    <n v="470"/>
    <n v="8.3000000000000007"/>
    <n v="830"/>
    <n v="0.63846153846153841"/>
    <s v="C0050"/>
    <s v="SolarLuxe Incorporated"/>
    <s v="Joseph Simmons"/>
    <x v="4"/>
    <x v="28"/>
    <s v="Fargo"/>
    <x v="3"/>
    <x v="0"/>
    <x v="6"/>
    <n v="2"/>
    <x v="26"/>
  </r>
  <r>
    <x v="132"/>
    <n v="50924"/>
    <x v="46"/>
    <x v="46"/>
    <s v="PorePurify Exfoliating Tonic 100ml"/>
    <x v="4"/>
    <n v="50"/>
    <n v="9.3000000000000007"/>
    <n v="465.00000000000006"/>
    <n v="3.8"/>
    <n v="190"/>
    <n v="5.5000000000000009"/>
    <n v="275.00000000000006"/>
    <n v="0.59139784946236562"/>
    <s v="C0009"/>
    <s v="Imelda Sinclair"/>
    <s v="William Jenkins"/>
    <x v="3"/>
    <x v="6"/>
    <s v="Miami"/>
    <x v="2"/>
    <x v="0"/>
    <x v="6"/>
    <n v="2"/>
    <x v="26"/>
  </r>
  <r>
    <x v="132"/>
    <n v="50925"/>
    <x v="1"/>
    <x v="1"/>
    <s v="VitaGlow Brightening Serum 30ml"/>
    <x v="1"/>
    <n v="50"/>
    <n v="22.1"/>
    <n v="1105"/>
    <n v="7.6"/>
    <n v="380"/>
    <n v="14.500000000000002"/>
    <n v="725"/>
    <n v="0.65610859728506787"/>
    <s v="C0061"/>
    <s v="Aurelia Quinn"/>
    <s v="Mia Hughes"/>
    <x v="2"/>
    <x v="13"/>
    <s v="Oakland"/>
    <x v="0"/>
    <x v="0"/>
    <x v="6"/>
    <n v="2"/>
    <x v="26"/>
  </r>
  <r>
    <x v="132"/>
    <n v="50926"/>
    <x v="10"/>
    <x v="10"/>
    <s v="LuminousGlow Tinted Sunscreen 50ml"/>
    <x v="3"/>
    <n v="100"/>
    <n v="16.95"/>
    <n v="1695"/>
    <n v="5.2"/>
    <n v="520"/>
    <n v="11.75"/>
    <n v="1175"/>
    <n v="0.69321533923303835"/>
    <s v="C0028"/>
    <s v="Thaddeus Nash"/>
    <s v="Christopher Green"/>
    <x v="0"/>
    <x v="21"/>
    <s v="Reno"/>
    <x v="0"/>
    <x v="0"/>
    <x v="6"/>
    <n v="2"/>
    <x v="26"/>
  </r>
  <r>
    <x v="133"/>
    <n v="50927"/>
    <x v="43"/>
    <x v="43"/>
    <s v="PureFoam Renewing Cleanser 50ml"/>
    <x v="2"/>
    <n v="150"/>
    <n v="7"/>
    <n v="1050"/>
    <n v="2.8"/>
    <n v="420"/>
    <n v="4.2"/>
    <n v="630"/>
    <n v="0.6"/>
    <s v="C0069"/>
    <s v="RadiantElixir Skincare"/>
    <s v="Olivia Harrison"/>
    <x v="3"/>
    <x v="39"/>
    <s v="Wilmington"/>
    <x v="2"/>
    <x v="0"/>
    <x v="6"/>
    <n v="3"/>
    <x v="26"/>
  </r>
  <r>
    <x v="133"/>
    <n v="50928"/>
    <x v="15"/>
    <x v="15"/>
    <s v="VitaGlow Brightening Serum 50ml"/>
    <x v="1"/>
    <n v="50"/>
    <n v="31.45"/>
    <n v="1572.5"/>
    <n v="12"/>
    <n v="600"/>
    <n v="19.45"/>
    <n v="972.5"/>
    <n v="0.61844197138314783"/>
    <s v="C0007"/>
    <s v="Orion Sterling"/>
    <s v="Jessica Foster"/>
    <x v="2"/>
    <x v="20"/>
    <s v="Anchorage"/>
    <x v="0"/>
    <x v="0"/>
    <x v="6"/>
    <n v="3"/>
    <x v="26"/>
  </r>
  <r>
    <x v="133"/>
    <n v="50929"/>
    <x v="21"/>
    <x v="21"/>
    <s v="RadiantGlow Gel Cleanser 100ml"/>
    <x v="2"/>
    <n v="50"/>
    <n v="12.25"/>
    <n v="612.5"/>
    <n v="4.45"/>
    <n v="222.5"/>
    <n v="7.8"/>
    <n v="390"/>
    <n v="0.63673469387755099"/>
    <s v="C0042"/>
    <s v="Jasper Monroe"/>
    <s v="Nicholas Coleman"/>
    <x v="4"/>
    <x v="27"/>
    <s v="Detroit"/>
    <x v="3"/>
    <x v="0"/>
    <x v="6"/>
    <n v="3"/>
    <x v="26"/>
  </r>
  <r>
    <x v="133"/>
    <n v="50930"/>
    <x v="21"/>
    <x v="21"/>
    <s v="RadiantGlow Gel Cleanser 100ml"/>
    <x v="2"/>
    <n v="50"/>
    <n v="12.25"/>
    <n v="612.5"/>
    <n v="4.45"/>
    <n v="222.5"/>
    <n v="7.8"/>
    <n v="390"/>
    <n v="0.63673469387755099"/>
    <s v="C0076"/>
    <s v="ThunderWave Technologies"/>
    <s v="Andrew Parker"/>
    <x v="3"/>
    <x v="42"/>
    <s v="Boston"/>
    <x v="1"/>
    <x v="0"/>
    <x v="6"/>
    <n v="3"/>
    <x v="26"/>
  </r>
  <r>
    <x v="133"/>
    <n v="50931"/>
    <x v="13"/>
    <x v="13"/>
    <s v="LuminousGlow Tinted Sunscreen 100ml"/>
    <x v="3"/>
    <n v="150"/>
    <n v="26.35"/>
    <n v="3952.5"/>
    <n v="9"/>
    <n v="1350"/>
    <n v="17.350000000000001"/>
    <n v="2602.5"/>
    <n v="0.65844402277039848"/>
    <s v="C0014"/>
    <s v="Stellar Dynamo Corp."/>
    <s v="Olivia Harrison"/>
    <x v="3"/>
    <x v="14"/>
    <s v="Richmond"/>
    <x v="2"/>
    <x v="0"/>
    <x v="6"/>
    <n v="3"/>
    <x v="26"/>
  </r>
  <r>
    <x v="133"/>
    <n v="50932"/>
    <x v="40"/>
    <x v="40"/>
    <s v="CalmBliss Soothing Toner 150ml"/>
    <x v="4"/>
    <n v="50"/>
    <n v="19.25"/>
    <n v="962.5"/>
    <n v="6.55"/>
    <n v="327.5"/>
    <n v="12.7"/>
    <n v="635"/>
    <n v="0.65974025974025974"/>
    <s v="C0054"/>
    <s v="HorizonFlare Corp."/>
    <s v="Daniel Nelson"/>
    <x v="0"/>
    <x v="3"/>
    <s v="Casper"/>
    <x v="0"/>
    <x v="0"/>
    <x v="6"/>
    <n v="3"/>
    <x v="26"/>
  </r>
  <r>
    <x v="133"/>
    <n v="50933"/>
    <x v="37"/>
    <x v="37"/>
    <s v="SunGuard Shield SPF 50+ 100ml"/>
    <x v="3"/>
    <n v="100"/>
    <n v="24.75"/>
    <n v="2475"/>
    <n v="7.75"/>
    <n v="775"/>
    <n v="17"/>
    <n v="1700"/>
    <n v="0.68686868686868685"/>
    <s v="C0021"/>
    <s v="Horizon Luxe Ventures"/>
    <s v="William Jenkins"/>
    <x v="3"/>
    <x v="6"/>
    <s v="Orlando"/>
    <x v="2"/>
    <x v="0"/>
    <x v="6"/>
    <n v="3"/>
    <x v="26"/>
  </r>
  <r>
    <x v="133"/>
    <n v="50934"/>
    <x v="18"/>
    <x v="18"/>
    <s v="PurePurge Micellar Cleansing Water 100ml"/>
    <x v="6"/>
    <n v="50"/>
    <n v="3.9"/>
    <n v="195"/>
    <n v="2.2999999999999998"/>
    <n v="115"/>
    <n v="1.6"/>
    <n v="80"/>
    <n v="0.41025641025641024"/>
    <s v="C0045"/>
    <s v="AuroraBlossom Essentials"/>
    <s v="Ashley Turner"/>
    <x v="2"/>
    <x v="13"/>
    <s v="Fresno"/>
    <x v="0"/>
    <x v="0"/>
    <x v="6"/>
    <n v="3"/>
    <x v="26"/>
  </r>
  <r>
    <x v="133"/>
    <n v="50935"/>
    <x v="8"/>
    <x v="8"/>
    <s v="CrystalClear Hyaluronic Boost 30ml"/>
    <x v="1"/>
    <n v="100"/>
    <n v="19.100000000000001"/>
    <n v="1910.0000000000002"/>
    <n v="6.6"/>
    <n v="660"/>
    <n v="12.500000000000002"/>
    <n v="1250.0000000000002"/>
    <n v="0.65445026178010479"/>
    <s v="C0001"/>
    <s v="Belle Glow Cosmetics"/>
    <s v="Elizabeth Young"/>
    <x v="2"/>
    <x v="13"/>
    <s v="Los Angeles"/>
    <x v="0"/>
    <x v="0"/>
    <x v="6"/>
    <n v="3"/>
    <x v="26"/>
  </r>
  <r>
    <x v="133"/>
    <n v="50936"/>
    <x v="12"/>
    <x v="12"/>
    <s v="PorePurify Exfoliating Tonic 150ml"/>
    <x v="4"/>
    <n v="150"/>
    <n v="15.95"/>
    <n v="2392.5"/>
    <n v="5.2"/>
    <n v="780"/>
    <n v="10.75"/>
    <n v="1612.5"/>
    <n v="0.6739811912225705"/>
    <s v="C0075"/>
    <s v="Ignatius Flynn"/>
    <s v="Samuel Moore"/>
    <x v="0"/>
    <x v="1"/>
    <s v="Flagstaff"/>
    <x v="0"/>
    <x v="0"/>
    <x v="6"/>
    <n v="3"/>
    <x v="26"/>
  </r>
  <r>
    <x v="134"/>
    <n v="50937"/>
    <x v="10"/>
    <x v="10"/>
    <s v="LuminousGlow Tinted Sunscreen 50ml"/>
    <x v="3"/>
    <n v="150"/>
    <n v="16.95"/>
    <n v="2542.5"/>
    <n v="5.2"/>
    <n v="780"/>
    <n v="11.75"/>
    <n v="1762.5"/>
    <n v="0.69321533923303835"/>
    <s v="C0019"/>
    <s v="Delilah Prescott"/>
    <s v="Benjamin Lawson"/>
    <x v="1"/>
    <x v="25"/>
    <s v="Kansas City"/>
    <x v="3"/>
    <x v="0"/>
    <x v="6"/>
    <n v="6"/>
    <x v="26"/>
  </r>
  <r>
    <x v="134"/>
    <n v="50938"/>
    <x v="0"/>
    <x v="0"/>
    <s v="HydraBloom Hydrating Moisturizer 100ml"/>
    <x v="0"/>
    <n v="100"/>
    <n v="24.85"/>
    <n v="2485"/>
    <n v="7.75"/>
    <n v="775"/>
    <n v="17.100000000000001"/>
    <n v="1710"/>
    <n v="0.68812877263581484"/>
    <s v="C0047"/>
    <s v="SilverWave Creations"/>
    <s v="Samuel Moore"/>
    <x v="0"/>
    <x v="0"/>
    <s v="Santa Fe"/>
    <x v="0"/>
    <x v="0"/>
    <x v="6"/>
    <n v="6"/>
    <x v="26"/>
  </r>
  <r>
    <x v="134"/>
    <n v="50939"/>
    <x v="35"/>
    <x v="35"/>
    <s v="DreamSoothe Overnight Mask 50g"/>
    <x v="5"/>
    <n v="100"/>
    <n v="14.25"/>
    <n v="1425"/>
    <n v="6.55"/>
    <n v="655"/>
    <n v="7.7"/>
    <n v="770"/>
    <n v="0.54035087719298247"/>
    <s v="C0035"/>
    <s v="CrystalMist Skincare"/>
    <s v="Daniel Nelson"/>
    <x v="0"/>
    <x v="30"/>
    <s v="Denver"/>
    <x v="0"/>
    <x v="0"/>
    <x v="6"/>
    <n v="6"/>
    <x v="26"/>
  </r>
  <r>
    <x v="134"/>
    <n v="50940"/>
    <x v="45"/>
    <x v="45"/>
    <s v="CrystalClear Hyaluronic Boost 50ml"/>
    <x v="1"/>
    <n v="100"/>
    <n v="29.65"/>
    <n v="2965"/>
    <n v="10.75"/>
    <n v="1075"/>
    <n v="18.899999999999999"/>
    <n v="1890"/>
    <n v="0.63743676222596968"/>
    <s v="C0068"/>
    <s v="IvoryRadiance Cosmetix"/>
    <s v="Olivia Harrison"/>
    <x v="3"/>
    <x v="7"/>
    <s v="Annapolis"/>
    <x v="2"/>
    <x v="0"/>
    <x v="6"/>
    <n v="6"/>
    <x v="26"/>
  </r>
  <r>
    <x v="134"/>
    <n v="50941"/>
    <x v="33"/>
    <x v="33"/>
    <s v="GlowRevive Detox Clay Mask 100g"/>
    <x v="5"/>
    <n v="100"/>
    <n v="18.95"/>
    <n v="1895"/>
    <n v="8.1999999999999993"/>
    <n v="820"/>
    <n v="10.75"/>
    <n v="1075"/>
    <n v="0.56728232189973615"/>
    <s v="C0006"/>
    <s v="Maeve Kingsley"/>
    <s v="Christopher Green"/>
    <x v="0"/>
    <x v="21"/>
    <s v="Las Vegas"/>
    <x v="0"/>
    <x v="0"/>
    <x v="6"/>
    <n v="6"/>
    <x v="26"/>
  </r>
  <r>
    <x v="134"/>
    <n v="50942"/>
    <x v="37"/>
    <x v="37"/>
    <s v="SunGuard Shield SPF 50+ 100ml"/>
    <x v="3"/>
    <n v="150"/>
    <n v="24.75"/>
    <n v="3712.5"/>
    <n v="7.75"/>
    <n v="1162.5"/>
    <n v="17"/>
    <n v="2550"/>
    <n v="0.68686868686868685"/>
    <s v="C0043"/>
    <s v="LuminousHue Cosmetix"/>
    <s v="Mia Hughes"/>
    <x v="2"/>
    <x v="13"/>
    <s v="Sacramento"/>
    <x v="0"/>
    <x v="0"/>
    <x v="6"/>
    <n v="6"/>
    <x v="26"/>
  </r>
  <r>
    <x v="134"/>
    <n v="50943"/>
    <x v="13"/>
    <x v="13"/>
    <s v="LuminousGlow Tinted Sunscreen 100ml"/>
    <x v="3"/>
    <n v="250"/>
    <n v="26.35"/>
    <n v="6587.5"/>
    <n v="9"/>
    <n v="2250"/>
    <n v="17.350000000000001"/>
    <n v="4337.5"/>
    <n v="0.65844402277039848"/>
    <s v="C0026"/>
    <s v="Golden Aura Creations"/>
    <s v="Samuel Moore"/>
    <x v="0"/>
    <x v="0"/>
    <s v="Albuquerque"/>
    <x v="0"/>
    <x v="0"/>
    <x v="6"/>
    <n v="6"/>
    <x v="26"/>
  </r>
  <r>
    <x v="134"/>
    <n v="50944"/>
    <x v="0"/>
    <x v="0"/>
    <s v="HydraBloom Hydrating Moisturizer 100ml"/>
    <x v="0"/>
    <n v="50"/>
    <n v="24.85"/>
    <n v="1242.5"/>
    <n v="7.75"/>
    <n v="387.5"/>
    <n v="17.100000000000001"/>
    <n v="855"/>
    <n v="0.68812877263581484"/>
    <s v="C0058"/>
    <s v="Octavia Tate"/>
    <s v="Andrew Parker"/>
    <x v="3"/>
    <x v="36"/>
    <s v="Burlington"/>
    <x v="1"/>
    <x v="0"/>
    <x v="6"/>
    <n v="6"/>
    <x v="26"/>
  </r>
  <r>
    <x v="135"/>
    <n v="50945"/>
    <x v="8"/>
    <x v="8"/>
    <s v="CrystalClear Hyaluronic Boost 30ml"/>
    <x v="1"/>
    <n v="100"/>
    <n v="19.100000000000001"/>
    <n v="1910.0000000000002"/>
    <n v="6.6"/>
    <n v="660"/>
    <n v="12.500000000000002"/>
    <n v="1250.0000000000002"/>
    <n v="0.65445026178010479"/>
    <s v="C0071"/>
    <s v="Cressida Steele"/>
    <s v="Matthew Walker"/>
    <x v="1"/>
    <x v="40"/>
    <s v="Nashville"/>
    <x v="2"/>
    <x v="0"/>
    <x v="6"/>
    <n v="7"/>
    <x v="26"/>
  </r>
  <r>
    <x v="135"/>
    <n v="50946"/>
    <x v="24"/>
    <x v="24"/>
    <s v="PureFoam Renewing Cleanser 200ml"/>
    <x v="2"/>
    <n v="100"/>
    <n v="22.55"/>
    <n v="2255"/>
    <n v="9"/>
    <n v="900"/>
    <n v="13.55"/>
    <n v="1355"/>
    <n v="0.60088691796008864"/>
    <s v="C0053"/>
    <s v="QuantumPulse Systems"/>
    <s v="Samantha Mitchell"/>
    <x v="4"/>
    <x v="17"/>
    <s v="Cleveland"/>
    <x v="3"/>
    <x v="0"/>
    <x v="6"/>
    <n v="7"/>
    <x v="26"/>
  </r>
  <r>
    <x v="135"/>
    <n v="50947"/>
    <x v="32"/>
    <x v="32"/>
    <s v="AquaFresh Hydrating Toner 150ml"/>
    <x v="4"/>
    <n v="100"/>
    <n v="14.95"/>
    <n v="1495"/>
    <n v="4.45"/>
    <n v="445"/>
    <n v="10.5"/>
    <n v="1050"/>
    <n v="0.7023411371237458"/>
    <s v="C0031"/>
    <s v="StellarWings Incorporated"/>
    <s v="Matthew Walker"/>
    <x v="1"/>
    <x v="23"/>
    <s v="Atlanta"/>
    <x v="2"/>
    <x v="0"/>
    <x v="6"/>
    <n v="7"/>
    <x v="26"/>
  </r>
  <r>
    <x v="135"/>
    <n v="50948"/>
    <x v="38"/>
    <x v="38"/>
    <s v="CrystalGlow Gentle Exfoliator 100ml"/>
    <x v="7"/>
    <n v="50"/>
    <n v="19.95"/>
    <n v="997.5"/>
    <n v="7.45"/>
    <n v="372.5"/>
    <n v="12.5"/>
    <n v="625"/>
    <n v="0.62656641604010022"/>
    <s v="C0074"/>
    <s v="Seraphina Wilde"/>
    <s v="Lauren King"/>
    <x v="4"/>
    <x v="41"/>
    <s v="Lincoln"/>
    <x v="3"/>
    <x v="0"/>
    <x v="6"/>
    <n v="7"/>
    <x v="26"/>
  </r>
  <r>
    <x v="135"/>
    <n v="50949"/>
    <x v="13"/>
    <x v="13"/>
    <s v="LuminousGlow Tinted Sunscreen 100ml"/>
    <x v="3"/>
    <n v="150"/>
    <n v="26.35"/>
    <n v="3952.5"/>
    <n v="9"/>
    <n v="1350"/>
    <n v="17.350000000000001"/>
    <n v="2602.5"/>
    <n v="0.65844402277039848"/>
    <s v="C0015"/>
    <s v="Octavia Grey"/>
    <s v="Benjamin Lawson"/>
    <x v="1"/>
    <x v="8"/>
    <s v="St. Louis"/>
    <x v="3"/>
    <x v="0"/>
    <x v="6"/>
    <n v="7"/>
    <x v="26"/>
  </r>
  <r>
    <x v="135"/>
    <n v="50950"/>
    <x v="30"/>
    <x v="30"/>
    <s v="PurePurge Micellar Cleansing Water 200ml"/>
    <x v="6"/>
    <n v="50"/>
    <n v="18.45"/>
    <n v="922.5"/>
    <n v="7.75"/>
    <n v="387.5"/>
    <n v="10.7"/>
    <n v="535"/>
    <n v="0.57994579945799463"/>
    <s v="C0046"/>
    <s v="CrimsonPeak Ventures"/>
    <s v="Michael Evans"/>
    <x v="1"/>
    <x v="10"/>
    <s v="Fort Worth"/>
    <x v="2"/>
    <x v="0"/>
    <x v="6"/>
    <n v="7"/>
    <x v="26"/>
  </r>
  <r>
    <x v="135"/>
    <n v="50951"/>
    <x v="29"/>
    <x v="29"/>
    <s v="VitaGlow Brightening Serum 15ml"/>
    <x v="1"/>
    <n v="150"/>
    <n v="16.25"/>
    <n v="2437.5"/>
    <n v="6.2"/>
    <n v="930"/>
    <n v="10.050000000000001"/>
    <n v="1507.5"/>
    <n v="0.61846153846153851"/>
    <s v="C0022"/>
    <s v="Pinnacle Sphere Corp."/>
    <s v="Victoria Reed"/>
    <x v="2"/>
    <x v="4"/>
    <s v="Portland"/>
    <x v="0"/>
    <x v="0"/>
    <x v="6"/>
    <n v="7"/>
    <x v="26"/>
  </r>
  <r>
    <x v="135"/>
    <n v="50952"/>
    <x v="10"/>
    <x v="10"/>
    <s v="LuminousGlow Tinted Sunscreen 50ml"/>
    <x v="3"/>
    <n v="200"/>
    <n v="16.95"/>
    <n v="3390"/>
    <n v="5.2"/>
    <n v="1040"/>
    <n v="11.75"/>
    <n v="2350"/>
    <n v="0.69321533923303835"/>
    <s v="C0064"/>
    <s v="DiamondElegance Beauty"/>
    <s v="Jessica Foster"/>
    <x v="2"/>
    <x v="20"/>
    <s v="Kodiak"/>
    <x v="0"/>
    <x v="0"/>
    <x v="6"/>
    <n v="7"/>
    <x v="26"/>
  </r>
  <r>
    <x v="136"/>
    <n v="50953"/>
    <x v="2"/>
    <x v="2"/>
    <s v="TimelessElixir Anti-Wrinkle Serum 30m"/>
    <x v="1"/>
    <n v="50"/>
    <n v="25.3"/>
    <n v="1265"/>
    <n v="9.4"/>
    <n v="470"/>
    <n v="15.9"/>
    <n v="795"/>
    <n v="0.62845849802371545"/>
    <s v="C0002"/>
    <s v="Radiant Luxe Beauty"/>
    <s v="Daniel Nelson"/>
    <x v="0"/>
    <x v="3"/>
    <s v="Cheyenne"/>
    <x v="0"/>
    <x v="0"/>
    <x v="6"/>
    <n v="8"/>
    <x v="27"/>
  </r>
  <r>
    <x v="136"/>
    <n v="50954"/>
    <x v="33"/>
    <x v="33"/>
    <s v="GlowRevive Detox Clay Mask 100g"/>
    <x v="5"/>
    <n v="50"/>
    <n v="18.95"/>
    <n v="947.5"/>
    <n v="8.1999999999999993"/>
    <n v="410"/>
    <n v="10.75"/>
    <n v="537.5"/>
    <n v="0.56728232189973615"/>
    <s v="C0071"/>
    <s v="Cressida Steele"/>
    <s v="Matthew Walker"/>
    <x v="1"/>
    <x v="40"/>
    <s v="Nashville"/>
    <x v="2"/>
    <x v="0"/>
    <x v="6"/>
    <n v="8"/>
    <x v="27"/>
  </r>
  <r>
    <x v="136"/>
    <n v="50955"/>
    <x v="4"/>
    <x v="4"/>
    <s v="HydraBloom Hydrating Moisturizer 50ml"/>
    <x v="0"/>
    <n v="150"/>
    <n v="14.95"/>
    <n v="2242.5"/>
    <n v="4.45"/>
    <n v="667.5"/>
    <n v="10.5"/>
    <n v="1575"/>
    <n v="0.7023411371237458"/>
    <s v="C0038"/>
    <s v="StarryGrace Luxe Skincare"/>
    <s v="Olivia Harrison"/>
    <x v="3"/>
    <x v="7"/>
    <s v="Baltimore"/>
    <x v="2"/>
    <x v="0"/>
    <x v="6"/>
    <n v="8"/>
    <x v="27"/>
  </r>
  <r>
    <x v="136"/>
    <n v="50956"/>
    <x v="16"/>
    <x v="16"/>
    <s v="FreshWipe Cleansing Towelettes  80s"/>
    <x v="6"/>
    <n v="50"/>
    <n v="14.55"/>
    <n v="727.5"/>
    <n v="6.55"/>
    <n v="327.5"/>
    <n v="8"/>
    <n v="400"/>
    <n v="0.54982817869415812"/>
    <s v="C0013"/>
    <s v="Seraphina Sinclair"/>
    <s v="Jessica Foster"/>
    <x v="2"/>
    <x v="20"/>
    <s v="Wasilla"/>
    <x v="0"/>
    <x v="0"/>
    <x v="6"/>
    <n v="8"/>
    <x v="27"/>
  </r>
  <r>
    <x v="136"/>
    <n v="50957"/>
    <x v="1"/>
    <x v="1"/>
    <s v="VitaGlow Brightening Serum 30ml"/>
    <x v="1"/>
    <n v="150"/>
    <n v="22.1"/>
    <n v="3315"/>
    <n v="7.6"/>
    <n v="1140"/>
    <n v="14.500000000000002"/>
    <n v="2175"/>
    <n v="0.65610859728506787"/>
    <s v="C0055"/>
    <s v="TimelessAura Luxe Skincare"/>
    <s v="Samantha Mitchell"/>
    <x v="4"/>
    <x v="32"/>
    <s v="Charleston"/>
    <x v="2"/>
    <x v="0"/>
    <x v="6"/>
    <n v="8"/>
    <x v="27"/>
  </r>
  <r>
    <x v="136"/>
    <n v="50958"/>
    <x v="21"/>
    <x v="21"/>
    <s v="RadiantGlow Gel Cleanser 100ml"/>
    <x v="2"/>
    <n v="100"/>
    <n v="12.25"/>
    <n v="1225"/>
    <n v="4.45"/>
    <n v="445"/>
    <n v="7.8"/>
    <n v="780"/>
    <n v="0.63673469387755099"/>
    <s v="C0029"/>
    <s v="OpulentSilk Beauty"/>
    <s v="Samantha Mitchell"/>
    <x v="4"/>
    <x v="15"/>
    <s v="Louisville"/>
    <x v="2"/>
    <x v="0"/>
    <x v="6"/>
    <n v="8"/>
    <x v="27"/>
  </r>
  <r>
    <x v="136"/>
    <n v="50959"/>
    <x v="13"/>
    <x v="13"/>
    <s v="LuminousGlow Tinted Sunscreen 100ml"/>
    <x v="3"/>
    <n v="150"/>
    <n v="26.35"/>
    <n v="3952.5"/>
    <n v="9"/>
    <n v="1350"/>
    <n v="17.350000000000001"/>
    <n v="2602.5"/>
    <n v="0.65844402277039848"/>
    <s v="C0067"/>
    <s v="Oberon Sterling"/>
    <s v="Rachel Owens"/>
    <x v="4"/>
    <x v="16"/>
    <s v="Springfield"/>
    <x v="3"/>
    <x v="0"/>
    <x v="6"/>
    <n v="8"/>
    <x v="27"/>
  </r>
  <r>
    <x v="136"/>
    <n v="50960"/>
    <x v="10"/>
    <x v="10"/>
    <s v="LuminousGlow Tinted Sunscreen 50ml"/>
    <x v="3"/>
    <n v="150"/>
    <n v="16.95"/>
    <n v="2542.5"/>
    <n v="5.2"/>
    <n v="780"/>
    <n v="11.75"/>
    <n v="1762.5"/>
    <n v="0.69321533923303835"/>
    <s v="C0003"/>
    <s v="Rosy Flair Beauty"/>
    <s v="Elizabeth Young"/>
    <x v="2"/>
    <x v="13"/>
    <s v="Los Angeles"/>
    <x v="0"/>
    <x v="0"/>
    <x v="6"/>
    <n v="8"/>
    <x v="27"/>
  </r>
  <r>
    <x v="136"/>
    <n v="50961"/>
    <x v="8"/>
    <x v="8"/>
    <s v="CrystalClear Hyaluronic Boost 30ml"/>
    <x v="1"/>
    <n v="50"/>
    <n v="19.100000000000001"/>
    <n v="955.00000000000011"/>
    <n v="6.6"/>
    <n v="330"/>
    <n v="12.500000000000002"/>
    <n v="625.00000000000011"/>
    <n v="0.65445026178010479"/>
    <s v="C0049"/>
    <s v="PinnacleSage Group"/>
    <s v="Ava Franklin"/>
    <x v="1"/>
    <x v="12"/>
    <s v="New Orleans"/>
    <x v="2"/>
    <x v="0"/>
    <x v="6"/>
    <n v="8"/>
    <x v="27"/>
  </r>
  <r>
    <x v="137"/>
    <n v="50962"/>
    <x v="37"/>
    <x v="37"/>
    <s v="SunGuard Shield SPF 50+ 100ml"/>
    <x v="3"/>
    <n v="150"/>
    <n v="24.75"/>
    <n v="3712.5"/>
    <n v="7.75"/>
    <n v="1162.5"/>
    <n v="17"/>
    <n v="2550"/>
    <n v="0.68686868686868685"/>
    <s v="C0018"/>
    <s v="Lucian Kingsley"/>
    <s v="Lauren King"/>
    <x v="4"/>
    <x v="11"/>
    <s v="Sioux Falls"/>
    <x v="3"/>
    <x v="0"/>
    <x v="6"/>
    <n v="9"/>
    <x v="27"/>
  </r>
  <r>
    <x v="137"/>
    <n v="50963"/>
    <x v="11"/>
    <x v="11"/>
    <s v="ClearSkies UV Defense SPF 30 100ml"/>
    <x v="3"/>
    <n v="200"/>
    <n v="32.549999999999997"/>
    <n v="6509.9999999999991"/>
    <n v="11.25"/>
    <n v="2250"/>
    <n v="21.299999999999997"/>
    <n v="4259.9999999999991"/>
    <n v="0.65437788018433174"/>
    <s v="C0060"/>
    <s v="GoldenHarbor Cosmetix"/>
    <s v="Christopher Green"/>
    <x v="0"/>
    <x v="35"/>
    <s v="Salt Lake City"/>
    <x v="0"/>
    <x v="0"/>
    <x v="6"/>
    <n v="9"/>
    <x v="27"/>
  </r>
  <r>
    <x v="137"/>
    <n v="50964"/>
    <x v="40"/>
    <x v="40"/>
    <s v="CalmBliss Soothing Toner 150ml"/>
    <x v="4"/>
    <n v="100"/>
    <n v="19.25"/>
    <n v="1925"/>
    <n v="6.55"/>
    <n v="655"/>
    <n v="12.7"/>
    <n v="1270"/>
    <n v="0.65974025974025974"/>
    <s v="C0008"/>
    <s v="Serenity Sinclair"/>
    <s v="Ashley Turner"/>
    <x v="2"/>
    <x v="13"/>
    <s v="San Francisco"/>
    <x v="0"/>
    <x v="0"/>
    <x v="6"/>
    <n v="9"/>
    <x v="27"/>
  </r>
  <r>
    <x v="137"/>
    <n v="50965"/>
    <x v="21"/>
    <x v="21"/>
    <s v="RadiantGlow Gel Cleanser 100ml"/>
    <x v="2"/>
    <n v="150"/>
    <n v="12.25"/>
    <n v="1837.5"/>
    <n v="4.45"/>
    <n v="667.5"/>
    <n v="7.8"/>
    <n v="1170"/>
    <n v="0.63673469387755099"/>
    <s v="C0056"/>
    <s v="Imogen West"/>
    <s v="Ava Franklin"/>
    <x v="1"/>
    <x v="33"/>
    <s v="Little Rock"/>
    <x v="2"/>
    <x v="0"/>
    <x v="6"/>
    <n v="9"/>
    <x v="27"/>
  </r>
  <r>
    <x v="137"/>
    <n v="50966"/>
    <x v="4"/>
    <x v="4"/>
    <s v="HydraBloom Hydrating Moisturizer 50ml"/>
    <x v="0"/>
    <n v="150"/>
    <n v="14.95"/>
    <n v="2242.5"/>
    <n v="4.45"/>
    <n v="667.5"/>
    <n v="10.5"/>
    <n v="1575"/>
    <n v="0.7023411371237458"/>
    <s v="C0023"/>
    <s v="Rosy Hue Beauty"/>
    <s v="Benjamin Ingram"/>
    <x v="0"/>
    <x v="22"/>
    <s v="Boise"/>
    <x v="0"/>
    <x v="0"/>
    <x v="6"/>
    <n v="9"/>
    <x v="27"/>
  </r>
  <r>
    <x v="137"/>
    <n v="50967"/>
    <x v="37"/>
    <x v="37"/>
    <s v="SunGuard Shield SPF 50+ 100ml"/>
    <x v="3"/>
    <n v="50"/>
    <n v="24.75"/>
    <n v="1237.5"/>
    <n v="7.75"/>
    <n v="387.5"/>
    <n v="17"/>
    <n v="850"/>
    <n v="0.68686868686868685"/>
    <s v="C0052"/>
    <s v="OceanQuest Enterprises"/>
    <s v="Emily Clarke"/>
    <x v="3"/>
    <x v="9"/>
    <s v="Charleston"/>
    <x v="2"/>
    <x v="0"/>
    <x v="6"/>
    <n v="9"/>
    <x v="27"/>
  </r>
  <r>
    <x v="137"/>
    <n v="50968"/>
    <x v="2"/>
    <x v="2"/>
    <s v="TimelessElixir Anti-Wrinkle Serum 30m"/>
    <x v="1"/>
    <n v="50"/>
    <n v="25.3"/>
    <n v="1265"/>
    <n v="9.4"/>
    <n v="470"/>
    <n v="15.9"/>
    <n v="795"/>
    <n v="0.62845849802371545"/>
    <s v="C0040"/>
    <s v="Atticus Quinn"/>
    <s v="Emily Clarke"/>
    <x v="3"/>
    <x v="29"/>
    <s v="Charlotte"/>
    <x v="2"/>
    <x v="0"/>
    <x v="6"/>
    <n v="9"/>
    <x v="27"/>
  </r>
  <r>
    <x v="137"/>
    <n v="50969"/>
    <x v="0"/>
    <x v="0"/>
    <s v="HydraBloom Hydrating Moisturizer 100ml"/>
    <x v="0"/>
    <n v="150"/>
    <n v="24.85"/>
    <n v="3727.5"/>
    <n v="7.75"/>
    <n v="1162.5"/>
    <n v="17.100000000000001"/>
    <n v="2565"/>
    <n v="0.68812877263581484"/>
    <s v="C0077"/>
    <s v="EmeraldSphere Solutions"/>
    <s v="Grace Allen"/>
    <x v="2"/>
    <x v="20"/>
    <s v="Fairbanks"/>
    <x v="0"/>
    <x v="0"/>
    <x v="6"/>
    <n v="9"/>
    <x v="27"/>
  </r>
  <r>
    <x v="137"/>
    <n v="50970"/>
    <x v="13"/>
    <x v="13"/>
    <s v="LuminousGlow Tinted Sunscreen 100ml"/>
    <x v="3"/>
    <n v="150"/>
    <n v="26.35"/>
    <n v="3952.5"/>
    <n v="9"/>
    <n v="1350"/>
    <n v="17.350000000000001"/>
    <n v="2602.5"/>
    <n v="0.65844402277039848"/>
    <s v="C0012"/>
    <s v="Radiant Craft Incorporated"/>
    <s v="Samuel Moore"/>
    <x v="0"/>
    <x v="1"/>
    <s v="Phoenix"/>
    <x v="0"/>
    <x v="0"/>
    <x v="6"/>
    <n v="9"/>
    <x v="27"/>
  </r>
  <r>
    <x v="138"/>
    <n v="50971"/>
    <x v="11"/>
    <x v="11"/>
    <s v="ClearSkies UV Defense SPF 30 100ml"/>
    <x v="3"/>
    <n v="150"/>
    <n v="32.549999999999997"/>
    <n v="4882.5"/>
    <n v="11.25"/>
    <n v="1687.5"/>
    <n v="21.299999999999997"/>
    <n v="3195"/>
    <n v="0.65437788018433185"/>
    <s v="C0066"/>
    <s v="MoonlitBloom Creations"/>
    <s v="Daniel Nelson"/>
    <x v="0"/>
    <x v="3"/>
    <s v="Gillette"/>
    <x v="0"/>
    <x v="0"/>
    <x v="6"/>
    <n v="10"/>
    <x v="27"/>
  </r>
  <r>
    <x v="138"/>
    <n v="50972"/>
    <x v="21"/>
    <x v="21"/>
    <s v="RadiantGlow Gel Cleanser 100ml"/>
    <x v="2"/>
    <n v="100"/>
    <n v="12.25"/>
    <n v="1225"/>
    <n v="4.45"/>
    <n v="445"/>
    <n v="7.8"/>
    <n v="780"/>
    <n v="0.63673469387755099"/>
    <s v="C0033"/>
    <s v="ZenithGrove Solutions"/>
    <s v="Ava Franklin"/>
    <x v="1"/>
    <x v="26"/>
    <s v="Birmingham"/>
    <x v="2"/>
    <x v="0"/>
    <x v="6"/>
    <n v="10"/>
    <x v="27"/>
  </r>
  <r>
    <x v="138"/>
    <n v="50973"/>
    <x v="42"/>
    <x v="42"/>
    <s v="AquaFresh Hydrating Toner 200ml"/>
    <x v="4"/>
    <n v="100"/>
    <n v="19.600000000000001"/>
    <n v="1960.0000000000002"/>
    <n v="6.6"/>
    <n v="660"/>
    <n v="13.000000000000002"/>
    <n v="1300.0000000000002"/>
    <n v="0.66326530612244905"/>
    <s v="C0069"/>
    <s v="RadiantElixir Skincare"/>
    <s v="Olivia Harrison"/>
    <x v="3"/>
    <x v="39"/>
    <s v="Wilmington"/>
    <x v="2"/>
    <x v="0"/>
    <x v="6"/>
    <n v="10"/>
    <x v="27"/>
  </r>
  <r>
    <x v="138"/>
    <n v="50974"/>
    <x v="7"/>
    <x v="7"/>
    <s v="AgelessAura Anti-Aging Moisturizer 50ml"/>
    <x v="0"/>
    <n v="100"/>
    <n v="18.549999999999997"/>
    <n v="1854.9999999999998"/>
    <n v="6.55"/>
    <n v="655"/>
    <n v="11.999999999999996"/>
    <n v="1199.9999999999998"/>
    <n v="0.64690026954177893"/>
    <s v="C0005"/>
    <s v="Rylan Callahan"/>
    <s v="Michael Evans"/>
    <x v="1"/>
    <x v="10"/>
    <s v="Houston"/>
    <x v="2"/>
    <x v="0"/>
    <x v="6"/>
    <n v="10"/>
    <x v="27"/>
  </r>
  <r>
    <x v="138"/>
    <n v="50975"/>
    <x v="4"/>
    <x v="4"/>
    <s v="HydraBloom Hydrating Moisturizer 50ml"/>
    <x v="0"/>
    <n v="50"/>
    <n v="14.95"/>
    <n v="747.5"/>
    <n v="4.45"/>
    <n v="222.5"/>
    <n v="10.5"/>
    <n v="525"/>
    <n v="0.7023411371237458"/>
    <s v="C0041"/>
    <s v="Cassiopeia Dawson"/>
    <s v="Benjamin Lawson"/>
    <x v="1"/>
    <x v="5"/>
    <s v="Oklahoma City"/>
    <x v="2"/>
    <x v="0"/>
    <x v="6"/>
    <n v="10"/>
    <x v="27"/>
  </r>
  <r>
    <x v="138"/>
    <n v="50976"/>
    <x v="22"/>
    <x v="22"/>
    <s v="PurePurge Micellar Cleansing Water 150ml"/>
    <x v="6"/>
    <n v="50"/>
    <n v="10.050000000000001"/>
    <n v="502.50000000000006"/>
    <n v="4.45"/>
    <n v="222.5"/>
    <n v="5.6000000000000005"/>
    <n v="280.00000000000006"/>
    <n v="0.55721393034825872"/>
    <s v="C0073"/>
    <s v="Atlas Kingsley"/>
    <s v="David Carter"/>
    <x v="1"/>
    <x v="2"/>
    <s v="Rochester"/>
    <x v="1"/>
    <x v="0"/>
    <x v="6"/>
    <n v="10"/>
    <x v="27"/>
  </r>
  <r>
    <x v="138"/>
    <n v="50977"/>
    <x v="1"/>
    <x v="1"/>
    <s v="VitaGlow Brightening Serum 30ml"/>
    <x v="1"/>
    <n v="150"/>
    <n v="22.1"/>
    <n v="3315"/>
    <n v="7.6"/>
    <n v="1140"/>
    <n v="14.500000000000002"/>
    <n v="2175"/>
    <n v="0.65610859728506787"/>
    <s v="C0016"/>
    <s v="Griffin Maddox"/>
    <s v="Rachel Owens"/>
    <x v="4"/>
    <x v="16"/>
    <s v="Chicago"/>
    <x v="3"/>
    <x v="0"/>
    <x v="6"/>
    <n v="10"/>
    <x v="27"/>
  </r>
  <r>
    <x v="138"/>
    <n v="50978"/>
    <x v="14"/>
    <x v="14"/>
    <s v="DewDrop Hydration Sheet Mask"/>
    <x v="5"/>
    <n v="50"/>
    <n v="17.350000000000001"/>
    <n v="867.50000000000011"/>
    <n v="7.45"/>
    <n v="372.5"/>
    <n v="9.9000000000000021"/>
    <n v="495.00000000000011"/>
    <n v="0.57060518731988474"/>
    <s v="C0057"/>
    <s v="Phineas Dawson"/>
    <s v="Nicholas Coleman"/>
    <x v="4"/>
    <x v="34"/>
    <s v="Indianapolis"/>
    <x v="3"/>
    <x v="0"/>
    <x v="6"/>
    <n v="10"/>
    <x v="27"/>
  </r>
  <r>
    <x v="138"/>
    <n v="50979"/>
    <x v="1"/>
    <x v="1"/>
    <s v="VitaGlow Brightening Serum 30ml"/>
    <x v="1"/>
    <n v="100"/>
    <n v="22.1"/>
    <n v="2210"/>
    <n v="7.6"/>
    <n v="760"/>
    <n v="14.500000000000002"/>
    <n v="1450"/>
    <n v="0.65610859728506787"/>
    <s v="C0030"/>
    <s v="BlossomRadiance Essentials"/>
    <s v="Michael Evans"/>
    <x v="1"/>
    <x v="10"/>
    <s v="San Antonio"/>
    <x v="2"/>
    <x v="0"/>
    <x v="6"/>
    <n v="10"/>
    <x v="27"/>
  </r>
  <r>
    <x v="138"/>
    <n v="50980"/>
    <x v="37"/>
    <x v="37"/>
    <s v="SunGuard Shield SPF 50+ 100ml"/>
    <x v="3"/>
    <n v="150"/>
    <n v="24.75"/>
    <n v="3712.5"/>
    <n v="7.75"/>
    <n v="1162.5"/>
    <n v="17"/>
    <n v="2550"/>
    <n v="0.68686868686868685"/>
    <s v="C0062"/>
    <s v="Nikolai Hayes"/>
    <s v="Benjamin Ingram"/>
    <x v="0"/>
    <x v="38"/>
    <s v="Billings"/>
    <x v="0"/>
    <x v="0"/>
    <x v="6"/>
    <n v="10"/>
    <x v="27"/>
  </r>
  <r>
    <x v="139"/>
    <n v="50981"/>
    <x v="26"/>
    <x v="26"/>
    <s v="SilkSkin Lightweight Moisture Veil 100ml"/>
    <x v="0"/>
    <n v="50"/>
    <n v="26.55"/>
    <n v="1327.5"/>
    <n v="9"/>
    <n v="450"/>
    <n v="17.55"/>
    <n v="877.5"/>
    <n v="0.66101694915254239"/>
    <s v="C0024"/>
    <s v="Moonlight Grace Essentials"/>
    <s v="Jessica Foster"/>
    <x v="2"/>
    <x v="20"/>
    <s v="Nome"/>
    <x v="0"/>
    <x v="0"/>
    <x v="6"/>
    <n v="13"/>
    <x v="27"/>
  </r>
  <r>
    <x v="139"/>
    <n v="50982"/>
    <x v="4"/>
    <x v="4"/>
    <s v="HydraBloom Hydrating Moisturizer 50ml"/>
    <x v="0"/>
    <n v="150"/>
    <n v="14.95"/>
    <n v="2242.5"/>
    <n v="4.45"/>
    <n v="667.5"/>
    <n v="10.5"/>
    <n v="1575"/>
    <n v="0.7023411371237458"/>
    <s v="C0048"/>
    <s v="Octavia Hart"/>
    <s v="Victoria Reed"/>
    <x v="2"/>
    <x v="24"/>
    <s v="Seattle"/>
    <x v="0"/>
    <x v="0"/>
    <x v="6"/>
    <n v="13"/>
    <x v="27"/>
  </r>
  <r>
    <x v="139"/>
    <n v="50983"/>
    <x v="4"/>
    <x v="4"/>
    <s v="HydraBloom Hydrating Moisturizer 50ml"/>
    <x v="0"/>
    <n v="50"/>
    <n v="14.95"/>
    <n v="747.5"/>
    <n v="4.45"/>
    <n v="222.5"/>
    <n v="10.5"/>
    <n v="525"/>
    <n v="0.7023411371237458"/>
    <s v="C0020"/>
    <s v="Lyric Davenport"/>
    <s v="Elizabeth Young"/>
    <x v="2"/>
    <x v="13"/>
    <s v="San Diego"/>
    <x v="0"/>
    <x v="0"/>
    <x v="6"/>
    <n v="13"/>
    <x v="27"/>
  </r>
  <r>
    <x v="139"/>
    <n v="50984"/>
    <x v="6"/>
    <x v="6"/>
    <s v="CrystalClear Hyaluronic Boost 15ml"/>
    <x v="1"/>
    <n v="50"/>
    <n v="14.75"/>
    <n v="737.5"/>
    <n v="5.45"/>
    <n v="272.5"/>
    <n v="9.3000000000000007"/>
    <n v="465"/>
    <n v="0.63050847457627124"/>
    <s v="C0044"/>
    <s v="OpulentElixir Beauty"/>
    <s v="David Carter"/>
    <x v="1"/>
    <x v="2"/>
    <s v="Syracuse"/>
    <x v="1"/>
    <x v="0"/>
    <x v="6"/>
    <n v="13"/>
    <x v="27"/>
  </r>
  <r>
    <x v="139"/>
    <n v="50985"/>
    <x v="50"/>
    <x v="50"/>
    <s v="SilkSkin Lightweight Moisture Veil 50ml"/>
    <x v="0"/>
    <n v="150"/>
    <n v="16.349999999999998"/>
    <n v="2452.4999999999995"/>
    <n v="5.2"/>
    <n v="780"/>
    <n v="11.149999999999999"/>
    <n v="1672.4999999999995"/>
    <n v="0.68195718654434245"/>
    <s v="C0072"/>
    <s v="BlossomLuxe Essentials"/>
    <s v="James Edwards"/>
    <x v="3"/>
    <x v="43"/>
    <s v="Philadelphia"/>
    <x v="1"/>
    <x v="0"/>
    <x v="6"/>
    <n v="13"/>
    <x v="27"/>
  </r>
  <r>
    <x v="139"/>
    <n v="50986"/>
    <x v="23"/>
    <x v="23"/>
    <s v="RadiantGlow Gel Cleanser 50ml"/>
    <x v="2"/>
    <n v="150"/>
    <n v="4.7"/>
    <n v="705"/>
    <n v="2.2999999999999998"/>
    <n v="345"/>
    <n v="2.4000000000000004"/>
    <n v="360"/>
    <n v="0.51063829787234039"/>
    <s v="C0011"/>
    <s v="Celestial Silk Luxe Skincare"/>
    <s v="Joseph Simmons"/>
    <x v="4"/>
    <x v="19"/>
    <s v="Minneapolis"/>
    <x v="3"/>
    <x v="0"/>
    <x v="6"/>
    <n v="13"/>
    <x v="27"/>
  </r>
  <r>
    <x v="139"/>
    <n v="50987"/>
    <x v="43"/>
    <x v="43"/>
    <s v="PureFoam Renewing Cleanser 50ml"/>
    <x v="2"/>
    <n v="50"/>
    <n v="7"/>
    <n v="350"/>
    <n v="2.8"/>
    <n v="140"/>
    <n v="4.2"/>
    <n v="210"/>
    <n v="0.6"/>
    <s v="C0051"/>
    <s v="InfinitiCraft Corp."/>
    <s v="William Jenkins"/>
    <x v="3"/>
    <x v="6"/>
    <s v="Tampa"/>
    <x v="2"/>
    <x v="0"/>
    <x v="6"/>
    <n v="13"/>
    <x v="27"/>
  </r>
  <r>
    <x v="139"/>
    <n v="50988"/>
    <x v="28"/>
    <x v="28"/>
    <s v="GlowRevive Detox Clay Mask 50g"/>
    <x v="5"/>
    <n v="50"/>
    <n v="11.35"/>
    <n v="567.5"/>
    <n v="5.2"/>
    <n v="260"/>
    <n v="6.1499999999999995"/>
    <n v="307.5"/>
    <n v="0.54185022026431717"/>
    <s v="C0036"/>
    <s v="MoonlightHarbor Beauty"/>
    <s v="Rachel Owens"/>
    <x v="4"/>
    <x v="31"/>
    <s v="Milwaukee"/>
    <x v="3"/>
    <x v="0"/>
    <x v="6"/>
    <n v="13"/>
    <x v="27"/>
  </r>
  <r>
    <x v="139"/>
    <n v="50989"/>
    <x v="43"/>
    <x v="43"/>
    <s v="PureFoam Renewing Cleanser 50ml"/>
    <x v="2"/>
    <n v="100"/>
    <n v="7"/>
    <n v="700"/>
    <n v="2.8"/>
    <n v="280"/>
    <n v="4.2"/>
    <n v="420"/>
    <n v="0.6"/>
    <s v="C0074"/>
    <s v="Seraphina Wilde"/>
    <s v="Lauren King"/>
    <x v="4"/>
    <x v="41"/>
    <s v="Lincoln"/>
    <x v="3"/>
    <x v="0"/>
    <x v="6"/>
    <n v="13"/>
    <x v="27"/>
  </r>
  <r>
    <x v="140"/>
    <n v="50990"/>
    <x v="3"/>
    <x v="3"/>
    <s v="RadiantGlow Gel Cleanser 200ml"/>
    <x v="2"/>
    <n v="150"/>
    <n v="20.350000000000001"/>
    <n v="3052.5"/>
    <n v="7.75"/>
    <n v="1162.5"/>
    <n v="12.600000000000001"/>
    <n v="1890"/>
    <n v="0.61916461916461918"/>
    <s v="C0007"/>
    <s v="Orion Sterling"/>
    <s v="Jessica Foster"/>
    <x v="2"/>
    <x v="20"/>
    <s v="Anchorage"/>
    <x v="0"/>
    <x v="0"/>
    <x v="6"/>
    <n v="14"/>
    <x v="27"/>
  </r>
  <r>
    <x v="140"/>
    <n v="50991"/>
    <x v="4"/>
    <x v="4"/>
    <s v="HydraBloom Hydrating Moisturizer 50ml"/>
    <x v="0"/>
    <n v="50"/>
    <n v="14.95"/>
    <n v="747.5"/>
    <n v="4.45"/>
    <n v="222.5"/>
    <n v="10.5"/>
    <n v="525"/>
    <n v="0.7023411371237458"/>
    <s v="C0065"/>
    <s v="CelestialGlow Essentials"/>
    <s v="Benjamin Lawson"/>
    <x v="1"/>
    <x v="25"/>
    <s v="Kansas City"/>
    <x v="3"/>
    <x v="0"/>
    <x v="6"/>
    <n v="14"/>
    <x v="27"/>
  </r>
  <r>
    <x v="140"/>
    <n v="50992"/>
    <x v="23"/>
    <x v="23"/>
    <s v="RadiantGlow Gel Cleanser 50ml"/>
    <x v="2"/>
    <n v="100"/>
    <n v="4.7"/>
    <n v="470"/>
    <n v="2.2999999999999998"/>
    <n v="230"/>
    <n v="2.4000000000000004"/>
    <n v="240"/>
    <n v="0.51063829787234039"/>
    <s v="C0027"/>
    <s v="PureHarbor Creations"/>
    <s v="Jennifer Adams"/>
    <x v="1"/>
    <x v="10"/>
    <s v="Austin"/>
    <x v="2"/>
    <x v="0"/>
    <x v="6"/>
    <n v="14"/>
    <x v="27"/>
  </r>
  <r>
    <x v="140"/>
    <n v="50993"/>
    <x v="12"/>
    <x v="12"/>
    <s v="PorePurify Exfoliating Tonic 150ml"/>
    <x v="4"/>
    <n v="100"/>
    <n v="15.95"/>
    <n v="1595"/>
    <n v="5.2"/>
    <n v="520"/>
    <n v="10.75"/>
    <n v="1075"/>
    <n v="0.6739811912225705"/>
    <s v="C0059"/>
    <s v="Eamon Kingsley"/>
    <s v="James Edwards"/>
    <x v="3"/>
    <x v="37"/>
    <s v="Newark"/>
    <x v="1"/>
    <x v="0"/>
    <x v="6"/>
    <n v="14"/>
    <x v="27"/>
  </r>
  <r>
    <x v="140"/>
    <n v="50994"/>
    <x v="4"/>
    <x v="4"/>
    <s v="HydraBloom Hydrating Moisturizer 50ml"/>
    <x v="0"/>
    <n v="50"/>
    <n v="14.95"/>
    <n v="747.5"/>
    <n v="4.45"/>
    <n v="222.5"/>
    <n v="10.5"/>
    <n v="525"/>
    <n v="0.7023411371237458"/>
    <s v="C0002"/>
    <s v="Radiant Luxe Beauty"/>
    <s v="Daniel Nelson"/>
    <x v="0"/>
    <x v="3"/>
    <s v="Cheyenne"/>
    <x v="0"/>
    <x v="0"/>
    <x v="6"/>
    <n v="14"/>
    <x v="27"/>
  </r>
  <r>
    <x v="140"/>
    <n v="50995"/>
    <x v="1"/>
    <x v="1"/>
    <s v="VitaGlow Brightening Serum 30ml"/>
    <x v="1"/>
    <n v="150"/>
    <n v="22.1"/>
    <n v="3315"/>
    <n v="7.6"/>
    <n v="1140"/>
    <n v="14.500000000000002"/>
    <n v="2175"/>
    <n v="0.65610859728506787"/>
    <s v="C0055"/>
    <s v="TimelessAura Luxe Skincare"/>
    <s v="Samantha Mitchell"/>
    <x v="4"/>
    <x v="32"/>
    <s v="Charleston"/>
    <x v="2"/>
    <x v="0"/>
    <x v="6"/>
    <n v="14"/>
    <x v="27"/>
  </r>
  <r>
    <x v="140"/>
    <n v="50996"/>
    <x v="6"/>
    <x v="6"/>
    <s v="CrystalClear Hyaluronic Boost 15ml"/>
    <x v="1"/>
    <n v="100"/>
    <n v="14.75"/>
    <n v="1475"/>
    <n v="5.45"/>
    <n v="545"/>
    <n v="9.3000000000000007"/>
    <n v="930"/>
    <n v="0.63050847457627124"/>
    <s v="C0039"/>
    <s v="EtherealSilk Creations"/>
    <s v="Grace Allen"/>
    <x v="2"/>
    <x v="20"/>
    <s v="Juneau"/>
    <x v="0"/>
    <x v="0"/>
    <x v="6"/>
    <n v="14"/>
    <x v="27"/>
  </r>
  <r>
    <x v="140"/>
    <n v="50997"/>
    <x v="37"/>
    <x v="37"/>
    <s v="SunGuard Shield SPF 50+ 100ml"/>
    <x v="3"/>
    <n v="200"/>
    <n v="24.75"/>
    <n v="4950"/>
    <n v="7.75"/>
    <n v="1550"/>
    <n v="17"/>
    <n v="3400"/>
    <n v="0.68686868686868685"/>
    <s v="C0021"/>
    <s v="Horizon Luxe Ventures"/>
    <s v="William Jenkins"/>
    <x v="3"/>
    <x v="6"/>
    <s v="Orlando"/>
    <x v="2"/>
    <x v="0"/>
    <x v="6"/>
    <n v="14"/>
    <x v="27"/>
  </r>
  <r>
    <x v="140"/>
    <n v="50998"/>
    <x v="21"/>
    <x v="21"/>
    <s v="RadiantGlow Gel Cleanser 100ml"/>
    <x v="2"/>
    <n v="50"/>
    <n v="12.25"/>
    <n v="612.5"/>
    <n v="4.45"/>
    <n v="222.5"/>
    <n v="7.8"/>
    <n v="390"/>
    <n v="0.63673469387755099"/>
    <s v="C0068"/>
    <s v="IvoryRadiance Cosmetix"/>
    <s v="Olivia Harrison"/>
    <x v="3"/>
    <x v="7"/>
    <s v="Annapolis"/>
    <x v="2"/>
    <x v="0"/>
    <x v="6"/>
    <n v="14"/>
    <x v="27"/>
  </r>
  <r>
    <x v="140"/>
    <n v="50999"/>
    <x v="4"/>
    <x v="4"/>
    <s v="HydraBloom Hydrating Moisturizer 50ml"/>
    <x v="0"/>
    <n v="150"/>
    <n v="14.95"/>
    <n v="2242.5"/>
    <n v="4.45"/>
    <n v="667.5"/>
    <n v="10.5"/>
    <n v="1575"/>
    <n v="0.7023411371237458"/>
    <s v="C0014"/>
    <s v="Stellar Dynamo Corp."/>
    <s v="Olivia Harrison"/>
    <x v="3"/>
    <x v="14"/>
    <s v="Richmond"/>
    <x v="2"/>
    <x v="0"/>
    <x v="6"/>
    <n v="14"/>
    <x v="27"/>
  </r>
  <r>
    <x v="141"/>
    <n v="51000"/>
    <x v="1"/>
    <x v="1"/>
    <s v="VitaGlow Brightening Serum 30ml"/>
    <x v="1"/>
    <n v="150"/>
    <n v="22.1"/>
    <n v="3315"/>
    <n v="7.6"/>
    <n v="1140"/>
    <n v="14.500000000000002"/>
    <n v="2175"/>
    <n v="0.65610859728506787"/>
    <s v="C0046"/>
    <s v="CrimsonPeak Ventures"/>
    <s v="Michael Evans"/>
    <x v="1"/>
    <x v="10"/>
    <s v="Fort Worth"/>
    <x v="2"/>
    <x v="0"/>
    <x v="6"/>
    <n v="15"/>
    <x v="28"/>
  </r>
  <r>
    <x v="141"/>
    <n v="51001"/>
    <x v="10"/>
    <x v="10"/>
    <s v="LuminousGlow Tinted Sunscreen 50ml"/>
    <x v="3"/>
    <n v="150"/>
    <n v="16.95"/>
    <n v="2542.5"/>
    <n v="5.2"/>
    <n v="780"/>
    <n v="11.75"/>
    <n v="1762.5"/>
    <n v="0.69321533923303835"/>
    <s v="C0074"/>
    <s v="Seraphina Wilde"/>
    <s v="Lauren King"/>
    <x v="4"/>
    <x v="41"/>
    <s v="Lincoln"/>
    <x v="3"/>
    <x v="0"/>
    <x v="6"/>
    <n v="15"/>
    <x v="28"/>
  </r>
  <r>
    <x v="141"/>
    <n v="51002"/>
    <x v="19"/>
    <x v="19"/>
    <s v="ClearSkies UV Defense SPF 30 30ml"/>
    <x v="3"/>
    <n v="50"/>
    <n v="11.299999999999999"/>
    <n v="565"/>
    <n v="4.7"/>
    <n v="235"/>
    <n v="6.5999999999999988"/>
    <n v="330"/>
    <n v="0.58407079646017701"/>
    <s v="C0008"/>
    <s v="Serenity Sinclair"/>
    <s v="Ashley Turner"/>
    <x v="2"/>
    <x v="13"/>
    <s v="San Francisco"/>
    <x v="0"/>
    <x v="0"/>
    <x v="6"/>
    <n v="15"/>
    <x v="28"/>
  </r>
  <r>
    <x v="141"/>
    <n v="51003"/>
    <x v="1"/>
    <x v="1"/>
    <s v="VitaGlow Brightening Serum 30ml"/>
    <x v="1"/>
    <n v="150"/>
    <n v="22.1"/>
    <n v="3315"/>
    <n v="7.6"/>
    <n v="1140"/>
    <n v="14.500000000000002"/>
    <n v="2175"/>
    <n v="0.65610859728506787"/>
    <s v="C0053"/>
    <s v="QuantumPulse Systems"/>
    <s v="Samantha Mitchell"/>
    <x v="4"/>
    <x v="17"/>
    <s v="Cleveland"/>
    <x v="3"/>
    <x v="0"/>
    <x v="6"/>
    <n v="15"/>
    <x v="28"/>
  </r>
  <r>
    <x v="141"/>
    <n v="51004"/>
    <x v="63"/>
    <x v="63"/>
    <s v="LuxeSilk Oil Cleansing Essence 100 ml"/>
    <x v="2"/>
    <n v="50"/>
    <n v="15.45"/>
    <n v="772.5"/>
    <n v="6.55"/>
    <n v="327.5"/>
    <n v="8.8999999999999986"/>
    <n v="445"/>
    <n v="0.57605177993527512"/>
    <s v="C0032"/>
    <s v="AquaFusion Incorporated"/>
    <s v="Ashley Turner"/>
    <x v="2"/>
    <x v="13"/>
    <s v="San Jose"/>
    <x v="0"/>
    <x v="0"/>
    <x v="6"/>
    <n v="15"/>
    <x v="28"/>
  </r>
  <r>
    <x v="141"/>
    <n v="51005"/>
    <x v="0"/>
    <x v="0"/>
    <s v="HydraBloom Hydrating Moisturizer 100ml"/>
    <x v="0"/>
    <n v="100"/>
    <n v="24.85"/>
    <n v="2485"/>
    <n v="7.75"/>
    <n v="775"/>
    <n v="17.100000000000001"/>
    <n v="1710"/>
    <n v="0.68812877263581484"/>
    <s v="C0061"/>
    <s v="Aurelia Quinn"/>
    <s v="Mia Hughes"/>
    <x v="2"/>
    <x v="13"/>
    <s v="Oakland"/>
    <x v="0"/>
    <x v="0"/>
    <x v="6"/>
    <n v="15"/>
    <x v="28"/>
  </r>
  <r>
    <x v="141"/>
    <n v="51006"/>
    <x v="61"/>
    <x v="61"/>
    <s v="PureDerm Micro-Exfoliating Gel 150ml"/>
    <x v="7"/>
    <n v="50"/>
    <n v="32.25"/>
    <n v="1612.5"/>
    <n v="14.25"/>
    <n v="712.5"/>
    <n v="18"/>
    <n v="900"/>
    <n v="0.55813953488372092"/>
    <s v="C0017"/>
    <s v="Seraphina Hart"/>
    <s v="David Carter"/>
    <x v="1"/>
    <x v="2"/>
    <s v="Buffalo"/>
    <x v="1"/>
    <x v="0"/>
    <x v="6"/>
    <n v="15"/>
    <x v="28"/>
  </r>
  <r>
    <x v="141"/>
    <n v="51007"/>
    <x v="1"/>
    <x v="1"/>
    <s v="VitaGlow Brightening Serum 30ml"/>
    <x v="1"/>
    <n v="50"/>
    <n v="22.1"/>
    <n v="1105"/>
    <n v="7.6"/>
    <n v="380"/>
    <n v="14.500000000000002"/>
    <n v="725"/>
    <n v="0.65610859728506787"/>
    <s v="C0043"/>
    <s v="LuminousHue Cosmetix"/>
    <s v="Mia Hughes"/>
    <x v="2"/>
    <x v="13"/>
    <s v="Sacramento"/>
    <x v="0"/>
    <x v="0"/>
    <x v="6"/>
    <n v="15"/>
    <x v="28"/>
  </r>
  <r>
    <x v="142"/>
    <n v="51008"/>
    <x v="34"/>
    <x v="34"/>
    <s v="HydraBloom Hydrating Moisturizer 30ml"/>
    <x v="0"/>
    <n v="50"/>
    <n v="8.1"/>
    <n v="405"/>
    <n v="3.3"/>
    <n v="165"/>
    <n v="4.8"/>
    <n v="240"/>
    <n v="0.59259259259259256"/>
    <s v="C0070"/>
    <s v="PurePetals Beauty"/>
    <s v="Nicholas Coleman"/>
    <x v="4"/>
    <x v="27"/>
    <s v="Lansing"/>
    <x v="3"/>
    <x v="0"/>
    <x v="6"/>
    <n v="16"/>
    <x v="28"/>
  </r>
  <r>
    <x v="142"/>
    <n v="51009"/>
    <x v="10"/>
    <x v="10"/>
    <s v="LuminousGlow Tinted Sunscreen 50ml"/>
    <x v="3"/>
    <n v="150"/>
    <n v="16.95"/>
    <n v="2542.5"/>
    <n v="5.2"/>
    <n v="780"/>
    <n v="11.75"/>
    <n v="1762.5"/>
    <n v="0.69321533923303835"/>
    <s v="C0004"/>
    <s v="Enchanted Silk Creations"/>
    <s v="David Carter"/>
    <x v="1"/>
    <x v="2"/>
    <s v="New York City"/>
    <x v="1"/>
    <x v="0"/>
    <x v="6"/>
    <n v="16"/>
    <x v="28"/>
  </r>
  <r>
    <x v="142"/>
    <n v="51010"/>
    <x v="2"/>
    <x v="2"/>
    <s v="TimelessElixir Anti-Wrinkle Serum 30m"/>
    <x v="1"/>
    <n v="100"/>
    <n v="25.3"/>
    <n v="2530"/>
    <n v="9.4"/>
    <n v="940"/>
    <n v="15.9"/>
    <n v="1590"/>
    <n v="0.62845849802371545"/>
    <s v="C0056"/>
    <s v="Imogen West"/>
    <s v="Ava Franklin"/>
    <x v="1"/>
    <x v="33"/>
    <s v="Little Rock"/>
    <x v="2"/>
    <x v="0"/>
    <x v="6"/>
    <n v="16"/>
    <x v="28"/>
  </r>
  <r>
    <x v="142"/>
    <n v="51011"/>
    <x v="21"/>
    <x v="21"/>
    <s v="RadiantGlow Gel Cleanser 100ml"/>
    <x v="2"/>
    <n v="100"/>
    <n v="12.25"/>
    <n v="1225"/>
    <n v="4.45"/>
    <n v="445"/>
    <n v="7.8"/>
    <n v="780"/>
    <n v="0.63673469387755099"/>
    <s v="C0029"/>
    <s v="OpulentSilk Beauty"/>
    <s v="Samantha Mitchell"/>
    <x v="4"/>
    <x v="15"/>
    <s v="Louisville"/>
    <x v="2"/>
    <x v="0"/>
    <x v="6"/>
    <n v="16"/>
    <x v="28"/>
  </r>
  <r>
    <x v="142"/>
    <n v="51012"/>
    <x v="10"/>
    <x v="10"/>
    <s v="LuminousGlow Tinted Sunscreen 50ml"/>
    <x v="3"/>
    <n v="50"/>
    <n v="16.95"/>
    <n v="847.5"/>
    <n v="5.2"/>
    <n v="260"/>
    <n v="11.75"/>
    <n v="587.5"/>
    <n v="0.69321533923303835"/>
    <s v="C0066"/>
    <s v="MoonlitBloom Creations"/>
    <s v="Daniel Nelson"/>
    <x v="0"/>
    <x v="3"/>
    <s v="Gillette"/>
    <x v="0"/>
    <x v="0"/>
    <x v="6"/>
    <n v="16"/>
    <x v="28"/>
  </r>
  <r>
    <x v="142"/>
    <n v="51013"/>
    <x v="2"/>
    <x v="2"/>
    <s v="TimelessElixir Anti-Wrinkle Serum 30m"/>
    <x v="1"/>
    <n v="100"/>
    <n v="25.3"/>
    <n v="2530"/>
    <n v="9.4"/>
    <n v="940"/>
    <n v="15.9"/>
    <n v="1590"/>
    <n v="0.62845849802371545"/>
    <s v="C0012"/>
    <s v="Radiant Craft Incorporated"/>
    <s v="Samuel Moore"/>
    <x v="0"/>
    <x v="1"/>
    <s v="Phoenix"/>
    <x v="0"/>
    <x v="0"/>
    <x v="6"/>
    <n v="16"/>
    <x v="28"/>
  </r>
  <r>
    <x v="142"/>
    <n v="51014"/>
    <x v="11"/>
    <x v="11"/>
    <s v="ClearSkies UV Defense SPF 30 100ml"/>
    <x v="3"/>
    <n v="250"/>
    <n v="32.549999999999997"/>
    <n v="8137.4999999999991"/>
    <n v="11.25"/>
    <n v="2812.5"/>
    <n v="21.299999999999997"/>
    <n v="5324.9999999999991"/>
    <n v="0.65437788018433174"/>
    <s v="C0037"/>
    <s v="PureWhisper Essentials"/>
    <s v="Lauren King"/>
    <x v="4"/>
    <x v="18"/>
    <s v="Des Moines"/>
    <x v="3"/>
    <x v="0"/>
    <x v="6"/>
    <n v="16"/>
    <x v="28"/>
  </r>
  <r>
    <x v="142"/>
    <n v="51015"/>
    <x v="38"/>
    <x v="38"/>
    <s v="CrystalGlow Gentle Exfoliator 100ml"/>
    <x v="7"/>
    <n v="50"/>
    <n v="19.95"/>
    <n v="997.5"/>
    <n v="7.45"/>
    <n v="372.5"/>
    <n v="12.5"/>
    <n v="625"/>
    <n v="0.62656641604010022"/>
    <s v="C0078"/>
    <s v="CosmoLink Incorporated"/>
    <s v="William Jenkins"/>
    <x v="3"/>
    <x v="6"/>
    <s v="Jacksonville"/>
    <x v="2"/>
    <x v="0"/>
    <x v="6"/>
    <n v="16"/>
    <x v="28"/>
  </r>
  <r>
    <x v="142"/>
    <n v="51016"/>
    <x v="8"/>
    <x v="8"/>
    <s v="CrystalClear Hyaluronic Boost 30ml"/>
    <x v="1"/>
    <n v="100"/>
    <n v="19.100000000000001"/>
    <n v="1910.0000000000002"/>
    <n v="6.6"/>
    <n v="660"/>
    <n v="12.500000000000002"/>
    <n v="1250.0000000000002"/>
    <n v="0.65445026178010479"/>
    <s v="C0025"/>
    <s v="Eamon Nash"/>
    <s v="Samuel Moore"/>
    <x v="0"/>
    <x v="1"/>
    <s v="Tucson"/>
    <x v="0"/>
    <x v="0"/>
    <x v="6"/>
    <n v="16"/>
    <x v="28"/>
  </r>
  <r>
    <x v="142"/>
    <n v="51017"/>
    <x v="38"/>
    <x v="38"/>
    <s v="CrystalGlow Gentle Exfoliator 100ml"/>
    <x v="7"/>
    <n v="50"/>
    <n v="19.95"/>
    <n v="997.5"/>
    <n v="7.45"/>
    <n v="372.5"/>
    <n v="12.5"/>
    <n v="625"/>
    <n v="0.62656641604010022"/>
    <s v="C0039"/>
    <s v="EtherealSilk Creations"/>
    <s v="Grace Allen"/>
    <x v="2"/>
    <x v="20"/>
    <s v="Juneau"/>
    <x v="0"/>
    <x v="0"/>
    <x v="6"/>
    <n v="16"/>
    <x v="28"/>
  </r>
  <r>
    <x v="143"/>
    <n v="51018"/>
    <x v="10"/>
    <x v="10"/>
    <s v="LuminousGlow Tinted Sunscreen 50ml"/>
    <x v="3"/>
    <n v="100"/>
    <n v="16.95"/>
    <n v="1695"/>
    <n v="5.2"/>
    <n v="520"/>
    <n v="11.75"/>
    <n v="1175"/>
    <n v="0.69321533923303835"/>
    <s v="C0071"/>
    <s v="Cressida Steele"/>
    <s v="Matthew Walker"/>
    <x v="1"/>
    <x v="40"/>
    <s v="Nashville"/>
    <x v="2"/>
    <x v="0"/>
    <x v="6"/>
    <n v="17"/>
    <x v="28"/>
  </r>
  <r>
    <x v="143"/>
    <n v="51019"/>
    <x v="10"/>
    <x v="10"/>
    <s v="LuminousGlow Tinted Sunscreen 50ml"/>
    <x v="3"/>
    <n v="150"/>
    <n v="16.95"/>
    <n v="2542.5"/>
    <n v="5.2"/>
    <n v="780"/>
    <n v="11.75"/>
    <n v="1762.5"/>
    <n v="0.69321533923303835"/>
    <s v="C0013"/>
    <s v="Seraphina Sinclair"/>
    <s v="Jessica Foster"/>
    <x v="2"/>
    <x v="20"/>
    <s v="Wasilla"/>
    <x v="0"/>
    <x v="0"/>
    <x v="6"/>
    <n v="17"/>
    <x v="28"/>
  </r>
  <r>
    <x v="143"/>
    <n v="51020"/>
    <x v="4"/>
    <x v="4"/>
    <s v="HydraBloom Hydrating Moisturizer 50ml"/>
    <x v="0"/>
    <n v="150"/>
    <n v="14.95"/>
    <n v="2242.5"/>
    <n v="4.45"/>
    <n v="667.5"/>
    <n v="10.5"/>
    <n v="1575"/>
    <n v="0.7023411371237458"/>
    <s v="C0062"/>
    <s v="Nikolai Hayes"/>
    <s v="Benjamin Ingram"/>
    <x v="0"/>
    <x v="38"/>
    <s v="Billings"/>
    <x v="0"/>
    <x v="0"/>
    <x v="6"/>
    <n v="17"/>
    <x v="28"/>
  </r>
  <r>
    <x v="143"/>
    <n v="51021"/>
    <x v="11"/>
    <x v="11"/>
    <s v="ClearSkies UV Defense SPF 30 100ml"/>
    <x v="3"/>
    <n v="150"/>
    <n v="32.549999999999997"/>
    <n v="4882.5"/>
    <n v="11.25"/>
    <n v="1687.5"/>
    <n v="21.299999999999997"/>
    <n v="3195"/>
    <n v="0.65437788018433185"/>
    <s v="C0027"/>
    <s v="PureHarbor Creations"/>
    <s v="Jennifer Adams"/>
    <x v="1"/>
    <x v="10"/>
    <s v="Austin"/>
    <x v="2"/>
    <x v="0"/>
    <x v="6"/>
    <n v="17"/>
    <x v="28"/>
  </r>
  <r>
    <x v="143"/>
    <n v="51022"/>
    <x v="42"/>
    <x v="42"/>
    <s v="AquaFresh Hydrating Toner 200ml"/>
    <x v="4"/>
    <n v="150"/>
    <n v="19.600000000000001"/>
    <n v="2940"/>
    <n v="6.6"/>
    <n v="990"/>
    <n v="13.000000000000002"/>
    <n v="1950"/>
    <n v="0.66326530612244894"/>
    <s v="C0054"/>
    <s v="HorizonFlare Corp."/>
    <s v="Daniel Nelson"/>
    <x v="0"/>
    <x v="3"/>
    <s v="Casper"/>
    <x v="0"/>
    <x v="0"/>
    <x v="6"/>
    <n v="17"/>
    <x v="28"/>
  </r>
  <r>
    <x v="143"/>
    <n v="51023"/>
    <x v="51"/>
    <x v="51"/>
    <s v="SunGuard Shield SPF 50+ 30ml"/>
    <x v="3"/>
    <n v="250"/>
    <n v="9.9"/>
    <n v="2475"/>
    <n v="3.3"/>
    <n v="825"/>
    <n v="6.6000000000000005"/>
    <n v="1650"/>
    <n v="0.66666666666666663"/>
    <s v="C0008"/>
    <s v="Serenity Sinclair"/>
    <s v="Ashley Turner"/>
    <x v="2"/>
    <x v="13"/>
    <s v="San Francisco"/>
    <x v="0"/>
    <x v="0"/>
    <x v="6"/>
    <n v="17"/>
    <x v="28"/>
  </r>
  <r>
    <x v="143"/>
    <n v="51024"/>
    <x v="21"/>
    <x v="21"/>
    <s v="RadiantGlow Gel Cleanser 100ml"/>
    <x v="2"/>
    <n v="100"/>
    <n v="12.25"/>
    <n v="1225"/>
    <n v="4.45"/>
    <n v="445"/>
    <n v="7.8"/>
    <n v="780"/>
    <n v="0.63673469387755099"/>
    <s v="C0045"/>
    <s v="AuroraBlossom Essentials"/>
    <s v="Ashley Turner"/>
    <x v="2"/>
    <x v="13"/>
    <s v="Fresno"/>
    <x v="0"/>
    <x v="0"/>
    <x v="6"/>
    <n v="17"/>
    <x v="28"/>
  </r>
  <r>
    <x v="143"/>
    <n v="51025"/>
    <x v="13"/>
    <x v="13"/>
    <s v="LuminousGlow Tinted Sunscreen 100ml"/>
    <x v="3"/>
    <n v="250"/>
    <n v="26.35"/>
    <n v="6587.5"/>
    <n v="9"/>
    <n v="2250"/>
    <n v="17.350000000000001"/>
    <n v="4337.5"/>
    <n v="0.65844402277039848"/>
    <s v="C0076"/>
    <s v="ThunderWave Technologies"/>
    <s v="Andrew Parker"/>
    <x v="3"/>
    <x v="42"/>
    <s v="Boston"/>
    <x v="1"/>
    <x v="0"/>
    <x v="6"/>
    <n v="17"/>
    <x v="28"/>
  </r>
  <r>
    <x v="144"/>
    <n v="51026"/>
    <x v="8"/>
    <x v="8"/>
    <s v="CrystalClear Hyaluronic Boost 30ml"/>
    <x v="1"/>
    <n v="150"/>
    <n v="19.100000000000001"/>
    <n v="2865"/>
    <n v="6.6"/>
    <n v="990"/>
    <n v="12.500000000000002"/>
    <n v="1875"/>
    <n v="0.65445026178010468"/>
    <s v="C0020"/>
    <s v="Lyric Davenport"/>
    <s v="Elizabeth Young"/>
    <x v="2"/>
    <x v="13"/>
    <s v="San Diego"/>
    <x v="0"/>
    <x v="0"/>
    <x v="6"/>
    <n v="20"/>
    <x v="28"/>
  </r>
  <r>
    <x v="144"/>
    <n v="51027"/>
    <x v="14"/>
    <x v="14"/>
    <s v="DewDrop Hydration Sheet Mask"/>
    <x v="5"/>
    <n v="50"/>
    <n v="17.350000000000001"/>
    <n v="867.50000000000011"/>
    <n v="7.45"/>
    <n v="372.5"/>
    <n v="9.9000000000000021"/>
    <n v="495.00000000000011"/>
    <n v="0.57060518731988474"/>
    <s v="C0049"/>
    <s v="PinnacleSage Group"/>
    <s v="Ava Franklin"/>
    <x v="1"/>
    <x v="12"/>
    <s v="New Orleans"/>
    <x v="2"/>
    <x v="0"/>
    <x v="6"/>
    <n v="20"/>
    <x v="28"/>
  </r>
  <r>
    <x v="144"/>
    <n v="51028"/>
    <x v="8"/>
    <x v="8"/>
    <s v="CrystalClear Hyaluronic Boost 30ml"/>
    <x v="1"/>
    <n v="150"/>
    <n v="19.100000000000001"/>
    <n v="2865"/>
    <n v="6.6"/>
    <n v="990"/>
    <n v="12.500000000000002"/>
    <n v="1875"/>
    <n v="0.65445026178010468"/>
    <s v="C0020"/>
    <s v="Lyric Davenport"/>
    <s v="Elizabeth Young"/>
    <x v="2"/>
    <x v="13"/>
    <s v="San Diego"/>
    <x v="0"/>
    <x v="0"/>
    <x v="6"/>
    <n v="20"/>
    <x v="28"/>
  </r>
  <r>
    <x v="144"/>
    <n v="51029"/>
    <x v="39"/>
    <x v="39"/>
    <s v="SunGuard Shield SPF 50+ 50ml"/>
    <x v="3"/>
    <n v="200"/>
    <n v="14.45"/>
    <n v="2890"/>
    <n v="4.45"/>
    <n v="890"/>
    <n v="10"/>
    <n v="2000"/>
    <n v="0.69204152249134943"/>
    <s v="C0066"/>
    <s v="MoonlitBloom Creations"/>
    <s v="Daniel Nelson"/>
    <x v="0"/>
    <x v="3"/>
    <s v="Gillette"/>
    <x v="0"/>
    <x v="0"/>
    <x v="6"/>
    <n v="20"/>
    <x v="28"/>
  </r>
  <r>
    <x v="144"/>
    <n v="51030"/>
    <x v="34"/>
    <x v="34"/>
    <s v="HydraBloom Hydrating Moisturizer 30ml"/>
    <x v="0"/>
    <n v="100"/>
    <n v="8.1"/>
    <n v="810"/>
    <n v="3.3"/>
    <n v="330"/>
    <n v="4.8"/>
    <n v="480"/>
    <n v="0.59259259259259256"/>
    <s v="C0034"/>
    <s v="Cassian Winters"/>
    <s v="David Carter"/>
    <x v="1"/>
    <x v="2"/>
    <s v="Albany"/>
    <x v="1"/>
    <x v="0"/>
    <x v="6"/>
    <n v="20"/>
    <x v="28"/>
  </r>
  <r>
    <x v="144"/>
    <n v="51031"/>
    <x v="11"/>
    <x v="11"/>
    <s v="ClearSkies UV Defense SPF 30 100ml"/>
    <x v="3"/>
    <n v="200"/>
    <n v="32.549999999999997"/>
    <n v="6509.9999999999991"/>
    <n v="11.25"/>
    <n v="2250"/>
    <n v="21.299999999999997"/>
    <n v="4259.9999999999991"/>
    <n v="0.65437788018433174"/>
    <s v="C0058"/>
    <s v="Octavia Tate"/>
    <s v="Andrew Parker"/>
    <x v="3"/>
    <x v="36"/>
    <s v="Burlington"/>
    <x v="1"/>
    <x v="0"/>
    <x v="6"/>
    <n v="20"/>
    <x v="28"/>
  </r>
  <r>
    <x v="144"/>
    <n v="51032"/>
    <x v="64"/>
    <x v="64"/>
    <s v="AquaFresh Hydrating Toner 100ml"/>
    <x v="4"/>
    <n v="50"/>
    <n v="9.4"/>
    <n v="470"/>
    <n v="3.3"/>
    <n v="165"/>
    <n v="6.1000000000000005"/>
    <n v="305"/>
    <n v="0.64893617021276595"/>
    <s v="C0011"/>
    <s v="Celestial Silk Luxe Skincare"/>
    <s v="Joseph Simmons"/>
    <x v="4"/>
    <x v="19"/>
    <s v="Minneapolis"/>
    <x v="3"/>
    <x v="0"/>
    <x v="6"/>
    <n v="20"/>
    <x v="28"/>
  </r>
  <r>
    <x v="144"/>
    <n v="51033"/>
    <x v="1"/>
    <x v="1"/>
    <s v="VitaGlow Brightening Serum 30ml"/>
    <x v="1"/>
    <n v="150"/>
    <n v="22.1"/>
    <n v="3315"/>
    <n v="7.6"/>
    <n v="1140"/>
    <n v="14.500000000000002"/>
    <n v="2175"/>
    <n v="0.65610859728506787"/>
    <s v="C0052"/>
    <s v="OceanQuest Enterprises"/>
    <s v="Emily Clarke"/>
    <x v="3"/>
    <x v="9"/>
    <s v="Charleston"/>
    <x v="2"/>
    <x v="0"/>
    <x v="6"/>
    <n v="20"/>
    <x v="28"/>
  </r>
  <r>
    <x v="144"/>
    <n v="51034"/>
    <x v="2"/>
    <x v="2"/>
    <s v="TimelessElixir Anti-Wrinkle Serum 30m"/>
    <x v="1"/>
    <n v="100"/>
    <n v="25.3"/>
    <n v="2530"/>
    <n v="9.4"/>
    <n v="940"/>
    <n v="15.9"/>
    <n v="1590"/>
    <n v="0.62845849802371545"/>
    <s v="C0029"/>
    <s v="OpulentSilk Beauty"/>
    <s v="Samantha Mitchell"/>
    <x v="4"/>
    <x v="15"/>
    <s v="Louisville"/>
    <x v="2"/>
    <x v="0"/>
    <x v="6"/>
    <n v="20"/>
    <x v="28"/>
  </r>
  <r>
    <x v="145"/>
    <n v="51035"/>
    <x v="25"/>
    <x v="25"/>
    <s v="PureFoam Renewing Cleanser 100ml"/>
    <x v="2"/>
    <n v="100"/>
    <n v="12.45"/>
    <n v="1245"/>
    <n v="5.2"/>
    <n v="520"/>
    <n v="7.2499999999999991"/>
    <n v="725"/>
    <n v="0.58232931726907633"/>
    <s v="C0069"/>
    <s v="RadiantElixir Skincare"/>
    <s v="Olivia Harrison"/>
    <x v="3"/>
    <x v="39"/>
    <s v="Wilmington"/>
    <x v="2"/>
    <x v="0"/>
    <x v="6"/>
    <n v="21"/>
    <x v="28"/>
  </r>
  <r>
    <x v="145"/>
    <n v="51036"/>
    <x v="21"/>
    <x v="21"/>
    <s v="RadiantGlow Gel Cleanser 100ml"/>
    <x v="2"/>
    <n v="100"/>
    <n v="12.25"/>
    <n v="1225"/>
    <n v="4.45"/>
    <n v="445"/>
    <n v="7.8"/>
    <n v="780"/>
    <n v="0.63673469387755099"/>
    <s v="C0005"/>
    <s v="Rylan Callahan"/>
    <s v="Michael Evans"/>
    <x v="1"/>
    <x v="10"/>
    <s v="Houston"/>
    <x v="2"/>
    <x v="0"/>
    <x v="6"/>
    <n v="21"/>
    <x v="28"/>
  </r>
  <r>
    <x v="145"/>
    <n v="51037"/>
    <x v="6"/>
    <x v="6"/>
    <s v="CrystalClear Hyaluronic Boost 15ml"/>
    <x v="1"/>
    <n v="100"/>
    <n v="14.75"/>
    <n v="1475"/>
    <n v="5.45"/>
    <n v="545"/>
    <n v="9.3000000000000007"/>
    <n v="930"/>
    <n v="0.63050847457627124"/>
    <s v="C0042"/>
    <s v="Jasper Monroe"/>
    <s v="Nicholas Coleman"/>
    <x v="4"/>
    <x v="27"/>
    <s v="Detroit"/>
    <x v="3"/>
    <x v="0"/>
    <x v="6"/>
    <n v="21"/>
    <x v="28"/>
  </r>
  <r>
    <x v="145"/>
    <n v="51038"/>
    <x v="11"/>
    <x v="11"/>
    <s v="ClearSkies UV Defense SPF 30 100ml"/>
    <x v="3"/>
    <n v="250"/>
    <n v="32.549999999999997"/>
    <n v="8137.4999999999991"/>
    <n v="11.25"/>
    <n v="2812.5"/>
    <n v="21.299999999999997"/>
    <n v="5324.9999999999991"/>
    <n v="0.65437788018433174"/>
    <s v="C0080"/>
    <s v="EternalGlow Essentials"/>
    <s v="Samantha Mitchell"/>
    <x v="4"/>
    <x v="17"/>
    <s v="Cincinnati"/>
    <x v="3"/>
    <x v="0"/>
    <x v="6"/>
    <n v="21"/>
    <x v="28"/>
  </r>
  <r>
    <x v="145"/>
    <n v="51039"/>
    <x v="13"/>
    <x v="13"/>
    <s v="LuminousGlow Tinted Sunscreen 100ml"/>
    <x v="3"/>
    <n v="100"/>
    <n v="26.35"/>
    <n v="2635"/>
    <n v="9"/>
    <n v="900"/>
    <n v="17.350000000000001"/>
    <n v="1735"/>
    <n v="0.65844402277039848"/>
    <s v="C0016"/>
    <s v="Griffin Maddox"/>
    <s v="Rachel Owens"/>
    <x v="4"/>
    <x v="16"/>
    <s v="Chicago"/>
    <x v="3"/>
    <x v="0"/>
    <x v="6"/>
    <n v="21"/>
    <x v="28"/>
  </r>
  <r>
    <x v="145"/>
    <n v="51040"/>
    <x v="0"/>
    <x v="0"/>
    <s v="HydraBloom Hydrating Moisturizer 100ml"/>
    <x v="0"/>
    <n v="100"/>
    <n v="24.85"/>
    <n v="2485"/>
    <n v="7.75"/>
    <n v="775"/>
    <n v="17.100000000000001"/>
    <n v="1710"/>
    <n v="0.68812877263581484"/>
    <s v="C0056"/>
    <s v="Imogen West"/>
    <s v="Ava Franklin"/>
    <x v="1"/>
    <x v="33"/>
    <s v="Little Rock"/>
    <x v="2"/>
    <x v="0"/>
    <x v="6"/>
    <n v="21"/>
    <x v="28"/>
  </r>
  <r>
    <x v="145"/>
    <n v="51041"/>
    <x v="2"/>
    <x v="2"/>
    <s v="TimelessElixir Anti-Wrinkle Serum 30m"/>
    <x v="1"/>
    <n v="50"/>
    <n v="25.3"/>
    <n v="1265"/>
    <n v="9.4"/>
    <n v="470"/>
    <n v="15.9"/>
    <n v="795"/>
    <n v="0.62845849802371545"/>
    <s v="C0023"/>
    <s v="Rosy Hue Beauty"/>
    <s v="Benjamin Ingram"/>
    <x v="0"/>
    <x v="22"/>
    <s v="Boise"/>
    <x v="0"/>
    <x v="0"/>
    <x v="6"/>
    <n v="21"/>
    <x v="28"/>
  </r>
  <r>
    <x v="146"/>
    <n v="51042"/>
    <x v="29"/>
    <x v="29"/>
    <s v="VitaGlow Brightening Serum 15ml"/>
    <x v="1"/>
    <n v="100"/>
    <n v="16.25"/>
    <n v="1625"/>
    <n v="6.2"/>
    <n v="620"/>
    <n v="10.050000000000001"/>
    <n v="1005"/>
    <n v="0.61846153846153851"/>
    <s v="C0074"/>
    <s v="Seraphina Wilde"/>
    <s v="Lauren King"/>
    <x v="4"/>
    <x v="41"/>
    <s v="Lincoln"/>
    <x v="3"/>
    <x v="0"/>
    <x v="6"/>
    <n v="22"/>
    <x v="29"/>
  </r>
  <r>
    <x v="146"/>
    <n v="51043"/>
    <x v="3"/>
    <x v="3"/>
    <s v="RadiantGlow Gel Cleanser 200ml"/>
    <x v="2"/>
    <n v="50"/>
    <n v="20.350000000000001"/>
    <n v="1017.5000000000001"/>
    <n v="7.75"/>
    <n v="387.5"/>
    <n v="12.600000000000001"/>
    <n v="630.00000000000011"/>
    <n v="0.61916461916461918"/>
    <s v="C0036"/>
    <s v="MoonlightHarbor Beauty"/>
    <s v="Rachel Owens"/>
    <x v="4"/>
    <x v="31"/>
    <s v="Milwaukee"/>
    <x v="3"/>
    <x v="0"/>
    <x v="6"/>
    <n v="22"/>
    <x v="29"/>
  </r>
  <r>
    <x v="146"/>
    <n v="51044"/>
    <x v="21"/>
    <x v="21"/>
    <s v="RadiantGlow Gel Cleanser 100ml"/>
    <x v="2"/>
    <n v="50"/>
    <n v="12.25"/>
    <n v="612.5"/>
    <n v="4.45"/>
    <n v="222.5"/>
    <n v="7.8"/>
    <n v="390"/>
    <n v="0.63673469387755099"/>
    <s v="C0068"/>
    <s v="IvoryRadiance Cosmetix"/>
    <s v="Olivia Harrison"/>
    <x v="3"/>
    <x v="7"/>
    <s v="Annapolis"/>
    <x v="2"/>
    <x v="0"/>
    <x v="6"/>
    <n v="22"/>
    <x v="29"/>
  </r>
  <r>
    <x v="146"/>
    <n v="51045"/>
    <x v="55"/>
    <x v="55"/>
    <s v="PureDerm Micro-Exfoliating Gel 50ml"/>
    <x v="7"/>
    <n v="50"/>
    <n v="17.649999999999999"/>
    <n v="882.49999999999989"/>
    <n v="7.55"/>
    <n v="377.5"/>
    <n v="10.099999999999998"/>
    <n v="504.99999999999989"/>
    <n v="0.57223796033994334"/>
    <s v="C0007"/>
    <s v="Orion Sterling"/>
    <s v="Jessica Foster"/>
    <x v="2"/>
    <x v="20"/>
    <s v="Anchorage"/>
    <x v="0"/>
    <x v="0"/>
    <x v="6"/>
    <n v="22"/>
    <x v="29"/>
  </r>
  <r>
    <x v="146"/>
    <n v="51046"/>
    <x v="48"/>
    <x v="48"/>
    <s v="CrystalGlow Gentle Exfoliator 150ml"/>
    <x v="7"/>
    <n v="50"/>
    <n v="24.75"/>
    <n v="1237.5"/>
    <n v="10.75"/>
    <n v="537.5"/>
    <n v="14"/>
    <n v="700"/>
    <n v="0.56565656565656564"/>
    <s v="C0046"/>
    <s v="CrimsonPeak Ventures"/>
    <s v="Michael Evans"/>
    <x v="1"/>
    <x v="10"/>
    <s v="Fort Worth"/>
    <x v="2"/>
    <x v="0"/>
    <x v="6"/>
    <n v="22"/>
    <x v="29"/>
  </r>
  <r>
    <x v="146"/>
    <n v="51047"/>
    <x v="16"/>
    <x v="16"/>
    <s v="FreshWipe Cleansing Towelettes  80s"/>
    <x v="6"/>
    <n v="50"/>
    <n v="14.55"/>
    <n v="727.5"/>
    <n v="6.55"/>
    <n v="327.5"/>
    <n v="8"/>
    <n v="400"/>
    <n v="0.54982817869415812"/>
    <s v="C0078"/>
    <s v="CosmoLink Incorporated"/>
    <s v="William Jenkins"/>
    <x v="3"/>
    <x v="6"/>
    <s v="Jacksonville"/>
    <x v="2"/>
    <x v="0"/>
    <x v="6"/>
    <n v="22"/>
    <x v="29"/>
  </r>
  <r>
    <x v="146"/>
    <n v="51048"/>
    <x v="14"/>
    <x v="14"/>
    <s v="DewDrop Hydration Sheet Mask"/>
    <x v="5"/>
    <n v="100"/>
    <n v="17.350000000000001"/>
    <n v="1735.0000000000002"/>
    <n v="7.45"/>
    <n v="745"/>
    <n v="9.9000000000000021"/>
    <n v="990.00000000000023"/>
    <n v="0.57060518731988474"/>
    <s v="C0014"/>
    <s v="Stellar Dynamo Corp."/>
    <s v="Olivia Harrison"/>
    <x v="3"/>
    <x v="14"/>
    <s v="Richmond"/>
    <x v="2"/>
    <x v="0"/>
    <x v="6"/>
    <n v="22"/>
    <x v="29"/>
  </r>
  <r>
    <x v="147"/>
    <n v="51049"/>
    <x v="38"/>
    <x v="38"/>
    <s v="CrystalGlow Gentle Exfoliator 100ml"/>
    <x v="7"/>
    <n v="50"/>
    <n v="19.95"/>
    <n v="997.5"/>
    <n v="7.45"/>
    <n v="372.5"/>
    <n v="12.5"/>
    <n v="625"/>
    <n v="0.62656641604010022"/>
    <s v="C0059"/>
    <s v="Eamon Kingsley"/>
    <s v="James Edwards"/>
    <x v="3"/>
    <x v="37"/>
    <s v="Newark"/>
    <x v="1"/>
    <x v="0"/>
    <x v="6"/>
    <n v="23"/>
    <x v="29"/>
  </r>
  <r>
    <x v="147"/>
    <n v="51050"/>
    <x v="14"/>
    <x v="14"/>
    <s v="DewDrop Hydration Sheet Mask"/>
    <x v="5"/>
    <n v="50"/>
    <n v="17.350000000000001"/>
    <n v="867.50000000000011"/>
    <n v="7.45"/>
    <n v="372.5"/>
    <n v="9.9000000000000021"/>
    <n v="495.00000000000011"/>
    <n v="0.57060518731988474"/>
    <s v="C0031"/>
    <s v="StellarWings Incorporated"/>
    <s v="Matthew Walker"/>
    <x v="1"/>
    <x v="23"/>
    <s v="Atlanta"/>
    <x v="2"/>
    <x v="0"/>
    <x v="6"/>
    <n v="23"/>
    <x v="29"/>
  </r>
  <r>
    <x v="147"/>
    <n v="51051"/>
    <x v="36"/>
    <x v="36"/>
    <s v="CrystalGlow Gentle Exfoliator 50ml"/>
    <x v="7"/>
    <n v="100"/>
    <n v="14.15"/>
    <n v="1415"/>
    <n v="5.45"/>
    <n v="545"/>
    <n v="8.6999999999999993"/>
    <n v="870"/>
    <n v="0.61484098939929333"/>
    <s v="C0067"/>
    <s v="Oberon Sterling"/>
    <s v="Rachel Owens"/>
    <x v="4"/>
    <x v="16"/>
    <s v="Springfield"/>
    <x v="3"/>
    <x v="0"/>
    <x v="6"/>
    <n v="23"/>
    <x v="29"/>
  </r>
  <r>
    <x v="147"/>
    <n v="51052"/>
    <x v="23"/>
    <x v="23"/>
    <s v="RadiantGlow Gel Cleanser 50ml"/>
    <x v="2"/>
    <n v="150"/>
    <n v="4.7"/>
    <n v="705"/>
    <n v="2.2999999999999998"/>
    <n v="345"/>
    <n v="2.4000000000000004"/>
    <n v="360"/>
    <n v="0.51063829787234039"/>
    <s v="C0010"/>
    <s v="Aurora Flair Cosmetix"/>
    <s v="Jennifer Adams"/>
    <x v="1"/>
    <x v="10"/>
    <s v="Dallas"/>
    <x v="2"/>
    <x v="0"/>
    <x v="6"/>
    <n v="23"/>
    <x v="29"/>
  </r>
  <r>
    <x v="147"/>
    <n v="51053"/>
    <x v="15"/>
    <x v="15"/>
    <s v="VitaGlow Brightening Serum 50ml"/>
    <x v="1"/>
    <n v="50"/>
    <n v="31.45"/>
    <n v="1572.5"/>
    <n v="12"/>
    <n v="600"/>
    <n v="19.45"/>
    <n v="972.5"/>
    <n v="0.61844197138314783"/>
    <s v="C0055"/>
    <s v="TimelessAura Luxe Skincare"/>
    <s v="Samantha Mitchell"/>
    <x v="4"/>
    <x v="32"/>
    <s v="Charleston"/>
    <x v="2"/>
    <x v="0"/>
    <x v="6"/>
    <n v="23"/>
    <x v="29"/>
  </r>
  <r>
    <x v="147"/>
    <n v="51054"/>
    <x v="22"/>
    <x v="22"/>
    <s v="PurePurge Micellar Cleansing Water 150ml"/>
    <x v="6"/>
    <n v="50"/>
    <n v="10.050000000000001"/>
    <n v="502.50000000000006"/>
    <n v="4.45"/>
    <n v="222.5"/>
    <n v="5.6000000000000005"/>
    <n v="280.00000000000006"/>
    <n v="0.55721393034825872"/>
    <s v="C0022"/>
    <s v="Pinnacle Sphere Corp."/>
    <s v="Victoria Reed"/>
    <x v="2"/>
    <x v="4"/>
    <s v="Portland"/>
    <x v="0"/>
    <x v="0"/>
    <x v="6"/>
    <n v="23"/>
    <x v="29"/>
  </r>
  <r>
    <x v="147"/>
    <n v="51055"/>
    <x v="4"/>
    <x v="4"/>
    <s v="HydraBloom Hydrating Moisturizer 50ml"/>
    <x v="0"/>
    <n v="150"/>
    <n v="14.95"/>
    <n v="2242.5"/>
    <n v="4.45"/>
    <n v="667.5"/>
    <n v="10.5"/>
    <n v="1575"/>
    <n v="0.7023411371237458"/>
    <s v="C0073"/>
    <s v="Atlas Kingsley"/>
    <s v="David Carter"/>
    <x v="1"/>
    <x v="2"/>
    <s v="Rochester"/>
    <x v="1"/>
    <x v="0"/>
    <x v="6"/>
    <n v="23"/>
    <x v="29"/>
  </r>
  <r>
    <x v="148"/>
    <n v="51056"/>
    <x v="37"/>
    <x v="37"/>
    <s v="SunGuard Shield SPF 50+ 100ml"/>
    <x v="3"/>
    <n v="200"/>
    <n v="24.75"/>
    <n v="4950"/>
    <n v="7.75"/>
    <n v="1550"/>
    <n v="17"/>
    <n v="3400"/>
    <n v="0.68686868686868685"/>
    <s v="C0003"/>
    <s v="Rosy Flair Beauty"/>
    <s v="Elizabeth Young"/>
    <x v="2"/>
    <x v="13"/>
    <s v="Los Angeles"/>
    <x v="0"/>
    <x v="0"/>
    <x v="6"/>
    <n v="24"/>
    <x v="29"/>
  </r>
  <r>
    <x v="148"/>
    <n v="51057"/>
    <x v="26"/>
    <x v="26"/>
    <s v="SilkSkin Lightweight Moisture Veil 100ml"/>
    <x v="0"/>
    <n v="50"/>
    <n v="26.55"/>
    <n v="1327.5"/>
    <n v="9"/>
    <n v="450"/>
    <n v="17.55"/>
    <n v="877.5"/>
    <n v="0.66101694915254239"/>
    <s v="C0050"/>
    <s v="SolarLuxe Incorporated"/>
    <s v="Joseph Simmons"/>
    <x v="4"/>
    <x v="28"/>
    <s v="Fargo"/>
    <x v="3"/>
    <x v="0"/>
    <x v="6"/>
    <n v="24"/>
    <x v="29"/>
  </r>
  <r>
    <x v="148"/>
    <n v="51058"/>
    <x v="4"/>
    <x v="4"/>
    <s v="HydraBloom Hydrating Moisturizer 50ml"/>
    <x v="0"/>
    <n v="100"/>
    <n v="14.95"/>
    <n v="1495"/>
    <n v="4.45"/>
    <n v="445"/>
    <n v="10.5"/>
    <n v="1050"/>
    <n v="0.7023411371237458"/>
    <s v="C0081"/>
    <s v="SecretSapphire Creations"/>
    <s v="David Carter"/>
    <x v="1"/>
    <x v="2"/>
    <s v="Syracuse"/>
    <x v="1"/>
    <x v="0"/>
    <x v="6"/>
    <n v="24"/>
    <x v="29"/>
  </r>
  <r>
    <x v="148"/>
    <n v="51059"/>
    <x v="63"/>
    <x v="63"/>
    <s v="LuxeSilk Oil Cleansing Essence 100 ml"/>
    <x v="2"/>
    <n v="50"/>
    <n v="15.45"/>
    <n v="772.5"/>
    <n v="6.55"/>
    <n v="327.5"/>
    <n v="8.8999999999999986"/>
    <n v="445"/>
    <n v="0.57605177993527512"/>
    <s v="C0017"/>
    <s v="Seraphina Hart"/>
    <s v="David Carter"/>
    <x v="1"/>
    <x v="2"/>
    <s v="Buffalo"/>
    <x v="1"/>
    <x v="0"/>
    <x v="6"/>
    <n v="24"/>
    <x v="29"/>
  </r>
  <r>
    <x v="148"/>
    <n v="51060"/>
    <x v="21"/>
    <x v="21"/>
    <s v="RadiantGlow Gel Cleanser 100ml"/>
    <x v="2"/>
    <n v="150"/>
    <n v="12.25"/>
    <n v="1837.5"/>
    <n v="4.45"/>
    <n v="667.5"/>
    <n v="7.8"/>
    <n v="1170"/>
    <n v="0.63673469387755099"/>
    <s v="C0063"/>
    <s v="Amara Wilde"/>
    <s v="Michael Evans"/>
    <x v="1"/>
    <x v="10"/>
    <s v="San Antonio"/>
    <x v="2"/>
    <x v="0"/>
    <x v="6"/>
    <n v="24"/>
    <x v="29"/>
  </r>
  <r>
    <x v="148"/>
    <n v="51061"/>
    <x v="43"/>
    <x v="43"/>
    <s v="PureFoam Renewing Cleanser 50ml"/>
    <x v="2"/>
    <n v="50"/>
    <n v="7"/>
    <n v="350"/>
    <n v="2.8"/>
    <n v="140"/>
    <n v="4.2"/>
    <n v="210"/>
    <n v="0.6"/>
    <s v="C0025"/>
    <s v="Eamon Nash"/>
    <s v="Samuel Moore"/>
    <x v="0"/>
    <x v="1"/>
    <s v="Tucson"/>
    <x v="0"/>
    <x v="0"/>
    <x v="6"/>
    <n v="24"/>
    <x v="29"/>
  </r>
  <r>
    <x v="148"/>
    <n v="51062"/>
    <x v="59"/>
    <x v="59"/>
    <s v="PorePurify Exfoliating Tonic 200ml"/>
    <x v="4"/>
    <n v="100"/>
    <n v="21"/>
    <n v="2100"/>
    <n v="7.6"/>
    <n v="760"/>
    <n v="13.4"/>
    <n v="1340"/>
    <n v="0.63809523809523805"/>
    <s v="C0075"/>
    <s v="Ignatius Flynn"/>
    <s v="Samuel Moore"/>
    <x v="0"/>
    <x v="1"/>
    <s v="Flagstaff"/>
    <x v="0"/>
    <x v="0"/>
    <x v="6"/>
    <n v="24"/>
    <x v="29"/>
  </r>
  <r>
    <x v="148"/>
    <n v="51063"/>
    <x v="4"/>
    <x v="4"/>
    <s v="HydraBloom Hydrating Moisturizer 50ml"/>
    <x v="0"/>
    <n v="150"/>
    <n v="14.95"/>
    <n v="2242.5"/>
    <n v="4.45"/>
    <n v="667.5"/>
    <n v="10.5"/>
    <n v="1575"/>
    <n v="0.7023411371237458"/>
    <s v="C0006"/>
    <s v="Maeve Kingsley"/>
    <s v="Christopher Green"/>
    <x v="0"/>
    <x v="21"/>
    <s v="Las Vegas"/>
    <x v="0"/>
    <x v="0"/>
    <x v="6"/>
    <n v="24"/>
    <x v="29"/>
  </r>
  <r>
    <x v="149"/>
    <n v="51064"/>
    <x v="16"/>
    <x v="16"/>
    <s v="FreshWipe Cleansing Towelettes  80s"/>
    <x v="6"/>
    <n v="50"/>
    <n v="14.55"/>
    <n v="727.5"/>
    <n v="6.55"/>
    <n v="327.5"/>
    <n v="8"/>
    <n v="400"/>
    <n v="0.54982817869415812"/>
    <s v="C0041"/>
    <s v="Cassiopeia Dawson"/>
    <s v="Benjamin Lawson"/>
    <x v="1"/>
    <x v="5"/>
    <s v="Oklahoma City"/>
    <x v="2"/>
    <x v="0"/>
    <x v="6"/>
    <n v="27"/>
    <x v="29"/>
  </r>
  <r>
    <x v="149"/>
    <n v="51065"/>
    <x v="1"/>
    <x v="1"/>
    <s v="VitaGlow Brightening Serum 30ml"/>
    <x v="1"/>
    <n v="50"/>
    <n v="22.1"/>
    <n v="1105"/>
    <n v="7.6"/>
    <n v="380"/>
    <n v="14.500000000000002"/>
    <n v="725"/>
    <n v="0.65610859728506787"/>
    <s v="C0079"/>
    <s v="FusionDynamo Group"/>
    <s v="Rachel Owens"/>
    <x v="4"/>
    <x v="16"/>
    <s v="Peoria"/>
    <x v="3"/>
    <x v="0"/>
    <x v="6"/>
    <n v="27"/>
    <x v="29"/>
  </r>
  <r>
    <x v="149"/>
    <n v="51066"/>
    <x v="60"/>
    <x v="60"/>
    <s v="ElixirMelt Makeup Remover Oil  200ml"/>
    <x v="6"/>
    <n v="50"/>
    <n v="19.850000000000001"/>
    <n v="992.50000000000011"/>
    <n v="9"/>
    <n v="450"/>
    <n v="10.850000000000001"/>
    <n v="542.50000000000011"/>
    <n v="0.54659949622166248"/>
    <s v="C0015"/>
    <s v="Octavia Grey"/>
    <s v="Benjamin Lawson"/>
    <x v="1"/>
    <x v="8"/>
    <s v="St. Louis"/>
    <x v="3"/>
    <x v="0"/>
    <x v="6"/>
    <n v="27"/>
    <x v="29"/>
  </r>
  <r>
    <x v="149"/>
    <n v="51067"/>
    <x v="36"/>
    <x v="36"/>
    <s v="CrystalGlow Gentle Exfoliator 50ml"/>
    <x v="7"/>
    <n v="50"/>
    <n v="14.15"/>
    <n v="707.5"/>
    <n v="5.45"/>
    <n v="272.5"/>
    <n v="8.6999999999999993"/>
    <n v="435"/>
    <n v="0.61484098939929333"/>
    <s v="C0061"/>
    <s v="Aurelia Quinn"/>
    <s v="Mia Hughes"/>
    <x v="2"/>
    <x v="13"/>
    <s v="Oakland"/>
    <x v="0"/>
    <x v="0"/>
    <x v="6"/>
    <n v="27"/>
    <x v="29"/>
  </r>
  <r>
    <x v="149"/>
    <n v="51068"/>
    <x v="8"/>
    <x v="8"/>
    <s v="CrystalClear Hyaluronic Boost 30ml"/>
    <x v="1"/>
    <n v="50"/>
    <n v="19.100000000000001"/>
    <n v="955.00000000000011"/>
    <n v="6.6"/>
    <n v="330"/>
    <n v="12.500000000000002"/>
    <n v="625.00000000000011"/>
    <n v="0.65445026178010479"/>
    <s v="C0030"/>
    <s v="BlossomRadiance Essentials"/>
    <s v="Michael Evans"/>
    <x v="1"/>
    <x v="10"/>
    <s v="San Antonio"/>
    <x v="2"/>
    <x v="0"/>
    <x v="6"/>
    <n v="27"/>
    <x v="29"/>
  </r>
  <r>
    <x v="149"/>
    <n v="51069"/>
    <x v="4"/>
    <x v="4"/>
    <s v="HydraBloom Hydrating Moisturizer 50ml"/>
    <x v="0"/>
    <n v="100"/>
    <n v="14.95"/>
    <n v="1495"/>
    <n v="4.45"/>
    <n v="445"/>
    <n v="10.5"/>
    <n v="1050"/>
    <n v="0.7023411371237458"/>
    <s v="C0072"/>
    <s v="BlossomLuxe Essentials"/>
    <s v="James Edwards"/>
    <x v="3"/>
    <x v="43"/>
    <s v="Philadelphia"/>
    <x v="1"/>
    <x v="0"/>
    <x v="6"/>
    <n v="27"/>
    <x v="29"/>
  </r>
  <r>
    <x v="149"/>
    <n v="51070"/>
    <x v="37"/>
    <x v="37"/>
    <s v="SunGuard Shield SPF 50+ 100ml"/>
    <x v="3"/>
    <n v="250"/>
    <n v="24.75"/>
    <n v="6187.5"/>
    <n v="7.75"/>
    <n v="1937.5"/>
    <n v="17"/>
    <n v="4250"/>
    <n v="0.68686868686868685"/>
    <s v="C0004"/>
    <s v="Enchanted Silk Creations"/>
    <s v="David Carter"/>
    <x v="1"/>
    <x v="2"/>
    <s v="New York City"/>
    <x v="1"/>
    <x v="0"/>
    <x v="6"/>
    <n v="27"/>
    <x v="29"/>
  </r>
  <r>
    <x v="150"/>
    <n v="51071"/>
    <x v="2"/>
    <x v="2"/>
    <s v="TimelessElixir Anti-Wrinkle Serum 30m"/>
    <x v="1"/>
    <n v="100"/>
    <n v="25.3"/>
    <n v="2530"/>
    <n v="9.4"/>
    <n v="940"/>
    <n v="15.9"/>
    <n v="1590"/>
    <n v="0.62845849802371545"/>
    <s v="C0057"/>
    <s v="Phineas Dawson"/>
    <s v="Nicholas Coleman"/>
    <x v="4"/>
    <x v="34"/>
    <s v="Indianapolis"/>
    <x v="3"/>
    <x v="0"/>
    <x v="6"/>
    <n v="28"/>
    <x v="29"/>
  </r>
  <r>
    <x v="150"/>
    <n v="51072"/>
    <x v="0"/>
    <x v="0"/>
    <s v="HydraBloom Hydrating Moisturizer 100ml"/>
    <x v="0"/>
    <n v="100"/>
    <n v="24.85"/>
    <n v="2485"/>
    <n v="7.75"/>
    <n v="775"/>
    <n v="17.100000000000001"/>
    <n v="1710"/>
    <n v="0.68812877263581484"/>
    <s v="C0018"/>
    <s v="Lucian Kingsley"/>
    <s v="Lauren King"/>
    <x v="4"/>
    <x v="11"/>
    <s v="Sioux Falls"/>
    <x v="3"/>
    <x v="0"/>
    <x v="6"/>
    <n v="28"/>
    <x v="29"/>
  </r>
  <r>
    <x v="150"/>
    <n v="51073"/>
    <x v="10"/>
    <x v="10"/>
    <s v="LuminousGlow Tinted Sunscreen 50ml"/>
    <x v="3"/>
    <n v="200"/>
    <n v="16.95"/>
    <n v="3390"/>
    <n v="5.2"/>
    <n v="1040"/>
    <n v="11.75"/>
    <n v="2350"/>
    <n v="0.69321533923303835"/>
    <s v="C0053"/>
    <s v="QuantumPulse Systems"/>
    <s v="Samantha Mitchell"/>
    <x v="4"/>
    <x v="17"/>
    <s v="Cleveland"/>
    <x v="3"/>
    <x v="0"/>
    <x v="6"/>
    <n v="28"/>
    <x v="29"/>
  </r>
  <r>
    <x v="150"/>
    <n v="51074"/>
    <x v="31"/>
    <x v="31"/>
    <s v="TimelessElixir Anti-Wrinkle Serum 15ml"/>
    <x v="1"/>
    <n v="100"/>
    <n v="19.349999999999998"/>
    <n v="1934.9999999999998"/>
    <n v="7.55"/>
    <n v="755"/>
    <n v="11.799999999999997"/>
    <n v="1179.9999999999998"/>
    <n v="0.60981912144702832"/>
    <s v="C0028"/>
    <s v="Thaddeus Nash"/>
    <s v="Christopher Green"/>
    <x v="0"/>
    <x v="21"/>
    <s v="Reno"/>
    <x v="0"/>
    <x v="0"/>
    <x v="6"/>
    <n v="28"/>
    <x v="29"/>
  </r>
  <r>
    <x v="150"/>
    <n v="51075"/>
    <x v="29"/>
    <x v="29"/>
    <s v="VitaGlow Brightening Serum 15ml"/>
    <x v="1"/>
    <n v="100"/>
    <n v="16.25"/>
    <n v="1625"/>
    <n v="6.2"/>
    <n v="620"/>
    <n v="10.050000000000001"/>
    <n v="1005"/>
    <n v="0.61846153846153851"/>
    <s v="C0070"/>
    <s v="PurePetals Beauty"/>
    <s v="Nicholas Coleman"/>
    <x v="4"/>
    <x v="27"/>
    <s v="Lansing"/>
    <x v="3"/>
    <x v="0"/>
    <x v="6"/>
    <n v="28"/>
    <x v="29"/>
  </r>
  <r>
    <x v="150"/>
    <n v="51076"/>
    <x v="18"/>
    <x v="18"/>
    <s v="PurePurge Micellar Cleansing Water 100ml"/>
    <x v="6"/>
    <n v="50"/>
    <n v="3.9"/>
    <n v="195"/>
    <n v="2.2999999999999998"/>
    <n v="115"/>
    <n v="1.6"/>
    <n v="80"/>
    <n v="0.41025641025641024"/>
    <s v="C0009"/>
    <s v="Imelda Sinclair"/>
    <s v="William Jenkins"/>
    <x v="3"/>
    <x v="6"/>
    <s v="Miami"/>
    <x v="2"/>
    <x v="0"/>
    <x v="6"/>
    <n v="28"/>
    <x v="29"/>
  </r>
  <r>
    <x v="150"/>
    <n v="51077"/>
    <x v="10"/>
    <x v="10"/>
    <s v="LuminousGlow Tinted Sunscreen 50ml"/>
    <x v="3"/>
    <n v="100"/>
    <n v="16.95"/>
    <n v="1695"/>
    <n v="5.2"/>
    <n v="520"/>
    <n v="11.75"/>
    <n v="1175"/>
    <n v="0.69321533923303835"/>
    <s v="C0048"/>
    <s v="Octavia Hart"/>
    <s v="Victoria Reed"/>
    <x v="2"/>
    <x v="24"/>
    <s v="Seattle"/>
    <x v="0"/>
    <x v="0"/>
    <x v="6"/>
    <n v="28"/>
    <x v="29"/>
  </r>
  <r>
    <x v="150"/>
    <n v="51078"/>
    <x v="52"/>
    <x v="52"/>
    <s v="CalmBliss Soothing Toner 100ml"/>
    <x v="4"/>
    <n v="50"/>
    <n v="13"/>
    <n v="650"/>
    <n v="4.7"/>
    <n v="235"/>
    <n v="8.3000000000000007"/>
    <n v="415"/>
    <n v="0.63846153846153841"/>
    <s v="C0077"/>
    <s v="EmeraldSphere Solutions"/>
    <s v="Grace Allen"/>
    <x v="2"/>
    <x v="20"/>
    <s v="Fairbanks"/>
    <x v="0"/>
    <x v="0"/>
    <x v="6"/>
    <n v="28"/>
    <x v="29"/>
  </r>
  <r>
    <x v="150"/>
    <n v="51079"/>
    <x v="20"/>
    <x v="20"/>
    <s v="VelvetSkin Renewing Scrub 100ml"/>
    <x v="7"/>
    <n v="50"/>
    <n v="20.849999999999998"/>
    <n v="1042.5"/>
    <n v="8.1999999999999993"/>
    <n v="410"/>
    <n v="12.649999999999999"/>
    <n v="632.5"/>
    <n v="0.60671462829736211"/>
    <s v="C0001"/>
    <s v="Belle Glow Cosmetics"/>
    <s v="Elizabeth Young"/>
    <x v="2"/>
    <x v="13"/>
    <s v="Los Angeles"/>
    <x v="0"/>
    <x v="0"/>
    <x v="6"/>
    <n v="28"/>
    <x v="29"/>
  </r>
  <r>
    <x v="150"/>
    <n v="51080"/>
    <x v="4"/>
    <x v="4"/>
    <s v="HydraBloom Hydrating Moisturizer 50ml"/>
    <x v="0"/>
    <n v="100"/>
    <n v="14.95"/>
    <n v="1495"/>
    <n v="4.45"/>
    <n v="445"/>
    <n v="10.5"/>
    <n v="1050"/>
    <n v="0.7023411371237458"/>
    <s v="C0065"/>
    <s v="CelestialGlow Essentials"/>
    <s v="Benjamin Lawson"/>
    <x v="1"/>
    <x v="25"/>
    <s v="Kansas City"/>
    <x v="3"/>
    <x v="0"/>
    <x v="6"/>
    <n v="28"/>
    <x v="29"/>
  </r>
  <r>
    <x v="151"/>
    <n v="51081"/>
    <x v="50"/>
    <x v="50"/>
    <s v="SilkSkin Lightweight Moisture Veil 50ml"/>
    <x v="0"/>
    <n v="100"/>
    <n v="16.349999999999998"/>
    <n v="1634.9999999999998"/>
    <n v="5.2"/>
    <n v="520"/>
    <n v="11.149999999999999"/>
    <n v="1114.9999999999998"/>
    <n v="0.68195718654434245"/>
    <s v="C0033"/>
    <s v="ZenithGrove Solutions"/>
    <s v="Ava Franklin"/>
    <x v="1"/>
    <x v="26"/>
    <s v="Birmingham"/>
    <x v="2"/>
    <x v="0"/>
    <x v="6"/>
    <n v="29"/>
    <x v="30"/>
  </r>
  <r>
    <x v="151"/>
    <n v="51082"/>
    <x v="38"/>
    <x v="38"/>
    <s v="CrystalGlow Gentle Exfoliator 100ml"/>
    <x v="7"/>
    <n v="50"/>
    <n v="19.95"/>
    <n v="997.5"/>
    <n v="7.45"/>
    <n v="372.5"/>
    <n v="12.5"/>
    <n v="625"/>
    <n v="0.62656641604010022"/>
    <s v="C0060"/>
    <s v="GoldenHarbor Cosmetix"/>
    <s v="Christopher Green"/>
    <x v="0"/>
    <x v="35"/>
    <s v="Salt Lake City"/>
    <x v="0"/>
    <x v="0"/>
    <x v="6"/>
    <n v="29"/>
    <x v="30"/>
  </r>
  <r>
    <x v="151"/>
    <n v="51083"/>
    <x v="8"/>
    <x v="8"/>
    <s v="CrystalClear Hyaluronic Boost 30ml"/>
    <x v="1"/>
    <n v="50"/>
    <n v="19.100000000000001"/>
    <n v="955.00000000000011"/>
    <n v="6.6"/>
    <n v="330"/>
    <n v="12.500000000000002"/>
    <n v="625.00000000000011"/>
    <n v="0.65445026178010479"/>
    <s v="C0011"/>
    <s v="Celestial Silk Luxe Skincare"/>
    <s v="Joseph Simmons"/>
    <x v="4"/>
    <x v="19"/>
    <s v="Minneapolis"/>
    <x v="3"/>
    <x v="0"/>
    <x v="6"/>
    <n v="29"/>
    <x v="30"/>
  </r>
  <r>
    <x v="151"/>
    <n v="51084"/>
    <x v="58"/>
    <x v="58"/>
    <s v="ElixirMelt Makeup Remover Oil  150ml"/>
    <x v="6"/>
    <n v="100"/>
    <n v="10.45"/>
    <n v="1045"/>
    <n v="5.2"/>
    <n v="520"/>
    <n v="5.2499999999999991"/>
    <n v="525"/>
    <n v="0.50239234449760761"/>
    <s v="C0047"/>
    <s v="SilverWave Creations"/>
    <s v="Samuel Moore"/>
    <x v="0"/>
    <x v="0"/>
    <s v="Santa Fe"/>
    <x v="0"/>
    <x v="0"/>
    <x v="6"/>
    <n v="29"/>
    <x v="30"/>
  </r>
  <r>
    <x v="151"/>
    <n v="51085"/>
    <x v="43"/>
    <x v="43"/>
    <s v="PureFoam Renewing Cleanser 50ml"/>
    <x v="2"/>
    <n v="100"/>
    <n v="7"/>
    <n v="700"/>
    <n v="2.8"/>
    <n v="280"/>
    <n v="4.2"/>
    <n v="420"/>
    <n v="0.6"/>
    <s v="C0060"/>
    <s v="GoldenHarbor Cosmetix"/>
    <s v="Christopher Green"/>
    <x v="0"/>
    <x v="35"/>
    <s v="Salt Lake City"/>
    <x v="0"/>
    <x v="0"/>
    <x v="6"/>
    <n v="29"/>
    <x v="30"/>
  </r>
  <r>
    <x v="151"/>
    <n v="51086"/>
    <x v="35"/>
    <x v="35"/>
    <s v="DreamSoothe Overnight Mask 50g"/>
    <x v="5"/>
    <n v="50"/>
    <n v="14.25"/>
    <n v="712.5"/>
    <n v="6.55"/>
    <n v="327.5"/>
    <n v="7.7"/>
    <n v="385"/>
    <n v="0.54035087719298247"/>
    <s v="C0021"/>
    <s v="Horizon Luxe Ventures"/>
    <s v="William Jenkins"/>
    <x v="3"/>
    <x v="6"/>
    <s v="Orlando"/>
    <x v="2"/>
    <x v="0"/>
    <x v="6"/>
    <n v="29"/>
    <x v="30"/>
  </r>
  <r>
    <x v="151"/>
    <n v="51087"/>
    <x v="0"/>
    <x v="0"/>
    <s v="HydraBloom Hydrating Moisturizer 100ml"/>
    <x v="0"/>
    <n v="150"/>
    <n v="24.85"/>
    <n v="3727.5"/>
    <n v="7.75"/>
    <n v="1162.5"/>
    <n v="17.100000000000001"/>
    <n v="2565"/>
    <n v="0.68812877263581484"/>
    <s v="C0082"/>
    <s v="OpulentFlair Beauty"/>
    <s v="Jennifer Adams"/>
    <x v="1"/>
    <x v="10"/>
    <s v="El Paso"/>
    <x v="2"/>
    <x v="0"/>
    <x v="6"/>
    <n v="29"/>
    <x v="30"/>
  </r>
  <r>
    <x v="151"/>
    <n v="51088"/>
    <x v="15"/>
    <x v="15"/>
    <s v="VitaGlow Brightening Serum 50ml"/>
    <x v="1"/>
    <n v="100"/>
    <n v="31.45"/>
    <n v="3145"/>
    <n v="12"/>
    <n v="1200"/>
    <n v="19.45"/>
    <n v="1945"/>
    <n v="0.61844197138314783"/>
    <s v="C0038"/>
    <s v="StarryGrace Luxe Skincare"/>
    <s v="Olivia Harrison"/>
    <x v="3"/>
    <x v="7"/>
    <s v="Baltimore"/>
    <x v="2"/>
    <x v="0"/>
    <x v="6"/>
    <n v="29"/>
    <x v="30"/>
  </r>
  <r>
    <x v="151"/>
    <n v="51089"/>
    <x v="1"/>
    <x v="1"/>
    <s v="VitaGlow Brightening Serum 30ml"/>
    <x v="1"/>
    <n v="50"/>
    <n v="22.1"/>
    <n v="1105"/>
    <n v="7.6"/>
    <n v="380"/>
    <n v="14.500000000000002"/>
    <n v="725"/>
    <n v="0.65610859728506787"/>
    <s v="C0064"/>
    <s v="DiamondElegance Beauty"/>
    <s v="Jessica Foster"/>
    <x v="2"/>
    <x v="20"/>
    <s v="Kodiak"/>
    <x v="0"/>
    <x v="0"/>
    <x v="6"/>
    <n v="29"/>
    <x v="30"/>
  </r>
  <r>
    <x v="152"/>
    <n v="51090"/>
    <x v="43"/>
    <x v="43"/>
    <s v="PureFoam Renewing Cleanser 50ml"/>
    <x v="2"/>
    <n v="100"/>
    <n v="7"/>
    <n v="700"/>
    <n v="2.8"/>
    <n v="280"/>
    <n v="4.2"/>
    <n v="420"/>
    <n v="0.6"/>
    <s v="C0019"/>
    <s v="Delilah Prescott"/>
    <s v="Benjamin Lawson"/>
    <x v="1"/>
    <x v="25"/>
    <s v="Kansas City"/>
    <x v="3"/>
    <x v="0"/>
    <x v="6"/>
    <n v="30"/>
    <x v="30"/>
  </r>
  <r>
    <x v="152"/>
    <n v="51091"/>
    <x v="6"/>
    <x v="6"/>
    <s v="CrystalClear Hyaluronic Boost 15ml"/>
    <x v="1"/>
    <n v="150"/>
    <n v="14.75"/>
    <n v="2212.5"/>
    <n v="5.45"/>
    <n v="817.5"/>
    <n v="9.3000000000000007"/>
    <n v="1395"/>
    <n v="0.63050847457627124"/>
    <s v="C0051"/>
    <s v="InfinitiCraft Corp."/>
    <s v="William Jenkins"/>
    <x v="3"/>
    <x v="6"/>
    <s v="Tampa"/>
    <x v="2"/>
    <x v="0"/>
    <x v="6"/>
    <n v="30"/>
    <x v="30"/>
  </r>
  <r>
    <x v="152"/>
    <n v="51092"/>
    <x v="16"/>
    <x v="16"/>
    <s v="FreshWipe Cleansing Towelettes  80s"/>
    <x v="6"/>
    <n v="50"/>
    <n v="14.55"/>
    <n v="727.5"/>
    <n v="6.55"/>
    <n v="327.5"/>
    <n v="8"/>
    <n v="400"/>
    <n v="0.54982817869415812"/>
    <s v="C0026"/>
    <s v="Golden Aura Creations"/>
    <s v="Samuel Moore"/>
    <x v="0"/>
    <x v="0"/>
    <s v="Albuquerque"/>
    <x v="0"/>
    <x v="0"/>
    <x v="6"/>
    <n v="30"/>
    <x v="30"/>
  </r>
  <r>
    <x v="152"/>
    <n v="51093"/>
    <x v="8"/>
    <x v="8"/>
    <s v="CrystalClear Hyaluronic Boost 30ml"/>
    <x v="1"/>
    <n v="150"/>
    <n v="19.100000000000001"/>
    <n v="2865"/>
    <n v="6.6"/>
    <n v="990"/>
    <n v="12.500000000000002"/>
    <n v="1875"/>
    <n v="0.65445026178010468"/>
    <s v="C0083"/>
    <s v="CrystalAura Cosmetix"/>
    <s v="Emily Clarke"/>
    <x v="3"/>
    <x v="9"/>
    <s v="Columbia"/>
    <x v="2"/>
    <x v="0"/>
    <x v="6"/>
    <n v="30"/>
    <x v="30"/>
  </r>
  <r>
    <x v="152"/>
    <n v="51094"/>
    <x v="25"/>
    <x v="25"/>
    <s v="PureFoam Renewing Cleanser 100ml"/>
    <x v="2"/>
    <n v="100"/>
    <n v="12.45"/>
    <n v="1245"/>
    <n v="5.2"/>
    <n v="520"/>
    <n v="7.2499999999999991"/>
    <n v="725"/>
    <n v="0.58232931726907633"/>
    <s v="C0037"/>
    <s v="PureWhisper Essentials"/>
    <s v="Lauren King"/>
    <x v="4"/>
    <x v="18"/>
    <s v="Des Moines"/>
    <x v="3"/>
    <x v="0"/>
    <x v="6"/>
    <n v="30"/>
    <x v="30"/>
  </r>
  <r>
    <x v="152"/>
    <n v="51095"/>
    <x v="46"/>
    <x v="46"/>
    <s v="PorePurify Exfoliating Tonic 100ml"/>
    <x v="4"/>
    <n v="50"/>
    <n v="9.3000000000000007"/>
    <n v="465.00000000000006"/>
    <n v="3.8"/>
    <n v="190"/>
    <n v="5.5000000000000009"/>
    <n v="275.00000000000006"/>
    <n v="0.59139784946236562"/>
    <s v="C0069"/>
    <s v="RadiantElixir Skincare"/>
    <s v="Olivia Harrison"/>
    <x v="3"/>
    <x v="39"/>
    <s v="Wilmington"/>
    <x v="2"/>
    <x v="0"/>
    <x v="6"/>
    <n v="30"/>
    <x v="30"/>
  </r>
  <r>
    <x v="152"/>
    <n v="51096"/>
    <x v="30"/>
    <x v="30"/>
    <s v="PurePurge Micellar Cleansing Water 200ml"/>
    <x v="6"/>
    <n v="50"/>
    <n v="18.45"/>
    <n v="922.5"/>
    <n v="7.75"/>
    <n v="387.5"/>
    <n v="10.7"/>
    <n v="535"/>
    <n v="0.57994579945799463"/>
    <s v="C0084"/>
    <s v="RadiantPetals Skincare"/>
    <s v="Joseph Simmons"/>
    <x v="4"/>
    <x v="28"/>
    <s v="Bismarck"/>
    <x v="3"/>
    <x v="0"/>
    <x v="6"/>
    <n v="30"/>
    <x v="30"/>
  </r>
  <r>
    <x v="153"/>
    <n v="51097"/>
    <x v="3"/>
    <x v="3"/>
    <s v="RadiantGlow Gel Cleanser 200ml"/>
    <x v="2"/>
    <n v="150"/>
    <n v="20.350000000000001"/>
    <n v="3052.5"/>
    <n v="7.75"/>
    <n v="1162.5"/>
    <n v="12.600000000000001"/>
    <n v="1890"/>
    <n v="0.61916461916461918"/>
    <s v="C0024"/>
    <s v="Moonlight Grace Essentials"/>
    <s v="Jessica Foster"/>
    <x v="2"/>
    <x v="20"/>
    <s v="Nome"/>
    <x v="0"/>
    <x v="0"/>
    <x v="6"/>
    <n v="31"/>
    <x v="30"/>
  </r>
  <r>
    <x v="153"/>
    <n v="51098"/>
    <x v="11"/>
    <x v="11"/>
    <s v="ClearSkies UV Defense SPF 30 100ml"/>
    <x v="3"/>
    <n v="250"/>
    <n v="32.549999999999997"/>
    <n v="8137.4999999999991"/>
    <n v="11.25"/>
    <n v="2812.5"/>
    <n v="21.299999999999997"/>
    <n v="5324.9999999999991"/>
    <n v="0.65437788018433174"/>
    <s v="C0044"/>
    <s v="OpulentElixir Beauty"/>
    <s v="David Carter"/>
    <x v="1"/>
    <x v="2"/>
    <s v="Syracuse"/>
    <x v="1"/>
    <x v="0"/>
    <x v="6"/>
    <n v="31"/>
    <x v="30"/>
  </r>
  <r>
    <x v="153"/>
    <n v="51099"/>
    <x v="6"/>
    <x v="6"/>
    <s v="CrystalClear Hyaluronic Boost 15ml"/>
    <x v="1"/>
    <n v="150"/>
    <n v="14.75"/>
    <n v="2212.5"/>
    <n v="5.45"/>
    <n v="817.5"/>
    <n v="9.3000000000000007"/>
    <n v="1395"/>
    <n v="0.63050847457627124"/>
    <s v="C0010"/>
    <s v="Aurora Flair Cosmetix"/>
    <s v="Jennifer Adams"/>
    <x v="1"/>
    <x v="10"/>
    <s v="Dallas"/>
    <x v="2"/>
    <x v="0"/>
    <x v="6"/>
    <n v="31"/>
    <x v="30"/>
  </r>
  <r>
    <x v="153"/>
    <n v="51100"/>
    <x v="43"/>
    <x v="43"/>
    <s v="PureFoam Renewing Cleanser 50ml"/>
    <x v="2"/>
    <n v="100"/>
    <n v="7"/>
    <n v="700"/>
    <n v="2.8"/>
    <n v="280"/>
    <n v="4.2"/>
    <n v="420"/>
    <n v="0.6"/>
    <s v="C0057"/>
    <s v="Phineas Dawson"/>
    <s v="Nicholas Coleman"/>
    <x v="4"/>
    <x v="34"/>
    <s v="Indianapolis"/>
    <x v="3"/>
    <x v="0"/>
    <x v="6"/>
    <n v="31"/>
    <x v="30"/>
  </r>
  <r>
    <x v="153"/>
    <n v="51101"/>
    <x v="8"/>
    <x v="8"/>
    <s v="CrystalClear Hyaluronic Boost 30ml"/>
    <x v="1"/>
    <n v="50"/>
    <n v="19.100000000000001"/>
    <n v="955.00000000000011"/>
    <n v="6.6"/>
    <n v="330"/>
    <n v="12.500000000000002"/>
    <n v="625.00000000000011"/>
    <n v="0.65445026178010479"/>
    <s v="C0032"/>
    <s v="AquaFusion Incorporated"/>
    <s v="Ashley Turner"/>
    <x v="2"/>
    <x v="13"/>
    <s v="San Jose"/>
    <x v="0"/>
    <x v="0"/>
    <x v="6"/>
    <n v="31"/>
    <x v="30"/>
  </r>
  <r>
    <x v="153"/>
    <n v="51102"/>
    <x v="8"/>
    <x v="8"/>
    <s v="CrystalClear Hyaluronic Boost 30ml"/>
    <x v="1"/>
    <n v="50"/>
    <n v="19.100000000000001"/>
    <n v="955.00000000000011"/>
    <n v="6.6"/>
    <n v="330"/>
    <n v="12.500000000000002"/>
    <n v="625.00000000000011"/>
    <n v="0.65445026178010479"/>
    <s v="C0068"/>
    <s v="IvoryRadiance Cosmetix"/>
    <s v="Olivia Harrison"/>
    <x v="3"/>
    <x v="7"/>
    <s v="Annapolis"/>
    <x v="2"/>
    <x v="0"/>
    <x v="6"/>
    <n v="31"/>
    <x v="30"/>
  </r>
  <r>
    <x v="153"/>
    <n v="51103"/>
    <x v="11"/>
    <x v="11"/>
    <s v="ClearSkies UV Defense SPF 30 100ml"/>
    <x v="3"/>
    <n v="200"/>
    <n v="32.549999999999997"/>
    <n v="6509.9999999999991"/>
    <n v="11.25"/>
    <n v="2250"/>
    <n v="21.299999999999997"/>
    <n v="4259.9999999999991"/>
    <n v="0.65437788018433174"/>
    <s v="C0005"/>
    <s v="Rylan Callahan"/>
    <s v="Michael Evans"/>
    <x v="1"/>
    <x v="10"/>
    <s v="Houston"/>
    <x v="2"/>
    <x v="0"/>
    <x v="6"/>
    <n v="31"/>
    <x v="30"/>
  </r>
  <r>
    <x v="154"/>
    <n v="51104"/>
    <x v="4"/>
    <x v="4"/>
    <s v="HydraBloom Hydrating Moisturizer 50ml"/>
    <x v="0"/>
    <n v="100"/>
    <n v="14.95"/>
    <n v="1495"/>
    <n v="4.45"/>
    <n v="445"/>
    <n v="10.5"/>
    <n v="1050"/>
    <n v="0.7023411371237458"/>
    <s v="C0043"/>
    <s v="LuminousHue Cosmetix"/>
    <s v="Mia Hughes"/>
    <x v="2"/>
    <x v="13"/>
    <s v="Sacramento"/>
    <x v="0"/>
    <x v="0"/>
    <x v="7"/>
    <n v="3"/>
    <x v="30"/>
  </r>
  <r>
    <x v="154"/>
    <n v="51105"/>
    <x v="4"/>
    <x v="4"/>
    <s v="HydraBloom Hydrating Moisturizer 50ml"/>
    <x v="0"/>
    <n v="50"/>
    <n v="14.95"/>
    <n v="747.5"/>
    <n v="4.45"/>
    <n v="222.5"/>
    <n v="10.5"/>
    <n v="525"/>
    <n v="0.7023411371237458"/>
    <s v="C0074"/>
    <s v="Seraphina Wilde"/>
    <s v="Lauren King"/>
    <x v="4"/>
    <x v="41"/>
    <s v="Lincoln"/>
    <x v="3"/>
    <x v="0"/>
    <x v="7"/>
    <n v="3"/>
    <x v="30"/>
  </r>
  <r>
    <x v="154"/>
    <n v="51106"/>
    <x v="38"/>
    <x v="38"/>
    <s v="CrystalGlow Gentle Exfoliator 100ml"/>
    <x v="7"/>
    <n v="50"/>
    <n v="19.95"/>
    <n v="997.5"/>
    <n v="7.45"/>
    <n v="372.5"/>
    <n v="12.5"/>
    <n v="625"/>
    <n v="0.62656641604010022"/>
    <s v="C0011"/>
    <s v="Celestial Silk Luxe Skincare"/>
    <s v="Joseph Simmons"/>
    <x v="4"/>
    <x v="19"/>
    <s v="Minneapolis"/>
    <x v="3"/>
    <x v="0"/>
    <x v="7"/>
    <n v="3"/>
    <x v="30"/>
  </r>
  <r>
    <x v="154"/>
    <n v="51107"/>
    <x v="10"/>
    <x v="10"/>
    <s v="LuminousGlow Tinted Sunscreen 50ml"/>
    <x v="3"/>
    <n v="200"/>
    <n v="16.95"/>
    <n v="3390"/>
    <n v="5.2"/>
    <n v="1040"/>
    <n v="11.75"/>
    <n v="2350"/>
    <n v="0.69321533923303835"/>
    <s v="C0059"/>
    <s v="Eamon Kingsley"/>
    <s v="James Edwards"/>
    <x v="3"/>
    <x v="37"/>
    <s v="Newark"/>
    <x v="1"/>
    <x v="0"/>
    <x v="7"/>
    <n v="3"/>
    <x v="30"/>
  </r>
  <r>
    <x v="154"/>
    <n v="51108"/>
    <x v="4"/>
    <x v="4"/>
    <s v="HydraBloom Hydrating Moisturizer 50ml"/>
    <x v="0"/>
    <n v="50"/>
    <n v="14.95"/>
    <n v="747.5"/>
    <n v="4.45"/>
    <n v="222.5"/>
    <n v="10.5"/>
    <n v="525"/>
    <n v="0.7023411371237458"/>
    <s v="C0023"/>
    <s v="Rosy Hue Beauty"/>
    <s v="Benjamin Ingram"/>
    <x v="0"/>
    <x v="22"/>
    <s v="Boise"/>
    <x v="0"/>
    <x v="0"/>
    <x v="7"/>
    <n v="3"/>
    <x v="30"/>
  </r>
  <r>
    <x v="154"/>
    <n v="51109"/>
    <x v="32"/>
    <x v="32"/>
    <s v="AquaFresh Hydrating Toner 150ml"/>
    <x v="4"/>
    <n v="100"/>
    <n v="14.95"/>
    <n v="1495"/>
    <n v="4.45"/>
    <n v="445"/>
    <n v="10.5"/>
    <n v="1050"/>
    <n v="0.7023411371237458"/>
    <s v="C0066"/>
    <s v="MoonlitBloom Creations"/>
    <s v="Daniel Nelson"/>
    <x v="0"/>
    <x v="3"/>
    <s v="Gillette"/>
    <x v="0"/>
    <x v="0"/>
    <x v="7"/>
    <n v="3"/>
    <x v="30"/>
  </r>
  <r>
    <x v="154"/>
    <n v="51110"/>
    <x v="39"/>
    <x v="39"/>
    <s v="SunGuard Shield SPF 50+ 50ml"/>
    <x v="3"/>
    <n v="100"/>
    <n v="14.45"/>
    <n v="1445"/>
    <n v="4.45"/>
    <n v="445"/>
    <n v="10"/>
    <n v="1000"/>
    <n v="0.69204152249134943"/>
    <s v="C0008"/>
    <s v="Serenity Sinclair"/>
    <s v="Ashley Turner"/>
    <x v="2"/>
    <x v="13"/>
    <s v="San Francisco"/>
    <x v="0"/>
    <x v="0"/>
    <x v="7"/>
    <n v="3"/>
    <x v="30"/>
  </r>
  <r>
    <x v="154"/>
    <n v="51111"/>
    <x v="10"/>
    <x v="10"/>
    <s v="LuminousGlow Tinted Sunscreen 50ml"/>
    <x v="3"/>
    <n v="100"/>
    <n v="16.95"/>
    <n v="1695"/>
    <n v="5.2"/>
    <n v="520"/>
    <n v="11.75"/>
    <n v="1175"/>
    <n v="0.69321533923303835"/>
    <s v="C0052"/>
    <s v="OceanQuest Enterprises"/>
    <s v="Emily Clarke"/>
    <x v="3"/>
    <x v="9"/>
    <s v="Charleston"/>
    <x v="2"/>
    <x v="0"/>
    <x v="7"/>
    <n v="3"/>
    <x v="30"/>
  </r>
  <r>
    <x v="154"/>
    <n v="51112"/>
    <x v="23"/>
    <x v="23"/>
    <s v="RadiantGlow Gel Cleanser 50ml"/>
    <x v="2"/>
    <n v="50"/>
    <n v="4.7"/>
    <n v="235"/>
    <n v="2.2999999999999998"/>
    <n v="115"/>
    <n v="2.4000000000000004"/>
    <n v="120"/>
    <n v="0.51063829787234039"/>
    <s v="C0030"/>
    <s v="BlossomRadiance Essentials"/>
    <s v="Michael Evans"/>
    <x v="1"/>
    <x v="10"/>
    <s v="San Antonio"/>
    <x v="2"/>
    <x v="0"/>
    <x v="7"/>
    <n v="3"/>
    <x v="30"/>
  </r>
  <r>
    <x v="155"/>
    <n v="51113"/>
    <x v="0"/>
    <x v="0"/>
    <s v="HydraBloom Hydrating Moisturizer 100ml"/>
    <x v="0"/>
    <n v="150"/>
    <n v="24.85"/>
    <n v="3727.5"/>
    <n v="7.75"/>
    <n v="1162.5"/>
    <n v="17.100000000000001"/>
    <n v="2565"/>
    <n v="0.68812877263581484"/>
    <s v="C0071"/>
    <s v="Cressida Steele"/>
    <s v="Matthew Walker"/>
    <x v="1"/>
    <x v="40"/>
    <s v="Nashville"/>
    <x v="2"/>
    <x v="0"/>
    <x v="7"/>
    <n v="4"/>
    <x v="30"/>
  </r>
  <r>
    <x v="155"/>
    <n v="51114"/>
    <x v="10"/>
    <x v="10"/>
    <s v="LuminousGlow Tinted Sunscreen 50ml"/>
    <x v="3"/>
    <n v="100"/>
    <n v="16.95"/>
    <n v="1695"/>
    <n v="5.2"/>
    <n v="520"/>
    <n v="11.75"/>
    <n v="1175"/>
    <n v="0.69321533923303835"/>
    <s v="C0003"/>
    <s v="Rosy Flair Beauty"/>
    <s v="Elizabeth Young"/>
    <x v="2"/>
    <x v="13"/>
    <s v="Los Angeles"/>
    <x v="0"/>
    <x v="0"/>
    <x v="7"/>
    <n v="4"/>
    <x v="30"/>
  </r>
  <r>
    <x v="155"/>
    <n v="51115"/>
    <x v="43"/>
    <x v="43"/>
    <s v="PureFoam Renewing Cleanser 50ml"/>
    <x v="2"/>
    <n v="100"/>
    <n v="7"/>
    <n v="700"/>
    <n v="2.8"/>
    <n v="280"/>
    <n v="4.2"/>
    <n v="420"/>
    <n v="0.6"/>
    <s v="C0046"/>
    <s v="CrimsonPeak Ventures"/>
    <s v="Michael Evans"/>
    <x v="1"/>
    <x v="10"/>
    <s v="Fort Worth"/>
    <x v="2"/>
    <x v="0"/>
    <x v="7"/>
    <n v="4"/>
    <x v="30"/>
  </r>
  <r>
    <x v="155"/>
    <n v="51116"/>
    <x v="5"/>
    <x v="5"/>
    <s v="ClearSkies UV Defense SPF 30 50ml"/>
    <x v="3"/>
    <n v="150"/>
    <n v="18.95"/>
    <n v="2842.5"/>
    <n v="6.55"/>
    <n v="982.5"/>
    <n v="12.399999999999999"/>
    <n v="1860"/>
    <n v="0.65435356200527706"/>
    <s v="C0077"/>
    <s v="EmeraldSphere Solutions"/>
    <s v="Grace Allen"/>
    <x v="2"/>
    <x v="20"/>
    <s v="Fairbanks"/>
    <x v="0"/>
    <x v="0"/>
    <x v="7"/>
    <n v="4"/>
    <x v="30"/>
  </r>
  <r>
    <x v="155"/>
    <n v="51117"/>
    <x v="13"/>
    <x v="13"/>
    <s v="LuminousGlow Tinted Sunscreen 100ml"/>
    <x v="3"/>
    <n v="150"/>
    <n v="26.35"/>
    <n v="3952.5"/>
    <n v="9"/>
    <n v="1350"/>
    <n v="17.350000000000001"/>
    <n v="2602.5"/>
    <n v="0.65844402277039848"/>
    <s v="C0014"/>
    <s v="Stellar Dynamo Corp."/>
    <s v="Olivia Harrison"/>
    <x v="3"/>
    <x v="14"/>
    <s v="Richmond"/>
    <x v="2"/>
    <x v="0"/>
    <x v="7"/>
    <n v="4"/>
    <x v="30"/>
  </r>
  <r>
    <x v="155"/>
    <n v="51118"/>
    <x v="0"/>
    <x v="0"/>
    <s v="HydraBloom Hydrating Moisturizer 100ml"/>
    <x v="0"/>
    <n v="100"/>
    <n v="24.85"/>
    <n v="2485"/>
    <n v="7.75"/>
    <n v="775"/>
    <n v="17.100000000000001"/>
    <n v="1710"/>
    <n v="0.68812877263581484"/>
    <s v="C0062"/>
    <s v="Nikolai Hayes"/>
    <s v="Benjamin Ingram"/>
    <x v="0"/>
    <x v="38"/>
    <s v="Billings"/>
    <x v="0"/>
    <x v="0"/>
    <x v="7"/>
    <n v="4"/>
    <x v="30"/>
  </r>
  <r>
    <x v="155"/>
    <n v="51119"/>
    <x v="43"/>
    <x v="43"/>
    <s v="PureFoam Renewing Cleanser 50ml"/>
    <x v="2"/>
    <n v="50"/>
    <n v="7"/>
    <n v="350"/>
    <n v="2.8"/>
    <n v="140"/>
    <n v="4.2"/>
    <n v="210"/>
    <n v="0.6"/>
    <s v="C0043"/>
    <s v="LuminousHue Cosmetix"/>
    <s v="Mia Hughes"/>
    <x v="2"/>
    <x v="13"/>
    <s v="Sacramento"/>
    <x v="0"/>
    <x v="0"/>
    <x v="7"/>
    <n v="4"/>
    <x v="30"/>
  </r>
  <r>
    <x v="155"/>
    <n v="51120"/>
    <x v="17"/>
    <x v="17"/>
    <s v="LuminousGlow Tinted Sunscreen 30ml"/>
    <x v="3"/>
    <n v="150"/>
    <n v="9.6000000000000014"/>
    <n v="1440.0000000000002"/>
    <n v="3.8"/>
    <n v="570"/>
    <n v="5.8000000000000016"/>
    <n v="870.00000000000023"/>
    <n v="0.60416666666666674"/>
    <s v="C0074"/>
    <s v="Seraphina Wilde"/>
    <s v="Lauren King"/>
    <x v="4"/>
    <x v="41"/>
    <s v="Lincoln"/>
    <x v="3"/>
    <x v="0"/>
    <x v="7"/>
    <n v="4"/>
    <x v="30"/>
  </r>
  <r>
    <x v="155"/>
    <n v="51121"/>
    <x v="53"/>
    <x v="53"/>
    <s v="DreamSoothe Overnight Mask 100g"/>
    <x v="5"/>
    <n v="100"/>
    <n v="21.75"/>
    <n v="2175"/>
    <n v="9.5500000000000007"/>
    <n v="955"/>
    <n v="12.2"/>
    <n v="1220"/>
    <n v="0.56091954022988511"/>
    <s v="C0011"/>
    <s v="Celestial Silk Luxe Skincare"/>
    <s v="Joseph Simmons"/>
    <x v="4"/>
    <x v="19"/>
    <s v="Minneapolis"/>
    <x v="3"/>
    <x v="0"/>
    <x v="7"/>
    <n v="4"/>
    <x v="30"/>
  </r>
  <r>
    <x v="155"/>
    <n v="51122"/>
    <x v="12"/>
    <x v="12"/>
    <s v="PorePurify Exfoliating Tonic 150ml"/>
    <x v="4"/>
    <n v="50"/>
    <n v="15.95"/>
    <n v="797.5"/>
    <n v="5.2"/>
    <n v="260"/>
    <n v="10.75"/>
    <n v="537.5"/>
    <n v="0.6739811912225705"/>
    <s v="C0059"/>
    <s v="Eamon Kingsley"/>
    <s v="James Edwards"/>
    <x v="3"/>
    <x v="37"/>
    <s v="Newark"/>
    <x v="1"/>
    <x v="0"/>
    <x v="7"/>
    <n v="4"/>
    <x v="30"/>
  </r>
  <r>
    <x v="156"/>
    <n v="51123"/>
    <x v="10"/>
    <x v="10"/>
    <s v="LuminousGlow Tinted Sunscreen 50ml"/>
    <x v="3"/>
    <n v="200"/>
    <n v="16.95"/>
    <n v="3390"/>
    <n v="5.2"/>
    <n v="1040"/>
    <n v="11.75"/>
    <n v="2350"/>
    <n v="0.69321533923303835"/>
    <s v="C0023"/>
    <s v="Rosy Hue Beauty"/>
    <s v="Benjamin Ingram"/>
    <x v="0"/>
    <x v="22"/>
    <s v="Boise"/>
    <x v="0"/>
    <x v="0"/>
    <x v="7"/>
    <n v="5"/>
    <x v="31"/>
  </r>
  <r>
    <x v="156"/>
    <n v="51124"/>
    <x v="23"/>
    <x v="23"/>
    <s v="RadiantGlow Gel Cleanser 50ml"/>
    <x v="2"/>
    <n v="50"/>
    <n v="4.7"/>
    <n v="235"/>
    <n v="2.2999999999999998"/>
    <n v="115"/>
    <n v="2.4000000000000004"/>
    <n v="120"/>
    <n v="0.51063829787234039"/>
    <s v="C0066"/>
    <s v="MoonlitBloom Creations"/>
    <s v="Daniel Nelson"/>
    <x v="0"/>
    <x v="3"/>
    <s v="Gillette"/>
    <x v="0"/>
    <x v="0"/>
    <x v="7"/>
    <n v="5"/>
    <x v="31"/>
  </r>
  <r>
    <x v="156"/>
    <n v="51125"/>
    <x v="11"/>
    <x v="11"/>
    <s v="ClearSkies UV Defense SPF 30 100ml"/>
    <x v="3"/>
    <n v="50"/>
    <n v="32.549999999999997"/>
    <n v="1627.4999999999998"/>
    <n v="11.25"/>
    <n v="562.5"/>
    <n v="21.299999999999997"/>
    <n v="1064.9999999999998"/>
    <n v="0.65437788018433174"/>
    <s v="C0008"/>
    <s v="Serenity Sinclair"/>
    <s v="Ashley Turner"/>
    <x v="2"/>
    <x v="13"/>
    <s v="San Francisco"/>
    <x v="0"/>
    <x v="0"/>
    <x v="7"/>
    <n v="5"/>
    <x v="31"/>
  </r>
  <r>
    <x v="156"/>
    <n v="51126"/>
    <x v="52"/>
    <x v="52"/>
    <s v="CalmBliss Soothing Toner 100ml"/>
    <x v="4"/>
    <n v="50"/>
    <n v="13"/>
    <n v="650"/>
    <n v="4.7"/>
    <n v="235"/>
    <n v="8.3000000000000007"/>
    <n v="415"/>
    <n v="0.63846153846153841"/>
    <s v="C0052"/>
    <s v="OceanQuest Enterprises"/>
    <s v="Emily Clarke"/>
    <x v="3"/>
    <x v="9"/>
    <s v="Charleston"/>
    <x v="2"/>
    <x v="0"/>
    <x v="7"/>
    <n v="5"/>
    <x v="31"/>
  </r>
  <r>
    <x v="156"/>
    <n v="51127"/>
    <x v="38"/>
    <x v="38"/>
    <s v="CrystalGlow Gentle Exfoliator 100ml"/>
    <x v="7"/>
    <n v="50"/>
    <n v="19.95"/>
    <n v="997.5"/>
    <n v="7.45"/>
    <n v="372.5"/>
    <n v="12.5"/>
    <n v="625"/>
    <n v="0.62656641604010022"/>
    <s v="C0030"/>
    <s v="BlossomRadiance Essentials"/>
    <s v="Michael Evans"/>
    <x v="1"/>
    <x v="10"/>
    <s v="San Antonio"/>
    <x v="2"/>
    <x v="0"/>
    <x v="7"/>
    <n v="5"/>
    <x v="31"/>
  </r>
  <r>
    <x v="156"/>
    <n v="51128"/>
    <x v="58"/>
    <x v="58"/>
    <s v="ElixirMelt Makeup Remover Oil  150ml"/>
    <x v="6"/>
    <n v="50"/>
    <n v="10.45"/>
    <n v="522.5"/>
    <n v="5.2"/>
    <n v="260"/>
    <n v="5.2499999999999991"/>
    <n v="262.5"/>
    <n v="0.50239234449760761"/>
    <s v="C0071"/>
    <s v="Cressida Steele"/>
    <s v="Matthew Walker"/>
    <x v="1"/>
    <x v="40"/>
    <s v="Nashville"/>
    <x v="2"/>
    <x v="0"/>
    <x v="7"/>
    <n v="5"/>
    <x v="31"/>
  </r>
  <r>
    <x v="156"/>
    <n v="51129"/>
    <x v="42"/>
    <x v="42"/>
    <s v="AquaFresh Hydrating Toner 200ml"/>
    <x v="4"/>
    <n v="100"/>
    <n v="19.600000000000001"/>
    <n v="1960.0000000000002"/>
    <n v="6.6"/>
    <n v="660"/>
    <n v="13.000000000000002"/>
    <n v="1300.0000000000002"/>
    <n v="0.66326530612244905"/>
    <s v="C0003"/>
    <s v="Rosy Flair Beauty"/>
    <s v="Elizabeth Young"/>
    <x v="2"/>
    <x v="13"/>
    <s v="Los Angeles"/>
    <x v="0"/>
    <x v="0"/>
    <x v="7"/>
    <n v="5"/>
    <x v="31"/>
  </r>
  <r>
    <x v="156"/>
    <n v="51130"/>
    <x v="0"/>
    <x v="0"/>
    <s v="HydraBloom Hydrating Moisturizer 100ml"/>
    <x v="0"/>
    <n v="100"/>
    <n v="24.85"/>
    <n v="2485"/>
    <n v="7.75"/>
    <n v="775"/>
    <n v="17.100000000000001"/>
    <n v="1710"/>
    <n v="0.68812877263581484"/>
    <s v="C0046"/>
    <s v="CrimsonPeak Ventures"/>
    <s v="Michael Evans"/>
    <x v="1"/>
    <x v="10"/>
    <s v="Fort Worth"/>
    <x v="2"/>
    <x v="0"/>
    <x v="7"/>
    <n v="5"/>
    <x v="31"/>
  </r>
  <r>
    <x v="157"/>
    <n v="51131"/>
    <x v="32"/>
    <x v="32"/>
    <s v="AquaFresh Hydrating Toner 150ml"/>
    <x v="4"/>
    <n v="50"/>
    <n v="14.95"/>
    <n v="747.5"/>
    <n v="4.45"/>
    <n v="222.5"/>
    <n v="10.5"/>
    <n v="525"/>
    <n v="0.7023411371237458"/>
    <s v="C0077"/>
    <s v="EmeraldSphere Solutions"/>
    <s v="Grace Allen"/>
    <x v="2"/>
    <x v="20"/>
    <s v="Fairbanks"/>
    <x v="0"/>
    <x v="0"/>
    <x v="7"/>
    <n v="6"/>
    <x v="31"/>
  </r>
  <r>
    <x v="157"/>
    <n v="51132"/>
    <x v="37"/>
    <x v="37"/>
    <s v="SunGuard Shield SPF 50+ 100ml"/>
    <x v="3"/>
    <n v="250"/>
    <n v="24.75"/>
    <n v="6187.5"/>
    <n v="7.75"/>
    <n v="1937.5"/>
    <n v="17"/>
    <n v="4250"/>
    <n v="0.68686868686868685"/>
    <s v="C0014"/>
    <s v="Stellar Dynamo Corp."/>
    <s v="Olivia Harrison"/>
    <x v="3"/>
    <x v="14"/>
    <s v="Richmond"/>
    <x v="2"/>
    <x v="0"/>
    <x v="7"/>
    <n v="6"/>
    <x v="31"/>
  </r>
  <r>
    <x v="157"/>
    <n v="51133"/>
    <x v="39"/>
    <x v="39"/>
    <s v="SunGuard Shield SPF 50+ 50ml"/>
    <x v="3"/>
    <n v="200"/>
    <n v="14.45"/>
    <n v="2890"/>
    <n v="4.45"/>
    <n v="890"/>
    <n v="10"/>
    <n v="2000"/>
    <n v="0.69204152249134943"/>
    <s v="C0062"/>
    <s v="Nikolai Hayes"/>
    <s v="Benjamin Ingram"/>
    <x v="0"/>
    <x v="38"/>
    <s v="Billings"/>
    <x v="0"/>
    <x v="0"/>
    <x v="7"/>
    <n v="6"/>
    <x v="31"/>
  </r>
  <r>
    <x v="157"/>
    <n v="51134"/>
    <x v="1"/>
    <x v="1"/>
    <s v="VitaGlow Brightening Serum 30ml"/>
    <x v="1"/>
    <n v="50"/>
    <n v="22.1"/>
    <n v="1105"/>
    <n v="7.6"/>
    <n v="380"/>
    <n v="14.500000000000002"/>
    <n v="725"/>
    <n v="0.65610859728506787"/>
    <s v="C0036"/>
    <s v="MoonlightHarbor Beauty"/>
    <s v="Rachel Owens"/>
    <x v="4"/>
    <x v="31"/>
    <s v="Milwaukee"/>
    <x v="3"/>
    <x v="0"/>
    <x v="7"/>
    <n v="6"/>
    <x v="31"/>
  </r>
  <r>
    <x v="157"/>
    <n v="51135"/>
    <x v="10"/>
    <x v="10"/>
    <s v="LuminousGlow Tinted Sunscreen 50ml"/>
    <x v="3"/>
    <n v="150"/>
    <n v="16.95"/>
    <n v="2542.5"/>
    <n v="5.2"/>
    <n v="780"/>
    <n v="11.75"/>
    <n v="1762.5"/>
    <n v="0.69321533923303835"/>
    <s v="C0072"/>
    <s v="BlossomLuxe Essentials"/>
    <s v="James Edwards"/>
    <x v="3"/>
    <x v="43"/>
    <s v="Philadelphia"/>
    <x v="1"/>
    <x v="0"/>
    <x v="7"/>
    <n v="6"/>
    <x v="31"/>
  </r>
  <r>
    <x v="157"/>
    <n v="51136"/>
    <x v="20"/>
    <x v="20"/>
    <s v="VelvetSkin Renewing Scrub 100ml"/>
    <x v="7"/>
    <n v="50"/>
    <n v="20.849999999999998"/>
    <n v="1042.5"/>
    <n v="8.1999999999999993"/>
    <n v="410"/>
    <n v="12.649999999999999"/>
    <n v="632.5"/>
    <n v="0.60671462829736211"/>
    <s v="C0017"/>
    <s v="Seraphina Hart"/>
    <s v="David Carter"/>
    <x v="1"/>
    <x v="2"/>
    <s v="Buffalo"/>
    <x v="1"/>
    <x v="0"/>
    <x v="7"/>
    <n v="6"/>
    <x v="31"/>
  </r>
  <r>
    <x v="157"/>
    <n v="51137"/>
    <x v="37"/>
    <x v="37"/>
    <s v="SunGuard Shield SPF 50+ 100ml"/>
    <x v="3"/>
    <n v="200"/>
    <n v="24.75"/>
    <n v="4950"/>
    <n v="7.75"/>
    <n v="1550"/>
    <n v="17"/>
    <n v="3400"/>
    <n v="0.68686868686868685"/>
    <s v="C0060"/>
    <s v="GoldenHarbor Cosmetix"/>
    <s v="Christopher Green"/>
    <x v="0"/>
    <x v="35"/>
    <s v="Salt Lake City"/>
    <x v="0"/>
    <x v="0"/>
    <x v="7"/>
    <n v="6"/>
    <x v="31"/>
  </r>
  <r>
    <x v="157"/>
    <n v="51138"/>
    <x v="8"/>
    <x v="8"/>
    <s v="CrystalClear Hyaluronic Boost 30ml"/>
    <x v="1"/>
    <n v="100"/>
    <n v="19.100000000000001"/>
    <n v="1910.0000000000002"/>
    <n v="6.6"/>
    <n v="660"/>
    <n v="12.500000000000002"/>
    <n v="1250.0000000000002"/>
    <n v="0.65445026178010479"/>
    <s v="C0071"/>
    <s v="Cressida Steele"/>
    <s v="Matthew Walker"/>
    <x v="1"/>
    <x v="40"/>
    <s v="Nashville"/>
    <x v="2"/>
    <x v="0"/>
    <x v="7"/>
    <n v="6"/>
    <x v="31"/>
  </r>
  <r>
    <x v="157"/>
    <n v="51139"/>
    <x v="25"/>
    <x v="25"/>
    <s v="PureFoam Renewing Cleanser 100ml"/>
    <x v="2"/>
    <n v="50"/>
    <n v="12.45"/>
    <n v="622.5"/>
    <n v="5.2"/>
    <n v="260"/>
    <n v="7.2499999999999991"/>
    <n v="362.5"/>
    <n v="0.58232931726907633"/>
    <s v="C0069"/>
    <s v="RadiantElixir Skincare"/>
    <s v="Olivia Harrison"/>
    <x v="3"/>
    <x v="39"/>
    <s v="Wilmington"/>
    <x v="2"/>
    <x v="0"/>
    <x v="7"/>
    <n v="6"/>
    <x v="31"/>
  </r>
  <r>
    <x v="158"/>
    <n v="51140"/>
    <x v="13"/>
    <x v="13"/>
    <s v="LuminousGlow Tinted Sunscreen 100ml"/>
    <x v="3"/>
    <n v="100"/>
    <n v="26.35"/>
    <n v="2635"/>
    <n v="9"/>
    <n v="900"/>
    <n v="17.350000000000001"/>
    <n v="1735"/>
    <n v="0.65844402277039848"/>
    <s v="C0008"/>
    <s v="Serenity Sinclair"/>
    <s v="Ashley Turner"/>
    <x v="2"/>
    <x v="13"/>
    <s v="San Francisco"/>
    <x v="0"/>
    <x v="0"/>
    <x v="7"/>
    <n v="7"/>
    <x v="31"/>
  </r>
  <r>
    <x v="158"/>
    <n v="51141"/>
    <x v="0"/>
    <x v="0"/>
    <s v="HydraBloom Hydrating Moisturizer 100ml"/>
    <x v="0"/>
    <n v="150"/>
    <n v="24.85"/>
    <n v="3727.5"/>
    <n v="7.75"/>
    <n v="1162.5"/>
    <n v="17.100000000000001"/>
    <n v="2565"/>
    <n v="0.68812877263581484"/>
    <s v="C0050"/>
    <s v="SolarLuxe Incorporated"/>
    <s v="Joseph Simmons"/>
    <x v="4"/>
    <x v="28"/>
    <s v="Fargo"/>
    <x v="3"/>
    <x v="0"/>
    <x v="7"/>
    <n v="7"/>
    <x v="31"/>
  </r>
  <r>
    <x v="158"/>
    <n v="51142"/>
    <x v="0"/>
    <x v="0"/>
    <s v="HydraBloom Hydrating Moisturizer 100ml"/>
    <x v="0"/>
    <n v="50"/>
    <n v="24.85"/>
    <n v="1242.5"/>
    <n v="7.75"/>
    <n v="387.5"/>
    <n v="17.100000000000001"/>
    <n v="855"/>
    <n v="0.68812877263581484"/>
    <s v="C0078"/>
    <s v="CosmoLink Incorporated"/>
    <s v="William Jenkins"/>
    <x v="3"/>
    <x v="6"/>
    <s v="Jacksonville"/>
    <x v="2"/>
    <x v="0"/>
    <x v="7"/>
    <n v="7"/>
    <x v="31"/>
  </r>
  <r>
    <x v="158"/>
    <n v="51143"/>
    <x v="14"/>
    <x v="14"/>
    <s v="DewDrop Hydration Sheet Mask"/>
    <x v="5"/>
    <n v="150"/>
    <n v="17.350000000000001"/>
    <n v="2602.5"/>
    <n v="7.45"/>
    <n v="1117.5"/>
    <n v="9.9000000000000021"/>
    <n v="1485"/>
    <n v="0.57060518731988474"/>
    <s v="C0019"/>
    <s v="Delilah Prescott"/>
    <s v="Benjamin Lawson"/>
    <x v="1"/>
    <x v="25"/>
    <s v="Kansas City"/>
    <x v="3"/>
    <x v="0"/>
    <x v="7"/>
    <n v="7"/>
    <x v="31"/>
  </r>
  <r>
    <x v="158"/>
    <n v="51144"/>
    <x v="10"/>
    <x v="10"/>
    <s v="LuminousGlow Tinted Sunscreen 50ml"/>
    <x v="3"/>
    <n v="100"/>
    <n v="16.95"/>
    <n v="1695"/>
    <n v="5.2"/>
    <n v="520"/>
    <n v="11.75"/>
    <n v="1175"/>
    <n v="0.69321533923303835"/>
    <s v="C0058"/>
    <s v="Octavia Tate"/>
    <s v="Andrew Parker"/>
    <x v="3"/>
    <x v="36"/>
    <s v="Burlington"/>
    <x v="1"/>
    <x v="0"/>
    <x v="7"/>
    <n v="7"/>
    <x v="31"/>
  </r>
  <r>
    <x v="158"/>
    <n v="51145"/>
    <x v="33"/>
    <x v="33"/>
    <s v="GlowRevive Detox Clay Mask 100g"/>
    <x v="5"/>
    <n v="100"/>
    <n v="18.95"/>
    <n v="1895"/>
    <n v="8.1999999999999993"/>
    <n v="820"/>
    <n v="10.75"/>
    <n v="1075"/>
    <n v="0.56728232189973615"/>
    <s v="C0020"/>
    <s v="Lyric Davenport"/>
    <s v="Elizabeth Young"/>
    <x v="2"/>
    <x v="13"/>
    <s v="San Diego"/>
    <x v="0"/>
    <x v="0"/>
    <x v="7"/>
    <n v="7"/>
    <x v="31"/>
  </r>
  <r>
    <x v="158"/>
    <n v="51146"/>
    <x v="18"/>
    <x v="18"/>
    <s v="PurePurge Micellar Cleansing Water 100ml"/>
    <x v="6"/>
    <n v="50"/>
    <n v="3.9"/>
    <n v="195"/>
    <n v="2.2999999999999998"/>
    <n v="115"/>
    <n v="1.6"/>
    <n v="80"/>
    <n v="0.41025641025641024"/>
    <s v="C0067"/>
    <s v="Oberon Sterling"/>
    <s v="Rachel Owens"/>
    <x v="4"/>
    <x v="16"/>
    <s v="Springfield"/>
    <x v="3"/>
    <x v="0"/>
    <x v="7"/>
    <n v="7"/>
    <x v="31"/>
  </r>
  <r>
    <x v="159"/>
    <n v="51147"/>
    <x v="22"/>
    <x v="22"/>
    <s v="PurePurge Micellar Cleansing Water 150ml"/>
    <x v="6"/>
    <n v="100"/>
    <n v="10.050000000000001"/>
    <n v="1005.0000000000001"/>
    <n v="4.45"/>
    <n v="445"/>
    <n v="5.6000000000000005"/>
    <n v="560.00000000000011"/>
    <n v="0.55721393034825872"/>
    <s v="C0032"/>
    <s v="AquaFusion Incorporated"/>
    <s v="Ashley Turner"/>
    <x v="2"/>
    <x v="13"/>
    <s v="San Jose"/>
    <x v="0"/>
    <x v="0"/>
    <x v="7"/>
    <n v="10"/>
    <x v="31"/>
  </r>
  <r>
    <x v="159"/>
    <n v="51148"/>
    <x v="8"/>
    <x v="8"/>
    <s v="CrystalClear Hyaluronic Boost 30ml"/>
    <x v="1"/>
    <n v="150"/>
    <n v="19.100000000000001"/>
    <n v="2865"/>
    <n v="6.6"/>
    <n v="990"/>
    <n v="12.500000000000002"/>
    <n v="1875"/>
    <n v="0.65445026178010468"/>
    <s v="C0075"/>
    <s v="Ignatius Flynn"/>
    <s v="Samuel Moore"/>
    <x v="0"/>
    <x v="1"/>
    <s v="Flagstaff"/>
    <x v="0"/>
    <x v="0"/>
    <x v="7"/>
    <n v="10"/>
    <x v="31"/>
  </r>
  <r>
    <x v="159"/>
    <n v="51149"/>
    <x v="48"/>
    <x v="48"/>
    <s v="CrystalGlow Gentle Exfoliator 150ml"/>
    <x v="7"/>
    <n v="50"/>
    <n v="24.75"/>
    <n v="1237.5"/>
    <n v="10.75"/>
    <n v="537.5"/>
    <n v="14"/>
    <n v="700"/>
    <n v="0.56565656565656564"/>
    <s v="C0011"/>
    <s v="Celestial Silk Luxe Skincare"/>
    <s v="Joseph Simmons"/>
    <x v="4"/>
    <x v="19"/>
    <s v="Minneapolis"/>
    <x v="3"/>
    <x v="0"/>
    <x v="7"/>
    <n v="10"/>
    <x v="31"/>
  </r>
  <r>
    <x v="159"/>
    <n v="51150"/>
    <x v="5"/>
    <x v="5"/>
    <s v="ClearSkies UV Defense SPF 30 50ml"/>
    <x v="3"/>
    <n v="50"/>
    <n v="18.95"/>
    <n v="947.5"/>
    <n v="6.55"/>
    <n v="327.5"/>
    <n v="12.399999999999999"/>
    <n v="620"/>
    <n v="0.65435356200527706"/>
    <s v="C0053"/>
    <s v="QuantumPulse Systems"/>
    <s v="Samantha Mitchell"/>
    <x v="4"/>
    <x v="17"/>
    <s v="Cleveland"/>
    <x v="3"/>
    <x v="0"/>
    <x v="7"/>
    <n v="10"/>
    <x v="31"/>
  </r>
  <r>
    <x v="159"/>
    <n v="51151"/>
    <x v="12"/>
    <x v="12"/>
    <s v="PorePurify Exfoliating Tonic 150ml"/>
    <x v="4"/>
    <n v="100"/>
    <n v="15.95"/>
    <n v="1595"/>
    <n v="5.2"/>
    <n v="520"/>
    <n v="10.75"/>
    <n v="1075"/>
    <n v="0.6739811912225705"/>
    <s v="C0024"/>
    <s v="Moonlight Grace Essentials"/>
    <s v="Jessica Foster"/>
    <x v="2"/>
    <x v="20"/>
    <s v="Nome"/>
    <x v="0"/>
    <x v="0"/>
    <x v="7"/>
    <n v="10"/>
    <x v="31"/>
  </r>
  <r>
    <x v="159"/>
    <n v="51152"/>
    <x v="43"/>
    <x v="43"/>
    <s v="PureFoam Renewing Cleanser 50ml"/>
    <x v="2"/>
    <n v="100"/>
    <n v="7"/>
    <n v="700"/>
    <n v="2.8"/>
    <n v="280"/>
    <n v="4.2"/>
    <n v="420"/>
    <n v="0.6"/>
    <s v="C0070"/>
    <s v="PurePetals Beauty"/>
    <s v="Nicholas Coleman"/>
    <x v="4"/>
    <x v="27"/>
    <s v="Lansing"/>
    <x v="3"/>
    <x v="0"/>
    <x v="7"/>
    <n v="10"/>
    <x v="31"/>
  </r>
  <r>
    <x v="159"/>
    <n v="51153"/>
    <x v="4"/>
    <x v="4"/>
    <s v="HydraBloom Hydrating Moisturizer 50ml"/>
    <x v="0"/>
    <n v="50"/>
    <n v="14.95"/>
    <n v="747.5"/>
    <n v="4.45"/>
    <n v="222.5"/>
    <n v="10.5"/>
    <n v="525"/>
    <n v="0.7023411371237458"/>
    <s v="C0006"/>
    <s v="Maeve Kingsley"/>
    <s v="Christopher Green"/>
    <x v="0"/>
    <x v="21"/>
    <s v="Las Vegas"/>
    <x v="0"/>
    <x v="0"/>
    <x v="7"/>
    <n v="10"/>
    <x v="31"/>
  </r>
  <r>
    <x v="159"/>
    <n v="51154"/>
    <x v="23"/>
    <x v="23"/>
    <s v="RadiantGlow Gel Cleanser 50ml"/>
    <x v="2"/>
    <n v="50"/>
    <n v="4.7"/>
    <n v="235"/>
    <n v="2.2999999999999998"/>
    <n v="115"/>
    <n v="2.4000000000000004"/>
    <n v="120"/>
    <n v="0.51063829787234039"/>
    <s v="C0041"/>
    <s v="Cassiopeia Dawson"/>
    <s v="Benjamin Lawson"/>
    <x v="1"/>
    <x v="5"/>
    <s v="Oklahoma City"/>
    <x v="2"/>
    <x v="0"/>
    <x v="7"/>
    <n v="10"/>
    <x v="31"/>
  </r>
  <r>
    <x v="159"/>
    <n v="51155"/>
    <x v="1"/>
    <x v="1"/>
    <s v="VitaGlow Brightening Serum 30ml"/>
    <x v="1"/>
    <n v="50"/>
    <n v="22.1"/>
    <n v="1105"/>
    <n v="7.6"/>
    <n v="380"/>
    <n v="14.500000000000002"/>
    <n v="725"/>
    <n v="0.65610859728506787"/>
    <s v="C0081"/>
    <s v="SecretSapphire Creations"/>
    <s v="David Carter"/>
    <x v="1"/>
    <x v="2"/>
    <s v="Syracuse"/>
    <x v="1"/>
    <x v="0"/>
    <x v="7"/>
    <n v="10"/>
    <x v="31"/>
  </r>
  <r>
    <x v="159"/>
    <n v="51156"/>
    <x v="37"/>
    <x v="37"/>
    <s v="SunGuard Shield SPF 50+ 100ml"/>
    <x v="3"/>
    <n v="250"/>
    <n v="24.75"/>
    <n v="6187.5"/>
    <n v="7.75"/>
    <n v="1937.5"/>
    <n v="17"/>
    <n v="4250"/>
    <n v="0.68686868686868685"/>
    <s v="C0014"/>
    <s v="Stellar Dynamo Corp."/>
    <s v="Olivia Harrison"/>
    <x v="3"/>
    <x v="14"/>
    <s v="Richmond"/>
    <x v="2"/>
    <x v="0"/>
    <x v="7"/>
    <n v="10"/>
    <x v="31"/>
  </r>
  <r>
    <x v="160"/>
    <n v="51157"/>
    <x v="51"/>
    <x v="51"/>
    <s v="SunGuard Shield SPF 50+ 30ml"/>
    <x v="3"/>
    <n v="250"/>
    <n v="9.9"/>
    <n v="2475"/>
    <n v="3.3"/>
    <n v="825"/>
    <n v="6.6000000000000005"/>
    <n v="1650"/>
    <n v="0.66666666666666663"/>
    <s v="C0065"/>
    <s v="CelestialGlow Essentials"/>
    <s v="Benjamin Lawson"/>
    <x v="1"/>
    <x v="25"/>
    <s v="Kansas City"/>
    <x v="3"/>
    <x v="0"/>
    <x v="7"/>
    <n v="11"/>
    <x v="31"/>
  </r>
  <r>
    <x v="160"/>
    <n v="51158"/>
    <x v="37"/>
    <x v="37"/>
    <s v="SunGuard Shield SPF 50+ 100ml"/>
    <x v="3"/>
    <n v="150"/>
    <n v="24.75"/>
    <n v="3712.5"/>
    <n v="7.75"/>
    <n v="1162.5"/>
    <n v="17"/>
    <n v="2550"/>
    <n v="0.68686868686868685"/>
    <s v="C0029"/>
    <s v="OpulentSilk Beauty"/>
    <s v="Samantha Mitchell"/>
    <x v="4"/>
    <x v="15"/>
    <s v="Louisville"/>
    <x v="2"/>
    <x v="0"/>
    <x v="7"/>
    <n v="11"/>
    <x v="31"/>
  </r>
  <r>
    <x v="160"/>
    <n v="51159"/>
    <x v="11"/>
    <x v="11"/>
    <s v="ClearSkies UV Defense SPF 30 100ml"/>
    <x v="3"/>
    <n v="50"/>
    <n v="32.549999999999997"/>
    <n v="1627.4999999999998"/>
    <n v="11.25"/>
    <n v="562.5"/>
    <n v="21.299999999999997"/>
    <n v="1064.9999999999998"/>
    <n v="0.65437788018433174"/>
    <s v="C0076"/>
    <s v="ThunderWave Technologies"/>
    <s v="Andrew Parker"/>
    <x v="3"/>
    <x v="42"/>
    <s v="Boston"/>
    <x v="1"/>
    <x v="0"/>
    <x v="7"/>
    <n v="11"/>
    <x v="31"/>
  </r>
  <r>
    <x v="160"/>
    <n v="51160"/>
    <x v="8"/>
    <x v="8"/>
    <s v="CrystalClear Hyaluronic Boost 30ml"/>
    <x v="1"/>
    <n v="50"/>
    <n v="19.100000000000001"/>
    <n v="955.00000000000011"/>
    <n v="6.6"/>
    <n v="330"/>
    <n v="12.500000000000002"/>
    <n v="625.00000000000011"/>
    <n v="0.65445026178010479"/>
    <s v="C0037"/>
    <s v="PureWhisper Essentials"/>
    <s v="Lauren King"/>
    <x v="4"/>
    <x v="18"/>
    <s v="Des Moines"/>
    <x v="3"/>
    <x v="0"/>
    <x v="7"/>
    <n v="11"/>
    <x v="31"/>
  </r>
  <r>
    <x v="160"/>
    <n v="51161"/>
    <x v="6"/>
    <x v="6"/>
    <s v="CrystalClear Hyaluronic Boost 15ml"/>
    <x v="1"/>
    <n v="50"/>
    <n v="14.75"/>
    <n v="737.5"/>
    <n v="5.45"/>
    <n v="272.5"/>
    <n v="9.3000000000000007"/>
    <n v="465"/>
    <n v="0.63050847457627124"/>
    <s v="C0068"/>
    <s v="IvoryRadiance Cosmetix"/>
    <s v="Olivia Harrison"/>
    <x v="3"/>
    <x v="7"/>
    <s v="Annapolis"/>
    <x v="2"/>
    <x v="0"/>
    <x v="7"/>
    <n v="11"/>
    <x v="31"/>
  </r>
  <r>
    <x v="160"/>
    <n v="51162"/>
    <x v="1"/>
    <x v="1"/>
    <s v="VitaGlow Brightening Serum 30ml"/>
    <x v="1"/>
    <n v="100"/>
    <n v="22.1"/>
    <n v="2210"/>
    <n v="7.6"/>
    <n v="760"/>
    <n v="14.500000000000002"/>
    <n v="1450"/>
    <n v="0.65610859728506787"/>
    <s v="C0007"/>
    <s v="Orion Sterling"/>
    <s v="Jessica Foster"/>
    <x v="2"/>
    <x v="20"/>
    <s v="Anchorage"/>
    <x v="0"/>
    <x v="0"/>
    <x v="7"/>
    <n v="11"/>
    <x v="31"/>
  </r>
  <r>
    <x v="160"/>
    <n v="51163"/>
    <x v="61"/>
    <x v="61"/>
    <s v="PureDerm Micro-Exfoliating Gel 150ml"/>
    <x v="7"/>
    <n v="100"/>
    <n v="32.25"/>
    <n v="3225"/>
    <n v="14.25"/>
    <n v="1425"/>
    <n v="18"/>
    <n v="1800"/>
    <n v="0.55813953488372092"/>
    <s v="C0045"/>
    <s v="AuroraBlossom Essentials"/>
    <s v="Ashley Turner"/>
    <x v="2"/>
    <x v="13"/>
    <s v="Fresno"/>
    <x v="0"/>
    <x v="0"/>
    <x v="7"/>
    <n v="11"/>
    <x v="31"/>
  </r>
  <r>
    <x v="160"/>
    <n v="51164"/>
    <x v="40"/>
    <x v="40"/>
    <s v="CalmBliss Soothing Toner 150ml"/>
    <x v="4"/>
    <n v="100"/>
    <n v="19.25"/>
    <n v="1925"/>
    <n v="6.55"/>
    <n v="655"/>
    <n v="12.7"/>
    <n v="1270"/>
    <n v="0.65974025974025974"/>
    <s v="C0080"/>
    <s v="EternalGlow Essentials"/>
    <s v="Samantha Mitchell"/>
    <x v="4"/>
    <x v="17"/>
    <s v="Cincinnati"/>
    <x v="3"/>
    <x v="0"/>
    <x v="7"/>
    <n v="11"/>
    <x v="31"/>
  </r>
  <r>
    <x v="160"/>
    <n v="51165"/>
    <x v="11"/>
    <x v="11"/>
    <s v="ClearSkies UV Defense SPF 30 100ml"/>
    <x v="3"/>
    <n v="100"/>
    <n v="32.549999999999997"/>
    <n v="3254.9999999999995"/>
    <n v="11.25"/>
    <n v="1125"/>
    <n v="21.299999999999997"/>
    <n v="2129.9999999999995"/>
    <n v="0.65437788018433174"/>
    <s v="C0016"/>
    <s v="Griffin Maddox"/>
    <s v="Rachel Owens"/>
    <x v="4"/>
    <x v="16"/>
    <s v="Chicago"/>
    <x v="3"/>
    <x v="0"/>
    <x v="7"/>
    <n v="11"/>
    <x v="31"/>
  </r>
  <r>
    <x v="160"/>
    <n v="51166"/>
    <x v="17"/>
    <x v="17"/>
    <s v="LuminousGlow Tinted Sunscreen 30ml"/>
    <x v="3"/>
    <n v="200"/>
    <n v="9.6000000000000014"/>
    <n v="1920.0000000000002"/>
    <n v="3.8"/>
    <n v="760"/>
    <n v="5.8000000000000016"/>
    <n v="1160.0000000000002"/>
    <n v="0.60416666666666674"/>
    <s v="C0056"/>
    <s v="Imogen West"/>
    <s v="Ava Franklin"/>
    <x v="1"/>
    <x v="33"/>
    <s v="Little Rock"/>
    <x v="2"/>
    <x v="0"/>
    <x v="7"/>
    <n v="11"/>
    <x v="31"/>
  </r>
  <r>
    <x v="161"/>
    <n v="51167"/>
    <x v="1"/>
    <x v="1"/>
    <s v="VitaGlow Brightening Serum 30ml"/>
    <x v="1"/>
    <n v="150"/>
    <n v="22.1"/>
    <n v="3315"/>
    <n v="7.6"/>
    <n v="1140"/>
    <n v="14.500000000000002"/>
    <n v="2175"/>
    <n v="0.65610859728506787"/>
    <s v="C0023"/>
    <s v="Rosy Hue Beauty"/>
    <s v="Benjamin Ingram"/>
    <x v="0"/>
    <x v="22"/>
    <s v="Boise"/>
    <x v="0"/>
    <x v="0"/>
    <x v="7"/>
    <n v="12"/>
    <x v="32"/>
  </r>
  <r>
    <x v="161"/>
    <n v="51168"/>
    <x v="10"/>
    <x v="10"/>
    <s v="LuminousGlow Tinted Sunscreen 50ml"/>
    <x v="3"/>
    <n v="150"/>
    <n v="16.95"/>
    <n v="2542.5"/>
    <n v="5.2"/>
    <n v="780"/>
    <n v="11.75"/>
    <n v="1762.5"/>
    <n v="0.69321533923303835"/>
    <s v="C0074"/>
    <s v="Seraphina Wilde"/>
    <s v="Lauren King"/>
    <x v="4"/>
    <x v="41"/>
    <s v="Lincoln"/>
    <x v="3"/>
    <x v="0"/>
    <x v="7"/>
    <n v="12"/>
    <x v="32"/>
  </r>
  <r>
    <x v="161"/>
    <n v="51169"/>
    <x v="37"/>
    <x v="37"/>
    <s v="SunGuard Shield SPF 50+ 100ml"/>
    <x v="3"/>
    <n v="100"/>
    <n v="24.75"/>
    <n v="2475"/>
    <n v="7.75"/>
    <n v="775"/>
    <n v="17"/>
    <n v="1700"/>
    <n v="0.68686868686868685"/>
    <s v="C0004"/>
    <s v="Enchanted Silk Creations"/>
    <s v="David Carter"/>
    <x v="1"/>
    <x v="2"/>
    <s v="New York City"/>
    <x v="1"/>
    <x v="0"/>
    <x v="7"/>
    <n v="12"/>
    <x v="32"/>
  </r>
  <r>
    <x v="161"/>
    <n v="51170"/>
    <x v="14"/>
    <x v="14"/>
    <s v="DewDrop Hydration Sheet Mask"/>
    <x v="5"/>
    <n v="50"/>
    <n v="17.350000000000001"/>
    <n v="867.50000000000011"/>
    <n v="7.45"/>
    <n v="372.5"/>
    <n v="9.9000000000000021"/>
    <n v="495.00000000000011"/>
    <n v="0.57060518731988474"/>
    <s v="C0051"/>
    <s v="InfinitiCraft Corp."/>
    <s v="William Jenkins"/>
    <x v="3"/>
    <x v="6"/>
    <s v="Tampa"/>
    <x v="2"/>
    <x v="0"/>
    <x v="7"/>
    <n v="12"/>
    <x v="32"/>
  </r>
  <r>
    <x v="161"/>
    <n v="51171"/>
    <x v="1"/>
    <x v="1"/>
    <s v="VitaGlow Brightening Serum 30ml"/>
    <x v="1"/>
    <n v="150"/>
    <n v="22.1"/>
    <n v="3315"/>
    <n v="7.6"/>
    <n v="1140"/>
    <n v="14.500000000000002"/>
    <n v="2175"/>
    <n v="0.65610859728506787"/>
    <s v="C0082"/>
    <s v="OpulentFlair Beauty"/>
    <s v="Jennifer Adams"/>
    <x v="1"/>
    <x v="10"/>
    <s v="El Paso"/>
    <x v="2"/>
    <x v="0"/>
    <x v="7"/>
    <n v="12"/>
    <x v="32"/>
  </r>
  <r>
    <x v="161"/>
    <n v="51172"/>
    <x v="4"/>
    <x v="4"/>
    <s v="HydraBloom Hydrating Moisturizer 50ml"/>
    <x v="0"/>
    <n v="100"/>
    <n v="14.95"/>
    <n v="1495"/>
    <n v="4.45"/>
    <n v="445"/>
    <n v="10.5"/>
    <n v="1050"/>
    <n v="0.7023411371237458"/>
    <s v="C0018"/>
    <s v="Lucian Kingsley"/>
    <s v="Lauren King"/>
    <x v="4"/>
    <x v="11"/>
    <s v="Sioux Falls"/>
    <x v="3"/>
    <x v="0"/>
    <x v="7"/>
    <n v="12"/>
    <x v="32"/>
  </r>
  <r>
    <x v="161"/>
    <n v="51173"/>
    <x v="0"/>
    <x v="0"/>
    <s v="HydraBloom Hydrating Moisturizer 100ml"/>
    <x v="0"/>
    <n v="100"/>
    <n v="24.85"/>
    <n v="2485"/>
    <n v="7.75"/>
    <n v="775"/>
    <n v="17.100000000000001"/>
    <n v="1710"/>
    <n v="0.68812877263581484"/>
    <s v="C0036"/>
    <s v="MoonlightHarbor Beauty"/>
    <s v="Rachel Owens"/>
    <x v="4"/>
    <x v="31"/>
    <s v="Milwaukee"/>
    <x v="3"/>
    <x v="0"/>
    <x v="7"/>
    <n v="12"/>
    <x v="32"/>
  </r>
  <r>
    <x v="161"/>
    <n v="51174"/>
    <x v="51"/>
    <x v="51"/>
    <s v="SunGuard Shield SPF 50+ 30ml"/>
    <x v="3"/>
    <n v="100"/>
    <n v="9.9"/>
    <n v="990"/>
    <n v="3.3"/>
    <n v="330"/>
    <n v="6.6000000000000005"/>
    <n v="660"/>
    <n v="0.66666666666666663"/>
    <s v="C0026"/>
    <s v="Golden Aura Creations"/>
    <s v="Samuel Moore"/>
    <x v="0"/>
    <x v="0"/>
    <s v="Albuquerque"/>
    <x v="0"/>
    <x v="0"/>
    <x v="7"/>
    <n v="12"/>
    <x v="32"/>
  </r>
  <r>
    <x v="162"/>
    <n v="51175"/>
    <x v="10"/>
    <x v="10"/>
    <s v="LuminousGlow Tinted Sunscreen 50ml"/>
    <x v="3"/>
    <n v="100"/>
    <n v="16.95"/>
    <n v="1695"/>
    <n v="5.2"/>
    <n v="520"/>
    <n v="11.75"/>
    <n v="1175"/>
    <n v="0.69321533923303835"/>
    <s v="C0077"/>
    <s v="EmeraldSphere Solutions"/>
    <s v="Grace Allen"/>
    <x v="2"/>
    <x v="20"/>
    <s v="Fairbanks"/>
    <x v="0"/>
    <x v="0"/>
    <x v="7"/>
    <n v="13"/>
    <x v="32"/>
  </r>
  <r>
    <x v="162"/>
    <n v="51176"/>
    <x v="23"/>
    <x v="23"/>
    <s v="RadiantGlow Gel Cleanser 50ml"/>
    <x v="2"/>
    <n v="50"/>
    <n v="4.7"/>
    <n v="235"/>
    <n v="2.2999999999999998"/>
    <n v="115"/>
    <n v="2.4000000000000004"/>
    <n v="120"/>
    <n v="0.51063829787234039"/>
    <s v="C0010"/>
    <s v="Aurora Flair Cosmetix"/>
    <s v="Jennifer Adams"/>
    <x v="1"/>
    <x v="10"/>
    <s v="Dallas"/>
    <x v="2"/>
    <x v="0"/>
    <x v="7"/>
    <n v="13"/>
    <x v="32"/>
  </r>
  <r>
    <x v="162"/>
    <n v="51177"/>
    <x v="35"/>
    <x v="35"/>
    <s v="DreamSoothe Overnight Mask 50g"/>
    <x v="5"/>
    <n v="50"/>
    <n v="14.25"/>
    <n v="712.5"/>
    <n v="6.55"/>
    <n v="327.5"/>
    <n v="7.7"/>
    <n v="385"/>
    <n v="0.54035087719298247"/>
    <s v="C0055"/>
    <s v="TimelessAura Luxe Skincare"/>
    <s v="Samantha Mitchell"/>
    <x v="4"/>
    <x v="32"/>
    <s v="Charleston"/>
    <x v="2"/>
    <x v="0"/>
    <x v="7"/>
    <n v="13"/>
    <x v="32"/>
  </r>
  <r>
    <x v="162"/>
    <n v="51178"/>
    <x v="30"/>
    <x v="30"/>
    <s v="PurePurge Micellar Cleansing Water 200ml"/>
    <x v="6"/>
    <n v="50"/>
    <n v="18.45"/>
    <n v="922.5"/>
    <n v="7.75"/>
    <n v="387.5"/>
    <n v="10.7"/>
    <n v="535"/>
    <n v="0.57994579945799463"/>
    <s v="C0022"/>
    <s v="Pinnacle Sphere Corp."/>
    <s v="Victoria Reed"/>
    <x v="2"/>
    <x v="4"/>
    <s v="Portland"/>
    <x v="0"/>
    <x v="0"/>
    <x v="7"/>
    <n v="13"/>
    <x v="32"/>
  </r>
  <r>
    <x v="162"/>
    <n v="51179"/>
    <x v="27"/>
    <x v="27"/>
    <s v="LuxeSilk Oil Cleansing Essence 50 ml"/>
    <x v="2"/>
    <n v="100"/>
    <n v="9"/>
    <n v="900"/>
    <n v="3.7"/>
    <n v="370"/>
    <n v="5.3"/>
    <n v="530"/>
    <n v="0.58888888888888891"/>
    <s v="C0073"/>
    <s v="Atlas Kingsley"/>
    <s v="David Carter"/>
    <x v="1"/>
    <x v="2"/>
    <s v="Rochester"/>
    <x v="1"/>
    <x v="0"/>
    <x v="7"/>
    <n v="13"/>
    <x v="32"/>
  </r>
  <r>
    <x v="162"/>
    <n v="51180"/>
    <x v="38"/>
    <x v="38"/>
    <s v="CrystalGlow Gentle Exfoliator 100ml"/>
    <x v="7"/>
    <n v="50"/>
    <n v="19.95"/>
    <n v="997.5"/>
    <n v="7.45"/>
    <n v="372.5"/>
    <n v="12.5"/>
    <n v="625"/>
    <n v="0.62656641604010022"/>
    <s v="C0003"/>
    <s v="Rosy Flair Beauty"/>
    <s v="Elizabeth Young"/>
    <x v="2"/>
    <x v="13"/>
    <s v="Los Angeles"/>
    <x v="0"/>
    <x v="0"/>
    <x v="7"/>
    <n v="13"/>
    <x v="32"/>
  </r>
  <r>
    <x v="162"/>
    <n v="51181"/>
    <x v="35"/>
    <x v="35"/>
    <s v="DreamSoothe Overnight Mask 50g"/>
    <x v="5"/>
    <n v="100"/>
    <n v="14.25"/>
    <n v="1425"/>
    <n v="6.55"/>
    <n v="655"/>
    <n v="7.7"/>
    <n v="770"/>
    <n v="0.54035087719298247"/>
    <s v="C0048"/>
    <s v="Octavia Hart"/>
    <s v="Victoria Reed"/>
    <x v="2"/>
    <x v="24"/>
    <s v="Seattle"/>
    <x v="0"/>
    <x v="0"/>
    <x v="7"/>
    <n v="13"/>
    <x v="32"/>
  </r>
  <r>
    <x v="162"/>
    <n v="51182"/>
    <x v="50"/>
    <x v="50"/>
    <s v="SilkSkin Lightweight Moisture Veil 50ml"/>
    <x v="0"/>
    <n v="100"/>
    <n v="16.349999999999998"/>
    <n v="1634.9999999999998"/>
    <n v="5.2"/>
    <n v="520"/>
    <n v="11.149999999999999"/>
    <n v="1114.9999999999998"/>
    <n v="0.68195718654434245"/>
    <s v="C0079"/>
    <s v="FusionDynamo Group"/>
    <s v="Rachel Owens"/>
    <x v="4"/>
    <x v="16"/>
    <s v="Peoria"/>
    <x v="3"/>
    <x v="0"/>
    <x v="7"/>
    <n v="13"/>
    <x v="32"/>
  </r>
  <r>
    <x v="162"/>
    <n v="51183"/>
    <x v="28"/>
    <x v="28"/>
    <s v="GlowRevive Detox Clay Mask 50g"/>
    <x v="5"/>
    <n v="100"/>
    <n v="11.35"/>
    <n v="1135"/>
    <n v="5.2"/>
    <n v="520"/>
    <n v="6.1499999999999995"/>
    <n v="615"/>
    <n v="0.54185022026431717"/>
    <s v="C0015"/>
    <s v="Octavia Grey"/>
    <s v="Benjamin Lawson"/>
    <x v="1"/>
    <x v="8"/>
    <s v="St. Louis"/>
    <x v="3"/>
    <x v="0"/>
    <x v="7"/>
    <n v="13"/>
    <x v="32"/>
  </r>
  <r>
    <x v="163"/>
    <n v="51184"/>
    <x v="1"/>
    <x v="1"/>
    <s v="VitaGlow Brightening Serum 30ml"/>
    <x v="1"/>
    <n v="50"/>
    <n v="22.1"/>
    <n v="1105"/>
    <n v="7.6"/>
    <n v="380"/>
    <n v="14.500000000000002"/>
    <n v="725"/>
    <n v="0.65610859728506787"/>
    <s v="C0061"/>
    <s v="Aurelia Quinn"/>
    <s v="Mia Hughes"/>
    <x v="2"/>
    <x v="13"/>
    <s v="Oakland"/>
    <x v="0"/>
    <x v="0"/>
    <x v="7"/>
    <n v="14"/>
    <x v="32"/>
  </r>
  <r>
    <x v="163"/>
    <n v="51185"/>
    <x v="13"/>
    <x v="13"/>
    <s v="LuminousGlow Tinted Sunscreen 100ml"/>
    <x v="3"/>
    <n v="250"/>
    <n v="26.35"/>
    <n v="6587.5"/>
    <n v="9"/>
    <n v="2250"/>
    <n v="17.350000000000001"/>
    <n v="4337.5"/>
    <n v="0.65844402277039848"/>
    <s v="C0030"/>
    <s v="BlossomRadiance Essentials"/>
    <s v="Michael Evans"/>
    <x v="1"/>
    <x v="10"/>
    <s v="San Antonio"/>
    <x v="2"/>
    <x v="0"/>
    <x v="7"/>
    <n v="14"/>
    <x v="32"/>
  </r>
  <r>
    <x v="163"/>
    <n v="51186"/>
    <x v="30"/>
    <x v="30"/>
    <s v="PurePurge Micellar Cleansing Water 200ml"/>
    <x v="6"/>
    <n v="50"/>
    <n v="18.45"/>
    <n v="922.5"/>
    <n v="7.75"/>
    <n v="387.5"/>
    <n v="10.7"/>
    <n v="535"/>
    <n v="0.57994579945799463"/>
    <s v="C0071"/>
    <s v="Cressida Steele"/>
    <s v="Matthew Walker"/>
    <x v="1"/>
    <x v="40"/>
    <s v="Nashville"/>
    <x v="2"/>
    <x v="0"/>
    <x v="7"/>
    <n v="14"/>
    <x v="32"/>
  </r>
  <r>
    <x v="163"/>
    <n v="51187"/>
    <x v="56"/>
    <x v="56"/>
    <s v="PureDerm Micro-Exfoliating Gel 100ml"/>
    <x v="7"/>
    <n v="50"/>
    <n v="24.349999999999998"/>
    <n v="1217.5"/>
    <n v="9.5500000000000007"/>
    <n v="477.5"/>
    <n v="14.799999999999997"/>
    <n v="740"/>
    <n v="0.6078028747433265"/>
    <s v="C0005"/>
    <s v="Rylan Callahan"/>
    <s v="Michael Evans"/>
    <x v="1"/>
    <x v="10"/>
    <s v="Houston"/>
    <x v="2"/>
    <x v="0"/>
    <x v="7"/>
    <n v="14"/>
    <x v="32"/>
  </r>
  <r>
    <x v="163"/>
    <n v="51188"/>
    <x v="40"/>
    <x v="40"/>
    <s v="CalmBliss Soothing Toner 150ml"/>
    <x v="4"/>
    <n v="150"/>
    <n v="19.25"/>
    <n v="2887.5"/>
    <n v="6.55"/>
    <n v="982.5"/>
    <n v="12.7"/>
    <n v="1905"/>
    <n v="0.65974025974025974"/>
    <s v="C0042"/>
    <s v="Jasper Monroe"/>
    <s v="Nicholas Coleman"/>
    <x v="4"/>
    <x v="27"/>
    <s v="Detroit"/>
    <x v="3"/>
    <x v="0"/>
    <x v="7"/>
    <n v="14"/>
    <x v="32"/>
  </r>
  <r>
    <x v="163"/>
    <n v="51189"/>
    <x v="16"/>
    <x v="16"/>
    <s v="FreshWipe Cleansing Towelettes  80s"/>
    <x v="6"/>
    <n v="50"/>
    <n v="14.55"/>
    <n v="727.5"/>
    <n v="6.55"/>
    <n v="327.5"/>
    <n v="8"/>
    <n v="400"/>
    <n v="0.54982817869415812"/>
    <s v="C0083"/>
    <s v="CrystalAura Cosmetix"/>
    <s v="Emily Clarke"/>
    <x v="3"/>
    <x v="9"/>
    <s v="Columbia"/>
    <x v="2"/>
    <x v="0"/>
    <x v="7"/>
    <n v="14"/>
    <x v="32"/>
  </r>
  <r>
    <x v="163"/>
    <n v="51190"/>
    <x v="42"/>
    <x v="42"/>
    <s v="AquaFresh Hydrating Toner 200ml"/>
    <x v="4"/>
    <n v="150"/>
    <n v="19.600000000000001"/>
    <n v="2940"/>
    <n v="6.6"/>
    <n v="990"/>
    <n v="13.000000000000002"/>
    <n v="1950"/>
    <n v="0.66326530612244894"/>
    <s v="C0012"/>
    <s v="Radiant Craft Incorporated"/>
    <s v="Samuel Moore"/>
    <x v="0"/>
    <x v="1"/>
    <s v="Phoenix"/>
    <x v="0"/>
    <x v="0"/>
    <x v="7"/>
    <n v="14"/>
    <x v="32"/>
  </r>
  <r>
    <x v="164"/>
    <n v="51191"/>
    <x v="19"/>
    <x v="19"/>
    <s v="ClearSkies UV Defense SPF 30 30ml"/>
    <x v="3"/>
    <n v="100"/>
    <n v="11.299999999999999"/>
    <n v="1130"/>
    <n v="4.7"/>
    <n v="470"/>
    <n v="6.5999999999999988"/>
    <n v="660"/>
    <n v="0.58407079646017701"/>
    <s v="C0059"/>
    <s v="Eamon Kingsley"/>
    <s v="James Edwards"/>
    <x v="3"/>
    <x v="37"/>
    <s v="Newark"/>
    <x v="1"/>
    <x v="0"/>
    <x v="7"/>
    <n v="17"/>
    <x v="32"/>
  </r>
  <r>
    <x v="164"/>
    <n v="51192"/>
    <x v="59"/>
    <x v="59"/>
    <s v="PorePurify Exfoliating Tonic 200ml"/>
    <x v="4"/>
    <n v="100"/>
    <n v="21"/>
    <n v="2100"/>
    <n v="7.6"/>
    <n v="760"/>
    <n v="13.4"/>
    <n v="1340"/>
    <n v="0.63809523809523805"/>
    <s v="C0033"/>
    <s v="ZenithGrove Solutions"/>
    <s v="Ava Franklin"/>
    <x v="1"/>
    <x v="26"/>
    <s v="Birmingham"/>
    <x v="2"/>
    <x v="0"/>
    <x v="7"/>
    <n v="17"/>
    <x v="32"/>
  </r>
  <r>
    <x v="164"/>
    <n v="51193"/>
    <x v="0"/>
    <x v="0"/>
    <s v="HydraBloom Hydrating Moisturizer 100ml"/>
    <x v="0"/>
    <n v="150"/>
    <n v="24.85"/>
    <n v="3727.5"/>
    <n v="7.75"/>
    <n v="1162.5"/>
    <n v="17.100000000000001"/>
    <n v="2565"/>
    <n v="0.68812877263581484"/>
    <s v="C0045"/>
    <s v="AuroraBlossom Essentials"/>
    <s v="Ashley Turner"/>
    <x v="2"/>
    <x v="13"/>
    <s v="Fresno"/>
    <x v="0"/>
    <x v="0"/>
    <x v="7"/>
    <n v="17"/>
    <x v="32"/>
  </r>
  <r>
    <x v="164"/>
    <n v="51194"/>
    <x v="0"/>
    <x v="0"/>
    <s v="HydraBloom Hydrating Moisturizer 100ml"/>
    <x v="0"/>
    <n v="100"/>
    <n v="24.85"/>
    <n v="2485"/>
    <n v="7.75"/>
    <n v="775"/>
    <n v="17.100000000000001"/>
    <n v="1710"/>
    <n v="0.68812877263581484"/>
    <s v="C0009"/>
    <s v="Imelda Sinclair"/>
    <s v="William Jenkins"/>
    <x v="3"/>
    <x v="6"/>
    <s v="Miami"/>
    <x v="2"/>
    <x v="0"/>
    <x v="7"/>
    <n v="17"/>
    <x v="32"/>
  </r>
  <r>
    <x v="164"/>
    <n v="51195"/>
    <x v="22"/>
    <x v="22"/>
    <s v="PurePurge Micellar Cleansing Water 150ml"/>
    <x v="6"/>
    <n v="50"/>
    <n v="10.050000000000001"/>
    <n v="502.50000000000006"/>
    <n v="4.45"/>
    <n v="222.5"/>
    <n v="5.6000000000000005"/>
    <n v="280.00000000000006"/>
    <n v="0.55721393034825872"/>
    <s v="C0052"/>
    <s v="OceanQuest Enterprises"/>
    <s v="Emily Clarke"/>
    <x v="3"/>
    <x v="9"/>
    <s v="Charleston"/>
    <x v="2"/>
    <x v="0"/>
    <x v="7"/>
    <n v="17"/>
    <x v="32"/>
  </r>
  <r>
    <x v="164"/>
    <n v="51196"/>
    <x v="6"/>
    <x v="6"/>
    <s v="CrystalClear Hyaluronic Boost 15ml"/>
    <x v="1"/>
    <n v="100"/>
    <n v="14.75"/>
    <n v="1475"/>
    <n v="5.45"/>
    <n v="545"/>
    <n v="9.3000000000000007"/>
    <n v="930"/>
    <n v="0.63050847457627124"/>
    <s v="C0025"/>
    <s v="Eamon Nash"/>
    <s v="Samuel Moore"/>
    <x v="0"/>
    <x v="1"/>
    <s v="Tucson"/>
    <x v="0"/>
    <x v="0"/>
    <x v="7"/>
    <n v="17"/>
    <x v="32"/>
  </r>
  <r>
    <x v="164"/>
    <n v="51197"/>
    <x v="48"/>
    <x v="48"/>
    <s v="CrystalGlow Gentle Exfoliator 150ml"/>
    <x v="7"/>
    <n v="100"/>
    <n v="24.75"/>
    <n v="2475"/>
    <n v="10.75"/>
    <n v="1075"/>
    <n v="14"/>
    <n v="1400"/>
    <n v="0.56565656565656564"/>
    <s v="C0084"/>
    <s v="RadiantPetals Skincare"/>
    <s v="Joseph Simmons"/>
    <x v="4"/>
    <x v="28"/>
    <s v="Bismarck"/>
    <x v="3"/>
    <x v="0"/>
    <x v="7"/>
    <n v="17"/>
    <x v="32"/>
  </r>
  <r>
    <x v="164"/>
    <n v="51198"/>
    <x v="21"/>
    <x v="21"/>
    <s v="RadiantGlow Gel Cleanser 100ml"/>
    <x v="2"/>
    <n v="150"/>
    <n v="12.25"/>
    <n v="1837.5"/>
    <n v="4.45"/>
    <n v="667.5"/>
    <n v="7.8"/>
    <n v="1170"/>
    <n v="0.63673469387755099"/>
    <s v="C0038"/>
    <s v="StarryGrace Luxe Skincare"/>
    <s v="Olivia Harrison"/>
    <x v="3"/>
    <x v="7"/>
    <s v="Baltimore"/>
    <x v="2"/>
    <x v="0"/>
    <x v="7"/>
    <n v="17"/>
    <x v="32"/>
  </r>
  <r>
    <x v="164"/>
    <n v="51199"/>
    <x v="4"/>
    <x v="4"/>
    <s v="HydraBloom Hydrating Moisturizer 50ml"/>
    <x v="0"/>
    <n v="150"/>
    <n v="14.95"/>
    <n v="2242.5"/>
    <n v="4.45"/>
    <n v="667.5"/>
    <n v="10.5"/>
    <n v="1575"/>
    <n v="0.7023411371237458"/>
    <s v="C0064"/>
    <s v="DiamondElegance Beauty"/>
    <s v="Jessica Foster"/>
    <x v="2"/>
    <x v="20"/>
    <s v="Kodiak"/>
    <x v="0"/>
    <x v="0"/>
    <x v="7"/>
    <n v="17"/>
    <x v="32"/>
  </r>
  <r>
    <x v="164"/>
    <n v="51200"/>
    <x v="0"/>
    <x v="0"/>
    <s v="HydraBloom Hydrating Moisturizer 100ml"/>
    <x v="0"/>
    <n v="100"/>
    <n v="24.85"/>
    <n v="2485"/>
    <n v="7.75"/>
    <n v="775"/>
    <n v="17.100000000000001"/>
    <n v="1710"/>
    <n v="0.68812877263581484"/>
    <s v="C0020"/>
    <s v="Lyric Davenport"/>
    <s v="Elizabeth Young"/>
    <x v="2"/>
    <x v="13"/>
    <s v="San Diego"/>
    <x v="0"/>
    <x v="0"/>
    <x v="7"/>
    <n v="17"/>
    <x v="32"/>
  </r>
  <r>
    <x v="165"/>
    <n v="51201"/>
    <x v="14"/>
    <x v="14"/>
    <s v="DewDrop Hydration Sheet Mask"/>
    <x v="5"/>
    <n v="50"/>
    <n v="17.350000000000001"/>
    <n v="867.50000000000011"/>
    <n v="7.45"/>
    <n v="372.5"/>
    <n v="9.9000000000000021"/>
    <n v="495.00000000000011"/>
    <n v="0.57060518731988474"/>
    <s v="C0049"/>
    <s v="PinnacleSage Group"/>
    <s v="Ava Franklin"/>
    <x v="1"/>
    <x v="12"/>
    <s v="New Orleans"/>
    <x v="2"/>
    <x v="0"/>
    <x v="7"/>
    <n v="18"/>
    <x v="32"/>
  </r>
  <r>
    <x v="165"/>
    <n v="51202"/>
    <x v="58"/>
    <x v="58"/>
    <s v="ElixirMelt Makeup Remover Oil  150ml"/>
    <x v="6"/>
    <n v="50"/>
    <n v="10.45"/>
    <n v="522.5"/>
    <n v="5.2"/>
    <n v="260"/>
    <n v="5.2499999999999991"/>
    <n v="262.5"/>
    <n v="0.50239234449760761"/>
    <s v="C0074"/>
    <s v="Seraphina Wilde"/>
    <s v="Lauren King"/>
    <x v="4"/>
    <x v="41"/>
    <s v="Lincoln"/>
    <x v="3"/>
    <x v="0"/>
    <x v="7"/>
    <n v="18"/>
    <x v="32"/>
  </r>
  <r>
    <x v="165"/>
    <n v="51203"/>
    <x v="20"/>
    <x v="20"/>
    <s v="VelvetSkin Renewing Scrub 100ml"/>
    <x v="7"/>
    <n v="50"/>
    <n v="20.849999999999998"/>
    <n v="1042.5"/>
    <n v="8.1999999999999993"/>
    <n v="410"/>
    <n v="12.649999999999999"/>
    <n v="632.5"/>
    <n v="0.60671462829736211"/>
    <s v="C0013"/>
    <s v="Seraphina Sinclair"/>
    <s v="Jessica Foster"/>
    <x v="2"/>
    <x v="20"/>
    <s v="Wasilla"/>
    <x v="0"/>
    <x v="0"/>
    <x v="7"/>
    <n v="18"/>
    <x v="32"/>
  </r>
  <r>
    <x v="165"/>
    <n v="51204"/>
    <x v="48"/>
    <x v="48"/>
    <s v="CrystalGlow Gentle Exfoliator 150ml"/>
    <x v="7"/>
    <n v="50"/>
    <n v="24.75"/>
    <n v="1237.5"/>
    <n v="10.75"/>
    <n v="537.5"/>
    <n v="14"/>
    <n v="700"/>
    <n v="0.56565656565656564"/>
    <s v="C0062"/>
    <s v="Nikolai Hayes"/>
    <s v="Benjamin Ingram"/>
    <x v="0"/>
    <x v="38"/>
    <s v="Billings"/>
    <x v="0"/>
    <x v="0"/>
    <x v="7"/>
    <n v="18"/>
    <x v="32"/>
  </r>
  <r>
    <x v="165"/>
    <n v="51205"/>
    <x v="4"/>
    <x v="4"/>
    <s v="HydraBloom Hydrating Moisturizer 50ml"/>
    <x v="0"/>
    <n v="100"/>
    <n v="14.95"/>
    <n v="1495"/>
    <n v="4.45"/>
    <n v="445"/>
    <n v="10.5"/>
    <n v="1050"/>
    <n v="0.7023411371237458"/>
    <s v="C0034"/>
    <s v="Cassian Winters"/>
    <s v="David Carter"/>
    <x v="1"/>
    <x v="2"/>
    <s v="Albany"/>
    <x v="1"/>
    <x v="0"/>
    <x v="7"/>
    <n v="18"/>
    <x v="32"/>
  </r>
  <r>
    <x v="165"/>
    <n v="51206"/>
    <x v="8"/>
    <x v="8"/>
    <s v="CrystalClear Hyaluronic Boost 30ml"/>
    <x v="1"/>
    <n v="150"/>
    <n v="19.100000000000001"/>
    <n v="2865"/>
    <n v="6.6"/>
    <n v="990"/>
    <n v="12.500000000000002"/>
    <n v="1875"/>
    <n v="0.65445026178010468"/>
    <s v="C0068"/>
    <s v="IvoryRadiance Cosmetix"/>
    <s v="Olivia Harrison"/>
    <x v="3"/>
    <x v="7"/>
    <s v="Annapolis"/>
    <x v="2"/>
    <x v="0"/>
    <x v="7"/>
    <n v="18"/>
    <x v="32"/>
  </r>
  <r>
    <x v="165"/>
    <n v="51207"/>
    <x v="39"/>
    <x v="39"/>
    <s v="SunGuard Shield SPF 50+ 50ml"/>
    <x v="3"/>
    <n v="150"/>
    <n v="14.45"/>
    <n v="2167.5"/>
    <n v="4.45"/>
    <n v="667.5"/>
    <n v="10"/>
    <n v="1500"/>
    <n v="0.69204152249134943"/>
    <s v="C0001"/>
    <s v="Belle Glow Cosmetics"/>
    <s v="Elizabeth Young"/>
    <x v="2"/>
    <x v="13"/>
    <s v="Los Angeles"/>
    <x v="0"/>
    <x v="0"/>
    <x v="7"/>
    <n v="18"/>
    <x v="32"/>
  </r>
  <r>
    <x v="166"/>
    <n v="51208"/>
    <x v="21"/>
    <x v="21"/>
    <s v="RadiantGlow Gel Cleanser 100ml"/>
    <x v="2"/>
    <n v="50"/>
    <n v="12.25"/>
    <n v="612.5"/>
    <n v="4.45"/>
    <n v="222.5"/>
    <n v="7.8"/>
    <n v="390"/>
    <n v="0.63673469387755099"/>
    <s v="C0057"/>
    <s v="Phineas Dawson"/>
    <s v="Nicholas Coleman"/>
    <x v="4"/>
    <x v="34"/>
    <s v="Indianapolis"/>
    <x v="3"/>
    <x v="0"/>
    <x v="7"/>
    <n v="19"/>
    <x v="33"/>
  </r>
  <r>
    <x v="166"/>
    <n v="51209"/>
    <x v="0"/>
    <x v="0"/>
    <s v="HydraBloom Hydrating Moisturizer 100ml"/>
    <x v="0"/>
    <n v="50"/>
    <n v="24.85"/>
    <n v="1242.5"/>
    <n v="7.75"/>
    <n v="387.5"/>
    <n v="17.100000000000001"/>
    <n v="855"/>
    <n v="0.68812877263581484"/>
    <s v="C0031"/>
    <s v="StellarWings Incorporated"/>
    <s v="Matthew Walker"/>
    <x v="1"/>
    <x v="23"/>
    <s v="Atlanta"/>
    <x v="2"/>
    <x v="0"/>
    <x v="7"/>
    <n v="19"/>
    <x v="33"/>
  </r>
  <r>
    <x v="166"/>
    <n v="51210"/>
    <x v="16"/>
    <x v="16"/>
    <s v="FreshWipe Cleansing Towelettes  80s"/>
    <x v="6"/>
    <n v="100"/>
    <n v="14.55"/>
    <n v="1455"/>
    <n v="6.55"/>
    <n v="655"/>
    <n v="8"/>
    <n v="800"/>
    <n v="0.54982817869415812"/>
    <s v="C0076"/>
    <s v="ThunderWave Technologies"/>
    <s v="Andrew Parker"/>
    <x v="3"/>
    <x v="42"/>
    <s v="Boston"/>
    <x v="1"/>
    <x v="0"/>
    <x v="7"/>
    <n v="19"/>
    <x v="33"/>
  </r>
  <r>
    <x v="166"/>
    <n v="51211"/>
    <x v="43"/>
    <x v="43"/>
    <s v="PureFoam Renewing Cleanser 50ml"/>
    <x v="2"/>
    <n v="100"/>
    <n v="7"/>
    <n v="700"/>
    <n v="2.8"/>
    <n v="280"/>
    <n v="4.2"/>
    <n v="420"/>
    <n v="0.6"/>
    <s v="C0080"/>
    <s v="EternalGlow Essentials"/>
    <s v="Samantha Mitchell"/>
    <x v="4"/>
    <x v="17"/>
    <s v="Cincinnati"/>
    <x v="3"/>
    <x v="0"/>
    <x v="7"/>
    <n v="19"/>
    <x v="33"/>
  </r>
  <r>
    <x v="166"/>
    <n v="51212"/>
    <x v="0"/>
    <x v="0"/>
    <s v="HydraBloom Hydrating Moisturizer 100ml"/>
    <x v="0"/>
    <n v="150"/>
    <n v="24.85"/>
    <n v="3727.5"/>
    <n v="7.75"/>
    <n v="1162.5"/>
    <n v="17.100000000000001"/>
    <n v="2565"/>
    <n v="0.68812877263581484"/>
    <s v="C0015"/>
    <s v="Octavia Grey"/>
    <s v="Benjamin Lawson"/>
    <x v="1"/>
    <x v="8"/>
    <s v="St. Louis"/>
    <x v="3"/>
    <x v="0"/>
    <x v="7"/>
    <n v="19"/>
    <x v="33"/>
  </r>
  <r>
    <x v="166"/>
    <n v="51213"/>
    <x v="11"/>
    <x v="11"/>
    <s v="ClearSkies UV Defense SPF 30 100ml"/>
    <x v="3"/>
    <n v="150"/>
    <n v="32.549999999999997"/>
    <n v="4882.5"/>
    <n v="11.25"/>
    <n v="1687.5"/>
    <n v="21.299999999999997"/>
    <n v="3195"/>
    <n v="0.65437788018433185"/>
    <s v="C0047"/>
    <s v="SilverWave Creations"/>
    <s v="Samuel Moore"/>
    <x v="0"/>
    <x v="0"/>
    <s v="Santa Fe"/>
    <x v="0"/>
    <x v="0"/>
    <x v="7"/>
    <n v="19"/>
    <x v="33"/>
  </r>
  <r>
    <x v="166"/>
    <n v="51214"/>
    <x v="10"/>
    <x v="10"/>
    <s v="LuminousGlow Tinted Sunscreen 50ml"/>
    <x v="3"/>
    <n v="150"/>
    <n v="16.95"/>
    <n v="2542.5"/>
    <n v="5.2"/>
    <n v="780"/>
    <n v="11.75"/>
    <n v="1762.5"/>
    <n v="0.69321533923303835"/>
    <s v="C0078"/>
    <s v="CosmoLink Incorporated"/>
    <s v="William Jenkins"/>
    <x v="3"/>
    <x v="6"/>
    <s v="Jacksonville"/>
    <x v="2"/>
    <x v="0"/>
    <x v="7"/>
    <n v="19"/>
    <x v="33"/>
  </r>
  <r>
    <x v="166"/>
    <n v="51215"/>
    <x v="37"/>
    <x v="37"/>
    <s v="SunGuard Shield SPF 50+ 100ml"/>
    <x v="3"/>
    <n v="100"/>
    <n v="24.75"/>
    <n v="2475"/>
    <n v="7.75"/>
    <n v="775"/>
    <n v="17"/>
    <n v="1700"/>
    <n v="0.68686868686868685"/>
    <s v="C0021"/>
    <s v="Horizon Luxe Ventures"/>
    <s v="William Jenkins"/>
    <x v="3"/>
    <x v="6"/>
    <s v="Orlando"/>
    <x v="2"/>
    <x v="0"/>
    <x v="7"/>
    <n v="19"/>
    <x v="33"/>
  </r>
  <r>
    <x v="166"/>
    <n v="51216"/>
    <x v="1"/>
    <x v="1"/>
    <s v="VitaGlow Brightening Serum 30ml"/>
    <x v="1"/>
    <n v="150"/>
    <n v="22.1"/>
    <n v="3315"/>
    <n v="7.6"/>
    <n v="1140"/>
    <n v="14.500000000000002"/>
    <n v="2175"/>
    <n v="0.65610859728506787"/>
    <s v="C0063"/>
    <s v="Amara Wilde"/>
    <s v="Michael Evans"/>
    <x v="1"/>
    <x v="10"/>
    <s v="San Antonio"/>
    <x v="2"/>
    <x v="0"/>
    <x v="7"/>
    <n v="19"/>
    <x v="33"/>
  </r>
  <r>
    <x v="167"/>
    <n v="51217"/>
    <x v="10"/>
    <x v="10"/>
    <s v="LuminousGlow Tinted Sunscreen 50ml"/>
    <x v="3"/>
    <n v="150"/>
    <n v="16.95"/>
    <n v="2542.5"/>
    <n v="5.2"/>
    <n v="780"/>
    <n v="11.75"/>
    <n v="1762.5"/>
    <n v="0.69321533923303835"/>
    <s v="C0039"/>
    <s v="EtherealSilk Creations"/>
    <s v="Grace Allen"/>
    <x v="2"/>
    <x v="20"/>
    <s v="Juneau"/>
    <x v="0"/>
    <x v="0"/>
    <x v="7"/>
    <n v="20"/>
    <x v="33"/>
  </r>
  <r>
    <x v="167"/>
    <n v="51218"/>
    <x v="11"/>
    <x v="11"/>
    <s v="ClearSkies UV Defense SPF 30 100ml"/>
    <x v="3"/>
    <n v="100"/>
    <n v="32.549999999999997"/>
    <n v="3254.9999999999995"/>
    <n v="11.25"/>
    <n v="1125"/>
    <n v="21.299999999999997"/>
    <n v="2129.9999999999995"/>
    <n v="0.65437788018433174"/>
    <s v="C0072"/>
    <s v="BlossomLuxe Essentials"/>
    <s v="James Edwards"/>
    <x v="3"/>
    <x v="43"/>
    <s v="Philadelphia"/>
    <x v="1"/>
    <x v="0"/>
    <x v="7"/>
    <n v="20"/>
    <x v="33"/>
  </r>
  <r>
    <x v="167"/>
    <n v="51219"/>
    <x v="41"/>
    <x v="41"/>
    <s v="VelvetSkin Renewing Scrub 50ml"/>
    <x v="7"/>
    <n v="50"/>
    <n v="15.649999999999999"/>
    <n v="782.49999999999989"/>
    <n v="6.2"/>
    <n v="310"/>
    <n v="9.4499999999999993"/>
    <n v="472.49999999999989"/>
    <n v="0.60383386581469645"/>
    <s v="C0080"/>
    <s v="EternalGlow Essentials"/>
    <s v="Samantha Mitchell"/>
    <x v="4"/>
    <x v="17"/>
    <s v="Cincinnati"/>
    <x v="3"/>
    <x v="0"/>
    <x v="7"/>
    <n v="20"/>
    <x v="33"/>
  </r>
  <r>
    <x v="167"/>
    <n v="51220"/>
    <x v="38"/>
    <x v="38"/>
    <s v="CrystalGlow Gentle Exfoliator 100ml"/>
    <x v="7"/>
    <n v="50"/>
    <n v="19.95"/>
    <n v="997.5"/>
    <n v="7.45"/>
    <n v="372.5"/>
    <n v="12.5"/>
    <n v="625"/>
    <n v="0.62656641604010022"/>
    <s v="C0010"/>
    <s v="Aurora Flair Cosmetix"/>
    <s v="Jennifer Adams"/>
    <x v="1"/>
    <x v="10"/>
    <s v="Dallas"/>
    <x v="2"/>
    <x v="0"/>
    <x v="7"/>
    <n v="20"/>
    <x v="33"/>
  </r>
  <r>
    <x v="167"/>
    <n v="51221"/>
    <x v="39"/>
    <x v="39"/>
    <s v="SunGuard Shield SPF 50+ 50ml"/>
    <x v="3"/>
    <n v="200"/>
    <n v="14.45"/>
    <n v="2890"/>
    <n v="4.45"/>
    <n v="890"/>
    <n v="10"/>
    <n v="2000"/>
    <n v="0.69204152249134943"/>
    <s v="C0054"/>
    <s v="HorizonFlare Corp."/>
    <s v="Daniel Nelson"/>
    <x v="0"/>
    <x v="3"/>
    <s v="Casper"/>
    <x v="0"/>
    <x v="0"/>
    <x v="7"/>
    <n v="20"/>
    <x v="33"/>
  </r>
  <r>
    <x v="167"/>
    <n v="51222"/>
    <x v="37"/>
    <x v="37"/>
    <s v="SunGuard Shield SPF 50+ 100ml"/>
    <x v="3"/>
    <n v="150"/>
    <n v="24.75"/>
    <n v="3712.5"/>
    <n v="7.75"/>
    <n v="1162.5"/>
    <n v="17"/>
    <n v="2550"/>
    <n v="0.68686868686868685"/>
    <s v="C0029"/>
    <s v="OpulentSilk Beauty"/>
    <s v="Samantha Mitchell"/>
    <x v="4"/>
    <x v="15"/>
    <s v="Louisville"/>
    <x v="2"/>
    <x v="0"/>
    <x v="7"/>
    <n v="20"/>
    <x v="33"/>
  </r>
  <r>
    <x v="167"/>
    <n v="51223"/>
    <x v="63"/>
    <x v="63"/>
    <s v="LuxeSilk Oil Cleansing Essence 100 ml"/>
    <x v="2"/>
    <n v="50"/>
    <n v="15.45"/>
    <n v="772.5"/>
    <n v="6.55"/>
    <n v="327.5"/>
    <n v="8.8999999999999986"/>
    <n v="445"/>
    <n v="0.57605177993527512"/>
    <s v="C0067"/>
    <s v="Oberon Sterling"/>
    <s v="Rachel Owens"/>
    <x v="4"/>
    <x v="16"/>
    <s v="Springfield"/>
    <x v="3"/>
    <x v="0"/>
    <x v="7"/>
    <n v="20"/>
    <x v="33"/>
  </r>
  <r>
    <x v="167"/>
    <n v="51224"/>
    <x v="16"/>
    <x v="16"/>
    <s v="FreshWipe Cleansing Towelettes  80s"/>
    <x v="6"/>
    <n v="50"/>
    <n v="14.55"/>
    <n v="727.5"/>
    <n v="6.55"/>
    <n v="327.5"/>
    <n v="8"/>
    <n v="400"/>
    <n v="0.54982817869415812"/>
    <s v="C0006"/>
    <s v="Maeve Kingsley"/>
    <s v="Christopher Green"/>
    <x v="0"/>
    <x v="21"/>
    <s v="Las Vegas"/>
    <x v="0"/>
    <x v="0"/>
    <x v="7"/>
    <n v="20"/>
    <x v="33"/>
  </r>
  <r>
    <x v="168"/>
    <n v="51225"/>
    <x v="20"/>
    <x v="20"/>
    <s v="VelvetSkin Renewing Scrub 100ml"/>
    <x v="7"/>
    <n v="50"/>
    <n v="20.849999999999998"/>
    <n v="1042.5"/>
    <n v="8.1999999999999993"/>
    <n v="410"/>
    <n v="12.649999999999999"/>
    <n v="632.5"/>
    <n v="0.60671462829736211"/>
    <s v="C0044"/>
    <s v="OpulentElixir Beauty"/>
    <s v="David Carter"/>
    <x v="1"/>
    <x v="2"/>
    <s v="Syracuse"/>
    <x v="1"/>
    <x v="0"/>
    <x v="7"/>
    <n v="21"/>
    <x v="33"/>
  </r>
  <r>
    <x v="168"/>
    <n v="51226"/>
    <x v="36"/>
    <x v="36"/>
    <s v="CrystalGlow Gentle Exfoliator 50ml"/>
    <x v="7"/>
    <n v="50"/>
    <n v="14.15"/>
    <n v="707.5"/>
    <n v="5.45"/>
    <n v="272.5"/>
    <n v="8.6999999999999993"/>
    <n v="435"/>
    <n v="0.61484098939929333"/>
    <s v="C0075"/>
    <s v="Ignatius Flynn"/>
    <s v="Samuel Moore"/>
    <x v="0"/>
    <x v="1"/>
    <s v="Flagstaff"/>
    <x v="0"/>
    <x v="0"/>
    <x v="7"/>
    <n v="21"/>
    <x v="33"/>
  </r>
  <r>
    <x v="168"/>
    <n v="51227"/>
    <x v="13"/>
    <x v="13"/>
    <s v="LuminousGlow Tinted Sunscreen 100ml"/>
    <x v="3"/>
    <n v="200"/>
    <n v="26.35"/>
    <n v="5270"/>
    <n v="9"/>
    <n v="1800"/>
    <n v="17.350000000000001"/>
    <n v="3470"/>
    <n v="0.65844402277039848"/>
    <s v="C0011"/>
    <s v="Celestial Silk Luxe Skincare"/>
    <s v="Joseph Simmons"/>
    <x v="4"/>
    <x v="19"/>
    <s v="Minneapolis"/>
    <x v="3"/>
    <x v="0"/>
    <x v="7"/>
    <n v="21"/>
    <x v="33"/>
  </r>
  <r>
    <x v="168"/>
    <n v="51228"/>
    <x v="39"/>
    <x v="39"/>
    <s v="SunGuard Shield SPF 50+ 50ml"/>
    <x v="3"/>
    <n v="200"/>
    <n v="14.45"/>
    <n v="2890"/>
    <n v="4.45"/>
    <n v="890"/>
    <n v="10"/>
    <n v="2000"/>
    <n v="0.69204152249134943"/>
    <s v="C0058"/>
    <s v="Octavia Tate"/>
    <s v="Andrew Parker"/>
    <x v="3"/>
    <x v="36"/>
    <s v="Burlington"/>
    <x v="1"/>
    <x v="0"/>
    <x v="7"/>
    <n v="21"/>
    <x v="33"/>
  </r>
  <r>
    <x v="168"/>
    <n v="51229"/>
    <x v="4"/>
    <x v="4"/>
    <s v="HydraBloom Hydrating Moisturizer 50ml"/>
    <x v="0"/>
    <n v="150"/>
    <n v="14.95"/>
    <n v="2242.5"/>
    <n v="4.45"/>
    <n v="667.5"/>
    <n v="10.5"/>
    <n v="1575"/>
    <n v="0.7023411371237458"/>
    <s v="C0024"/>
    <s v="Moonlight Grace Essentials"/>
    <s v="Jessica Foster"/>
    <x v="2"/>
    <x v="20"/>
    <s v="Nome"/>
    <x v="0"/>
    <x v="0"/>
    <x v="7"/>
    <n v="21"/>
    <x v="33"/>
  </r>
  <r>
    <x v="168"/>
    <n v="51230"/>
    <x v="8"/>
    <x v="8"/>
    <s v="CrystalClear Hyaluronic Boost 30ml"/>
    <x v="1"/>
    <n v="50"/>
    <n v="19.100000000000001"/>
    <n v="955.00000000000011"/>
    <n v="6.6"/>
    <n v="330"/>
    <n v="12.500000000000002"/>
    <n v="625.00000000000011"/>
    <n v="0.65445026178010479"/>
    <s v="C0069"/>
    <s v="RadiantElixir Skincare"/>
    <s v="Olivia Harrison"/>
    <x v="3"/>
    <x v="39"/>
    <s v="Wilmington"/>
    <x v="2"/>
    <x v="0"/>
    <x v="7"/>
    <n v="21"/>
    <x v="33"/>
  </r>
  <r>
    <x v="168"/>
    <n v="51231"/>
    <x v="42"/>
    <x v="42"/>
    <s v="AquaFresh Hydrating Toner 200ml"/>
    <x v="4"/>
    <n v="150"/>
    <n v="19.600000000000001"/>
    <n v="2940"/>
    <n v="6.6"/>
    <n v="990"/>
    <n v="13.000000000000002"/>
    <n v="1950"/>
    <n v="0.66326530612244894"/>
    <s v="C0008"/>
    <s v="Serenity Sinclair"/>
    <s v="Ashley Turner"/>
    <x v="2"/>
    <x v="13"/>
    <s v="San Francisco"/>
    <x v="0"/>
    <x v="0"/>
    <x v="7"/>
    <n v="21"/>
    <x v="33"/>
  </r>
  <r>
    <x v="168"/>
    <n v="51232"/>
    <x v="4"/>
    <x v="4"/>
    <s v="HydraBloom Hydrating Moisturizer 50ml"/>
    <x v="0"/>
    <n v="100"/>
    <n v="14.95"/>
    <n v="1495"/>
    <n v="4.45"/>
    <n v="445"/>
    <n v="10.5"/>
    <n v="1050"/>
    <n v="0.7023411371237458"/>
    <s v="C0053"/>
    <s v="QuantumPulse Systems"/>
    <s v="Samantha Mitchell"/>
    <x v="4"/>
    <x v="17"/>
    <s v="Cleveland"/>
    <x v="3"/>
    <x v="0"/>
    <x v="7"/>
    <n v="21"/>
    <x v="33"/>
  </r>
  <r>
    <x v="168"/>
    <n v="51233"/>
    <x v="0"/>
    <x v="0"/>
    <s v="HydraBloom Hydrating Moisturizer 100ml"/>
    <x v="0"/>
    <n v="150"/>
    <n v="24.85"/>
    <n v="3727.5"/>
    <n v="7.75"/>
    <n v="1162.5"/>
    <n v="17.100000000000001"/>
    <n v="2565"/>
    <n v="0.68812877263581484"/>
    <s v="C0030"/>
    <s v="BlossomRadiance Essentials"/>
    <s v="Michael Evans"/>
    <x v="1"/>
    <x v="10"/>
    <s v="San Antonio"/>
    <x v="2"/>
    <x v="0"/>
    <x v="7"/>
    <n v="21"/>
    <x v="33"/>
  </r>
  <r>
    <x v="168"/>
    <n v="51234"/>
    <x v="13"/>
    <x v="13"/>
    <s v="LuminousGlow Tinted Sunscreen 100ml"/>
    <x v="3"/>
    <n v="100"/>
    <n v="26.35"/>
    <n v="2635"/>
    <n v="9"/>
    <n v="900"/>
    <n v="17.350000000000001"/>
    <n v="1735"/>
    <n v="0.65844402277039848"/>
    <s v="C0071"/>
    <s v="Cressida Steele"/>
    <s v="Matthew Walker"/>
    <x v="1"/>
    <x v="40"/>
    <s v="Nashville"/>
    <x v="2"/>
    <x v="0"/>
    <x v="7"/>
    <n v="21"/>
    <x v="33"/>
  </r>
  <r>
    <x v="169"/>
    <n v="51235"/>
    <x v="14"/>
    <x v="14"/>
    <s v="DewDrop Hydration Sheet Mask"/>
    <x v="5"/>
    <n v="50"/>
    <n v="17.350000000000001"/>
    <n v="867.50000000000011"/>
    <n v="7.45"/>
    <n v="372.5"/>
    <n v="9.9000000000000021"/>
    <n v="495.00000000000011"/>
    <n v="0.57060518731988474"/>
    <s v="C0002"/>
    <s v="Radiant Luxe Beauty"/>
    <s v="Daniel Nelson"/>
    <x v="0"/>
    <x v="3"/>
    <s v="Cheyenne"/>
    <x v="0"/>
    <x v="0"/>
    <x v="7"/>
    <n v="24"/>
    <x v="33"/>
  </r>
  <r>
    <x v="169"/>
    <n v="51236"/>
    <x v="21"/>
    <x v="21"/>
    <s v="RadiantGlow Gel Cleanser 100ml"/>
    <x v="2"/>
    <n v="100"/>
    <n v="12.25"/>
    <n v="1225"/>
    <n v="4.45"/>
    <n v="445"/>
    <n v="7.8"/>
    <n v="780"/>
    <n v="0.63673469387755099"/>
    <s v="C0046"/>
    <s v="CrimsonPeak Ventures"/>
    <s v="Michael Evans"/>
    <x v="1"/>
    <x v="10"/>
    <s v="Fort Worth"/>
    <x v="2"/>
    <x v="0"/>
    <x v="7"/>
    <n v="24"/>
    <x v="33"/>
  </r>
  <r>
    <x v="169"/>
    <n v="51237"/>
    <x v="8"/>
    <x v="8"/>
    <s v="CrystalClear Hyaluronic Boost 30ml"/>
    <x v="1"/>
    <n v="50"/>
    <n v="19.100000000000001"/>
    <n v="955.00000000000011"/>
    <n v="6.6"/>
    <n v="330"/>
    <n v="12.500000000000002"/>
    <n v="625.00000000000011"/>
    <n v="0.65445026178010479"/>
    <s v="C0077"/>
    <s v="EmeraldSphere Solutions"/>
    <s v="Grace Allen"/>
    <x v="2"/>
    <x v="20"/>
    <s v="Fairbanks"/>
    <x v="0"/>
    <x v="0"/>
    <x v="7"/>
    <n v="24"/>
    <x v="33"/>
  </r>
  <r>
    <x v="169"/>
    <n v="51238"/>
    <x v="21"/>
    <x v="21"/>
    <s v="RadiantGlow Gel Cleanser 100ml"/>
    <x v="2"/>
    <n v="100"/>
    <n v="12.25"/>
    <n v="1225"/>
    <n v="4.45"/>
    <n v="445"/>
    <n v="7.8"/>
    <n v="780"/>
    <n v="0.63673469387755099"/>
    <s v="C0014"/>
    <s v="Stellar Dynamo Corp."/>
    <s v="Olivia Harrison"/>
    <x v="3"/>
    <x v="14"/>
    <s v="Richmond"/>
    <x v="2"/>
    <x v="0"/>
    <x v="7"/>
    <n v="24"/>
    <x v="33"/>
  </r>
  <r>
    <x v="169"/>
    <n v="51239"/>
    <x v="10"/>
    <x v="10"/>
    <s v="LuminousGlow Tinted Sunscreen 50ml"/>
    <x v="3"/>
    <n v="200"/>
    <n v="16.95"/>
    <n v="3390"/>
    <n v="5.2"/>
    <n v="1040"/>
    <n v="11.75"/>
    <n v="2350"/>
    <n v="0.69321533923303835"/>
    <s v="C0060"/>
    <s v="GoldenHarbor Cosmetix"/>
    <s v="Christopher Green"/>
    <x v="0"/>
    <x v="35"/>
    <s v="Salt Lake City"/>
    <x v="0"/>
    <x v="0"/>
    <x v="7"/>
    <n v="24"/>
    <x v="33"/>
  </r>
  <r>
    <x v="169"/>
    <n v="51240"/>
    <x v="20"/>
    <x v="20"/>
    <s v="VelvetSkin Renewing Scrub 100ml"/>
    <x v="7"/>
    <n v="50"/>
    <n v="20.849999999999998"/>
    <n v="1042.5"/>
    <n v="8.1999999999999993"/>
    <n v="410"/>
    <n v="12.649999999999999"/>
    <n v="632.5"/>
    <n v="0.60671462829736211"/>
    <s v="C0022"/>
    <s v="Pinnacle Sphere Corp."/>
    <s v="Victoria Reed"/>
    <x v="2"/>
    <x v="4"/>
    <s v="Portland"/>
    <x v="0"/>
    <x v="0"/>
    <x v="7"/>
    <n v="24"/>
    <x v="33"/>
  </r>
  <r>
    <x v="169"/>
    <n v="51241"/>
    <x v="4"/>
    <x v="4"/>
    <s v="HydraBloom Hydrating Moisturizer 50ml"/>
    <x v="0"/>
    <n v="150"/>
    <n v="14.95"/>
    <n v="2242.5"/>
    <n v="4.45"/>
    <n v="667.5"/>
    <n v="10.5"/>
    <n v="1575"/>
    <n v="0.7023411371237458"/>
    <s v="C0055"/>
    <s v="TimelessAura Luxe Skincare"/>
    <s v="Samantha Mitchell"/>
    <x v="4"/>
    <x v="32"/>
    <s v="Charleston"/>
    <x v="2"/>
    <x v="0"/>
    <x v="7"/>
    <n v="24"/>
    <x v="33"/>
  </r>
  <r>
    <x v="169"/>
    <n v="51242"/>
    <x v="4"/>
    <x v="4"/>
    <s v="HydraBloom Hydrating Moisturizer 50ml"/>
    <x v="0"/>
    <n v="150"/>
    <n v="14.95"/>
    <n v="2242.5"/>
    <n v="4.45"/>
    <n v="667.5"/>
    <n v="10.5"/>
    <n v="1575"/>
    <n v="0.7023411371237458"/>
    <s v="C0013"/>
    <s v="Seraphina Sinclair"/>
    <s v="Jessica Foster"/>
    <x v="2"/>
    <x v="20"/>
    <s v="Wasilla"/>
    <x v="0"/>
    <x v="0"/>
    <x v="7"/>
    <n v="24"/>
    <x v="33"/>
  </r>
  <r>
    <x v="169"/>
    <n v="51243"/>
    <x v="16"/>
    <x v="16"/>
    <s v="FreshWipe Cleansing Towelettes  80s"/>
    <x v="6"/>
    <n v="50"/>
    <n v="14.55"/>
    <n v="727.5"/>
    <n v="6.55"/>
    <n v="327.5"/>
    <n v="8"/>
    <n v="400"/>
    <n v="0.54982817869415812"/>
    <s v="C0068"/>
    <s v="IvoryRadiance Cosmetix"/>
    <s v="Olivia Harrison"/>
    <x v="3"/>
    <x v="7"/>
    <s v="Annapolis"/>
    <x v="2"/>
    <x v="0"/>
    <x v="7"/>
    <n v="24"/>
    <x v="33"/>
  </r>
  <r>
    <x v="169"/>
    <n v="51244"/>
    <x v="0"/>
    <x v="0"/>
    <s v="HydraBloom Hydrating Moisturizer 100ml"/>
    <x v="0"/>
    <n v="50"/>
    <n v="24.85"/>
    <n v="1242.5"/>
    <n v="7.75"/>
    <n v="387.5"/>
    <n v="17.100000000000001"/>
    <n v="855"/>
    <n v="0.68812877263581484"/>
    <s v="C0035"/>
    <s v="CrystalMist Skincare"/>
    <s v="Daniel Nelson"/>
    <x v="0"/>
    <x v="30"/>
    <s v="Denver"/>
    <x v="0"/>
    <x v="0"/>
    <x v="7"/>
    <n v="24"/>
    <x v="33"/>
  </r>
  <r>
    <x v="170"/>
    <n v="51245"/>
    <x v="19"/>
    <x v="19"/>
    <s v="ClearSkies UV Defense SPF 30 30ml"/>
    <x v="3"/>
    <n v="200"/>
    <n v="11.299999999999999"/>
    <n v="2260"/>
    <n v="4.7"/>
    <n v="940"/>
    <n v="6.5999999999999988"/>
    <n v="1320"/>
    <n v="0.58407079646017701"/>
    <s v="C0078"/>
    <s v="CosmoLink Incorporated"/>
    <s v="William Jenkins"/>
    <x v="3"/>
    <x v="6"/>
    <s v="Jacksonville"/>
    <x v="2"/>
    <x v="0"/>
    <x v="7"/>
    <n v="25"/>
    <x v="33"/>
  </r>
  <r>
    <x v="170"/>
    <n v="51246"/>
    <x v="16"/>
    <x v="16"/>
    <s v="FreshWipe Cleansing Towelettes  80s"/>
    <x v="6"/>
    <n v="50"/>
    <n v="14.55"/>
    <n v="727.5"/>
    <n v="6.55"/>
    <n v="327.5"/>
    <n v="8"/>
    <n v="400"/>
    <n v="0.54982817869415812"/>
    <s v="C0008"/>
    <s v="Serenity Sinclair"/>
    <s v="Ashley Turner"/>
    <x v="2"/>
    <x v="13"/>
    <s v="San Francisco"/>
    <x v="0"/>
    <x v="0"/>
    <x v="7"/>
    <n v="25"/>
    <x v="33"/>
  </r>
  <r>
    <x v="170"/>
    <n v="51247"/>
    <x v="23"/>
    <x v="23"/>
    <s v="RadiantGlow Gel Cleanser 50ml"/>
    <x v="2"/>
    <n v="150"/>
    <n v="4.7"/>
    <n v="705"/>
    <n v="2.2999999999999998"/>
    <n v="345"/>
    <n v="2.4000000000000004"/>
    <n v="360"/>
    <n v="0.51063829787234039"/>
    <s v="C0049"/>
    <s v="PinnacleSage Group"/>
    <s v="Ava Franklin"/>
    <x v="1"/>
    <x v="12"/>
    <s v="New Orleans"/>
    <x v="2"/>
    <x v="0"/>
    <x v="7"/>
    <n v="25"/>
    <x v="33"/>
  </r>
  <r>
    <x v="170"/>
    <n v="51248"/>
    <x v="20"/>
    <x v="20"/>
    <s v="VelvetSkin Renewing Scrub 100ml"/>
    <x v="7"/>
    <n v="50"/>
    <n v="20.849999999999998"/>
    <n v="1042.5"/>
    <n v="8.1999999999999993"/>
    <n v="410"/>
    <n v="12.649999999999999"/>
    <n v="632.5"/>
    <n v="0.60671462829736211"/>
    <s v="C0073"/>
    <s v="Atlas Kingsley"/>
    <s v="David Carter"/>
    <x v="1"/>
    <x v="2"/>
    <s v="Rochester"/>
    <x v="1"/>
    <x v="0"/>
    <x v="7"/>
    <n v="25"/>
    <x v="33"/>
  </r>
  <r>
    <x v="170"/>
    <n v="51249"/>
    <x v="3"/>
    <x v="3"/>
    <s v="RadiantGlow Gel Cleanser 200ml"/>
    <x v="2"/>
    <n v="50"/>
    <n v="20.350000000000001"/>
    <n v="1017.5000000000001"/>
    <n v="7.75"/>
    <n v="387.5"/>
    <n v="12.600000000000001"/>
    <n v="630.00000000000011"/>
    <n v="0.61916461916461918"/>
    <s v="C0019"/>
    <s v="Delilah Prescott"/>
    <s v="Benjamin Lawson"/>
    <x v="1"/>
    <x v="25"/>
    <s v="Kansas City"/>
    <x v="3"/>
    <x v="0"/>
    <x v="7"/>
    <n v="25"/>
    <x v="33"/>
  </r>
  <r>
    <x v="170"/>
    <n v="51250"/>
    <x v="11"/>
    <x v="11"/>
    <s v="ClearSkies UV Defense SPF 30 100ml"/>
    <x v="3"/>
    <n v="50"/>
    <n v="32.549999999999997"/>
    <n v="1627.4999999999998"/>
    <n v="11.25"/>
    <n v="562.5"/>
    <n v="21.299999999999997"/>
    <n v="1064.9999999999998"/>
    <n v="0.65437788018433174"/>
    <s v="C0062"/>
    <s v="Nikolai Hayes"/>
    <s v="Benjamin Ingram"/>
    <x v="0"/>
    <x v="38"/>
    <s v="Billings"/>
    <x v="0"/>
    <x v="0"/>
    <x v="7"/>
    <n v="25"/>
    <x v="33"/>
  </r>
  <r>
    <x v="170"/>
    <n v="51251"/>
    <x v="15"/>
    <x v="15"/>
    <s v="VitaGlow Brightening Serum 50ml"/>
    <x v="1"/>
    <n v="150"/>
    <n v="31.45"/>
    <n v="4717.5"/>
    <n v="12"/>
    <n v="1800"/>
    <n v="19.45"/>
    <n v="2917.5"/>
    <n v="0.61844197138314783"/>
    <s v="C0002"/>
    <s v="Radiant Luxe Beauty"/>
    <s v="Daniel Nelson"/>
    <x v="0"/>
    <x v="3"/>
    <s v="Cheyenne"/>
    <x v="0"/>
    <x v="0"/>
    <x v="7"/>
    <n v="25"/>
    <x v="33"/>
  </r>
  <r>
    <x v="170"/>
    <n v="51252"/>
    <x v="27"/>
    <x v="27"/>
    <s v="LuxeSilk Oil Cleansing Essence 50 ml"/>
    <x v="2"/>
    <n v="100"/>
    <n v="9"/>
    <n v="900"/>
    <n v="3.7"/>
    <n v="370"/>
    <n v="5.3"/>
    <n v="530"/>
    <n v="0.58888888888888891"/>
    <s v="C0081"/>
    <s v="SecretSapphire Creations"/>
    <s v="David Carter"/>
    <x v="1"/>
    <x v="2"/>
    <s v="Syracuse"/>
    <x v="1"/>
    <x v="0"/>
    <x v="7"/>
    <n v="25"/>
    <x v="33"/>
  </r>
  <r>
    <x v="171"/>
    <n v="51253"/>
    <x v="2"/>
    <x v="2"/>
    <s v="TimelessElixir Anti-Wrinkle Serum 30m"/>
    <x v="1"/>
    <n v="100"/>
    <n v="25.3"/>
    <n v="2530"/>
    <n v="9.4"/>
    <n v="940"/>
    <n v="15.9"/>
    <n v="1590"/>
    <n v="0.62845849802371545"/>
    <s v="C0030"/>
    <s v="BlossomRadiance Essentials"/>
    <s v="Michael Evans"/>
    <x v="1"/>
    <x v="10"/>
    <s v="San Antonio"/>
    <x v="2"/>
    <x v="0"/>
    <x v="7"/>
    <n v="26"/>
    <x v="34"/>
  </r>
  <r>
    <x v="171"/>
    <n v="51254"/>
    <x v="37"/>
    <x v="37"/>
    <s v="SunGuard Shield SPF 50+ 100ml"/>
    <x v="3"/>
    <n v="200"/>
    <n v="24.75"/>
    <n v="4950"/>
    <n v="7.75"/>
    <n v="1550"/>
    <n v="17"/>
    <n v="3400"/>
    <n v="0.68686868686868685"/>
    <s v="C0064"/>
    <s v="DiamondElegance Beauty"/>
    <s v="Jessica Foster"/>
    <x v="2"/>
    <x v="20"/>
    <s v="Kodiak"/>
    <x v="0"/>
    <x v="0"/>
    <x v="7"/>
    <n v="26"/>
    <x v="34"/>
  </r>
  <r>
    <x v="171"/>
    <n v="51255"/>
    <x v="47"/>
    <x v="47"/>
    <s v="AgelessAura Anti-Aging Moisturizer 100ml"/>
    <x v="0"/>
    <n v="100"/>
    <n v="32.75"/>
    <n v="3275"/>
    <n v="11.25"/>
    <n v="1125"/>
    <n v="21.5"/>
    <n v="2150"/>
    <n v="0.65648854961832059"/>
    <s v="C0011"/>
    <s v="Celestial Silk Luxe Skincare"/>
    <s v="Joseph Simmons"/>
    <x v="4"/>
    <x v="19"/>
    <s v="Minneapolis"/>
    <x v="3"/>
    <x v="0"/>
    <x v="7"/>
    <n v="26"/>
    <x v="34"/>
  </r>
  <r>
    <x v="171"/>
    <n v="51256"/>
    <x v="53"/>
    <x v="53"/>
    <s v="DreamSoothe Overnight Mask 100g"/>
    <x v="5"/>
    <n v="50"/>
    <n v="21.75"/>
    <n v="1087.5"/>
    <n v="9.5500000000000007"/>
    <n v="477.5"/>
    <n v="12.2"/>
    <n v="610"/>
    <n v="0.56091954022988511"/>
    <s v="C0050"/>
    <s v="SolarLuxe Incorporated"/>
    <s v="Joseph Simmons"/>
    <x v="4"/>
    <x v="28"/>
    <s v="Fargo"/>
    <x v="3"/>
    <x v="0"/>
    <x v="7"/>
    <n v="26"/>
    <x v="34"/>
  </r>
  <r>
    <x v="171"/>
    <n v="51257"/>
    <x v="19"/>
    <x v="19"/>
    <s v="ClearSkies UV Defense SPF 30 30ml"/>
    <x v="3"/>
    <n v="200"/>
    <n v="11.299999999999999"/>
    <n v="2260"/>
    <n v="4.7"/>
    <n v="940"/>
    <n v="6.5999999999999988"/>
    <n v="1320"/>
    <n v="0.58407079646017701"/>
    <s v="C0027"/>
    <s v="PureHarbor Creations"/>
    <s v="Jennifer Adams"/>
    <x v="1"/>
    <x v="10"/>
    <s v="Austin"/>
    <x v="2"/>
    <x v="0"/>
    <x v="7"/>
    <n v="26"/>
    <x v="34"/>
  </r>
  <r>
    <x v="171"/>
    <n v="51258"/>
    <x v="11"/>
    <x v="11"/>
    <s v="ClearSkies UV Defense SPF 30 100ml"/>
    <x v="3"/>
    <n v="200"/>
    <n v="32.549999999999997"/>
    <n v="6509.9999999999991"/>
    <n v="11.25"/>
    <n v="2250"/>
    <n v="21.299999999999997"/>
    <n v="4259.9999999999991"/>
    <n v="0.65437788018433174"/>
    <s v="C0075"/>
    <s v="Ignatius Flynn"/>
    <s v="Samuel Moore"/>
    <x v="0"/>
    <x v="1"/>
    <s v="Flagstaff"/>
    <x v="0"/>
    <x v="0"/>
    <x v="7"/>
    <n v="26"/>
    <x v="34"/>
  </r>
  <r>
    <x v="171"/>
    <n v="51259"/>
    <x v="8"/>
    <x v="8"/>
    <s v="CrystalClear Hyaluronic Boost 30ml"/>
    <x v="1"/>
    <n v="100"/>
    <n v="19.100000000000001"/>
    <n v="1910.0000000000002"/>
    <n v="6.6"/>
    <n v="660"/>
    <n v="12.500000000000002"/>
    <n v="1250.0000000000002"/>
    <n v="0.65445026178010479"/>
    <s v="C0006"/>
    <s v="Maeve Kingsley"/>
    <s v="Christopher Green"/>
    <x v="0"/>
    <x v="21"/>
    <s v="Las Vegas"/>
    <x v="0"/>
    <x v="0"/>
    <x v="7"/>
    <n v="26"/>
    <x v="34"/>
  </r>
  <r>
    <x v="171"/>
    <n v="51260"/>
    <x v="4"/>
    <x v="4"/>
    <s v="HydraBloom Hydrating Moisturizer 50ml"/>
    <x v="0"/>
    <n v="50"/>
    <n v="14.95"/>
    <n v="747.5"/>
    <n v="4.45"/>
    <n v="222.5"/>
    <n v="10.5"/>
    <n v="525"/>
    <n v="0.7023411371237458"/>
    <s v="C0040"/>
    <s v="Atticus Quinn"/>
    <s v="Emily Clarke"/>
    <x v="3"/>
    <x v="29"/>
    <s v="Charlotte"/>
    <x v="2"/>
    <x v="0"/>
    <x v="7"/>
    <n v="26"/>
    <x v="34"/>
  </r>
  <r>
    <x v="171"/>
    <n v="51261"/>
    <x v="37"/>
    <x v="37"/>
    <s v="SunGuard Shield SPF 50+ 100ml"/>
    <x v="3"/>
    <n v="250"/>
    <n v="24.75"/>
    <n v="6187.5"/>
    <n v="7.75"/>
    <n v="1937.5"/>
    <n v="17"/>
    <n v="4250"/>
    <n v="0.68686868686868685"/>
    <s v="C0086"/>
    <s v="SparklingNova Corp."/>
    <s v="Jennifer Adams"/>
    <x v="1"/>
    <x v="10"/>
    <s v="Amarillo"/>
    <x v="2"/>
    <x v="0"/>
    <x v="7"/>
    <n v="26"/>
    <x v="34"/>
  </r>
  <r>
    <x v="171"/>
    <n v="51262"/>
    <x v="37"/>
    <x v="37"/>
    <s v="SunGuard Shield SPF 50+ 100ml"/>
    <x v="3"/>
    <n v="200"/>
    <n v="24.75"/>
    <n v="4950"/>
    <n v="7.75"/>
    <n v="1550"/>
    <n v="17"/>
    <n v="3400"/>
    <n v="0.68686868686868685"/>
    <s v="C0015"/>
    <s v="Octavia Grey"/>
    <s v="Benjamin Lawson"/>
    <x v="1"/>
    <x v="8"/>
    <s v="St. Louis"/>
    <x v="3"/>
    <x v="0"/>
    <x v="7"/>
    <n v="26"/>
    <x v="34"/>
  </r>
  <r>
    <x v="172"/>
    <n v="51263"/>
    <x v="37"/>
    <x v="37"/>
    <s v="SunGuard Shield SPF 50+ 100ml"/>
    <x v="3"/>
    <n v="250"/>
    <n v="24.75"/>
    <n v="6187.5"/>
    <n v="7.75"/>
    <n v="1937.5"/>
    <n v="17"/>
    <n v="4250"/>
    <n v="0.68686868686868685"/>
    <s v="C0070"/>
    <s v="PurePetals Beauty"/>
    <s v="Nicholas Coleman"/>
    <x v="4"/>
    <x v="27"/>
    <s v="Lansing"/>
    <x v="3"/>
    <x v="0"/>
    <x v="7"/>
    <n v="27"/>
    <x v="34"/>
  </r>
  <r>
    <x v="172"/>
    <n v="51264"/>
    <x v="21"/>
    <x v="21"/>
    <s v="RadiantGlow Gel Cleanser 100ml"/>
    <x v="2"/>
    <n v="50"/>
    <n v="12.25"/>
    <n v="612.5"/>
    <n v="4.45"/>
    <n v="222.5"/>
    <n v="7.8"/>
    <n v="390"/>
    <n v="0.63673469387755099"/>
    <s v="C0038"/>
    <s v="StarryGrace Luxe Skincare"/>
    <s v="Olivia Harrison"/>
    <x v="3"/>
    <x v="7"/>
    <s v="Baltimore"/>
    <x v="2"/>
    <x v="0"/>
    <x v="7"/>
    <n v="27"/>
    <x v="34"/>
  </r>
  <r>
    <x v="172"/>
    <n v="51265"/>
    <x v="4"/>
    <x v="4"/>
    <s v="HydraBloom Hydrating Moisturizer 50ml"/>
    <x v="0"/>
    <n v="50"/>
    <n v="14.95"/>
    <n v="747.5"/>
    <n v="4.45"/>
    <n v="222.5"/>
    <n v="10.5"/>
    <n v="525"/>
    <n v="0.7023411371237458"/>
    <s v="C0079"/>
    <s v="FusionDynamo Group"/>
    <s v="Rachel Owens"/>
    <x v="4"/>
    <x v="16"/>
    <s v="Peoria"/>
    <x v="3"/>
    <x v="0"/>
    <x v="7"/>
    <n v="27"/>
    <x v="34"/>
  </r>
  <r>
    <x v="172"/>
    <n v="51266"/>
    <x v="38"/>
    <x v="38"/>
    <s v="CrystalGlow Gentle Exfoliator 100ml"/>
    <x v="7"/>
    <n v="50"/>
    <n v="19.95"/>
    <n v="997.5"/>
    <n v="7.45"/>
    <n v="372.5"/>
    <n v="12.5"/>
    <n v="625"/>
    <n v="0.62656641604010022"/>
    <s v="C0041"/>
    <s v="Cassiopeia Dawson"/>
    <s v="Benjamin Lawson"/>
    <x v="1"/>
    <x v="5"/>
    <s v="Oklahoma City"/>
    <x v="2"/>
    <x v="0"/>
    <x v="7"/>
    <n v="27"/>
    <x v="34"/>
  </r>
  <r>
    <x v="172"/>
    <n v="51267"/>
    <x v="8"/>
    <x v="8"/>
    <s v="CrystalClear Hyaluronic Boost 30ml"/>
    <x v="1"/>
    <n v="50"/>
    <n v="19.100000000000001"/>
    <n v="955.00000000000011"/>
    <n v="6.6"/>
    <n v="330"/>
    <n v="12.500000000000002"/>
    <n v="625.00000000000011"/>
    <n v="0.65445026178010479"/>
    <s v="C0067"/>
    <s v="Oberon Sterling"/>
    <s v="Rachel Owens"/>
    <x v="4"/>
    <x v="16"/>
    <s v="Springfield"/>
    <x v="3"/>
    <x v="0"/>
    <x v="7"/>
    <n v="27"/>
    <x v="34"/>
  </r>
  <r>
    <x v="172"/>
    <n v="51268"/>
    <x v="22"/>
    <x v="22"/>
    <s v="PurePurge Micellar Cleansing Water 150ml"/>
    <x v="6"/>
    <n v="50"/>
    <n v="10.050000000000001"/>
    <n v="502.50000000000006"/>
    <n v="4.45"/>
    <n v="222.5"/>
    <n v="5.6000000000000005"/>
    <n v="280.00000000000006"/>
    <n v="0.55721393034825872"/>
    <s v="C0007"/>
    <s v="Orion Sterling"/>
    <s v="Jessica Foster"/>
    <x v="2"/>
    <x v="20"/>
    <s v="Anchorage"/>
    <x v="0"/>
    <x v="0"/>
    <x v="7"/>
    <n v="27"/>
    <x v="34"/>
  </r>
  <r>
    <x v="172"/>
    <n v="51269"/>
    <x v="51"/>
    <x v="51"/>
    <s v="SunGuard Shield SPF 50+ 30ml"/>
    <x v="3"/>
    <n v="50"/>
    <n v="9.9"/>
    <n v="495"/>
    <n v="3.3"/>
    <n v="165"/>
    <n v="6.6000000000000005"/>
    <n v="330"/>
    <n v="0.66666666666666663"/>
    <s v="C0048"/>
    <s v="Octavia Hart"/>
    <s v="Victoria Reed"/>
    <x v="2"/>
    <x v="24"/>
    <s v="Seattle"/>
    <x v="0"/>
    <x v="0"/>
    <x v="7"/>
    <n v="27"/>
    <x v="34"/>
  </r>
  <r>
    <x v="173"/>
    <n v="51270"/>
    <x v="38"/>
    <x v="38"/>
    <s v="CrystalGlow Gentle Exfoliator 100ml"/>
    <x v="7"/>
    <n v="50"/>
    <n v="19.95"/>
    <n v="997.5"/>
    <n v="7.45"/>
    <n v="372.5"/>
    <n v="12.5"/>
    <n v="625"/>
    <n v="0.62656641604010022"/>
    <s v="C0084"/>
    <s v="RadiantPetals Skincare"/>
    <s v="Joseph Simmons"/>
    <x v="4"/>
    <x v="28"/>
    <s v="Bismarck"/>
    <x v="3"/>
    <x v="0"/>
    <x v="7"/>
    <n v="28"/>
    <x v="34"/>
  </r>
  <r>
    <x v="173"/>
    <n v="51271"/>
    <x v="0"/>
    <x v="0"/>
    <s v="HydraBloom Hydrating Moisturizer 100ml"/>
    <x v="0"/>
    <n v="100"/>
    <n v="24.85"/>
    <n v="2485"/>
    <n v="7.75"/>
    <n v="775"/>
    <n v="17.100000000000001"/>
    <n v="1710"/>
    <n v="0.68812877263581484"/>
    <s v="C0014"/>
    <s v="Stellar Dynamo Corp."/>
    <s v="Olivia Harrison"/>
    <x v="3"/>
    <x v="14"/>
    <s v="Richmond"/>
    <x v="2"/>
    <x v="0"/>
    <x v="7"/>
    <n v="28"/>
    <x v="34"/>
  </r>
  <r>
    <x v="173"/>
    <n v="51272"/>
    <x v="29"/>
    <x v="29"/>
    <s v="VitaGlow Brightening Serum 15ml"/>
    <x v="1"/>
    <n v="100"/>
    <n v="16.25"/>
    <n v="1625"/>
    <n v="6.2"/>
    <n v="620"/>
    <n v="10.050000000000001"/>
    <n v="1005"/>
    <n v="0.61846153846153851"/>
    <s v="C0061"/>
    <s v="Aurelia Quinn"/>
    <s v="Mia Hughes"/>
    <x v="2"/>
    <x v="13"/>
    <s v="Oakland"/>
    <x v="0"/>
    <x v="0"/>
    <x v="7"/>
    <n v="28"/>
    <x v="34"/>
  </r>
  <r>
    <x v="173"/>
    <n v="51273"/>
    <x v="22"/>
    <x v="22"/>
    <s v="PurePurge Micellar Cleansing Water 150ml"/>
    <x v="6"/>
    <n v="50"/>
    <n v="10.050000000000001"/>
    <n v="502.50000000000006"/>
    <n v="4.45"/>
    <n v="222.5"/>
    <n v="5.6000000000000005"/>
    <n v="280.00000000000006"/>
    <n v="0.55721393034825872"/>
    <s v="C0033"/>
    <s v="ZenithGrove Solutions"/>
    <s v="Ava Franklin"/>
    <x v="1"/>
    <x v="26"/>
    <s v="Birmingham"/>
    <x v="2"/>
    <x v="0"/>
    <x v="7"/>
    <n v="28"/>
    <x v="34"/>
  </r>
  <r>
    <x v="173"/>
    <n v="51274"/>
    <x v="4"/>
    <x v="4"/>
    <s v="HydraBloom Hydrating Moisturizer 50ml"/>
    <x v="0"/>
    <n v="50"/>
    <n v="14.95"/>
    <n v="747.5"/>
    <n v="4.45"/>
    <n v="222.5"/>
    <n v="10.5"/>
    <n v="525"/>
    <n v="0.7023411371237458"/>
    <s v="C0076"/>
    <s v="ThunderWave Technologies"/>
    <s v="Andrew Parker"/>
    <x v="3"/>
    <x v="42"/>
    <s v="Boston"/>
    <x v="1"/>
    <x v="0"/>
    <x v="7"/>
    <n v="28"/>
    <x v="34"/>
  </r>
  <r>
    <x v="173"/>
    <n v="51275"/>
    <x v="11"/>
    <x v="11"/>
    <s v="ClearSkies UV Defense SPF 30 100ml"/>
    <x v="3"/>
    <n v="150"/>
    <n v="32.549999999999997"/>
    <n v="4882.5"/>
    <n v="11.25"/>
    <n v="1687.5"/>
    <n v="21.299999999999997"/>
    <n v="3195"/>
    <n v="0.65437788018433185"/>
    <s v="C0010"/>
    <s v="Aurora Flair Cosmetix"/>
    <s v="Jennifer Adams"/>
    <x v="1"/>
    <x v="10"/>
    <s v="Dallas"/>
    <x v="2"/>
    <x v="0"/>
    <x v="7"/>
    <n v="28"/>
    <x v="34"/>
  </r>
  <r>
    <x v="173"/>
    <n v="51276"/>
    <x v="15"/>
    <x v="15"/>
    <s v="VitaGlow Brightening Serum 50ml"/>
    <x v="1"/>
    <n v="100"/>
    <n v="31.45"/>
    <n v="3145"/>
    <n v="12"/>
    <n v="1200"/>
    <n v="19.45"/>
    <n v="1945"/>
    <n v="0.61844197138314783"/>
    <s v="C0043"/>
    <s v="LuminousHue Cosmetix"/>
    <s v="Mia Hughes"/>
    <x v="2"/>
    <x v="13"/>
    <s v="Sacramento"/>
    <x v="0"/>
    <x v="0"/>
    <x v="7"/>
    <n v="28"/>
    <x v="34"/>
  </r>
  <r>
    <x v="173"/>
    <n v="51277"/>
    <x v="11"/>
    <x v="11"/>
    <s v="ClearSkies UV Defense SPF 30 100ml"/>
    <x v="3"/>
    <n v="100"/>
    <n v="32.549999999999997"/>
    <n v="3254.9999999999995"/>
    <n v="11.25"/>
    <n v="1125"/>
    <n v="21.299999999999997"/>
    <n v="2129.9999999999995"/>
    <n v="0.65437788018433174"/>
    <s v="C0024"/>
    <s v="Moonlight Grace Essentials"/>
    <s v="Jessica Foster"/>
    <x v="2"/>
    <x v="20"/>
    <s v="Nome"/>
    <x v="0"/>
    <x v="0"/>
    <x v="7"/>
    <n v="28"/>
    <x v="34"/>
  </r>
  <r>
    <x v="173"/>
    <n v="51278"/>
    <x v="37"/>
    <x v="37"/>
    <s v="SunGuard Shield SPF 50+ 100ml"/>
    <x v="3"/>
    <n v="150"/>
    <n v="24.75"/>
    <n v="3712.5"/>
    <n v="7.75"/>
    <n v="1162.5"/>
    <n v="17"/>
    <n v="2550"/>
    <n v="0.68686868686868685"/>
    <s v="C0071"/>
    <s v="Cressida Steele"/>
    <s v="Matthew Walker"/>
    <x v="1"/>
    <x v="40"/>
    <s v="Nashville"/>
    <x v="2"/>
    <x v="0"/>
    <x v="7"/>
    <n v="28"/>
    <x v="34"/>
  </r>
  <r>
    <x v="174"/>
    <n v="51279"/>
    <x v="0"/>
    <x v="0"/>
    <s v="HydraBloom Hydrating Moisturizer 100ml"/>
    <x v="0"/>
    <n v="50"/>
    <n v="24.85"/>
    <n v="1242.5"/>
    <n v="7.75"/>
    <n v="387.5"/>
    <n v="17.100000000000001"/>
    <n v="855"/>
    <n v="0.68812877263581484"/>
    <s v="C0003"/>
    <s v="Rosy Flair Beauty"/>
    <s v="Elizabeth Young"/>
    <x v="2"/>
    <x v="13"/>
    <s v="Los Angeles"/>
    <x v="0"/>
    <x v="0"/>
    <x v="7"/>
    <n v="31"/>
    <x v="34"/>
  </r>
  <r>
    <x v="174"/>
    <n v="51280"/>
    <x v="59"/>
    <x v="59"/>
    <s v="PorePurify Exfoliating Tonic 200ml"/>
    <x v="4"/>
    <n v="50"/>
    <n v="21"/>
    <n v="1050"/>
    <n v="7.6"/>
    <n v="380"/>
    <n v="13.4"/>
    <n v="670"/>
    <n v="0.63809523809523805"/>
    <s v="C0046"/>
    <s v="CrimsonPeak Ventures"/>
    <s v="Michael Evans"/>
    <x v="1"/>
    <x v="10"/>
    <s v="Fort Worth"/>
    <x v="2"/>
    <x v="0"/>
    <x v="7"/>
    <n v="31"/>
    <x v="34"/>
  </r>
  <r>
    <x v="174"/>
    <n v="51281"/>
    <x v="21"/>
    <x v="21"/>
    <s v="RadiantGlow Gel Cleanser 100ml"/>
    <x v="2"/>
    <n v="150"/>
    <n v="12.25"/>
    <n v="1837.5"/>
    <n v="4.45"/>
    <n v="667.5"/>
    <n v="7.8"/>
    <n v="1170"/>
    <n v="0.63673469387755099"/>
    <s v="C0082"/>
    <s v="OpulentFlair Beauty"/>
    <s v="Jennifer Adams"/>
    <x v="1"/>
    <x v="10"/>
    <s v="El Paso"/>
    <x v="2"/>
    <x v="0"/>
    <x v="7"/>
    <n v="31"/>
    <x v="34"/>
  </r>
  <r>
    <x v="174"/>
    <n v="51282"/>
    <x v="32"/>
    <x v="32"/>
    <s v="AquaFresh Hydrating Toner 150ml"/>
    <x v="4"/>
    <n v="50"/>
    <n v="14.95"/>
    <n v="747.5"/>
    <n v="4.45"/>
    <n v="222.5"/>
    <n v="10.5"/>
    <n v="525"/>
    <n v="0.7023411371237458"/>
    <s v="C0018"/>
    <s v="Lucian Kingsley"/>
    <s v="Lauren King"/>
    <x v="4"/>
    <x v="11"/>
    <s v="Sioux Falls"/>
    <x v="3"/>
    <x v="0"/>
    <x v="7"/>
    <n v="31"/>
    <x v="34"/>
  </r>
  <r>
    <x v="174"/>
    <n v="51283"/>
    <x v="46"/>
    <x v="46"/>
    <s v="PorePurify Exfoliating Tonic 100ml"/>
    <x v="4"/>
    <n v="50"/>
    <n v="9.3000000000000007"/>
    <n v="465.00000000000006"/>
    <n v="3.8"/>
    <n v="190"/>
    <n v="5.5000000000000009"/>
    <n v="275.00000000000006"/>
    <n v="0.59139784946236562"/>
    <s v="C0069"/>
    <s v="RadiantElixir Skincare"/>
    <s v="Olivia Harrison"/>
    <x v="3"/>
    <x v="39"/>
    <s v="Wilmington"/>
    <x v="2"/>
    <x v="0"/>
    <x v="7"/>
    <n v="31"/>
    <x v="34"/>
  </r>
  <r>
    <x v="174"/>
    <n v="51284"/>
    <x v="20"/>
    <x v="20"/>
    <s v="VelvetSkin Renewing Scrub 100ml"/>
    <x v="7"/>
    <n v="50"/>
    <n v="20.849999999999998"/>
    <n v="1042.5"/>
    <n v="8.1999999999999993"/>
    <n v="410"/>
    <n v="12.649999999999999"/>
    <n v="632.5"/>
    <n v="0.60671462829736211"/>
    <s v="C0028"/>
    <s v="Thaddeus Nash"/>
    <s v="Christopher Green"/>
    <x v="0"/>
    <x v="21"/>
    <s v="Reno"/>
    <x v="0"/>
    <x v="0"/>
    <x v="7"/>
    <n v="31"/>
    <x v="34"/>
  </r>
  <r>
    <x v="174"/>
    <n v="51285"/>
    <x v="34"/>
    <x v="34"/>
    <s v="HydraBloom Hydrating Moisturizer 30ml"/>
    <x v="0"/>
    <n v="100"/>
    <n v="8.1"/>
    <n v="810"/>
    <n v="3.3"/>
    <n v="330"/>
    <n v="4.8"/>
    <n v="480"/>
    <n v="0.59259259259259256"/>
    <s v="C0080"/>
    <s v="EternalGlow Essentials"/>
    <s v="Samantha Mitchell"/>
    <x v="4"/>
    <x v="17"/>
    <s v="Cincinnati"/>
    <x v="3"/>
    <x v="0"/>
    <x v="7"/>
    <n v="31"/>
    <x v="34"/>
  </r>
  <r>
    <x v="174"/>
    <n v="51286"/>
    <x v="1"/>
    <x v="1"/>
    <s v="VitaGlow Brightening Serum 30ml"/>
    <x v="1"/>
    <n v="150"/>
    <n v="22.1"/>
    <n v="3315"/>
    <n v="7.6"/>
    <n v="1140"/>
    <n v="14.500000000000002"/>
    <n v="2175"/>
    <n v="0.65610859728506787"/>
    <s v="C0005"/>
    <s v="Rylan Callahan"/>
    <s v="Michael Evans"/>
    <x v="1"/>
    <x v="10"/>
    <s v="Houston"/>
    <x v="2"/>
    <x v="0"/>
    <x v="7"/>
    <n v="31"/>
    <x v="34"/>
  </r>
  <r>
    <x v="175"/>
    <n v="51287"/>
    <x v="8"/>
    <x v="8"/>
    <s v="CrystalClear Hyaluronic Boost 30ml"/>
    <x v="1"/>
    <n v="150"/>
    <n v="19.100000000000001"/>
    <n v="2865"/>
    <n v="6.6"/>
    <n v="990"/>
    <n v="12.500000000000002"/>
    <n v="1875"/>
    <n v="0.65445026178010468"/>
    <s v="C0001"/>
    <s v="Belle Glow Cosmetics"/>
    <s v="Elizabeth Young"/>
    <x v="2"/>
    <x v="13"/>
    <s v="Los Angeles"/>
    <x v="0"/>
    <x v="0"/>
    <x v="8"/>
    <n v="1"/>
    <x v="34"/>
  </r>
  <r>
    <x v="175"/>
    <n v="51288"/>
    <x v="37"/>
    <x v="37"/>
    <s v="SunGuard Shield SPF 50+ 100ml"/>
    <x v="3"/>
    <n v="50"/>
    <n v="24.75"/>
    <n v="1237.5"/>
    <n v="7.75"/>
    <n v="387.5"/>
    <n v="17"/>
    <n v="850"/>
    <n v="0.68686868686868685"/>
    <s v="C0065"/>
    <s v="CelestialGlow Essentials"/>
    <s v="Benjamin Lawson"/>
    <x v="1"/>
    <x v="25"/>
    <s v="Kansas City"/>
    <x v="3"/>
    <x v="0"/>
    <x v="8"/>
    <n v="1"/>
    <x v="34"/>
  </r>
  <r>
    <x v="175"/>
    <n v="51289"/>
    <x v="8"/>
    <x v="8"/>
    <s v="CrystalClear Hyaluronic Boost 30ml"/>
    <x v="1"/>
    <n v="100"/>
    <n v="19.100000000000001"/>
    <n v="1910.0000000000002"/>
    <n v="6.6"/>
    <n v="660"/>
    <n v="12.500000000000002"/>
    <n v="1250.0000000000002"/>
    <n v="0.65445026178010479"/>
    <s v="C0029"/>
    <s v="OpulentSilk Beauty"/>
    <s v="Samantha Mitchell"/>
    <x v="4"/>
    <x v="15"/>
    <s v="Louisville"/>
    <x v="2"/>
    <x v="0"/>
    <x v="8"/>
    <n v="1"/>
    <x v="34"/>
  </r>
  <r>
    <x v="175"/>
    <n v="51290"/>
    <x v="40"/>
    <x v="40"/>
    <s v="CalmBliss Soothing Toner 150ml"/>
    <x v="4"/>
    <n v="50"/>
    <n v="19.25"/>
    <n v="962.5"/>
    <n v="6.55"/>
    <n v="327.5"/>
    <n v="12.7"/>
    <n v="635"/>
    <n v="0.65974025974025974"/>
    <s v="C0063"/>
    <s v="Amara Wilde"/>
    <s v="Michael Evans"/>
    <x v="1"/>
    <x v="10"/>
    <s v="San Antonio"/>
    <x v="2"/>
    <x v="0"/>
    <x v="8"/>
    <n v="1"/>
    <x v="34"/>
  </r>
  <r>
    <x v="175"/>
    <n v="51291"/>
    <x v="14"/>
    <x v="14"/>
    <s v="DewDrop Hydration Sheet Mask"/>
    <x v="5"/>
    <n v="100"/>
    <n v="17.350000000000001"/>
    <n v="1735.0000000000002"/>
    <n v="7.45"/>
    <n v="745"/>
    <n v="9.9000000000000021"/>
    <n v="990.00000000000023"/>
    <n v="0.57060518731988474"/>
    <s v="C0062"/>
    <s v="Nikolai Hayes"/>
    <s v="Benjamin Ingram"/>
    <x v="0"/>
    <x v="38"/>
    <s v="Billings"/>
    <x v="0"/>
    <x v="0"/>
    <x v="8"/>
    <n v="1"/>
    <x v="34"/>
  </r>
  <r>
    <x v="175"/>
    <n v="51292"/>
    <x v="0"/>
    <x v="0"/>
    <s v="HydraBloom Hydrating Moisturizer 100ml"/>
    <x v="0"/>
    <n v="50"/>
    <n v="24.85"/>
    <n v="1242.5"/>
    <n v="7.75"/>
    <n v="387.5"/>
    <n v="17.100000000000001"/>
    <n v="855"/>
    <n v="0.68812877263581484"/>
    <s v="C0047"/>
    <s v="SilverWave Creations"/>
    <s v="Samuel Moore"/>
    <x v="0"/>
    <x v="0"/>
    <s v="Santa Fe"/>
    <x v="0"/>
    <x v="0"/>
    <x v="8"/>
    <n v="1"/>
    <x v="34"/>
  </r>
  <r>
    <x v="176"/>
    <n v="51293"/>
    <x v="40"/>
    <x v="40"/>
    <s v="CalmBliss Soothing Toner 150ml"/>
    <x v="4"/>
    <n v="150"/>
    <n v="19.25"/>
    <n v="2887.5"/>
    <n v="6.55"/>
    <n v="982.5"/>
    <n v="12.7"/>
    <n v="1905"/>
    <n v="0.65974025974025974"/>
    <s v="C0074"/>
    <s v="Seraphina Wilde"/>
    <s v="Lauren King"/>
    <x v="4"/>
    <x v="41"/>
    <s v="Lincoln"/>
    <x v="3"/>
    <x v="0"/>
    <x v="8"/>
    <n v="2"/>
    <x v="35"/>
  </r>
  <r>
    <x v="176"/>
    <n v="51294"/>
    <x v="51"/>
    <x v="51"/>
    <s v="SunGuard Shield SPF 50+ 30ml"/>
    <x v="3"/>
    <n v="200"/>
    <n v="9.9"/>
    <n v="1980"/>
    <n v="3.3"/>
    <n v="660"/>
    <n v="6.6000000000000005"/>
    <n v="1320"/>
    <n v="0.66666666666666663"/>
    <s v="C0023"/>
    <s v="Rosy Hue Beauty"/>
    <s v="Benjamin Ingram"/>
    <x v="0"/>
    <x v="22"/>
    <s v="Boise"/>
    <x v="0"/>
    <x v="0"/>
    <x v="8"/>
    <n v="2"/>
    <x v="35"/>
  </r>
  <r>
    <x v="176"/>
    <n v="51295"/>
    <x v="32"/>
    <x v="32"/>
    <s v="AquaFresh Hydrating Toner 150ml"/>
    <x v="4"/>
    <n v="150"/>
    <n v="14.95"/>
    <n v="2242.5"/>
    <n v="4.45"/>
    <n v="667.5"/>
    <n v="10.5"/>
    <n v="1575"/>
    <n v="0.7023411371237458"/>
    <s v="C0083"/>
    <s v="CrystalAura Cosmetix"/>
    <s v="Emily Clarke"/>
    <x v="3"/>
    <x v="9"/>
    <s v="Columbia"/>
    <x v="2"/>
    <x v="0"/>
    <x v="8"/>
    <n v="2"/>
    <x v="35"/>
  </r>
  <r>
    <x v="176"/>
    <n v="51296"/>
    <x v="21"/>
    <x v="21"/>
    <s v="RadiantGlow Gel Cleanser 100ml"/>
    <x v="2"/>
    <n v="150"/>
    <n v="12.25"/>
    <n v="1837.5"/>
    <n v="4.45"/>
    <n v="667.5"/>
    <n v="7.8"/>
    <n v="1170"/>
    <n v="0.63673469387755099"/>
    <s v="C0039"/>
    <s v="EtherealSilk Creations"/>
    <s v="Grace Allen"/>
    <x v="2"/>
    <x v="20"/>
    <s v="Juneau"/>
    <x v="0"/>
    <x v="0"/>
    <x v="8"/>
    <n v="2"/>
    <x v="35"/>
  </r>
  <r>
    <x v="176"/>
    <n v="51297"/>
    <x v="10"/>
    <x v="10"/>
    <s v="LuminousGlow Tinted Sunscreen 50ml"/>
    <x v="3"/>
    <n v="150"/>
    <n v="16.95"/>
    <n v="2542.5"/>
    <n v="5.2"/>
    <n v="780"/>
    <n v="11.75"/>
    <n v="1762.5"/>
    <n v="0.69321533923303835"/>
    <s v="C0045"/>
    <s v="AuroraBlossom Essentials"/>
    <s v="Ashley Turner"/>
    <x v="2"/>
    <x v="13"/>
    <s v="Fresno"/>
    <x v="0"/>
    <x v="0"/>
    <x v="8"/>
    <n v="2"/>
    <x v="35"/>
  </r>
  <r>
    <x v="176"/>
    <n v="51298"/>
    <x v="11"/>
    <x v="11"/>
    <s v="ClearSkies UV Defense SPF 30 100ml"/>
    <x v="3"/>
    <n v="50"/>
    <n v="32.549999999999997"/>
    <n v="1627.4999999999998"/>
    <n v="11.25"/>
    <n v="562.5"/>
    <n v="21.299999999999997"/>
    <n v="1064.9999999999998"/>
    <n v="0.65437788018433174"/>
    <s v="C0017"/>
    <s v="Seraphina Hart"/>
    <s v="David Carter"/>
    <x v="1"/>
    <x v="2"/>
    <s v="Buffalo"/>
    <x v="1"/>
    <x v="0"/>
    <x v="8"/>
    <n v="2"/>
    <x v="35"/>
  </r>
  <r>
    <x v="176"/>
    <n v="51299"/>
    <x v="37"/>
    <x v="37"/>
    <s v="SunGuard Shield SPF 50+ 100ml"/>
    <x v="3"/>
    <n v="100"/>
    <n v="24.75"/>
    <n v="2475"/>
    <n v="7.75"/>
    <n v="775"/>
    <n v="17"/>
    <n v="1700"/>
    <n v="0.68686868686868685"/>
    <s v="C0056"/>
    <s v="Imogen West"/>
    <s v="Ava Franklin"/>
    <x v="1"/>
    <x v="33"/>
    <s v="Little Rock"/>
    <x v="2"/>
    <x v="0"/>
    <x v="8"/>
    <n v="2"/>
    <x v="35"/>
  </r>
  <r>
    <x v="177"/>
    <n v="51300"/>
    <x v="23"/>
    <x v="23"/>
    <s v="RadiantGlow Gel Cleanser 50ml"/>
    <x v="2"/>
    <n v="150"/>
    <n v="4.7"/>
    <n v="705"/>
    <n v="2.2999999999999998"/>
    <n v="345"/>
    <n v="2.4000000000000004"/>
    <n v="360"/>
    <n v="0.51063829787234039"/>
    <s v="C0026"/>
    <s v="Golden Aura Creations"/>
    <s v="Samuel Moore"/>
    <x v="0"/>
    <x v="0"/>
    <s v="Albuquerque"/>
    <x v="0"/>
    <x v="0"/>
    <x v="8"/>
    <n v="3"/>
    <x v="35"/>
  </r>
  <r>
    <x v="177"/>
    <n v="51301"/>
    <x v="38"/>
    <x v="38"/>
    <s v="CrystalGlow Gentle Exfoliator 100ml"/>
    <x v="7"/>
    <n v="50"/>
    <n v="19.95"/>
    <n v="997.5"/>
    <n v="7.45"/>
    <n v="372.5"/>
    <n v="12.5"/>
    <n v="625"/>
    <n v="0.62656641604010022"/>
    <s v="C0086"/>
    <s v="SparklingNova Corp."/>
    <s v="Jennifer Adams"/>
    <x v="1"/>
    <x v="10"/>
    <s v="Amarillo"/>
    <x v="2"/>
    <x v="0"/>
    <x v="8"/>
    <n v="3"/>
    <x v="35"/>
  </r>
  <r>
    <x v="177"/>
    <n v="51302"/>
    <x v="65"/>
    <x v="65"/>
    <s v="VelvetSkin Renewing Scrub 150ml"/>
    <x v="7"/>
    <n v="100"/>
    <n v="28.15"/>
    <n v="2815"/>
    <n v="12"/>
    <n v="1200"/>
    <n v="16.149999999999999"/>
    <n v="1615"/>
    <n v="0.57371225577264651"/>
    <s v="C0040"/>
    <s v="Atticus Quinn"/>
    <s v="Emily Clarke"/>
    <x v="3"/>
    <x v="29"/>
    <s v="Charlotte"/>
    <x v="2"/>
    <x v="0"/>
    <x v="8"/>
    <n v="3"/>
    <x v="35"/>
  </r>
  <r>
    <x v="177"/>
    <n v="51303"/>
    <x v="52"/>
    <x v="52"/>
    <s v="CalmBliss Soothing Toner 100ml"/>
    <x v="4"/>
    <n v="100"/>
    <n v="13"/>
    <n v="1300"/>
    <n v="4.7"/>
    <n v="470"/>
    <n v="8.3000000000000007"/>
    <n v="830"/>
    <n v="0.63846153846153841"/>
    <s v="C0076"/>
    <s v="ThunderWave Technologies"/>
    <s v="Andrew Parker"/>
    <x v="3"/>
    <x v="42"/>
    <s v="Boston"/>
    <x v="1"/>
    <x v="0"/>
    <x v="8"/>
    <n v="3"/>
    <x v="35"/>
  </r>
  <r>
    <x v="177"/>
    <n v="51304"/>
    <x v="32"/>
    <x v="32"/>
    <s v="AquaFresh Hydrating Toner 150ml"/>
    <x v="4"/>
    <n v="50"/>
    <n v="14.95"/>
    <n v="747.5"/>
    <n v="4.45"/>
    <n v="222.5"/>
    <n v="10.5"/>
    <n v="525"/>
    <n v="0.7023411371237458"/>
    <s v="C0045"/>
    <s v="AuroraBlossom Essentials"/>
    <s v="Ashley Turner"/>
    <x v="2"/>
    <x v="13"/>
    <s v="Fresno"/>
    <x v="0"/>
    <x v="0"/>
    <x v="8"/>
    <n v="3"/>
    <x v="35"/>
  </r>
  <r>
    <x v="177"/>
    <n v="51305"/>
    <x v="4"/>
    <x v="4"/>
    <s v="HydraBloom Hydrating Moisturizer 50ml"/>
    <x v="0"/>
    <n v="150"/>
    <n v="14.95"/>
    <n v="2242.5"/>
    <n v="4.45"/>
    <n v="667.5"/>
    <n v="10.5"/>
    <n v="1575"/>
    <n v="0.7023411371237458"/>
    <s v="C0072"/>
    <s v="BlossomLuxe Essentials"/>
    <s v="James Edwards"/>
    <x v="3"/>
    <x v="43"/>
    <s v="Philadelphia"/>
    <x v="1"/>
    <x v="0"/>
    <x v="8"/>
    <n v="3"/>
    <x v="35"/>
  </r>
  <r>
    <x v="177"/>
    <n v="51306"/>
    <x v="8"/>
    <x v="8"/>
    <s v="CrystalClear Hyaluronic Boost 30ml"/>
    <x v="1"/>
    <n v="100"/>
    <n v="19.100000000000001"/>
    <n v="1910.0000000000002"/>
    <n v="6.6"/>
    <n v="660"/>
    <n v="12.500000000000002"/>
    <n v="1250.0000000000002"/>
    <n v="0.65445026178010479"/>
    <s v="C0003"/>
    <s v="Rosy Flair Beauty"/>
    <s v="Elizabeth Young"/>
    <x v="2"/>
    <x v="13"/>
    <s v="Los Angeles"/>
    <x v="0"/>
    <x v="0"/>
    <x v="8"/>
    <n v="3"/>
    <x v="35"/>
  </r>
  <r>
    <x v="177"/>
    <n v="51307"/>
    <x v="40"/>
    <x v="40"/>
    <s v="CalmBliss Soothing Toner 150ml"/>
    <x v="4"/>
    <n v="50"/>
    <n v="19.25"/>
    <n v="962.5"/>
    <n v="6.55"/>
    <n v="327.5"/>
    <n v="12.7"/>
    <n v="635"/>
    <n v="0.65974025974025974"/>
    <s v="C0061"/>
    <s v="Aurelia Quinn"/>
    <s v="Mia Hughes"/>
    <x v="2"/>
    <x v="13"/>
    <s v="Oakland"/>
    <x v="0"/>
    <x v="0"/>
    <x v="8"/>
    <n v="3"/>
    <x v="35"/>
  </r>
  <r>
    <x v="178"/>
    <n v="51308"/>
    <x v="1"/>
    <x v="1"/>
    <s v="VitaGlow Brightening Serum 30ml"/>
    <x v="1"/>
    <n v="50"/>
    <n v="22.1"/>
    <n v="1105"/>
    <n v="7.6"/>
    <n v="380"/>
    <n v="14.500000000000002"/>
    <n v="725"/>
    <n v="0.65610859728506787"/>
    <s v="C0033"/>
    <s v="ZenithGrove Solutions"/>
    <s v="Ava Franklin"/>
    <x v="1"/>
    <x v="26"/>
    <s v="Birmingham"/>
    <x v="2"/>
    <x v="0"/>
    <x v="8"/>
    <n v="4"/>
    <x v="35"/>
  </r>
  <r>
    <x v="178"/>
    <n v="51309"/>
    <x v="13"/>
    <x v="13"/>
    <s v="LuminousGlow Tinted Sunscreen 100ml"/>
    <x v="3"/>
    <n v="250"/>
    <n v="26.35"/>
    <n v="6587.5"/>
    <n v="9"/>
    <n v="2250"/>
    <n v="17.350000000000001"/>
    <n v="4337.5"/>
    <n v="0.65844402277039848"/>
    <s v="C0079"/>
    <s v="FusionDynamo Group"/>
    <s v="Rachel Owens"/>
    <x v="4"/>
    <x v="16"/>
    <s v="Peoria"/>
    <x v="3"/>
    <x v="0"/>
    <x v="8"/>
    <n v="4"/>
    <x v="35"/>
  </r>
  <r>
    <x v="178"/>
    <n v="51310"/>
    <x v="21"/>
    <x v="21"/>
    <s v="RadiantGlow Gel Cleanser 100ml"/>
    <x v="2"/>
    <n v="50"/>
    <n v="12.25"/>
    <n v="612.5"/>
    <n v="4.45"/>
    <n v="222.5"/>
    <n v="7.8"/>
    <n v="390"/>
    <n v="0.63673469387755099"/>
    <s v="C0006"/>
    <s v="Maeve Kingsley"/>
    <s v="Christopher Green"/>
    <x v="0"/>
    <x v="21"/>
    <s v="Las Vegas"/>
    <x v="0"/>
    <x v="0"/>
    <x v="8"/>
    <n v="4"/>
    <x v="35"/>
  </r>
  <r>
    <x v="178"/>
    <n v="51311"/>
    <x v="0"/>
    <x v="0"/>
    <s v="HydraBloom Hydrating Moisturizer 100ml"/>
    <x v="0"/>
    <n v="50"/>
    <n v="24.85"/>
    <n v="1242.5"/>
    <n v="7.75"/>
    <n v="387.5"/>
    <n v="17.100000000000001"/>
    <n v="855"/>
    <n v="0.68812877263581484"/>
    <s v="C0043"/>
    <s v="LuminousHue Cosmetix"/>
    <s v="Mia Hughes"/>
    <x v="2"/>
    <x v="13"/>
    <s v="Sacramento"/>
    <x v="0"/>
    <x v="0"/>
    <x v="8"/>
    <n v="4"/>
    <x v="35"/>
  </r>
  <r>
    <x v="178"/>
    <n v="51312"/>
    <x v="4"/>
    <x v="4"/>
    <s v="HydraBloom Hydrating Moisturizer 50ml"/>
    <x v="0"/>
    <n v="100"/>
    <n v="14.95"/>
    <n v="1495"/>
    <n v="4.45"/>
    <n v="445"/>
    <n v="10.5"/>
    <n v="1050"/>
    <n v="0.7023411371237458"/>
    <s v="C0075"/>
    <s v="Ignatius Flynn"/>
    <s v="Samuel Moore"/>
    <x v="0"/>
    <x v="1"/>
    <s v="Flagstaff"/>
    <x v="0"/>
    <x v="0"/>
    <x v="8"/>
    <n v="4"/>
    <x v="35"/>
  </r>
  <r>
    <x v="178"/>
    <n v="51313"/>
    <x v="41"/>
    <x v="41"/>
    <s v="VelvetSkin Renewing Scrub 50ml"/>
    <x v="7"/>
    <n v="50"/>
    <n v="15.649999999999999"/>
    <n v="782.49999999999989"/>
    <n v="6.2"/>
    <n v="310"/>
    <n v="9.4499999999999993"/>
    <n v="472.49999999999989"/>
    <n v="0.60383386581469645"/>
    <s v="C0012"/>
    <s v="Radiant Craft Incorporated"/>
    <s v="Samuel Moore"/>
    <x v="0"/>
    <x v="1"/>
    <s v="Phoenix"/>
    <x v="0"/>
    <x v="0"/>
    <x v="8"/>
    <n v="4"/>
    <x v="35"/>
  </r>
  <r>
    <x v="178"/>
    <n v="51314"/>
    <x v="10"/>
    <x v="10"/>
    <s v="LuminousGlow Tinted Sunscreen 50ml"/>
    <x v="3"/>
    <n v="50"/>
    <n v="16.95"/>
    <n v="847.5"/>
    <n v="5.2"/>
    <n v="260"/>
    <n v="11.75"/>
    <n v="587.5"/>
    <n v="0.69321533923303835"/>
    <s v="C0058"/>
    <s v="Octavia Tate"/>
    <s v="Andrew Parker"/>
    <x v="3"/>
    <x v="36"/>
    <s v="Burlington"/>
    <x v="1"/>
    <x v="0"/>
    <x v="8"/>
    <n v="4"/>
    <x v="35"/>
  </r>
  <r>
    <x v="178"/>
    <n v="51315"/>
    <x v="4"/>
    <x v="4"/>
    <s v="HydraBloom Hydrating Moisturizer 50ml"/>
    <x v="0"/>
    <n v="100"/>
    <n v="14.95"/>
    <n v="1495"/>
    <n v="4.45"/>
    <n v="445"/>
    <n v="10.5"/>
    <n v="1050"/>
    <n v="0.7023411371237458"/>
    <s v="C0058"/>
    <s v="Octavia Tate"/>
    <s v="Andrew Parker"/>
    <x v="3"/>
    <x v="36"/>
    <s v="Burlington"/>
    <x v="1"/>
    <x v="0"/>
    <x v="8"/>
    <n v="4"/>
    <x v="35"/>
  </r>
  <r>
    <x v="178"/>
    <n v="51316"/>
    <x v="5"/>
    <x v="5"/>
    <s v="ClearSkies UV Defense SPF 30 50ml"/>
    <x v="3"/>
    <n v="250"/>
    <n v="18.95"/>
    <n v="4737.5"/>
    <n v="6.55"/>
    <n v="1637.5"/>
    <n v="12.399999999999999"/>
    <n v="3100"/>
    <n v="0.65435356200527706"/>
    <s v="C0023"/>
    <s v="Rosy Hue Beauty"/>
    <s v="Benjamin Ingram"/>
    <x v="0"/>
    <x v="22"/>
    <s v="Boise"/>
    <x v="0"/>
    <x v="0"/>
    <x v="8"/>
    <n v="4"/>
    <x v="35"/>
  </r>
  <r>
    <x v="179"/>
    <n v="51317"/>
    <x v="13"/>
    <x v="13"/>
    <s v="LuminousGlow Tinted Sunscreen 100ml"/>
    <x v="3"/>
    <n v="150"/>
    <n v="26.35"/>
    <n v="3952.5"/>
    <n v="9"/>
    <n v="1350"/>
    <n v="17.350000000000001"/>
    <n v="2602.5"/>
    <n v="0.65844402277039848"/>
    <s v="C0076"/>
    <s v="ThunderWave Technologies"/>
    <s v="Andrew Parker"/>
    <x v="3"/>
    <x v="42"/>
    <s v="Boston"/>
    <x v="1"/>
    <x v="0"/>
    <x v="8"/>
    <n v="7"/>
    <x v="35"/>
  </r>
  <r>
    <x v="179"/>
    <n v="51318"/>
    <x v="57"/>
    <x v="57"/>
    <s v="CalmBliss Soothing Toner 200ml"/>
    <x v="4"/>
    <n v="50"/>
    <n v="25"/>
    <n v="1250"/>
    <n v="9.4"/>
    <n v="470"/>
    <n v="15.6"/>
    <n v="780"/>
    <n v="0.624"/>
    <s v="C0041"/>
    <s v="Cassiopeia Dawson"/>
    <s v="Benjamin Lawson"/>
    <x v="1"/>
    <x v="5"/>
    <s v="Oklahoma City"/>
    <x v="2"/>
    <x v="0"/>
    <x v="8"/>
    <n v="7"/>
    <x v="35"/>
  </r>
  <r>
    <x v="179"/>
    <n v="51319"/>
    <x v="10"/>
    <x v="10"/>
    <s v="LuminousGlow Tinted Sunscreen 50ml"/>
    <x v="3"/>
    <n v="150"/>
    <n v="16.95"/>
    <n v="2542.5"/>
    <n v="5.2"/>
    <n v="780"/>
    <n v="11.75"/>
    <n v="1762.5"/>
    <n v="0.69321533923303835"/>
    <s v="C0012"/>
    <s v="Radiant Craft Incorporated"/>
    <s v="Samuel Moore"/>
    <x v="0"/>
    <x v="1"/>
    <s v="Phoenix"/>
    <x v="0"/>
    <x v="0"/>
    <x v="8"/>
    <n v="7"/>
    <x v="35"/>
  </r>
  <r>
    <x v="179"/>
    <n v="51320"/>
    <x v="21"/>
    <x v="21"/>
    <s v="RadiantGlow Gel Cleanser 100ml"/>
    <x v="2"/>
    <n v="50"/>
    <n v="12.25"/>
    <n v="612.5"/>
    <n v="4.45"/>
    <n v="222.5"/>
    <n v="7.8"/>
    <n v="390"/>
    <n v="0.63673469387755099"/>
    <s v="C0067"/>
    <s v="Oberon Sterling"/>
    <s v="Rachel Owens"/>
    <x v="4"/>
    <x v="16"/>
    <s v="Springfield"/>
    <x v="3"/>
    <x v="0"/>
    <x v="8"/>
    <n v="7"/>
    <x v="35"/>
  </r>
  <r>
    <x v="179"/>
    <n v="51321"/>
    <x v="16"/>
    <x v="16"/>
    <s v="FreshWipe Cleansing Towelettes  80s"/>
    <x v="6"/>
    <n v="50"/>
    <n v="14.55"/>
    <n v="727.5"/>
    <n v="6.55"/>
    <n v="327.5"/>
    <n v="8"/>
    <n v="400"/>
    <n v="0.54982817869415812"/>
    <s v="C0035"/>
    <s v="CrystalMist Skincare"/>
    <s v="Daniel Nelson"/>
    <x v="0"/>
    <x v="30"/>
    <s v="Denver"/>
    <x v="0"/>
    <x v="0"/>
    <x v="8"/>
    <n v="7"/>
    <x v="35"/>
  </r>
  <r>
    <x v="179"/>
    <n v="51322"/>
    <x v="4"/>
    <x v="4"/>
    <s v="HydraBloom Hydrating Moisturizer 50ml"/>
    <x v="0"/>
    <n v="100"/>
    <n v="14.95"/>
    <n v="1495"/>
    <n v="4.45"/>
    <n v="445"/>
    <n v="10.5"/>
    <n v="1050"/>
    <n v="0.7023411371237458"/>
    <s v="C0079"/>
    <s v="FusionDynamo Group"/>
    <s v="Rachel Owens"/>
    <x v="4"/>
    <x v="16"/>
    <s v="Peoria"/>
    <x v="3"/>
    <x v="0"/>
    <x v="8"/>
    <n v="7"/>
    <x v="35"/>
  </r>
  <r>
    <x v="179"/>
    <n v="51323"/>
    <x v="49"/>
    <x v="49"/>
    <s v="TimelessElixir Anti-Wrinkle Serum 50ml"/>
    <x v="1"/>
    <n v="50"/>
    <n v="37.549999999999997"/>
    <n v="1877.4999999999998"/>
    <n v="14.25"/>
    <n v="712.5"/>
    <n v="23.299999999999997"/>
    <n v="1164.9999999999998"/>
    <n v="0.62050599201065237"/>
    <s v="C0006"/>
    <s v="Maeve Kingsley"/>
    <s v="Christopher Green"/>
    <x v="0"/>
    <x v="21"/>
    <s v="Las Vegas"/>
    <x v="0"/>
    <x v="0"/>
    <x v="8"/>
    <n v="7"/>
    <x v="35"/>
  </r>
  <r>
    <x v="180"/>
    <n v="51324"/>
    <x v="1"/>
    <x v="1"/>
    <s v="VitaGlow Brightening Serum 30ml"/>
    <x v="1"/>
    <n v="150"/>
    <n v="22.1"/>
    <n v="3315"/>
    <n v="7.6"/>
    <n v="1140"/>
    <n v="14.500000000000002"/>
    <n v="2175"/>
    <n v="0.65610859728506787"/>
    <s v="C0052"/>
    <s v="OceanQuest Enterprises"/>
    <s v="Emily Clarke"/>
    <x v="3"/>
    <x v="9"/>
    <s v="Charleston"/>
    <x v="2"/>
    <x v="0"/>
    <x v="8"/>
    <n v="8"/>
    <x v="35"/>
  </r>
  <r>
    <x v="180"/>
    <n v="51325"/>
    <x v="11"/>
    <x v="11"/>
    <s v="ClearSkies UV Defense SPF 30 100ml"/>
    <x v="3"/>
    <n v="250"/>
    <n v="32.549999999999997"/>
    <n v="8137.4999999999991"/>
    <n v="11.25"/>
    <n v="2812.5"/>
    <n v="21.299999999999997"/>
    <n v="5324.9999999999991"/>
    <n v="0.65437788018433174"/>
    <s v="C0014"/>
    <s v="Stellar Dynamo Corp."/>
    <s v="Olivia Harrison"/>
    <x v="3"/>
    <x v="14"/>
    <s v="Richmond"/>
    <x v="2"/>
    <x v="0"/>
    <x v="8"/>
    <n v="8"/>
    <x v="35"/>
  </r>
  <r>
    <x v="180"/>
    <n v="51326"/>
    <x v="5"/>
    <x v="5"/>
    <s v="ClearSkies UV Defense SPF 30 50ml"/>
    <x v="3"/>
    <n v="250"/>
    <n v="18.95"/>
    <n v="4737.5"/>
    <n v="6.55"/>
    <n v="1637.5"/>
    <n v="12.399999999999999"/>
    <n v="3100"/>
    <n v="0.65435356200527706"/>
    <s v="C0085"/>
    <s v="VelvetDusk Beauty"/>
    <s v="Samuel Moore"/>
    <x v="0"/>
    <x v="0"/>
    <s v="Taos"/>
    <x v="0"/>
    <x v="0"/>
    <x v="8"/>
    <n v="8"/>
    <x v="35"/>
  </r>
  <r>
    <x v="180"/>
    <n v="51327"/>
    <x v="21"/>
    <x v="21"/>
    <s v="RadiantGlow Gel Cleanser 100ml"/>
    <x v="2"/>
    <n v="150"/>
    <n v="12.25"/>
    <n v="1837.5"/>
    <n v="4.45"/>
    <n v="667.5"/>
    <n v="7.8"/>
    <n v="1170"/>
    <n v="0.63673469387755099"/>
    <s v="C0028"/>
    <s v="Thaddeus Nash"/>
    <s v="Christopher Green"/>
    <x v="0"/>
    <x v="21"/>
    <s v="Reno"/>
    <x v="0"/>
    <x v="0"/>
    <x v="8"/>
    <n v="8"/>
    <x v="35"/>
  </r>
  <r>
    <x v="180"/>
    <n v="51328"/>
    <x v="41"/>
    <x v="41"/>
    <s v="VelvetSkin Renewing Scrub 50ml"/>
    <x v="7"/>
    <n v="50"/>
    <n v="15.649999999999999"/>
    <n v="782.49999999999989"/>
    <n v="6.2"/>
    <n v="310"/>
    <n v="9.4499999999999993"/>
    <n v="472.49999999999989"/>
    <n v="0.60383386581469645"/>
    <s v="C0063"/>
    <s v="Amara Wilde"/>
    <s v="Michael Evans"/>
    <x v="1"/>
    <x v="10"/>
    <s v="San Antonio"/>
    <x v="2"/>
    <x v="0"/>
    <x v="8"/>
    <n v="8"/>
    <x v="35"/>
  </r>
  <r>
    <x v="180"/>
    <n v="51329"/>
    <x v="10"/>
    <x v="10"/>
    <s v="LuminousGlow Tinted Sunscreen 50ml"/>
    <x v="3"/>
    <n v="200"/>
    <n v="16.95"/>
    <n v="3390"/>
    <n v="5.2"/>
    <n v="1040"/>
    <n v="11.75"/>
    <n v="2350"/>
    <n v="0.69321533923303835"/>
    <s v="C0009"/>
    <s v="Imelda Sinclair"/>
    <s v="William Jenkins"/>
    <x v="3"/>
    <x v="6"/>
    <s v="Miami"/>
    <x v="2"/>
    <x v="0"/>
    <x v="8"/>
    <n v="8"/>
    <x v="35"/>
  </r>
  <r>
    <x v="180"/>
    <n v="51330"/>
    <x v="4"/>
    <x v="4"/>
    <s v="HydraBloom Hydrating Moisturizer 50ml"/>
    <x v="0"/>
    <n v="50"/>
    <n v="14.95"/>
    <n v="747.5"/>
    <n v="4.45"/>
    <n v="222.5"/>
    <n v="10.5"/>
    <n v="525"/>
    <n v="0.7023411371237458"/>
    <s v="C0046"/>
    <s v="CrimsonPeak Ventures"/>
    <s v="Michael Evans"/>
    <x v="1"/>
    <x v="10"/>
    <s v="Fort Worth"/>
    <x v="2"/>
    <x v="0"/>
    <x v="8"/>
    <n v="8"/>
    <x v="35"/>
  </r>
  <r>
    <x v="180"/>
    <n v="51331"/>
    <x v="55"/>
    <x v="55"/>
    <s v="PureDerm Micro-Exfoliating Gel 50ml"/>
    <x v="7"/>
    <n v="50"/>
    <n v="17.649999999999999"/>
    <n v="882.49999999999989"/>
    <n v="7.55"/>
    <n v="377.5"/>
    <n v="10.099999999999998"/>
    <n v="504.99999999999989"/>
    <n v="0.57223796033994334"/>
    <s v="C0071"/>
    <s v="Cressida Steele"/>
    <s v="Matthew Walker"/>
    <x v="1"/>
    <x v="40"/>
    <s v="Nashville"/>
    <x v="2"/>
    <x v="0"/>
    <x v="8"/>
    <n v="8"/>
    <x v="35"/>
  </r>
  <r>
    <x v="181"/>
    <n v="51332"/>
    <x v="1"/>
    <x v="1"/>
    <s v="VitaGlow Brightening Serum 30ml"/>
    <x v="1"/>
    <n v="100"/>
    <n v="22.1"/>
    <n v="2210"/>
    <n v="7.6"/>
    <n v="760"/>
    <n v="14.500000000000002"/>
    <n v="1450"/>
    <n v="0.65610859728506787"/>
    <s v="C0019"/>
    <s v="Delilah Prescott"/>
    <s v="Benjamin Lawson"/>
    <x v="1"/>
    <x v="25"/>
    <s v="Kansas City"/>
    <x v="3"/>
    <x v="0"/>
    <x v="8"/>
    <n v="9"/>
    <x v="36"/>
  </r>
  <r>
    <x v="181"/>
    <n v="51333"/>
    <x v="4"/>
    <x v="4"/>
    <s v="HydraBloom Hydrating Moisturizer 50ml"/>
    <x v="0"/>
    <n v="100"/>
    <n v="14.95"/>
    <n v="1495"/>
    <n v="4.45"/>
    <n v="445"/>
    <n v="10.5"/>
    <n v="1050"/>
    <n v="0.7023411371237458"/>
    <s v="C0082"/>
    <s v="OpulentFlair Beauty"/>
    <s v="Jennifer Adams"/>
    <x v="1"/>
    <x v="10"/>
    <s v="El Paso"/>
    <x v="2"/>
    <x v="0"/>
    <x v="8"/>
    <n v="9"/>
    <x v="36"/>
  </r>
  <r>
    <x v="181"/>
    <n v="51334"/>
    <x v="40"/>
    <x v="40"/>
    <s v="CalmBliss Soothing Toner 150ml"/>
    <x v="4"/>
    <n v="150"/>
    <n v="19.25"/>
    <n v="2887.5"/>
    <n v="6.55"/>
    <n v="982.5"/>
    <n v="12.7"/>
    <n v="1905"/>
    <n v="0.65974025974025974"/>
    <s v="C0050"/>
    <s v="SolarLuxe Incorporated"/>
    <s v="Joseph Simmons"/>
    <x v="4"/>
    <x v="28"/>
    <s v="Fargo"/>
    <x v="3"/>
    <x v="0"/>
    <x v="8"/>
    <n v="9"/>
    <x v="36"/>
  </r>
  <r>
    <x v="181"/>
    <n v="51335"/>
    <x v="4"/>
    <x v="4"/>
    <s v="HydraBloom Hydrating Moisturizer 50ml"/>
    <x v="0"/>
    <n v="150"/>
    <n v="14.95"/>
    <n v="2242.5"/>
    <n v="4.45"/>
    <n v="667.5"/>
    <n v="10.5"/>
    <n v="1575"/>
    <n v="0.7023411371237458"/>
    <s v="C0007"/>
    <s v="Orion Sterling"/>
    <s v="Jessica Foster"/>
    <x v="2"/>
    <x v="20"/>
    <s v="Anchorage"/>
    <x v="0"/>
    <x v="0"/>
    <x v="8"/>
    <n v="9"/>
    <x v="36"/>
  </r>
  <r>
    <x v="181"/>
    <n v="51336"/>
    <x v="52"/>
    <x v="52"/>
    <s v="CalmBliss Soothing Toner 100ml"/>
    <x v="4"/>
    <n v="50"/>
    <n v="13"/>
    <n v="650"/>
    <n v="4.7"/>
    <n v="235"/>
    <n v="8.3000000000000007"/>
    <n v="415"/>
    <n v="0.63846153846153841"/>
    <s v="C0055"/>
    <s v="TimelessAura Luxe Skincare"/>
    <s v="Samantha Mitchell"/>
    <x v="4"/>
    <x v="32"/>
    <s v="Charleston"/>
    <x v="2"/>
    <x v="0"/>
    <x v="8"/>
    <n v="9"/>
    <x v="36"/>
  </r>
  <r>
    <x v="181"/>
    <n v="51337"/>
    <x v="21"/>
    <x v="21"/>
    <s v="RadiantGlow Gel Cleanser 100ml"/>
    <x v="2"/>
    <n v="50"/>
    <n v="12.25"/>
    <n v="612.5"/>
    <n v="4.45"/>
    <n v="222.5"/>
    <n v="7.8"/>
    <n v="390"/>
    <n v="0.63673469387755099"/>
    <s v="C0084"/>
    <s v="RadiantPetals Skincare"/>
    <s v="Joseph Simmons"/>
    <x v="4"/>
    <x v="28"/>
    <s v="Bismarck"/>
    <x v="3"/>
    <x v="0"/>
    <x v="8"/>
    <n v="9"/>
    <x v="36"/>
  </r>
  <r>
    <x v="181"/>
    <n v="51338"/>
    <x v="8"/>
    <x v="8"/>
    <s v="CrystalClear Hyaluronic Boost 30ml"/>
    <x v="1"/>
    <n v="50"/>
    <n v="19.100000000000001"/>
    <n v="955.00000000000011"/>
    <n v="6.6"/>
    <n v="330"/>
    <n v="12.500000000000002"/>
    <n v="625.00000000000011"/>
    <n v="0.65445026178010479"/>
    <s v="C0026"/>
    <s v="Golden Aura Creations"/>
    <s v="Samuel Moore"/>
    <x v="0"/>
    <x v="0"/>
    <s v="Albuquerque"/>
    <x v="0"/>
    <x v="0"/>
    <x v="8"/>
    <n v="9"/>
    <x v="36"/>
  </r>
  <r>
    <x v="181"/>
    <n v="51339"/>
    <x v="15"/>
    <x v="15"/>
    <s v="VitaGlow Brightening Serum 50ml"/>
    <x v="1"/>
    <n v="100"/>
    <n v="31.45"/>
    <n v="3145"/>
    <n v="12"/>
    <n v="1200"/>
    <n v="19.45"/>
    <n v="1945"/>
    <n v="0.61844197138314783"/>
    <s v="C0069"/>
    <s v="RadiantElixir Skincare"/>
    <s v="Olivia Harrison"/>
    <x v="3"/>
    <x v="39"/>
    <s v="Wilmington"/>
    <x v="2"/>
    <x v="0"/>
    <x v="8"/>
    <n v="9"/>
    <x v="36"/>
  </r>
  <r>
    <x v="181"/>
    <n v="51340"/>
    <x v="6"/>
    <x v="6"/>
    <s v="CrystalClear Hyaluronic Boost 15ml"/>
    <x v="1"/>
    <n v="150"/>
    <n v="14.75"/>
    <n v="2212.5"/>
    <n v="5.45"/>
    <n v="817.5"/>
    <n v="9.3000000000000007"/>
    <n v="1395"/>
    <n v="0.63050847457627124"/>
    <s v="C0038"/>
    <s v="StarryGrace Luxe Skincare"/>
    <s v="Olivia Harrison"/>
    <x v="3"/>
    <x v="7"/>
    <s v="Baltimore"/>
    <x v="2"/>
    <x v="0"/>
    <x v="8"/>
    <n v="9"/>
    <x v="36"/>
  </r>
  <r>
    <x v="182"/>
    <n v="51341"/>
    <x v="40"/>
    <x v="40"/>
    <s v="CalmBliss Soothing Toner 150ml"/>
    <x v="4"/>
    <n v="50"/>
    <n v="19.25"/>
    <n v="962.5"/>
    <n v="6.55"/>
    <n v="327.5"/>
    <n v="12.7"/>
    <n v="635"/>
    <n v="0.65974025974025974"/>
    <s v="C0073"/>
    <s v="Atlas Kingsley"/>
    <s v="David Carter"/>
    <x v="1"/>
    <x v="2"/>
    <s v="Rochester"/>
    <x v="1"/>
    <x v="0"/>
    <x v="8"/>
    <n v="10"/>
    <x v="36"/>
  </r>
  <r>
    <x v="182"/>
    <n v="51342"/>
    <x v="29"/>
    <x v="29"/>
    <s v="VitaGlow Brightening Serum 15ml"/>
    <x v="1"/>
    <n v="50"/>
    <n v="16.25"/>
    <n v="812.5"/>
    <n v="6.2"/>
    <n v="310"/>
    <n v="10.050000000000001"/>
    <n v="502.5"/>
    <n v="0.61846153846153851"/>
    <s v="C0015"/>
    <s v="Octavia Grey"/>
    <s v="Benjamin Lawson"/>
    <x v="1"/>
    <x v="8"/>
    <s v="St. Louis"/>
    <x v="3"/>
    <x v="0"/>
    <x v="8"/>
    <n v="10"/>
    <x v="36"/>
  </r>
  <r>
    <x v="182"/>
    <n v="51343"/>
    <x v="11"/>
    <x v="11"/>
    <s v="ClearSkies UV Defense SPF 30 100ml"/>
    <x v="3"/>
    <n v="250"/>
    <n v="32.549999999999997"/>
    <n v="8137.4999999999991"/>
    <n v="11.25"/>
    <n v="2812.5"/>
    <n v="21.299999999999997"/>
    <n v="5324.9999999999991"/>
    <n v="0.65437788018433174"/>
    <s v="C0058"/>
    <s v="Octavia Tate"/>
    <s v="Andrew Parker"/>
    <x v="3"/>
    <x v="36"/>
    <s v="Burlington"/>
    <x v="1"/>
    <x v="0"/>
    <x v="8"/>
    <n v="10"/>
    <x v="36"/>
  </r>
  <r>
    <x v="182"/>
    <n v="51344"/>
    <x v="24"/>
    <x v="24"/>
    <s v="PureFoam Renewing Cleanser 200ml"/>
    <x v="2"/>
    <n v="100"/>
    <n v="22.55"/>
    <n v="2255"/>
    <n v="9"/>
    <n v="900"/>
    <n v="13.55"/>
    <n v="1355"/>
    <n v="0.60088691796008864"/>
    <s v="C0032"/>
    <s v="AquaFusion Incorporated"/>
    <s v="Ashley Turner"/>
    <x v="2"/>
    <x v="13"/>
    <s v="San Jose"/>
    <x v="0"/>
    <x v="0"/>
    <x v="8"/>
    <n v="10"/>
    <x v="36"/>
  </r>
  <r>
    <x v="182"/>
    <n v="51345"/>
    <x v="37"/>
    <x v="37"/>
    <s v="SunGuard Shield SPF 50+ 100ml"/>
    <x v="3"/>
    <n v="100"/>
    <n v="24.75"/>
    <n v="2475"/>
    <n v="7.75"/>
    <n v="775"/>
    <n v="17"/>
    <n v="1700"/>
    <n v="0.68686868686868685"/>
    <s v="C0087"/>
    <s v="QuantumRise Corp."/>
    <s v="Daniel Nelson"/>
    <x v="0"/>
    <x v="30"/>
    <s v="Colorado Springs"/>
    <x v="0"/>
    <x v="0"/>
    <x v="8"/>
    <n v="10"/>
    <x v="36"/>
  </r>
  <r>
    <x v="182"/>
    <n v="51346"/>
    <x v="4"/>
    <x v="4"/>
    <s v="HydraBloom Hydrating Moisturizer 50ml"/>
    <x v="0"/>
    <n v="100"/>
    <n v="14.95"/>
    <n v="1495"/>
    <n v="4.45"/>
    <n v="445"/>
    <n v="10.5"/>
    <n v="1050"/>
    <n v="0.7023411371237458"/>
    <s v="C0005"/>
    <s v="Rylan Callahan"/>
    <s v="Michael Evans"/>
    <x v="1"/>
    <x v="10"/>
    <s v="Houston"/>
    <x v="2"/>
    <x v="0"/>
    <x v="8"/>
    <n v="10"/>
    <x v="36"/>
  </r>
  <r>
    <x v="183"/>
    <n v="51347"/>
    <x v="64"/>
    <x v="64"/>
    <s v="AquaFresh Hydrating Toner 100ml"/>
    <x v="4"/>
    <n v="150"/>
    <n v="9.4"/>
    <n v="1410"/>
    <n v="3.3"/>
    <n v="495"/>
    <n v="6.1000000000000005"/>
    <n v="915"/>
    <n v="0.64893617021276595"/>
    <s v="C0042"/>
    <s v="Jasper Monroe"/>
    <s v="Nicholas Coleman"/>
    <x v="4"/>
    <x v="27"/>
    <s v="Detroit"/>
    <x v="3"/>
    <x v="0"/>
    <x v="8"/>
    <n v="11"/>
    <x v="36"/>
  </r>
  <r>
    <x v="183"/>
    <n v="51348"/>
    <x v="19"/>
    <x v="19"/>
    <s v="ClearSkies UV Defense SPF 30 30ml"/>
    <x v="3"/>
    <n v="150"/>
    <n v="11.299999999999999"/>
    <n v="1694.9999999999998"/>
    <n v="4.7"/>
    <n v="705"/>
    <n v="6.5999999999999988"/>
    <n v="989.99999999999977"/>
    <n v="0.5840707964601769"/>
    <s v="C0077"/>
    <s v="EmeraldSphere Solutions"/>
    <s v="Grace Allen"/>
    <x v="2"/>
    <x v="20"/>
    <s v="Fairbanks"/>
    <x v="0"/>
    <x v="0"/>
    <x v="8"/>
    <n v="11"/>
    <x v="36"/>
  </r>
  <r>
    <x v="183"/>
    <n v="51349"/>
    <x v="22"/>
    <x v="22"/>
    <s v="PurePurge Micellar Cleansing Water 150ml"/>
    <x v="6"/>
    <n v="50"/>
    <n v="10.050000000000001"/>
    <n v="502.50000000000006"/>
    <n v="4.45"/>
    <n v="222.5"/>
    <n v="5.6000000000000005"/>
    <n v="280.00000000000006"/>
    <n v="0.55721393034825872"/>
    <s v="C0011"/>
    <s v="Celestial Silk Luxe Skincare"/>
    <s v="Joseph Simmons"/>
    <x v="4"/>
    <x v="19"/>
    <s v="Minneapolis"/>
    <x v="3"/>
    <x v="0"/>
    <x v="8"/>
    <n v="11"/>
    <x v="36"/>
  </r>
  <r>
    <x v="183"/>
    <n v="51350"/>
    <x v="6"/>
    <x v="6"/>
    <s v="CrystalClear Hyaluronic Boost 15ml"/>
    <x v="1"/>
    <n v="150"/>
    <n v="14.75"/>
    <n v="2212.5"/>
    <n v="5.45"/>
    <n v="817.5"/>
    <n v="9.3000000000000007"/>
    <n v="1395"/>
    <n v="0.63050847457627124"/>
    <s v="C0068"/>
    <s v="IvoryRadiance Cosmetix"/>
    <s v="Olivia Harrison"/>
    <x v="3"/>
    <x v="7"/>
    <s v="Annapolis"/>
    <x v="2"/>
    <x v="0"/>
    <x v="8"/>
    <n v="11"/>
    <x v="36"/>
  </r>
  <r>
    <x v="183"/>
    <n v="51351"/>
    <x v="30"/>
    <x v="30"/>
    <s v="PurePurge Micellar Cleansing Water 200ml"/>
    <x v="6"/>
    <n v="100"/>
    <n v="18.45"/>
    <n v="1845"/>
    <n v="7.75"/>
    <n v="775"/>
    <n v="10.7"/>
    <n v="1070"/>
    <n v="0.57994579945799463"/>
    <s v="C0025"/>
    <s v="Eamon Nash"/>
    <s v="Samuel Moore"/>
    <x v="0"/>
    <x v="1"/>
    <s v="Tucson"/>
    <x v="0"/>
    <x v="0"/>
    <x v="8"/>
    <n v="11"/>
    <x v="36"/>
  </r>
  <r>
    <x v="183"/>
    <n v="51352"/>
    <x v="11"/>
    <x v="11"/>
    <s v="ClearSkies UV Defense SPF 30 100ml"/>
    <x v="3"/>
    <n v="250"/>
    <n v="32.549999999999997"/>
    <n v="8137.4999999999991"/>
    <n v="11.25"/>
    <n v="2812.5"/>
    <n v="21.299999999999997"/>
    <n v="5324.9999999999991"/>
    <n v="0.65437788018433174"/>
    <s v="C0081"/>
    <s v="SecretSapphire Creations"/>
    <s v="David Carter"/>
    <x v="1"/>
    <x v="2"/>
    <s v="Syracuse"/>
    <x v="1"/>
    <x v="0"/>
    <x v="8"/>
    <n v="11"/>
    <x v="36"/>
  </r>
  <r>
    <x v="183"/>
    <n v="51353"/>
    <x v="4"/>
    <x v="4"/>
    <s v="HydraBloom Hydrating Moisturizer 50ml"/>
    <x v="0"/>
    <n v="150"/>
    <n v="14.95"/>
    <n v="2242.5"/>
    <n v="4.45"/>
    <n v="667.5"/>
    <n v="10.5"/>
    <n v="1575"/>
    <n v="0.7023411371237458"/>
    <s v="C0048"/>
    <s v="Octavia Hart"/>
    <s v="Victoria Reed"/>
    <x v="2"/>
    <x v="24"/>
    <s v="Seattle"/>
    <x v="0"/>
    <x v="0"/>
    <x v="8"/>
    <n v="11"/>
    <x v="36"/>
  </r>
  <r>
    <x v="184"/>
    <n v="51354"/>
    <x v="59"/>
    <x v="59"/>
    <s v="PorePurify Exfoliating Tonic 200ml"/>
    <x v="4"/>
    <n v="150"/>
    <n v="21"/>
    <n v="3150"/>
    <n v="7.6"/>
    <n v="1140"/>
    <n v="13.4"/>
    <n v="2010"/>
    <n v="0.63809523809523805"/>
    <s v="C0002"/>
    <s v="Radiant Luxe Beauty"/>
    <s v="Daniel Nelson"/>
    <x v="0"/>
    <x v="3"/>
    <s v="Cheyenne"/>
    <x v="0"/>
    <x v="0"/>
    <x v="8"/>
    <n v="14"/>
    <x v="36"/>
  </r>
  <r>
    <x v="184"/>
    <n v="51355"/>
    <x v="8"/>
    <x v="8"/>
    <s v="CrystalClear Hyaluronic Boost 30ml"/>
    <x v="1"/>
    <n v="150"/>
    <n v="19.100000000000001"/>
    <n v="2865"/>
    <n v="6.6"/>
    <n v="990"/>
    <n v="12.500000000000002"/>
    <n v="1875"/>
    <n v="0.65445026178010468"/>
    <s v="C0061"/>
    <s v="Aurelia Quinn"/>
    <s v="Mia Hughes"/>
    <x v="2"/>
    <x v="13"/>
    <s v="Oakland"/>
    <x v="0"/>
    <x v="0"/>
    <x v="8"/>
    <n v="14"/>
    <x v="36"/>
  </r>
  <r>
    <x v="184"/>
    <n v="51356"/>
    <x v="8"/>
    <x v="8"/>
    <s v="CrystalClear Hyaluronic Boost 30ml"/>
    <x v="1"/>
    <n v="100"/>
    <n v="19.100000000000001"/>
    <n v="1910.0000000000002"/>
    <n v="6.6"/>
    <n v="660"/>
    <n v="12.500000000000002"/>
    <n v="1250.0000000000002"/>
    <n v="0.65445026178010479"/>
    <s v="C0088"/>
    <s v="BlueAegis Technologies"/>
    <s v="Grace Allen"/>
    <x v="2"/>
    <x v="20"/>
    <s v="Juneau"/>
    <x v="0"/>
    <x v="0"/>
    <x v="8"/>
    <n v="14"/>
    <x v="36"/>
  </r>
  <r>
    <x v="184"/>
    <n v="51357"/>
    <x v="65"/>
    <x v="65"/>
    <s v="VelvetSkin Renewing Scrub 150ml"/>
    <x v="7"/>
    <n v="50"/>
    <n v="28.15"/>
    <n v="1407.5"/>
    <n v="12"/>
    <n v="600"/>
    <n v="16.149999999999999"/>
    <n v="807.5"/>
    <n v="0.57371225577264651"/>
    <s v="C0017"/>
    <s v="Seraphina Hart"/>
    <s v="David Carter"/>
    <x v="1"/>
    <x v="2"/>
    <s v="Buffalo"/>
    <x v="1"/>
    <x v="0"/>
    <x v="8"/>
    <n v="14"/>
    <x v="36"/>
  </r>
  <r>
    <x v="184"/>
    <n v="51358"/>
    <x v="0"/>
    <x v="0"/>
    <s v="HydraBloom Hydrating Moisturizer 100ml"/>
    <x v="0"/>
    <n v="100"/>
    <n v="24.85"/>
    <n v="2485"/>
    <n v="7.75"/>
    <n v="775"/>
    <n v="17.100000000000001"/>
    <n v="1710"/>
    <n v="0.68812877263581484"/>
    <s v="C0074"/>
    <s v="Seraphina Wilde"/>
    <s v="Lauren King"/>
    <x v="4"/>
    <x v="41"/>
    <s v="Lincoln"/>
    <x v="3"/>
    <x v="0"/>
    <x v="8"/>
    <n v="14"/>
    <x v="36"/>
  </r>
  <r>
    <x v="184"/>
    <n v="51359"/>
    <x v="38"/>
    <x v="38"/>
    <s v="CrystalGlow Gentle Exfoliator 100ml"/>
    <x v="7"/>
    <n v="50"/>
    <n v="19.95"/>
    <n v="997.5"/>
    <n v="7.45"/>
    <n v="372.5"/>
    <n v="12.5"/>
    <n v="625"/>
    <n v="0.62656641604010022"/>
    <s v="C0040"/>
    <s v="Atticus Quinn"/>
    <s v="Emily Clarke"/>
    <x v="3"/>
    <x v="29"/>
    <s v="Charlotte"/>
    <x v="2"/>
    <x v="0"/>
    <x v="8"/>
    <n v="14"/>
    <x v="36"/>
  </r>
  <r>
    <x v="184"/>
    <n v="51360"/>
    <x v="50"/>
    <x v="50"/>
    <s v="SilkSkin Lightweight Moisture Veil 50ml"/>
    <x v="0"/>
    <n v="150"/>
    <n v="16.349999999999998"/>
    <n v="2452.4999999999995"/>
    <n v="5.2"/>
    <n v="780"/>
    <n v="11.149999999999999"/>
    <n v="1672.4999999999995"/>
    <n v="0.68195718654434245"/>
    <s v="C0078"/>
    <s v="CosmoLink Incorporated"/>
    <s v="William Jenkins"/>
    <x v="3"/>
    <x v="6"/>
    <s v="Jacksonville"/>
    <x v="2"/>
    <x v="0"/>
    <x v="8"/>
    <n v="14"/>
    <x v="36"/>
  </r>
  <r>
    <x v="184"/>
    <n v="51361"/>
    <x v="1"/>
    <x v="1"/>
    <s v="VitaGlow Brightening Serum 30ml"/>
    <x v="1"/>
    <n v="100"/>
    <n v="22.1"/>
    <n v="2210"/>
    <n v="7.6"/>
    <n v="760"/>
    <n v="14.500000000000002"/>
    <n v="1450"/>
    <n v="0.65610859728506787"/>
    <s v="C0003"/>
    <s v="Rosy Flair Beauty"/>
    <s v="Elizabeth Young"/>
    <x v="2"/>
    <x v="13"/>
    <s v="Los Angeles"/>
    <x v="0"/>
    <x v="0"/>
    <x v="8"/>
    <n v="14"/>
    <x v="36"/>
  </r>
  <r>
    <x v="185"/>
    <n v="51362"/>
    <x v="0"/>
    <x v="0"/>
    <s v="HydraBloom Hydrating Moisturizer 100ml"/>
    <x v="0"/>
    <n v="100"/>
    <n v="24.85"/>
    <n v="2485"/>
    <n v="7.75"/>
    <n v="775"/>
    <n v="17.100000000000001"/>
    <n v="1710"/>
    <n v="0.68812877263581484"/>
    <s v="C0057"/>
    <s v="Phineas Dawson"/>
    <s v="Nicholas Coleman"/>
    <x v="4"/>
    <x v="34"/>
    <s v="Indianapolis"/>
    <x v="3"/>
    <x v="0"/>
    <x v="8"/>
    <n v="15"/>
    <x v="36"/>
  </r>
  <r>
    <x v="185"/>
    <n v="51363"/>
    <x v="8"/>
    <x v="8"/>
    <s v="CrystalClear Hyaluronic Boost 30ml"/>
    <x v="1"/>
    <n v="100"/>
    <n v="19.100000000000001"/>
    <n v="1910.0000000000002"/>
    <n v="6.6"/>
    <n v="660"/>
    <n v="12.500000000000002"/>
    <n v="1250.0000000000002"/>
    <n v="0.65445026178010479"/>
    <s v="C0022"/>
    <s v="Pinnacle Sphere Corp."/>
    <s v="Victoria Reed"/>
    <x v="2"/>
    <x v="4"/>
    <s v="Portland"/>
    <x v="0"/>
    <x v="0"/>
    <x v="8"/>
    <n v="15"/>
    <x v="36"/>
  </r>
  <r>
    <x v="185"/>
    <n v="51364"/>
    <x v="64"/>
    <x v="64"/>
    <s v="AquaFresh Hydrating Toner 100ml"/>
    <x v="4"/>
    <n v="100"/>
    <n v="9.4"/>
    <n v="940"/>
    <n v="3.3"/>
    <n v="330"/>
    <n v="6.1000000000000005"/>
    <n v="610"/>
    <n v="0.64893617021276595"/>
    <s v="C0083"/>
    <s v="CrystalAura Cosmetix"/>
    <s v="Emily Clarke"/>
    <x v="3"/>
    <x v="9"/>
    <s v="Columbia"/>
    <x v="2"/>
    <x v="0"/>
    <x v="8"/>
    <n v="15"/>
    <x v="36"/>
  </r>
  <r>
    <x v="185"/>
    <n v="51365"/>
    <x v="1"/>
    <x v="1"/>
    <s v="VitaGlow Brightening Serum 30ml"/>
    <x v="1"/>
    <n v="50"/>
    <n v="22.1"/>
    <n v="1105"/>
    <n v="7.6"/>
    <n v="380"/>
    <n v="14.500000000000002"/>
    <n v="725"/>
    <n v="0.65610859728506787"/>
    <s v="C0036"/>
    <s v="MoonlightHarbor Beauty"/>
    <s v="Rachel Owens"/>
    <x v="4"/>
    <x v="31"/>
    <s v="Milwaukee"/>
    <x v="3"/>
    <x v="0"/>
    <x v="8"/>
    <n v="15"/>
    <x v="36"/>
  </r>
  <r>
    <x v="185"/>
    <n v="51366"/>
    <x v="3"/>
    <x v="3"/>
    <s v="RadiantGlow Gel Cleanser 200ml"/>
    <x v="2"/>
    <n v="150"/>
    <n v="20.350000000000001"/>
    <n v="3052.5"/>
    <n v="7.75"/>
    <n v="1162.5"/>
    <n v="12.600000000000001"/>
    <n v="1890"/>
    <n v="0.61916461916461918"/>
    <s v="C0065"/>
    <s v="CelestialGlow Essentials"/>
    <s v="Benjamin Lawson"/>
    <x v="1"/>
    <x v="25"/>
    <s v="Kansas City"/>
    <x v="3"/>
    <x v="0"/>
    <x v="8"/>
    <n v="15"/>
    <x v="36"/>
  </r>
  <r>
    <x v="185"/>
    <n v="51367"/>
    <x v="39"/>
    <x v="39"/>
    <s v="SunGuard Shield SPF 50+ 50ml"/>
    <x v="3"/>
    <n v="100"/>
    <n v="14.45"/>
    <n v="1445"/>
    <n v="4.45"/>
    <n v="445"/>
    <n v="10"/>
    <n v="1000"/>
    <n v="0.69204152249134943"/>
    <s v="C0071"/>
    <s v="Cressida Steele"/>
    <s v="Matthew Walker"/>
    <x v="1"/>
    <x v="40"/>
    <s v="Nashville"/>
    <x v="2"/>
    <x v="0"/>
    <x v="8"/>
    <n v="15"/>
    <x v="36"/>
  </r>
  <r>
    <x v="185"/>
    <n v="51368"/>
    <x v="5"/>
    <x v="5"/>
    <s v="ClearSkies UV Defense SPF 30 50ml"/>
    <x v="3"/>
    <n v="100"/>
    <n v="18.95"/>
    <n v="1895"/>
    <n v="6.55"/>
    <n v="655"/>
    <n v="12.399999999999999"/>
    <n v="1240"/>
    <n v="0.65435356200527706"/>
    <s v="C0047"/>
    <s v="SilverWave Creations"/>
    <s v="Samuel Moore"/>
    <x v="0"/>
    <x v="0"/>
    <s v="Santa Fe"/>
    <x v="0"/>
    <x v="0"/>
    <x v="8"/>
    <n v="15"/>
    <x v="36"/>
  </r>
  <r>
    <x v="185"/>
    <n v="51369"/>
    <x v="14"/>
    <x v="14"/>
    <s v="DewDrop Hydration Sheet Mask"/>
    <x v="5"/>
    <n v="100"/>
    <n v="17.350000000000001"/>
    <n v="1735.0000000000002"/>
    <n v="7.45"/>
    <n v="745"/>
    <n v="9.9000000000000021"/>
    <n v="990.00000000000023"/>
    <n v="0.57060518731988474"/>
    <s v="C0080"/>
    <s v="EternalGlow Essentials"/>
    <s v="Samantha Mitchell"/>
    <x v="4"/>
    <x v="17"/>
    <s v="Cincinnati"/>
    <x v="3"/>
    <x v="0"/>
    <x v="8"/>
    <n v="15"/>
    <x v="36"/>
  </r>
  <r>
    <x v="185"/>
    <n v="51370"/>
    <x v="64"/>
    <x v="64"/>
    <s v="AquaFresh Hydrating Toner 100ml"/>
    <x v="4"/>
    <n v="50"/>
    <n v="9.4"/>
    <n v="470"/>
    <n v="3.3"/>
    <n v="165"/>
    <n v="6.1000000000000005"/>
    <n v="305"/>
    <n v="0.64893617021276595"/>
    <s v="C0018"/>
    <s v="Lucian Kingsley"/>
    <s v="Lauren King"/>
    <x v="4"/>
    <x v="11"/>
    <s v="Sioux Falls"/>
    <x v="3"/>
    <x v="0"/>
    <x v="8"/>
    <n v="15"/>
    <x v="36"/>
  </r>
  <r>
    <x v="186"/>
    <n v="51371"/>
    <x v="28"/>
    <x v="28"/>
    <s v="GlowRevive Detox Clay Mask 50g"/>
    <x v="5"/>
    <n v="50"/>
    <n v="11.35"/>
    <n v="567.5"/>
    <n v="5.2"/>
    <n v="260"/>
    <n v="6.1499999999999995"/>
    <n v="307.5"/>
    <n v="0.54185022026431717"/>
    <s v="C0075"/>
    <s v="Ignatius Flynn"/>
    <s v="Samuel Moore"/>
    <x v="0"/>
    <x v="1"/>
    <s v="Flagstaff"/>
    <x v="0"/>
    <x v="0"/>
    <x v="8"/>
    <n v="16"/>
    <x v="37"/>
  </r>
  <r>
    <x v="186"/>
    <n v="51372"/>
    <x v="1"/>
    <x v="1"/>
    <s v="VitaGlow Brightening Serum 30ml"/>
    <x v="1"/>
    <n v="50"/>
    <n v="22.1"/>
    <n v="1105"/>
    <n v="7.6"/>
    <n v="380"/>
    <n v="14.500000000000002"/>
    <n v="725"/>
    <n v="0.65610859728506787"/>
    <s v="C0030"/>
    <s v="BlossomRadiance Essentials"/>
    <s v="Michael Evans"/>
    <x v="1"/>
    <x v="10"/>
    <s v="San Antonio"/>
    <x v="2"/>
    <x v="0"/>
    <x v="8"/>
    <n v="16"/>
    <x v="37"/>
  </r>
  <r>
    <x v="186"/>
    <n v="51373"/>
    <x v="49"/>
    <x v="49"/>
    <s v="TimelessElixir Anti-Wrinkle Serum 50ml"/>
    <x v="1"/>
    <n v="150"/>
    <n v="37.549999999999997"/>
    <n v="5632.5"/>
    <n v="14.25"/>
    <n v="2137.5"/>
    <n v="23.299999999999997"/>
    <n v="3495"/>
    <n v="0.62050599201065249"/>
    <s v="C0064"/>
    <s v="DiamondElegance Beauty"/>
    <s v="Jessica Foster"/>
    <x v="2"/>
    <x v="20"/>
    <s v="Kodiak"/>
    <x v="0"/>
    <x v="0"/>
    <x v="8"/>
    <n v="16"/>
    <x v="37"/>
  </r>
  <r>
    <x v="186"/>
    <n v="51374"/>
    <x v="8"/>
    <x v="8"/>
    <s v="CrystalClear Hyaluronic Boost 30ml"/>
    <x v="1"/>
    <n v="50"/>
    <n v="19.100000000000001"/>
    <n v="955.00000000000011"/>
    <n v="6.6"/>
    <n v="330"/>
    <n v="12.500000000000002"/>
    <n v="625.00000000000011"/>
    <n v="0.65445026178010479"/>
    <s v="C0004"/>
    <s v="Enchanted Silk Creations"/>
    <s v="David Carter"/>
    <x v="1"/>
    <x v="2"/>
    <s v="New York City"/>
    <x v="1"/>
    <x v="0"/>
    <x v="8"/>
    <n v="16"/>
    <x v="37"/>
  </r>
  <r>
    <x v="186"/>
    <n v="51375"/>
    <x v="8"/>
    <x v="8"/>
    <s v="CrystalClear Hyaluronic Boost 30ml"/>
    <x v="1"/>
    <n v="100"/>
    <n v="19.100000000000001"/>
    <n v="1910.0000000000002"/>
    <n v="6.6"/>
    <n v="660"/>
    <n v="12.500000000000002"/>
    <n v="1250.0000000000002"/>
    <n v="0.65445026178010479"/>
    <s v="C0056"/>
    <s v="Imogen West"/>
    <s v="Ava Franklin"/>
    <x v="1"/>
    <x v="33"/>
    <s v="Little Rock"/>
    <x v="2"/>
    <x v="0"/>
    <x v="8"/>
    <n v="16"/>
    <x v="37"/>
  </r>
  <r>
    <x v="186"/>
    <n v="51376"/>
    <x v="8"/>
    <x v="8"/>
    <s v="CrystalClear Hyaluronic Boost 30ml"/>
    <x v="1"/>
    <n v="100"/>
    <n v="19.100000000000001"/>
    <n v="1910.0000000000002"/>
    <n v="6.6"/>
    <n v="660"/>
    <n v="12.500000000000002"/>
    <n v="1250.0000000000002"/>
    <n v="0.65445026178010479"/>
    <s v="C0021"/>
    <s v="Horizon Luxe Ventures"/>
    <s v="William Jenkins"/>
    <x v="3"/>
    <x v="6"/>
    <s v="Orlando"/>
    <x v="2"/>
    <x v="0"/>
    <x v="8"/>
    <n v="16"/>
    <x v="37"/>
  </r>
  <r>
    <x v="186"/>
    <n v="51377"/>
    <x v="10"/>
    <x v="10"/>
    <s v="LuminousGlow Tinted Sunscreen 50ml"/>
    <x v="3"/>
    <n v="100"/>
    <n v="16.95"/>
    <n v="1695"/>
    <n v="5.2"/>
    <n v="520"/>
    <n v="11.75"/>
    <n v="1175"/>
    <n v="0.69321533923303835"/>
    <s v="C0086"/>
    <s v="SparklingNova Corp."/>
    <s v="Jennifer Adams"/>
    <x v="1"/>
    <x v="10"/>
    <s v="Amarillo"/>
    <x v="2"/>
    <x v="0"/>
    <x v="8"/>
    <n v="16"/>
    <x v="37"/>
  </r>
  <r>
    <x v="186"/>
    <n v="51378"/>
    <x v="13"/>
    <x v="13"/>
    <s v="LuminousGlow Tinted Sunscreen 100ml"/>
    <x v="3"/>
    <n v="250"/>
    <n v="26.35"/>
    <n v="6587.5"/>
    <n v="9"/>
    <n v="2250"/>
    <n v="17.350000000000001"/>
    <n v="4337.5"/>
    <n v="0.65844402277039848"/>
    <s v="C0013"/>
    <s v="Seraphina Sinclair"/>
    <s v="Jessica Foster"/>
    <x v="2"/>
    <x v="20"/>
    <s v="Wasilla"/>
    <x v="0"/>
    <x v="0"/>
    <x v="8"/>
    <n v="16"/>
    <x v="37"/>
  </r>
  <r>
    <x v="187"/>
    <n v="51379"/>
    <x v="45"/>
    <x v="45"/>
    <s v="CrystalClear Hyaluronic Boost 50ml"/>
    <x v="1"/>
    <n v="100"/>
    <n v="29.65"/>
    <n v="2965"/>
    <n v="10.75"/>
    <n v="1075"/>
    <n v="18.899999999999999"/>
    <n v="1890"/>
    <n v="0.63743676222596968"/>
    <s v="C0070"/>
    <s v="PurePetals Beauty"/>
    <s v="Nicholas Coleman"/>
    <x v="4"/>
    <x v="27"/>
    <s v="Lansing"/>
    <x v="3"/>
    <x v="0"/>
    <x v="8"/>
    <n v="17"/>
    <x v="37"/>
  </r>
  <r>
    <x v="187"/>
    <n v="51380"/>
    <x v="53"/>
    <x v="53"/>
    <s v="DreamSoothe Overnight Mask 100g"/>
    <x v="5"/>
    <n v="50"/>
    <n v="21.75"/>
    <n v="1087.5"/>
    <n v="9.5500000000000007"/>
    <n v="477.5"/>
    <n v="12.2"/>
    <n v="610"/>
    <n v="0.56091954022988511"/>
    <s v="C0039"/>
    <s v="EtherealSilk Creations"/>
    <s v="Grace Allen"/>
    <x v="2"/>
    <x v="20"/>
    <s v="Juneau"/>
    <x v="0"/>
    <x v="0"/>
    <x v="8"/>
    <n v="17"/>
    <x v="37"/>
  </r>
  <r>
    <x v="187"/>
    <n v="51381"/>
    <x v="10"/>
    <x v="10"/>
    <s v="LuminousGlow Tinted Sunscreen 50ml"/>
    <x v="3"/>
    <n v="200"/>
    <n v="16.95"/>
    <n v="3390"/>
    <n v="5.2"/>
    <n v="1040"/>
    <n v="11.75"/>
    <n v="2350"/>
    <n v="0.69321533923303835"/>
    <s v="C0089"/>
    <s v="TerraFusion Group"/>
    <s v="Andrew Parker"/>
    <x v="3"/>
    <x v="36"/>
    <s v="Montpelier"/>
    <x v="1"/>
    <x v="0"/>
    <x v="8"/>
    <n v="17"/>
    <x v="37"/>
  </r>
  <r>
    <x v="187"/>
    <n v="51382"/>
    <x v="29"/>
    <x v="29"/>
    <s v="VitaGlow Brightening Serum 15ml"/>
    <x v="1"/>
    <n v="100"/>
    <n v="16.25"/>
    <n v="1625"/>
    <n v="6.2"/>
    <n v="620"/>
    <n v="10.050000000000001"/>
    <n v="1005"/>
    <n v="0.61846153846153851"/>
    <s v="C0001"/>
    <s v="Belle Glow Cosmetics"/>
    <s v="Elizabeth Young"/>
    <x v="2"/>
    <x v="13"/>
    <s v="Los Angeles"/>
    <x v="0"/>
    <x v="0"/>
    <x v="8"/>
    <n v="17"/>
    <x v="37"/>
  </r>
  <r>
    <x v="187"/>
    <n v="51383"/>
    <x v="65"/>
    <x v="65"/>
    <s v="VelvetSkin Renewing Scrub 150ml"/>
    <x v="7"/>
    <n v="50"/>
    <n v="28.15"/>
    <n v="1407.5"/>
    <n v="12"/>
    <n v="600"/>
    <n v="16.149999999999999"/>
    <n v="807.5"/>
    <n v="0.57371225577264651"/>
    <s v="C0054"/>
    <s v="HorizonFlare Corp."/>
    <s v="Daniel Nelson"/>
    <x v="0"/>
    <x v="3"/>
    <s v="Casper"/>
    <x v="0"/>
    <x v="0"/>
    <x v="8"/>
    <n v="17"/>
    <x v="37"/>
  </r>
  <r>
    <x v="187"/>
    <n v="51384"/>
    <x v="10"/>
    <x v="10"/>
    <s v="LuminousGlow Tinted Sunscreen 50ml"/>
    <x v="3"/>
    <n v="100"/>
    <n v="16.95"/>
    <n v="1695"/>
    <n v="5.2"/>
    <n v="520"/>
    <n v="11.75"/>
    <n v="1175"/>
    <n v="0.69321533923303835"/>
    <s v="C0029"/>
    <s v="OpulentSilk Beauty"/>
    <s v="Samantha Mitchell"/>
    <x v="4"/>
    <x v="15"/>
    <s v="Louisville"/>
    <x v="2"/>
    <x v="0"/>
    <x v="8"/>
    <n v="17"/>
    <x v="37"/>
  </r>
  <r>
    <x v="187"/>
    <n v="51385"/>
    <x v="10"/>
    <x v="10"/>
    <s v="LuminousGlow Tinted Sunscreen 50ml"/>
    <x v="3"/>
    <n v="150"/>
    <n v="16.95"/>
    <n v="2542.5"/>
    <n v="5.2"/>
    <n v="780"/>
    <n v="11.75"/>
    <n v="1762.5"/>
    <n v="0.69321533923303835"/>
    <s v="C0066"/>
    <s v="MoonlitBloom Creations"/>
    <s v="Daniel Nelson"/>
    <x v="0"/>
    <x v="3"/>
    <s v="Gillette"/>
    <x v="0"/>
    <x v="0"/>
    <x v="8"/>
    <n v="17"/>
    <x v="37"/>
  </r>
  <r>
    <x v="188"/>
    <n v="51386"/>
    <x v="38"/>
    <x v="38"/>
    <s v="CrystalGlow Gentle Exfoliator 100ml"/>
    <x v="7"/>
    <n v="100"/>
    <n v="19.95"/>
    <n v="1995"/>
    <n v="7.45"/>
    <n v="745"/>
    <n v="12.5"/>
    <n v="1250"/>
    <n v="0.62656641604010022"/>
    <s v="C0008"/>
    <s v="Serenity Sinclair"/>
    <s v="Ashley Turner"/>
    <x v="2"/>
    <x v="13"/>
    <s v="San Francisco"/>
    <x v="0"/>
    <x v="0"/>
    <x v="8"/>
    <n v="18"/>
    <x v="37"/>
  </r>
  <r>
    <x v="188"/>
    <n v="51387"/>
    <x v="12"/>
    <x v="12"/>
    <s v="PorePurify Exfoliating Tonic 150ml"/>
    <x v="4"/>
    <n v="100"/>
    <n v="15.95"/>
    <n v="1595"/>
    <n v="5.2"/>
    <n v="520"/>
    <n v="10.75"/>
    <n v="1075"/>
    <n v="0.6739811912225705"/>
    <s v="C0045"/>
    <s v="AuroraBlossom Essentials"/>
    <s v="Ashley Turner"/>
    <x v="2"/>
    <x v="13"/>
    <s v="Fresno"/>
    <x v="0"/>
    <x v="0"/>
    <x v="8"/>
    <n v="18"/>
    <x v="37"/>
  </r>
  <r>
    <x v="188"/>
    <n v="51388"/>
    <x v="20"/>
    <x v="20"/>
    <s v="VelvetSkin Renewing Scrub 100ml"/>
    <x v="7"/>
    <n v="50"/>
    <n v="20.849999999999998"/>
    <n v="1042.5"/>
    <n v="8.1999999999999993"/>
    <n v="410"/>
    <n v="12.649999999999999"/>
    <n v="632.5"/>
    <n v="0.60671462829736211"/>
    <s v="C0072"/>
    <s v="BlossomLuxe Essentials"/>
    <s v="James Edwards"/>
    <x v="3"/>
    <x v="43"/>
    <s v="Philadelphia"/>
    <x v="1"/>
    <x v="0"/>
    <x v="8"/>
    <n v="18"/>
    <x v="37"/>
  </r>
  <r>
    <x v="188"/>
    <n v="51389"/>
    <x v="2"/>
    <x v="2"/>
    <s v="TimelessElixir Anti-Wrinkle Serum 30m"/>
    <x v="1"/>
    <n v="50"/>
    <n v="25.3"/>
    <n v="1265"/>
    <n v="9.4"/>
    <n v="470"/>
    <n v="15.9"/>
    <n v="795"/>
    <n v="0.62845849802371545"/>
    <s v="C0020"/>
    <s v="Lyric Davenport"/>
    <s v="Elizabeth Young"/>
    <x v="2"/>
    <x v="13"/>
    <s v="San Diego"/>
    <x v="0"/>
    <x v="0"/>
    <x v="8"/>
    <n v="18"/>
    <x v="37"/>
  </r>
  <r>
    <x v="188"/>
    <n v="51390"/>
    <x v="10"/>
    <x v="10"/>
    <s v="LuminousGlow Tinted Sunscreen 50ml"/>
    <x v="3"/>
    <n v="150"/>
    <n v="16.95"/>
    <n v="2542.5"/>
    <n v="5.2"/>
    <n v="780"/>
    <n v="11.75"/>
    <n v="1762.5"/>
    <n v="0.69321533923303835"/>
    <s v="C0059"/>
    <s v="Eamon Kingsley"/>
    <s v="James Edwards"/>
    <x v="3"/>
    <x v="37"/>
    <s v="Newark"/>
    <x v="1"/>
    <x v="0"/>
    <x v="8"/>
    <n v="18"/>
    <x v="37"/>
  </r>
  <r>
    <x v="188"/>
    <n v="51391"/>
    <x v="0"/>
    <x v="0"/>
    <s v="HydraBloom Hydrating Moisturizer 100ml"/>
    <x v="0"/>
    <n v="150"/>
    <n v="24.85"/>
    <n v="3727.5"/>
    <n v="7.75"/>
    <n v="1162.5"/>
    <n v="17.100000000000001"/>
    <n v="2565"/>
    <n v="0.68812877263581484"/>
    <s v="C0033"/>
    <s v="ZenithGrove Solutions"/>
    <s v="Ava Franklin"/>
    <x v="1"/>
    <x v="26"/>
    <s v="Birmingham"/>
    <x v="2"/>
    <x v="0"/>
    <x v="8"/>
    <n v="18"/>
    <x v="37"/>
  </r>
  <r>
    <x v="188"/>
    <n v="51392"/>
    <x v="0"/>
    <x v="0"/>
    <s v="HydraBloom Hydrating Moisturizer 100ml"/>
    <x v="0"/>
    <n v="50"/>
    <n v="24.85"/>
    <n v="1242.5"/>
    <n v="7.75"/>
    <n v="387.5"/>
    <n v="17.100000000000001"/>
    <n v="855"/>
    <n v="0.68812877263581484"/>
    <s v="C0088"/>
    <s v="BlueAegis Technologies"/>
    <s v="Grace Allen"/>
    <x v="2"/>
    <x v="20"/>
    <s v="Juneau"/>
    <x v="0"/>
    <x v="0"/>
    <x v="8"/>
    <n v="18"/>
    <x v="37"/>
  </r>
  <r>
    <x v="188"/>
    <n v="51393"/>
    <x v="16"/>
    <x v="16"/>
    <s v="FreshWipe Cleansing Towelettes  80s"/>
    <x v="6"/>
    <n v="50"/>
    <n v="14.55"/>
    <n v="727.5"/>
    <n v="6.55"/>
    <n v="327.5"/>
    <n v="8"/>
    <n v="400"/>
    <n v="0.54982817869415812"/>
    <s v="C0016"/>
    <s v="Griffin Maddox"/>
    <s v="Rachel Owens"/>
    <x v="4"/>
    <x v="16"/>
    <s v="Chicago"/>
    <x v="3"/>
    <x v="0"/>
    <x v="8"/>
    <n v="18"/>
    <x v="37"/>
  </r>
  <r>
    <x v="188"/>
    <n v="51394"/>
    <x v="22"/>
    <x v="22"/>
    <s v="PurePurge Micellar Cleansing Water 150ml"/>
    <x v="6"/>
    <n v="50"/>
    <n v="10.050000000000001"/>
    <n v="502.50000000000006"/>
    <n v="4.45"/>
    <n v="222.5"/>
    <n v="5.6000000000000005"/>
    <n v="280.00000000000006"/>
    <n v="0.55721393034825872"/>
    <s v="C0043"/>
    <s v="LuminousHue Cosmetix"/>
    <s v="Mia Hughes"/>
    <x v="2"/>
    <x v="13"/>
    <s v="Sacramento"/>
    <x v="0"/>
    <x v="0"/>
    <x v="8"/>
    <n v="18"/>
    <x v="37"/>
  </r>
  <r>
    <x v="189"/>
    <n v="51395"/>
    <x v="13"/>
    <x v="13"/>
    <s v="LuminousGlow Tinted Sunscreen 100ml"/>
    <x v="3"/>
    <n v="200"/>
    <n v="26.35"/>
    <n v="5270"/>
    <n v="9"/>
    <n v="1800"/>
    <n v="17.350000000000001"/>
    <n v="3470"/>
    <n v="0.65844402277039848"/>
    <s v="C0076"/>
    <s v="ThunderWave Technologies"/>
    <s v="Andrew Parker"/>
    <x v="3"/>
    <x v="42"/>
    <s v="Boston"/>
    <x v="1"/>
    <x v="0"/>
    <x v="8"/>
    <n v="21"/>
    <x v="37"/>
  </r>
  <r>
    <x v="189"/>
    <n v="51396"/>
    <x v="4"/>
    <x v="4"/>
    <s v="HydraBloom Hydrating Moisturizer 50ml"/>
    <x v="0"/>
    <n v="50"/>
    <n v="14.95"/>
    <n v="747.5"/>
    <n v="4.45"/>
    <n v="222.5"/>
    <n v="10.5"/>
    <n v="525"/>
    <n v="0.7023411371237458"/>
    <s v="C0009"/>
    <s v="Imelda Sinclair"/>
    <s v="William Jenkins"/>
    <x v="3"/>
    <x v="6"/>
    <s v="Miami"/>
    <x v="2"/>
    <x v="0"/>
    <x v="8"/>
    <n v="21"/>
    <x v="37"/>
  </r>
  <r>
    <x v="189"/>
    <n v="51397"/>
    <x v="6"/>
    <x v="6"/>
    <s v="CrystalClear Hyaluronic Boost 15ml"/>
    <x v="1"/>
    <n v="50"/>
    <n v="14.75"/>
    <n v="737.5"/>
    <n v="5.45"/>
    <n v="272.5"/>
    <n v="9.3000000000000007"/>
    <n v="465"/>
    <n v="0.63050847457627124"/>
    <s v="C0051"/>
    <s v="InfinitiCraft Corp."/>
    <s v="William Jenkins"/>
    <x v="3"/>
    <x v="6"/>
    <s v="Tampa"/>
    <x v="2"/>
    <x v="0"/>
    <x v="8"/>
    <n v="21"/>
    <x v="37"/>
  </r>
  <r>
    <x v="189"/>
    <n v="51398"/>
    <x v="1"/>
    <x v="1"/>
    <s v="VitaGlow Brightening Serum 30ml"/>
    <x v="1"/>
    <n v="150"/>
    <n v="22.1"/>
    <n v="3315"/>
    <n v="7.6"/>
    <n v="1140"/>
    <n v="14.500000000000002"/>
    <n v="2175"/>
    <n v="0.65610859728506787"/>
    <s v="C0024"/>
    <s v="Moonlight Grace Essentials"/>
    <s v="Jessica Foster"/>
    <x v="2"/>
    <x v="20"/>
    <s v="Nome"/>
    <x v="0"/>
    <x v="0"/>
    <x v="8"/>
    <n v="21"/>
    <x v="37"/>
  </r>
  <r>
    <x v="189"/>
    <n v="51399"/>
    <x v="8"/>
    <x v="8"/>
    <s v="CrystalClear Hyaluronic Boost 30ml"/>
    <x v="1"/>
    <n v="100"/>
    <n v="19.100000000000001"/>
    <n v="1910.0000000000002"/>
    <n v="6.6"/>
    <n v="660"/>
    <n v="12.500000000000002"/>
    <n v="1250.0000000000002"/>
    <n v="0.65445026178010479"/>
    <s v="C0081"/>
    <s v="SecretSapphire Creations"/>
    <s v="David Carter"/>
    <x v="1"/>
    <x v="2"/>
    <s v="Syracuse"/>
    <x v="1"/>
    <x v="0"/>
    <x v="8"/>
    <n v="21"/>
    <x v="37"/>
  </r>
  <r>
    <x v="189"/>
    <n v="51400"/>
    <x v="5"/>
    <x v="5"/>
    <s v="ClearSkies UV Defense SPF 30 50ml"/>
    <x v="3"/>
    <n v="100"/>
    <n v="18.95"/>
    <n v="1895"/>
    <n v="6.55"/>
    <n v="655"/>
    <n v="12.399999999999999"/>
    <n v="1240"/>
    <n v="0.65435356200527706"/>
    <s v="C0037"/>
    <s v="PureWhisper Essentials"/>
    <s v="Lauren King"/>
    <x v="4"/>
    <x v="18"/>
    <s v="Des Moines"/>
    <x v="3"/>
    <x v="0"/>
    <x v="8"/>
    <n v="21"/>
    <x v="37"/>
  </r>
  <r>
    <x v="190"/>
    <n v="51401"/>
    <x v="40"/>
    <x v="40"/>
    <s v="CalmBliss Soothing Toner 150ml"/>
    <x v="4"/>
    <n v="100"/>
    <n v="19.25"/>
    <n v="1925"/>
    <n v="6.55"/>
    <n v="655"/>
    <n v="12.7"/>
    <n v="1270"/>
    <n v="0.65974025974025974"/>
    <s v="C0084"/>
    <s v="RadiantPetals Skincare"/>
    <s v="Joseph Simmons"/>
    <x v="4"/>
    <x v="28"/>
    <s v="Bismarck"/>
    <x v="3"/>
    <x v="0"/>
    <x v="8"/>
    <n v="22"/>
    <x v="37"/>
  </r>
  <r>
    <x v="190"/>
    <n v="51402"/>
    <x v="57"/>
    <x v="57"/>
    <s v="CalmBliss Soothing Toner 200ml"/>
    <x v="4"/>
    <n v="150"/>
    <n v="25"/>
    <n v="3750"/>
    <n v="9.4"/>
    <n v="1410"/>
    <n v="15.6"/>
    <n v="2340"/>
    <n v="0.624"/>
    <s v="C0005"/>
    <s v="Rylan Callahan"/>
    <s v="Michael Evans"/>
    <x v="1"/>
    <x v="10"/>
    <s v="Houston"/>
    <x v="2"/>
    <x v="0"/>
    <x v="8"/>
    <n v="22"/>
    <x v="37"/>
  </r>
  <r>
    <x v="190"/>
    <n v="51403"/>
    <x v="53"/>
    <x v="53"/>
    <s v="DreamSoothe Overnight Mask 100g"/>
    <x v="5"/>
    <n v="100"/>
    <n v="21.75"/>
    <n v="2175"/>
    <n v="9.5500000000000007"/>
    <n v="955"/>
    <n v="12.2"/>
    <n v="1220"/>
    <n v="0.56091954022988511"/>
    <s v="C0062"/>
    <s v="Nikolai Hayes"/>
    <s v="Benjamin Ingram"/>
    <x v="0"/>
    <x v="38"/>
    <s v="Billings"/>
    <x v="0"/>
    <x v="0"/>
    <x v="8"/>
    <n v="22"/>
    <x v="37"/>
  </r>
  <r>
    <x v="190"/>
    <n v="51404"/>
    <x v="1"/>
    <x v="1"/>
    <s v="VitaGlow Brightening Serum 30ml"/>
    <x v="1"/>
    <n v="100"/>
    <n v="22.1"/>
    <n v="2210"/>
    <n v="7.6"/>
    <n v="760"/>
    <n v="14.500000000000002"/>
    <n v="1450"/>
    <n v="0.65610859728506787"/>
    <s v="C0031"/>
    <s v="StellarWings Incorporated"/>
    <s v="Matthew Walker"/>
    <x v="1"/>
    <x v="23"/>
    <s v="Atlanta"/>
    <x v="2"/>
    <x v="0"/>
    <x v="8"/>
    <n v="22"/>
    <x v="37"/>
  </r>
  <r>
    <x v="190"/>
    <n v="51405"/>
    <x v="36"/>
    <x v="36"/>
    <s v="CrystalGlow Gentle Exfoliator 50ml"/>
    <x v="7"/>
    <n v="50"/>
    <n v="14.15"/>
    <n v="707.5"/>
    <n v="5.45"/>
    <n v="272.5"/>
    <n v="8.6999999999999993"/>
    <n v="435"/>
    <n v="0.61484098939929333"/>
    <s v="C0087"/>
    <s v="QuantumRise Corp."/>
    <s v="Daniel Nelson"/>
    <x v="0"/>
    <x v="30"/>
    <s v="Colorado Springs"/>
    <x v="0"/>
    <x v="0"/>
    <x v="8"/>
    <n v="22"/>
    <x v="37"/>
  </r>
  <r>
    <x v="190"/>
    <n v="51406"/>
    <x v="21"/>
    <x v="21"/>
    <s v="RadiantGlow Gel Cleanser 100ml"/>
    <x v="2"/>
    <n v="50"/>
    <n v="12.25"/>
    <n v="612.5"/>
    <n v="4.45"/>
    <n v="222.5"/>
    <n v="7.8"/>
    <n v="390"/>
    <n v="0.63673469387755099"/>
    <s v="C0007"/>
    <s v="Orion Sterling"/>
    <s v="Jessica Foster"/>
    <x v="2"/>
    <x v="20"/>
    <s v="Anchorage"/>
    <x v="0"/>
    <x v="0"/>
    <x v="8"/>
    <n v="22"/>
    <x v="37"/>
  </r>
  <r>
    <x v="190"/>
    <n v="51407"/>
    <x v="32"/>
    <x v="32"/>
    <s v="AquaFresh Hydrating Toner 150ml"/>
    <x v="4"/>
    <n v="100"/>
    <n v="14.95"/>
    <n v="1495"/>
    <n v="4.45"/>
    <n v="445"/>
    <n v="10.5"/>
    <n v="1050"/>
    <n v="0.7023411371237458"/>
    <s v="C0044"/>
    <s v="OpulentElixir Beauty"/>
    <s v="David Carter"/>
    <x v="1"/>
    <x v="2"/>
    <s v="Syracuse"/>
    <x v="1"/>
    <x v="0"/>
    <x v="8"/>
    <n v="22"/>
    <x v="37"/>
  </r>
  <r>
    <x v="190"/>
    <n v="51408"/>
    <x v="21"/>
    <x v="21"/>
    <s v="RadiantGlow Gel Cleanser 100ml"/>
    <x v="2"/>
    <n v="50"/>
    <n v="12.25"/>
    <n v="612.5"/>
    <n v="4.45"/>
    <n v="222.5"/>
    <n v="7.8"/>
    <n v="390"/>
    <n v="0.63673469387755099"/>
    <s v="C0062"/>
    <s v="Nikolai Hayes"/>
    <s v="Benjamin Ingram"/>
    <x v="0"/>
    <x v="38"/>
    <s v="Billings"/>
    <x v="0"/>
    <x v="0"/>
    <x v="8"/>
    <n v="22"/>
    <x v="37"/>
  </r>
  <r>
    <x v="191"/>
    <n v="51409"/>
    <x v="58"/>
    <x v="58"/>
    <s v="ElixirMelt Makeup Remover Oil  150ml"/>
    <x v="6"/>
    <n v="50"/>
    <n v="10.45"/>
    <n v="522.5"/>
    <n v="5.2"/>
    <n v="260"/>
    <n v="5.2499999999999991"/>
    <n v="262.5"/>
    <n v="0.50239234449760761"/>
    <s v="C0011"/>
    <s v="Celestial Silk Luxe Skincare"/>
    <s v="Joseph Simmons"/>
    <x v="4"/>
    <x v="19"/>
    <s v="Minneapolis"/>
    <x v="3"/>
    <x v="0"/>
    <x v="8"/>
    <n v="23"/>
    <x v="38"/>
  </r>
  <r>
    <x v="191"/>
    <n v="51410"/>
    <x v="39"/>
    <x v="39"/>
    <s v="SunGuard Shield SPF 50+ 50ml"/>
    <x v="3"/>
    <n v="150"/>
    <n v="14.45"/>
    <n v="2167.5"/>
    <n v="4.45"/>
    <n v="667.5"/>
    <n v="10"/>
    <n v="1500"/>
    <n v="0.69204152249134943"/>
    <s v="C0068"/>
    <s v="IvoryRadiance Cosmetix"/>
    <s v="Olivia Harrison"/>
    <x v="3"/>
    <x v="7"/>
    <s v="Annapolis"/>
    <x v="2"/>
    <x v="0"/>
    <x v="8"/>
    <n v="23"/>
    <x v="38"/>
  </r>
  <r>
    <x v="191"/>
    <n v="51411"/>
    <x v="23"/>
    <x v="23"/>
    <s v="RadiantGlow Gel Cleanser 50ml"/>
    <x v="2"/>
    <n v="100"/>
    <n v="4.7"/>
    <n v="470"/>
    <n v="2.2999999999999998"/>
    <n v="230"/>
    <n v="2.4000000000000004"/>
    <n v="240"/>
    <n v="0.51063829787234039"/>
    <s v="C0026"/>
    <s v="Golden Aura Creations"/>
    <s v="Samuel Moore"/>
    <x v="0"/>
    <x v="0"/>
    <s v="Albuquerque"/>
    <x v="0"/>
    <x v="0"/>
    <x v="8"/>
    <n v="23"/>
    <x v="38"/>
  </r>
  <r>
    <x v="191"/>
    <n v="51412"/>
    <x v="63"/>
    <x v="63"/>
    <s v="LuxeSilk Oil Cleansing Essence 100 ml"/>
    <x v="2"/>
    <n v="100"/>
    <n v="15.45"/>
    <n v="1545"/>
    <n v="6.55"/>
    <n v="655"/>
    <n v="8.8999999999999986"/>
    <n v="890"/>
    <n v="0.57605177993527512"/>
    <s v="C0083"/>
    <s v="CrystalAura Cosmetix"/>
    <s v="Emily Clarke"/>
    <x v="3"/>
    <x v="9"/>
    <s v="Columbia"/>
    <x v="2"/>
    <x v="0"/>
    <x v="8"/>
    <n v="23"/>
    <x v="38"/>
  </r>
  <r>
    <x v="191"/>
    <n v="51413"/>
    <x v="4"/>
    <x v="4"/>
    <s v="HydraBloom Hydrating Moisturizer 50ml"/>
    <x v="0"/>
    <n v="50"/>
    <n v="14.95"/>
    <n v="747.5"/>
    <n v="4.45"/>
    <n v="222.5"/>
    <n v="10.5"/>
    <n v="525"/>
    <n v="0.7023411371237458"/>
    <s v="C0014"/>
    <s v="Stellar Dynamo Corp."/>
    <s v="Olivia Harrison"/>
    <x v="3"/>
    <x v="14"/>
    <s v="Richmond"/>
    <x v="2"/>
    <x v="0"/>
    <x v="8"/>
    <n v="23"/>
    <x v="38"/>
  </r>
  <r>
    <x v="191"/>
    <n v="51414"/>
    <x v="1"/>
    <x v="1"/>
    <s v="VitaGlow Brightening Serum 30ml"/>
    <x v="1"/>
    <n v="150"/>
    <n v="22.1"/>
    <n v="3315"/>
    <n v="7.6"/>
    <n v="1140"/>
    <n v="14.500000000000002"/>
    <n v="2175"/>
    <n v="0.65610859728506787"/>
    <s v="C0071"/>
    <s v="Cressida Steele"/>
    <s v="Matthew Walker"/>
    <x v="1"/>
    <x v="40"/>
    <s v="Nashville"/>
    <x v="2"/>
    <x v="0"/>
    <x v="8"/>
    <n v="23"/>
    <x v="38"/>
  </r>
  <r>
    <x v="191"/>
    <n v="51415"/>
    <x v="0"/>
    <x v="0"/>
    <s v="HydraBloom Hydrating Moisturizer 100ml"/>
    <x v="0"/>
    <n v="150"/>
    <n v="24.85"/>
    <n v="3727.5"/>
    <n v="7.75"/>
    <n v="1162.5"/>
    <n v="17.100000000000001"/>
    <n v="2565"/>
    <n v="0.68812877263581484"/>
    <s v="C0038"/>
    <s v="StarryGrace Luxe Skincare"/>
    <s v="Olivia Harrison"/>
    <x v="3"/>
    <x v="7"/>
    <s v="Baltimore"/>
    <x v="2"/>
    <x v="0"/>
    <x v="8"/>
    <n v="23"/>
    <x v="38"/>
  </r>
  <r>
    <x v="191"/>
    <n v="51416"/>
    <x v="21"/>
    <x v="21"/>
    <s v="RadiantGlow Gel Cleanser 100ml"/>
    <x v="2"/>
    <n v="50"/>
    <n v="12.25"/>
    <n v="612.5"/>
    <n v="4.45"/>
    <n v="222.5"/>
    <n v="7.8"/>
    <n v="390"/>
    <n v="0.63673469387755099"/>
    <s v="C0011"/>
    <s v="Celestial Silk Luxe Skincare"/>
    <s v="Joseph Simmons"/>
    <x v="4"/>
    <x v="19"/>
    <s v="Minneapolis"/>
    <x v="3"/>
    <x v="0"/>
    <x v="8"/>
    <n v="23"/>
    <x v="38"/>
  </r>
  <r>
    <x v="191"/>
    <n v="51417"/>
    <x v="4"/>
    <x v="4"/>
    <s v="HydraBloom Hydrating Moisturizer 50ml"/>
    <x v="0"/>
    <n v="100"/>
    <n v="14.95"/>
    <n v="1495"/>
    <n v="4.45"/>
    <n v="445"/>
    <n v="10.5"/>
    <n v="1050"/>
    <n v="0.7023411371237458"/>
    <s v="C0018"/>
    <s v="Lucian Kingsley"/>
    <s v="Lauren King"/>
    <x v="4"/>
    <x v="11"/>
    <s v="Sioux Falls"/>
    <x v="3"/>
    <x v="0"/>
    <x v="8"/>
    <n v="23"/>
    <x v="38"/>
  </r>
  <r>
    <x v="192"/>
    <n v="51418"/>
    <x v="8"/>
    <x v="8"/>
    <s v="CrystalClear Hyaluronic Boost 30ml"/>
    <x v="1"/>
    <n v="50"/>
    <n v="19.100000000000001"/>
    <n v="955.00000000000011"/>
    <n v="6.6"/>
    <n v="330"/>
    <n v="12.500000000000002"/>
    <n v="625.00000000000011"/>
    <n v="0.65445026178010479"/>
    <s v="C0043"/>
    <s v="LuminousHue Cosmetix"/>
    <s v="Mia Hughes"/>
    <x v="2"/>
    <x v="13"/>
    <s v="Sacramento"/>
    <x v="0"/>
    <x v="0"/>
    <x v="8"/>
    <n v="24"/>
    <x v="38"/>
  </r>
  <r>
    <x v="192"/>
    <n v="51419"/>
    <x v="6"/>
    <x v="6"/>
    <s v="CrystalClear Hyaluronic Boost 15ml"/>
    <x v="1"/>
    <n v="100"/>
    <n v="14.75"/>
    <n v="1475"/>
    <n v="5.45"/>
    <n v="545"/>
    <n v="9.3000000000000007"/>
    <n v="930"/>
    <n v="0.63050847457627124"/>
    <s v="C0087"/>
    <s v="QuantumRise Corp."/>
    <s v="Daniel Nelson"/>
    <x v="0"/>
    <x v="30"/>
    <s v="Colorado Springs"/>
    <x v="0"/>
    <x v="0"/>
    <x v="8"/>
    <n v="24"/>
    <x v="38"/>
  </r>
  <r>
    <x v="192"/>
    <n v="51420"/>
    <x v="1"/>
    <x v="1"/>
    <s v="VitaGlow Brightening Serum 30ml"/>
    <x v="1"/>
    <n v="100"/>
    <n v="22.1"/>
    <n v="2210"/>
    <n v="7.6"/>
    <n v="760"/>
    <n v="14.500000000000002"/>
    <n v="1450"/>
    <n v="0.65610859728506787"/>
    <s v="C0033"/>
    <s v="ZenithGrove Solutions"/>
    <s v="Ava Franklin"/>
    <x v="1"/>
    <x v="26"/>
    <s v="Birmingham"/>
    <x v="2"/>
    <x v="0"/>
    <x v="8"/>
    <n v="24"/>
    <x v="38"/>
  </r>
  <r>
    <x v="192"/>
    <n v="51421"/>
    <x v="5"/>
    <x v="5"/>
    <s v="ClearSkies UV Defense SPF 30 50ml"/>
    <x v="3"/>
    <n v="200"/>
    <n v="18.95"/>
    <n v="3790"/>
    <n v="6.55"/>
    <n v="1310"/>
    <n v="12.399999999999999"/>
    <n v="2480"/>
    <n v="0.65435356200527706"/>
    <s v="C0066"/>
    <s v="MoonlitBloom Creations"/>
    <s v="Daniel Nelson"/>
    <x v="0"/>
    <x v="3"/>
    <s v="Gillette"/>
    <x v="0"/>
    <x v="0"/>
    <x v="8"/>
    <n v="24"/>
    <x v="38"/>
  </r>
  <r>
    <x v="192"/>
    <n v="51422"/>
    <x v="2"/>
    <x v="2"/>
    <s v="TimelessElixir Anti-Wrinkle Serum 30m"/>
    <x v="1"/>
    <n v="50"/>
    <n v="25.3"/>
    <n v="1265"/>
    <n v="9.4"/>
    <n v="470"/>
    <n v="15.9"/>
    <n v="795"/>
    <n v="0.62845849802371545"/>
    <s v="C0020"/>
    <s v="Lyric Davenport"/>
    <s v="Elizabeth Young"/>
    <x v="2"/>
    <x v="13"/>
    <s v="San Diego"/>
    <x v="0"/>
    <x v="0"/>
    <x v="8"/>
    <n v="24"/>
    <x v="38"/>
  </r>
  <r>
    <x v="192"/>
    <n v="51423"/>
    <x v="43"/>
    <x v="43"/>
    <s v="PureFoam Renewing Cleanser 50ml"/>
    <x v="2"/>
    <n v="150"/>
    <n v="7"/>
    <n v="1050"/>
    <n v="2.8"/>
    <n v="420"/>
    <n v="4.2"/>
    <n v="630"/>
    <n v="0.6"/>
    <s v="C0059"/>
    <s v="Eamon Kingsley"/>
    <s v="James Edwards"/>
    <x v="3"/>
    <x v="37"/>
    <s v="Newark"/>
    <x v="1"/>
    <x v="0"/>
    <x v="8"/>
    <n v="24"/>
    <x v="38"/>
  </r>
  <r>
    <x v="192"/>
    <n v="51424"/>
    <x v="4"/>
    <x v="4"/>
    <s v="HydraBloom Hydrating Moisturizer 50ml"/>
    <x v="0"/>
    <n v="150"/>
    <n v="14.95"/>
    <n v="2242.5"/>
    <n v="4.45"/>
    <n v="667.5"/>
    <n v="10.5"/>
    <n v="1575"/>
    <n v="0.7023411371237458"/>
    <s v="C0040"/>
    <s v="Atticus Quinn"/>
    <s v="Emily Clarke"/>
    <x v="3"/>
    <x v="29"/>
    <s v="Charlotte"/>
    <x v="2"/>
    <x v="0"/>
    <x v="8"/>
    <n v="24"/>
    <x v="38"/>
  </r>
  <r>
    <x v="193"/>
    <n v="51425"/>
    <x v="0"/>
    <x v="0"/>
    <s v="HydraBloom Hydrating Moisturizer 100ml"/>
    <x v="0"/>
    <n v="150"/>
    <n v="24.85"/>
    <n v="3727.5"/>
    <n v="7.75"/>
    <n v="1162.5"/>
    <n v="17.100000000000001"/>
    <n v="2565"/>
    <n v="0.68812877263581484"/>
    <s v="C0078"/>
    <s v="CosmoLink Incorporated"/>
    <s v="William Jenkins"/>
    <x v="3"/>
    <x v="6"/>
    <s v="Jacksonville"/>
    <x v="2"/>
    <x v="0"/>
    <x v="8"/>
    <n v="25"/>
    <x v="38"/>
  </r>
  <r>
    <x v="193"/>
    <n v="51426"/>
    <x v="52"/>
    <x v="52"/>
    <s v="CalmBliss Soothing Toner 100ml"/>
    <x v="4"/>
    <n v="150"/>
    <n v="13"/>
    <n v="1950"/>
    <n v="4.7"/>
    <n v="705"/>
    <n v="8.3000000000000007"/>
    <n v="1245"/>
    <n v="0.63846153846153841"/>
    <s v="C0012"/>
    <s v="Radiant Craft Incorporated"/>
    <s v="Samuel Moore"/>
    <x v="0"/>
    <x v="1"/>
    <s v="Phoenix"/>
    <x v="0"/>
    <x v="0"/>
    <x v="8"/>
    <n v="25"/>
    <x v="38"/>
  </r>
  <r>
    <x v="193"/>
    <n v="51427"/>
    <x v="8"/>
    <x v="8"/>
    <s v="CrystalClear Hyaluronic Boost 30ml"/>
    <x v="1"/>
    <n v="100"/>
    <n v="19.100000000000001"/>
    <n v="1910.0000000000002"/>
    <n v="6.6"/>
    <n v="660"/>
    <n v="12.500000000000002"/>
    <n v="1250.0000000000002"/>
    <n v="0.65445026178010479"/>
    <s v="C0067"/>
    <s v="Oberon Sterling"/>
    <s v="Rachel Owens"/>
    <x v="4"/>
    <x v="16"/>
    <s v="Springfield"/>
    <x v="3"/>
    <x v="0"/>
    <x v="8"/>
    <n v="25"/>
    <x v="38"/>
  </r>
  <r>
    <x v="193"/>
    <n v="51428"/>
    <x v="6"/>
    <x v="6"/>
    <s v="CrystalClear Hyaluronic Boost 15ml"/>
    <x v="1"/>
    <n v="50"/>
    <n v="14.75"/>
    <n v="737.5"/>
    <n v="5.45"/>
    <n v="272.5"/>
    <n v="9.3000000000000007"/>
    <n v="465"/>
    <n v="0.63050847457627124"/>
    <s v="C0023"/>
    <s v="Rosy Hue Beauty"/>
    <s v="Benjamin Ingram"/>
    <x v="0"/>
    <x v="22"/>
    <s v="Boise"/>
    <x v="0"/>
    <x v="0"/>
    <x v="8"/>
    <n v="25"/>
    <x v="38"/>
  </r>
  <r>
    <x v="193"/>
    <n v="51429"/>
    <x v="14"/>
    <x v="14"/>
    <s v="DewDrop Hydration Sheet Mask"/>
    <x v="5"/>
    <n v="150"/>
    <n v="17.350000000000001"/>
    <n v="2602.5"/>
    <n v="7.45"/>
    <n v="1117.5"/>
    <n v="9.9000000000000021"/>
    <n v="1485"/>
    <n v="0.57060518731988474"/>
    <s v="C0080"/>
    <s v="EternalGlow Essentials"/>
    <s v="Samantha Mitchell"/>
    <x v="4"/>
    <x v="17"/>
    <s v="Cincinnati"/>
    <x v="3"/>
    <x v="0"/>
    <x v="8"/>
    <n v="25"/>
    <x v="38"/>
  </r>
  <r>
    <x v="193"/>
    <n v="51430"/>
    <x v="4"/>
    <x v="4"/>
    <s v="HydraBloom Hydrating Moisturizer 50ml"/>
    <x v="0"/>
    <n v="100"/>
    <n v="14.95"/>
    <n v="1495"/>
    <n v="4.45"/>
    <n v="445"/>
    <n v="10.5"/>
    <n v="1050"/>
    <n v="0.7023411371237458"/>
    <s v="C0006"/>
    <s v="Maeve Kingsley"/>
    <s v="Christopher Green"/>
    <x v="0"/>
    <x v="21"/>
    <s v="Las Vegas"/>
    <x v="0"/>
    <x v="0"/>
    <x v="8"/>
    <n v="25"/>
    <x v="38"/>
  </r>
  <r>
    <x v="194"/>
    <n v="51431"/>
    <x v="43"/>
    <x v="43"/>
    <s v="PureFoam Renewing Cleanser 50ml"/>
    <x v="2"/>
    <n v="100"/>
    <n v="7"/>
    <n v="700"/>
    <n v="2.8"/>
    <n v="280"/>
    <n v="4.2"/>
    <n v="420"/>
    <n v="0.6"/>
    <s v="C0049"/>
    <s v="PinnacleSage Group"/>
    <s v="Ava Franklin"/>
    <x v="1"/>
    <x v="12"/>
    <s v="New Orleans"/>
    <x v="2"/>
    <x v="0"/>
    <x v="8"/>
    <n v="28"/>
    <x v="38"/>
  </r>
  <r>
    <x v="194"/>
    <n v="51432"/>
    <x v="49"/>
    <x v="49"/>
    <s v="TimelessElixir Anti-Wrinkle Serum 50ml"/>
    <x v="1"/>
    <n v="150"/>
    <n v="37.549999999999997"/>
    <n v="5632.5"/>
    <n v="14.25"/>
    <n v="2137.5"/>
    <n v="23.299999999999997"/>
    <n v="3495"/>
    <n v="0.62050599201065249"/>
    <s v="C0074"/>
    <s v="Seraphina Wilde"/>
    <s v="Lauren King"/>
    <x v="4"/>
    <x v="41"/>
    <s v="Lincoln"/>
    <x v="3"/>
    <x v="0"/>
    <x v="8"/>
    <n v="28"/>
    <x v="38"/>
  </r>
  <r>
    <x v="194"/>
    <n v="51433"/>
    <x v="4"/>
    <x v="4"/>
    <s v="HydraBloom Hydrating Moisturizer 50ml"/>
    <x v="0"/>
    <n v="100"/>
    <n v="14.95"/>
    <n v="1495"/>
    <n v="4.45"/>
    <n v="445"/>
    <n v="10.5"/>
    <n v="1050"/>
    <n v="0.7023411371237458"/>
    <s v="C0017"/>
    <s v="Seraphina Hart"/>
    <s v="David Carter"/>
    <x v="1"/>
    <x v="2"/>
    <s v="Buffalo"/>
    <x v="1"/>
    <x v="0"/>
    <x v="8"/>
    <n v="28"/>
    <x v="38"/>
  </r>
  <r>
    <x v="194"/>
    <n v="51434"/>
    <x v="45"/>
    <x v="45"/>
    <s v="CrystalClear Hyaluronic Boost 50ml"/>
    <x v="1"/>
    <n v="50"/>
    <n v="29.65"/>
    <n v="1482.5"/>
    <n v="10.75"/>
    <n v="537.5"/>
    <n v="18.899999999999999"/>
    <n v="945"/>
    <n v="0.63743676222596968"/>
    <s v="C0063"/>
    <s v="Amara Wilde"/>
    <s v="Michael Evans"/>
    <x v="1"/>
    <x v="10"/>
    <s v="San Antonio"/>
    <x v="2"/>
    <x v="0"/>
    <x v="8"/>
    <n v="28"/>
    <x v="38"/>
  </r>
  <r>
    <x v="194"/>
    <n v="51435"/>
    <x v="13"/>
    <x v="13"/>
    <s v="LuminousGlow Tinted Sunscreen 100ml"/>
    <x v="3"/>
    <n v="50"/>
    <n v="26.35"/>
    <n v="1317.5"/>
    <n v="9"/>
    <n v="450"/>
    <n v="17.350000000000001"/>
    <n v="867.5"/>
    <n v="0.65844402277039848"/>
    <s v="C0029"/>
    <s v="OpulentSilk Beauty"/>
    <s v="Samantha Mitchell"/>
    <x v="4"/>
    <x v="15"/>
    <s v="Louisville"/>
    <x v="2"/>
    <x v="0"/>
    <x v="8"/>
    <n v="28"/>
    <x v="38"/>
  </r>
  <r>
    <x v="194"/>
    <n v="51436"/>
    <x v="10"/>
    <x v="10"/>
    <s v="LuminousGlow Tinted Sunscreen 50ml"/>
    <x v="3"/>
    <n v="250"/>
    <n v="16.95"/>
    <n v="4237.5"/>
    <n v="5.2"/>
    <n v="1300"/>
    <n v="11.75"/>
    <n v="2937.5"/>
    <n v="0.69321533923303835"/>
    <s v="C0086"/>
    <s v="SparklingNova Corp."/>
    <s v="Jennifer Adams"/>
    <x v="1"/>
    <x v="10"/>
    <s v="Amarillo"/>
    <x v="2"/>
    <x v="0"/>
    <x v="8"/>
    <n v="28"/>
    <x v="38"/>
  </r>
  <r>
    <x v="194"/>
    <n v="51437"/>
    <x v="8"/>
    <x v="8"/>
    <s v="CrystalClear Hyaluronic Boost 30ml"/>
    <x v="1"/>
    <n v="100"/>
    <n v="19.100000000000001"/>
    <n v="1910.0000000000002"/>
    <n v="6.6"/>
    <n v="660"/>
    <n v="12.500000000000002"/>
    <n v="1250.0000000000002"/>
    <n v="0.65445026178010479"/>
    <s v="C0004"/>
    <s v="Enchanted Silk Creations"/>
    <s v="David Carter"/>
    <x v="1"/>
    <x v="2"/>
    <s v="New York City"/>
    <x v="1"/>
    <x v="0"/>
    <x v="8"/>
    <n v="28"/>
    <x v="38"/>
  </r>
  <r>
    <x v="194"/>
    <n v="51438"/>
    <x v="15"/>
    <x v="15"/>
    <s v="VitaGlow Brightening Serum 50ml"/>
    <x v="1"/>
    <n v="50"/>
    <n v="31.45"/>
    <n v="1572.5"/>
    <n v="12"/>
    <n v="600"/>
    <n v="19.45"/>
    <n v="972.5"/>
    <n v="0.61844197138314783"/>
    <s v="C0058"/>
    <s v="Octavia Tate"/>
    <s v="Andrew Parker"/>
    <x v="3"/>
    <x v="36"/>
    <s v="Burlington"/>
    <x v="1"/>
    <x v="0"/>
    <x v="8"/>
    <n v="28"/>
    <x v="38"/>
  </r>
  <r>
    <x v="194"/>
    <n v="51439"/>
    <x v="35"/>
    <x v="35"/>
    <s v="DreamSoothe Overnight Mask 50g"/>
    <x v="5"/>
    <n v="50"/>
    <n v="14.25"/>
    <n v="712.5"/>
    <n v="6.55"/>
    <n v="327.5"/>
    <n v="7.7"/>
    <n v="385"/>
    <n v="0.54035087719298247"/>
    <s v="C0021"/>
    <s v="Horizon Luxe Ventures"/>
    <s v="William Jenkins"/>
    <x v="3"/>
    <x v="6"/>
    <s v="Orlando"/>
    <x v="2"/>
    <x v="0"/>
    <x v="8"/>
    <n v="28"/>
    <x v="38"/>
  </r>
  <r>
    <x v="195"/>
    <n v="51440"/>
    <x v="37"/>
    <x v="37"/>
    <s v="SunGuard Shield SPF 50+ 100ml"/>
    <x v="3"/>
    <n v="250"/>
    <n v="24.75"/>
    <n v="6187.5"/>
    <n v="7.75"/>
    <n v="1937.5"/>
    <n v="17"/>
    <n v="4250"/>
    <n v="0.68686868686868685"/>
    <s v="C0055"/>
    <s v="TimelessAura Luxe Skincare"/>
    <s v="Samantha Mitchell"/>
    <x v="4"/>
    <x v="32"/>
    <s v="Charleston"/>
    <x v="2"/>
    <x v="0"/>
    <x v="8"/>
    <n v="29"/>
    <x v="38"/>
  </r>
  <r>
    <x v="195"/>
    <n v="51441"/>
    <x v="13"/>
    <x v="13"/>
    <s v="LuminousGlow Tinted Sunscreen 100ml"/>
    <x v="3"/>
    <n v="200"/>
    <n v="26.35"/>
    <n v="5270"/>
    <n v="9"/>
    <n v="1800"/>
    <n v="17.350000000000001"/>
    <n v="3470"/>
    <n v="0.65844402277039848"/>
    <s v="C0081"/>
    <s v="SecretSapphire Creations"/>
    <s v="David Carter"/>
    <x v="1"/>
    <x v="2"/>
    <s v="Syracuse"/>
    <x v="1"/>
    <x v="0"/>
    <x v="8"/>
    <n v="29"/>
    <x v="38"/>
  </r>
  <r>
    <x v="195"/>
    <n v="51442"/>
    <x v="0"/>
    <x v="0"/>
    <s v="HydraBloom Hydrating Moisturizer 100ml"/>
    <x v="0"/>
    <n v="100"/>
    <n v="24.85"/>
    <n v="2485"/>
    <n v="7.75"/>
    <n v="775"/>
    <n v="17.100000000000001"/>
    <n v="1710"/>
    <n v="0.68812877263581484"/>
    <s v="C0027"/>
    <s v="PureHarbor Creations"/>
    <s v="Jennifer Adams"/>
    <x v="1"/>
    <x v="10"/>
    <s v="Austin"/>
    <x v="2"/>
    <x v="0"/>
    <x v="8"/>
    <n v="29"/>
    <x v="38"/>
  </r>
  <r>
    <x v="195"/>
    <n v="51443"/>
    <x v="57"/>
    <x v="57"/>
    <s v="CalmBliss Soothing Toner 200ml"/>
    <x v="4"/>
    <n v="150"/>
    <n v="25"/>
    <n v="3750"/>
    <n v="9.4"/>
    <n v="1410"/>
    <n v="15.6"/>
    <n v="2340"/>
    <n v="0.624"/>
    <s v="C0052"/>
    <s v="OceanQuest Enterprises"/>
    <s v="Emily Clarke"/>
    <x v="3"/>
    <x v="9"/>
    <s v="Charleston"/>
    <x v="2"/>
    <x v="0"/>
    <x v="8"/>
    <n v="29"/>
    <x v="38"/>
  </r>
  <r>
    <x v="195"/>
    <n v="51444"/>
    <x v="8"/>
    <x v="8"/>
    <s v="CrystalClear Hyaluronic Boost 30ml"/>
    <x v="1"/>
    <n v="100"/>
    <n v="19.100000000000001"/>
    <n v="1910.0000000000002"/>
    <n v="6.6"/>
    <n v="660"/>
    <n v="12.500000000000002"/>
    <n v="1250.0000000000002"/>
    <n v="0.65445026178010479"/>
    <s v="C0009"/>
    <s v="Imelda Sinclair"/>
    <s v="William Jenkins"/>
    <x v="3"/>
    <x v="6"/>
    <s v="Miami"/>
    <x v="2"/>
    <x v="0"/>
    <x v="8"/>
    <n v="29"/>
    <x v="38"/>
  </r>
  <r>
    <x v="195"/>
    <n v="51445"/>
    <x v="11"/>
    <x v="11"/>
    <s v="ClearSkies UV Defense SPF 30 100ml"/>
    <x v="3"/>
    <n v="150"/>
    <n v="32.549999999999997"/>
    <n v="4882.5"/>
    <n v="11.25"/>
    <n v="1687.5"/>
    <n v="21.299999999999997"/>
    <n v="3195"/>
    <n v="0.65437788018433185"/>
    <s v="C0046"/>
    <s v="CrimsonPeak Ventures"/>
    <s v="Michael Evans"/>
    <x v="1"/>
    <x v="10"/>
    <s v="Fort Worth"/>
    <x v="2"/>
    <x v="0"/>
    <x v="8"/>
    <n v="29"/>
    <x v="38"/>
  </r>
  <r>
    <x v="195"/>
    <n v="51446"/>
    <x v="11"/>
    <x v="11"/>
    <s v="ClearSkies UV Defense SPF 30 100ml"/>
    <x v="3"/>
    <n v="150"/>
    <n v="32.549999999999997"/>
    <n v="4882.5"/>
    <n v="11.25"/>
    <n v="1687.5"/>
    <n v="21.299999999999997"/>
    <n v="3195"/>
    <n v="0.65437788018433185"/>
    <s v="C0072"/>
    <s v="BlossomLuxe Essentials"/>
    <s v="James Edwards"/>
    <x v="3"/>
    <x v="43"/>
    <s v="Philadelphia"/>
    <x v="1"/>
    <x v="0"/>
    <x v="8"/>
    <n v="29"/>
    <x v="38"/>
  </r>
  <r>
    <x v="195"/>
    <n v="51447"/>
    <x v="0"/>
    <x v="0"/>
    <s v="HydraBloom Hydrating Moisturizer 100ml"/>
    <x v="0"/>
    <n v="50"/>
    <n v="24.85"/>
    <n v="1242.5"/>
    <n v="7.75"/>
    <n v="387.5"/>
    <n v="17.100000000000001"/>
    <n v="855"/>
    <n v="0.68812877263581484"/>
    <s v="C0015"/>
    <s v="Octavia Grey"/>
    <s v="Benjamin Lawson"/>
    <x v="1"/>
    <x v="8"/>
    <s v="St. Louis"/>
    <x v="3"/>
    <x v="0"/>
    <x v="8"/>
    <n v="29"/>
    <x v="38"/>
  </r>
  <r>
    <x v="196"/>
    <n v="51448"/>
    <x v="21"/>
    <x v="21"/>
    <s v="RadiantGlow Gel Cleanser 100ml"/>
    <x v="2"/>
    <n v="50"/>
    <n v="12.25"/>
    <n v="612.5"/>
    <n v="4.45"/>
    <n v="222.5"/>
    <n v="7.8"/>
    <n v="390"/>
    <n v="0.63673469387755099"/>
    <s v="C0069"/>
    <s v="RadiantElixir Skincare"/>
    <s v="Olivia Harrison"/>
    <x v="3"/>
    <x v="39"/>
    <s v="Wilmington"/>
    <x v="2"/>
    <x v="0"/>
    <x v="8"/>
    <n v="30"/>
    <x v="39"/>
  </r>
  <r>
    <x v="196"/>
    <n v="51449"/>
    <x v="16"/>
    <x v="16"/>
    <s v="FreshWipe Cleansing Towelettes  80s"/>
    <x v="6"/>
    <n v="50"/>
    <n v="14.55"/>
    <n v="727.5"/>
    <n v="6.55"/>
    <n v="327.5"/>
    <n v="8"/>
    <n v="400"/>
    <n v="0.54982817869415812"/>
    <s v="C0035"/>
    <s v="CrystalMist Skincare"/>
    <s v="Daniel Nelson"/>
    <x v="0"/>
    <x v="30"/>
    <s v="Denver"/>
    <x v="0"/>
    <x v="0"/>
    <x v="8"/>
    <n v="30"/>
    <x v="39"/>
  </r>
  <r>
    <x v="196"/>
    <n v="51450"/>
    <x v="14"/>
    <x v="14"/>
    <s v="DewDrop Hydration Sheet Mask"/>
    <x v="5"/>
    <n v="100"/>
    <n v="17.350000000000001"/>
    <n v="1735.0000000000002"/>
    <n v="7.45"/>
    <n v="745"/>
    <n v="9.9000000000000021"/>
    <n v="990.00000000000023"/>
    <n v="0.57060518731988474"/>
    <s v="C0082"/>
    <s v="OpulentFlair Beauty"/>
    <s v="Jennifer Adams"/>
    <x v="1"/>
    <x v="10"/>
    <s v="El Paso"/>
    <x v="2"/>
    <x v="0"/>
    <x v="8"/>
    <n v="30"/>
    <x v="39"/>
  </r>
  <r>
    <x v="196"/>
    <n v="51451"/>
    <x v="11"/>
    <x v="11"/>
    <s v="ClearSkies UV Defense SPF 30 100ml"/>
    <x v="3"/>
    <n v="150"/>
    <n v="32.549999999999997"/>
    <n v="4882.5"/>
    <n v="11.25"/>
    <n v="1687.5"/>
    <n v="21.299999999999997"/>
    <n v="3195"/>
    <n v="0.65437788018433185"/>
    <s v="C0016"/>
    <s v="Griffin Maddox"/>
    <s v="Rachel Owens"/>
    <x v="4"/>
    <x v="16"/>
    <s v="Chicago"/>
    <x v="3"/>
    <x v="0"/>
    <x v="8"/>
    <n v="30"/>
    <x v="39"/>
  </r>
  <r>
    <x v="196"/>
    <n v="51452"/>
    <x v="13"/>
    <x v="13"/>
    <s v="LuminousGlow Tinted Sunscreen 100ml"/>
    <x v="3"/>
    <n v="150"/>
    <n v="26.35"/>
    <n v="3952.5"/>
    <n v="9"/>
    <n v="1350"/>
    <n v="17.350000000000001"/>
    <n v="2602.5"/>
    <n v="0.65844402277039848"/>
    <s v="C0053"/>
    <s v="QuantumPulse Systems"/>
    <s v="Samantha Mitchell"/>
    <x v="4"/>
    <x v="17"/>
    <s v="Cleveland"/>
    <x v="3"/>
    <x v="0"/>
    <x v="8"/>
    <n v="30"/>
    <x v="39"/>
  </r>
  <r>
    <x v="196"/>
    <n v="51453"/>
    <x v="4"/>
    <x v="4"/>
    <s v="HydraBloom Hydrating Moisturizer 50ml"/>
    <x v="0"/>
    <n v="150"/>
    <n v="14.95"/>
    <n v="2242.5"/>
    <n v="4.45"/>
    <n v="667.5"/>
    <n v="10.5"/>
    <n v="1575"/>
    <n v="0.7023411371237458"/>
    <s v="C0022"/>
    <s v="Pinnacle Sphere Corp."/>
    <s v="Victoria Reed"/>
    <x v="2"/>
    <x v="4"/>
    <s v="Portland"/>
    <x v="0"/>
    <x v="0"/>
    <x v="8"/>
    <n v="30"/>
    <x v="39"/>
  </r>
  <r>
    <x v="196"/>
    <n v="51454"/>
    <x v="1"/>
    <x v="1"/>
    <s v="VitaGlow Brightening Serum 30ml"/>
    <x v="1"/>
    <n v="150"/>
    <n v="22.1"/>
    <n v="3315"/>
    <n v="7.6"/>
    <n v="1140"/>
    <n v="14.500000000000002"/>
    <n v="2175"/>
    <n v="0.65610859728506787"/>
    <s v="C0089"/>
    <s v="TerraFusion Group"/>
    <s v="Andrew Parker"/>
    <x v="3"/>
    <x v="36"/>
    <s v="Montpelier"/>
    <x v="1"/>
    <x v="0"/>
    <x v="8"/>
    <n v="30"/>
    <x v="39"/>
  </r>
  <r>
    <x v="197"/>
    <n v="51455"/>
    <x v="10"/>
    <x v="10"/>
    <s v="LuminousGlow Tinted Sunscreen 50ml"/>
    <x v="3"/>
    <n v="250"/>
    <n v="16.95"/>
    <n v="4237.5"/>
    <n v="5.2"/>
    <n v="1300"/>
    <n v="11.75"/>
    <n v="2937.5"/>
    <n v="0.69321533923303835"/>
    <s v="C0070"/>
    <s v="PurePetals Beauty"/>
    <s v="Nicholas Coleman"/>
    <x v="4"/>
    <x v="27"/>
    <s v="Lansing"/>
    <x v="3"/>
    <x v="0"/>
    <x v="9"/>
    <n v="1"/>
    <x v="39"/>
  </r>
  <r>
    <x v="197"/>
    <n v="51456"/>
    <x v="4"/>
    <x v="4"/>
    <s v="HydraBloom Hydrating Moisturizer 50ml"/>
    <x v="0"/>
    <n v="150"/>
    <n v="14.95"/>
    <n v="2242.5"/>
    <n v="4.45"/>
    <n v="667.5"/>
    <n v="10.5"/>
    <n v="1575"/>
    <n v="0.7023411371237458"/>
    <s v="C0013"/>
    <s v="Seraphina Sinclair"/>
    <s v="Jessica Foster"/>
    <x v="2"/>
    <x v="20"/>
    <s v="Wasilla"/>
    <x v="0"/>
    <x v="0"/>
    <x v="9"/>
    <n v="1"/>
    <x v="39"/>
  </r>
  <r>
    <x v="197"/>
    <n v="51457"/>
    <x v="52"/>
    <x v="52"/>
    <s v="CalmBliss Soothing Toner 100ml"/>
    <x v="4"/>
    <n v="150"/>
    <n v="13"/>
    <n v="1950"/>
    <n v="4.7"/>
    <n v="705"/>
    <n v="8.3000000000000007"/>
    <n v="1245"/>
    <n v="0.63846153846153841"/>
    <s v="C0060"/>
    <s v="GoldenHarbor Cosmetix"/>
    <s v="Christopher Green"/>
    <x v="0"/>
    <x v="35"/>
    <s v="Salt Lake City"/>
    <x v="0"/>
    <x v="0"/>
    <x v="9"/>
    <n v="1"/>
    <x v="39"/>
  </r>
  <r>
    <x v="197"/>
    <n v="51458"/>
    <x v="43"/>
    <x v="43"/>
    <s v="PureFoam Renewing Cleanser 50ml"/>
    <x v="2"/>
    <n v="50"/>
    <n v="7"/>
    <n v="350"/>
    <n v="2.8"/>
    <n v="140"/>
    <n v="4.2"/>
    <n v="210"/>
    <n v="0.6"/>
    <s v="C0036"/>
    <s v="MoonlightHarbor Beauty"/>
    <s v="Rachel Owens"/>
    <x v="4"/>
    <x v="31"/>
    <s v="Milwaukee"/>
    <x v="3"/>
    <x v="0"/>
    <x v="9"/>
    <n v="1"/>
    <x v="39"/>
  </r>
  <r>
    <x v="197"/>
    <n v="51459"/>
    <x v="21"/>
    <x v="21"/>
    <s v="RadiantGlow Gel Cleanser 100ml"/>
    <x v="2"/>
    <n v="50"/>
    <n v="12.25"/>
    <n v="612.5"/>
    <n v="4.45"/>
    <n v="222.5"/>
    <n v="7.8"/>
    <n v="390"/>
    <n v="0.63673469387755099"/>
    <s v="C0083"/>
    <s v="CrystalAura Cosmetix"/>
    <s v="Emily Clarke"/>
    <x v="3"/>
    <x v="9"/>
    <s v="Columbia"/>
    <x v="2"/>
    <x v="0"/>
    <x v="9"/>
    <n v="1"/>
    <x v="39"/>
  </r>
  <r>
    <x v="197"/>
    <n v="51460"/>
    <x v="21"/>
    <x v="21"/>
    <s v="RadiantGlow Gel Cleanser 100ml"/>
    <x v="2"/>
    <n v="50"/>
    <n v="12.25"/>
    <n v="612.5"/>
    <n v="4.45"/>
    <n v="222.5"/>
    <n v="7.8"/>
    <n v="390"/>
    <n v="0.63673469387755099"/>
    <s v="C0003"/>
    <s v="Rosy Flair Beauty"/>
    <s v="Elizabeth Young"/>
    <x v="2"/>
    <x v="13"/>
    <s v="Los Angeles"/>
    <x v="0"/>
    <x v="0"/>
    <x v="9"/>
    <n v="1"/>
    <x v="39"/>
  </r>
  <r>
    <x v="198"/>
    <n v="51461"/>
    <x v="11"/>
    <x v="11"/>
    <s v="ClearSkies UV Defense SPF 30 100ml"/>
    <x v="3"/>
    <n v="50"/>
    <n v="32.549999999999997"/>
    <n v="1627.4999999999998"/>
    <n v="11.25"/>
    <n v="562.5"/>
    <n v="21.299999999999997"/>
    <n v="1064.9999999999998"/>
    <n v="0.65437788018433174"/>
    <s v="C0056"/>
    <s v="Imogen West"/>
    <s v="Ava Franklin"/>
    <x v="1"/>
    <x v="33"/>
    <s v="Little Rock"/>
    <x v="2"/>
    <x v="0"/>
    <x v="9"/>
    <n v="2"/>
    <x v="39"/>
  </r>
  <r>
    <x v="198"/>
    <n v="51462"/>
    <x v="11"/>
    <x v="11"/>
    <s v="ClearSkies UV Defense SPF 30 100ml"/>
    <x v="3"/>
    <n v="100"/>
    <n v="32.549999999999997"/>
    <n v="3254.9999999999995"/>
    <n v="11.25"/>
    <n v="1125"/>
    <n v="21.299999999999997"/>
    <n v="2129.9999999999995"/>
    <n v="0.65437788018433174"/>
    <s v="C0058"/>
    <s v="Octavia Tate"/>
    <s v="Andrew Parker"/>
    <x v="3"/>
    <x v="36"/>
    <s v="Burlington"/>
    <x v="1"/>
    <x v="0"/>
    <x v="9"/>
    <n v="2"/>
    <x v="39"/>
  </r>
  <r>
    <x v="198"/>
    <n v="51463"/>
    <x v="8"/>
    <x v="8"/>
    <s v="CrystalClear Hyaluronic Boost 30ml"/>
    <x v="1"/>
    <n v="100"/>
    <n v="19.100000000000001"/>
    <n v="1910.0000000000002"/>
    <n v="6.6"/>
    <n v="660"/>
    <n v="12.500000000000002"/>
    <n v="1250.0000000000002"/>
    <n v="0.65445026178010479"/>
    <s v="C0023"/>
    <s v="Rosy Hue Beauty"/>
    <s v="Benjamin Ingram"/>
    <x v="0"/>
    <x v="22"/>
    <s v="Boise"/>
    <x v="0"/>
    <x v="0"/>
    <x v="9"/>
    <n v="2"/>
    <x v="39"/>
  </r>
  <r>
    <x v="198"/>
    <n v="51464"/>
    <x v="11"/>
    <x v="11"/>
    <s v="ClearSkies UV Defense SPF 30 100ml"/>
    <x v="3"/>
    <n v="50"/>
    <n v="32.549999999999997"/>
    <n v="1627.4999999999998"/>
    <n v="11.25"/>
    <n v="562.5"/>
    <n v="21.299999999999997"/>
    <n v="1064.9999999999998"/>
    <n v="0.65437788018433174"/>
    <s v="C0076"/>
    <s v="ThunderWave Technologies"/>
    <s v="Andrew Parker"/>
    <x v="3"/>
    <x v="42"/>
    <s v="Boston"/>
    <x v="1"/>
    <x v="0"/>
    <x v="9"/>
    <n v="2"/>
    <x v="39"/>
  </r>
  <r>
    <x v="198"/>
    <n v="51465"/>
    <x v="11"/>
    <x v="11"/>
    <s v="ClearSkies UV Defense SPF 30 100ml"/>
    <x v="3"/>
    <n v="200"/>
    <n v="32.549999999999997"/>
    <n v="6509.9999999999991"/>
    <n v="11.25"/>
    <n v="2250"/>
    <n v="21.299999999999997"/>
    <n v="4259.9999999999991"/>
    <n v="0.65437788018433174"/>
    <s v="C0041"/>
    <s v="Cassiopeia Dawson"/>
    <s v="Benjamin Lawson"/>
    <x v="1"/>
    <x v="5"/>
    <s v="Oklahoma City"/>
    <x v="2"/>
    <x v="0"/>
    <x v="9"/>
    <n v="2"/>
    <x v="39"/>
  </r>
  <r>
    <x v="198"/>
    <n v="51466"/>
    <x v="1"/>
    <x v="1"/>
    <s v="VitaGlow Brightening Serum 30ml"/>
    <x v="1"/>
    <n v="150"/>
    <n v="22.1"/>
    <n v="3315"/>
    <n v="7.6"/>
    <n v="1140"/>
    <n v="14.500000000000002"/>
    <n v="2175"/>
    <n v="0.65610859728506787"/>
    <s v="C0012"/>
    <s v="Radiant Craft Incorporated"/>
    <s v="Samuel Moore"/>
    <x v="0"/>
    <x v="1"/>
    <s v="Phoenix"/>
    <x v="0"/>
    <x v="0"/>
    <x v="9"/>
    <n v="2"/>
    <x v="39"/>
  </r>
  <r>
    <x v="198"/>
    <n v="51467"/>
    <x v="13"/>
    <x v="13"/>
    <s v="LuminousGlow Tinted Sunscreen 100ml"/>
    <x v="3"/>
    <n v="250"/>
    <n v="26.35"/>
    <n v="6587.5"/>
    <n v="9"/>
    <n v="2250"/>
    <n v="17.350000000000001"/>
    <n v="4337.5"/>
    <n v="0.65844402277039848"/>
    <s v="C0067"/>
    <s v="Oberon Sterling"/>
    <s v="Rachel Owens"/>
    <x v="4"/>
    <x v="16"/>
    <s v="Springfield"/>
    <x v="3"/>
    <x v="0"/>
    <x v="9"/>
    <n v="2"/>
    <x v="39"/>
  </r>
  <r>
    <x v="198"/>
    <n v="51468"/>
    <x v="5"/>
    <x v="5"/>
    <s v="ClearSkies UV Defense SPF 30 50ml"/>
    <x v="3"/>
    <n v="100"/>
    <n v="18.95"/>
    <n v="1895"/>
    <n v="6.55"/>
    <n v="655"/>
    <n v="12.399999999999999"/>
    <n v="1240"/>
    <n v="0.65435356200527706"/>
    <s v="C0035"/>
    <s v="CrystalMist Skincare"/>
    <s v="Daniel Nelson"/>
    <x v="0"/>
    <x v="30"/>
    <s v="Denver"/>
    <x v="0"/>
    <x v="0"/>
    <x v="9"/>
    <n v="2"/>
    <x v="39"/>
  </r>
  <r>
    <x v="199"/>
    <n v="51469"/>
    <x v="14"/>
    <x v="14"/>
    <s v="DewDrop Hydration Sheet Mask"/>
    <x v="5"/>
    <n v="150"/>
    <n v="17.350000000000001"/>
    <n v="2602.5"/>
    <n v="7.45"/>
    <n v="1117.5"/>
    <n v="9.9000000000000021"/>
    <n v="1485"/>
    <n v="0.57060518731988474"/>
    <s v="C0079"/>
    <s v="FusionDynamo Group"/>
    <s v="Rachel Owens"/>
    <x v="4"/>
    <x v="16"/>
    <s v="Peoria"/>
    <x v="3"/>
    <x v="0"/>
    <x v="9"/>
    <n v="5"/>
    <x v="39"/>
  </r>
  <r>
    <x v="199"/>
    <n v="51470"/>
    <x v="37"/>
    <x v="37"/>
    <s v="SunGuard Shield SPF 50+ 100ml"/>
    <x v="3"/>
    <n v="50"/>
    <n v="24.75"/>
    <n v="1237.5"/>
    <n v="7.75"/>
    <n v="387.5"/>
    <n v="17"/>
    <n v="850"/>
    <n v="0.68686868686868685"/>
    <s v="C0006"/>
    <s v="Maeve Kingsley"/>
    <s v="Christopher Green"/>
    <x v="0"/>
    <x v="21"/>
    <s v="Las Vegas"/>
    <x v="0"/>
    <x v="0"/>
    <x v="9"/>
    <n v="5"/>
    <x v="39"/>
  </r>
  <r>
    <x v="199"/>
    <n v="51471"/>
    <x v="11"/>
    <x v="11"/>
    <s v="ClearSkies UV Defense SPF 30 100ml"/>
    <x v="3"/>
    <n v="100"/>
    <n v="32.549999999999997"/>
    <n v="3254.9999999999995"/>
    <n v="11.25"/>
    <n v="1125"/>
    <n v="21.299999999999997"/>
    <n v="2129.9999999999995"/>
    <n v="0.65437788018433174"/>
    <s v="C0052"/>
    <s v="OceanQuest Enterprises"/>
    <s v="Emily Clarke"/>
    <x v="3"/>
    <x v="9"/>
    <s v="Charleston"/>
    <x v="2"/>
    <x v="0"/>
    <x v="9"/>
    <n v="5"/>
    <x v="39"/>
  </r>
  <r>
    <x v="199"/>
    <n v="51472"/>
    <x v="16"/>
    <x v="16"/>
    <s v="FreshWipe Cleansing Towelettes  80s"/>
    <x v="6"/>
    <n v="50"/>
    <n v="14.55"/>
    <n v="727.5"/>
    <n v="6.55"/>
    <n v="327.5"/>
    <n v="8"/>
    <n v="400"/>
    <n v="0.54982817869415812"/>
    <s v="C0014"/>
    <s v="Stellar Dynamo Corp."/>
    <s v="Olivia Harrison"/>
    <x v="3"/>
    <x v="14"/>
    <s v="Richmond"/>
    <x v="2"/>
    <x v="0"/>
    <x v="9"/>
    <n v="5"/>
    <x v="39"/>
  </r>
  <r>
    <x v="199"/>
    <n v="51473"/>
    <x v="13"/>
    <x v="13"/>
    <s v="LuminousGlow Tinted Sunscreen 100ml"/>
    <x v="3"/>
    <n v="150"/>
    <n v="26.35"/>
    <n v="3952.5"/>
    <n v="9"/>
    <n v="1350"/>
    <n v="17.350000000000001"/>
    <n v="2602.5"/>
    <n v="0.65844402277039848"/>
    <s v="C0085"/>
    <s v="VelvetDusk Beauty"/>
    <s v="Samuel Moore"/>
    <x v="0"/>
    <x v="0"/>
    <s v="Taos"/>
    <x v="0"/>
    <x v="0"/>
    <x v="9"/>
    <n v="5"/>
    <x v="39"/>
  </r>
  <r>
    <x v="199"/>
    <n v="51474"/>
    <x v="0"/>
    <x v="0"/>
    <s v="HydraBloom Hydrating Moisturizer 100ml"/>
    <x v="0"/>
    <n v="100"/>
    <n v="24.85"/>
    <n v="2485"/>
    <n v="7.75"/>
    <n v="775"/>
    <n v="17.100000000000001"/>
    <n v="1710"/>
    <n v="0.68812877263581484"/>
    <s v="C0028"/>
    <s v="Thaddeus Nash"/>
    <s v="Christopher Green"/>
    <x v="0"/>
    <x v="21"/>
    <s v="Reno"/>
    <x v="0"/>
    <x v="0"/>
    <x v="9"/>
    <n v="5"/>
    <x v="39"/>
  </r>
  <r>
    <x v="199"/>
    <n v="51475"/>
    <x v="37"/>
    <x v="37"/>
    <s v="SunGuard Shield SPF 50+ 100ml"/>
    <x v="3"/>
    <n v="200"/>
    <n v="24.75"/>
    <n v="4950"/>
    <n v="7.75"/>
    <n v="1550"/>
    <n v="17"/>
    <n v="3400"/>
    <n v="0.68686868686868685"/>
    <s v="C0063"/>
    <s v="Amara Wilde"/>
    <s v="Michael Evans"/>
    <x v="1"/>
    <x v="10"/>
    <s v="San Antonio"/>
    <x v="2"/>
    <x v="0"/>
    <x v="9"/>
    <n v="5"/>
    <x v="39"/>
  </r>
  <r>
    <x v="199"/>
    <n v="51476"/>
    <x v="36"/>
    <x v="36"/>
    <s v="CrystalGlow Gentle Exfoliator 50ml"/>
    <x v="7"/>
    <n v="50"/>
    <n v="14.15"/>
    <n v="707.5"/>
    <n v="5.45"/>
    <n v="272.5"/>
    <n v="8.6999999999999993"/>
    <n v="435"/>
    <n v="0.61484098939929333"/>
    <s v="C0009"/>
    <s v="Imelda Sinclair"/>
    <s v="William Jenkins"/>
    <x v="3"/>
    <x v="6"/>
    <s v="Miami"/>
    <x v="2"/>
    <x v="0"/>
    <x v="9"/>
    <n v="5"/>
    <x v="39"/>
  </r>
  <r>
    <x v="199"/>
    <n v="51477"/>
    <x v="54"/>
    <x v="54"/>
    <s v="LuxeSilk Oil Cleansing Essence 200 ml"/>
    <x v="2"/>
    <n v="50"/>
    <n v="25.75"/>
    <n v="1287.5"/>
    <n v="11.25"/>
    <n v="562.5"/>
    <n v="14.5"/>
    <n v="725"/>
    <n v="0.56310679611650483"/>
    <s v="C0046"/>
    <s v="CrimsonPeak Ventures"/>
    <s v="Michael Evans"/>
    <x v="1"/>
    <x v="10"/>
    <s v="Fort Worth"/>
    <x v="2"/>
    <x v="0"/>
    <x v="9"/>
    <n v="5"/>
    <x v="39"/>
  </r>
  <r>
    <x v="200"/>
    <n v="51478"/>
    <x v="61"/>
    <x v="61"/>
    <s v="PureDerm Micro-Exfoliating Gel 150ml"/>
    <x v="7"/>
    <n v="50"/>
    <n v="32.25"/>
    <n v="1612.5"/>
    <n v="14.25"/>
    <n v="712.5"/>
    <n v="18"/>
    <n v="900"/>
    <n v="0.55813953488372092"/>
    <s v="C0071"/>
    <s v="Cressida Steele"/>
    <s v="Matthew Walker"/>
    <x v="1"/>
    <x v="40"/>
    <s v="Nashville"/>
    <x v="2"/>
    <x v="0"/>
    <x v="9"/>
    <n v="6"/>
    <x v="39"/>
  </r>
  <r>
    <x v="200"/>
    <n v="51479"/>
    <x v="21"/>
    <x v="21"/>
    <s v="RadiantGlow Gel Cleanser 100ml"/>
    <x v="2"/>
    <n v="100"/>
    <n v="12.25"/>
    <n v="1225"/>
    <n v="4.45"/>
    <n v="445"/>
    <n v="7.8"/>
    <n v="780"/>
    <n v="0.63673469387755099"/>
    <s v="C0019"/>
    <s v="Delilah Prescott"/>
    <s v="Benjamin Lawson"/>
    <x v="1"/>
    <x v="25"/>
    <s v="Kansas City"/>
    <x v="3"/>
    <x v="0"/>
    <x v="9"/>
    <n v="6"/>
    <x v="39"/>
  </r>
  <r>
    <x v="200"/>
    <n v="51480"/>
    <x v="0"/>
    <x v="0"/>
    <s v="HydraBloom Hydrating Moisturizer 100ml"/>
    <x v="0"/>
    <n v="50"/>
    <n v="24.85"/>
    <n v="1242.5"/>
    <n v="7.75"/>
    <n v="387.5"/>
    <n v="17.100000000000001"/>
    <n v="855"/>
    <n v="0.68812877263581484"/>
    <s v="C0036"/>
    <s v="MoonlightHarbor Beauty"/>
    <s v="Rachel Owens"/>
    <x v="4"/>
    <x v="31"/>
    <s v="Milwaukee"/>
    <x v="3"/>
    <x v="0"/>
    <x v="9"/>
    <n v="6"/>
    <x v="39"/>
  </r>
  <r>
    <x v="200"/>
    <n v="51481"/>
    <x v="48"/>
    <x v="48"/>
    <s v="CrystalGlow Gentle Exfoliator 150ml"/>
    <x v="7"/>
    <n v="50"/>
    <n v="24.75"/>
    <n v="1237.5"/>
    <n v="10.75"/>
    <n v="537.5"/>
    <n v="14"/>
    <n v="700"/>
    <n v="0.56565656565656564"/>
    <s v="C0050"/>
    <s v="SolarLuxe Incorporated"/>
    <s v="Joseph Simmons"/>
    <x v="4"/>
    <x v="28"/>
    <s v="Fargo"/>
    <x v="3"/>
    <x v="0"/>
    <x v="9"/>
    <n v="6"/>
    <x v="39"/>
  </r>
  <r>
    <x v="200"/>
    <n v="51482"/>
    <x v="1"/>
    <x v="1"/>
    <s v="VitaGlow Brightening Serum 30ml"/>
    <x v="1"/>
    <n v="50"/>
    <n v="22.1"/>
    <n v="1105"/>
    <n v="7.6"/>
    <n v="380"/>
    <n v="14.500000000000002"/>
    <n v="725"/>
    <n v="0.65610859728506787"/>
    <s v="C0007"/>
    <s v="Orion Sterling"/>
    <s v="Jessica Foster"/>
    <x v="2"/>
    <x v="20"/>
    <s v="Anchorage"/>
    <x v="0"/>
    <x v="0"/>
    <x v="9"/>
    <n v="6"/>
    <x v="39"/>
  </r>
  <r>
    <x v="200"/>
    <n v="51483"/>
    <x v="45"/>
    <x v="45"/>
    <s v="CrystalClear Hyaluronic Boost 50ml"/>
    <x v="1"/>
    <n v="150"/>
    <n v="29.65"/>
    <n v="4447.5"/>
    <n v="10.75"/>
    <n v="1612.5"/>
    <n v="18.899999999999999"/>
    <n v="2835"/>
    <n v="0.63743676222596968"/>
    <s v="C0055"/>
    <s v="TimelessAura Luxe Skincare"/>
    <s v="Samantha Mitchell"/>
    <x v="4"/>
    <x v="32"/>
    <s v="Charleston"/>
    <x v="2"/>
    <x v="0"/>
    <x v="9"/>
    <n v="6"/>
    <x v="39"/>
  </r>
  <r>
    <x v="200"/>
    <n v="51484"/>
    <x v="29"/>
    <x v="29"/>
    <s v="VitaGlow Brightening Serum 15ml"/>
    <x v="1"/>
    <n v="150"/>
    <n v="16.25"/>
    <n v="2437.5"/>
    <n v="6.2"/>
    <n v="930"/>
    <n v="10.050000000000001"/>
    <n v="1507.5"/>
    <n v="0.61846153846153851"/>
    <s v="C0084"/>
    <s v="RadiantPetals Skincare"/>
    <s v="Joseph Simmons"/>
    <x v="4"/>
    <x v="28"/>
    <s v="Bismarck"/>
    <x v="3"/>
    <x v="0"/>
    <x v="9"/>
    <n v="6"/>
    <x v="39"/>
  </r>
  <r>
    <x v="200"/>
    <n v="51485"/>
    <x v="59"/>
    <x v="59"/>
    <s v="PorePurify Exfoliating Tonic 200ml"/>
    <x v="4"/>
    <n v="150"/>
    <n v="21"/>
    <n v="3150"/>
    <n v="7.6"/>
    <n v="1140"/>
    <n v="13.4"/>
    <n v="2010"/>
    <n v="0.63809523809523805"/>
    <s v="C0026"/>
    <s v="Golden Aura Creations"/>
    <s v="Samuel Moore"/>
    <x v="0"/>
    <x v="0"/>
    <s v="Albuquerque"/>
    <x v="0"/>
    <x v="0"/>
    <x v="9"/>
    <n v="6"/>
    <x v="39"/>
  </r>
  <r>
    <x v="200"/>
    <n v="51486"/>
    <x v="34"/>
    <x v="34"/>
    <s v="HydraBloom Hydrating Moisturizer 30ml"/>
    <x v="0"/>
    <n v="100"/>
    <n v="8.1"/>
    <n v="810"/>
    <n v="3.3"/>
    <n v="330"/>
    <n v="4.8"/>
    <n v="480"/>
    <n v="0.59259259259259256"/>
    <s v="C0069"/>
    <s v="RadiantElixir Skincare"/>
    <s v="Olivia Harrison"/>
    <x v="3"/>
    <x v="39"/>
    <s v="Wilmington"/>
    <x v="2"/>
    <x v="0"/>
    <x v="9"/>
    <n v="6"/>
    <x v="39"/>
  </r>
  <r>
    <x v="201"/>
    <n v="51487"/>
    <x v="1"/>
    <x v="1"/>
    <s v="VitaGlow Brightening Serum 30ml"/>
    <x v="1"/>
    <n v="50"/>
    <n v="22.1"/>
    <n v="1105"/>
    <n v="7.6"/>
    <n v="380"/>
    <n v="14.500000000000002"/>
    <n v="725"/>
    <n v="0.65610859728506787"/>
    <s v="C0038"/>
    <s v="StarryGrace Luxe Skincare"/>
    <s v="Olivia Harrison"/>
    <x v="3"/>
    <x v="7"/>
    <s v="Baltimore"/>
    <x v="2"/>
    <x v="0"/>
    <x v="9"/>
    <n v="7"/>
    <x v="40"/>
  </r>
  <r>
    <x v="201"/>
    <n v="51488"/>
    <x v="10"/>
    <x v="10"/>
    <s v="LuminousGlow Tinted Sunscreen 50ml"/>
    <x v="3"/>
    <n v="150"/>
    <n v="16.95"/>
    <n v="2542.5"/>
    <n v="5.2"/>
    <n v="780"/>
    <n v="11.75"/>
    <n v="1762.5"/>
    <n v="0.69321533923303835"/>
    <s v="C0073"/>
    <s v="Atlas Kingsley"/>
    <s v="David Carter"/>
    <x v="1"/>
    <x v="2"/>
    <s v="Rochester"/>
    <x v="1"/>
    <x v="0"/>
    <x v="9"/>
    <n v="7"/>
    <x v="40"/>
  </r>
  <r>
    <x v="201"/>
    <n v="51489"/>
    <x v="8"/>
    <x v="8"/>
    <s v="CrystalClear Hyaluronic Boost 30ml"/>
    <x v="1"/>
    <n v="50"/>
    <n v="19.100000000000001"/>
    <n v="955.00000000000011"/>
    <n v="6.6"/>
    <n v="330"/>
    <n v="12.500000000000002"/>
    <n v="625.00000000000011"/>
    <n v="0.65445026178010479"/>
    <s v="C0015"/>
    <s v="Octavia Grey"/>
    <s v="Benjamin Lawson"/>
    <x v="1"/>
    <x v="8"/>
    <s v="St. Louis"/>
    <x v="3"/>
    <x v="0"/>
    <x v="9"/>
    <n v="7"/>
    <x v="40"/>
  </r>
  <r>
    <x v="201"/>
    <n v="51490"/>
    <x v="6"/>
    <x v="6"/>
    <s v="CrystalClear Hyaluronic Boost 15ml"/>
    <x v="1"/>
    <n v="150"/>
    <n v="14.75"/>
    <n v="2212.5"/>
    <n v="5.45"/>
    <n v="817.5"/>
    <n v="9.3000000000000007"/>
    <n v="1395"/>
    <n v="0.63050847457627124"/>
    <s v="C0058"/>
    <s v="Octavia Tate"/>
    <s v="Andrew Parker"/>
    <x v="3"/>
    <x v="36"/>
    <s v="Burlington"/>
    <x v="1"/>
    <x v="0"/>
    <x v="9"/>
    <n v="7"/>
    <x v="40"/>
  </r>
  <r>
    <x v="201"/>
    <n v="51491"/>
    <x v="2"/>
    <x v="2"/>
    <s v="TimelessElixir Anti-Wrinkle Serum 30m"/>
    <x v="1"/>
    <n v="150"/>
    <n v="25.3"/>
    <n v="3795"/>
    <n v="9.4"/>
    <n v="1410"/>
    <n v="15.9"/>
    <n v="2385"/>
    <n v="0.62845849802371545"/>
    <s v="C0032"/>
    <s v="AquaFusion Incorporated"/>
    <s v="Ashley Turner"/>
    <x v="2"/>
    <x v="13"/>
    <s v="San Jose"/>
    <x v="0"/>
    <x v="0"/>
    <x v="9"/>
    <n v="7"/>
    <x v="40"/>
  </r>
  <r>
    <x v="201"/>
    <n v="51492"/>
    <x v="38"/>
    <x v="38"/>
    <s v="CrystalGlow Gentle Exfoliator 100ml"/>
    <x v="7"/>
    <n v="50"/>
    <n v="19.95"/>
    <n v="997.5"/>
    <n v="7.45"/>
    <n v="372.5"/>
    <n v="12.5"/>
    <n v="625"/>
    <n v="0.62656641604010022"/>
    <s v="C0087"/>
    <s v="QuantumRise Corp."/>
    <s v="Daniel Nelson"/>
    <x v="0"/>
    <x v="30"/>
    <s v="Colorado Springs"/>
    <x v="0"/>
    <x v="0"/>
    <x v="9"/>
    <n v="7"/>
    <x v="40"/>
  </r>
  <r>
    <x v="201"/>
    <n v="51493"/>
    <x v="1"/>
    <x v="1"/>
    <s v="VitaGlow Brightening Serum 30ml"/>
    <x v="1"/>
    <n v="100"/>
    <n v="22.1"/>
    <n v="2210"/>
    <n v="7.6"/>
    <n v="760"/>
    <n v="14.500000000000002"/>
    <n v="1450"/>
    <n v="0.65610859728506787"/>
    <s v="C0071"/>
    <s v="Cressida Steele"/>
    <s v="Matthew Walker"/>
    <x v="1"/>
    <x v="40"/>
    <s v="Nashville"/>
    <x v="2"/>
    <x v="0"/>
    <x v="9"/>
    <n v="7"/>
    <x v="40"/>
  </r>
  <r>
    <x v="202"/>
    <n v="51494"/>
    <x v="4"/>
    <x v="4"/>
    <s v="HydraBloom Hydrating Moisturizer 50ml"/>
    <x v="0"/>
    <n v="100"/>
    <n v="14.95"/>
    <n v="1495"/>
    <n v="4.45"/>
    <n v="445"/>
    <n v="10.5"/>
    <n v="1050"/>
    <n v="0.7023411371237458"/>
    <s v="C0042"/>
    <s v="Jasper Monroe"/>
    <s v="Nicholas Coleman"/>
    <x v="4"/>
    <x v="27"/>
    <s v="Detroit"/>
    <x v="3"/>
    <x v="0"/>
    <x v="9"/>
    <n v="8"/>
    <x v="40"/>
  </r>
  <r>
    <x v="202"/>
    <n v="51495"/>
    <x v="48"/>
    <x v="48"/>
    <s v="CrystalGlow Gentle Exfoliator 150ml"/>
    <x v="7"/>
    <n v="50"/>
    <n v="24.75"/>
    <n v="1237.5"/>
    <n v="10.75"/>
    <n v="537.5"/>
    <n v="14"/>
    <n v="700"/>
    <n v="0.56565656565656564"/>
    <s v="C0077"/>
    <s v="EmeraldSphere Solutions"/>
    <s v="Grace Allen"/>
    <x v="2"/>
    <x v="20"/>
    <s v="Fairbanks"/>
    <x v="0"/>
    <x v="0"/>
    <x v="9"/>
    <n v="8"/>
    <x v="40"/>
  </r>
  <r>
    <x v="202"/>
    <n v="51496"/>
    <x v="11"/>
    <x v="11"/>
    <s v="ClearSkies UV Defense SPF 30 100ml"/>
    <x v="3"/>
    <n v="250"/>
    <n v="32.549999999999997"/>
    <n v="8137.4999999999991"/>
    <n v="11.25"/>
    <n v="2812.5"/>
    <n v="21.299999999999997"/>
    <n v="5324.9999999999991"/>
    <n v="0.65437788018433174"/>
    <s v="C0011"/>
    <s v="Celestial Silk Luxe Skincare"/>
    <s v="Joseph Simmons"/>
    <x v="4"/>
    <x v="19"/>
    <s v="Minneapolis"/>
    <x v="3"/>
    <x v="0"/>
    <x v="9"/>
    <n v="8"/>
    <x v="40"/>
  </r>
  <r>
    <x v="202"/>
    <n v="51497"/>
    <x v="20"/>
    <x v="20"/>
    <s v="VelvetSkin Renewing Scrub 100ml"/>
    <x v="7"/>
    <n v="50"/>
    <n v="20.849999999999998"/>
    <n v="1042.5"/>
    <n v="8.1999999999999993"/>
    <n v="410"/>
    <n v="12.649999999999999"/>
    <n v="632.5"/>
    <n v="0.60671462829736211"/>
    <s v="C0068"/>
    <s v="IvoryRadiance Cosmetix"/>
    <s v="Olivia Harrison"/>
    <x v="3"/>
    <x v="7"/>
    <s v="Annapolis"/>
    <x v="2"/>
    <x v="0"/>
    <x v="9"/>
    <n v="8"/>
    <x v="40"/>
  </r>
  <r>
    <x v="202"/>
    <n v="51498"/>
    <x v="30"/>
    <x v="30"/>
    <s v="PurePurge Micellar Cleansing Water 200ml"/>
    <x v="6"/>
    <n v="50"/>
    <n v="18.45"/>
    <n v="922.5"/>
    <n v="7.75"/>
    <n v="387.5"/>
    <n v="10.7"/>
    <n v="535"/>
    <n v="0.57994579945799463"/>
    <s v="C0025"/>
    <s v="Eamon Nash"/>
    <s v="Samuel Moore"/>
    <x v="0"/>
    <x v="1"/>
    <s v="Tucson"/>
    <x v="0"/>
    <x v="0"/>
    <x v="9"/>
    <n v="8"/>
    <x v="40"/>
  </r>
  <r>
    <x v="202"/>
    <n v="51499"/>
    <x v="10"/>
    <x v="10"/>
    <s v="LuminousGlow Tinted Sunscreen 50ml"/>
    <x v="3"/>
    <n v="50"/>
    <n v="16.95"/>
    <n v="847.5"/>
    <n v="5.2"/>
    <n v="260"/>
    <n v="11.75"/>
    <n v="587.5"/>
    <n v="0.69321533923303835"/>
    <s v="C0081"/>
    <s v="SecretSapphire Creations"/>
    <s v="David Carter"/>
    <x v="1"/>
    <x v="2"/>
    <s v="Syracuse"/>
    <x v="1"/>
    <x v="0"/>
    <x v="9"/>
    <n v="8"/>
    <x v="40"/>
  </r>
  <r>
    <x v="203"/>
    <n v="51500"/>
    <x v="8"/>
    <x v="8"/>
    <s v="CrystalClear Hyaluronic Boost 30ml"/>
    <x v="1"/>
    <n v="100"/>
    <n v="19.100000000000001"/>
    <n v="1910.0000000000002"/>
    <n v="6.6"/>
    <n v="660"/>
    <n v="12.500000000000002"/>
    <n v="1250.0000000000002"/>
    <n v="0.65445026178010479"/>
    <s v="C0048"/>
    <s v="Octavia Hart"/>
    <s v="Victoria Reed"/>
    <x v="2"/>
    <x v="24"/>
    <s v="Seattle"/>
    <x v="0"/>
    <x v="0"/>
    <x v="9"/>
    <n v="9"/>
    <x v="40"/>
  </r>
  <r>
    <x v="203"/>
    <n v="51501"/>
    <x v="8"/>
    <x v="8"/>
    <s v="CrystalClear Hyaluronic Boost 30ml"/>
    <x v="1"/>
    <n v="100"/>
    <n v="19.100000000000001"/>
    <n v="1910.0000000000002"/>
    <n v="6.6"/>
    <n v="660"/>
    <n v="12.500000000000002"/>
    <n v="1250.0000000000002"/>
    <n v="0.65445026178010479"/>
    <s v="C0002"/>
    <s v="Radiant Luxe Beauty"/>
    <s v="Daniel Nelson"/>
    <x v="0"/>
    <x v="3"/>
    <s v="Cheyenne"/>
    <x v="0"/>
    <x v="0"/>
    <x v="9"/>
    <n v="9"/>
    <x v="40"/>
  </r>
  <r>
    <x v="203"/>
    <n v="51502"/>
    <x v="45"/>
    <x v="45"/>
    <s v="CrystalClear Hyaluronic Boost 50ml"/>
    <x v="1"/>
    <n v="100"/>
    <n v="29.65"/>
    <n v="2965"/>
    <n v="10.75"/>
    <n v="1075"/>
    <n v="18.899999999999999"/>
    <n v="1890"/>
    <n v="0.63743676222596968"/>
    <s v="C0061"/>
    <s v="Aurelia Quinn"/>
    <s v="Mia Hughes"/>
    <x v="2"/>
    <x v="13"/>
    <s v="Oakland"/>
    <x v="0"/>
    <x v="0"/>
    <x v="9"/>
    <n v="9"/>
    <x v="40"/>
  </r>
  <r>
    <x v="203"/>
    <n v="51503"/>
    <x v="21"/>
    <x v="21"/>
    <s v="RadiantGlow Gel Cleanser 100ml"/>
    <x v="2"/>
    <n v="150"/>
    <n v="12.25"/>
    <n v="1837.5"/>
    <n v="4.45"/>
    <n v="667.5"/>
    <n v="7.8"/>
    <n v="1170"/>
    <n v="0.63673469387755099"/>
    <s v="C0088"/>
    <s v="BlueAegis Technologies"/>
    <s v="Grace Allen"/>
    <x v="2"/>
    <x v="20"/>
    <s v="Juneau"/>
    <x v="0"/>
    <x v="0"/>
    <x v="9"/>
    <n v="9"/>
    <x v="40"/>
  </r>
  <r>
    <x v="203"/>
    <n v="51504"/>
    <x v="46"/>
    <x v="46"/>
    <s v="PorePurify Exfoliating Tonic 100ml"/>
    <x v="4"/>
    <n v="50"/>
    <n v="9.3000000000000007"/>
    <n v="465.00000000000006"/>
    <n v="3.8"/>
    <n v="190"/>
    <n v="5.5000000000000009"/>
    <n v="275.00000000000006"/>
    <n v="0.59139784946236562"/>
    <s v="C0017"/>
    <s v="Seraphina Hart"/>
    <s v="David Carter"/>
    <x v="1"/>
    <x v="2"/>
    <s v="Buffalo"/>
    <x v="1"/>
    <x v="0"/>
    <x v="9"/>
    <n v="9"/>
    <x v="40"/>
  </r>
  <r>
    <x v="203"/>
    <n v="51505"/>
    <x v="35"/>
    <x v="35"/>
    <s v="DreamSoothe Overnight Mask 50g"/>
    <x v="5"/>
    <n v="50"/>
    <n v="14.25"/>
    <n v="712.5"/>
    <n v="6.55"/>
    <n v="327.5"/>
    <n v="7.7"/>
    <n v="385"/>
    <n v="0.54035087719298247"/>
    <s v="C0074"/>
    <s v="Seraphina Wilde"/>
    <s v="Lauren King"/>
    <x v="4"/>
    <x v="41"/>
    <s v="Lincoln"/>
    <x v="3"/>
    <x v="0"/>
    <x v="9"/>
    <n v="9"/>
    <x v="40"/>
  </r>
  <r>
    <x v="203"/>
    <n v="51506"/>
    <x v="50"/>
    <x v="50"/>
    <s v="SilkSkin Lightweight Moisture Veil 50ml"/>
    <x v="0"/>
    <n v="100"/>
    <n v="16.349999999999998"/>
    <n v="1634.9999999999998"/>
    <n v="5.2"/>
    <n v="520"/>
    <n v="11.149999999999999"/>
    <n v="1114.9999999999998"/>
    <n v="0.68195718654434245"/>
    <s v="C0040"/>
    <s v="Atticus Quinn"/>
    <s v="Emily Clarke"/>
    <x v="3"/>
    <x v="29"/>
    <s v="Charlotte"/>
    <x v="2"/>
    <x v="0"/>
    <x v="9"/>
    <n v="9"/>
    <x v="40"/>
  </r>
  <r>
    <x v="203"/>
    <n v="51507"/>
    <x v="4"/>
    <x v="4"/>
    <s v="HydraBloom Hydrating Moisturizer 50ml"/>
    <x v="0"/>
    <n v="100"/>
    <n v="14.95"/>
    <n v="1495"/>
    <n v="4.45"/>
    <n v="445"/>
    <n v="10.5"/>
    <n v="1050"/>
    <n v="0.7023411371237458"/>
    <s v="C0078"/>
    <s v="CosmoLink Incorporated"/>
    <s v="William Jenkins"/>
    <x v="3"/>
    <x v="6"/>
    <s v="Jacksonville"/>
    <x v="2"/>
    <x v="0"/>
    <x v="9"/>
    <n v="9"/>
    <x v="40"/>
  </r>
  <r>
    <x v="204"/>
    <n v="51508"/>
    <x v="1"/>
    <x v="1"/>
    <s v="VitaGlow Brightening Serum 30ml"/>
    <x v="1"/>
    <n v="150"/>
    <n v="22.1"/>
    <n v="3315"/>
    <n v="7.6"/>
    <n v="1140"/>
    <n v="14.500000000000002"/>
    <n v="2175"/>
    <n v="0.65610859728506787"/>
    <s v="C0003"/>
    <s v="Rosy Flair Beauty"/>
    <s v="Elizabeth Young"/>
    <x v="2"/>
    <x v="13"/>
    <s v="Los Angeles"/>
    <x v="0"/>
    <x v="0"/>
    <x v="9"/>
    <n v="12"/>
    <x v="40"/>
  </r>
  <r>
    <x v="204"/>
    <n v="51509"/>
    <x v="6"/>
    <x v="6"/>
    <s v="CrystalClear Hyaluronic Boost 15ml"/>
    <x v="1"/>
    <n v="50"/>
    <n v="14.75"/>
    <n v="737.5"/>
    <n v="5.45"/>
    <n v="272.5"/>
    <n v="9.3000000000000007"/>
    <n v="465"/>
    <n v="0.63050847457627124"/>
    <s v="C0057"/>
    <s v="Phineas Dawson"/>
    <s v="Nicholas Coleman"/>
    <x v="4"/>
    <x v="34"/>
    <s v="Indianapolis"/>
    <x v="3"/>
    <x v="0"/>
    <x v="9"/>
    <n v="12"/>
    <x v="40"/>
  </r>
  <r>
    <x v="204"/>
    <n v="51510"/>
    <x v="10"/>
    <x v="10"/>
    <s v="LuminousGlow Tinted Sunscreen 50ml"/>
    <x v="3"/>
    <n v="150"/>
    <n v="16.95"/>
    <n v="2542.5"/>
    <n v="5.2"/>
    <n v="780"/>
    <n v="11.75"/>
    <n v="1762.5"/>
    <n v="0.69321533923303835"/>
    <s v="C0022"/>
    <s v="Pinnacle Sphere Corp."/>
    <s v="Victoria Reed"/>
    <x v="2"/>
    <x v="4"/>
    <s v="Portland"/>
    <x v="0"/>
    <x v="0"/>
    <x v="9"/>
    <n v="12"/>
    <x v="40"/>
  </r>
  <r>
    <x v="204"/>
    <n v="51511"/>
    <x v="8"/>
    <x v="8"/>
    <s v="CrystalClear Hyaluronic Boost 30ml"/>
    <x v="1"/>
    <n v="50"/>
    <n v="19.100000000000001"/>
    <n v="955.00000000000011"/>
    <n v="6.6"/>
    <n v="330"/>
    <n v="12.500000000000002"/>
    <n v="625.00000000000011"/>
    <n v="0.65445026178010479"/>
    <s v="C0083"/>
    <s v="CrystalAura Cosmetix"/>
    <s v="Emily Clarke"/>
    <x v="3"/>
    <x v="9"/>
    <s v="Columbia"/>
    <x v="2"/>
    <x v="0"/>
    <x v="9"/>
    <n v="12"/>
    <x v="40"/>
  </r>
  <r>
    <x v="204"/>
    <n v="51512"/>
    <x v="10"/>
    <x v="10"/>
    <s v="LuminousGlow Tinted Sunscreen 50ml"/>
    <x v="3"/>
    <n v="200"/>
    <n v="16.95"/>
    <n v="3390"/>
    <n v="5.2"/>
    <n v="1040"/>
    <n v="11.75"/>
    <n v="2350"/>
    <n v="0.69321533923303835"/>
    <s v="C0036"/>
    <s v="MoonlightHarbor Beauty"/>
    <s v="Rachel Owens"/>
    <x v="4"/>
    <x v="31"/>
    <s v="Milwaukee"/>
    <x v="3"/>
    <x v="0"/>
    <x v="9"/>
    <n v="12"/>
    <x v="40"/>
  </r>
  <r>
    <x v="204"/>
    <n v="51513"/>
    <x v="52"/>
    <x v="52"/>
    <s v="CalmBliss Soothing Toner 100ml"/>
    <x v="4"/>
    <n v="150"/>
    <n v="13"/>
    <n v="1950"/>
    <n v="4.7"/>
    <n v="705"/>
    <n v="8.3000000000000007"/>
    <n v="1245"/>
    <n v="0.63846153846153841"/>
    <s v="C0065"/>
    <s v="CelestialGlow Essentials"/>
    <s v="Benjamin Lawson"/>
    <x v="1"/>
    <x v="25"/>
    <s v="Kansas City"/>
    <x v="3"/>
    <x v="0"/>
    <x v="9"/>
    <n v="12"/>
    <x v="40"/>
  </r>
  <r>
    <x v="205"/>
    <n v="51514"/>
    <x v="21"/>
    <x v="21"/>
    <s v="RadiantGlow Gel Cleanser 100ml"/>
    <x v="2"/>
    <n v="50"/>
    <n v="12.25"/>
    <n v="612.5"/>
    <n v="4.45"/>
    <n v="222.5"/>
    <n v="7.8"/>
    <n v="390"/>
    <n v="0.63673469387755099"/>
    <s v="C0010"/>
    <s v="Aurora Flair Cosmetix"/>
    <s v="Jennifer Adams"/>
    <x v="1"/>
    <x v="10"/>
    <s v="Dallas"/>
    <x v="2"/>
    <x v="0"/>
    <x v="9"/>
    <n v="13"/>
    <x v="40"/>
  </r>
  <r>
    <x v="205"/>
    <n v="51515"/>
    <x v="21"/>
    <x v="21"/>
    <s v="RadiantGlow Gel Cleanser 100ml"/>
    <x v="2"/>
    <n v="50"/>
    <n v="12.25"/>
    <n v="612.5"/>
    <n v="4.45"/>
    <n v="222.5"/>
    <n v="7.8"/>
    <n v="390"/>
    <n v="0.63673469387755099"/>
    <s v="C0047"/>
    <s v="SilverWave Creations"/>
    <s v="Samuel Moore"/>
    <x v="0"/>
    <x v="0"/>
    <s v="Santa Fe"/>
    <x v="0"/>
    <x v="0"/>
    <x v="9"/>
    <n v="13"/>
    <x v="40"/>
  </r>
  <r>
    <x v="205"/>
    <n v="51516"/>
    <x v="10"/>
    <x v="10"/>
    <s v="LuminousGlow Tinted Sunscreen 50ml"/>
    <x v="3"/>
    <n v="150"/>
    <n v="16.95"/>
    <n v="2542.5"/>
    <n v="5.2"/>
    <n v="780"/>
    <n v="11.75"/>
    <n v="1762.5"/>
    <n v="0.69321533923303835"/>
    <s v="C0080"/>
    <s v="EternalGlow Essentials"/>
    <s v="Samantha Mitchell"/>
    <x v="4"/>
    <x v="17"/>
    <s v="Cincinnati"/>
    <x v="3"/>
    <x v="0"/>
    <x v="9"/>
    <n v="13"/>
    <x v="40"/>
  </r>
  <r>
    <x v="205"/>
    <n v="51517"/>
    <x v="2"/>
    <x v="2"/>
    <s v="TimelessElixir Anti-Wrinkle Serum 30m"/>
    <x v="1"/>
    <n v="150"/>
    <n v="25.3"/>
    <n v="3795"/>
    <n v="9.4"/>
    <n v="1410"/>
    <n v="15.9"/>
    <n v="2385"/>
    <n v="0.62845849802371545"/>
    <s v="C0018"/>
    <s v="Lucian Kingsley"/>
    <s v="Lauren King"/>
    <x v="4"/>
    <x v="11"/>
    <s v="Sioux Falls"/>
    <x v="3"/>
    <x v="0"/>
    <x v="9"/>
    <n v="13"/>
    <x v="40"/>
  </r>
  <r>
    <x v="205"/>
    <n v="51518"/>
    <x v="15"/>
    <x v="15"/>
    <s v="VitaGlow Brightening Serum 50ml"/>
    <x v="1"/>
    <n v="50"/>
    <n v="31.45"/>
    <n v="1572.5"/>
    <n v="12"/>
    <n v="600"/>
    <n v="19.45"/>
    <n v="972.5"/>
    <n v="0.61844197138314783"/>
    <s v="C0075"/>
    <s v="Ignatius Flynn"/>
    <s v="Samuel Moore"/>
    <x v="0"/>
    <x v="1"/>
    <s v="Flagstaff"/>
    <x v="0"/>
    <x v="0"/>
    <x v="9"/>
    <n v="13"/>
    <x v="40"/>
  </r>
  <r>
    <x v="205"/>
    <n v="51519"/>
    <x v="15"/>
    <x v="15"/>
    <s v="VitaGlow Brightening Serum 50ml"/>
    <x v="1"/>
    <n v="100"/>
    <n v="31.45"/>
    <n v="3145"/>
    <n v="12"/>
    <n v="1200"/>
    <n v="19.45"/>
    <n v="1945"/>
    <n v="0.61844197138314783"/>
    <s v="C0030"/>
    <s v="BlossomRadiance Essentials"/>
    <s v="Michael Evans"/>
    <x v="1"/>
    <x v="10"/>
    <s v="San Antonio"/>
    <x v="2"/>
    <x v="0"/>
    <x v="9"/>
    <n v="13"/>
    <x v="40"/>
  </r>
  <r>
    <x v="205"/>
    <n v="51520"/>
    <x v="29"/>
    <x v="29"/>
    <s v="VitaGlow Brightening Serum 15ml"/>
    <x v="1"/>
    <n v="50"/>
    <n v="16.25"/>
    <n v="812.5"/>
    <n v="6.2"/>
    <n v="310"/>
    <n v="10.050000000000001"/>
    <n v="502.5"/>
    <n v="0.61846153846153851"/>
    <s v="C0064"/>
    <s v="DiamondElegance Beauty"/>
    <s v="Jessica Foster"/>
    <x v="2"/>
    <x v="20"/>
    <s v="Kodiak"/>
    <x v="0"/>
    <x v="0"/>
    <x v="9"/>
    <n v="13"/>
    <x v="40"/>
  </r>
  <r>
    <x v="206"/>
    <n v="51521"/>
    <x v="35"/>
    <x v="35"/>
    <s v="DreamSoothe Overnight Mask 50g"/>
    <x v="5"/>
    <n v="100"/>
    <n v="14.25"/>
    <n v="1425"/>
    <n v="6.55"/>
    <n v="655"/>
    <n v="7.7"/>
    <n v="770"/>
    <n v="0.54035087719298247"/>
    <s v="C0004"/>
    <s v="Enchanted Silk Creations"/>
    <s v="David Carter"/>
    <x v="1"/>
    <x v="2"/>
    <s v="New York City"/>
    <x v="1"/>
    <x v="0"/>
    <x v="9"/>
    <n v="14"/>
    <x v="41"/>
  </r>
  <r>
    <x v="206"/>
    <n v="51522"/>
    <x v="1"/>
    <x v="1"/>
    <s v="VitaGlow Brightening Serum 30ml"/>
    <x v="1"/>
    <n v="100"/>
    <n v="22.1"/>
    <n v="2210"/>
    <n v="7.6"/>
    <n v="760"/>
    <n v="14.500000000000002"/>
    <n v="1450"/>
    <n v="0.65610859728506787"/>
    <s v="C0056"/>
    <s v="Imogen West"/>
    <s v="Ava Franklin"/>
    <x v="1"/>
    <x v="33"/>
    <s v="Little Rock"/>
    <x v="2"/>
    <x v="0"/>
    <x v="9"/>
    <n v="14"/>
    <x v="41"/>
  </r>
  <r>
    <x v="206"/>
    <n v="51523"/>
    <x v="18"/>
    <x v="18"/>
    <s v="PurePurge Micellar Cleansing Water 100ml"/>
    <x v="6"/>
    <n v="50"/>
    <n v="3.9"/>
    <n v="195"/>
    <n v="2.2999999999999998"/>
    <n v="115"/>
    <n v="1.6"/>
    <n v="80"/>
    <n v="0.41025641025641024"/>
    <s v="C0021"/>
    <s v="Horizon Luxe Ventures"/>
    <s v="William Jenkins"/>
    <x v="3"/>
    <x v="6"/>
    <s v="Orlando"/>
    <x v="2"/>
    <x v="0"/>
    <x v="9"/>
    <n v="14"/>
    <x v="41"/>
  </r>
  <r>
    <x v="206"/>
    <n v="51524"/>
    <x v="37"/>
    <x v="37"/>
    <s v="SunGuard Shield SPF 50+ 100ml"/>
    <x v="3"/>
    <n v="150"/>
    <n v="24.75"/>
    <n v="3712.5"/>
    <n v="7.75"/>
    <n v="1162.5"/>
    <n v="17"/>
    <n v="2550"/>
    <n v="0.68686868686868685"/>
    <s v="C0086"/>
    <s v="SparklingNova Corp."/>
    <s v="Jennifer Adams"/>
    <x v="1"/>
    <x v="10"/>
    <s v="Amarillo"/>
    <x v="2"/>
    <x v="0"/>
    <x v="9"/>
    <n v="14"/>
    <x v="41"/>
  </r>
  <r>
    <x v="206"/>
    <n v="51525"/>
    <x v="4"/>
    <x v="4"/>
    <s v="HydraBloom Hydrating Moisturizer 50ml"/>
    <x v="0"/>
    <n v="50"/>
    <n v="14.95"/>
    <n v="747.5"/>
    <n v="4.45"/>
    <n v="222.5"/>
    <n v="10.5"/>
    <n v="525"/>
    <n v="0.7023411371237458"/>
    <s v="C0013"/>
    <s v="Seraphina Sinclair"/>
    <s v="Jessica Foster"/>
    <x v="2"/>
    <x v="20"/>
    <s v="Wasilla"/>
    <x v="0"/>
    <x v="0"/>
    <x v="9"/>
    <n v="14"/>
    <x v="41"/>
  </r>
  <r>
    <x v="206"/>
    <n v="51526"/>
    <x v="0"/>
    <x v="0"/>
    <s v="HydraBloom Hydrating Moisturizer 100ml"/>
    <x v="0"/>
    <n v="100"/>
    <n v="24.85"/>
    <n v="2485"/>
    <n v="7.75"/>
    <n v="775"/>
    <n v="17.100000000000001"/>
    <n v="1710"/>
    <n v="0.68812877263581484"/>
    <s v="C0070"/>
    <s v="PurePetals Beauty"/>
    <s v="Nicholas Coleman"/>
    <x v="4"/>
    <x v="27"/>
    <s v="Lansing"/>
    <x v="3"/>
    <x v="0"/>
    <x v="9"/>
    <n v="14"/>
    <x v="41"/>
  </r>
  <r>
    <x v="206"/>
    <n v="51527"/>
    <x v="52"/>
    <x v="52"/>
    <s v="CalmBliss Soothing Toner 100ml"/>
    <x v="4"/>
    <n v="100"/>
    <n v="13"/>
    <n v="1300"/>
    <n v="4.7"/>
    <n v="470"/>
    <n v="8.3000000000000007"/>
    <n v="830"/>
    <n v="0.63846153846153841"/>
    <s v="C0039"/>
    <s v="EtherealSilk Creations"/>
    <s v="Grace Allen"/>
    <x v="2"/>
    <x v="20"/>
    <s v="Juneau"/>
    <x v="0"/>
    <x v="0"/>
    <x v="9"/>
    <n v="14"/>
    <x v="41"/>
  </r>
  <r>
    <x v="206"/>
    <n v="51528"/>
    <x v="22"/>
    <x v="22"/>
    <s v="PurePurge Micellar Cleansing Water 150ml"/>
    <x v="6"/>
    <n v="50"/>
    <n v="10.050000000000001"/>
    <n v="502.50000000000006"/>
    <n v="4.45"/>
    <n v="222.5"/>
    <n v="5.6000000000000005"/>
    <n v="280.00000000000006"/>
    <n v="0.55721393034825872"/>
    <s v="C0089"/>
    <s v="TerraFusion Group"/>
    <s v="Andrew Parker"/>
    <x v="3"/>
    <x v="36"/>
    <s v="Montpelier"/>
    <x v="1"/>
    <x v="0"/>
    <x v="9"/>
    <n v="14"/>
    <x v="41"/>
  </r>
  <r>
    <x v="207"/>
    <n v="51529"/>
    <x v="40"/>
    <x v="40"/>
    <s v="CalmBliss Soothing Toner 150ml"/>
    <x v="4"/>
    <n v="150"/>
    <n v="19.25"/>
    <n v="2887.5"/>
    <n v="6.55"/>
    <n v="982.5"/>
    <n v="12.7"/>
    <n v="1905"/>
    <n v="0.65974025974025974"/>
    <s v="C0001"/>
    <s v="Belle Glow Cosmetics"/>
    <s v="Elizabeth Young"/>
    <x v="2"/>
    <x v="13"/>
    <s v="Los Angeles"/>
    <x v="0"/>
    <x v="0"/>
    <x v="9"/>
    <n v="15"/>
    <x v="41"/>
  </r>
  <r>
    <x v="207"/>
    <n v="51530"/>
    <x v="52"/>
    <x v="52"/>
    <s v="CalmBliss Soothing Toner 100ml"/>
    <x v="4"/>
    <n v="100"/>
    <n v="13"/>
    <n v="1300"/>
    <n v="4.7"/>
    <n v="470"/>
    <n v="8.3000000000000007"/>
    <n v="830"/>
    <n v="0.63846153846153841"/>
    <s v="C0043"/>
    <s v="LuminousHue Cosmetix"/>
    <s v="Mia Hughes"/>
    <x v="2"/>
    <x v="13"/>
    <s v="Sacramento"/>
    <x v="0"/>
    <x v="0"/>
    <x v="9"/>
    <n v="15"/>
    <x v="41"/>
  </r>
  <r>
    <x v="207"/>
    <n v="51531"/>
    <x v="48"/>
    <x v="48"/>
    <s v="CrystalGlow Gentle Exfoliator 150ml"/>
    <x v="7"/>
    <n v="50"/>
    <n v="24.75"/>
    <n v="1237.5"/>
    <n v="10.75"/>
    <n v="537.5"/>
    <n v="14"/>
    <n v="700"/>
    <n v="0.56565656565656564"/>
    <s v="C0029"/>
    <s v="OpulentSilk Beauty"/>
    <s v="Samantha Mitchell"/>
    <x v="4"/>
    <x v="15"/>
    <s v="Louisville"/>
    <x v="2"/>
    <x v="0"/>
    <x v="9"/>
    <n v="15"/>
    <x v="41"/>
  </r>
  <r>
    <x v="207"/>
    <n v="51532"/>
    <x v="37"/>
    <x v="37"/>
    <s v="SunGuard Shield SPF 50+ 100ml"/>
    <x v="3"/>
    <n v="100"/>
    <n v="24.75"/>
    <n v="2475"/>
    <n v="7.75"/>
    <n v="775"/>
    <n v="17"/>
    <n v="1700"/>
    <n v="0.68686868686868685"/>
    <s v="C0045"/>
    <s v="AuroraBlossom Essentials"/>
    <s v="Ashley Turner"/>
    <x v="2"/>
    <x v="13"/>
    <s v="Fresno"/>
    <x v="0"/>
    <x v="0"/>
    <x v="9"/>
    <n v="15"/>
    <x v="41"/>
  </r>
  <r>
    <x v="207"/>
    <n v="51533"/>
    <x v="43"/>
    <x v="43"/>
    <s v="PureFoam Renewing Cleanser 50ml"/>
    <x v="2"/>
    <n v="100"/>
    <n v="7"/>
    <n v="700"/>
    <n v="2.8"/>
    <n v="280"/>
    <n v="4.2"/>
    <n v="420"/>
    <n v="0.6"/>
    <s v="C0008"/>
    <s v="Serenity Sinclair"/>
    <s v="Ashley Turner"/>
    <x v="2"/>
    <x v="13"/>
    <s v="San Francisco"/>
    <x v="0"/>
    <x v="0"/>
    <x v="9"/>
    <n v="15"/>
    <x v="41"/>
  </r>
  <r>
    <x v="207"/>
    <n v="51534"/>
    <x v="43"/>
    <x v="43"/>
    <s v="PureFoam Renewing Cleanser 50ml"/>
    <x v="2"/>
    <n v="100"/>
    <n v="7"/>
    <n v="700"/>
    <n v="2.8"/>
    <n v="280"/>
    <n v="4.2"/>
    <n v="420"/>
    <n v="0.6"/>
    <s v="C0045"/>
    <s v="AuroraBlossom Essentials"/>
    <s v="Ashley Turner"/>
    <x v="2"/>
    <x v="13"/>
    <s v="Fresno"/>
    <x v="0"/>
    <x v="0"/>
    <x v="9"/>
    <n v="15"/>
    <x v="41"/>
  </r>
  <r>
    <x v="207"/>
    <n v="51535"/>
    <x v="60"/>
    <x v="60"/>
    <s v="ElixirMelt Makeup Remover Oil  200ml"/>
    <x v="6"/>
    <n v="100"/>
    <n v="19.850000000000001"/>
    <n v="1985.0000000000002"/>
    <n v="9"/>
    <n v="900"/>
    <n v="10.850000000000001"/>
    <n v="1085.0000000000002"/>
    <n v="0.54659949622166248"/>
    <s v="C0072"/>
    <s v="BlossomLuxe Essentials"/>
    <s v="James Edwards"/>
    <x v="3"/>
    <x v="43"/>
    <s v="Philadelphia"/>
    <x v="1"/>
    <x v="0"/>
    <x v="9"/>
    <n v="15"/>
    <x v="41"/>
  </r>
  <r>
    <x v="207"/>
    <n v="51536"/>
    <x v="51"/>
    <x v="51"/>
    <s v="SunGuard Shield SPF 50+ 30ml"/>
    <x v="3"/>
    <n v="100"/>
    <n v="9.9"/>
    <n v="990"/>
    <n v="3.3"/>
    <n v="330"/>
    <n v="6.6000000000000005"/>
    <n v="660"/>
    <n v="0.66666666666666663"/>
    <s v="C0020"/>
    <s v="Lyric Davenport"/>
    <s v="Elizabeth Young"/>
    <x v="2"/>
    <x v="13"/>
    <s v="San Diego"/>
    <x v="0"/>
    <x v="0"/>
    <x v="9"/>
    <n v="15"/>
    <x v="41"/>
  </r>
  <r>
    <x v="207"/>
    <n v="51537"/>
    <x v="18"/>
    <x v="18"/>
    <s v="PurePurge Micellar Cleansing Water 100ml"/>
    <x v="6"/>
    <n v="50"/>
    <n v="3.9"/>
    <n v="195"/>
    <n v="2.2999999999999998"/>
    <n v="115"/>
    <n v="1.6"/>
    <n v="80"/>
    <n v="0.41025641025641024"/>
    <s v="C0059"/>
    <s v="Eamon Kingsley"/>
    <s v="James Edwards"/>
    <x v="3"/>
    <x v="37"/>
    <s v="Newark"/>
    <x v="1"/>
    <x v="0"/>
    <x v="9"/>
    <n v="15"/>
    <x v="41"/>
  </r>
  <r>
    <x v="208"/>
    <n v="51538"/>
    <x v="38"/>
    <x v="38"/>
    <s v="CrystalGlow Gentle Exfoliator 100ml"/>
    <x v="7"/>
    <n v="50"/>
    <n v="19.95"/>
    <n v="997.5"/>
    <n v="7.45"/>
    <n v="372.5"/>
    <n v="12.5"/>
    <n v="625"/>
    <n v="0.62656641604010022"/>
    <s v="C0033"/>
    <s v="ZenithGrove Solutions"/>
    <s v="Ava Franklin"/>
    <x v="1"/>
    <x v="26"/>
    <s v="Birmingham"/>
    <x v="2"/>
    <x v="0"/>
    <x v="9"/>
    <n v="16"/>
    <x v="41"/>
  </r>
  <r>
    <x v="208"/>
    <n v="51539"/>
    <x v="20"/>
    <x v="20"/>
    <s v="VelvetSkin Renewing Scrub 100ml"/>
    <x v="7"/>
    <n v="50"/>
    <n v="20.849999999999998"/>
    <n v="1042.5"/>
    <n v="8.1999999999999993"/>
    <n v="410"/>
    <n v="12.649999999999999"/>
    <n v="632.5"/>
    <n v="0.60671462829736211"/>
    <s v="C0088"/>
    <s v="BlueAegis Technologies"/>
    <s v="Grace Allen"/>
    <x v="2"/>
    <x v="20"/>
    <s v="Juneau"/>
    <x v="0"/>
    <x v="0"/>
    <x v="9"/>
    <n v="16"/>
    <x v="41"/>
  </r>
  <r>
    <x v="208"/>
    <n v="51540"/>
    <x v="15"/>
    <x v="15"/>
    <s v="VitaGlow Brightening Serum 50ml"/>
    <x v="1"/>
    <n v="150"/>
    <n v="31.45"/>
    <n v="4717.5"/>
    <n v="12"/>
    <n v="1800"/>
    <n v="19.45"/>
    <n v="2917.5"/>
    <n v="0.61844197138314783"/>
    <s v="C0016"/>
    <s v="Griffin Maddox"/>
    <s v="Rachel Owens"/>
    <x v="4"/>
    <x v="16"/>
    <s v="Chicago"/>
    <x v="3"/>
    <x v="0"/>
    <x v="9"/>
    <n v="16"/>
    <x v="41"/>
  </r>
  <r>
    <x v="208"/>
    <n v="51541"/>
    <x v="10"/>
    <x v="10"/>
    <s v="LuminousGlow Tinted Sunscreen 50ml"/>
    <x v="3"/>
    <n v="250"/>
    <n v="16.95"/>
    <n v="4237.5"/>
    <n v="5.2"/>
    <n v="1300"/>
    <n v="11.75"/>
    <n v="2937.5"/>
    <n v="0.69321533923303835"/>
    <s v="C0043"/>
    <s v="LuminousHue Cosmetix"/>
    <s v="Mia Hughes"/>
    <x v="2"/>
    <x v="13"/>
    <s v="Sacramento"/>
    <x v="0"/>
    <x v="0"/>
    <x v="9"/>
    <n v="16"/>
    <x v="41"/>
  </r>
  <r>
    <x v="208"/>
    <n v="51542"/>
    <x v="14"/>
    <x v="14"/>
    <s v="DewDrop Hydration Sheet Mask"/>
    <x v="5"/>
    <n v="100"/>
    <n v="17.350000000000001"/>
    <n v="1735.0000000000002"/>
    <n v="7.45"/>
    <n v="745"/>
    <n v="9.9000000000000021"/>
    <n v="990.00000000000023"/>
    <n v="0.57060518731988474"/>
    <s v="C0076"/>
    <s v="ThunderWave Technologies"/>
    <s v="Andrew Parker"/>
    <x v="3"/>
    <x v="42"/>
    <s v="Boston"/>
    <x v="1"/>
    <x v="0"/>
    <x v="9"/>
    <n v="16"/>
    <x v="41"/>
  </r>
  <r>
    <x v="208"/>
    <n v="51543"/>
    <x v="18"/>
    <x v="18"/>
    <s v="PurePurge Micellar Cleansing Water 100ml"/>
    <x v="6"/>
    <n v="50"/>
    <n v="3.9"/>
    <n v="195"/>
    <n v="2.2999999999999998"/>
    <n v="115"/>
    <n v="1.6"/>
    <n v="80"/>
    <n v="0.41025641025641024"/>
    <s v="C0009"/>
    <s v="Imelda Sinclair"/>
    <s v="William Jenkins"/>
    <x v="3"/>
    <x v="6"/>
    <s v="Miami"/>
    <x v="2"/>
    <x v="0"/>
    <x v="9"/>
    <n v="16"/>
    <x v="41"/>
  </r>
  <r>
    <x v="208"/>
    <n v="51544"/>
    <x v="4"/>
    <x v="4"/>
    <s v="HydraBloom Hydrating Moisturizer 50ml"/>
    <x v="0"/>
    <n v="100"/>
    <n v="14.95"/>
    <n v="1495"/>
    <n v="4.45"/>
    <n v="445"/>
    <n v="10.5"/>
    <n v="1050"/>
    <n v="0.7023411371237458"/>
    <s v="C0051"/>
    <s v="InfinitiCraft Corp."/>
    <s v="William Jenkins"/>
    <x v="3"/>
    <x v="6"/>
    <s v="Tampa"/>
    <x v="2"/>
    <x v="0"/>
    <x v="9"/>
    <n v="16"/>
    <x v="41"/>
  </r>
  <r>
    <x v="209"/>
    <n v="51545"/>
    <x v="35"/>
    <x v="35"/>
    <s v="DreamSoothe Overnight Mask 50g"/>
    <x v="5"/>
    <n v="50"/>
    <n v="14.25"/>
    <n v="712.5"/>
    <n v="6.55"/>
    <n v="327.5"/>
    <n v="7.7"/>
    <n v="385"/>
    <n v="0.54035087719298247"/>
    <s v="C0024"/>
    <s v="Moonlight Grace Essentials"/>
    <s v="Jessica Foster"/>
    <x v="2"/>
    <x v="20"/>
    <s v="Nome"/>
    <x v="0"/>
    <x v="0"/>
    <x v="9"/>
    <n v="19"/>
    <x v="41"/>
  </r>
  <r>
    <x v="209"/>
    <n v="51546"/>
    <x v="13"/>
    <x v="13"/>
    <s v="LuminousGlow Tinted Sunscreen 100ml"/>
    <x v="3"/>
    <n v="150"/>
    <n v="26.35"/>
    <n v="3952.5"/>
    <n v="9"/>
    <n v="1350"/>
    <n v="17.350000000000001"/>
    <n v="2602.5"/>
    <n v="0.65844402277039848"/>
    <s v="C0081"/>
    <s v="SecretSapphire Creations"/>
    <s v="David Carter"/>
    <x v="1"/>
    <x v="2"/>
    <s v="Syracuse"/>
    <x v="1"/>
    <x v="0"/>
    <x v="9"/>
    <n v="19"/>
    <x v="41"/>
  </r>
  <r>
    <x v="209"/>
    <n v="51547"/>
    <x v="1"/>
    <x v="1"/>
    <s v="VitaGlow Brightening Serum 30ml"/>
    <x v="1"/>
    <n v="150"/>
    <n v="22.1"/>
    <n v="3315"/>
    <n v="7.6"/>
    <n v="1140"/>
    <n v="14.500000000000002"/>
    <n v="2175"/>
    <n v="0.65610859728506787"/>
    <s v="C0037"/>
    <s v="PureWhisper Essentials"/>
    <s v="Lauren King"/>
    <x v="4"/>
    <x v="18"/>
    <s v="Des Moines"/>
    <x v="3"/>
    <x v="0"/>
    <x v="9"/>
    <n v="19"/>
    <x v="41"/>
  </r>
  <r>
    <x v="209"/>
    <n v="51548"/>
    <x v="46"/>
    <x v="46"/>
    <s v="PorePurify Exfoliating Tonic 100ml"/>
    <x v="4"/>
    <n v="50"/>
    <n v="9.3000000000000007"/>
    <n v="465.00000000000006"/>
    <n v="3.8"/>
    <n v="190"/>
    <n v="5.5000000000000009"/>
    <n v="275.00000000000006"/>
    <n v="0.59139784946236562"/>
    <s v="C0084"/>
    <s v="RadiantPetals Skincare"/>
    <s v="Joseph Simmons"/>
    <x v="4"/>
    <x v="28"/>
    <s v="Bismarck"/>
    <x v="3"/>
    <x v="0"/>
    <x v="9"/>
    <n v="19"/>
    <x v="41"/>
  </r>
  <r>
    <x v="209"/>
    <n v="51549"/>
    <x v="10"/>
    <x v="10"/>
    <s v="LuminousGlow Tinted Sunscreen 50ml"/>
    <x v="3"/>
    <n v="200"/>
    <n v="16.95"/>
    <n v="3390"/>
    <n v="5.2"/>
    <n v="1040"/>
    <n v="11.75"/>
    <n v="2350"/>
    <n v="0.69321533923303835"/>
    <s v="C0005"/>
    <s v="Rylan Callahan"/>
    <s v="Michael Evans"/>
    <x v="1"/>
    <x v="10"/>
    <s v="Houston"/>
    <x v="2"/>
    <x v="0"/>
    <x v="9"/>
    <n v="19"/>
    <x v="41"/>
  </r>
  <r>
    <x v="209"/>
    <n v="51550"/>
    <x v="28"/>
    <x v="28"/>
    <s v="GlowRevive Detox Clay Mask 50g"/>
    <x v="5"/>
    <n v="50"/>
    <n v="11.35"/>
    <n v="567.5"/>
    <n v="5.2"/>
    <n v="260"/>
    <n v="6.1499999999999995"/>
    <n v="307.5"/>
    <n v="0.54185022026431717"/>
    <s v="C0062"/>
    <s v="Nikolai Hayes"/>
    <s v="Benjamin Ingram"/>
    <x v="0"/>
    <x v="38"/>
    <s v="Billings"/>
    <x v="0"/>
    <x v="0"/>
    <x v="9"/>
    <n v="19"/>
    <x v="41"/>
  </r>
  <r>
    <x v="210"/>
    <n v="51551"/>
    <x v="4"/>
    <x v="4"/>
    <s v="HydraBloom Hydrating Moisturizer 50ml"/>
    <x v="0"/>
    <n v="50"/>
    <n v="14.95"/>
    <n v="747.5"/>
    <n v="4.45"/>
    <n v="222.5"/>
    <n v="10.5"/>
    <n v="525"/>
    <n v="0.7023411371237458"/>
    <s v="C0031"/>
    <s v="StellarWings Incorporated"/>
    <s v="Matthew Walker"/>
    <x v="1"/>
    <x v="23"/>
    <s v="Atlanta"/>
    <x v="2"/>
    <x v="0"/>
    <x v="9"/>
    <n v="20"/>
    <x v="41"/>
  </r>
  <r>
    <x v="210"/>
    <n v="51552"/>
    <x v="13"/>
    <x v="13"/>
    <s v="LuminousGlow Tinted Sunscreen 100ml"/>
    <x v="3"/>
    <n v="50"/>
    <n v="26.35"/>
    <n v="1317.5"/>
    <n v="9"/>
    <n v="450"/>
    <n v="17.350000000000001"/>
    <n v="867.5"/>
    <n v="0.65844402277039848"/>
    <s v="C0087"/>
    <s v="QuantumRise Corp."/>
    <s v="Daniel Nelson"/>
    <x v="0"/>
    <x v="30"/>
    <s v="Colorado Springs"/>
    <x v="0"/>
    <x v="0"/>
    <x v="9"/>
    <n v="20"/>
    <x v="41"/>
  </r>
  <r>
    <x v="210"/>
    <n v="51553"/>
    <x v="21"/>
    <x v="21"/>
    <s v="RadiantGlow Gel Cleanser 100ml"/>
    <x v="2"/>
    <n v="50"/>
    <n v="12.25"/>
    <n v="612.5"/>
    <n v="4.45"/>
    <n v="222.5"/>
    <n v="7.8"/>
    <n v="390"/>
    <n v="0.63673469387755099"/>
    <s v="C0007"/>
    <s v="Orion Sterling"/>
    <s v="Jessica Foster"/>
    <x v="2"/>
    <x v="20"/>
    <s v="Anchorage"/>
    <x v="0"/>
    <x v="0"/>
    <x v="9"/>
    <n v="20"/>
    <x v="41"/>
  </r>
  <r>
    <x v="210"/>
    <n v="51554"/>
    <x v="14"/>
    <x v="14"/>
    <s v="DewDrop Hydration Sheet Mask"/>
    <x v="5"/>
    <n v="100"/>
    <n v="17.350000000000001"/>
    <n v="1735.0000000000002"/>
    <n v="7.45"/>
    <n v="745"/>
    <n v="9.9000000000000021"/>
    <n v="990.00000000000023"/>
    <n v="0.57060518731988474"/>
    <s v="C0044"/>
    <s v="OpulentElixir Beauty"/>
    <s v="David Carter"/>
    <x v="1"/>
    <x v="2"/>
    <s v="Syracuse"/>
    <x v="1"/>
    <x v="0"/>
    <x v="9"/>
    <n v="20"/>
    <x v="41"/>
  </r>
  <r>
    <x v="210"/>
    <n v="51555"/>
    <x v="0"/>
    <x v="0"/>
    <s v="HydraBloom Hydrating Moisturizer 100ml"/>
    <x v="0"/>
    <n v="50"/>
    <n v="24.85"/>
    <n v="1242.5"/>
    <n v="7.75"/>
    <n v="387.5"/>
    <n v="17.100000000000001"/>
    <n v="855"/>
    <n v="0.68812877263581484"/>
    <s v="C0062"/>
    <s v="Nikolai Hayes"/>
    <s v="Benjamin Ingram"/>
    <x v="0"/>
    <x v="38"/>
    <s v="Billings"/>
    <x v="0"/>
    <x v="0"/>
    <x v="9"/>
    <n v="20"/>
    <x v="41"/>
  </r>
  <r>
    <x v="210"/>
    <n v="51556"/>
    <x v="38"/>
    <x v="38"/>
    <s v="CrystalGlow Gentle Exfoliator 100ml"/>
    <x v="7"/>
    <n v="50"/>
    <n v="19.95"/>
    <n v="997.5"/>
    <n v="7.45"/>
    <n v="372.5"/>
    <n v="12.5"/>
    <n v="625"/>
    <n v="0.62656641604010022"/>
    <s v="C0011"/>
    <s v="Celestial Silk Luxe Skincare"/>
    <s v="Joseph Simmons"/>
    <x v="4"/>
    <x v="19"/>
    <s v="Minneapolis"/>
    <x v="3"/>
    <x v="0"/>
    <x v="9"/>
    <n v="20"/>
    <x v="41"/>
  </r>
  <r>
    <x v="210"/>
    <n v="51557"/>
    <x v="21"/>
    <x v="21"/>
    <s v="RadiantGlow Gel Cleanser 100ml"/>
    <x v="2"/>
    <n v="100"/>
    <n v="12.25"/>
    <n v="1225"/>
    <n v="4.45"/>
    <n v="445"/>
    <n v="7.8"/>
    <n v="780"/>
    <n v="0.63673469387755099"/>
    <s v="C0068"/>
    <s v="IvoryRadiance Cosmetix"/>
    <s v="Olivia Harrison"/>
    <x v="3"/>
    <x v="7"/>
    <s v="Annapolis"/>
    <x v="2"/>
    <x v="0"/>
    <x v="9"/>
    <n v="20"/>
    <x v="41"/>
  </r>
  <r>
    <x v="210"/>
    <n v="51558"/>
    <x v="10"/>
    <x v="10"/>
    <s v="LuminousGlow Tinted Sunscreen 50ml"/>
    <x v="3"/>
    <n v="150"/>
    <n v="16.95"/>
    <n v="2542.5"/>
    <n v="5.2"/>
    <n v="780"/>
    <n v="11.75"/>
    <n v="1762.5"/>
    <n v="0.69321533923303835"/>
    <s v="C0026"/>
    <s v="Golden Aura Creations"/>
    <s v="Samuel Moore"/>
    <x v="0"/>
    <x v="0"/>
    <s v="Albuquerque"/>
    <x v="0"/>
    <x v="0"/>
    <x v="9"/>
    <n v="20"/>
    <x v="41"/>
  </r>
  <r>
    <x v="210"/>
    <n v="51559"/>
    <x v="11"/>
    <x v="11"/>
    <s v="ClearSkies UV Defense SPF 30 100ml"/>
    <x v="3"/>
    <n v="200"/>
    <n v="32.549999999999997"/>
    <n v="6509.9999999999991"/>
    <n v="11.25"/>
    <n v="2250"/>
    <n v="21.299999999999997"/>
    <n v="4259.9999999999991"/>
    <n v="0.65437788018433174"/>
    <s v="C0083"/>
    <s v="CrystalAura Cosmetix"/>
    <s v="Emily Clarke"/>
    <x v="3"/>
    <x v="9"/>
    <s v="Columbia"/>
    <x v="2"/>
    <x v="0"/>
    <x v="9"/>
    <n v="20"/>
    <x v="41"/>
  </r>
  <r>
    <x v="211"/>
    <n v="51560"/>
    <x v="4"/>
    <x v="4"/>
    <s v="HydraBloom Hydrating Moisturizer 50ml"/>
    <x v="0"/>
    <n v="50"/>
    <n v="14.95"/>
    <n v="747.5"/>
    <n v="4.45"/>
    <n v="222.5"/>
    <n v="10.5"/>
    <n v="525"/>
    <n v="0.7023411371237458"/>
    <s v="C0014"/>
    <s v="Stellar Dynamo Corp."/>
    <s v="Olivia Harrison"/>
    <x v="3"/>
    <x v="14"/>
    <s v="Richmond"/>
    <x v="2"/>
    <x v="0"/>
    <x v="9"/>
    <n v="21"/>
    <x v="42"/>
  </r>
  <r>
    <x v="211"/>
    <n v="51561"/>
    <x v="11"/>
    <x v="11"/>
    <s v="ClearSkies UV Defense SPF 30 100ml"/>
    <x v="3"/>
    <n v="50"/>
    <n v="32.549999999999997"/>
    <n v="1627.4999999999998"/>
    <n v="11.25"/>
    <n v="562.5"/>
    <n v="21.299999999999997"/>
    <n v="1064.9999999999998"/>
    <n v="0.65437788018433174"/>
    <s v="C0071"/>
    <s v="Cressida Steele"/>
    <s v="Matthew Walker"/>
    <x v="1"/>
    <x v="40"/>
    <s v="Nashville"/>
    <x v="2"/>
    <x v="0"/>
    <x v="9"/>
    <n v="21"/>
    <x v="42"/>
  </r>
  <r>
    <x v="211"/>
    <n v="51562"/>
    <x v="2"/>
    <x v="2"/>
    <s v="TimelessElixir Anti-Wrinkle Serum 30m"/>
    <x v="1"/>
    <n v="150"/>
    <n v="25.3"/>
    <n v="3795"/>
    <n v="9.4"/>
    <n v="1410"/>
    <n v="15.9"/>
    <n v="2385"/>
    <n v="0.62845849802371545"/>
    <s v="C0038"/>
    <s v="StarryGrace Luxe Skincare"/>
    <s v="Olivia Harrison"/>
    <x v="3"/>
    <x v="7"/>
    <s v="Baltimore"/>
    <x v="2"/>
    <x v="0"/>
    <x v="9"/>
    <n v="21"/>
    <x v="42"/>
  </r>
  <r>
    <x v="211"/>
    <n v="51563"/>
    <x v="37"/>
    <x v="37"/>
    <s v="SunGuard Shield SPF 50+ 100ml"/>
    <x v="3"/>
    <n v="50"/>
    <n v="24.75"/>
    <n v="1237.5"/>
    <n v="7.75"/>
    <n v="387.5"/>
    <n v="17"/>
    <n v="850"/>
    <n v="0.68686868686868685"/>
    <s v="C0060"/>
    <s v="GoldenHarbor Cosmetix"/>
    <s v="Christopher Green"/>
    <x v="0"/>
    <x v="35"/>
    <s v="Salt Lake City"/>
    <x v="0"/>
    <x v="0"/>
    <x v="9"/>
    <n v="21"/>
    <x v="42"/>
  </r>
  <r>
    <x v="211"/>
    <n v="51564"/>
    <x v="1"/>
    <x v="1"/>
    <s v="VitaGlow Brightening Serum 30ml"/>
    <x v="1"/>
    <n v="50"/>
    <n v="22.1"/>
    <n v="1105"/>
    <n v="7.6"/>
    <n v="380"/>
    <n v="14.500000000000002"/>
    <n v="725"/>
    <n v="0.65610859728506787"/>
    <s v="C0018"/>
    <s v="Lucian Kingsley"/>
    <s v="Lauren King"/>
    <x v="4"/>
    <x v="11"/>
    <s v="Sioux Falls"/>
    <x v="3"/>
    <x v="0"/>
    <x v="9"/>
    <n v="21"/>
    <x v="42"/>
  </r>
  <r>
    <x v="211"/>
    <n v="51565"/>
    <x v="56"/>
    <x v="56"/>
    <s v="PureDerm Micro-Exfoliating Gel 100ml"/>
    <x v="7"/>
    <n v="100"/>
    <n v="24.349999999999998"/>
    <n v="2435"/>
    <n v="9.5500000000000007"/>
    <n v="955"/>
    <n v="14.799999999999997"/>
    <n v="1480"/>
    <n v="0.6078028747433265"/>
    <s v="C0054"/>
    <s v="HorizonFlare Corp."/>
    <s v="Daniel Nelson"/>
    <x v="0"/>
    <x v="3"/>
    <s v="Casper"/>
    <x v="0"/>
    <x v="0"/>
    <x v="9"/>
    <n v="21"/>
    <x v="42"/>
  </r>
  <r>
    <x v="211"/>
    <n v="51566"/>
    <x v="23"/>
    <x v="23"/>
    <s v="RadiantGlow Gel Cleanser 50ml"/>
    <x v="2"/>
    <n v="50"/>
    <n v="4.7"/>
    <n v="235"/>
    <n v="2.2999999999999998"/>
    <n v="115"/>
    <n v="2.4000000000000004"/>
    <n v="120"/>
    <n v="0.51063829787234039"/>
    <s v="C0087"/>
    <s v="QuantumRise Corp."/>
    <s v="Daniel Nelson"/>
    <x v="0"/>
    <x v="30"/>
    <s v="Colorado Springs"/>
    <x v="0"/>
    <x v="0"/>
    <x v="9"/>
    <n v="21"/>
    <x v="42"/>
  </r>
  <r>
    <x v="211"/>
    <n v="51567"/>
    <x v="12"/>
    <x v="12"/>
    <s v="PorePurify Exfoliating Tonic 150ml"/>
    <x v="4"/>
    <n v="150"/>
    <n v="15.95"/>
    <n v="2392.5"/>
    <n v="5.2"/>
    <n v="780"/>
    <n v="10.75"/>
    <n v="1612.5"/>
    <n v="0.6739811912225705"/>
    <s v="C0033"/>
    <s v="ZenithGrove Solutions"/>
    <s v="Ava Franklin"/>
    <x v="1"/>
    <x v="26"/>
    <s v="Birmingham"/>
    <x v="2"/>
    <x v="0"/>
    <x v="9"/>
    <n v="21"/>
    <x v="42"/>
  </r>
  <r>
    <x v="212"/>
    <n v="51568"/>
    <x v="0"/>
    <x v="0"/>
    <s v="HydraBloom Hydrating Moisturizer 100ml"/>
    <x v="0"/>
    <n v="100"/>
    <n v="24.85"/>
    <n v="2485"/>
    <n v="7.75"/>
    <n v="775"/>
    <n v="17.100000000000001"/>
    <n v="1710"/>
    <n v="0.68812877263581484"/>
    <s v="C0045"/>
    <s v="AuroraBlossom Essentials"/>
    <s v="Ashley Turner"/>
    <x v="2"/>
    <x v="13"/>
    <s v="Fresno"/>
    <x v="0"/>
    <x v="0"/>
    <x v="9"/>
    <n v="22"/>
    <x v="42"/>
  </r>
  <r>
    <x v="212"/>
    <n v="51569"/>
    <x v="32"/>
    <x v="32"/>
    <s v="AquaFresh Hydrating Toner 150ml"/>
    <x v="4"/>
    <n v="150"/>
    <n v="14.95"/>
    <n v="2242.5"/>
    <n v="4.45"/>
    <n v="667.5"/>
    <n v="10.5"/>
    <n v="1575"/>
    <n v="0.7023411371237458"/>
    <s v="C0002"/>
    <s v="Radiant Luxe Beauty"/>
    <s v="Daniel Nelson"/>
    <x v="0"/>
    <x v="3"/>
    <s v="Cheyenne"/>
    <x v="0"/>
    <x v="0"/>
    <x v="9"/>
    <n v="22"/>
    <x v="42"/>
  </r>
  <r>
    <x v="212"/>
    <n v="51570"/>
    <x v="0"/>
    <x v="0"/>
    <s v="HydraBloom Hydrating Moisturizer 100ml"/>
    <x v="0"/>
    <n v="50"/>
    <n v="24.85"/>
    <n v="1242.5"/>
    <n v="7.75"/>
    <n v="387.5"/>
    <n v="17.100000000000001"/>
    <n v="855"/>
    <n v="0.68812877263581484"/>
    <s v="C0059"/>
    <s v="Eamon Kingsley"/>
    <s v="James Edwards"/>
    <x v="3"/>
    <x v="37"/>
    <s v="Newark"/>
    <x v="1"/>
    <x v="0"/>
    <x v="9"/>
    <n v="22"/>
    <x v="42"/>
  </r>
  <r>
    <x v="212"/>
    <n v="51571"/>
    <x v="42"/>
    <x v="42"/>
    <s v="AquaFresh Hydrating Toner 200ml"/>
    <x v="4"/>
    <n v="100"/>
    <n v="19.600000000000001"/>
    <n v="1960.0000000000002"/>
    <n v="6.6"/>
    <n v="660"/>
    <n v="13.000000000000002"/>
    <n v="1300.0000000000002"/>
    <n v="0.66326530612244905"/>
    <s v="C0040"/>
    <s v="Atticus Quinn"/>
    <s v="Emily Clarke"/>
    <x v="3"/>
    <x v="29"/>
    <s v="Charlotte"/>
    <x v="2"/>
    <x v="0"/>
    <x v="9"/>
    <n v="22"/>
    <x v="42"/>
  </r>
  <r>
    <x v="212"/>
    <n v="51572"/>
    <x v="2"/>
    <x v="2"/>
    <s v="TimelessElixir Anti-Wrinkle Serum 30m"/>
    <x v="1"/>
    <n v="100"/>
    <n v="25.3"/>
    <n v="2530"/>
    <n v="9.4"/>
    <n v="940"/>
    <n v="15.9"/>
    <n v="1590"/>
    <n v="0.62845849802371545"/>
    <s v="C0078"/>
    <s v="CosmoLink Incorporated"/>
    <s v="William Jenkins"/>
    <x v="3"/>
    <x v="6"/>
    <s v="Jacksonville"/>
    <x v="2"/>
    <x v="0"/>
    <x v="9"/>
    <n v="22"/>
    <x v="42"/>
  </r>
  <r>
    <x v="212"/>
    <n v="51573"/>
    <x v="37"/>
    <x v="37"/>
    <s v="SunGuard Shield SPF 50+ 100ml"/>
    <x v="3"/>
    <n v="250"/>
    <n v="24.75"/>
    <n v="6187.5"/>
    <n v="7.75"/>
    <n v="1937.5"/>
    <n v="17"/>
    <n v="4250"/>
    <n v="0.68686868686868685"/>
    <s v="C0012"/>
    <s v="Radiant Craft Incorporated"/>
    <s v="Samuel Moore"/>
    <x v="0"/>
    <x v="1"/>
    <s v="Phoenix"/>
    <x v="0"/>
    <x v="0"/>
    <x v="9"/>
    <n v="22"/>
    <x v="42"/>
  </r>
  <r>
    <x v="213"/>
    <n v="51574"/>
    <x v="21"/>
    <x v="21"/>
    <s v="RadiantGlow Gel Cleanser 100ml"/>
    <x v="2"/>
    <n v="50"/>
    <n v="12.25"/>
    <n v="612.5"/>
    <n v="4.45"/>
    <n v="222.5"/>
    <n v="7.8"/>
    <n v="390"/>
    <n v="0.63673469387755099"/>
    <s v="C0067"/>
    <s v="Oberon Sterling"/>
    <s v="Rachel Owens"/>
    <x v="4"/>
    <x v="16"/>
    <s v="Springfield"/>
    <x v="3"/>
    <x v="0"/>
    <x v="9"/>
    <n v="23"/>
    <x v="42"/>
  </r>
  <r>
    <x v="213"/>
    <n v="51575"/>
    <x v="1"/>
    <x v="1"/>
    <s v="VitaGlow Brightening Serum 30ml"/>
    <x v="1"/>
    <n v="50"/>
    <n v="22.1"/>
    <n v="1105"/>
    <n v="7.6"/>
    <n v="380"/>
    <n v="14.500000000000002"/>
    <n v="725"/>
    <n v="0.65610859728506787"/>
    <s v="C0023"/>
    <s v="Rosy Hue Beauty"/>
    <s v="Benjamin Ingram"/>
    <x v="0"/>
    <x v="22"/>
    <s v="Boise"/>
    <x v="0"/>
    <x v="0"/>
    <x v="9"/>
    <n v="23"/>
    <x v="42"/>
  </r>
  <r>
    <x v="213"/>
    <n v="51576"/>
    <x v="2"/>
    <x v="2"/>
    <s v="TimelessElixir Anti-Wrinkle Serum 30m"/>
    <x v="1"/>
    <n v="100"/>
    <n v="25.3"/>
    <n v="2530"/>
    <n v="9.4"/>
    <n v="940"/>
    <n v="15.9"/>
    <n v="1590"/>
    <n v="0.62845849802371545"/>
    <s v="C0080"/>
    <s v="EternalGlow Essentials"/>
    <s v="Samantha Mitchell"/>
    <x v="4"/>
    <x v="17"/>
    <s v="Cincinnati"/>
    <x v="3"/>
    <x v="0"/>
    <x v="9"/>
    <n v="23"/>
    <x v="42"/>
  </r>
  <r>
    <x v="213"/>
    <n v="51577"/>
    <x v="16"/>
    <x v="16"/>
    <s v="FreshWipe Cleansing Towelettes  80s"/>
    <x v="6"/>
    <n v="50"/>
    <n v="14.55"/>
    <n v="727.5"/>
    <n v="6.55"/>
    <n v="327.5"/>
    <n v="8"/>
    <n v="400"/>
    <n v="0.54982817869415812"/>
    <s v="C0006"/>
    <s v="Maeve Kingsley"/>
    <s v="Christopher Green"/>
    <x v="0"/>
    <x v="21"/>
    <s v="Las Vegas"/>
    <x v="0"/>
    <x v="0"/>
    <x v="9"/>
    <n v="23"/>
    <x v="42"/>
  </r>
  <r>
    <x v="213"/>
    <n v="51578"/>
    <x v="11"/>
    <x v="11"/>
    <s v="ClearSkies UV Defense SPF 30 100ml"/>
    <x v="3"/>
    <n v="150"/>
    <n v="32.549999999999997"/>
    <n v="4882.5"/>
    <n v="11.25"/>
    <n v="1687.5"/>
    <n v="21.299999999999997"/>
    <n v="3195"/>
    <n v="0.65437788018433185"/>
    <s v="C0049"/>
    <s v="PinnacleSage Group"/>
    <s v="Ava Franklin"/>
    <x v="1"/>
    <x v="12"/>
    <s v="New Orleans"/>
    <x v="2"/>
    <x v="0"/>
    <x v="9"/>
    <n v="23"/>
    <x v="42"/>
  </r>
  <r>
    <x v="213"/>
    <n v="51579"/>
    <x v="1"/>
    <x v="1"/>
    <s v="VitaGlow Brightening Serum 30ml"/>
    <x v="1"/>
    <n v="100"/>
    <n v="22.1"/>
    <n v="2210"/>
    <n v="7.6"/>
    <n v="760"/>
    <n v="14.500000000000002"/>
    <n v="1450"/>
    <n v="0.65610859728506787"/>
    <s v="C0074"/>
    <s v="Seraphina Wilde"/>
    <s v="Lauren King"/>
    <x v="4"/>
    <x v="41"/>
    <s v="Lincoln"/>
    <x v="3"/>
    <x v="0"/>
    <x v="9"/>
    <n v="23"/>
    <x v="42"/>
  </r>
  <r>
    <x v="213"/>
    <n v="51580"/>
    <x v="14"/>
    <x v="14"/>
    <s v="DewDrop Hydration Sheet Mask"/>
    <x v="5"/>
    <n v="150"/>
    <n v="17.350000000000001"/>
    <n v="2602.5"/>
    <n v="7.45"/>
    <n v="1117.5"/>
    <n v="9.9000000000000021"/>
    <n v="1485"/>
    <n v="0.57060518731988474"/>
    <s v="C0017"/>
    <s v="Seraphina Hart"/>
    <s v="David Carter"/>
    <x v="1"/>
    <x v="2"/>
    <s v="Buffalo"/>
    <x v="1"/>
    <x v="0"/>
    <x v="9"/>
    <n v="23"/>
    <x v="42"/>
  </r>
  <r>
    <x v="213"/>
    <n v="51581"/>
    <x v="13"/>
    <x v="13"/>
    <s v="LuminousGlow Tinted Sunscreen 100ml"/>
    <x v="3"/>
    <n v="100"/>
    <n v="26.35"/>
    <n v="2635"/>
    <n v="9"/>
    <n v="900"/>
    <n v="17.350000000000001"/>
    <n v="1735"/>
    <n v="0.65844402277039848"/>
    <s v="C0063"/>
    <s v="Amara Wilde"/>
    <s v="Michael Evans"/>
    <x v="1"/>
    <x v="10"/>
    <s v="San Antonio"/>
    <x v="2"/>
    <x v="0"/>
    <x v="9"/>
    <n v="23"/>
    <x v="42"/>
  </r>
  <r>
    <x v="214"/>
    <n v="51582"/>
    <x v="3"/>
    <x v="3"/>
    <s v="RadiantGlow Gel Cleanser 200ml"/>
    <x v="2"/>
    <n v="150"/>
    <n v="20.350000000000001"/>
    <n v="3052.5"/>
    <n v="7.75"/>
    <n v="1162.5"/>
    <n v="12.600000000000001"/>
    <n v="1890"/>
    <n v="0.61916461916461918"/>
    <s v="C0029"/>
    <s v="OpulentSilk Beauty"/>
    <s v="Samantha Mitchell"/>
    <x v="4"/>
    <x v="15"/>
    <s v="Louisville"/>
    <x v="2"/>
    <x v="0"/>
    <x v="9"/>
    <n v="26"/>
    <x v="42"/>
  </r>
  <r>
    <x v="214"/>
    <n v="51583"/>
    <x v="4"/>
    <x v="4"/>
    <s v="HydraBloom Hydrating Moisturizer 50ml"/>
    <x v="0"/>
    <n v="150"/>
    <n v="14.95"/>
    <n v="2242.5"/>
    <n v="4.45"/>
    <n v="667.5"/>
    <n v="10.5"/>
    <n v="1575"/>
    <n v="0.7023411371237458"/>
    <s v="C0086"/>
    <s v="SparklingNova Corp."/>
    <s v="Jennifer Adams"/>
    <x v="1"/>
    <x v="10"/>
    <s v="Amarillo"/>
    <x v="2"/>
    <x v="0"/>
    <x v="9"/>
    <n v="26"/>
    <x v="42"/>
  </r>
  <r>
    <x v="214"/>
    <n v="51584"/>
    <x v="60"/>
    <x v="60"/>
    <s v="ElixirMelt Makeup Remover Oil  200ml"/>
    <x v="6"/>
    <n v="50"/>
    <n v="19.850000000000001"/>
    <n v="992.50000000000011"/>
    <n v="9"/>
    <n v="450"/>
    <n v="10.850000000000001"/>
    <n v="542.50000000000011"/>
    <n v="0.54659949622166248"/>
    <s v="C0004"/>
    <s v="Enchanted Silk Creations"/>
    <s v="David Carter"/>
    <x v="1"/>
    <x v="2"/>
    <s v="New York City"/>
    <x v="1"/>
    <x v="0"/>
    <x v="9"/>
    <n v="26"/>
    <x v="42"/>
  </r>
  <r>
    <x v="214"/>
    <n v="51585"/>
    <x v="1"/>
    <x v="1"/>
    <s v="VitaGlow Brightening Serum 30ml"/>
    <x v="1"/>
    <n v="50"/>
    <n v="22.1"/>
    <n v="1105"/>
    <n v="7.6"/>
    <n v="380"/>
    <n v="14.500000000000002"/>
    <n v="725"/>
    <n v="0.65610859728506787"/>
    <s v="C0058"/>
    <s v="Octavia Tate"/>
    <s v="Andrew Parker"/>
    <x v="3"/>
    <x v="36"/>
    <s v="Burlington"/>
    <x v="1"/>
    <x v="0"/>
    <x v="9"/>
    <n v="26"/>
    <x v="42"/>
  </r>
  <r>
    <x v="214"/>
    <n v="51586"/>
    <x v="2"/>
    <x v="2"/>
    <s v="TimelessElixir Anti-Wrinkle Serum 30m"/>
    <x v="1"/>
    <n v="100"/>
    <n v="25.3"/>
    <n v="2530"/>
    <n v="9.4"/>
    <n v="940"/>
    <n v="15.9"/>
    <n v="1590"/>
    <n v="0.62845849802371545"/>
    <s v="C0021"/>
    <s v="Horizon Luxe Ventures"/>
    <s v="William Jenkins"/>
    <x v="3"/>
    <x v="6"/>
    <s v="Orlando"/>
    <x v="2"/>
    <x v="0"/>
    <x v="9"/>
    <n v="26"/>
    <x v="42"/>
  </r>
  <r>
    <x v="214"/>
    <n v="51587"/>
    <x v="0"/>
    <x v="0"/>
    <s v="HydraBloom Hydrating Moisturizer 100ml"/>
    <x v="0"/>
    <n v="100"/>
    <n v="24.85"/>
    <n v="2485"/>
    <n v="7.75"/>
    <n v="775"/>
    <n v="17.100000000000001"/>
    <n v="1710"/>
    <n v="0.68812877263581484"/>
    <s v="C0055"/>
    <s v="TimelessAura Luxe Skincare"/>
    <s v="Samantha Mitchell"/>
    <x v="4"/>
    <x v="32"/>
    <s v="Charleston"/>
    <x v="2"/>
    <x v="0"/>
    <x v="9"/>
    <n v="26"/>
    <x v="42"/>
  </r>
  <r>
    <x v="214"/>
    <n v="51588"/>
    <x v="37"/>
    <x v="37"/>
    <s v="SunGuard Shield SPF 50+ 100ml"/>
    <x v="3"/>
    <n v="100"/>
    <n v="24.75"/>
    <n v="2475"/>
    <n v="7.75"/>
    <n v="775"/>
    <n v="17"/>
    <n v="1700"/>
    <n v="0.68686868686868685"/>
    <s v="C0081"/>
    <s v="SecretSapphire Creations"/>
    <s v="David Carter"/>
    <x v="1"/>
    <x v="2"/>
    <s v="Syracuse"/>
    <x v="1"/>
    <x v="0"/>
    <x v="9"/>
    <n v="26"/>
    <x v="42"/>
  </r>
  <r>
    <x v="214"/>
    <n v="51589"/>
    <x v="43"/>
    <x v="43"/>
    <s v="PureFoam Renewing Cleanser 50ml"/>
    <x v="2"/>
    <n v="150"/>
    <n v="7"/>
    <n v="1050"/>
    <n v="2.8"/>
    <n v="420"/>
    <n v="4.2"/>
    <n v="630"/>
    <n v="0.6"/>
    <s v="C0027"/>
    <s v="PureHarbor Creations"/>
    <s v="Jennifer Adams"/>
    <x v="1"/>
    <x v="10"/>
    <s v="Austin"/>
    <x v="2"/>
    <x v="0"/>
    <x v="9"/>
    <n v="26"/>
    <x v="42"/>
  </r>
  <r>
    <x v="214"/>
    <n v="51590"/>
    <x v="13"/>
    <x v="13"/>
    <s v="LuminousGlow Tinted Sunscreen 100ml"/>
    <x v="3"/>
    <n v="50"/>
    <n v="26.35"/>
    <n v="1317.5"/>
    <n v="9"/>
    <n v="450"/>
    <n v="17.350000000000001"/>
    <n v="867.5"/>
    <n v="0.65844402277039848"/>
    <s v="C0052"/>
    <s v="OceanQuest Enterprises"/>
    <s v="Emily Clarke"/>
    <x v="3"/>
    <x v="9"/>
    <s v="Charleston"/>
    <x v="2"/>
    <x v="0"/>
    <x v="9"/>
    <n v="26"/>
    <x v="42"/>
  </r>
  <r>
    <x v="215"/>
    <n v="51591"/>
    <x v="8"/>
    <x v="8"/>
    <s v="CrystalClear Hyaluronic Boost 30ml"/>
    <x v="1"/>
    <n v="50"/>
    <n v="19.100000000000001"/>
    <n v="955.00000000000011"/>
    <n v="6.6"/>
    <n v="330"/>
    <n v="12.500000000000002"/>
    <n v="625.00000000000011"/>
    <n v="0.65445026178010479"/>
    <s v="C0089"/>
    <s v="TerraFusion Group"/>
    <s v="Andrew Parker"/>
    <x v="3"/>
    <x v="36"/>
    <s v="Montpelier"/>
    <x v="1"/>
    <x v="0"/>
    <x v="9"/>
    <n v="27"/>
    <x v="42"/>
  </r>
  <r>
    <x v="215"/>
    <n v="51592"/>
    <x v="51"/>
    <x v="51"/>
    <s v="SunGuard Shield SPF 50+ 30ml"/>
    <x v="3"/>
    <n v="200"/>
    <n v="9.9"/>
    <n v="1980"/>
    <n v="3.3"/>
    <n v="660"/>
    <n v="6.6000000000000005"/>
    <n v="1320"/>
    <n v="0.66666666666666663"/>
    <s v="C0046"/>
    <s v="CrimsonPeak Ventures"/>
    <s v="Michael Evans"/>
    <x v="1"/>
    <x v="10"/>
    <s v="Fort Worth"/>
    <x v="2"/>
    <x v="0"/>
    <x v="9"/>
    <n v="27"/>
    <x v="42"/>
  </r>
  <r>
    <x v="215"/>
    <n v="51593"/>
    <x v="8"/>
    <x v="8"/>
    <s v="CrystalClear Hyaluronic Boost 30ml"/>
    <x v="1"/>
    <n v="150"/>
    <n v="19.100000000000001"/>
    <n v="2865"/>
    <n v="6.6"/>
    <n v="990"/>
    <n v="12.500000000000002"/>
    <n v="1875"/>
    <n v="0.65445026178010468"/>
    <s v="C0072"/>
    <s v="BlossomLuxe Essentials"/>
    <s v="James Edwards"/>
    <x v="3"/>
    <x v="43"/>
    <s v="Philadelphia"/>
    <x v="1"/>
    <x v="0"/>
    <x v="9"/>
    <n v="27"/>
    <x v="42"/>
  </r>
  <r>
    <x v="215"/>
    <n v="51594"/>
    <x v="14"/>
    <x v="14"/>
    <s v="DewDrop Hydration Sheet Mask"/>
    <x v="5"/>
    <n v="50"/>
    <n v="17.350000000000001"/>
    <n v="867.50000000000011"/>
    <n v="7.45"/>
    <n v="372.5"/>
    <n v="9.9000000000000021"/>
    <n v="495.00000000000011"/>
    <n v="0.57060518731988474"/>
    <s v="C0090"/>
    <s v="CrystalCrest Incorporated"/>
    <s v="Ava Franklin"/>
    <x v="1"/>
    <x v="44"/>
    <s v="Southaven"/>
    <x v="2"/>
    <x v="0"/>
    <x v="9"/>
    <n v="27"/>
    <x v="42"/>
  </r>
  <r>
    <x v="215"/>
    <n v="51595"/>
    <x v="1"/>
    <x v="1"/>
    <s v="VitaGlow Brightening Serum 30ml"/>
    <x v="1"/>
    <n v="100"/>
    <n v="22.1"/>
    <n v="2210"/>
    <n v="7.6"/>
    <n v="760"/>
    <n v="14.500000000000002"/>
    <n v="1450"/>
    <n v="0.65610859728506787"/>
    <s v="C0043"/>
    <s v="LuminousHue Cosmetix"/>
    <s v="Mia Hughes"/>
    <x v="2"/>
    <x v="13"/>
    <s v="Sacramento"/>
    <x v="0"/>
    <x v="0"/>
    <x v="9"/>
    <n v="27"/>
    <x v="42"/>
  </r>
  <r>
    <x v="215"/>
    <n v="51596"/>
    <x v="4"/>
    <x v="4"/>
    <s v="HydraBloom Hydrating Moisturizer 50ml"/>
    <x v="0"/>
    <n v="150"/>
    <n v="14.95"/>
    <n v="2242.5"/>
    <n v="4.45"/>
    <n v="667.5"/>
    <n v="10.5"/>
    <n v="1575"/>
    <n v="0.7023411371237458"/>
    <s v="C0018"/>
    <s v="Lucian Kingsley"/>
    <s v="Lauren King"/>
    <x v="4"/>
    <x v="11"/>
    <s v="Sioux Falls"/>
    <x v="3"/>
    <x v="0"/>
    <x v="9"/>
    <n v="27"/>
    <x v="42"/>
  </r>
  <r>
    <x v="215"/>
    <n v="51597"/>
    <x v="40"/>
    <x v="40"/>
    <s v="CalmBliss Soothing Toner 150ml"/>
    <x v="4"/>
    <n v="150"/>
    <n v="19.25"/>
    <n v="2887.5"/>
    <n v="6.55"/>
    <n v="982.5"/>
    <n v="12.7"/>
    <n v="1905"/>
    <n v="0.65974025974025974"/>
    <s v="C0061"/>
    <s v="Aurelia Quinn"/>
    <s v="Mia Hughes"/>
    <x v="2"/>
    <x v="13"/>
    <s v="Oakland"/>
    <x v="0"/>
    <x v="0"/>
    <x v="9"/>
    <n v="27"/>
    <x v="42"/>
  </r>
  <r>
    <x v="216"/>
    <n v="51598"/>
    <x v="37"/>
    <x v="37"/>
    <s v="SunGuard Shield SPF 50+ 100ml"/>
    <x v="3"/>
    <n v="250"/>
    <n v="24.75"/>
    <n v="6187.5"/>
    <n v="7.75"/>
    <n v="1937.5"/>
    <n v="17"/>
    <n v="4250"/>
    <n v="0.68686868686868685"/>
    <s v="C0029"/>
    <s v="OpulentSilk Beauty"/>
    <s v="Samantha Mitchell"/>
    <x v="4"/>
    <x v="15"/>
    <s v="Louisville"/>
    <x v="2"/>
    <x v="0"/>
    <x v="9"/>
    <n v="28"/>
    <x v="43"/>
  </r>
  <r>
    <x v="216"/>
    <n v="51599"/>
    <x v="37"/>
    <x v="37"/>
    <s v="SunGuard Shield SPF 50+ 100ml"/>
    <x v="3"/>
    <n v="150"/>
    <n v="24.75"/>
    <n v="3712.5"/>
    <n v="7.75"/>
    <n v="1162.5"/>
    <n v="17"/>
    <n v="2550"/>
    <n v="0.68686868686868685"/>
    <s v="C0084"/>
    <s v="RadiantPetals Skincare"/>
    <s v="Joseph Simmons"/>
    <x v="4"/>
    <x v="28"/>
    <s v="Bismarck"/>
    <x v="3"/>
    <x v="0"/>
    <x v="9"/>
    <n v="28"/>
    <x v="43"/>
  </r>
  <r>
    <x v="216"/>
    <n v="51600"/>
    <x v="3"/>
    <x v="3"/>
    <s v="RadiantGlow Gel Cleanser 200ml"/>
    <x v="2"/>
    <n v="50"/>
    <n v="20.350000000000001"/>
    <n v="1017.5000000000001"/>
    <n v="7.75"/>
    <n v="387.5"/>
    <n v="12.600000000000001"/>
    <n v="630.00000000000011"/>
    <n v="0.61916461916461918"/>
    <s v="C0091"/>
    <s v="NovaWave Enterprises"/>
    <s v="Jennifer Adams"/>
    <x v="1"/>
    <x v="10"/>
    <s v="Lubbock"/>
    <x v="2"/>
    <x v="0"/>
    <x v="9"/>
    <n v="28"/>
    <x v="43"/>
  </r>
  <r>
    <x v="216"/>
    <n v="51601"/>
    <x v="10"/>
    <x v="10"/>
    <s v="LuminousGlow Tinted Sunscreen 50ml"/>
    <x v="3"/>
    <n v="50"/>
    <n v="16.95"/>
    <n v="847.5"/>
    <n v="5.2"/>
    <n v="260"/>
    <n v="11.75"/>
    <n v="587.5"/>
    <n v="0.69321533923303835"/>
    <s v="C0050"/>
    <s v="SolarLuxe Incorporated"/>
    <s v="Joseph Simmons"/>
    <x v="4"/>
    <x v="28"/>
    <s v="Fargo"/>
    <x v="3"/>
    <x v="0"/>
    <x v="9"/>
    <n v="28"/>
    <x v="43"/>
  </r>
  <r>
    <x v="216"/>
    <n v="51602"/>
    <x v="1"/>
    <x v="1"/>
    <s v="VitaGlow Brightening Serum 30ml"/>
    <x v="1"/>
    <n v="100"/>
    <n v="22.1"/>
    <n v="2210"/>
    <n v="7.6"/>
    <n v="760"/>
    <n v="14.500000000000002"/>
    <n v="1450"/>
    <n v="0.65610859728506787"/>
    <s v="C0077"/>
    <s v="EmeraldSphere Solutions"/>
    <s v="Grace Allen"/>
    <x v="2"/>
    <x v="20"/>
    <s v="Fairbanks"/>
    <x v="0"/>
    <x v="0"/>
    <x v="9"/>
    <n v="28"/>
    <x v="43"/>
  </r>
  <r>
    <x v="216"/>
    <n v="51603"/>
    <x v="20"/>
    <x v="20"/>
    <s v="VelvetSkin Renewing Scrub 100ml"/>
    <x v="7"/>
    <n v="50"/>
    <n v="20.849999999999998"/>
    <n v="1042.5"/>
    <n v="8.1999999999999993"/>
    <n v="410"/>
    <n v="12.649999999999999"/>
    <n v="632.5"/>
    <n v="0.60671462829736211"/>
    <s v="C0035"/>
    <s v="CrystalMist Skincare"/>
    <s v="Daniel Nelson"/>
    <x v="0"/>
    <x v="30"/>
    <s v="Denver"/>
    <x v="0"/>
    <x v="0"/>
    <x v="9"/>
    <n v="28"/>
    <x v="43"/>
  </r>
  <r>
    <x v="216"/>
    <n v="51604"/>
    <x v="50"/>
    <x v="50"/>
    <s v="SilkSkin Lightweight Moisture Veil 50ml"/>
    <x v="0"/>
    <n v="100"/>
    <n v="16.349999999999998"/>
    <n v="1634.9999999999998"/>
    <n v="5.2"/>
    <n v="520"/>
    <n v="11.149999999999999"/>
    <n v="1114.9999999999998"/>
    <n v="0.68195718654434245"/>
    <s v="C0068"/>
    <s v="IvoryRadiance Cosmetix"/>
    <s v="Olivia Harrison"/>
    <x v="3"/>
    <x v="7"/>
    <s v="Annapolis"/>
    <x v="2"/>
    <x v="0"/>
    <x v="9"/>
    <n v="28"/>
    <x v="43"/>
  </r>
  <r>
    <x v="216"/>
    <n v="51605"/>
    <x v="37"/>
    <x v="37"/>
    <s v="SunGuard Shield SPF 50+ 100ml"/>
    <x v="3"/>
    <n v="200"/>
    <n v="24.75"/>
    <n v="4950"/>
    <n v="7.75"/>
    <n v="1550"/>
    <n v="17"/>
    <n v="3400"/>
    <n v="0.68686868686868685"/>
    <s v="C0003"/>
    <s v="Rosy Flair Beauty"/>
    <s v="Elizabeth Young"/>
    <x v="2"/>
    <x v="13"/>
    <s v="Los Angeles"/>
    <x v="0"/>
    <x v="0"/>
    <x v="9"/>
    <n v="28"/>
    <x v="43"/>
  </r>
  <r>
    <x v="216"/>
    <n v="51606"/>
    <x v="33"/>
    <x v="33"/>
    <s v="GlowRevive Detox Clay Mask 100g"/>
    <x v="5"/>
    <n v="50"/>
    <n v="18.95"/>
    <n v="947.5"/>
    <n v="8.1999999999999993"/>
    <n v="410"/>
    <n v="10.75"/>
    <n v="537.5"/>
    <n v="0.56728232189973615"/>
    <s v="C0092"/>
    <s v="Lucius Flynn"/>
    <s v="Matthew Walker"/>
    <x v="1"/>
    <x v="23"/>
    <s v="Savannah"/>
    <x v="2"/>
    <x v="0"/>
    <x v="9"/>
    <n v="28"/>
    <x v="43"/>
  </r>
  <r>
    <x v="217"/>
    <n v="51607"/>
    <x v="23"/>
    <x v="23"/>
    <s v="RadiantGlow Gel Cleanser 50ml"/>
    <x v="2"/>
    <n v="100"/>
    <n v="4.7"/>
    <n v="470"/>
    <n v="2.2999999999999998"/>
    <n v="230"/>
    <n v="2.4000000000000004"/>
    <n v="240"/>
    <n v="0.51063829787234039"/>
    <s v="C0051"/>
    <s v="InfinitiCraft Corp."/>
    <s v="William Jenkins"/>
    <x v="3"/>
    <x v="6"/>
    <s v="Tampa"/>
    <x v="2"/>
    <x v="0"/>
    <x v="9"/>
    <n v="29"/>
    <x v="43"/>
  </r>
  <r>
    <x v="217"/>
    <n v="51608"/>
    <x v="13"/>
    <x v="13"/>
    <s v="LuminousGlow Tinted Sunscreen 100ml"/>
    <x v="3"/>
    <n v="50"/>
    <n v="26.35"/>
    <n v="1317.5"/>
    <n v="9"/>
    <n v="450"/>
    <n v="17.350000000000001"/>
    <n v="867.5"/>
    <n v="0.65844402277039848"/>
    <s v="C0026"/>
    <s v="Golden Aura Creations"/>
    <s v="Samuel Moore"/>
    <x v="0"/>
    <x v="0"/>
    <s v="Albuquerque"/>
    <x v="0"/>
    <x v="0"/>
    <x v="9"/>
    <n v="29"/>
    <x v="43"/>
  </r>
  <r>
    <x v="217"/>
    <n v="51609"/>
    <x v="23"/>
    <x v="23"/>
    <s v="RadiantGlow Gel Cleanser 50ml"/>
    <x v="2"/>
    <n v="150"/>
    <n v="4.7"/>
    <n v="705"/>
    <n v="2.2999999999999998"/>
    <n v="345"/>
    <n v="2.4000000000000004"/>
    <n v="360"/>
    <n v="0.51063829787234039"/>
    <s v="C0079"/>
    <s v="FusionDynamo Group"/>
    <s v="Rachel Owens"/>
    <x v="4"/>
    <x v="16"/>
    <s v="Peoria"/>
    <x v="3"/>
    <x v="0"/>
    <x v="9"/>
    <n v="29"/>
    <x v="43"/>
  </r>
  <r>
    <x v="217"/>
    <n v="51610"/>
    <x v="19"/>
    <x v="19"/>
    <s v="ClearSkies UV Defense SPF 30 30ml"/>
    <x v="3"/>
    <n v="200"/>
    <n v="11.299999999999999"/>
    <n v="2260"/>
    <n v="4.7"/>
    <n v="940"/>
    <n v="6.5999999999999988"/>
    <n v="1320"/>
    <n v="0.58407079646017701"/>
    <s v="C0014"/>
    <s v="Stellar Dynamo Corp."/>
    <s v="Olivia Harrison"/>
    <x v="3"/>
    <x v="14"/>
    <s v="Richmond"/>
    <x v="2"/>
    <x v="0"/>
    <x v="9"/>
    <n v="29"/>
    <x v="43"/>
  </r>
  <r>
    <x v="217"/>
    <n v="51611"/>
    <x v="2"/>
    <x v="2"/>
    <s v="TimelessElixir Anti-Wrinkle Serum 30m"/>
    <x v="1"/>
    <n v="50"/>
    <n v="25.3"/>
    <n v="1265"/>
    <n v="9.4"/>
    <n v="470"/>
    <n v="15.9"/>
    <n v="795"/>
    <n v="0.62845849802371545"/>
    <s v="C0058"/>
    <s v="Octavia Tate"/>
    <s v="Andrew Parker"/>
    <x v="3"/>
    <x v="36"/>
    <s v="Burlington"/>
    <x v="1"/>
    <x v="0"/>
    <x v="9"/>
    <n v="29"/>
    <x v="43"/>
  </r>
  <r>
    <x v="217"/>
    <n v="51612"/>
    <x v="37"/>
    <x v="37"/>
    <s v="SunGuard Shield SPF 50+ 100ml"/>
    <x v="3"/>
    <n v="50"/>
    <n v="24.75"/>
    <n v="1237.5"/>
    <n v="7.75"/>
    <n v="387.5"/>
    <n v="17"/>
    <n v="850"/>
    <n v="0.68686868686868685"/>
    <s v="C0087"/>
    <s v="QuantumRise Corp."/>
    <s v="Daniel Nelson"/>
    <x v="0"/>
    <x v="30"/>
    <s v="Colorado Springs"/>
    <x v="0"/>
    <x v="0"/>
    <x v="9"/>
    <n v="29"/>
    <x v="43"/>
  </r>
  <r>
    <x v="218"/>
    <n v="51613"/>
    <x v="28"/>
    <x v="28"/>
    <s v="GlowRevive Detox Clay Mask 50g"/>
    <x v="5"/>
    <n v="100"/>
    <n v="11.35"/>
    <n v="1135"/>
    <n v="5.2"/>
    <n v="520"/>
    <n v="6.1499999999999995"/>
    <n v="615"/>
    <n v="0.54185022026431717"/>
    <s v="C0041"/>
    <s v="Cassiopeia Dawson"/>
    <s v="Benjamin Lawson"/>
    <x v="1"/>
    <x v="5"/>
    <s v="Oklahoma City"/>
    <x v="2"/>
    <x v="0"/>
    <x v="9"/>
    <n v="30"/>
    <x v="43"/>
  </r>
  <r>
    <x v="218"/>
    <n v="51614"/>
    <x v="36"/>
    <x v="36"/>
    <s v="CrystalGlow Gentle Exfoliator 50ml"/>
    <x v="7"/>
    <n v="50"/>
    <n v="14.15"/>
    <n v="707.5"/>
    <n v="5.45"/>
    <n v="272.5"/>
    <n v="8.6999999999999993"/>
    <n v="435"/>
    <n v="0.61484098939929333"/>
    <s v="C0070"/>
    <s v="PurePetals Beauty"/>
    <s v="Nicholas Coleman"/>
    <x v="4"/>
    <x v="27"/>
    <s v="Lansing"/>
    <x v="3"/>
    <x v="0"/>
    <x v="9"/>
    <n v="30"/>
    <x v="43"/>
  </r>
  <r>
    <x v="218"/>
    <n v="51615"/>
    <x v="51"/>
    <x v="51"/>
    <s v="SunGuard Shield SPF 50+ 30ml"/>
    <x v="3"/>
    <n v="250"/>
    <n v="9.9"/>
    <n v="2475"/>
    <n v="3.3"/>
    <n v="825"/>
    <n v="6.6000000000000005"/>
    <n v="1650"/>
    <n v="0.66666666666666663"/>
    <s v="C0093"/>
    <s v="BlossomFlair Skincare"/>
    <s v="Daniel Nelson"/>
    <x v="0"/>
    <x v="3"/>
    <s v="Rock Springs"/>
    <x v="0"/>
    <x v="0"/>
    <x v="9"/>
    <n v="30"/>
    <x v="43"/>
  </r>
  <r>
    <x v="218"/>
    <n v="51616"/>
    <x v="10"/>
    <x v="10"/>
    <s v="LuminousGlow Tinted Sunscreen 50ml"/>
    <x v="3"/>
    <n v="150"/>
    <n v="16.95"/>
    <n v="2542.5"/>
    <n v="5.2"/>
    <n v="780"/>
    <n v="11.75"/>
    <n v="1762.5"/>
    <n v="0.69321533923303835"/>
    <s v="C0045"/>
    <s v="AuroraBlossom Essentials"/>
    <s v="Ashley Turner"/>
    <x v="2"/>
    <x v="13"/>
    <s v="Fresno"/>
    <x v="0"/>
    <x v="0"/>
    <x v="9"/>
    <n v="30"/>
    <x v="43"/>
  </r>
  <r>
    <x v="218"/>
    <n v="51617"/>
    <x v="1"/>
    <x v="1"/>
    <s v="VitaGlow Brightening Serum 30ml"/>
    <x v="1"/>
    <n v="100"/>
    <n v="22.1"/>
    <n v="2210"/>
    <n v="7.6"/>
    <n v="760"/>
    <n v="14.500000000000002"/>
    <n v="1450"/>
    <n v="0.65610859728506787"/>
    <s v="C0082"/>
    <s v="OpulentFlair Beauty"/>
    <s v="Jennifer Adams"/>
    <x v="1"/>
    <x v="10"/>
    <s v="El Paso"/>
    <x v="2"/>
    <x v="0"/>
    <x v="9"/>
    <n v="30"/>
    <x v="43"/>
  </r>
  <r>
    <x v="218"/>
    <n v="51618"/>
    <x v="2"/>
    <x v="2"/>
    <s v="TimelessElixir Anti-Wrinkle Serum 30m"/>
    <x v="1"/>
    <n v="50"/>
    <n v="25.3"/>
    <n v="1265"/>
    <n v="9.4"/>
    <n v="470"/>
    <n v="15.9"/>
    <n v="795"/>
    <n v="0.62845849802371545"/>
    <s v="C0023"/>
    <s v="Rosy Hue Beauty"/>
    <s v="Benjamin Ingram"/>
    <x v="0"/>
    <x v="22"/>
    <s v="Boise"/>
    <x v="0"/>
    <x v="0"/>
    <x v="9"/>
    <n v="30"/>
    <x v="43"/>
  </r>
  <r>
    <x v="218"/>
    <n v="51619"/>
    <x v="1"/>
    <x v="1"/>
    <s v="VitaGlow Brightening Serum 30ml"/>
    <x v="1"/>
    <n v="150"/>
    <n v="22.1"/>
    <n v="3315"/>
    <n v="7.6"/>
    <n v="1140"/>
    <n v="14.500000000000002"/>
    <n v="2175"/>
    <n v="0.65610859728506787"/>
    <s v="C0094"/>
    <s v="RosyDream Skincare"/>
    <s v="Victoria Reed"/>
    <x v="2"/>
    <x v="24"/>
    <s v="Tacoma"/>
    <x v="0"/>
    <x v="0"/>
    <x v="9"/>
    <n v="30"/>
    <x v="43"/>
  </r>
  <r>
    <x v="219"/>
    <n v="51620"/>
    <x v="32"/>
    <x v="32"/>
    <s v="AquaFresh Hydrating Toner 150ml"/>
    <x v="4"/>
    <n v="150"/>
    <n v="14.95"/>
    <n v="2242.5"/>
    <n v="4.45"/>
    <n v="667.5"/>
    <n v="10.5"/>
    <n v="1575"/>
    <n v="0.7023411371237458"/>
    <s v="C0015"/>
    <s v="Octavia Grey"/>
    <s v="Benjamin Lawson"/>
    <x v="1"/>
    <x v="8"/>
    <s v="St. Louis"/>
    <x v="3"/>
    <x v="0"/>
    <x v="10"/>
    <n v="2"/>
    <x v="43"/>
  </r>
  <r>
    <x v="219"/>
    <n v="51621"/>
    <x v="40"/>
    <x v="40"/>
    <s v="CalmBliss Soothing Toner 150ml"/>
    <x v="4"/>
    <n v="50"/>
    <n v="19.25"/>
    <n v="962.5"/>
    <n v="6.55"/>
    <n v="327.5"/>
    <n v="12.7"/>
    <n v="635"/>
    <n v="0.65974025974025974"/>
    <s v="C0069"/>
    <s v="RadiantElixir Skincare"/>
    <s v="Olivia Harrison"/>
    <x v="3"/>
    <x v="39"/>
    <s v="Wilmington"/>
    <x v="2"/>
    <x v="0"/>
    <x v="10"/>
    <n v="2"/>
    <x v="43"/>
  </r>
  <r>
    <x v="219"/>
    <n v="51622"/>
    <x v="4"/>
    <x v="4"/>
    <s v="HydraBloom Hydrating Moisturizer 50ml"/>
    <x v="0"/>
    <n v="50"/>
    <n v="14.95"/>
    <n v="747.5"/>
    <n v="4.45"/>
    <n v="222.5"/>
    <n v="10.5"/>
    <n v="525"/>
    <n v="0.7023411371237458"/>
    <s v="C0035"/>
    <s v="CrystalMist Skincare"/>
    <s v="Daniel Nelson"/>
    <x v="0"/>
    <x v="30"/>
    <s v="Denver"/>
    <x v="0"/>
    <x v="0"/>
    <x v="10"/>
    <n v="2"/>
    <x v="43"/>
  </r>
  <r>
    <x v="219"/>
    <n v="51623"/>
    <x v="43"/>
    <x v="43"/>
    <s v="PureFoam Renewing Cleanser 50ml"/>
    <x v="2"/>
    <n v="100"/>
    <n v="7"/>
    <n v="700"/>
    <n v="2.8"/>
    <n v="280"/>
    <n v="4.2"/>
    <n v="420"/>
    <n v="0.6"/>
    <s v="C0082"/>
    <s v="OpulentFlair Beauty"/>
    <s v="Jennifer Adams"/>
    <x v="1"/>
    <x v="10"/>
    <s v="El Paso"/>
    <x v="2"/>
    <x v="0"/>
    <x v="10"/>
    <n v="2"/>
    <x v="43"/>
  </r>
  <r>
    <x v="219"/>
    <n v="51624"/>
    <x v="52"/>
    <x v="52"/>
    <s v="CalmBliss Soothing Toner 100ml"/>
    <x v="4"/>
    <n v="50"/>
    <n v="13"/>
    <n v="650"/>
    <n v="4.7"/>
    <n v="235"/>
    <n v="8.3000000000000007"/>
    <n v="415"/>
    <n v="0.63846153846153841"/>
    <s v="C0016"/>
    <s v="Griffin Maddox"/>
    <s v="Rachel Owens"/>
    <x v="4"/>
    <x v="16"/>
    <s v="Chicago"/>
    <x v="3"/>
    <x v="0"/>
    <x v="10"/>
    <n v="2"/>
    <x v="43"/>
  </r>
  <r>
    <x v="219"/>
    <n v="51625"/>
    <x v="13"/>
    <x v="13"/>
    <s v="LuminousGlow Tinted Sunscreen 100ml"/>
    <x v="3"/>
    <n v="250"/>
    <n v="26.35"/>
    <n v="6587.5"/>
    <n v="9"/>
    <n v="2250"/>
    <n v="17.350000000000001"/>
    <n v="4337.5"/>
    <n v="0.65844402277039848"/>
    <s v="C0053"/>
    <s v="QuantumPulse Systems"/>
    <s v="Samantha Mitchell"/>
    <x v="4"/>
    <x v="17"/>
    <s v="Cleveland"/>
    <x v="3"/>
    <x v="0"/>
    <x v="10"/>
    <n v="2"/>
    <x v="43"/>
  </r>
  <r>
    <x v="219"/>
    <n v="51626"/>
    <x v="21"/>
    <x v="21"/>
    <s v="RadiantGlow Gel Cleanser 100ml"/>
    <x v="2"/>
    <n v="100"/>
    <n v="12.25"/>
    <n v="1225"/>
    <n v="4.45"/>
    <n v="445"/>
    <n v="7.8"/>
    <n v="780"/>
    <n v="0.63673469387755099"/>
    <s v="C0025"/>
    <s v="Eamon Nash"/>
    <s v="Samuel Moore"/>
    <x v="0"/>
    <x v="1"/>
    <s v="Tucson"/>
    <x v="0"/>
    <x v="0"/>
    <x v="10"/>
    <n v="2"/>
    <x v="43"/>
  </r>
  <r>
    <x v="219"/>
    <n v="51627"/>
    <x v="0"/>
    <x v="0"/>
    <s v="HydraBloom Hydrating Moisturizer 100ml"/>
    <x v="0"/>
    <n v="150"/>
    <n v="24.85"/>
    <n v="3727.5"/>
    <n v="7.75"/>
    <n v="1162.5"/>
    <n v="17.100000000000001"/>
    <n v="2565"/>
    <n v="0.68812877263581484"/>
    <s v="C0088"/>
    <s v="BlueAegis Technologies"/>
    <s v="Grace Allen"/>
    <x v="2"/>
    <x v="20"/>
    <s v="Juneau"/>
    <x v="0"/>
    <x v="0"/>
    <x v="10"/>
    <n v="2"/>
    <x v="43"/>
  </r>
  <r>
    <x v="219"/>
    <n v="51628"/>
    <x v="4"/>
    <x v="4"/>
    <s v="HydraBloom Hydrating Moisturizer 50ml"/>
    <x v="0"/>
    <n v="150"/>
    <n v="14.95"/>
    <n v="2242.5"/>
    <n v="4.45"/>
    <n v="667.5"/>
    <n v="10.5"/>
    <n v="1575"/>
    <n v="0.7023411371237458"/>
    <s v="C0010"/>
    <s v="Aurora Flair Cosmetix"/>
    <s v="Jennifer Adams"/>
    <x v="1"/>
    <x v="10"/>
    <s v="Dallas"/>
    <x v="2"/>
    <x v="0"/>
    <x v="10"/>
    <n v="2"/>
    <x v="43"/>
  </r>
  <r>
    <x v="219"/>
    <n v="51629"/>
    <x v="10"/>
    <x v="10"/>
    <s v="LuminousGlow Tinted Sunscreen 50ml"/>
    <x v="3"/>
    <n v="200"/>
    <n v="16.95"/>
    <n v="3390"/>
    <n v="5.2"/>
    <n v="1040"/>
    <n v="11.75"/>
    <n v="2350"/>
    <n v="0.69321533923303835"/>
    <s v="C0057"/>
    <s v="Phineas Dawson"/>
    <s v="Nicholas Coleman"/>
    <x v="4"/>
    <x v="34"/>
    <s v="Indianapolis"/>
    <x v="3"/>
    <x v="0"/>
    <x v="10"/>
    <n v="2"/>
    <x v="43"/>
  </r>
  <r>
    <x v="219"/>
    <n v="51630"/>
    <x v="4"/>
    <x v="4"/>
    <s v="HydraBloom Hydrating Moisturizer 50ml"/>
    <x v="0"/>
    <n v="100"/>
    <n v="14.95"/>
    <n v="1495"/>
    <n v="4.45"/>
    <n v="445"/>
    <n v="10.5"/>
    <n v="1050"/>
    <n v="0.7023411371237458"/>
    <s v="C0030"/>
    <s v="BlossomRadiance Essentials"/>
    <s v="Michael Evans"/>
    <x v="1"/>
    <x v="10"/>
    <s v="San Antonio"/>
    <x v="2"/>
    <x v="0"/>
    <x v="10"/>
    <n v="2"/>
    <x v="43"/>
  </r>
  <r>
    <x v="220"/>
    <n v="51631"/>
    <x v="20"/>
    <x v="20"/>
    <s v="VelvetSkin Renewing Scrub 100ml"/>
    <x v="7"/>
    <n v="50"/>
    <n v="20.849999999999998"/>
    <n v="1042.5"/>
    <n v="8.1999999999999993"/>
    <n v="410"/>
    <n v="12.649999999999999"/>
    <n v="632.5"/>
    <n v="0.60671462829736211"/>
    <s v="C0077"/>
    <s v="EmeraldSphere Solutions"/>
    <s v="Grace Allen"/>
    <x v="2"/>
    <x v="20"/>
    <s v="Fairbanks"/>
    <x v="0"/>
    <x v="0"/>
    <x v="10"/>
    <n v="3"/>
    <x v="43"/>
  </r>
  <r>
    <x v="220"/>
    <n v="51632"/>
    <x v="8"/>
    <x v="8"/>
    <s v="CrystalClear Hyaluronic Boost 30ml"/>
    <x v="1"/>
    <n v="100"/>
    <n v="19.100000000000001"/>
    <n v="1910.0000000000002"/>
    <n v="6.6"/>
    <n v="660"/>
    <n v="12.500000000000002"/>
    <n v="1250.0000000000002"/>
    <n v="0.65445026178010479"/>
    <s v="C0041"/>
    <s v="Cassiopeia Dawson"/>
    <s v="Benjamin Lawson"/>
    <x v="1"/>
    <x v="5"/>
    <s v="Oklahoma City"/>
    <x v="2"/>
    <x v="0"/>
    <x v="10"/>
    <n v="3"/>
    <x v="43"/>
  </r>
  <r>
    <x v="220"/>
    <n v="51633"/>
    <x v="8"/>
    <x v="8"/>
    <s v="CrystalClear Hyaluronic Boost 30ml"/>
    <x v="1"/>
    <n v="50"/>
    <n v="19.100000000000001"/>
    <n v="955.00000000000011"/>
    <n v="6.6"/>
    <n v="330"/>
    <n v="12.500000000000002"/>
    <n v="625.00000000000011"/>
    <n v="0.65445026178010479"/>
    <s v="C0079"/>
    <s v="FusionDynamo Group"/>
    <s v="Rachel Owens"/>
    <x v="4"/>
    <x v="16"/>
    <s v="Peoria"/>
    <x v="3"/>
    <x v="0"/>
    <x v="10"/>
    <n v="3"/>
    <x v="43"/>
  </r>
  <r>
    <x v="220"/>
    <n v="51634"/>
    <x v="4"/>
    <x v="4"/>
    <s v="HydraBloom Hydrating Moisturizer 50ml"/>
    <x v="0"/>
    <n v="150"/>
    <n v="14.95"/>
    <n v="2242.5"/>
    <n v="4.45"/>
    <n v="667.5"/>
    <n v="10.5"/>
    <n v="1575"/>
    <n v="0.7023411371237458"/>
    <s v="C0008"/>
    <s v="Serenity Sinclair"/>
    <s v="Ashley Turner"/>
    <x v="2"/>
    <x v="13"/>
    <s v="San Francisco"/>
    <x v="0"/>
    <x v="0"/>
    <x v="10"/>
    <n v="3"/>
    <x v="43"/>
  </r>
  <r>
    <x v="220"/>
    <n v="51635"/>
    <x v="10"/>
    <x v="10"/>
    <s v="LuminousGlow Tinted Sunscreen 50ml"/>
    <x v="3"/>
    <n v="200"/>
    <n v="16.95"/>
    <n v="3390"/>
    <n v="5.2"/>
    <n v="1040"/>
    <n v="11.75"/>
    <n v="2350"/>
    <n v="0.69321533923303835"/>
    <s v="C0045"/>
    <s v="AuroraBlossom Essentials"/>
    <s v="Ashley Turner"/>
    <x v="2"/>
    <x v="13"/>
    <s v="Fresno"/>
    <x v="0"/>
    <x v="0"/>
    <x v="10"/>
    <n v="3"/>
    <x v="43"/>
  </r>
  <r>
    <x v="220"/>
    <n v="51636"/>
    <x v="52"/>
    <x v="52"/>
    <s v="CalmBliss Soothing Toner 100ml"/>
    <x v="4"/>
    <n v="150"/>
    <n v="13"/>
    <n v="1950"/>
    <n v="4.7"/>
    <n v="705"/>
    <n v="8.3000000000000007"/>
    <n v="1245"/>
    <n v="0.63846153846153841"/>
    <s v="C0070"/>
    <s v="PurePetals Beauty"/>
    <s v="Nicholas Coleman"/>
    <x v="4"/>
    <x v="27"/>
    <s v="Lansing"/>
    <x v="3"/>
    <x v="0"/>
    <x v="10"/>
    <n v="3"/>
    <x v="43"/>
  </r>
  <r>
    <x v="220"/>
    <n v="51637"/>
    <x v="62"/>
    <x v="62"/>
    <s v="AgelessAura Anti-Aging Moisturizer 30ml"/>
    <x v="0"/>
    <n v="50"/>
    <n v="9.7999999999999989"/>
    <n v="489.99999999999994"/>
    <n v="4.7"/>
    <n v="235"/>
    <n v="5.0999999999999988"/>
    <n v="254.99999999999994"/>
    <n v="0.52040816326530603"/>
    <s v="C0013"/>
    <s v="Seraphina Sinclair"/>
    <s v="Jessica Foster"/>
    <x v="2"/>
    <x v="20"/>
    <s v="Wasilla"/>
    <x v="0"/>
    <x v="0"/>
    <x v="10"/>
    <n v="3"/>
    <x v="43"/>
  </r>
  <r>
    <x v="220"/>
    <n v="51638"/>
    <x v="38"/>
    <x v="38"/>
    <s v="CrystalGlow Gentle Exfoliator 100ml"/>
    <x v="7"/>
    <n v="50"/>
    <n v="19.95"/>
    <n v="997.5"/>
    <n v="7.45"/>
    <n v="372.5"/>
    <n v="12.5"/>
    <n v="625"/>
    <n v="0.62656641604010022"/>
    <s v="C0060"/>
    <s v="GoldenHarbor Cosmetix"/>
    <s v="Christopher Green"/>
    <x v="0"/>
    <x v="35"/>
    <s v="Salt Lake City"/>
    <x v="0"/>
    <x v="0"/>
    <x v="10"/>
    <n v="3"/>
    <x v="43"/>
  </r>
  <r>
    <x v="220"/>
    <n v="51639"/>
    <x v="13"/>
    <x v="13"/>
    <s v="LuminousGlow Tinted Sunscreen 100ml"/>
    <x v="3"/>
    <n v="200"/>
    <n v="26.35"/>
    <n v="5270"/>
    <n v="9"/>
    <n v="1800"/>
    <n v="17.350000000000001"/>
    <n v="3470"/>
    <n v="0.65844402277039848"/>
    <s v="C0036"/>
    <s v="MoonlightHarbor Beauty"/>
    <s v="Rachel Owens"/>
    <x v="4"/>
    <x v="31"/>
    <s v="Milwaukee"/>
    <x v="3"/>
    <x v="0"/>
    <x v="10"/>
    <n v="3"/>
    <x v="43"/>
  </r>
  <r>
    <x v="221"/>
    <n v="51640"/>
    <x v="0"/>
    <x v="0"/>
    <s v="HydraBloom Hydrating Moisturizer 100ml"/>
    <x v="0"/>
    <n v="150"/>
    <n v="24.85"/>
    <n v="3727.5"/>
    <n v="7.75"/>
    <n v="1162.5"/>
    <n v="17.100000000000001"/>
    <n v="2565"/>
    <n v="0.68812877263581484"/>
    <s v="C0083"/>
    <s v="CrystalAura Cosmetix"/>
    <s v="Emily Clarke"/>
    <x v="3"/>
    <x v="9"/>
    <s v="Columbia"/>
    <x v="2"/>
    <x v="0"/>
    <x v="10"/>
    <n v="4"/>
    <x v="44"/>
  </r>
  <r>
    <x v="221"/>
    <n v="51641"/>
    <x v="34"/>
    <x v="34"/>
    <s v="HydraBloom Hydrating Moisturizer 30ml"/>
    <x v="0"/>
    <n v="50"/>
    <n v="8.1"/>
    <n v="405"/>
    <n v="3.3"/>
    <n v="165"/>
    <n v="4.8"/>
    <n v="240"/>
    <n v="0.59259259259259256"/>
    <s v="C0003"/>
    <s v="Rosy Flair Beauty"/>
    <s v="Elizabeth Young"/>
    <x v="2"/>
    <x v="13"/>
    <s v="Los Angeles"/>
    <x v="0"/>
    <x v="0"/>
    <x v="10"/>
    <n v="4"/>
    <x v="44"/>
  </r>
  <r>
    <x v="221"/>
    <n v="51642"/>
    <x v="12"/>
    <x v="12"/>
    <s v="PorePurify Exfoliating Tonic 150ml"/>
    <x v="4"/>
    <n v="150"/>
    <n v="15.95"/>
    <n v="2392.5"/>
    <n v="5.2"/>
    <n v="780"/>
    <n v="10.75"/>
    <n v="1612.5"/>
    <n v="0.6739811912225705"/>
    <s v="C0056"/>
    <s v="Imogen West"/>
    <s v="Ava Franklin"/>
    <x v="1"/>
    <x v="33"/>
    <s v="Little Rock"/>
    <x v="2"/>
    <x v="0"/>
    <x v="10"/>
    <n v="4"/>
    <x v="44"/>
  </r>
  <r>
    <x v="221"/>
    <n v="51643"/>
    <x v="21"/>
    <x v="21"/>
    <s v="RadiantGlow Gel Cleanser 100ml"/>
    <x v="2"/>
    <n v="150"/>
    <n v="12.25"/>
    <n v="1837.5"/>
    <n v="4.45"/>
    <n v="667.5"/>
    <n v="7.8"/>
    <n v="1170"/>
    <n v="0.63673469387755099"/>
    <s v="C0022"/>
    <s v="Pinnacle Sphere Corp."/>
    <s v="Victoria Reed"/>
    <x v="2"/>
    <x v="4"/>
    <s v="Portland"/>
    <x v="0"/>
    <x v="0"/>
    <x v="10"/>
    <n v="4"/>
    <x v="44"/>
  </r>
  <r>
    <x v="221"/>
    <n v="51644"/>
    <x v="37"/>
    <x v="37"/>
    <s v="SunGuard Shield SPF 50+ 100ml"/>
    <x v="3"/>
    <n v="150"/>
    <n v="24.75"/>
    <n v="3712.5"/>
    <n v="7.75"/>
    <n v="1162.5"/>
    <n v="17"/>
    <n v="2550"/>
    <n v="0.68686868686868685"/>
    <s v="C0089"/>
    <s v="TerraFusion Group"/>
    <s v="Andrew Parker"/>
    <x v="3"/>
    <x v="36"/>
    <s v="Montpelier"/>
    <x v="1"/>
    <x v="0"/>
    <x v="10"/>
    <n v="4"/>
    <x v="44"/>
  </r>
  <r>
    <x v="221"/>
    <n v="51645"/>
    <x v="2"/>
    <x v="2"/>
    <s v="TimelessElixir Anti-Wrinkle Serum 30m"/>
    <x v="1"/>
    <n v="50"/>
    <n v="25.3"/>
    <n v="1265"/>
    <n v="9.4"/>
    <n v="470"/>
    <n v="15.9"/>
    <n v="795"/>
    <n v="0.62845849802371545"/>
    <s v="C0043"/>
    <s v="LuminousHue Cosmetix"/>
    <s v="Mia Hughes"/>
    <x v="2"/>
    <x v="13"/>
    <s v="Sacramento"/>
    <x v="0"/>
    <x v="0"/>
    <x v="10"/>
    <n v="4"/>
    <x v="44"/>
  </r>
  <r>
    <x v="221"/>
    <n v="51646"/>
    <x v="0"/>
    <x v="0"/>
    <s v="HydraBloom Hydrating Moisturizer 100ml"/>
    <x v="0"/>
    <n v="150"/>
    <n v="24.85"/>
    <n v="3727.5"/>
    <n v="7.75"/>
    <n v="1162.5"/>
    <n v="17.100000000000001"/>
    <n v="2565"/>
    <n v="0.68812877263581484"/>
    <s v="C0016"/>
    <s v="Griffin Maddox"/>
    <s v="Rachel Owens"/>
    <x v="4"/>
    <x v="16"/>
    <s v="Chicago"/>
    <x v="3"/>
    <x v="0"/>
    <x v="10"/>
    <n v="4"/>
    <x v="44"/>
  </r>
  <r>
    <x v="221"/>
    <n v="51647"/>
    <x v="57"/>
    <x v="57"/>
    <s v="CalmBliss Soothing Toner 200ml"/>
    <x v="4"/>
    <n v="100"/>
    <n v="25"/>
    <n v="2500"/>
    <n v="9.4"/>
    <n v="940"/>
    <n v="15.6"/>
    <n v="1560"/>
    <n v="0.624"/>
    <s v="C0079"/>
    <s v="FusionDynamo Group"/>
    <s v="Rachel Owens"/>
    <x v="4"/>
    <x v="16"/>
    <s v="Peoria"/>
    <x v="3"/>
    <x v="0"/>
    <x v="10"/>
    <n v="4"/>
    <x v="44"/>
  </r>
  <r>
    <x v="221"/>
    <n v="51648"/>
    <x v="6"/>
    <x v="6"/>
    <s v="CrystalClear Hyaluronic Boost 15ml"/>
    <x v="1"/>
    <n v="50"/>
    <n v="14.75"/>
    <n v="737.5"/>
    <n v="5.45"/>
    <n v="272.5"/>
    <n v="9.3000000000000007"/>
    <n v="465"/>
    <n v="0.63050847457627124"/>
    <s v="C0039"/>
    <s v="EtherealSilk Creations"/>
    <s v="Grace Allen"/>
    <x v="2"/>
    <x v="20"/>
    <s v="Juneau"/>
    <x v="0"/>
    <x v="0"/>
    <x v="10"/>
    <n v="4"/>
    <x v="44"/>
  </r>
  <r>
    <x v="221"/>
    <n v="51649"/>
    <x v="21"/>
    <x v="21"/>
    <s v="RadiantGlow Gel Cleanser 100ml"/>
    <x v="2"/>
    <n v="100"/>
    <n v="12.25"/>
    <n v="1225"/>
    <n v="4.45"/>
    <n v="445"/>
    <n v="7.8"/>
    <n v="780"/>
    <n v="0.63673469387755099"/>
    <s v="C0067"/>
    <s v="Oberon Sterling"/>
    <s v="Rachel Owens"/>
    <x v="4"/>
    <x v="16"/>
    <s v="Springfield"/>
    <x v="3"/>
    <x v="0"/>
    <x v="10"/>
    <n v="4"/>
    <x v="44"/>
  </r>
  <r>
    <x v="222"/>
    <n v="51650"/>
    <x v="29"/>
    <x v="29"/>
    <s v="VitaGlow Brightening Serum 15ml"/>
    <x v="1"/>
    <n v="100"/>
    <n v="16.25"/>
    <n v="1625"/>
    <n v="6.2"/>
    <n v="620"/>
    <n v="10.050000000000001"/>
    <n v="1005"/>
    <n v="0.61846153846153851"/>
    <s v="C0027"/>
    <s v="PureHarbor Creations"/>
    <s v="Jennifer Adams"/>
    <x v="1"/>
    <x v="10"/>
    <s v="Austin"/>
    <x v="2"/>
    <x v="0"/>
    <x v="10"/>
    <n v="5"/>
    <x v="44"/>
  </r>
  <r>
    <x v="222"/>
    <n v="51651"/>
    <x v="23"/>
    <x v="23"/>
    <s v="RadiantGlow Gel Cleanser 50ml"/>
    <x v="2"/>
    <n v="150"/>
    <n v="4.7"/>
    <n v="705"/>
    <n v="2.2999999999999998"/>
    <n v="345"/>
    <n v="2.4000000000000004"/>
    <n v="360"/>
    <n v="0.51063829787234039"/>
    <s v="C0091"/>
    <s v="NovaWave Enterprises"/>
    <s v="Jennifer Adams"/>
    <x v="1"/>
    <x v="10"/>
    <s v="Lubbock"/>
    <x v="2"/>
    <x v="0"/>
    <x v="10"/>
    <n v="5"/>
    <x v="44"/>
  </r>
  <r>
    <x v="222"/>
    <n v="51652"/>
    <x v="10"/>
    <x v="10"/>
    <s v="LuminousGlow Tinted Sunscreen 50ml"/>
    <x v="3"/>
    <n v="200"/>
    <n v="16.95"/>
    <n v="3390"/>
    <n v="5.2"/>
    <n v="1040"/>
    <n v="11.75"/>
    <n v="2350"/>
    <n v="0.69321533923303835"/>
    <s v="C0010"/>
    <s v="Aurora Flair Cosmetix"/>
    <s v="Jennifer Adams"/>
    <x v="1"/>
    <x v="10"/>
    <s v="Dallas"/>
    <x v="2"/>
    <x v="0"/>
    <x v="10"/>
    <n v="5"/>
    <x v="44"/>
  </r>
  <r>
    <x v="222"/>
    <n v="51653"/>
    <x v="56"/>
    <x v="56"/>
    <s v="PureDerm Micro-Exfoliating Gel 100ml"/>
    <x v="7"/>
    <n v="50"/>
    <n v="24.349999999999998"/>
    <n v="1217.5"/>
    <n v="9.5500000000000007"/>
    <n v="477.5"/>
    <n v="14.799999999999997"/>
    <n v="740"/>
    <n v="0.6078028747433265"/>
    <s v="C0048"/>
    <s v="Octavia Hart"/>
    <s v="Victoria Reed"/>
    <x v="2"/>
    <x v="24"/>
    <s v="Seattle"/>
    <x v="0"/>
    <x v="0"/>
    <x v="10"/>
    <n v="5"/>
    <x v="44"/>
  </r>
  <r>
    <x v="222"/>
    <n v="51654"/>
    <x v="30"/>
    <x v="30"/>
    <s v="PurePurge Micellar Cleansing Water 200ml"/>
    <x v="6"/>
    <n v="50"/>
    <n v="18.45"/>
    <n v="922.5"/>
    <n v="7.75"/>
    <n v="387.5"/>
    <n v="10.7"/>
    <n v="535"/>
    <n v="0.57994579945799463"/>
    <s v="C0075"/>
    <s v="Ignatius Flynn"/>
    <s v="Samuel Moore"/>
    <x v="0"/>
    <x v="1"/>
    <s v="Flagstaff"/>
    <x v="0"/>
    <x v="0"/>
    <x v="10"/>
    <n v="5"/>
    <x v="44"/>
  </r>
  <r>
    <x v="222"/>
    <n v="51655"/>
    <x v="51"/>
    <x v="51"/>
    <s v="SunGuard Shield SPF 50+ 30ml"/>
    <x v="3"/>
    <n v="150"/>
    <n v="9.9"/>
    <n v="1485"/>
    <n v="3.3"/>
    <n v="495"/>
    <n v="6.6000000000000005"/>
    <n v="990"/>
    <n v="0.66666666666666663"/>
    <s v="C0021"/>
    <s v="Horizon Luxe Ventures"/>
    <s v="William Jenkins"/>
    <x v="3"/>
    <x v="6"/>
    <s v="Orlando"/>
    <x v="2"/>
    <x v="0"/>
    <x v="10"/>
    <n v="5"/>
    <x v="44"/>
  </r>
  <r>
    <x v="222"/>
    <n v="51656"/>
    <x v="22"/>
    <x v="22"/>
    <s v="PurePurge Micellar Cleansing Water 150ml"/>
    <x v="6"/>
    <n v="50"/>
    <n v="10.050000000000001"/>
    <n v="502.50000000000006"/>
    <n v="4.45"/>
    <n v="222.5"/>
    <n v="5.6000000000000005"/>
    <n v="280.00000000000006"/>
    <n v="0.55721393034825872"/>
    <s v="C0063"/>
    <s v="Amara Wilde"/>
    <s v="Michael Evans"/>
    <x v="1"/>
    <x v="10"/>
    <s v="San Antonio"/>
    <x v="2"/>
    <x v="0"/>
    <x v="10"/>
    <n v="5"/>
    <x v="44"/>
  </r>
  <r>
    <x v="222"/>
    <n v="51657"/>
    <x v="21"/>
    <x v="21"/>
    <s v="RadiantGlow Gel Cleanser 100ml"/>
    <x v="2"/>
    <n v="100"/>
    <n v="12.25"/>
    <n v="1225"/>
    <n v="4.45"/>
    <n v="445"/>
    <n v="7.8"/>
    <n v="780"/>
    <n v="0.63673469387755099"/>
    <s v="C0032"/>
    <s v="AquaFusion Incorporated"/>
    <s v="Ashley Turner"/>
    <x v="2"/>
    <x v="13"/>
    <s v="San Jose"/>
    <x v="0"/>
    <x v="0"/>
    <x v="10"/>
    <n v="5"/>
    <x v="44"/>
  </r>
  <r>
    <x v="222"/>
    <n v="51658"/>
    <x v="1"/>
    <x v="1"/>
    <s v="VitaGlow Brightening Serum 30ml"/>
    <x v="1"/>
    <n v="50"/>
    <n v="22.1"/>
    <n v="1105"/>
    <n v="7.6"/>
    <n v="380"/>
    <n v="14.500000000000002"/>
    <n v="725"/>
    <n v="0.65610859728506787"/>
    <s v="C0088"/>
    <s v="BlueAegis Technologies"/>
    <s v="Grace Allen"/>
    <x v="2"/>
    <x v="20"/>
    <s v="Juneau"/>
    <x v="0"/>
    <x v="0"/>
    <x v="10"/>
    <n v="5"/>
    <x v="44"/>
  </r>
  <r>
    <x v="222"/>
    <n v="51659"/>
    <x v="3"/>
    <x v="3"/>
    <s v="RadiantGlow Gel Cleanser 200ml"/>
    <x v="2"/>
    <n v="150"/>
    <n v="20.350000000000001"/>
    <n v="3052.5"/>
    <n v="7.75"/>
    <n v="1162.5"/>
    <n v="12.600000000000001"/>
    <n v="1890"/>
    <n v="0.61916461916461918"/>
    <s v="C0005"/>
    <s v="Rylan Callahan"/>
    <s v="Michael Evans"/>
    <x v="1"/>
    <x v="10"/>
    <s v="Houston"/>
    <x v="2"/>
    <x v="0"/>
    <x v="10"/>
    <n v="5"/>
    <x v="44"/>
  </r>
  <r>
    <x v="222"/>
    <n v="51660"/>
    <x v="13"/>
    <x v="13"/>
    <s v="LuminousGlow Tinted Sunscreen 100ml"/>
    <x v="3"/>
    <n v="150"/>
    <n v="26.35"/>
    <n v="3952.5"/>
    <n v="9"/>
    <n v="1350"/>
    <n v="17.350000000000001"/>
    <n v="2602.5"/>
    <n v="0.65844402277039848"/>
    <s v="C0042"/>
    <s v="Jasper Monroe"/>
    <s v="Nicholas Coleman"/>
    <x v="4"/>
    <x v="27"/>
    <s v="Detroit"/>
    <x v="3"/>
    <x v="0"/>
    <x v="10"/>
    <n v="5"/>
    <x v="44"/>
  </r>
  <r>
    <x v="223"/>
    <n v="51661"/>
    <x v="37"/>
    <x v="37"/>
    <s v="SunGuard Shield SPF 50+ 100ml"/>
    <x v="3"/>
    <n v="250"/>
    <n v="24.75"/>
    <n v="6187.5"/>
    <n v="7.75"/>
    <n v="1937.5"/>
    <n v="17"/>
    <n v="4250"/>
    <n v="0.68686868686868685"/>
    <s v="C0086"/>
    <s v="SparklingNova Corp."/>
    <s v="Jennifer Adams"/>
    <x v="1"/>
    <x v="10"/>
    <s v="Amarillo"/>
    <x v="2"/>
    <x v="0"/>
    <x v="10"/>
    <n v="6"/>
    <x v="44"/>
  </r>
  <r>
    <x v="223"/>
    <n v="51662"/>
    <x v="12"/>
    <x v="12"/>
    <s v="PorePurify Exfoliating Tonic 150ml"/>
    <x v="4"/>
    <n v="50"/>
    <n v="15.95"/>
    <n v="797.5"/>
    <n v="5.2"/>
    <n v="260"/>
    <n v="10.75"/>
    <n v="537.5"/>
    <n v="0.6739811912225705"/>
    <s v="C0096"/>
    <s v="DivinePearl Skincare"/>
    <s v="Christopher Green"/>
    <x v="0"/>
    <x v="35"/>
    <s v="Provo"/>
    <x v="0"/>
    <x v="0"/>
    <x v="10"/>
    <n v="6"/>
    <x v="44"/>
  </r>
  <r>
    <x v="223"/>
    <n v="51663"/>
    <x v="45"/>
    <x v="45"/>
    <s v="CrystalClear Hyaluronic Boost 50ml"/>
    <x v="1"/>
    <n v="100"/>
    <n v="29.65"/>
    <n v="2965"/>
    <n v="10.75"/>
    <n v="1075"/>
    <n v="18.899999999999999"/>
    <n v="1890"/>
    <n v="0.63743676222596968"/>
    <s v="C0057"/>
    <s v="Phineas Dawson"/>
    <s v="Nicholas Coleman"/>
    <x v="4"/>
    <x v="34"/>
    <s v="Indianapolis"/>
    <x v="3"/>
    <x v="0"/>
    <x v="10"/>
    <n v="6"/>
    <x v="44"/>
  </r>
  <r>
    <x v="223"/>
    <n v="51664"/>
    <x v="61"/>
    <x v="61"/>
    <s v="PureDerm Micro-Exfoliating Gel 150ml"/>
    <x v="7"/>
    <n v="50"/>
    <n v="32.25"/>
    <n v="1612.5"/>
    <n v="14.25"/>
    <n v="712.5"/>
    <n v="18"/>
    <n v="900"/>
    <n v="0.55813953488372092"/>
    <s v="C0069"/>
    <s v="RadiantElixir Skincare"/>
    <s v="Olivia Harrison"/>
    <x v="3"/>
    <x v="39"/>
    <s v="Wilmington"/>
    <x v="2"/>
    <x v="0"/>
    <x v="10"/>
    <n v="6"/>
    <x v="44"/>
  </r>
  <r>
    <x v="223"/>
    <n v="51665"/>
    <x v="57"/>
    <x v="57"/>
    <s v="CalmBliss Soothing Toner 200ml"/>
    <x v="4"/>
    <n v="100"/>
    <n v="25"/>
    <n v="2500"/>
    <n v="9.4"/>
    <n v="940"/>
    <n v="15.6"/>
    <n v="1560"/>
    <n v="0.624"/>
    <s v="C0034"/>
    <s v="Cassian Winters"/>
    <s v="David Carter"/>
    <x v="1"/>
    <x v="2"/>
    <s v="Albany"/>
    <x v="1"/>
    <x v="0"/>
    <x v="10"/>
    <n v="6"/>
    <x v="44"/>
  </r>
  <r>
    <x v="223"/>
    <n v="51666"/>
    <x v="49"/>
    <x v="49"/>
    <s v="TimelessElixir Anti-Wrinkle Serum 50ml"/>
    <x v="1"/>
    <n v="50"/>
    <n v="37.549999999999997"/>
    <n v="1877.4999999999998"/>
    <n v="14.25"/>
    <n v="712.5"/>
    <n v="23.299999999999997"/>
    <n v="1164.9999999999998"/>
    <n v="0.62050599201065237"/>
    <s v="C0078"/>
    <s v="CosmoLink Incorporated"/>
    <s v="William Jenkins"/>
    <x v="3"/>
    <x v="6"/>
    <s v="Jacksonville"/>
    <x v="2"/>
    <x v="0"/>
    <x v="10"/>
    <n v="6"/>
    <x v="44"/>
  </r>
  <r>
    <x v="223"/>
    <n v="51667"/>
    <x v="21"/>
    <x v="21"/>
    <s v="RadiantGlow Gel Cleanser 100ml"/>
    <x v="2"/>
    <n v="50"/>
    <n v="12.25"/>
    <n v="612.5"/>
    <n v="4.45"/>
    <n v="222.5"/>
    <n v="7.8"/>
    <n v="390"/>
    <n v="0.63673469387755099"/>
    <s v="C0015"/>
    <s v="Octavia Grey"/>
    <s v="Benjamin Lawson"/>
    <x v="1"/>
    <x v="8"/>
    <s v="St. Louis"/>
    <x v="3"/>
    <x v="0"/>
    <x v="10"/>
    <n v="6"/>
    <x v="44"/>
  </r>
  <r>
    <x v="223"/>
    <n v="51668"/>
    <x v="21"/>
    <x v="21"/>
    <s v="RadiantGlow Gel Cleanser 100ml"/>
    <x v="2"/>
    <n v="50"/>
    <n v="12.25"/>
    <n v="612.5"/>
    <n v="4.45"/>
    <n v="222.5"/>
    <n v="7.8"/>
    <n v="390"/>
    <n v="0.63673469387755099"/>
    <s v="C0049"/>
    <s v="PinnacleSage Group"/>
    <s v="Ava Franklin"/>
    <x v="1"/>
    <x v="12"/>
    <s v="New Orleans"/>
    <x v="2"/>
    <x v="0"/>
    <x v="10"/>
    <n v="6"/>
    <x v="44"/>
  </r>
  <r>
    <x v="223"/>
    <n v="51669"/>
    <x v="49"/>
    <x v="49"/>
    <s v="TimelessElixir Anti-Wrinkle Serum 50ml"/>
    <x v="1"/>
    <n v="100"/>
    <n v="37.549999999999997"/>
    <n v="3754.9999999999995"/>
    <n v="14.25"/>
    <n v="1425"/>
    <n v="23.299999999999997"/>
    <n v="2329.9999999999995"/>
    <n v="0.62050599201065237"/>
    <s v="C0083"/>
    <s v="CrystalAura Cosmetix"/>
    <s v="Emily Clarke"/>
    <x v="3"/>
    <x v="9"/>
    <s v="Columbia"/>
    <x v="2"/>
    <x v="0"/>
    <x v="10"/>
    <n v="6"/>
    <x v="44"/>
  </r>
  <r>
    <x v="224"/>
    <n v="51670"/>
    <x v="21"/>
    <x v="21"/>
    <s v="RadiantGlow Gel Cleanser 100ml"/>
    <x v="2"/>
    <n v="150"/>
    <n v="12.25"/>
    <n v="1837.5"/>
    <n v="4.45"/>
    <n v="667.5"/>
    <n v="7.8"/>
    <n v="1170"/>
    <n v="0.63673469387755099"/>
    <s v="C0028"/>
    <s v="Thaddeus Nash"/>
    <s v="Christopher Green"/>
    <x v="0"/>
    <x v="21"/>
    <s v="Reno"/>
    <x v="0"/>
    <x v="0"/>
    <x v="10"/>
    <n v="9"/>
    <x v="44"/>
  </r>
  <r>
    <x v="224"/>
    <n v="51671"/>
    <x v="4"/>
    <x v="4"/>
    <s v="HydraBloom Hydrating Moisturizer 50ml"/>
    <x v="0"/>
    <n v="150"/>
    <n v="14.95"/>
    <n v="2242.5"/>
    <n v="4.45"/>
    <n v="667.5"/>
    <n v="10.5"/>
    <n v="1575"/>
    <n v="0.7023411371237458"/>
    <s v="C0092"/>
    <s v="Lucius Flynn"/>
    <s v="Matthew Walker"/>
    <x v="1"/>
    <x v="23"/>
    <s v="Savannah"/>
    <x v="2"/>
    <x v="0"/>
    <x v="10"/>
    <n v="9"/>
    <x v="44"/>
  </r>
  <r>
    <x v="224"/>
    <n v="51672"/>
    <x v="65"/>
    <x v="65"/>
    <s v="VelvetSkin Renewing Scrub 150ml"/>
    <x v="7"/>
    <n v="50"/>
    <n v="28.15"/>
    <n v="1407.5"/>
    <n v="12"/>
    <n v="600"/>
    <n v="16.149999999999999"/>
    <n v="807.5"/>
    <n v="0.57371225577264651"/>
    <s v="C0007"/>
    <s v="Orion Sterling"/>
    <s v="Jessica Foster"/>
    <x v="2"/>
    <x v="20"/>
    <s v="Anchorage"/>
    <x v="0"/>
    <x v="0"/>
    <x v="10"/>
    <n v="9"/>
    <x v="44"/>
  </r>
  <r>
    <x v="224"/>
    <n v="51673"/>
    <x v="29"/>
    <x v="29"/>
    <s v="VitaGlow Brightening Serum 15ml"/>
    <x v="1"/>
    <n v="100"/>
    <n v="16.25"/>
    <n v="1625"/>
    <n v="6.2"/>
    <n v="620"/>
    <n v="10.050000000000001"/>
    <n v="1005"/>
    <n v="0.61846153846153851"/>
    <s v="C0044"/>
    <s v="OpulentElixir Beauty"/>
    <s v="David Carter"/>
    <x v="1"/>
    <x v="2"/>
    <s v="Syracuse"/>
    <x v="1"/>
    <x v="0"/>
    <x v="10"/>
    <n v="9"/>
    <x v="44"/>
  </r>
  <r>
    <x v="224"/>
    <n v="51674"/>
    <x v="14"/>
    <x v="14"/>
    <s v="DewDrop Hydration Sheet Mask"/>
    <x v="5"/>
    <n v="100"/>
    <n v="17.350000000000001"/>
    <n v="1735.0000000000002"/>
    <n v="7.45"/>
    <n v="745"/>
    <n v="9.9000000000000021"/>
    <n v="990.00000000000023"/>
    <n v="0.57060518731988474"/>
    <s v="C0074"/>
    <s v="Seraphina Wilde"/>
    <s v="Lauren King"/>
    <x v="4"/>
    <x v="41"/>
    <s v="Lincoln"/>
    <x v="3"/>
    <x v="0"/>
    <x v="10"/>
    <n v="9"/>
    <x v="44"/>
  </r>
  <r>
    <x v="224"/>
    <n v="51675"/>
    <x v="29"/>
    <x v="29"/>
    <s v="VitaGlow Brightening Serum 15ml"/>
    <x v="1"/>
    <n v="100"/>
    <n v="16.25"/>
    <n v="1625"/>
    <n v="6.2"/>
    <n v="620"/>
    <n v="10.050000000000001"/>
    <n v="1005"/>
    <n v="0.61846153846153851"/>
    <s v="C0019"/>
    <s v="Delilah Prescott"/>
    <s v="Benjamin Lawson"/>
    <x v="1"/>
    <x v="25"/>
    <s v="Kansas City"/>
    <x v="3"/>
    <x v="0"/>
    <x v="10"/>
    <n v="9"/>
    <x v="44"/>
  </r>
  <r>
    <x v="224"/>
    <n v="51676"/>
    <x v="10"/>
    <x v="10"/>
    <s v="LuminousGlow Tinted Sunscreen 50ml"/>
    <x v="3"/>
    <n v="200"/>
    <n v="16.95"/>
    <n v="3390"/>
    <n v="5.2"/>
    <n v="1040"/>
    <n v="11.75"/>
    <n v="2350"/>
    <n v="0.69321533923303835"/>
    <s v="C0060"/>
    <s v="GoldenHarbor Cosmetix"/>
    <s v="Christopher Green"/>
    <x v="0"/>
    <x v="35"/>
    <s v="Salt Lake City"/>
    <x v="0"/>
    <x v="0"/>
    <x v="10"/>
    <n v="9"/>
    <x v="44"/>
  </r>
  <r>
    <x v="224"/>
    <n v="51677"/>
    <x v="39"/>
    <x v="39"/>
    <s v="SunGuard Shield SPF 50+ 50ml"/>
    <x v="3"/>
    <n v="150"/>
    <n v="14.45"/>
    <n v="2167.5"/>
    <n v="4.45"/>
    <n v="667.5"/>
    <n v="10"/>
    <n v="1500"/>
    <n v="0.69204152249134943"/>
    <s v="C0037"/>
    <s v="PureWhisper Essentials"/>
    <s v="Lauren King"/>
    <x v="4"/>
    <x v="18"/>
    <s v="Des Moines"/>
    <x v="3"/>
    <x v="0"/>
    <x v="10"/>
    <n v="9"/>
    <x v="44"/>
  </r>
  <r>
    <x v="224"/>
    <n v="51678"/>
    <x v="13"/>
    <x v="13"/>
    <s v="LuminousGlow Tinted Sunscreen 100ml"/>
    <x v="3"/>
    <n v="100"/>
    <n v="26.35"/>
    <n v="2635"/>
    <n v="9"/>
    <n v="900"/>
    <n v="17.350000000000001"/>
    <n v="1735"/>
    <n v="0.65844402277039848"/>
    <s v="C0081"/>
    <s v="SecretSapphire Creations"/>
    <s v="David Carter"/>
    <x v="1"/>
    <x v="2"/>
    <s v="Syracuse"/>
    <x v="1"/>
    <x v="0"/>
    <x v="10"/>
    <n v="9"/>
    <x v="44"/>
  </r>
  <r>
    <x v="224"/>
    <n v="51679"/>
    <x v="0"/>
    <x v="0"/>
    <s v="HydraBloom Hydrating Moisturizer 100ml"/>
    <x v="0"/>
    <n v="100"/>
    <n v="24.85"/>
    <n v="2485"/>
    <n v="7.75"/>
    <n v="775"/>
    <n v="17.100000000000001"/>
    <n v="1710"/>
    <n v="0.68812877263581484"/>
    <s v="C0003"/>
    <s v="Rosy Flair Beauty"/>
    <s v="Elizabeth Young"/>
    <x v="2"/>
    <x v="13"/>
    <s v="Los Angeles"/>
    <x v="0"/>
    <x v="0"/>
    <x v="10"/>
    <n v="9"/>
    <x v="44"/>
  </r>
  <r>
    <x v="224"/>
    <n v="51680"/>
    <x v="5"/>
    <x v="5"/>
    <s v="ClearSkies UV Defense SPF 30 50ml"/>
    <x v="3"/>
    <n v="100"/>
    <n v="18.95"/>
    <n v="1895"/>
    <n v="6.55"/>
    <n v="655"/>
    <n v="12.399999999999999"/>
    <n v="1240"/>
    <n v="0.65435356200527706"/>
    <s v="C0052"/>
    <s v="OceanQuest Enterprises"/>
    <s v="Emily Clarke"/>
    <x v="3"/>
    <x v="9"/>
    <s v="Charleston"/>
    <x v="2"/>
    <x v="0"/>
    <x v="10"/>
    <n v="9"/>
    <x v="44"/>
  </r>
  <r>
    <x v="225"/>
    <n v="51681"/>
    <x v="10"/>
    <x v="10"/>
    <s v="LuminousGlow Tinted Sunscreen 50ml"/>
    <x v="3"/>
    <n v="50"/>
    <n v="16.95"/>
    <n v="847.5"/>
    <n v="5.2"/>
    <n v="260"/>
    <n v="11.75"/>
    <n v="587.5"/>
    <n v="0.69321533923303835"/>
    <s v="C0089"/>
    <s v="TerraFusion Group"/>
    <s v="Andrew Parker"/>
    <x v="3"/>
    <x v="36"/>
    <s v="Montpelier"/>
    <x v="1"/>
    <x v="0"/>
    <x v="10"/>
    <n v="10"/>
    <x v="44"/>
  </r>
  <r>
    <x v="225"/>
    <n v="51682"/>
    <x v="21"/>
    <x v="21"/>
    <s v="RadiantGlow Gel Cleanser 100ml"/>
    <x v="2"/>
    <n v="150"/>
    <n v="12.25"/>
    <n v="1837.5"/>
    <n v="4.45"/>
    <n v="667.5"/>
    <n v="7.8"/>
    <n v="1170"/>
    <n v="0.63673469387755099"/>
    <s v="C0017"/>
    <s v="Seraphina Hart"/>
    <s v="David Carter"/>
    <x v="1"/>
    <x v="2"/>
    <s v="Buffalo"/>
    <x v="1"/>
    <x v="0"/>
    <x v="10"/>
    <n v="10"/>
    <x v="44"/>
  </r>
  <r>
    <x v="225"/>
    <n v="51683"/>
    <x v="3"/>
    <x v="3"/>
    <s v="RadiantGlow Gel Cleanser 200ml"/>
    <x v="2"/>
    <n v="100"/>
    <n v="20.350000000000001"/>
    <n v="2035.0000000000002"/>
    <n v="7.75"/>
    <n v="775"/>
    <n v="12.600000000000001"/>
    <n v="1260.0000000000002"/>
    <n v="0.61916461916461918"/>
    <s v="C0065"/>
    <s v="CelestialGlow Essentials"/>
    <s v="Benjamin Lawson"/>
    <x v="1"/>
    <x v="25"/>
    <s v="Kansas City"/>
    <x v="3"/>
    <x v="0"/>
    <x v="10"/>
    <n v="10"/>
    <x v="44"/>
  </r>
  <r>
    <x v="225"/>
    <n v="51684"/>
    <x v="4"/>
    <x v="4"/>
    <s v="HydraBloom Hydrating Moisturizer 50ml"/>
    <x v="0"/>
    <n v="50"/>
    <n v="14.95"/>
    <n v="747.5"/>
    <n v="4.45"/>
    <n v="222.5"/>
    <n v="10.5"/>
    <n v="525"/>
    <n v="0.7023411371237458"/>
    <s v="C0031"/>
    <s v="StellarWings Incorporated"/>
    <s v="Matthew Walker"/>
    <x v="1"/>
    <x v="23"/>
    <s v="Atlanta"/>
    <x v="2"/>
    <x v="0"/>
    <x v="10"/>
    <n v="10"/>
    <x v="44"/>
  </r>
  <r>
    <x v="225"/>
    <n v="51685"/>
    <x v="5"/>
    <x v="5"/>
    <s v="ClearSkies UV Defense SPF 30 50ml"/>
    <x v="3"/>
    <n v="100"/>
    <n v="18.95"/>
    <n v="1895"/>
    <n v="6.55"/>
    <n v="655"/>
    <n v="12.399999999999999"/>
    <n v="1240"/>
    <n v="0.65435356200527706"/>
    <s v="C0094"/>
    <s v="RosyDream Skincare"/>
    <s v="Victoria Reed"/>
    <x v="2"/>
    <x v="24"/>
    <s v="Tacoma"/>
    <x v="0"/>
    <x v="0"/>
    <x v="10"/>
    <n v="10"/>
    <x v="44"/>
  </r>
  <r>
    <x v="225"/>
    <n v="51686"/>
    <x v="11"/>
    <x v="11"/>
    <s v="ClearSkies UV Defense SPF 30 100ml"/>
    <x v="3"/>
    <n v="250"/>
    <n v="32.549999999999997"/>
    <n v="8137.4999999999991"/>
    <n v="11.25"/>
    <n v="2812.5"/>
    <n v="21.299999999999997"/>
    <n v="5324.9999999999991"/>
    <n v="0.65437788018433174"/>
    <s v="C0008"/>
    <s v="Serenity Sinclair"/>
    <s v="Ashley Turner"/>
    <x v="2"/>
    <x v="13"/>
    <s v="San Francisco"/>
    <x v="0"/>
    <x v="0"/>
    <x v="10"/>
    <n v="10"/>
    <x v="44"/>
  </r>
  <r>
    <x v="225"/>
    <n v="51687"/>
    <x v="37"/>
    <x v="37"/>
    <s v="SunGuard Shield SPF 50+ 100ml"/>
    <x v="3"/>
    <n v="200"/>
    <n v="24.75"/>
    <n v="4950"/>
    <n v="7.75"/>
    <n v="1550"/>
    <n v="17"/>
    <n v="3400"/>
    <n v="0.68686868686868685"/>
    <s v="C0046"/>
    <s v="CrimsonPeak Ventures"/>
    <s v="Michael Evans"/>
    <x v="1"/>
    <x v="10"/>
    <s v="Fort Worth"/>
    <x v="2"/>
    <x v="0"/>
    <x v="10"/>
    <n v="10"/>
    <x v="44"/>
  </r>
  <r>
    <x v="225"/>
    <n v="51688"/>
    <x v="10"/>
    <x v="10"/>
    <s v="LuminousGlow Tinted Sunscreen 50ml"/>
    <x v="3"/>
    <n v="50"/>
    <n v="16.95"/>
    <n v="847.5"/>
    <n v="5.2"/>
    <n v="260"/>
    <n v="11.75"/>
    <n v="587.5"/>
    <n v="0.69321533923303835"/>
    <s v="C0071"/>
    <s v="Cressida Steele"/>
    <s v="Matthew Walker"/>
    <x v="1"/>
    <x v="40"/>
    <s v="Nashville"/>
    <x v="2"/>
    <x v="0"/>
    <x v="10"/>
    <n v="10"/>
    <x v="44"/>
  </r>
  <r>
    <x v="225"/>
    <n v="51689"/>
    <x v="29"/>
    <x v="29"/>
    <s v="VitaGlow Brightening Serum 15ml"/>
    <x v="1"/>
    <n v="50"/>
    <n v="16.25"/>
    <n v="812.5"/>
    <n v="6.2"/>
    <n v="310"/>
    <n v="10.050000000000001"/>
    <n v="502.5"/>
    <n v="0.61846153846153851"/>
    <s v="C0023"/>
    <s v="Rosy Hue Beauty"/>
    <s v="Benjamin Ingram"/>
    <x v="0"/>
    <x v="22"/>
    <s v="Boise"/>
    <x v="0"/>
    <x v="0"/>
    <x v="10"/>
    <n v="10"/>
    <x v="44"/>
  </r>
  <r>
    <x v="225"/>
    <n v="51690"/>
    <x v="38"/>
    <x v="38"/>
    <s v="CrystalGlow Gentle Exfoliator 100ml"/>
    <x v="7"/>
    <n v="50"/>
    <n v="19.95"/>
    <n v="997.5"/>
    <n v="7.45"/>
    <n v="372.5"/>
    <n v="12.5"/>
    <n v="625"/>
    <n v="0.62656641604010022"/>
    <s v="C0059"/>
    <s v="Eamon Kingsley"/>
    <s v="James Edwards"/>
    <x v="3"/>
    <x v="37"/>
    <s v="Newark"/>
    <x v="1"/>
    <x v="0"/>
    <x v="10"/>
    <n v="10"/>
    <x v="44"/>
  </r>
  <r>
    <x v="226"/>
    <n v="51691"/>
    <x v="42"/>
    <x v="42"/>
    <s v="AquaFresh Hydrating Toner 200ml"/>
    <x v="4"/>
    <n v="100"/>
    <n v="19.600000000000001"/>
    <n v="1960.0000000000002"/>
    <n v="6.6"/>
    <n v="660"/>
    <n v="13.000000000000002"/>
    <n v="1300.0000000000002"/>
    <n v="0.66326530612244905"/>
    <s v="C0038"/>
    <s v="StarryGrace Luxe Skincare"/>
    <s v="Olivia Harrison"/>
    <x v="3"/>
    <x v="7"/>
    <s v="Baltimore"/>
    <x v="2"/>
    <x v="0"/>
    <x v="10"/>
    <n v="11"/>
    <x v="45"/>
  </r>
  <r>
    <x v="226"/>
    <n v="51692"/>
    <x v="35"/>
    <x v="35"/>
    <s v="DreamSoothe Overnight Mask 50g"/>
    <x v="5"/>
    <n v="50"/>
    <n v="14.25"/>
    <n v="712.5"/>
    <n v="6.55"/>
    <n v="327.5"/>
    <n v="7.7"/>
    <n v="385"/>
    <n v="0.54035087719298247"/>
    <s v="C0080"/>
    <s v="EternalGlow Essentials"/>
    <s v="Samantha Mitchell"/>
    <x v="4"/>
    <x v="17"/>
    <s v="Cincinnati"/>
    <x v="3"/>
    <x v="0"/>
    <x v="10"/>
    <n v="11"/>
    <x v="45"/>
  </r>
  <r>
    <x v="226"/>
    <n v="51693"/>
    <x v="0"/>
    <x v="0"/>
    <s v="HydraBloom Hydrating Moisturizer 100ml"/>
    <x v="0"/>
    <n v="150"/>
    <n v="24.85"/>
    <n v="3727.5"/>
    <n v="7.75"/>
    <n v="1162.5"/>
    <n v="17.100000000000001"/>
    <n v="2565"/>
    <n v="0.68812877263581484"/>
    <s v="C0014"/>
    <s v="Stellar Dynamo Corp."/>
    <s v="Olivia Harrison"/>
    <x v="3"/>
    <x v="14"/>
    <s v="Richmond"/>
    <x v="2"/>
    <x v="0"/>
    <x v="10"/>
    <n v="11"/>
    <x v="45"/>
  </r>
  <r>
    <x v="226"/>
    <n v="51694"/>
    <x v="25"/>
    <x v="25"/>
    <s v="PureFoam Renewing Cleanser 100ml"/>
    <x v="2"/>
    <n v="50"/>
    <n v="12.45"/>
    <n v="622.5"/>
    <n v="5.2"/>
    <n v="260"/>
    <n v="7.2499999999999991"/>
    <n v="362.5"/>
    <n v="0.58232931726907633"/>
    <s v="C0050"/>
    <s v="SolarLuxe Incorporated"/>
    <s v="Joseph Simmons"/>
    <x v="4"/>
    <x v="28"/>
    <s v="Fargo"/>
    <x v="3"/>
    <x v="0"/>
    <x v="10"/>
    <n v="11"/>
    <x v="45"/>
  </r>
  <r>
    <x v="226"/>
    <n v="51695"/>
    <x v="8"/>
    <x v="8"/>
    <s v="CrystalClear Hyaluronic Boost 30ml"/>
    <x v="1"/>
    <n v="150"/>
    <n v="19.100000000000001"/>
    <n v="2865"/>
    <n v="6.6"/>
    <n v="990"/>
    <n v="12.500000000000002"/>
    <n v="1875"/>
    <n v="0.65445026178010468"/>
    <s v="C0077"/>
    <s v="EmeraldSphere Solutions"/>
    <s v="Grace Allen"/>
    <x v="2"/>
    <x v="20"/>
    <s v="Fairbanks"/>
    <x v="0"/>
    <x v="0"/>
    <x v="10"/>
    <n v="11"/>
    <x v="45"/>
  </r>
  <r>
    <x v="226"/>
    <n v="51696"/>
    <x v="5"/>
    <x v="5"/>
    <s v="ClearSkies UV Defense SPF 30 50ml"/>
    <x v="3"/>
    <n v="100"/>
    <n v="18.95"/>
    <n v="1895"/>
    <n v="6.55"/>
    <n v="655"/>
    <n v="12.399999999999999"/>
    <n v="1240"/>
    <n v="0.65435356200527706"/>
    <s v="C0024"/>
    <s v="Moonlight Grace Essentials"/>
    <s v="Jessica Foster"/>
    <x v="2"/>
    <x v="20"/>
    <s v="Nome"/>
    <x v="0"/>
    <x v="0"/>
    <x v="10"/>
    <n v="11"/>
    <x v="45"/>
  </r>
  <r>
    <x v="226"/>
    <n v="51697"/>
    <x v="21"/>
    <x v="21"/>
    <s v="RadiantGlow Gel Cleanser 100ml"/>
    <x v="2"/>
    <n v="150"/>
    <n v="12.25"/>
    <n v="1837.5"/>
    <n v="4.45"/>
    <n v="667.5"/>
    <n v="7.8"/>
    <n v="1170"/>
    <n v="0.63673469387755099"/>
    <s v="C0064"/>
    <s v="DiamondElegance Beauty"/>
    <s v="Jessica Foster"/>
    <x v="2"/>
    <x v="20"/>
    <s v="Kodiak"/>
    <x v="0"/>
    <x v="0"/>
    <x v="10"/>
    <n v="11"/>
    <x v="45"/>
  </r>
  <r>
    <x v="226"/>
    <n v="51698"/>
    <x v="1"/>
    <x v="1"/>
    <s v="VitaGlow Brightening Serum 30ml"/>
    <x v="1"/>
    <n v="100"/>
    <n v="22.1"/>
    <n v="2210"/>
    <n v="7.6"/>
    <n v="760"/>
    <n v="14.500000000000002"/>
    <n v="1450"/>
    <n v="0.65610859728506787"/>
    <s v="C0041"/>
    <s v="Cassiopeia Dawson"/>
    <s v="Benjamin Lawson"/>
    <x v="1"/>
    <x v="5"/>
    <s v="Oklahoma City"/>
    <x v="2"/>
    <x v="0"/>
    <x v="10"/>
    <n v="11"/>
    <x v="45"/>
  </r>
  <r>
    <x v="226"/>
    <n v="51699"/>
    <x v="48"/>
    <x v="48"/>
    <s v="CrystalGlow Gentle Exfoliator 150ml"/>
    <x v="7"/>
    <n v="100"/>
    <n v="24.75"/>
    <n v="2475"/>
    <n v="10.75"/>
    <n v="1075"/>
    <n v="14"/>
    <n v="1400"/>
    <n v="0.56565656565656564"/>
    <s v="C0093"/>
    <s v="BlossomFlair Skincare"/>
    <s v="Daniel Nelson"/>
    <x v="0"/>
    <x v="3"/>
    <s v="Rock Springs"/>
    <x v="0"/>
    <x v="0"/>
    <x v="10"/>
    <n v="11"/>
    <x v="45"/>
  </r>
  <r>
    <x v="226"/>
    <n v="51700"/>
    <x v="8"/>
    <x v="8"/>
    <s v="CrystalClear Hyaluronic Boost 30ml"/>
    <x v="1"/>
    <n v="100"/>
    <n v="19.100000000000001"/>
    <n v="1910.0000000000002"/>
    <n v="6.6"/>
    <n v="660"/>
    <n v="12.500000000000002"/>
    <n v="1250.0000000000002"/>
    <n v="0.65445026178010479"/>
    <s v="C0006"/>
    <s v="Maeve Kingsley"/>
    <s v="Christopher Green"/>
    <x v="0"/>
    <x v="21"/>
    <s v="Las Vegas"/>
    <x v="0"/>
    <x v="0"/>
    <x v="10"/>
    <n v="11"/>
    <x v="45"/>
  </r>
  <r>
    <x v="226"/>
    <n v="51701"/>
    <x v="10"/>
    <x v="10"/>
    <s v="LuminousGlow Tinted Sunscreen 50ml"/>
    <x v="3"/>
    <n v="150"/>
    <n v="16.95"/>
    <n v="2542.5"/>
    <n v="5.2"/>
    <n v="780"/>
    <n v="11.75"/>
    <n v="1762.5"/>
    <n v="0.69321533923303835"/>
    <s v="C0043"/>
    <s v="LuminousHue Cosmetix"/>
    <s v="Mia Hughes"/>
    <x v="2"/>
    <x v="13"/>
    <s v="Sacramento"/>
    <x v="0"/>
    <x v="0"/>
    <x v="10"/>
    <n v="11"/>
    <x v="45"/>
  </r>
  <r>
    <x v="226"/>
    <n v="51702"/>
    <x v="31"/>
    <x v="31"/>
    <s v="TimelessElixir Anti-Wrinkle Serum 15ml"/>
    <x v="1"/>
    <n v="100"/>
    <n v="19.349999999999998"/>
    <n v="1934.9999999999998"/>
    <n v="7.55"/>
    <n v="755"/>
    <n v="11.799999999999997"/>
    <n v="1179.9999999999998"/>
    <n v="0.60981912144702832"/>
    <s v="C0071"/>
    <s v="Cressida Steele"/>
    <s v="Matthew Walker"/>
    <x v="1"/>
    <x v="40"/>
    <s v="Nashville"/>
    <x v="2"/>
    <x v="0"/>
    <x v="10"/>
    <n v="11"/>
    <x v="45"/>
  </r>
  <r>
    <x v="227"/>
    <n v="51703"/>
    <x v="11"/>
    <x v="11"/>
    <s v="ClearSkies UV Defense SPF 30 100ml"/>
    <x v="3"/>
    <n v="150"/>
    <n v="32.549999999999997"/>
    <n v="4882.5"/>
    <n v="11.25"/>
    <n v="1687.5"/>
    <n v="21.299999999999997"/>
    <n v="3195"/>
    <n v="0.65437788018433185"/>
    <s v="C0011"/>
    <s v="Celestial Silk Luxe Skincare"/>
    <s v="Joseph Simmons"/>
    <x v="4"/>
    <x v="19"/>
    <s v="Minneapolis"/>
    <x v="3"/>
    <x v="0"/>
    <x v="10"/>
    <n v="12"/>
    <x v="45"/>
  </r>
  <r>
    <x v="227"/>
    <n v="51704"/>
    <x v="35"/>
    <x v="35"/>
    <s v="DreamSoothe Overnight Mask 50g"/>
    <x v="5"/>
    <n v="50"/>
    <n v="14.25"/>
    <n v="712.5"/>
    <n v="6.55"/>
    <n v="327.5"/>
    <n v="7.7"/>
    <n v="385"/>
    <n v="0.54035087719298247"/>
    <s v="C0055"/>
    <s v="TimelessAura Luxe Skincare"/>
    <s v="Samantha Mitchell"/>
    <x v="4"/>
    <x v="32"/>
    <s v="Charleston"/>
    <x v="2"/>
    <x v="0"/>
    <x v="10"/>
    <n v="12"/>
    <x v="45"/>
  </r>
  <r>
    <x v="227"/>
    <n v="51705"/>
    <x v="4"/>
    <x v="4"/>
    <s v="HydraBloom Hydrating Moisturizer 50ml"/>
    <x v="0"/>
    <n v="50"/>
    <n v="14.95"/>
    <n v="747.5"/>
    <n v="4.45"/>
    <n v="222.5"/>
    <n v="10.5"/>
    <n v="525"/>
    <n v="0.7023411371237458"/>
    <s v="C0072"/>
    <s v="BlossomLuxe Essentials"/>
    <s v="James Edwards"/>
    <x v="3"/>
    <x v="43"/>
    <s v="Philadelphia"/>
    <x v="1"/>
    <x v="0"/>
    <x v="10"/>
    <n v="12"/>
    <x v="45"/>
  </r>
  <r>
    <x v="227"/>
    <n v="51706"/>
    <x v="37"/>
    <x v="37"/>
    <s v="SunGuard Shield SPF 50+ 100ml"/>
    <x v="3"/>
    <n v="250"/>
    <n v="24.75"/>
    <n v="6187.5"/>
    <n v="7.75"/>
    <n v="1937.5"/>
    <n v="17"/>
    <n v="4250"/>
    <n v="0.68686868686868685"/>
    <s v="C0029"/>
    <s v="OpulentSilk Beauty"/>
    <s v="Samantha Mitchell"/>
    <x v="4"/>
    <x v="15"/>
    <s v="Louisville"/>
    <x v="2"/>
    <x v="0"/>
    <x v="10"/>
    <n v="12"/>
    <x v="45"/>
  </r>
  <r>
    <x v="227"/>
    <n v="51707"/>
    <x v="0"/>
    <x v="0"/>
    <s v="HydraBloom Hydrating Moisturizer 100ml"/>
    <x v="0"/>
    <n v="150"/>
    <n v="24.85"/>
    <n v="3727.5"/>
    <n v="7.75"/>
    <n v="1162.5"/>
    <n v="17.100000000000001"/>
    <n v="2565"/>
    <n v="0.68812877263581484"/>
    <s v="C0091"/>
    <s v="NovaWave Enterprises"/>
    <s v="Jennifer Adams"/>
    <x v="1"/>
    <x v="10"/>
    <s v="Lubbock"/>
    <x v="2"/>
    <x v="0"/>
    <x v="10"/>
    <n v="12"/>
    <x v="45"/>
  </r>
  <r>
    <x v="227"/>
    <n v="51708"/>
    <x v="37"/>
    <x v="37"/>
    <s v="SunGuard Shield SPF 50+ 100ml"/>
    <x v="3"/>
    <n v="200"/>
    <n v="24.75"/>
    <n v="4950"/>
    <n v="7.75"/>
    <n v="1550"/>
    <n v="17"/>
    <n v="3400"/>
    <n v="0.68686868686868685"/>
    <s v="C0002"/>
    <s v="Radiant Luxe Beauty"/>
    <s v="Daniel Nelson"/>
    <x v="0"/>
    <x v="3"/>
    <s v="Cheyenne"/>
    <x v="0"/>
    <x v="0"/>
    <x v="10"/>
    <n v="12"/>
    <x v="45"/>
  </r>
  <r>
    <x v="227"/>
    <n v="51709"/>
    <x v="59"/>
    <x v="59"/>
    <s v="PorePurify Exfoliating Tonic 200ml"/>
    <x v="4"/>
    <n v="100"/>
    <n v="21"/>
    <n v="2100"/>
    <n v="7.6"/>
    <n v="760"/>
    <n v="13.4"/>
    <n v="1340"/>
    <n v="0.63809523809523805"/>
    <s v="C0068"/>
    <s v="IvoryRadiance Cosmetix"/>
    <s v="Olivia Harrison"/>
    <x v="3"/>
    <x v="7"/>
    <s v="Annapolis"/>
    <x v="2"/>
    <x v="0"/>
    <x v="10"/>
    <n v="12"/>
    <x v="45"/>
  </r>
  <r>
    <x v="227"/>
    <n v="51710"/>
    <x v="10"/>
    <x v="10"/>
    <s v="LuminousGlow Tinted Sunscreen 50ml"/>
    <x v="3"/>
    <n v="250"/>
    <n v="16.95"/>
    <n v="4237.5"/>
    <n v="5.2"/>
    <n v="1300"/>
    <n v="11.75"/>
    <n v="2937.5"/>
    <n v="0.69321533923303835"/>
    <s v="C0035"/>
    <s v="CrystalMist Skincare"/>
    <s v="Daniel Nelson"/>
    <x v="0"/>
    <x v="30"/>
    <s v="Denver"/>
    <x v="0"/>
    <x v="0"/>
    <x v="10"/>
    <n v="12"/>
    <x v="45"/>
  </r>
  <r>
    <x v="227"/>
    <n v="51711"/>
    <x v="2"/>
    <x v="2"/>
    <s v="TimelessElixir Anti-Wrinkle Serum 30m"/>
    <x v="1"/>
    <n v="100"/>
    <n v="25.3"/>
    <n v="2530"/>
    <n v="9.4"/>
    <n v="940"/>
    <n v="15.9"/>
    <n v="1590"/>
    <n v="0.62845849802371545"/>
    <s v="C0087"/>
    <s v="QuantumRise Corp."/>
    <s v="Daniel Nelson"/>
    <x v="0"/>
    <x v="30"/>
    <s v="Colorado Springs"/>
    <x v="0"/>
    <x v="0"/>
    <x v="10"/>
    <n v="12"/>
    <x v="45"/>
  </r>
  <r>
    <x v="227"/>
    <n v="51712"/>
    <x v="21"/>
    <x v="21"/>
    <s v="RadiantGlow Gel Cleanser 100ml"/>
    <x v="2"/>
    <n v="50"/>
    <n v="12.25"/>
    <n v="612.5"/>
    <n v="4.45"/>
    <n v="222.5"/>
    <n v="7.8"/>
    <n v="390"/>
    <n v="0.63673469387755099"/>
    <s v="C0013"/>
    <s v="Seraphina Sinclair"/>
    <s v="Jessica Foster"/>
    <x v="2"/>
    <x v="20"/>
    <s v="Wasilla"/>
    <x v="0"/>
    <x v="0"/>
    <x v="10"/>
    <n v="12"/>
    <x v="45"/>
  </r>
  <r>
    <x v="227"/>
    <n v="51713"/>
    <x v="4"/>
    <x v="4"/>
    <s v="HydraBloom Hydrating Moisturizer 50ml"/>
    <x v="0"/>
    <n v="150"/>
    <n v="14.95"/>
    <n v="2242.5"/>
    <n v="4.45"/>
    <n v="667.5"/>
    <n v="10.5"/>
    <n v="1575"/>
    <n v="0.7023411371237458"/>
    <s v="C0058"/>
    <s v="Octavia Tate"/>
    <s v="Andrew Parker"/>
    <x v="3"/>
    <x v="36"/>
    <s v="Burlington"/>
    <x v="1"/>
    <x v="0"/>
    <x v="10"/>
    <n v="12"/>
    <x v="45"/>
  </r>
  <r>
    <x v="227"/>
    <n v="51714"/>
    <x v="39"/>
    <x v="39"/>
    <s v="SunGuard Shield SPF 50+ 50ml"/>
    <x v="3"/>
    <n v="200"/>
    <n v="14.45"/>
    <n v="2890"/>
    <n v="4.45"/>
    <n v="890"/>
    <n v="10"/>
    <n v="2000"/>
    <n v="0.69204152249134943"/>
    <s v="C0076"/>
    <s v="ThunderWave Technologies"/>
    <s v="Andrew Parker"/>
    <x v="3"/>
    <x v="42"/>
    <s v="Boston"/>
    <x v="1"/>
    <x v="0"/>
    <x v="10"/>
    <n v="12"/>
    <x v="45"/>
  </r>
  <r>
    <x v="228"/>
    <n v="51715"/>
    <x v="14"/>
    <x v="14"/>
    <s v="DewDrop Hydration Sheet Mask"/>
    <x v="5"/>
    <n v="100"/>
    <n v="17.350000000000001"/>
    <n v="1735.0000000000002"/>
    <n v="7.45"/>
    <n v="745"/>
    <n v="9.9000000000000021"/>
    <n v="990.00000000000023"/>
    <n v="0.57060518731988474"/>
    <s v="C0022"/>
    <s v="Pinnacle Sphere Corp."/>
    <s v="Victoria Reed"/>
    <x v="2"/>
    <x v="4"/>
    <s v="Portland"/>
    <x v="0"/>
    <x v="0"/>
    <x v="10"/>
    <n v="13"/>
    <x v="45"/>
  </r>
  <r>
    <x v="228"/>
    <n v="51716"/>
    <x v="0"/>
    <x v="0"/>
    <s v="HydraBloom Hydrating Moisturizer 100ml"/>
    <x v="0"/>
    <n v="50"/>
    <n v="24.85"/>
    <n v="1242.5"/>
    <n v="7.75"/>
    <n v="387.5"/>
    <n v="17.100000000000001"/>
    <n v="855"/>
    <n v="0.68812877263581484"/>
    <s v="C0062"/>
    <s v="Nikolai Hayes"/>
    <s v="Benjamin Ingram"/>
    <x v="0"/>
    <x v="38"/>
    <s v="Billings"/>
    <x v="0"/>
    <x v="0"/>
    <x v="10"/>
    <n v="13"/>
    <x v="45"/>
  </r>
  <r>
    <x v="228"/>
    <n v="51717"/>
    <x v="8"/>
    <x v="8"/>
    <s v="CrystalClear Hyaluronic Boost 30ml"/>
    <x v="1"/>
    <n v="150"/>
    <n v="19.100000000000001"/>
    <n v="2865"/>
    <n v="6.6"/>
    <n v="990"/>
    <n v="12.500000000000002"/>
    <n v="1875"/>
    <n v="0.65445026178010468"/>
    <s v="C0033"/>
    <s v="ZenithGrove Solutions"/>
    <s v="Ava Franklin"/>
    <x v="1"/>
    <x v="26"/>
    <s v="Birmingham"/>
    <x v="2"/>
    <x v="0"/>
    <x v="10"/>
    <n v="13"/>
    <x v="45"/>
  </r>
  <r>
    <x v="228"/>
    <n v="51718"/>
    <x v="34"/>
    <x v="34"/>
    <s v="HydraBloom Hydrating Moisturizer 30ml"/>
    <x v="0"/>
    <n v="150"/>
    <n v="8.1"/>
    <n v="1215"/>
    <n v="3.3"/>
    <n v="495"/>
    <n v="4.8"/>
    <n v="720"/>
    <n v="0.59259259259259256"/>
    <s v="C0085"/>
    <s v="VelvetDusk Beauty"/>
    <s v="Samuel Moore"/>
    <x v="0"/>
    <x v="0"/>
    <s v="Taos"/>
    <x v="0"/>
    <x v="0"/>
    <x v="10"/>
    <n v="13"/>
    <x v="45"/>
  </r>
  <r>
    <x v="228"/>
    <n v="51719"/>
    <x v="13"/>
    <x v="13"/>
    <s v="LuminousGlow Tinted Sunscreen 100ml"/>
    <x v="3"/>
    <n v="250"/>
    <n v="26.35"/>
    <n v="6587.5"/>
    <n v="9"/>
    <n v="2250"/>
    <n v="17.350000000000001"/>
    <n v="4337.5"/>
    <n v="0.65844402277039848"/>
    <s v="C0004"/>
    <s v="Enchanted Silk Creations"/>
    <s v="David Carter"/>
    <x v="1"/>
    <x v="2"/>
    <s v="New York City"/>
    <x v="1"/>
    <x v="0"/>
    <x v="10"/>
    <n v="13"/>
    <x v="45"/>
  </r>
  <r>
    <x v="228"/>
    <n v="51720"/>
    <x v="8"/>
    <x v="8"/>
    <s v="CrystalClear Hyaluronic Boost 30ml"/>
    <x v="1"/>
    <n v="150"/>
    <n v="19.100000000000001"/>
    <n v="2865"/>
    <n v="6.6"/>
    <n v="990"/>
    <n v="12.500000000000002"/>
    <n v="1875"/>
    <n v="0.65445026178010468"/>
    <s v="C0045"/>
    <s v="AuroraBlossom Essentials"/>
    <s v="Ashley Turner"/>
    <x v="2"/>
    <x v="13"/>
    <s v="Fresno"/>
    <x v="0"/>
    <x v="0"/>
    <x v="10"/>
    <n v="13"/>
    <x v="45"/>
  </r>
  <r>
    <x v="228"/>
    <n v="51721"/>
    <x v="39"/>
    <x v="39"/>
    <s v="SunGuard Shield SPF 50+ 50ml"/>
    <x v="3"/>
    <n v="50"/>
    <n v="14.45"/>
    <n v="722.5"/>
    <n v="4.45"/>
    <n v="222.5"/>
    <n v="10"/>
    <n v="500"/>
    <n v="0.69204152249134943"/>
    <s v="C0078"/>
    <s v="CosmoLink Incorporated"/>
    <s v="William Jenkins"/>
    <x v="3"/>
    <x v="6"/>
    <s v="Jacksonville"/>
    <x v="2"/>
    <x v="0"/>
    <x v="10"/>
    <n v="13"/>
    <x v="45"/>
  </r>
  <r>
    <x v="228"/>
    <n v="51722"/>
    <x v="0"/>
    <x v="0"/>
    <s v="HydraBloom Hydrating Moisturizer 100ml"/>
    <x v="0"/>
    <n v="50"/>
    <n v="24.85"/>
    <n v="1242.5"/>
    <n v="7.75"/>
    <n v="387.5"/>
    <n v="17.100000000000001"/>
    <n v="855"/>
    <n v="0.68812877263581484"/>
    <s v="C0018"/>
    <s v="Lucian Kingsley"/>
    <s v="Lauren King"/>
    <x v="4"/>
    <x v="11"/>
    <s v="Sioux Falls"/>
    <x v="3"/>
    <x v="0"/>
    <x v="10"/>
    <n v="13"/>
    <x v="45"/>
  </r>
  <r>
    <x v="228"/>
    <n v="51723"/>
    <x v="39"/>
    <x v="39"/>
    <s v="SunGuard Shield SPF 50+ 50ml"/>
    <x v="3"/>
    <n v="50"/>
    <n v="14.45"/>
    <n v="722.5"/>
    <n v="4.45"/>
    <n v="222.5"/>
    <n v="10"/>
    <n v="500"/>
    <n v="0.69204152249134943"/>
    <s v="C0056"/>
    <s v="Imogen West"/>
    <s v="Ava Franklin"/>
    <x v="1"/>
    <x v="33"/>
    <s v="Little Rock"/>
    <x v="2"/>
    <x v="0"/>
    <x v="10"/>
    <n v="13"/>
    <x v="45"/>
  </r>
  <r>
    <x v="228"/>
    <n v="51724"/>
    <x v="55"/>
    <x v="55"/>
    <s v="PureDerm Micro-Exfoliating Gel 50ml"/>
    <x v="7"/>
    <n v="50"/>
    <n v="17.649999999999999"/>
    <n v="882.49999999999989"/>
    <n v="7.55"/>
    <n v="377.5"/>
    <n v="10.099999999999998"/>
    <n v="504.99999999999989"/>
    <n v="0.57223796033994334"/>
    <s v="C0026"/>
    <s v="Golden Aura Creations"/>
    <s v="Samuel Moore"/>
    <x v="0"/>
    <x v="0"/>
    <s v="Albuquerque"/>
    <x v="0"/>
    <x v="0"/>
    <x v="10"/>
    <n v="13"/>
    <x v="45"/>
  </r>
  <r>
    <x v="228"/>
    <n v="51725"/>
    <x v="64"/>
    <x v="64"/>
    <s v="AquaFresh Hydrating Toner 100ml"/>
    <x v="4"/>
    <n v="100"/>
    <n v="9.4"/>
    <n v="940"/>
    <n v="3.3"/>
    <n v="330"/>
    <n v="6.1000000000000005"/>
    <n v="610"/>
    <n v="0.64893617021276595"/>
    <s v="C0061"/>
    <s v="Aurelia Quinn"/>
    <s v="Mia Hughes"/>
    <x v="2"/>
    <x v="13"/>
    <s v="Oakland"/>
    <x v="0"/>
    <x v="0"/>
    <x v="10"/>
    <n v="13"/>
    <x v="45"/>
  </r>
  <r>
    <x v="229"/>
    <n v="51726"/>
    <x v="32"/>
    <x v="32"/>
    <s v="AquaFresh Hydrating Toner 150ml"/>
    <x v="4"/>
    <n v="150"/>
    <n v="14.95"/>
    <n v="2242.5"/>
    <n v="4.45"/>
    <n v="667.5"/>
    <n v="10.5"/>
    <n v="1575"/>
    <n v="0.7023411371237458"/>
    <s v="C0009"/>
    <s v="Imelda Sinclair"/>
    <s v="William Jenkins"/>
    <x v="3"/>
    <x v="6"/>
    <s v="Miami"/>
    <x v="2"/>
    <x v="0"/>
    <x v="10"/>
    <n v="16"/>
    <x v="45"/>
  </r>
  <r>
    <x v="229"/>
    <n v="51727"/>
    <x v="49"/>
    <x v="49"/>
    <s v="TimelessElixir Anti-Wrinkle Serum 50ml"/>
    <x v="1"/>
    <n v="150"/>
    <n v="37.549999999999997"/>
    <n v="5632.5"/>
    <n v="14.25"/>
    <n v="2137.5"/>
    <n v="23.299999999999997"/>
    <n v="3495"/>
    <n v="0.62050599201065249"/>
    <s v="C0047"/>
    <s v="SilverWave Creations"/>
    <s v="Samuel Moore"/>
    <x v="0"/>
    <x v="0"/>
    <s v="Santa Fe"/>
    <x v="0"/>
    <x v="0"/>
    <x v="10"/>
    <n v="16"/>
    <x v="45"/>
  </r>
  <r>
    <x v="229"/>
    <n v="51728"/>
    <x v="25"/>
    <x v="25"/>
    <s v="PureFoam Renewing Cleanser 100ml"/>
    <x v="2"/>
    <n v="150"/>
    <n v="12.45"/>
    <n v="1867.5"/>
    <n v="5.2"/>
    <n v="780"/>
    <n v="7.2499999999999991"/>
    <n v="1087.5"/>
    <n v="0.58232931726907633"/>
    <s v="C0073"/>
    <s v="Atlas Kingsley"/>
    <s v="David Carter"/>
    <x v="1"/>
    <x v="2"/>
    <s v="Rochester"/>
    <x v="1"/>
    <x v="0"/>
    <x v="10"/>
    <n v="16"/>
    <x v="45"/>
  </r>
  <r>
    <x v="229"/>
    <n v="51729"/>
    <x v="8"/>
    <x v="8"/>
    <s v="CrystalClear Hyaluronic Boost 30ml"/>
    <x v="1"/>
    <n v="50"/>
    <n v="19.100000000000001"/>
    <n v="955.00000000000011"/>
    <n v="6.6"/>
    <n v="330"/>
    <n v="12.500000000000002"/>
    <n v="625.00000000000011"/>
    <n v="0.65445026178010479"/>
    <s v="C0020"/>
    <s v="Lyric Davenport"/>
    <s v="Elizabeth Young"/>
    <x v="2"/>
    <x v="13"/>
    <s v="San Diego"/>
    <x v="0"/>
    <x v="0"/>
    <x v="10"/>
    <n v="16"/>
    <x v="45"/>
  </r>
  <r>
    <x v="229"/>
    <n v="51730"/>
    <x v="1"/>
    <x v="1"/>
    <s v="VitaGlow Brightening Serum 30ml"/>
    <x v="1"/>
    <n v="100"/>
    <n v="22.1"/>
    <n v="2210"/>
    <n v="7.6"/>
    <n v="760"/>
    <n v="14.500000000000002"/>
    <n v="1450"/>
    <n v="0.65610859728506787"/>
    <s v="C0061"/>
    <s v="Aurelia Quinn"/>
    <s v="Mia Hughes"/>
    <x v="2"/>
    <x v="13"/>
    <s v="Oakland"/>
    <x v="0"/>
    <x v="0"/>
    <x v="10"/>
    <n v="16"/>
    <x v="45"/>
  </r>
  <r>
    <x v="229"/>
    <n v="51731"/>
    <x v="10"/>
    <x v="10"/>
    <s v="LuminousGlow Tinted Sunscreen 50ml"/>
    <x v="3"/>
    <n v="150"/>
    <n v="16.95"/>
    <n v="2542.5"/>
    <n v="5.2"/>
    <n v="780"/>
    <n v="11.75"/>
    <n v="1762.5"/>
    <n v="0.69321533923303835"/>
    <s v="C0036"/>
    <s v="MoonlightHarbor Beauty"/>
    <s v="Rachel Owens"/>
    <x v="4"/>
    <x v="31"/>
    <s v="Milwaukee"/>
    <x v="3"/>
    <x v="0"/>
    <x v="10"/>
    <n v="16"/>
    <x v="45"/>
  </r>
  <r>
    <x v="229"/>
    <n v="51732"/>
    <x v="16"/>
    <x v="16"/>
    <s v="FreshWipe Cleansing Towelettes  80s"/>
    <x v="6"/>
    <n v="50"/>
    <n v="14.55"/>
    <n v="727.5"/>
    <n v="6.55"/>
    <n v="327.5"/>
    <n v="8"/>
    <n v="400"/>
    <n v="0.54982817869415812"/>
    <s v="C0084"/>
    <s v="RadiantPetals Skincare"/>
    <s v="Joseph Simmons"/>
    <x v="4"/>
    <x v="28"/>
    <s v="Bismarck"/>
    <x v="3"/>
    <x v="0"/>
    <x v="10"/>
    <n v="16"/>
    <x v="45"/>
  </r>
  <r>
    <x v="229"/>
    <n v="51733"/>
    <x v="29"/>
    <x v="29"/>
    <s v="VitaGlow Brightening Serum 15ml"/>
    <x v="1"/>
    <n v="50"/>
    <n v="16.25"/>
    <n v="812.5"/>
    <n v="6.2"/>
    <n v="310"/>
    <n v="10.050000000000001"/>
    <n v="502.5"/>
    <n v="0.61846153846153851"/>
    <s v="C0001"/>
    <s v="Belle Glow Cosmetics"/>
    <s v="Elizabeth Young"/>
    <x v="2"/>
    <x v="13"/>
    <s v="Los Angeles"/>
    <x v="0"/>
    <x v="0"/>
    <x v="10"/>
    <n v="16"/>
    <x v="45"/>
  </r>
  <r>
    <x v="229"/>
    <n v="51734"/>
    <x v="21"/>
    <x v="21"/>
    <s v="RadiantGlow Gel Cleanser 100ml"/>
    <x v="2"/>
    <n v="50"/>
    <n v="12.25"/>
    <n v="612.5"/>
    <n v="4.45"/>
    <n v="222.5"/>
    <n v="7.8"/>
    <n v="390"/>
    <n v="0.63673469387755099"/>
    <s v="C0051"/>
    <s v="InfinitiCraft Corp."/>
    <s v="William Jenkins"/>
    <x v="3"/>
    <x v="6"/>
    <s v="Tampa"/>
    <x v="2"/>
    <x v="0"/>
    <x v="10"/>
    <n v="16"/>
    <x v="45"/>
  </r>
  <r>
    <x v="229"/>
    <n v="51735"/>
    <x v="29"/>
    <x v="29"/>
    <s v="VitaGlow Brightening Serum 15ml"/>
    <x v="1"/>
    <n v="150"/>
    <n v="16.25"/>
    <n v="2437.5"/>
    <n v="6.2"/>
    <n v="930"/>
    <n v="10.050000000000001"/>
    <n v="1507.5"/>
    <n v="0.61846153846153851"/>
    <s v="C0089"/>
    <s v="TerraFusion Group"/>
    <s v="Andrew Parker"/>
    <x v="3"/>
    <x v="36"/>
    <s v="Montpelier"/>
    <x v="1"/>
    <x v="0"/>
    <x v="10"/>
    <n v="16"/>
    <x v="45"/>
  </r>
  <r>
    <x v="229"/>
    <n v="51736"/>
    <x v="4"/>
    <x v="4"/>
    <s v="HydraBloom Hydrating Moisturizer 50ml"/>
    <x v="0"/>
    <n v="100"/>
    <n v="14.95"/>
    <n v="1495"/>
    <n v="4.45"/>
    <n v="445"/>
    <n v="10.5"/>
    <n v="1050"/>
    <n v="0.7023411371237458"/>
    <s v="C0016"/>
    <s v="Griffin Maddox"/>
    <s v="Rachel Owens"/>
    <x v="4"/>
    <x v="16"/>
    <s v="Chicago"/>
    <x v="3"/>
    <x v="0"/>
    <x v="10"/>
    <n v="16"/>
    <x v="45"/>
  </r>
  <r>
    <x v="229"/>
    <n v="51737"/>
    <x v="10"/>
    <x v="10"/>
    <s v="LuminousGlow Tinted Sunscreen 50ml"/>
    <x v="3"/>
    <n v="150"/>
    <n v="16.95"/>
    <n v="2542.5"/>
    <n v="5.2"/>
    <n v="780"/>
    <n v="11.75"/>
    <n v="1762.5"/>
    <n v="0.69321533923303835"/>
    <s v="C0045"/>
    <s v="AuroraBlossom Essentials"/>
    <s v="Ashley Turner"/>
    <x v="2"/>
    <x v="13"/>
    <s v="Fresno"/>
    <x v="0"/>
    <x v="0"/>
    <x v="10"/>
    <n v="16"/>
    <x v="45"/>
  </r>
  <r>
    <x v="230"/>
    <n v="51738"/>
    <x v="17"/>
    <x v="17"/>
    <s v="LuminousGlow Tinted Sunscreen 30ml"/>
    <x v="3"/>
    <n v="200"/>
    <n v="9.6000000000000014"/>
    <n v="1920.0000000000002"/>
    <n v="3.8"/>
    <n v="760"/>
    <n v="5.8000000000000016"/>
    <n v="1160.0000000000002"/>
    <n v="0.60416666666666674"/>
    <s v="C0030"/>
    <s v="BlossomRadiance Essentials"/>
    <s v="Michael Evans"/>
    <x v="1"/>
    <x v="10"/>
    <s v="San Antonio"/>
    <x v="2"/>
    <x v="0"/>
    <x v="10"/>
    <n v="17"/>
    <x v="45"/>
  </r>
  <r>
    <x v="230"/>
    <n v="51739"/>
    <x v="10"/>
    <x v="10"/>
    <s v="LuminousGlow Tinted Sunscreen 50ml"/>
    <x v="3"/>
    <n v="200"/>
    <n v="16.95"/>
    <n v="3390"/>
    <n v="5.2"/>
    <n v="1040"/>
    <n v="11.75"/>
    <n v="2350"/>
    <n v="0.69321533923303835"/>
    <s v="C0090"/>
    <s v="CrystalCrest Incorporated"/>
    <s v="Ava Franklin"/>
    <x v="1"/>
    <x v="44"/>
    <s v="Southaven"/>
    <x v="2"/>
    <x v="0"/>
    <x v="10"/>
    <n v="17"/>
    <x v="45"/>
  </r>
  <r>
    <x v="230"/>
    <n v="51740"/>
    <x v="14"/>
    <x v="14"/>
    <s v="DewDrop Hydration Sheet Mask"/>
    <x v="5"/>
    <n v="150"/>
    <n v="17.350000000000001"/>
    <n v="2602.5"/>
    <n v="7.45"/>
    <n v="1117.5"/>
    <n v="9.9000000000000021"/>
    <n v="1485"/>
    <n v="0.57060518731988474"/>
    <s v="C0007"/>
    <s v="Orion Sterling"/>
    <s v="Jessica Foster"/>
    <x v="2"/>
    <x v="20"/>
    <s v="Anchorage"/>
    <x v="0"/>
    <x v="0"/>
    <x v="10"/>
    <n v="17"/>
    <x v="45"/>
  </r>
  <r>
    <x v="230"/>
    <n v="51741"/>
    <x v="10"/>
    <x v="10"/>
    <s v="LuminousGlow Tinted Sunscreen 50ml"/>
    <x v="3"/>
    <n v="250"/>
    <n v="16.95"/>
    <n v="4237.5"/>
    <n v="5.2"/>
    <n v="1300"/>
    <n v="11.75"/>
    <n v="2937.5"/>
    <n v="0.69321533923303835"/>
    <s v="C0053"/>
    <s v="QuantumPulse Systems"/>
    <s v="Samantha Mitchell"/>
    <x v="4"/>
    <x v="17"/>
    <s v="Cleveland"/>
    <x v="3"/>
    <x v="0"/>
    <x v="10"/>
    <n v="17"/>
    <x v="45"/>
  </r>
  <r>
    <x v="230"/>
    <n v="51742"/>
    <x v="1"/>
    <x v="1"/>
    <s v="VitaGlow Brightening Serum 30ml"/>
    <x v="1"/>
    <n v="100"/>
    <n v="22.1"/>
    <n v="2210"/>
    <n v="7.6"/>
    <n v="760"/>
    <n v="14.500000000000002"/>
    <n v="1450"/>
    <n v="0.65610859728506787"/>
    <s v="C0025"/>
    <s v="Eamon Nash"/>
    <s v="Samuel Moore"/>
    <x v="0"/>
    <x v="1"/>
    <s v="Tucson"/>
    <x v="0"/>
    <x v="0"/>
    <x v="10"/>
    <n v="17"/>
    <x v="45"/>
  </r>
  <r>
    <x v="230"/>
    <n v="51743"/>
    <x v="42"/>
    <x v="42"/>
    <s v="AquaFresh Hydrating Toner 200ml"/>
    <x v="4"/>
    <n v="50"/>
    <n v="19.600000000000001"/>
    <n v="980.00000000000011"/>
    <n v="6.6"/>
    <n v="330"/>
    <n v="13.000000000000002"/>
    <n v="650.00000000000011"/>
    <n v="0.66326530612244905"/>
    <s v="C0094"/>
    <s v="RosyDream Skincare"/>
    <s v="Victoria Reed"/>
    <x v="2"/>
    <x v="24"/>
    <s v="Tacoma"/>
    <x v="0"/>
    <x v="0"/>
    <x v="10"/>
    <n v="17"/>
    <x v="45"/>
  </r>
  <r>
    <x v="230"/>
    <n v="51744"/>
    <x v="37"/>
    <x v="37"/>
    <s v="SunGuard Shield SPF 50+ 100ml"/>
    <x v="3"/>
    <n v="200"/>
    <n v="24.75"/>
    <n v="4950"/>
    <n v="7.75"/>
    <n v="1550"/>
    <n v="17"/>
    <n v="3400"/>
    <n v="0.68686868686868685"/>
    <s v="C0040"/>
    <s v="Atticus Quinn"/>
    <s v="Emily Clarke"/>
    <x v="3"/>
    <x v="29"/>
    <s v="Charlotte"/>
    <x v="2"/>
    <x v="0"/>
    <x v="10"/>
    <n v="17"/>
    <x v="45"/>
  </r>
  <r>
    <x v="230"/>
    <n v="51745"/>
    <x v="37"/>
    <x v="37"/>
    <s v="SunGuard Shield SPF 50+ 100ml"/>
    <x v="3"/>
    <n v="150"/>
    <n v="24.75"/>
    <n v="3712.5"/>
    <n v="7.75"/>
    <n v="1162.5"/>
    <n v="17"/>
    <n v="2550"/>
    <n v="0.68686868686868685"/>
    <s v="C0079"/>
    <s v="FusionDynamo Group"/>
    <s v="Rachel Owens"/>
    <x v="4"/>
    <x v="16"/>
    <s v="Peoria"/>
    <x v="3"/>
    <x v="0"/>
    <x v="10"/>
    <n v="17"/>
    <x v="45"/>
  </r>
  <r>
    <x v="230"/>
    <n v="51746"/>
    <x v="21"/>
    <x v="21"/>
    <s v="RadiantGlow Gel Cleanser 100ml"/>
    <x v="2"/>
    <n v="150"/>
    <n v="12.25"/>
    <n v="1837.5"/>
    <n v="4.45"/>
    <n v="667.5"/>
    <n v="7.8"/>
    <n v="1170"/>
    <n v="0.63673469387755099"/>
    <s v="C0036"/>
    <s v="MoonlightHarbor Beauty"/>
    <s v="Rachel Owens"/>
    <x v="4"/>
    <x v="31"/>
    <s v="Milwaukee"/>
    <x v="3"/>
    <x v="0"/>
    <x v="10"/>
    <n v="17"/>
    <x v="45"/>
  </r>
  <r>
    <x v="230"/>
    <n v="51747"/>
    <x v="58"/>
    <x v="58"/>
    <s v="ElixirMelt Makeup Remover Oil  150ml"/>
    <x v="6"/>
    <n v="50"/>
    <n v="10.45"/>
    <n v="522.5"/>
    <n v="5.2"/>
    <n v="260"/>
    <n v="5.2499999999999991"/>
    <n v="262.5"/>
    <n v="0.50239234449760761"/>
    <s v="C0042"/>
    <s v="Jasper Monroe"/>
    <s v="Nicholas Coleman"/>
    <x v="4"/>
    <x v="27"/>
    <s v="Detroit"/>
    <x v="3"/>
    <x v="0"/>
    <x v="10"/>
    <n v="17"/>
    <x v="45"/>
  </r>
  <r>
    <x v="231"/>
    <n v="51748"/>
    <x v="37"/>
    <x v="37"/>
    <s v="SunGuard Shield SPF 50+ 100ml"/>
    <x v="3"/>
    <n v="50"/>
    <n v="24.75"/>
    <n v="1237.5"/>
    <n v="7.75"/>
    <n v="387.5"/>
    <n v="17"/>
    <n v="850"/>
    <n v="0.68686868686868685"/>
    <s v="C0086"/>
    <s v="SparklingNova Corp."/>
    <s v="Jennifer Adams"/>
    <x v="1"/>
    <x v="10"/>
    <s v="Amarillo"/>
    <x v="2"/>
    <x v="0"/>
    <x v="10"/>
    <n v="18"/>
    <x v="46"/>
  </r>
  <r>
    <x v="231"/>
    <n v="51749"/>
    <x v="33"/>
    <x v="33"/>
    <s v="GlowRevive Detox Clay Mask 100g"/>
    <x v="5"/>
    <n v="100"/>
    <n v="18.95"/>
    <n v="1895"/>
    <n v="8.1999999999999993"/>
    <n v="820"/>
    <n v="10.75"/>
    <n v="1075"/>
    <n v="0.56728232189973615"/>
    <s v="C0013"/>
    <s v="Seraphina Sinclair"/>
    <s v="Jessica Foster"/>
    <x v="2"/>
    <x v="20"/>
    <s v="Wasilla"/>
    <x v="0"/>
    <x v="0"/>
    <x v="10"/>
    <n v="18"/>
    <x v="46"/>
  </r>
  <r>
    <x v="231"/>
    <n v="51750"/>
    <x v="8"/>
    <x v="8"/>
    <s v="CrystalClear Hyaluronic Boost 30ml"/>
    <x v="1"/>
    <n v="50"/>
    <n v="19.100000000000001"/>
    <n v="955.00000000000011"/>
    <n v="6.6"/>
    <n v="330"/>
    <n v="12.500000000000002"/>
    <n v="625.00000000000011"/>
    <n v="0.65445026178010479"/>
    <s v="C0059"/>
    <s v="Eamon Kingsley"/>
    <s v="James Edwards"/>
    <x v="3"/>
    <x v="37"/>
    <s v="Newark"/>
    <x v="1"/>
    <x v="0"/>
    <x v="10"/>
    <n v="18"/>
    <x v="46"/>
  </r>
  <r>
    <x v="231"/>
    <n v="51751"/>
    <x v="38"/>
    <x v="38"/>
    <s v="CrystalGlow Gentle Exfoliator 100ml"/>
    <x v="7"/>
    <n v="50"/>
    <n v="19.95"/>
    <n v="997.5"/>
    <n v="7.45"/>
    <n v="372.5"/>
    <n v="12.5"/>
    <n v="625"/>
    <n v="0.62656641604010022"/>
    <s v="C0027"/>
    <s v="PureHarbor Creations"/>
    <s v="Jennifer Adams"/>
    <x v="1"/>
    <x v="10"/>
    <s v="Austin"/>
    <x v="2"/>
    <x v="0"/>
    <x v="10"/>
    <n v="18"/>
    <x v="46"/>
  </r>
  <r>
    <x v="231"/>
    <n v="51752"/>
    <x v="22"/>
    <x v="22"/>
    <s v="PurePurge Micellar Cleansing Water 150ml"/>
    <x v="6"/>
    <n v="50"/>
    <n v="10.050000000000001"/>
    <n v="502.50000000000006"/>
    <n v="4.45"/>
    <n v="222.5"/>
    <n v="5.6000000000000005"/>
    <n v="280.00000000000006"/>
    <n v="0.55721393034825872"/>
    <s v="C0092"/>
    <s v="Lucius Flynn"/>
    <s v="Matthew Walker"/>
    <x v="1"/>
    <x v="23"/>
    <s v="Savannah"/>
    <x v="2"/>
    <x v="0"/>
    <x v="10"/>
    <n v="18"/>
    <x v="46"/>
  </r>
  <r>
    <x v="231"/>
    <n v="51753"/>
    <x v="43"/>
    <x v="43"/>
    <s v="PureFoam Renewing Cleanser 50ml"/>
    <x v="2"/>
    <n v="50"/>
    <n v="7"/>
    <n v="350"/>
    <n v="2.8"/>
    <n v="140"/>
    <n v="4.2"/>
    <n v="210"/>
    <n v="0.6"/>
    <s v="C0008"/>
    <s v="Serenity Sinclair"/>
    <s v="Ashley Turner"/>
    <x v="2"/>
    <x v="13"/>
    <s v="San Francisco"/>
    <x v="0"/>
    <x v="0"/>
    <x v="10"/>
    <n v="18"/>
    <x v="46"/>
  </r>
  <r>
    <x v="231"/>
    <n v="51754"/>
    <x v="0"/>
    <x v="0"/>
    <s v="HydraBloom Hydrating Moisturizer 100ml"/>
    <x v="0"/>
    <n v="50"/>
    <n v="24.85"/>
    <n v="1242.5"/>
    <n v="7.75"/>
    <n v="387.5"/>
    <n v="17.100000000000001"/>
    <n v="855"/>
    <n v="0.68812877263581484"/>
    <s v="C0045"/>
    <s v="AuroraBlossom Essentials"/>
    <s v="Ashley Turner"/>
    <x v="2"/>
    <x v="13"/>
    <s v="Fresno"/>
    <x v="0"/>
    <x v="0"/>
    <x v="10"/>
    <n v="18"/>
    <x v="46"/>
  </r>
  <r>
    <x v="231"/>
    <n v="51755"/>
    <x v="13"/>
    <x v="13"/>
    <s v="LuminousGlow Tinted Sunscreen 100ml"/>
    <x v="3"/>
    <n v="100"/>
    <n v="26.35"/>
    <n v="2635"/>
    <n v="9"/>
    <n v="900"/>
    <n v="17.350000000000001"/>
    <n v="1735"/>
    <n v="0.65844402277039848"/>
    <s v="C0071"/>
    <s v="Cressida Steele"/>
    <s v="Matthew Walker"/>
    <x v="1"/>
    <x v="40"/>
    <s v="Nashville"/>
    <x v="2"/>
    <x v="0"/>
    <x v="10"/>
    <n v="18"/>
    <x v="46"/>
  </r>
  <r>
    <x v="231"/>
    <n v="51756"/>
    <x v="8"/>
    <x v="8"/>
    <s v="CrystalClear Hyaluronic Boost 30ml"/>
    <x v="1"/>
    <n v="50"/>
    <n v="19.100000000000001"/>
    <n v="955.00000000000011"/>
    <n v="6.6"/>
    <n v="330"/>
    <n v="12.500000000000002"/>
    <n v="625.00000000000011"/>
    <n v="0.65445026178010479"/>
    <s v="C0018"/>
    <s v="Lucian Kingsley"/>
    <s v="Lauren King"/>
    <x v="4"/>
    <x v="11"/>
    <s v="Sioux Falls"/>
    <x v="3"/>
    <x v="0"/>
    <x v="10"/>
    <n v="18"/>
    <x v="46"/>
  </r>
  <r>
    <x v="231"/>
    <n v="51757"/>
    <x v="2"/>
    <x v="2"/>
    <s v="TimelessElixir Anti-Wrinkle Serum 30m"/>
    <x v="1"/>
    <n v="100"/>
    <n v="25.3"/>
    <n v="2530"/>
    <n v="9.4"/>
    <n v="940"/>
    <n v="15.9"/>
    <n v="1590"/>
    <n v="0.62845849802371545"/>
    <s v="C0054"/>
    <s v="HorizonFlare Corp."/>
    <s v="Daniel Nelson"/>
    <x v="0"/>
    <x v="3"/>
    <s v="Casper"/>
    <x v="0"/>
    <x v="0"/>
    <x v="10"/>
    <n v="18"/>
    <x v="46"/>
  </r>
  <r>
    <x v="231"/>
    <n v="51758"/>
    <x v="45"/>
    <x v="45"/>
    <s v="CrystalClear Hyaluronic Boost 50ml"/>
    <x v="1"/>
    <n v="50"/>
    <n v="29.65"/>
    <n v="1482.5"/>
    <n v="10.75"/>
    <n v="537.5"/>
    <n v="18.899999999999999"/>
    <n v="945"/>
    <n v="0.63743676222596968"/>
    <s v="C0072"/>
    <s v="BlossomLuxe Essentials"/>
    <s v="James Edwards"/>
    <x v="3"/>
    <x v="43"/>
    <s v="Philadelphia"/>
    <x v="1"/>
    <x v="0"/>
    <x v="10"/>
    <n v="18"/>
    <x v="46"/>
  </r>
  <r>
    <x v="231"/>
    <n v="51759"/>
    <x v="10"/>
    <x v="10"/>
    <s v="LuminousGlow Tinted Sunscreen 50ml"/>
    <x v="3"/>
    <n v="250"/>
    <n v="16.95"/>
    <n v="4237.5"/>
    <n v="5.2"/>
    <n v="1300"/>
    <n v="11.75"/>
    <n v="2937.5"/>
    <n v="0.69321533923303835"/>
    <s v="C0031"/>
    <s v="StellarWings Incorporated"/>
    <s v="Matthew Walker"/>
    <x v="1"/>
    <x v="23"/>
    <s v="Atlanta"/>
    <x v="2"/>
    <x v="0"/>
    <x v="10"/>
    <n v="18"/>
    <x v="46"/>
  </r>
  <r>
    <x v="232"/>
    <n v="51760"/>
    <x v="21"/>
    <x v="21"/>
    <s v="RadiantGlow Gel Cleanser 100ml"/>
    <x v="2"/>
    <n v="50"/>
    <n v="12.25"/>
    <n v="612.5"/>
    <n v="4.45"/>
    <n v="222.5"/>
    <n v="7.8"/>
    <n v="390"/>
    <n v="0.63673469387755099"/>
    <s v="C0087"/>
    <s v="QuantumRise Corp."/>
    <s v="Daniel Nelson"/>
    <x v="0"/>
    <x v="30"/>
    <s v="Colorado Springs"/>
    <x v="0"/>
    <x v="0"/>
    <x v="10"/>
    <n v="19"/>
    <x v="46"/>
  </r>
  <r>
    <x v="232"/>
    <n v="51761"/>
    <x v="3"/>
    <x v="3"/>
    <s v="RadiantGlow Gel Cleanser 200ml"/>
    <x v="2"/>
    <n v="150"/>
    <n v="20.350000000000001"/>
    <n v="3052.5"/>
    <n v="7.75"/>
    <n v="1162.5"/>
    <n v="12.600000000000001"/>
    <n v="1890"/>
    <n v="0.61916461916461918"/>
    <s v="C0045"/>
    <s v="AuroraBlossom Essentials"/>
    <s v="Ashley Turner"/>
    <x v="2"/>
    <x v="13"/>
    <s v="Fresno"/>
    <x v="0"/>
    <x v="0"/>
    <x v="10"/>
    <n v="19"/>
    <x v="46"/>
  </r>
  <r>
    <x v="232"/>
    <n v="51762"/>
    <x v="37"/>
    <x v="37"/>
    <s v="SunGuard Shield SPF 50+ 100ml"/>
    <x v="3"/>
    <n v="150"/>
    <n v="24.75"/>
    <n v="3712.5"/>
    <n v="7.75"/>
    <n v="1162.5"/>
    <n v="17"/>
    <n v="2550"/>
    <n v="0.68686868686868685"/>
    <s v="C0014"/>
    <s v="Stellar Dynamo Corp."/>
    <s v="Olivia Harrison"/>
    <x v="3"/>
    <x v="14"/>
    <s v="Richmond"/>
    <x v="2"/>
    <x v="0"/>
    <x v="10"/>
    <n v="19"/>
    <x v="46"/>
  </r>
  <r>
    <x v="232"/>
    <n v="51763"/>
    <x v="4"/>
    <x v="4"/>
    <s v="HydraBloom Hydrating Moisturizer 50ml"/>
    <x v="0"/>
    <n v="100"/>
    <n v="14.95"/>
    <n v="1495"/>
    <n v="4.45"/>
    <n v="445"/>
    <n v="10.5"/>
    <n v="1050"/>
    <n v="0.7023411371237458"/>
    <s v="C0061"/>
    <s v="Aurelia Quinn"/>
    <s v="Mia Hughes"/>
    <x v="2"/>
    <x v="13"/>
    <s v="Oakland"/>
    <x v="0"/>
    <x v="0"/>
    <x v="10"/>
    <n v="19"/>
    <x v="46"/>
  </r>
  <r>
    <x v="232"/>
    <n v="51764"/>
    <x v="23"/>
    <x v="23"/>
    <s v="RadiantGlow Gel Cleanser 50ml"/>
    <x v="2"/>
    <n v="100"/>
    <n v="4.7"/>
    <n v="470"/>
    <n v="2.2999999999999998"/>
    <n v="230"/>
    <n v="2.4000000000000004"/>
    <n v="240"/>
    <n v="0.51063829787234039"/>
    <s v="C0011"/>
    <s v="Celestial Silk Luxe Skincare"/>
    <s v="Joseph Simmons"/>
    <x v="4"/>
    <x v="19"/>
    <s v="Minneapolis"/>
    <x v="3"/>
    <x v="0"/>
    <x v="10"/>
    <n v="19"/>
    <x v="46"/>
  </r>
  <r>
    <x v="232"/>
    <n v="51765"/>
    <x v="43"/>
    <x v="43"/>
    <s v="PureFoam Renewing Cleanser 50ml"/>
    <x v="2"/>
    <n v="100"/>
    <n v="7"/>
    <n v="700"/>
    <n v="2.8"/>
    <n v="280"/>
    <n v="4.2"/>
    <n v="420"/>
    <n v="0.6"/>
    <s v="C0092"/>
    <s v="Lucius Flynn"/>
    <s v="Matthew Walker"/>
    <x v="1"/>
    <x v="23"/>
    <s v="Savannah"/>
    <x v="2"/>
    <x v="0"/>
    <x v="10"/>
    <n v="19"/>
    <x v="46"/>
  </r>
  <r>
    <x v="232"/>
    <n v="51766"/>
    <x v="20"/>
    <x v="20"/>
    <s v="VelvetSkin Renewing Scrub 100ml"/>
    <x v="7"/>
    <n v="100"/>
    <n v="20.849999999999998"/>
    <n v="2085"/>
    <n v="8.1999999999999993"/>
    <n v="820"/>
    <n v="12.649999999999999"/>
    <n v="1265"/>
    <n v="0.60671462829736211"/>
    <s v="C0007"/>
    <s v="Orion Sterling"/>
    <s v="Jessica Foster"/>
    <x v="2"/>
    <x v="20"/>
    <s v="Anchorage"/>
    <x v="0"/>
    <x v="0"/>
    <x v="10"/>
    <n v="19"/>
    <x v="46"/>
  </r>
  <r>
    <x v="232"/>
    <n v="51767"/>
    <x v="37"/>
    <x v="37"/>
    <s v="SunGuard Shield SPF 50+ 100ml"/>
    <x v="3"/>
    <n v="250"/>
    <n v="24.75"/>
    <n v="6187.5"/>
    <n v="7.75"/>
    <n v="1937.5"/>
    <n v="17"/>
    <n v="4250"/>
    <n v="0.68686868686868685"/>
    <s v="C0054"/>
    <s v="HorizonFlare Corp."/>
    <s v="Daniel Nelson"/>
    <x v="0"/>
    <x v="3"/>
    <s v="Casper"/>
    <x v="0"/>
    <x v="0"/>
    <x v="10"/>
    <n v="19"/>
    <x v="46"/>
  </r>
  <r>
    <x v="232"/>
    <n v="51768"/>
    <x v="34"/>
    <x v="34"/>
    <s v="HydraBloom Hydrating Moisturizer 30ml"/>
    <x v="0"/>
    <n v="100"/>
    <n v="8.1"/>
    <n v="810"/>
    <n v="3.3"/>
    <n v="330"/>
    <n v="4.8"/>
    <n v="480"/>
    <n v="0.59259259259259256"/>
    <s v="C0018"/>
    <s v="Lucian Kingsley"/>
    <s v="Lauren King"/>
    <x v="4"/>
    <x v="11"/>
    <s v="Sioux Falls"/>
    <x v="3"/>
    <x v="0"/>
    <x v="10"/>
    <n v="19"/>
    <x v="46"/>
  </r>
  <r>
    <x v="232"/>
    <n v="51769"/>
    <x v="0"/>
    <x v="0"/>
    <s v="HydraBloom Hydrating Moisturizer 100ml"/>
    <x v="0"/>
    <n v="50"/>
    <n v="24.85"/>
    <n v="1242.5"/>
    <n v="7.75"/>
    <n v="387.5"/>
    <n v="17.100000000000001"/>
    <n v="855"/>
    <n v="0.68812877263581484"/>
    <s v="C0069"/>
    <s v="RadiantElixir Skincare"/>
    <s v="Olivia Harrison"/>
    <x v="3"/>
    <x v="39"/>
    <s v="Wilmington"/>
    <x v="2"/>
    <x v="0"/>
    <x v="10"/>
    <n v="19"/>
    <x v="46"/>
  </r>
  <r>
    <x v="232"/>
    <n v="51770"/>
    <x v="4"/>
    <x v="4"/>
    <s v="HydraBloom Hydrating Moisturizer 50ml"/>
    <x v="0"/>
    <n v="100"/>
    <n v="14.95"/>
    <n v="1495"/>
    <n v="4.45"/>
    <n v="445"/>
    <n v="10.5"/>
    <n v="1050"/>
    <n v="0.7023411371237458"/>
    <s v="C0035"/>
    <s v="CrystalMist Skincare"/>
    <s v="Daniel Nelson"/>
    <x v="0"/>
    <x v="30"/>
    <s v="Denver"/>
    <x v="0"/>
    <x v="0"/>
    <x v="10"/>
    <n v="19"/>
    <x v="46"/>
  </r>
  <r>
    <x v="233"/>
    <n v="51771"/>
    <x v="0"/>
    <x v="0"/>
    <s v="HydraBloom Hydrating Moisturizer 100ml"/>
    <x v="0"/>
    <n v="100"/>
    <n v="24.85"/>
    <n v="2485"/>
    <n v="7.75"/>
    <n v="775"/>
    <n v="17.100000000000001"/>
    <n v="1710"/>
    <n v="0.68812877263581484"/>
    <s v="C0081"/>
    <s v="SecretSapphire Creations"/>
    <s v="David Carter"/>
    <x v="1"/>
    <x v="2"/>
    <s v="Syracuse"/>
    <x v="1"/>
    <x v="0"/>
    <x v="10"/>
    <n v="20"/>
    <x v="46"/>
  </r>
  <r>
    <x v="233"/>
    <n v="51772"/>
    <x v="10"/>
    <x v="10"/>
    <s v="LuminousGlow Tinted Sunscreen 50ml"/>
    <x v="3"/>
    <n v="200"/>
    <n v="16.95"/>
    <n v="3390"/>
    <n v="5.2"/>
    <n v="1040"/>
    <n v="11.75"/>
    <n v="2350"/>
    <n v="0.69321533923303835"/>
    <s v="C0048"/>
    <s v="Octavia Hart"/>
    <s v="Victoria Reed"/>
    <x v="2"/>
    <x v="24"/>
    <s v="Seattle"/>
    <x v="0"/>
    <x v="0"/>
    <x v="10"/>
    <n v="20"/>
    <x v="46"/>
  </r>
  <r>
    <x v="233"/>
    <n v="51773"/>
    <x v="43"/>
    <x v="43"/>
    <s v="PureFoam Renewing Cleanser 50ml"/>
    <x v="2"/>
    <n v="100"/>
    <n v="7"/>
    <n v="700"/>
    <n v="2.8"/>
    <n v="280"/>
    <n v="4.2"/>
    <n v="420"/>
    <n v="0.6"/>
    <s v="C0011"/>
    <s v="Celestial Silk Luxe Skincare"/>
    <s v="Joseph Simmons"/>
    <x v="4"/>
    <x v="19"/>
    <s v="Minneapolis"/>
    <x v="3"/>
    <x v="0"/>
    <x v="10"/>
    <n v="20"/>
    <x v="46"/>
  </r>
  <r>
    <x v="233"/>
    <n v="51774"/>
    <x v="8"/>
    <x v="8"/>
    <s v="CrystalClear Hyaluronic Boost 30ml"/>
    <x v="1"/>
    <n v="150"/>
    <n v="19.100000000000001"/>
    <n v="2865"/>
    <n v="6.6"/>
    <n v="990"/>
    <n v="12.500000000000002"/>
    <n v="1875"/>
    <n v="0.65445026178010468"/>
    <s v="C0068"/>
    <s v="IvoryRadiance Cosmetix"/>
    <s v="Olivia Harrison"/>
    <x v="3"/>
    <x v="7"/>
    <s v="Annapolis"/>
    <x v="2"/>
    <x v="0"/>
    <x v="10"/>
    <n v="20"/>
    <x v="46"/>
  </r>
  <r>
    <x v="233"/>
    <n v="51775"/>
    <x v="21"/>
    <x v="21"/>
    <s v="RadiantGlow Gel Cleanser 100ml"/>
    <x v="2"/>
    <n v="50"/>
    <n v="12.25"/>
    <n v="612.5"/>
    <n v="4.45"/>
    <n v="222.5"/>
    <n v="7.8"/>
    <n v="390"/>
    <n v="0.63673469387755099"/>
    <s v="C0023"/>
    <s v="Rosy Hue Beauty"/>
    <s v="Benjamin Ingram"/>
    <x v="0"/>
    <x v="22"/>
    <s v="Boise"/>
    <x v="0"/>
    <x v="0"/>
    <x v="10"/>
    <n v="20"/>
    <x v="46"/>
  </r>
  <r>
    <x v="233"/>
    <n v="51776"/>
    <x v="5"/>
    <x v="5"/>
    <s v="ClearSkies UV Defense SPF 30 50ml"/>
    <x v="3"/>
    <n v="200"/>
    <n v="18.95"/>
    <n v="3790"/>
    <n v="6.55"/>
    <n v="1310"/>
    <n v="12.399999999999999"/>
    <n v="2480"/>
    <n v="0.65435356200527706"/>
    <s v="C0098"/>
    <s v="Persephone Harper"/>
    <s v="Benjamin Lawson"/>
    <x v="1"/>
    <x v="8"/>
    <s v="Springfield"/>
    <x v="3"/>
    <x v="0"/>
    <x v="10"/>
    <n v="20"/>
    <x v="46"/>
  </r>
  <r>
    <x v="233"/>
    <n v="51777"/>
    <x v="3"/>
    <x v="3"/>
    <s v="RadiantGlow Gel Cleanser 200ml"/>
    <x v="2"/>
    <n v="100"/>
    <n v="20.350000000000001"/>
    <n v="2035.0000000000002"/>
    <n v="7.75"/>
    <n v="775"/>
    <n v="12.600000000000001"/>
    <n v="1260.0000000000002"/>
    <n v="0.61916461916461918"/>
    <s v="C0042"/>
    <s v="Jasper Monroe"/>
    <s v="Nicholas Coleman"/>
    <x v="4"/>
    <x v="27"/>
    <s v="Detroit"/>
    <x v="3"/>
    <x v="0"/>
    <x v="10"/>
    <n v="20"/>
    <x v="46"/>
  </r>
  <r>
    <x v="233"/>
    <n v="51778"/>
    <x v="34"/>
    <x v="34"/>
    <s v="HydraBloom Hydrating Moisturizer 30ml"/>
    <x v="0"/>
    <n v="100"/>
    <n v="8.1"/>
    <n v="810"/>
    <n v="3.3"/>
    <n v="330"/>
    <n v="4.8"/>
    <n v="480"/>
    <n v="0.59259259259259256"/>
    <s v="C0003"/>
    <s v="Rosy Flair Beauty"/>
    <s v="Elizabeth Young"/>
    <x v="2"/>
    <x v="13"/>
    <s v="Los Angeles"/>
    <x v="0"/>
    <x v="0"/>
    <x v="10"/>
    <n v="20"/>
    <x v="46"/>
  </r>
  <r>
    <x v="233"/>
    <n v="51779"/>
    <x v="4"/>
    <x v="4"/>
    <s v="HydraBloom Hydrating Moisturizer 50ml"/>
    <x v="0"/>
    <n v="100"/>
    <n v="14.95"/>
    <n v="1495"/>
    <n v="4.45"/>
    <n v="445"/>
    <n v="10.5"/>
    <n v="1050"/>
    <n v="0.7023411371237458"/>
    <s v="C0059"/>
    <s v="Eamon Kingsley"/>
    <s v="James Edwards"/>
    <x v="3"/>
    <x v="37"/>
    <s v="Newark"/>
    <x v="1"/>
    <x v="0"/>
    <x v="10"/>
    <n v="20"/>
    <x v="46"/>
  </r>
  <r>
    <x v="234"/>
    <n v="51780"/>
    <x v="43"/>
    <x v="43"/>
    <s v="PureFoam Renewing Cleanser 50ml"/>
    <x v="2"/>
    <n v="150"/>
    <n v="7"/>
    <n v="1050"/>
    <n v="2.8"/>
    <n v="420"/>
    <n v="4.2"/>
    <n v="630"/>
    <n v="0.6"/>
    <s v="C0076"/>
    <s v="ThunderWave Technologies"/>
    <s v="Andrew Parker"/>
    <x v="3"/>
    <x v="42"/>
    <s v="Boston"/>
    <x v="1"/>
    <x v="0"/>
    <x v="10"/>
    <n v="23"/>
    <x v="46"/>
  </r>
  <r>
    <x v="234"/>
    <n v="51781"/>
    <x v="43"/>
    <x v="43"/>
    <s v="PureFoam Renewing Cleanser 50ml"/>
    <x v="2"/>
    <n v="100"/>
    <n v="7"/>
    <n v="700"/>
    <n v="2.8"/>
    <n v="280"/>
    <n v="4.2"/>
    <n v="420"/>
    <n v="0.6"/>
    <s v="C0029"/>
    <s v="OpulentSilk Beauty"/>
    <s v="Samantha Mitchell"/>
    <x v="4"/>
    <x v="15"/>
    <s v="Louisville"/>
    <x v="2"/>
    <x v="0"/>
    <x v="10"/>
    <n v="23"/>
    <x v="46"/>
  </r>
  <r>
    <x v="234"/>
    <n v="51782"/>
    <x v="13"/>
    <x v="13"/>
    <s v="LuminousGlow Tinted Sunscreen 100ml"/>
    <x v="3"/>
    <n v="150"/>
    <n v="26.35"/>
    <n v="3952.5"/>
    <n v="9"/>
    <n v="1350"/>
    <n v="17.350000000000001"/>
    <n v="2602.5"/>
    <n v="0.65844402277039848"/>
    <s v="C0089"/>
    <s v="TerraFusion Group"/>
    <s v="Andrew Parker"/>
    <x v="3"/>
    <x v="36"/>
    <s v="Montpelier"/>
    <x v="1"/>
    <x v="0"/>
    <x v="10"/>
    <n v="23"/>
    <x v="46"/>
  </r>
  <r>
    <x v="234"/>
    <n v="51783"/>
    <x v="14"/>
    <x v="14"/>
    <s v="DewDrop Hydration Sheet Mask"/>
    <x v="5"/>
    <n v="50"/>
    <n v="17.350000000000001"/>
    <n v="867.50000000000011"/>
    <n v="7.45"/>
    <n v="372.5"/>
    <n v="9.9000000000000021"/>
    <n v="495.00000000000011"/>
    <n v="0.57060518731988474"/>
    <s v="C0052"/>
    <s v="OceanQuest Enterprises"/>
    <s v="Emily Clarke"/>
    <x v="3"/>
    <x v="9"/>
    <s v="Charleston"/>
    <x v="2"/>
    <x v="0"/>
    <x v="10"/>
    <n v="23"/>
    <x v="46"/>
  </r>
  <r>
    <x v="234"/>
    <n v="51784"/>
    <x v="39"/>
    <x v="39"/>
    <s v="SunGuard Shield SPF 50+ 50ml"/>
    <x v="3"/>
    <n v="150"/>
    <n v="14.45"/>
    <n v="2167.5"/>
    <n v="4.45"/>
    <n v="667.5"/>
    <n v="10"/>
    <n v="1500"/>
    <n v="0.69204152249134943"/>
    <s v="C0009"/>
    <s v="Imelda Sinclair"/>
    <s v="William Jenkins"/>
    <x v="3"/>
    <x v="6"/>
    <s v="Miami"/>
    <x v="2"/>
    <x v="0"/>
    <x v="10"/>
    <n v="23"/>
    <x v="46"/>
  </r>
  <r>
    <x v="234"/>
    <n v="51785"/>
    <x v="17"/>
    <x v="17"/>
    <s v="LuminousGlow Tinted Sunscreen 30ml"/>
    <x v="3"/>
    <n v="100"/>
    <n v="9.6000000000000014"/>
    <n v="960.00000000000011"/>
    <n v="3.8"/>
    <n v="380"/>
    <n v="5.8000000000000016"/>
    <n v="580.00000000000011"/>
    <n v="0.60416666666666674"/>
    <s v="C0046"/>
    <s v="CrimsonPeak Ventures"/>
    <s v="Michael Evans"/>
    <x v="1"/>
    <x v="10"/>
    <s v="Fort Worth"/>
    <x v="2"/>
    <x v="0"/>
    <x v="10"/>
    <n v="23"/>
    <x v="46"/>
  </r>
  <r>
    <x v="234"/>
    <n v="51786"/>
    <x v="8"/>
    <x v="8"/>
    <s v="CrystalClear Hyaluronic Boost 30ml"/>
    <x v="1"/>
    <n v="100"/>
    <n v="19.100000000000001"/>
    <n v="1910.0000000000002"/>
    <n v="6.6"/>
    <n v="660"/>
    <n v="12.500000000000002"/>
    <n v="1250.0000000000002"/>
    <n v="0.65445026178010479"/>
    <s v="C0070"/>
    <s v="PurePetals Beauty"/>
    <s v="Nicholas Coleman"/>
    <x v="4"/>
    <x v="27"/>
    <s v="Lansing"/>
    <x v="3"/>
    <x v="0"/>
    <x v="10"/>
    <n v="23"/>
    <x v="46"/>
  </r>
  <r>
    <x v="234"/>
    <n v="51787"/>
    <x v="8"/>
    <x v="8"/>
    <s v="CrystalClear Hyaluronic Boost 30ml"/>
    <x v="1"/>
    <n v="150"/>
    <n v="19.100000000000001"/>
    <n v="2865"/>
    <n v="6.6"/>
    <n v="990"/>
    <n v="12.500000000000002"/>
    <n v="1875"/>
    <n v="0.65445026178010468"/>
    <s v="C0016"/>
    <s v="Griffin Maddox"/>
    <s v="Rachel Owens"/>
    <x v="4"/>
    <x v="16"/>
    <s v="Chicago"/>
    <x v="3"/>
    <x v="0"/>
    <x v="10"/>
    <n v="23"/>
    <x v="46"/>
  </r>
  <r>
    <x v="234"/>
    <n v="51788"/>
    <x v="38"/>
    <x v="38"/>
    <s v="CrystalGlow Gentle Exfoliator 100ml"/>
    <x v="7"/>
    <n v="50"/>
    <n v="19.95"/>
    <n v="997.5"/>
    <n v="7.45"/>
    <n v="372.5"/>
    <n v="12.5"/>
    <n v="625"/>
    <n v="0.62656641604010022"/>
    <s v="C0073"/>
    <s v="Atlas Kingsley"/>
    <s v="David Carter"/>
    <x v="1"/>
    <x v="2"/>
    <s v="Rochester"/>
    <x v="1"/>
    <x v="0"/>
    <x v="10"/>
    <n v="23"/>
    <x v="46"/>
  </r>
  <r>
    <x v="234"/>
    <n v="51789"/>
    <x v="25"/>
    <x v="25"/>
    <s v="PureFoam Renewing Cleanser 100ml"/>
    <x v="2"/>
    <n v="50"/>
    <n v="12.45"/>
    <n v="622.5"/>
    <n v="5.2"/>
    <n v="260"/>
    <n v="7.2499999999999991"/>
    <n v="362.5"/>
    <n v="0.58232931726907633"/>
    <s v="C0038"/>
    <s v="StarryGrace Luxe Skincare"/>
    <s v="Olivia Harrison"/>
    <x v="3"/>
    <x v="7"/>
    <s v="Baltimore"/>
    <x v="2"/>
    <x v="0"/>
    <x v="10"/>
    <n v="23"/>
    <x v="46"/>
  </r>
  <r>
    <x v="235"/>
    <n v="51790"/>
    <x v="2"/>
    <x v="2"/>
    <s v="TimelessElixir Anti-Wrinkle Serum 30m"/>
    <x v="1"/>
    <n v="100"/>
    <n v="25.3"/>
    <n v="2530"/>
    <n v="9.4"/>
    <n v="940"/>
    <n v="15.9"/>
    <n v="1590"/>
    <n v="0.62845849802371545"/>
    <s v="C0095"/>
    <s v="OpalBlossom Beauty"/>
    <s v="Jessica Foster"/>
    <x v="2"/>
    <x v="20"/>
    <s v="Seward"/>
    <x v="0"/>
    <x v="0"/>
    <x v="10"/>
    <n v="24"/>
    <x v="46"/>
  </r>
  <r>
    <x v="235"/>
    <n v="51791"/>
    <x v="21"/>
    <x v="21"/>
    <s v="RadiantGlow Gel Cleanser 100ml"/>
    <x v="2"/>
    <n v="50"/>
    <n v="12.25"/>
    <n v="612.5"/>
    <n v="4.45"/>
    <n v="222.5"/>
    <n v="7.8"/>
    <n v="390"/>
    <n v="0.63673469387755099"/>
    <s v="C0005"/>
    <s v="Rylan Callahan"/>
    <s v="Michael Evans"/>
    <x v="1"/>
    <x v="10"/>
    <s v="Houston"/>
    <x v="2"/>
    <x v="0"/>
    <x v="10"/>
    <n v="24"/>
    <x v="46"/>
  </r>
  <r>
    <x v="235"/>
    <n v="51792"/>
    <x v="4"/>
    <x v="4"/>
    <s v="HydraBloom Hydrating Moisturizer 50ml"/>
    <x v="0"/>
    <n v="50"/>
    <n v="14.95"/>
    <n v="747.5"/>
    <n v="4.45"/>
    <n v="222.5"/>
    <n v="10.5"/>
    <n v="525"/>
    <n v="0.7023411371237458"/>
    <s v="C0062"/>
    <s v="Nikolai Hayes"/>
    <s v="Benjamin Ingram"/>
    <x v="0"/>
    <x v="38"/>
    <s v="Billings"/>
    <x v="0"/>
    <x v="0"/>
    <x v="10"/>
    <n v="24"/>
    <x v="46"/>
  </r>
  <r>
    <x v="235"/>
    <n v="51793"/>
    <x v="2"/>
    <x v="2"/>
    <s v="TimelessElixir Anti-Wrinkle Serum 30m"/>
    <x v="1"/>
    <n v="100"/>
    <n v="25.3"/>
    <n v="2530"/>
    <n v="9.4"/>
    <n v="940"/>
    <n v="15.9"/>
    <n v="1590"/>
    <n v="0.62845849802371545"/>
    <s v="C0026"/>
    <s v="Golden Aura Creations"/>
    <s v="Samuel Moore"/>
    <x v="0"/>
    <x v="0"/>
    <s v="Albuquerque"/>
    <x v="0"/>
    <x v="0"/>
    <x v="10"/>
    <n v="24"/>
    <x v="46"/>
  </r>
  <r>
    <x v="235"/>
    <n v="51794"/>
    <x v="11"/>
    <x v="11"/>
    <s v="ClearSkies UV Defense SPF 30 100ml"/>
    <x v="3"/>
    <n v="250"/>
    <n v="32.549999999999997"/>
    <n v="8137.4999999999991"/>
    <n v="11.25"/>
    <n v="2812.5"/>
    <n v="21.299999999999997"/>
    <n v="5324.9999999999991"/>
    <n v="0.65437788018433174"/>
    <s v="C0061"/>
    <s v="Aurelia Quinn"/>
    <s v="Mia Hughes"/>
    <x v="2"/>
    <x v="13"/>
    <s v="Oakland"/>
    <x v="0"/>
    <x v="0"/>
    <x v="10"/>
    <n v="24"/>
    <x v="46"/>
  </r>
  <r>
    <x v="235"/>
    <n v="51795"/>
    <x v="35"/>
    <x v="35"/>
    <s v="DreamSoothe Overnight Mask 50g"/>
    <x v="5"/>
    <n v="100"/>
    <n v="14.25"/>
    <n v="1425"/>
    <n v="6.55"/>
    <n v="655"/>
    <n v="7.7"/>
    <n v="770"/>
    <n v="0.54035087719298247"/>
    <s v="C0012"/>
    <s v="Radiant Craft Incorporated"/>
    <s v="Samuel Moore"/>
    <x v="0"/>
    <x v="1"/>
    <s v="Phoenix"/>
    <x v="0"/>
    <x v="0"/>
    <x v="10"/>
    <n v="24"/>
    <x v="46"/>
  </r>
  <r>
    <x v="235"/>
    <n v="51796"/>
    <x v="37"/>
    <x v="37"/>
    <s v="SunGuard Shield SPF 50+ 100ml"/>
    <x v="3"/>
    <n v="150"/>
    <n v="24.75"/>
    <n v="3712.5"/>
    <n v="7.75"/>
    <n v="1162.5"/>
    <n v="17"/>
    <n v="2550"/>
    <n v="0.68686868686868685"/>
    <s v="C0058"/>
    <s v="Octavia Tate"/>
    <s v="Andrew Parker"/>
    <x v="3"/>
    <x v="36"/>
    <s v="Burlington"/>
    <x v="1"/>
    <x v="0"/>
    <x v="10"/>
    <n v="24"/>
    <x v="46"/>
  </r>
  <r>
    <x v="235"/>
    <n v="51797"/>
    <x v="2"/>
    <x v="2"/>
    <s v="TimelessElixir Anti-Wrinkle Serum 30m"/>
    <x v="1"/>
    <n v="50"/>
    <n v="25.3"/>
    <n v="1265"/>
    <n v="9.4"/>
    <n v="470"/>
    <n v="15.9"/>
    <n v="795"/>
    <n v="0.62845849802371545"/>
    <s v="C0082"/>
    <s v="OpulentFlair Beauty"/>
    <s v="Jennifer Adams"/>
    <x v="1"/>
    <x v="10"/>
    <s v="El Paso"/>
    <x v="2"/>
    <x v="0"/>
    <x v="10"/>
    <n v="24"/>
    <x v="46"/>
  </r>
  <r>
    <x v="235"/>
    <n v="51798"/>
    <x v="8"/>
    <x v="8"/>
    <s v="CrystalClear Hyaluronic Boost 30ml"/>
    <x v="1"/>
    <n v="100"/>
    <n v="19.100000000000001"/>
    <n v="1910.0000000000002"/>
    <n v="6.6"/>
    <n v="660"/>
    <n v="12.500000000000002"/>
    <n v="1250.0000000000002"/>
    <n v="0.65445026178010479"/>
    <s v="C0036"/>
    <s v="MoonlightHarbor Beauty"/>
    <s v="Rachel Owens"/>
    <x v="4"/>
    <x v="31"/>
    <s v="Milwaukee"/>
    <x v="3"/>
    <x v="0"/>
    <x v="10"/>
    <n v="24"/>
    <x v="46"/>
  </r>
  <r>
    <x v="235"/>
    <n v="51799"/>
    <x v="4"/>
    <x v="4"/>
    <s v="HydraBloom Hydrating Moisturizer 50ml"/>
    <x v="0"/>
    <n v="100"/>
    <n v="14.95"/>
    <n v="1495"/>
    <n v="4.45"/>
    <n v="445"/>
    <n v="10.5"/>
    <n v="1050"/>
    <n v="0.7023411371237458"/>
    <s v="C0079"/>
    <s v="FusionDynamo Group"/>
    <s v="Rachel Owens"/>
    <x v="4"/>
    <x v="16"/>
    <s v="Peoria"/>
    <x v="3"/>
    <x v="0"/>
    <x v="10"/>
    <n v="24"/>
    <x v="46"/>
  </r>
  <r>
    <x v="235"/>
    <n v="51800"/>
    <x v="37"/>
    <x v="37"/>
    <s v="SunGuard Shield SPF 50+ 100ml"/>
    <x v="3"/>
    <n v="250"/>
    <n v="24.75"/>
    <n v="6187.5"/>
    <n v="7.75"/>
    <n v="1937.5"/>
    <n v="17"/>
    <n v="4250"/>
    <n v="0.68686868686868685"/>
    <s v="C0041"/>
    <s v="Cassiopeia Dawson"/>
    <s v="Benjamin Lawson"/>
    <x v="1"/>
    <x v="5"/>
    <s v="Oklahoma City"/>
    <x v="2"/>
    <x v="0"/>
    <x v="10"/>
    <n v="24"/>
    <x v="46"/>
  </r>
  <r>
    <x v="236"/>
    <n v="51801"/>
    <x v="0"/>
    <x v="0"/>
    <s v="HydraBloom Hydrating Moisturizer 100ml"/>
    <x v="0"/>
    <n v="150"/>
    <n v="24.85"/>
    <n v="3727.5"/>
    <n v="7.75"/>
    <n v="1162.5"/>
    <n v="17.100000000000001"/>
    <n v="2565"/>
    <n v="0.68812877263581484"/>
    <s v="C0099"/>
    <s v="SolarCrest Corp."/>
    <s v="James Edwards"/>
    <x v="3"/>
    <x v="43"/>
    <s v="Harrisburg"/>
    <x v="1"/>
    <x v="0"/>
    <x v="10"/>
    <n v="25"/>
    <x v="47"/>
  </r>
  <r>
    <x v="236"/>
    <n v="51802"/>
    <x v="20"/>
    <x v="20"/>
    <s v="VelvetSkin Renewing Scrub 100ml"/>
    <x v="7"/>
    <n v="50"/>
    <n v="20.849999999999998"/>
    <n v="1042.5"/>
    <n v="8.1999999999999993"/>
    <n v="410"/>
    <n v="12.649999999999999"/>
    <n v="632.5"/>
    <n v="0.60671462829736211"/>
    <s v="C0008"/>
    <s v="Serenity Sinclair"/>
    <s v="Ashley Turner"/>
    <x v="2"/>
    <x v="13"/>
    <s v="San Francisco"/>
    <x v="0"/>
    <x v="0"/>
    <x v="10"/>
    <n v="25"/>
    <x v="47"/>
  </r>
  <r>
    <x v="236"/>
    <n v="51803"/>
    <x v="13"/>
    <x v="13"/>
    <s v="LuminousGlow Tinted Sunscreen 100ml"/>
    <x v="3"/>
    <n v="250"/>
    <n v="26.35"/>
    <n v="6587.5"/>
    <n v="9"/>
    <n v="2250"/>
    <n v="17.350000000000001"/>
    <n v="4337.5"/>
    <n v="0.65844402277039848"/>
    <s v="C0055"/>
    <s v="TimelessAura Luxe Skincare"/>
    <s v="Samantha Mitchell"/>
    <x v="4"/>
    <x v="32"/>
    <s v="Charleston"/>
    <x v="2"/>
    <x v="0"/>
    <x v="10"/>
    <n v="25"/>
    <x v="47"/>
  </r>
  <r>
    <x v="236"/>
    <n v="51804"/>
    <x v="39"/>
    <x v="39"/>
    <s v="SunGuard Shield SPF 50+ 50ml"/>
    <x v="3"/>
    <n v="200"/>
    <n v="14.45"/>
    <n v="2890"/>
    <n v="4.45"/>
    <n v="890"/>
    <n v="10"/>
    <n v="2000"/>
    <n v="0.69204152249134943"/>
    <s v="C0020"/>
    <s v="Lyric Davenport"/>
    <s v="Elizabeth Young"/>
    <x v="2"/>
    <x v="13"/>
    <s v="San Diego"/>
    <x v="0"/>
    <x v="0"/>
    <x v="10"/>
    <n v="25"/>
    <x v="47"/>
  </r>
  <r>
    <x v="236"/>
    <n v="51805"/>
    <x v="40"/>
    <x v="40"/>
    <s v="CalmBliss Soothing Toner 150ml"/>
    <x v="4"/>
    <n v="50"/>
    <n v="19.25"/>
    <n v="962.5"/>
    <n v="6.55"/>
    <n v="327.5"/>
    <n v="12.7"/>
    <n v="635"/>
    <n v="0.65974025974025974"/>
    <s v="C0074"/>
    <s v="Seraphina Wilde"/>
    <s v="Lauren King"/>
    <x v="4"/>
    <x v="41"/>
    <s v="Lincoln"/>
    <x v="3"/>
    <x v="0"/>
    <x v="10"/>
    <n v="25"/>
    <x v="47"/>
  </r>
  <r>
    <x v="236"/>
    <n v="51806"/>
    <x v="21"/>
    <x v="21"/>
    <s v="RadiantGlow Gel Cleanser 100ml"/>
    <x v="2"/>
    <n v="100"/>
    <n v="12.25"/>
    <n v="1225"/>
    <n v="4.45"/>
    <n v="445"/>
    <n v="7.8"/>
    <n v="780"/>
    <n v="0.63673469387755099"/>
    <s v="C0032"/>
    <s v="AquaFusion Incorporated"/>
    <s v="Ashley Turner"/>
    <x v="2"/>
    <x v="13"/>
    <s v="San Jose"/>
    <x v="0"/>
    <x v="0"/>
    <x v="10"/>
    <n v="25"/>
    <x v="47"/>
  </r>
  <r>
    <x v="236"/>
    <n v="51807"/>
    <x v="5"/>
    <x v="5"/>
    <s v="ClearSkies UV Defense SPF 30 50ml"/>
    <x v="3"/>
    <n v="250"/>
    <n v="18.95"/>
    <n v="4737.5"/>
    <n v="6.55"/>
    <n v="1637.5"/>
    <n v="12.399999999999999"/>
    <n v="3100"/>
    <n v="0.65435356200527706"/>
    <s v="C0088"/>
    <s v="BlueAegis Technologies"/>
    <s v="Grace Allen"/>
    <x v="2"/>
    <x v="20"/>
    <s v="Juneau"/>
    <x v="0"/>
    <x v="0"/>
    <x v="10"/>
    <n v="25"/>
    <x v="47"/>
  </r>
  <r>
    <x v="236"/>
    <n v="51808"/>
    <x v="37"/>
    <x v="37"/>
    <s v="SunGuard Shield SPF 50+ 100ml"/>
    <x v="3"/>
    <n v="150"/>
    <n v="24.75"/>
    <n v="3712.5"/>
    <n v="7.75"/>
    <n v="1162.5"/>
    <n v="17"/>
    <n v="2550"/>
    <n v="0.68686868686868685"/>
    <s v="C0040"/>
    <s v="Atticus Quinn"/>
    <s v="Emily Clarke"/>
    <x v="3"/>
    <x v="29"/>
    <s v="Charlotte"/>
    <x v="2"/>
    <x v="0"/>
    <x v="10"/>
    <n v="25"/>
    <x v="47"/>
  </r>
  <r>
    <x v="236"/>
    <n v="51809"/>
    <x v="11"/>
    <x v="11"/>
    <s v="ClearSkies UV Defense SPF 30 100ml"/>
    <x v="3"/>
    <n v="150"/>
    <n v="32.549999999999997"/>
    <n v="4882.5"/>
    <n v="11.25"/>
    <n v="1687.5"/>
    <n v="21.299999999999997"/>
    <n v="3195"/>
    <n v="0.65437788018433185"/>
    <s v="C0063"/>
    <s v="Amara Wilde"/>
    <s v="Michael Evans"/>
    <x v="1"/>
    <x v="10"/>
    <s v="San Antonio"/>
    <x v="2"/>
    <x v="0"/>
    <x v="10"/>
    <n v="25"/>
    <x v="47"/>
  </r>
  <r>
    <x v="236"/>
    <n v="51810"/>
    <x v="34"/>
    <x v="34"/>
    <s v="HydraBloom Hydrating Moisturizer 30ml"/>
    <x v="0"/>
    <n v="50"/>
    <n v="8.1"/>
    <n v="405"/>
    <n v="3.3"/>
    <n v="165"/>
    <n v="4.8"/>
    <n v="240"/>
    <n v="0.59259259259259256"/>
    <s v="C0027"/>
    <s v="PureHarbor Creations"/>
    <s v="Jennifer Adams"/>
    <x v="1"/>
    <x v="10"/>
    <s v="Austin"/>
    <x v="2"/>
    <x v="0"/>
    <x v="10"/>
    <n v="25"/>
    <x v="47"/>
  </r>
  <r>
    <x v="236"/>
    <n v="51811"/>
    <x v="13"/>
    <x v="13"/>
    <s v="LuminousGlow Tinted Sunscreen 100ml"/>
    <x v="3"/>
    <n v="100"/>
    <n v="26.35"/>
    <n v="2635"/>
    <n v="9"/>
    <n v="900"/>
    <n v="17.350000000000001"/>
    <n v="1735"/>
    <n v="0.65844402277039848"/>
    <s v="C0094"/>
    <s v="RosyDream Skincare"/>
    <s v="Victoria Reed"/>
    <x v="2"/>
    <x v="24"/>
    <s v="Tacoma"/>
    <x v="0"/>
    <x v="0"/>
    <x v="10"/>
    <n v="25"/>
    <x v="47"/>
  </r>
  <r>
    <x v="236"/>
    <n v="51812"/>
    <x v="10"/>
    <x v="10"/>
    <s v="LuminousGlow Tinted Sunscreen 50ml"/>
    <x v="3"/>
    <n v="50"/>
    <n v="16.95"/>
    <n v="847.5"/>
    <n v="5.2"/>
    <n v="260"/>
    <n v="11.75"/>
    <n v="587.5"/>
    <n v="0.69321533923303835"/>
    <s v="C0013"/>
    <s v="Seraphina Sinclair"/>
    <s v="Jessica Foster"/>
    <x v="2"/>
    <x v="20"/>
    <s v="Wasilla"/>
    <x v="0"/>
    <x v="0"/>
    <x v="10"/>
    <n v="25"/>
    <x v="47"/>
  </r>
  <r>
    <x v="237"/>
    <n v="51813"/>
    <x v="21"/>
    <x v="21"/>
    <s v="RadiantGlow Gel Cleanser 100ml"/>
    <x v="2"/>
    <n v="150"/>
    <n v="12.25"/>
    <n v="1837.5"/>
    <n v="4.45"/>
    <n v="667.5"/>
    <n v="7.8"/>
    <n v="1170"/>
    <n v="0.63673469387755099"/>
    <s v="C0071"/>
    <s v="Cressida Steele"/>
    <s v="Matthew Walker"/>
    <x v="1"/>
    <x v="40"/>
    <s v="Nashville"/>
    <x v="2"/>
    <x v="0"/>
    <x v="10"/>
    <n v="26"/>
    <x v="47"/>
  </r>
  <r>
    <x v="237"/>
    <n v="51814"/>
    <x v="8"/>
    <x v="8"/>
    <s v="CrystalClear Hyaluronic Boost 30ml"/>
    <x v="1"/>
    <n v="100"/>
    <n v="19.100000000000001"/>
    <n v="1910.0000000000002"/>
    <n v="6.6"/>
    <n v="660"/>
    <n v="12.500000000000002"/>
    <n v="1250.0000000000002"/>
    <n v="0.65445026178010479"/>
    <s v="C0039"/>
    <s v="EtherealSilk Creations"/>
    <s v="Grace Allen"/>
    <x v="2"/>
    <x v="20"/>
    <s v="Juneau"/>
    <x v="0"/>
    <x v="0"/>
    <x v="10"/>
    <n v="26"/>
    <x v="47"/>
  </r>
  <r>
    <x v="237"/>
    <n v="51815"/>
    <x v="4"/>
    <x v="4"/>
    <s v="HydraBloom Hydrating Moisturizer 50ml"/>
    <x v="0"/>
    <n v="50"/>
    <n v="14.95"/>
    <n v="747.5"/>
    <n v="4.45"/>
    <n v="222.5"/>
    <n v="10.5"/>
    <n v="525"/>
    <n v="0.7023411371237458"/>
    <s v="C0084"/>
    <s v="RadiantPetals Skincare"/>
    <s v="Joseph Simmons"/>
    <x v="4"/>
    <x v="28"/>
    <s v="Bismarck"/>
    <x v="3"/>
    <x v="0"/>
    <x v="10"/>
    <n v="26"/>
    <x v="47"/>
  </r>
  <r>
    <x v="237"/>
    <n v="51816"/>
    <x v="52"/>
    <x v="52"/>
    <s v="CalmBliss Soothing Toner 100ml"/>
    <x v="4"/>
    <n v="50"/>
    <n v="13"/>
    <n v="650"/>
    <n v="4.7"/>
    <n v="235"/>
    <n v="8.3000000000000007"/>
    <n v="415"/>
    <n v="0.63846153846153841"/>
    <s v="C0020"/>
    <s v="Lyric Davenport"/>
    <s v="Elizabeth Young"/>
    <x v="2"/>
    <x v="13"/>
    <s v="San Diego"/>
    <x v="0"/>
    <x v="0"/>
    <x v="10"/>
    <n v="26"/>
    <x v="47"/>
  </r>
  <r>
    <x v="237"/>
    <n v="51817"/>
    <x v="2"/>
    <x v="2"/>
    <s v="TimelessElixir Anti-Wrinkle Serum 30m"/>
    <x v="1"/>
    <n v="150"/>
    <n v="25.3"/>
    <n v="3795"/>
    <n v="9.4"/>
    <n v="1410"/>
    <n v="15.9"/>
    <n v="2385"/>
    <n v="0.62845849802371545"/>
    <s v="C0049"/>
    <s v="PinnacleSage Group"/>
    <s v="Ava Franklin"/>
    <x v="1"/>
    <x v="12"/>
    <s v="New Orleans"/>
    <x v="2"/>
    <x v="0"/>
    <x v="10"/>
    <n v="26"/>
    <x v="47"/>
  </r>
  <r>
    <x v="237"/>
    <n v="51818"/>
    <x v="16"/>
    <x v="16"/>
    <s v="FreshWipe Cleansing Towelettes  80s"/>
    <x v="6"/>
    <n v="50"/>
    <n v="14.55"/>
    <n v="727.5"/>
    <n v="6.55"/>
    <n v="327.5"/>
    <n v="8"/>
    <n v="400"/>
    <n v="0.54982817869415812"/>
    <s v="C0077"/>
    <s v="EmeraldSphere Solutions"/>
    <s v="Grace Allen"/>
    <x v="2"/>
    <x v="20"/>
    <s v="Fairbanks"/>
    <x v="0"/>
    <x v="0"/>
    <x v="10"/>
    <n v="26"/>
    <x v="47"/>
  </r>
  <r>
    <x v="237"/>
    <n v="51819"/>
    <x v="10"/>
    <x v="10"/>
    <s v="LuminousGlow Tinted Sunscreen 50ml"/>
    <x v="3"/>
    <n v="200"/>
    <n v="16.95"/>
    <n v="3390"/>
    <n v="5.2"/>
    <n v="1040"/>
    <n v="11.75"/>
    <n v="2350"/>
    <n v="0.69321533923303835"/>
    <s v="C0015"/>
    <s v="Octavia Grey"/>
    <s v="Benjamin Lawson"/>
    <x v="1"/>
    <x v="8"/>
    <s v="St. Louis"/>
    <x v="3"/>
    <x v="0"/>
    <x v="10"/>
    <n v="26"/>
    <x v="47"/>
  </r>
  <r>
    <x v="237"/>
    <n v="51820"/>
    <x v="4"/>
    <x v="4"/>
    <s v="HydraBloom Hydrating Moisturizer 50ml"/>
    <x v="0"/>
    <n v="50"/>
    <n v="14.95"/>
    <n v="747.5"/>
    <n v="4.45"/>
    <n v="222.5"/>
    <n v="10.5"/>
    <n v="525"/>
    <n v="0.7023411371237458"/>
    <s v="C0060"/>
    <s v="GoldenHarbor Cosmetix"/>
    <s v="Christopher Green"/>
    <x v="0"/>
    <x v="35"/>
    <s v="Salt Lake City"/>
    <x v="0"/>
    <x v="0"/>
    <x v="10"/>
    <n v="26"/>
    <x v="47"/>
  </r>
  <r>
    <x v="237"/>
    <n v="51821"/>
    <x v="0"/>
    <x v="0"/>
    <s v="HydraBloom Hydrating Moisturizer 100ml"/>
    <x v="0"/>
    <n v="50"/>
    <n v="24.85"/>
    <n v="1242.5"/>
    <n v="7.75"/>
    <n v="387.5"/>
    <n v="17.100000000000001"/>
    <n v="855"/>
    <n v="0.68812877263581484"/>
    <s v="C0033"/>
    <s v="ZenithGrove Solutions"/>
    <s v="Ava Franklin"/>
    <x v="1"/>
    <x v="26"/>
    <s v="Birmingham"/>
    <x v="2"/>
    <x v="0"/>
    <x v="10"/>
    <n v="26"/>
    <x v="47"/>
  </r>
  <r>
    <x v="237"/>
    <n v="51822"/>
    <x v="0"/>
    <x v="0"/>
    <s v="HydraBloom Hydrating Moisturizer 100ml"/>
    <x v="0"/>
    <n v="50"/>
    <n v="24.85"/>
    <n v="1242.5"/>
    <n v="7.75"/>
    <n v="387.5"/>
    <n v="17.100000000000001"/>
    <n v="855"/>
    <n v="0.68812877263581484"/>
    <s v="C0090"/>
    <s v="CrystalCrest Incorporated"/>
    <s v="Ava Franklin"/>
    <x v="1"/>
    <x v="44"/>
    <s v="Southaven"/>
    <x v="2"/>
    <x v="0"/>
    <x v="10"/>
    <n v="26"/>
    <x v="47"/>
  </r>
  <r>
    <x v="238"/>
    <n v="51823"/>
    <x v="4"/>
    <x v="4"/>
    <s v="HydraBloom Hydrating Moisturizer 50ml"/>
    <x v="0"/>
    <n v="50"/>
    <n v="14.95"/>
    <n v="747.5"/>
    <n v="4.45"/>
    <n v="222.5"/>
    <n v="10.5"/>
    <n v="525"/>
    <n v="0.7023411371237458"/>
    <s v="C0006"/>
    <s v="Maeve Kingsley"/>
    <s v="Christopher Green"/>
    <x v="0"/>
    <x v="21"/>
    <s v="Las Vegas"/>
    <x v="0"/>
    <x v="0"/>
    <x v="10"/>
    <n v="27"/>
    <x v="47"/>
  </r>
  <r>
    <x v="238"/>
    <n v="51824"/>
    <x v="48"/>
    <x v="48"/>
    <s v="CrystalGlow Gentle Exfoliator 150ml"/>
    <x v="7"/>
    <n v="50"/>
    <n v="24.75"/>
    <n v="1237.5"/>
    <n v="10.75"/>
    <n v="537.5"/>
    <n v="14"/>
    <n v="700"/>
    <n v="0.56565656565656564"/>
    <s v="C0053"/>
    <s v="QuantumPulse Systems"/>
    <s v="Samantha Mitchell"/>
    <x v="4"/>
    <x v="17"/>
    <s v="Cleveland"/>
    <x v="3"/>
    <x v="0"/>
    <x v="10"/>
    <n v="27"/>
    <x v="47"/>
  </r>
  <r>
    <x v="238"/>
    <n v="51825"/>
    <x v="6"/>
    <x v="6"/>
    <s v="CrystalClear Hyaluronic Boost 15ml"/>
    <x v="1"/>
    <n v="50"/>
    <n v="14.75"/>
    <n v="737.5"/>
    <n v="5.45"/>
    <n v="272.5"/>
    <n v="9.3000000000000007"/>
    <n v="465"/>
    <n v="0.63050847457627124"/>
    <s v="C0019"/>
    <s v="Delilah Prescott"/>
    <s v="Benjamin Lawson"/>
    <x v="1"/>
    <x v="25"/>
    <s v="Kansas City"/>
    <x v="3"/>
    <x v="0"/>
    <x v="10"/>
    <n v="27"/>
    <x v="47"/>
  </r>
  <r>
    <x v="238"/>
    <n v="51826"/>
    <x v="34"/>
    <x v="34"/>
    <s v="HydraBloom Hydrating Moisturizer 30ml"/>
    <x v="0"/>
    <n v="150"/>
    <n v="8.1"/>
    <n v="1215"/>
    <n v="3.3"/>
    <n v="495"/>
    <n v="4.8"/>
    <n v="720"/>
    <n v="0.59259259259259256"/>
    <s v="C0072"/>
    <s v="BlossomLuxe Essentials"/>
    <s v="James Edwards"/>
    <x v="3"/>
    <x v="43"/>
    <s v="Philadelphia"/>
    <x v="1"/>
    <x v="0"/>
    <x v="10"/>
    <n v="27"/>
    <x v="47"/>
  </r>
  <r>
    <x v="238"/>
    <n v="51827"/>
    <x v="10"/>
    <x v="10"/>
    <s v="LuminousGlow Tinted Sunscreen 50ml"/>
    <x v="3"/>
    <n v="200"/>
    <n v="16.95"/>
    <n v="3390"/>
    <n v="5.2"/>
    <n v="1040"/>
    <n v="11.75"/>
    <n v="2350"/>
    <n v="0.69321533923303835"/>
    <s v="C0030"/>
    <s v="BlossomRadiance Essentials"/>
    <s v="Michael Evans"/>
    <x v="1"/>
    <x v="10"/>
    <s v="San Antonio"/>
    <x v="2"/>
    <x v="0"/>
    <x v="10"/>
    <n v="27"/>
    <x v="47"/>
  </r>
  <r>
    <x v="238"/>
    <n v="51828"/>
    <x v="65"/>
    <x v="65"/>
    <s v="VelvetSkin Renewing Scrub 150ml"/>
    <x v="7"/>
    <n v="50"/>
    <n v="28.15"/>
    <n v="1407.5"/>
    <n v="12"/>
    <n v="600"/>
    <n v="16.149999999999999"/>
    <n v="807.5"/>
    <n v="0.57371225577264651"/>
    <s v="C0086"/>
    <s v="SparklingNova Corp."/>
    <s v="Jennifer Adams"/>
    <x v="1"/>
    <x v="10"/>
    <s v="Amarillo"/>
    <x v="2"/>
    <x v="0"/>
    <x v="10"/>
    <n v="27"/>
    <x v="47"/>
  </r>
  <r>
    <x v="238"/>
    <n v="51829"/>
    <x v="8"/>
    <x v="8"/>
    <s v="CrystalClear Hyaluronic Boost 30ml"/>
    <x v="1"/>
    <n v="50"/>
    <n v="19.100000000000001"/>
    <n v="955.00000000000011"/>
    <n v="6.6"/>
    <n v="330"/>
    <n v="12.500000000000002"/>
    <n v="625.00000000000011"/>
    <n v="0.65445026178010479"/>
    <s v="C0001"/>
    <s v="Belle Glow Cosmetics"/>
    <s v="Elizabeth Young"/>
    <x v="2"/>
    <x v="13"/>
    <s v="Los Angeles"/>
    <x v="0"/>
    <x v="0"/>
    <x v="10"/>
    <n v="27"/>
    <x v="47"/>
  </r>
  <r>
    <x v="238"/>
    <n v="51830"/>
    <x v="1"/>
    <x v="1"/>
    <s v="VitaGlow Brightening Serum 30ml"/>
    <x v="1"/>
    <n v="100"/>
    <n v="22.1"/>
    <n v="2210"/>
    <n v="7.6"/>
    <n v="760"/>
    <n v="14.500000000000002"/>
    <n v="1450"/>
    <n v="0.65610859728506787"/>
    <s v="C0050"/>
    <s v="SolarLuxe Incorporated"/>
    <s v="Joseph Simmons"/>
    <x v="4"/>
    <x v="28"/>
    <s v="Fargo"/>
    <x v="3"/>
    <x v="0"/>
    <x v="10"/>
    <n v="27"/>
    <x v="47"/>
  </r>
  <r>
    <x v="238"/>
    <n v="51831"/>
    <x v="6"/>
    <x v="6"/>
    <s v="CrystalClear Hyaluronic Boost 15ml"/>
    <x v="1"/>
    <n v="50"/>
    <n v="14.75"/>
    <n v="737.5"/>
    <n v="5.45"/>
    <n v="272.5"/>
    <n v="9.3000000000000007"/>
    <n v="465"/>
    <n v="0.63050847457627124"/>
    <s v="C0078"/>
    <s v="CosmoLink Incorporated"/>
    <s v="William Jenkins"/>
    <x v="3"/>
    <x v="6"/>
    <s v="Jacksonville"/>
    <x v="2"/>
    <x v="0"/>
    <x v="10"/>
    <n v="27"/>
    <x v="47"/>
  </r>
  <r>
    <x v="238"/>
    <n v="51832"/>
    <x v="6"/>
    <x v="6"/>
    <s v="CrystalClear Hyaluronic Boost 15ml"/>
    <x v="1"/>
    <n v="50"/>
    <n v="14.75"/>
    <n v="737.5"/>
    <n v="5.45"/>
    <n v="272.5"/>
    <n v="9.3000000000000007"/>
    <n v="465"/>
    <n v="0.63050847457627124"/>
    <s v="C0017"/>
    <s v="Seraphina Hart"/>
    <s v="David Carter"/>
    <x v="1"/>
    <x v="2"/>
    <s v="Buffalo"/>
    <x v="1"/>
    <x v="0"/>
    <x v="10"/>
    <n v="27"/>
    <x v="47"/>
  </r>
  <r>
    <x v="239"/>
    <n v="51833"/>
    <x v="13"/>
    <x v="13"/>
    <s v="LuminousGlow Tinted Sunscreen 100ml"/>
    <x v="3"/>
    <n v="250"/>
    <n v="26.35"/>
    <n v="6587.5"/>
    <n v="9"/>
    <n v="2250"/>
    <n v="17.350000000000001"/>
    <n v="4337.5"/>
    <n v="0.65844402277039848"/>
    <s v="C0064"/>
    <s v="DiamondElegance Beauty"/>
    <s v="Jessica Foster"/>
    <x v="2"/>
    <x v="20"/>
    <s v="Kodiak"/>
    <x v="0"/>
    <x v="0"/>
    <x v="10"/>
    <n v="30"/>
    <x v="47"/>
  </r>
  <r>
    <x v="239"/>
    <n v="51834"/>
    <x v="34"/>
    <x v="34"/>
    <s v="HydraBloom Hydrating Moisturizer 30ml"/>
    <x v="0"/>
    <n v="100"/>
    <n v="8.1"/>
    <n v="810"/>
    <n v="3.3"/>
    <n v="330"/>
    <n v="4.8"/>
    <n v="480"/>
    <n v="0.59259259259259256"/>
    <s v="C0028"/>
    <s v="Thaddeus Nash"/>
    <s v="Christopher Green"/>
    <x v="0"/>
    <x v="21"/>
    <s v="Reno"/>
    <x v="0"/>
    <x v="0"/>
    <x v="10"/>
    <n v="30"/>
    <x v="47"/>
  </r>
  <r>
    <x v="239"/>
    <n v="51835"/>
    <x v="14"/>
    <x v="14"/>
    <s v="DewDrop Hydration Sheet Mask"/>
    <x v="5"/>
    <n v="50"/>
    <n v="17.350000000000001"/>
    <n v="867.50000000000011"/>
    <n v="7.45"/>
    <n v="372.5"/>
    <n v="9.9000000000000021"/>
    <n v="495.00000000000011"/>
    <n v="0.57060518731988474"/>
    <s v="C0091"/>
    <s v="NovaWave Enterprises"/>
    <s v="Jennifer Adams"/>
    <x v="1"/>
    <x v="10"/>
    <s v="Lubbock"/>
    <x v="2"/>
    <x v="0"/>
    <x v="10"/>
    <n v="30"/>
    <x v="47"/>
  </r>
  <r>
    <x v="239"/>
    <n v="51836"/>
    <x v="10"/>
    <x v="10"/>
    <s v="LuminousGlow Tinted Sunscreen 50ml"/>
    <x v="3"/>
    <n v="250"/>
    <n v="16.95"/>
    <n v="4237.5"/>
    <n v="5.2"/>
    <n v="1300"/>
    <n v="11.75"/>
    <n v="2937.5"/>
    <n v="0.69321533923303835"/>
    <s v="C0010"/>
    <s v="Aurora Flair Cosmetix"/>
    <s v="Jennifer Adams"/>
    <x v="1"/>
    <x v="10"/>
    <s v="Dallas"/>
    <x v="2"/>
    <x v="0"/>
    <x v="10"/>
    <n v="30"/>
    <x v="47"/>
  </r>
  <r>
    <x v="239"/>
    <n v="51837"/>
    <x v="3"/>
    <x v="3"/>
    <s v="RadiantGlow Gel Cleanser 200ml"/>
    <x v="2"/>
    <n v="100"/>
    <n v="20.350000000000001"/>
    <n v="2035.0000000000002"/>
    <n v="7.75"/>
    <n v="775"/>
    <n v="12.600000000000001"/>
    <n v="1260.0000000000002"/>
    <n v="0.61916461916461918"/>
    <s v="C0057"/>
    <s v="Phineas Dawson"/>
    <s v="Nicholas Coleman"/>
    <x v="4"/>
    <x v="34"/>
    <s v="Indianapolis"/>
    <x v="3"/>
    <x v="0"/>
    <x v="10"/>
    <n v="30"/>
    <x v="47"/>
  </r>
  <r>
    <x v="239"/>
    <n v="51838"/>
    <x v="14"/>
    <x v="14"/>
    <s v="DewDrop Hydration Sheet Mask"/>
    <x v="5"/>
    <n v="150"/>
    <n v="17.350000000000001"/>
    <n v="2602.5"/>
    <n v="7.45"/>
    <n v="1117.5"/>
    <n v="9.9000000000000021"/>
    <n v="1485"/>
    <n v="0.57060518731988474"/>
    <s v="C0083"/>
    <s v="CrystalAura Cosmetix"/>
    <s v="Emily Clarke"/>
    <x v="3"/>
    <x v="9"/>
    <s v="Columbia"/>
    <x v="2"/>
    <x v="0"/>
    <x v="10"/>
    <n v="30"/>
    <x v="47"/>
  </r>
  <r>
    <x v="239"/>
    <n v="51839"/>
    <x v="7"/>
    <x v="7"/>
    <s v="AgelessAura Anti-Aging Moisturizer 50ml"/>
    <x v="0"/>
    <n v="50"/>
    <n v="18.549999999999997"/>
    <n v="927.49999999999989"/>
    <n v="6.55"/>
    <n v="327.5"/>
    <n v="11.999999999999996"/>
    <n v="599.99999999999989"/>
    <n v="0.64690026954177893"/>
    <s v="C0037"/>
    <s v="PureWhisper Essentials"/>
    <s v="Lauren King"/>
    <x v="4"/>
    <x v="18"/>
    <s v="Des Moines"/>
    <x v="3"/>
    <x v="0"/>
    <x v="10"/>
    <n v="30"/>
    <x v="47"/>
  </r>
  <r>
    <x v="239"/>
    <n v="51840"/>
    <x v="0"/>
    <x v="0"/>
    <s v="HydraBloom Hydrating Moisturizer 100ml"/>
    <x v="0"/>
    <n v="150"/>
    <n v="24.85"/>
    <n v="3727.5"/>
    <n v="7.75"/>
    <n v="1162.5"/>
    <n v="17.100000000000001"/>
    <n v="2565"/>
    <n v="0.68812877263581484"/>
    <s v="C0080"/>
    <s v="EternalGlow Essentials"/>
    <s v="Samantha Mitchell"/>
    <x v="4"/>
    <x v="17"/>
    <s v="Cincinnati"/>
    <x v="3"/>
    <x v="0"/>
    <x v="10"/>
    <n v="30"/>
    <x v="47"/>
  </r>
  <r>
    <x v="239"/>
    <n v="51841"/>
    <x v="34"/>
    <x v="34"/>
    <s v="HydraBloom Hydrating Moisturizer 30ml"/>
    <x v="0"/>
    <n v="100"/>
    <n v="8.1"/>
    <n v="810"/>
    <n v="3.3"/>
    <n v="330"/>
    <n v="4.8"/>
    <n v="480"/>
    <n v="0.59259259259259256"/>
    <s v="C0043"/>
    <s v="LuminousHue Cosmetix"/>
    <s v="Mia Hughes"/>
    <x v="2"/>
    <x v="13"/>
    <s v="Sacramento"/>
    <x v="0"/>
    <x v="0"/>
    <x v="10"/>
    <n v="30"/>
    <x v="47"/>
  </r>
  <r>
    <x v="239"/>
    <n v="51842"/>
    <x v="36"/>
    <x v="36"/>
    <s v="CrystalGlow Gentle Exfoliator 50ml"/>
    <x v="7"/>
    <n v="50"/>
    <n v="14.15"/>
    <n v="707.5"/>
    <n v="5.45"/>
    <n v="272.5"/>
    <n v="8.6999999999999993"/>
    <n v="435"/>
    <n v="0.61484098939929333"/>
    <s v="C0100"/>
    <s v="AquaPulse Creations"/>
    <s v="Samantha Mitchell"/>
    <x v="4"/>
    <x v="17"/>
    <s v="Toledo"/>
    <x v="3"/>
    <x v="0"/>
    <x v="10"/>
    <n v="30"/>
    <x v="47"/>
  </r>
  <r>
    <x v="239"/>
    <n v="51843"/>
    <x v="4"/>
    <x v="4"/>
    <s v="HydraBloom Hydrating Moisturizer 50ml"/>
    <x v="0"/>
    <n v="50"/>
    <n v="14.95"/>
    <n v="747.5"/>
    <n v="4.45"/>
    <n v="222.5"/>
    <n v="10.5"/>
    <n v="525"/>
    <n v="0.7023411371237458"/>
    <s v="C0022"/>
    <s v="Pinnacle Sphere Corp."/>
    <s v="Victoria Reed"/>
    <x v="2"/>
    <x v="4"/>
    <s v="Portland"/>
    <x v="0"/>
    <x v="0"/>
    <x v="10"/>
    <n v="30"/>
    <x v="47"/>
  </r>
  <r>
    <x v="239"/>
    <n v="51844"/>
    <x v="36"/>
    <x v="36"/>
    <s v="CrystalGlow Gentle Exfoliator 50ml"/>
    <x v="7"/>
    <n v="50"/>
    <n v="14.15"/>
    <n v="707.5"/>
    <n v="5.45"/>
    <n v="272.5"/>
    <n v="8.6999999999999993"/>
    <n v="435"/>
    <n v="0.61484098939929333"/>
    <s v="C0075"/>
    <s v="Ignatius Flynn"/>
    <s v="Samuel Moore"/>
    <x v="0"/>
    <x v="1"/>
    <s v="Flagstaff"/>
    <x v="0"/>
    <x v="0"/>
    <x v="10"/>
    <n v="30"/>
    <x v="47"/>
  </r>
  <r>
    <x v="240"/>
    <n v="51845"/>
    <x v="25"/>
    <x v="25"/>
    <s v="PureFoam Renewing Cleanser 100ml"/>
    <x v="2"/>
    <n v="150"/>
    <n v="12.45"/>
    <n v="1867.5"/>
    <n v="5.2"/>
    <n v="780"/>
    <n v="7.2499999999999991"/>
    <n v="1087.5"/>
    <n v="0.58232931726907633"/>
    <s v="C0047"/>
    <s v="SilverWave Creations"/>
    <s v="Samuel Moore"/>
    <x v="0"/>
    <x v="0"/>
    <s v="Santa Fe"/>
    <x v="0"/>
    <x v="0"/>
    <x v="11"/>
    <n v="1"/>
    <x v="47"/>
  </r>
  <r>
    <x v="240"/>
    <n v="51846"/>
    <x v="13"/>
    <x v="13"/>
    <s v="LuminousGlow Tinted Sunscreen 100ml"/>
    <x v="3"/>
    <n v="250"/>
    <n v="26.35"/>
    <n v="6587.5"/>
    <n v="9"/>
    <n v="2250"/>
    <n v="17.350000000000001"/>
    <n v="4337.5"/>
    <n v="0.65844402277039848"/>
    <s v="C0074"/>
    <s v="Seraphina Wilde"/>
    <s v="Lauren King"/>
    <x v="4"/>
    <x v="41"/>
    <s v="Lincoln"/>
    <x v="3"/>
    <x v="0"/>
    <x v="11"/>
    <n v="1"/>
    <x v="47"/>
  </r>
  <r>
    <x v="240"/>
    <n v="51847"/>
    <x v="8"/>
    <x v="8"/>
    <s v="CrystalClear Hyaluronic Boost 30ml"/>
    <x v="1"/>
    <n v="150"/>
    <n v="19.100000000000001"/>
    <n v="2865"/>
    <n v="6.6"/>
    <n v="990"/>
    <n v="12.500000000000002"/>
    <n v="1875"/>
    <n v="0.65445026178010468"/>
    <s v="C0009"/>
    <s v="Imelda Sinclair"/>
    <s v="William Jenkins"/>
    <x v="3"/>
    <x v="6"/>
    <s v="Miami"/>
    <x v="2"/>
    <x v="0"/>
    <x v="11"/>
    <n v="1"/>
    <x v="47"/>
  </r>
  <r>
    <x v="240"/>
    <n v="51848"/>
    <x v="6"/>
    <x v="6"/>
    <s v="CrystalClear Hyaluronic Boost 15ml"/>
    <x v="1"/>
    <n v="50"/>
    <n v="14.75"/>
    <n v="737.5"/>
    <n v="5.45"/>
    <n v="272.5"/>
    <n v="9.3000000000000007"/>
    <n v="465"/>
    <n v="0.63050847457627124"/>
    <s v="C0045"/>
    <s v="AuroraBlossom Essentials"/>
    <s v="Ashley Turner"/>
    <x v="2"/>
    <x v="13"/>
    <s v="Fresno"/>
    <x v="0"/>
    <x v="0"/>
    <x v="11"/>
    <n v="1"/>
    <x v="47"/>
  </r>
  <r>
    <x v="240"/>
    <n v="51849"/>
    <x v="10"/>
    <x v="10"/>
    <s v="LuminousGlow Tinted Sunscreen 50ml"/>
    <x v="3"/>
    <n v="50"/>
    <n v="16.95"/>
    <n v="847.5"/>
    <n v="5.2"/>
    <n v="260"/>
    <n v="11.75"/>
    <n v="587.5"/>
    <n v="0.69321533923303835"/>
    <s v="C0038"/>
    <s v="StarryGrace Luxe Skincare"/>
    <s v="Olivia Harrison"/>
    <x v="3"/>
    <x v="7"/>
    <s v="Baltimore"/>
    <x v="2"/>
    <x v="0"/>
    <x v="11"/>
    <n v="1"/>
    <x v="47"/>
  </r>
  <r>
    <x v="240"/>
    <n v="51850"/>
    <x v="30"/>
    <x v="30"/>
    <s v="PurePurge Micellar Cleansing Water 200ml"/>
    <x v="6"/>
    <n v="50"/>
    <n v="18.45"/>
    <n v="922.5"/>
    <n v="7.75"/>
    <n v="387.5"/>
    <n v="10.7"/>
    <n v="535"/>
    <n v="0.57994579945799463"/>
    <s v="C0096"/>
    <s v="DivinePearl Skincare"/>
    <s v="Christopher Green"/>
    <x v="0"/>
    <x v="35"/>
    <s v="Provo"/>
    <x v="0"/>
    <x v="0"/>
    <x v="11"/>
    <n v="1"/>
    <x v="47"/>
  </r>
  <r>
    <x v="240"/>
    <n v="51851"/>
    <x v="39"/>
    <x v="39"/>
    <s v="SunGuard Shield SPF 50+ 50ml"/>
    <x v="3"/>
    <n v="250"/>
    <n v="14.45"/>
    <n v="3612.5"/>
    <n v="4.45"/>
    <n v="1112.5"/>
    <n v="10"/>
    <n v="2500"/>
    <n v="0.69204152249134943"/>
    <s v="C0005"/>
    <s v="Rylan Callahan"/>
    <s v="Michael Evans"/>
    <x v="1"/>
    <x v="10"/>
    <s v="Houston"/>
    <x v="2"/>
    <x v="0"/>
    <x v="11"/>
    <n v="1"/>
    <x v="47"/>
  </r>
  <r>
    <x v="240"/>
    <n v="51852"/>
    <x v="0"/>
    <x v="0"/>
    <s v="HydraBloom Hydrating Moisturizer 100ml"/>
    <x v="0"/>
    <n v="50"/>
    <n v="24.85"/>
    <n v="1242.5"/>
    <n v="7.75"/>
    <n v="387.5"/>
    <n v="17.100000000000001"/>
    <n v="855"/>
    <n v="0.68812877263581484"/>
    <s v="C0044"/>
    <s v="OpulentElixir Beauty"/>
    <s v="David Carter"/>
    <x v="1"/>
    <x v="2"/>
    <s v="Syracuse"/>
    <x v="1"/>
    <x v="0"/>
    <x v="11"/>
    <n v="1"/>
    <x v="47"/>
  </r>
  <r>
    <x v="240"/>
    <n v="51853"/>
    <x v="48"/>
    <x v="48"/>
    <s v="CrystalGlow Gentle Exfoliator 150ml"/>
    <x v="7"/>
    <n v="100"/>
    <n v="24.75"/>
    <n v="2475"/>
    <n v="10.75"/>
    <n v="1075"/>
    <n v="14"/>
    <n v="1400"/>
    <n v="0.56565656565656564"/>
    <s v="C0081"/>
    <s v="SecretSapphire Creations"/>
    <s v="David Carter"/>
    <x v="1"/>
    <x v="2"/>
    <s v="Syracuse"/>
    <x v="1"/>
    <x v="0"/>
    <x v="11"/>
    <n v="1"/>
    <x v="47"/>
  </r>
  <r>
    <x v="240"/>
    <n v="51854"/>
    <x v="38"/>
    <x v="38"/>
    <s v="CrystalGlow Gentle Exfoliator 100ml"/>
    <x v="7"/>
    <n v="50"/>
    <n v="19.95"/>
    <n v="997.5"/>
    <n v="7.45"/>
    <n v="372.5"/>
    <n v="12.5"/>
    <n v="625"/>
    <n v="0.62656641604010022"/>
    <s v="C0012"/>
    <s v="Radiant Craft Incorporated"/>
    <s v="Samuel Moore"/>
    <x v="0"/>
    <x v="1"/>
    <s v="Phoenix"/>
    <x v="0"/>
    <x v="0"/>
    <x v="11"/>
    <n v="1"/>
    <x v="47"/>
  </r>
  <r>
    <x v="240"/>
    <n v="51855"/>
    <x v="11"/>
    <x v="11"/>
    <s v="ClearSkies UV Defense SPF 30 100ml"/>
    <x v="3"/>
    <n v="200"/>
    <n v="32.549999999999997"/>
    <n v="6509.9999999999991"/>
    <n v="11.25"/>
    <n v="2250"/>
    <n v="21.299999999999997"/>
    <n v="4259.9999999999991"/>
    <n v="0.65437788018433174"/>
    <s v="C0059"/>
    <s v="Eamon Kingsley"/>
    <s v="James Edwards"/>
    <x v="3"/>
    <x v="37"/>
    <s v="Newark"/>
    <x v="1"/>
    <x v="0"/>
    <x v="11"/>
    <n v="1"/>
    <x v="47"/>
  </r>
  <r>
    <x v="240"/>
    <n v="51856"/>
    <x v="19"/>
    <x v="19"/>
    <s v="ClearSkies UV Defense SPF 30 30ml"/>
    <x v="3"/>
    <n v="250"/>
    <n v="11.299999999999999"/>
    <n v="2824.9999999999995"/>
    <n v="4.7"/>
    <n v="1175"/>
    <n v="6.5999999999999988"/>
    <n v="1649.9999999999995"/>
    <n v="0.5840707964601769"/>
    <s v="C0026"/>
    <s v="Golden Aura Creations"/>
    <s v="Samuel Moore"/>
    <x v="0"/>
    <x v="0"/>
    <s v="Albuquerque"/>
    <x v="0"/>
    <x v="0"/>
    <x v="11"/>
    <n v="1"/>
    <x v="47"/>
  </r>
  <r>
    <x v="241"/>
    <n v="51857"/>
    <x v="3"/>
    <x v="3"/>
    <s v="RadiantGlow Gel Cleanser 200ml"/>
    <x v="2"/>
    <n v="100"/>
    <n v="20.350000000000001"/>
    <n v="2035.0000000000002"/>
    <n v="7.75"/>
    <n v="775"/>
    <n v="12.600000000000001"/>
    <n v="1260.0000000000002"/>
    <n v="0.61916461916461918"/>
    <s v="C0093"/>
    <s v="BlossomFlair Skincare"/>
    <s v="Daniel Nelson"/>
    <x v="0"/>
    <x v="3"/>
    <s v="Rock Springs"/>
    <x v="0"/>
    <x v="0"/>
    <x v="11"/>
    <n v="2"/>
    <x v="48"/>
  </r>
  <r>
    <x v="241"/>
    <n v="51858"/>
    <x v="2"/>
    <x v="2"/>
    <s v="TimelessElixir Anti-Wrinkle Serum 30m"/>
    <x v="1"/>
    <n v="50"/>
    <n v="25.3"/>
    <n v="1265"/>
    <n v="9.4"/>
    <n v="470"/>
    <n v="15.9"/>
    <n v="795"/>
    <n v="0.62845849802371545"/>
    <s v="C0007"/>
    <s v="Orion Sterling"/>
    <s v="Jessica Foster"/>
    <x v="2"/>
    <x v="20"/>
    <s v="Anchorage"/>
    <x v="0"/>
    <x v="0"/>
    <x v="11"/>
    <n v="2"/>
    <x v="48"/>
  </r>
  <r>
    <x v="241"/>
    <n v="51859"/>
    <x v="22"/>
    <x v="22"/>
    <s v="PurePurge Micellar Cleansing Water 150ml"/>
    <x v="6"/>
    <n v="50"/>
    <n v="10.050000000000001"/>
    <n v="502.50000000000006"/>
    <n v="4.45"/>
    <n v="222.5"/>
    <n v="5.6000000000000005"/>
    <n v="280.00000000000006"/>
    <n v="0.55721393034825872"/>
    <s v="C0043"/>
    <s v="LuminousHue Cosmetix"/>
    <s v="Mia Hughes"/>
    <x v="2"/>
    <x v="13"/>
    <s v="Sacramento"/>
    <x v="0"/>
    <x v="0"/>
    <x v="11"/>
    <n v="2"/>
    <x v="48"/>
  </r>
  <r>
    <x v="241"/>
    <n v="51860"/>
    <x v="31"/>
    <x v="31"/>
    <s v="TimelessElixir Anti-Wrinkle Serum 15ml"/>
    <x v="1"/>
    <n v="100"/>
    <n v="19.349999999999998"/>
    <n v="1934.9999999999998"/>
    <n v="7.55"/>
    <n v="755"/>
    <n v="11.799999999999997"/>
    <n v="1179.9999999999998"/>
    <n v="0.60981912144702832"/>
    <s v="C0020"/>
    <s v="Lyric Davenport"/>
    <s v="Elizabeth Young"/>
    <x v="2"/>
    <x v="13"/>
    <s v="San Diego"/>
    <x v="0"/>
    <x v="0"/>
    <x v="11"/>
    <n v="2"/>
    <x v="48"/>
  </r>
  <r>
    <x v="241"/>
    <n v="51861"/>
    <x v="8"/>
    <x v="8"/>
    <s v="CrystalClear Hyaluronic Boost 30ml"/>
    <x v="1"/>
    <n v="150"/>
    <n v="19.100000000000001"/>
    <n v="2865"/>
    <n v="6.6"/>
    <n v="990"/>
    <n v="12.500000000000002"/>
    <n v="1875"/>
    <n v="0.65445026178010468"/>
    <s v="C0075"/>
    <s v="Ignatius Flynn"/>
    <s v="Samuel Moore"/>
    <x v="0"/>
    <x v="1"/>
    <s v="Flagstaff"/>
    <x v="0"/>
    <x v="0"/>
    <x v="11"/>
    <n v="2"/>
    <x v="48"/>
  </r>
  <r>
    <x v="241"/>
    <n v="51862"/>
    <x v="8"/>
    <x v="8"/>
    <s v="CrystalClear Hyaluronic Boost 30ml"/>
    <x v="1"/>
    <n v="150"/>
    <n v="19.100000000000001"/>
    <n v="2865"/>
    <n v="6.6"/>
    <n v="990"/>
    <n v="12.500000000000002"/>
    <n v="1875"/>
    <n v="0.65445026178010468"/>
    <s v="C0025"/>
    <s v="Eamon Nash"/>
    <s v="Samuel Moore"/>
    <x v="0"/>
    <x v="1"/>
    <s v="Tucson"/>
    <x v="0"/>
    <x v="0"/>
    <x v="11"/>
    <n v="2"/>
    <x v="48"/>
  </r>
  <r>
    <x v="241"/>
    <n v="51863"/>
    <x v="1"/>
    <x v="1"/>
    <s v="VitaGlow Brightening Serum 30ml"/>
    <x v="1"/>
    <n v="100"/>
    <n v="22.1"/>
    <n v="2210"/>
    <n v="7.6"/>
    <n v="760"/>
    <n v="14.500000000000002"/>
    <n v="1450"/>
    <n v="0.65610859728506787"/>
    <s v="C0088"/>
    <s v="BlueAegis Technologies"/>
    <s v="Grace Allen"/>
    <x v="2"/>
    <x v="20"/>
    <s v="Juneau"/>
    <x v="0"/>
    <x v="0"/>
    <x v="11"/>
    <n v="2"/>
    <x v="48"/>
  </r>
  <r>
    <x v="241"/>
    <n v="51864"/>
    <x v="28"/>
    <x v="28"/>
    <s v="GlowRevive Detox Clay Mask 50g"/>
    <x v="5"/>
    <n v="100"/>
    <n v="11.35"/>
    <n v="1135"/>
    <n v="5.2"/>
    <n v="520"/>
    <n v="6.1499999999999995"/>
    <n v="615"/>
    <n v="0.54185022026431717"/>
    <s v="C0010"/>
    <s v="Aurora Flair Cosmetix"/>
    <s v="Jennifer Adams"/>
    <x v="1"/>
    <x v="10"/>
    <s v="Dallas"/>
    <x v="2"/>
    <x v="0"/>
    <x v="11"/>
    <n v="2"/>
    <x v="48"/>
  </r>
  <r>
    <x v="241"/>
    <n v="51865"/>
    <x v="45"/>
    <x v="45"/>
    <s v="CrystalClear Hyaluronic Boost 50ml"/>
    <x v="1"/>
    <n v="100"/>
    <n v="29.65"/>
    <n v="2965"/>
    <n v="10.75"/>
    <n v="1075"/>
    <n v="18.899999999999999"/>
    <n v="1890"/>
    <n v="0.63743676222596968"/>
    <s v="C0057"/>
    <s v="Phineas Dawson"/>
    <s v="Nicholas Coleman"/>
    <x v="4"/>
    <x v="34"/>
    <s v="Indianapolis"/>
    <x v="3"/>
    <x v="0"/>
    <x v="11"/>
    <n v="2"/>
    <x v="48"/>
  </r>
  <r>
    <x v="241"/>
    <n v="51866"/>
    <x v="3"/>
    <x v="3"/>
    <s v="RadiantGlow Gel Cleanser 200ml"/>
    <x v="2"/>
    <n v="50"/>
    <n v="20.350000000000001"/>
    <n v="1017.5000000000001"/>
    <n v="7.75"/>
    <n v="387.5"/>
    <n v="12.600000000000001"/>
    <n v="630.00000000000011"/>
    <n v="0.61916461916461918"/>
    <s v="C0030"/>
    <s v="BlossomRadiance Essentials"/>
    <s v="Michael Evans"/>
    <x v="1"/>
    <x v="10"/>
    <s v="San Antonio"/>
    <x v="2"/>
    <x v="0"/>
    <x v="11"/>
    <n v="2"/>
    <x v="48"/>
  </r>
  <r>
    <x v="242"/>
    <n v="51867"/>
    <x v="37"/>
    <x v="37"/>
    <s v="SunGuard Shield SPF 50+ 100ml"/>
    <x v="3"/>
    <n v="200"/>
    <n v="24.75"/>
    <n v="4950"/>
    <n v="7.75"/>
    <n v="1550"/>
    <n v="17"/>
    <n v="3400"/>
    <n v="0.68686868686868685"/>
    <s v="C0077"/>
    <s v="EmeraldSphere Solutions"/>
    <s v="Grace Allen"/>
    <x v="2"/>
    <x v="20"/>
    <s v="Fairbanks"/>
    <x v="0"/>
    <x v="0"/>
    <x v="11"/>
    <n v="3"/>
    <x v="48"/>
  </r>
  <r>
    <x v="242"/>
    <n v="51868"/>
    <x v="10"/>
    <x v="10"/>
    <s v="LuminousGlow Tinted Sunscreen 50ml"/>
    <x v="3"/>
    <n v="200"/>
    <n v="16.95"/>
    <n v="3390"/>
    <n v="5.2"/>
    <n v="1040"/>
    <n v="11.75"/>
    <n v="2350"/>
    <n v="0.69321533923303835"/>
    <s v="C0041"/>
    <s v="Cassiopeia Dawson"/>
    <s v="Benjamin Lawson"/>
    <x v="1"/>
    <x v="5"/>
    <s v="Oklahoma City"/>
    <x v="2"/>
    <x v="0"/>
    <x v="11"/>
    <n v="3"/>
    <x v="48"/>
  </r>
  <r>
    <x v="242"/>
    <n v="51869"/>
    <x v="0"/>
    <x v="0"/>
    <s v="HydraBloom Hydrating Moisturizer 100ml"/>
    <x v="0"/>
    <n v="50"/>
    <n v="24.85"/>
    <n v="1242.5"/>
    <n v="7.75"/>
    <n v="387.5"/>
    <n v="17.100000000000001"/>
    <n v="855"/>
    <n v="0.68812877263581484"/>
    <s v="C0062"/>
    <s v="Nikolai Hayes"/>
    <s v="Benjamin Ingram"/>
    <x v="0"/>
    <x v="38"/>
    <s v="Billings"/>
    <x v="0"/>
    <x v="0"/>
    <x v="11"/>
    <n v="3"/>
    <x v="48"/>
  </r>
  <r>
    <x v="242"/>
    <n v="51870"/>
    <x v="53"/>
    <x v="53"/>
    <s v="DreamSoothe Overnight Mask 100g"/>
    <x v="5"/>
    <n v="100"/>
    <n v="21.75"/>
    <n v="2175"/>
    <n v="9.5500000000000007"/>
    <n v="955"/>
    <n v="12.2"/>
    <n v="1220"/>
    <n v="0.56091954022988511"/>
    <s v="C0008"/>
    <s v="Serenity Sinclair"/>
    <s v="Ashley Turner"/>
    <x v="2"/>
    <x v="13"/>
    <s v="San Francisco"/>
    <x v="0"/>
    <x v="0"/>
    <x v="11"/>
    <n v="3"/>
    <x v="48"/>
  </r>
  <r>
    <x v="242"/>
    <n v="51871"/>
    <x v="58"/>
    <x v="58"/>
    <s v="ElixirMelt Makeup Remover Oil  150ml"/>
    <x v="6"/>
    <n v="50"/>
    <n v="10.45"/>
    <n v="522.5"/>
    <n v="5.2"/>
    <n v="260"/>
    <n v="5.2499999999999991"/>
    <n v="262.5"/>
    <n v="0.50239234449760761"/>
    <s v="C0045"/>
    <s v="AuroraBlossom Essentials"/>
    <s v="Ashley Turner"/>
    <x v="2"/>
    <x v="13"/>
    <s v="Fresno"/>
    <x v="0"/>
    <x v="0"/>
    <x v="11"/>
    <n v="3"/>
    <x v="48"/>
  </r>
  <r>
    <x v="242"/>
    <n v="51872"/>
    <x v="28"/>
    <x v="28"/>
    <s v="GlowRevive Detox Clay Mask 50g"/>
    <x v="5"/>
    <n v="150"/>
    <n v="11.35"/>
    <n v="1702.5"/>
    <n v="5.2"/>
    <n v="780"/>
    <n v="6.1499999999999995"/>
    <n v="922.5"/>
    <n v="0.54185022026431717"/>
    <s v="C0034"/>
    <s v="Cassian Winters"/>
    <s v="David Carter"/>
    <x v="1"/>
    <x v="2"/>
    <s v="Albany"/>
    <x v="1"/>
    <x v="0"/>
    <x v="11"/>
    <n v="3"/>
    <x v="48"/>
  </r>
  <r>
    <x v="242"/>
    <n v="51873"/>
    <x v="4"/>
    <x v="4"/>
    <s v="HydraBloom Hydrating Moisturizer 50ml"/>
    <x v="0"/>
    <n v="100"/>
    <n v="14.95"/>
    <n v="1495"/>
    <n v="4.45"/>
    <n v="445"/>
    <n v="10.5"/>
    <n v="1050"/>
    <n v="0.7023411371237458"/>
    <s v="C0080"/>
    <s v="EternalGlow Essentials"/>
    <s v="Samantha Mitchell"/>
    <x v="4"/>
    <x v="17"/>
    <s v="Cincinnati"/>
    <x v="3"/>
    <x v="0"/>
    <x v="11"/>
    <n v="3"/>
    <x v="48"/>
  </r>
  <r>
    <x v="242"/>
    <n v="51874"/>
    <x v="13"/>
    <x v="13"/>
    <s v="LuminousGlow Tinted Sunscreen 100ml"/>
    <x v="3"/>
    <n v="50"/>
    <n v="26.35"/>
    <n v="1317.5"/>
    <n v="9"/>
    <n v="450"/>
    <n v="17.350000000000001"/>
    <n v="867.5"/>
    <n v="0.65844402277039848"/>
    <s v="C0014"/>
    <s v="Stellar Dynamo Corp."/>
    <s v="Olivia Harrison"/>
    <x v="3"/>
    <x v="14"/>
    <s v="Richmond"/>
    <x v="2"/>
    <x v="0"/>
    <x v="11"/>
    <n v="3"/>
    <x v="48"/>
  </r>
  <r>
    <x v="242"/>
    <n v="51875"/>
    <x v="8"/>
    <x v="8"/>
    <s v="CrystalClear Hyaluronic Boost 30ml"/>
    <x v="1"/>
    <n v="100"/>
    <n v="19.100000000000001"/>
    <n v="1910.0000000000002"/>
    <n v="6.6"/>
    <n v="660"/>
    <n v="12.500000000000002"/>
    <n v="1250.0000000000002"/>
    <n v="0.65445026178010479"/>
    <s v="C0065"/>
    <s v="CelestialGlow Essentials"/>
    <s v="Benjamin Lawson"/>
    <x v="1"/>
    <x v="25"/>
    <s v="Kansas City"/>
    <x v="3"/>
    <x v="0"/>
    <x v="11"/>
    <n v="3"/>
    <x v="48"/>
  </r>
  <r>
    <x v="242"/>
    <n v="51876"/>
    <x v="21"/>
    <x v="21"/>
    <s v="RadiantGlow Gel Cleanser 100ml"/>
    <x v="2"/>
    <n v="150"/>
    <n v="12.25"/>
    <n v="1837.5"/>
    <n v="4.45"/>
    <n v="667.5"/>
    <n v="7.8"/>
    <n v="1170"/>
    <n v="0.63673469387755099"/>
    <s v="C0029"/>
    <s v="OpulentSilk Beauty"/>
    <s v="Samantha Mitchell"/>
    <x v="4"/>
    <x v="15"/>
    <s v="Louisville"/>
    <x v="2"/>
    <x v="0"/>
    <x v="11"/>
    <n v="3"/>
    <x v="48"/>
  </r>
  <r>
    <x v="242"/>
    <n v="51877"/>
    <x v="0"/>
    <x v="0"/>
    <s v="HydraBloom Hydrating Moisturizer 100ml"/>
    <x v="0"/>
    <n v="150"/>
    <n v="24.85"/>
    <n v="3727.5"/>
    <n v="7.75"/>
    <n v="1162.5"/>
    <n v="17.100000000000001"/>
    <n v="2565"/>
    <n v="0.68812877263581484"/>
    <s v="C0092"/>
    <s v="Lucius Flynn"/>
    <s v="Matthew Walker"/>
    <x v="1"/>
    <x v="23"/>
    <s v="Savannah"/>
    <x v="2"/>
    <x v="0"/>
    <x v="11"/>
    <n v="3"/>
    <x v="48"/>
  </r>
  <r>
    <x v="243"/>
    <n v="51878"/>
    <x v="4"/>
    <x v="4"/>
    <s v="HydraBloom Hydrating Moisturizer 50ml"/>
    <x v="0"/>
    <n v="50"/>
    <n v="14.95"/>
    <n v="747.5"/>
    <n v="4.45"/>
    <n v="222.5"/>
    <n v="10.5"/>
    <n v="525"/>
    <n v="0.7023411371237458"/>
    <s v="C0008"/>
    <s v="Serenity Sinclair"/>
    <s v="Ashley Turner"/>
    <x v="2"/>
    <x v="13"/>
    <s v="San Francisco"/>
    <x v="0"/>
    <x v="0"/>
    <x v="11"/>
    <n v="4"/>
    <x v="48"/>
  </r>
  <r>
    <x v="243"/>
    <n v="51879"/>
    <x v="49"/>
    <x v="49"/>
    <s v="TimelessElixir Anti-Wrinkle Serum 50ml"/>
    <x v="1"/>
    <n v="50"/>
    <n v="37.549999999999997"/>
    <n v="1877.4999999999998"/>
    <n v="14.25"/>
    <n v="712.5"/>
    <n v="23.299999999999997"/>
    <n v="1164.9999999999998"/>
    <n v="0.62050599201065237"/>
    <s v="C0051"/>
    <s v="InfinitiCraft Corp."/>
    <s v="William Jenkins"/>
    <x v="3"/>
    <x v="6"/>
    <s v="Tampa"/>
    <x v="2"/>
    <x v="0"/>
    <x v="11"/>
    <n v="4"/>
    <x v="48"/>
  </r>
  <r>
    <x v="243"/>
    <n v="51880"/>
    <x v="10"/>
    <x v="10"/>
    <s v="LuminousGlow Tinted Sunscreen 50ml"/>
    <x v="3"/>
    <n v="150"/>
    <n v="16.95"/>
    <n v="2542.5"/>
    <n v="5.2"/>
    <n v="780"/>
    <n v="11.75"/>
    <n v="1762.5"/>
    <n v="0.69321533923303835"/>
    <s v="C0077"/>
    <s v="EmeraldSphere Solutions"/>
    <s v="Grace Allen"/>
    <x v="2"/>
    <x v="20"/>
    <s v="Fairbanks"/>
    <x v="0"/>
    <x v="0"/>
    <x v="11"/>
    <n v="4"/>
    <x v="48"/>
  </r>
  <r>
    <x v="243"/>
    <n v="51881"/>
    <x v="21"/>
    <x v="21"/>
    <s v="RadiantGlow Gel Cleanser 100ml"/>
    <x v="2"/>
    <n v="150"/>
    <n v="12.25"/>
    <n v="1837.5"/>
    <n v="4.45"/>
    <n v="667.5"/>
    <n v="7.8"/>
    <n v="1170"/>
    <n v="0.63673469387755099"/>
    <s v="C0023"/>
    <s v="Rosy Hue Beauty"/>
    <s v="Benjamin Ingram"/>
    <x v="0"/>
    <x v="22"/>
    <s v="Boise"/>
    <x v="0"/>
    <x v="0"/>
    <x v="11"/>
    <n v="4"/>
    <x v="48"/>
  </r>
  <r>
    <x v="243"/>
    <n v="51882"/>
    <x v="10"/>
    <x v="10"/>
    <s v="LuminousGlow Tinted Sunscreen 50ml"/>
    <x v="3"/>
    <n v="150"/>
    <n v="16.95"/>
    <n v="2542.5"/>
    <n v="5.2"/>
    <n v="780"/>
    <n v="11.75"/>
    <n v="1762.5"/>
    <n v="0.69321533923303835"/>
    <s v="C0069"/>
    <s v="RadiantElixir Skincare"/>
    <s v="Olivia Harrison"/>
    <x v="3"/>
    <x v="39"/>
    <s v="Wilmington"/>
    <x v="2"/>
    <x v="0"/>
    <x v="11"/>
    <n v="4"/>
    <x v="48"/>
  </r>
  <r>
    <x v="243"/>
    <n v="51883"/>
    <x v="13"/>
    <x v="13"/>
    <s v="LuminousGlow Tinted Sunscreen 100ml"/>
    <x v="3"/>
    <n v="250"/>
    <n v="26.35"/>
    <n v="6587.5"/>
    <n v="9"/>
    <n v="2250"/>
    <n v="17.350000000000001"/>
    <n v="4337.5"/>
    <n v="0.65844402277039848"/>
    <s v="C0003"/>
    <s v="Rosy Flair Beauty"/>
    <s v="Elizabeth Young"/>
    <x v="2"/>
    <x v="13"/>
    <s v="Los Angeles"/>
    <x v="0"/>
    <x v="0"/>
    <x v="11"/>
    <n v="4"/>
    <x v="48"/>
  </r>
  <r>
    <x v="243"/>
    <n v="51884"/>
    <x v="37"/>
    <x v="37"/>
    <s v="SunGuard Shield SPF 50+ 100ml"/>
    <x v="3"/>
    <n v="100"/>
    <n v="24.75"/>
    <n v="2475"/>
    <n v="7.75"/>
    <n v="775"/>
    <n v="17"/>
    <n v="1700"/>
    <n v="0.68686868686868685"/>
    <s v="C0098"/>
    <s v="Persephone Harper"/>
    <s v="Benjamin Lawson"/>
    <x v="1"/>
    <x v="8"/>
    <s v="Springfield"/>
    <x v="3"/>
    <x v="0"/>
    <x v="11"/>
    <n v="4"/>
    <x v="48"/>
  </r>
  <r>
    <x v="243"/>
    <n v="51885"/>
    <x v="29"/>
    <x v="29"/>
    <s v="VitaGlow Brightening Serum 15ml"/>
    <x v="1"/>
    <n v="150"/>
    <n v="16.25"/>
    <n v="2437.5"/>
    <n v="6.2"/>
    <n v="930"/>
    <n v="10.050000000000001"/>
    <n v="1507.5"/>
    <n v="0.61846153846153851"/>
    <s v="C0043"/>
    <s v="LuminousHue Cosmetix"/>
    <s v="Mia Hughes"/>
    <x v="2"/>
    <x v="13"/>
    <s v="Sacramento"/>
    <x v="0"/>
    <x v="0"/>
    <x v="11"/>
    <n v="4"/>
    <x v="48"/>
  </r>
  <r>
    <x v="243"/>
    <n v="51886"/>
    <x v="4"/>
    <x v="4"/>
    <s v="HydraBloom Hydrating Moisturizer 50ml"/>
    <x v="0"/>
    <n v="150"/>
    <n v="14.95"/>
    <n v="2242.5"/>
    <n v="4.45"/>
    <n v="667.5"/>
    <n v="10.5"/>
    <n v="1575"/>
    <n v="0.7023411371237458"/>
    <s v="C0068"/>
    <s v="IvoryRadiance Cosmetix"/>
    <s v="Olivia Harrison"/>
    <x v="3"/>
    <x v="7"/>
    <s v="Annapolis"/>
    <x v="2"/>
    <x v="0"/>
    <x v="11"/>
    <n v="4"/>
    <x v="48"/>
  </r>
  <r>
    <x v="243"/>
    <n v="51887"/>
    <x v="37"/>
    <x v="37"/>
    <s v="SunGuard Shield SPF 50+ 100ml"/>
    <x v="3"/>
    <n v="150"/>
    <n v="24.75"/>
    <n v="3712.5"/>
    <n v="7.75"/>
    <n v="1162.5"/>
    <n v="17"/>
    <n v="2550"/>
    <n v="0.68686868686868685"/>
    <s v="C0011"/>
    <s v="Celestial Silk Luxe Skincare"/>
    <s v="Joseph Simmons"/>
    <x v="4"/>
    <x v="19"/>
    <s v="Minneapolis"/>
    <x v="3"/>
    <x v="0"/>
    <x v="11"/>
    <n v="4"/>
    <x v="48"/>
  </r>
  <r>
    <x v="243"/>
    <n v="51888"/>
    <x v="0"/>
    <x v="0"/>
    <s v="HydraBloom Hydrating Moisturizer 100ml"/>
    <x v="0"/>
    <n v="100"/>
    <n v="24.85"/>
    <n v="2485"/>
    <n v="7.75"/>
    <n v="775"/>
    <n v="17.100000000000001"/>
    <n v="1710"/>
    <n v="0.68812877263581484"/>
    <s v="C0056"/>
    <s v="Imogen West"/>
    <s v="Ava Franklin"/>
    <x v="1"/>
    <x v="33"/>
    <s v="Little Rock"/>
    <x v="2"/>
    <x v="0"/>
    <x v="11"/>
    <n v="4"/>
    <x v="48"/>
  </r>
  <r>
    <x v="244"/>
    <n v="51889"/>
    <x v="13"/>
    <x v="13"/>
    <s v="LuminousGlow Tinted Sunscreen 100ml"/>
    <x v="3"/>
    <n v="200"/>
    <n v="26.35"/>
    <n v="5270"/>
    <n v="9"/>
    <n v="1800"/>
    <n v="17.350000000000001"/>
    <n v="3470"/>
    <n v="0.65844402277039848"/>
    <s v="C0018"/>
    <s v="Lucian Kingsley"/>
    <s v="Lauren King"/>
    <x v="4"/>
    <x v="11"/>
    <s v="Sioux Falls"/>
    <x v="3"/>
    <x v="0"/>
    <x v="11"/>
    <n v="7"/>
    <x v="48"/>
  </r>
  <r>
    <x v="244"/>
    <n v="51890"/>
    <x v="10"/>
    <x v="10"/>
    <s v="LuminousGlow Tinted Sunscreen 50ml"/>
    <x v="3"/>
    <n v="150"/>
    <n v="16.95"/>
    <n v="2542.5"/>
    <n v="5.2"/>
    <n v="780"/>
    <n v="11.75"/>
    <n v="1762.5"/>
    <n v="0.69321533923303835"/>
    <s v="C0087"/>
    <s v="QuantumRise Corp."/>
    <s v="Daniel Nelson"/>
    <x v="0"/>
    <x v="30"/>
    <s v="Colorado Springs"/>
    <x v="0"/>
    <x v="0"/>
    <x v="11"/>
    <n v="7"/>
    <x v="48"/>
  </r>
  <r>
    <x v="244"/>
    <n v="51891"/>
    <x v="21"/>
    <x v="21"/>
    <s v="RadiantGlow Gel Cleanser 100ml"/>
    <x v="2"/>
    <n v="100"/>
    <n v="12.25"/>
    <n v="1225"/>
    <n v="4.45"/>
    <n v="445"/>
    <n v="7.8"/>
    <n v="780"/>
    <n v="0.63673469387755099"/>
    <s v="C0041"/>
    <s v="Cassiopeia Dawson"/>
    <s v="Benjamin Lawson"/>
    <x v="1"/>
    <x v="5"/>
    <s v="Oklahoma City"/>
    <x v="2"/>
    <x v="0"/>
    <x v="11"/>
    <n v="7"/>
    <x v="48"/>
  </r>
  <r>
    <x v="244"/>
    <n v="51892"/>
    <x v="10"/>
    <x v="10"/>
    <s v="LuminousGlow Tinted Sunscreen 50ml"/>
    <x v="3"/>
    <n v="150"/>
    <n v="16.95"/>
    <n v="2542.5"/>
    <n v="5.2"/>
    <n v="780"/>
    <n v="11.75"/>
    <n v="1762.5"/>
    <n v="0.69321533923303835"/>
    <s v="C0007"/>
    <s v="Orion Sterling"/>
    <s v="Jessica Foster"/>
    <x v="2"/>
    <x v="20"/>
    <s v="Anchorage"/>
    <x v="0"/>
    <x v="0"/>
    <x v="11"/>
    <n v="7"/>
    <x v="48"/>
  </r>
  <r>
    <x v="244"/>
    <n v="51893"/>
    <x v="17"/>
    <x v="17"/>
    <s v="LuminousGlow Tinted Sunscreen 30ml"/>
    <x v="3"/>
    <n v="200"/>
    <n v="9.6000000000000014"/>
    <n v="1920.0000000000002"/>
    <n v="3.8"/>
    <n v="760"/>
    <n v="5.8000000000000016"/>
    <n v="1160.0000000000002"/>
    <n v="0.60416666666666674"/>
    <s v="C0052"/>
    <s v="OceanQuest Enterprises"/>
    <s v="Emily Clarke"/>
    <x v="3"/>
    <x v="9"/>
    <s v="Charleston"/>
    <x v="2"/>
    <x v="0"/>
    <x v="11"/>
    <n v="7"/>
    <x v="48"/>
  </r>
  <r>
    <x v="244"/>
    <n v="51894"/>
    <x v="43"/>
    <x v="43"/>
    <s v="PureFoam Renewing Cleanser 50ml"/>
    <x v="2"/>
    <n v="150"/>
    <n v="7"/>
    <n v="1050"/>
    <n v="2.8"/>
    <n v="420"/>
    <n v="4.2"/>
    <n v="630"/>
    <n v="0.6"/>
    <s v="C0075"/>
    <s v="Ignatius Flynn"/>
    <s v="Samuel Moore"/>
    <x v="0"/>
    <x v="1"/>
    <s v="Flagstaff"/>
    <x v="0"/>
    <x v="0"/>
    <x v="11"/>
    <n v="7"/>
    <x v="48"/>
  </r>
  <r>
    <x v="244"/>
    <n v="51895"/>
    <x v="13"/>
    <x v="13"/>
    <s v="LuminousGlow Tinted Sunscreen 100ml"/>
    <x v="3"/>
    <n v="50"/>
    <n v="26.35"/>
    <n v="1317.5"/>
    <n v="9"/>
    <n v="450"/>
    <n v="17.350000000000001"/>
    <n v="867.5"/>
    <n v="0.65844402277039848"/>
    <s v="C0032"/>
    <s v="AquaFusion Incorporated"/>
    <s v="Ashley Turner"/>
    <x v="2"/>
    <x v="13"/>
    <s v="San Jose"/>
    <x v="0"/>
    <x v="0"/>
    <x v="11"/>
    <n v="7"/>
    <x v="48"/>
  </r>
  <r>
    <x v="244"/>
    <n v="51896"/>
    <x v="38"/>
    <x v="38"/>
    <s v="CrystalGlow Gentle Exfoliator 100ml"/>
    <x v="7"/>
    <n v="50"/>
    <n v="19.95"/>
    <n v="997.5"/>
    <n v="7.45"/>
    <n v="372.5"/>
    <n v="12.5"/>
    <n v="625"/>
    <n v="0.62656641604010022"/>
    <s v="C0089"/>
    <s v="TerraFusion Group"/>
    <s v="Andrew Parker"/>
    <x v="3"/>
    <x v="36"/>
    <s v="Montpelier"/>
    <x v="1"/>
    <x v="0"/>
    <x v="11"/>
    <n v="7"/>
    <x v="48"/>
  </r>
  <r>
    <x v="244"/>
    <n v="51897"/>
    <x v="1"/>
    <x v="1"/>
    <s v="VitaGlow Brightening Serum 30ml"/>
    <x v="1"/>
    <n v="100"/>
    <n v="22.1"/>
    <n v="2210"/>
    <n v="7.6"/>
    <n v="760"/>
    <n v="14.500000000000002"/>
    <n v="1450"/>
    <n v="0.65610859728506787"/>
    <s v="C0046"/>
    <s v="CrimsonPeak Ventures"/>
    <s v="Michael Evans"/>
    <x v="1"/>
    <x v="10"/>
    <s v="Fort Worth"/>
    <x v="2"/>
    <x v="0"/>
    <x v="11"/>
    <n v="7"/>
    <x v="48"/>
  </r>
  <r>
    <x v="244"/>
    <n v="51898"/>
    <x v="56"/>
    <x v="56"/>
    <s v="PureDerm Micro-Exfoliating Gel 100ml"/>
    <x v="7"/>
    <n v="50"/>
    <n v="24.349999999999998"/>
    <n v="1217.5"/>
    <n v="9.5500000000000007"/>
    <n v="477.5"/>
    <n v="14.799999999999997"/>
    <n v="740"/>
    <n v="0.6078028747433265"/>
    <s v="C0015"/>
    <s v="Octavia Grey"/>
    <s v="Benjamin Lawson"/>
    <x v="1"/>
    <x v="8"/>
    <s v="St. Louis"/>
    <x v="3"/>
    <x v="0"/>
    <x v="11"/>
    <n v="7"/>
    <x v="48"/>
  </r>
  <r>
    <x v="244"/>
    <n v="51899"/>
    <x v="0"/>
    <x v="0"/>
    <s v="HydraBloom Hydrating Moisturizer 100ml"/>
    <x v="0"/>
    <n v="50"/>
    <n v="24.85"/>
    <n v="1242.5"/>
    <n v="7.75"/>
    <n v="387.5"/>
    <n v="17.100000000000001"/>
    <n v="855"/>
    <n v="0.68812877263581484"/>
    <s v="C0062"/>
    <s v="Nikolai Hayes"/>
    <s v="Benjamin Ingram"/>
    <x v="0"/>
    <x v="38"/>
    <s v="Billings"/>
    <x v="0"/>
    <x v="0"/>
    <x v="11"/>
    <n v="7"/>
    <x v="48"/>
  </r>
  <r>
    <x v="244"/>
    <n v="51900"/>
    <x v="34"/>
    <x v="34"/>
    <s v="HydraBloom Hydrating Moisturizer 30ml"/>
    <x v="0"/>
    <n v="150"/>
    <n v="8.1"/>
    <n v="1215"/>
    <n v="3.3"/>
    <n v="495"/>
    <n v="4.8"/>
    <n v="720"/>
    <n v="0.59259259259259256"/>
    <s v="C0084"/>
    <s v="RadiantPetals Skincare"/>
    <s v="Joseph Simmons"/>
    <x v="4"/>
    <x v="28"/>
    <s v="Bismarck"/>
    <x v="3"/>
    <x v="0"/>
    <x v="11"/>
    <n v="7"/>
    <x v="48"/>
  </r>
  <r>
    <x v="245"/>
    <n v="51901"/>
    <x v="22"/>
    <x v="22"/>
    <s v="PurePurge Micellar Cleansing Water 150ml"/>
    <x v="6"/>
    <n v="50"/>
    <n v="10.050000000000001"/>
    <n v="502.50000000000006"/>
    <n v="4.45"/>
    <n v="222.5"/>
    <n v="5.6000000000000005"/>
    <n v="280.00000000000006"/>
    <n v="0.55721393034825872"/>
    <s v="C0021"/>
    <s v="Horizon Luxe Ventures"/>
    <s v="William Jenkins"/>
    <x v="3"/>
    <x v="6"/>
    <s v="Orlando"/>
    <x v="2"/>
    <x v="0"/>
    <x v="11"/>
    <n v="8"/>
    <x v="48"/>
  </r>
  <r>
    <x v="245"/>
    <n v="51902"/>
    <x v="11"/>
    <x v="11"/>
    <s v="ClearSkies UV Defense SPF 30 100ml"/>
    <x v="3"/>
    <n v="250"/>
    <n v="32.549999999999997"/>
    <n v="8137.4999999999991"/>
    <n v="11.25"/>
    <n v="2812.5"/>
    <n v="21.299999999999997"/>
    <n v="5324.9999999999991"/>
    <n v="0.65437788018433174"/>
    <s v="C0074"/>
    <s v="Seraphina Wilde"/>
    <s v="Lauren King"/>
    <x v="4"/>
    <x v="41"/>
    <s v="Lincoln"/>
    <x v="3"/>
    <x v="0"/>
    <x v="11"/>
    <n v="8"/>
    <x v="48"/>
  </r>
  <r>
    <x v="245"/>
    <n v="51903"/>
    <x v="52"/>
    <x v="52"/>
    <s v="CalmBliss Soothing Toner 100ml"/>
    <x v="4"/>
    <n v="150"/>
    <n v="13"/>
    <n v="1950"/>
    <n v="4.7"/>
    <n v="705"/>
    <n v="8.3000000000000007"/>
    <n v="1245"/>
    <n v="0.63846153846153841"/>
    <s v="C0039"/>
    <s v="EtherealSilk Creations"/>
    <s v="Grace Allen"/>
    <x v="2"/>
    <x v="20"/>
    <s v="Juneau"/>
    <x v="0"/>
    <x v="0"/>
    <x v="11"/>
    <n v="8"/>
    <x v="48"/>
  </r>
  <r>
    <x v="245"/>
    <n v="51904"/>
    <x v="33"/>
    <x v="33"/>
    <s v="GlowRevive Detox Clay Mask 100g"/>
    <x v="5"/>
    <n v="50"/>
    <n v="18.95"/>
    <n v="947.5"/>
    <n v="8.1999999999999993"/>
    <n v="410"/>
    <n v="10.75"/>
    <n v="537.5"/>
    <n v="0.56728232189973615"/>
    <s v="C0095"/>
    <s v="OpalBlossom Beauty"/>
    <s v="Jessica Foster"/>
    <x v="2"/>
    <x v="20"/>
    <s v="Seward"/>
    <x v="0"/>
    <x v="0"/>
    <x v="11"/>
    <n v="8"/>
    <x v="48"/>
  </r>
  <r>
    <x v="245"/>
    <n v="51905"/>
    <x v="2"/>
    <x v="2"/>
    <s v="TimelessElixir Anti-Wrinkle Serum 30m"/>
    <x v="1"/>
    <n v="100"/>
    <n v="25.3"/>
    <n v="2530"/>
    <n v="9.4"/>
    <n v="940"/>
    <n v="15.9"/>
    <n v="1590"/>
    <n v="0.62845849802371545"/>
    <s v="C0004"/>
    <s v="Enchanted Silk Creations"/>
    <s v="David Carter"/>
    <x v="1"/>
    <x v="2"/>
    <s v="New York City"/>
    <x v="1"/>
    <x v="0"/>
    <x v="11"/>
    <n v="8"/>
    <x v="48"/>
  </r>
  <r>
    <x v="245"/>
    <n v="51906"/>
    <x v="0"/>
    <x v="0"/>
    <s v="HydraBloom Hydrating Moisturizer 100ml"/>
    <x v="0"/>
    <n v="100"/>
    <n v="24.85"/>
    <n v="2485"/>
    <n v="7.75"/>
    <n v="775"/>
    <n v="17.100000000000001"/>
    <n v="1710"/>
    <n v="0.68812877263581484"/>
    <s v="C0061"/>
    <s v="Aurelia Quinn"/>
    <s v="Mia Hughes"/>
    <x v="2"/>
    <x v="13"/>
    <s v="Oakland"/>
    <x v="0"/>
    <x v="0"/>
    <x v="11"/>
    <n v="8"/>
    <x v="48"/>
  </r>
  <r>
    <x v="245"/>
    <n v="51907"/>
    <x v="29"/>
    <x v="29"/>
    <s v="VitaGlow Brightening Serum 15ml"/>
    <x v="1"/>
    <n v="50"/>
    <n v="16.25"/>
    <n v="812.5"/>
    <n v="6.2"/>
    <n v="310"/>
    <n v="10.050000000000001"/>
    <n v="502.5"/>
    <n v="0.61846153846153851"/>
    <s v="C0027"/>
    <s v="PureHarbor Creations"/>
    <s v="Jennifer Adams"/>
    <x v="1"/>
    <x v="10"/>
    <s v="Austin"/>
    <x v="2"/>
    <x v="0"/>
    <x v="11"/>
    <n v="8"/>
    <x v="48"/>
  </r>
  <r>
    <x v="245"/>
    <n v="51908"/>
    <x v="38"/>
    <x v="38"/>
    <s v="CrystalGlow Gentle Exfoliator 100ml"/>
    <x v="7"/>
    <n v="50"/>
    <n v="19.95"/>
    <n v="997.5"/>
    <n v="7.45"/>
    <n v="372.5"/>
    <n v="12.5"/>
    <n v="625"/>
    <n v="0.62656641604010022"/>
    <s v="C0094"/>
    <s v="RosyDream Skincare"/>
    <s v="Victoria Reed"/>
    <x v="2"/>
    <x v="24"/>
    <s v="Tacoma"/>
    <x v="0"/>
    <x v="0"/>
    <x v="11"/>
    <n v="8"/>
    <x v="48"/>
  </r>
  <r>
    <x v="245"/>
    <n v="51909"/>
    <x v="1"/>
    <x v="1"/>
    <s v="VitaGlow Brightening Serum 30ml"/>
    <x v="1"/>
    <n v="100"/>
    <n v="22.1"/>
    <n v="2210"/>
    <n v="7.6"/>
    <n v="760"/>
    <n v="14.500000000000002"/>
    <n v="1450"/>
    <n v="0.65610859728506787"/>
    <s v="C0012"/>
    <s v="Radiant Craft Incorporated"/>
    <s v="Samuel Moore"/>
    <x v="0"/>
    <x v="1"/>
    <s v="Phoenix"/>
    <x v="0"/>
    <x v="0"/>
    <x v="11"/>
    <n v="8"/>
    <x v="48"/>
  </r>
  <r>
    <x v="246"/>
    <n v="51910"/>
    <x v="11"/>
    <x v="11"/>
    <s v="ClearSkies UV Defense SPF 30 100ml"/>
    <x v="3"/>
    <n v="100"/>
    <n v="32.549999999999997"/>
    <n v="3254.9999999999995"/>
    <n v="11.25"/>
    <n v="1125"/>
    <n v="21.299999999999997"/>
    <n v="2129.9999999999995"/>
    <n v="0.65437788018433174"/>
    <s v="C0058"/>
    <s v="Octavia Tate"/>
    <s v="Andrew Parker"/>
    <x v="3"/>
    <x v="36"/>
    <s v="Burlington"/>
    <x v="1"/>
    <x v="0"/>
    <x v="11"/>
    <n v="9"/>
    <x v="49"/>
  </r>
  <r>
    <x v="246"/>
    <n v="51911"/>
    <x v="2"/>
    <x v="2"/>
    <s v="TimelessElixir Anti-Wrinkle Serum 30m"/>
    <x v="1"/>
    <n v="50"/>
    <n v="25.3"/>
    <n v="1265"/>
    <n v="9.4"/>
    <n v="470"/>
    <n v="15.9"/>
    <n v="795"/>
    <n v="0.62845849802371545"/>
    <s v="C0083"/>
    <s v="CrystalAura Cosmetix"/>
    <s v="Emily Clarke"/>
    <x v="3"/>
    <x v="9"/>
    <s v="Columbia"/>
    <x v="2"/>
    <x v="0"/>
    <x v="11"/>
    <n v="9"/>
    <x v="49"/>
  </r>
  <r>
    <x v="246"/>
    <n v="51912"/>
    <x v="44"/>
    <x v="44"/>
    <s v="ElixirMelt Makeup Remover Oil  100ml"/>
    <x v="6"/>
    <n v="50"/>
    <n v="5.1999999999999993"/>
    <n v="259.99999999999994"/>
    <n v="2.8"/>
    <n v="140"/>
    <n v="2.3999999999999995"/>
    <n v="119.99999999999994"/>
    <n v="0.4615384615384614"/>
    <s v="C0036"/>
    <s v="MoonlightHarbor Beauty"/>
    <s v="Rachel Owens"/>
    <x v="4"/>
    <x v="31"/>
    <s v="Milwaukee"/>
    <x v="3"/>
    <x v="0"/>
    <x v="11"/>
    <n v="9"/>
    <x v="49"/>
  </r>
  <r>
    <x v="246"/>
    <n v="51913"/>
    <x v="12"/>
    <x v="12"/>
    <s v="PorePurify Exfoliating Tonic 150ml"/>
    <x v="4"/>
    <n v="50"/>
    <n v="15.95"/>
    <n v="797.5"/>
    <n v="5.2"/>
    <n v="260"/>
    <n v="10.75"/>
    <n v="537.5"/>
    <n v="0.6739811912225705"/>
    <s v="C0079"/>
    <s v="FusionDynamo Group"/>
    <s v="Rachel Owens"/>
    <x v="4"/>
    <x v="16"/>
    <s v="Peoria"/>
    <x v="3"/>
    <x v="0"/>
    <x v="11"/>
    <n v="9"/>
    <x v="49"/>
  </r>
  <r>
    <x v="246"/>
    <n v="51914"/>
    <x v="0"/>
    <x v="0"/>
    <s v="HydraBloom Hydrating Moisturizer 100ml"/>
    <x v="0"/>
    <n v="50"/>
    <n v="24.85"/>
    <n v="1242.5"/>
    <n v="7.75"/>
    <n v="387.5"/>
    <n v="17.100000000000001"/>
    <n v="855"/>
    <n v="0.68812877263581484"/>
    <s v="C0040"/>
    <s v="Atticus Quinn"/>
    <s v="Emily Clarke"/>
    <x v="3"/>
    <x v="29"/>
    <s v="Charlotte"/>
    <x v="2"/>
    <x v="0"/>
    <x v="11"/>
    <n v="9"/>
    <x v="49"/>
  </r>
  <r>
    <x v="246"/>
    <n v="51915"/>
    <x v="12"/>
    <x v="12"/>
    <s v="PorePurify Exfoliating Tonic 150ml"/>
    <x v="4"/>
    <n v="100"/>
    <n v="15.95"/>
    <n v="1595"/>
    <n v="5.2"/>
    <n v="520"/>
    <n v="10.75"/>
    <n v="1075"/>
    <n v="0.6739811912225705"/>
    <s v="C0100"/>
    <s v="AquaPulse Creations"/>
    <s v="Samantha Mitchell"/>
    <x v="4"/>
    <x v="17"/>
    <s v="Toledo"/>
    <x v="3"/>
    <x v="0"/>
    <x v="11"/>
    <n v="9"/>
    <x v="49"/>
  </r>
  <r>
    <x v="246"/>
    <n v="51916"/>
    <x v="4"/>
    <x v="4"/>
    <s v="HydraBloom Hydrating Moisturizer 50ml"/>
    <x v="0"/>
    <n v="100"/>
    <n v="14.95"/>
    <n v="1495"/>
    <n v="4.45"/>
    <n v="445"/>
    <n v="10.5"/>
    <n v="1050"/>
    <n v="0.7023411371237458"/>
    <s v="C0009"/>
    <s v="Imelda Sinclair"/>
    <s v="William Jenkins"/>
    <x v="3"/>
    <x v="6"/>
    <s v="Miami"/>
    <x v="2"/>
    <x v="0"/>
    <x v="11"/>
    <n v="9"/>
    <x v="49"/>
  </r>
  <r>
    <x v="246"/>
    <n v="51917"/>
    <x v="22"/>
    <x v="22"/>
    <s v="PurePurge Micellar Cleansing Water 150ml"/>
    <x v="6"/>
    <n v="50"/>
    <n v="10.050000000000001"/>
    <n v="502.50000000000006"/>
    <n v="4.45"/>
    <n v="222.5"/>
    <n v="5.6000000000000005"/>
    <n v="280.00000000000006"/>
    <n v="0.55721393034825872"/>
    <s v="C0055"/>
    <s v="TimelessAura Luxe Skincare"/>
    <s v="Samantha Mitchell"/>
    <x v="4"/>
    <x v="32"/>
    <s v="Charleston"/>
    <x v="2"/>
    <x v="0"/>
    <x v="11"/>
    <n v="9"/>
    <x v="49"/>
  </r>
  <r>
    <x v="246"/>
    <n v="51918"/>
    <x v="39"/>
    <x v="39"/>
    <s v="SunGuard Shield SPF 50+ 50ml"/>
    <x v="3"/>
    <n v="150"/>
    <n v="14.45"/>
    <n v="2167.5"/>
    <n v="4.45"/>
    <n v="667.5"/>
    <n v="10"/>
    <n v="1500"/>
    <n v="0.69204152249134943"/>
    <s v="C0019"/>
    <s v="Delilah Prescott"/>
    <s v="Benjamin Lawson"/>
    <x v="1"/>
    <x v="25"/>
    <s v="Kansas City"/>
    <x v="3"/>
    <x v="0"/>
    <x v="11"/>
    <n v="9"/>
    <x v="49"/>
  </r>
  <r>
    <x v="246"/>
    <n v="51919"/>
    <x v="40"/>
    <x v="40"/>
    <s v="CalmBliss Soothing Toner 150ml"/>
    <x v="4"/>
    <n v="150"/>
    <n v="19.25"/>
    <n v="2887.5"/>
    <n v="6.55"/>
    <n v="982.5"/>
    <n v="12.7"/>
    <n v="1905"/>
    <n v="0.65974025974025974"/>
    <s v="C0073"/>
    <s v="Atlas Kingsley"/>
    <s v="David Carter"/>
    <x v="1"/>
    <x v="2"/>
    <s v="Rochester"/>
    <x v="1"/>
    <x v="0"/>
    <x v="11"/>
    <n v="9"/>
    <x v="49"/>
  </r>
  <r>
    <x v="246"/>
    <n v="51920"/>
    <x v="30"/>
    <x v="30"/>
    <s v="PurePurge Micellar Cleansing Water 200ml"/>
    <x v="6"/>
    <n v="50"/>
    <n v="18.45"/>
    <n v="922.5"/>
    <n v="7.75"/>
    <n v="387.5"/>
    <n v="10.7"/>
    <n v="535"/>
    <n v="0.57994579945799463"/>
    <s v="C0033"/>
    <s v="ZenithGrove Solutions"/>
    <s v="Ava Franklin"/>
    <x v="1"/>
    <x v="26"/>
    <s v="Birmingham"/>
    <x v="2"/>
    <x v="0"/>
    <x v="11"/>
    <n v="9"/>
    <x v="49"/>
  </r>
  <r>
    <x v="247"/>
    <n v="51921"/>
    <x v="0"/>
    <x v="0"/>
    <s v="HydraBloom Hydrating Moisturizer 100ml"/>
    <x v="0"/>
    <n v="100"/>
    <n v="24.85"/>
    <n v="2485"/>
    <n v="7.75"/>
    <n v="775"/>
    <n v="17.100000000000001"/>
    <n v="1710"/>
    <n v="0.68812877263581484"/>
    <s v="C0090"/>
    <s v="CrystalCrest Incorporated"/>
    <s v="Ava Franklin"/>
    <x v="1"/>
    <x v="44"/>
    <s v="Southaven"/>
    <x v="2"/>
    <x v="0"/>
    <x v="11"/>
    <n v="10"/>
    <x v="49"/>
  </r>
  <r>
    <x v="247"/>
    <n v="51922"/>
    <x v="2"/>
    <x v="2"/>
    <s v="TimelessElixir Anti-Wrinkle Serum 30m"/>
    <x v="1"/>
    <n v="50"/>
    <n v="25.3"/>
    <n v="1265"/>
    <n v="9.4"/>
    <n v="470"/>
    <n v="15.9"/>
    <n v="795"/>
    <n v="0.62845849802371545"/>
    <s v="C0006"/>
    <s v="Maeve Kingsley"/>
    <s v="Christopher Green"/>
    <x v="0"/>
    <x v="21"/>
    <s v="Las Vegas"/>
    <x v="0"/>
    <x v="0"/>
    <x v="11"/>
    <n v="10"/>
    <x v="49"/>
  </r>
  <r>
    <x v="247"/>
    <n v="51923"/>
    <x v="39"/>
    <x v="39"/>
    <s v="SunGuard Shield SPF 50+ 50ml"/>
    <x v="3"/>
    <n v="250"/>
    <n v="14.45"/>
    <n v="3612.5"/>
    <n v="4.45"/>
    <n v="1112.5"/>
    <n v="10"/>
    <n v="2500"/>
    <n v="0.69204152249134943"/>
    <s v="C0053"/>
    <s v="QuantumPulse Systems"/>
    <s v="Samantha Mitchell"/>
    <x v="4"/>
    <x v="17"/>
    <s v="Cleveland"/>
    <x v="3"/>
    <x v="0"/>
    <x v="11"/>
    <n v="10"/>
    <x v="49"/>
  </r>
  <r>
    <x v="247"/>
    <n v="51924"/>
    <x v="37"/>
    <x v="37"/>
    <s v="SunGuard Shield SPF 50+ 100ml"/>
    <x v="3"/>
    <n v="250"/>
    <n v="24.75"/>
    <n v="6187.5"/>
    <n v="7.75"/>
    <n v="1937.5"/>
    <n v="17"/>
    <n v="4250"/>
    <n v="0.68686868686868685"/>
    <s v="C0080"/>
    <s v="EternalGlow Essentials"/>
    <s v="Samantha Mitchell"/>
    <x v="4"/>
    <x v="17"/>
    <s v="Cincinnati"/>
    <x v="3"/>
    <x v="0"/>
    <x v="11"/>
    <n v="10"/>
    <x v="49"/>
  </r>
  <r>
    <x v="247"/>
    <n v="51925"/>
    <x v="32"/>
    <x v="32"/>
    <s v="AquaFresh Hydrating Toner 150ml"/>
    <x v="4"/>
    <n v="150"/>
    <n v="14.95"/>
    <n v="2242.5"/>
    <n v="4.45"/>
    <n v="667.5"/>
    <n v="10.5"/>
    <n v="1575"/>
    <n v="0.7023411371237458"/>
    <s v="C0026"/>
    <s v="Golden Aura Creations"/>
    <s v="Samuel Moore"/>
    <x v="0"/>
    <x v="0"/>
    <s v="Albuquerque"/>
    <x v="0"/>
    <x v="0"/>
    <x v="11"/>
    <n v="10"/>
    <x v="49"/>
  </r>
  <r>
    <x v="247"/>
    <n v="51926"/>
    <x v="2"/>
    <x v="2"/>
    <s v="TimelessElixir Anti-Wrinkle Serum 30m"/>
    <x v="1"/>
    <n v="100"/>
    <n v="25.3"/>
    <n v="2530"/>
    <n v="9.4"/>
    <n v="940"/>
    <n v="15.9"/>
    <n v="1590"/>
    <n v="0.62845849802371545"/>
    <s v="C0071"/>
    <s v="Cressida Steele"/>
    <s v="Matthew Walker"/>
    <x v="1"/>
    <x v="40"/>
    <s v="Nashville"/>
    <x v="2"/>
    <x v="0"/>
    <x v="11"/>
    <n v="10"/>
    <x v="49"/>
  </r>
  <r>
    <x v="247"/>
    <n v="51927"/>
    <x v="14"/>
    <x v="14"/>
    <s v="DewDrop Hydration Sheet Mask"/>
    <x v="5"/>
    <n v="50"/>
    <n v="17.350000000000001"/>
    <n v="867.50000000000011"/>
    <n v="7.45"/>
    <n v="372.5"/>
    <n v="9.9000000000000021"/>
    <n v="495.00000000000011"/>
    <n v="0.57060518731988474"/>
    <s v="C0030"/>
    <s v="BlossomRadiance Essentials"/>
    <s v="Michael Evans"/>
    <x v="1"/>
    <x v="10"/>
    <s v="San Antonio"/>
    <x v="2"/>
    <x v="0"/>
    <x v="11"/>
    <n v="10"/>
    <x v="49"/>
  </r>
  <r>
    <x v="247"/>
    <n v="51928"/>
    <x v="10"/>
    <x v="10"/>
    <s v="LuminousGlow Tinted Sunscreen 50ml"/>
    <x v="3"/>
    <n v="250"/>
    <n v="16.95"/>
    <n v="4237.5"/>
    <n v="5.2"/>
    <n v="1300"/>
    <n v="11.75"/>
    <n v="2937.5"/>
    <n v="0.69321533923303835"/>
    <s v="C0091"/>
    <s v="NovaWave Enterprises"/>
    <s v="Jennifer Adams"/>
    <x v="1"/>
    <x v="10"/>
    <s v="Lubbock"/>
    <x v="2"/>
    <x v="0"/>
    <x v="11"/>
    <n v="10"/>
    <x v="49"/>
  </r>
  <r>
    <x v="247"/>
    <n v="51929"/>
    <x v="8"/>
    <x v="8"/>
    <s v="CrystalClear Hyaluronic Boost 30ml"/>
    <x v="1"/>
    <n v="100"/>
    <n v="19.100000000000001"/>
    <n v="1910.0000000000002"/>
    <n v="6.6"/>
    <n v="660"/>
    <n v="12.500000000000002"/>
    <n v="1250.0000000000002"/>
    <n v="0.65445026178010479"/>
    <s v="C0020"/>
    <s v="Lyric Davenport"/>
    <s v="Elizabeth Young"/>
    <x v="2"/>
    <x v="13"/>
    <s v="San Diego"/>
    <x v="0"/>
    <x v="0"/>
    <x v="11"/>
    <n v="10"/>
    <x v="49"/>
  </r>
  <r>
    <x v="247"/>
    <n v="51930"/>
    <x v="21"/>
    <x v="21"/>
    <s v="RadiantGlow Gel Cleanser 100ml"/>
    <x v="2"/>
    <n v="150"/>
    <n v="12.25"/>
    <n v="1837.5"/>
    <n v="4.45"/>
    <n v="667.5"/>
    <n v="7.8"/>
    <n v="1170"/>
    <n v="0.63673469387755099"/>
    <s v="C0049"/>
    <s v="PinnacleSage Group"/>
    <s v="Ava Franklin"/>
    <x v="1"/>
    <x v="12"/>
    <s v="New Orleans"/>
    <x v="2"/>
    <x v="0"/>
    <x v="11"/>
    <n v="10"/>
    <x v="49"/>
  </r>
  <r>
    <x v="248"/>
    <n v="51931"/>
    <x v="40"/>
    <x v="40"/>
    <s v="CalmBliss Soothing Toner 150ml"/>
    <x v="4"/>
    <n v="50"/>
    <n v="19.25"/>
    <n v="962.5"/>
    <n v="6.55"/>
    <n v="327.5"/>
    <n v="12.7"/>
    <n v="635"/>
    <n v="0.65974025974025974"/>
    <s v="C0076"/>
    <s v="ThunderWave Technologies"/>
    <s v="Andrew Parker"/>
    <x v="3"/>
    <x v="42"/>
    <s v="Boston"/>
    <x v="1"/>
    <x v="0"/>
    <x v="11"/>
    <n v="11"/>
    <x v="49"/>
  </r>
  <r>
    <x v="248"/>
    <n v="51932"/>
    <x v="40"/>
    <x v="40"/>
    <s v="CalmBliss Soothing Toner 150ml"/>
    <x v="4"/>
    <n v="150"/>
    <n v="19.25"/>
    <n v="2887.5"/>
    <n v="6.55"/>
    <n v="982.5"/>
    <n v="12.7"/>
    <n v="1905"/>
    <n v="0.65974025974025974"/>
    <s v="C0013"/>
    <s v="Seraphina Sinclair"/>
    <s v="Jessica Foster"/>
    <x v="2"/>
    <x v="20"/>
    <s v="Wasilla"/>
    <x v="0"/>
    <x v="0"/>
    <x v="11"/>
    <n v="11"/>
    <x v="49"/>
  </r>
  <r>
    <x v="248"/>
    <n v="51933"/>
    <x v="0"/>
    <x v="0"/>
    <s v="HydraBloom Hydrating Moisturizer 100ml"/>
    <x v="0"/>
    <n v="50"/>
    <n v="24.85"/>
    <n v="1242.5"/>
    <n v="7.75"/>
    <n v="387.5"/>
    <n v="17.100000000000001"/>
    <n v="855"/>
    <n v="0.68812877263581484"/>
    <s v="C0070"/>
    <s v="PurePetals Beauty"/>
    <s v="Nicholas Coleman"/>
    <x v="4"/>
    <x v="27"/>
    <s v="Lansing"/>
    <x v="3"/>
    <x v="0"/>
    <x v="11"/>
    <n v="11"/>
    <x v="49"/>
  </r>
  <r>
    <x v="248"/>
    <n v="51934"/>
    <x v="4"/>
    <x v="4"/>
    <s v="HydraBloom Hydrating Moisturizer 50ml"/>
    <x v="0"/>
    <n v="150"/>
    <n v="14.95"/>
    <n v="2242.5"/>
    <n v="4.45"/>
    <n v="667.5"/>
    <n v="10.5"/>
    <n v="1575"/>
    <n v="0.7023411371237458"/>
    <s v="C0037"/>
    <s v="PureWhisper Essentials"/>
    <s v="Lauren King"/>
    <x v="4"/>
    <x v="18"/>
    <s v="Des Moines"/>
    <x v="3"/>
    <x v="0"/>
    <x v="11"/>
    <n v="11"/>
    <x v="49"/>
  </r>
  <r>
    <x v="248"/>
    <n v="51935"/>
    <x v="31"/>
    <x v="31"/>
    <s v="TimelessElixir Anti-Wrinkle Serum 15ml"/>
    <x v="1"/>
    <n v="150"/>
    <n v="19.349999999999998"/>
    <n v="2902.4999999999995"/>
    <n v="7.55"/>
    <n v="1132.5"/>
    <n v="11.799999999999997"/>
    <n v="1769.9999999999995"/>
    <n v="0.60981912144702832"/>
    <s v="C0086"/>
    <s v="SparklingNova Corp."/>
    <s v="Jennifer Adams"/>
    <x v="1"/>
    <x v="10"/>
    <s v="Amarillo"/>
    <x v="2"/>
    <x v="0"/>
    <x v="11"/>
    <n v="11"/>
    <x v="49"/>
  </r>
  <r>
    <x v="248"/>
    <n v="51936"/>
    <x v="5"/>
    <x v="5"/>
    <s v="ClearSkies UV Defense SPF 30 50ml"/>
    <x v="3"/>
    <n v="50"/>
    <n v="18.95"/>
    <n v="947.5"/>
    <n v="6.55"/>
    <n v="327.5"/>
    <n v="12.399999999999999"/>
    <n v="620"/>
    <n v="0.65435356200527706"/>
    <s v="C0001"/>
    <s v="Belle Glow Cosmetics"/>
    <s v="Elizabeth Young"/>
    <x v="2"/>
    <x v="13"/>
    <s v="Los Angeles"/>
    <x v="0"/>
    <x v="0"/>
    <x v="11"/>
    <n v="11"/>
    <x v="49"/>
  </r>
  <r>
    <x v="248"/>
    <n v="51937"/>
    <x v="38"/>
    <x v="38"/>
    <s v="CrystalGlow Gentle Exfoliator 100ml"/>
    <x v="7"/>
    <n v="50"/>
    <n v="19.95"/>
    <n v="997.5"/>
    <n v="7.45"/>
    <n v="372.5"/>
    <n v="12.5"/>
    <n v="625"/>
    <n v="0.62656641604010022"/>
    <s v="C0050"/>
    <s v="SolarLuxe Incorporated"/>
    <s v="Joseph Simmons"/>
    <x v="4"/>
    <x v="28"/>
    <s v="Fargo"/>
    <x v="3"/>
    <x v="0"/>
    <x v="11"/>
    <n v="11"/>
    <x v="49"/>
  </r>
  <r>
    <x v="248"/>
    <n v="51938"/>
    <x v="0"/>
    <x v="0"/>
    <s v="HydraBloom Hydrating Moisturizer 100ml"/>
    <x v="0"/>
    <n v="150"/>
    <n v="24.85"/>
    <n v="3727.5"/>
    <n v="7.75"/>
    <n v="1162.5"/>
    <n v="17.100000000000001"/>
    <n v="2565"/>
    <n v="0.68812877263581484"/>
    <s v="C0078"/>
    <s v="CosmoLink Incorporated"/>
    <s v="William Jenkins"/>
    <x v="3"/>
    <x v="6"/>
    <s v="Jacksonville"/>
    <x v="2"/>
    <x v="0"/>
    <x v="11"/>
    <n v="11"/>
    <x v="49"/>
  </r>
  <r>
    <x v="248"/>
    <n v="51939"/>
    <x v="19"/>
    <x v="19"/>
    <s v="ClearSkies UV Defense SPF 30 30ml"/>
    <x v="3"/>
    <n v="150"/>
    <n v="11.299999999999999"/>
    <n v="1694.9999999999998"/>
    <n v="4.7"/>
    <n v="705"/>
    <n v="6.5999999999999988"/>
    <n v="989.99999999999977"/>
    <n v="0.5840707964601769"/>
    <s v="C0017"/>
    <s v="Seraphina Hart"/>
    <s v="David Carter"/>
    <x v="1"/>
    <x v="2"/>
    <s v="Buffalo"/>
    <x v="1"/>
    <x v="0"/>
    <x v="11"/>
    <n v="11"/>
    <x v="49"/>
  </r>
  <r>
    <x v="249"/>
    <n v="51940"/>
    <x v="21"/>
    <x v="21"/>
    <s v="RadiantGlow Gel Cleanser 100ml"/>
    <x v="2"/>
    <n v="150"/>
    <n v="12.25"/>
    <n v="1837.5"/>
    <n v="4.45"/>
    <n v="667.5"/>
    <n v="7.8"/>
    <n v="1170"/>
    <n v="0.63673469387755099"/>
    <s v="C0064"/>
    <s v="DiamondElegance Beauty"/>
    <s v="Jessica Foster"/>
    <x v="2"/>
    <x v="20"/>
    <s v="Kodiak"/>
    <x v="0"/>
    <x v="0"/>
    <x v="11"/>
    <n v="14"/>
    <x v="49"/>
  </r>
  <r>
    <x v="249"/>
    <n v="51941"/>
    <x v="1"/>
    <x v="1"/>
    <s v="VitaGlow Brightening Serum 30ml"/>
    <x v="1"/>
    <n v="150"/>
    <n v="22.1"/>
    <n v="3315"/>
    <n v="7.6"/>
    <n v="1140"/>
    <n v="14.500000000000002"/>
    <n v="2175"/>
    <n v="0.65610859728506787"/>
    <s v="C0028"/>
    <s v="Thaddeus Nash"/>
    <s v="Christopher Green"/>
    <x v="0"/>
    <x v="21"/>
    <s v="Reno"/>
    <x v="0"/>
    <x v="0"/>
    <x v="11"/>
    <n v="14"/>
    <x v="49"/>
  </r>
  <r>
    <x v="249"/>
    <n v="51942"/>
    <x v="11"/>
    <x v="11"/>
    <s v="ClearSkies UV Defense SPF 30 100ml"/>
    <x v="3"/>
    <n v="150"/>
    <n v="32.549999999999997"/>
    <n v="4882.5"/>
    <n v="11.25"/>
    <n v="1687.5"/>
    <n v="21.299999999999997"/>
    <n v="3195"/>
    <n v="0.65437788018433185"/>
    <s v="C0097"/>
    <s v="Leander Wilde"/>
    <s v="Lauren King"/>
    <x v="4"/>
    <x v="11"/>
    <s v="Rapid City"/>
    <x v="3"/>
    <x v="0"/>
    <x v="11"/>
    <n v="14"/>
    <x v="49"/>
  </r>
  <r>
    <x v="249"/>
    <n v="51943"/>
    <x v="10"/>
    <x v="10"/>
    <s v="LuminousGlow Tinted Sunscreen 50ml"/>
    <x v="3"/>
    <n v="50"/>
    <n v="16.95"/>
    <n v="847.5"/>
    <n v="5.2"/>
    <n v="260"/>
    <n v="11.75"/>
    <n v="587.5"/>
    <n v="0.69321533923303835"/>
    <s v="C0010"/>
    <s v="Aurora Flair Cosmetix"/>
    <s v="Jennifer Adams"/>
    <x v="1"/>
    <x v="10"/>
    <s v="Dallas"/>
    <x v="2"/>
    <x v="0"/>
    <x v="11"/>
    <n v="14"/>
    <x v="49"/>
  </r>
  <r>
    <x v="249"/>
    <n v="51944"/>
    <x v="2"/>
    <x v="2"/>
    <s v="TimelessElixir Anti-Wrinkle Serum 30m"/>
    <x v="1"/>
    <n v="50"/>
    <n v="25.3"/>
    <n v="1265"/>
    <n v="9.4"/>
    <n v="470"/>
    <n v="15.9"/>
    <n v="795"/>
    <n v="0.62845849802371545"/>
    <s v="C0057"/>
    <s v="Phineas Dawson"/>
    <s v="Nicholas Coleman"/>
    <x v="4"/>
    <x v="34"/>
    <s v="Indianapolis"/>
    <x v="3"/>
    <x v="0"/>
    <x v="11"/>
    <n v="14"/>
    <x v="49"/>
  </r>
  <r>
    <x v="249"/>
    <n v="51945"/>
    <x v="0"/>
    <x v="0"/>
    <s v="HydraBloom Hydrating Moisturizer 100ml"/>
    <x v="0"/>
    <n v="50"/>
    <n v="24.85"/>
    <n v="1242.5"/>
    <n v="7.75"/>
    <n v="387.5"/>
    <n v="17.100000000000001"/>
    <n v="855"/>
    <n v="0.68812877263581484"/>
    <s v="C0082"/>
    <s v="OpulentFlair Beauty"/>
    <s v="Jennifer Adams"/>
    <x v="1"/>
    <x v="10"/>
    <s v="El Paso"/>
    <x v="2"/>
    <x v="0"/>
    <x v="11"/>
    <n v="14"/>
    <x v="49"/>
  </r>
  <r>
    <x v="249"/>
    <n v="51946"/>
    <x v="0"/>
    <x v="0"/>
    <s v="HydraBloom Hydrating Moisturizer 100ml"/>
    <x v="0"/>
    <n v="150"/>
    <n v="24.85"/>
    <n v="3727.5"/>
    <n v="7.75"/>
    <n v="1162.5"/>
    <n v="17.100000000000001"/>
    <n v="2565"/>
    <n v="0.68812877263581484"/>
    <s v="C0035"/>
    <s v="CrystalMist Skincare"/>
    <s v="Daniel Nelson"/>
    <x v="0"/>
    <x v="30"/>
    <s v="Denver"/>
    <x v="0"/>
    <x v="0"/>
    <x v="11"/>
    <n v="14"/>
    <x v="49"/>
  </r>
  <r>
    <x v="249"/>
    <n v="51947"/>
    <x v="10"/>
    <x v="10"/>
    <s v="LuminousGlow Tinted Sunscreen 50ml"/>
    <x v="3"/>
    <n v="100"/>
    <n v="16.95"/>
    <n v="1695"/>
    <n v="5.2"/>
    <n v="520"/>
    <n v="11.75"/>
    <n v="1175"/>
    <n v="0.69321533923303835"/>
    <s v="C0071"/>
    <s v="Cressida Steele"/>
    <s v="Matthew Walker"/>
    <x v="1"/>
    <x v="40"/>
    <s v="Nashville"/>
    <x v="2"/>
    <x v="0"/>
    <x v="11"/>
    <n v="14"/>
    <x v="49"/>
  </r>
  <r>
    <x v="249"/>
    <n v="51948"/>
    <x v="21"/>
    <x v="21"/>
    <s v="RadiantGlow Gel Cleanser 100ml"/>
    <x v="2"/>
    <n v="50"/>
    <n v="12.25"/>
    <n v="612.5"/>
    <n v="4.45"/>
    <n v="222.5"/>
    <n v="7.8"/>
    <n v="390"/>
    <n v="0.63673469387755099"/>
    <s v="C0044"/>
    <s v="OpulentElixir Beauty"/>
    <s v="David Carter"/>
    <x v="1"/>
    <x v="2"/>
    <s v="Syracuse"/>
    <x v="1"/>
    <x v="0"/>
    <x v="11"/>
    <n v="14"/>
    <x v="49"/>
  </r>
  <r>
    <x v="249"/>
    <n v="51949"/>
    <x v="37"/>
    <x v="37"/>
    <s v="SunGuard Shield SPF 50+ 100ml"/>
    <x v="3"/>
    <n v="250"/>
    <n v="24.75"/>
    <n v="6187.5"/>
    <n v="7.75"/>
    <n v="1937.5"/>
    <n v="17"/>
    <n v="4250"/>
    <n v="0.68686868686868685"/>
    <s v="C0099"/>
    <s v="SolarCrest Corp."/>
    <s v="James Edwards"/>
    <x v="3"/>
    <x v="43"/>
    <s v="Harrisburg"/>
    <x v="1"/>
    <x v="0"/>
    <x v="11"/>
    <n v="14"/>
    <x v="49"/>
  </r>
  <r>
    <x v="249"/>
    <n v="51950"/>
    <x v="19"/>
    <x v="19"/>
    <s v="ClearSkies UV Defense SPF 30 30ml"/>
    <x v="3"/>
    <n v="100"/>
    <n v="11.299999999999999"/>
    <n v="1130"/>
    <n v="4.7"/>
    <n v="470"/>
    <n v="6.5999999999999988"/>
    <n v="660"/>
    <n v="0.58407079646017701"/>
    <s v="C0022"/>
    <s v="Pinnacle Sphere Corp."/>
    <s v="Victoria Reed"/>
    <x v="2"/>
    <x v="4"/>
    <s v="Portland"/>
    <x v="0"/>
    <x v="0"/>
    <x v="11"/>
    <n v="14"/>
    <x v="49"/>
  </r>
  <r>
    <x v="249"/>
    <n v="51951"/>
    <x v="4"/>
    <x v="4"/>
    <s v="HydraBloom Hydrating Moisturizer 50ml"/>
    <x v="0"/>
    <n v="150"/>
    <n v="14.95"/>
    <n v="2242.5"/>
    <n v="4.45"/>
    <n v="667.5"/>
    <n v="10.5"/>
    <n v="1575"/>
    <n v="0.7023411371237458"/>
    <s v="C0085"/>
    <s v="VelvetDusk Beauty"/>
    <s v="Samuel Moore"/>
    <x v="0"/>
    <x v="0"/>
    <s v="Taos"/>
    <x v="0"/>
    <x v="0"/>
    <x v="11"/>
    <n v="14"/>
    <x v="49"/>
  </r>
  <r>
    <x v="250"/>
    <n v="51952"/>
    <x v="32"/>
    <x v="32"/>
    <s v="AquaFresh Hydrating Toner 150ml"/>
    <x v="4"/>
    <n v="150"/>
    <n v="14.95"/>
    <n v="2242.5"/>
    <n v="4.45"/>
    <n v="667.5"/>
    <n v="10.5"/>
    <n v="1575"/>
    <n v="0.7023411371237458"/>
    <s v="C0047"/>
    <s v="SilverWave Creations"/>
    <s v="Samuel Moore"/>
    <x v="0"/>
    <x v="0"/>
    <s v="Santa Fe"/>
    <x v="0"/>
    <x v="0"/>
    <x v="11"/>
    <n v="15"/>
    <x v="49"/>
  </r>
  <r>
    <x v="250"/>
    <n v="51953"/>
    <x v="11"/>
    <x v="11"/>
    <s v="ClearSkies UV Defense SPF 30 100ml"/>
    <x v="3"/>
    <n v="250"/>
    <n v="32.549999999999997"/>
    <n v="8137.4999999999991"/>
    <n v="11.25"/>
    <n v="2812.5"/>
    <n v="21.299999999999997"/>
    <n v="5324.9999999999991"/>
    <n v="0.65437788018433174"/>
    <s v="C0074"/>
    <s v="Seraphina Wilde"/>
    <s v="Lauren King"/>
    <x v="4"/>
    <x v="41"/>
    <s v="Lincoln"/>
    <x v="3"/>
    <x v="0"/>
    <x v="11"/>
    <n v="15"/>
    <x v="49"/>
  </r>
  <r>
    <x v="250"/>
    <n v="51954"/>
    <x v="43"/>
    <x v="43"/>
    <s v="PureFoam Renewing Cleanser 50ml"/>
    <x v="2"/>
    <n v="150"/>
    <n v="7"/>
    <n v="1050"/>
    <n v="2.8"/>
    <n v="420"/>
    <n v="4.2"/>
    <n v="630"/>
    <n v="0.6"/>
    <s v="C0015"/>
    <s v="Octavia Grey"/>
    <s v="Benjamin Lawson"/>
    <x v="1"/>
    <x v="8"/>
    <s v="St. Louis"/>
    <x v="3"/>
    <x v="0"/>
    <x v="11"/>
    <n v="15"/>
    <x v="49"/>
  </r>
  <r>
    <x v="250"/>
    <n v="51955"/>
    <x v="14"/>
    <x v="14"/>
    <s v="DewDrop Hydration Sheet Mask"/>
    <x v="5"/>
    <n v="50"/>
    <n v="17.350000000000001"/>
    <n v="867.50000000000011"/>
    <n v="7.45"/>
    <n v="372.5"/>
    <n v="9.9000000000000021"/>
    <n v="495.00000000000011"/>
    <n v="0.57060518731988474"/>
    <s v="C0061"/>
    <s v="Aurelia Quinn"/>
    <s v="Mia Hughes"/>
    <x v="2"/>
    <x v="13"/>
    <s v="Oakland"/>
    <x v="0"/>
    <x v="0"/>
    <x v="11"/>
    <n v="15"/>
    <x v="49"/>
  </r>
  <r>
    <x v="250"/>
    <n v="51956"/>
    <x v="21"/>
    <x v="21"/>
    <s v="RadiantGlow Gel Cleanser 100ml"/>
    <x v="2"/>
    <n v="50"/>
    <n v="12.25"/>
    <n v="612.5"/>
    <n v="4.45"/>
    <n v="222.5"/>
    <n v="7.8"/>
    <n v="390"/>
    <n v="0.63673469387755099"/>
    <s v="C0034"/>
    <s v="Cassian Winters"/>
    <s v="David Carter"/>
    <x v="1"/>
    <x v="2"/>
    <s v="Albany"/>
    <x v="1"/>
    <x v="0"/>
    <x v="11"/>
    <n v="15"/>
    <x v="49"/>
  </r>
  <r>
    <x v="250"/>
    <n v="51957"/>
    <x v="8"/>
    <x v="8"/>
    <s v="CrystalClear Hyaluronic Boost 30ml"/>
    <x v="1"/>
    <n v="50"/>
    <n v="19.100000000000001"/>
    <n v="955.00000000000011"/>
    <n v="6.6"/>
    <n v="330"/>
    <n v="12.500000000000002"/>
    <n v="625.00000000000011"/>
    <n v="0.65445026178010479"/>
    <s v="C0096"/>
    <s v="DivinePearl Skincare"/>
    <s v="Christopher Green"/>
    <x v="0"/>
    <x v="35"/>
    <s v="Provo"/>
    <x v="0"/>
    <x v="0"/>
    <x v="11"/>
    <n v="15"/>
    <x v="49"/>
  </r>
  <r>
    <x v="250"/>
    <n v="51958"/>
    <x v="0"/>
    <x v="0"/>
    <s v="HydraBloom Hydrating Moisturizer 100ml"/>
    <x v="0"/>
    <n v="50"/>
    <n v="24.85"/>
    <n v="1242.5"/>
    <n v="7.75"/>
    <n v="387.5"/>
    <n v="17.100000000000001"/>
    <n v="855"/>
    <n v="0.68812877263581484"/>
    <s v="C0006"/>
    <s v="Maeve Kingsley"/>
    <s v="Christopher Green"/>
    <x v="0"/>
    <x v="21"/>
    <s v="Las Vegas"/>
    <x v="0"/>
    <x v="0"/>
    <x v="11"/>
    <n v="15"/>
    <x v="49"/>
  </r>
  <r>
    <x v="250"/>
    <n v="51959"/>
    <x v="2"/>
    <x v="2"/>
    <s v="TimelessElixir Anti-Wrinkle Serum 30m"/>
    <x v="1"/>
    <n v="50"/>
    <n v="25.3"/>
    <n v="1265"/>
    <n v="9.4"/>
    <n v="470"/>
    <n v="15.9"/>
    <n v="795"/>
    <n v="0.62845849802371545"/>
    <s v="C0043"/>
    <s v="LuminousHue Cosmetix"/>
    <s v="Mia Hughes"/>
    <x v="2"/>
    <x v="13"/>
    <s v="Sacramento"/>
    <x v="0"/>
    <x v="0"/>
    <x v="11"/>
    <n v="15"/>
    <x v="49"/>
  </r>
  <r>
    <x v="250"/>
    <n v="51960"/>
    <x v="30"/>
    <x v="30"/>
    <s v="PurePurge Micellar Cleansing Water 200ml"/>
    <x v="6"/>
    <n v="50"/>
    <n v="18.45"/>
    <n v="922.5"/>
    <n v="7.75"/>
    <n v="387.5"/>
    <n v="10.7"/>
    <n v="535"/>
    <n v="0.57994579945799463"/>
    <s v="C0081"/>
    <s v="SecretSapphire Creations"/>
    <s v="David Carter"/>
    <x v="1"/>
    <x v="2"/>
    <s v="Syracuse"/>
    <x v="1"/>
    <x v="0"/>
    <x v="11"/>
    <n v="15"/>
    <x v="49"/>
  </r>
  <r>
    <x v="251"/>
    <n v="51961"/>
    <x v="30"/>
    <x v="30"/>
    <s v="PurePurge Micellar Cleansing Water 200ml"/>
    <x v="6"/>
    <n v="50"/>
    <n v="18.45"/>
    <n v="922.5"/>
    <n v="7.75"/>
    <n v="387.5"/>
    <n v="10.7"/>
    <n v="535"/>
    <n v="0.57994579945799463"/>
    <s v="C0013"/>
    <s v="Seraphina Sinclair"/>
    <s v="Jessica Foster"/>
    <x v="2"/>
    <x v="20"/>
    <s v="Wasilla"/>
    <x v="0"/>
    <x v="0"/>
    <x v="11"/>
    <n v="16"/>
    <x v="50"/>
  </r>
  <r>
    <x v="251"/>
    <n v="51962"/>
    <x v="21"/>
    <x v="21"/>
    <s v="RadiantGlow Gel Cleanser 100ml"/>
    <x v="2"/>
    <n v="150"/>
    <n v="12.25"/>
    <n v="1837.5"/>
    <n v="4.45"/>
    <n v="667.5"/>
    <n v="7.8"/>
    <n v="1170"/>
    <n v="0.63673469387755099"/>
    <s v="C0059"/>
    <s v="Eamon Kingsley"/>
    <s v="James Edwards"/>
    <x v="3"/>
    <x v="37"/>
    <s v="Newark"/>
    <x v="1"/>
    <x v="0"/>
    <x v="11"/>
    <n v="16"/>
    <x v="50"/>
  </r>
  <r>
    <x v="251"/>
    <n v="51963"/>
    <x v="49"/>
    <x v="49"/>
    <s v="TimelessElixir Anti-Wrinkle Serum 50ml"/>
    <x v="1"/>
    <n v="150"/>
    <n v="37.549999999999997"/>
    <n v="5632.5"/>
    <n v="14.25"/>
    <n v="2137.5"/>
    <n v="23.299999999999997"/>
    <n v="3495"/>
    <n v="0.62050599201065249"/>
    <s v="C0027"/>
    <s v="PureHarbor Creations"/>
    <s v="Jennifer Adams"/>
    <x v="1"/>
    <x v="10"/>
    <s v="Austin"/>
    <x v="2"/>
    <x v="0"/>
    <x v="11"/>
    <n v="16"/>
    <x v="50"/>
  </r>
  <r>
    <x v="251"/>
    <n v="51964"/>
    <x v="43"/>
    <x v="43"/>
    <s v="PureFoam Renewing Cleanser 50ml"/>
    <x v="2"/>
    <n v="100"/>
    <n v="7"/>
    <n v="700"/>
    <n v="2.8"/>
    <n v="280"/>
    <n v="4.2"/>
    <n v="420"/>
    <n v="0.6"/>
    <s v="C0094"/>
    <s v="RosyDream Skincare"/>
    <s v="Victoria Reed"/>
    <x v="2"/>
    <x v="24"/>
    <s v="Tacoma"/>
    <x v="0"/>
    <x v="0"/>
    <x v="11"/>
    <n v="16"/>
    <x v="50"/>
  </r>
  <r>
    <x v="251"/>
    <n v="51965"/>
    <x v="21"/>
    <x v="21"/>
    <s v="RadiantGlow Gel Cleanser 100ml"/>
    <x v="2"/>
    <n v="150"/>
    <n v="12.25"/>
    <n v="1837.5"/>
    <n v="4.45"/>
    <n v="667.5"/>
    <n v="7.8"/>
    <n v="1170"/>
    <n v="0.63673469387755099"/>
    <s v="C0008"/>
    <s v="Serenity Sinclair"/>
    <s v="Ashley Turner"/>
    <x v="2"/>
    <x v="13"/>
    <s v="San Francisco"/>
    <x v="0"/>
    <x v="0"/>
    <x v="11"/>
    <n v="16"/>
    <x v="50"/>
  </r>
  <r>
    <x v="251"/>
    <n v="51966"/>
    <x v="34"/>
    <x v="34"/>
    <s v="HydraBloom Hydrating Moisturizer 30ml"/>
    <x v="0"/>
    <n v="100"/>
    <n v="8.1"/>
    <n v="810"/>
    <n v="3.3"/>
    <n v="330"/>
    <n v="4.8"/>
    <n v="480"/>
    <n v="0.59259259259259256"/>
    <s v="C0055"/>
    <s v="TimelessAura Luxe Skincare"/>
    <s v="Samantha Mitchell"/>
    <x v="4"/>
    <x v="32"/>
    <s v="Charleston"/>
    <x v="2"/>
    <x v="0"/>
    <x v="11"/>
    <n v="16"/>
    <x v="50"/>
  </r>
  <r>
    <x v="251"/>
    <n v="51967"/>
    <x v="14"/>
    <x v="14"/>
    <s v="DewDrop Hydration Sheet Mask"/>
    <x v="5"/>
    <n v="300"/>
    <n v="17.350000000000001"/>
    <n v="5205"/>
    <n v="7.45"/>
    <n v="2235"/>
    <n v="9.9000000000000021"/>
    <n v="2970"/>
    <n v="0.57060518731988474"/>
    <s v="C0071"/>
    <s v="Cressida Steele"/>
    <s v="Matthew Walker"/>
    <x v="1"/>
    <x v="40"/>
    <s v="Nashville"/>
    <x v="2"/>
    <x v="0"/>
    <x v="11"/>
    <n v="16"/>
    <x v="50"/>
  </r>
  <r>
    <x v="251"/>
    <n v="51968"/>
    <x v="13"/>
    <x v="13"/>
    <s v="LuminousGlow Tinted Sunscreen 100ml"/>
    <x v="3"/>
    <n v="50"/>
    <n v="26.35"/>
    <n v="1317.5"/>
    <n v="9"/>
    <n v="450"/>
    <n v="17.350000000000001"/>
    <n v="867.5"/>
    <n v="0.65844402277039848"/>
    <s v="C0018"/>
    <s v="Lucian Kingsley"/>
    <s v="Lauren King"/>
    <x v="4"/>
    <x v="11"/>
    <s v="Sioux Falls"/>
    <x v="3"/>
    <x v="0"/>
    <x v="11"/>
    <n v="16"/>
    <x v="50"/>
  </r>
  <r>
    <x v="251"/>
    <n v="51969"/>
    <x v="37"/>
    <x v="37"/>
    <s v="SunGuard Shield SPF 50+ 100ml"/>
    <x v="3"/>
    <n v="50"/>
    <n v="24.75"/>
    <n v="1237.5"/>
    <n v="7.75"/>
    <n v="387.5"/>
    <n v="17"/>
    <n v="850"/>
    <n v="0.68686868686868685"/>
    <s v="C0054"/>
    <s v="HorizonFlare Corp."/>
    <s v="Daniel Nelson"/>
    <x v="0"/>
    <x v="3"/>
    <s v="Casper"/>
    <x v="0"/>
    <x v="0"/>
    <x v="11"/>
    <n v="16"/>
    <x v="50"/>
  </r>
  <r>
    <x v="251"/>
    <n v="51970"/>
    <x v="46"/>
    <x v="46"/>
    <s v="PorePurify Exfoliating Tonic 100ml"/>
    <x v="4"/>
    <n v="100"/>
    <n v="9.3000000000000007"/>
    <n v="930.00000000000011"/>
    <n v="3.8"/>
    <n v="380"/>
    <n v="5.5000000000000009"/>
    <n v="550.00000000000011"/>
    <n v="0.59139784946236562"/>
    <s v="C0088"/>
    <s v="BlueAegis Technologies"/>
    <s v="Grace Allen"/>
    <x v="2"/>
    <x v="20"/>
    <s v="Juneau"/>
    <x v="0"/>
    <x v="0"/>
    <x v="11"/>
    <n v="16"/>
    <x v="50"/>
  </r>
  <r>
    <x v="251"/>
    <n v="51971"/>
    <x v="3"/>
    <x v="3"/>
    <s v="RadiantGlow Gel Cleanser 200ml"/>
    <x v="2"/>
    <n v="50"/>
    <n v="20.350000000000001"/>
    <n v="1017.5000000000001"/>
    <n v="7.75"/>
    <n v="387.5"/>
    <n v="12.600000000000001"/>
    <n v="630.00000000000011"/>
    <n v="0.61916461916461918"/>
    <s v="C0007"/>
    <s v="Orion Sterling"/>
    <s v="Jessica Foster"/>
    <x v="2"/>
    <x v="20"/>
    <s v="Anchorage"/>
    <x v="0"/>
    <x v="0"/>
    <x v="11"/>
    <n v="16"/>
    <x v="50"/>
  </r>
  <r>
    <x v="252"/>
    <n v="51972"/>
    <x v="2"/>
    <x v="2"/>
    <s v="TimelessElixir Anti-Wrinkle Serum 30m"/>
    <x v="1"/>
    <n v="100"/>
    <n v="25.3"/>
    <n v="2530"/>
    <n v="9.4"/>
    <n v="940"/>
    <n v="15.9"/>
    <n v="1590"/>
    <n v="0.62845849802371545"/>
    <s v="C0045"/>
    <s v="AuroraBlossom Essentials"/>
    <s v="Ashley Turner"/>
    <x v="2"/>
    <x v="13"/>
    <s v="Fresno"/>
    <x v="0"/>
    <x v="0"/>
    <x v="11"/>
    <n v="17"/>
    <x v="50"/>
  </r>
  <r>
    <x v="252"/>
    <n v="51973"/>
    <x v="41"/>
    <x v="41"/>
    <s v="VelvetSkin Renewing Scrub 50ml"/>
    <x v="7"/>
    <n v="50"/>
    <n v="15.649999999999999"/>
    <n v="782.49999999999989"/>
    <n v="6.2"/>
    <n v="310"/>
    <n v="9.4499999999999993"/>
    <n v="472.49999999999989"/>
    <n v="0.60383386581469645"/>
    <s v="C0073"/>
    <s v="Atlas Kingsley"/>
    <s v="David Carter"/>
    <x v="1"/>
    <x v="2"/>
    <s v="Rochester"/>
    <x v="1"/>
    <x v="0"/>
    <x v="11"/>
    <n v="17"/>
    <x v="50"/>
  </r>
  <r>
    <x v="252"/>
    <n v="51974"/>
    <x v="0"/>
    <x v="0"/>
    <s v="HydraBloom Hydrating Moisturizer 100ml"/>
    <x v="0"/>
    <n v="100"/>
    <n v="24.85"/>
    <n v="2485"/>
    <n v="7.75"/>
    <n v="775"/>
    <n v="17.100000000000001"/>
    <n v="1710"/>
    <n v="0.68812877263581484"/>
    <s v="C0020"/>
    <s v="Lyric Davenport"/>
    <s v="Elizabeth Young"/>
    <x v="2"/>
    <x v="13"/>
    <s v="San Diego"/>
    <x v="0"/>
    <x v="0"/>
    <x v="11"/>
    <n v="17"/>
    <x v="50"/>
  </r>
  <r>
    <x v="252"/>
    <n v="51975"/>
    <x v="29"/>
    <x v="29"/>
    <s v="VitaGlow Brightening Serum 15ml"/>
    <x v="1"/>
    <n v="50"/>
    <n v="16.25"/>
    <n v="812.5"/>
    <n v="6.2"/>
    <n v="310"/>
    <n v="10.050000000000001"/>
    <n v="502.5"/>
    <n v="0.61846153846153851"/>
    <s v="C0076"/>
    <s v="ThunderWave Technologies"/>
    <s v="Andrew Parker"/>
    <x v="3"/>
    <x v="42"/>
    <s v="Boston"/>
    <x v="1"/>
    <x v="0"/>
    <x v="11"/>
    <n v="17"/>
    <x v="50"/>
  </r>
  <r>
    <x v="252"/>
    <n v="51976"/>
    <x v="30"/>
    <x v="30"/>
    <s v="PurePurge Micellar Cleansing Water 200ml"/>
    <x v="6"/>
    <n v="50"/>
    <n v="18.45"/>
    <n v="922.5"/>
    <n v="7.75"/>
    <n v="387.5"/>
    <n v="10.7"/>
    <n v="535"/>
    <n v="0.57994579945799463"/>
    <s v="C0082"/>
    <s v="OpulentFlair Beauty"/>
    <s v="Jennifer Adams"/>
    <x v="1"/>
    <x v="10"/>
    <s v="El Paso"/>
    <x v="2"/>
    <x v="0"/>
    <x v="11"/>
    <n v="17"/>
    <x v="50"/>
  </r>
  <r>
    <x v="252"/>
    <n v="51977"/>
    <x v="21"/>
    <x v="21"/>
    <s v="RadiantGlow Gel Cleanser 100ml"/>
    <x v="2"/>
    <n v="150"/>
    <n v="12.25"/>
    <n v="1837.5"/>
    <n v="4.45"/>
    <n v="667.5"/>
    <n v="7.8"/>
    <n v="1170"/>
    <n v="0.63673469387755099"/>
    <s v="C0035"/>
    <s v="CrystalMist Skincare"/>
    <s v="Daniel Nelson"/>
    <x v="0"/>
    <x v="30"/>
    <s v="Denver"/>
    <x v="0"/>
    <x v="0"/>
    <x v="11"/>
    <n v="17"/>
    <x v="50"/>
  </r>
  <r>
    <x v="252"/>
    <n v="51978"/>
    <x v="38"/>
    <x v="38"/>
    <s v="CrystalGlow Gentle Exfoliator 100ml"/>
    <x v="7"/>
    <n v="50"/>
    <n v="19.95"/>
    <n v="997.5"/>
    <n v="7.45"/>
    <n v="372.5"/>
    <n v="12.5"/>
    <n v="625"/>
    <n v="0.62656641604010022"/>
    <s v="C0096"/>
    <s v="DivinePearl Skincare"/>
    <s v="Christopher Green"/>
    <x v="0"/>
    <x v="35"/>
    <s v="Provo"/>
    <x v="0"/>
    <x v="0"/>
    <x v="11"/>
    <n v="17"/>
    <x v="50"/>
  </r>
  <r>
    <x v="252"/>
    <n v="51979"/>
    <x v="14"/>
    <x v="14"/>
    <s v="DewDrop Hydration Sheet Mask"/>
    <x v="5"/>
    <n v="100"/>
    <n v="17.350000000000001"/>
    <n v="1735.0000000000002"/>
    <n v="7.45"/>
    <n v="745"/>
    <n v="9.9000000000000021"/>
    <n v="990.00000000000023"/>
    <n v="0.57060518731988474"/>
    <s v="C0049"/>
    <s v="PinnacleSage Group"/>
    <s v="Ava Franklin"/>
    <x v="1"/>
    <x v="12"/>
    <s v="New Orleans"/>
    <x v="2"/>
    <x v="0"/>
    <x v="11"/>
    <n v="17"/>
    <x v="50"/>
  </r>
  <r>
    <x v="252"/>
    <n v="51980"/>
    <x v="14"/>
    <x v="14"/>
    <s v="DewDrop Hydration Sheet Mask"/>
    <x v="5"/>
    <n v="150"/>
    <n v="17.350000000000001"/>
    <n v="2602.5"/>
    <n v="7.45"/>
    <n v="1117.5"/>
    <n v="9.9000000000000021"/>
    <n v="1485"/>
    <n v="0.57060518731988474"/>
    <s v="C0014"/>
    <s v="Stellar Dynamo Corp."/>
    <s v="Olivia Harrison"/>
    <x v="3"/>
    <x v="14"/>
    <s v="Richmond"/>
    <x v="2"/>
    <x v="0"/>
    <x v="11"/>
    <n v="17"/>
    <x v="50"/>
  </r>
  <r>
    <x v="253"/>
    <n v="51981"/>
    <x v="8"/>
    <x v="8"/>
    <s v="CrystalClear Hyaluronic Boost 30ml"/>
    <x v="1"/>
    <n v="50"/>
    <n v="19.100000000000001"/>
    <n v="955.00000000000011"/>
    <n v="6.6"/>
    <n v="330"/>
    <n v="12.500000000000002"/>
    <n v="625.00000000000011"/>
    <n v="0.65445026178010479"/>
    <s v="C0071"/>
    <s v="Cressida Steele"/>
    <s v="Matthew Walker"/>
    <x v="1"/>
    <x v="40"/>
    <s v="Nashville"/>
    <x v="2"/>
    <x v="0"/>
    <x v="11"/>
    <n v="18"/>
    <x v="50"/>
  </r>
  <r>
    <x v="253"/>
    <n v="51982"/>
    <x v="4"/>
    <x v="4"/>
    <s v="HydraBloom Hydrating Moisturizer 50ml"/>
    <x v="0"/>
    <n v="100"/>
    <n v="14.95"/>
    <n v="1495"/>
    <n v="4.45"/>
    <n v="445"/>
    <n v="10.5"/>
    <n v="1050"/>
    <n v="0.7023411371237458"/>
    <s v="C0027"/>
    <s v="PureHarbor Creations"/>
    <s v="Jennifer Adams"/>
    <x v="1"/>
    <x v="10"/>
    <s v="Austin"/>
    <x v="2"/>
    <x v="0"/>
    <x v="11"/>
    <n v="18"/>
    <x v="50"/>
  </r>
  <r>
    <x v="253"/>
    <n v="51983"/>
    <x v="4"/>
    <x v="4"/>
    <s v="HydraBloom Hydrating Moisturizer 50ml"/>
    <x v="0"/>
    <n v="50"/>
    <n v="14.95"/>
    <n v="747.5"/>
    <n v="4.45"/>
    <n v="222.5"/>
    <n v="10.5"/>
    <n v="525"/>
    <n v="0.7023411371237458"/>
    <s v="C0088"/>
    <s v="BlueAegis Technologies"/>
    <s v="Grace Allen"/>
    <x v="2"/>
    <x v="20"/>
    <s v="Juneau"/>
    <x v="0"/>
    <x v="0"/>
    <x v="11"/>
    <n v="18"/>
    <x v="50"/>
  </r>
  <r>
    <x v="253"/>
    <n v="51984"/>
    <x v="0"/>
    <x v="0"/>
    <s v="HydraBloom Hydrating Moisturizer 100ml"/>
    <x v="0"/>
    <n v="100"/>
    <n v="24.85"/>
    <n v="2485"/>
    <n v="7.75"/>
    <n v="775"/>
    <n v="17.100000000000001"/>
    <n v="1710"/>
    <n v="0.68812877263581484"/>
    <s v="C0009"/>
    <s v="Imelda Sinclair"/>
    <s v="William Jenkins"/>
    <x v="3"/>
    <x v="6"/>
    <s v="Miami"/>
    <x v="2"/>
    <x v="0"/>
    <x v="11"/>
    <n v="18"/>
    <x v="50"/>
  </r>
  <r>
    <x v="253"/>
    <n v="51985"/>
    <x v="37"/>
    <x v="37"/>
    <s v="SunGuard Shield SPF 50+ 100ml"/>
    <x v="3"/>
    <n v="200"/>
    <n v="24.75"/>
    <n v="4950"/>
    <n v="7.75"/>
    <n v="1550"/>
    <n v="17"/>
    <n v="3400"/>
    <n v="0.68686868686868685"/>
    <s v="C0063"/>
    <s v="Amara Wilde"/>
    <s v="Michael Evans"/>
    <x v="1"/>
    <x v="10"/>
    <s v="San Antonio"/>
    <x v="2"/>
    <x v="0"/>
    <x v="11"/>
    <n v="18"/>
    <x v="50"/>
  </r>
  <r>
    <x v="253"/>
    <n v="51986"/>
    <x v="1"/>
    <x v="1"/>
    <s v="VitaGlow Brightening Serum 30ml"/>
    <x v="1"/>
    <n v="100"/>
    <n v="22.1"/>
    <n v="2210"/>
    <n v="7.6"/>
    <n v="760"/>
    <n v="14.500000000000002"/>
    <n v="1450"/>
    <n v="0.65610859728506787"/>
    <s v="C0018"/>
    <s v="Lucian Kingsley"/>
    <s v="Lauren King"/>
    <x v="4"/>
    <x v="11"/>
    <s v="Sioux Falls"/>
    <x v="3"/>
    <x v="0"/>
    <x v="11"/>
    <n v="18"/>
    <x v="50"/>
  </r>
  <r>
    <x v="253"/>
    <n v="51987"/>
    <x v="32"/>
    <x v="32"/>
    <s v="AquaFresh Hydrating Toner 150ml"/>
    <x v="4"/>
    <n v="50"/>
    <n v="14.95"/>
    <n v="747.5"/>
    <n v="4.45"/>
    <n v="222.5"/>
    <n v="10.5"/>
    <n v="525"/>
    <n v="0.7023411371237458"/>
    <s v="C0075"/>
    <s v="Ignatius Flynn"/>
    <s v="Samuel Moore"/>
    <x v="0"/>
    <x v="1"/>
    <s v="Flagstaff"/>
    <x v="0"/>
    <x v="0"/>
    <x v="11"/>
    <n v="18"/>
    <x v="50"/>
  </r>
  <r>
    <x v="253"/>
    <n v="51988"/>
    <x v="37"/>
    <x v="37"/>
    <s v="SunGuard Shield SPF 50+ 100ml"/>
    <x v="3"/>
    <n v="250"/>
    <n v="24.75"/>
    <n v="6187.5"/>
    <n v="7.75"/>
    <n v="1937.5"/>
    <n v="17"/>
    <n v="4250"/>
    <n v="0.68686868686868685"/>
    <s v="C0041"/>
    <s v="Cassiopeia Dawson"/>
    <s v="Benjamin Lawson"/>
    <x v="1"/>
    <x v="5"/>
    <s v="Oklahoma City"/>
    <x v="2"/>
    <x v="0"/>
    <x v="11"/>
    <n v="18"/>
    <x v="50"/>
  </r>
  <r>
    <x v="253"/>
    <n v="51989"/>
    <x v="45"/>
    <x v="45"/>
    <s v="CrystalClear Hyaluronic Boost 50ml"/>
    <x v="1"/>
    <n v="150"/>
    <n v="29.65"/>
    <n v="4447.5"/>
    <n v="10.75"/>
    <n v="1612.5"/>
    <n v="18.899999999999999"/>
    <n v="2835"/>
    <n v="0.63743676222596968"/>
    <s v="C0094"/>
    <s v="RosyDream Skincare"/>
    <s v="Victoria Reed"/>
    <x v="2"/>
    <x v="24"/>
    <s v="Tacoma"/>
    <x v="0"/>
    <x v="0"/>
    <x v="11"/>
    <n v="18"/>
    <x v="50"/>
  </r>
  <r>
    <x v="253"/>
    <n v="51990"/>
    <x v="14"/>
    <x v="14"/>
    <s v="DewDrop Hydration Sheet Mask"/>
    <x v="5"/>
    <n v="150"/>
    <n v="17.350000000000001"/>
    <n v="2602.5"/>
    <n v="7.45"/>
    <n v="1117.5"/>
    <n v="9.9000000000000021"/>
    <n v="1485"/>
    <n v="0.57060518731988474"/>
    <s v="C0052"/>
    <s v="OceanQuest Enterprises"/>
    <s v="Emily Clarke"/>
    <x v="3"/>
    <x v="9"/>
    <s v="Charleston"/>
    <x v="2"/>
    <x v="0"/>
    <x v="11"/>
    <n v="18"/>
    <x v="50"/>
  </r>
  <r>
    <x v="253"/>
    <n v="51991"/>
    <x v="2"/>
    <x v="2"/>
    <s v="TimelessElixir Anti-Wrinkle Serum 30m"/>
    <x v="1"/>
    <n v="50"/>
    <n v="25.3"/>
    <n v="1265"/>
    <n v="9.4"/>
    <n v="470"/>
    <n v="15.9"/>
    <n v="795"/>
    <n v="0.62845849802371545"/>
    <s v="C0005"/>
    <s v="Rylan Callahan"/>
    <s v="Michael Evans"/>
    <x v="1"/>
    <x v="10"/>
    <s v="Houston"/>
    <x v="2"/>
    <x v="0"/>
    <x v="11"/>
    <n v="18"/>
    <x v="50"/>
  </r>
  <r>
    <x v="253"/>
    <n v="51992"/>
    <x v="53"/>
    <x v="53"/>
    <s v="DreamSoothe Overnight Mask 100g"/>
    <x v="5"/>
    <n v="50"/>
    <n v="21.75"/>
    <n v="1087.5"/>
    <n v="9.5500000000000007"/>
    <n v="477.5"/>
    <n v="12.2"/>
    <n v="610"/>
    <n v="0.56091954022988511"/>
    <s v="C0069"/>
    <s v="RadiantElixir Skincare"/>
    <s v="Olivia Harrison"/>
    <x v="3"/>
    <x v="39"/>
    <s v="Wilmington"/>
    <x v="2"/>
    <x v="0"/>
    <x v="11"/>
    <n v="18"/>
    <x v="50"/>
  </r>
  <r>
    <x v="254"/>
    <n v="51993"/>
    <x v="43"/>
    <x v="43"/>
    <s v="PureFoam Renewing Cleanser 50ml"/>
    <x v="2"/>
    <n v="50"/>
    <n v="7"/>
    <n v="350"/>
    <n v="2.8"/>
    <n v="140"/>
    <n v="4.2"/>
    <n v="210"/>
    <n v="0.6"/>
    <s v="C0024"/>
    <s v="Moonlight Grace Essentials"/>
    <s v="Jessica Foster"/>
    <x v="2"/>
    <x v="20"/>
    <s v="Nome"/>
    <x v="0"/>
    <x v="0"/>
    <x v="11"/>
    <n v="21"/>
    <x v="50"/>
  </r>
  <r>
    <x v="254"/>
    <n v="51994"/>
    <x v="11"/>
    <x v="11"/>
    <s v="ClearSkies UV Defense SPF 30 100ml"/>
    <x v="3"/>
    <n v="150"/>
    <n v="32.549999999999997"/>
    <n v="4882.5"/>
    <n v="11.25"/>
    <n v="1687.5"/>
    <n v="21.299999999999997"/>
    <n v="3195"/>
    <n v="0.65437788018433185"/>
    <s v="C0103"/>
    <s v="ThunderSphere Corp."/>
    <s v="Ashley Turner"/>
    <x v="2"/>
    <x v="13"/>
    <s v="Riverside"/>
    <x v="0"/>
    <x v="0"/>
    <x v="11"/>
    <n v="21"/>
    <x v="50"/>
  </r>
  <r>
    <x v="254"/>
    <n v="51995"/>
    <x v="1"/>
    <x v="1"/>
    <s v="VitaGlow Brightening Serum 30ml"/>
    <x v="1"/>
    <n v="150"/>
    <n v="22.1"/>
    <n v="3315"/>
    <n v="7.6"/>
    <n v="1140"/>
    <n v="14.500000000000002"/>
    <n v="2175"/>
    <n v="0.65610859728506787"/>
    <s v="C0059"/>
    <s v="Eamon Kingsley"/>
    <s v="James Edwards"/>
    <x v="3"/>
    <x v="37"/>
    <s v="Newark"/>
    <x v="1"/>
    <x v="0"/>
    <x v="11"/>
    <n v="21"/>
    <x v="50"/>
  </r>
  <r>
    <x v="254"/>
    <n v="51996"/>
    <x v="21"/>
    <x v="21"/>
    <s v="RadiantGlow Gel Cleanser 100ml"/>
    <x v="2"/>
    <n v="50"/>
    <n v="12.25"/>
    <n v="612.5"/>
    <n v="4.45"/>
    <n v="222.5"/>
    <n v="7.8"/>
    <n v="390"/>
    <n v="0.63673469387755099"/>
    <s v="C0007"/>
    <s v="Orion Sterling"/>
    <s v="Jessica Foster"/>
    <x v="2"/>
    <x v="20"/>
    <s v="Anchorage"/>
    <x v="0"/>
    <x v="0"/>
    <x v="11"/>
    <n v="21"/>
    <x v="50"/>
  </r>
  <r>
    <x v="254"/>
    <n v="51997"/>
    <x v="40"/>
    <x v="40"/>
    <s v="CalmBliss Soothing Toner 150ml"/>
    <x v="4"/>
    <n v="50"/>
    <n v="19.25"/>
    <n v="962.5"/>
    <n v="6.55"/>
    <n v="327.5"/>
    <n v="12.7"/>
    <n v="635"/>
    <n v="0.65974025974025974"/>
    <s v="C0046"/>
    <s v="CrimsonPeak Ventures"/>
    <s v="Michael Evans"/>
    <x v="1"/>
    <x v="10"/>
    <s v="Fort Worth"/>
    <x v="2"/>
    <x v="0"/>
    <x v="11"/>
    <n v="21"/>
    <x v="50"/>
  </r>
  <r>
    <x v="254"/>
    <n v="51998"/>
    <x v="20"/>
    <x v="20"/>
    <s v="VelvetSkin Renewing Scrub 100ml"/>
    <x v="7"/>
    <n v="50"/>
    <n v="20.849999999999998"/>
    <n v="1042.5"/>
    <n v="8.1999999999999993"/>
    <n v="410"/>
    <n v="12.649999999999999"/>
    <n v="632.5"/>
    <n v="0.60671462829736211"/>
    <s v="C0081"/>
    <s v="SecretSapphire Creations"/>
    <s v="David Carter"/>
    <x v="1"/>
    <x v="2"/>
    <s v="Syracuse"/>
    <x v="1"/>
    <x v="0"/>
    <x v="11"/>
    <n v="21"/>
    <x v="50"/>
  </r>
  <r>
    <x v="254"/>
    <n v="51999"/>
    <x v="10"/>
    <x v="10"/>
    <s v="LuminousGlow Tinted Sunscreen 50ml"/>
    <x v="3"/>
    <n v="150"/>
    <n v="16.95"/>
    <n v="2542.5"/>
    <n v="5.2"/>
    <n v="780"/>
    <n v="11.75"/>
    <n v="1762.5"/>
    <n v="0.69321533923303835"/>
    <s v="C0038"/>
    <s v="StarryGrace Luxe Skincare"/>
    <s v="Olivia Harrison"/>
    <x v="3"/>
    <x v="7"/>
    <s v="Baltimore"/>
    <x v="2"/>
    <x v="0"/>
    <x v="11"/>
    <n v="21"/>
    <x v="50"/>
  </r>
  <r>
    <x v="254"/>
    <n v="52000"/>
    <x v="0"/>
    <x v="0"/>
    <s v="HydraBloom Hydrating Moisturizer 100ml"/>
    <x v="0"/>
    <n v="50"/>
    <n v="24.85"/>
    <n v="1242.5"/>
    <n v="7.75"/>
    <n v="387.5"/>
    <n v="17.100000000000001"/>
    <n v="855"/>
    <n v="0.68812877263581484"/>
    <s v="C0061"/>
    <s v="Aurelia Quinn"/>
    <s v="Mia Hughes"/>
    <x v="2"/>
    <x v="13"/>
    <s v="Oakland"/>
    <x v="0"/>
    <x v="0"/>
    <x v="11"/>
    <n v="21"/>
    <x v="50"/>
  </r>
  <r>
    <x v="254"/>
    <n v="52001"/>
    <x v="53"/>
    <x v="53"/>
    <s v="DreamSoothe Overnight Mask 100g"/>
    <x v="5"/>
    <n v="100"/>
    <n v="21.75"/>
    <n v="2175"/>
    <n v="9.5500000000000007"/>
    <n v="955"/>
    <n v="12.2"/>
    <n v="1220"/>
    <n v="0.56091954022988511"/>
    <s v="C0057"/>
    <s v="Phineas Dawson"/>
    <s v="Nicholas Coleman"/>
    <x v="4"/>
    <x v="34"/>
    <s v="Indianapolis"/>
    <x v="3"/>
    <x v="0"/>
    <x v="11"/>
    <n v="21"/>
    <x v="50"/>
  </r>
  <r>
    <x v="254"/>
    <n v="52002"/>
    <x v="4"/>
    <x v="4"/>
    <s v="HydraBloom Hydrating Moisturizer 50ml"/>
    <x v="0"/>
    <n v="50"/>
    <n v="14.95"/>
    <n v="747.5"/>
    <n v="4.45"/>
    <n v="222.5"/>
    <n v="10.5"/>
    <n v="525"/>
    <n v="0.7023411371237458"/>
    <s v="C0012"/>
    <s v="Radiant Craft Incorporated"/>
    <s v="Samuel Moore"/>
    <x v="0"/>
    <x v="1"/>
    <s v="Phoenix"/>
    <x v="0"/>
    <x v="0"/>
    <x v="11"/>
    <n v="21"/>
    <x v="50"/>
  </r>
  <r>
    <x v="254"/>
    <n v="52003"/>
    <x v="4"/>
    <x v="4"/>
    <s v="HydraBloom Hydrating Moisturizer 50ml"/>
    <x v="0"/>
    <n v="100"/>
    <n v="14.95"/>
    <n v="1495"/>
    <n v="4.45"/>
    <n v="445"/>
    <n v="10.5"/>
    <n v="1050"/>
    <n v="0.7023411371237458"/>
    <s v="C0068"/>
    <s v="IvoryRadiance Cosmetix"/>
    <s v="Olivia Harrison"/>
    <x v="3"/>
    <x v="7"/>
    <s v="Annapolis"/>
    <x v="2"/>
    <x v="0"/>
    <x v="11"/>
    <n v="21"/>
    <x v="50"/>
  </r>
  <r>
    <x v="254"/>
    <n v="52004"/>
    <x v="10"/>
    <x v="10"/>
    <s v="LuminousGlow Tinted Sunscreen 50ml"/>
    <x v="3"/>
    <n v="50"/>
    <n v="16.95"/>
    <n v="847.5"/>
    <n v="5.2"/>
    <n v="260"/>
    <n v="11.75"/>
    <n v="587.5"/>
    <n v="0.69321533923303835"/>
    <s v="C0092"/>
    <s v="Lucius Flynn"/>
    <s v="Matthew Walker"/>
    <x v="1"/>
    <x v="23"/>
    <s v="Savannah"/>
    <x v="2"/>
    <x v="0"/>
    <x v="11"/>
    <n v="21"/>
    <x v="50"/>
  </r>
  <r>
    <x v="255"/>
    <n v="52005"/>
    <x v="0"/>
    <x v="0"/>
    <s v="HydraBloom Hydrating Moisturizer 100ml"/>
    <x v="0"/>
    <n v="150"/>
    <n v="24.85"/>
    <n v="3727.5"/>
    <n v="7.75"/>
    <n v="1162.5"/>
    <n v="17.100000000000001"/>
    <n v="2565"/>
    <n v="0.68812877263581484"/>
    <s v="C0022"/>
    <s v="Pinnacle Sphere Corp."/>
    <s v="Victoria Reed"/>
    <x v="2"/>
    <x v="4"/>
    <s v="Portland"/>
    <x v="0"/>
    <x v="0"/>
    <x v="11"/>
    <n v="22"/>
    <x v="50"/>
  </r>
  <r>
    <x v="255"/>
    <n v="52006"/>
    <x v="8"/>
    <x v="8"/>
    <s v="CrystalClear Hyaluronic Boost 30ml"/>
    <x v="1"/>
    <n v="100"/>
    <n v="19.100000000000001"/>
    <n v="1910.0000000000002"/>
    <n v="6.6"/>
    <n v="660"/>
    <n v="12.500000000000002"/>
    <n v="1250.0000000000002"/>
    <n v="0.65445026178010479"/>
    <s v="C0079"/>
    <s v="FusionDynamo Group"/>
    <s v="Rachel Owens"/>
    <x v="4"/>
    <x v="16"/>
    <s v="Peoria"/>
    <x v="3"/>
    <x v="0"/>
    <x v="11"/>
    <n v="22"/>
    <x v="50"/>
  </r>
  <r>
    <x v="255"/>
    <n v="52007"/>
    <x v="11"/>
    <x v="11"/>
    <s v="ClearSkies UV Defense SPF 30 100ml"/>
    <x v="3"/>
    <n v="250"/>
    <n v="32.549999999999997"/>
    <n v="8137.4999999999991"/>
    <n v="11.25"/>
    <n v="2812.5"/>
    <n v="21.299999999999997"/>
    <n v="5324.9999999999991"/>
    <n v="0.65437788018433174"/>
    <s v="C0034"/>
    <s v="Cassian Winters"/>
    <s v="David Carter"/>
    <x v="1"/>
    <x v="2"/>
    <s v="Albany"/>
    <x v="1"/>
    <x v="0"/>
    <x v="11"/>
    <n v="22"/>
    <x v="50"/>
  </r>
  <r>
    <x v="255"/>
    <n v="52008"/>
    <x v="12"/>
    <x v="12"/>
    <s v="PorePurify Exfoliating Tonic 150ml"/>
    <x v="4"/>
    <n v="100"/>
    <n v="15.95"/>
    <n v="1595"/>
    <n v="5.2"/>
    <n v="520"/>
    <n v="10.75"/>
    <n v="1075"/>
    <n v="0.6739811912225705"/>
    <s v="C0104"/>
    <s v="PearlSilk Beauty"/>
    <s v="Ava Franklin"/>
    <x v="1"/>
    <x v="12"/>
    <s v="Baton Rouge"/>
    <x v="2"/>
    <x v="0"/>
    <x v="11"/>
    <n v="22"/>
    <x v="50"/>
  </r>
  <r>
    <x v="255"/>
    <n v="52009"/>
    <x v="32"/>
    <x v="32"/>
    <s v="AquaFresh Hydrating Toner 150ml"/>
    <x v="4"/>
    <n v="50"/>
    <n v="14.95"/>
    <n v="747.5"/>
    <n v="4.45"/>
    <n v="222.5"/>
    <n v="10.5"/>
    <n v="525"/>
    <n v="0.7023411371237458"/>
    <s v="C0003"/>
    <s v="Rosy Flair Beauty"/>
    <s v="Elizabeth Young"/>
    <x v="2"/>
    <x v="13"/>
    <s v="Los Angeles"/>
    <x v="0"/>
    <x v="0"/>
    <x v="11"/>
    <n v="22"/>
    <x v="50"/>
  </r>
  <r>
    <x v="255"/>
    <n v="52010"/>
    <x v="8"/>
    <x v="8"/>
    <s v="CrystalClear Hyaluronic Boost 30ml"/>
    <x v="1"/>
    <n v="150"/>
    <n v="19.100000000000001"/>
    <n v="2865"/>
    <n v="6.6"/>
    <n v="990"/>
    <n v="12.500000000000002"/>
    <n v="1875"/>
    <n v="0.65445026178010468"/>
    <s v="C0060"/>
    <s v="GoldenHarbor Cosmetix"/>
    <s v="Christopher Green"/>
    <x v="0"/>
    <x v="35"/>
    <s v="Salt Lake City"/>
    <x v="0"/>
    <x v="0"/>
    <x v="11"/>
    <n v="22"/>
    <x v="50"/>
  </r>
  <r>
    <x v="255"/>
    <n v="52011"/>
    <x v="19"/>
    <x v="19"/>
    <s v="ClearSkies UV Defense SPF 30 30ml"/>
    <x v="3"/>
    <n v="250"/>
    <n v="11.299999999999999"/>
    <n v="2824.9999999999995"/>
    <n v="4.7"/>
    <n v="1175"/>
    <n v="6.5999999999999988"/>
    <n v="1649.9999999999995"/>
    <n v="0.5840707964601769"/>
    <s v="C0026"/>
    <s v="Golden Aura Creations"/>
    <s v="Samuel Moore"/>
    <x v="0"/>
    <x v="0"/>
    <s v="Albuquerque"/>
    <x v="0"/>
    <x v="0"/>
    <x v="11"/>
    <n v="22"/>
    <x v="50"/>
  </r>
  <r>
    <x v="255"/>
    <n v="52012"/>
    <x v="12"/>
    <x v="12"/>
    <s v="PorePurify Exfoliating Tonic 150ml"/>
    <x v="4"/>
    <n v="100"/>
    <n v="15.95"/>
    <n v="1595"/>
    <n v="5.2"/>
    <n v="520"/>
    <n v="10.75"/>
    <n v="1075"/>
    <n v="0.6739811912225705"/>
    <s v="C0105"/>
    <s v="TimelessBloom Luxe Skincare"/>
    <s v="Jennifer Adams"/>
    <x v="1"/>
    <x v="10"/>
    <s v="Corpus Christi"/>
    <x v="2"/>
    <x v="0"/>
    <x v="11"/>
    <n v="22"/>
    <x v="50"/>
  </r>
  <r>
    <x v="255"/>
    <n v="52013"/>
    <x v="4"/>
    <x v="4"/>
    <s v="HydraBloom Hydrating Moisturizer 50ml"/>
    <x v="0"/>
    <n v="100"/>
    <n v="14.95"/>
    <n v="1495"/>
    <n v="4.45"/>
    <n v="445"/>
    <n v="10.5"/>
    <n v="1050"/>
    <n v="0.7023411371237458"/>
    <s v="C0011"/>
    <s v="Celestial Silk Luxe Skincare"/>
    <s v="Joseph Simmons"/>
    <x v="4"/>
    <x v="19"/>
    <s v="Minneapolis"/>
    <x v="3"/>
    <x v="0"/>
    <x v="11"/>
    <n v="22"/>
    <x v="50"/>
  </r>
  <r>
    <x v="256"/>
    <n v="52014"/>
    <x v="32"/>
    <x v="32"/>
    <s v="AquaFresh Hydrating Toner 150ml"/>
    <x v="4"/>
    <n v="50"/>
    <n v="14.95"/>
    <n v="747.5"/>
    <n v="4.45"/>
    <n v="222.5"/>
    <n v="10.5"/>
    <n v="525"/>
    <n v="0.7023411371237458"/>
    <s v="C0056"/>
    <s v="Imogen West"/>
    <s v="Ava Franklin"/>
    <x v="1"/>
    <x v="33"/>
    <s v="Little Rock"/>
    <x v="2"/>
    <x v="0"/>
    <x v="11"/>
    <n v="23"/>
    <x v="51"/>
  </r>
  <r>
    <x v="256"/>
    <n v="52015"/>
    <x v="11"/>
    <x v="11"/>
    <s v="ClearSkies UV Defense SPF 30 100ml"/>
    <x v="3"/>
    <n v="50"/>
    <n v="32.549999999999997"/>
    <n v="1627.4999999999998"/>
    <n v="11.25"/>
    <n v="562.5"/>
    <n v="21.299999999999997"/>
    <n v="1064.9999999999998"/>
    <n v="0.65437788018433174"/>
    <s v="C0086"/>
    <s v="SparklingNova Corp."/>
    <s v="Jennifer Adams"/>
    <x v="1"/>
    <x v="10"/>
    <s v="Amarillo"/>
    <x v="2"/>
    <x v="0"/>
    <x v="11"/>
    <n v="23"/>
    <x v="51"/>
  </r>
  <r>
    <x v="256"/>
    <n v="52016"/>
    <x v="17"/>
    <x v="17"/>
    <s v="LuminousGlow Tinted Sunscreen 30ml"/>
    <x v="3"/>
    <n v="50"/>
    <n v="9.6000000000000014"/>
    <n v="480.00000000000006"/>
    <n v="3.8"/>
    <n v="190"/>
    <n v="5.8000000000000016"/>
    <n v="290.00000000000006"/>
    <n v="0.60416666666666674"/>
    <s v="C0030"/>
    <s v="BlossomRadiance Essentials"/>
    <s v="Michael Evans"/>
    <x v="1"/>
    <x v="10"/>
    <s v="San Antonio"/>
    <x v="2"/>
    <x v="0"/>
    <x v="11"/>
    <n v="23"/>
    <x v="51"/>
  </r>
  <r>
    <x v="256"/>
    <n v="52017"/>
    <x v="23"/>
    <x v="23"/>
    <s v="RadiantGlow Gel Cleanser 50ml"/>
    <x v="2"/>
    <n v="100"/>
    <n v="4.7"/>
    <n v="470"/>
    <n v="2.2999999999999998"/>
    <n v="230"/>
    <n v="2.4000000000000004"/>
    <n v="240"/>
    <n v="0.51063829787234039"/>
    <s v="C0073"/>
    <s v="Atlas Kingsley"/>
    <s v="David Carter"/>
    <x v="1"/>
    <x v="2"/>
    <s v="Rochester"/>
    <x v="1"/>
    <x v="0"/>
    <x v="11"/>
    <n v="23"/>
    <x v="51"/>
  </r>
  <r>
    <x v="256"/>
    <n v="52018"/>
    <x v="28"/>
    <x v="28"/>
    <s v="GlowRevive Detox Clay Mask 50g"/>
    <x v="5"/>
    <n v="50"/>
    <n v="11.35"/>
    <n v="567.5"/>
    <n v="5.2"/>
    <n v="260"/>
    <n v="6.1499999999999995"/>
    <n v="307.5"/>
    <n v="0.54185022026431717"/>
    <s v="C0044"/>
    <s v="OpulentElixir Beauty"/>
    <s v="David Carter"/>
    <x v="1"/>
    <x v="2"/>
    <s v="Syracuse"/>
    <x v="1"/>
    <x v="0"/>
    <x v="11"/>
    <n v="23"/>
    <x v="51"/>
  </r>
  <r>
    <x v="256"/>
    <n v="52019"/>
    <x v="40"/>
    <x v="40"/>
    <s v="CalmBliss Soothing Toner 150ml"/>
    <x v="4"/>
    <n v="100"/>
    <n v="19.25"/>
    <n v="1925"/>
    <n v="6.55"/>
    <n v="655"/>
    <n v="12.7"/>
    <n v="1270"/>
    <n v="0.65974025974025974"/>
    <s v="C0100"/>
    <s v="AquaPulse Creations"/>
    <s v="Samantha Mitchell"/>
    <x v="4"/>
    <x v="17"/>
    <s v="Toledo"/>
    <x v="3"/>
    <x v="0"/>
    <x v="11"/>
    <n v="23"/>
    <x v="51"/>
  </r>
  <r>
    <x v="256"/>
    <n v="52020"/>
    <x v="10"/>
    <x v="10"/>
    <s v="LuminousGlow Tinted Sunscreen 50ml"/>
    <x v="3"/>
    <n v="50"/>
    <n v="16.95"/>
    <n v="847.5"/>
    <n v="5.2"/>
    <n v="260"/>
    <n v="11.75"/>
    <n v="587.5"/>
    <n v="0.69321533923303835"/>
    <s v="C0008"/>
    <s v="Serenity Sinclair"/>
    <s v="Ashley Turner"/>
    <x v="2"/>
    <x v="13"/>
    <s v="San Francisco"/>
    <x v="0"/>
    <x v="0"/>
    <x v="11"/>
    <n v="23"/>
    <x v="51"/>
  </r>
  <r>
    <x v="256"/>
    <n v="52021"/>
    <x v="8"/>
    <x v="8"/>
    <s v="CrystalClear Hyaluronic Boost 30ml"/>
    <x v="1"/>
    <n v="100"/>
    <n v="19.100000000000001"/>
    <n v="1910.0000000000002"/>
    <n v="6.6"/>
    <n v="660"/>
    <n v="12.500000000000002"/>
    <n v="1250.0000000000002"/>
    <n v="0.65445026178010479"/>
    <s v="C0065"/>
    <s v="CelestialGlow Essentials"/>
    <s v="Benjamin Lawson"/>
    <x v="1"/>
    <x v="25"/>
    <s v="Kansas City"/>
    <x v="3"/>
    <x v="0"/>
    <x v="11"/>
    <n v="23"/>
    <x v="51"/>
  </r>
  <r>
    <x v="256"/>
    <n v="52022"/>
    <x v="10"/>
    <x v="10"/>
    <s v="LuminousGlow Tinted Sunscreen 50ml"/>
    <x v="3"/>
    <n v="200"/>
    <n v="16.95"/>
    <n v="3390"/>
    <n v="5.2"/>
    <n v="1040"/>
    <n v="11.75"/>
    <n v="2350"/>
    <n v="0.69321533923303835"/>
    <s v="C0020"/>
    <s v="Lyric Davenport"/>
    <s v="Elizabeth Young"/>
    <x v="2"/>
    <x v="13"/>
    <s v="San Diego"/>
    <x v="0"/>
    <x v="0"/>
    <x v="11"/>
    <n v="23"/>
    <x v="51"/>
  </r>
  <r>
    <x v="256"/>
    <n v="52023"/>
    <x v="38"/>
    <x v="38"/>
    <s v="CrystalGlow Gentle Exfoliator 100ml"/>
    <x v="7"/>
    <n v="50"/>
    <n v="19.95"/>
    <n v="997.5"/>
    <n v="7.45"/>
    <n v="372.5"/>
    <n v="12.5"/>
    <n v="625"/>
    <n v="0.62656641604010022"/>
    <s v="C0074"/>
    <s v="Seraphina Wilde"/>
    <s v="Lauren King"/>
    <x v="4"/>
    <x v="41"/>
    <s v="Lincoln"/>
    <x v="3"/>
    <x v="0"/>
    <x v="11"/>
    <n v="23"/>
    <x v="51"/>
  </r>
  <r>
    <x v="257"/>
    <n v="52024"/>
    <x v="4"/>
    <x v="4"/>
    <s v="HydraBloom Hydrating Moisturizer 50ml"/>
    <x v="0"/>
    <n v="150"/>
    <n v="14.95"/>
    <n v="2242.5"/>
    <n v="4.45"/>
    <n v="667.5"/>
    <n v="10.5"/>
    <n v="1575"/>
    <n v="0.7023411371237458"/>
    <s v="C0032"/>
    <s v="AquaFusion Incorporated"/>
    <s v="Ashley Turner"/>
    <x v="2"/>
    <x v="13"/>
    <s v="San Jose"/>
    <x v="0"/>
    <x v="0"/>
    <x v="11"/>
    <n v="24"/>
    <x v="51"/>
  </r>
  <r>
    <x v="257"/>
    <n v="52025"/>
    <x v="13"/>
    <x v="13"/>
    <s v="LuminousGlow Tinted Sunscreen 100ml"/>
    <x v="3"/>
    <n v="100"/>
    <n v="26.35"/>
    <n v="2635"/>
    <n v="9"/>
    <n v="900"/>
    <n v="17.350000000000001"/>
    <n v="1735"/>
    <n v="0.65844402277039848"/>
    <s v="C0090"/>
    <s v="CrystalCrest Incorporated"/>
    <s v="Ava Franklin"/>
    <x v="1"/>
    <x v="44"/>
    <s v="Southaven"/>
    <x v="2"/>
    <x v="0"/>
    <x v="11"/>
    <n v="24"/>
    <x v="51"/>
  </r>
  <r>
    <x v="257"/>
    <n v="52026"/>
    <x v="37"/>
    <x v="37"/>
    <s v="SunGuard Shield SPF 50+ 100ml"/>
    <x v="3"/>
    <n v="100"/>
    <n v="24.75"/>
    <n v="2475"/>
    <n v="7.75"/>
    <n v="775"/>
    <n v="17"/>
    <n v="1700"/>
    <n v="0.68686868686868685"/>
    <s v="C0001"/>
    <s v="Belle Glow Cosmetics"/>
    <s v="Elizabeth Young"/>
    <x v="2"/>
    <x v="13"/>
    <s v="Los Angeles"/>
    <x v="0"/>
    <x v="0"/>
    <x v="11"/>
    <n v="24"/>
    <x v="51"/>
  </r>
  <r>
    <x v="257"/>
    <n v="52027"/>
    <x v="38"/>
    <x v="38"/>
    <s v="CrystalGlow Gentle Exfoliator 100ml"/>
    <x v="7"/>
    <n v="100"/>
    <n v="19.95"/>
    <n v="1995"/>
    <n v="7.45"/>
    <n v="745"/>
    <n v="12.5"/>
    <n v="1250"/>
    <n v="0.62656641604010022"/>
    <s v="C0048"/>
    <s v="Octavia Hart"/>
    <s v="Victoria Reed"/>
    <x v="2"/>
    <x v="24"/>
    <s v="Seattle"/>
    <x v="0"/>
    <x v="0"/>
    <x v="11"/>
    <n v="24"/>
    <x v="51"/>
  </r>
  <r>
    <x v="257"/>
    <n v="52028"/>
    <x v="44"/>
    <x v="44"/>
    <s v="ElixirMelt Makeup Remover Oil  100ml"/>
    <x v="6"/>
    <n v="50"/>
    <n v="5.1999999999999993"/>
    <n v="259.99999999999994"/>
    <n v="2.8"/>
    <n v="140"/>
    <n v="2.3999999999999995"/>
    <n v="119.99999999999994"/>
    <n v="0.4615384615384614"/>
    <s v="C0076"/>
    <s v="ThunderWave Technologies"/>
    <s v="Andrew Parker"/>
    <x v="3"/>
    <x v="42"/>
    <s v="Boston"/>
    <x v="1"/>
    <x v="0"/>
    <x v="11"/>
    <n v="24"/>
    <x v="51"/>
  </r>
  <r>
    <x v="257"/>
    <n v="52029"/>
    <x v="10"/>
    <x v="10"/>
    <s v="LuminousGlow Tinted Sunscreen 50ml"/>
    <x v="3"/>
    <n v="250"/>
    <n v="16.95"/>
    <n v="4237.5"/>
    <n v="5.2"/>
    <n v="1300"/>
    <n v="11.75"/>
    <n v="2937.5"/>
    <n v="0.69321533923303835"/>
    <s v="C0015"/>
    <s v="Octavia Grey"/>
    <s v="Benjamin Lawson"/>
    <x v="1"/>
    <x v="8"/>
    <s v="St. Louis"/>
    <x v="3"/>
    <x v="0"/>
    <x v="11"/>
    <n v="24"/>
    <x v="51"/>
  </r>
  <r>
    <x v="257"/>
    <n v="52030"/>
    <x v="18"/>
    <x v="18"/>
    <s v="PurePurge Micellar Cleansing Water 100ml"/>
    <x v="6"/>
    <n v="50"/>
    <n v="3.9"/>
    <n v="195"/>
    <n v="2.2999999999999998"/>
    <n v="115"/>
    <n v="1.6"/>
    <n v="80"/>
    <n v="0.41025641025641024"/>
    <s v="C0061"/>
    <s v="Aurelia Quinn"/>
    <s v="Mia Hughes"/>
    <x v="2"/>
    <x v="13"/>
    <s v="Oakland"/>
    <x v="0"/>
    <x v="0"/>
    <x v="11"/>
    <n v="24"/>
    <x v="51"/>
  </r>
  <r>
    <x v="257"/>
    <n v="52031"/>
    <x v="21"/>
    <x v="21"/>
    <s v="RadiantGlow Gel Cleanser 100ml"/>
    <x v="2"/>
    <n v="50"/>
    <n v="12.25"/>
    <n v="612.5"/>
    <n v="4.45"/>
    <n v="222.5"/>
    <n v="7.8"/>
    <n v="390"/>
    <n v="0.63673469387755099"/>
    <s v="C0029"/>
    <s v="OpulentSilk Beauty"/>
    <s v="Samantha Mitchell"/>
    <x v="4"/>
    <x v="15"/>
    <s v="Louisville"/>
    <x v="2"/>
    <x v="0"/>
    <x v="11"/>
    <n v="24"/>
    <x v="51"/>
  </r>
  <r>
    <x v="257"/>
    <n v="52032"/>
    <x v="11"/>
    <x v="11"/>
    <s v="ClearSkies UV Defense SPF 30 100ml"/>
    <x v="3"/>
    <n v="50"/>
    <n v="32.549999999999997"/>
    <n v="1627.4999999999998"/>
    <n v="11.25"/>
    <n v="562.5"/>
    <n v="21.299999999999997"/>
    <n v="1064.9999999999998"/>
    <n v="0.65437788018433174"/>
    <s v="C0106"/>
    <s v="StarryRadiance Cosmetix"/>
    <s v="Lauren King"/>
    <x v="4"/>
    <x v="18"/>
    <s v="Iowa City"/>
    <x v="3"/>
    <x v="0"/>
    <x v="11"/>
    <n v="24"/>
    <x v="51"/>
  </r>
  <r>
    <x v="257"/>
    <n v="52033"/>
    <x v="48"/>
    <x v="48"/>
    <s v="CrystalGlow Gentle Exfoliator 150ml"/>
    <x v="7"/>
    <n v="50"/>
    <n v="24.75"/>
    <n v="1237.5"/>
    <n v="10.75"/>
    <n v="537.5"/>
    <n v="14"/>
    <n v="700"/>
    <n v="0.56565656565656564"/>
    <s v="C0006"/>
    <s v="Maeve Kingsley"/>
    <s v="Christopher Green"/>
    <x v="0"/>
    <x v="21"/>
    <s v="Las Vegas"/>
    <x v="0"/>
    <x v="0"/>
    <x v="11"/>
    <n v="24"/>
    <x v="51"/>
  </r>
  <r>
    <x v="258"/>
    <n v="52034"/>
    <x v="8"/>
    <x v="8"/>
    <s v="CrystalClear Hyaluronic Boost 30ml"/>
    <x v="1"/>
    <n v="150"/>
    <n v="19.100000000000001"/>
    <n v="2865"/>
    <n v="6.6"/>
    <n v="990"/>
    <n v="12.500000000000002"/>
    <n v="1875"/>
    <n v="0.65445026178010468"/>
    <s v="C0053"/>
    <s v="QuantumPulse Systems"/>
    <s v="Samantha Mitchell"/>
    <x v="4"/>
    <x v="17"/>
    <s v="Cleveland"/>
    <x v="3"/>
    <x v="0"/>
    <x v="11"/>
    <n v="28"/>
    <x v="51"/>
  </r>
  <r>
    <x v="258"/>
    <n v="52035"/>
    <x v="43"/>
    <x v="43"/>
    <s v="PureFoam Renewing Cleanser 50ml"/>
    <x v="2"/>
    <n v="150"/>
    <n v="7"/>
    <n v="1050"/>
    <n v="2.8"/>
    <n v="420"/>
    <n v="4.2"/>
    <n v="630"/>
    <n v="0.6"/>
    <s v="C0087"/>
    <s v="QuantumRise Corp."/>
    <s v="Daniel Nelson"/>
    <x v="0"/>
    <x v="30"/>
    <s v="Colorado Springs"/>
    <x v="0"/>
    <x v="0"/>
    <x v="11"/>
    <n v="28"/>
    <x v="51"/>
  </r>
  <r>
    <x v="258"/>
    <n v="52036"/>
    <x v="21"/>
    <x v="21"/>
    <s v="RadiantGlow Gel Cleanser 100ml"/>
    <x v="2"/>
    <n v="50"/>
    <n v="12.25"/>
    <n v="612.5"/>
    <n v="4.45"/>
    <n v="222.5"/>
    <n v="7.8"/>
    <n v="390"/>
    <n v="0.63673469387755099"/>
    <s v="C0016"/>
    <s v="Griffin Maddox"/>
    <s v="Rachel Owens"/>
    <x v="4"/>
    <x v="16"/>
    <s v="Chicago"/>
    <x v="3"/>
    <x v="0"/>
    <x v="11"/>
    <n v="28"/>
    <x v="51"/>
  </r>
  <r>
    <x v="258"/>
    <n v="52037"/>
    <x v="0"/>
    <x v="0"/>
    <s v="HydraBloom Hydrating Moisturizer 100ml"/>
    <x v="0"/>
    <n v="50"/>
    <n v="24.85"/>
    <n v="1242.5"/>
    <n v="7.75"/>
    <n v="387.5"/>
    <n v="17.100000000000001"/>
    <n v="855"/>
    <n v="0.68812877263581484"/>
    <s v="C0070"/>
    <s v="PurePetals Beauty"/>
    <s v="Nicholas Coleman"/>
    <x v="4"/>
    <x v="27"/>
    <s v="Lansing"/>
    <x v="3"/>
    <x v="0"/>
    <x v="11"/>
    <n v="28"/>
    <x v="51"/>
  </r>
  <r>
    <x v="258"/>
    <n v="52038"/>
    <x v="21"/>
    <x v="21"/>
    <s v="RadiantGlow Gel Cleanser 100ml"/>
    <x v="2"/>
    <n v="100"/>
    <n v="12.25"/>
    <n v="1225"/>
    <n v="4.45"/>
    <n v="445"/>
    <n v="7.8"/>
    <n v="780"/>
    <n v="0.63673469387755099"/>
    <s v="C0036"/>
    <s v="MoonlightHarbor Beauty"/>
    <s v="Rachel Owens"/>
    <x v="4"/>
    <x v="31"/>
    <s v="Milwaukee"/>
    <x v="3"/>
    <x v="0"/>
    <x v="11"/>
    <n v="28"/>
    <x v="51"/>
  </r>
  <r>
    <x v="258"/>
    <n v="52039"/>
    <x v="1"/>
    <x v="1"/>
    <s v="VitaGlow Brightening Serum 30ml"/>
    <x v="1"/>
    <n v="50"/>
    <n v="22.1"/>
    <n v="1105"/>
    <n v="7.6"/>
    <n v="380"/>
    <n v="14.500000000000002"/>
    <n v="725"/>
    <n v="0.65610859728506787"/>
    <s v="C0097"/>
    <s v="Leander Wilde"/>
    <s v="Lauren King"/>
    <x v="4"/>
    <x v="11"/>
    <s v="Rapid City"/>
    <x v="3"/>
    <x v="0"/>
    <x v="11"/>
    <n v="28"/>
    <x v="51"/>
  </r>
  <r>
    <x v="258"/>
    <n v="52040"/>
    <x v="37"/>
    <x v="37"/>
    <s v="SunGuard Shield SPF 50+ 100ml"/>
    <x v="3"/>
    <n v="150"/>
    <n v="24.75"/>
    <n v="3712.5"/>
    <n v="7.75"/>
    <n v="1162.5"/>
    <n v="17"/>
    <n v="2550"/>
    <n v="0.68686868686868685"/>
    <s v="C0002"/>
    <s v="Radiant Luxe Beauty"/>
    <s v="Daniel Nelson"/>
    <x v="0"/>
    <x v="3"/>
    <s v="Cheyenne"/>
    <x v="0"/>
    <x v="0"/>
    <x v="11"/>
    <n v="28"/>
    <x v="51"/>
  </r>
  <r>
    <x v="258"/>
    <n v="52041"/>
    <x v="12"/>
    <x v="12"/>
    <s v="PorePurify Exfoliating Tonic 150ml"/>
    <x v="4"/>
    <n v="150"/>
    <n v="15.95"/>
    <n v="2392.5"/>
    <n v="5.2"/>
    <n v="780"/>
    <n v="10.75"/>
    <n v="1612.5"/>
    <n v="0.6739811912225705"/>
    <s v="C0050"/>
    <s v="SolarLuxe Incorporated"/>
    <s v="Joseph Simmons"/>
    <x v="4"/>
    <x v="28"/>
    <s v="Fargo"/>
    <x v="3"/>
    <x v="0"/>
    <x v="11"/>
    <n v="28"/>
    <x v="51"/>
  </r>
  <r>
    <x v="258"/>
    <n v="52042"/>
    <x v="8"/>
    <x v="8"/>
    <s v="CrystalClear Hyaluronic Boost 30ml"/>
    <x v="1"/>
    <n v="50"/>
    <n v="19.100000000000001"/>
    <n v="955.00000000000011"/>
    <n v="6.6"/>
    <n v="330"/>
    <n v="12.500000000000002"/>
    <n v="625.00000000000011"/>
    <n v="0.65445026178010479"/>
    <s v="C0077"/>
    <s v="EmeraldSphere Solutions"/>
    <s v="Grace Allen"/>
    <x v="2"/>
    <x v="20"/>
    <s v="Fairbanks"/>
    <x v="0"/>
    <x v="0"/>
    <x v="11"/>
    <n v="28"/>
    <x v="51"/>
  </r>
  <r>
    <x v="259"/>
    <n v="52043"/>
    <x v="14"/>
    <x v="14"/>
    <s v="DewDrop Hydration Sheet Mask"/>
    <x v="5"/>
    <n v="50"/>
    <n v="17.350000000000001"/>
    <n v="867.50000000000011"/>
    <n v="7.45"/>
    <n v="372.5"/>
    <n v="9.9000000000000021"/>
    <n v="495.00000000000011"/>
    <n v="0.57060518731988474"/>
    <s v="C0013"/>
    <s v="Seraphina Sinclair"/>
    <s v="Jessica Foster"/>
    <x v="2"/>
    <x v="20"/>
    <s v="Wasilla"/>
    <x v="0"/>
    <x v="0"/>
    <x v="11"/>
    <n v="29"/>
    <x v="51"/>
  </r>
  <r>
    <x v="259"/>
    <n v="52044"/>
    <x v="31"/>
    <x v="31"/>
    <s v="TimelessElixir Anti-Wrinkle Serum 15ml"/>
    <x v="1"/>
    <n v="100"/>
    <n v="19.349999999999998"/>
    <n v="1934.9999999999998"/>
    <n v="7.55"/>
    <n v="755"/>
    <n v="11.799999999999997"/>
    <n v="1179.9999999999998"/>
    <n v="0.60981912144702832"/>
    <s v="C0064"/>
    <s v="DiamondElegance Beauty"/>
    <s v="Jessica Foster"/>
    <x v="2"/>
    <x v="20"/>
    <s v="Kodiak"/>
    <x v="0"/>
    <x v="0"/>
    <x v="11"/>
    <n v="29"/>
    <x v="51"/>
  </r>
  <r>
    <x v="259"/>
    <n v="52045"/>
    <x v="10"/>
    <x v="10"/>
    <s v="LuminousGlow Tinted Sunscreen 50ml"/>
    <x v="3"/>
    <n v="150"/>
    <n v="16.95"/>
    <n v="2542.5"/>
    <n v="5.2"/>
    <n v="780"/>
    <n v="11.75"/>
    <n v="1762.5"/>
    <n v="0.69321533923303835"/>
    <s v="C0031"/>
    <s v="StellarWings Incorporated"/>
    <s v="Matthew Walker"/>
    <x v="1"/>
    <x v="23"/>
    <s v="Atlanta"/>
    <x v="2"/>
    <x v="0"/>
    <x v="11"/>
    <n v="29"/>
    <x v="51"/>
  </r>
  <r>
    <x v="259"/>
    <n v="52046"/>
    <x v="21"/>
    <x v="21"/>
    <s v="RadiantGlow Gel Cleanser 100ml"/>
    <x v="2"/>
    <n v="150"/>
    <n v="12.25"/>
    <n v="1837.5"/>
    <n v="4.45"/>
    <n v="667.5"/>
    <n v="7.8"/>
    <n v="1170"/>
    <n v="0.63673469387755099"/>
    <s v="C0101"/>
    <s v="TechnoCraft Corp."/>
    <s v="Samuel Moore"/>
    <x v="0"/>
    <x v="0"/>
    <s v="Roswell"/>
    <x v="0"/>
    <x v="0"/>
    <x v="11"/>
    <n v="29"/>
    <x v="51"/>
  </r>
  <r>
    <x v="259"/>
    <n v="52047"/>
    <x v="18"/>
    <x v="18"/>
    <s v="PurePurge Micellar Cleansing Water 100ml"/>
    <x v="6"/>
    <n v="50"/>
    <n v="3.9"/>
    <n v="195"/>
    <n v="2.2999999999999998"/>
    <n v="115"/>
    <n v="1.6"/>
    <n v="80"/>
    <n v="0.41025641025641024"/>
    <s v="C0004"/>
    <s v="Enchanted Silk Creations"/>
    <s v="David Carter"/>
    <x v="1"/>
    <x v="2"/>
    <s v="New York City"/>
    <x v="1"/>
    <x v="0"/>
    <x v="11"/>
    <n v="29"/>
    <x v="51"/>
  </r>
  <r>
    <x v="259"/>
    <n v="52048"/>
    <x v="10"/>
    <x v="10"/>
    <s v="LuminousGlow Tinted Sunscreen 50ml"/>
    <x v="3"/>
    <n v="100"/>
    <n v="16.95"/>
    <n v="1695"/>
    <n v="5.2"/>
    <n v="520"/>
    <n v="11.75"/>
    <n v="1175"/>
    <n v="0.69321533923303835"/>
    <s v="C0058"/>
    <s v="Octavia Tate"/>
    <s v="Andrew Parker"/>
    <x v="3"/>
    <x v="36"/>
    <s v="Burlington"/>
    <x v="1"/>
    <x v="0"/>
    <x v="11"/>
    <n v="29"/>
    <x v="51"/>
  </r>
  <r>
    <x v="259"/>
    <n v="52049"/>
    <x v="21"/>
    <x v="21"/>
    <s v="RadiantGlow Gel Cleanser 100ml"/>
    <x v="2"/>
    <n v="50"/>
    <n v="12.25"/>
    <n v="612.5"/>
    <n v="4.45"/>
    <n v="222.5"/>
    <n v="7.8"/>
    <n v="390"/>
    <n v="0.63673469387755099"/>
    <s v="C0083"/>
    <s v="CrystalAura Cosmetix"/>
    <s v="Emily Clarke"/>
    <x v="3"/>
    <x v="9"/>
    <s v="Columbia"/>
    <x v="2"/>
    <x v="0"/>
    <x v="11"/>
    <n v="29"/>
    <x v="51"/>
  </r>
  <r>
    <x v="259"/>
    <n v="52050"/>
    <x v="14"/>
    <x v="14"/>
    <s v="DewDrop Hydration Sheet Mask"/>
    <x v="5"/>
    <n v="100"/>
    <n v="17.350000000000001"/>
    <n v="1735.0000000000002"/>
    <n v="7.45"/>
    <n v="745"/>
    <n v="9.9000000000000021"/>
    <n v="990.00000000000023"/>
    <n v="0.57060518731988474"/>
    <s v="C0039"/>
    <s v="EtherealSilk Creations"/>
    <s v="Grace Allen"/>
    <x v="2"/>
    <x v="20"/>
    <s v="Juneau"/>
    <x v="0"/>
    <x v="0"/>
    <x v="11"/>
    <n v="29"/>
    <x v="51"/>
  </r>
  <r>
    <x v="259"/>
    <n v="52051"/>
    <x v="4"/>
    <x v="4"/>
    <s v="HydraBloom Hydrating Moisturizer 50ml"/>
    <x v="0"/>
    <n v="50"/>
    <n v="14.95"/>
    <n v="747.5"/>
    <n v="4.45"/>
    <n v="222.5"/>
    <n v="10.5"/>
    <n v="525"/>
    <n v="0.7023411371237458"/>
    <s v="C0095"/>
    <s v="OpalBlossom Beauty"/>
    <s v="Jessica Foster"/>
    <x v="2"/>
    <x v="20"/>
    <s v="Seward"/>
    <x v="0"/>
    <x v="0"/>
    <x v="11"/>
    <n v="29"/>
    <x v="51"/>
  </r>
  <r>
    <x v="259"/>
    <n v="52052"/>
    <x v="2"/>
    <x v="2"/>
    <s v="TimelessElixir Anti-Wrinkle Serum 30m"/>
    <x v="1"/>
    <n v="100"/>
    <n v="25.3"/>
    <n v="2530"/>
    <n v="9.4"/>
    <n v="940"/>
    <n v="15.9"/>
    <n v="1590"/>
    <n v="0.62845849802371545"/>
    <s v="C0045"/>
    <s v="AuroraBlossom Essentials"/>
    <s v="Ashley Turner"/>
    <x v="2"/>
    <x v="13"/>
    <s v="Fresno"/>
    <x v="0"/>
    <x v="0"/>
    <x v="11"/>
    <n v="29"/>
    <x v="51"/>
  </r>
  <r>
    <x v="259"/>
    <n v="52053"/>
    <x v="21"/>
    <x v="21"/>
    <s v="RadiantGlow Gel Cleanser 100ml"/>
    <x v="2"/>
    <n v="50"/>
    <n v="12.25"/>
    <n v="612.5"/>
    <n v="4.45"/>
    <n v="222.5"/>
    <n v="7.8"/>
    <n v="390"/>
    <n v="0.63673469387755099"/>
    <s v="C0107"/>
    <s v="MoonlitNectar Beauty"/>
    <s v="Andrew Parker"/>
    <x v="3"/>
    <x v="45"/>
    <s v="Providence"/>
    <x v="1"/>
    <x v="0"/>
    <x v="11"/>
    <n v="29"/>
    <x v="51"/>
  </r>
  <r>
    <x v="260"/>
    <n v="52054"/>
    <x v="8"/>
    <x v="8"/>
    <s v="CrystalClear Hyaluronic Boost 30ml"/>
    <x v="1"/>
    <n v="50"/>
    <n v="19.100000000000001"/>
    <n v="955.00000000000011"/>
    <n v="6.6"/>
    <n v="330"/>
    <n v="12.500000000000002"/>
    <n v="625.00000000000011"/>
    <n v="0.65445026178010479"/>
    <s v="C0023"/>
    <s v="Rosy Hue Beauty"/>
    <s v="Benjamin Ingram"/>
    <x v="0"/>
    <x v="22"/>
    <s v="Boise"/>
    <x v="0"/>
    <x v="0"/>
    <x v="11"/>
    <n v="30"/>
    <x v="51"/>
  </r>
  <r>
    <x v="260"/>
    <n v="52055"/>
    <x v="2"/>
    <x v="2"/>
    <s v="TimelessElixir Anti-Wrinkle Serum 30m"/>
    <x v="1"/>
    <n v="150"/>
    <n v="25.3"/>
    <n v="3795"/>
    <n v="9.4"/>
    <n v="1410"/>
    <n v="15.9"/>
    <n v="2385"/>
    <n v="0.62845849802371545"/>
    <s v="C0080"/>
    <s v="EternalGlow Essentials"/>
    <s v="Samantha Mitchell"/>
    <x v="4"/>
    <x v="17"/>
    <s v="Cincinnati"/>
    <x v="3"/>
    <x v="0"/>
    <x v="11"/>
    <n v="30"/>
    <x v="51"/>
  </r>
  <r>
    <x v="260"/>
    <n v="52056"/>
    <x v="32"/>
    <x v="32"/>
    <s v="AquaFresh Hydrating Toner 150ml"/>
    <x v="4"/>
    <n v="50"/>
    <n v="14.95"/>
    <n v="747.5"/>
    <n v="4.45"/>
    <n v="222.5"/>
    <n v="10.5"/>
    <n v="525"/>
    <n v="0.7023411371237458"/>
    <s v="C0047"/>
    <s v="SilverWave Creations"/>
    <s v="Samuel Moore"/>
    <x v="0"/>
    <x v="0"/>
    <s v="Santa Fe"/>
    <x v="0"/>
    <x v="0"/>
    <x v="11"/>
    <n v="30"/>
    <x v="51"/>
  </r>
  <r>
    <x v="260"/>
    <n v="52057"/>
    <x v="8"/>
    <x v="8"/>
    <s v="CrystalClear Hyaluronic Boost 30ml"/>
    <x v="1"/>
    <n v="100"/>
    <n v="19.100000000000001"/>
    <n v="1910.0000000000002"/>
    <n v="6.6"/>
    <n v="660"/>
    <n v="12.500000000000002"/>
    <n v="1250.0000000000002"/>
    <n v="0.65445026178010479"/>
    <s v="C0078"/>
    <s v="CosmoLink Incorporated"/>
    <s v="William Jenkins"/>
    <x v="3"/>
    <x v="6"/>
    <s v="Jacksonville"/>
    <x v="2"/>
    <x v="0"/>
    <x v="11"/>
    <n v="30"/>
    <x v="51"/>
  </r>
  <r>
    <x v="260"/>
    <n v="52058"/>
    <x v="4"/>
    <x v="4"/>
    <s v="HydraBloom Hydrating Moisturizer 50ml"/>
    <x v="0"/>
    <n v="50"/>
    <n v="14.95"/>
    <n v="747.5"/>
    <n v="4.45"/>
    <n v="222.5"/>
    <n v="10.5"/>
    <n v="525"/>
    <n v="0.7023411371237458"/>
    <s v="C0010"/>
    <s v="Aurora Flair Cosmetix"/>
    <s v="Jennifer Adams"/>
    <x v="1"/>
    <x v="10"/>
    <s v="Dallas"/>
    <x v="2"/>
    <x v="0"/>
    <x v="11"/>
    <n v="30"/>
    <x v="51"/>
  </r>
  <r>
    <x v="260"/>
    <n v="52059"/>
    <x v="4"/>
    <x v="4"/>
    <s v="HydraBloom Hydrating Moisturizer 50ml"/>
    <x v="0"/>
    <n v="150"/>
    <n v="14.95"/>
    <n v="2242.5"/>
    <n v="4.45"/>
    <n v="667.5"/>
    <n v="10.5"/>
    <n v="1575"/>
    <n v="0.7023411371237458"/>
    <s v="C0067"/>
    <s v="Oberon Sterling"/>
    <s v="Rachel Owens"/>
    <x v="4"/>
    <x v="16"/>
    <s v="Springfield"/>
    <x v="3"/>
    <x v="0"/>
    <x v="11"/>
    <n v="30"/>
    <x v="51"/>
  </r>
  <r>
    <x v="260"/>
    <n v="52060"/>
    <x v="59"/>
    <x v="59"/>
    <s v="PorePurify Exfoliating Tonic 200ml"/>
    <x v="4"/>
    <n v="150"/>
    <n v="21"/>
    <n v="3150"/>
    <n v="7.6"/>
    <n v="1140"/>
    <n v="13.4"/>
    <n v="2010"/>
    <n v="0.63809523809523805"/>
    <s v="C0033"/>
    <s v="ZenithGrove Solutions"/>
    <s v="Ava Franklin"/>
    <x v="1"/>
    <x v="26"/>
    <s v="Birmingham"/>
    <x v="2"/>
    <x v="0"/>
    <x v="11"/>
    <n v="30"/>
    <x v="51"/>
  </r>
  <r>
    <x v="260"/>
    <n v="52061"/>
    <x v="11"/>
    <x v="11"/>
    <s v="ClearSkies UV Defense SPF 30 100ml"/>
    <x v="3"/>
    <n v="100"/>
    <n v="32.549999999999997"/>
    <n v="3254.9999999999995"/>
    <n v="11.25"/>
    <n v="1125"/>
    <n v="21.299999999999997"/>
    <n v="2129.9999999999995"/>
    <n v="0.65437788018433174"/>
    <s v="C0102"/>
    <s v="ZenithHaven Ventures"/>
    <s v="Samantha Mitchell"/>
    <x v="4"/>
    <x v="15"/>
    <s v="Lexington"/>
    <x v="2"/>
    <x v="0"/>
    <x v="11"/>
    <n v="30"/>
    <x v="51"/>
  </r>
  <r>
    <x v="260"/>
    <n v="52062"/>
    <x v="21"/>
    <x v="21"/>
    <s v="RadiantGlow Gel Cleanser 100ml"/>
    <x v="2"/>
    <n v="100"/>
    <n v="12.25"/>
    <n v="1225"/>
    <n v="4.45"/>
    <n v="445"/>
    <n v="7.8"/>
    <n v="780"/>
    <n v="0.63673469387755099"/>
    <s v="C0019"/>
    <s v="Delilah Prescott"/>
    <s v="Benjamin Lawson"/>
    <x v="1"/>
    <x v="25"/>
    <s v="Kansas City"/>
    <x v="3"/>
    <x v="0"/>
    <x v="11"/>
    <n v="30"/>
    <x v="51"/>
  </r>
  <r>
    <x v="260"/>
    <n v="52063"/>
    <x v="10"/>
    <x v="10"/>
    <s v="LuminousGlow Tinted Sunscreen 50ml"/>
    <x v="3"/>
    <n v="50"/>
    <n v="16.95"/>
    <n v="847.5"/>
    <n v="5.2"/>
    <n v="260"/>
    <n v="11.75"/>
    <n v="587.5"/>
    <n v="0.69321533923303835"/>
    <s v="C0072"/>
    <s v="BlossomLuxe Essentials"/>
    <s v="James Edwards"/>
    <x v="3"/>
    <x v="43"/>
    <s v="Philadelphia"/>
    <x v="1"/>
    <x v="0"/>
    <x v="11"/>
    <n v="30"/>
    <x v="51"/>
  </r>
  <r>
    <x v="261"/>
    <n v="52064"/>
    <x v="2"/>
    <x v="2"/>
    <s v="TimelessElixir Anti-Wrinkle Serum 30m"/>
    <x v="1"/>
    <n v="100"/>
    <n v="25.3"/>
    <n v="2530"/>
    <n v="9.4"/>
    <n v="940"/>
    <n v="15.9"/>
    <n v="1590"/>
    <n v="0.62845849802371545"/>
    <s v="C0037"/>
    <s v="PureWhisper Essentials"/>
    <s v="Lauren King"/>
    <x v="4"/>
    <x v="18"/>
    <s v="Des Moines"/>
    <x v="3"/>
    <x v="0"/>
    <x v="11"/>
    <n v="31"/>
    <x v="51"/>
  </r>
  <r>
    <x v="261"/>
    <n v="52065"/>
    <x v="37"/>
    <x v="37"/>
    <s v="SunGuard Shield SPF 50+ 100ml"/>
    <x v="3"/>
    <n v="150"/>
    <n v="24.75"/>
    <n v="3712.5"/>
    <n v="7.75"/>
    <n v="1162.5"/>
    <n v="17"/>
    <n v="2550"/>
    <n v="0.68686868686868685"/>
    <s v="C0098"/>
    <s v="Persephone Harper"/>
    <s v="Benjamin Lawson"/>
    <x v="1"/>
    <x v="8"/>
    <s v="Springfield"/>
    <x v="3"/>
    <x v="0"/>
    <x v="11"/>
    <n v="31"/>
    <x v="51"/>
  </r>
  <r>
    <x v="261"/>
    <n v="52066"/>
    <x v="8"/>
    <x v="8"/>
    <s v="CrystalClear Hyaluronic Boost 30ml"/>
    <x v="1"/>
    <n v="100"/>
    <n v="19.100000000000001"/>
    <n v="1910.0000000000002"/>
    <n v="6.6"/>
    <n v="660"/>
    <n v="12.500000000000002"/>
    <n v="1250.0000000000002"/>
    <n v="0.65445026178010479"/>
    <s v="C0021"/>
    <s v="Horizon Luxe Ventures"/>
    <s v="William Jenkins"/>
    <x v="3"/>
    <x v="6"/>
    <s v="Orlando"/>
    <x v="2"/>
    <x v="0"/>
    <x v="11"/>
    <n v="31"/>
    <x v="51"/>
  </r>
  <r>
    <x v="261"/>
    <n v="52067"/>
    <x v="39"/>
    <x v="39"/>
    <s v="SunGuard Shield SPF 50+ 50ml"/>
    <x v="3"/>
    <n v="150"/>
    <n v="14.45"/>
    <n v="2167.5"/>
    <n v="4.45"/>
    <n v="667.5"/>
    <n v="10"/>
    <n v="1500"/>
    <n v="0.69204152249134943"/>
    <s v="C0045"/>
    <s v="AuroraBlossom Essentials"/>
    <s v="Ashley Turner"/>
    <x v="2"/>
    <x v="13"/>
    <s v="Fresno"/>
    <x v="0"/>
    <x v="0"/>
    <x v="11"/>
    <n v="31"/>
    <x v="51"/>
  </r>
  <r>
    <x v="261"/>
    <n v="52068"/>
    <x v="34"/>
    <x v="34"/>
    <s v="HydraBloom Hydrating Moisturizer 30ml"/>
    <x v="0"/>
    <n v="100"/>
    <n v="8.1"/>
    <n v="810"/>
    <n v="3.3"/>
    <n v="330"/>
    <n v="4.8"/>
    <n v="480"/>
    <n v="0.59259259259259256"/>
    <s v="C0028"/>
    <s v="Thaddeus Nash"/>
    <s v="Christopher Green"/>
    <x v="0"/>
    <x v="21"/>
    <s v="Reno"/>
    <x v="0"/>
    <x v="0"/>
    <x v="11"/>
    <n v="31"/>
    <x v="51"/>
  </r>
  <r>
    <x v="261"/>
    <n v="52069"/>
    <x v="32"/>
    <x v="32"/>
    <s v="AquaFresh Hydrating Toner 150ml"/>
    <x v="4"/>
    <n v="50"/>
    <n v="14.95"/>
    <n v="747.5"/>
    <n v="4.45"/>
    <n v="222.5"/>
    <n v="10.5"/>
    <n v="525"/>
    <n v="0.7023411371237458"/>
    <s v="C0108"/>
    <s v="DiamondAura Luxe Skincare"/>
    <s v="Michael Evans"/>
    <x v="1"/>
    <x v="10"/>
    <s v="Galveston"/>
    <x v="2"/>
    <x v="0"/>
    <x v="11"/>
    <n v="31"/>
    <x v="51"/>
  </r>
  <r>
    <x v="261"/>
    <n v="52070"/>
    <x v="39"/>
    <x v="39"/>
    <s v="SunGuard Shield SPF 50+ 50ml"/>
    <x v="3"/>
    <n v="200"/>
    <n v="14.45"/>
    <n v="2890"/>
    <n v="4.45"/>
    <n v="890"/>
    <n v="10"/>
    <n v="2000"/>
    <n v="0.69204152249134943"/>
    <s v="C0042"/>
    <s v="Jasper Monroe"/>
    <s v="Nicholas Coleman"/>
    <x v="4"/>
    <x v="27"/>
    <s v="Detroit"/>
    <x v="3"/>
    <x v="0"/>
    <x v="11"/>
    <n v="31"/>
    <x v="51"/>
  </r>
  <r>
    <x v="261"/>
    <n v="52071"/>
    <x v="8"/>
    <x v="8"/>
    <s v="CrystalClear Hyaluronic Boost 30ml"/>
    <x v="1"/>
    <n v="100"/>
    <n v="19.100000000000001"/>
    <n v="1910.0000000000002"/>
    <n v="6.6"/>
    <n v="660"/>
    <n v="12.500000000000002"/>
    <n v="1250.0000000000002"/>
    <n v="0.65445026178010479"/>
    <s v="C0099"/>
    <s v="SolarCrest Corp."/>
    <s v="James Edwards"/>
    <x v="3"/>
    <x v="43"/>
    <s v="Harrisburg"/>
    <x v="1"/>
    <x v="0"/>
    <x v="11"/>
    <n v="31"/>
    <x v="51"/>
  </r>
  <r>
    <x v="261"/>
    <n v="52072"/>
    <x v="0"/>
    <x v="0"/>
    <s v="HydraBloom Hydrating Moisturizer 100ml"/>
    <x v="0"/>
    <n v="50"/>
    <n v="24.85"/>
    <n v="1242.5"/>
    <n v="7.75"/>
    <n v="387.5"/>
    <n v="17.100000000000001"/>
    <n v="855"/>
    <n v="0.68812877263581484"/>
    <s v="C0025"/>
    <s v="Eamon Nash"/>
    <s v="Samuel Moore"/>
    <x v="0"/>
    <x v="1"/>
    <s v="Tucson"/>
    <x v="0"/>
    <x v="0"/>
    <x v="11"/>
    <n v="31"/>
    <x v="51"/>
  </r>
  <r>
    <x v="261"/>
    <n v="52073"/>
    <x v="37"/>
    <x v="37"/>
    <s v="SunGuard Shield SPF 50+ 100ml"/>
    <x v="3"/>
    <n v="150"/>
    <n v="24.75"/>
    <n v="3712.5"/>
    <n v="7.75"/>
    <n v="1162.5"/>
    <n v="17"/>
    <n v="2550"/>
    <n v="0.68686868686868685"/>
    <s v="C0091"/>
    <s v="NovaWave Enterprises"/>
    <s v="Jennifer Adams"/>
    <x v="1"/>
    <x v="10"/>
    <s v="Lubbock"/>
    <x v="2"/>
    <x v="0"/>
    <x v="11"/>
    <n v="31"/>
    <x v="51"/>
  </r>
  <r>
    <x v="261"/>
    <n v="52074"/>
    <x v="38"/>
    <x v="38"/>
    <s v="CrystalGlow Gentle Exfoliator 100ml"/>
    <x v="7"/>
    <n v="50"/>
    <n v="19.95"/>
    <n v="997.5"/>
    <n v="7.45"/>
    <n v="372.5"/>
    <n v="12.5"/>
    <n v="625"/>
    <n v="0.62656641604010022"/>
    <s v="C0051"/>
    <s v="InfinitiCraft Corp."/>
    <s v="William Jenkins"/>
    <x v="3"/>
    <x v="6"/>
    <s v="Tampa"/>
    <x v="2"/>
    <x v="0"/>
    <x v="11"/>
    <n v="31"/>
    <x v="51"/>
  </r>
  <r>
    <x v="261"/>
    <n v="52075"/>
    <x v="21"/>
    <x v="21"/>
    <s v="RadiantGlow Gel Cleanser 100ml"/>
    <x v="2"/>
    <n v="100"/>
    <n v="12.25"/>
    <n v="1225"/>
    <n v="4.45"/>
    <n v="445"/>
    <n v="7.8"/>
    <n v="780"/>
    <n v="0.63673469387755099"/>
    <s v="C0109"/>
    <s v="QuantumLink Corp."/>
    <s v="Victoria Reed"/>
    <x v="2"/>
    <x v="4"/>
    <s v="Eugene"/>
    <x v="0"/>
    <x v="0"/>
    <x v="11"/>
    <n v="31"/>
    <x v="51"/>
  </r>
  <r>
    <x v="262"/>
    <n v="60001"/>
    <x v="39"/>
    <x v="39"/>
    <s v="SunGuard Shield SPF 50+ 50ml"/>
    <x v="3"/>
    <n v="150"/>
    <n v="14.45"/>
    <n v="2167.5"/>
    <n v="4.45"/>
    <n v="667.5"/>
    <n v="10"/>
    <n v="1500"/>
    <n v="0.69204152249134943"/>
    <s v="C0017"/>
    <s v="Seraphina Hart"/>
    <s v="David Carter"/>
    <x v="1"/>
    <x v="2"/>
    <s v="Buffalo"/>
    <x v="1"/>
    <x v="1"/>
    <x v="0"/>
    <n v="1"/>
    <x v="0"/>
  </r>
  <r>
    <x v="262"/>
    <n v="60002"/>
    <x v="13"/>
    <x v="13"/>
    <s v="LuminousGlow Tinted Sunscreen 100ml"/>
    <x v="3"/>
    <n v="150"/>
    <n v="26.35"/>
    <n v="3952.5"/>
    <n v="9"/>
    <n v="1350"/>
    <n v="17.350000000000001"/>
    <n v="2602.5"/>
    <n v="0.65844402277039848"/>
    <s v="C0078"/>
    <s v="CosmoLink Incorporated"/>
    <s v="William Jenkins"/>
    <x v="3"/>
    <x v="6"/>
    <s v="Jacksonville"/>
    <x v="2"/>
    <x v="1"/>
    <x v="0"/>
    <n v="1"/>
    <x v="0"/>
  </r>
  <r>
    <x v="262"/>
    <n v="60003"/>
    <x v="30"/>
    <x v="30"/>
    <s v="PurePurge Micellar Cleansing Water 200ml"/>
    <x v="6"/>
    <n v="100"/>
    <n v="18.45"/>
    <n v="1845"/>
    <n v="7.75"/>
    <n v="775"/>
    <n v="10.7"/>
    <n v="1070"/>
    <n v="0.57994579945799463"/>
    <s v="C0044"/>
    <s v="OpulentElixir Beauty"/>
    <s v="David Carter"/>
    <x v="1"/>
    <x v="2"/>
    <s v="Syracuse"/>
    <x v="1"/>
    <x v="1"/>
    <x v="0"/>
    <n v="1"/>
    <x v="0"/>
  </r>
  <r>
    <x v="262"/>
    <n v="60004"/>
    <x v="14"/>
    <x v="14"/>
    <s v="DewDrop Hydration Sheet Mask"/>
    <x v="5"/>
    <n v="300"/>
    <n v="17.350000000000001"/>
    <n v="5205"/>
    <n v="7.45"/>
    <n v="2235"/>
    <n v="9.9000000000000021"/>
    <n v="2970"/>
    <n v="0.57060518731988474"/>
    <s v="C0101"/>
    <s v="TechnoCraft Corp."/>
    <s v="Samuel Moore"/>
    <x v="0"/>
    <x v="0"/>
    <s v="Roswell"/>
    <x v="0"/>
    <x v="1"/>
    <x v="0"/>
    <n v="1"/>
    <x v="0"/>
  </r>
  <r>
    <x v="262"/>
    <n v="60005"/>
    <x v="21"/>
    <x v="21"/>
    <s v="RadiantGlow Gel Cleanser 100ml"/>
    <x v="2"/>
    <n v="200"/>
    <n v="12.25"/>
    <n v="2450"/>
    <n v="4.45"/>
    <n v="890"/>
    <n v="7.8"/>
    <n v="1560"/>
    <n v="0.63673469387755099"/>
    <s v="C0021"/>
    <s v="Horizon Luxe Ventures"/>
    <s v="William Jenkins"/>
    <x v="3"/>
    <x v="6"/>
    <s v="Orlando"/>
    <x v="2"/>
    <x v="1"/>
    <x v="0"/>
    <n v="1"/>
    <x v="0"/>
  </r>
  <r>
    <x v="262"/>
    <n v="60006"/>
    <x v="8"/>
    <x v="8"/>
    <s v="CrystalClear Hyaluronic Boost 30ml"/>
    <x v="1"/>
    <n v="50"/>
    <n v="19.100000000000001"/>
    <n v="955.00000000000011"/>
    <n v="6.6"/>
    <n v="330"/>
    <n v="12.500000000000002"/>
    <n v="625.00000000000011"/>
    <n v="0.65445026178010479"/>
    <s v="C0086"/>
    <s v="SparklingNova Corp."/>
    <s v="Jennifer Adams"/>
    <x v="1"/>
    <x v="10"/>
    <s v="Amarillo"/>
    <x v="2"/>
    <x v="1"/>
    <x v="0"/>
    <n v="1"/>
    <x v="0"/>
  </r>
  <r>
    <x v="262"/>
    <n v="60007"/>
    <x v="10"/>
    <x v="10"/>
    <s v="LuminousGlow Tinted Sunscreen 50ml"/>
    <x v="3"/>
    <n v="100"/>
    <n v="16.95"/>
    <n v="1695"/>
    <n v="5.2"/>
    <n v="520"/>
    <n v="11.75"/>
    <n v="1175"/>
    <n v="0.69321533923303835"/>
    <s v="C0011"/>
    <s v="Celestial Silk Luxe Skincare"/>
    <s v="Joseph Simmons"/>
    <x v="4"/>
    <x v="19"/>
    <s v="Minneapolis"/>
    <x v="3"/>
    <x v="1"/>
    <x v="0"/>
    <n v="1"/>
    <x v="0"/>
  </r>
  <r>
    <x v="262"/>
    <n v="60008"/>
    <x v="62"/>
    <x v="62"/>
    <s v="AgelessAura Anti-Aging Moisturizer 30ml"/>
    <x v="0"/>
    <n v="150"/>
    <n v="9.7999999999999989"/>
    <n v="1469.9999999999998"/>
    <n v="4.7"/>
    <n v="705"/>
    <n v="5.0999999999999988"/>
    <n v="764.99999999999977"/>
    <n v="0.52040816326530603"/>
    <s v="C0059"/>
    <s v="Eamon Kingsley"/>
    <s v="James Edwards"/>
    <x v="3"/>
    <x v="37"/>
    <s v="Newark"/>
    <x v="1"/>
    <x v="1"/>
    <x v="0"/>
    <n v="1"/>
    <x v="0"/>
  </r>
  <r>
    <x v="262"/>
    <n v="60009"/>
    <x v="37"/>
    <x v="37"/>
    <s v="SunGuard Shield SPF 50+ 100ml"/>
    <x v="3"/>
    <n v="50"/>
    <n v="24.75"/>
    <n v="1237.5"/>
    <n v="7.75"/>
    <n v="387.5"/>
    <n v="17"/>
    <n v="850"/>
    <n v="0.68686868686868685"/>
    <s v="C0026"/>
    <s v="Golden Aura Creations"/>
    <s v="Samuel Moore"/>
    <x v="0"/>
    <x v="0"/>
    <s v="Albuquerque"/>
    <x v="0"/>
    <x v="1"/>
    <x v="0"/>
    <n v="1"/>
    <x v="0"/>
  </r>
  <r>
    <x v="262"/>
    <n v="60010"/>
    <x v="23"/>
    <x v="23"/>
    <s v="RadiantGlow Gel Cleanser 50ml"/>
    <x v="2"/>
    <n v="50"/>
    <n v="4.7"/>
    <n v="235"/>
    <n v="2.2999999999999998"/>
    <n v="115"/>
    <n v="2.4000000000000004"/>
    <n v="120"/>
    <n v="0.51063829787234039"/>
    <s v="C0103"/>
    <s v="ThunderSphere Corp."/>
    <s v="Ashley Turner"/>
    <x v="2"/>
    <x v="13"/>
    <s v="Riverside"/>
    <x v="0"/>
    <x v="1"/>
    <x v="0"/>
    <n v="1"/>
    <x v="0"/>
  </r>
  <r>
    <x v="263"/>
    <n v="60011"/>
    <x v="8"/>
    <x v="8"/>
    <s v="CrystalClear Hyaluronic Boost 30ml"/>
    <x v="1"/>
    <n v="150"/>
    <n v="19.100000000000001"/>
    <n v="2865"/>
    <n v="6.6"/>
    <n v="990"/>
    <n v="12.500000000000002"/>
    <n v="1875"/>
    <n v="0.65445026178010468"/>
    <s v="C0069"/>
    <s v="RadiantElixir Skincare"/>
    <s v="Olivia Harrison"/>
    <x v="3"/>
    <x v="39"/>
    <s v="Wilmington"/>
    <x v="2"/>
    <x v="1"/>
    <x v="0"/>
    <n v="4"/>
    <x v="0"/>
  </r>
  <r>
    <x v="263"/>
    <n v="60012"/>
    <x v="4"/>
    <x v="4"/>
    <s v="HydraBloom Hydrating Moisturizer 50ml"/>
    <x v="0"/>
    <n v="100"/>
    <n v="14.95"/>
    <n v="1495"/>
    <n v="4.45"/>
    <n v="445"/>
    <n v="10.5"/>
    <n v="1050"/>
    <n v="0.7023411371237458"/>
    <s v="C0001"/>
    <s v="Belle Glow Cosmetics"/>
    <s v="Elizabeth Young"/>
    <x v="2"/>
    <x v="13"/>
    <s v="Los Angeles"/>
    <x v="0"/>
    <x v="1"/>
    <x v="0"/>
    <n v="4"/>
    <x v="0"/>
  </r>
  <r>
    <x v="263"/>
    <n v="60013"/>
    <x v="2"/>
    <x v="2"/>
    <s v="TimelessElixir Anti-Wrinkle Serum 30m"/>
    <x v="1"/>
    <n v="200"/>
    <n v="25.3"/>
    <n v="5060"/>
    <n v="9.4"/>
    <n v="1880"/>
    <n v="15.9"/>
    <n v="3180"/>
    <n v="0.62845849802371545"/>
    <s v="C0049"/>
    <s v="PinnacleSage Group"/>
    <s v="Ava Franklin"/>
    <x v="1"/>
    <x v="12"/>
    <s v="New Orleans"/>
    <x v="2"/>
    <x v="1"/>
    <x v="0"/>
    <n v="4"/>
    <x v="0"/>
  </r>
  <r>
    <x v="263"/>
    <n v="60014"/>
    <x v="59"/>
    <x v="59"/>
    <s v="PorePurify Exfoliating Tonic 200ml"/>
    <x v="4"/>
    <n v="50"/>
    <n v="21"/>
    <n v="1050"/>
    <n v="7.6"/>
    <n v="380"/>
    <n v="13.4"/>
    <n v="670"/>
    <n v="0.63809523809523805"/>
    <s v="C0096"/>
    <s v="DivinePearl Skincare"/>
    <s v="Christopher Green"/>
    <x v="0"/>
    <x v="35"/>
    <s v="Provo"/>
    <x v="0"/>
    <x v="1"/>
    <x v="0"/>
    <n v="4"/>
    <x v="0"/>
  </r>
  <r>
    <x v="263"/>
    <n v="60015"/>
    <x v="61"/>
    <x v="61"/>
    <s v="PureDerm Micro-Exfoliating Gel 150ml"/>
    <x v="7"/>
    <n v="50"/>
    <n v="32.25"/>
    <n v="1612.5"/>
    <n v="14.25"/>
    <n v="712.5"/>
    <n v="18"/>
    <n v="900"/>
    <n v="0.55813953488372092"/>
    <s v="C0016"/>
    <s v="Griffin Maddox"/>
    <s v="Rachel Owens"/>
    <x v="4"/>
    <x v="16"/>
    <s v="Chicago"/>
    <x v="3"/>
    <x v="1"/>
    <x v="0"/>
    <n v="4"/>
    <x v="0"/>
  </r>
  <r>
    <x v="263"/>
    <n v="60016"/>
    <x v="29"/>
    <x v="29"/>
    <s v="VitaGlow Brightening Serum 15ml"/>
    <x v="1"/>
    <n v="50"/>
    <n v="16.25"/>
    <n v="812.5"/>
    <n v="6.2"/>
    <n v="310"/>
    <n v="10.050000000000001"/>
    <n v="502.5"/>
    <n v="0.61846153846153851"/>
    <s v="C0071"/>
    <s v="Cressida Steele"/>
    <s v="Matthew Walker"/>
    <x v="1"/>
    <x v="40"/>
    <s v="Nashville"/>
    <x v="2"/>
    <x v="1"/>
    <x v="0"/>
    <n v="4"/>
    <x v="0"/>
  </r>
  <r>
    <x v="263"/>
    <n v="60017"/>
    <x v="29"/>
    <x v="29"/>
    <s v="VitaGlow Brightening Serum 15ml"/>
    <x v="1"/>
    <n v="150"/>
    <n v="16.25"/>
    <n v="2437.5"/>
    <n v="6.2"/>
    <n v="930"/>
    <n v="10.050000000000001"/>
    <n v="1507.5"/>
    <n v="0.61846153846153851"/>
    <s v="C0037"/>
    <s v="PureWhisper Essentials"/>
    <s v="Lauren King"/>
    <x v="4"/>
    <x v="18"/>
    <s v="Des Moines"/>
    <x v="3"/>
    <x v="1"/>
    <x v="0"/>
    <n v="4"/>
    <x v="0"/>
  </r>
  <r>
    <x v="264"/>
    <n v="60018"/>
    <x v="25"/>
    <x v="25"/>
    <s v="PureFoam Renewing Cleanser 100ml"/>
    <x v="2"/>
    <n v="150"/>
    <n v="12.45"/>
    <n v="1867.5"/>
    <n v="5.2"/>
    <n v="780"/>
    <n v="7.2499999999999991"/>
    <n v="1087.5"/>
    <n v="0.58232931726907633"/>
    <s v="C0105"/>
    <s v="TimelessBloom Luxe Skincare"/>
    <s v="Jennifer Adams"/>
    <x v="1"/>
    <x v="10"/>
    <s v="Corpus Christi"/>
    <x v="2"/>
    <x v="1"/>
    <x v="0"/>
    <n v="5"/>
    <x v="0"/>
  </r>
  <r>
    <x v="264"/>
    <n v="60019"/>
    <x v="20"/>
    <x v="20"/>
    <s v="VelvetSkin Renewing Scrub 100ml"/>
    <x v="7"/>
    <n v="100"/>
    <n v="20.849999999999998"/>
    <n v="2085"/>
    <n v="8.1999999999999993"/>
    <n v="820"/>
    <n v="12.649999999999999"/>
    <n v="1265"/>
    <n v="0.60671462829736211"/>
    <s v="C0006"/>
    <s v="Maeve Kingsley"/>
    <s v="Christopher Green"/>
    <x v="0"/>
    <x v="21"/>
    <s v="Las Vegas"/>
    <x v="0"/>
    <x v="1"/>
    <x v="0"/>
    <n v="5"/>
    <x v="0"/>
  </r>
  <r>
    <x v="264"/>
    <n v="60020"/>
    <x v="4"/>
    <x v="4"/>
    <s v="HydraBloom Hydrating Moisturizer 50ml"/>
    <x v="0"/>
    <n v="200"/>
    <n v="14.95"/>
    <n v="2990"/>
    <n v="4.45"/>
    <n v="890"/>
    <n v="10.5"/>
    <n v="2100"/>
    <n v="0.7023411371237458"/>
    <s v="C0054"/>
    <s v="HorizonFlare Corp."/>
    <s v="Daniel Nelson"/>
    <x v="0"/>
    <x v="3"/>
    <s v="Casper"/>
    <x v="0"/>
    <x v="1"/>
    <x v="0"/>
    <n v="5"/>
    <x v="0"/>
  </r>
  <r>
    <x v="264"/>
    <n v="60021"/>
    <x v="6"/>
    <x v="6"/>
    <s v="CrystalClear Hyaluronic Boost 15ml"/>
    <x v="1"/>
    <n v="200"/>
    <n v="14.75"/>
    <n v="2950"/>
    <n v="5.45"/>
    <n v="1090"/>
    <n v="9.3000000000000007"/>
    <n v="1860"/>
    <n v="0.63050847457627124"/>
    <s v="C0087"/>
    <s v="QuantumRise Corp."/>
    <s v="Daniel Nelson"/>
    <x v="0"/>
    <x v="30"/>
    <s v="Colorado Springs"/>
    <x v="0"/>
    <x v="1"/>
    <x v="0"/>
    <n v="5"/>
    <x v="0"/>
  </r>
  <r>
    <x v="264"/>
    <n v="60022"/>
    <x v="22"/>
    <x v="22"/>
    <s v="PurePurge Micellar Cleansing Water 150ml"/>
    <x v="6"/>
    <n v="50"/>
    <n v="10.050000000000001"/>
    <n v="502.50000000000006"/>
    <n v="4.45"/>
    <n v="222.5"/>
    <n v="5.6000000000000005"/>
    <n v="280.00000000000006"/>
    <n v="0.55721393034825872"/>
    <s v="C0031"/>
    <s v="StellarWings Incorporated"/>
    <s v="Matthew Walker"/>
    <x v="1"/>
    <x v="23"/>
    <s v="Atlanta"/>
    <x v="2"/>
    <x v="1"/>
    <x v="0"/>
    <n v="5"/>
    <x v="0"/>
  </r>
  <r>
    <x v="264"/>
    <n v="60023"/>
    <x v="13"/>
    <x v="13"/>
    <s v="LuminousGlow Tinted Sunscreen 100ml"/>
    <x v="3"/>
    <n v="50"/>
    <n v="26.35"/>
    <n v="1317.5"/>
    <n v="9"/>
    <n v="450"/>
    <n v="17.350000000000001"/>
    <n v="867.5"/>
    <n v="0.65844402277039848"/>
    <s v="C0096"/>
    <s v="DivinePearl Skincare"/>
    <s v="Christopher Green"/>
    <x v="0"/>
    <x v="35"/>
    <s v="Provo"/>
    <x v="0"/>
    <x v="1"/>
    <x v="0"/>
    <n v="5"/>
    <x v="0"/>
  </r>
  <r>
    <x v="264"/>
    <n v="60024"/>
    <x v="16"/>
    <x v="16"/>
    <s v="FreshWipe Cleansing Towelettes  80s"/>
    <x v="6"/>
    <n v="50"/>
    <n v="14.55"/>
    <n v="727.5"/>
    <n v="6.55"/>
    <n v="327.5"/>
    <n v="8"/>
    <n v="400"/>
    <n v="0.54982817869415812"/>
    <s v="C0048"/>
    <s v="Octavia Hart"/>
    <s v="Victoria Reed"/>
    <x v="2"/>
    <x v="24"/>
    <s v="Seattle"/>
    <x v="0"/>
    <x v="1"/>
    <x v="0"/>
    <n v="5"/>
    <x v="0"/>
  </r>
  <r>
    <x v="264"/>
    <n v="60025"/>
    <x v="50"/>
    <x v="50"/>
    <s v="SilkSkin Lightweight Moisture Veil 50ml"/>
    <x v="0"/>
    <n v="150"/>
    <n v="16.349999999999998"/>
    <n v="2452.4999999999995"/>
    <n v="5.2"/>
    <n v="780"/>
    <n v="11.149999999999999"/>
    <n v="1672.4999999999995"/>
    <n v="0.68195718654434245"/>
    <s v="C0014"/>
    <s v="Stellar Dynamo Corp."/>
    <s v="Olivia Harrison"/>
    <x v="3"/>
    <x v="14"/>
    <s v="Richmond"/>
    <x v="2"/>
    <x v="1"/>
    <x v="0"/>
    <n v="5"/>
    <x v="0"/>
  </r>
  <r>
    <x v="264"/>
    <n v="60026"/>
    <x v="20"/>
    <x v="20"/>
    <s v="VelvetSkin Renewing Scrub 100ml"/>
    <x v="7"/>
    <n v="100"/>
    <n v="20.849999999999998"/>
    <n v="2085"/>
    <n v="8.1999999999999993"/>
    <n v="820"/>
    <n v="12.649999999999999"/>
    <n v="1265"/>
    <n v="0.60671462829736211"/>
    <s v="C0062"/>
    <s v="Nikolai Hayes"/>
    <s v="Benjamin Ingram"/>
    <x v="0"/>
    <x v="38"/>
    <s v="Billings"/>
    <x v="0"/>
    <x v="1"/>
    <x v="0"/>
    <n v="5"/>
    <x v="0"/>
  </r>
  <r>
    <x v="265"/>
    <n v="60027"/>
    <x v="0"/>
    <x v="0"/>
    <s v="HydraBloom Hydrating Moisturizer 100ml"/>
    <x v="0"/>
    <n v="50"/>
    <n v="24.85"/>
    <n v="1242.5"/>
    <n v="7.75"/>
    <n v="387.5"/>
    <n v="17.100000000000001"/>
    <n v="855"/>
    <n v="0.68812877263581484"/>
    <s v="C0092"/>
    <s v="Lucius Flynn"/>
    <s v="Matthew Walker"/>
    <x v="1"/>
    <x v="23"/>
    <s v="Savannah"/>
    <x v="2"/>
    <x v="1"/>
    <x v="0"/>
    <n v="6"/>
    <x v="0"/>
  </r>
  <r>
    <x v="265"/>
    <n v="60028"/>
    <x v="49"/>
    <x v="49"/>
    <s v="TimelessElixir Anti-Wrinkle Serum 50ml"/>
    <x v="1"/>
    <n v="100"/>
    <n v="37.549999999999997"/>
    <n v="3754.9999999999995"/>
    <n v="14.25"/>
    <n v="1425"/>
    <n v="23.299999999999997"/>
    <n v="2329.9999999999995"/>
    <n v="0.62050599201065237"/>
    <s v="C0019"/>
    <s v="Delilah Prescott"/>
    <s v="Benjamin Lawson"/>
    <x v="1"/>
    <x v="25"/>
    <s v="Kansas City"/>
    <x v="3"/>
    <x v="1"/>
    <x v="0"/>
    <n v="6"/>
    <x v="0"/>
  </r>
  <r>
    <x v="265"/>
    <n v="60029"/>
    <x v="8"/>
    <x v="8"/>
    <s v="CrystalClear Hyaluronic Boost 30ml"/>
    <x v="1"/>
    <n v="50"/>
    <n v="19.100000000000001"/>
    <n v="955.00000000000011"/>
    <n v="6.6"/>
    <n v="330"/>
    <n v="12.500000000000002"/>
    <n v="625.00000000000011"/>
    <n v="0.65445026178010479"/>
    <s v="C0084"/>
    <s v="RadiantPetals Skincare"/>
    <s v="Joseph Simmons"/>
    <x v="4"/>
    <x v="28"/>
    <s v="Bismarck"/>
    <x v="3"/>
    <x v="1"/>
    <x v="0"/>
    <n v="6"/>
    <x v="0"/>
  </r>
  <r>
    <x v="265"/>
    <n v="60030"/>
    <x v="10"/>
    <x v="10"/>
    <s v="LuminousGlow Tinted Sunscreen 50ml"/>
    <x v="3"/>
    <n v="300"/>
    <n v="16.95"/>
    <n v="5085"/>
    <n v="5.2"/>
    <n v="1560"/>
    <n v="11.75"/>
    <n v="3525"/>
    <n v="0.69321533923303835"/>
    <s v="C0039"/>
    <s v="EtherealSilk Creations"/>
    <s v="Grace Allen"/>
    <x v="2"/>
    <x v="20"/>
    <s v="Juneau"/>
    <x v="0"/>
    <x v="1"/>
    <x v="0"/>
    <n v="6"/>
    <x v="0"/>
  </r>
  <r>
    <x v="265"/>
    <n v="60031"/>
    <x v="4"/>
    <x v="4"/>
    <s v="HydraBloom Hydrating Moisturizer 50ml"/>
    <x v="0"/>
    <n v="200"/>
    <n v="14.95"/>
    <n v="2990"/>
    <n v="4.45"/>
    <n v="890"/>
    <n v="10.5"/>
    <n v="2100"/>
    <n v="0.7023411371237458"/>
    <s v="C0106"/>
    <s v="StarryRadiance Cosmetix"/>
    <s v="Lauren King"/>
    <x v="4"/>
    <x v="18"/>
    <s v="Iowa City"/>
    <x v="3"/>
    <x v="1"/>
    <x v="0"/>
    <n v="6"/>
    <x v="0"/>
  </r>
  <r>
    <x v="265"/>
    <n v="60032"/>
    <x v="17"/>
    <x v="17"/>
    <s v="LuminousGlow Tinted Sunscreen 30ml"/>
    <x v="3"/>
    <n v="50"/>
    <n v="9.6000000000000014"/>
    <n v="480.00000000000006"/>
    <n v="3.8"/>
    <n v="190"/>
    <n v="5.8000000000000016"/>
    <n v="290.00000000000006"/>
    <n v="0.60416666666666674"/>
    <s v="C0005"/>
    <s v="Rylan Callahan"/>
    <s v="Michael Evans"/>
    <x v="1"/>
    <x v="10"/>
    <s v="Houston"/>
    <x v="2"/>
    <x v="1"/>
    <x v="0"/>
    <n v="6"/>
    <x v="0"/>
  </r>
  <r>
    <x v="265"/>
    <n v="60033"/>
    <x v="60"/>
    <x v="60"/>
    <s v="ElixirMelt Makeup Remover Oil  200ml"/>
    <x v="6"/>
    <n v="50"/>
    <n v="19.850000000000001"/>
    <n v="992.50000000000011"/>
    <n v="9"/>
    <n v="450"/>
    <n v="10.850000000000001"/>
    <n v="542.50000000000011"/>
    <n v="0.54659949622166248"/>
    <s v="C0056"/>
    <s v="Imogen West"/>
    <s v="Ava Franklin"/>
    <x v="1"/>
    <x v="33"/>
    <s v="Little Rock"/>
    <x v="2"/>
    <x v="1"/>
    <x v="0"/>
    <n v="6"/>
    <x v="0"/>
  </r>
  <r>
    <x v="265"/>
    <n v="60034"/>
    <x v="50"/>
    <x v="50"/>
    <s v="SilkSkin Lightweight Moisture Veil 50ml"/>
    <x v="0"/>
    <n v="100"/>
    <n v="16.349999999999998"/>
    <n v="1634.9999999999998"/>
    <n v="5.2"/>
    <n v="520"/>
    <n v="11.149999999999999"/>
    <n v="1114.9999999999998"/>
    <n v="0.68195718654434245"/>
    <s v="C0082"/>
    <s v="OpulentFlair Beauty"/>
    <s v="Jennifer Adams"/>
    <x v="1"/>
    <x v="10"/>
    <s v="El Paso"/>
    <x v="2"/>
    <x v="1"/>
    <x v="0"/>
    <n v="6"/>
    <x v="0"/>
  </r>
  <r>
    <x v="266"/>
    <n v="60035"/>
    <x v="21"/>
    <x v="21"/>
    <s v="RadiantGlow Gel Cleanser 100ml"/>
    <x v="2"/>
    <n v="150"/>
    <n v="12.25"/>
    <n v="1837.5"/>
    <n v="4.45"/>
    <n v="667.5"/>
    <n v="7.8"/>
    <n v="1170"/>
    <n v="0.63673469387755099"/>
    <s v="C0071"/>
    <s v="Cressida Steele"/>
    <s v="Matthew Walker"/>
    <x v="1"/>
    <x v="40"/>
    <s v="Nashville"/>
    <x v="2"/>
    <x v="1"/>
    <x v="0"/>
    <n v="7"/>
    <x v="0"/>
  </r>
  <r>
    <x v="266"/>
    <n v="60036"/>
    <x v="36"/>
    <x v="36"/>
    <s v="CrystalGlow Gentle Exfoliator 50ml"/>
    <x v="7"/>
    <n v="50"/>
    <n v="14.15"/>
    <n v="707.5"/>
    <n v="5.45"/>
    <n v="272.5"/>
    <n v="8.6999999999999993"/>
    <n v="435"/>
    <n v="0.61484098939929333"/>
    <s v="C0100"/>
    <s v="AquaPulse Creations"/>
    <s v="Samantha Mitchell"/>
    <x v="4"/>
    <x v="17"/>
    <s v="Toledo"/>
    <x v="3"/>
    <x v="1"/>
    <x v="0"/>
    <n v="7"/>
    <x v="0"/>
  </r>
  <r>
    <x v="266"/>
    <n v="60037"/>
    <x v="18"/>
    <x v="18"/>
    <s v="PurePurge Micellar Cleansing Water 100ml"/>
    <x v="6"/>
    <n v="50"/>
    <n v="3.9"/>
    <n v="195"/>
    <n v="2.2999999999999998"/>
    <n v="115"/>
    <n v="1.6"/>
    <n v="80"/>
    <n v="0.41025641025641024"/>
    <s v="C0045"/>
    <s v="AuroraBlossom Essentials"/>
    <s v="Ashley Turner"/>
    <x v="2"/>
    <x v="13"/>
    <s v="Fresno"/>
    <x v="0"/>
    <x v="1"/>
    <x v="0"/>
    <n v="7"/>
    <x v="0"/>
  </r>
  <r>
    <x v="266"/>
    <n v="60038"/>
    <x v="8"/>
    <x v="8"/>
    <s v="CrystalClear Hyaluronic Boost 30ml"/>
    <x v="1"/>
    <n v="150"/>
    <n v="19.100000000000001"/>
    <n v="2865"/>
    <n v="6.6"/>
    <n v="990"/>
    <n v="12.500000000000002"/>
    <n v="1875"/>
    <n v="0.65445026178010468"/>
    <s v="C0012"/>
    <s v="Radiant Craft Incorporated"/>
    <s v="Samuel Moore"/>
    <x v="0"/>
    <x v="1"/>
    <s v="Phoenix"/>
    <x v="0"/>
    <x v="1"/>
    <x v="0"/>
    <n v="7"/>
    <x v="0"/>
  </r>
  <r>
    <x v="266"/>
    <n v="60039"/>
    <x v="0"/>
    <x v="0"/>
    <s v="HydraBloom Hydrating Moisturizer 100ml"/>
    <x v="0"/>
    <n v="150"/>
    <n v="24.85"/>
    <n v="3727.5"/>
    <n v="7.75"/>
    <n v="1162.5"/>
    <n v="17.100000000000001"/>
    <n v="2565"/>
    <n v="0.68812877263581484"/>
    <s v="C0060"/>
    <s v="GoldenHarbor Cosmetix"/>
    <s v="Christopher Green"/>
    <x v="0"/>
    <x v="35"/>
    <s v="Salt Lake City"/>
    <x v="0"/>
    <x v="1"/>
    <x v="0"/>
    <n v="7"/>
    <x v="0"/>
  </r>
  <r>
    <x v="266"/>
    <n v="60040"/>
    <x v="37"/>
    <x v="37"/>
    <s v="SunGuard Shield SPF 50+ 100ml"/>
    <x v="3"/>
    <n v="100"/>
    <n v="24.75"/>
    <n v="2475"/>
    <n v="7.75"/>
    <n v="775"/>
    <n v="17"/>
    <n v="1700"/>
    <n v="0.68686868686868685"/>
    <s v="C0089"/>
    <s v="TerraFusion Group"/>
    <s v="Andrew Parker"/>
    <x v="3"/>
    <x v="36"/>
    <s v="Montpelier"/>
    <x v="1"/>
    <x v="1"/>
    <x v="0"/>
    <n v="7"/>
    <x v="0"/>
  </r>
  <r>
    <x v="266"/>
    <n v="60041"/>
    <x v="11"/>
    <x v="11"/>
    <s v="ClearSkies UV Defense SPF 30 100ml"/>
    <x v="3"/>
    <n v="200"/>
    <n v="32.549999999999997"/>
    <n v="6509.9999999999991"/>
    <n v="11.25"/>
    <n v="2250"/>
    <n v="21.299999999999997"/>
    <n v="4259.9999999999991"/>
    <n v="0.65437788018433174"/>
    <s v="C0034"/>
    <s v="Cassian Winters"/>
    <s v="David Carter"/>
    <x v="1"/>
    <x v="2"/>
    <s v="Albany"/>
    <x v="1"/>
    <x v="1"/>
    <x v="0"/>
    <n v="7"/>
    <x v="0"/>
  </r>
  <r>
    <x v="267"/>
    <n v="60042"/>
    <x v="8"/>
    <x v="8"/>
    <s v="CrystalClear Hyaluronic Boost 30ml"/>
    <x v="1"/>
    <n v="50"/>
    <n v="19.100000000000001"/>
    <n v="955.00000000000011"/>
    <n v="6.6"/>
    <n v="330"/>
    <n v="12.500000000000002"/>
    <n v="625.00000000000011"/>
    <n v="0.65445026178010479"/>
    <s v="C0107"/>
    <s v="MoonlitNectar Beauty"/>
    <s v="Andrew Parker"/>
    <x v="3"/>
    <x v="45"/>
    <s v="Providence"/>
    <x v="1"/>
    <x v="1"/>
    <x v="0"/>
    <n v="8"/>
    <x v="1"/>
  </r>
  <r>
    <x v="267"/>
    <n v="60043"/>
    <x v="1"/>
    <x v="1"/>
    <s v="VitaGlow Brightening Serum 30ml"/>
    <x v="1"/>
    <n v="150"/>
    <n v="22.1"/>
    <n v="3315"/>
    <n v="7.6"/>
    <n v="1140"/>
    <n v="14.500000000000002"/>
    <n v="2175"/>
    <n v="0.65610859728506787"/>
    <s v="C0007"/>
    <s v="Orion Sterling"/>
    <s v="Jessica Foster"/>
    <x v="2"/>
    <x v="20"/>
    <s v="Anchorage"/>
    <x v="0"/>
    <x v="1"/>
    <x v="0"/>
    <n v="8"/>
    <x v="1"/>
  </r>
  <r>
    <x v="267"/>
    <n v="60044"/>
    <x v="14"/>
    <x v="14"/>
    <s v="DewDrop Hydration Sheet Mask"/>
    <x v="5"/>
    <n v="300"/>
    <n v="17.350000000000001"/>
    <n v="5205"/>
    <n v="7.45"/>
    <n v="2235"/>
    <n v="9.9000000000000021"/>
    <n v="2970"/>
    <n v="0.57060518731988474"/>
    <s v="C0055"/>
    <s v="TimelessAura Luxe Skincare"/>
    <s v="Samantha Mitchell"/>
    <x v="4"/>
    <x v="32"/>
    <s v="Charleston"/>
    <x v="2"/>
    <x v="1"/>
    <x v="0"/>
    <n v="8"/>
    <x v="1"/>
  </r>
  <r>
    <x v="267"/>
    <n v="60045"/>
    <x v="37"/>
    <x v="37"/>
    <s v="SunGuard Shield SPF 50+ 100ml"/>
    <x v="3"/>
    <n v="150"/>
    <n v="24.75"/>
    <n v="3712.5"/>
    <n v="7.75"/>
    <n v="1162.5"/>
    <n v="17"/>
    <n v="2550"/>
    <n v="0.68686868686868685"/>
    <s v="C0080"/>
    <s v="EternalGlow Essentials"/>
    <s v="Samantha Mitchell"/>
    <x v="4"/>
    <x v="17"/>
    <s v="Cincinnati"/>
    <x v="3"/>
    <x v="1"/>
    <x v="0"/>
    <n v="8"/>
    <x v="1"/>
  </r>
  <r>
    <x v="267"/>
    <n v="60046"/>
    <x v="7"/>
    <x v="7"/>
    <s v="AgelessAura Anti-Aging Moisturizer 50ml"/>
    <x v="0"/>
    <n v="50"/>
    <n v="18.549999999999997"/>
    <n v="927.49999999999989"/>
    <n v="6.55"/>
    <n v="327.5"/>
    <n v="11.999999999999996"/>
    <n v="599.99999999999989"/>
    <n v="0.64690026954177893"/>
    <s v="C0024"/>
    <s v="Moonlight Grace Essentials"/>
    <s v="Jessica Foster"/>
    <x v="2"/>
    <x v="20"/>
    <s v="Nome"/>
    <x v="0"/>
    <x v="1"/>
    <x v="0"/>
    <n v="8"/>
    <x v="1"/>
  </r>
  <r>
    <x v="267"/>
    <n v="60047"/>
    <x v="11"/>
    <x v="11"/>
    <s v="ClearSkies UV Defense SPF 30 100ml"/>
    <x v="3"/>
    <n v="50"/>
    <n v="32.549999999999997"/>
    <n v="1627.4999999999998"/>
    <n v="11.25"/>
    <n v="562.5"/>
    <n v="21.299999999999997"/>
    <n v="1064.9999999999998"/>
    <n v="0.65437788018433174"/>
    <s v="C0091"/>
    <s v="NovaWave Enterprises"/>
    <s v="Jennifer Adams"/>
    <x v="1"/>
    <x v="10"/>
    <s v="Lubbock"/>
    <x v="2"/>
    <x v="1"/>
    <x v="0"/>
    <n v="8"/>
    <x v="1"/>
  </r>
  <r>
    <x v="267"/>
    <n v="60048"/>
    <x v="22"/>
    <x v="22"/>
    <s v="PurePurge Micellar Cleansing Water 150ml"/>
    <x v="6"/>
    <n v="150"/>
    <n v="10.050000000000001"/>
    <n v="1507.5"/>
    <n v="4.45"/>
    <n v="667.5"/>
    <n v="5.6000000000000005"/>
    <n v="840"/>
    <n v="0.55721393034825872"/>
    <s v="C0051"/>
    <s v="InfinitiCraft Corp."/>
    <s v="William Jenkins"/>
    <x v="3"/>
    <x v="6"/>
    <s v="Tampa"/>
    <x v="2"/>
    <x v="1"/>
    <x v="0"/>
    <n v="8"/>
    <x v="1"/>
  </r>
  <r>
    <x v="267"/>
    <n v="60049"/>
    <x v="35"/>
    <x v="35"/>
    <s v="DreamSoothe Overnight Mask 50g"/>
    <x v="5"/>
    <n v="150"/>
    <n v="14.25"/>
    <n v="2137.5"/>
    <n v="6.55"/>
    <n v="982.5"/>
    <n v="7.7"/>
    <n v="1155"/>
    <n v="0.54035087719298247"/>
    <s v="C0015"/>
    <s v="Octavia Grey"/>
    <s v="Benjamin Lawson"/>
    <x v="1"/>
    <x v="8"/>
    <s v="St. Louis"/>
    <x v="3"/>
    <x v="1"/>
    <x v="0"/>
    <n v="8"/>
    <x v="1"/>
  </r>
  <r>
    <x v="268"/>
    <n v="60050"/>
    <x v="5"/>
    <x v="5"/>
    <s v="ClearSkies UV Defense SPF 30 50ml"/>
    <x v="3"/>
    <n v="150"/>
    <n v="18.95"/>
    <n v="2842.5"/>
    <n v="6.55"/>
    <n v="982.5"/>
    <n v="12.399999999999999"/>
    <n v="1860"/>
    <n v="0.65435356200527706"/>
    <s v="C0070"/>
    <s v="PurePetals Beauty"/>
    <s v="Nicholas Coleman"/>
    <x v="4"/>
    <x v="27"/>
    <s v="Lansing"/>
    <x v="3"/>
    <x v="1"/>
    <x v="0"/>
    <n v="11"/>
    <x v="1"/>
  </r>
  <r>
    <x v="268"/>
    <n v="60051"/>
    <x v="16"/>
    <x v="16"/>
    <s v="FreshWipe Cleansing Towelettes  80s"/>
    <x v="6"/>
    <n v="50"/>
    <n v="14.55"/>
    <n v="727.5"/>
    <n v="6.55"/>
    <n v="327.5"/>
    <n v="8"/>
    <n v="400"/>
    <n v="0.54982817869415812"/>
    <s v="C0038"/>
    <s v="StarryGrace Luxe Skincare"/>
    <s v="Olivia Harrison"/>
    <x v="3"/>
    <x v="7"/>
    <s v="Baltimore"/>
    <x v="2"/>
    <x v="1"/>
    <x v="0"/>
    <n v="11"/>
    <x v="1"/>
  </r>
  <r>
    <x v="268"/>
    <n v="60052"/>
    <x v="4"/>
    <x v="4"/>
    <s v="HydraBloom Hydrating Moisturizer 50ml"/>
    <x v="0"/>
    <n v="100"/>
    <n v="14.95"/>
    <n v="1495"/>
    <n v="4.45"/>
    <n v="445"/>
    <n v="10.5"/>
    <n v="1050"/>
    <n v="0.7023411371237458"/>
    <s v="C0102"/>
    <s v="ZenithHaven Ventures"/>
    <s v="Samantha Mitchell"/>
    <x v="4"/>
    <x v="15"/>
    <s v="Lexington"/>
    <x v="2"/>
    <x v="1"/>
    <x v="0"/>
    <n v="11"/>
    <x v="1"/>
  </r>
  <r>
    <x v="268"/>
    <n v="60053"/>
    <x v="21"/>
    <x v="21"/>
    <s v="RadiantGlow Gel Cleanser 100ml"/>
    <x v="2"/>
    <n v="50"/>
    <n v="12.25"/>
    <n v="612.5"/>
    <n v="4.45"/>
    <n v="222.5"/>
    <n v="7.8"/>
    <n v="390"/>
    <n v="0.63673469387755099"/>
    <s v="C0002"/>
    <s v="Radiant Luxe Beauty"/>
    <s v="Daniel Nelson"/>
    <x v="0"/>
    <x v="3"/>
    <s v="Cheyenne"/>
    <x v="0"/>
    <x v="1"/>
    <x v="0"/>
    <n v="11"/>
    <x v="1"/>
  </r>
  <r>
    <x v="268"/>
    <n v="60054"/>
    <x v="56"/>
    <x v="56"/>
    <s v="PureDerm Micro-Exfoliating Gel 100ml"/>
    <x v="7"/>
    <n v="100"/>
    <n v="24.349999999999998"/>
    <n v="2435"/>
    <n v="9.5500000000000007"/>
    <n v="955"/>
    <n v="14.799999999999997"/>
    <n v="1480"/>
    <n v="0.6078028747433265"/>
    <s v="C0050"/>
    <s v="SolarLuxe Incorporated"/>
    <s v="Joseph Simmons"/>
    <x v="4"/>
    <x v="28"/>
    <s v="Fargo"/>
    <x v="3"/>
    <x v="1"/>
    <x v="0"/>
    <n v="11"/>
    <x v="1"/>
  </r>
  <r>
    <x v="268"/>
    <n v="60055"/>
    <x v="4"/>
    <x v="4"/>
    <s v="HydraBloom Hydrating Moisturizer 50ml"/>
    <x v="0"/>
    <n v="150"/>
    <n v="14.95"/>
    <n v="2242.5"/>
    <n v="4.45"/>
    <n v="667.5"/>
    <n v="10.5"/>
    <n v="1575"/>
    <n v="0.7023411371237458"/>
    <s v="C0077"/>
    <s v="EmeraldSphere Solutions"/>
    <s v="Grace Allen"/>
    <x v="2"/>
    <x v="20"/>
    <s v="Fairbanks"/>
    <x v="0"/>
    <x v="1"/>
    <x v="0"/>
    <n v="11"/>
    <x v="1"/>
  </r>
  <r>
    <x v="268"/>
    <n v="60056"/>
    <x v="63"/>
    <x v="63"/>
    <s v="LuxeSilk Oil Cleansing Essence 100 ml"/>
    <x v="2"/>
    <n v="150"/>
    <n v="15.45"/>
    <n v="2317.5"/>
    <n v="6.55"/>
    <n v="982.5"/>
    <n v="8.8999999999999986"/>
    <n v="1335"/>
    <n v="0.57605177993527512"/>
    <s v="C0023"/>
    <s v="Rosy Hue Beauty"/>
    <s v="Benjamin Ingram"/>
    <x v="0"/>
    <x v="22"/>
    <s v="Boise"/>
    <x v="0"/>
    <x v="1"/>
    <x v="0"/>
    <n v="11"/>
    <x v="1"/>
  </r>
  <r>
    <x v="268"/>
    <n v="60057"/>
    <x v="0"/>
    <x v="0"/>
    <s v="HydraBloom Hydrating Moisturizer 100ml"/>
    <x v="0"/>
    <n v="150"/>
    <n v="24.85"/>
    <n v="3727.5"/>
    <n v="7.75"/>
    <n v="1162.5"/>
    <n v="17.100000000000001"/>
    <n v="2565"/>
    <n v="0.68812877263581484"/>
    <s v="C0098"/>
    <s v="Persephone Harper"/>
    <s v="Benjamin Lawson"/>
    <x v="1"/>
    <x v="8"/>
    <s v="Springfield"/>
    <x v="3"/>
    <x v="1"/>
    <x v="0"/>
    <n v="11"/>
    <x v="1"/>
  </r>
  <r>
    <x v="268"/>
    <n v="60058"/>
    <x v="43"/>
    <x v="43"/>
    <s v="PureFoam Renewing Cleanser 50ml"/>
    <x v="2"/>
    <n v="50"/>
    <n v="7"/>
    <n v="350"/>
    <n v="2.8"/>
    <n v="140"/>
    <n v="4.2"/>
    <n v="210"/>
    <n v="0.6"/>
    <s v="C0045"/>
    <s v="AuroraBlossom Essentials"/>
    <s v="Ashley Turner"/>
    <x v="2"/>
    <x v="13"/>
    <s v="Fresno"/>
    <x v="0"/>
    <x v="1"/>
    <x v="0"/>
    <n v="11"/>
    <x v="1"/>
  </r>
  <r>
    <x v="268"/>
    <n v="60059"/>
    <x v="48"/>
    <x v="48"/>
    <s v="CrystalGlow Gentle Exfoliator 150ml"/>
    <x v="7"/>
    <n v="100"/>
    <n v="24.75"/>
    <n v="2475"/>
    <n v="10.75"/>
    <n v="1075"/>
    <n v="14"/>
    <n v="1400"/>
    <n v="0.56565656565656564"/>
    <s v="C0013"/>
    <s v="Seraphina Sinclair"/>
    <s v="Jessica Foster"/>
    <x v="2"/>
    <x v="20"/>
    <s v="Wasilla"/>
    <x v="0"/>
    <x v="1"/>
    <x v="0"/>
    <n v="11"/>
    <x v="1"/>
  </r>
  <r>
    <x v="269"/>
    <n v="60060"/>
    <x v="59"/>
    <x v="59"/>
    <s v="PorePurify Exfoliating Tonic 200ml"/>
    <x v="4"/>
    <n v="100"/>
    <n v="21"/>
    <n v="2100"/>
    <n v="7.6"/>
    <n v="760"/>
    <n v="13.4"/>
    <n v="1340"/>
    <n v="0.63809523809523805"/>
    <s v="C0058"/>
    <s v="Octavia Tate"/>
    <s v="Andrew Parker"/>
    <x v="3"/>
    <x v="36"/>
    <s v="Burlington"/>
    <x v="1"/>
    <x v="1"/>
    <x v="0"/>
    <n v="12"/>
    <x v="1"/>
  </r>
  <r>
    <x v="269"/>
    <n v="60061"/>
    <x v="1"/>
    <x v="1"/>
    <s v="VitaGlow Brightening Serum 30ml"/>
    <x v="1"/>
    <n v="150"/>
    <n v="22.1"/>
    <n v="3315"/>
    <n v="7.6"/>
    <n v="1140"/>
    <n v="14.500000000000002"/>
    <n v="2175"/>
    <n v="0.65610859728506787"/>
    <s v="C0084"/>
    <s v="RadiantPetals Skincare"/>
    <s v="Joseph Simmons"/>
    <x v="4"/>
    <x v="28"/>
    <s v="Bismarck"/>
    <x v="3"/>
    <x v="1"/>
    <x v="0"/>
    <n v="12"/>
    <x v="1"/>
  </r>
  <r>
    <x v="269"/>
    <n v="60062"/>
    <x v="2"/>
    <x v="2"/>
    <s v="TimelessElixir Anti-Wrinkle Serum 30m"/>
    <x v="1"/>
    <n v="100"/>
    <n v="25.3"/>
    <n v="2530"/>
    <n v="9.4"/>
    <n v="940"/>
    <n v="15.9"/>
    <n v="1590"/>
    <n v="0.62845849802371545"/>
    <s v="C0010"/>
    <s v="Aurora Flair Cosmetix"/>
    <s v="Jennifer Adams"/>
    <x v="1"/>
    <x v="10"/>
    <s v="Dallas"/>
    <x v="2"/>
    <x v="1"/>
    <x v="0"/>
    <n v="12"/>
    <x v="1"/>
  </r>
  <r>
    <x v="269"/>
    <n v="60063"/>
    <x v="52"/>
    <x v="52"/>
    <s v="CalmBliss Soothing Toner 100ml"/>
    <x v="4"/>
    <n v="50"/>
    <n v="13"/>
    <n v="650"/>
    <n v="4.7"/>
    <n v="235"/>
    <n v="8.3000000000000007"/>
    <n v="415"/>
    <n v="0.63846153846153841"/>
    <s v="C0045"/>
    <s v="AuroraBlossom Essentials"/>
    <s v="Ashley Turner"/>
    <x v="2"/>
    <x v="13"/>
    <s v="Fresno"/>
    <x v="0"/>
    <x v="1"/>
    <x v="0"/>
    <n v="12"/>
    <x v="1"/>
  </r>
  <r>
    <x v="269"/>
    <n v="60064"/>
    <x v="12"/>
    <x v="12"/>
    <s v="PorePurify Exfoliating Tonic 150ml"/>
    <x v="4"/>
    <n v="50"/>
    <n v="15.95"/>
    <n v="797.5"/>
    <n v="5.2"/>
    <n v="260"/>
    <n v="10.75"/>
    <n v="537.5"/>
    <n v="0.6739811912225705"/>
    <s v="C0029"/>
    <s v="OpulentSilk Beauty"/>
    <s v="Samantha Mitchell"/>
    <x v="4"/>
    <x v="15"/>
    <s v="Louisville"/>
    <x v="2"/>
    <x v="1"/>
    <x v="0"/>
    <n v="12"/>
    <x v="1"/>
  </r>
  <r>
    <x v="269"/>
    <n v="60065"/>
    <x v="1"/>
    <x v="1"/>
    <s v="VitaGlow Brightening Serum 30ml"/>
    <x v="1"/>
    <n v="50"/>
    <n v="22.1"/>
    <n v="1105"/>
    <n v="7.6"/>
    <n v="380"/>
    <n v="14.500000000000002"/>
    <n v="725"/>
    <n v="0.65610859728506787"/>
    <s v="C0104"/>
    <s v="PearlSilk Beauty"/>
    <s v="Ava Franklin"/>
    <x v="1"/>
    <x v="12"/>
    <s v="Baton Rouge"/>
    <x v="2"/>
    <x v="1"/>
    <x v="0"/>
    <n v="12"/>
    <x v="1"/>
  </r>
  <r>
    <x v="269"/>
    <n v="60066"/>
    <x v="40"/>
    <x v="40"/>
    <s v="CalmBliss Soothing Toner 150ml"/>
    <x v="4"/>
    <n v="150"/>
    <n v="19.25"/>
    <n v="2887.5"/>
    <n v="6.55"/>
    <n v="982.5"/>
    <n v="12.7"/>
    <n v="1905"/>
    <n v="0.65974025974025974"/>
    <s v="C0003"/>
    <s v="Rosy Flair Beauty"/>
    <s v="Elizabeth Young"/>
    <x v="2"/>
    <x v="13"/>
    <s v="Los Angeles"/>
    <x v="0"/>
    <x v="1"/>
    <x v="0"/>
    <n v="12"/>
    <x v="1"/>
  </r>
  <r>
    <x v="269"/>
    <n v="60067"/>
    <x v="1"/>
    <x v="1"/>
    <s v="VitaGlow Brightening Serum 30ml"/>
    <x v="1"/>
    <n v="100"/>
    <n v="22.1"/>
    <n v="2210"/>
    <n v="7.6"/>
    <n v="760"/>
    <n v="14.500000000000002"/>
    <n v="1450"/>
    <n v="0.65610859728506787"/>
    <s v="C0057"/>
    <s v="Phineas Dawson"/>
    <s v="Nicholas Coleman"/>
    <x v="4"/>
    <x v="34"/>
    <s v="Indianapolis"/>
    <x v="3"/>
    <x v="1"/>
    <x v="0"/>
    <n v="12"/>
    <x v="1"/>
  </r>
  <r>
    <x v="269"/>
    <n v="60068"/>
    <x v="23"/>
    <x v="23"/>
    <s v="RadiantGlow Gel Cleanser 50ml"/>
    <x v="2"/>
    <n v="150"/>
    <n v="4.7"/>
    <n v="705"/>
    <n v="2.2999999999999998"/>
    <n v="345"/>
    <n v="2.4000000000000004"/>
    <n v="360"/>
    <n v="0.51063829787234039"/>
    <s v="C0081"/>
    <s v="SecretSapphire Creations"/>
    <s v="David Carter"/>
    <x v="1"/>
    <x v="2"/>
    <s v="Syracuse"/>
    <x v="1"/>
    <x v="1"/>
    <x v="0"/>
    <n v="12"/>
    <x v="1"/>
  </r>
  <r>
    <x v="270"/>
    <n v="60069"/>
    <x v="56"/>
    <x v="56"/>
    <s v="PureDerm Micro-Exfoliating Gel 100ml"/>
    <x v="7"/>
    <n v="50"/>
    <n v="24.349999999999998"/>
    <n v="1217.5"/>
    <n v="9.5500000000000007"/>
    <n v="477.5"/>
    <n v="14.799999999999997"/>
    <n v="740"/>
    <n v="0.6078028747433265"/>
    <s v="C0018"/>
    <s v="Lucian Kingsley"/>
    <s v="Lauren King"/>
    <x v="4"/>
    <x v="11"/>
    <s v="Sioux Falls"/>
    <x v="3"/>
    <x v="1"/>
    <x v="0"/>
    <n v="13"/>
    <x v="1"/>
  </r>
  <r>
    <x v="270"/>
    <n v="60070"/>
    <x v="6"/>
    <x v="6"/>
    <s v="CrystalClear Hyaluronic Boost 15ml"/>
    <x v="1"/>
    <n v="50"/>
    <n v="14.75"/>
    <n v="737.5"/>
    <n v="5.45"/>
    <n v="272.5"/>
    <n v="9.3000000000000007"/>
    <n v="465"/>
    <n v="0.63050847457627124"/>
    <s v="C0040"/>
    <s v="Atticus Quinn"/>
    <s v="Emily Clarke"/>
    <x v="3"/>
    <x v="29"/>
    <s v="Charlotte"/>
    <x v="2"/>
    <x v="1"/>
    <x v="0"/>
    <n v="13"/>
    <x v="1"/>
  </r>
  <r>
    <x v="270"/>
    <n v="60071"/>
    <x v="10"/>
    <x v="10"/>
    <s v="LuminousGlow Tinted Sunscreen 50ml"/>
    <x v="3"/>
    <n v="100"/>
    <n v="16.95"/>
    <n v="1695"/>
    <n v="5.2"/>
    <n v="520"/>
    <n v="11.75"/>
    <n v="1175"/>
    <n v="0.69321533923303835"/>
    <s v="C0042"/>
    <s v="Jasper Monroe"/>
    <s v="Nicholas Coleman"/>
    <x v="4"/>
    <x v="27"/>
    <s v="Detroit"/>
    <x v="3"/>
    <x v="1"/>
    <x v="0"/>
    <n v="13"/>
    <x v="1"/>
  </r>
  <r>
    <x v="270"/>
    <n v="60072"/>
    <x v="21"/>
    <x v="21"/>
    <s v="RadiantGlow Gel Cleanser 100ml"/>
    <x v="2"/>
    <n v="50"/>
    <n v="12.25"/>
    <n v="612.5"/>
    <n v="4.45"/>
    <n v="222.5"/>
    <n v="7.8"/>
    <n v="390"/>
    <n v="0.63673469387755099"/>
    <s v="C0108"/>
    <s v="DiamondAura Luxe Skincare"/>
    <s v="Michael Evans"/>
    <x v="1"/>
    <x v="10"/>
    <s v="Galveston"/>
    <x v="2"/>
    <x v="1"/>
    <x v="0"/>
    <n v="13"/>
    <x v="1"/>
  </r>
  <r>
    <x v="270"/>
    <n v="60073"/>
    <x v="37"/>
    <x v="37"/>
    <s v="SunGuard Shield SPF 50+ 100ml"/>
    <x v="3"/>
    <n v="250"/>
    <n v="24.75"/>
    <n v="6187.5"/>
    <n v="7.75"/>
    <n v="1937.5"/>
    <n v="17"/>
    <n v="4250"/>
    <n v="0.68686868686868685"/>
    <s v="C0009"/>
    <s v="Imelda Sinclair"/>
    <s v="William Jenkins"/>
    <x v="3"/>
    <x v="6"/>
    <s v="Miami"/>
    <x v="2"/>
    <x v="1"/>
    <x v="0"/>
    <n v="13"/>
    <x v="1"/>
  </r>
  <r>
    <x v="270"/>
    <n v="60074"/>
    <x v="31"/>
    <x v="31"/>
    <s v="TimelessElixir Anti-Wrinkle Serum 15ml"/>
    <x v="1"/>
    <n v="100"/>
    <n v="19.349999999999998"/>
    <n v="1934.9999999999998"/>
    <n v="7.55"/>
    <n v="755"/>
    <n v="11.799999999999997"/>
    <n v="1179.9999999999998"/>
    <n v="0.60981912144702832"/>
    <s v="C0061"/>
    <s v="Aurelia Quinn"/>
    <s v="Mia Hughes"/>
    <x v="2"/>
    <x v="13"/>
    <s v="Oakland"/>
    <x v="0"/>
    <x v="1"/>
    <x v="0"/>
    <n v="13"/>
    <x v="1"/>
  </r>
  <r>
    <x v="270"/>
    <n v="60075"/>
    <x v="56"/>
    <x v="56"/>
    <s v="PureDerm Micro-Exfoliating Gel 100ml"/>
    <x v="7"/>
    <n v="50"/>
    <n v="24.349999999999998"/>
    <n v="1217.5"/>
    <n v="9.5500000000000007"/>
    <n v="477.5"/>
    <n v="14.799999999999997"/>
    <n v="740"/>
    <n v="0.6078028747433265"/>
    <s v="C0036"/>
    <s v="MoonlightHarbor Beauty"/>
    <s v="Rachel Owens"/>
    <x v="4"/>
    <x v="31"/>
    <s v="Milwaukee"/>
    <x v="3"/>
    <x v="1"/>
    <x v="0"/>
    <n v="13"/>
    <x v="1"/>
  </r>
  <r>
    <x v="271"/>
    <n v="60076"/>
    <x v="0"/>
    <x v="0"/>
    <s v="HydraBloom Hydrating Moisturizer 100ml"/>
    <x v="0"/>
    <n v="200"/>
    <n v="24.85"/>
    <n v="4970"/>
    <n v="7.75"/>
    <n v="1550"/>
    <n v="17.100000000000001"/>
    <n v="3420"/>
    <n v="0.68812877263581484"/>
    <s v="C0097"/>
    <s v="Leander Wilde"/>
    <s v="Lauren King"/>
    <x v="4"/>
    <x v="11"/>
    <s v="Rapid City"/>
    <x v="3"/>
    <x v="1"/>
    <x v="0"/>
    <n v="14"/>
    <x v="1"/>
  </r>
  <r>
    <x v="271"/>
    <n v="60077"/>
    <x v="31"/>
    <x v="31"/>
    <s v="TimelessElixir Anti-Wrinkle Serum 15ml"/>
    <x v="1"/>
    <n v="200"/>
    <n v="19.349999999999998"/>
    <n v="3869.9999999999995"/>
    <n v="7.55"/>
    <n v="1510"/>
    <n v="11.799999999999997"/>
    <n v="2359.9999999999995"/>
    <n v="0.60981912144702832"/>
    <s v="C0022"/>
    <s v="Pinnacle Sphere Corp."/>
    <s v="Victoria Reed"/>
    <x v="2"/>
    <x v="4"/>
    <s v="Portland"/>
    <x v="0"/>
    <x v="1"/>
    <x v="0"/>
    <n v="14"/>
    <x v="1"/>
  </r>
  <r>
    <x v="271"/>
    <n v="60078"/>
    <x v="39"/>
    <x v="39"/>
    <s v="SunGuard Shield SPF 50+ 50ml"/>
    <x v="3"/>
    <n v="50"/>
    <n v="14.45"/>
    <n v="722.5"/>
    <n v="4.45"/>
    <n v="222.5"/>
    <n v="10"/>
    <n v="500"/>
    <n v="0.69204152249134943"/>
    <s v="C0199"/>
    <s v="Elara Monroe"/>
    <s v="Benjamin Ingram"/>
    <x v="0"/>
    <x v="38"/>
    <s v="Missoula"/>
    <x v="0"/>
    <x v="1"/>
    <x v="0"/>
    <n v="14"/>
    <x v="1"/>
  </r>
  <r>
    <x v="271"/>
    <n v="60079"/>
    <x v="34"/>
    <x v="34"/>
    <s v="HydraBloom Hydrating Moisturizer 30ml"/>
    <x v="0"/>
    <n v="100"/>
    <n v="8.1"/>
    <n v="810"/>
    <n v="3.3"/>
    <n v="330"/>
    <n v="4.8"/>
    <n v="480"/>
    <n v="0.59259259259259256"/>
    <s v="C0046"/>
    <s v="CrimsonPeak Ventures"/>
    <s v="Michael Evans"/>
    <x v="1"/>
    <x v="10"/>
    <s v="Fort Worth"/>
    <x v="2"/>
    <x v="1"/>
    <x v="0"/>
    <n v="14"/>
    <x v="1"/>
  </r>
  <r>
    <x v="271"/>
    <n v="60080"/>
    <x v="6"/>
    <x v="6"/>
    <s v="CrystalClear Hyaluronic Boost 15ml"/>
    <x v="1"/>
    <n v="50"/>
    <n v="14.75"/>
    <n v="737.5"/>
    <n v="5.45"/>
    <n v="272.5"/>
    <n v="9.3000000000000007"/>
    <n v="465"/>
    <n v="0.63050847457627124"/>
    <s v="C0109"/>
    <s v="QuantumLink Corp."/>
    <s v="Victoria Reed"/>
    <x v="2"/>
    <x v="4"/>
    <s v="Eugene"/>
    <x v="0"/>
    <x v="1"/>
    <x v="0"/>
    <n v="14"/>
    <x v="1"/>
  </r>
  <r>
    <x v="271"/>
    <n v="60081"/>
    <x v="59"/>
    <x v="59"/>
    <s v="PorePurify Exfoliating Tonic 200ml"/>
    <x v="4"/>
    <n v="150"/>
    <n v="21"/>
    <n v="3150"/>
    <n v="7.6"/>
    <n v="1140"/>
    <n v="13.4"/>
    <n v="2010"/>
    <n v="0.63809523809523805"/>
    <s v="C0004"/>
    <s v="Enchanted Silk Creations"/>
    <s v="David Carter"/>
    <x v="1"/>
    <x v="2"/>
    <s v="New York City"/>
    <x v="1"/>
    <x v="1"/>
    <x v="0"/>
    <n v="14"/>
    <x v="1"/>
  </r>
  <r>
    <x v="271"/>
    <n v="60082"/>
    <x v="1"/>
    <x v="1"/>
    <s v="VitaGlow Brightening Serum 30ml"/>
    <x v="1"/>
    <n v="100"/>
    <n v="22.1"/>
    <n v="2210"/>
    <n v="7.6"/>
    <n v="760"/>
    <n v="14.500000000000002"/>
    <n v="1450"/>
    <n v="0.65610859728506787"/>
    <s v="C0063"/>
    <s v="Amara Wilde"/>
    <s v="Michael Evans"/>
    <x v="1"/>
    <x v="10"/>
    <s v="San Antonio"/>
    <x v="2"/>
    <x v="1"/>
    <x v="0"/>
    <n v="14"/>
    <x v="1"/>
  </r>
  <r>
    <x v="271"/>
    <n v="60083"/>
    <x v="18"/>
    <x v="18"/>
    <s v="PurePurge Micellar Cleansing Water 100ml"/>
    <x v="6"/>
    <n v="50"/>
    <n v="3.9"/>
    <n v="195"/>
    <n v="2.2999999999999998"/>
    <n v="115"/>
    <n v="1.6"/>
    <n v="80"/>
    <n v="0.41025641025641024"/>
    <s v="C0028"/>
    <s v="Thaddeus Nash"/>
    <s v="Christopher Green"/>
    <x v="0"/>
    <x v="21"/>
    <s v="Reno"/>
    <x v="0"/>
    <x v="1"/>
    <x v="0"/>
    <n v="14"/>
    <x v="1"/>
  </r>
  <r>
    <x v="271"/>
    <n v="60084"/>
    <x v="4"/>
    <x v="4"/>
    <s v="HydraBloom Hydrating Moisturizer 50ml"/>
    <x v="0"/>
    <n v="150"/>
    <n v="14.95"/>
    <n v="2242.5"/>
    <n v="4.45"/>
    <n v="667.5"/>
    <n v="10.5"/>
    <n v="1575"/>
    <n v="0.7023411371237458"/>
    <s v="C0095"/>
    <s v="OpalBlossom Beauty"/>
    <s v="Jessica Foster"/>
    <x v="2"/>
    <x v="20"/>
    <s v="Seward"/>
    <x v="0"/>
    <x v="1"/>
    <x v="0"/>
    <n v="14"/>
    <x v="1"/>
  </r>
  <r>
    <x v="271"/>
    <n v="60085"/>
    <x v="16"/>
    <x v="16"/>
    <s v="FreshWipe Cleansing Towelettes  80s"/>
    <x v="6"/>
    <n v="100"/>
    <n v="14.55"/>
    <n v="1455"/>
    <n v="6.55"/>
    <n v="655"/>
    <n v="8"/>
    <n v="800"/>
    <n v="0.54982817869415812"/>
    <s v="C0020"/>
    <s v="Lyric Davenport"/>
    <s v="Elizabeth Young"/>
    <x v="2"/>
    <x v="13"/>
    <s v="San Diego"/>
    <x v="0"/>
    <x v="1"/>
    <x v="0"/>
    <n v="14"/>
    <x v="1"/>
  </r>
  <r>
    <x v="272"/>
    <n v="60086"/>
    <x v="34"/>
    <x v="34"/>
    <s v="HydraBloom Hydrating Moisturizer 30ml"/>
    <x v="0"/>
    <n v="200"/>
    <n v="8.1"/>
    <n v="1620"/>
    <n v="3.3"/>
    <n v="660"/>
    <n v="4.8"/>
    <n v="960"/>
    <n v="0.59259259259259256"/>
    <s v="C0068"/>
    <s v="IvoryRadiance Cosmetix"/>
    <s v="Olivia Harrison"/>
    <x v="3"/>
    <x v="7"/>
    <s v="Annapolis"/>
    <x v="2"/>
    <x v="1"/>
    <x v="0"/>
    <n v="15"/>
    <x v="2"/>
  </r>
  <r>
    <x v="272"/>
    <n v="60087"/>
    <x v="39"/>
    <x v="39"/>
    <s v="SunGuard Shield SPF 50+ 50ml"/>
    <x v="3"/>
    <n v="250"/>
    <n v="14.45"/>
    <n v="3612.5"/>
    <n v="4.45"/>
    <n v="1112.5"/>
    <n v="10"/>
    <n v="2500"/>
    <n v="0.69204152249134943"/>
    <s v="C0035"/>
    <s v="CrystalMist Skincare"/>
    <s v="Daniel Nelson"/>
    <x v="0"/>
    <x v="30"/>
    <s v="Denver"/>
    <x v="0"/>
    <x v="1"/>
    <x v="0"/>
    <n v="15"/>
    <x v="2"/>
  </r>
  <r>
    <x v="272"/>
    <n v="60088"/>
    <x v="35"/>
    <x v="35"/>
    <s v="DreamSoothe Overnight Mask 50g"/>
    <x v="5"/>
    <n v="200"/>
    <n v="14.25"/>
    <n v="2850"/>
    <n v="6.55"/>
    <n v="1310"/>
    <n v="7.7"/>
    <n v="1540"/>
    <n v="0.54035087719298247"/>
    <s v="C0093"/>
    <s v="BlossomFlair Skincare"/>
    <s v="Daniel Nelson"/>
    <x v="0"/>
    <x v="3"/>
    <s v="Rock Springs"/>
    <x v="0"/>
    <x v="1"/>
    <x v="0"/>
    <n v="15"/>
    <x v="2"/>
  </r>
  <r>
    <x v="272"/>
    <n v="60089"/>
    <x v="5"/>
    <x v="5"/>
    <s v="ClearSkies UV Defense SPF 30 50ml"/>
    <x v="3"/>
    <n v="250"/>
    <n v="18.95"/>
    <n v="4737.5"/>
    <n v="6.55"/>
    <n v="1637.5"/>
    <n v="12.399999999999999"/>
    <n v="3100"/>
    <n v="0.65435356200527706"/>
    <s v="C0008"/>
    <s v="Serenity Sinclair"/>
    <s v="Ashley Turner"/>
    <x v="2"/>
    <x v="13"/>
    <s v="San Francisco"/>
    <x v="0"/>
    <x v="1"/>
    <x v="0"/>
    <n v="15"/>
    <x v="2"/>
  </r>
  <r>
    <x v="272"/>
    <n v="60090"/>
    <x v="2"/>
    <x v="2"/>
    <s v="TimelessElixir Anti-Wrinkle Serum 30m"/>
    <x v="1"/>
    <n v="200"/>
    <n v="25.3"/>
    <n v="5060"/>
    <n v="9.4"/>
    <n v="1880"/>
    <n v="15.9"/>
    <n v="3180"/>
    <n v="0.62845849802371545"/>
    <s v="C0065"/>
    <s v="CelestialGlow Essentials"/>
    <s v="Benjamin Lawson"/>
    <x v="1"/>
    <x v="25"/>
    <s v="Kansas City"/>
    <x v="3"/>
    <x v="1"/>
    <x v="0"/>
    <n v="15"/>
    <x v="2"/>
  </r>
  <r>
    <x v="272"/>
    <n v="60091"/>
    <x v="33"/>
    <x v="33"/>
    <s v="GlowRevive Detox Clay Mask 100g"/>
    <x v="5"/>
    <n v="100"/>
    <n v="18.95"/>
    <n v="1895"/>
    <n v="8.1999999999999993"/>
    <n v="820"/>
    <n v="10.75"/>
    <n v="1075"/>
    <n v="0.56728232189973615"/>
    <s v="C0030"/>
    <s v="BlossomRadiance Essentials"/>
    <s v="Michael Evans"/>
    <x v="1"/>
    <x v="10"/>
    <s v="San Antonio"/>
    <x v="2"/>
    <x v="1"/>
    <x v="0"/>
    <n v="15"/>
    <x v="2"/>
  </r>
  <r>
    <x v="272"/>
    <n v="60092"/>
    <x v="4"/>
    <x v="4"/>
    <s v="HydraBloom Hydrating Moisturizer 50ml"/>
    <x v="0"/>
    <n v="150"/>
    <n v="14.95"/>
    <n v="2242.5"/>
    <n v="4.45"/>
    <n v="667.5"/>
    <n v="10.5"/>
    <n v="1575"/>
    <n v="0.7023411371237458"/>
    <s v="C0099"/>
    <s v="SolarCrest Corp."/>
    <s v="James Edwards"/>
    <x v="3"/>
    <x v="43"/>
    <s v="Harrisburg"/>
    <x v="1"/>
    <x v="1"/>
    <x v="0"/>
    <n v="15"/>
    <x v="2"/>
  </r>
  <r>
    <x v="272"/>
    <n v="60093"/>
    <x v="0"/>
    <x v="0"/>
    <s v="HydraBloom Hydrating Moisturizer 100ml"/>
    <x v="0"/>
    <n v="100"/>
    <n v="24.85"/>
    <n v="2485"/>
    <n v="7.75"/>
    <n v="775"/>
    <n v="17.100000000000001"/>
    <n v="1710"/>
    <n v="0.68812877263581484"/>
    <s v="C0043"/>
    <s v="LuminousHue Cosmetix"/>
    <s v="Mia Hughes"/>
    <x v="2"/>
    <x v="13"/>
    <s v="Sacramento"/>
    <x v="0"/>
    <x v="1"/>
    <x v="0"/>
    <n v="15"/>
    <x v="2"/>
  </r>
  <r>
    <x v="273"/>
    <n v="60094"/>
    <x v="4"/>
    <x v="4"/>
    <s v="HydraBloom Hydrating Moisturizer 50ml"/>
    <x v="0"/>
    <n v="100"/>
    <n v="14.95"/>
    <n v="1495"/>
    <n v="4.45"/>
    <n v="445"/>
    <n v="10.5"/>
    <n v="1050"/>
    <n v="0.7023411371237458"/>
    <s v="C0076"/>
    <s v="ThunderWave Technologies"/>
    <s v="Andrew Parker"/>
    <x v="3"/>
    <x v="42"/>
    <s v="Boston"/>
    <x v="1"/>
    <x v="1"/>
    <x v="0"/>
    <n v="18"/>
    <x v="2"/>
  </r>
  <r>
    <x v="273"/>
    <n v="60095"/>
    <x v="14"/>
    <x v="14"/>
    <s v="DewDrop Hydration Sheet Mask"/>
    <x v="5"/>
    <n v="100"/>
    <n v="17.350000000000001"/>
    <n v="1735.0000000000002"/>
    <n v="7.45"/>
    <n v="745"/>
    <n v="9.9000000000000021"/>
    <n v="990.00000000000023"/>
    <n v="0.57060518731988474"/>
    <s v="C0060"/>
    <s v="GoldenHarbor Cosmetix"/>
    <s v="Christopher Green"/>
    <x v="0"/>
    <x v="35"/>
    <s v="Salt Lake City"/>
    <x v="0"/>
    <x v="1"/>
    <x v="0"/>
    <n v="18"/>
    <x v="2"/>
  </r>
  <r>
    <x v="273"/>
    <n v="60096"/>
    <x v="8"/>
    <x v="8"/>
    <s v="CrystalClear Hyaluronic Boost 30ml"/>
    <x v="1"/>
    <n v="100"/>
    <n v="19.100000000000001"/>
    <n v="1910.0000000000002"/>
    <n v="6.6"/>
    <n v="660"/>
    <n v="12.500000000000002"/>
    <n v="1250.0000000000002"/>
    <n v="0.65445026178010479"/>
    <s v="C0090"/>
    <s v="CrystalCrest Incorporated"/>
    <s v="Ava Franklin"/>
    <x v="1"/>
    <x v="44"/>
    <s v="Southaven"/>
    <x v="2"/>
    <x v="1"/>
    <x v="0"/>
    <n v="18"/>
    <x v="2"/>
  </r>
  <r>
    <x v="273"/>
    <n v="60097"/>
    <x v="30"/>
    <x v="30"/>
    <s v="PurePurge Micellar Cleansing Water 200ml"/>
    <x v="6"/>
    <n v="50"/>
    <n v="18.45"/>
    <n v="922.5"/>
    <n v="7.75"/>
    <n v="387.5"/>
    <n v="10.7"/>
    <n v="535"/>
    <n v="0.57994579945799463"/>
    <s v="C0052"/>
    <s v="OceanQuest Enterprises"/>
    <s v="Emily Clarke"/>
    <x v="3"/>
    <x v="9"/>
    <s v="Charleston"/>
    <x v="2"/>
    <x v="1"/>
    <x v="0"/>
    <n v="18"/>
    <x v="2"/>
  </r>
  <r>
    <x v="273"/>
    <n v="60098"/>
    <x v="58"/>
    <x v="58"/>
    <s v="ElixirMelt Makeup Remover Oil  150ml"/>
    <x v="6"/>
    <n v="200"/>
    <n v="10.45"/>
    <n v="2090"/>
    <n v="5.2"/>
    <n v="1040"/>
    <n v="5.2499999999999991"/>
    <n v="1050"/>
    <n v="0.50239234449760761"/>
    <s v="C0088"/>
    <s v="BlueAegis Technologies"/>
    <s v="Grace Allen"/>
    <x v="2"/>
    <x v="20"/>
    <s v="Juneau"/>
    <x v="0"/>
    <x v="1"/>
    <x v="0"/>
    <n v="18"/>
    <x v="2"/>
  </r>
  <r>
    <x v="273"/>
    <n v="60099"/>
    <x v="16"/>
    <x v="16"/>
    <s v="FreshWipe Cleansing Towelettes  80s"/>
    <x v="6"/>
    <n v="50"/>
    <n v="14.55"/>
    <n v="727.5"/>
    <n v="6.55"/>
    <n v="327.5"/>
    <n v="8"/>
    <n v="400"/>
    <n v="0.54982817869415812"/>
    <s v="C0016"/>
    <s v="Griffin Maddox"/>
    <s v="Rachel Owens"/>
    <x v="4"/>
    <x v="16"/>
    <s v="Chicago"/>
    <x v="3"/>
    <x v="1"/>
    <x v="0"/>
    <n v="18"/>
    <x v="2"/>
  </r>
  <r>
    <x v="273"/>
    <n v="60100"/>
    <x v="15"/>
    <x v="15"/>
    <s v="VitaGlow Brightening Serum 50ml"/>
    <x v="1"/>
    <n v="50"/>
    <n v="31.45"/>
    <n v="1572.5"/>
    <n v="12"/>
    <n v="600"/>
    <n v="19.45"/>
    <n v="972.5"/>
    <n v="0.61844197138314783"/>
    <s v="C0072"/>
    <s v="BlossomLuxe Essentials"/>
    <s v="James Edwards"/>
    <x v="3"/>
    <x v="43"/>
    <s v="Philadelphia"/>
    <x v="1"/>
    <x v="1"/>
    <x v="0"/>
    <n v="18"/>
    <x v="2"/>
  </r>
  <r>
    <x v="273"/>
    <n v="60101"/>
    <x v="35"/>
    <x v="35"/>
    <s v="DreamSoothe Overnight Mask 50g"/>
    <x v="5"/>
    <n v="200"/>
    <n v="14.25"/>
    <n v="2850"/>
    <n v="6.55"/>
    <n v="1310"/>
    <n v="7.7"/>
    <n v="1540"/>
    <n v="0.54035087719298247"/>
    <s v="C0040"/>
    <s v="Atticus Quinn"/>
    <s v="Emily Clarke"/>
    <x v="3"/>
    <x v="29"/>
    <s v="Charlotte"/>
    <x v="2"/>
    <x v="1"/>
    <x v="0"/>
    <n v="18"/>
    <x v="2"/>
  </r>
  <r>
    <x v="273"/>
    <n v="60102"/>
    <x v="29"/>
    <x v="29"/>
    <s v="VitaGlow Brightening Serum 15ml"/>
    <x v="1"/>
    <n v="100"/>
    <n v="16.25"/>
    <n v="1625"/>
    <n v="6.2"/>
    <n v="620"/>
    <n v="10.050000000000001"/>
    <n v="1005"/>
    <n v="0.61846153846153851"/>
    <s v="C0106"/>
    <s v="StarryRadiance Cosmetix"/>
    <s v="Lauren King"/>
    <x v="4"/>
    <x v="18"/>
    <s v="Iowa City"/>
    <x v="3"/>
    <x v="1"/>
    <x v="0"/>
    <n v="18"/>
    <x v="2"/>
  </r>
  <r>
    <x v="274"/>
    <n v="60103"/>
    <x v="37"/>
    <x v="37"/>
    <s v="SunGuard Shield SPF 50+ 100ml"/>
    <x v="3"/>
    <n v="150"/>
    <n v="24.75"/>
    <n v="3712.5"/>
    <n v="7.75"/>
    <n v="1162.5"/>
    <n v="17"/>
    <n v="2550"/>
    <n v="0.68686868686868685"/>
    <s v="C0014"/>
    <s v="Stellar Dynamo Corp."/>
    <s v="Olivia Harrison"/>
    <x v="3"/>
    <x v="14"/>
    <s v="Richmond"/>
    <x v="2"/>
    <x v="1"/>
    <x v="0"/>
    <n v="19"/>
    <x v="2"/>
  </r>
  <r>
    <x v="274"/>
    <n v="60104"/>
    <x v="58"/>
    <x v="58"/>
    <s v="ElixirMelt Makeup Remover Oil  150ml"/>
    <x v="6"/>
    <n v="50"/>
    <n v="10.45"/>
    <n v="522.5"/>
    <n v="5.2"/>
    <n v="260"/>
    <n v="5.2499999999999991"/>
    <n v="262.5"/>
    <n v="0.50239234449760761"/>
    <s v="C0052"/>
    <s v="OceanQuest Enterprises"/>
    <s v="Emily Clarke"/>
    <x v="3"/>
    <x v="9"/>
    <s v="Charleston"/>
    <x v="2"/>
    <x v="1"/>
    <x v="0"/>
    <n v="19"/>
    <x v="2"/>
  </r>
  <r>
    <x v="274"/>
    <n v="60105"/>
    <x v="0"/>
    <x v="0"/>
    <s v="HydraBloom Hydrating Moisturizer 100ml"/>
    <x v="0"/>
    <n v="200"/>
    <n v="24.85"/>
    <n v="4970"/>
    <n v="7.75"/>
    <n v="1550"/>
    <n v="17.100000000000001"/>
    <n v="3420"/>
    <n v="0.68812877263581484"/>
    <s v="C0084"/>
    <s v="RadiantPetals Skincare"/>
    <s v="Joseph Simmons"/>
    <x v="4"/>
    <x v="28"/>
    <s v="Bismarck"/>
    <x v="3"/>
    <x v="1"/>
    <x v="0"/>
    <n v="19"/>
    <x v="2"/>
  </r>
  <r>
    <x v="274"/>
    <n v="60106"/>
    <x v="21"/>
    <x v="21"/>
    <s v="RadiantGlow Gel Cleanser 100ml"/>
    <x v="2"/>
    <n v="100"/>
    <n v="12.25"/>
    <n v="1225"/>
    <n v="4.45"/>
    <n v="445"/>
    <n v="7.8"/>
    <n v="780"/>
    <n v="0.63673469387755099"/>
    <s v="C0008"/>
    <s v="Serenity Sinclair"/>
    <s v="Ashley Turner"/>
    <x v="2"/>
    <x v="13"/>
    <s v="San Francisco"/>
    <x v="0"/>
    <x v="1"/>
    <x v="0"/>
    <n v="19"/>
    <x v="2"/>
  </r>
  <r>
    <x v="274"/>
    <n v="60107"/>
    <x v="39"/>
    <x v="39"/>
    <s v="SunGuard Shield SPF 50+ 50ml"/>
    <x v="3"/>
    <n v="100"/>
    <n v="14.45"/>
    <n v="1445"/>
    <n v="4.45"/>
    <n v="445"/>
    <n v="10"/>
    <n v="1000"/>
    <n v="0.69204152249134943"/>
    <s v="C0046"/>
    <s v="CrimsonPeak Ventures"/>
    <s v="Michael Evans"/>
    <x v="1"/>
    <x v="10"/>
    <s v="Fort Worth"/>
    <x v="2"/>
    <x v="1"/>
    <x v="0"/>
    <n v="19"/>
    <x v="2"/>
  </r>
  <r>
    <x v="274"/>
    <n v="60108"/>
    <x v="13"/>
    <x v="13"/>
    <s v="LuminousGlow Tinted Sunscreen 100ml"/>
    <x v="3"/>
    <n v="300"/>
    <n v="26.35"/>
    <n v="7905"/>
    <n v="9"/>
    <n v="2700"/>
    <n v="17.350000000000001"/>
    <n v="5205"/>
    <n v="0.65844402277039848"/>
    <s v="C0072"/>
    <s v="BlossomLuxe Essentials"/>
    <s v="James Edwards"/>
    <x v="3"/>
    <x v="43"/>
    <s v="Philadelphia"/>
    <x v="1"/>
    <x v="1"/>
    <x v="0"/>
    <n v="19"/>
    <x v="2"/>
  </r>
  <r>
    <x v="274"/>
    <n v="60109"/>
    <x v="44"/>
    <x v="44"/>
    <s v="ElixirMelt Makeup Remover Oil  100ml"/>
    <x v="6"/>
    <n v="50"/>
    <n v="5.1999999999999993"/>
    <n v="259.99999999999994"/>
    <n v="2.8"/>
    <n v="140"/>
    <n v="2.3999999999999995"/>
    <n v="119.99999999999994"/>
    <n v="0.4615384615384614"/>
    <s v="C0037"/>
    <s v="PureWhisper Essentials"/>
    <s v="Lauren King"/>
    <x v="4"/>
    <x v="18"/>
    <s v="Des Moines"/>
    <x v="3"/>
    <x v="1"/>
    <x v="0"/>
    <n v="19"/>
    <x v="2"/>
  </r>
  <r>
    <x v="275"/>
    <n v="60110"/>
    <x v="8"/>
    <x v="8"/>
    <s v="CrystalClear Hyaluronic Boost 30ml"/>
    <x v="1"/>
    <n v="100"/>
    <n v="19.100000000000001"/>
    <n v="1910.0000000000002"/>
    <n v="6.6"/>
    <n v="660"/>
    <n v="12.500000000000002"/>
    <n v="1250.0000000000002"/>
    <n v="0.65445026178010479"/>
    <s v="C0105"/>
    <s v="TimelessBloom Luxe Skincare"/>
    <s v="Jennifer Adams"/>
    <x v="1"/>
    <x v="10"/>
    <s v="Corpus Christi"/>
    <x v="2"/>
    <x v="1"/>
    <x v="0"/>
    <n v="20"/>
    <x v="2"/>
  </r>
  <r>
    <x v="275"/>
    <n v="60111"/>
    <x v="10"/>
    <x v="10"/>
    <s v="LuminousGlow Tinted Sunscreen 50ml"/>
    <x v="3"/>
    <n v="350"/>
    <n v="16.95"/>
    <n v="5932.5"/>
    <n v="5.2"/>
    <n v="1820"/>
    <n v="11.75"/>
    <n v="4112.5"/>
    <n v="0.69321533923303835"/>
    <s v="C0059"/>
    <s v="Eamon Kingsley"/>
    <s v="James Edwards"/>
    <x v="3"/>
    <x v="37"/>
    <s v="Newark"/>
    <x v="1"/>
    <x v="1"/>
    <x v="0"/>
    <n v="20"/>
    <x v="2"/>
  </r>
  <r>
    <x v="275"/>
    <n v="60112"/>
    <x v="23"/>
    <x v="23"/>
    <s v="RadiantGlow Gel Cleanser 50ml"/>
    <x v="2"/>
    <n v="100"/>
    <n v="4.7"/>
    <n v="470"/>
    <n v="2.2999999999999998"/>
    <n v="230"/>
    <n v="2.4000000000000004"/>
    <n v="240"/>
    <n v="0.51063829787234039"/>
    <s v="C0014"/>
    <s v="Stellar Dynamo Corp."/>
    <s v="Olivia Harrison"/>
    <x v="3"/>
    <x v="14"/>
    <s v="Richmond"/>
    <x v="2"/>
    <x v="1"/>
    <x v="0"/>
    <n v="20"/>
    <x v="2"/>
  </r>
  <r>
    <x v="275"/>
    <n v="60113"/>
    <x v="10"/>
    <x v="10"/>
    <s v="LuminousGlow Tinted Sunscreen 50ml"/>
    <x v="3"/>
    <n v="150"/>
    <n v="16.95"/>
    <n v="2542.5"/>
    <n v="5.2"/>
    <n v="780"/>
    <n v="11.75"/>
    <n v="1762.5"/>
    <n v="0.69321533923303835"/>
    <s v="C0061"/>
    <s v="Aurelia Quinn"/>
    <s v="Mia Hughes"/>
    <x v="2"/>
    <x v="13"/>
    <s v="Oakland"/>
    <x v="0"/>
    <x v="1"/>
    <x v="0"/>
    <n v="20"/>
    <x v="2"/>
  </r>
  <r>
    <x v="275"/>
    <n v="60114"/>
    <x v="37"/>
    <x v="37"/>
    <s v="SunGuard Shield SPF 50+ 100ml"/>
    <x v="3"/>
    <n v="250"/>
    <n v="24.75"/>
    <n v="6187.5"/>
    <n v="7.75"/>
    <n v="1937.5"/>
    <n v="17"/>
    <n v="4250"/>
    <n v="0.68686868686868685"/>
    <s v="C0027"/>
    <s v="PureHarbor Creations"/>
    <s v="Jennifer Adams"/>
    <x v="1"/>
    <x v="10"/>
    <s v="Austin"/>
    <x v="2"/>
    <x v="1"/>
    <x v="0"/>
    <n v="20"/>
    <x v="2"/>
  </r>
  <r>
    <x v="275"/>
    <n v="60115"/>
    <x v="18"/>
    <x v="18"/>
    <s v="PurePurge Micellar Cleansing Water 100ml"/>
    <x v="6"/>
    <n v="50"/>
    <n v="3.9"/>
    <n v="195"/>
    <n v="2.2999999999999998"/>
    <n v="115"/>
    <n v="1.6"/>
    <n v="80"/>
    <n v="0.41025641025641024"/>
    <s v="C0088"/>
    <s v="BlueAegis Technologies"/>
    <s v="Grace Allen"/>
    <x v="2"/>
    <x v="20"/>
    <s v="Juneau"/>
    <x v="0"/>
    <x v="1"/>
    <x v="0"/>
    <n v="20"/>
    <x v="2"/>
  </r>
  <r>
    <x v="275"/>
    <n v="60116"/>
    <x v="49"/>
    <x v="49"/>
    <s v="TimelessElixir Anti-Wrinkle Serum 50ml"/>
    <x v="1"/>
    <n v="50"/>
    <n v="37.549999999999997"/>
    <n v="1877.4999999999998"/>
    <n v="14.25"/>
    <n v="712.5"/>
    <n v="23.299999999999997"/>
    <n v="1164.9999999999998"/>
    <n v="0.62050599201065237"/>
    <s v="C0009"/>
    <s v="Imelda Sinclair"/>
    <s v="William Jenkins"/>
    <x v="3"/>
    <x v="6"/>
    <s v="Miami"/>
    <x v="2"/>
    <x v="1"/>
    <x v="0"/>
    <n v="20"/>
    <x v="2"/>
  </r>
  <r>
    <x v="275"/>
    <n v="60117"/>
    <x v="21"/>
    <x v="21"/>
    <s v="RadiantGlow Gel Cleanser 100ml"/>
    <x v="2"/>
    <n v="50"/>
    <n v="12.25"/>
    <n v="612.5"/>
    <n v="4.45"/>
    <n v="222.5"/>
    <n v="7.8"/>
    <n v="390"/>
    <n v="0.63673469387755099"/>
    <s v="C0063"/>
    <s v="Amara Wilde"/>
    <s v="Michael Evans"/>
    <x v="1"/>
    <x v="10"/>
    <s v="San Antonio"/>
    <x v="2"/>
    <x v="1"/>
    <x v="0"/>
    <n v="20"/>
    <x v="2"/>
  </r>
  <r>
    <x v="275"/>
    <n v="60118"/>
    <x v="1"/>
    <x v="1"/>
    <s v="VitaGlow Brightening Serum 30ml"/>
    <x v="1"/>
    <n v="200"/>
    <n v="22.1"/>
    <n v="4420"/>
    <n v="7.6"/>
    <n v="1520"/>
    <n v="14.500000000000002"/>
    <n v="2900"/>
    <n v="0.65610859728506787"/>
    <s v="C0018"/>
    <s v="Lucian Kingsley"/>
    <s v="Lauren King"/>
    <x v="4"/>
    <x v="11"/>
    <s v="Sioux Falls"/>
    <x v="3"/>
    <x v="1"/>
    <x v="0"/>
    <n v="20"/>
    <x v="2"/>
  </r>
  <r>
    <x v="275"/>
    <n v="60119"/>
    <x v="8"/>
    <x v="8"/>
    <s v="CrystalClear Hyaluronic Boost 30ml"/>
    <x v="1"/>
    <n v="100"/>
    <n v="19.100000000000001"/>
    <n v="1910.0000000000002"/>
    <n v="6.6"/>
    <n v="660"/>
    <n v="12.500000000000002"/>
    <n v="1250.0000000000002"/>
    <n v="0.65445026178010479"/>
    <s v="C0079"/>
    <s v="FusionDynamo Group"/>
    <s v="Rachel Owens"/>
    <x v="4"/>
    <x v="16"/>
    <s v="Peoria"/>
    <x v="3"/>
    <x v="1"/>
    <x v="0"/>
    <n v="20"/>
    <x v="2"/>
  </r>
  <r>
    <x v="276"/>
    <n v="60120"/>
    <x v="8"/>
    <x v="8"/>
    <s v="CrystalClear Hyaluronic Boost 30ml"/>
    <x v="1"/>
    <n v="200"/>
    <n v="19.100000000000001"/>
    <n v="3820.0000000000005"/>
    <n v="6.6"/>
    <n v="1320"/>
    <n v="12.500000000000002"/>
    <n v="2500.0000000000005"/>
    <n v="0.65445026178010479"/>
    <s v="C0041"/>
    <s v="Cassiopeia Dawson"/>
    <s v="Benjamin Lawson"/>
    <x v="1"/>
    <x v="5"/>
    <s v="Oklahoma City"/>
    <x v="2"/>
    <x v="1"/>
    <x v="0"/>
    <n v="21"/>
    <x v="2"/>
  </r>
  <r>
    <x v="276"/>
    <n v="60121"/>
    <x v="13"/>
    <x v="13"/>
    <s v="LuminousGlow Tinted Sunscreen 100ml"/>
    <x v="3"/>
    <n v="350"/>
    <n v="26.35"/>
    <n v="9222.5"/>
    <n v="9"/>
    <n v="3150"/>
    <n v="17.350000000000001"/>
    <n v="6072.5"/>
    <n v="0.65844402277039848"/>
    <s v="C0110"/>
    <s v="Cordelia Cassidy"/>
    <s v="Jessica Foster"/>
    <x v="2"/>
    <x v="20"/>
    <s v="Nome"/>
    <x v="0"/>
    <x v="1"/>
    <x v="0"/>
    <n v="21"/>
    <x v="2"/>
  </r>
  <r>
    <x v="276"/>
    <n v="60122"/>
    <x v="32"/>
    <x v="32"/>
    <s v="AquaFresh Hydrating Toner 150ml"/>
    <x v="4"/>
    <n v="200"/>
    <n v="14.95"/>
    <n v="2990"/>
    <n v="4.45"/>
    <n v="890"/>
    <n v="10.5"/>
    <n v="2100"/>
    <n v="0.7023411371237458"/>
    <s v="C0052"/>
    <s v="OceanQuest Enterprises"/>
    <s v="Emily Clarke"/>
    <x v="3"/>
    <x v="9"/>
    <s v="Charleston"/>
    <x v="2"/>
    <x v="1"/>
    <x v="0"/>
    <n v="21"/>
    <x v="2"/>
  </r>
  <r>
    <x v="276"/>
    <n v="60123"/>
    <x v="6"/>
    <x v="6"/>
    <s v="CrystalClear Hyaluronic Boost 15ml"/>
    <x v="1"/>
    <n v="100"/>
    <n v="14.75"/>
    <n v="1475"/>
    <n v="5.45"/>
    <n v="545"/>
    <n v="9.3000000000000007"/>
    <n v="930"/>
    <n v="0.63050847457627124"/>
    <s v="C0005"/>
    <s v="Rylan Callahan"/>
    <s v="Michael Evans"/>
    <x v="1"/>
    <x v="10"/>
    <s v="Houston"/>
    <x v="2"/>
    <x v="1"/>
    <x v="0"/>
    <n v="21"/>
    <x v="2"/>
  </r>
  <r>
    <x v="276"/>
    <n v="60124"/>
    <x v="23"/>
    <x v="23"/>
    <s v="RadiantGlow Gel Cleanser 50ml"/>
    <x v="2"/>
    <n v="150"/>
    <n v="4.7"/>
    <n v="705"/>
    <n v="2.2999999999999998"/>
    <n v="345"/>
    <n v="2.4000000000000004"/>
    <n v="360"/>
    <n v="0.51063829787234039"/>
    <s v="C0069"/>
    <s v="RadiantElixir Skincare"/>
    <s v="Olivia Harrison"/>
    <x v="3"/>
    <x v="39"/>
    <s v="Wilmington"/>
    <x v="2"/>
    <x v="1"/>
    <x v="0"/>
    <n v="21"/>
    <x v="2"/>
  </r>
  <r>
    <x v="276"/>
    <n v="60125"/>
    <x v="20"/>
    <x v="20"/>
    <s v="VelvetSkin Renewing Scrub 100ml"/>
    <x v="7"/>
    <n v="100"/>
    <n v="20.849999999999998"/>
    <n v="2085"/>
    <n v="8.1999999999999993"/>
    <n v="820"/>
    <n v="12.649999999999999"/>
    <n v="1265"/>
    <n v="0.60671462829736211"/>
    <s v="C0024"/>
    <s v="Moonlight Grace Essentials"/>
    <s v="Jessica Foster"/>
    <x v="2"/>
    <x v="20"/>
    <s v="Nome"/>
    <x v="0"/>
    <x v="1"/>
    <x v="0"/>
    <n v="21"/>
    <x v="2"/>
  </r>
  <r>
    <x v="276"/>
    <n v="60126"/>
    <x v="2"/>
    <x v="2"/>
    <s v="TimelessElixir Anti-Wrinkle Serum 30m"/>
    <x v="1"/>
    <n v="50"/>
    <n v="25.3"/>
    <n v="1265"/>
    <n v="9.4"/>
    <n v="470"/>
    <n v="15.9"/>
    <n v="795"/>
    <n v="0.62845849802371545"/>
    <s v="C0103"/>
    <s v="ThunderSphere Corp."/>
    <s v="Ashley Turner"/>
    <x v="2"/>
    <x v="13"/>
    <s v="Riverside"/>
    <x v="0"/>
    <x v="1"/>
    <x v="0"/>
    <n v="21"/>
    <x v="2"/>
  </r>
  <r>
    <x v="276"/>
    <n v="60127"/>
    <x v="11"/>
    <x v="11"/>
    <s v="ClearSkies UV Defense SPF 30 100ml"/>
    <x v="3"/>
    <n v="250"/>
    <n v="32.549999999999997"/>
    <n v="8137.4999999999991"/>
    <n v="11.25"/>
    <n v="2812.5"/>
    <n v="21.299999999999997"/>
    <n v="5324.9999999999991"/>
    <n v="0.65437788018433174"/>
    <s v="C0061"/>
    <s v="Aurelia Quinn"/>
    <s v="Mia Hughes"/>
    <x v="2"/>
    <x v="13"/>
    <s v="Oakland"/>
    <x v="0"/>
    <x v="1"/>
    <x v="0"/>
    <n v="21"/>
    <x v="2"/>
  </r>
  <r>
    <x v="277"/>
    <n v="60128"/>
    <x v="42"/>
    <x v="42"/>
    <s v="AquaFresh Hydrating Toner 200ml"/>
    <x v="4"/>
    <n v="200"/>
    <n v="19.600000000000001"/>
    <n v="3920.0000000000005"/>
    <n v="6.6"/>
    <n v="1320"/>
    <n v="13.000000000000002"/>
    <n v="2600.0000000000005"/>
    <n v="0.66326530612244905"/>
    <s v="C0007"/>
    <s v="Orion Sterling"/>
    <s v="Jessica Foster"/>
    <x v="2"/>
    <x v="20"/>
    <s v="Anchorage"/>
    <x v="0"/>
    <x v="1"/>
    <x v="0"/>
    <n v="22"/>
    <x v="3"/>
  </r>
  <r>
    <x v="277"/>
    <n v="60129"/>
    <x v="37"/>
    <x v="37"/>
    <s v="SunGuard Shield SPF 50+ 100ml"/>
    <x v="3"/>
    <n v="150"/>
    <n v="24.75"/>
    <n v="3712.5"/>
    <n v="7.75"/>
    <n v="1162.5"/>
    <n v="17"/>
    <n v="2550"/>
    <n v="0.68686868686868685"/>
    <s v="C0077"/>
    <s v="EmeraldSphere Solutions"/>
    <s v="Grace Allen"/>
    <x v="2"/>
    <x v="20"/>
    <s v="Fairbanks"/>
    <x v="0"/>
    <x v="1"/>
    <x v="0"/>
    <n v="22"/>
    <x v="3"/>
  </r>
  <r>
    <x v="277"/>
    <n v="60130"/>
    <x v="11"/>
    <x v="11"/>
    <s v="ClearSkies UV Defense SPF 30 100ml"/>
    <x v="3"/>
    <n v="50"/>
    <n v="32.549999999999997"/>
    <n v="1627.4999999999998"/>
    <n v="11.25"/>
    <n v="562.5"/>
    <n v="21.299999999999997"/>
    <n v="1064.9999999999998"/>
    <n v="0.65437788018433174"/>
    <s v="C0096"/>
    <s v="DivinePearl Skincare"/>
    <s v="Christopher Green"/>
    <x v="0"/>
    <x v="35"/>
    <s v="Provo"/>
    <x v="0"/>
    <x v="1"/>
    <x v="0"/>
    <n v="22"/>
    <x v="3"/>
  </r>
  <r>
    <x v="277"/>
    <n v="60131"/>
    <x v="1"/>
    <x v="1"/>
    <s v="VitaGlow Brightening Serum 30ml"/>
    <x v="1"/>
    <n v="150"/>
    <n v="22.1"/>
    <n v="3315"/>
    <n v="7.6"/>
    <n v="1140"/>
    <n v="14.500000000000002"/>
    <n v="2175"/>
    <n v="0.65610859728506787"/>
    <s v="C0038"/>
    <s v="StarryGrace Luxe Skincare"/>
    <s v="Olivia Harrison"/>
    <x v="3"/>
    <x v="7"/>
    <s v="Baltimore"/>
    <x v="2"/>
    <x v="1"/>
    <x v="0"/>
    <n v="22"/>
    <x v="3"/>
  </r>
  <r>
    <x v="277"/>
    <n v="60132"/>
    <x v="1"/>
    <x v="1"/>
    <s v="VitaGlow Brightening Serum 30ml"/>
    <x v="1"/>
    <n v="100"/>
    <n v="22.1"/>
    <n v="2210"/>
    <n v="7.6"/>
    <n v="760"/>
    <n v="14.500000000000002"/>
    <n v="1450"/>
    <n v="0.65610859728506787"/>
    <s v="C0084"/>
    <s v="RadiantPetals Skincare"/>
    <s v="Joseph Simmons"/>
    <x v="4"/>
    <x v="28"/>
    <s v="Bismarck"/>
    <x v="3"/>
    <x v="1"/>
    <x v="0"/>
    <n v="22"/>
    <x v="3"/>
  </r>
  <r>
    <x v="277"/>
    <n v="60133"/>
    <x v="4"/>
    <x v="4"/>
    <s v="HydraBloom Hydrating Moisturizer 50ml"/>
    <x v="0"/>
    <n v="100"/>
    <n v="14.95"/>
    <n v="1495"/>
    <n v="4.45"/>
    <n v="445"/>
    <n v="10.5"/>
    <n v="1050"/>
    <n v="0.7023411371237458"/>
    <s v="C0057"/>
    <s v="Phineas Dawson"/>
    <s v="Nicholas Coleman"/>
    <x v="4"/>
    <x v="34"/>
    <s v="Indianapolis"/>
    <x v="3"/>
    <x v="1"/>
    <x v="0"/>
    <n v="22"/>
    <x v="3"/>
  </r>
  <r>
    <x v="277"/>
    <n v="60134"/>
    <x v="51"/>
    <x v="51"/>
    <s v="SunGuard Shield SPF 50+ 30ml"/>
    <x v="3"/>
    <n v="100"/>
    <n v="9.9"/>
    <n v="990"/>
    <n v="3.3"/>
    <n v="330"/>
    <n v="6.6000000000000005"/>
    <n v="660"/>
    <n v="0.66666666666666663"/>
    <s v="C0011"/>
    <s v="Celestial Silk Luxe Skincare"/>
    <s v="Joseph Simmons"/>
    <x v="4"/>
    <x v="19"/>
    <s v="Minneapolis"/>
    <x v="3"/>
    <x v="1"/>
    <x v="0"/>
    <n v="22"/>
    <x v="3"/>
  </r>
  <r>
    <x v="278"/>
    <n v="60135"/>
    <x v="51"/>
    <x v="51"/>
    <s v="SunGuard Shield SPF 50+ 30ml"/>
    <x v="3"/>
    <n v="50"/>
    <n v="9.9"/>
    <n v="495"/>
    <n v="3.3"/>
    <n v="165"/>
    <n v="6.6000000000000005"/>
    <n v="330"/>
    <n v="0.66666666666666663"/>
    <s v="C0068"/>
    <s v="IvoryRadiance Cosmetix"/>
    <s v="Olivia Harrison"/>
    <x v="3"/>
    <x v="7"/>
    <s v="Annapolis"/>
    <x v="2"/>
    <x v="1"/>
    <x v="0"/>
    <n v="25"/>
    <x v="3"/>
  </r>
  <r>
    <x v="278"/>
    <n v="60136"/>
    <x v="22"/>
    <x v="22"/>
    <s v="PurePurge Micellar Cleansing Water 150ml"/>
    <x v="6"/>
    <n v="100"/>
    <n v="10.050000000000001"/>
    <n v="1005.0000000000001"/>
    <n v="4.45"/>
    <n v="445"/>
    <n v="5.6000000000000005"/>
    <n v="560.00000000000011"/>
    <n v="0.55721393034825872"/>
    <s v="C0099"/>
    <s v="SolarCrest Corp."/>
    <s v="James Edwards"/>
    <x v="3"/>
    <x v="43"/>
    <s v="Harrisburg"/>
    <x v="1"/>
    <x v="1"/>
    <x v="0"/>
    <n v="25"/>
    <x v="3"/>
  </r>
  <r>
    <x v="278"/>
    <n v="60137"/>
    <x v="51"/>
    <x v="51"/>
    <s v="SunGuard Shield SPF 50+ 30ml"/>
    <x v="3"/>
    <n v="50"/>
    <n v="9.9"/>
    <n v="495"/>
    <n v="3.3"/>
    <n v="165"/>
    <n v="6.6000000000000005"/>
    <n v="330"/>
    <n v="0.66666666666666663"/>
    <s v="C0022"/>
    <s v="Pinnacle Sphere Corp."/>
    <s v="Victoria Reed"/>
    <x v="2"/>
    <x v="4"/>
    <s v="Portland"/>
    <x v="0"/>
    <x v="1"/>
    <x v="0"/>
    <n v="25"/>
    <x v="3"/>
  </r>
  <r>
    <x v="278"/>
    <n v="60138"/>
    <x v="19"/>
    <x v="19"/>
    <s v="ClearSkies UV Defense SPF 30 30ml"/>
    <x v="3"/>
    <n v="200"/>
    <n v="11.299999999999999"/>
    <n v="2260"/>
    <n v="4.7"/>
    <n v="940"/>
    <n v="6.5999999999999988"/>
    <n v="1320"/>
    <n v="0.58407079646017701"/>
    <s v="C0076"/>
    <s v="ThunderWave Technologies"/>
    <s v="Andrew Parker"/>
    <x v="3"/>
    <x v="42"/>
    <s v="Boston"/>
    <x v="1"/>
    <x v="1"/>
    <x v="0"/>
    <n v="25"/>
    <x v="3"/>
  </r>
  <r>
    <x v="278"/>
    <n v="60139"/>
    <x v="20"/>
    <x v="20"/>
    <s v="VelvetSkin Renewing Scrub 100ml"/>
    <x v="7"/>
    <n v="50"/>
    <n v="20.849999999999998"/>
    <n v="1042.5"/>
    <n v="8.1999999999999993"/>
    <n v="410"/>
    <n v="12.649999999999999"/>
    <n v="632.5"/>
    <n v="0.60671462829736211"/>
    <s v="C0034"/>
    <s v="Cassian Winters"/>
    <s v="David Carter"/>
    <x v="1"/>
    <x v="2"/>
    <s v="Albany"/>
    <x v="1"/>
    <x v="1"/>
    <x v="0"/>
    <n v="25"/>
    <x v="3"/>
  </r>
  <r>
    <x v="278"/>
    <n v="60140"/>
    <x v="34"/>
    <x v="34"/>
    <s v="HydraBloom Hydrating Moisturizer 30ml"/>
    <x v="0"/>
    <n v="100"/>
    <n v="8.1"/>
    <n v="810"/>
    <n v="3.3"/>
    <n v="330"/>
    <n v="4.8"/>
    <n v="480"/>
    <n v="0.59259259259259256"/>
    <s v="C0104"/>
    <s v="PearlSilk Beauty"/>
    <s v="Ava Franklin"/>
    <x v="1"/>
    <x v="12"/>
    <s v="Baton Rouge"/>
    <x v="2"/>
    <x v="1"/>
    <x v="0"/>
    <n v="25"/>
    <x v="3"/>
  </r>
  <r>
    <x v="278"/>
    <n v="60141"/>
    <x v="10"/>
    <x v="10"/>
    <s v="LuminousGlow Tinted Sunscreen 50ml"/>
    <x v="3"/>
    <n v="250"/>
    <n v="16.95"/>
    <n v="4237.5"/>
    <n v="5.2"/>
    <n v="1300"/>
    <n v="11.75"/>
    <n v="2937.5"/>
    <n v="0.69321533923303835"/>
    <s v="C0003"/>
    <s v="Rosy Flair Beauty"/>
    <s v="Elizabeth Young"/>
    <x v="2"/>
    <x v="13"/>
    <s v="Los Angeles"/>
    <x v="0"/>
    <x v="1"/>
    <x v="0"/>
    <n v="25"/>
    <x v="3"/>
  </r>
  <r>
    <x v="278"/>
    <n v="60142"/>
    <x v="26"/>
    <x v="26"/>
    <s v="SilkSkin Lightweight Moisture Veil 100ml"/>
    <x v="0"/>
    <n v="50"/>
    <n v="26.55"/>
    <n v="1327.5"/>
    <n v="9"/>
    <n v="450"/>
    <n v="17.55"/>
    <n v="877.5"/>
    <n v="0.66101694915254239"/>
    <s v="C0067"/>
    <s v="Oberon Sterling"/>
    <s v="Rachel Owens"/>
    <x v="4"/>
    <x v="16"/>
    <s v="Springfield"/>
    <x v="3"/>
    <x v="1"/>
    <x v="0"/>
    <n v="25"/>
    <x v="3"/>
  </r>
  <r>
    <x v="278"/>
    <n v="60143"/>
    <x v="21"/>
    <x v="21"/>
    <s v="RadiantGlow Gel Cleanser 100ml"/>
    <x v="2"/>
    <n v="50"/>
    <n v="12.25"/>
    <n v="612.5"/>
    <n v="4.45"/>
    <n v="222.5"/>
    <n v="7.8"/>
    <n v="390"/>
    <n v="0.63673469387755099"/>
    <s v="C0026"/>
    <s v="Golden Aura Creations"/>
    <s v="Samuel Moore"/>
    <x v="0"/>
    <x v="0"/>
    <s v="Albuquerque"/>
    <x v="0"/>
    <x v="1"/>
    <x v="0"/>
    <n v="25"/>
    <x v="3"/>
  </r>
  <r>
    <x v="279"/>
    <n v="60144"/>
    <x v="20"/>
    <x v="20"/>
    <s v="VelvetSkin Renewing Scrub 100ml"/>
    <x v="7"/>
    <n v="100"/>
    <n v="20.849999999999998"/>
    <n v="2085"/>
    <n v="8.1999999999999993"/>
    <n v="820"/>
    <n v="12.649999999999999"/>
    <n v="1265"/>
    <n v="0.60671462829736211"/>
    <s v="C0115"/>
    <s v="BlossomWhisper Cosmetics"/>
    <s v="Andrew Parker"/>
    <x v="3"/>
    <x v="46"/>
    <s v="Portland"/>
    <x v="1"/>
    <x v="1"/>
    <x v="0"/>
    <n v="26"/>
    <x v="3"/>
  </r>
  <r>
    <x v="279"/>
    <n v="60145"/>
    <x v="0"/>
    <x v="0"/>
    <s v="HydraBloom Hydrating Moisturizer 100ml"/>
    <x v="0"/>
    <n v="200"/>
    <n v="24.85"/>
    <n v="4970"/>
    <n v="7.75"/>
    <n v="1550"/>
    <n v="17.100000000000001"/>
    <n v="3420"/>
    <n v="0.68812877263581484"/>
    <s v="C0011"/>
    <s v="Celestial Silk Luxe Skincare"/>
    <s v="Joseph Simmons"/>
    <x v="4"/>
    <x v="19"/>
    <s v="Minneapolis"/>
    <x v="3"/>
    <x v="1"/>
    <x v="0"/>
    <n v="26"/>
    <x v="3"/>
  </r>
  <r>
    <x v="279"/>
    <n v="60146"/>
    <x v="55"/>
    <x v="55"/>
    <s v="PureDerm Micro-Exfoliating Gel 50ml"/>
    <x v="7"/>
    <n v="50"/>
    <n v="17.649999999999999"/>
    <n v="882.49999999999989"/>
    <n v="7.55"/>
    <n v="377.5"/>
    <n v="10.099999999999998"/>
    <n v="504.99999999999989"/>
    <n v="0.57223796033994334"/>
    <s v="C0056"/>
    <s v="Imogen West"/>
    <s v="Ava Franklin"/>
    <x v="1"/>
    <x v="33"/>
    <s v="Little Rock"/>
    <x v="2"/>
    <x v="1"/>
    <x v="0"/>
    <n v="26"/>
    <x v="3"/>
  </r>
  <r>
    <x v="279"/>
    <n v="60147"/>
    <x v="10"/>
    <x v="10"/>
    <s v="LuminousGlow Tinted Sunscreen 50ml"/>
    <x v="3"/>
    <n v="100"/>
    <n v="16.95"/>
    <n v="1695"/>
    <n v="5.2"/>
    <n v="520"/>
    <n v="11.75"/>
    <n v="1175"/>
    <n v="0.69321533923303835"/>
    <s v="C0086"/>
    <s v="SparklingNova Corp."/>
    <s v="Jennifer Adams"/>
    <x v="1"/>
    <x v="10"/>
    <s v="Amarillo"/>
    <x v="2"/>
    <x v="1"/>
    <x v="0"/>
    <n v="26"/>
    <x v="3"/>
  </r>
  <r>
    <x v="279"/>
    <n v="60148"/>
    <x v="14"/>
    <x v="14"/>
    <s v="DewDrop Hydration Sheet Mask"/>
    <x v="5"/>
    <n v="150"/>
    <n v="17.350000000000001"/>
    <n v="2602.5"/>
    <n v="7.45"/>
    <n v="1117.5"/>
    <n v="9.9000000000000021"/>
    <n v="1485"/>
    <n v="0.57060518731988474"/>
    <s v="C0030"/>
    <s v="BlossomRadiance Essentials"/>
    <s v="Michael Evans"/>
    <x v="1"/>
    <x v="10"/>
    <s v="San Antonio"/>
    <x v="2"/>
    <x v="1"/>
    <x v="0"/>
    <n v="26"/>
    <x v="3"/>
  </r>
  <r>
    <x v="279"/>
    <n v="60149"/>
    <x v="0"/>
    <x v="0"/>
    <s v="HydraBloom Hydrating Moisturizer 100ml"/>
    <x v="0"/>
    <n v="150"/>
    <n v="24.85"/>
    <n v="3727.5"/>
    <n v="7.75"/>
    <n v="1162.5"/>
    <n v="17.100000000000001"/>
    <n v="2565"/>
    <n v="0.68812877263581484"/>
    <s v="C0073"/>
    <s v="Atlas Kingsley"/>
    <s v="David Carter"/>
    <x v="1"/>
    <x v="2"/>
    <s v="Rochester"/>
    <x v="1"/>
    <x v="1"/>
    <x v="0"/>
    <n v="26"/>
    <x v="3"/>
  </r>
  <r>
    <x v="279"/>
    <n v="60150"/>
    <x v="8"/>
    <x v="8"/>
    <s v="CrystalClear Hyaluronic Boost 30ml"/>
    <x v="1"/>
    <n v="100"/>
    <n v="19.100000000000001"/>
    <n v="1910.0000000000002"/>
    <n v="6.6"/>
    <n v="660"/>
    <n v="12.500000000000002"/>
    <n v="1250.0000000000002"/>
    <n v="0.65445026178010479"/>
    <s v="C0044"/>
    <s v="OpulentElixir Beauty"/>
    <s v="David Carter"/>
    <x v="1"/>
    <x v="2"/>
    <s v="Syracuse"/>
    <x v="1"/>
    <x v="1"/>
    <x v="0"/>
    <n v="26"/>
    <x v="3"/>
  </r>
  <r>
    <x v="279"/>
    <n v="60151"/>
    <x v="16"/>
    <x v="16"/>
    <s v="FreshWipe Cleansing Towelettes  80s"/>
    <x v="6"/>
    <n v="50"/>
    <n v="14.55"/>
    <n v="727.5"/>
    <n v="6.55"/>
    <n v="327.5"/>
    <n v="8"/>
    <n v="400"/>
    <n v="0.54982817869415812"/>
    <s v="C0100"/>
    <s v="AquaPulse Creations"/>
    <s v="Samantha Mitchell"/>
    <x v="4"/>
    <x v="17"/>
    <s v="Toledo"/>
    <x v="3"/>
    <x v="1"/>
    <x v="0"/>
    <n v="26"/>
    <x v="3"/>
  </r>
  <r>
    <x v="279"/>
    <n v="60152"/>
    <x v="38"/>
    <x v="38"/>
    <s v="CrystalGlow Gentle Exfoliator 100ml"/>
    <x v="7"/>
    <n v="50"/>
    <n v="19.95"/>
    <n v="997.5"/>
    <n v="7.45"/>
    <n v="372.5"/>
    <n v="12.5"/>
    <n v="625"/>
    <n v="0.62656641604010022"/>
    <s v="C0008"/>
    <s v="Serenity Sinclair"/>
    <s v="Ashley Turner"/>
    <x v="2"/>
    <x v="13"/>
    <s v="San Francisco"/>
    <x v="0"/>
    <x v="1"/>
    <x v="0"/>
    <n v="26"/>
    <x v="3"/>
  </r>
  <r>
    <x v="279"/>
    <n v="60153"/>
    <x v="13"/>
    <x v="13"/>
    <s v="LuminousGlow Tinted Sunscreen 100ml"/>
    <x v="3"/>
    <n v="50"/>
    <n v="26.35"/>
    <n v="1317.5"/>
    <n v="9"/>
    <n v="450"/>
    <n v="17.350000000000001"/>
    <n v="867.5"/>
    <n v="0.65844402277039848"/>
    <s v="C0065"/>
    <s v="CelestialGlow Essentials"/>
    <s v="Benjamin Lawson"/>
    <x v="1"/>
    <x v="25"/>
    <s v="Kansas City"/>
    <x v="3"/>
    <x v="1"/>
    <x v="0"/>
    <n v="26"/>
    <x v="3"/>
  </r>
  <r>
    <x v="280"/>
    <n v="60154"/>
    <x v="10"/>
    <x v="10"/>
    <s v="LuminousGlow Tinted Sunscreen 50ml"/>
    <x v="3"/>
    <n v="100"/>
    <n v="16.95"/>
    <n v="1695"/>
    <n v="5.2"/>
    <n v="520"/>
    <n v="11.75"/>
    <n v="1175"/>
    <n v="0.69321533923303835"/>
    <s v="C0020"/>
    <s v="Lyric Davenport"/>
    <s v="Elizabeth Young"/>
    <x v="2"/>
    <x v="13"/>
    <s v="San Diego"/>
    <x v="0"/>
    <x v="1"/>
    <x v="0"/>
    <n v="27"/>
    <x v="3"/>
  </r>
  <r>
    <x v="280"/>
    <n v="60155"/>
    <x v="12"/>
    <x v="12"/>
    <s v="PorePurify Exfoliating Tonic 150ml"/>
    <x v="4"/>
    <n v="200"/>
    <n v="15.95"/>
    <n v="3190"/>
    <n v="5.2"/>
    <n v="1040"/>
    <n v="10.75"/>
    <n v="2150"/>
    <n v="0.6739811912225705"/>
    <s v="C0074"/>
    <s v="Seraphina Wilde"/>
    <s v="Lauren King"/>
    <x v="4"/>
    <x v="41"/>
    <s v="Lincoln"/>
    <x v="3"/>
    <x v="1"/>
    <x v="0"/>
    <n v="27"/>
    <x v="3"/>
  </r>
  <r>
    <x v="280"/>
    <n v="60156"/>
    <x v="10"/>
    <x v="10"/>
    <s v="LuminousGlow Tinted Sunscreen 50ml"/>
    <x v="3"/>
    <n v="250"/>
    <n v="16.95"/>
    <n v="4237.5"/>
    <n v="5.2"/>
    <n v="1300"/>
    <n v="11.75"/>
    <n v="2937.5"/>
    <n v="0.69321533923303835"/>
    <s v="C0032"/>
    <s v="AquaFusion Incorporated"/>
    <s v="Ashley Turner"/>
    <x v="2"/>
    <x v="13"/>
    <s v="San Jose"/>
    <x v="0"/>
    <x v="1"/>
    <x v="0"/>
    <n v="27"/>
    <x v="3"/>
  </r>
  <r>
    <x v="280"/>
    <n v="60157"/>
    <x v="4"/>
    <x v="4"/>
    <s v="HydraBloom Hydrating Moisturizer 50ml"/>
    <x v="0"/>
    <n v="100"/>
    <n v="14.95"/>
    <n v="1495"/>
    <n v="4.45"/>
    <n v="445"/>
    <n v="10.5"/>
    <n v="1050"/>
    <n v="0.7023411371237458"/>
    <s v="C0090"/>
    <s v="CrystalCrest Incorporated"/>
    <s v="Ava Franklin"/>
    <x v="1"/>
    <x v="44"/>
    <s v="Southaven"/>
    <x v="2"/>
    <x v="1"/>
    <x v="0"/>
    <n v="27"/>
    <x v="3"/>
  </r>
  <r>
    <x v="280"/>
    <n v="60158"/>
    <x v="49"/>
    <x v="49"/>
    <s v="TimelessElixir Anti-Wrinkle Serum 50ml"/>
    <x v="1"/>
    <n v="100"/>
    <n v="37.549999999999997"/>
    <n v="3754.9999999999995"/>
    <n v="14.25"/>
    <n v="1425"/>
    <n v="23.299999999999997"/>
    <n v="2329.9999999999995"/>
    <n v="0.62050599201065237"/>
    <s v="C0001"/>
    <s v="Belle Glow Cosmetics"/>
    <s v="Elizabeth Young"/>
    <x v="2"/>
    <x v="13"/>
    <s v="Los Angeles"/>
    <x v="0"/>
    <x v="1"/>
    <x v="0"/>
    <n v="27"/>
    <x v="3"/>
  </r>
  <r>
    <x v="280"/>
    <n v="60159"/>
    <x v="8"/>
    <x v="8"/>
    <s v="CrystalClear Hyaluronic Boost 30ml"/>
    <x v="1"/>
    <n v="100"/>
    <n v="19.100000000000001"/>
    <n v="1910.0000000000002"/>
    <n v="6.6"/>
    <n v="660"/>
    <n v="12.500000000000002"/>
    <n v="1250.0000000000002"/>
    <n v="0.65445026178010479"/>
    <s v="C0048"/>
    <s v="Octavia Hart"/>
    <s v="Victoria Reed"/>
    <x v="2"/>
    <x v="24"/>
    <s v="Seattle"/>
    <x v="0"/>
    <x v="1"/>
    <x v="0"/>
    <n v="27"/>
    <x v="3"/>
  </r>
  <r>
    <x v="280"/>
    <n v="60160"/>
    <x v="2"/>
    <x v="2"/>
    <s v="TimelessElixir Anti-Wrinkle Serum 30m"/>
    <x v="1"/>
    <n v="100"/>
    <n v="25.3"/>
    <n v="2530"/>
    <n v="9.4"/>
    <n v="940"/>
    <n v="15.9"/>
    <n v="1590"/>
    <n v="0.62845849802371545"/>
    <s v="C0079"/>
    <s v="FusionDynamo Group"/>
    <s v="Rachel Owens"/>
    <x v="4"/>
    <x v="16"/>
    <s v="Peoria"/>
    <x v="3"/>
    <x v="1"/>
    <x v="0"/>
    <n v="27"/>
    <x v="3"/>
  </r>
  <r>
    <x v="280"/>
    <n v="60161"/>
    <x v="10"/>
    <x v="10"/>
    <s v="LuminousGlow Tinted Sunscreen 50ml"/>
    <x v="3"/>
    <n v="300"/>
    <n v="16.95"/>
    <n v="5085"/>
    <n v="5.2"/>
    <n v="1560"/>
    <n v="11.75"/>
    <n v="3525"/>
    <n v="0.69321533923303835"/>
    <s v="C0015"/>
    <s v="Octavia Grey"/>
    <s v="Benjamin Lawson"/>
    <x v="1"/>
    <x v="8"/>
    <s v="St. Louis"/>
    <x v="3"/>
    <x v="1"/>
    <x v="0"/>
    <n v="27"/>
    <x v="3"/>
  </r>
  <r>
    <x v="281"/>
    <n v="60162"/>
    <x v="34"/>
    <x v="34"/>
    <s v="HydraBloom Hydrating Moisturizer 30ml"/>
    <x v="0"/>
    <n v="150"/>
    <n v="8.1"/>
    <n v="1215"/>
    <n v="3.3"/>
    <n v="495"/>
    <n v="4.8"/>
    <n v="720"/>
    <n v="0.59259259259259256"/>
    <s v="C0061"/>
    <s v="Aurelia Quinn"/>
    <s v="Mia Hughes"/>
    <x v="2"/>
    <x v="13"/>
    <s v="Oakland"/>
    <x v="0"/>
    <x v="1"/>
    <x v="0"/>
    <n v="28"/>
    <x v="3"/>
  </r>
  <r>
    <x v="281"/>
    <n v="60163"/>
    <x v="37"/>
    <x v="37"/>
    <s v="SunGuard Shield SPF 50+ 100ml"/>
    <x v="3"/>
    <n v="50"/>
    <n v="24.75"/>
    <n v="1237.5"/>
    <n v="7.75"/>
    <n v="387.5"/>
    <n v="17"/>
    <n v="850"/>
    <n v="0.68686868686868685"/>
    <s v="C0029"/>
    <s v="OpulentSilk Beauty"/>
    <s v="Samantha Mitchell"/>
    <x v="4"/>
    <x v="15"/>
    <s v="Louisville"/>
    <x v="2"/>
    <x v="1"/>
    <x v="0"/>
    <n v="28"/>
    <x v="3"/>
  </r>
  <r>
    <x v="281"/>
    <n v="60164"/>
    <x v="10"/>
    <x v="10"/>
    <s v="LuminousGlow Tinted Sunscreen 50ml"/>
    <x v="3"/>
    <n v="250"/>
    <n v="16.95"/>
    <n v="4237.5"/>
    <n v="5.2"/>
    <n v="1300"/>
    <n v="11.75"/>
    <n v="2937.5"/>
    <n v="0.69321533923303835"/>
    <s v="C0106"/>
    <s v="StarryRadiance Cosmetix"/>
    <s v="Lauren King"/>
    <x v="4"/>
    <x v="18"/>
    <s v="Iowa City"/>
    <x v="3"/>
    <x v="1"/>
    <x v="0"/>
    <n v="28"/>
    <x v="3"/>
  </r>
  <r>
    <x v="281"/>
    <n v="60165"/>
    <x v="25"/>
    <x v="25"/>
    <s v="PureFoam Renewing Cleanser 100ml"/>
    <x v="2"/>
    <n v="50"/>
    <n v="12.45"/>
    <n v="622.5"/>
    <n v="5.2"/>
    <n v="260"/>
    <n v="7.2499999999999991"/>
    <n v="362.5"/>
    <n v="0.58232931726907633"/>
    <s v="C0006"/>
    <s v="Maeve Kingsley"/>
    <s v="Christopher Green"/>
    <x v="0"/>
    <x v="21"/>
    <s v="Las Vegas"/>
    <x v="0"/>
    <x v="1"/>
    <x v="0"/>
    <n v="28"/>
    <x v="3"/>
  </r>
  <r>
    <x v="281"/>
    <n v="60166"/>
    <x v="54"/>
    <x v="54"/>
    <s v="LuxeSilk Oil Cleansing Essence 200 ml"/>
    <x v="2"/>
    <n v="50"/>
    <n v="25.75"/>
    <n v="1287.5"/>
    <n v="11.25"/>
    <n v="562.5"/>
    <n v="14.5"/>
    <n v="725"/>
    <n v="0.56310679611650483"/>
    <s v="C0053"/>
    <s v="QuantumPulse Systems"/>
    <s v="Samantha Mitchell"/>
    <x v="4"/>
    <x v="17"/>
    <s v="Cleveland"/>
    <x v="3"/>
    <x v="1"/>
    <x v="0"/>
    <n v="28"/>
    <x v="3"/>
  </r>
  <r>
    <x v="281"/>
    <n v="60167"/>
    <x v="38"/>
    <x v="38"/>
    <s v="CrystalGlow Gentle Exfoliator 100ml"/>
    <x v="7"/>
    <n v="50"/>
    <n v="19.95"/>
    <n v="997.5"/>
    <n v="7.45"/>
    <n v="372.5"/>
    <n v="12.5"/>
    <n v="625"/>
    <n v="0.62656641604010022"/>
    <s v="C0087"/>
    <s v="QuantumRise Corp."/>
    <s v="Daniel Nelson"/>
    <x v="0"/>
    <x v="30"/>
    <s v="Colorado Springs"/>
    <x v="0"/>
    <x v="1"/>
    <x v="0"/>
    <n v="28"/>
    <x v="3"/>
  </r>
  <r>
    <x v="281"/>
    <n v="60168"/>
    <x v="25"/>
    <x v="25"/>
    <s v="PureFoam Renewing Cleanser 100ml"/>
    <x v="2"/>
    <n v="150"/>
    <n v="12.45"/>
    <n v="1867.5"/>
    <n v="5.2"/>
    <n v="780"/>
    <n v="7.2499999999999991"/>
    <n v="1087.5"/>
    <n v="0.58232931726907633"/>
    <s v="C0016"/>
    <s v="Griffin Maddox"/>
    <s v="Rachel Owens"/>
    <x v="4"/>
    <x v="16"/>
    <s v="Chicago"/>
    <x v="3"/>
    <x v="1"/>
    <x v="0"/>
    <n v="28"/>
    <x v="3"/>
  </r>
  <r>
    <x v="281"/>
    <n v="60169"/>
    <x v="11"/>
    <x v="11"/>
    <s v="ClearSkies UV Defense SPF 30 100ml"/>
    <x v="3"/>
    <n v="350"/>
    <n v="32.549999999999997"/>
    <n v="11392.499999999998"/>
    <n v="11.25"/>
    <n v="3937.5"/>
    <n v="21.299999999999997"/>
    <n v="7454.9999999999982"/>
    <n v="0.65437788018433174"/>
    <s v="C0070"/>
    <s v="PurePetals Beauty"/>
    <s v="Nicholas Coleman"/>
    <x v="4"/>
    <x v="27"/>
    <s v="Lansing"/>
    <x v="3"/>
    <x v="1"/>
    <x v="0"/>
    <n v="28"/>
    <x v="3"/>
  </r>
  <r>
    <x v="281"/>
    <n v="60170"/>
    <x v="10"/>
    <x v="10"/>
    <s v="LuminousGlow Tinted Sunscreen 50ml"/>
    <x v="3"/>
    <n v="150"/>
    <n v="16.95"/>
    <n v="2542.5"/>
    <n v="5.2"/>
    <n v="780"/>
    <n v="11.75"/>
    <n v="1762.5"/>
    <n v="0.69321533923303835"/>
    <s v="C0036"/>
    <s v="MoonlightHarbor Beauty"/>
    <s v="Rachel Owens"/>
    <x v="4"/>
    <x v="31"/>
    <s v="Milwaukee"/>
    <x v="3"/>
    <x v="1"/>
    <x v="0"/>
    <n v="28"/>
    <x v="3"/>
  </r>
  <r>
    <x v="282"/>
    <n v="60171"/>
    <x v="22"/>
    <x v="22"/>
    <s v="PurePurge Micellar Cleansing Water 150ml"/>
    <x v="6"/>
    <n v="50"/>
    <n v="10.050000000000001"/>
    <n v="502.50000000000006"/>
    <n v="4.45"/>
    <n v="222.5"/>
    <n v="5.6000000000000005"/>
    <n v="280.00000000000006"/>
    <n v="0.55721393034825872"/>
    <s v="C0097"/>
    <s v="Leander Wilde"/>
    <s v="Lauren King"/>
    <x v="4"/>
    <x v="11"/>
    <s v="Rapid City"/>
    <x v="3"/>
    <x v="1"/>
    <x v="0"/>
    <n v="29"/>
    <x v="4"/>
  </r>
  <r>
    <x v="282"/>
    <n v="60172"/>
    <x v="23"/>
    <x v="23"/>
    <s v="RadiantGlow Gel Cleanser 50ml"/>
    <x v="2"/>
    <n v="100"/>
    <n v="4.7"/>
    <n v="470"/>
    <n v="2.2999999999999998"/>
    <n v="230"/>
    <n v="2.4000000000000004"/>
    <n v="240"/>
    <n v="0.51063829787234039"/>
    <s v="C0020"/>
    <s v="Lyric Davenport"/>
    <s v="Elizabeth Young"/>
    <x v="2"/>
    <x v="13"/>
    <s v="San Diego"/>
    <x v="0"/>
    <x v="1"/>
    <x v="0"/>
    <n v="29"/>
    <x v="4"/>
  </r>
  <r>
    <x v="282"/>
    <n v="60173"/>
    <x v="37"/>
    <x v="37"/>
    <s v="SunGuard Shield SPF 50+ 100ml"/>
    <x v="3"/>
    <n v="250"/>
    <n v="24.75"/>
    <n v="6187.5"/>
    <n v="7.75"/>
    <n v="1937.5"/>
    <n v="17"/>
    <n v="4250"/>
    <n v="0.68686868686868685"/>
    <s v="C0050"/>
    <s v="SolarLuxe Incorporated"/>
    <s v="Joseph Simmons"/>
    <x v="4"/>
    <x v="28"/>
    <s v="Fargo"/>
    <x v="3"/>
    <x v="1"/>
    <x v="0"/>
    <n v="29"/>
    <x v="4"/>
  </r>
  <r>
    <x v="282"/>
    <n v="60174"/>
    <x v="1"/>
    <x v="1"/>
    <s v="VitaGlow Brightening Serum 30ml"/>
    <x v="1"/>
    <n v="200"/>
    <n v="22.1"/>
    <n v="4420"/>
    <n v="7.6"/>
    <n v="1520"/>
    <n v="14.500000000000002"/>
    <n v="2900"/>
    <n v="0.65610859728506787"/>
    <s v="C0077"/>
    <s v="EmeraldSphere Solutions"/>
    <s v="Grace Allen"/>
    <x v="2"/>
    <x v="20"/>
    <s v="Fairbanks"/>
    <x v="0"/>
    <x v="1"/>
    <x v="0"/>
    <n v="29"/>
    <x v="4"/>
  </r>
  <r>
    <x v="282"/>
    <n v="60175"/>
    <x v="12"/>
    <x v="12"/>
    <s v="PorePurify Exfoliating Tonic 150ml"/>
    <x v="4"/>
    <n v="100"/>
    <n v="15.95"/>
    <n v="1595"/>
    <n v="5.2"/>
    <n v="520"/>
    <n v="10.75"/>
    <n v="1075"/>
    <n v="0.6739811912225705"/>
    <s v="C0013"/>
    <s v="Seraphina Sinclair"/>
    <s v="Jessica Foster"/>
    <x v="2"/>
    <x v="20"/>
    <s v="Wasilla"/>
    <x v="0"/>
    <x v="1"/>
    <x v="0"/>
    <n v="29"/>
    <x v="4"/>
  </r>
  <r>
    <x v="282"/>
    <n v="60176"/>
    <x v="36"/>
    <x v="36"/>
    <s v="CrystalGlow Gentle Exfoliator 50ml"/>
    <x v="7"/>
    <n v="100"/>
    <n v="14.15"/>
    <n v="1415"/>
    <n v="5.45"/>
    <n v="545"/>
    <n v="8.6999999999999993"/>
    <n v="870"/>
    <n v="0.61484098939929333"/>
    <s v="C0064"/>
    <s v="DiamondElegance Beauty"/>
    <s v="Jessica Foster"/>
    <x v="2"/>
    <x v="20"/>
    <s v="Kodiak"/>
    <x v="0"/>
    <x v="1"/>
    <x v="0"/>
    <n v="29"/>
    <x v="4"/>
  </r>
  <r>
    <x v="282"/>
    <n v="60177"/>
    <x v="1"/>
    <x v="1"/>
    <s v="VitaGlow Brightening Serum 30ml"/>
    <x v="1"/>
    <n v="150"/>
    <n v="22.1"/>
    <n v="3315"/>
    <n v="7.6"/>
    <n v="1140"/>
    <n v="14.500000000000002"/>
    <n v="2175"/>
    <n v="0.65610859728506787"/>
    <s v="C0031"/>
    <s v="StellarWings Incorporated"/>
    <s v="Matthew Walker"/>
    <x v="1"/>
    <x v="23"/>
    <s v="Atlanta"/>
    <x v="2"/>
    <x v="1"/>
    <x v="0"/>
    <n v="29"/>
    <x v="4"/>
  </r>
  <r>
    <x v="283"/>
    <n v="60178"/>
    <x v="3"/>
    <x v="3"/>
    <s v="RadiantGlow Gel Cleanser 200ml"/>
    <x v="2"/>
    <n v="200"/>
    <n v="20.350000000000001"/>
    <n v="4070.0000000000005"/>
    <n v="7.75"/>
    <n v="1550"/>
    <n v="12.600000000000001"/>
    <n v="2520.0000000000005"/>
    <n v="0.61916461916461918"/>
    <s v="C0089"/>
    <s v="TerraFusion Group"/>
    <s v="Andrew Parker"/>
    <x v="3"/>
    <x v="36"/>
    <s v="Montpelier"/>
    <x v="1"/>
    <x v="1"/>
    <x v="1"/>
    <n v="1"/>
    <x v="4"/>
  </r>
  <r>
    <x v="283"/>
    <n v="60179"/>
    <x v="11"/>
    <x v="11"/>
    <s v="ClearSkies UV Defense SPF 30 100ml"/>
    <x v="3"/>
    <n v="300"/>
    <n v="32.549999999999997"/>
    <n v="9765"/>
    <n v="11.25"/>
    <n v="3375"/>
    <n v="21.299999999999997"/>
    <n v="6390"/>
    <n v="0.65437788018433185"/>
    <s v="C0040"/>
    <s v="Atticus Quinn"/>
    <s v="Emily Clarke"/>
    <x v="3"/>
    <x v="29"/>
    <s v="Charlotte"/>
    <x v="2"/>
    <x v="1"/>
    <x v="1"/>
    <n v="1"/>
    <x v="4"/>
  </r>
  <r>
    <x v="283"/>
    <n v="60180"/>
    <x v="1"/>
    <x v="1"/>
    <s v="VitaGlow Brightening Serum 30ml"/>
    <x v="1"/>
    <n v="50"/>
    <n v="22.1"/>
    <n v="1105"/>
    <n v="7.6"/>
    <n v="380"/>
    <n v="14.500000000000002"/>
    <n v="725"/>
    <n v="0.65610859728506787"/>
    <s v="C0103"/>
    <s v="ThunderSphere Corp."/>
    <s v="Ashley Turner"/>
    <x v="2"/>
    <x v="13"/>
    <s v="Riverside"/>
    <x v="0"/>
    <x v="1"/>
    <x v="1"/>
    <n v="1"/>
    <x v="4"/>
  </r>
  <r>
    <x v="283"/>
    <n v="60181"/>
    <x v="16"/>
    <x v="16"/>
    <s v="FreshWipe Cleansing Towelettes  80s"/>
    <x v="6"/>
    <n v="50"/>
    <n v="14.55"/>
    <n v="727.5"/>
    <n v="6.55"/>
    <n v="327.5"/>
    <n v="8"/>
    <n v="400"/>
    <n v="0.54982817869415812"/>
    <s v="C0013"/>
    <s v="Seraphina Sinclair"/>
    <s v="Jessica Foster"/>
    <x v="2"/>
    <x v="20"/>
    <s v="Wasilla"/>
    <x v="0"/>
    <x v="1"/>
    <x v="1"/>
    <n v="1"/>
    <x v="4"/>
  </r>
  <r>
    <x v="283"/>
    <n v="60182"/>
    <x v="16"/>
    <x v="16"/>
    <s v="FreshWipe Cleansing Towelettes  80s"/>
    <x v="6"/>
    <n v="50"/>
    <n v="14.55"/>
    <n v="727.5"/>
    <n v="6.55"/>
    <n v="327.5"/>
    <n v="8"/>
    <n v="400"/>
    <n v="0.54982817869415812"/>
    <s v="C0055"/>
    <s v="TimelessAura Luxe Skincare"/>
    <s v="Samantha Mitchell"/>
    <x v="4"/>
    <x v="32"/>
    <s v="Charleston"/>
    <x v="2"/>
    <x v="1"/>
    <x v="1"/>
    <n v="1"/>
    <x v="4"/>
  </r>
  <r>
    <x v="283"/>
    <n v="60183"/>
    <x v="24"/>
    <x v="24"/>
    <s v="PureFoam Renewing Cleanser 200ml"/>
    <x v="2"/>
    <n v="150"/>
    <n v="22.55"/>
    <n v="3382.5"/>
    <n v="9"/>
    <n v="1350"/>
    <n v="13.55"/>
    <n v="2032.5"/>
    <n v="0.60088691796008864"/>
    <s v="C0111"/>
    <s v="CelestialHarmony Essentials"/>
    <s v="Matthew Walker"/>
    <x v="1"/>
    <x v="40"/>
    <s v="Memphis"/>
    <x v="2"/>
    <x v="1"/>
    <x v="1"/>
    <n v="1"/>
    <x v="4"/>
  </r>
  <r>
    <x v="284"/>
    <n v="60184"/>
    <x v="0"/>
    <x v="0"/>
    <s v="HydraBloom Hydrating Moisturizer 100ml"/>
    <x v="0"/>
    <n v="150"/>
    <n v="24.85"/>
    <n v="3727.5"/>
    <n v="7.75"/>
    <n v="1162.5"/>
    <n v="17.100000000000001"/>
    <n v="2565"/>
    <n v="0.68812877263581484"/>
    <s v="C0008"/>
    <s v="Serenity Sinclair"/>
    <s v="Ashley Turner"/>
    <x v="2"/>
    <x v="13"/>
    <s v="San Francisco"/>
    <x v="0"/>
    <x v="1"/>
    <x v="1"/>
    <n v="2"/>
    <x v="4"/>
  </r>
  <r>
    <x v="284"/>
    <n v="60185"/>
    <x v="4"/>
    <x v="4"/>
    <s v="HydraBloom Hydrating Moisturizer 50ml"/>
    <x v="0"/>
    <n v="200"/>
    <n v="14.95"/>
    <n v="2990"/>
    <n v="4.45"/>
    <n v="890"/>
    <n v="10.5"/>
    <n v="2100"/>
    <n v="0.7023411371237458"/>
    <s v="C0041"/>
    <s v="Cassiopeia Dawson"/>
    <s v="Benjamin Lawson"/>
    <x v="1"/>
    <x v="5"/>
    <s v="Oklahoma City"/>
    <x v="2"/>
    <x v="1"/>
    <x v="1"/>
    <n v="2"/>
    <x v="4"/>
  </r>
  <r>
    <x v="284"/>
    <n v="60186"/>
    <x v="4"/>
    <x v="4"/>
    <s v="HydraBloom Hydrating Moisturizer 50ml"/>
    <x v="0"/>
    <n v="50"/>
    <n v="14.95"/>
    <n v="747.5"/>
    <n v="4.45"/>
    <n v="222.5"/>
    <n v="10.5"/>
    <n v="525"/>
    <n v="0.7023411371237458"/>
    <s v="C0033"/>
    <s v="ZenithGrove Solutions"/>
    <s v="Ava Franklin"/>
    <x v="1"/>
    <x v="26"/>
    <s v="Birmingham"/>
    <x v="2"/>
    <x v="1"/>
    <x v="1"/>
    <n v="2"/>
    <x v="4"/>
  </r>
  <r>
    <x v="284"/>
    <n v="60187"/>
    <x v="46"/>
    <x v="46"/>
    <s v="PorePurify Exfoliating Tonic 100ml"/>
    <x v="4"/>
    <n v="200"/>
    <n v="9.3000000000000007"/>
    <n v="1860.0000000000002"/>
    <n v="3.8"/>
    <n v="760"/>
    <n v="5.5000000000000009"/>
    <n v="1100.0000000000002"/>
    <n v="0.59139784946236562"/>
    <s v="C0095"/>
    <s v="OpalBlossom Beauty"/>
    <s v="Jessica Foster"/>
    <x v="2"/>
    <x v="20"/>
    <s v="Seward"/>
    <x v="0"/>
    <x v="1"/>
    <x v="1"/>
    <n v="2"/>
    <x v="4"/>
  </r>
  <r>
    <x v="284"/>
    <n v="60188"/>
    <x v="50"/>
    <x v="50"/>
    <s v="SilkSkin Lightweight Moisture Veil 50ml"/>
    <x v="0"/>
    <n v="200"/>
    <n v="16.349999999999998"/>
    <n v="3269.9999999999995"/>
    <n v="5.2"/>
    <n v="1040"/>
    <n v="11.149999999999999"/>
    <n v="2229.9999999999995"/>
    <n v="0.68195718654434245"/>
    <s v="C0055"/>
    <s v="TimelessAura Luxe Skincare"/>
    <s v="Samantha Mitchell"/>
    <x v="4"/>
    <x v="32"/>
    <s v="Charleston"/>
    <x v="2"/>
    <x v="1"/>
    <x v="1"/>
    <n v="2"/>
    <x v="4"/>
  </r>
  <r>
    <x v="284"/>
    <n v="60189"/>
    <x v="16"/>
    <x v="16"/>
    <s v="FreshWipe Cleansing Towelettes  80s"/>
    <x v="6"/>
    <n v="50"/>
    <n v="14.55"/>
    <n v="727.5"/>
    <n v="6.55"/>
    <n v="327.5"/>
    <n v="8"/>
    <n v="400"/>
    <n v="0.54982817869415812"/>
    <s v="C0084"/>
    <s v="RadiantPetals Skincare"/>
    <s v="Joseph Simmons"/>
    <x v="4"/>
    <x v="28"/>
    <s v="Bismarck"/>
    <x v="3"/>
    <x v="1"/>
    <x v="1"/>
    <n v="2"/>
    <x v="4"/>
  </r>
  <r>
    <x v="284"/>
    <n v="60190"/>
    <x v="1"/>
    <x v="1"/>
    <s v="VitaGlow Brightening Serum 30ml"/>
    <x v="1"/>
    <n v="50"/>
    <n v="22.1"/>
    <n v="1105"/>
    <n v="7.6"/>
    <n v="380"/>
    <n v="14.500000000000002"/>
    <n v="725"/>
    <n v="0.65610859728506787"/>
    <s v="C0017"/>
    <s v="Seraphina Hart"/>
    <s v="David Carter"/>
    <x v="1"/>
    <x v="2"/>
    <s v="Buffalo"/>
    <x v="1"/>
    <x v="1"/>
    <x v="1"/>
    <n v="2"/>
    <x v="4"/>
  </r>
  <r>
    <x v="285"/>
    <n v="60191"/>
    <x v="4"/>
    <x v="4"/>
    <s v="HydraBloom Hydrating Moisturizer 50ml"/>
    <x v="0"/>
    <n v="200"/>
    <n v="14.95"/>
    <n v="2990"/>
    <n v="4.45"/>
    <n v="890"/>
    <n v="10.5"/>
    <n v="2100"/>
    <n v="0.7023411371237458"/>
    <s v="C0078"/>
    <s v="CosmoLink Incorporated"/>
    <s v="William Jenkins"/>
    <x v="3"/>
    <x v="6"/>
    <s v="Jacksonville"/>
    <x v="2"/>
    <x v="1"/>
    <x v="1"/>
    <n v="3"/>
    <x v="4"/>
  </r>
  <r>
    <x v="285"/>
    <n v="60192"/>
    <x v="4"/>
    <x v="4"/>
    <s v="HydraBloom Hydrating Moisturizer 50ml"/>
    <x v="0"/>
    <n v="150"/>
    <n v="14.95"/>
    <n v="2242.5"/>
    <n v="4.45"/>
    <n v="667.5"/>
    <n v="10.5"/>
    <n v="1575"/>
    <n v="0.7023411371237458"/>
    <s v="C0044"/>
    <s v="OpulentElixir Beauty"/>
    <s v="David Carter"/>
    <x v="1"/>
    <x v="2"/>
    <s v="Syracuse"/>
    <x v="1"/>
    <x v="1"/>
    <x v="1"/>
    <n v="3"/>
    <x v="4"/>
  </r>
  <r>
    <x v="285"/>
    <n v="60193"/>
    <x v="40"/>
    <x v="40"/>
    <s v="CalmBliss Soothing Toner 150ml"/>
    <x v="4"/>
    <n v="100"/>
    <n v="19.25"/>
    <n v="1925"/>
    <n v="6.55"/>
    <n v="655"/>
    <n v="12.7"/>
    <n v="1270"/>
    <n v="0.65974025974025974"/>
    <s v="C0101"/>
    <s v="TechnoCraft Corp."/>
    <s v="Samuel Moore"/>
    <x v="0"/>
    <x v="0"/>
    <s v="Roswell"/>
    <x v="0"/>
    <x v="1"/>
    <x v="1"/>
    <n v="3"/>
    <x v="4"/>
  </r>
  <r>
    <x v="285"/>
    <n v="60194"/>
    <x v="53"/>
    <x v="53"/>
    <s v="DreamSoothe Overnight Mask 100g"/>
    <x v="5"/>
    <n v="150"/>
    <n v="21.75"/>
    <n v="3262.5"/>
    <n v="9.5500000000000007"/>
    <n v="1432.5"/>
    <n v="12.2"/>
    <n v="1830"/>
    <n v="0.56091954022988511"/>
    <s v="C0021"/>
    <s v="Horizon Luxe Ventures"/>
    <s v="William Jenkins"/>
    <x v="3"/>
    <x v="6"/>
    <s v="Orlando"/>
    <x v="2"/>
    <x v="1"/>
    <x v="1"/>
    <n v="3"/>
    <x v="4"/>
  </r>
  <r>
    <x v="285"/>
    <n v="60195"/>
    <x v="1"/>
    <x v="1"/>
    <s v="VitaGlow Brightening Serum 30ml"/>
    <x v="1"/>
    <n v="150"/>
    <n v="22.1"/>
    <n v="3315"/>
    <n v="7.6"/>
    <n v="1140"/>
    <n v="14.500000000000002"/>
    <n v="2175"/>
    <n v="0.65610859728506787"/>
    <s v="C0036"/>
    <s v="MoonlightHarbor Beauty"/>
    <s v="Rachel Owens"/>
    <x v="4"/>
    <x v="31"/>
    <s v="Milwaukee"/>
    <x v="3"/>
    <x v="1"/>
    <x v="1"/>
    <n v="3"/>
    <x v="4"/>
  </r>
  <r>
    <x v="285"/>
    <n v="60196"/>
    <x v="48"/>
    <x v="48"/>
    <s v="CrystalGlow Gentle Exfoliator 150ml"/>
    <x v="7"/>
    <n v="50"/>
    <n v="24.75"/>
    <n v="1237.5"/>
    <n v="10.75"/>
    <n v="537.5"/>
    <n v="14"/>
    <n v="700"/>
    <n v="0.56565656565656564"/>
    <s v="C0011"/>
    <s v="Celestial Silk Luxe Skincare"/>
    <s v="Joseph Simmons"/>
    <x v="4"/>
    <x v="19"/>
    <s v="Minneapolis"/>
    <x v="3"/>
    <x v="1"/>
    <x v="1"/>
    <n v="3"/>
    <x v="4"/>
  </r>
  <r>
    <x v="285"/>
    <n v="60197"/>
    <x v="43"/>
    <x v="43"/>
    <s v="PureFoam Renewing Cleanser 50ml"/>
    <x v="2"/>
    <n v="200"/>
    <n v="7"/>
    <n v="1400"/>
    <n v="2.8"/>
    <n v="560"/>
    <n v="4.2"/>
    <n v="840"/>
    <n v="0.6"/>
    <s v="C0059"/>
    <s v="Eamon Kingsley"/>
    <s v="James Edwards"/>
    <x v="3"/>
    <x v="37"/>
    <s v="Newark"/>
    <x v="1"/>
    <x v="1"/>
    <x v="1"/>
    <n v="3"/>
    <x v="4"/>
  </r>
  <r>
    <x v="285"/>
    <n v="60198"/>
    <x v="21"/>
    <x v="21"/>
    <s v="RadiantGlow Gel Cleanser 100ml"/>
    <x v="2"/>
    <n v="150"/>
    <n v="12.25"/>
    <n v="1837.5"/>
    <n v="4.45"/>
    <n v="667.5"/>
    <n v="7.8"/>
    <n v="1170"/>
    <n v="0.63673469387755099"/>
    <s v="C0026"/>
    <s v="Golden Aura Creations"/>
    <s v="Samuel Moore"/>
    <x v="0"/>
    <x v="0"/>
    <s v="Albuquerque"/>
    <x v="0"/>
    <x v="1"/>
    <x v="1"/>
    <n v="3"/>
    <x v="4"/>
  </r>
  <r>
    <x v="286"/>
    <n v="60199"/>
    <x v="11"/>
    <x v="11"/>
    <s v="ClearSkies UV Defense SPF 30 100ml"/>
    <x v="3"/>
    <n v="300"/>
    <n v="32.549999999999997"/>
    <n v="9765"/>
    <n v="11.25"/>
    <n v="3375"/>
    <n v="21.299999999999997"/>
    <n v="6390"/>
    <n v="0.65437788018433185"/>
    <s v="C0103"/>
    <s v="ThunderSphere Corp."/>
    <s v="Ashley Turner"/>
    <x v="2"/>
    <x v="13"/>
    <s v="Riverside"/>
    <x v="0"/>
    <x v="1"/>
    <x v="1"/>
    <n v="4"/>
    <x v="4"/>
  </r>
  <r>
    <x v="286"/>
    <n v="60200"/>
    <x v="65"/>
    <x v="65"/>
    <s v="VelvetSkin Renewing Scrub 150ml"/>
    <x v="7"/>
    <n v="50"/>
    <n v="28.15"/>
    <n v="1407.5"/>
    <n v="12"/>
    <n v="600"/>
    <n v="16.149999999999999"/>
    <n v="807.5"/>
    <n v="0.57371225577264651"/>
    <s v="C0069"/>
    <s v="RadiantElixir Skincare"/>
    <s v="Olivia Harrison"/>
    <x v="3"/>
    <x v="39"/>
    <s v="Wilmington"/>
    <x v="2"/>
    <x v="1"/>
    <x v="1"/>
    <n v="4"/>
    <x v="4"/>
  </r>
  <r>
    <x v="286"/>
    <n v="60201"/>
    <x v="1"/>
    <x v="1"/>
    <s v="VitaGlow Brightening Serum 30ml"/>
    <x v="1"/>
    <n v="50"/>
    <n v="22.1"/>
    <n v="1105"/>
    <n v="7.6"/>
    <n v="380"/>
    <n v="14.500000000000002"/>
    <n v="725"/>
    <n v="0.65610859728506787"/>
    <s v="C0001"/>
    <s v="Belle Glow Cosmetics"/>
    <s v="Elizabeth Young"/>
    <x v="2"/>
    <x v="13"/>
    <s v="Los Angeles"/>
    <x v="0"/>
    <x v="1"/>
    <x v="1"/>
    <n v="4"/>
    <x v="4"/>
  </r>
  <r>
    <x v="286"/>
    <n v="60202"/>
    <x v="0"/>
    <x v="0"/>
    <s v="HydraBloom Hydrating Moisturizer 100ml"/>
    <x v="0"/>
    <n v="100"/>
    <n v="24.85"/>
    <n v="2485"/>
    <n v="7.75"/>
    <n v="775"/>
    <n v="17.100000000000001"/>
    <n v="1710"/>
    <n v="0.68812877263581484"/>
    <s v="C0049"/>
    <s v="PinnacleSage Group"/>
    <s v="Ava Franklin"/>
    <x v="1"/>
    <x v="12"/>
    <s v="New Orleans"/>
    <x v="2"/>
    <x v="1"/>
    <x v="1"/>
    <n v="4"/>
    <x v="4"/>
  </r>
  <r>
    <x v="286"/>
    <n v="60203"/>
    <x v="60"/>
    <x v="60"/>
    <s v="ElixirMelt Makeup Remover Oil  200ml"/>
    <x v="6"/>
    <n v="50"/>
    <n v="19.850000000000001"/>
    <n v="992.50000000000011"/>
    <n v="9"/>
    <n v="450"/>
    <n v="10.850000000000001"/>
    <n v="542.50000000000011"/>
    <n v="0.54659949622166248"/>
    <s v="C0075"/>
    <s v="Ignatius Flynn"/>
    <s v="Samuel Moore"/>
    <x v="0"/>
    <x v="1"/>
    <s v="Flagstaff"/>
    <x v="0"/>
    <x v="1"/>
    <x v="1"/>
    <n v="4"/>
    <x v="4"/>
  </r>
  <r>
    <x v="286"/>
    <n v="60204"/>
    <x v="21"/>
    <x v="21"/>
    <s v="RadiantGlow Gel Cleanser 100ml"/>
    <x v="2"/>
    <n v="100"/>
    <n v="12.25"/>
    <n v="1225"/>
    <n v="4.45"/>
    <n v="445"/>
    <n v="7.8"/>
    <n v="780"/>
    <n v="0.63673469387755099"/>
    <s v="C0016"/>
    <s v="Griffin Maddox"/>
    <s v="Rachel Owens"/>
    <x v="4"/>
    <x v="16"/>
    <s v="Chicago"/>
    <x v="3"/>
    <x v="1"/>
    <x v="1"/>
    <n v="4"/>
    <x v="4"/>
  </r>
  <r>
    <x v="286"/>
    <n v="60205"/>
    <x v="0"/>
    <x v="0"/>
    <s v="HydraBloom Hydrating Moisturizer 100ml"/>
    <x v="0"/>
    <n v="100"/>
    <n v="24.85"/>
    <n v="2485"/>
    <n v="7.75"/>
    <n v="775"/>
    <n v="17.100000000000001"/>
    <n v="1710"/>
    <n v="0.68812877263581484"/>
    <s v="C0071"/>
    <s v="Cressida Steele"/>
    <s v="Matthew Walker"/>
    <x v="1"/>
    <x v="40"/>
    <s v="Nashville"/>
    <x v="2"/>
    <x v="1"/>
    <x v="1"/>
    <n v="4"/>
    <x v="4"/>
  </r>
  <r>
    <x v="286"/>
    <n v="60206"/>
    <x v="11"/>
    <x v="11"/>
    <s v="ClearSkies UV Defense SPF 30 100ml"/>
    <x v="3"/>
    <n v="100"/>
    <n v="32.549999999999997"/>
    <n v="3254.9999999999995"/>
    <n v="11.25"/>
    <n v="1125"/>
    <n v="21.299999999999997"/>
    <n v="2129.9999999999995"/>
    <n v="0.65437788018433174"/>
    <s v="C0037"/>
    <s v="PureWhisper Essentials"/>
    <s v="Lauren King"/>
    <x v="4"/>
    <x v="18"/>
    <s v="Des Moines"/>
    <x v="3"/>
    <x v="1"/>
    <x v="1"/>
    <n v="4"/>
    <x v="4"/>
  </r>
  <r>
    <x v="286"/>
    <n v="60207"/>
    <x v="10"/>
    <x v="10"/>
    <s v="LuminousGlow Tinted Sunscreen 50ml"/>
    <x v="3"/>
    <n v="350"/>
    <n v="16.95"/>
    <n v="5932.5"/>
    <n v="5.2"/>
    <n v="1820"/>
    <n v="11.75"/>
    <n v="4112.5"/>
    <n v="0.69321533923303835"/>
    <s v="C0105"/>
    <s v="TimelessBloom Luxe Skincare"/>
    <s v="Jennifer Adams"/>
    <x v="1"/>
    <x v="10"/>
    <s v="Corpus Christi"/>
    <x v="2"/>
    <x v="1"/>
    <x v="1"/>
    <n v="4"/>
    <x v="4"/>
  </r>
  <r>
    <x v="287"/>
    <n v="60208"/>
    <x v="20"/>
    <x v="20"/>
    <s v="VelvetSkin Renewing Scrub 100ml"/>
    <x v="7"/>
    <n v="200"/>
    <n v="20.849999999999998"/>
    <n v="4170"/>
    <n v="8.1999999999999993"/>
    <n v="1640"/>
    <n v="12.649999999999999"/>
    <n v="2530"/>
    <n v="0.60671462829736211"/>
    <s v="C0006"/>
    <s v="Maeve Kingsley"/>
    <s v="Christopher Green"/>
    <x v="0"/>
    <x v="21"/>
    <s v="Las Vegas"/>
    <x v="0"/>
    <x v="1"/>
    <x v="1"/>
    <n v="5"/>
    <x v="5"/>
  </r>
  <r>
    <x v="287"/>
    <n v="60209"/>
    <x v="21"/>
    <x v="21"/>
    <s v="RadiantGlow Gel Cleanser 100ml"/>
    <x v="2"/>
    <n v="100"/>
    <n v="12.25"/>
    <n v="1225"/>
    <n v="4.45"/>
    <n v="445"/>
    <n v="7.8"/>
    <n v="780"/>
    <n v="0.63673469387755099"/>
    <s v="C0043"/>
    <s v="LuminousHue Cosmetix"/>
    <s v="Mia Hughes"/>
    <x v="2"/>
    <x v="13"/>
    <s v="Sacramento"/>
    <x v="0"/>
    <x v="1"/>
    <x v="1"/>
    <n v="5"/>
    <x v="5"/>
  </r>
  <r>
    <x v="287"/>
    <n v="60210"/>
    <x v="40"/>
    <x v="40"/>
    <s v="CalmBliss Soothing Toner 150ml"/>
    <x v="4"/>
    <n v="150"/>
    <n v="19.25"/>
    <n v="2887.5"/>
    <n v="6.55"/>
    <n v="982.5"/>
    <n v="12.7"/>
    <n v="1905"/>
    <n v="0.65974025974025974"/>
    <s v="C0087"/>
    <s v="QuantumRise Corp."/>
    <s v="Daniel Nelson"/>
    <x v="0"/>
    <x v="30"/>
    <s v="Colorado Springs"/>
    <x v="0"/>
    <x v="1"/>
    <x v="1"/>
    <n v="5"/>
    <x v="5"/>
  </r>
  <r>
    <x v="287"/>
    <n v="60211"/>
    <x v="14"/>
    <x v="14"/>
    <s v="DewDrop Hydration Sheet Mask"/>
    <x v="5"/>
    <n v="50"/>
    <n v="17.350000000000001"/>
    <n v="867.50000000000011"/>
    <n v="7.45"/>
    <n v="372.5"/>
    <n v="9.9000000000000021"/>
    <n v="495.00000000000011"/>
    <n v="0.57060518731988474"/>
    <s v="C0031"/>
    <s v="StellarWings Incorporated"/>
    <s v="Matthew Walker"/>
    <x v="1"/>
    <x v="23"/>
    <s v="Atlanta"/>
    <x v="2"/>
    <x v="1"/>
    <x v="1"/>
    <n v="5"/>
    <x v="5"/>
  </r>
  <r>
    <x v="287"/>
    <n v="60212"/>
    <x v="8"/>
    <x v="8"/>
    <s v="CrystalClear Hyaluronic Boost 30ml"/>
    <x v="1"/>
    <n v="50"/>
    <n v="19.100000000000001"/>
    <n v="955.00000000000011"/>
    <n v="6.6"/>
    <n v="330"/>
    <n v="12.500000000000002"/>
    <n v="625.00000000000011"/>
    <n v="0.65445026178010479"/>
    <s v="C0096"/>
    <s v="DivinePearl Skincare"/>
    <s v="Christopher Green"/>
    <x v="0"/>
    <x v="35"/>
    <s v="Provo"/>
    <x v="0"/>
    <x v="1"/>
    <x v="1"/>
    <n v="5"/>
    <x v="5"/>
  </r>
  <r>
    <x v="287"/>
    <n v="60213"/>
    <x v="43"/>
    <x v="43"/>
    <s v="PureFoam Renewing Cleanser 50ml"/>
    <x v="2"/>
    <n v="100"/>
    <n v="7"/>
    <n v="700"/>
    <n v="2.8"/>
    <n v="280"/>
    <n v="4.2"/>
    <n v="420"/>
    <n v="0.6"/>
    <s v="C0048"/>
    <s v="Octavia Hart"/>
    <s v="Victoria Reed"/>
    <x v="2"/>
    <x v="24"/>
    <s v="Seattle"/>
    <x v="0"/>
    <x v="1"/>
    <x v="1"/>
    <n v="5"/>
    <x v="5"/>
  </r>
  <r>
    <x v="287"/>
    <n v="60214"/>
    <x v="33"/>
    <x v="33"/>
    <s v="GlowRevive Detox Clay Mask 100g"/>
    <x v="5"/>
    <n v="200"/>
    <n v="18.95"/>
    <n v="3790"/>
    <n v="8.1999999999999993"/>
    <n v="1640"/>
    <n v="10.75"/>
    <n v="2150"/>
    <n v="0.56728232189973615"/>
    <s v="C0014"/>
    <s v="Stellar Dynamo Corp."/>
    <s v="Olivia Harrison"/>
    <x v="3"/>
    <x v="14"/>
    <s v="Richmond"/>
    <x v="2"/>
    <x v="1"/>
    <x v="1"/>
    <n v="5"/>
    <x v="5"/>
  </r>
  <r>
    <x v="288"/>
    <n v="60215"/>
    <x v="59"/>
    <x v="59"/>
    <s v="PorePurify Exfoliating Tonic 200ml"/>
    <x v="4"/>
    <n v="50"/>
    <n v="21"/>
    <n v="1050"/>
    <n v="7.6"/>
    <n v="380"/>
    <n v="13.4"/>
    <n v="670"/>
    <n v="0.63809523809523805"/>
    <s v="C0062"/>
    <s v="Nikolai Hayes"/>
    <s v="Benjamin Ingram"/>
    <x v="0"/>
    <x v="38"/>
    <s v="Billings"/>
    <x v="0"/>
    <x v="1"/>
    <x v="1"/>
    <n v="8"/>
    <x v="5"/>
  </r>
  <r>
    <x v="288"/>
    <n v="60216"/>
    <x v="46"/>
    <x v="46"/>
    <s v="PorePurify Exfoliating Tonic 100ml"/>
    <x v="4"/>
    <n v="150"/>
    <n v="9.3000000000000007"/>
    <n v="1395"/>
    <n v="3.8"/>
    <n v="570"/>
    <n v="5.5000000000000009"/>
    <n v="825"/>
    <n v="0.59139784946236562"/>
    <s v="C0092"/>
    <s v="Lucius Flynn"/>
    <s v="Matthew Walker"/>
    <x v="1"/>
    <x v="23"/>
    <s v="Savannah"/>
    <x v="2"/>
    <x v="1"/>
    <x v="1"/>
    <n v="8"/>
    <x v="5"/>
  </r>
  <r>
    <x v="288"/>
    <n v="60217"/>
    <x v="8"/>
    <x v="8"/>
    <s v="CrystalClear Hyaluronic Boost 30ml"/>
    <x v="1"/>
    <n v="200"/>
    <n v="19.100000000000001"/>
    <n v="3820.0000000000005"/>
    <n v="6.6"/>
    <n v="1320"/>
    <n v="12.500000000000002"/>
    <n v="2500.0000000000005"/>
    <n v="0.65445026178010479"/>
    <s v="C0019"/>
    <s v="Delilah Prescott"/>
    <s v="Benjamin Lawson"/>
    <x v="1"/>
    <x v="25"/>
    <s v="Kansas City"/>
    <x v="3"/>
    <x v="1"/>
    <x v="1"/>
    <n v="8"/>
    <x v="5"/>
  </r>
  <r>
    <x v="288"/>
    <n v="60218"/>
    <x v="42"/>
    <x v="42"/>
    <s v="AquaFresh Hydrating Toner 200ml"/>
    <x v="4"/>
    <n v="50"/>
    <n v="19.600000000000001"/>
    <n v="980.00000000000011"/>
    <n v="6.6"/>
    <n v="330"/>
    <n v="13.000000000000002"/>
    <n v="650.00000000000011"/>
    <n v="0.66326530612244905"/>
    <s v="C0084"/>
    <s v="RadiantPetals Skincare"/>
    <s v="Joseph Simmons"/>
    <x v="4"/>
    <x v="28"/>
    <s v="Bismarck"/>
    <x v="3"/>
    <x v="1"/>
    <x v="1"/>
    <n v="8"/>
    <x v="5"/>
  </r>
  <r>
    <x v="288"/>
    <n v="60219"/>
    <x v="11"/>
    <x v="11"/>
    <s v="ClearSkies UV Defense SPF 30 100ml"/>
    <x v="3"/>
    <n v="200"/>
    <n v="32.549999999999997"/>
    <n v="6509.9999999999991"/>
    <n v="11.25"/>
    <n v="2250"/>
    <n v="21.299999999999997"/>
    <n v="4259.9999999999991"/>
    <n v="0.65437788018433174"/>
    <s v="C0039"/>
    <s v="EtherealSilk Creations"/>
    <s v="Grace Allen"/>
    <x v="2"/>
    <x v="20"/>
    <s v="Juneau"/>
    <x v="0"/>
    <x v="1"/>
    <x v="1"/>
    <n v="8"/>
    <x v="5"/>
  </r>
  <r>
    <x v="288"/>
    <n v="60220"/>
    <x v="14"/>
    <x v="14"/>
    <s v="DewDrop Hydration Sheet Mask"/>
    <x v="5"/>
    <n v="150"/>
    <n v="17.350000000000001"/>
    <n v="2602.5"/>
    <n v="7.45"/>
    <n v="1117.5"/>
    <n v="9.9000000000000021"/>
    <n v="1485"/>
    <n v="0.57060518731988474"/>
    <s v="C0106"/>
    <s v="StarryRadiance Cosmetix"/>
    <s v="Lauren King"/>
    <x v="4"/>
    <x v="18"/>
    <s v="Iowa City"/>
    <x v="3"/>
    <x v="1"/>
    <x v="1"/>
    <n v="8"/>
    <x v="5"/>
  </r>
  <r>
    <x v="289"/>
    <n v="60221"/>
    <x v="1"/>
    <x v="1"/>
    <s v="VitaGlow Brightening Serum 30ml"/>
    <x v="1"/>
    <n v="200"/>
    <n v="22.1"/>
    <n v="4420"/>
    <n v="7.6"/>
    <n v="1520"/>
    <n v="14.500000000000002"/>
    <n v="2900"/>
    <n v="0.65610859728506787"/>
    <s v="C0005"/>
    <s v="Rylan Callahan"/>
    <s v="Michael Evans"/>
    <x v="1"/>
    <x v="10"/>
    <s v="Houston"/>
    <x v="2"/>
    <x v="1"/>
    <x v="1"/>
    <n v="9"/>
    <x v="5"/>
  </r>
  <r>
    <x v="289"/>
    <n v="60222"/>
    <x v="11"/>
    <x v="11"/>
    <s v="ClearSkies UV Defense SPF 30 100ml"/>
    <x v="3"/>
    <n v="350"/>
    <n v="32.549999999999997"/>
    <n v="11392.499999999998"/>
    <n v="11.25"/>
    <n v="3937.5"/>
    <n v="21.299999999999997"/>
    <n v="7454.9999999999982"/>
    <n v="0.65437788018433174"/>
    <s v="C0056"/>
    <s v="Imogen West"/>
    <s v="Ava Franklin"/>
    <x v="1"/>
    <x v="33"/>
    <s v="Little Rock"/>
    <x v="2"/>
    <x v="1"/>
    <x v="1"/>
    <n v="9"/>
    <x v="5"/>
  </r>
  <r>
    <x v="289"/>
    <n v="60223"/>
    <x v="11"/>
    <x v="11"/>
    <s v="ClearSkies UV Defense SPF 30 100ml"/>
    <x v="3"/>
    <n v="250"/>
    <n v="32.549999999999997"/>
    <n v="8137.4999999999991"/>
    <n v="11.25"/>
    <n v="2812.5"/>
    <n v="21.299999999999997"/>
    <n v="5324.9999999999991"/>
    <n v="0.65437788018433174"/>
    <s v="C0082"/>
    <s v="OpulentFlair Beauty"/>
    <s v="Jennifer Adams"/>
    <x v="1"/>
    <x v="10"/>
    <s v="El Paso"/>
    <x v="2"/>
    <x v="1"/>
    <x v="1"/>
    <n v="9"/>
    <x v="5"/>
  </r>
  <r>
    <x v="289"/>
    <n v="60224"/>
    <x v="6"/>
    <x v="6"/>
    <s v="CrystalClear Hyaluronic Boost 15ml"/>
    <x v="1"/>
    <n v="150"/>
    <n v="14.75"/>
    <n v="2212.5"/>
    <n v="5.45"/>
    <n v="817.5"/>
    <n v="9.3000000000000007"/>
    <n v="1395"/>
    <n v="0.63050847457627124"/>
    <s v="C0027"/>
    <s v="PureHarbor Creations"/>
    <s v="Jennifer Adams"/>
    <x v="1"/>
    <x v="10"/>
    <s v="Austin"/>
    <x v="2"/>
    <x v="1"/>
    <x v="1"/>
    <n v="9"/>
    <x v="5"/>
  </r>
  <r>
    <x v="289"/>
    <n v="60225"/>
    <x v="37"/>
    <x v="37"/>
    <s v="SunGuard Shield SPF 50+ 100ml"/>
    <x v="3"/>
    <n v="50"/>
    <n v="24.75"/>
    <n v="1237.5"/>
    <n v="7.75"/>
    <n v="387.5"/>
    <n v="17"/>
    <n v="850"/>
    <n v="0.68686868686868685"/>
    <s v="C0100"/>
    <s v="AquaPulse Creations"/>
    <s v="Samantha Mitchell"/>
    <x v="4"/>
    <x v="17"/>
    <s v="Toledo"/>
    <x v="3"/>
    <x v="1"/>
    <x v="1"/>
    <n v="9"/>
    <x v="5"/>
  </r>
  <r>
    <x v="289"/>
    <n v="60226"/>
    <x v="13"/>
    <x v="13"/>
    <s v="LuminousGlow Tinted Sunscreen 100ml"/>
    <x v="3"/>
    <n v="150"/>
    <n v="26.35"/>
    <n v="3952.5"/>
    <n v="9"/>
    <n v="1350"/>
    <n v="17.350000000000001"/>
    <n v="2602.5"/>
    <n v="0.65844402277039848"/>
    <s v="C0045"/>
    <s v="AuroraBlossom Essentials"/>
    <s v="Ashley Turner"/>
    <x v="2"/>
    <x v="13"/>
    <s v="Fresno"/>
    <x v="0"/>
    <x v="1"/>
    <x v="1"/>
    <n v="9"/>
    <x v="5"/>
  </r>
  <r>
    <x v="289"/>
    <n v="60227"/>
    <x v="29"/>
    <x v="29"/>
    <s v="VitaGlow Brightening Serum 15ml"/>
    <x v="1"/>
    <n v="100"/>
    <n v="16.25"/>
    <n v="1625"/>
    <n v="6.2"/>
    <n v="620"/>
    <n v="10.050000000000001"/>
    <n v="1005"/>
    <n v="0.61846153846153851"/>
    <s v="C0012"/>
    <s v="Radiant Craft Incorporated"/>
    <s v="Samuel Moore"/>
    <x v="0"/>
    <x v="1"/>
    <s v="Phoenix"/>
    <x v="0"/>
    <x v="1"/>
    <x v="1"/>
    <n v="9"/>
    <x v="5"/>
  </r>
  <r>
    <x v="289"/>
    <n v="60228"/>
    <x v="30"/>
    <x v="30"/>
    <s v="PurePurge Micellar Cleansing Water 200ml"/>
    <x v="6"/>
    <n v="50"/>
    <n v="18.45"/>
    <n v="922.5"/>
    <n v="7.75"/>
    <n v="387.5"/>
    <n v="10.7"/>
    <n v="535"/>
    <n v="0.57994579945799463"/>
    <s v="C0060"/>
    <s v="GoldenHarbor Cosmetix"/>
    <s v="Christopher Green"/>
    <x v="0"/>
    <x v="35"/>
    <s v="Salt Lake City"/>
    <x v="0"/>
    <x v="1"/>
    <x v="1"/>
    <n v="9"/>
    <x v="5"/>
  </r>
  <r>
    <x v="290"/>
    <n v="60229"/>
    <x v="0"/>
    <x v="0"/>
    <s v="HydraBloom Hydrating Moisturizer 100ml"/>
    <x v="0"/>
    <n v="150"/>
    <n v="24.85"/>
    <n v="3727.5"/>
    <n v="7.75"/>
    <n v="1162.5"/>
    <n v="17.100000000000001"/>
    <n v="2565"/>
    <n v="0.68812877263581484"/>
    <s v="C0089"/>
    <s v="TerraFusion Group"/>
    <s v="Andrew Parker"/>
    <x v="3"/>
    <x v="36"/>
    <s v="Montpelier"/>
    <x v="1"/>
    <x v="1"/>
    <x v="1"/>
    <n v="10"/>
    <x v="5"/>
  </r>
  <r>
    <x v="290"/>
    <n v="60230"/>
    <x v="13"/>
    <x v="13"/>
    <s v="LuminousGlow Tinted Sunscreen 100ml"/>
    <x v="3"/>
    <n v="250"/>
    <n v="26.35"/>
    <n v="6587.5"/>
    <n v="9"/>
    <n v="2250"/>
    <n v="17.350000000000001"/>
    <n v="4337.5"/>
    <n v="0.65844402277039848"/>
    <s v="C0034"/>
    <s v="Cassian Winters"/>
    <s v="David Carter"/>
    <x v="1"/>
    <x v="2"/>
    <s v="Albany"/>
    <x v="1"/>
    <x v="1"/>
    <x v="1"/>
    <n v="10"/>
    <x v="5"/>
  </r>
  <r>
    <x v="290"/>
    <n v="60231"/>
    <x v="21"/>
    <x v="21"/>
    <s v="RadiantGlow Gel Cleanser 100ml"/>
    <x v="2"/>
    <n v="50"/>
    <n v="12.25"/>
    <n v="612.5"/>
    <n v="4.45"/>
    <n v="222.5"/>
    <n v="7.8"/>
    <n v="390"/>
    <n v="0.63673469387755099"/>
    <s v="C0107"/>
    <s v="MoonlitNectar Beauty"/>
    <s v="Andrew Parker"/>
    <x v="3"/>
    <x v="45"/>
    <s v="Providence"/>
    <x v="1"/>
    <x v="1"/>
    <x v="1"/>
    <n v="10"/>
    <x v="5"/>
  </r>
  <r>
    <x v="290"/>
    <n v="60232"/>
    <x v="4"/>
    <x v="4"/>
    <s v="HydraBloom Hydrating Moisturizer 50ml"/>
    <x v="0"/>
    <n v="150"/>
    <n v="14.95"/>
    <n v="2242.5"/>
    <n v="4.45"/>
    <n v="667.5"/>
    <n v="10.5"/>
    <n v="1575"/>
    <n v="0.7023411371237458"/>
    <s v="C0007"/>
    <s v="Orion Sterling"/>
    <s v="Jessica Foster"/>
    <x v="2"/>
    <x v="20"/>
    <s v="Anchorage"/>
    <x v="0"/>
    <x v="1"/>
    <x v="1"/>
    <n v="10"/>
    <x v="5"/>
  </r>
  <r>
    <x v="290"/>
    <n v="60233"/>
    <x v="0"/>
    <x v="0"/>
    <s v="HydraBloom Hydrating Moisturizer 100ml"/>
    <x v="0"/>
    <n v="200"/>
    <n v="24.85"/>
    <n v="4970"/>
    <n v="7.75"/>
    <n v="1550"/>
    <n v="17.100000000000001"/>
    <n v="3420"/>
    <n v="0.68812877263581484"/>
    <s v="C0055"/>
    <s v="TimelessAura Luxe Skincare"/>
    <s v="Samantha Mitchell"/>
    <x v="4"/>
    <x v="32"/>
    <s v="Charleston"/>
    <x v="2"/>
    <x v="1"/>
    <x v="1"/>
    <n v="10"/>
    <x v="5"/>
  </r>
  <r>
    <x v="290"/>
    <n v="60234"/>
    <x v="46"/>
    <x v="46"/>
    <s v="PorePurify Exfoliating Tonic 100ml"/>
    <x v="4"/>
    <n v="100"/>
    <n v="9.3000000000000007"/>
    <n v="930.00000000000011"/>
    <n v="3.8"/>
    <n v="380"/>
    <n v="5.5000000000000009"/>
    <n v="550.00000000000011"/>
    <n v="0.59139784946236562"/>
    <s v="C0080"/>
    <s v="EternalGlow Essentials"/>
    <s v="Samantha Mitchell"/>
    <x v="4"/>
    <x v="17"/>
    <s v="Cincinnati"/>
    <x v="3"/>
    <x v="1"/>
    <x v="1"/>
    <n v="10"/>
    <x v="5"/>
  </r>
  <r>
    <x v="290"/>
    <n v="60235"/>
    <x v="44"/>
    <x v="44"/>
    <s v="ElixirMelt Makeup Remover Oil  100ml"/>
    <x v="6"/>
    <n v="150"/>
    <n v="5.1999999999999993"/>
    <n v="779.99999999999989"/>
    <n v="2.8"/>
    <n v="420"/>
    <n v="2.3999999999999995"/>
    <n v="359.99999999999989"/>
    <n v="0.46153846153846145"/>
    <s v="C0024"/>
    <s v="Moonlight Grace Essentials"/>
    <s v="Jessica Foster"/>
    <x v="2"/>
    <x v="20"/>
    <s v="Nome"/>
    <x v="0"/>
    <x v="1"/>
    <x v="1"/>
    <n v="10"/>
    <x v="5"/>
  </r>
  <r>
    <x v="290"/>
    <n v="60236"/>
    <x v="40"/>
    <x v="40"/>
    <s v="CalmBliss Soothing Toner 150ml"/>
    <x v="4"/>
    <n v="100"/>
    <n v="19.25"/>
    <n v="1925"/>
    <n v="6.55"/>
    <n v="655"/>
    <n v="12.7"/>
    <n v="1270"/>
    <n v="0.65974025974025974"/>
    <s v="C0091"/>
    <s v="NovaWave Enterprises"/>
    <s v="Jennifer Adams"/>
    <x v="1"/>
    <x v="10"/>
    <s v="Lubbock"/>
    <x v="2"/>
    <x v="1"/>
    <x v="1"/>
    <n v="10"/>
    <x v="5"/>
  </r>
  <r>
    <x v="290"/>
    <n v="60237"/>
    <x v="10"/>
    <x v="10"/>
    <s v="LuminousGlow Tinted Sunscreen 50ml"/>
    <x v="3"/>
    <n v="350"/>
    <n v="16.95"/>
    <n v="5932.5"/>
    <n v="5.2"/>
    <n v="1820"/>
    <n v="11.75"/>
    <n v="4112.5"/>
    <n v="0.69321533923303835"/>
    <s v="C0051"/>
    <s v="InfinitiCraft Corp."/>
    <s v="William Jenkins"/>
    <x v="3"/>
    <x v="6"/>
    <s v="Tampa"/>
    <x v="2"/>
    <x v="1"/>
    <x v="1"/>
    <n v="10"/>
    <x v="5"/>
  </r>
  <r>
    <x v="291"/>
    <n v="60238"/>
    <x v="40"/>
    <x v="40"/>
    <s v="CalmBliss Soothing Toner 150ml"/>
    <x v="4"/>
    <n v="200"/>
    <n v="19.25"/>
    <n v="3850"/>
    <n v="6.55"/>
    <n v="1310"/>
    <n v="12.7"/>
    <n v="2540"/>
    <n v="0.65974025974025974"/>
    <s v="C0015"/>
    <s v="Octavia Grey"/>
    <s v="Benjamin Lawson"/>
    <x v="1"/>
    <x v="8"/>
    <s v="St. Louis"/>
    <x v="3"/>
    <x v="1"/>
    <x v="1"/>
    <n v="11"/>
    <x v="5"/>
  </r>
  <r>
    <x v="291"/>
    <n v="60239"/>
    <x v="6"/>
    <x v="6"/>
    <s v="CrystalClear Hyaluronic Boost 15ml"/>
    <x v="1"/>
    <n v="100"/>
    <n v="14.75"/>
    <n v="1475"/>
    <n v="5.45"/>
    <n v="545"/>
    <n v="9.3000000000000007"/>
    <n v="930"/>
    <n v="0.63050847457627124"/>
    <s v="C0070"/>
    <s v="PurePetals Beauty"/>
    <s v="Nicholas Coleman"/>
    <x v="4"/>
    <x v="27"/>
    <s v="Lansing"/>
    <x v="3"/>
    <x v="1"/>
    <x v="1"/>
    <n v="11"/>
    <x v="5"/>
  </r>
  <r>
    <x v="291"/>
    <n v="60240"/>
    <x v="45"/>
    <x v="45"/>
    <s v="CrystalClear Hyaluronic Boost 50ml"/>
    <x v="1"/>
    <n v="200"/>
    <n v="29.65"/>
    <n v="5930"/>
    <n v="10.75"/>
    <n v="2150"/>
    <n v="18.899999999999999"/>
    <n v="3780"/>
    <n v="0.63743676222596968"/>
    <s v="C0038"/>
    <s v="StarryGrace Luxe Skincare"/>
    <s v="Olivia Harrison"/>
    <x v="3"/>
    <x v="7"/>
    <s v="Baltimore"/>
    <x v="2"/>
    <x v="1"/>
    <x v="1"/>
    <n v="11"/>
    <x v="5"/>
  </r>
  <r>
    <x v="291"/>
    <n v="60241"/>
    <x v="16"/>
    <x v="16"/>
    <s v="FreshWipe Cleansing Towelettes  80s"/>
    <x v="6"/>
    <n v="50"/>
    <n v="14.55"/>
    <n v="727.5"/>
    <n v="6.55"/>
    <n v="327.5"/>
    <n v="8"/>
    <n v="400"/>
    <n v="0.54982817869415812"/>
    <s v="C0102"/>
    <s v="ZenithHaven Ventures"/>
    <s v="Samantha Mitchell"/>
    <x v="4"/>
    <x v="15"/>
    <s v="Lexington"/>
    <x v="2"/>
    <x v="1"/>
    <x v="1"/>
    <n v="11"/>
    <x v="5"/>
  </r>
  <r>
    <x v="291"/>
    <n v="60242"/>
    <x v="1"/>
    <x v="1"/>
    <s v="VitaGlow Brightening Serum 30ml"/>
    <x v="1"/>
    <n v="200"/>
    <n v="22.1"/>
    <n v="4420"/>
    <n v="7.6"/>
    <n v="1520"/>
    <n v="14.500000000000002"/>
    <n v="2900"/>
    <n v="0.65610859728506787"/>
    <s v="C0002"/>
    <s v="Radiant Luxe Beauty"/>
    <s v="Daniel Nelson"/>
    <x v="0"/>
    <x v="3"/>
    <s v="Cheyenne"/>
    <x v="0"/>
    <x v="1"/>
    <x v="1"/>
    <n v="11"/>
    <x v="5"/>
  </r>
  <r>
    <x v="291"/>
    <n v="60243"/>
    <x v="46"/>
    <x v="46"/>
    <s v="PorePurify Exfoliating Tonic 100ml"/>
    <x v="4"/>
    <n v="150"/>
    <n v="9.3000000000000007"/>
    <n v="1395"/>
    <n v="3.8"/>
    <n v="570"/>
    <n v="5.5000000000000009"/>
    <n v="825"/>
    <n v="0.59139784946236562"/>
    <s v="C0050"/>
    <s v="SolarLuxe Incorporated"/>
    <s v="Joseph Simmons"/>
    <x v="4"/>
    <x v="28"/>
    <s v="Fargo"/>
    <x v="3"/>
    <x v="1"/>
    <x v="1"/>
    <n v="11"/>
    <x v="5"/>
  </r>
  <r>
    <x v="291"/>
    <n v="60244"/>
    <x v="17"/>
    <x v="17"/>
    <s v="LuminousGlow Tinted Sunscreen 30ml"/>
    <x v="3"/>
    <n v="300"/>
    <n v="9.6000000000000014"/>
    <n v="2880.0000000000005"/>
    <n v="3.8"/>
    <n v="1140"/>
    <n v="5.8000000000000016"/>
    <n v="1740.0000000000005"/>
    <n v="0.60416666666666674"/>
    <s v="C0077"/>
    <s v="EmeraldSphere Solutions"/>
    <s v="Grace Allen"/>
    <x v="2"/>
    <x v="20"/>
    <s v="Fairbanks"/>
    <x v="0"/>
    <x v="1"/>
    <x v="1"/>
    <n v="11"/>
    <x v="5"/>
  </r>
  <r>
    <x v="292"/>
    <n v="60245"/>
    <x v="6"/>
    <x v="6"/>
    <s v="CrystalClear Hyaluronic Boost 15ml"/>
    <x v="1"/>
    <n v="150"/>
    <n v="14.75"/>
    <n v="2212.5"/>
    <n v="5.45"/>
    <n v="817.5"/>
    <n v="9.3000000000000007"/>
    <n v="1395"/>
    <n v="0.63050847457627124"/>
    <s v="C0023"/>
    <s v="Rosy Hue Beauty"/>
    <s v="Benjamin Ingram"/>
    <x v="0"/>
    <x v="22"/>
    <s v="Boise"/>
    <x v="0"/>
    <x v="1"/>
    <x v="1"/>
    <n v="12"/>
    <x v="6"/>
  </r>
  <r>
    <x v="292"/>
    <n v="60246"/>
    <x v="7"/>
    <x v="7"/>
    <s v="AgelessAura Anti-Aging Moisturizer 50ml"/>
    <x v="0"/>
    <n v="150"/>
    <n v="18.549999999999997"/>
    <n v="2782.4999999999995"/>
    <n v="6.55"/>
    <n v="982.5"/>
    <n v="11.999999999999996"/>
    <n v="1799.9999999999995"/>
    <n v="0.64690026954177893"/>
    <s v="C0098"/>
    <s v="Persephone Harper"/>
    <s v="Benjamin Lawson"/>
    <x v="1"/>
    <x v="8"/>
    <s v="Springfield"/>
    <x v="3"/>
    <x v="1"/>
    <x v="1"/>
    <n v="12"/>
    <x v="6"/>
  </r>
  <r>
    <x v="292"/>
    <n v="60247"/>
    <x v="21"/>
    <x v="21"/>
    <s v="RadiantGlow Gel Cleanser 100ml"/>
    <x v="2"/>
    <n v="100"/>
    <n v="12.25"/>
    <n v="1225"/>
    <n v="4.45"/>
    <n v="445"/>
    <n v="7.8"/>
    <n v="780"/>
    <n v="0.63673469387755099"/>
    <s v="C0045"/>
    <s v="AuroraBlossom Essentials"/>
    <s v="Ashley Turner"/>
    <x v="2"/>
    <x v="13"/>
    <s v="Fresno"/>
    <x v="0"/>
    <x v="1"/>
    <x v="1"/>
    <n v="12"/>
    <x v="6"/>
  </r>
  <r>
    <x v="292"/>
    <n v="60248"/>
    <x v="37"/>
    <x v="37"/>
    <s v="SunGuard Shield SPF 50+ 100ml"/>
    <x v="3"/>
    <n v="250"/>
    <n v="24.75"/>
    <n v="6187.5"/>
    <n v="7.75"/>
    <n v="1937.5"/>
    <n v="17"/>
    <n v="4250"/>
    <n v="0.68686868686868685"/>
    <s v="C0013"/>
    <s v="Seraphina Sinclair"/>
    <s v="Jessica Foster"/>
    <x v="2"/>
    <x v="20"/>
    <s v="Wasilla"/>
    <x v="0"/>
    <x v="1"/>
    <x v="1"/>
    <n v="12"/>
    <x v="6"/>
  </r>
  <r>
    <x v="292"/>
    <n v="60249"/>
    <x v="23"/>
    <x v="23"/>
    <s v="RadiantGlow Gel Cleanser 50ml"/>
    <x v="2"/>
    <n v="150"/>
    <n v="4.7"/>
    <n v="705"/>
    <n v="2.2999999999999998"/>
    <n v="345"/>
    <n v="2.4000000000000004"/>
    <n v="360"/>
    <n v="0.51063829787234039"/>
    <s v="C0058"/>
    <s v="Octavia Tate"/>
    <s v="Andrew Parker"/>
    <x v="3"/>
    <x v="36"/>
    <s v="Burlington"/>
    <x v="1"/>
    <x v="1"/>
    <x v="1"/>
    <n v="12"/>
    <x v="6"/>
  </r>
  <r>
    <x v="292"/>
    <n v="60250"/>
    <x v="0"/>
    <x v="0"/>
    <s v="HydraBloom Hydrating Moisturizer 100ml"/>
    <x v="0"/>
    <n v="150"/>
    <n v="24.85"/>
    <n v="3727.5"/>
    <n v="7.75"/>
    <n v="1162.5"/>
    <n v="17.100000000000001"/>
    <n v="2565"/>
    <n v="0.68812877263581484"/>
    <s v="C0084"/>
    <s v="RadiantPetals Skincare"/>
    <s v="Joseph Simmons"/>
    <x v="4"/>
    <x v="28"/>
    <s v="Bismarck"/>
    <x v="3"/>
    <x v="1"/>
    <x v="1"/>
    <n v="12"/>
    <x v="6"/>
  </r>
  <r>
    <x v="292"/>
    <n v="60251"/>
    <x v="5"/>
    <x v="5"/>
    <s v="ClearSkies UV Defense SPF 30 50ml"/>
    <x v="3"/>
    <n v="300"/>
    <n v="18.95"/>
    <n v="5685"/>
    <n v="6.55"/>
    <n v="1965"/>
    <n v="12.399999999999999"/>
    <n v="3720"/>
    <n v="0.65435356200527706"/>
    <s v="C0010"/>
    <s v="Aurora Flair Cosmetix"/>
    <s v="Jennifer Adams"/>
    <x v="1"/>
    <x v="10"/>
    <s v="Dallas"/>
    <x v="2"/>
    <x v="1"/>
    <x v="1"/>
    <n v="12"/>
    <x v="6"/>
  </r>
  <r>
    <x v="292"/>
    <n v="60252"/>
    <x v="8"/>
    <x v="8"/>
    <s v="CrystalClear Hyaluronic Boost 30ml"/>
    <x v="1"/>
    <n v="50"/>
    <n v="19.100000000000001"/>
    <n v="955.00000000000011"/>
    <n v="6.6"/>
    <n v="330"/>
    <n v="12.500000000000002"/>
    <n v="625.00000000000011"/>
    <n v="0.65445026178010479"/>
    <s v="C0066"/>
    <s v="MoonlitBloom Creations"/>
    <s v="Daniel Nelson"/>
    <x v="0"/>
    <x v="3"/>
    <s v="Gillette"/>
    <x v="0"/>
    <x v="1"/>
    <x v="1"/>
    <n v="12"/>
    <x v="6"/>
  </r>
  <r>
    <x v="293"/>
    <n v="60253"/>
    <x v="61"/>
    <x v="61"/>
    <s v="PureDerm Micro-Exfoliating Gel 150ml"/>
    <x v="7"/>
    <n v="50"/>
    <n v="32.25"/>
    <n v="1612.5"/>
    <n v="14.25"/>
    <n v="712.5"/>
    <n v="18"/>
    <n v="900"/>
    <n v="0.55813953488372092"/>
    <s v="C0029"/>
    <s v="OpulentSilk Beauty"/>
    <s v="Samantha Mitchell"/>
    <x v="4"/>
    <x v="15"/>
    <s v="Louisville"/>
    <x v="2"/>
    <x v="1"/>
    <x v="1"/>
    <n v="15"/>
    <x v="6"/>
  </r>
  <r>
    <x v="293"/>
    <n v="60254"/>
    <x v="1"/>
    <x v="1"/>
    <s v="VitaGlow Brightening Serum 30ml"/>
    <x v="1"/>
    <n v="100"/>
    <n v="22.1"/>
    <n v="2210"/>
    <n v="7.6"/>
    <n v="760"/>
    <n v="14.500000000000002"/>
    <n v="1450"/>
    <n v="0.65610859728506787"/>
    <s v="C0104"/>
    <s v="PearlSilk Beauty"/>
    <s v="Ava Franklin"/>
    <x v="1"/>
    <x v="12"/>
    <s v="Baton Rouge"/>
    <x v="2"/>
    <x v="1"/>
    <x v="1"/>
    <n v="15"/>
    <x v="6"/>
  </r>
  <r>
    <x v="293"/>
    <n v="60255"/>
    <x v="64"/>
    <x v="64"/>
    <s v="AquaFresh Hydrating Toner 100ml"/>
    <x v="4"/>
    <n v="200"/>
    <n v="9.4"/>
    <n v="1880"/>
    <n v="3.3"/>
    <n v="660"/>
    <n v="6.1000000000000005"/>
    <n v="1220"/>
    <n v="0.64893617021276595"/>
    <s v="C0003"/>
    <s v="Rosy Flair Beauty"/>
    <s v="Elizabeth Young"/>
    <x v="2"/>
    <x v="13"/>
    <s v="Los Angeles"/>
    <x v="0"/>
    <x v="1"/>
    <x v="1"/>
    <n v="15"/>
    <x v="6"/>
  </r>
  <r>
    <x v="293"/>
    <n v="60256"/>
    <x v="8"/>
    <x v="8"/>
    <s v="CrystalClear Hyaluronic Boost 30ml"/>
    <x v="1"/>
    <n v="100"/>
    <n v="19.100000000000001"/>
    <n v="1910.0000000000002"/>
    <n v="6.6"/>
    <n v="660"/>
    <n v="12.500000000000002"/>
    <n v="1250.0000000000002"/>
    <n v="0.65445026178010479"/>
    <s v="C0057"/>
    <s v="Phineas Dawson"/>
    <s v="Nicholas Coleman"/>
    <x v="4"/>
    <x v="34"/>
    <s v="Indianapolis"/>
    <x v="3"/>
    <x v="1"/>
    <x v="1"/>
    <n v="15"/>
    <x v="6"/>
  </r>
  <r>
    <x v="293"/>
    <n v="60257"/>
    <x v="14"/>
    <x v="14"/>
    <s v="DewDrop Hydration Sheet Mask"/>
    <x v="5"/>
    <n v="200"/>
    <n v="17.350000000000001"/>
    <n v="3470.0000000000005"/>
    <n v="7.45"/>
    <n v="1490"/>
    <n v="9.9000000000000021"/>
    <n v="1980.0000000000005"/>
    <n v="0.57060518731988474"/>
    <s v="C0081"/>
    <s v="SecretSapphire Creations"/>
    <s v="David Carter"/>
    <x v="1"/>
    <x v="2"/>
    <s v="Syracuse"/>
    <x v="1"/>
    <x v="1"/>
    <x v="1"/>
    <n v="15"/>
    <x v="6"/>
  </r>
  <r>
    <x v="293"/>
    <n v="60258"/>
    <x v="23"/>
    <x v="23"/>
    <s v="RadiantGlow Gel Cleanser 50ml"/>
    <x v="2"/>
    <n v="50"/>
    <n v="4.7"/>
    <n v="235"/>
    <n v="2.2999999999999998"/>
    <n v="115"/>
    <n v="2.4000000000000004"/>
    <n v="120"/>
    <n v="0.51063829787234039"/>
    <s v="C0018"/>
    <s v="Lucian Kingsley"/>
    <s v="Lauren King"/>
    <x v="4"/>
    <x v="11"/>
    <s v="Sioux Falls"/>
    <x v="3"/>
    <x v="1"/>
    <x v="1"/>
    <n v="15"/>
    <x v="6"/>
  </r>
  <r>
    <x v="293"/>
    <n v="60259"/>
    <x v="48"/>
    <x v="48"/>
    <s v="CrystalGlow Gentle Exfoliator 150ml"/>
    <x v="7"/>
    <n v="200"/>
    <n v="24.75"/>
    <n v="4950"/>
    <n v="10.75"/>
    <n v="2150"/>
    <n v="14"/>
    <n v="2800"/>
    <n v="0.56565656565656564"/>
    <s v="C0073"/>
    <s v="Atlas Kingsley"/>
    <s v="David Carter"/>
    <x v="1"/>
    <x v="2"/>
    <s v="Rochester"/>
    <x v="1"/>
    <x v="1"/>
    <x v="1"/>
    <n v="15"/>
    <x v="6"/>
  </r>
  <r>
    <x v="293"/>
    <n v="60260"/>
    <x v="19"/>
    <x v="19"/>
    <s v="ClearSkies UV Defense SPF 30 30ml"/>
    <x v="3"/>
    <n v="50"/>
    <n v="11.299999999999999"/>
    <n v="565"/>
    <n v="4.7"/>
    <n v="235"/>
    <n v="6.5999999999999988"/>
    <n v="330"/>
    <n v="0.58407079646017701"/>
    <s v="C0042"/>
    <s v="Jasper Monroe"/>
    <s v="Nicholas Coleman"/>
    <x v="4"/>
    <x v="27"/>
    <s v="Detroit"/>
    <x v="3"/>
    <x v="1"/>
    <x v="1"/>
    <n v="15"/>
    <x v="6"/>
  </r>
  <r>
    <x v="293"/>
    <n v="60261"/>
    <x v="14"/>
    <x v="14"/>
    <s v="DewDrop Hydration Sheet Mask"/>
    <x v="5"/>
    <n v="300"/>
    <n v="17.350000000000001"/>
    <n v="5205"/>
    <n v="7.45"/>
    <n v="2235"/>
    <n v="9.9000000000000021"/>
    <n v="2970"/>
    <n v="0.57060518731988474"/>
    <s v="C0108"/>
    <s v="DiamondAura Luxe Skincare"/>
    <s v="Michael Evans"/>
    <x v="1"/>
    <x v="10"/>
    <s v="Galveston"/>
    <x v="2"/>
    <x v="1"/>
    <x v="1"/>
    <n v="15"/>
    <x v="6"/>
  </r>
  <r>
    <x v="294"/>
    <n v="60262"/>
    <x v="34"/>
    <x v="34"/>
    <s v="HydraBloom Hydrating Moisturizer 30ml"/>
    <x v="0"/>
    <n v="50"/>
    <n v="8.1"/>
    <n v="405"/>
    <n v="3.3"/>
    <n v="165"/>
    <n v="4.8"/>
    <n v="240"/>
    <n v="0.59259259259259256"/>
    <s v="C0009"/>
    <s v="Imelda Sinclair"/>
    <s v="William Jenkins"/>
    <x v="3"/>
    <x v="6"/>
    <s v="Miami"/>
    <x v="2"/>
    <x v="1"/>
    <x v="1"/>
    <n v="16"/>
    <x v="6"/>
  </r>
  <r>
    <x v="294"/>
    <n v="60263"/>
    <x v="8"/>
    <x v="8"/>
    <s v="CrystalClear Hyaluronic Boost 30ml"/>
    <x v="1"/>
    <n v="150"/>
    <n v="19.100000000000001"/>
    <n v="2865"/>
    <n v="6.6"/>
    <n v="990"/>
    <n v="12.500000000000002"/>
    <n v="1875"/>
    <n v="0.65445026178010468"/>
    <s v="C0061"/>
    <s v="Aurelia Quinn"/>
    <s v="Mia Hughes"/>
    <x v="2"/>
    <x v="13"/>
    <s v="Oakland"/>
    <x v="0"/>
    <x v="1"/>
    <x v="1"/>
    <n v="16"/>
    <x v="6"/>
  </r>
  <r>
    <x v="294"/>
    <n v="60264"/>
    <x v="51"/>
    <x v="51"/>
    <s v="SunGuard Shield SPF 50+ 30ml"/>
    <x v="3"/>
    <n v="250"/>
    <n v="9.9"/>
    <n v="2475"/>
    <n v="3.3"/>
    <n v="825"/>
    <n v="6.6000000000000005"/>
    <n v="1650"/>
    <n v="0.66666666666666663"/>
    <s v="C0036"/>
    <s v="MoonlightHarbor Beauty"/>
    <s v="Rachel Owens"/>
    <x v="4"/>
    <x v="31"/>
    <s v="Milwaukee"/>
    <x v="3"/>
    <x v="1"/>
    <x v="1"/>
    <n v="16"/>
    <x v="6"/>
  </r>
  <r>
    <x v="294"/>
    <n v="60265"/>
    <x v="34"/>
    <x v="34"/>
    <s v="HydraBloom Hydrating Moisturizer 30ml"/>
    <x v="0"/>
    <n v="150"/>
    <n v="8.1"/>
    <n v="1215"/>
    <n v="3.3"/>
    <n v="495"/>
    <n v="4.8"/>
    <n v="720"/>
    <n v="0.59259259259259256"/>
    <s v="C0097"/>
    <s v="Leander Wilde"/>
    <s v="Lauren King"/>
    <x v="4"/>
    <x v="11"/>
    <s v="Rapid City"/>
    <x v="3"/>
    <x v="1"/>
    <x v="1"/>
    <n v="16"/>
    <x v="6"/>
  </r>
  <r>
    <x v="294"/>
    <n v="60266"/>
    <x v="21"/>
    <x v="21"/>
    <s v="RadiantGlow Gel Cleanser 100ml"/>
    <x v="2"/>
    <n v="50"/>
    <n v="12.25"/>
    <n v="612.5"/>
    <n v="4.45"/>
    <n v="222.5"/>
    <n v="7.8"/>
    <n v="390"/>
    <n v="0.63673469387755099"/>
    <s v="C0022"/>
    <s v="Pinnacle Sphere Corp."/>
    <s v="Victoria Reed"/>
    <x v="2"/>
    <x v="4"/>
    <s v="Portland"/>
    <x v="0"/>
    <x v="1"/>
    <x v="1"/>
    <n v="16"/>
    <x v="6"/>
  </r>
  <r>
    <x v="294"/>
    <n v="60267"/>
    <x v="21"/>
    <x v="21"/>
    <s v="RadiantGlow Gel Cleanser 100ml"/>
    <x v="2"/>
    <n v="150"/>
    <n v="12.25"/>
    <n v="1837.5"/>
    <n v="4.45"/>
    <n v="667.5"/>
    <n v="7.8"/>
    <n v="1170"/>
    <n v="0.63673469387755099"/>
    <s v="C0079"/>
    <s v="FusionDynamo Group"/>
    <s v="Rachel Owens"/>
    <x v="4"/>
    <x v="16"/>
    <s v="Peoria"/>
    <x v="3"/>
    <x v="1"/>
    <x v="1"/>
    <n v="16"/>
    <x v="6"/>
  </r>
  <r>
    <x v="295"/>
    <n v="60268"/>
    <x v="10"/>
    <x v="10"/>
    <s v="LuminousGlow Tinted Sunscreen 50ml"/>
    <x v="3"/>
    <n v="250"/>
    <n v="16.95"/>
    <n v="4237.5"/>
    <n v="5.2"/>
    <n v="1300"/>
    <n v="11.75"/>
    <n v="2937.5"/>
    <n v="0.69321533923303835"/>
    <s v="C0046"/>
    <s v="CrimsonPeak Ventures"/>
    <s v="Michael Evans"/>
    <x v="1"/>
    <x v="10"/>
    <s v="Fort Worth"/>
    <x v="2"/>
    <x v="1"/>
    <x v="1"/>
    <n v="17"/>
    <x v="6"/>
  </r>
  <r>
    <x v="295"/>
    <n v="60269"/>
    <x v="37"/>
    <x v="37"/>
    <s v="SunGuard Shield SPF 50+ 100ml"/>
    <x v="3"/>
    <n v="100"/>
    <n v="24.75"/>
    <n v="2475"/>
    <n v="7.75"/>
    <n v="775"/>
    <n v="17"/>
    <n v="1700"/>
    <n v="0.68686868686868685"/>
    <s v="C0109"/>
    <s v="QuantumLink Corp."/>
    <s v="Victoria Reed"/>
    <x v="2"/>
    <x v="4"/>
    <s v="Eugene"/>
    <x v="0"/>
    <x v="1"/>
    <x v="1"/>
    <n v="17"/>
    <x v="6"/>
  </r>
  <r>
    <x v="295"/>
    <n v="60270"/>
    <x v="8"/>
    <x v="8"/>
    <s v="CrystalClear Hyaluronic Boost 30ml"/>
    <x v="1"/>
    <n v="200"/>
    <n v="19.100000000000001"/>
    <n v="3820.0000000000005"/>
    <n v="6.6"/>
    <n v="1320"/>
    <n v="12.500000000000002"/>
    <n v="2500.0000000000005"/>
    <n v="0.65445026178010479"/>
    <s v="C0004"/>
    <s v="Enchanted Silk Creations"/>
    <s v="David Carter"/>
    <x v="1"/>
    <x v="2"/>
    <s v="New York City"/>
    <x v="1"/>
    <x v="1"/>
    <x v="1"/>
    <n v="17"/>
    <x v="6"/>
  </r>
  <r>
    <x v="295"/>
    <n v="60271"/>
    <x v="14"/>
    <x v="14"/>
    <s v="DewDrop Hydration Sheet Mask"/>
    <x v="5"/>
    <n v="300"/>
    <n v="17.350000000000001"/>
    <n v="5205"/>
    <n v="7.45"/>
    <n v="2235"/>
    <n v="9.9000000000000021"/>
    <n v="2970"/>
    <n v="0.57060518731988474"/>
    <s v="C0063"/>
    <s v="Amara Wilde"/>
    <s v="Michael Evans"/>
    <x v="1"/>
    <x v="10"/>
    <s v="San Antonio"/>
    <x v="2"/>
    <x v="1"/>
    <x v="1"/>
    <n v="17"/>
    <x v="6"/>
  </r>
  <r>
    <x v="295"/>
    <n v="60272"/>
    <x v="19"/>
    <x v="19"/>
    <s v="ClearSkies UV Defense SPF 30 30ml"/>
    <x v="3"/>
    <n v="200"/>
    <n v="11.299999999999999"/>
    <n v="2260"/>
    <n v="4.7"/>
    <n v="940"/>
    <n v="6.5999999999999988"/>
    <n v="1320"/>
    <n v="0.58407079646017701"/>
    <s v="C0028"/>
    <s v="Thaddeus Nash"/>
    <s v="Christopher Green"/>
    <x v="0"/>
    <x v="21"/>
    <s v="Reno"/>
    <x v="0"/>
    <x v="1"/>
    <x v="1"/>
    <n v="17"/>
    <x v="6"/>
  </r>
  <r>
    <x v="295"/>
    <n v="60273"/>
    <x v="4"/>
    <x v="4"/>
    <s v="HydraBloom Hydrating Moisturizer 50ml"/>
    <x v="0"/>
    <n v="50"/>
    <n v="14.95"/>
    <n v="747.5"/>
    <n v="4.45"/>
    <n v="222.5"/>
    <n v="10.5"/>
    <n v="525"/>
    <n v="0.7023411371237458"/>
    <s v="C0095"/>
    <s v="OpalBlossom Beauty"/>
    <s v="Jessica Foster"/>
    <x v="2"/>
    <x v="20"/>
    <s v="Seward"/>
    <x v="0"/>
    <x v="1"/>
    <x v="1"/>
    <n v="17"/>
    <x v="6"/>
  </r>
  <r>
    <x v="295"/>
    <n v="60274"/>
    <x v="43"/>
    <x v="43"/>
    <s v="PureFoam Renewing Cleanser 50ml"/>
    <x v="2"/>
    <n v="50"/>
    <n v="7"/>
    <n v="350"/>
    <n v="2.8"/>
    <n v="140"/>
    <n v="4.2"/>
    <n v="210"/>
    <n v="0.6"/>
    <s v="C0020"/>
    <s v="Lyric Davenport"/>
    <s v="Elizabeth Young"/>
    <x v="2"/>
    <x v="13"/>
    <s v="San Diego"/>
    <x v="0"/>
    <x v="1"/>
    <x v="1"/>
    <n v="17"/>
    <x v="6"/>
  </r>
  <r>
    <x v="296"/>
    <n v="60275"/>
    <x v="14"/>
    <x v="14"/>
    <s v="DewDrop Hydration Sheet Mask"/>
    <x v="5"/>
    <n v="100"/>
    <n v="17.350000000000001"/>
    <n v="1735.0000000000002"/>
    <n v="7.45"/>
    <n v="745"/>
    <n v="9.9000000000000021"/>
    <n v="990.00000000000023"/>
    <n v="0.57060518731988474"/>
    <s v="C0068"/>
    <s v="IvoryRadiance Cosmetix"/>
    <s v="Olivia Harrison"/>
    <x v="3"/>
    <x v="7"/>
    <s v="Annapolis"/>
    <x v="2"/>
    <x v="1"/>
    <x v="1"/>
    <n v="18"/>
    <x v="6"/>
  </r>
  <r>
    <x v="296"/>
    <n v="60276"/>
    <x v="28"/>
    <x v="28"/>
    <s v="GlowRevive Detox Clay Mask 50g"/>
    <x v="5"/>
    <n v="150"/>
    <n v="11.35"/>
    <n v="1702.5"/>
    <n v="5.2"/>
    <n v="780"/>
    <n v="6.1499999999999995"/>
    <n v="922.5"/>
    <n v="0.54185022026431717"/>
    <s v="C0035"/>
    <s v="CrystalMist Skincare"/>
    <s v="Daniel Nelson"/>
    <x v="0"/>
    <x v="30"/>
    <s v="Denver"/>
    <x v="0"/>
    <x v="1"/>
    <x v="1"/>
    <n v="18"/>
    <x v="6"/>
  </r>
  <r>
    <x v="296"/>
    <n v="60277"/>
    <x v="3"/>
    <x v="3"/>
    <s v="RadiantGlow Gel Cleanser 200ml"/>
    <x v="2"/>
    <n v="50"/>
    <n v="20.350000000000001"/>
    <n v="1017.5000000000001"/>
    <n v="7.75"/>
    <n v="387.5"/>
    <n v="12.600000000000001"/>
    <n v="630.00000000000011"/>
    <n v="0.61916461916461918"/>
    <s v="C0093"/>
    <s v="BlossomFlair Skincare"/>
    <s v="Daniel Nelson"/>
    <x v="0"/>
    <x v="3"/>
    <s v="Rock Springs"/>
    <x v="0"/>
    <x v="1"/>
    <x v="1"/>
    <n v="18"/>
    <x v="6"/>
  </r>
  <r>
    <x v="296"/>
    <n v="60278"/>
    <x v="37"/>
    <x v="37"/>
    <s v="SunGuard Shield SPF 50+ 100ml"/>
    <x v="3"/>
    <n v="100"/>
    <n v="24.75"/>
    <n v="2475"/>
    <n v="7.75"/>
    <n v="775"/>
    <n v="17"/>
    <n v="1700"/>
    <n v="0.68686868686868685"/>
    <s v="C0008"/>
    <s v="Serenity Sinclair"/>
    <s v="Ashley Turner"/>
    <x v="2"/>
    <x v="13"/>
    <s v="San Francisco"/>
    <x v="0"/>
    <x v="1"/>
    <x v="1"/>
    <n v="18"/>
    <x v="6"/>
  </r>
  <r>
    <x v="296"/>
    <n v="60279"/>
    <x v="19"/>
    <x v="19"/>
    <s v="ClearSkies UV Defense SPF 30 30ml"/>
    <x v="3"/>
    <n v="50"/>
    <n v="11.299999999999999"/>
    <n v="565"/>
    <n v="4.7"/>
    <n v="235"/>
    <n v="6.5999999999999988"/>
    <n v="330"/>
    <n v="0.58407079646017701"/>
    <s v="C0065"/>
    <s v="CelestialGlow Essentials"/>
    <s v="Benjamin Lawson"/>
    <x v="1"/>
    <x v="25"/>
    <s v="Kansas City"/>
    <x v="3"/>
    <x v="1"/>
    <x v="1"/>
    <n v="18"/>
    <x v="6"/>
  </r>
  <r>
    <x v="296"/>
    <n v="60280"/>
    <x v="8"/>
    <x v="8"/>
    <s v="CrystalClear Hyaluronic Boost 30ml"/>
    <x v="1"/>
    <n v="50"/>
    <n v="19.100000000000001"/>
    <n v="955.00000000000011"/>
    <n v="6.6"/>
    <n v="330"/>
    <n v="12.500000000000002"/>
    <n v="625.00000000000011"/>
    <n v="0.65445026178010479"/>
    <s v="C0030"/>
    <s v="BlossomRadiance Essentials"/>
    <s v="Michael Evans"/>
    <x v="1"/>
    <x v="10"/>
    <s v="San Antonio"/>
    <x v="2"/>
    <x v="1"/>
    <x v="1"/>
    <n v="18"/>
    <x v="6"/>
  </r>
  <r>
    <x v="297"/>
    <n v="60281"/>
    <x v="1"/>
    <x v="1"/>
    <s v="VitaGlow Brightening Serum 30ml"/>
    <x v="1"/>
    <n v="100"/>
    <n v="22.1"/>
    <n v="2210"/>
    <n v="7.6"/>
    <n v="760"/>
    <n v="14.500000000000002"/>
    <n v="1450"/>
    <n v="0.65610859728506787"/>
    <s v="C0099"/>
    <s v="SolarCrest Corp."/>
    <s v="James Edwards"/>
    <x v="3"/>
    <x v="43"/>
    <s v="Harrisburg"/>
    <x v="1"/>
    <x v="1"/>
    <x v="1"/>
    <n v="19"/>
    <x v="7"/>
  </r>
  <r>
    <x v="297"/>
    <n v="60282"/>
    <x v="14"/>
    <x v="14"/>
    <s v="DewDrop Hydration Sheet Mask"/>
    <x v="5"/>
    <n v="150"/>
    <n v="17.350000000000001"/>
    <n v="2602.5"/>
    <n v="7.45"/>
    <n v="1117.5"/>
    <n v="9.9000000000000021"/>
    <n v="1485"/>
    <n v="0.57060518731988474"/>
    <s v="C0043"/>
    <s v="LuminousHue Cosmetix"/>
    <s v="Mia Hughes"/>
    <x v="2"/>
    <x v="13"/>
    <s v="Sacramento"/>
    <x v="0"/>
    <x v="1"/>
    <x v="1"/>
    <n v="19"/>
    <x v="7"/>
  </r>
  <r>
    <x v="297"/>
    <n v="60283"/>
    <x v="52"/>
    <x v="52"/>
    <s v="CalmBliss Soothing Toner 100ml"/>
    <x v="4"/>
    <n v="150"/>
    <n v="13"/>
    <n v="1950"/>
    <n v="4.7"/>
    <n v="705"/>
    <n v="8.3000000000000007"/>
    <n v="1245"/>
    <n v="0.63846153846153841"/>
    <s v="C0076"/>
    <s v="ThunderWave Technologies"/>
    <s v="Andrew Parker"/>
    <x v="3"/>
    <x v="42"/>
    <s v="Boston"/>
    <x v="1"/>
    <x v="1"/>
    <x v="1"/>
    <n v="19"/>
    <x v="7"/>
  </r>
  <r>
    <x v="297"/>
    <n v="60284"/>
    <x v="4"/>
    <x v="4"/>
    <s v="HydraBloom Hydrating Moisturizer 50ml"/>
    <x v="0"/>
    <n v="150"/>
    <n v="14.95"/>
    <n v="2242.5"/>
    <n v="4.45"/>
    <n v="667.5"/>
    <n v="10.5"/>
    <n v="1575"/>
    <n v="0.7023411371237458"/>
    <s v="C0025"/>
    <s v="Eamon Nash"/>
    <s v="Samuel Moore"/>
    <x v="0"/>
    <x v="1"/>
    <s v="Tucson"/>
    <x v="0"/>
    <x v="1"/>
    <x v="1"/>
    <n v="19"/>
    <x v="7"/>
  </r>
  <r>
    <x v="297"/>
    <n v="60285"/>
    <x v="23"/>
    <x v="23"/>
    <s v="RadiantGlow Gel Cleanser 50ml"/>
    <x v="2"/>
    <n v="150"/>
    <n v="4.7"/>
    <n v="705"/>
    <n v="2.2999999999999998"/>
    <n v="345"/>
    <n v="2.4000000000000004"/>
    <n v="360"/>
    <n v="0.51063829787234039"/>
    <s v="C0090"/>
    <s v="CrystalCrest Incorporated"/>
    <s v="Ava Franklin"/>
    <x v="1"/>
    <x v="44"/>
    <s v="Southaven"/>
    <x v="2"/>
    <x v="1"/>
    <x v="1"/>
    <n v="19"/>
    <x v="7"/>
  </r>
  <r>
    <x v="297"/>
    <n v="60286"/>
    <x v="0"/>
    <x v="0"/>
    <s v="HydraBloom Hydrating Moisturizer 100ml"/>
    <x v="0"/>
    <n v="200"/>
    <n v="24.85"/>
    <n v="4970"/>
    <n v="7.75"/>
    <n v="1550"/>
    <n v="17.100000000000001"/>
    <n v="3420"/>
    <n v="0.68812877263581484"/>
    <s v="C0052"/>
    <s v="OceanQuest Enterprises"/>
    <s v="Emily Clarke"/>
    <x v="3"/>
    <x v="9"/>
    <s v="Charleston"/>
    <x v="2"/>
    <x v="1"/>
    <x v="1"/>
    <n v="19"/>
    <x v="7"/>
  </r>
  <r>
    <x v="297"/>
    <n v="60287"/>
    <x v="21"/>
    <x v="21"/>
    <s v="RadiantGlow Gel Cleanser 100ml"/>
    <x v="2"/>
    <n v="150"/>
    <n v="12.25"/>
    <n v="1837.5"/>
    <n v="4.45"/>
    <n v="667.5"/>
    <n v="7.8"/>
    <n v="1170"/>
    <n v="0.63673469387755099"/>
    <s v="C0088"/>
    <s v="BlueAegis Technologies"/>
    <s v="Grace Allen"/>
    <x v="2"/>
    <x v="20"/>
    <s v="Juneau"/>
    <x v="0"/>
    <x v="1"/>
    <x v="1"/>
    <n v="19"/>
    <x v="7"/>
  </r>
  <r>
    <x v="297"/>
    <n v="60288"/>
    <x v="22"/>
    <x v="22"/>
    <s v="PurePurge Micellar Cleansing Water 150ml"/>
    <x v="6"/>
    <n v="50"/>
    <n v="10.050000000000001"/>
    <n v="502.50000000000006"/>
    <n v="4.45"/>
    <n v="222.5"/>
    <n v="5.6000000000000005"/>
    <n v="280.00000000000006"/>
    <n v="0.55721393034825872"/>
    <s v="C0072"/>
    <s v="BlossomLuxe Essentials"/>
    <s v="James Edwards"/>
    <x v="3"/>
    <x v="43"/>
    <s v="Philadelphia"/>
    <x v="1"/>
    <x v="1"/>
    <x v="1"/>
    <n v="19"/>
    <x v="7"/>
  </r>
  <r>
    <x v="297"/>
    <n v="60289"/>
    <x v="30"/>
    <x v="30"/>
    <s v="PurePurge Micellar Cleansing Water 200ml"/>
    <x v="6"/>
    <n v="50"/>
    <n v="18.45"/>
    <n v="922.5"/>
    <n v="7.75"/>
    <n v="387.5"/>
    <n v="10.7"/>
    <n v="535"/>
    <n v="0.57994579945799463"/>
    <s v="C0037"/>
    <s v="PureWhisper Essentials"/>
    <s v="Lauren King"/>
    <x v="4"/>
    <x v="18"/>
    <s v="Des Moines"/>
    <x v="3"/>
    <x v="1"/>
    <x v="1"/>
    <n v="19"/>
    <x v="7"/>
  </r>
  <r>
    <x v="298"/>
    <n v="60290"/>
    <x v="10"/>
    <x v="10"/>
    <s v="LuminousGlow Tinted Sunscreen 50ml"/>
    <x v="3"/>
    <n v="250"/>
    <n v="16.95"/>
    <n v="4237.5"/>
    <n v="5.2"/>
    <n v="1300"/>
    <n v="11.75"/>
    <n v="2937.5"/>
    <n v="0.69321533923303835"/>
    <s v="C0105"/>
    <s v="TimelessBloom Luxe Skincare"/>
    <s v="Jennifer Adams"/>
    <x v="1"/>
    <x v="10"/>
    <s v="Corpus Christi"/>
    <x v="2"/>
    <x v="1"/>
    <x v="1"/>
    <n v="22"/>
    <x v="7"/>
  </r>
  <r>
    <x v="298"/>
    <n v="60291"/>
    <x v="29"/>
    <x v="29"/>
    <s v="VitaGlow Brightening Serum 15ml"/>
    <x v="1"/>
    <n v="100"/>
    <n v="16.25"/>
    <n v="1625"/>
    <n v="6.2"/>
    <n v="620"/>
    <n v="10.050000000000001"/>
    <n v="1005"/>
    <n v="0.61846153846153851"/>
    <s v="C0059"/>
    <s v="Eamon Kingsley"/>
    <s v="James Edwards"/>
    <x v="3"/>
    <x v="37"/>
    <s v="Newark"/>
    <x v="1"/>
    <x v="1"/>
    <x v="1"/>
    <n v="22"/>
    <x v="7"/>
  </r>
  <r>
    <x v="298"/>
    <n v="60292"/>
    <x v="3"/>
    <x v="3"/>
    <s v="RadiantGlow Gel Cleanser 200ml"/>
    <x v="2"/>
    <n v="150"/>
    <n v="20.350000000000001"/>
    <n v="3052.5"/>
    <n v="7.75"/>
    <n v="1162.5"/>
    <n v="12.600000000000001"/>
    <n v="1890"/>
    <n v="0.61916461916461918"/>
    <s v="C0014"/>
    <s v="Stellar Dynamo Corp."/>
    <s v="Olivia Harrison"/>
    <x v="3"/>
    <x v="14"/>
    <s v="Richmond"/>
    <x v="2"/>
    <x v="1"/>
    <x v="1"/>
    <n v="22"/>
    <x v="7"/>
  </r>
  <r>
    <x v="298"/>
    <n v="60293"/>
    <x v="0"/>
    <x v="0"/>
    <s v="HydraBloom Hydrating Moisturizer 100ml"/>
    <x v="0"/>
    <n v="100"/>
    <n v="24.85"/>
    <n v="2485"/>
    <n v="7.75"/>
    <n v="775"/>
    <n v="17.100000000000001"/>
    <n v="1710"/>
    <n v="0.68812877263581484"/>
    <s v="C0061"/>
    <s v="Aurelia Quinn"/>
    <s v="Mia Hughes"/>
    <x v="2"/>
    <x v="13"/>
    <s v="Oakland"/>
    <x v="0"/>
    <x v="1"/>
    <x v="1"/>
    <n v="22"/>
    <x v="7"/>
  </r>
  <r>
    <x v="298"/>
    <n v="60294"/>
    <x v="12"/>
    <x v="12"/>
    <s v="PorePurify Exfoliating Tonic 150ml"/>
    <x v="4"/>
    <n v="100"/>
    <n v="15.95"/>
    <n v="1595"/>
    <n v="5.2"/>
    <n v="520"/>
    <n v="10.75"/>
    <n v="1075"/>
    <n v="0.6739811912225705"/>
    <s v="C0027"/>
    <s v="PureHarbor Creations"/>
    <s v="Jennifer Adams"/>
    <x v="1"/>
    <x v="10"/>
    <s v="Austin"/>
    <x v="2"/>
    <x v="1"/>
    <x v="1"/>
    <n v="22"/>
    <x v="7"/>
  </r>
  <r>
    <x v="298"/>
    <n v="60295"/>
    <x v="50"/>
    <x v="50"/>
    <s v="SilkSkin Lightweight Moisture Veil 50ml"/>
    <x v="0"/>
    <n v="200"/>
    <n v="16.349999999999998"/>
    <n v="3269.9999999999995"/>
    <n v="5.2"/>
    <n v="1040"/>
    <n v="11.149999999999999"/>
    <n v="2229.9999999999995"/>
    <n v="0.68195718654434245"/>
    <s v="C0088"/>
    <s v="BlueAegis Technologies"/>
    <s v="Grace Allen"/>
    <x v="2"/>
    <x v="20"/>
    <s v="Juneau"/>
    <x v="0"/>
    <x v="1"/>
    <x v="1"/>
    <n v="22"/>
    <x v="7"/>
  </r>
  <r>
    <x v="298"/>
    <n v="60296"/>
    <x v="22"/>
    <x v="22"/>
    <s v="PurePurge Micellar Cleansing Water 150ml"/>
    <x v="6"/>
    <n v="100"/>
    <n v="10.050000000000001"/>
    <n v="1005.0000000000001"/>
    <n v="4.45"/>
    <n v="445"/>
    <n v="5.6000000000000005"/>
    <n v="560.00000000000011"/>
    <n v="0.55721393034825872"/>
    <s v="C0009"/>
    <s v="Imelda Sinclair"/>
    <s v="William Jenkins"/>
    <x v="3"/>
    <x v="6"/>
    <s v="Miami"/>
    <x v="2"/>
    <x v="1"/>
    <x v="1"/>
    <n v="22"/>
    <x v="7"/>
  </r>
  <r>
    <x v="298"/>
    <n v="60297"/>
    <x v="10"/>
    <x v="10"/>
    <s v="LuminousGlow Tinted Sunscreen 50ml"/>
    <x v="3"/>
    <n v="100"/>
    <n v="16.95"/>
    <n v="1695"/>
    <n v="5.2"/>
    <n v="520"/>
    <n v="11.75"/>
    <n v="1175"/>
    <n v="0.69321533923303835"/>
    <s v="C0063"/>
    <s v="Amara Wilde"/>
    <s v="Michael Evans"/>
    <x v="1"/>
    <x v="10"/>
    <s v="San Antonio"/>
    <x v="2"/>
    <x v="1"/>
    <x v="1"/>
    <n v="22"/>
    <x v="7"/>
  </r>
  <r>
    <x v="299"/>
    <n v="60298"/>
    <x v="34"/>
    <x v="34"/>
    <s v="HydraBloom Hydrating Moisturizer 30ml"/>
    <x v="0"/>
    <n v="150"/>
    <n v="8.1"/>
    <n v="1215"/>
    <n v="3.3"/>
    <n v="495"/>
    <n v="4.8"/>
    <n v="720"/>
    <n v="0.59259259259259256"/>
    <s v="C0018"/>
    <s v="Lucian Kingsley"/>
    <s v="Lauren King"/>
    <x v="4"/>
    <x v="11"/>
    <s v="Sioux Falls"/>
    <x v="3"/>
    <x v="1"/>
    <x v="1"/>
    <n v="23"/>
    <x v="7"/>
  </r>
  <r>
    <x v="299"/>
    <n v="60299"/>
    <x v="37"/>
    <x v="37"/>
    <s v="SunGuard Shield SPF 50+ 100ml"/>
    <x v="3"/>
    <n v="100"/>
    <n v="24.75"/>
    <n v="2475"/>
    <n v="7.75"/>
    <n v="775"/>
    <n v="17"/>
    <n v="1700"/>
    <n v="0.68686868686868685"/>
    <s v="C0079"/>
    <s v="FusionDynamo Group"/>
    <s v="Rachel Owens"/>
    <x v="4"/>
    <x v="16"/>
    <s v="Peoria"/>
    <x v="3"/>
    <x v="1"/>
    <x v="1"/>
    <n v="23"/>
    <x v="7"/>
  </r>
  <r>
    <x v="299"/>
    <n v="60300"/>
    <x v="21"/>
    <x v="21"/>
    <s v="RadiantGlow Gel Cleanser 100ml"/>
    <x v="2"/>
    <n v="200"/>
    <n v="12.25"/>
    <n v="2450"/>
    <n v="4.45"/>
    <n v="890"/>
    <n v="7.8"/>
    <n v="1560"/>
    <n v="0.63673469387755099"/>
    <s v="C0041"/>
    <s v="Cassiopeia Dawson"/>
    <s v="Benjamin Lawson"/>
    <x v="1"/>
    <x v="5"/>
    <s v="Oklahoma City"/>
    <x v="2"/>
    <x v="1"/>
    <x v="1"/>
    <n v="23"/>
    <x v="7"/>
  </r>
  <r>
    <x v="299"/>
    <n v="60301"/>
    <x v="38"/>
    <x v="38"/>
    <s v="CrystalGlow Gentle Exfoliator 100ml"/>
    <x v="7"/>
    <n v="100"/>
    <n v="19.95"/>
    <n v="1995"/>
    <n v="7.45"/>
    <n v="745"/>
    <n v="12.5"/>
    <n v="1250"/>
    <n v="0.62656641604010022"/>
    <s v="C0110"/>
    <s v="Cordelia Cassidy"/>
    <s v="Jessica Foster"/>
    <x v="2"/>
    <x v="20"/>
    <s v="Nome"/>
    <x v="0"/>
    <x v="1"/>
    <x v="1"/>
    <n v="23"/>
    <x v="7"/>
  </r>
  <r>
    <x v="299"/>
    <n v="60302"/>
    <x v="22"/>
    <x v="22"/>
    <s v="PurePurge Micellar Cleansing Water 150ml"/>
    <x v="6"/>
    <n v="50"/>
    <n v="10.050000000000001"/>
    <n v="502.50000000000006"/>
    <n v="4.45"/>
    <n v="222.5"/>
    <n v="5.6000000000000005"/>
    <n v="280.00000000000006"/>
    <n v="0.55721393034825872"/>
    <s v="C0052"/>
    <s v="OceanQuest Enterprises"/>
    <s v="Emily Clarke"/>
    <x v="3"/>
    <x v="9"/>
    <s v="Charleston"/>
    <x v="2"/>
    <x v="1"/>
    <x v="1"/>
    <n v="23"/>
    <x v="7"/>
  </r>
  <r>
    <x v="299"/>
    <n v="60303"/>
    <x v="32"/>
    <x v="32"/>
    <s v="AquaFresh Hydrating Toner 150ml"/>
    <x v="4"/>
    <n v="150"/>
    <n v="14.95"/>
    <n v="2242.5"/>
    <n v="4.45"/>
    <n v="667.5"/>
    <n v="10.5"/>
    <n v="1575"/>
    <n v="0.7023411371237458"/>
    <s v="C0111"/>
    <s v="CelestialHarmony Essentials"/>
    <s v="Matthew Walker"/>
    <x v="1"/>
    <x v="40"/>
    <s v="Memphis"/>
    <x v="2"/>
    <x v="1"/>
    <x v="1"/>
    <n v="23"/>
    <x v="7"/>
  </r>
  <r>
    <x v="299"/>
    <n v="60304"/>
    <x v="4"/>
    <x v="4"/>
    <s v="HydraBloom Hydrating Moisturizer 50ml"/>
    <x v="0"/>
    <n v="150"/>
    <n v="14.95"/>
    <n v="2242.5"/>
    <n v="4.45"/>
    <n v="667.5"/>
    <n v="10.5"/>
    <n v="1575"/>
    <n v="0.7023411371237458"/>
    <s v="C0069"/>
    <s v="RadiantElixir Skincare"/>
    <s v="Olivia Harrison"/>
    <x v="3"/>
    <x v="39"/>
    <s v="Wilmington"/>
    <x v="2"/>
    <x v="1"/>
    <x v="1"/>
    <n v="23"/>
    <x v="7"/>
  </r>
  <r>
    <x v="300"/>
    <n v="60305"/>
    <x v="25"/>
    <x v="25"/>
    <s v="PureFoam Renewing Cleanser 100ml"/>
    <x v="2"/>
    <n v="150"/>
    <n v="12.45"/>
    <n v="1867.5"/>
    <n v="5.2"/>
    <n v="780"/>
    <n v="7.2499999999999991"/>
    <n v="1087.5"/>
    <n v="0.58232931726907633"/>
    <s v="C0024"/>
    <s v="Moonlight Grace Essentials"/>
    <s v="Jessica Foster"/>
    <x v="2"/>
    <x v="20"/>
    <s v="Nome"/>
    <x v="0"/>
    <x v="1"/>
    <x v="1"/>
    <n v="24"/>
    <x v="7"/>
  </r>
  <r>
    <x v="300"/>
    <n v="60306"/>
    <x v="12"/>
    <x v="12"/>
    <s v="PorePurify Exfoliating Tonic 150ml"/>
    <x v="4"/>
    <n v="50"/>
    <n v="15.95"/>
    <n v="797.5"/>
    <n v="5.2"/>
    <n v="260"/>
    <n v="10.75"/>
    <n v="537.5"/>
    <n v="0.6739811912225705"/>
    <s v="C0103"/>
    <s v="ThunderSphere Corp."/>
    <s v="Ashley Turner"/>
    <x v="2"/>
    <x v="13"/>
    <s v="Riverside"/>
    <x v="0"/>
    <x v="1"/>
    <x v="1"/>
    <n v="24"/>
    <x v="7"/>
  </r>
  <r>
    <x v="300"/>
    <n v="60307"/>
    <x v="52"/>
    <x v="52"/>
    <s v="CalmBliss Soothing Toner 100ml"/>
    <x v="4"/>
    <n v="150"/>
    <n v="13"/>
    <n v="1950"/>
    <n v="4.7"/>
    <n v="705"/>
    <n v="8.3000000000000007"/>
    <n v="1245"/>
    <n v="0.63846153846153841"/>
    <s v="C0061"/>
    <s v="Aurelia Quinn"/>
    <s v="Mia Hughes"/>
    <x v="2"/>
    <x v="13"/>
    <s v="Oakland"/>
    <x v="0"/>
    <x v="1"/>
    <x v="1"/>
    <n v="24"/>
    <x v="7"/>
  </r>
  <r>
    <x v="300"/>
    <n v="60308"/>
    <x v="41"/>
    <x v="41"/>
    <s v="VelvetSkin Renewing Scrub 50ml"/>
    <x v="7"/>
    <n v="50"/>
    <n v="15.649999999999999"/>
    <n v="782.49999999999989"/>
    <n v="6.2"/>
    <n v="310"/>
    <n v="9.4499999999999993"/>
    <n v="472.49999999999989"/>
    <n v="0.60383386581469645"/>
    <s v="C0007"/>
    <s v="Orion Sterling"/>
    <s v="Jessica Foster"/>
    <x v="2"/>
    <x v="20"/>
    <s v="Anchorage"/>
    <x v="0"/>
    <x v="1"/>
    <x v="1"/>
    <n v="24"/>
    <x v="7"/>
  </r>
  <r>
    <x v="300"/>
    <n v="60309"/>
    <x v="52"/>
    <x v="52"/>
    <s v="CalmBliss Soothing Toner 100ml"/>
    <x v="4"/>
    <n v="50"/>
    <n v="13"/>
    <n v="650"/>
    <n v="4.7"/>
    <n v="235"/>
    <n v="8.3000000000000007"/>
    <n v="415"/>
    <n v="0.63846153846153841"/>
    <s v="C0077"/>
    <s v="EmeraldSphere Solutions"/>
    <s v="Grace Allen"/>
    <x v="2"/>
    <x v="20"/>
    <s v="Fairbanks"/>
    <x v="0"/>
    <x v="1"/>
    <x v="1"/>
    <n v="24"/>
    <x v="7"/>
  </r>
  <r>
    <x v="300"/>
    <n v="60310"/>
    <x v="1"/>
    <x v="1"/>
    <s v="VitaGlow Brightening Serum 30ml"/>
    <x v="1"/>
    <n v="150"/>
    <n v="22.1"/>
    <n v="3315"/>
    <n v="7.6"/>
    <n v="1140"/>
    <n v="14.500000000000002"/>
    <n v="2175"/>
    <n v="0.65610859728506787"/>
    <s v="C0096"/>
    <s v="DivinePearl Skincare"/>
    <s v="Christopher Green"/>
    <x v="0"/>
    <x v="35"/>
    <s v="Provo"/>
    <x v="0"/>
    <x v="1"/>
    <x v="1"/>
    <n v="24"/>
    <x v="7"/>
  </r>
  <r>
    <x v="301"/>
    <n v="60311"/>
    <x v="38"/>
    <x v="38"/>
    <s v="CrystalGlow Gentle Exfoliator 100ml"/>
    <x v="7"/>
    <n v="50"/>
    <n v="19.95"/>
    <n v="997.5"/>
    <n v="7.45"/>
    <n v="372.5"/>
    <n v="12.5"/>
    <n v="625"/>
    <n v="0.62656641604010022"/>
    <s v="C0038"/>
    <s v="StarryGrace Luxe Skincare"/>
    <s v="Olivia Harrison"/>
    <x v="3"/>
    <x v="7"/>
    <s v="Baltimore"/>
    <x v="2"/>
    <x v="1"/>
    <x v="1"/>
    <n v="25"/>
    <x v="7"/>
  </r>
  <r>
    <x v="301"/>
    <n v="60312"/>
    <x v="43"/>
    <x v="43"/>
    <s v="PureFoam Renewing Cleanser 50ml"/>
    <x v="2"/>
    <n v="100"/>
    <n v="7"/>
    <n v="700"/>
    <n v="2.8"/>
    <n v="280"/>
    <n v="4.2"/>
    <n v="420"/>
    <n v="0.6"/>
    <s v="C0084"/>
    <s v="RadiantPetals Skincare"/>
    <s v="Joseph Simmons"/>
    <x v="4"/>
    <x v="28"/>
    <s v="Bismarck"/>
    <x v="3"/>
    <x v="1"/>
    <x v="1"/>
    <n v="25"/>
    <x v="7"/>
  </r>
  <r>
    <x v="301"/>
    <n v="60313"/>
    <x v="30"/>
    <x v="30"/>
    <s v="PurePurge Micellar Cleansing Water 200ml"/>
    <x v="6"/>
    <n v="50"/>
    <n v="18.45"/>
    <n v="922.5"/>
    <n v="7.75"/>
    <n v="387.5"/>
    <n v="10.7"/>
    <n v="535"/>
    <n v="0.57994579945799463"/>
    <s v="C0057"/>
    <s v="Phineas Dawson"/>
    <s v="Nicholas Coleman"/>
    <x v="4"/>
    <x v="34"/>
    <s v="Indianapolis"/>
    <x v="3"/>
    <x v="1"/>
    <x v="1"/>
    <n v="25"/>
    <x v="7"/>
  </r>
  <r>
    <x v="301"/>
    <n v="60314"/>
    <x v="36"/>
    <x v="36"/>
    <s v="CrystalGlow Gentle Exfoliator 50ml"/>
    <x v="7"/>
    <n v="100"/>
    <n v="14.15"/>
    <n v="1415"/>
    <n v="5.45"/>
    <n v="545"/>
    <n v="8.6999999999999993"/>
    <n v="870"/>
    <n v="0.61484098939929333"/>
    <s v="C0012"/>
    <s v="Radiant Craft Incorporated"/>
    <s v="Samuel Moore"/>
    <x v="0"/>
    <x v="1"/>
    <s v="Phoenix"/>
    <x v="0"/>
    <x v="1"/>
    <x v="1"/>
    <n v="25"/>
    <x v="7"/>
  </r>
  <r>
    <x v="301"/>
    <n v="60315"/>
    <x v="11"/>
    <x v="11"/>
    <s v="ClearSkies UV Defense SPF 30 100ml"/>
    <x v="3"/>
    <n v="250"/>
    <n v="32.549999999999997"/>
    <n v="8137.4999999999991"/>
    <n v="11.25"/>
    <n v="2812.5"/>
    <n v="21.299999999999997"/>
    <n v="5324.9999999999991"/>
    <n v="0.65437788018433174"/>
    <s v="C0068"/>
    <s v="IvoryRadiance Cosmetix"/>
    <s v="Olivia Harrison"/>
    <x v="3"/>
    <x v="7"/>
    <s v="Annapolis"/>
    <x v="2"/>
    <x v="1"/>
    <x v="1"/>
    <n v="25"/>
    <x v="7"/>
  </r>
  <r>
    <x v="301"/>
    <n v="60316"/>
    <x v="13"/>
    <x v="13"/>
    <s v="LuminousGlow Tinted Sunscreen 100ml"/>
    <x v="3"/>
    <n v="100"/>
    <n v="26.35"/>
    <n v="2635"/>
    <n v="9"/>
    <n v="900"/>
    <n v="17.350000000000001"/>
    <n v="1735"/>
    <n v="0.65844402277039848"/>
    <s v="C0099"/>
    <s v="SolarCrest Corp."/>
    <s v="James Edwards"/>
    <x v="3"/>
    <x v="43"/>
    <s v="Harrisburg"/>
    <x v="1"/>
    <x v="1"/>
    <x v="1"/>
    <n v="25"/>
    <x v="7"/>
  </r>
  <r>
    <x v="301"/>
    <n v="60317"/>
    <x v="21"/>
    <x v="21"/>
    <s v="RadiantGlow Gel Cleanser 100ml"/>
    <x v="2"/>
    <n v="150"/>
    <n v="12.25"/>
    <n v="1837.5"/>
    <n v="4.45"/>
    <n v="667.5"/>
    <n v="7.8"/>
    <n v="1170"/>
    <n v="0.63673469387755099"/>
    <s v="C0022"/>
    <s v="Pinnacle Sphere Corp."/>
    <s v="Victoria Reed"/>
    <x v="2"/>
    <x v="4"/>
    <s v="Portland"/>
    <x v="0"/>
    <x v="1"/>
    <x v="1"/>
    <n v="25"/>
    <x v="7"/>
  </r>
  <r>
    <x v="301"/>
    <n v="60318"/>
    <x v="11"/>
    <x v="11"/>
    <s v="ClearSkies UV Defense SPF 30 100ml"/>
    <x v="3"/>
    <n v="150"/>
    <n v="32.549999999999997"/>
    <n v="4882.5"/>
    <n v="11.25"/>
    <n v="1687.5"/>
    <n v="21.299999999999997"/>
    <n v="3195"/>
    <n v="0.65437788018433185"/>
    <s v="C0076"/>
    <s v="ThunderWave Technologies"/>
    <s v="Andrew Parker"/>
    <x v="3"/>
    <x v="42"/>
    <s v="Boston"/>
    <x v="1"/>
    <x v="1"/>
    <x v="1"/>
    <n v="25"/>
    <x v="7"/>
  </r>
  <r>
    <x v="301"/>
    <n v="60319"/>
    <x v="4"/>
    <x v="4"/>
    <s v="HydraBloom Hydrating Moisturizer 50ml"/>
    <x v="0"/>
    <n v="50"/>
    <n v="14.95"/>
    <n v="747.5"/>
    <n v="4.45"/>
    <n v="222.5"/>
    <n v="10.5"/>
    <n v="525"/>
    <n v="0.7023411371237458"/>
    <s v="C0034"/>
    <s v="Cassian Winters"/>
    <s v="David Carter"/>
    <x v="1"/>
    <x v="2"/>
    <s v="Albany"/>
    <x v="1"/>
    <x v="1"/>
    <x v="1"/>
    <n v="25"/>
    <x v="7"/>
  </r>
  <r>
    <x v="302"/>
    <n v="60320"/>
    <x v="22"/>
    <x v="22"/>
    <s v="PurePurge Micellar Cleansing Water 150ml"/>
    <x v="6"/>
    <n v="200"/>
    <n v="10.050000000000001"/>
    <n v="2010.0000000000002"/>
    <n v="4.45"/>
    <n v="890"/>
    <n v="5.6000000000000005"/>
    <n v="1120.0000000000002"/>
    <n v="0.55721393034825872"/>
    <s v="C0104"/>
    <s v="PearlSilk Beauty"/>
    <s v="Ava Franklin"/>
    <x v="1"/>
    <x v="12"/>
    <s v="Baton Rouge"/>
    <x v="2"/>
    <x v="1"/>
    <x v="1"/>
    <n v="26"/>
    <x v="8"/>
  </r>
  <r>
    <x v="302"/>
    <n v="60321"/>
    <x v="10"/>
    <x v="10"/>
    <s v="LuminousGlow Tinted Sunscreen 50ml"/>
    <x v="3"/>
    <n v="50"/>
    <n v="16.95"/>
    <n v="847.5"/>
    <n v="5.2"/>
    <n v="260"/>
    <n v="11.75"/>
    <n v="587.5"/>
    <n v="0.69321533923303835"/>
    <s v="C0003"/>
    <s v="Rosy Flair Beauty"/>
    <s v="Elizabeth Young"/>
    <x v="2"/>
    <x v="13"/>
    <s v="Los Angeles"/>
    <x v="0"/>
    <x v="1"/>
    <x v="1"/>
    <n v="26"/>
    <x v="8"/>
  </r>
  <r>
    <x v="302"/>
    <n v="60322"/>
    <x v="21"/>
    <x v="21"/>
    <s v="RadiantGlow Gel Cleanser 100ml"/>
    <x v="2"/>
    <n v="100"/>
    <n v="12.25"/>
    <n v="1225"/>
    <n v="4.45"/>
    <n v="445"/>
    <n v="7.8"/>
    <n v="780"/>
    <n v="0.63673469387755099"/>
    <s v="C0067"/>
    <s v="Oberon Sterling"/>
    <s v="Rachel Owens"/>
    <x v="4"/>
    <x v="16"/>
    <s v="Springfield"/>
    <x v="3"/>
    <x v="1"/>
    <x v="1"/>
    <n v="26"/>
    <x v="8"/>
  </r>
  <r>
    <x v="302"/>
    <n v="60323"/>
    <x v="2"/>
    <x v="2"/>
    <s v="TimelessElixir Anti-Wrinkle Serum 30m"/>
    <x v="1"/>
    <n v="200"/>
    <n v="25.3"/>
    <n v="5060"/>
    <n v="9.4"/>
    <n v="1880"/>
    <n v="15.9"/>
    <n v="3180"/>
    <n v="0.62845849802371545"/>
    <s v="C0026"/>
    <s v="Golden Aura Creations"/>
    <s v="Samuel Moore"/>
    <x v="0"/>
    <x v="0"/>
    <s v="Albuquerque"/>
    <x v="0"/>
    <x v="1"/>
    <x v="1"/>
    <n v="26"/>
    <x v="8"/>
  </r>
  <r>
    <x v="302"/>
    <n v="60324"/>
    <x v="21"/>
    <x v="21"/>
    <s v="RadiantGlow Gel Cleanser 100ml"/>
    <x v="2"/>
    <n v="150"/>
    <n v="12.25"/>
    <n v="1837.5"/>
    <n v="4.45"/>
    <n v="667.5"/>
    <n v="7.8"/>
    <n v="1170"/>
    <n v="0.63673469387755099"/>
    <s v="C0115"/>
    <s v="BlossomWhisper Cosmetics"/>
    <s v="Andrew Parker"/>
    <x v="3"/>
    <x v="46"/>
    <s v="Portland"/>
    <x v="1"/>
    <x v="1"/>
    <x v="1"/>
    <n v="26"/>
    <x v="8"/>
  </r>
  <r>
    <x v="302"/>
    <n v="60325"/>
    <x v="8"/>
    <x v="8"/>
    <s v="CrystalClear Hyaluronic Boost 30ml"/>
    <x v="1"/>
    <n v="50"/>
    <n v="19.100000000000001"/>
    <n v="955.00000000000011"/>
    <n v="6.6"/>
    <n v="330"/>
    <n v="12.500000000000002"/>
    <n v="625.00000000000011"/>
    <n v="0.65445026178010479"/>
    <s v="C0011"/>
    <s v="Celestial Silk Luxe Skincare"/>
    <s v="Joseph Simmons"/>
    <x v="4"/>
    <x v="19"/>
    <s v="Minneapolis"/>
    <x v="3"/>
    <x v="1"/>
    <x v="1"/>
    <n v="26"/>
    <x v="8"/>
  </r>
  <r>
    <x v="302"/>
    <n v="60326"/>
    <x v="21"/>
    <x v="21"/>
    <s v="RadiantGlow Gel Cleanser 100ml"/>
    <x v="2"/>
    <n v="50"/>
    <n v="12.25"/>
    <n v="612.5"/>
    <n v="4.45"/>
    <n v="222.5"/>
    <n v="7.8"/>
    <n v="390"/>
    <n v="0.63673469387755099"/>
    <s v="C0056"/>
    <s v="Imogen West"/>
    <s v="Ava Franklin"/>
    <x v="1"/>
    <x v="33"/>
    <s v="Little Rock"/>
    <x v="2"/>
    <x v="1"/>
    <x v="1"/>
    <n v="26"/>
    <x v="8"/>
  </r>
  <r>
    <x v="303"/>
    <n v="60327"/>
    <x v="29"/>
    <x v="29"/>
    <s v="VitaGlow Brightening Serum 15ml"/>
    <x v="1"/>
    <n v="100"/>
    <n v="16.25"/>
    <n v="1625"/>
    <n v="6.2"/>
    <n v="620"/>
    <n v="10.050000000000001"/>
    <n v="1005"/>
    <n v="0.61846153846153851"/>
    <s v="C0069"/>
    <s v="RadiantElixir Skincare"/>
    <s v="Olivia Harrison"/>
    <x v="3"/>
    <x v="39"/>
    <s v="Wilmington"/>
    <x v="2"/>
    <x v="1"/>
    <x v="2"/>
    <n v="1"/>
    <x v="8"/>
  </r>
  <r>
    <x v="303"/>
    <n v="60328"/>
    <x v="16"/>
    <x v="16"/>
    <s v="FreshWipe Cleansing Towelettes  80s"/>
    <x v="6"/>
    <n v="100"/>
    <n v="14.55"/>
    <n v="1455"/>
    <n v="6.55"/>
    <n v="655"/>
    <n v="8"/>
    <n v="800"/>
    <n v="0.54982817869415812"/>
    <s v="C0024"/>
    <s v="Moonlight Grace Essentials"/>
    <s v="Jessica Foster"/>
    <x v="2"/>
    <x v="20"/>
    <s v="Nome"/>
    <x v="0"/>
    <x v="1"/>
    <x v="2"/>
    <n v="1"/>
    <x v="8"/>
  </r>
  <r>
    <x v="303"/>
    <n v="60329"/>
    <x v="43"/>
    <x v="43"/>
    <s v="PureFoam Renewing Cleanser 50ml"/>
    <x v="2"/>
    <n v="200"/>
    <n v="7"/>
    <n v="1400"/>
    <n v="2.8"/>
    <n v="560"/>
    <n v="4.2"/>
    <n v="840"/>
    <n v="0.6"/>
    <s v="C0103"/>
    <s v="ThunderSphere Corp."/>
    <s v="Ashley Turner"/>
    <x v="2"/>
    <x v="13"/>
    <s v="Riverside"/>
    <x v="0"/>
    <x v="1"/>
    <x v="2"/>
    <n v="1"/>
    <x v="8"/>
  </r>
  <r>
    <x v="303"/>
    <n v="60330"/>
    <x v="23"/>
    <x v="23"/>
    <s v="RadiantGlow Gel Cleanser 50ml"/>
    <x v="2"/>
    <n v="200"/>
    <n v="4.7"/>
    <n v="940"/>
    <n v="2.2999999999999998"/>
    <n v="460"/>
    <n v="2.4000000000000004"/>
    <n v="480"/>
    <n v="0.51063829787234039"/>
    <s v="C0061"/>
    <s v="Aurelia Quinn"/>
    <s v="Mia Hughes"/>
    <x v="2"/>
    <x v="13"/>
    <s v="Oakland"/>
    <x v="0"/>
    <x v="1"/>
    <x v="2"/>
    <n v="1"/>
    <x v="8"/>
  </r>
  <r>
    <x v="303"/>
    <n v="60331"/>
    <x v="35"/>
    <x v="35"/>
    <s v="DreamSoothe Overnight Mask 50g"/>
    <x v="5"/>
    <n v="50"/>
    <n v="14.25"/>
    <n v="712.5"/>
    <n v="6.55"/>
    <n v="327.5"/>
    <n v="7.7"/>
    <n v="385"/>
    <n v="0.54035087719298247"/>
    <s v="C0007"/>
    <s v="Orion Sterling"/>
    <s v="Jessica Foster"/>
    <x v="2"/>
    <x v="20"/>
    <s v="Anchorage"/>
    <x v="0"/>
    <x v="1"/>
    <x v="2"/>
    <n v="1"/>
    <x v="8"/>
  </r>
  <r>
    <x v="303"/>
    <n v="60332"/>
    <x v="4"/>
    <x v="4"/>
    <s v="HydraBloom Hydrating Moisturizer 50ml"/>
    <x v="0"/>
    <n v="100"/>
    <n v="14.95"/>
    <n v="1495"/>
    <n v="4.45"/>
    <n v="445"/>
    <n v="10.5"/>
    <n v="1050"/>
    <n v="0.7023411371237458"/>
    <s v="C0077"/>
    <s v="EmeraldSphere Solutions"/>
    <s v="Grace Allen"/>
    <x v="2"/>
    <x v="20"/>
    <s v="Fairbanks"/>
    <x v="0"/>
    <x v="1"/>
    <x v="2"/>
    <n v="1"/>
    <x v="8"/>
  </r>
  <r>
    <x v="303"/>
    <n v="60333"/>
    <x v="8"/>
    <x v="8"/>
    <s v="CrystalClear Hyaluronic Boost 30ml"/>
    <x v="1"/>
    <n v="150"/>
    <n v="19.100000000000001"/>
    <n v="2865"/>
    <n v="6.6"/>
    <n v="990"/>
    <n v="12.500000000000002"/>
    <n v="1875"/>
    <n v="0.65445026178010468"/>
    <s v="C0096"/>
    <s v="DivinePearl Skincare"/>
    <s v="Christopher Green"/>
    <x v="0"/>
    <x v="35"/>
    <s v="Provo"/>
    <x v="0"/>
    <x v="1"/>
    <x v="2"/>
    <n v="1"/>
    <x v="8"/>
  </r>
  <r>
    <x v="303"/>
    <n v="60334"/>
    <x v="2"/>
    <x v="2"/>
    <s v="TimelessElixir Anti-Wrinkle Serum 30m"/>
    <x v="1"/>
    <n v="100"/>
    <n v="25.3"/>
    <n v="2530"/>
    <n v="9.4"/>
    <n v="940"/>
    <n v="15.9"/>
    <n v="1590"/>
    <n v="0.62845849802371545"/>
    <s v="C0038"/>
    <s v="StarryGrace Luxe Skincare"/>
    <s v="Olivia Harrison"/>
    <x v="3"/>
    <x v="7"/>
    <s v="Baltimore"/>
    <x v="2"/>
    <x v="1"/>
    <x v="2"/>
    <n v="1"/>
    <x v="8"/>
  </r>
  <r>
    <x v="304"/>
    <n v="60335"/>
    <x v="37"/>
    <x v="37"/>
    <s v="SunGuard Shield SPF 50+ 100ml"/>
    <x v="3"/>
    <n v="100"/>
    <n v="24.75"/>
    <n v="2475"/>
    <n v="7.75"/>
    <n v="775"/>
    <n v="17"/>
    <n v="1700"/>
    <n v="0.68686868686868685"/>
    <s v="C0084"/>
    <s v="RadiantPetals Skincare"/>
    <s v="Joseph Simmons"/>
    <x v="4"/>
    <x v="28"/>
    <s v="Bismarck"/>
    <x v="3"/>
    <x v="1"/>
    <x v="2"/>
    <n v="2"/>
    <x v="8"/>
  </r>
  <r>
    <x v="304"/>
    <n v="60336"/>
    <x v="29"/>
    <x v="29"/>
    <s v="VitaGlow Brightening Serum 15ml"/>
    <x v="1"/>
    <n v="150"/>
    <n v="16.25"/>
    <n v="2437.5"/>
    <n v="6.2"/>
    <n v="930"/>
    <n v="10.050000000000001"/>
    <n v="1507.5"/>
    <n v="0.61846153846153851"/>
    <s v="C0057"/>
    <s v="Phineas Dawson"/>
    <s v="Nicholas Coleman"/>
    <x v="4"/>
    <x v="34"/>
    <s v="Indianapolis"/>
    <x v="3"/>
    <x v="1"/>
    <x v="2"/>
    <n v="2"/>
    <x v="8"/>
  </r>
  <r>
    <x v="304"/>
    <n v="60337"/>
    <x v="57"/>
    <x v="57"/>
    <s v="CalmBliss Soothing Toner 200ml"/>
    <x v="4"/>
    <n v="150"/>
    <n v="25"/>
    <n v="3750"/>
    <n v="9.4"/>
    <n v="1410"/>
    <n v="15.6"/>
    <n v="2340"/>
    <n v="0.624"/>
    <s v="C0012"/>
    <s v="Radiant Craft Incorporated"/>
    <s v="Samuel Moore"/>
    <x v="0"/>
    <x v="1"/>
    <s v="Phoenix"/>
    <x v="0"/>
    <x v="1"/>
    <x v="2"/>
    <n v="2"/>
    <x v="8"/>
  </r>
  <r>
    <x v="304"/>
    <n v="60338"/>
    <x v="52"/>
    <x v="52"/>
    <s v="CalmBliss Soothing Toner 100ml"/>
    <x v="4"/>
    <n v="100"/>
    <n v="13"/>
    <n v="1300"/>
    <n v="4.7"/>
    <n v="470"/>
    <n v="8.3000000000000007"/>
    <n v="830"/>
    <n v="0.63846153846153841"/>
    <s v="C0068"/>
    <s v="IvoryRadiance Cosmetix"/>
    <s v="Olivia Harrison"/>
    <x v="3"/>
    <x v="7"/>
    <s v="Annapolis"/>
    <x v="2"/>
    <x v="1"/>
    <x v="2"/>
    <n v="2"/>
    <x v="8"/>
  </r>
  <r>
    <x v="304"/>
    <n v="60339"/>
    <x v="14"/>
    <x v="14"/>
    <s v="DewDrop Hydration Sheet Mask"/>
    <x v="5"/>
    <n v="50"/>
    <n v="17.350000000000001"/>
    <n v="867.50000000000011"/>
    <n v="7.45"/>
    <n v="372.5"/>
    <n v="9.9000000000000021"/>
    <n v="495.00000000000011"/>
    <n v="0.57060518731988474"/>
    <s v="C0099"/>
    <s v="SolarCrest Corp."/>
    <s v="James Edwards"/>
    <x v="3"/>
    <x v="43"/>
    <s v="Harrisburg"/>
    <x v="1"/>
    <x v="1"/>
    <x v="2"/>
    <n v="2"/>
    <x v="8"/>
  </r>
  <r>
    <x v="304"/>
    <n v="60340"/>
    <x v="0"/>
    <x v="0"/>
    <s v="HydraBloom Hydrating Moisturizer 100ml"/>
    <x v="0"/>
    <n v="200"/>
    <n v="24.85"/>
    <n v="4970"/>
    <n v="7.75"/>
    <n v="1550"/>
    <n v="17.100000000000001"/>
    <n v="3420"/>
    <n v="0.68812877263581484"/>
    <s v="C0022"/>
    <s v="Pinnacle Sphere Corp."/>
    <s v="Victoria Reed"/>
    <x v="2"/>
    <x v="4"/>
    <s v="Portland"/>
    <x v="0"/>
    <x v="1"/>
    <x v="2"/>
    <n v="2"/>
    <x v="8"/>
  </r>
  <r>
    <x v="305"/>
    <n v="60341"/>
    <x v="37"/>
    <x v="37"/>
    <s v="SunGuard Shield SPF 50+ 100ml"/>
    <x v="3"/>
    <n v="100"/>
    <n v="24.75"/>
    <n v="2475"/>
    <n v="7.75"/>
    <n v="775"/>
    <n v="17"/>
    <n v="1700"/>
    <n v="0.68686868686868685"/>
    <s v="C0076"/>
    <s v="ThunderWave Technologies"/>
    <s v="Andrew Parker"/>
    <x v="3"/>
    <x v="42"/>
    <s v="Boston"/>
    <x v="1"/>
    <x v="1"/>
    <x v="2"/>
    <n v="3"/>
    <x v="8"/>
  </r>
  <r>
    <x v="305"/>
    <n v="60342"/>
    <x v="8"/>
    <x v="8"/>
    <s v="CrystalClear Hyaluronic Boost 30ml"/>
    <x v="1"/>
    <n v="50"/>
    <n v="19.100000000000001"/>
    <n v="955.00000000000011"/>
    <n v="6.6"/>
    <n v="330"/>
    <n v="12.500000000000002"/>
    <n v="625.00000000000011"/>
    <n v="0.65445026178010479"/>
    <s v="C0034"/>
    <s v="Cassian Winters"/>
    <s v="David Carter"/>
    <x v="1"/>
    <x v="2"/>
    <s v="Albany"/>
    <x v="1"/>
    <x v="1"/>
    <x v="2"/>
    <n v="3"/>
    <x v="8"/>
  </r>
  <r>
    <x v="305"/>
    <n v="60343"/>
    <x v="37"/>
    <x v="37"/>
    <s v="SunGuard Shield SPF 50+ 100ml"/>
    <x v="3"/>
    <n v="50"/>
    <n v="24.75"/>
    <n v="1237.5"/>
    <n v="7.75"/>
    <n v="387.5"/>
    <n v="17"/>
    <n v="850"/>
    <n v="0.68686868686868685"/>
    <s v="C0104"/>
    <s v="PearlSilk Beauty"/>
    <s v="Ava Franklin"/>
    <x v="1"/>
    <x v="12"/>
    <s v="Baton Rouge"/>
    <x v="2"/>
    <x v="1"/>
    <x v="2"/>
    <n v="3"/>
    <x v="8"/>
  </r>
  <r>
    <x v="305"/>
    <n v="60344"/>
    <x v="52"/>
    <x v="52"/>
    <s v="CalmBliss Soothing Toner 100ml"/>
    <x v="4"/>
    <n v="100"/>
    <n v="13"/>
    <n v="1300"/>
    <n v="4.7"/>
    <n v="470"/>
    <n v="8.3000000000000007"/>
    <n v="830"/>
    <n v="0.63846153846153841"/>
    <s v="C0003"/>
    <s v="Rosy Flair Beauty"/>
    <s v="Elizabeth Young"/>
    <x v="2"/>
    <x v="13"/>
    <s v="Los Angeles"/>
    <x v="0"/>
    <x v="1"/>
    <x v="2"/>
    <n v="3"/>
    <x v="8"/>
  </r>
  <r>
    <x v="305"/>
    <n v="60345"/>
    <x v="21"/>
    <x v="21"/>
    <s v="RadiantGlow Gel Cleanser 100ml"/>
    <x v="2"/>
    <n v="150"/>
    <n v="12.25"/>
    <n v="1837.5"/>
    <n v="4.45"/>
    <n v="667.5"/>
    <n v="7.8"/>
    <n v="1170"/>
    <n v="0.63673469387755099"/>
    <s v="C0199"/>
    <s v="Elara Monroe"/>
    <s v="Benjamin Ingram"/>
    <x v="0"/>
    <x v="38"/>
    <s v="Missoula"/>
    <x v="0"/>
    <x v="1"/>
    <x v="2"/>
    <n v="3"/>
    <x v="8"/>
  </r>
  <r>
    <x v="305"/>
    <n v="60346"/>
    <x v="2"/>
    <x v="2"/>
    <s v="TimelessElixir Anti-Wrinkle Serum 30m"/>
    <x v="1"/>
    <n v="150"/>
    <n v="25.3"/>
    <n v="3795"/>
    <n v="9.4"/>
    <n v="1410"/>
    <n v="15.9"/>
    <n v="2385"/>
    <n v="0.62845849802371545"/>
    <s v="C0026"/>
    <s v="Golden Aura Creations"/>
    <s v="Samuel Moore"/>
    <x v="0"/>
    <x v="0"/>
    <s v="Albuquerque"/>
    <x v="0"/>
    <x v="1"/>
    <x v="2"/>
    <n v="3"/>
    <x v="8"/>
  </r>
  <r>
    <x v="305"/>
    <n v="60347"/>
    <x v="0"/>
    <x v="0"/>
    <s v="HydraBloom Hydrating Moisturizer 100ml"/>
    <x v="0"/>
    <n v="150"/>
    <n v="24.85"/>
    <n v="3727.5"/>
    <n v="7.75"/>
    <n v="1162.5"/>
    <n v="17.100000000000001"/>
    <n v="2565"/>
    <n v="0.68812877263581484"/>
    <s v="C0115"/>
    <s v="BlossomWhisper Cosmetics"/>
    <s v="Andrew Parker"/>
    <x v="3"/>
    <x v="46"/>
    <s v="Portland"/>
    <x v="1"/>
    <x v="1"/>
    <x v="2"/>
    <n v="3"/>
    <x v="8"/>
  </r>
  <r>
    <x v="305"/>
    <n v="60348"/>
    <x v="13"/>
    <x v="13"/>
    <s v="LuminousGlow Tinted Sunscreen 100ml"/>
    <x v="3"/>
    <n v="50"/>
    <n v="26.35"/>
    <n v="1317.5"/>
    <n v="9"/>
    <n v="450"/>
    <n v="17.350000000000001"/>
    <n v="867.5"/>
    <n v="0.65844402277039848"/>
    <s v="C0011"/>
    <s v="Celestial Silk Luxe Skincare"/>
    <s v="Joseph Simmons"/>
    <x v="4"/>
    <x v="19"/>
    <s v="Minneapolis"/>
    <x v="3"/>
    <x v="1"/>
    <x v="2"/>
    <n v="3"/>
    <x v="8"/>
  </r>
  <r>
    <x v="305"/>
    <n v="60349"/>
    <x v="14"/>
    <x v="14"/>
    <s v="DewDrop Hydration Sheet Mask"/>
    <x v="5"/>
    <n v="200"/>
    <n v="17.350000000000001"/>
    <n v="3470.0000000000005"/>
    <n v="7.45"/>
    <n v="1490"/>
    <n v="9.9000000000000021"/>
    <n v="1980.0000000000005"/>
    <n v="0.57060518731988474"/>
    <s v="C0056"/>
    <s v="Imogen West"/>
    <s v="Ava Franklin"/>
    <x v="1"/>
    <x v="33"/>
    <s v="Little Rock"/>
    <x v="2"/>
    <x v="1"/>
    <x v="2"/>
    <n v="3"/>
    <x v="8"/>
  </r>
  <r>
    <x v="306"/>
    <n v="60350"/>
    <x v="12"/>
    <x v="12"/>
    <s v="PorePurify Exfoliating Tonic 150ml"/>
    <x v="4"/>
    <n v="150"/>
    <n v="15.95"/>
    <n v="2392.5"/>
    <n v="5.2"/>
    <n v="780"/>
    <n v="10.75"/>
    <n v="1612.5"/>
    <n v="0.6739811912225705"/>
    <s v="C0086"/>
    <s v="SparklingNova Corp."/>
    <s v="Jennifer Adams"/>
    <x v="1"/>
    <x v="10"/>
    <s v="Amarillo"/>
    <x v="2"/>
    <x v="1"/>
    <x v="2"/>
    <n v="4"/>
    <x v="8"/>
  </r>
  <r>
    <x v="306"/>
    <n v="60351"/>
    <x v="20"/>
    <x v="20"/>
    <s v="VelvetSkin Renewing Scrub 100ml"/>
    <x v="7"/>
    <n v="50"/>
    <n v="20.849999999999998"/>
    <n v="1042.5"/>
    <n v="8.1999999999999993"/>
    <n v="410"/>
    <n v="12.649999999999999"/>
    <n v="632.5"/>
    <n v="0.60671462829736211"/>
    <s v="C0030"/>
    <s v="BlossomRadiance Essentials"/>
    <s v="Michael Evans"/>
    <x v="1"/>
    <x v="10"/>
    <s v="San Antonio"/>
    <x v="2"/>
    <x v="1"/>
    <x v="2"/>
    <n v="4"/>
    <x v="8"/>
  </r>
  <r>
    <x v="306"/>
    <n v="60352"/>
    <x v="52"/>
    <x v="52"/>
    <s v="CalmBliss Soothing Toner 100ml"/>
    <x v="4"/>
    <n v="200"/>
    <n v="13"/>
    <n v="2600"/>
    <n v="4.7"/>
    <n v="940"/>
    <n v="8.3000000000000007"/>
    <n v="1660"/>
    <n v="0.63846153846153841"/>
    <s v="C0073"/>
    <s v="Atlas Kingsley"/>
    <s v="David Carter"/>
    <x v="1"/>
    <x v="2"/>
    <s v="Rochester"/>
    <x v="1"/>
    <x v="1"/>
    <x v="2"/>
    <n v="4"/>
    <x v="8"/>
  </r>
  <r>
    <x v="306"/>
    <n v="60353"/>
    <x v="0"/>
    <x v="0"/>
    <s v="HydraBloom Hydrating Moisturizer 100ml"/>
    <x v="0"/>
    <n v="100"/>
    <n v="24.85"/>
    <n v="2485"/>
    <n v="7.75"/>
    <n v="775"/>
    <n v="17.100000000000001"/>
    <n v="1710"/>
    <n v="0.68812877263581484"/>
    <s v="C0044"/>
    <s v="OpulentElixir Beauty"/>
    <s v="David Carter"/>
    <x v="1"/>
    <x v="2"/>
    <s v="Syracuse"/>
    <x v="1"/>
    <x v="1"/>
    <x v="2"/>
    <n v="4"/>
    <x v="8"/>
  </r>
  <r>
    <x v="306"/>
    <n v="60354"/>
    <x v="6"/>
    <x v="6"/>
    <s v="CrystalClear Hyaluronic Boost 15ml"/>
    <x v="1"/>
    <n v="100"/>
    <n v="14.75"/>
    <n v="1475"/>
    <n v="5.45"/>
    <n v="545"/>
    <n v="9.3000000000000007"/>
    <n v="930"/>
    <n v="0.63050847457627124"/>
    <s v="C0100"/>
    <s v="AquaPulse Creations"/>
    <s v="Samantha Mitchell"/>
    <x v="4"/>
    <x v="17"/>
    <s v="Toledo"/>
    <x v="3"/>
    <x v="1"/>
    <x v="2"/>
    <n v="4"/>
    <x v="8"/>
  </r>
  <r>
    <x v="306"/>
    <n v="60355"/>
    <x v="8"/>
    <x v="8"/>
    <s v="CrystalClear Hyaluronic Boost 30ml"/>
    <x v="1"/>
    <n v="50"/>
    <n v="19.100000000000001"/>
    <n v="955.00000000000011"/>
    <n v="6.6"/>
    <n v="330"/>
    <n v="12.500000000000002"/>
    <n v="625.00000000000011"/>
    <n v="0.65445026178010479"/>
    <s v="C0008"/>
    <s v="Serenity Sinclair"/>
    <s v="Ashley Turner"/>
    <x v="2"/>
    <x v="13"/>
    <s v="San Francisco"/>
    <x v="0"/>
    <x v="1"/>
    <x v="2"/>
    <n v="4"/>
    <x v="8"/>
  </r>
  <r>
    <x v="306"/>
    <n v="60356"/>
    <x v="1"/>
    <x v="1"/>
    <s v="VitaGlow Brightening Serum 30ml"/>
    <x v="1"/>
    <n v="200"/>
    <n v="22.1"/>
    <n v="4420"/>
    <n v="7.6"/>
    <n v="1520"/>
    <n v="14.500000000000002"/>
    <n v="2900"/>
    <n v="0.65610859728506787"/>
    <s v="C0065"/>
    <s v="CelestialGlow Essentials"/>
    <s v="Benjamin Lawson"/>
    <x v="1"/>
    <x v="25"/>
    <s v="Kansas City"/>
    <x v="3"/>
    <x v="1"/>
    <x v="2"/>
    <n v="4"/>
    <x v="8"/>
  </r>
  <r>
    <x v="306"/>
    <n v="60357"/>
    <x v="4"/>
    <x v="4"/>
    <s v="HydraBloom Hydrating Moisturizer 50ml"/>
    <x v="0"/>
    <n v="50"/>
    <n v="14.95"/>
    <n v="747.5"/>
    <n v="4.45"/>
    <n v="222.5"/>
    <n v="10.5"/>
    <n v="525"/>
    <n v="0.7023411371237458"/>
    <s v="C0020"/>
    <s v="Lyric Davenport"/>
    <s v="Elizabeth Young"/>
    <x v="2"/>
    <x v="13"/>
    <s v="San Diego"/>
    <x v="0"/>
    <x v="1"/>
    <x v="2"/>
    <n v="4"/>
    <x v="8"/>
  </r>
  <r>
    <x v="306"/>
    <n v="60358"/>
    <x v="13"/>
    <x v="13"/>
    <s v="LuminousGlow Tinted Sunscreen 100ml"/>
    <x v="3"/>
    <n v="200"/>
    <n v="26.35"/>
    <n v="5270"/>
    <n v="9"/>
    <n v="1800"/>
    <n v="17.350000000000001"/>
    <n v="3470"/>
    <n v="0.65844402277039848"/>
    <s v="C0074"/>
    <s v="Seraphina Wilde"/>
    <s v="Lauren King"/>
    <x v="4"/>
    <x v="41"/>
    <s v="Lincoln"/>
    <x v="3"/>
    <x v="1"/>
    <x v="2"/>
    <n v="4"/>
    <x v="8"/>
  </r>
  <r>
    <x v="307"/>
    <n v="60359"/>
    <x v="10"/>
    <x v="10"/>
    <s v="LuminousGlow Tinted Sunscreen 50ml"/>
    <x v="3"/>
    <n v="150"/>
    <n v="16.95"/>
    <n v="2542.5"/>
    <n v="5.2"/>
    <n v="780"/>
    <n v="11.75"/>
    <n v="1762.5"/>
    <n v="0.69321533923303835"/>
    <s v="C0032"/>
    <s v="AquaFusion Incorporated"/>
    <s v="Ashley Turner"/>
    <x v="2"/>
    <x v="13"/>
    <s v="San Jose"/>
    <x v="0"/>
    <x v="1"/>
    <x v="2"/>
    <n v="5"/>
    <x v="9"/>
  </r>
  <r>
    <x v="307"/>
    <n v="60360"/>
    <x v="30"/>
    <x v="30"/>
    <s v="PurePurge Micellar Cleansing Water 200ml"/>
    <x v="6"/>
    <n v="50"/>
    <n v="18.45"/>
    <n v="922.5"/>
    <n v="7.75"/>
    <n v="387.5"/>
    <n v="10.7"/>
    <n v="535"/>
    <n v="0.57994579945799463"/>
    <s v="C0090"/>
    <s v="CrystalCrest Incorporated"/>
    <s v="Ava Franklin"/>
    <x v="1"/>
    <x v="44"/>
    <s v="Southaven"/>
    <x v="2"/>
    <x v="1"/>
    <x v="2"/>
    <n v="5"/>
    <x v="9"/>
  </r>
  <r>
    <x v="307"/>
    <n v="60361"/>
    <x v="51"/>
    <x v="51"/>
    <s v="SunGuard Shield SPF 50+ 30ml"/>
    <x v="3"/>
    <n v="300"/>
    <n v="9.9"/>
    <n v="2970"/>
    <n v="3.3"/>
    <n v="990"/>
    <n v="6.6000000000000005"/>
    <n v="1980"/>
    <n v="0.66666666666666663"/>
    <s v="C0001"/>
    <s v="Belle Glow Cosmetics"/>
    <s v="Elizabeth Young"/>
    <x v="2"/>
    <x v="13"/>
    <s v="Los Angeles"/>
    <x v="0"/>
    <x v="1"/>
    <x v="2"/>
    <n v="5"/>
    <x v="9"/>
  </r>
  <r>
    <x v="307"/>
    <n v="60362"/>
    <x v="11"/>
    <x v="11"/>
    <s v="ClearSkies UV Defense SPF 30 100ml"/>
    <x v="3"/>
    <n v="50"/>
    <n v="32.549999999999997"/>
    <n v="1627.4999999999998"/>
    <n v="11.25"/>
    <n v="562.5"/>
    <n v="21.299999999999997"/>
    <n v="1064.9999999999998"/>
    <n v="0.65437788018433174"/>
    <s v="C0048"/>
    <s v="Octavia Hart"/>
    <s v="Victoria Reed"/>
    <x v="2"/>
    <x v="24"/>
    <s v="Seattle"/>
    <x v="0"/>
    <x v="1"/>
    <x v="2"/>
    <n v="5"/>
    <x v="9"/>
  </r>
  <r>
    <x v="307"/>
    <n v="60363"/>
    <x v="8"/>
    <x v="8"/>
    <s v="CrystalClear Hyaluronic Boost 30ml"/>
    <x v="1"/>
    <n v="150"/>
    <n v="19.100000000000001"/>
    <n v="2865"/>
    <n v="6.6"/>
    <n v="990"/>
    <n v="12.500000000000002"/>
    <n v="1875"/>
    <n v="0.65445026178010468"/>
    <s v="C0079"/>
    <s v="FusionDynamo Group"/>
    <s v="Rachel Owens"/>
    <x v="4"/>
    <x v="16"/>
    <s v="Peoria"/>
    <x v="3"/>
    <x v="1"/>
    <x v="2"/>
    <n v="5"/>
    <x v="9"/>
  </r>
  <r>
    <x v="307"/>
    <n v="60364"/>
    <x v="11"/>
    <x v="11"/>
    <s v="ClearSkies UV Defense SPF 30 100ml"/>
    <x v="3"/>
    <n v="350"/>
    <n v="32.549999999999997"/>
    <n v="11392.499999999998"/>
    <n v="11.25"/>
    <n v="3937.5"/>
    <n v="21.299999999999997"/>
    <n v="7454.9999999999982"/>
    <n v="0.65437788018433174"/>
    <s v="C0015"/>
    <s v="Octavia Grey"/>
    <s v="Benjamin Lawson"/>
    <x v="1"/>
    <x v="8"/>
    <s v="St. Louis"/>
    <x v="3"/>
    <x v="1"/>
    <x v="2"/>
    <n v="5"/>
    <x v="9"/>
  </r>
  <r>
    <x v="307"/>
    <n v="60365"/>
    <x v="10"/>
    <x v="10"/>
    <s v="LuminousGlow Tinted Sunscreen 50ml"/>
    <x v="3"/>
    <n v="100"/>
    <n v="16.95"/>
    <n v="1695"/>
    <n v="5.2"/>
    <n v="520"/>
    <n v="11.75"/>
    <n v="1175"/>
    <n v="0.69321533923303835"/>
    <s v="C0061"/>
    <s v="Aurelia Quinn"/>
    <s v="Mia Hughes"/>
    <x v="2"/>
    <x v="13"/>
    <s v="Oakland"/>
    <x v="0"/>
    <x v="1"/>
    <x v="2"/>
    <n v="5"/>
    <x v="9"/>
  </r>
  <r>
    <x v="308"/>
    <n v="60366"/>
    <x v="20"/>
    <x v="20"/>
    <s v="VelvetSkin Renewing Scrub 100ml"/>
    <x v="7"/>
    <n v="100"/>
    <n v="20.849999999999998"/>
    <n v="2085"/>
    <n v="8.1999999999999993"/>
    <n v="820"/>
    <n v="12.649999999999999"/>
    <n v="1265"/>
    <n v="0.60671462829736211"/>
    <s v="C0029"/>
    <s v="OpulentSilk Beauty"/>
    <s v="Samantha Mitchell"/>
    <x v="4"/>
    <x v="15"/>
    <s v="Louisville"/>
    <x v="2"/>
    <x v="1"/>
    <x v="2"/>
    <n v="8"/>
    <x v="9"/>
  </r>
  <r>
    <x v="308"/>
    <n v="60367"/>
    <x v="38"/>
    <x v="38"/>
    <s v="CrystalGlow Gentle Exfoliator 100ml"/>
    <x v="7"/>
    <n v="100"/>
    <n v="19.95"/>
    <n v="1995"/>
    <n v="7.45"/>
    <n v="745"/>
    <n v="12.5"/>
    <n v="1250"/>
    <n v="0.62656641604010022"/>
    <s v="C0106"/>
    <s v="StarryRadiance Cosmetix"/>
    <s v="Lauren King"/>
    <x v="4"/>
    <x v="18"/>
    <s v="Iowa City"/>
    <x v="3"/>
    <x v="1"/>
    <x v="2"/>
    <n v="8"/>
    <x v="9"/>
  </r>
  <r>
    <x v="308"/>
    <n v="60368"/>
    <x v="48"/>
    <x v="48"/>
    <s v="CrystalGlow Gentle Exfoliator 150ml"/>
    <x v="7"/>
    <n v="50"/>
    <n v="24.75"/>
    <n v="1237.5"/>
    <n v="10.75"/>
    <n v="537.5"/>
    <n v="14"/>
    <n v="700"/>
    <n v="0.56565656565656564"/>
    <s v="C0006"/>
    <s v="Maeve Kingsley"/>
    <s v="Christopher Green"/>
    <x v="0"/>
    <x v="21"/>
    <s v="Las Vegas"/>
    <x v="0"/>
    <x v="1"/>
    <x v="2"/>
    <n v="8"/>
    <x v="9"/>
  </r>
  <r>
    <x v="308"/>
    <n v="60369"/>
    <x v="32"/>
    <x v="32"/>
    <s v="AquaFresh Hydrating Toner 150ml"/>
    <x v="4"/>
    <n v="200"/>
    <n v="14.95"/>
    <n v="2990"/>
    <n v="4.45"/>
    <n v="890"/>
    <n v="10.5"/>
    <n v="2100"/>
    <n v="0.7023411371237458"/>
    <s v="C0053"/>
    <s v="QuantumPulse Systems"/>
    <s v="Samantha Mitchell"/>
    <x v="4"/>
    <x v="17"/>
    <s v="Cleveland"/>
    <x v="3"/>
    <x v="1"/>
    <x v="2"/>
    <n v="8"/>
    <x v="9"/>
  </r>
  <r>
    <x v="308"/>
    <n v="60370"/>
    <x v="6"/>
    <x v="6"/>
    <s v="CrystalClear Hyaluronic Boost 15ml"/>
    <x v="1"/>
    <n v="100"/>
    <n v="14.75"/>
    <n v="1475"/>
    <n v="5.45"/>
    <n v="545"/>
    <n v="9.3000000000000007"/>
    <n v="930"/>
    <n v="0.63050847457627124"/>
    <s v="C0087"/>
    <s v="QuantumRise Corp."/>
    <s v="Daniel Nelson"/>
    <x v="0"/>
    <x v="30"/>
    <s v="Colorado Springs"/>
    <x v="0"/>
    <x v="1"/>
    <x v="2"/>
    <n v="8"/>
    <x v="9"/>
  </r>
  <r>
    <x v="308"/>
    <n v="60371"/>
    <x v="29"/>
    <x v="29"/>
    <s v="VitaGlow Brightening Serum 15ml"/>
    <x v="1"/>
    <n v="50"/>
    <n v="16.25"/>
    <n v="812.5"/>
    <n v="6.2"/>
    <n v="310"/>
    <n v="10.050000000000001"/>
    <n v="502.5"/>
    <n v="0.61846153846153851"/>
    <s v="C0016"/>
    <s v="Griffin Maddox"/>
    <s v="Rachel Owens"/>
    <x v="4"/>
    <x v="16"/>
    <s v="Chicago"/>
    <x v="3"/>
    <x v="1"/>
    <x v="2"/>
    <n v="8"/>
    <x v="9"/>
  </r>
  <r>
    <x v="308"/>
    <n v="60372"/>
    <x v="12"/>
    <x v="12"/>
    <s v="PorePurify Exfoliating Tonic 150ml"/>
    <x v="4"/>
    <n v="150"/>
    <n v="15.95"/>
    <n v="2392.5"/>
    <n v="5.2"/>
    <n v="780"/>
    <n v="10.75"/>
    <n v="1612.5"/>
    <n v="0.6739811912225705"/>
    <s v="C0070"/>
    <s v="PurePetals Beauty"/>
    <s v="Nicholas Coleman"/>
    <x v="4"/>
    <x v="27"/>
    <s v="Lansing"/>
    <x v="3"/>
    <x v="1"/>
    <x v="2"/>
    <n v="8"/>
    <x v="9"/>
  </r>
  <r>
    <x v="308"/>
    <n v="60373"/>
    <x v="15"/>
    <x v="15"/>
    <s v="VitaGlow Brightening Serum 50ml"/>
    <x v="1"/>
    <n v="200"/>
    <n v="31.45"/>
    <n v="6290"/>
    <n v="12"/>
    <n v="2400"/>
    <n v="19.45"/>
    <n v="3890"/>
    <n v="0.61844197138314783"/>
    <s v="C0036"/>
    <s v="MoonlightHarbor Beauty"/>
    <s v="Rachel Owens"/>
    <x v="4"/>
    <x v="31"/>
    <s v="Milwaukee"/>
    <x v="3"/>
    <x v="1"/>
    <x v="2"/>
    <n v="8"/>
    <x v="9"/>
  </r>
  <r>
    <x v="309"/>
    <n v="60374"/>
    <x v="10"/>
    <x v="10"/>
    <s v="LuminousGlow Tinted Sunscreen 50ml"/>
    <x v="3"/>
    <n v="350"/>
    <n v="16.95"/>
    <n v="5932.5"/>
    <n v="5.2"/>
    <n v="1820"/>
    <n v="11.75"/>
    <n v="4112.5"/>
    <n v="0.69321533923303835"/>
    <s v="C0097"/>
    <s v="Leander Wilde"/>
    <s v="Lauren King"/>
    <x v="4"/>
    <x v="11"/>
    <s v="Rapid City"/>
    <x v="3"/>
    <x v="1"/>
    <x v="2"/>
    <n v="9"/>
    <x v="9"/>
  </r>
  <r>
    <x v="309"/>
    <n v="60375"/>
    <x v="21"/>
    <x v="21"/>
    <s v="RadiantGlow Gel Cleanser 100ml"/>
    <x v="2"/>
    <n v="100"/>
    <n v="12.25"/>
    <n v="1225"/>
    <n v="4.45"/>
    <n v="445"/>
    <n v="7.8"/>
    <n v="780"/>
    <n v="0.63673469387755099"/>
    <s v="C0002"/>
    <s v="Radiant Luxe Beauty"/>
    <s v="Daniel Nelson"/>
    <x v="0"/>
    <x v="3"/>
    <s v="Cheyenne"/>
    <x v="0"/>
    <x v="1"/>
    <x v="2"/>
    <n v="9"/>
    <x v="9"/>
  </r>
  <r>
    <x v="309"/>
    <n v="60376"/>
    <x v="8"/>
    <x v="8"/>
    <s v="CrystalClear Hyaluronic Boost 30ml"/>
    <x v="1"/>
    <n v="100"/>
    <n v="19.100000000000001"/>
    <n v="1910.0000000000002"/>
    <n v="6.6"/>
    <n v="660"/>
    <n v="12.500000000000002"/>
    <n v="1250.0000000000002"/>
    <n v="0.65445026178010479"/>
    <s v="C0050"/>
    <s v="SolarLuxe Incorporated"/>
    <s v="Joseph Simmons"/>
    <x v="4"/>
    <x v="28"/>
    <s v="Fargo"/>
    <x v="3"/>
    <x v="1"/>
    <x v="2"/>
    <n v="9"/>
    <x v="9"/>
  </r>
  <r>
    <x v="309"/>
    <n v="60377"/>
    <x v="38"/>
    <x v="38"/>
    <s v="CrystalGlow Gentle Exfoliator 100ml"/>
    <x v="7"/>
    <n v="50"/>
    <n v="19.95"/>
    <n v="997.5"/>
    <n v="7.45"/>
    <n v="372.5"/>
    <n v="12.5"/>
    <n v="625"/>
    <n v="0.62656641604010022"/>
    <s v="C0077"/>
    <s v="EmeraldSphere Solutions"/>
    <s v="Grace Allen"/>
    <x v="2"/>
    <x v="20"/>
    <s v="Fairbanks"/>
    <x v="0"/>
    <x v="1"/>
    <x v="2"/>
    <n v="9"/>
    <x v="9"/>
  </r>
  <r>
    <x v="309"/>
    <n v="60378"/>
    <x v="39"/>
    <x v="39"/>
    <s v="SunGuard Shield SPF 50+ 50ml"/>
    <x v="3"/>
    <n v="300"/>
    <n v="14.45"/>
    <n v="4335"/>
    <n v="4.45"/>
    <n v="1335"/>
    <n v="10"/>
    <n v="3000"/>
    <n v="0.69204152249134943"/>
    <s v="C0013"/>
    <s v="Seraphina Sinclair"/>
    <s v="Jessica Foster"/>
    <x v="2"/>
    <x v="20"/>
    <s v="Wasilla"/>
    <x v="0"/>
    <x v="1"/>
    <x v="2"/>
    <n v="9"/>
    <x v="9"/>
  </r>
  <r>
    <x v="309"/>
    <n v="60379"/>
    <x v="40"/>
    <x v="40"/>
    <s v="CalmBliss Soothing Toner 150ml"/>
    <x v="4"/>
    <n v="50"/>
    <n v="19.25"/>
    <n v="962.5"/>
    <n v="6.55"/>
    <n v="327.5"/>
    <n v="12.7"/>
    <n v="635"/>
    <n v="0.65974025974025974"/>
    <s v="C0064"/>
    <s v="DiamondElegance Beauty"/>
    <s v="Jessica Foster"/>
    <x v="2"/>
    <x v="20"/>
    <s v="Kodiak"/>
    <x v="0"/>
    <x v="1"/>
    <x v="2"/>
    <n v="9"/>
    <x v="9"/>
  </r>
  <r>
    <x v="310"/>
    <n v="60380"/>
    <x v="2"/>
    <x v="2"/>
    <s v="TimelessElixir Anti-Wrinkle Serum 30m"/>
    <x v="1"/>
    <n v="100"/>
    <n v="25.3"/>
    <n v="2530"/>
    <n v="9.4"/>
    <n v="940"/>
    <n v="15.9"/>
    <n v="1590"/>
    <n v="0.62845849802371545"/>
    <s v="C0031"/>
    <s v="StellarWings Incorporated"/>
    <s v="Matthew Walker"/>
    <x v="1"/>
    <x v="23"/>
    <s v="Atlanta"/>
    <x v="2"/>
    <x v="1"/>
    <x v="2"/>
    <n v="10"/>
    <x v="9"/>
  </r>
  <r>
    <x v="310"/>
    <n v="60381"/>
    <x v="28"/>
    <x v="28"/>
    <s v="GlowRevive Detox Clay Mask 50g"/>
    <x v="5"/>
    <n v="100"/>
    <n v="11.35"/>
    <n v="1135"/>
    <n v="5.2"/>
    <n v="520"/>
    <n v="6.1499999999999995"/>
    <n v="615"/>
    <n v="0.54185022026431717"/>
    <s v="C0101"/>
    <s v="TechnoCraft Corp."/>
    <s v="Samuel Moore"/>
    <x v="0"/>
    <x v="0"/>
    <s v="Roswell"/>
    <x v="0"/>
    <x v="1"/>
    <x v="2"/>
    <n v="10"/>
    <x v="9"/>
  </r>
  <r>
    <x v="310"/>
    <n v="60382"/>
    <x v="13"/>
    <x v="13"/>
    <s v="LuminousGlow Tinted Sunscreen 100ml"/>
    <x v="3"/>
    <n v="300"/>
    <n v="26.35"/>
    <n v="7905"/>
    <n v="9"/>
    <n v="2700"/>
    <n v="17.350000000000001"/>
    <n v="5205"/>
    <n v="0.65844402277039848"/>
    <s v="C0004"/>
    <s v="Enchanted Silk Creations"/>
    <s v="David Carter"/>
    <x v="1"/>
    <x v="2"/>
    <s v="New York City"/>
    <x v="1"/>
    <x v="1"/>
    <x v="2"/>
    <n v="10"/>
    <x v="9"/>
  </r>
  <r>
    <x v="310"/>
    <n v="60383"/>
    <x v="4"/>
    <x v="4"/>
    <s v="HydraBloom Hydrating Moisturizer 50ml"/>
    <x v="0"/>
    <n v="100"/>
    <n v="14.95"/>
    <n v="1495"/>
    <n v="4.45"/>
    <n v="445"/>
    <n v="10.5"/>
    <n v="1050"/>
    <n v="0.7023411371237458"/>
    <s v="C0058"/>
    <s v="Octavia Tate"/>
    <s v="Andrew Parker"/>
    <x v="3"/>
    <x v="36"/>
    <s v="Burlington"/>
    <x v="1"/>
    <x v="1"/>
    <x v="2"/>
    <n v="10"/>
    <x v="9"/>
  </r>
  <r>
    <x v="310"/>
    <n v="60384"/>
    <x v="52"/>
    <x v="52"/>
    <s v="CalmBliss Soothing Toner 100ml"/>
    <x v="4"/>
    <n v="150"/>
    <n v="13"/>
    <n v="1950"/>
    <n v="4.7"/>
    <n v="705"/>
    <n v="8.3000000000000007"/>
    <n v="1245"/>
    <n v="0.63846153846153841"/>
    <s v="C0083"/>
    <s v="CrystalAura Cosmetix"/>
    <s v="Emily Clarke"/>
    <x v="3"/>
    <x v="9"/>
    <s v="Columbia"/>
    <x v="2"/>
    <x v="1"/>
    <x v="2"/>
    <n v="10"/>
    <x v="9"/>
  </r>
  <r>
    <x v="310"/>
    <n v="60385"/>
    <x v="1"/>
    <x v="1"/>
    <s v="VitaGlow Brightening Serum 30ml"/>
    <x v="1"/>
    <n v="50"/>
    <n v="22.1"/>
    <n v="1105"/>
    <n v="7.6"/>
    <n v="380"/>
    <n v="14.500000000000002"/>
    <n v="725"/>
    <n v="0.65610859728506787"/>
    <s v="C0039"/>
    <s v="EtherealSilk Creations"/>
    <s v="Grace Allen"/>
    <x v="2"/>
    <x v="20"/>
    <s v="Juneau"/>
    <x v="0"/>
    <x v="1"/>
    <x v="2"/>
    <n v="10"/>
    <x v="9"/>
  </r>
  <r>
    <x v="310"/>
    <n v="60386"/>
    <x v="0"/>
    <x v="0"/>
    <s v="HydraBloom Hydrating Moisturizer 100ml"/>
    <x v="0"/>
    <n v="100"/>
    <n v="24.85"/>
    <n v="2485"/>
    <n v="7.75"/>
    <n v="775"/>
    <n v="17.100000000000001"/>
    <n v="1710"/>
    <n v="0.68812877263581484"/>
    <s v="C0095"/>
    <s v="OpalBlossom Beauty"/>
    <s v="Jessica Foster"/>
    <x v="2"/>
    <x v="20"/>
    <s v="Seward"/>
    <x v="0"/>
    <x v="1"/>
    <x v="2"/>
    <n v="10"/>
    <x v="9"/>
  </r>
  <r>
    <x v="310"/>
    <n v="60387"/>
    <x v="11"/>
    <x v="11"/>
    <s v="ClearSkies UV Defense SPF 30 100ml"/>
    <x v="3"/>
    <n v="50"/>
    <n v="32.549999999999997"/>
    <n v="1627.4999999999998"/>
    <n v="11.25"/>
    <n v="562.5"/>
    <n v="21.299999999999997"/>
    <n v="1064.9999999999998"/>
    <n v="0.65437788018433174"/>
    <s v="C0045"/>
    <s v="AuroraBlossom Essentials"/>
    <s v="Ashley Turner"/>
    <x v="2"/>
    <x v="13"/>
    <s v="Fresno"/>
    <x v="0"/>
    <x v="1"/>
    <x v="2"/>
    <n v="10"/>
    <x v="9"/>
  </r>
  <r>
    <x v="311"/>
    <n v="60388"/>
    <x v="52"/>
    <x v="52"/>
    <s v="CalmBliss Soothing Toner 100ml"/>
    <x v="4"/>
    <n v="200"/>
    <n v="13"/>
    <n v="2600"/>
    <n v="4.7"/>
    <n v="940"/>
    <n v="8.3000000000000007"/>
    <n v="1660"/>
    <n v="0.63846153846153841"/>
    <s v="C0107"/>
    <s v="MoonlitNectar Beauty"/>
    <s v="Andrew Parker"/>
    <x v="3"/>
    <x v="45"/>
    <s v="Providence"/>
    <x v="1"/>
    <x v="1"/>
    <x v="2"/>
    <n v="11"/>
    <x v="9"/>
  </r>
  <r>
    <x v="311"/>
    <n v="60389"/>
    <x v="20"/>
    <x v="20"/>
    <s v="VelvetSkin Renewing Scrub 100ml"/>
    <x v="7"/>
    <n v="150"/>
    <n v="20.849999999999998"/>
    <n v="3127.4999999999995"/>
    <n v="8.1999999999999993"/>
    <n v="1230"/>
    <n v="12.649999999999999"/>
    <n v="1897.4999999999995"/>
    <n v="0.606714628297362"/>
    <s v="C0023"/>
    <s v="Rosy Hue Beauty"/>
    <s v="Benjamin Ingram"/>
    <x v="0"/>
    <x v="22"/>
    <s v="Boise"/>
    <x v="0"/>
    <x v="1"/>
    <x v="2"/>
    <n v="11"/>
    <x v="9"/>
  </r>
  <r>
    <x v="311"/>
    <n v="60390"/>
    <x v="45"/>
    <x v="45"/>
    <s v="CrystalClear Hyaluronic Boost 50ml"/>
    <x v="1"/>
    <n v="50"/>
    <n v="29.65"/>
    <n v="1482.5"/>
    <n v="10.75"/>
    <n v="537.5"/>
    <n v="18.899999999999999"/>
    <n v="945"/>
    <n v="0.63743676222596968"/>
    <s v="C0080"/>
    <s v="EternalGlow Essentials"/>
    <s v="Samantha Mitchell"/>
    <x v="4"/>
    <x v="17"/>
    <s v="Cincinnati"/>
    <x v="3"/>
    <x v="1"/>
    <x v="2"/>
    <n v="11"/>
    <x v="9"/>
  </r>
  <r>
    <x v="311"/>
    <n v="60391"/>
    <x v="28"/>
    <x v="28"/>
    <s v="GlowRevive Detox Clay Mask 50g"/>
    <x v="5"/>
    <n v="50"/>
    <n v="11.35"/>
    <n v="567.5"/>
    <n v="5.2"/>
    <n v="260"/>
    <n v="6.1499999999999995"/>
    <n v="307.5"/>
    <n v="0.54185022026431717"/>
    <s v="C0047"/>
    <s v="SilverWave Creations"/>
    <s v="Samuel Moore"/>
    <x v="0"/>
    <x v="0"/>
    <s v="Santa Fe"/>
    <x v="0"/>
    <x v="1"/>
    <x v="2"/>
    <n v="11"/>
    <x v="9"/>
  </r>
  <r>
    <x v="311"/>
    <n v="60392"/>
    <x v="8"/>
    <x v="8"/>
    <s v="CrystalClear Hyaluronic Boost 30ml"/>
    <x v="1"/>
    <n v="200"/>
    <n v="19.100000000000001"/>
    <n v="3820.0000000000005"/>
    <n v="6.6"/>
    <n v="1320"/>
    <n v="12.500000000000002"/>
    <n v="2500.0000000000005"/>
    <n v="0.65445026178010479"/>
    <s v="C0078"/>
    <s v="CosmoLink Incorporated"/>
    <s v="William Jenkins"/>
    <x v="3"/>
    <x v="6"/>
    <s v="Jacksonville"/>
    <x v="2"/>
    <x v="1"/>
    <x v="2"/>
    <n v="11"/>
    <x v="9"/>
  </r>
  <r>
    <x v="311"/>
    <n v="60393"/>
    <x v="12"/>
    <x v="12"/>
    <s v="PorePurify Exfoliating Tonic 150ml"/>
    <x v="4"/>
    <n v="200"/>
    <n v="15.95"/>
    <n v="3190"/>
    <n v="5.2"/>
    <n v="1040"/>
    <n v="10.75"/>
    <n v="2150"/>
    <n v="0.6739811912225705"/>
    <s v="C0010"/>
    <s v="Aurora Flair Cosmetix"/>
    <s v="Jennifer Adams"/>
    <x v="1"/>
    <x v="10"/>
    <s v="Dallas"/>
    <x v="2"/>
    <x v="1"/>
    <x v="2"/>
    <n v="11"/>
    <x v="9"/>
  </r>
  <r>
    <x v="311"/>
    <n v="60394"/>
    <x v="1"/>
    <x v="1"/>
    <s v="VitaGlow Brightening Serum 30ml"/>
    <x v="1"/>
    <n v="150"/>
    <n v="22.1"/>
    <n v="3315"/>
    <n v="7.6"/>
    <n v="1140"/>
    <n v="14.500000000000002"/>
    <n v="2175"/>
    <n v="0.65610859728506787"/>
    <s v="C0067"/>
    <s v="Oberon Sterling"/>
    <s v="Rachel Owens"/>
    <x v="4"/>
    <x v="16"/>
    <s v="Springfield"/>
    <x v="3"/>
    <x v="1"/>
    <x v="2"/>
    <n v="11"/>
    <x v="9"/>
  </r>
  <r>
    <x v="311"/>
    <n v="60395"/>
    <x v="8"/>
    <x v="8"/>
    <s v="CrystalClear Hyaluronic Boost 30ml"/>
    <x v="1"/>
    <n v="50"/>
    <n v="19.100000000000001"/>
    <n v="955.00000000000011"/>
    <n v="6.6"/>
    <n v="330"/>
    <n v="12.500000000000002"/>
    <n v="625.00000000000011"/>
    <n v="0.65445026178010479"/>
    <s v="C0033"/>
    <s v="ZenithGrove Solutions"/>
    <s v="Ava Franklin"/>
    <x v="1"/>
    <x v="26"/>
    <s v="Birmingham"/>
    <x v="2"/>
    <x v="1"/>
    <x v="2"/>
    <n v="11"/>
    <x v="9"/>
  </r>
  <r>
    <x v="311"/>
    <n v="60396"/>
    <x v="64"/>
    <x v="64"/>
    <s v="AquaFresh Hydrating Toner 100ml"/>
    <x v="4"/>
    <n v="50"/>
    <n v="9.4"/>
    <n v="470"/>
    <n v="3.3"/>
    <n v="165"/>
    <n v="6.1000000000000005"/>
    <n v="305"/>
    <n v="0.64893617021276595"/>
    <s v="C0102"/>
    <s v="ZenithHaven Ventures"/>
    <s v="Samantha Mitchell"/>
    <x v="4"/>
    <x v="15"/>
    <s v="Lexington"/>
    <x v="2"/>
    <x v="1"/>
    <x v="2"/>
    <n v="11"/>
    <x v="9"/>
  </r>
  <r>
    <x v="312"/>
    <n v="60397"/>
    <x v="16"/>
    <x v="16"/>
    <s v="FreshWipe Cleansing Towelettes  80s"/>
    <x v="6"/>
    <n v="100"/>
    <n v="14.55"/>
    <n v="1455"/>
    <n v="6.55"/>
    <n v="655"/>
    <n v="8"/>
    <n v="800"/>
    <n v="0.54982817869415812"/>
    <s v="C0019"/>
    <s v="Delilah Prescott"/>
    <s v="Benjamin Lawson"/>
    <x v="1"/>
    <x v="25"/>
    <s v="Kansas City"/>
    <x v="3"/>
    <x v="1"/>
    <x v="2"/>
    <n v="12"/>
    <x v="10"/>
  </r>
  <r>
    <x v="312"/>
    <n v="60398"/>
    <x v="0"/>
    <x v="0"/>
    <s v="HydraBloom Hydrating Moisturizer 100ml"/>
    <x v="0"/>
    <n v="100"/>
    <n v="24.85"/>
    <n v="2485"/>
    <n v="7.75"/>
    <n v="775"/>
    <n v="17.100000000000001"/>
    <n v="1710"/>
    <n v="0.68812877263581484"/>
    <s v="C0072"/>
    <s v="BlossomLuxe Essentials"/>
    <s v="James Edwards"/>
    <x v="3"/>
    <x v="43"/>
    <s v="Philadelphia"/>
    <x v="1"/>
    <x v="1"/>
    <x v="2"/>
    <n v="12"/>
    <x v="10"/>
  </r>
  <r>
    <x v="312"/>
    <n v="60399"/>
    <x v="8"/>
    <x v="8"/>
    <s v="CrystalClear Hyaluronic Boost 30ml"/>
    <x v="1"/>
    <n v="100"/>
    <n v="19.100000000000001"/>
    <n v="1910.0000000000002"/>
    <n v="6.6"/>
    <n v="660"/>
    <n v="12.500000000000002"/>
    <n v="1250.0000000000002"/>
    <n v="0.65445026178010479"/>
    <s v="C0037"/>
    <s v="PureWhisper Essentials"/>
    <s v="Lauren King"/>
    <x v="4"/>
    <x v="18"/>
    <s v="Des Moines"/>
    <x v="3"/>
    <x v="1"/>
    <x v="2"/>
    <n v="12"/>
    <x v="10"/>
  </r>
  <r>
    <x v="312"/>
    <n v="60400"/>
    <x v="10"/>
    <x v="10"/>
    <s v="LuminousGlow Tinted Sunscreen 50ml"/>
    <x v="3"/>
    <n v="100"/>
    <n v="16.95"/>
    <n v="1695"/>
    <n v="5.2"/>
    <n v="520"/>
    <n v="11.75"/>
    <n v="1175"/>
    <n v="0.69321533923303835"/>
    <s v="C0098"/>
    <s v="Persephone Harper"/>
    <s v="Benjamin Lawson"/>
    <x v="1"/>
    <x v="8"/>
    <s v="Springfield"/>
    <x v="3"/>
    <x v="1"/>
    <x v="2"/>
    <n v="12"/>
    <x v="10"/>
  </r>
  <r>
    <x v="312"/>
    <n v="60401"/>
    <x v="39"/>
    <x v="39"/>
    <s v="SunGuard Shield SPF 50+ 50ml"/>
    <x v="3"/>
    <n v="300"/>
    <n v="14.45"/>
    <n v="4335"/>
    <n v="4.45"/>
    <n v="1335"/>
    <n v="10"/>
    <n v="3000"/>
    <n v="0.69204152249134943"/>
    <s v="C0021"/>
    <s v="Horizon Luxe Ventures"/>
    <s v="William Jenkins"/>
    <x v="3"/>
    <x v="6"/>
    <s v="Orlando"/>
    <x v="2"/>
    <x v="1"/>
    <x v="2"/>
    <n v="12"/>
    <x v="10"/>
  </r>
  <r>
    <x v="312"/>
    <n v="60402"/>
    <x v="2"/>
    <x v="2"/>
    <s v="TimelessElixir Anti-Wrinkle Serum 30m"/>
    <x v="1"/>
    <n v="50"/>
    <n v="25.3"/>
    <n v="1265"/>
    <n v="9.4"/>
    <n v="470"/>
    <n v="15.9"/>
    <n v="795"/>
    <n v="0.62845849802371545"/>
    <s v="C0066"/>
    <s v="MoonlitBloom Creations"/>
    <s v="Daniel Nelson"/>
    <x v="0"/>
    <x v="3"/>
    <s v="Gillette"/>
    <x v="0"/>
    <x v="1"/>
    <x v="2"/>
    <n v="12"/>
    <x v="10"/>
  </r>
  <r>
    <x v="312"/>
    <n v="60403"/>
    <x v="14"/>
    <x v="14"/>
    <s v="DewDrop Hydration Sheet Mask"/>
    <x v="5"/>
    <n v="300"/>
    <n v="17.350000000000001"/>
    <n v="5205"/>
    <n v="7.45"/>
    <n v="2235"/>
    <n v="9.9000000000000021"/>
    <n v="2970"/>
    <n v="0.57060518731988474"/>
    <s v="C0028"/>
    <s v="Thaddeus Nash"/>
    <s v="Christopher Green"/>
    <x v="0"/>
    <x v="21"/>
    <s v="Reno"/>
    <x v="0"/>
    <x v="1"/>
    <x v="2"/>
    <n v="12"/>
    <x v="10"/>
  </r>
  <r>
    <x v="313"/>
    <n v="60404"/>
    <x v="43"/>
    <x v="43"/>
    <s v="PureFoam Renewing Cleanser 50ml"/>
    <x v="2"/>
    <n v="200"/>
    <n v="7"/>
    <n v="1400"/>
    <n v="2.8"/>
    <n v="560"/>
    <n v="4.2"/>
    <n v="840"/>
    <n v="0.6"/>
    <s v="C0108"/>
    <s v="DiamondAura Luxe Skincare"/>
    <s v="Michael Evans"/>
    <x v="1"/>
    <x v="10"/>
    <s v="Galveston"/>
    <x v="2"/>
    <x v="1"/>
    <x v="2"/>
    <n v="15"/>
    <x v="10"/>
  </r>
  <r>
    <x v="313"/>
    <n v="60405"/>
    <x v="29"/>
    <x v="29"/>
    <s v="VitaGlow Brightening Serum 15ml"/>
    <x v="1"/>
    <n v="150"/>
    <n v="16.25"/>
    <n v="2437.5"/>
    <n v="6.2"/>
    <n v="930"/>
    <n v="10.050000000000001"/>
    <n v="1507.5"/>
    <n v="0.61846153846153851"/>
    <s v="C0042"/>
    <s v="Jasper Monroe"/>
    <s v="Nicholas Coleman"/>
    <x v="4"/>
    <x v="27"/>
    <s v="Detroit"/>
    <x v="3"/>
    <x v="1"/>
    <x v="2"/>
    <n v="15"/>
    <x v="10"/>
  </r>
  <r>
    <x v="313"/>
    <n v="60406"/>
    <x v="18"/>
    <x v="18"/>
    <s v="PurePurge Micellar Cleansing Water 100ml"/>
    <x v="6"/>
    <n v="50"/>
    <n v="3.9"/>
    <n v="195"/>
    <n v="2.2999999999999998"/>
    <n v="115"/>
    <n v="1.6"/>
    <n v="80"/>
    <n v="0.41025641025641024"/>
    <s v="C0099"/>
    <s v="SolarCrest Corp."/>
    <s v="James Edwards"/>
    <x v="3"/>
    <x v="43"/>
    <s v="Harrisburg"/>
    <x v="1"/>
    <x v="1"/>
    <x v="2"/>
    <n v="15"/>
    <x v="10"/>
  </r>
  <r>
    <x v="313"/>
    <n v="60407"/>
    <x v="10"/>
    <x v="10"/>
    <s v="LuminousGlow Tinted Sunscreen 50ml"/>
    <x v="3"/>
    <n v="50"/>
    <n v="16.95"/>
    <n v="847.5"/>
    <n v="5.2"/>
    <n v="260"/>
    <n v="11.75"/>
    <n v="587.5"/>
    <n v="0.69321533923303835"/>
    <s v="C0025"/>
    <s v="Eamon Nash"/>
    <s v="Samuel Moore"/>
    <x v="0"/>
    <x v="1"/>
    <s v="Tucson"/>
    <x v="0"/>
    <x v="1"/>
    <x v="2"/>
    <n v="15"/>
    <x v="10"/>
  </r>
  <r>
    <x v="313"/>
    <n v="60408"/>
    <x v="13"/>
    <x v="13"/>
    <s v="LuminousGlow Tinted Sunscreen 100ml"/>
    <x v="3"/>
    <n v="250"/>
    <n v="26.35"/>
    <n v="6587.5"/>
    <n v="9"/>
    <n v="2250"/>
    <n v="17.350000000000001"/>
    <n v="4337.5"/>
    <n v="0.65844402277039848"/>
    <s v="C0091"/>
    <s v="NovaWave Enterprises"/>
    <s v="Jennifer Adams"/>
    <x v="1"/>
    <x v="10"/>
    <s v="Lubbock"/>
    <x v="2"/>
    <x v="1"/>
    <x v="2"/>
    <n v="15"/>
    <x v="10"/>
  </r>
  <r>
    <x v="313"/>
    <n v="60409"/>
    <x v="1"/>
    <x v="1"/>
    <s v="VitaGlow Brightening Serum 30ml"/>
    <x v="1"/>
    <n v="100"/>
    <n v="22.1"/>
    <n v="2210"/>
    <n v="7.6"/>
    <n v="760"/>
    <n v="14.500000000000002"/>
    <n v="1450"/>
    <n v="0.65610859728506787"/>
    <s v="C0051"/>
    <s v="InfinitiCraft Corp."/>
    <s v="William Jenkins"/>
    <x v="3"/>
    <x v="6"/>
    <s v="Tampa"/>
    <x v="2"/>
    <x v="1"/>
    <x v="2"/>
    <n v="15"/>
    <x v="10"/>
  </r>
  <r>
    <x v="314"/>
    <n v="60410"/>
    <x v="4"/>
    <x v="4"/>
    <s v="HydraBloom Hydrating Moisturizer 50ml"/>
    <x v="0"/>
    <n v="200"/>
    <n v="14.95"/>
    <n v="2990"/>
    <n v="4.45"/>
    <n v="890"/>
    <n v="10.5"/>
    <n v="2100"/>
    <n v="0.7023411371237458"/>
    <s v="C0084"/>
    <s v="RadiantPetals Skincare"/>
    <s v="Joseph Simmons"/>
    <x v="4"/>
    <x v="28"/>
    <s v="Bismarck"/>
    <x v="3"/>
    <x v="1"/>
    <x v="2"/>
    <n v="16"/>
    <x v="10"/>
  </r>
  <r>
    <x v="314"/>
    <n v="60411"/>
    <x v="48"/>
    <x v="48"/>
    <s v="CrystalGlow Gentle Exfoliator 150ml"/>
    <x v="7"/>
    <n v="100"/>
    <n v="24.75"/>
    <n v="2475"/>
    <n v="10.75"/>
    <n v="1075"/>
    <n v="14"/>
    <n v="1400"/>
    <n v="0.56565656565656564"/>
    <s v="C0017"/>
    <s v="Seraphina Hart"/>
    <s v="David Carter"/>
    <x v="1"/>
    <x v="2"/>
    <s v="Buffalo"/>
    <x v="1"/>
    <x v="1"/>
    <x v="2"/>
    <n v="16"/>
    <x v="10"/>
  </r>
  <r>
    <x v="314"/>
    <n v="60412"/>
    <x v="11"/>
    <x v="11"/>
    <s v="ClearSkies UV Defense SPF 30 100ml"/>
    <x v="3"/>
    <n v="150"/>
    <n v="32.549999999999997"/>
    <n v="4882.5"/>
    <n v="11.25"/>
    <n v="1687.5"/>
    <n v="21.299999999999997"/>
    <n v="3195"/>
    <n v="0.65437788018433185"/>
    <s v="C0062"/>
    <s v="Nikolai Hayes"/>
    <s v="Benjamin Ingram"/>
    <x v="0"/>
    <x v="38"/>
    <s v="Billings"/>
    <x v="0"/>
    <x v="1"/>
    <x v="2"/>
    <n v="16"/>
    <x v="10"/>
  </r>
  <r>
    <x v="314"/>
    <n v="60413"/>
    <x v="27"/>
    <x v="27"/>
    <s v="LuxeSilk Oil Cleansing Essence 50 ml"/>
    <x v="2"/>
    <n v="200"/>
    <n v="9"/>
    <n v="1800"/>
    <n v="3.7"/>
    <n v="740"/>
    <n v="5.3"/>
    <n v="1060"/>
    <n v="0.58888888888888891"/>
    <s v="C0089"/>
    <s v="TerraFusion Group"/>
    <s v="Andrew Parker"/>
    <x v="3"/>
    <x v="36"/>
    <s v="Montpelier"/>
    <x v="1"/>
    <x v="1"/>
    <x v="2"/>
    <n v="16"/>
    <x v="10"/>
  </r>
  <r>
    <x v="314"/>
    <n v="60414"/>
    <x v="8"/>
    <x v="8"/>
    <s v="CrystalClear Hyaluronic Boost 30ml"/>
    <x v="1"/>
    <n v="50"/>
    <n v="19.100000000000001"/>
    <n v="955.00000000000011"/>
    <n v="6.6"/>
    <n v="330"/>
    <n v="12.500000000000002"/>
    <n v="625.00000000000011"/>
    <n v="0.65445026178010479"/>
    <s v="C0040"/>
    <s v="Atticus Quinn"/>
    <s v="Emily Clarke"/>
    <x v="3"/>
    <x v="29"/>
    <s v="Charlotte"/>
    <x v="2"/>
    <x v="1"/>
    <x v="2"/>
    <n v="16"/>
    <x v="10"/>
  </r>
  <r>
    <x v="314"/>
    <n v="60415"/>
    <x v="37"/>
    <x v="37"/>
    <s v="SunGuard Shield SPF 50+ 100ml"/>
    <x v="3"/>
    <n v="300"/>
    <n v="24.75"/>
    <n v="7425"/>
    <n v="7.75"/>
    <n v="2325"/>
    <n v="17"/>
    <n v="5100"/>
    <n v="0.68686868686868685"/>
    <s v="C0072"/>
    <s v="BlossomLuxe Essentials"/>
    <s v="James Edwards"/>
    <x v="3"/>
    <x v="43"/>
    <s v="Philadelphia"/>
    <x v="1"/>
    <x v="1"/>
    <x v="2"/>
    <n v="16"/>
    <x v="10"/>
  </r>
  <r>
    <x v="314"/>
    <n v="60416"/>
    <x v="21"/>
    <x v="21"/>
    <s v="RadiantGlow Gel Cleanser 100ml"/>
    <x v="2"/>
    <n v="200"/>
    <n v="12.25"/>
    <n v="2450"/>
    <n v="4.45"/>
    <n v="890"/>
    <n v="7.8"/>
    <n v="1560"/>
    <n v="0.63673469387755099"/>
    <s v="C0037"/>
    <s v="PureWhisper Essentials"/>
    <s v="Lauren King"/>
    <x v="4"/>
    <x v="18"/>
    <s v="Des Moines"/>
    <x v="3"/>
    <x v="1"/>
    <x v="2"/>
    <n v="16"/>
    <x v="10"/>
  </r>
  <r>
    <x v="315"/>
    <n v="60417"/>
    <x v="4"/>
    <x v="4"/>
    <s v="HydraBloom Hydrating Moisturizer 50ml"/>
    <x v="0"/>
    <n v="100"/>
    <n v="14.95"/>
    <n v="1495"/>
    <n v="4.45"/>
    <n v="445"/>
    <n v="10.5"/>
    <n v="1050"/>
    <n v="0.7023411371237458"/>
    <s v="C0105"/>
    <s v="TimelessBloom Luxe Skincare"/>
    <s v="Jennifer Adams"/>
    <x v="1"/>
    <x v="10"/>
    <s v="Corpus Christi"/>
    <x v="2"/>
    <x v="1"/>
    <x v="2"/>
    <n v="17"/>
    <x v="10"/>
  </r>
  <r>
    <x v="315"/>
    <n v="60418"/>
    <x v="8"/>
    <x v="8"/>
    <s v="CrystalClear Hyaluronic Boost 30ml"/>
    <x v="1"/>
    <n v="200"/>
    <n v="19.100000000000001"/>
    <n v="3820.0000000000005"/>
    <n v="6.6"/>
    <n v="1320"/>
    <n v="12.500000000000002"/>
    <n v="2500.0000000000005"/>
    <n v="0.65445026178010479"/>
    <s v="C0059"/>
    <s v="Eamon Kingsley"/>
    <s v="James Edwards"/>
    <x v="3"/>
    <x v="37"/>
    <s v="Newark"/>
    <x v="1"/>
    <x v="1"/>
    <x v="2"/>
    <n v="17"/>
    <x v="10"/>
  </r>
  <r>
    <x v="315"/>
    <n v="60419"/>
    <x v="10"/>
    <x v="10"/>
    <s v="LuminousGlow Tinted Sunscreen 50ml"/>
    <x v="3"/>
    <n v="100"/>
    <n v="16.95"/>
    <n v="1695"/>
    <n v="5.2"/>
    <n v="520"/>
    <n v="11.75"/>
    <n v="1175"/>
    <n v="0.69321533923303835"/>
    <s v="C0014"/>
    <s v="Stellar Dynamo Corp."/>
    <s v="Olivia Harrison"/>
    <x v="3"/>
    <x v="14"/>
    <s v="Richmond"/>
    <x v="2"/>
    <x v="1"/>
    <x v="2"/>
    <n v="17"/>
    <x v="10"/>
  </r>
  <r>
    <x v="315"/>
    <n v="60420"/>
    <x v="2"/>
    <x v="2"/>
    <s v="TimelessElixir Anti-Wrinkle Serum 30m"/>
    <x v="1"/>
    <n v="100"/>
    <n v="25.3"/>
    <n v="2530"/>
    <n v="9.4"/>
    <n v="940"/>
    <n v="15.9"/>
    <n v="1590"/>
    <n v="0.62845849802371545"/>
    <s v="C0093"/>
    <s v="BlossomFlair Skincare"/>
    <s v="Daniel Nelson"/>
    <x v="0"/>
    <x v="3"/>
    <s v="Rock Springs"/>
    <x v="0"/>
    <x v="1"/>
    <x v="2"/>
    <n v="17"/>
    <x v="10"/>
  </r>
  <r>
    <x v="315"/>
    <n v="60421"/>
    <x v="23"/>
    <x v="23"/>
    <s v="RadiantGlow Gel Cleanser 50ml"/>
    <x v="2"/>
    <n v="100"/>
    <n v="4.7"/>
    <n v="470"/>
    <n v="2.2999999999999998"/>
    <n v="230"/>
    <n v="2.4000000000000004"/>
    <n v="240"/>
    <n v="0.51063829787234039"/>
    <s v="C0027"/>
    <s v="PureHarbor Creations"/>
    <s v="Jennifer Adams"/>
    <x v="1"/>
    <x v="10"/>
    <s v="Austin"/>
    <x v="2"/>
    <x v="1"/>
    <x v="2"/>
    <n v="17"/>
    <x v="10"/>
  </r>
  <r>
    <x v="315"/>
    <n v="60422"/>
    <x v="35"/>
    <x v="35"/>
    <s v="DreamSoothe Overnight Mask 50g"/>
    <x v="5"/>
    <n v="100"/>
    <n v="14.25"/>
    <n v="1425"/>
    <n v="6.55"/>
    <n v="655"/>
    <n v="7.7"/>
    <n v="770"/>
    <n v="0.54035087719298247"/>
    <s v="C0088"/>
    <s v="BlueAegis Technologies"/>
    <s v="Grace Allen"/>
    <x v="2"/>
    <x v="20"/>
    <s v="Juneau"/>
    <x v="0"/>
    <x v="1"/>
    <x v="2"/>
    <n v="17"/>
    <x v="10"/>
  </r>
  <r>
    <x v="316"/>
    <n v="60423"/>
    <x v="4"/>
    <x v="4"/>
    <s v="HydraBloom Hydrating Moisturizer 50ml"/>
    <x v="0"/>
    <n v="50"/>
    <n v="14.95"/>
    <n v="747.5"/>
    <n v="4.45"/>
    <n v="222.5"/>
    <n v="10.5"/>
    <n v="525"/>
    <n v="0.7023411371237458"/>
    <s v="C0009"/>
    <s v="Imelda Sinclair"/>
    <s v="William Jenkins"/>
    <x v="3"/>
    <x v="6"/>
    <s v="Miami"/>
    <x v="2"/>
    <x v="1"/>
    <x v="2"/>
    <n v="18"/>
    <x v="10"/>
  </r>
  <r>
    <x v="316"/>
    <n v="60424"/>
    <x v="19"/>
    <x v="19"/>
    <s v="ClearSkies UV Defense SPF 30 30ml"/>
    <x v="3"/>
    <n v="100"/>
    <n v="11.299999999999999"/>
    <n v="1130"/>
    <n v="4.7"/>
    <n v="470"/>
    <n v="6.5999999999999988"/>
    <n v="660"/>
    <n v="0.58407079646017701"/>
    <s v="C0063"/>
    <s v="Amara Wilde"/>
    <s v="Michael Evans"/>
    <x v="1"/>
    <x v="10"/>
    <s v="San Antonio"/>
    <x v="2"/>
    <x v="1"/>
    <x v="2"/>
    <n v="18"/>
    <x v="10"/>
  </r>
  <r>
    <x v="316"/>
    <n v="60425"/>
    <x v="44"/>
    <x v="44"/>
    <s v="ElixirMelt Makeup Remover Oil  100ml"/>
    <x v="6"/>
    <n v="50"/>
    <n v="5.1999999999999993"/>
    <n v="259.99999999999994"/>
    <n v="2.8"/>
    <n v="140"/>
    <n v="2.3999999999999995"/>
    <n v="119.99999999999994"/>
    <n v="0.4615384615384614"/>
    <s v="C0018"/>
    <s v="Lucian Kingsley"/>
    <s v="Lauren King"/>
    <x v="4"/>
    <x v="11"/>
    <s v="Sioux Falls"/>
    <x v="3"/>
    <x v="1"/>
    <x v="2"/>
    <n v="18"/>
    <x v="10"/>
  </r>
  <r>
    <x v="316"/>
    <n v="60426"/>
    <x v="8"/>
    <x v="8"/>
    <s v="CrystalClear Hyaluronic Boost 30ml"/>
    <x v="1"/>
    <n v="50"/>
    <n v="19.100000000000001"/>
    <n v="955.00000000000011"/>
    <n v="6.6"/>
    <n v="330"/>
    <n v="12.500000000000002"/>
    <n v="625.00000000000011"/>
    <n v="0.65445026178010479"/>
    <s v="C0079"/>
    <s v="FusionDynamo Group"/>
    <s v="Rachel Owens"/>
    <x v="4"/>
    <x v="16"/>
    <s v="Peoria"/>
    <x v="3"/>
    <x v="1"/>
    <x v="2"/>
    <n v="18"/>
    <x v="10"/>
  </r>
  <r>
    <x v="316"/>
    <n v="60427"/>
    <x v="38"/>
    <x v="38"/>
    <s v="CrystalGlow Gentle Exfoliator 100ml"/>
    <x v="7"/>
    <n v="100"/>
    <n v="19.95"/>
    <n v="1995"/>
    <n v="7.45"/>
    <n v="745"/>
    <n v="12.5"/>
    <n v="1250"/>
    <n v="0.62656641604010022"/>
    <s v="C0041"/>
    <s v="Cassiopeia Dawson"/>
    <s v="Benjamin Lawson"/>
    <x v="1"/>
    <x v="5"/>
    <s v="Oklahoma City"/>
    <x v="2"/>
    <x v="1"/>
    <x v="2"/>
    <n v="18"/>
    <x v="10"/>
  </r>
  <r>
    <x v="316"/>
    <n v="60428"/>
    <x v="14"/>
    <x v="14"/>
    <s v="DewDrop Hydration Sheet Mask"/>
    <x v="5"/>
    <n v="150"/>
    <n v="17.350000000000001"/>
    <n v="2602.5"/>
    <n v="7.45"/>
    <n v="1117.5"/>
    <n v="9.9000000000000021"/>
    <n v="1485"/>
    <n v="0.57060518731988474"/>
    <s v="C0110"/>
    <s v="Cordelia Cassidy"/>
    <s v="Jessica Foster"/>
    <x v="2"/>
    <x v="20"/>
    <s v="Nome"/>
    <x v="0"/>
    <x v="1"/>
    <x v="2"/>
    <n v="18"/>
    <x v="10"/>
  </r>
  <r>
    <x v="316"/>
    <n v="60429"/>
    <x v="6"/>
    <x v="6"/>
    <s v="CrystalClear Hyaluronic Boost 15ml"/>
    <x v="1"/>
    <n v="100"/>
    <n v="14.75"/>
    <n v="1475"/>
    <n v="5.45"/>
    <n v="545"/>
    <n v="9.3000000000000007"/>
    <n v="930"/>
    <n v="0.63050847457627124"/>
    <s v="C0052"/>
    <s v="OceanQuest Enterprises"/>
    <s v="Emily Clarke"/>
    <x v="3"/>
    <x v="9"/>
    <s v="Charleston"/>
    <x v="2"/>
    <x v="1"/>
    <x v="2"/>
    <n v="18"/>
    <x v="10"/>
  </r>
  <r>
    <x v="316"/>
    <n v="60430"/>
    <x v="34"/>
    <x v="34"/>
    <s v="HydraBloom Hydrating Moisturizer 30ml"/>
    <x v="0"/>
    <n v="200"/>
    <n v="8.1"/>
    <n v="1620"/>
    <n v="3.3"/>
    <n v="660"/>
    <n v="4.8"/>
    <n v="960"/>
    <n v="0.59259259259259256"/>
    <s v="C0005"/>
    <s v="Rylan Callahan"/>
    <s v="Michael Evans"/>
    <x v="1"/>
    <x v="10"/>
    <s v="Houston"/>
    <x v="2"/>
    <x v="1"/>
    <x v="2"/>
    <n v="18"/>
    <x v="10"/>
  </r>
  <r>
    <x v="317"/>
    <n v="60431"/>
    <x v="11"/>
    <x v="11"/>
    <s v="ClearSkies UV Defense SPF 30 100ml"/>
    <x v="3"/>
    <n v="100"/>
    <n v="32.549999999999997"/>
    <n v="3254.9999999999995"/>
    <n v="11.25"/>
    <n v="1125"/>
    <n v="21.299999999999997"/>
    <n v="2129.9999999999995"/>
    <n v="0.65437788018433174"/>
    <s v="C0069"/>
    <s v="RadiantElixir Skincare"/>
    <s v="Olivia Harrison"/>
    <x v="3"/>
    <x v="39"/>
    <s v="Wilmington"/>
    <x v="2"/>
    <x v="1"/>
    <x v="2"/>
    <n v="19"/>
    <x v="11"/>
  </r>
  <r>
    <x v="317"/>
    <n v="60432"/>
    <x v="10"/>
    <x v="10"/>
    <s v="LuminousGlow Tinted Sunscreen 50ml"/>
    <x v="3"/>
    <n v="50"/>
    <n v="16.95"/>
    <n v="847.5"/>
    <n v="5.2"/>
    <n v="260"/>
    <n v="11.75"/>
    <n v="587.5"/>
    <n v="0.69321533923303835"/>
    <s v="C0024"/>
    <s v="Moonlight Grace Essentials"/>
    <s v="Jessica Foster"/>
    <x v="2"/>
    <x v="20"/>
    <s v="Nome"/>
    <x v="0"/>
    <x v="1"/>
    <x v="2"/>
    <n v="19"/>
    <x v="11"/>
  </r>
  <r>
    <x v="317"/>
    <n v="60433"/>
    <x v="8"/>
    <x v="8"/>
    <s v="CrystalClear Hyaluronic Boost 30ml"/>
    <x v="1"/>
    <n v="100"/>
    <n v="19.100000000000001"/>
    <n v="1910.0000000000002"/>
    <n v="6.6"/>
    <n v="660"/>
    <n v="12.500000000000002"/>
    <n v="1250.0000000000002"/>
    <n v="0.65445026178010479"/>
    <s v="C0103"/>
    <s v="ThunderSphere Corp."/>
    <s v="Ashley Turner"/>
    <x v="2"/>
    <x v="13"/>
    <s v="Riverside"/>
    <x v="0"/>
    <x v="1"/>
    <x v="2"/>
    <n v="19"/>
    <x v="11"/>
  </r>
  <r>
    <x v="317"/>
    <n v="60434"/>
    <x v="11"/>
    <x v="11"/>
    <s v="ClearSkies UV Defense SPF 30 100ml"/>
    <x v="3"/>
    <n v="50"/>
    <n v="32.549999999999997"/>
    <n v="1627.4999999999998"/>
    <n v="11.25"/>
    <n v="562.5"/>
    <n v="21.299999999999997"/>
    <n v="1064.9999999999998"/>
    <n v="0.65437788018433174"/>
    <s v="C0061"/>
    <s v="Aurelia Quinn"/>
    <s v="Mia Hughes"/>
    <x v="2"/>
    <x v="13"/>
    <s v="Oakland"/>
    <x v="0"/>
    <x v="1"/>
    <x v="2"/>
    <n v="19"/>
    <x v="11"/>
  </r>
  <r>
    <x v="317"/>
    <n v="60435"/>
    <x v="1"/>
    <x v="1"/>
    <s v="VitaGlow Brightening Serum 30ml"/>
    <x v="1"/>
    <n v="100"/>
    <n v="22.1"/>
    <n v="2210"/>
    <n v="7.6"/>
    <n v="760"/>
    <n v="14.500000000000002"/>
    <n v="1450"/>
    <n v="0.65610859728506787"/>
    <s v="C0007"/>
    <s v="Orion Sterling"/>
    <s v="Jessica Foster"/>
    <x v="2"/>
    <x v="20"/>
    <s v="Anchorage"/>
    <x v="0"/>
    <x v="1"/>
    <x v="2"/>
    <n v="19"/>
    <x v="11"/>
  </r>
  <r>
    <x v="317"/>
    <n v="60436"/>
    <x v="10"/>
    <x v="10"/>
    <s v="LuminousGlow Tinted Sunscreen 50ml"/>
    <x v="3"/>
    <n v="100"/>
    <n v="16.95"/>
    <n v="1695"/>
    <n v="5.2"/>
    <n v="520"/>
    <n v="11.75"/>
    <n v="1175"/>
    <n v="0.69321533923303835"/>
    <s v="C0077"/>
    <s v="EmeraldSphere Solutions"/>
    <s v="Grace Allen"/>
    <x v="2"/>
    <x v="20"/>
    <s v="Fairbanks"/>
    <x v="0"/>
    <x v="1"/>
    <x v="2"/>
    <n v="19"/>
    <x v="11"/>
  </r>
  <r>
    <x v="317"/>
    <n v="60437"/>
    <x v="10"/>
    <x v="10"/>
    <s v="LuminousGlow Tinted Sunscreen 50ml"/>
    <x v="3"/>
    <n v="150"/>
    <n v="16.95"/>
    <n v="2542.5"/>
    <n v="5.2"/>
    <n v="780"/>
    <n v="11.75"/>
    <n v="1762.5"/>
    <n v="0.69321533923303835"/>
    <s v="C0096"/>
    <s v="DivinePearl Skincare"/>
    <s v="Christopher Green"/>
    <x v="0"/>
    <x v="35"/>
    <s v="Provo"/>
    <x v="0"/>
    <x v="1"/>
    <x v="2"/>
    <n v="19"/>
    <x v="11"/>
  </r>
  <r>
    <x v="317"/>
    <n v="60438"/>
    <x v="29"/>
    <x v="29"/>
    <s v="VitaGlow Brightening Serum 15ml"/>
    <x v="1"/>
    <n v="50"/>
    <n v="16.25"/>
    <n v="812.5"/>
    <n v="6.2"/>
    <n v="310"/>
    <n v="10.050000000000001"/>
    <n v="502.5"/>
    <n v="0.61846153846153851"/>
    <s v="C0038"/>
    <s v="StarryGrace Luxe Skincare"/>
    <s v="Olivia Harrison"/>
    <x v="3"/>
    <x v="7"/>
    <s v="Baltimore"/>
    <x v="2"/>
    <x v="1"/>
    <x v="2"/>
    <n v="19"/>
    <x v="11"/>
  </r>
  <r>
    <x v="317"/>
    <n v="60439"/>
    <x v="43"/>
    <x v="43"/>
    <s v="PureFoam Renewing Cleanser 50ml"/>
    <x v="2"/>
    <n v="200"/>
    <n v="7"/>
    <n v="1400"/>
    <n v="2.8"/>
    <n v="560"/>
    <n v="4.2"/>
    <n v="840"/>
    <n v="0.6"/>
    <s v="C0084"/>
    <s v="RadiantPetals Skincare"/>
    <s v="Joseph Simmons"/>
    <x v="4"/>
    <x v="28"/>
    <s v="Bismarck"/>
    <x v="3"/>
    <x v="1"/>
    <x v="2"/>
    <n v="19"/>
    <x v="11"/>
  </r>
  <r>
    <x v="318"/>
    <n v="60440"/>
    <x v="54"/>
    <x v="54"/>
    <s v="LuxeSilk Oil Cleansing Essence 200 ml"/>
    <x v="2"/>
    <n v="150"/>
    <n v="25.75"/>
    <n v="3862.5"/>
    <n v="11.25"/>
    <n v="1687.5"/>
    <n v="14.5"/>
    <n v="2175"/>
    <n v="0.56310679611650483"/>
    <s v="C0057"/>
    <s v="Phineas Dawson"/>
    <s v="Nicholas Coleman"/>
    <x v="4"/>
    <x v="34"/>
    <s v="Indianapolis"/>
    <x v="3"/>
    <x v="1"/>
    <x v="2"/>
    <n v="22"/>
    <x v="11"/>
  </r>
  <r>
    <x v="318"/>
    <n v="60441"/>
    <x v="0"/>
    <x v="0"/>
    <s v="HydraBloom Hydrating Moisturizer 100ml"/>
    <x v="0"/>
    <n v="150"/>
    <n v="24.85"/>
    <n v="3727.5"/>
    <n v="7.75"/>
    <n v="1162.5"/>
    <n v="17.100000000000001"/>
    <n v="2565"/>
    <n v="0.68812877263581484"/>
    <s v="C0012"/>
    <s v="Radiant Craft Incorporated"/>
    <s v="Samuel Moore"/>
    <x v="0"/>
    <x v="1"/>
    <s v="Phoenix"/>
    <x v="0"/>
    <x v="1"/>
    <x v="2"/>
    <n v="22"/>
    <x v="11"/>
  </r>
  <r>
    <x v="318"/>
    <n v="60442"/>
    <x v="11"/>
    <x v="11"/>
    <s v="ClearSkies UV Defense SPF 30 100ml"/>
    <x v="3"/>
    <n v="350"/>
    <n v="32.549999999999997"/>
    <n v="11392.499999999998"/>
    <n v="11.25"/>
    <n v="3937.5"/>
    <n v="21.299999999999997"/>
    <n v="7454.9999999999982"/>
    <n v="0.65437788018433174"/>
    <s v="C0068"/>
    <s v="IvoryRadiance Cosmetix"/>
    <s v="Olivia Harrison"/>
    <x v="3"/>
    <x v="7"/>
    <s v="Annapolis"/>
    <x v="2"/>
    <x v="1"/>
    <x v="2"/>
    <n v="22"/>
    <x v="11"/>
  </r>
  <r>
    <x v="318"/>
    <n v="60443"/>
    <x v="4"/>
    <x v="4"/>
    <s v="HydraBloom Hydrating Moisturizer 50ml"/>
    <x v="0"/>
    <n v="100"/>
    <n v="14.95"/>
    <n v="1495"/>
    <n v="4.45"/>
    <n v="445"/>
    <n v="10.5"/>
    <n v="1050"/>
    <n v="0.7023411371237458"/>
    <s v="C0099"/>
    <s v="SolarCrest Corp."/>
    <s v="James Edwards"/>
    <x v="3"/>
    <x v="43"/>
    <s v="Harrisburg"/>
    <x v="1"/>
    <x v="1"/>
    <x v="2"/>
    <n v="22"/>
    <x v="11"/>
  </r>
  <r>
    <x v="318"/>
    <n v="60444"/>
    <x v="2"/>
    <x v="2"/>
    <s v="TimelessElixir Anti-Wrinkle Serum 30m"/>
    <x v="1"/>
    <n v="100"/>
    <n v="25.3"/>
    <n v="2530"/>
    <n v="9.4"/>
    <n v="940"/>
    <n v="15.9"/>
    <n v="1590"/>
    <n v="0.62845849802371545"/>
    <s v="C0022"/>
    <s v="Pinnacle Sphere Corp."/>
    <s v="Victoria Reed"/>
    <x v="2"/>
    <x v="4"/>
    <s v="Portland"/>
    <x v="0"/>
    <x v="1"/>
    <x v="2"/>
    <n v="22"/>
    <x v="11"/>
  </r>
  <r>
    <x v="318"/>
    <n v="60445"/>
    <x v="4"/>
    <x v="4"/>
    <s v="HydraBloom Hydrating Moisturizer 50ml"/>
    <x v="0"/>
    <n v="200"/>
    <n v="14.95"/>
    <n v="2990"/>
    <n v="4.45"/>
    <n v="890"/>
    <n v="10.5"/>
    <n v="2100"/>
    <n v="0.7023411371237458"/>
    <s v="C0076"/>
    <s v="ThunderWave Technologies"/>
    <s v="Andrew Parker"/>
    <x v="3"/>
    <x v="42"/>
    <s v="Boston"/>
    <x v="1"/>
    <x v="1"/>
    <x v="2"/>
    <n v="22"/>
    <x v="11"/>
  </r>
  <r>
    <x v="318"/>
    <n v="60446"/>
    <x v="39"/>
    <x v="39"/>
    <s v="SunGuard Shield SPF 50+ 50ml"/>
    <x v="3"/>
    <n v="300"/>
    <n v="14.45"/>
    <n v="4335"/>
    <n v="4.45"/>
    <n v="1335"/>
    <n v="10"/>
    <n v="3000"/>
    <n v="0.69204152249134943"/>
    <s v="C0034"/>
    <s v="Cassian Winters"/>
    <s v="David Carter"/>
    <x v="1"/>
    <x v="2"/>
    <s v="Albany"/>
    <x v="1"/>
    <x v="1"/>
    <x v="2"/>
    <n v="22"/>
    <x v="11"/>
  </r>
  <r>
    <x v="318"/>
    <n v="60447"/>
    <x v="47"/>
    <x v="47"/>
    <s v="AgelessAura Anti-Aging Moisturizer 100ml"/>
    <x v="0"/>
    <n v="200"/>
    <n v="32.75"/>
    <n v="6550"/>
    <n v="11.25"/>
    <n v="2250"/>
    <n v="21.5"/>
    <n v="4300"/>
    <n v="0.65648854961832059"/>
    <s v="C0104"/>
    <s v="PearlSilk Beauty"/>
    <s v="Ava Franklin"/>
    <x v="1"/>
    <x v="12"/>
    <s v="Baton Rouge"/>
    <x v="2"/>
    <x v="1"/>
    <x v="2"/>
    <n v="22"/>
    <x v="11"/>
  </r>
  <r>
    <x v="318"/>
    <n v="60448"/>
    <x v="37"/>
    <x v="37"/>
    <s v="SunGuard Shield SPF 50+ 100ml"/>
    <x v="3"/>
    <n v="50"/>
    <n v="24.75"/>
    <n v="1237.5"/>
    <n v="7.75"/>
    <n v="387.5"/>
    <n v="17"/>
    <n v="850"/>
    <n v="0.68686868686868685"/>
    <s v="C0003"/>
    <s v="Rosy Flair Beauty"/>
    <s v="Elizabeth Young"/>
    <x v="2"/>
    <x v="13"/>
    <s v="Los Angeles"/>
    <x v="0"/>
    <x v="1"/>
    <x v="2"/>
    <n v="22"/>
    <x v="11"/>
  </r>
  <r>
    <x v="319"/>
    <n v="60449"/>
    <x v="4"/>
    <x v="4"/>
    <s v="HydraBloom Hydrating Moisturizer 50ml"/>
    <x v="0"/>
    <n v="100"/>
    <n v="14.95"/>
    <n v="1495"/>
    <n v="4.45"/>
    <n v="445"/>
    <n v="10.5"/>
    <n v="1050"/>
    <n v="0.7023411371237458"/>
    <s v="C0067"/>
    <s v="Oberon Sterling"/>
    <s v="Rachel Owens"/>
    <x v="4"/>
    <x v="16"/>
    <s v="Springfield"/>
    <x v="3"/>
    <x v="1"/>
    <x v="2"/>
    <n v="23"/>
    <x v="11"/>
  </r>
  <r>
    <x v="319"/>
    <n v="60450"/>
    <x v="1"/>
    <x v="1"/>
    <s v="VitaGlow Brightening Serum 30ml"/>
    <x v="1"/>
    <n v="200"/>
    <n v="22.1"/>
    <n v="4420"/>
    <n v="7.6"/>
    <n v="1520"/>
    <n v="14.500000000000002"/>
    <n v="2900"/>
    <n v="0.65610859728506787"/>
    <s v="C0026"/>
    <s v="Golden Aura Creations"/>
    <s v="Samuel Moore"/>
    <x v="0"/>
    <x v="0"/>
    <s v="Albuquerque"/>
    <x v="0"/>
    <x v="1"/>
    <x v="2"/>
    <n v="23"/>
    <x v="11"/>
  </r>
  <r>
    <x v="319"/>
    <n v="60451"/>
    <x v="4"/>
    <x v="4"/>
    <s v="HydraBloom Hydrating Moisturizer 50ml"/>
    <x v="0"/>
    <n v="100"/>
    <n v="14.95"/>
    <n v="1495"/>
    <n v="4.45"/>
    <n v="445"/>
    <n v="10.5"/>
    <n v="1050"/>
    <n v="0.7023411371237458"/>
    <s v="C0115"/>
    <s v="BlossomWhisper Cosmetics"/>
    <s v="Andrew Parker"/>
    <x v="3"/>
    <x v="46"/>
    <s v="Portland"/>
    <x v="1"/>
    <x v="1"/>
    <x v="2"/>
    <n v="23"/>
    <x v="11"/>
  </r>
  <r>
    <x v="319"/>
    <n v="60452"/>
    <x v="13"/>
    <x v="13"/>
    <s v="LuminousGlow Tinted Sunscreen 100ml"/>
    <x v="3"/>
    <n v="250"/>
    <n v="26.35"/>
    <n v="6587.5"/>
    <n v="9"/>
    <n v="2250"/>
    <n v="17.350000000000001"/>
    <n v="4337.5"/>
    <n v="0.65844402277039848"/>
    <s v="C0011"/>
    <s v="Celestial Silk Luxe Skincare"/>
    <s v="Joseph Simmons"/>
    <x v="4"/>
    <x v="19"/>
    <s v="Minneapolis"/>
    <x v="3"/>
    <x v="1"/>
    <x v="2"/>
    <n v="23"/>
    <x v="11"/>
  </r>
  <r>
    <x v="319"/>
    <n v="60453"/>
    <x v="11"/>
    <x v="11"/>
    <s v="ClearSkies UV Defense SPF 30 100ml"/>
    <x v="3"/>
    <n v="300"/>
    <n v="32.549999999999997"/>
    <n v="9765"/>
    <n v="11.25"/>
    <n v="3375"/>
    <n v="21.299999999999997"/>
    <n v="6390"/>
    <n v="0.65437788018433185"/>
    <s v="C0056"/>
    <s v="Imogen West"/>
    <s v="Ava Franklin"/>
    <x v="1"/>
    <x v="33"/>
    <s v="Little Rock"/>
    <x v="2"/>
    <x v="1"/>
    <x v="2"/>
    <n v="23"/>
    <x v="11"/>
  </r>
  <r>
    <x v="319"/>
    <n v="60454"/>
    <x v="4"/>
    <x v="4"/>
    <s v="HydraBloom Hydrating Moisturizer 50ml"/>
    <x v="0"/>
    <n v="200"/>
    <n v="14.95"/>
    <n v="2990"/>
    <n v="4.45"/>
    <n v="890"/>
    <n v="10.5"/>
    <n v="2100"/>
    <n v="0.7023411371237458"/>
    <s v="C0086"/>
    <s v="SparklingNova Corp."/>
    <s v="Jennifer Adams"/>
    <x v="1"/>
    <x v="10"/>
    <s v="Amarillo"/>
    <x v="2"/>
    <x v="1"/>
    <x v="2"/>
    <n v="23"/>
    <x v="11"/>
  </r>
  <r>
    <x v="319"/>
    <n v="60455"/>
    <x v="1"/>
    <x v="1"/>
    <s v="VitaGlow Brightening Serum 30ml"/>
    <x v="1"/>
    <n v="200"/>
    <n v="22.1"/>
    <n v="4420"/>
    <n v="7.6"/>
    <n v="1520"/>
    <n v="14.500000000000002"/>
    <n v="2900"/>
    <n v="0.65610859728506787"/>
    <s v="C0030"/>
    <s v="BlossomRadiance Essentials"/>
    <s v="Michael Evans"/>
    <x v="1"/>
    <x v="10"/>
    <s v="San Antonio"/>
    <x v="2"/>
    <x v="1"/>
    <x v="2"/>
    <n v="23"/>
    <x v="11"/>
  </r>
  <r>
    <x v="320"/>
    <n v="60456"/>
    <x v="58"/>
    <x v="58"/>
    <s v="ElixirMelt Makeup Remover Oil  150ml"/>
    <x v="6"/>
    <n v="50"/>
    <n v="10.45"/>
    <n v="522.5"/>
    <n v="5.2"/>
    <n v="260"/>
    <n v="5.2499999999999991"/>
    <n v="262.5"/>
    <n v="0.50239234449760761"/>
    <s v="C0073"/>
    <s v="Atlas Kingsley"/>
    <s v="David Carter"/>
    <x v="1"/>
    <x v="2"/>
    <s v="Rochester"/>
    <x v="1"/>
    <x v="1"/>
    <x v="2"/>
    <n v="24"/>
    <x v="11"/>
  </r>
  <r>
    <x v="320"/>
    <n v="60457"/>
    <x v="14"/>
    <x v="14"/>
    <s v="DewDrop Hydration Sheet Mask"/>
    <x v="5"/>
    <n v="150"/>
    <n v="17.350000000000001"/>
    <n v="2602.5"/>
    <n v="7.45"/>
    <n v="1117.5"/>
    <n v="9.9000000000000021"/>
    <n v="1485"/>
    <n v="0.57060518731988474"/>
    <s v="C0040"/>
    <s v="Atticus Quinn"/>
    <s v="Emily Clarke"/>
    <x v="3"/>
    <x v="29"/>
    <s v="Charlotte"/>
    <x v="2"/>
    <x v="1"/>
    <x v="2"/>
    <n v="24"/>
    <x v="11"/>
  </r>
  <r>
    <x v="320"/>
    <n v="60458"/>
    <x v="21"/>
    <x v="21"/>
    <s v="RadiantGlow Gel Cleanser 100ml"/>
    <x v="2"/>
    <n v="150"/>
    <n v="12.25"/>
    <n v="1837.5"/>
    <n v="4.45"/>
    <n v="667.5"/>
    <n v="7.8"/>
    <n v="1170"/>
    <n v="0.63673469387755099"/>
    <s v="C0100"/>
    <s v="AquaPulse Creations"/>
    <s v="Samantha Mitchell"/>
    <x v="4"/>
    <x v="17"/>
    <s v="Toledo"/>
    <x v="3"/>
    <x v="1"/>
    <x v="2"/>
    <n v="24"/>
    <x v="11"/>
  </r>
  <r>
    <x v="320"/>
    <n v="60459"/>
    <x v="53"/>
    <x v="53"/>
    <s v="DreamSoothe Overnight Mask 100g"/>
    <x v="5"/>
    <n v="150"/>
    <n v="21.75"/>
    <n v="3262.5"/>
    <n v="9.5500000000000007"/>
    <n v="1432.5"/>
    <n v="12.2"/>
    <n v="1830"/>
    <n v="0.56091954022988511"/>
    <s v="C0008"/>
    <s v="Serenity Sinclair"/>
    <s v="Ashley Turner"/>
    <x v="2"/>
    <x v="13"/>
    <s v="San Francisco"/>
    <x v="0"/>
    <x v="1"/>
    <x v="2"/>
    <n v="24"/>
    <x v="11"/>
  </r>
  <r>
    <x v="320"/>
    <n v="60460"/>
    <x v="8"/>
    <x v="8"/>
    <s v="CrystalClear Hyaluronic Boost 30ml"/>
    <x v="1"/>
    <n v="50"/>
    <n v="19.100000000000001"/>
    <n v="955.00000000000011"/>
    <n v="6.6"/>
    <n v="330"/>
    <n v="12.500000000000002"/>
    <n v="625.00000000000011"/>
    <n v="0.65445026178010479"/>
    <s v="C0065"/>
    <s v="CelestialGlow Essentials"/>
    <s v="Benjamin Lawson"/>
    <x v="1"/>
    <x v="25"/>
    <s v="Kansas City"/>
    <x v="3"/>
    <x v="1"/>
    <x v="2"/>
    <n v="24"/>
    <x v="11"/>
  </r>
  <r>
    <x v="320"/>
    <n v="60461"/>
    <x v="57"/>
    <x v="57"/>
    <s v="CalmBliss Soothing Toner 200ml"/>
    <x v="4"/>
    <n v="200"/>
    <n v="25"/>
    <n v="5000"/>
    <n v="9.4"/>
    <n v="1880"/>
    <n v="15.6"/>
    <n v="3120"/>
    <n v="0.624"/>
    <s v="C0020"/>
    <s v="Lyric Davenport"/>
    <s v="Elizabeth Young"/>
    <x v="2"/>
    <x v="13"/>
    <s v="San Diego"/>
    <x v="0"/>
    <x v="1"/>
    <x v="2"/>
    <n v="24"/>
    <x v="11"/>
  </r>
  <r>
    <x v="321"/>
    <n v="60462"/>
    <x v="3"/>
    <x v="3"/>
    <s v="RadiantGlow Gel Cleanser 200ml"/>
    <x v="2"/>
    <n v="150"/>
    <n v="20.350000000000001"/>
    <n v="3052.5"/>
    <n v="7.75"/>
    <n v="1162.5"/>
    <n v="12.600000000000001"/>
    <n v="1890"/>
    <n v="0.61916461916461918"/>
    <s v="C0074"/>
    <s v="Seraphina Wilde"/>
    <s v="Lauren King"/>
    <x v="4"/>
    <x v="41"/>
    <s v="Lincoln"/>
    <x v="3"/>
    <x v="1"/>
    <x v="2"/>
    <n v="25"/>
    <x v="11"/>
  </r>
  <r>
    <x v="321"/>
    <n v="60463"/>
    <x v="34"/>
    <x v="34"/>
    <s v="HydraBloom Hydrating Moisturizer 30ml"/>
    <x v="0"/>
    <n v="50"/>
    <n v="8.1"/>
    <n v="405"/>
    <n v="3.3"/>
    <n v="165"/>
    <n v="4.8"/>
    <n v="240"/>
    <n v="0.59259259259259256"/>
    <s v="C0032"/>
    <s v="AquaFusion Incorporated"/>
    <s v="Ashley Turner"/>
    <x v="2"/>
    <x v="13"/>
    <s v="San Jose"/>
    <x v="0"/>
    <x v="1"/>
    <x v="2"/>
    <n v="25"/>
    <x v="11"/>
  </r>
  <r>
    <x v="321"/>
    <n v="60464"/>
    <x v="2"/>
    <x v="2"/>
    <s v="TimelessElixir Anti-Wrinkle Serum 30m"/>
    <x v="1"/>
    <n v="100"/>
    <n v="25.3"/>
    <n v="2530"/>
    <n v="9.4"/>
    <n v="940"/>
    <n v="15.9"/>
    <n v="1590"/>
    <n v="0.62845849802371545"/>
    <s v="C0090"/>
    <s v="CrystalCrest Incorporated"/>
    <s v="Ava Franklin"/>
    <x v="1"/>
    <x v="44"/>
    <s v="Southaven"/>
    <x v="2"/>
    <x v="1"/>
    <x v="2"/>
    <n v="25"/>
    <x v="11"/>
  </r>
  <r>
    <x v="321"/>
    <n v="60465"/>
    <x v="0"/>
    <x v="0"/>
    <s v="HydraBloom Hydrating Moisturizer 100ml"/>
    <x v="0"/>
    <n v="100"/>
    <n v="24.85"/>
    <n v="2485"/>
    <n v="7.75"/>
    <n v="775"/>
    <n v="17.100000000000001"/>
    <n v="1710"/>
    <n v="0.68812877263581484"/>
    <s v="C0001"/>
    <s v="Belle Glow Cosmetics"/>
    <s v="Elizabeth Young"/>
    <x v="2"/>
    <x v="13"/>
    <s v="Los Angeles"/>
    <x v="0"/>
    <x v="1"/>
    <x v="2"/>
    <n v="25"/>
    <x v="11"/>
  </r>
  <r>
    <x v="321"/>
    <n v="60466"/>
    <x v="44"/>
    <x v="44"/>
    <s v="ElixirMelt Makeup Remover Oil  100ml"/>
    <x v="6"/>
    <n v="50"/>
    <n v="5.1999999999999993"/>
    <n v="259.99999999999994"/>
    <n v="2.8"/>
    <n v="140"/>
    <n v="2.3999999999999995"/>
    <n v="119.99999999999994"/>
    <n v="0.4615384615384614"/>
    <s v="C0048"/>
    <s v="Octavia Hart"/>
    <s v="Victoria Reed"/>
    <x v="2"/>
    <x v="24"/>
    <s v="Seattle"/>
    <x v="0"/>
    <x v="1"/>
    <x v="2"/>
    <n v="25"/>
    <x v="11"/>
  </r>
  <r>
    <x v="321"/>
    <n v="60467"/>
    <x v="38"/>
    <x v="38"/>
    <s v="CrystalGlow Gentle Exfoliator 100ml"/>
    <x v="7"/>
    <n v="100"/>
    <n v="19.95"/>
    <n v="1995"/>
    <n v="7.45"/>
    <n v="745"/>
    <n v="12.5"/>
    <n v="1250"/>
    <n v="0.62656641604010022"/>
    <s v="C0079"/>
    <s v="FusionDynamo Group"/>
    <s v="Rachel Owens"/>
    <x v="4"/>
    <x v="16"/>
    <s v="Peoria"/>
    <x v="3"/>
    <x v="1"/>
    <x v="2"/>
    <n v="25"/>
    <x v="11"/>
  </r>
  <r>
    <x v="321"/>
    <n v="60468"/>
    <x v="19"/>
    <x v="19"/>
    <s v="ClearSkies UV Defense SPF 30 30ml"/>
    <x v="3"/>
    <n v="50"/>
    <n v="11.299999999999999"/>
    <n v="565"/>
    <n v="4.7"/>
    <n v="235"/>
    <n v="6.5999999999999988"/>
    <n v="330"/>
    <n v="0.58407079646017701"/>
    <s v="C0015"/>
    <s v="Octavia Grey"/>
    <s v="Benjamin Lawson"/>
    <x v="1"/>
    <x v="8"/>
    <s v="St. Louis"/>
    <x v="3"/>
    <x v="1"/>
    <x v="2"/>
    <n v="25"/>
    <x v="11"/>
  </r>
  <r>
    <x v="321"/>
    <n v="60469"/>
    <x v="34"/>
    <x v="34"/>
    <s v="HydraBloom Hydrating Moisturizer 30ml"/>
    <x v="0"/>
    <n v="100"/>
    <n v="8.1"/>
    <n v="810"/>
    <n v="3.3"/>
    <n v="330"/>
    <n v="4.8"/>
    <n v="480"/>
    <n v="0.59259259259259256"/>
    <s v="C0061"/>
    <s v="Aurelia Quinn"/>
    <s v="Mia Hughes"/>
    <x v="2"/>
    <x v="13"/>
    <s v="Oakland"/>
    <x v="0"/>
    <x v="1"/>
    <x v="2"/>
    <n v="25"/>
    <x v="11"/>
  </r>
  <r>
    <x v="322"/>
    <n v="60470"/>
    <x v="10"/>
    <x v="10"/>
    <s v="LuminousGlow Tinted Sunscreen 50ml"/>
    <x v="3"/>
    <n v="100"/>
    <n v="16.95"/>
    <n v="1695"/>
    <n v="5.2"/>
    <n v="520"/>
    <n v="11.75"/>
    <n v="1175"/>
    <n v="0.69321533923303835"/>
    <s v="C0029"/>
    <s v="OpulentSilk Beauty"/>
    <s v="Samantha Mitchell"/>
    <x v="4"/>
    <x v="15"/>
    <s v="Louisville"/>
    <x v="2"/>
    <x v="1"/>
    <x v="2"/>
    <n v="26"/>
    <x v="12"/>
  </r>
  <r>
    <x v="322"/>
    <n v="60471"/>
    <x v="21"/>
    <x v="21"/>
    <s v="RadiantGlow Gel Cleanser 100ml"/>
    <x v="2"/>
    <n v="150"/>
    <n v="12.25"/>
    <n v="1837.5"/>
    <n v="4.45"/>
    <n v="667.5"/>
    <n v="7.8"/>
    <n v="1170"/>
    <n v="0.63673469387755099"/>
    <s v="C0106"/>
    <s v="StarryRadiance Cosmetix"/>
    <s v="Lauren King"/>
    <x v="4"/>
    <x v="18"/>
    <s v="Iowa City"/>
    <x v="3"/>
    <x v="1"/>
    <x v="2"/>
    <n v="26"/>
    <x v="12"/>
  </r>
  <r>
    <x v="322"/>
    <n v="60472"/>
    <x v="43"/>
    <x v="43"/>
    <s v="PureFoam Renewing Cleanser 50ml"/>
    <x v="2"/>
    <n v="50"/>
    <n v="7"/>
    <n v="350"/>
    <n v="2.8"/>
    <n v="140"/>
    <n v="4.2"/>
    <n v="210"/>
    <n v="0.6"/>
    <s v="C0006"/>
    <s v="Maeve Kingsley"/>
    <s v="Christopher Green"/>
    <x v="0"/>
    <x v="21"/>
    <s v="Las Vegas"/>
    <x v="0"/>
    <x v="1"/>
    <x v="2"/>
    <n v="26"/>
    <x v="12"/>
  </r>
  <r>
    <x v="322"/>
    <n v="60473"/>
    <x v="38"/>
    <x v="38"/>
    <s v="CrystalGlow Gentle Exfoliator 100ml"/>
    <x v="7"/>
    <n v="50"/>
    <n v="19.95"/>
    <n v="997.5"/>
    <n v="7.45"/>
    <n v="372.5"/>
    <n v="12.5"/>
    <n v="625"/>
    <n v="0.62656641604010022"/>
    <s v="C0053"/>
    <s v="QuantumPulse Systems"/>
    <s v="Samantha Mitchell"/>
    <x v="4"/>
    <x v="17"/>
    <s v="Cleveland"/>
    <x v="3"/>
    <x v="1"/>
    <x v="2"/>
    <n v="26"/>
    <x v="12"/>
  </r>
  <r>
    <x v="322"/>
    <n v="60474"/>
    <x v="11"/>
    <x v="11"/>
    <s v="ClearSkies UV Defense SPF 30 100ml"/>
    <x v="3"/>
    <n v="250"/>
    <n v="32.549999999999997"/>
    <n v="8137.4999999999991"/>
    <n v="11.25"/>
    <n v="2812.5"/>
    <n v="21.299999999999997"/>
    <n v="5324.9999999999991"/>
    <n v="0.65437788018433174"/>
    <s v="C0087"/>
    <s v="QuantumRise Corp."/>
    <s v="Daniel Nelson"/>
    <x v="0"/>
    <x v="30"/>
    <s v="Colorado Springs"/>
    <x v="0"/>
    <x v="1"/>
    <x v="2"/>
    <n v="26"/>
    <x v="12"/>
  </r>
  <r>
    <x v="322"/>
    <n v="60475"/>
    <x v="25"/>
    <x v="25"/>
    <s v="PureFoam Renewing Cleanser 100ml"/>
    <x v="2"/>
    <n v="150"/>
    <n v="12.45"/>
    <n v="1867.5"/>
    <n v="5.2"/>
    <n v="780"/>
    <n v="7.2499999999999991"/>
    <n v="1087.5"/>
    <n v="0.58232931726907633"/>
    <s v="C0016"/>
    <s v="Griffin Maddox"/>
    <s v="Rachel Owens"/>
    <x v="4"/>
    <x v="16"/>
    <s v="Chicago"/>
    <x v="3"/>
    <x v="1"/>
    <x v="2"/>
    <n v="26"/>
    <x v="12"/>
  </r>
  <r>
    <x v="323"/>
    <n v="60476"/>
    <x v="8"/>
    <x v="8"/>
    <s v="CrystalClear Hyaluronic Boost 30ml"/>
    <x v="1"/>
    <n v="100"/>
    <n v="19.100000000000001"/>
    <n v="1910.0000000000002"/>
    <n v="6.6"/>
    <n v="660"/>
    <n v="12.500000000000002"/>
    <n v="1250.0000000000002"/>
    <n v="0.65445026178010479"/>
    <s v="C0070"/>
    <s v="PurePetals Beauty"/>
    <s v="Nicholas Coleman"/>
    <x v="4"/>
    <x v="27"/>
    <s v="Lansing"/>
    <x v="3"/>
    <x v="1"/>
    <x v="2"/>
    <n v="29"/>
    <x v="12"/>
  </r>
  <r>
    <x v="323"/>
    <n v="60477"/>
    <x v="39"/>
    <x v="39"/>
    <s v="SunGuard Shield SPF 50+ 50ml"/>
    <x v="3"/>
    <n v="250"/>
    <n v="14.45"/>
    <n v="3612.5"/>
    <n v="4.45"/>
    <n v="1112.5"/>
    <n v="10"/>
    <n v="2500"/>
    <n v="0.69204152249134943"/>
    <s v="C0036"/>
    <s v="MoonlightHarbor Beauty"/>
    <s v="Rachel Owens"/>
    <x v="4"/>
    <x v="31"/>
    <s v="Milwaukee"/>
    <x v="3"/>
    <x v="1"/>
    <x v="2"/>
    <n v="29"/>
    <x v="12"/>
  </r>
  <r>
    <x v="323"/>
    <n v="60478"/>
    <x v="10"/>
    <x v="10"/>
    <s v="LuminousGlow Tinted Sunscreen 50ml"/>
    <x v="3"/>
    <n v="100"/>
    <n v="16.95"/>
    <n v="1695"/>
    <n v="5.2"/>
    <n v="520"/>
    <n v="11.75"/>
    <n v="1175"/>
    <n v="0.69321533923303835"/>
    <s v="C0097"/>
    <s v="Leander Wilde"/>
    <s v="Lauren King"/>
    <x v="4"/>
    <x v="11"/>
    <s v="Rapid City"/>
    <x v="3"/>
    <x v="1"/>
    <x v="2"/>
    <n v="29"/>
    <x v="12"/>
  </r>
  <r>
    <x v="323"/>
    <n v="60479"/>
    <x v="36"/>
    <x v="36"/>
    <s v="CrystalGlow Gentle Exfoliator 50ml"/>
    <x v="7"/>
    <n v="100"/>
    <n v="14.15"/>
    <n v="1415"/>
    <n v="5.45"/>
    <n v="545"/>
    <n v="8.6999999999999993"/>
    <n v="870"/>
    <n v="0.61484098939929333"/>
    <s v="C0002"/>
    <s v="Radiant Luxe Beauty"/>
    <s v="Daniel Nelson"/>
    <x v="0"/>
    <x v="3"/>
    <s v="Cheyenne"/>
    <x v="0"/>
    <x v="1"/>
    <x v="2"/>
    <n v="29"/>
    <x v="12"/>
  </r>
  <r>
    <x v="323"/>
    <n v="60480"/>
    <x v="2"/>
    <x v="2"/>
    <s v="TimelessElixir Anti-Wrinkle Serum 30m"/>
    <x v="1"/>
    <n v="150"/>
    <n v="25.3"/>
    <n v="3795"/>
    <n v="9.4"/>
    <n v="1410"/>
    <n v="15.9"/>
    <n v="2385"/>
    <n v="0.62845849802371545"/>
    <s v="C0050"/>
    <s v="SolarLuxe Incorporated"/>
    <s v="Joseph Simmons"/>
    <x v="4"/>
    <x v="28"/>
    <s v="Fargo"/>
    <x v="3"/>
    <x v="1"/>
    <x v="2"/>
    <n v="29"/>
    <x v="12"/>
  </r>
  <r>
    <x v="323"/>
    <n v="60481"/>
    <x v="8"/>
    <x v="8"/>
    <s v="CrystalClear Hyaluronic Boost 30ml"/>
    <x v="1"/>
    <n v="50"/>
    <n v="19.100000000000001"/>
    <n v="955.00000000000011"/>
    <n v="6.6"/>
    <n v="330"/>
    <n v="12.500000000000002"/>
    <n v="625.00000000000011"/>
    <n v="0.65445026178010479"/>
    <s v="C0077"/>
    <s v="EmeraldSphere Solutions"/>
    <s v="Grace Allen"/>
    <x v="2"/>
    <x v="20"/>
    <s v="Fairbanks"/>
    <x v="0"/>
    <x v="1"/>
    <x v="2"/>
    <n v="29"/>
    <x v="12"/>
  </r>
  <r>
    <x v="323"/>
    <n v="60482"/>
    <x v="0"/>
    <x v="0"/>
    <s v="HydraBloom Hydrating Moisturizer 100ml"/>
    <x v="0"/>
    <n v="50"/>
    <n v="24.85"/>
    <n v="1242.5"/>
    <n v="7.75"/>
    <n v="387.5"/>
    <n v="17.100000000000001"/>
    <n v="855"/>
    <n v="0.68812877263581484"/>
    <s v="C0013"/>
    <s v="Seraphina Sinclair"/>
    <s v="Jessica Foster"/>
    <x v="2"/>
    <x v="20"/>
    <s v="Wasilla"/>
    <x v="0"/>
    <x v="1"/>
    <x v="2"/>
    <n v="29"/>
    <x v="12"/>
  </r>
  <r>
    <x v="324"/>
    <n v="60483"/>
    <x v="14"/>
    <x v="14"/>
    <s v="DewDrop Hydration Sheet Mask"/>
    <x v="5"/>
    <n v="50"/>
    <n v="17.350000000000001"/>
    <n v="867.50000000000011"/>
    <n v="7.45"/>
    <n v="372.5"/>
    <n v="9.9000000000000021"/>
    <n v="495.00000000000011"/>
    <n v="0.57060518731988474"/>
    <s v="C0064"/>
    <s v="DiamondElegance Beauty"/>
    <s v="Jessica Foster"/>
    <x v="2"/>
    <x v="20"/>
    <s v="Kodiak"/>
    <x v="0"/>
    <x v="1"/>
    <x v="2"/>
    <n v="30"/>
    <x v="12"/>
  </r>
  <r>
    <x v="324"/>
    <n v="60484"/>
    <x v="56"/>
    <x v="56"/>
    <s v="PureDerm Micro-Exfoliating Gel 100ml"/>
    <x v="7"/>
    <n v="200"/>
    <n v="24.349999999999998"/>
    <n v="4870"/>
    <n v="9.5500000000000007"/>
    <n v="1910"/>
    <n v="14.799999999999997"/>
    <n v="2960"/>
    <n v="0.6078028747433265"/>
    <s v="C0031"/>
    <s v="StellarWings Incorporated"/>
    <s v="Matthew Walker"/>
    <x v="1"/>
    <x v="23"/>
    <s v="Atlanta"/>
    <x v="2"/>
    <x v="1"/>
    <x v="2"/>
    <n v="30"/>
    <x v="12"/>
  </r>
  <r>
    <x v="324"/>
    <n v="60485"/>
    <x v="11"/>
    <x v="11"/>
    <s v="ClearSkies UV Defense SPF 30 100ml"/>
    <x v="3"/>
    <n v="150"/>
    <n v="32.549999999999997"/>
    <n v="4882.5"/>
    <n v="11.25"/>
    <n v="1687.5"/>
    <n v="21.299999999999997"/>
    <n v="3195"/>
    <n v="0.65437788018433185"/>
    <s v="C0101"/>
    <s v="TechnoCraft Corp."/>
    <s v="Samuel Moore"/>
    <x v="0"/>
    <x v="0"/>
    <s v="Roswell"/>
    <x v="0"/>
    <x v="1"/>
    <x v="2"/>
    <n v="30"/>
    <x v="12"/>
  </r>
  <r>
    <x v="324"/>
    <n v="60486"/>
    <x v="37"/>
    <x v="37"/>
    <s v="SunGuard Shield SPF 50+ 100ml"/>
    <x v="3"/>
    <n v="100"/>
    <n v="24.75"/>
    <n v="2475"/>
    <n v="7.75"/>
    <n v="775"/>
    <n v="17"/>
    <n v="1700"/>
    <n v="0.68686868686868685"/>
    <s v="C0004"/>
    <s v="Enchanted Silk Creations"/>
    <s v="David Carter"/>
    <x v="1"/>
    <x v="2"/>
    <s v="New York City"/>
    <x v="1"/>
    <x v="1"/>
    <x v="2"/>
    <n v="30"/>
    <x v="12"/>
  </r>
  <r>
    <x v="324"/>
    <n v="60487"/>
    <x v="0"/>
    <x v="0"/>
    <s v="HydraBloom Hydrating Moisturizer 100ml"/>
    <x v="0"/>
    <n v="50"/>
    <n v="24.85"/>
    <n v="1242.5"/>
    <n v="7.75"/>
    <n v="387.5"/>
    <n v="17.100000000000001"/>
    <n v="855"/>
    <n v="0.68812877263581484"/>
    <s v="C0058"/>
    <s v="Octavia Tate"/>
    <s v="Andrew Parker"/>
    <x v="3"/>
    <x v="36"/>
    <s v="Burlington"/>
    <x v="1"/>
    <x v="1"/>
    <x v="2"/>
    <n v="30"/>
    <x v="12"/>
  </r>
  <r>
    <x v="324"/>
    <n v="60488"/>
    <x v="8"/>
    <x v="8"/>
    <s v="CrystalClear Hyaluronic Boost 30ml"/>
    <x v="1"/>
    <n v="100"/>
    <n v="19.100000000000001"/>
    <n v="1910.0000000000002"/>
    <n v="6.6"/>
    <n v="660"/>
    <n v="12.500000000000002"/>
    <n v="1250.0000000000002"/>
    <n v="0.65445026178010479"/>
    <s v="C0083"/>
    <s v="CrystalAura Cosmetix"/>
    <s v="Emily Clarke"/>
    <x v="3"/>
    <x v="9"/>
    <s v="Columbia"/>
    <x v="2"/>
    <x v="1"/>
    <x v="2"/>
    <n v="30"/>
    <x v="12"/>
  </r>
  <r>
    <x v="324"/>
    <n v="60489"/>
    <x v="3"/>
    <x v="3"/>
    <s v="RadiantGlow Gel Cleanser 200ml"/>
    <x v="2"/>
    <n v="200"/>
    <n v="20.350000000000001"/>
    <n v="4070.0000000000005"/>
    <n v="7.75"/>
    <n v="1550"/>
    <n v="12.600000000000001"/>
    <n v="2520.0000000000005"/>
    <n v="0.61916461916461918"/>
    <s v="C0039"/>
    <s v="EtherealSilk Creations"/>
    <s v="Grace Allen"/>
    <x v="2"/>
    <x v="20"/>
    <s v="Juneau"/>
    <x v="0"/>
    <x v="1"/>
    <x v="2"/>
    <n v="30"/>
    <x v="12"/>
  </r>
  <r>
    <x v="324"/>
    <n v="60490"/>
    <x v="4"/>
    <x v="4"/>
    <s v="HydraBloom Hydrating Moisturizer 50ml"/>
    <x v="0"/>
    <n v="200"/>
    <n v="14.95"/>
    <n v="2990"/>
    <n v="4.45"/>
    <n v="890"/>
    <n v="10.5"/>
    <n v="2100"/>
    <n v="0.7023411371237458"/>
    <s v="C0095"/>
    <s v="OpalBlossom Beauty"/>
    <s v="Jessica Foster"/>
    <x v="2"/>
    <x v="20"/>
    <s v="Seward"/>
    <x v="0"/>
    <x v="1"/>
    <x v="2"/>
    <n v="30"/>
    <x v="12"/>
  </r>
  <r>
    <x v="324"/>
    <n v="60491"/>
    <x v="41"/>
    <x v="41"/>
    <s v="VelvetSkin Renewing Scrub 50ml"/>
    <x v="7"/>
    <n v="50"/>
    <n v="15.649999999999999"/>
    <n v="782.49999999999989"/>
    <n v="6.2"/>
    <n v="310"/>
    <n v="9.4499999999999993"/>
    <n v="472.49999999999989"/>
    <n v="0.60383386581469645"/>
    <s v="C0045"/>
    <s v="AuroraBlossom Essentials"/>
    <s v="Ashley Turner"/>
    <x v="2"/>
    <x v="13"/>
    <s v="Fresno"/>
    <x v="0"/>
    <x v="1"/>
    <x v="2"/>
    <n v="30"/>
    <x v="12"/>
  </r>
  <r>
    <x v="325"/>
    <n v="60492"/>
    <x v="2"/>
    <x v="2"/>
    <s v="TimelessElixir Anti-Wrinkle Serum 30m"/>
    <x v="1"/>
    <n v="100"/>
    <n v="25.3"/>
    <n v="2530"/>
    <n v="9.4"/>
    <n v="940"/>
    <n v="15.9"/>
    <n v="1590"/>
    <n v="0.62845849802371545"/>
    <s v="C0107"/>
    <s v="MoonlitNectar Beauty"/>
    <s v="Andrew Parker"/>
    <x v="3"/>
    <x v="45"/>
    <s v="Providence"/>
    <x v="1"/>
    <x v="1"/>
    <x v="2"/>
    <n v="31"/>
    <x v="12"/>
  </r>
  <r>
    <x v="325"/>
    <n v="60493"/>
    <x v="16"/>
    <x v="16"/>
    <s v="FreshWipe Cleansing Towelettes  80s"/>
    <x v="6"/>
    <n v="150"/>
    <n v="14.55"/>
    <n v="2182.5"/>
    <n v="6.55"/>
    <n v="982.5"/>
    <n v="8"/>
    <n v="1200"/>
    <n v="0.54982817869415812"/>
    <s v="C0023"/>
    <s v="Rosy Hue Beauty"/>
    <s v="Benjamin Ingram"/>
    <x v="0"/>
    <x v="22"/>
    <s v="Boise"/>
    <x v="0"/>
    <x v="1"/>
    <x v="2"/>
    <n v="31"/>
    <x v="12"/>
  </r>
  <r>
    <x v="325"/>
    <n v="60494"/>
    <x v="15"/>
    <x v="15"/>
    <s v="VitaGlow Brightening Serum 50ml"/>
    <x v="1"/>
    <n v="100"/>
    <n v="31.45"/>
    <n v="3145"/>
    <n v="12"/>
    <n v="1200"/>
    <n v="19.45"/>
    <n v="1945"/>
    <n v="0.61844197138314783"/>
    <s v="C0080"/>
    <s v="EternalGlow Essentials"/>
    <s v="Samantha Mitchell"/>
    <x v="4"/>
    <x v="17"/>
    <s v="Cincinnati"/>
    <x v="3"/>
    <x v="1"/>
    <x v="2"/>
    <n v="31"/>
    <x v="12"/>
  </r>
  <r>
    <x v="325"/>
    <n v="60495"/>
    <x v="14"/>
    <x v="14"/>
    <s v="DewDrop Hydration Sheet Mask"/>
    <x v="5"/>
    <n v="300"/>
    <n v="17.350000000000001"/>
    <n v="5205"/>
    <n v="7.45"/>
    <n v="2235"/>
    <n v="9.9000000000000021"/>
    <n v="2970"/>
    <n v="0.57060518731988474"/>
    <s v="C0047"/>
    <s v="SilverWave Creations"/>
    <s v="Samuel Moore"/>
    <x v="0"/>
    <x v="0"/>
    <s v="Santa Fe"/>
    <x v="0"/>
    <x v="1"/>
    <x v="2"/>
    <n v="31"/>
    <x v="12"/>
  </r>
  <r>
    <x v="325"/>
    <n v="60496"/>
    <x v="22"/>
    <x v="22"/>
    <s v="PurePurge Micellar Cleansing Water 150ml"/>
    <x v="6"/>
    <n v="100"/>
    <n v="10.050000000000001"/>
    <n v="1005.0000000000001"/>
    <n v="4.45"/>
    <n v="445"/>
    <n v="5.6000000000000005"/>
    <n v="560.00000000000011"/>
    <n v="0.55721393034825872"/>
    <s v="C0078"/>
    <s v="CosmoLink Incorporated"/>
    <s v="William Jenkins"/>
    <x v="3"/>
    <x v="6"/>
    <s v="Jacksonville"/>
    <x v="2"/>
    <x v="1"/>
    <x v="2"/>
    <n v="31"/>
    <x v="12"/>
  </r>
  <r>
    <x v="325"/>
    <n v="60497"/>
    <x v="37"/>
    <x v="37"/>
    <s v="SunGuard Shield SPF 50+ 100ml"/>
    <x v="3"/>
    <n v="100"/>
    <n v="24.75"/>
    <n v="2475"/>
    <n v="7.75"/>
    <n v="775"/>
    <n v="17"/>
    <n v="1700"/>
    <n v="0.68686868686868685"/>
    <s v="C0010"/>
    <s v="Aurora Flair Cosmetix"/>
    <s v="Jennifer Adams"/>
    <x v="1"/>
    <x v="10"/>
    <s v="Dallas"/>
    <x v="2"/>
    <x v="1"/>
    <x v="2"/>
    <n v="31"/>
    <x v="12"/>
  </r>
  <r>
    <x v="325"/>
    <n v="60498"/>
    <x v="63"/>
    <x v="63"/>
    <s v="LuxeSilk Oil Cleansing Essence 100 ml"/>
    <x v="2"/>
    <n v="50"/>
    <n v="15.45"/>
    <n v="772.5"/>
    <n v="6.55"/>
    <n v="327.5"/>
    <n v="8.8999999999999986"/>
    <n v="445"/>
    <n v="0.57605177993527512"/>
    <s v="C0067"/>
    <s v="Oberon Sterling"/>
    <s v="Rachel Owens"/>
    <x v="4"/>
    <x v="16"/>
    <s v="Springfield"/>
    <x v="3"/>
    <x v="1"/>
    <x v="2"/>
    <n v="31"/>
    <x v="12"/>
  </r>
  <r>
    <x v="325"/>
    <n v="60499"/>
    <x v="10"/>
    <x v="10"/>
    <s v="LuminousGlow Tinted Sunscreen 50ml"/>
    <x v="3"/>
    <n v="300"/>
    <n v="16.95"/>
    <n v="5085"/>
    <n v="5.2"/>
    <n v="1560"/>
    <n v="11.75"/>
    <n v="3525"/>
    <n v="0.69321533923303835"/>
    <s v="C0033"/>
    <s v="ZenithGrove Solutions"/>
    <s v="Ava Franklin"/>
    <x v="1"/>
    <x v="26"/>
    <s v="Birmingham"/>
    <x v="2"/>
    <x v="1"/>
    <x v="2"/>
    <n v="31"/>
    <x v="12"/>
  </r>
  <r>
    <x v="326"/>
    <n v="60500"/>
    <x v="37"/>
    <x v="37"/>
    <s v="SunGuard Shield SPF 50+ 100ml"/>
    <x v="3"/>
    <n v="50"/>
    <n v="24.75"/>
    <n v="1237.5"/>
    <n v="7.75"/>
    <n v="387.5"/>
    <n v="17"/>
    <n v="850"/>
    <n v="0.68686868686868685"/>
    <s v="C0017"/>
    <s v="Seraphina Hart"/>
    <s v="David Carter"/>
    <x v="1"/>
    <x v="2"/>
    <s v="Buffalo"/>
    <x v="1"/>
    <x v="1"/>
    <x v="3"/>
    <n v="1"/>
    <x v="12"/>
  </r>
  <r>
    <x v="326"/>
    <n v="60501"/>
    <x v="0"/>
    <x v="0"/>
    <s v="HydraBloom Hydrating Moisturizer 100ml"/>
    <x v="0"/>
    <n v="200"/>
    <n v="24.85"/>
    <n v="4970"/>
    <n v="7.75"/>
    <n v="1550"/>
    <n v="17.100000000000001"/>
    <n v="3420"/>
    <n v="0.68812877263581484"/>
    <s v="C0062"/>
    <s v="Nikolai Hayes"/>
    <s v="Benjamin Ingram"/>
    <x v="0"/>
    <x v="38"/>
    <s v="Billings"/>
    <x v="0"/>
    <x v="1"/>
    <x v="3"/>
    <n v="1"/>
    <x v="12"/>
  </r>
  <r>
    <x v="326"/>
    <n v="60502"/>
    <x v="37"/>
    <x v="37"/>
    <s v="SunGuard Shield SPF 50+ 100ml"/>
    <x v="3"/>
    <n v="50"/>
    <n v="24.75"/>
    <n v="1237.5"/>
    <n v="7.75"/>
    <n v="387.5"/>
    <n v="17"/>
    <n v="850"/>
    <n v="0.68686868686868685"/>
    <s v="C0082"/>
    <s v="OpulentFlair Beauty"/>
    <s v="Jennifer Adams"/>
    <x v="1"/>
    <x v="10"/>
    <s v="El Paso"/>
    <x v="2"/>
    <x v="1"/>
    <x v="3"/>
    <n v="1"/>
    <x v="12"/>
  </r>
  <r>
    <x v="326"/>
    <n v="60503"/>
    <x v="0"/>
    <x v="0"/>
    <s v="HydraBloom Hydrating Moisturizer 100ml"/>
    <x v="0"/>
    <n v="150"/>
    <n v="24.85"/>
    <n v="3727.5"/>
    <n v="7.75"/>
    <n v="1162.5"/>
    <n v="17.100000000000001"/>
    <n v="2565"/>
    <n v="0.68812877263581484"/>
    <s v="C0035"/>
    <s v="CrystalMist Skincare"/>
    <s v="Daniel Nelson"/>
    <x v="0"/>
    <x v="30"/>
    <s v="Denver"/>
    <x v="0"/>
    <x v="1"/>
    <x v="3"/>
    <n v="1"/>
    <x v="12"/>
  </r>
  <r>
    <x v="326"/>
    <n v="60504"/>
    <x v="48"/>
    <x v="48"/>
    <s v="CrystalGlow Gentle Exfoliator 150ml"/>
    <x v="7"/>
    <n v="100"/>
    <n v="24.75"/>
    <n v="2475"/>
    <n v="10.75"/>
    <n v="1075"/>
    <n v="14"/>
    <n v="1400"/>
    <n v="0.56565656565656564"/>
    <s v="C0096"/>
    <s v="DivinePearl Skincare"/>
    <s v="Christopher Green"/>
    <x v="0"/>
    <x v="35"/>
    <s v="Provo"/>
    <x v="0"/>
    <x v="1"/>
    <x v="3"/>
    <n v="1"/>
    <x v="12"/>
  </r>
  <r>
    <x v="326"/>
    <n v="60505"/>
    <x v="31"/>
    <x v="31"/>
    <s v="TimelessElixir Anti-Wrinkle Serum 15ml"/>
    <x v="1"/>
    <n v="50"/>
    <n v="19.349999999999998"/>
    <n v="967.49999999999989"/>
    <n v="7.55"/>
    <n v="377.5"/>
    <n v="11.799999999999997"/>
    <n v="589.99999999999989"/>
    <n v="0.60981912144702832"/>
    <s v="C0049"/>
    <s v="PinnacleSage Group"/>
    <s v="Ava Franklin"/>
    <x v="1"/>
    <x v="12"/>
    <s v="New Orleans"/>
    <x v="2"/>
    <x v="1"/>
    <x v="3"/>
    <n v="1"/>
    <x v="12"/>
  </r>
  <r>
    <x v="327"/>
    <n v="60506"/>
    <x v="34"/>
    <x v="34"/>
    <s v="HydraBloom Hydrating Moisturizer 30ml"/>
    <x v="0"/>
    <n v="100"/>
    <n v="8.1"/>
    <n v="810"/>
    <n v="3.3"/>
    <n v="330"/>
    <n v="4.8"/>
    <n v="480"/>
    <n v="0.59259259259259256"/>
    <s v="C0014"/>
    <s v="Stellar Dynamo Corp."/>
    <s v="Olivia Harrison"/>
    <x v="3"/>
    <x v="14"/>
    <s v="Richmond"/>
    <x v="2"/>
    <x v="1"/>
    <x v="3"/>
    <n v="2"/>
    <x v="13"/>
  </r>
  <r>
    <x v="327"/>
    <n v="60507"/>
    <x v="6"/>
    <x v="6"/>
    <s v="CrystalClear Hyaluronic Boost 15ml"/>
    <x v="1"/>
    <n v="50"/>
    <n v="14.75"/>
    <n v="737.5"/>
    <n v="5.45"/>
    <n v="272.5"/>
    <n v="9.3000000000000007"/>
    <n v="465"/>
    <n v="0.63050847457627124"/>
    <s v="C0071"/>
    <s v="Cressida Steele"/>
    <s v="Matthew Walker"/>
    <x v="1"/>
    <x v="40"/>
    <s v="Nashville"/>
    <x v="2"/>
    <x v="1"/>
    <x v="3"/>
    <n v="2"/>
    <x v="13"/>
  </r>
  <r>
    <x v="327"/>
    <n v="60508"/>
    <x v="21"/>
    <x v="21"/>
    <s v="RadiantGlow Gel Cleanser 100ml"/>
    <x v="2"/>
    <n v="150"/>
    <n v="12.25"/>
    <n v="1837.5"/>
    <n v="4.45"/>
    <n v="667.5"/>
    <n v="7.8"/>
    <n v="1170"/>
    <n v="0.63673469387755099"/>
    <s v="C0027"/>
    <s v="PureHarbor Creations"/>
    <s v="Jennifer Adams"/>
    <x v="1"/>
    <x v="10"/>
    <s v="Austin"/>
    <x v="2"/>
    <x v="1"/>
    <x v="3"/>
    <n v="2"/>
    <x v="13"/>
  </r>
  <r>
    <x v="327"/>
    <n v="60509"/>
    <x v="37"/>
    <x v="37"/>
    <s v="SunGuard Shield SPF 50+ 100ml"/>
    <x v="3"/>
    <n v="250"/>
    <n v="24.75"/>
    <n v="6187.5"/>
    <n v="7.75"/>
    <n v="1937.5"/>
    <n v="17"/>
    <n v="4250"/>
    <n v="0.68686868686868685"/>
    <s v="C0088"/>
    <s v="BlueAegis Technologies"/>
    <s v="Grace Allen"/>
    <x v="2"/>
    <x v="20"/>
    <s v="Juneau"/>
    <x v="0"/>
    <x v="1"/>
    <x v="3"/>
    <n v="2"/>
    <x v="13"/>
  </r>
  <r>
    <x v="327"/>
    <n v="60510"/>
    <x v="23"/>
    <x v="23"/>
    <s v="RadiantGlow Gel Cleanser 50ml"/>
    <x v="2"/>
    <n v="50"/>
    <n v="4.7"/>
    <n v="235"/>
    <n v="2.2999999999999998"/>
    <n v="115"/>
    <n v="2.4000000000000004"/>
    <n v="120"/>
    <n v="0.51063829787234039"/>
    <s v="C0009"/>
    <s v="Imelda Sinclair"/>
    <s v="William Jenkins"/>
    <x v="3"/>
    <x v="6"/>
    <s v="Miami"/>
    <x v="2"/>
    <x v="1"/>
    <x v="3"/>
    <n v="2"/>
    <x v="13"/>
  </r>
  <r>
    <x v="327"/>
    <n v="60511"/>
    <x v="4"/>
    <x v="4"/>
    <s v="HydraBloom Hydrating Moisturizer 50ml"/>
    <x v="0"/>
    <n v="150"/>
    <n v="14.95"/>
    <n v="2242.5"/>
    <n v="4.45"/>
    <n v="667.5"/>
    <n v="10.5"/>
    <n v="1575"/>
    <n v="0.7023411371237458"/>
    <s v="C0111"/>
    <s v="CelestialHarmony Essentials"/>
    <s v="Matthew Walker"/>
    <x v="1"/>
    <x v="40"/>
    <s v="Memphis"/>
    <x v="2"/>
    <x v="1"/>
    <x v="3"/>
    <n v="2"/>
    <x v="13"/>
  </r>
  <r>
    <x v="327"/>
    <n v="60512"/>
    <x v="32"/>
    <x v="32"/>
    <s v="AquaFresh Hydrating Toner 150ml"/>
    <x v="4"/>
    <n v="150"/>
    <n v="14.95"/>
    <n v="2242.5"/>
    <n v="4.45"/>
    <n v="667.5"/>
    <n v="10.5"/>
    <n v="1575"/>
    <n v="0.7023411371237458"/>
    <s v="C0018"/>
    <s v="Lucian Kingsley"/>
    <s v="Lauren King"/>
    <x v="4"/>
    <x v="11"/>
    <s v="Sioux Falls"/>
    <x v="3"/>
    <x v="1"/>
    <x v="3"/>
    <n v="2"/>
    <x v="13"/>
  </r>
  <r>
    <x v="328"/>
    <n v="60513"/>
    <x v="56"/>
    <x v="56"/>
    <s v="PureDerm Micro-Exfoliating Gel 100ml"/>
    <x v="7"/>
    <n v="100"/>
    <n v="24.349999999999998"/>
    <n v="2435"/>
    <n v="9.5500000000000007"/>
    <n v="955"/>
    <n v="14.799999999999997"/>
    <n v="1480"/>
    <n v="0.6078028747433265"/>
    <s v="C0075"/>
    <s v="Ignatius Flynn"/>
    <s v="Samuel Moore"/>
    <x v="0"/>
    <x v="1"/>
    <s v="Flagstaff"/>
    <x v="0"/>
    <x v="1"/>
    <x v="3"/>
    <n v="5"/>
    <x v="13"/>
  </r>
  <r>
    <x v="328"/>
    <n v="60514"/>
    <x v="6"/>
    <x v="6"/>
    <s v="CrystalClear Hyaluronic Boost 15ml"/>
    <x v="1"/>
    <n v="200"/>
    <n v="14.75"/>
    <n v="2950"/>
    <n v="5.45"/>
    <n v="1090"/>
    <n v="9.3000000000000007"/>
    <n v="1860"/>
    <n v="0.63050847457627124"/>
    <s v="C0041"/>
    <s v="Cassiopeia Dawson"/>
    <s v="Benjamin Lawson"/>
    <x v="1"/>
    <x v="5"/>
    <s v="Oklahoma City"/>
    <x v="2"/>
    <x v="1"/>
    <x v="3"/>
    <n v="5"/>
    <x v="13"/>
  </r>
  <r>
    <x v="328"/>
    <n v="60515"/>
    <x v="2"/>
    <x v="2"/>
    <s v="TimelessElixir Anti-Wrinkle Serum 30m"/>
    <x v="1"/>
    <n v="150"/>
    <n v="25.3"/>
    <n v="3795"/>
    <n v="9.4"/>
    <n v="1410"/>
    <n v="15.9"/>
    <n v="2385"/>
    <n v="0.62845849802371545"/>
    <s v="C0094"/>
    <s v="RosyDream Skincare"/>
    <s v="Victoria Reed"/>
    <x v="2"/>
    <x v="24"/>
    <s v="Tacoma"/>
    <x v="0"/>
    <x v="1"/>
    <x v="3"/>
    <n v="5"/>
    <x v="13"/>
  </r>
  <r>
    <x v="328"/>
    <n v="60516"/>
    <x v="58"/>
    <x v="58"/>
    <s v="ElixirMelt Makeup Remover Oil  150ml"/>
    <x v="6"/>
    <n v="50"/>
    <n v="10.45"/>
    <n v="522.5"/>
    <n v="5.2"/>
    <n v="260"/>
    <n v="5.2499999999999991"/>
    <n v="262.5"/>
    <n v="0.50239234449760761"/>
    <s v="C0052"/>
    <s v="OceanQuest Enterprises"/>
    <s v="Emily Clarke"/>
    <x v="3"/>
    <x v="9"/>
    <s v="Charleston"/>
    <x v="2"/>
    <x v="1"/>
    <x v="3"/>
    <n v="5"/>
    <x v="13"/>
  </r>
  <r>
    <x v="328"/>
    <n v="60517"/>
    <x v="0"/>
    <x v="0"/>
    <s v="HydraBloom Hydrating Moisturizer 100ml"/>
    <x v="0"/>
    <n v="150"/>
    <n v="24.85"/>
    <n v="3727.5"/>
    <n v="7.75"/>
    <n v="1162.5"/>
    <n v="17.100000000000001"/>
    <n v="2565"/>
    <n v="0.68812877263581484"/>
    <s v="C0005"/>
    <s v="Rylan Callahan"/>
    <s v="Michael Evans"/>
    <x v="1"/>
    <x v="10"/>
    <s v="Houston"/>
    <x v="2"/>
    <x v="1"/>
    <x v="3"/>
    <n v="5"/>
    <x v="13"/>
  </r>
  <r>
    <x v="328"/>
    <n v="60518"/>
    <x v="3"/>
    <x v="3"/>
    <s v="RadiantGlow Gel Cleanser 200ml"/>
    <x v="2"/>
    <n v="150"/>
    <n v="20.350000000000001"/>
    <n v="3052.5"/>
    <n v="7.75"/>
    <n v="1162.5"/>
    <n v="12.600000000000001"/>
    <n v="1890"/>
    <n v="0.61916461916461918"/>
    <s v="C0036"/>
    <s v="MoonlightHarbor Beauty"/>
    <s v="Rachel Owens"/>
    <x v="4"/>
    <x v="31"/>
    <s v="Milwaukee"/>
    <x v="3"/>
    <x v="1"/>
    <x v="3"/>
    <n v="5"/>
    <x v="13"/>
  </r>
  <r>
    <x v="328"/>
    <n v="60519"/>
    <x v="48"/>
    <x v="48"/>
    <s v="CrystalGlow Gentle Exfoliator 150ml"/>
    <x v="7"/>
    <n v="50"/>
    <n v="24.75"/>
    <n v="1237.5"/>
    <n v="10.75"/>
    <n v="537.5"/>
    <n v="14"/>
    <n v="700"/>
    <n v="0.56565656565656564"/>
    <s v="C0035"/>
    <s v="CrystalMist Skincare"/>
    <s v="Daniel Nelson"/>
    <x v="0"/>
    <x v="30"/>
    <s v="Denver"/>
    <x v="0"/>
    <x v="1"/>
    <x v="3"/>
    <n v="5"/>
    <x v="13"/>
  </r>
  <r>
    <x v="328"/>
    <n v="60520"/>
    <x v="52"/>
    <x v="52"/>
    <s v="CalmBliss Soothing Toner 100ml"/>
    <x v="4"/>
    <n v="50"/>
    <n v="13"/>
    <n v="650"/>
    <n v="4.7"/>
    <n v="235"/>
    <n v="8.3000000000000007"/>
    <n v="415"/>
    <n v="0.63846153846153841"/>
    <s v="C0096"/>
    <s v="DivinePearl Skincare"/>
    <s v="Christopher Green"/>
    <x v="0"/>
    <x v="35"/>
    <s v="Provo"/>
    <x v="0"/>
    <x v="1"/>
    <x v="3"/>
    <n v="5"/>
    <x v="13"/>
  </r>
  <r>
    <x v="328"/>
    <n v="60521"/>
    <x v="32"/>
    <x v="32"/>
    <s v="AquaFresh Hydrating Toner 150ml"/>
    <x v="4"/>
    <n v="150"/>
    <n v="14.95"/>
    <n v="2242.5"/>
    <n v="4.45"/>
    <n v="667.5"/>
    <n v="10.5"/>
    <n v="1575"/>
    <n v="0.7023411371237458"/>
    <s v="C0049"/>
    <s v="PinnacleSage Group"/>
    <s v="Ava Franklin"/>
    <x v="1"/>
    <x v="12"/>
    <s v="New Orleans"/>
    <x v="2"/>
    <x v="1"/>
    <x v="3"/>
    <n v="5"/>
    <x v="13"/>
  </r>
  <r>
    <x v="329"/>
    <n v="60522"/>
    <x v="14"/>
    <x v="14"/>
    <s v="DewDrop Hydration Sheet Mask"/>
    <x v="5"/>
    <n v="50"/>
    <n v="17.350000000000001"/>
    <n v="867.50000000000011"/>
    <n v="7.45"/>
    <n v="372.5"/>
    <n v="9.9000000000000021"/>
    <n v="495.00000000000011"/>
    <n v="0.57060518731988474"/>
    <s v="C0014"/>
    <s v="Stellar Dynamo Corp."/>
    <s v="Olivia Harrison"/>
    <x v="3"/>
    <x v="14"/>
    <s v="Richmond"/>
    <x v="2"/>
    <x v="1"/>
    <x v="3"/>
    <n v="6"/>
    <x v="13"/>
  </r>
  <r>
    <x v="329"/>
    <n v="60523"/>
    <x v="53"/>
    <x v="53"/>
    <s v="DreamSoothe Overnight Mask 100g"/>
    <x v="5"/>
    <n v="100"/>
    <n v="21.75"/>
    <n v="2175"/>
    <n v="9.5500000000000007"/>
    <n v="955"/>
    <n v="12.2"/>
    <n v="1220"/>
    <n v="0.56091954022988511"/>
    <s v="C0071"/>
    <s v="Cressida Steele"/>
    <s v="Matthew Walker"/>
    <x v="1"/>
    <x v="40"/>
    <s v="Nashville"/>
    <x v="2"/>
    <x v="1"/>
    <x v="3"/>
    <n v="6"/>
    <x v="13"/>
  </r>
  <r>
    <x v="329"/>
    <n v="60524"/>
    <x v="8"/>
    <x v="8"/>
    <s v="CrystalClear Hyaluronic Boost 30ml"/>
    <x v="1"/>
    <n v="200"/>
    <n v="19.100000000000001"/>
    <n v="3820.0000000000005"/>
    <n v="6.6"/>
    <n v="1320"/>
    <n v="12.500000000000002"/>
    <n v="2500.0000000000005"/>
    <n v="0.65445026178010479"/>
    <s v="C0027"/>
    <s v="PureHarbor Creations"/>
    <s v="Jennifer Adams"/>
    <x v="1"/>
    <x v="10"/>
    <s v="Austin"/>
    <x v="2"/>
    <x v="1"/>
    <x v="3"/>
    <n v="6"/>
    <x v="13"/>
  </r>
  <r>
    <x v="329"/>
    <n v="60525"/>
    <x v="33"/>
    <x v="33"/>
    <s v="GlowRevive Detox Clay Mask 100g"/>
    <x v="5"/>
    <n v="200"/>
    <n v="18.95"/>
    <n v="3790"/>
    <n v="8.1999999999999993"/>
    <n v="1640"/>
    <n v="10.75"/>
    <n v="2150"/>
    <n v="0.56728232189973615"/>
    <s v="C0088"/>
    <s v="BlueAegis Technologies"/>
    <s v="Grace Allen"/>
    <x v="2"/>
    <x v="20"/>
    <s v="Juneau"/>
    <x v="0"/>
    <x v="1"/>
    <x v="3"/>
    <n v="6"/>
    <x v="13"/>
  </r>
  <r>
    <x v="329"/>
    <n v="60526"/>
    <x v="8"/>
    <x v="8"/>
    <s v="CrystalClear Hyaluronic Boost 30ml"/>
    <x v="1"/>
    <n v="200"/>
    <n v="19.100000000000001"/>
    <n v="3820.0000000000005"/>
    <n v="6.6"/>
    <n v="1320"/>
    <n v="12.500000000000002"/>
    <n v="2500.0000000000005"/>
    <n v="0.65445026178010479"/>
    <s v="C0009"/>
    <s v="Imelda Sinclair"/>
    <s v="William Jenkins"/>
    <x v="3"/>
    <x v="6"/>
    <s v="Miami"/>
    <x v="2"/>
    <x v="1"/>
    <x v="3"/>
    <n v="6"/>
    <x v="13"/>
  </r>
  <r>
    <x v="329"/>
    <n v="60527"/>
    <x v="10"/>
    <x v="10"/>
    <s v="LuminousGlow Tinted Sunscreen 50ml"/>
    <x v="3"/>
    <n v="150"/>
    <n v="16.95"/>
    <n v="2542.5"/>
    <n v="5.2"/>
    <n v="780"/>
    <n v="11.75"/>
    <n v="1762.5"/>
    <n v="0.69321533923303835"/>
    <s v="C0063"/>
    <s v="Amara Wilde"/>
    <s v="Michael Evans"/>
    <x v="1"/>
    <x v="10"/>
    <s v="San Antonio"/>
    <x v="2"/>
    <x v="1"/>
    <x v="3"/>
    <n v="6"/>
    <x v="13"/>
  </r>
  <r>
    <x v="329"/>
    <n v="60528"/>
    <x v="0"/>
    <x v="0"/>
    <s v="HydraBloom Hydrating Moisturizer 100ml"/>
    <x v="0"/>
    <n v="150"/>
    <n v="24.85"/>
    <n v="3727.5"/>
    <n v="7.75"/>
    <n v="1162.5"/>
    <n v="17.100000000000001"/>
    <n v="2565"/>
    <n v="0.68812877263581484"/>
    <s v="C0018"/>
    <s v="Lucian Kingsley"/>
    <s v="Lauren King"/>
    <x v="4"/>
    <x v="11"/>
    <s v="Sioux Falls"/>
    <x v="3"/>
    <x v="1"/>
    <x v="3"/>
    <n v="6"/>
    <x v="13"/>
  </r>
  <r>
    <x v="329"/>
    <n v="60529"/>
    <x v="34"/>
    <x v="34"/>
    <s v="HydraBloom Hydrating Moisturizer 30ml"/>
    <x v="0"/>
    <n v="150"/>
    <n v="8.1"/>
    <n v="1215"/>
    <n v="3.3"/>
    <n v="495"/>
    <n v="4.8"/>
    <n v="720"/>
    <n v="0.59259259259259256"/>
    <s v="C0075"/>
    <s v="Ignatius Flynn"/>
    <s v="Samuel Moore"/>
    <x v="0"/>
    <x v="1"/>
    <s v="Flagstaff"/>
    <x v="0"/>
    <x v="1"/>
    <x v="3"/>
    <n v="6"/>
    <x v="13"/>
  </r>
  <r>
    <x v="330"/>
    <n v="60530"/>
    <x v="6"/>
    <x v="6"/>
    <s v="CrystalClear Hyaluronic Boost 15ml"/>
    <x v="1"/>
    <n v="100"/>
    <n v="14.75"/>
    <n v="1475"/>
    <n v="5.45"/>
    <n v="545"/>
    <n v="9.3000000000000007"/>
    <n v="930"/>
    <n v="0.63050847457627124"/>
    <s v="C0041"/>
    <s v="Cassiopeia Dawson"/>
    <s v="Benjamin Lawson"/>
    <x v="1"/>
    <x v="5"/>
    <s v="Oklahoma City"/>
    <x v="2"/>
    <x v="1"/>
    <x v="3"/>
    <n v="7"/>
    <x v="13"/>
  </r>
  <r>
    <x v="330"/>
    <n v="60531"/>
    <x v="8"/>
    <x v="8"/>
    <s v="CrystalClear Hyaluronic Boost 30ml"/>
    <x v="1"/>
    <n v="50"/>
    <n v="19.100000000000001"/>
    <n v="955.00000000000011"/>
    <n v="6.6"/>
    <n v="330"/>
    <n v="12.500000000000002"/>
    <n v="625.00000000000011"/>
    <n v="0.65445026178010479"/>
    <s v="C0094"/>
    <s v="RosyDream Skincare"/>
    <s v="Victoria Reed"/>
    <x v="2"/>
    <x v="24"/>
    <s v="Tacoma"/>
    <x v="0"/>
    <x v="1"/>
    <x v="3"/>
    <n v="7"/>
    <x v="13"/>
  </r>
  <r>
    <x v="330"/>
    <n v="60532"/>
    <x v="35"/>
    <x v="35"/>
    <s v="DreamSoothe Overnight Mask 50g"/>
    <x v="5"/>
    <n v="200"/>
    <n v="14.25"/>
    <n v="2850"/>
    <n v="6.55"/>
    <n v="1310"/>
    <n v="7.7"/>
    <n v="1540"/>
    <n v="0.54035087719298247"/>
    <s v="C0052"/>
    <s v="OceanQuest Enterprises"/>
    <s v="Emily Clarke"/>
    <x v="3"/>
    <x v="9"/>
    <s v="Charleston"/>
    <x v="2"/>
    <x v="1"/>
    <x v="3"/>
    <n v="7"/>
    <x v="13"/>
  </r>
  <r>
    <x v="330"/>
    <n v="60533"/>
    <x v="56"/>
    <x v="56"/>
    <s v="PureDerm Micro-Exfoliating Gel 100ml"/>
    <x v="7"/>
    <n v="100"/>
    <n v="24.349999999999998"/>
    <n v="2435"/>
    <n v="9.5500000000000007"/>
    <n v="955"/>
    <n v="14.799999999999997"/>
    <n v="1480"/>
    <n v="0.6078028747433265"/>
    <s v="C0005"/>
    <s v="Rylan Callahan"/>
    <s v="Michael Evans"/>
    <x v="1"/>
    <x v="10"/>
    <s v="Houston"/>
    <x v="2"/>
    <x v="1"/>
    <x v="3"/>
    <n v="7"/>
    <x v="13"/>
  </r>
  <r>
    <x v="330"/>
    <n v="60534"/>
    <x v="10"/>
    <x v="10"/>
    <s v="LuminousGlow Tinted Sunscreen 50ml"/>
    <x v="3"/>
    <n v="200"/>
    <n v="16.95"/>
    <n v="3390"/>
    <n v="5.2"/>
    <n v="1040"/>
    <n v="11.75"/>
    <n v="2350"/>
    <n v="0.69321533923303835"/>
    <s v="C0069"/>
    <s v="RadiantElixir Skincare"/>
    <s v="Olivia Harrison"/>
    <x v="3"/>
    <x v="39"/>
    <s v="Wilmington"/>
    <x v="2"/>
    <x v="1"/>
    <x v="3"/>
    <n v="7"/>
    <x v="13"/>
  </r>
  <r>
    <x v="330"/>
    <n v="60535"/>
    <x v="4"/>
    <x v="4"/>
    <s v="HydraBloom Hydrating Moisturizer 50ml"/>
    <x v="0"/>
    <n v="100"/>
    <n v="14.95"/>
    <n v="1495"/>
    <n v="4.45"/>
    <n v="445"/>
    <n v="10.5"/>
    <n v="1050"/>
    <n v="0.7023411371237458"/>
    <s v="C0024"/>
    <s v="Moonlight Grace Essentials"/>
    <s v="Jessica Foster"/>
    <x v="2"/>
    <x v="20"/>
    <s v="Nome"/>
    <x v="0"/>
    <x v="1"/>
    <x v="3"/>
    <n v="7"/>
    <x v="13"/>
  </r>
  <r>
    <x v="330"/>
    <n v="60536"/>
    <x v="4"/>
    <x v="4"/>
    <s v="HydraBloom Hydrating Moisturizer 50ml"/>
    <x v="0"/>
    <n v="200"/>
    <n v="14.95"/>
    <n v="2990"/>
    <n v="4.45"/>
    <n v="890"/>
    <n v="10.5"/>
    <n v="2100"/>
    <n v="0.7023411371237458"/>
    <s v="C0103"/>
    <s v="ThunderSphere Corp."/>
    <s v="Ashley Turner"/>
    <x v="2"/>
    <x v="13"/>
    <s v="Riverside"/>
    <x v="0"/>
    <x v="1"/>
    <x v="3"/>
    <n v="7"/>
    <x v="13"/>
  </r>
  <r>
    <x v="331"/>
    <n v="60537"/>
    <x v="56"/>
    <x v="56"/>
    <s v="PureDerm Micro-Exfoliating Gel 100ml"/>
    <x v="7"/>
    <n v="50"/>
    <n v="24.349999999999998"/>
    <n v="1217.5"/>
    <n v="9.5500000000000007"/>
    <n v="477.5"/>
    <n v="14.799999999999997"/>
    <n v="740"/>
    <n v="0.6078028747433265"/>
    <s v="C0061"/>
    <s v="Aurelia Quinn"/>
    <s v="Mia Hughes"/>
    <x v="2"/>
    <x v="13"/>
    <s v="Oakland"/>
    <x v="0"/>
    <x v="1"/>
    <x v="3"/>
    <n v="8"/>
    <x v="13"/>
  </r>
  <r>
    <x v="331"/>
    <n v="60538"/>
    <x v="6"/>
    <x v="6"/>
    <s v="CrystalClear Hyaluronic Boost 15ml"/>
    <x v="1"/>
    <n v="150"/>
    <n v="14.75"/>
    <n v="2212.5"/>
    <n v="5.45"/>
    <n v="817.5"/>
    <n v="9.3000000000000007"/>
    <n v="1395"/>
    <n v="0.63050847457627124"/>
    <s v="C0007"/>
    <s v="Orion Sterling"/>
    <s v="Jessica Foster"/>
    <x v="2"/>
    <x v="20"/>
    <s v="Anchorage"/>
    <x v="0"/>
    <x v="1"/>
    <x v="3"/>
    <n v="8"/>
    <x v="13"/>
  </r>
  <r>
    <x v="331"/>
    <n v="60539"/>
    <x v="2"/>
    <x v="2"/>
    <s v="TimelessElixir Anti-Wrinkle Serum 30m"/>
    <x v="1"/>
    <n v="200"/>
    <n v="25.3"/>
    <n v="5060"/>
    <n v="9.4"/>
    <n v="1880"/>
    <n v="15.9"/>
    <n v="3180"/>
    <n v="0.62845849802371545"/>
    <s v="C0077"/>
    <s v="EmeraldSphere Solutions"/>
    <s v="Grace Allen"/>
    <x v="2"/>
    <x v="20"/>
    <s v="Fairbanks"/>
    <x v="0"/>
    <x v="1"/>
    <x v="3"/>
    <n v="8"/>
    <x v="13"/>
  </r>
  <r>
    <x v="331"/>
    <n v="60540"/>
    <x v="23"/>
    <x v="23"/>
    <s v="RadiantGlow Gel Cleanser 50ml"/>
    <x v="2"/>
    <n v="200"/>
    <n v="4.7"/>
    <n v="940"/>
    <n v="2.2999999999999998"/>
    <n v="460"/>
    <n v="2.4000000000000004"/>
    <n v="480"/>
    <n v="0.51063829787234039"/>
    <s v="C0096"/>
    <s v="DivinePearl Skincare"/>
    <s v="Christopher Green"/>
    <x v="0"/>
    <x v="35"/>
    <s v="Provo"/>
    <x v="0"/>
    <x v="1"/>
    <x v="3"/>
    <n v="8"/>
    <x v="13"/>
  </r>
  <r>
    <x v="331"/>
    <n v="60541"/>
    <x v="2"/>
    <x v="2"/>
    <s v="TimelessElixir Anti-Wrinkle Serum 30m"/>
    <x v="1"/>
    <n v="50"/>
    <n v="25.3"/>
    <n v="1265"/>
    <n v="9.4"/>
    <n v="470"/>
    <n v="15.9"/>
    <n v="795"/>
    <n v="0.62845849802371545"/>
    <s v="C0038"/>
    <s v="StarryGrace Luxe Skincare"/>
    <s v="Olivia Harrison"/>
    <x v="3"/>
    <x v="7"/>
    <s v="Baltimore"/>
    <x v="2"/>
    <x v="1"/>
    <x v="3"/>
    <n v="8"/>
    <x v="13"/>
  </r>
  <r>
    <x v="331"/>
    <n v="60542"/>
    <x v="2"/>
    <x v="2"/>
    <s v="TimelessElixir Anti-Wrinkle Serum 30m"/>
    <x v="1"/>
    <n v="150"/>
    <n v="25.3"/>
    <n v="3795"/>
    <n v="9.4"/>
    <n v="1410"/>
    <n v="15.9"/>
    <n v="2385"/>
    <n v="0.62845849802371545"/>
    <s v="C0084"/>
    <s v="RadiantPetals Skincare"/>
    <s v="Joseph Simmons"/>
    <x v="4"/>
    <x v="28"/>
    <s v="Bismarck"/>
    <x v="3"/>
    <x v="1"/>
    <x v="3"/>
    <n v="8"/>
    <x v="13"/>
  </r>
  <r>
    <x v="332"/>
    <n v="60543"/>
    <x v="4"/>
    <x v="4"/>
    <s v="HydraBloom Hydrating Moisturizer 50ml"/>
    <x v="0"/>
    <n v="50"/>
    <n v="14.95"/>
    <n v="747.5"/>
    <n v="4.45"/>
    <n v="222.5"/>
    <n v="10.5"/>
    <n v="525"/>
    <n v="0.7023411371237458"/>
    <s v="C0057"/>
    <s v="Phineas Dawson"/>
    <s v="Nicholas Coleman"/>
    <x v="4"/>
    <x v="34"/>
    <s v="Indianapolis"/>
    <x v="3"/>
    <x v="1"/>
    <x v="3"/>
    <n v="9"/>
    <x v="14"/>
  </r>
  <r>
    <x v="332"/>
    <n v="60544"/>
    <x v="21"/>
    <x v="21"/>
    <s v="RadiantGlow Gel Cleanser 100ml"/>
    <x v="2"/>
    <n v="50"/>
    <n v="12.25"/>
    <n v="612.5"/>
    <n v="4.45"/>
    <n v="222.5"/>
    <n v="7.8"/>
    <n v="390"/>
    <n v="0.63673469387755099"/>
    <s v="C0012"/>
    <s v="Radiant Craft Incorporated"/>
    <s v="Samuel Moore"/>
    <x v="0"/>
    <x v="1"/>
    <s v="Phoenix"/>
    <x v="0"/>
    <x v="1"/>
    <x v="3"/>
    <n v="9"/>
    <x v="14"/>
  </r>
  <r>
    <x v="332"/>
    <n v="60545"/>
    <x v="1"/>
    <x v="1"/>
    <s v="VitaGlow Brightening Serum 30ml"/>
    <x v="1"/>
    <n v="200"/>
    <n v="22.1"/>
    <n v="4420"/>
    <n v="7.6"/>
    <n v="1520"/>
    <n v="14.500000000000002"/>
    <n v="2900"/>
    <n v="0.65610859728506787"/>
    <s v="C0068"/>
    <s v="IvoryRadiance Cosmetix"/>
    <s v="Olivia Harrison"/>
    <x v="3"/>
    <x v="7"/>
    <s v="Annapolis"/>
    <x v="2"/>
    <x v="1"/>
    <x v="3"/>
    <n v="9"/>
    <x v="14"/>
  </r>
  <r>
    <x v="332"/>
    <n v="60546"/>
    <x v="37"/>
    <x v="37"/>
    <s v="SunGuard Shield SPF 50+ 100ml"/>
    <x v="3"/>
    <n v="100"/>
    <n v="24.75"/>
    <n v="2475"/>
    <n v="7.75"/>
    <n v="775"/>
    <n v="17"/>
    <n v="1700"/>
    <n v="0.68686868686868685"/>
    <s v="C0099"/>
    <s v="SolarCrest Corp."/>
    <s v="James Edwards"/>
    <x v="3"/>
    <x v="43"/>
    <s v="Harrisburg"/>
    <x v="1"/>
    <x v="1"/>
    <x v="3"/>
    <n v="9"/>
    <x v="14"/>
  </r>
  <r>
    <x v="332"/>
    <n v="60547"/>
    <x v="21"/>
    <x v="21"/>
    <s v="RadiantGlow Gel Cleanser 100ml"/>
    <x v="2"/>
    <n v="50"/>
    <n v="12.25"/>
    <n v="612.5"/>
    <n v="4.45"/>
    <n v="222.5"/>
    <n v="7.8"/>
    <n v="390"/>
    <n v="0.63673469387755099"/>
    <s v="C0022"/>
    <s v="Pinnacle Sphere Corp."/>
    <s v="Victoria Reed"/>
    <x v="2"/>
    <x v="4"/>
    <s v="Portland"/>
    <x v="0"/>
    <x v="1"/>
    <x v="3"/>
    <n v="9"/>
    <x v="14"/>
  </r>
  <r>
    <x v="332"/>
    <n v="60548"/>
    <x v="37"/>
    <x v="37"/>
    <s v="SunGuard Shield SPF 50+ 100ml"/>
    <x v="3"/>
    <n v="50"/>
    <n v="24.75"/>
    <n v="1237.5"/>
    <n v="7.75"/>
    <n v="387.5"/>
    <n v="17"/>
    <n v="850"/>
    <n v="0.68686868686868685"/>
    <s v="C0076"/>
    <s v="ThunderWave Technologies"/>
    <s v="Andrew Parker"/>
    <x v="3"/>
    <x v="42"/>
    <s v="Boston"/>
    <x v="1"/>
    <x v="1"/>
    <x v="3"/>
    <n v="9"/>
    <x v="14"/>
  </r>
  <r>
    <x v="332"/>
    <n v="60549"/>
    <x v="12"/>
    <x v="12"/>
    <s v="PorePurify Exfoliating Tonic 150ml"/>
    <x v="4"/>
    <n v="50"/>
    <n v="15.95"/>
    <n v="797.5"/>
    <n v="5.2"/>
    <n v="260"/>
    <n v="10.75"/>
    <n v="537.5"/>
    <n v="0.6739811912225705"/>
    <s v="C0034"/>
    <s v="Cassian Winters"/>
    <s v="David Carter"/>
    <x v="1"/>
    <x v="2"/>
    <s v="Albany"/>
    <x v="1"/>
    <x v="1"/>
    <x v="3"/>
    <n v="9"/>
    <x v="14"/>
  </r>
  <r>
    <x v="332"/>
    <n v="60550"/>
    <x v="10"/>
    <x v="10"/>
    <s v="LuminousGlow Tinted Sunscreen 50ml"/>
    <x v="3"/>
    <n v="100"/>
    <n v="16.95"/>
    <n v="1695"/>
    <n v="5.2"/>
    <n v="520"/>
    <n v="11.75"/>
    <n v="1175"/>
    <n v="0.69321533923303835"/>
    <s v="C0104"/>
    <s v="PearlSilk Beauty"/>
    <s v="Ava Franklin"/>
    <x v="1"/>
    <x v="12"/>
    <s v="Baton Rouge"/>
    <x v="2"/>
    <x v="1"/>
    <x v="3"/>
    <n v="9"/>
    <x v="14"/>
  </r>
  <r>
    <x v="333"/>
    <n v="60551"/>
    <x v="10"/>
    <x v="10"/>
    <s v="LuminousGlow Tinted Sunscreen 50ml"/>
    <x v="3"/>
    <n v="50"/>
    <n v="16.95"/>
    <n v="847.5"/>
    <n v="5.2"/>
    <n v="260"/>
    <n v="11.75"/>
    <n v="587.5"/>
    <n v="0.69321533923303835"/>
    <s v="C0003"/>
    <s v="Rosy Flair Beauty"/>
    <s v="Elizabeth Young"/>
    <x v="2"/>
    <x v="13"/>
    <s v="Los Angeles"/>
    <x v="0"/>
    <x v="1"/>
    <x v="3"/>
    <n v="12"/>
    <x v="14"/>
  </r>
  <r>
    <x v="333"/>
    <n v="60552"/>
    <x v="4"/>
    <x v="4"/>
    <s v="HydraBloom Hydrating Moisturizer 50ml"/>
    <x v="0"/>
    <n v="50"/>
    <n v="14.95"/>
    <n v="747.5"/>
    <n v="4.45"/>
    <n v="222.5"/>
    <n v="10.5"/>
    <n v="525"/>
    <n v="0.7023411371237458"/>
    <s v="C0067"/>
    <s v="Oberon Sterling"/>
    <s v="Rachel Owens"/>
    <x v="4"/>
    <x v="16"/>
    <s v="Springfield"/>
    <x v="3"/>
    <x v="1"/>
    <x v="3"/>
    <n v="12"/>
    <x v="14"/>
  </r>
  <r>
    <x v="333"/>
    <n v="60553"/>
    <x v="24"/>
    <x v="24"/>
    <s v="PureFoam Renewing Cleanser 200ml"/>
    <x v="2"/>
    <n v="200"/>
    <n v="22.55"/>
    <n v="4510"/>
    <n v="9"/>
    <n v="1800"/>
    <n v="13.55"/>
    <n v="2710"/>
    <n v="0.60088691796008864"/>
    <s v="C0026"/>
    <s v="Golden Aura Creations"/>
    <s v="Samuel Moore"/>
    <x v="0"/>
    <x v="0"/>
    <s v="Albuquerque"/>
    <x v="0"/>
    <x v="1"/>
    <x v="3"/>
    <n v="12"/>
    <x v="14"/>
  </r>
  <r>
    <x v="333"/>
    <n v="60554"/>
    <x v="61"/>
    <x v="61"/>
    <s v="PureDerm Micro-Exfoliating Gel 150ml"/>
    <x v="7"/>
    <n v="200"/>
    <n v="32.25"/>
    <n v="6450"/>
    <n v="14.25"/>
    <n v="2850"/>
    <n v="18"/>
    <n v="3600"/>
    <n v="0.55813953488372092"/>
    <s v="C0115"/>
    <s v="BlossomWhisper Cosmetics"/>
    <s v="Andrew Parker"/>
    <x v="3"/>
    <x v="46"/>
    <s v="Portland"/>
    <x v="1"/>
    <x v="1"/>
    <x v="3"/>
    <n v="12"/>
    <x v="14"/>
  </r>
  <r>
    <x v="333"/>
    <n v="60555"/>
    <x v="18"/>
    <x v="18"/>
    <s v="PurePurge Micellar Cleansing Water 100ml"/>
    <x v="6"/>
    <n v="100"/>
    <n v="3.9"/>
    <n v="390"/>
    <n v="2.2999999999999998"/>
    <n v="230"/>
    <n v="1.6"/>
    <n v="160"/>
    <n v="0.41025641025641024"/>
    <s v="C0011"/>
    <s v="Celestial Silk Luxe Skincare"/>
    <s v="Joseph Simmons"/>
    <x v="4"/>
    <x v="19"/>
    <s v="Minneapolis"/>
    <x v="3"/>
    <x v="1"/>
    <x v="3"/>
    <n v="12"/>
    <x v="14"/>
  </r>
  <r>
    <x v="333"/>
    <n v="60556"/>
    <x v="8"/>
    <x v="8"/>
    <s v="CrystalClear Hyaluronic Boost 30ml"/>
    <x v="1"/>
    <n v="150"/>
    <n v="19.100000000000001"/>
    <n v="2865"/>
    <n v="6.6"/>
    <n v="990"/>
    <n v="12.500000000000002"/>
    <n v="1875"/>
    <n v="0.65445026178010468"/>
    <s v="C0056"/>
    <s v="Imogen West"/>
    <s v="Ava Franklin"/>
    <x v="1"/>
    <x v="33"/>
    <s v="Little Rock"/>
    <x v="2"/>
    <x v="1"/>
    <x v="3"/>
    <n v="12"/>
    <x v="14"/>
  </r>
  <r>
    <x v="333"/>
    <n v="60557"/>
    <x v="52"/>
    <x v="52"/>
    <s v="CalmBliss Soothing Toner 100ml"/>
    <x v="4"/>
    <n v="50"/>
    <n v="13"/>
    <n v="650"/>
    <n v="4.7"/>
    <n v="235"/>
    <n v="8.3000000000000007"/>
    <n v="415"/>
    <n v="0.63846153846153841"/>
    <s v="C0086"/>
    <s v="SparklingNova Corp."/>
    <s v="Jennifer Adams"/>
    <x v="1"/>
    <x v="10"/>
    <s v="Amarillo"/>
    <x v="2"/>
    <x v="1"/>
    <x v="3"/>
    <n v="12"/>
    <x v="14"/>
  </r>
  <r>
    <x v="334"/>
    <n v="60558"/>
    <x v="1"/>
    <x v="1"/>
    <s v="VitaGlow Brightening Serum 30ml"/>
    <x v="1"/>
    <n v="50"/>
    <n v="22.1"/>
    <n v="1105"/>
    <n v="7.6"/>
    <n v="380"/>
    <n v="14.500000000000002"/>
    <n v="725"/>
    <n v="0.65610859728506787"/>
    <s v="C0030"/>
    <s v="BlossomRadiance Essentials"/>
    <s v="Michael Evans"/>
    <x v="1"/>
    <x v="10"/>
    <s v="San Antonio"/>
    <x v="2"/>
    <x v="1"/>
    <x v="3"/>
    <n v="13"/>
    <x v="14"/>
  </r>
  <r>
    <x v="334"/>
    <n v="60559"/>
    <x v="13"/>
    <x v="13"/>
    <s v="LuminousGlow Tinted Sunscreen 100ml"/>
    <x v="3"/>
    <n v="200"/>
    <n v="26.35"/>
    <n v="5270"/>
    <n v="9"/>
    <n v="1800"/>
    <n v="17.350000000000001"/>
    <n v="3470"/>
    <n v="0.65844402277039848"/>
    <s v="C0073"/>
    <s v="Atlas Kingsley"/>
    <s v="David Carter"/>
    <x v="1"/>
    <x v="2"/>
    <s v="Rochester"/>
    <x v="1"/>
    <x v="1"/>
    <x v="3"/>
    <n v="13"/>
    <x v="14"/>
  </r>
  <r>
    <x v="334"/>
    <n v="60560"/>
    <x v="12"/>
    <x v="12"/>
    <s v="PorePurify Exfoliating Tonic 150ml"/>
    <x v="4"/>
    <n v="150"/>
    <n v="15.95"/>
    <n v="2392.5"/>
    <n v="5.2"/>
    <n v="780"/>
    <n v="10.75"/>
    <n v="1612.5"/>
    <n v="0.6739811912225705"/>
    <s v="C0044"/>
    <s v="OpulentElixir Beauty"/>
    <s v="David Carter"/>
    <x v="1"/>
    <x v="2"/>
    <s v="Syracuse"/>
    <x v="1"/>
    <x v="1"/>
    <x v="3"/>
    <n v="13"/>
    <x v="14"/>
  </r>
  <r>
    <x v="334"/>
    <n v="60561"/>
    <x v="37"/>
    <x v="37"/>
    <s v="SunGuard Shield SPF 50+ 100ml"/>
    <x v="3"/>
    <n v="300"/>
    <n v="24.75"/>
    <n v="7425"/>
    <n v="7.75"/>
    <n v="2325"/>
    <n v="17"/>
    <n v="5100"/>
    <n v="0.68686868686868685"/>
    <s v="C0100"/>
    <s v="AquaPulse Creations"/>
    <s v="Samantha Mitchell"/>
    <x v="4"/>
    <x v="17"/>
    <s v="Toledo"/>
    <x v="3"/>
    <x v="1"/>
    <x v="3"/>
    <n v="13"/>
    <x v="14"/>
  </r>
  <r>
    <x v="334"/>
    <n v="60562"/>
    <x v="0"/>
    <x v="0"/>
    <s v="HydraBloom Hydrating Moisturizer 100ml"/>
    <x v="0"/>
    <n v="200"/>
    <n v="24.85"/>
    <n v="4970"/>
    <n v="7.75"/>
    <n v="1550"/>
    <n v="17.100000000000001"/>
    <n v="3420"/>
    <n v="0.68812877263581484"/>
    <s v="C0008"/>
    <s v="Serenity Sinclair"/>
    <s v="Ashley Turner"/>
    <x v="2"/>
    <x v="13"/>
    <s v="San Francisco"/>
    <x v="0"/>
    <x v="1"/>
    <x v="3"/>
    <n v="13"/>
    <x v="14"/>
  </r>
  <r>
    <x v="334"/>
    <n v="60563"/>
    <x v="1"/>
    <x v="1"/>
    <s v="VitaGlow Brightening Serum 30ml"/>
    <x v="1"/>
    <n v="50"/>
    <n v="22.1"/>
    <n v="1105"/>
    <n v="7.6"/>
    <n v="380"/>
    <n v="14.500000000000002"/>
    <n v="725"/>
    <n v="0.65610859728506787"/>
    <s v="C0065"/>
    <s v="CelestialGlow Essentials"/>
    <s v="Benjamin Lawson"/>
    <x v="1"/>
    <x v="25"/>
    <s v="Kansas City"/>
    <x v="3"/>
    <x v="1"/>
    <x v="3"/>
    <n v="13"/>
    <x v="14"/>
  </r>
  <r>
    <x v="334"/>
    <n v="60564"/>
    <x v="25"/>
    <x v="25"/>
    <s v="PureFoam Renewing Cleanser 100ml"/>
    <x v="2"/>
    <n v="50"/>
    <n v="12.45"/>
    <n v="622.5"/>
    <n v="5.2"/>
    <n v="260"/>
    <n v="7.2499999999999991"/>
    <n v="362.5"/>
    <n v="0.58232931726907633"/>
    <s v="C0020"/>
    <s v="Lyric Davenport"/>
    <s v="Elizabeth Young"/>
    <x v="2"/>
    <x v="13"/>
    <s v="San Diego"/>
    <x v="0"/>
    <x v="1"/>
    <x v="3"/>
    <n v="13"/>
    <x v="14"/>
  </r>
  <r>
    <x v="334"/>
    <n v="60565"/>
    <x v="8"/>
    <x v="8"/>
    <s v="CrystalClear Hyaluronic Boost 30ml"/>
    <x v="1"/>
    <n v="200"/>
    <n v="19.100000000000001"/>
    <n v="3820.0000000000005"/>
    <n v="6.6"/>
    <n v="1320"/>
    <n v="12.500000000000002"/>
    <n v="2500.0000000000005"/>
    <n v="0.65445026178010479"/>
    <s v="C0074"/>
    <s v="Seraphina Wilde"/>
    <s v="Lauren King"/>
    <x v="4"/>
    <x v="41"/>
    <s v="Lincoln"/>
    <x v="3"/>
    <x v="1"/>
    <x v="3"/>
    <n v="13"/>
    <x v="14"/>
  </r>
  <r>
    <x v="334"/>
    <n v="60566"/>
    <x v="43"/>
    <x v="43"/>
    <s v="PureFoam Renewing Cleanser 50ml"/>
    <x v="2"/>
    <n v="100"/>
    <n v="7"/>
    <n v="700"/>
    <n v="2.8"/>
    <n v="280"/>
    <n v="4.2"/>
    <n v="420"/>
    <n v="0.6"/>
    <s v="C0032"/>
    <s v="AquaFusion Incorporated"/>
    <s v="Ashley Turner"/>
    <x v="2"/>
    <x v="13"/>
    <s v="San Jose"/>
    <x v="0"/>
    <x v="1"/>
    <x v="3"/>
    <n v="13"/>
    <x v="14"/>
  </r>
  <r>
    <x v="335"/>
    <n v="60567"/>
    <x v="49"/>
    <x v="49"/>
    <s v="TimelessElixir Anti-Wrinkle Serum 50ml"/>
    <x v="1"/>
    <n v="100"/>
    <n v="37.549999999999997"/>
    <n v="3754.9999999999995"/>
    <n v="14.25"/>
    <n v="1425"/>
    <n v="23.299999999999997"/>
    <n v="2329.9999999999995"/>
    <n v="0.62050599201065237"/>
    <s v="C0090"/>
    <s v="CrystalCrest Incorporated"/>
    <s v="Ava Franklin"/>
    <x v="1"/>
    <x v="44"/>
    <s v="Southaven"/>
    <x v="2"/>
    <x v="1"/>
    <x v="3"/>
    <n v="14"/>
    <x v="14"/>
  </r>
  <r>
    <x v="335"/>
    <n v="60568"/>
    <x v="20"/>
    <x v="20"/>
    <s v="VelvetSkin Renewing Scrub 100ml"/>
    <x v="7"/>
    <n v="100"/>
    <n v="20.849999999999998"/>
    <n v="2085"/>
    <n v="8.1999999999999993"/>
    <n v="820"/>
    <n v="12.649999999999999"/>
    <n v="1265"/>
    <n v="0.60671462829736211"/>
    <s v="C0001"/>
    <s v="Belle Glow Cosmetics"/>
    <s v="Elizabeth Young"/>
    <x v="2"/>
    <x v="13"/>
    <s v="Los Angeles"/>
    <x v="0"/>
    <x v="1"/>
    <x v="3"/>
    <n v="14"/>
    <x v="14"/>
  </r>
  <r>
    <x v="335"/>
    <n v="60569"/>
    <x v="13"/>
    <x v="13"/>
    <s v="LuminousGlow Tinted Sunscreen 100ml"/>
    <x v="3"/>
    <n v="50"/>
    <n v="26.35"/>
    <n v="1317.5"/>
    <n v="9"/>
    <n v="450"/>
    <n v="17.350000000000001"/>
    <n v="867.5"/>
    <n v="0.65844402277039848"/>
    <s v="C0048"/>
    <s v="Octavia Hart"/>
    <s v="Victoria Reed"/>
    <x v="2"/>
    <x v="24"/>
    <s v="Seattle"/>
    <x v="0"/>
    <x v="1"/>
    <x v="3"/>
    <n v="14"/>
    <x v="14"/>
  </r>
  <r>
    <x v="335"/>
    <n v="60570"/>
    <x v="4"/>
    <x v="4"/>
    <s v="HydraBloom Hydrating Moisturizer 50ml"/>
    <x v="0"/>
    <n v="150"/>
    <n v="14.95"/>
    <n v="2242.5"/>
    <n v="4.45"/>
    <n v="667.5"/>
    <n v="10.5"/>
    <n v="1575"/>
    <n v="0.7023411371237458"/>
    <s v="C0079"/>
    <s v="FusionDynamo Group"/>
    <s v="Rachel Owens"/>
    <x v="4"/>
    <x v="16"/>
    <s v="Peoria"/>
    <x v="3"/>
    <x v="1"/>
    <x v="3"/>
    <n v="14"/>
    <x v="14"/>
  </r>
  <r>
    <x v="335"/>
    <n v="60571"/>
    <x v="56"/>
    <x v="56"/>
    <s v="PureDerm Micro-Exfoliating Gel 100ml"/>
    <x v="7"/>
    <n v="150"/>
    <n v="24.349999999999998"/>
    <n v="3652.4999999999995"/>
    <n v="9.5500000000000007"/>
    <n v="1432.5"/>
    <n v="14.799999999999997"/>
    <n v="2219.9999999999995"/>
    <n v="0.60780287474332639"/>
    <s v="C0015"/>
    <s v="Octavia Grey"/>
    <s v="Benjamin Lawson"/>
    <x v="1"/>
    <x v="8"/>
    <s v="St. Louis"/>
    <x v="3"/>
    <x v="1"/>
    <x v="3"/>
    <n v="14"/>
    <x v="14"/>
  </r>
  <r>
    <x v="335"/>
    <n v="60572"/>
    <x v="48"/>
    <x v="48"/>
    <s v="CrystalGlow Gentle Exfoliator 150ml"/>
    <x v="7"/>
    <n v="50"/>
    <n v="24.75"/>
    <n v="1237.5"/>
    <n v="10.75"/>
    <n v="537.5"/>
    <n v="14"/>
    <n v="700"/>
    <n v="0.56565656565656564"/>
    <s v="C0061"/>
    <s v="Aurelia Quinn"/>
    <s v="Mia Hughes"/>
    <x v="2"/>
    <x v="13"/>
    <s v="Oakland"/>
    <x v="0"/>
    <x v="1"/>
    <x v="3"/>
    <n v="14"/>
    <x v="14"/>
  </r>
  <r>
    <x v="335"/>
    <n v="60573"/>
    <x v="2"/>
    <x v="2"/>
    <s v="TimelessElixir Anti-Wrinkle Serum 30m"/>
    <x v="1"/>
    <n v="200"/>
    <n v="25.3"/>
    <n v="5060"/>
    <n v="9.4"/>
    <n v="1880"/>
    <n v="15.9"/>
    <n v="3180"/>
    <n v="0.62845849802371545"/>
    <s v="C0029"/>
    <s v="OpulentSilk Beauty"/>
    <s v="Samantha Mitchell"/>
    <x v="4"/>
    <x v="15"/>
    <s v="Louisville"/>
    <x v="2"/>
    <x v="1"/>
    <x v="3"/>
    <n v="14"/>
    <x v="14"/>
  </r>
  <r>
    <x v="335"/>
    <n v="60574"/>
    <x v="13"/>
    <x v="13"/>
    <s v="LuminousGlow Tinted Sunscreen 100ml"/>
    <x v="3"/>
    <n v="350"/>
    <n v="26.35"/>
    <n v="9222.5"/>
    <n v="9"/>
    <n v="3150"/>
    <n v="17.350000000000001"/>
    <n v="6072.5"/>
    <n v="0.65844402277039848"/>
    <s v="C0106"/>
    <s v="StarryRadiance Cosmetix"/>
    <s v="Lauren King"/>
    <x v="4"/>
    <x v="18"/>
    <s v="Iowa City"/>
    <x v="3"/>
    <x v="1"/>
    <x v="3"/>
    <n v="14"/>
    <x v="14"/>
  </r>
  <r>
    <x v="335"/>
    <n v="60575"/>
    <x v="30"/>
    <x v="30"/>
    <s v="PurePurge Micellar Cleansing Water 200ml"/>
    <x v="6"/>
    <n v="150"/>
    <n v="18.45"/>
    <n v="2767.5"/>
    <n v="7.75"/>
    <n v="1162.5"/>
    <n v="10.7"/>
    <n v="1605"/>
    <n v="0.57994579945799463"/>
    <s v="C0006"/>
    <s v="Maeve Kingsley"/>
    <s v="Christopher Green"/>
    <x v="0"/>
    <x v="21"/>
    <s v="Las Vegas"/>
    <x v="0"/>
    <x v="1"/>
    <x v="3"/>
    <n v="14"/>
    <x v="14"/>
  </r>
  <r>
    <x v="336"/>
    <n v="60576"/>
    <x v="0"/>
    <x v="0"/>
    <s v="HydraBloom Hydrating Moisturizer 100ml"/>
    <x v="0"/>
    <n v="200"/>
    <n v="24.85"/>
    <n v="4970"/>
    <n v="7.75"/>
    <n v="1550"/>
    <n v="17.100000000000001"/>
    <n v="3420"/>
    <n v="0.68812877263581484"/>
    <s v="C0053"/>
    <s v="QuantumPulse Systems"/>
    <s v="Samantha Mitchell"/>
    <x v="4"/>
    <x v="17"/>
    <s v="Cleveland"/>
    <x v="3"/>
    <x v="1"/>
    <x v="3"/>
    <n v="15"/>
    <x v="14"/>
  </r>
  <r>
    <x v="336"/>
    <n v="60577"/>
    <x v="19"/>
    <x v="19"/>
    <s v="ClearSkies UV Defense SPF 30 30ml"/>
    <x v="3"/>
    <n v="250"/>
    <n v="11.299999999999999"/>
    <n v="2824.9999999999995"/>
    <n v="4.7"/>
    <n v="1175"/>
    <n v="6.5999999999999988"/>
    <n v="1649.9999999999995"/>
    <n v="0.5840707964601769"/>
    <s v="C0087"/>
    <s v="QuantumRise Corp."/>
    <s v="Daniel Nelson"/>
    <x v="0"/>
    <x v="30"/>
    <s v="Colorado Springs"/>
    <x v="0"/>
    <x v="1"/>
    <x v="3"/>
    <n v="15"/>
    <x v="14"/>
  </r>
  <r>
    <x v="336"/>
    <n v="60578"/>
    <x v="14"/>
    <x v="14"/>
    <s v="DewDrop Hydration Sheet Mask"/>
    <x v="5"/>
    <n v="150"/>
    <n v="17.350000000000001"/>
    <n v="2602.5"/>
    <n v="7.45"/>
    <n v="1117.5"/>
    <n v="9.9000000000000021"/>
    <n v="1485"/>
    <n v="0.57060518731988474"/>
    <s v="C0199"/>
    <s v="Elara Monroe"/>
    <s v="Benjamin Ingram"/>
    <x v="0"/>
    <x v="38"/>
    <s v="Missoula"/>
    <x v="0"/>
    <x v="1"/>
    <x v="3"/>
    <n v="15"/>
    <x v="14"/>
  </r>
  <r>
    <x v="336"/>
    <n v="60579"/>
    <x v="58"/>
    <x v="58"/>
    <s v="ElixirMelt Makeup Remover Oil  150ml"/>
    <x v="6"/>
    <n v="200"/>
    <n v="10.45"/>
    <n v="2090"/>
    <n v="5.2"/>
    <n v="1040"/>
    <n v="5.2499999999999991"/>
    <n v="1050"/>
    <n v="0.50239234449760761"/>
    <s v="C0070"/>
    <s v="PurePetals Beauty"/>
    <s v="Nicholas Coleman"/>
    <x v="4"/>
    <x v="27"/>
    <s v="Lansing"/>
    <x v="3"/>
    <x v="1"/>
    <x v="3"/>
    <n v="15"/>
    <x v="14"/>
  </r>
  <r>
    <x v="336"/>
    <n v="60580"/>
    <x v="0"/>
    <x v="0"/>
    <s v="HydraBloom Hydrating Moisturizer 100ml"/>
    <x v="0"/>
    <n v="200"/>
    <n v="24.85"/>
    <n v="4970"/>
    <n v="7.75"/>
    <n v="1550"/>
    <n v="17.100000000000001"/>
    <n v="3420"/>
    <n v="0.68812877263581484"/>
    <s v="C0036"/>
    <s v="MoonlightHarbor Beauty"/>
    <s v="Rachel Owens"/>
    <x v="4"/>
    <x v="31"/>
    <s v="Milwaukee"/>
    <x v="3"/>
    <x v="1"/>
    <x v="3"/>
    <n v="15"/>
    <x v="14"/>
  </r>
  <r>
    <x v="336"/>
    <n v="60581"/>
    <x v="1"/>
    <x v="1"/>
    <s v="VitaGlow Brightening Serum 30ml"/>
    <x v="1"/>
    <n v="100"/>
    <n v="22.1"/>
    <n v="2210"/>
    <n v="7.6"/>
    <n v="760"/>
    <n v="14.500000000000002"/>
    <n v="1450"/>
    <n v="0.65610859728506787"/>
    <s v="C0097"/>
    <s v="Leander Wilde"/>
    <s v="Lauren King"/>
    <x v="4"/>
    <x v="11"/>
    <s v="Rapid City"/>
    <x v="3"/>
    <x v="1"/>
    <x v="3"/>
    <n v="15"/>
    <x v="14"/>
  </r>
  <r>
    <x v="337"/>
    <n v="60582"/>
    <x v="4"/>
    <x v="4"/>
    <s v="HydraBloom Hydrating Moisturizer 50ml"/>
    <x v="0"/>
    <n v="50"/>
    <n v="14.95"/>
    <n v="747.5"/>
    <n v="4.45"/>
    <n v="222.5"/>
    <n v="10.5"/>
    <n v="525"/>
    <n v="0.7023411371237458"/>
    <s v="C0002"/>
    <s v="Radiant Luxe Beauty"/>
    <s v="Daniel Nelson"/>
    <x v="0"/>
    <x v="3"/>
    <s v="Cheyenne"/>
    <x v="0"/>
    <x v="1"/>
    <x v="3"/>
    <n v="16"/>
    <x v="15"/>
  </r>
  <r>
    <x v="337"/>
    <n v="60583"/>
    <x v="13"/>
    <x v="13"/>
    <s v="LuminousGlow Tinted Sunscreen 100ml"/>
    <x v="3"/>
    <n v="350"/>
    <n v="26.35"/>
    <n v="9222.5"/>
    <n v="9"/>
    <n v="3150"/>
    <n v="17.350000000000001"/>
    <n v="6072.5"/>
    <n v="0.65844402277039848"/>
    <s v="C0050"/>
    <s v="SolarLuxe Incorporated"/>
    <s v="Joseph Simmons"/>
    <x v="4"/>
    <x v="28"/>
    <s v="Fargo"/>
    <x v="3"/>
    <x v="1"/>
    <x v="3"/>
    <n v="16"/>
    <x v="15"/>
  </r>
  <r>
    <x v="337"/>
    <n v="60584"/>
    <x v="41"/>
    <x v="41"/>
    <s v="VelvetSkin Renewing Scrub 50ml"/>
    <x v="7"/>
    <n v="50"/>
    <n v="15.649999999999999"/>
    <n v="782.49999999999989"/>
    <n v="6.2"/>
    <n v="310"/>
    <n v="9.4499999999999993"/>
    <n v="472.49999999999989"/>
    <n v="0.60383386581469645"/>
    <s v="C0077"/>
    <s v="EmeraldSphere Solutions"/>
    <s v="Grace Allen"/>
    <x v="2"/>
    <x v="20"/>
    <s v="Fairbanks"/>
    <x v="0"/>
    <x v="1"/>
    <x v="3"/>
    <n v="16"/>
    <x v="15"/>
  </r>
  <r>
    <x v="337"/>
    <n v="60585"/>
    <x v="4"/>
    <x v="4"/>
    <s v="HydraBloom Hydrating Moisturizer 50ml"/>
    <x v="0"/>
    <n v="200"/>
    <n v="14.95"/>
    <n v="2990"/>
    <n v="4.45"/>
    <n v="890"/>
    <n v="10.5"/>
    <n v="2100"/>
    <n v="0.7023411371237458"/>
    <s v="C0013"/>
    <s v="Seraphina Sinclair"/>
    <s v="Jessica Foster"/>
    <x v="2"/>
    <x v="20"/>
    <s v="Wasilla"/>
    <x v="0"/>
    <x v="1"/>
    <x v="3"/>
    <n v="16"/>
    <x v="15"/>
  </r>
  <r>
    <x v="337"/>
    <n v="60586"/>
    <x v="10"/>
    <x v="10"/>
    <s v="LuminousGlow Tinted Sunscreen 50ml"/>
    <x v="3"/>
    <n v="250"/>
    <n v="16.95"/>
    <n v="4237.5"/>
    <n v="5.2"/>
    <n v="1300"/>
    <n v="11.75"/>
    <n v="2937.5"/>
    <n v="0.69321533923303835"/>
    <s v="C0064"/>
    <s v="DiamondElegance Beauty"/>
    <s v="Jessica Foster"/>
    <x v="2"/>
    <x v="20"/>
    <s v="Kodiak"/>
    <x v="0"/>
    <x v="1"/>
    <x v="3"/>
    <n v="16"/>
    <x v="15"/>
  </r>
  <r>
    <x v="337"/>
    <n v="60587"/>
    <x v="14"/>
    <x v="14"/>
    <s v="DewDrop Hydration Sheet Mask"/>
    <x v="5"/>
    <n v="200"/>
    <n v="17.350000000000001"/>
    <n v="3470.0000000000005"/>
    <n v="7.45"/>
    <n v="1490"/>
    <n v="9.9000000000000021"/>
    <n v="1980.0000000000005"/>
    <n v="0.57060518731988474"/>
    <s v="C0031"/>
    <s v="StellarWings Incorporated"/>
    <s v="Matthew Walker"/>
    <x v="1"/>
    <x v="23"/>
    <s v="Atlanta"/>
    <x v="2"/>
    <x v="1"/>
    <x v="3"/>
    <n v="16"/>
    <x v="15"/>
  </r>
  <r>
    <x v="337"/>
    <n v="60588"/>
    <x v="37"/>
    <x v="37"/>
    <s v="SunGuard Shield SPF 50+ 100ml"/>
    <x v="3"/>
    <n v="50"/>
    <n v="24.75"/>
    <n v="1237.5"/>
    <n v="7.75"/>
    <n v="387.5"/>
    <n v="17"/>
    <n v="850"/>
    <n v="0.68686868686868685"/>
    <s v="C0101"/>
    <s v="TechnoCraft Corp."/>
    <s v="Samuel Moore"/>
    <x v="0"/>
    <x v="0"/>
    <s v="Roswell"/>
    <x v="0"/>
    <x v="1"/>
    <x v="3"/>
    <n v="16"/>
    <x v="15"/>
  </r>
  <r>
    <x v="337"/>
    <n v="60589"/>
    <x v="10"/>
    <x v="10"/>
    <s v="LuminousGlow Tinted Sunscreen 50ml"/>
    <x v="3"/>
    <n v="300"/>
    <n v="16.95"/>
    <n v="5085"/>
    <n v="5.2"/>
    <n v="1560"/>
    <n v="11.75"/>
    <n v="3525"/>
    <n v="0.69321533923303835"/>
    <s v="C0004"/>
    <s v="Enchanted Silk Creations"/>
    <s v="David Carter"/>
    <x v="1"/>
    <x v="2"/>
    <s v="New York City"/>
    <x v="1"/>
    <x v="1"/>
    <x v="3"/>
    <n v="16"/>
    <x v="15"/>
  </r>
  <r>
    <x v="338"/>
    <n v="60590"/>
    <x v="6"/>
    <x v="6"/>
    <s v="CrystalClear Hyaluronic Boost 15ml"/>
    <x v="1"/>
    <n v="150"/>
    <n v="14.75"/>
    <n v="2212.5"/>
    <n v="5.45"/>
    <n v="817.5"/>
    <n v="9.3000000000000007"/>
    <n v="1395"/>
    <n v="0.63050847457627124"/>
    <s v="C0058"/>
    <s v="Octavia Tate"/>
    <s v="Andrew Parker"/>
    <x v="3"/>
    <x v="36"/>
    <s v="Burlington"/>
    <x v="1"/>
    <x v="1"/>
    <x v="3"/>
    <n v="19"/>
    <x v="15"/>
  </r>
  <r>
    <x v="338"/>
    <n v="60591"/>
    <x v="25"/>
    <x v="25"/>
    <s v="PureFoam Renewing Cleanser 100ml"/>
    <x v="2"/>
    <n v="150"/>
    <n v="12.45"/>
    <n v="1867.5"/>
    <n v="5.2"/>
    <n v="780"/>
    <n v="7.2499999999999991"/>
    <n v="1087.5"/>
    <n v="0.58232931726907633"/>
    <s v="C0083"/>
    <s v="CrystalAura Cosmetix"/>
    <s v="Emily Clarke"/>
    <x v="3"/>
    <x v="9"/>
    <s v="Columbia"/>
    <x v="2"/>
    <x v="1"/>
    <x v="3"/>
    <n v="19"/>
    <x v="15"/>
  </r>
  <r>
    <x v="338"/>
    <n v="60592"/>
    <x v="2"/>
    <x v="2"/>
    <s v="TimelessElixir Anti-Wrinkle Serum 30m"/>
    <x v="1"/>
    <n v="50"/>
    <n v="25.3"/>
    <n v="1265"/>
    <n v="9.4"/>
    <n v="470"/>
    <n v="15.9"/>
    <n v="795"/>
    <n v="0.62845849802371545"/>
    <s v="C0039"/>
    <s v="EtherealSilk Creations"/>
    <s v="Grace Allen"/>
    <x v="2"/>
    <x v="20"/>
    <s v="Juneau"/>
    <x v="0"/>
    <x v="1"/>
    <x v="3"/>
    <n v="19"/>
    <x v="15"/>
  </r>
  <r>
    <x v="338"/>
    <n v="60593"/>
    <x v="3"/>
    <x v="3"/>
    <s v="RadiantGlow Gel Cleanser 200ml"/>
    <x v="2"/>
    <n v="100"/>
    <n v="20.350000000000001"/>
    <n v="2035.0000000000002"/>
    <n v="7.75"/>
    <n v="775"/>
    <n v="12.600000000000001"/>
    <n v="1260.0000000000002"/>
    <n v="0.61916461916461918"/>
    <s v="C0095"/>
    <s v="OpalBlossom Beauty"/>
    <s v="Jessica Foster"/>
    <x v="2"/>
    <x v="20"/>
    <s v="Seward"/>
    <x v="0"/>
    <x v="1"/>
    <x v="3"/>
    <n v="19"/>
    <x v="15"/>
  </r>
  <r>
    <x v="338"/>
    <n v="60594"/>
    <x v="40"/>
    <x v="40"/>
    <s v="CalmBliss Soothing Toner 150ml"/>
    <x v="4"/>
    <n v="50"/>
    <n v="19.25"/>
    <n v="962.5"/>
    <n v="6.55"/>
    <n v="327.5"/>
    <n v="12.7"/>
    <n v="635"/>
    <n v="0.65974025974025974"/>
    <s v="C0045"/>
    <s v="AuroraBlossom Essentials"/>
    <s v="Ashley Turner"/>
    <x v="2"/>
    <x v="13"/>
    <s v="Fresno"/>
    <x v="0"/>
    <x v="1"/>
    <x v="3"/>
    <n v="19"/>
    <x v="15"/>
  </r>
  <r>
    <x v="338"/>
    <n v="60595"/>
    <x v="8"/>
    <x v="8"/>
    <s v="CrystalClear Hyaluronic Boost 30ml"/>
    <x v="1"/>
    <n v="100"/>
    <n v="19.100000000000001"/>
    <n v="1910.0000000000002"/>
    <n v="6.6"/>
    <n v="660"/>
    <n v="12.500000000000002"/>
    <n v="1250.0000000000002"/>
    <n v="0.65445026178010479"/>
    <s v="C0107"/>
    <s v="MoonlitNectar Beauty"/>
    <s v="Andrew Parker"/>
    <x v="3"/>
    <x v="45"/>
    <s v="Providence"/>
    <x v="1"/>
    <x v="1"/>
    <x v="3"/>
    <n v="19"/>
    <x v="15"/>
  </r>
  <r>
    <x v="338"/>
    <n v="60596"/>
    <x v="0"/>
    <x v="0"/>
    <s v="HydraBloom Hydrating Moisturizer 100ml"/>
    <x v="0"/>
    <n v="100"/>
    <n v="24.85"/>
    <n v="2485"/>
    <n v="7.75"/>
    <n v="775"/>
    <n v="17.100000000000001"/>
    <n v="1710"/>
    <n v="0.68812877263581484"/>
    <s v="C0023"/>
    <s v="Rosy Hue Beauty"/>
    <s v="Benjamin Ingram"/>
    <x v="0"/>
    <x v="22"/>
    <s v="Boise"/>
    <x v="0"/>
    <x v="1"/>
    <x v="3"/>
    <n v="19"/>
    <x v="15"/>
  </r>
  <r>
    <x v="339"/>
    <n v="60597"/>
    <x v="35"/>
    <x v="35"/>
    <s v="DreamSoothe Overnight Mask 50g"/>
    <x v="5"/>
    <n v="50"/>
    <n v="14.25"/>
    <n v="712.5"/>
    <n v="6.55"/>
    <n v="327.5"/>
    <n v="7.7"/>
    <n v="385"/>
    <n v="0.54035087719298247"/>
    <s v="C0080"/>
    <s v="EternalGlow Essentials"/>
    <s v="Samantha Mitchell"/>
    <x v="4"/>
    <x v="17"/>
    <s v="Cincinnati"/>
    <x v="3"/>
    <x v="1"/>
    <x v="3"/>
    <n v="20"/>
    <x v="15"/>
  </r>
  <r>
    <x v="339"/>
    <n v="60598"/>
    <x v="40"/>
    <x v="40"/>
    <s v="CalmBliss Soothing Toner 150ml"/>
    <x v="4"/>
    <n v="200"/>
    <n v="19.25"/>
    <n v="3850"/>
    <n v="6.55"/>
    <n v="1310"/>
    <n v="12.7"/>
    <n v="2540"/>
    <n v="0.65974025974025974"/>
    <s v="C0047"/>
    <s v="SilverWave Creations"/>
    <s v="Samuel Moore"/>
    <x v="0"/>
    <x v="0"/>
    <s v="Santa Fe"/>
    <x v="0"/>
    <x v="1"/>
    <x v="3"/>
    <n v="20"/>
    <x v="15"/>
  </r>
  <r>
    <x v="339"/>
    <n v="60599"/>
    <x v="11"/>
    <x v="11"/>
    <s v="ClearSkies UV Defense SPF 30 100ml"/>
    <x v="3"/>
    <n v="50"/>
    <n v="32.549999999999997"/>
    <n v="1627.4999999999998"/>
    <n v="11.25"/>
    <n v="562.5"/>
    <n v="21.299999999999997"/>
    <n v="1064.9999999999998"/>
    <n v="0.65437788018433174"/>
    <s v="C0078"/>
    <s v="CosmoLink Incorporated"/>
    <s v="William Jenkins"/>
    <x v="3"/>
    <x v="6"/>
    <s v="Jacksonville"/>
    <x v="2"/>
    <x v="1"/>
    <x v="3"/>
    <n v="20"/>
    <x v="15"/>
  </r>
  <r>
    <x v="339"/>
    <n v="60600"/>
    <x v="11"/>
    <x v="11"/>
    <s v="ClearSkies UV Defense SPF 30 100ml"/>
    <x v="3"/>
    <n v="300"/>
    <n v="32.549999999999997"/>
    <n v="9765"/>
    <n v="11.25"/>
    <n v="3375"/>
    <n v="21.299999999999997"/>
    <n v="6390"/>
    <n v="0.65437788018433185"/>
    <s v="C0010"/>
    <s v="Aurora Flair Cosmetix"/>
    <s v="Jennifer Adams"/>
    <x v="1"/>
    <x v="10"/>
    <s v="Dallas"/>
    <x v="2"/>
    <x v="1"/>
    <x v="3"/>
    <n v="20"/>
    <x v="15"/>
  </r>
  <r>
    <x v="339"/>
    <n v="60601"/>
    <x v="34"/>
    <x v="34"/>
    <s v="HydraBloom Hydrating Moisturizer 30ml"/>
    <x v="0"/>
    <n v="150"/>
    <n v="8.1"/>
    <n v="1215"/>
    <n v="3.3"/>
    <n v="495"/>
    <n v="4.8"/>
    <n v="720"/>
    <n v="0.59259259259259256"/>
    <s v="C0067"/>
    <s v="Oberon Sterling"/>
    <s v="Rachel Owens"/>
    <x v="4"/>
    <x v="16"/>
    <s v="Springfield"/>
    <x v="3"/>
    <x v="1"/>
    <x v="3"/>
    <n v="20"/>
    <x v="15"/>
  </r>
  <r>
    <x v="339"/>
    <n v="60602"/>
    <x v="18"/>
    <x v="18"/>
    <s v="PurePurge Micellar Cleansing Water 100ml"/>
    <x v="6"/>
    <n v="100"/>
    <n v="3.9"/>
    <n v="390"/>
    <n v="2.2999999999999998"/>
    <n v="230"/>
    <n v="1.6"/>
    <n v="160"/>
    <n v="0.41025641025641024"/>
    <s v="C0033"/>
    <s v="ZenithGrove Solutions"/>
    <s v="Ava Franklin"/>
    <x v="1"/>
    <x v="26"/>
    <s v="Birmingham"/>
    <x v="2"/>
    <x v="1"/>
    <x v="3"/>
    <n v="20"/>
    <x v="15"/>
  </r>
  <r>
    <x v="340"/>
    <n v="60603"/>
    <x v="13"/>
    <x v="13"/>
    <s v="LuminousGlow Tinted Sunscreen 100ml"/>
    <x v="3"/>
    <n v="350"/>
    <n v="26.35"/>
    <n v="9222.5"/>
    <n v="9"/>
    <n v="3150"/>
    <n v="17.350000000000001"/>
    <n v="6072.5"/>
    <n v="0.65844402277039848"/>
    <s v="C0102"/>
    <s v="ZenithHaven Ventures"/>
    <s v="Samantha Mitchell"/>
    <x v="4"/>
    <x v="15"/>
    <s v="Lexington"/>
    <x v="2"/>
    <x v="1"/>
    <x v="3"/>
    <n v="21"/>
    <x v="15"/>
  </r>
  <r>
    <x v="340"/>
    <n v="60604"/>
    <x v="0"/>
    <x v="0"/>
    <s v="HydraBloom Hydrating Moisturizer 100ml"/>
    <x v="0"/>
    <n v="100"/>
    <n v="24.85"/>
    <n v="2485"/>
    <n v="7.75"/>
    <n v="775"/>
    <n v="17.100000000000001"/>
    <n v="1710"/>
    <n v="0.68812877263581484"/>
    <s v="C0019"/>
    <s v="Delilah Prescott"/>
    <s v="Benjamin Lawson"/>
    <x v="1"/>
    <x v="25"/>
    <s v="Kansas City"/>
    <x v="3"/>
    <x v="1"/>
    <x v="3"/>
    <n v="21"/>
    <x v="15"/>
  </r>
  <r>
    <x v="340"/>
    <n v="60605"/>
    <x v="2"/>
    <x v="2"/>
    <s v="TimelessElixir Anti-Wrinkle Serum 30m"/>
    <x v="1"/>
    <n v="200"/>
    <n v="25.3"/>
    <n v="5060"/>
    <n v="9.4"/>
    <n v="1880"/>
    <n v="15.9"/>
    <n v="3180"/>
    <n v="0.62845849802371545"/>
    <s v="C0072"/>
    <s v="BlossomLuxe Essentials"/>
    <s v="James Edwards"/>
    <x v="3"/>
    <x v="43"/>
    <s v="Philadelphia"/>
    <x v="1"/>
    <x v="1"/>
    <x v="3"/>
    <n v="21"/>
    <x v="15"/>
  </r>
  <r>
    <x v="340"/>
    <n v="60606"/>
    <x v="23"/>
    <x v="23"/>
    <s v="RadiantGlow Gel Cleanser 50ml"/>
    <x v="2"/>
    <n v="150"/>
    <n v="4.7"/>
    <n v="705"/>
    <n v="2.2999999999999998"/>
    <n v="345"/>
    <n v="2.4000000000000004"/>
    <n v="360"/>
    <n v="0.51063829787234039"/>
    <s v="C0037"/>
    <s v="PureWhisper Essentials"/>
    <s v="Lauren King"/>
    <x v="4"/>
    <x v="18"/>
    <s v="Des Moines"/>
    <x v="3"/>
    <x v="1"/>
    <x v="3"/>
    <n v="21"/>
    <x v="15"/>
  </r>
  <r>
    <x v="340"/>
    <n v="60607"/>
    <x v="64"/>
    <x v="64"/>
    <s v="AquaFresh Hydrating Toner 100ml"/>
    <x v="4"/>
    <n v="50"/>
    <n v="9.4"/>
    <n v="470"/>
    <n v="3.3"/>
    <n v="165"/>
    <n v="6.1000000000000005"/>
    <n v="305"/>
    <n v="0.64893617021276595"/>
    <s v="C0098"/>
    <s v="Persephone Harper"/>
    <s v="Benjamin Lawson"/>
    <x v="1"/>
    <x v="8"/>
    <s v="Springfield"/>
    <x v="3"/>
    <x v="1"/>
    <x v="3"/>
    <n v="21"/>
    <x v="15"/>
  </r>
  <r>
    <x v="340"/>
    <n v="60608"/>
    <x v="0"/>
    <x v="0"/>
    <s v="HydraBloom Hydrating Moisturizer 100ml"/>
    <x v="0"/>
    <n v="200"/>
    <n v="24.85"/>
    <n v="4970"/>
    <n v="7.75"/>
    <n v="1550"/>
    <n v="17.100000000000001"/>
    <n v="3420"/>
    <n v="0.68812877263581484"/>
    <s v="C0021"/>
    <s v="Horizon Luxe Ventures"/>
    <s v="William Jenkins"/>
    <x v="3"/>
    <x v="6"/>
    <s v="Orlando"/>
    <x v="2"/>
    <x v="1"/>
    <x v="3"/>
    <n v="21"/>
    <x v="15"/>
  </r>
  <r>
    <x v="340"/>
    <n v="60609"/>
    <x v="51"/>
    <x v="51"/>
    <s v="SunGuard Shield SPF 50+ 30ml"/>
    <x v="3"/>
    <n v="50"/>
    <n v="9.9"/>
    <n v="495"/>
    <n v="3.3"/>
    <n v="165"/>
    <n v="6.6000000000000005"/>
    <n v="330"/>
    <n v="0.66666666666666663"/>
    <s v="C0066"/>
    <s v="MoonlitBloom Creations"/>
    <s v="Daniel Nelson"/>
    <x v="0"/>
    <x v="3"/>
    <s v="Gillette"/>
    <x v="0"/>
    <x v="1"/>
    <x v="3"/>
    <n v="21"/>
    <x v="15"/>
  </r>
  <r>
    <x v="340"/>
    <n v="60610"/>
    <x v="11"/>
    <x v="11"/>
    <s v="ClearSkies UV Defense SPF 30 100ml"/>
    <x v="3"/>
    <n v="300"/>
    <n v="32.549999999999997"/>
    <n v="9765"/>
    <n v="11.25"/>
    <n v="3375"/>
    <n v="21.299999999999997"/>
    <n v="6390"/>
    <n v="0.65437788018433185"/>
    <s v="C0028"/>
    <s v="Thaddeus Nash"/>
    <s v="Christopher Green"/>
    <x v="0"/>
    <x v="21"/>
    <s v="Reno"/>
    <x v="0"/>
    <x v="1"/>
    <x v="3"/>
    <n v="21"/>
    <x v="15"/>
  </r>
  <r>
    <x v="340"/>
    <n v="60611"/>
    <x v="10"/>
    <x v="10"/>
    <s v="LuminousGlow Tinted Sunscreen 50ml"/>
    <x v="3"/>
    <n v="100"/>
    <n v="16.95"/>
    <n v="1695"/>
    <n v="5.2"/>
    <n v="520"/>
    <n v="11.75"/>
    <n v="1175"/>
    <n v="0.69321533923303835"/>
    <s v="C0108"/>
    <s v="DiamondAura Luxe Skincare"/>
    <s v="Michael Evans"/>
    <x v="1"/>
    <x v="10"/>
    <s v="Galveston"/>
    <x v="2"/>
    <x v="1"/>
    <x v="3"/>
    <n v="21"/>
    <x v="15"/>
  </r>
  <r>
    <x v="341"/>
    <n v="60612"/>
    <x v="21"/>
    <x v="21"/>
    <s v="RadiantGlow Gel Cleanser 100ml"/>
    <x v="2"/>
    <n v="200"/>
    <n v="12.25"/>
    <n v="2450"/>
    <n v="4.45"/>
    <n v="890"/>
    <n v="7.8"/>
    <n v="1560"/>
    <n v="0.63673469387755099"/>
    <s v="C0042"/>
    <s v="Jasper Monroe"/>
    <s v="Nicholas Coleman"/>
    <x v="4"/>
    <x v="27"/>
    <s v="Detroit"/>
    <x v="3"/>
    <x v="1"/>
    <x v="3"/>
    <n v="22"/>
    <x v="15"/>
  </r>
  <r>
    <x v="341"/>
    <n v="60613"/>
    <x v="11"/>
    <x v="11"/>
    <s v="ClearSkies UV Defense SPF 30 100ml"/>
    <x v="3"/>
    <n v="250"/>
    <n v="32.549999999999997"/>
    <n v="8137.4999999999991"/>
    <n v="11.25"/>
    <n v="2812.5"/>
    <n v="21.299999999999997"/>
    <n v="5324.9999999999991"/>
    <n v="0.65437788018433174"/>
    <s v="C0099"/>
    <s v="SolarCrest Corp."/>
    <s v="James Edwards"/>
    <x v="3"/>
    <x v="43"/>
    <s v="Harrisburg"/>
    <x v="1"/>
    <x v="1"/>
    <x v="3"/>
    <n v="22"/>
    <x v="15"/>
  </r>
  <r>
    <x v="341"/>
    <n v="60614"/>
    <x v="45"/>
    <x v="45"/>
    <s v="CrystalClear Hyaluronic Boost 50ml"/>
    <x v="1"/>
    <n v="50"/>
    <n v="29.65"/>
    <n v="1482.5"/>
    <n v="10.75"/>
    <n v="537.5"/>
    <n v="18.899999999999999"/>
    <n v="945"/>
    <n v="0.63743676222596968"/>
    <s v="C0025"/>
    <s v="Eamon Nash"/>
    <s v="Samuel Moore"/>
    <x v="0"/>
    <x v="1"/>
    <s v="Tucson"/>
    <x v="0"/>
    <x v="1"/>
    <x v="3"/>
    <n v="22"/>
    <x v="15"/>
  </r>
  <r>
    <x v="341"/>
    <n v="60615"/>
    <x v="8"/>
    <x v="8"/>
    <s v="CrystalClear Hyaluronic Boost 30ml"/>
    <x v="1"/>
    <n v="200"/>
    <n v="19.100000000000001"/>
    <n v="3820.0000000000005"/>
    <n v="6.6"/>
    <n v="1320"/>
    <n v="12.500000000000002"/>
    <n v="2500.0000000000005"/>
    <n v="0.65445026178010479"/>
    <s v="C0091"/>
    <s v="NovaWave Enterprises"/>
    <s v="Jennifer Adams"/>
    <x v="1"/>
    <x v="10"/>
    <s v="Lubbock"/>
    <x v="2"/>
    <x v="1"/>
    <x v="3"/>
    <n v="22"/>
    <x v="15"/>
  </r>
  <r>
    <x v="341"/>
    <n v="60616"/>
    <x v="0"/>
    <x v="0"/>
    <s v="HydraBloom Hydrating Moisturizer 100ml"/>
    <x v="0"/>
    <n v="100"/>
    <n v="24.85"/>
    <n v="2485"/>
    <n v="7.75"/>
    <n v="775"/>
    <n v="17.100000000000001"/>
    <n v="1710"/>
    <n v="0.68812877263581484"/>
    <s v="C0051"/>
    <s v="InfinitiCraft Corp."/>
    <s v="William Jenkins"/>
    <x v="3"/>
    <x v="6"/>
    <s v="Tampa"/>
    <x v="2"/>
    <x v="1"/>
    <x v="3"/>
    <n v="22"/>
    <x v="15"/>
  </r>
  <r>
    <x v="341"/>
    <n v="60617"/>
    <x v="40"/>
    <x v="40"/>
    <s v="CalmBliss Soothing Toner 150ml"/>
    <x v="4"/>
    <n v="100"/>
    <n v="19.25"/>
    <n v="1925"/>
    <n v="6.55"/>
    <n v="655"/>
    <n v="12.7"/>
    <n v="1270"/>
    <n v="0.65974025974025974"/>
    <s v="C0084"/>
    <s v="RadiantPetals Skincare"/>
    <s v="Joseph Simmons"/>
    <x v="4"/>
    <x v="28"/>
    <s v="Bismarck"/>
    <x v="3"/>
    <x v="1"/>
    <x v="3"/>
    <n v="22"/>
    <x v="15"/>
  </r>
  <r>
    <x v="341"/>
    <n v="60618"/>
    <x v="12"/>
    <x v="12"/>
    <s v="PorePurify Exfoliating Tonic 150ml"/>
    <x v="4"/>
    <n v="100"/>
    <n v="15.95"/>
    <n v="1595"/>
    <n v="5.2"/>
    <n v="520"/>
    <n v="10.75"/>
    <n v="1075"/>
    <n v="0.6739811912225705"/>
    <s v="C0017"/>
    <s v="Seraphina Hart"/>
    <s v="David Carter"/>
    <x v="1"/>
    <x v="2"/>
    <s v="Buffalo"/>
    <x v="1"/>
    <x v="1"/>
    <x v="3"/>
    <n v="22"/>
    <x v="15"/>
  </r>
  <r>
    <x v="341"/>
    <n v="60619"/>
    <x v="39"/>
    <x v="39"/>
    <s v="SunGuard Shield SPF 50+ 50ml"/>
    <x v="3"/>
    <n v="100"/>
    <n v="14.45"/>
    <n v="1445"/>
    <n v="4.45"/>
    <n v="445"/>
    <n v="10"/>
    <n v="1000"/>
    <n v="0.69204152249134943"/>
    <s v="C0062"/>
    <s v="Nikolai Hayes"/>
    <s v="Benjamin Ingram"/>
    <x v="0"/>
    <x v="38"/>
    <s v="Billings"/>
    <x v="0"/>
    <x v="1"/>
    <x v="3"/>
    <n v="22"/>
    <x v="15"/>
  </r>
  <r>
    <x v="341"/>
    <n v="60620"/>
    <x v="0"/>
    <x v="0"/>
    <s v="HydraBloom Hydrating Moisturizer 100ml"/>
    <x v="0"/>
    <n v="50"/>
    <n v="24.85"/>
    <n v="1242.5"/>
    <n v="7.75"/>
    <n v="387.5"/>
    <n v="17.100000000000001"/>
    <n v="855"/>
    <n v="0.68812877263581484"/>
    <s v="C0089"/>
    <s v="TerraFusion Group"/>
    <s v="Andrew Parker"/>
    <x v="3"/>
    <x v="36"/>
    <s v="Montpelier"/>
    <x v="1"/>
    <x v="1"/>
    <x v="3"/>
    <n v="22"/>
    <x v="15"/>
  </r>
  <r>
    <x v="342"/>
    <n v="60621"/>
    <x v="8"/>
    <x v="8"/>
    <s v="CrystalClear Hyaluronic Boost 30ml"/>
    <x v="1"/>
    <n v="50"/>
    <n v="19.100000000000001"/>
    <n v="955.00000000000011"/>
    <n v="6.6"/>
    <n v="330"/>
    <n v="12.500000000000002"/>
    <n v="625.00000000000011"/>
    <n v="0.65445026178010479"/>
    <s v="C0040"/>
    <s v="Atticus Quinn"/>
    <s v="Emily Clarke"/>
    <x v="3"/>
    <x v="29"/>
    <s v="Charlotte"/>
    <x v="2"/>
    <x v="1"/>
    <x v="3"/>
    <n v="23"/>
    <x v="16"/>
  </r>
  <r>
    <x v="342"/>
    <n v="60622"/>
    <x v="4"/>
    <x v="4"/>
    <s v="HydraBloom Hydrating Moisturizer 50ml"/>
    <x v="0"/>
    <n v="150"/>
    <n v="14.95"/>
    <n v="2242.5"/>
    <n v="4.45"/>
    <n v="667.5"/>
    <n v="10.5"/>
    <n v="1575"/>
    <n v="0.7023411371237458"/>
    <s v="C0072"/>
    <s v="BlossomLuxe Essentials"/>
    <s v="James Edwards"/>
    <x v="3"/>
    <x v="43"/>
    <s v="Philadelphia"/>
    <x v="1"/>
    <x v="1"/>
    <x v="3"/>
    <n v="23"/>
    <x v="16"/>
  </r>
  <r>
    <x v="342"/>
    <n v="60623"/>
    <x v="52"/>
    <x v="52"/>
    <s v="CalmBliss Soothing Toner 100ml"/>
    <x v="4"/>
    <n v="50"/>
    <n v="13"/>
    <n v="650"/>
    <n v="4.7"/>
    <n v="235"/>
    <n v="8.3000000000000007"/>
    <n v="415"/>
    <n v="0.63846153846153841"/>
    <s v="C0037"/>
    <s v="PureWhisper Essentials"/>
    <s v="Lauren King"/>
    <x v="4"/>
    <x v="18"/>
    <s v="Des Moines"/>
    <x v="3"/>
    <x v="1"/>
    <x v="3"/>
    <n v="23"/>
    <x v="16"/>
  </r>
  <r>
    <x v="342"/>
    <n v="60624"/>
    <x v="53"/>
    <x v="53"/>
    <s v="DreamSoothe Overnight Mask 100g"/>
    <x v="5"/>
    <n v="200"/>
    <n v="21.75"/>
    <n v="4350"/>
    <n v="9.5500000000000007"/>
    <n v="1910"/>
    <n v="12.2"/>
    <n v="2440"/>
    <n v="0.56091954022988511"/>
    <s v="C0105"/>
    <s v="TimelessBloom Luxe Skincare"/>
    <s v="Jennifer Adams"/>
    <x v="1"/>
    <x v="10"/>
    <s v="Corpus Christi"/>
    <x v="2"/>
    <x v="1"/>
    <x v="3"/>
    <n v="23"/>
    <x v="16"/>
  </r>
  <r>
    <x v="342"/>
    <n v="60625"/>
    <x v="0"/>
    <x v="0"/>
    <s v="HydraBloom Hydrating Moisturizer 100ml"/>
    <x v="0"/>
    <n v="100"/>
    <n v="24.85"/>
    <n v="2485"/>
    <n v="7.75"/>
    <n v="775"/>
    <n v="17.100000000000001"/>
    <n v="1710"/>
    <n v="0.68812877263581484"/>
    <s v="C0059"/>
    <s v="Eamon Kingsley"/>
    <s v="James Edwards"/>
    <x v="3"/>
    <x v="37"/>
    <s v="Newark"/>
    <x v="1"/>
    <x v="1"/>
    <x v="3"/>
    <n v="23"/>
    <x v="16"/>
  </r>
  <r>
    <x v="342"/>
    <n v="60626"/>
    <x v="57"/>
    <x v="57"/>
    <s v="CalmBliss Soothing Toner 200ml"/>
    <x v="4"/>
    <n v="50"/>
    <n v="25"/>
    <n v="1250"/>
    <n v="9.4"/>
    <n v="470"/>
    <n v="15.6"/>
    <n v="780"/>
    <n v="0.624"/>
    <s v="C0014"/>
    <s v="Stellar Dynamo Corp."/>
    <s v="Olivia Harrison"/>
    <x v="3"/>
    <x v="14"/>
    <s v="Richmond"/>
    <x v="2"/>
    <x v="1"/>
    <x v="3"/>
    <n v="23"/>
    <x v="16"/>
  </r>
  <r>
    <x v="342"/>
    <n v="60627"/>
    <x v="37"/>
    <x v="37"/>
    <s v="SunGuard Shield SPF 50+ 100ml"/>
    <x v="3"/>
    <n v="250"/>
    <n v="24.75"/>
    <n v="6187.5"/>
    <n v="7.75"/>
    <n v="1937.5"/>
    <n v="17"/>
    <n v="4250"/>
    <n v="0.68686868686868685"/>
    <s v="C0093"/>
    <s v="BlossomFlair Skincare"/>
    <s v="Daniel Nelson"/>
    <x v="0"/>
    <x v="3"/>
    <s v="Rock Springs"/>
    <x v="0"/>
    <x v="1"/>
    <x v="3"/>
    <n v="23"/>
    <x v="16"/>
  </r>
  <r>
    <x v="342"/>
    <n v="60628"/>
    <x v="8"/>
    <x v="8"/>
    <s v="CrystalClear Hyaluronic Boost 30ml"/>
    <x v="1"/>
    <n v="150"/>
    <n v="19.100000000000001"/>
    <n v="2865"/>
    <n v="6.6"/>
    <n v="990"/>
    <n v="12.500000000000002"/>
    <n v="1875"/>
    <n v="0.65445026178010468"/>
    <s v="C0027"/>
    <s v="PureHarbor Creations"/>
    <s v="Jennifer Adams"/>
    <x v="1"/>
    <x v="10"/>
    <s v="Austin"/>
    <x v="2"/>
    <x v="1"/>
    <x v="3"/>
    <n v="23"/>
    <x v="16"/>
  </r>
  <r>
    <x v="343"/>
    <n v="60629"/>
    <x v="3"/>
    <x v="3"/>
    <s v="RadiantGlow Gel Cleanser 200ml"/>
    <x v="2"/>
    <n v="50"/>
    <n v="20.350000000000001"/>
    <n v="1017.5000000000001"/>
    <n v="7.75"/>
    <n v="387.5"/>
    <n v="12.600000000000001"/>
    <n v="630.00000000000011"/>
    <n v="0.61916461916461918"/>
    <s v="C0088"/>
    <s v="BlueAegis Technologies"/>
    <s v="Grace Allen"/>
    <x v="2"/>
    <x v="20"/>
    <s v="Juneau"/>
    <x v="0"/>
    <x v="1"/>
    <x v="3"/>
    <n v="26"/>
    <x v="16"/>
  </r>
  <r>
    <x v="343"/>
    <n v="60630"/>
    <x v="8"/>
    <x v="8"/>
    <s v="CrystalClear Hyaluronic Boost 30ml"/>
    <x v="1"/>
    <n v="150"/>
    <n v="19.100000000000001"/>
    <n v="2865"/>
    <n v="6.6"/>
    <n v="990"/>
    <n v="12.500000000000002"/>
    <n v="1875"/>
    <n v="0.65445026178010468"/>
    <s v="C0009"/>
    <s v="Imelda Sinclair"/>
    <s v="William Jenkins"/>
    <x v="3"/>
    <x v="6"/>
    <s v="Miami"/>
    <x v="2"/>
    <x v="1"/>
    <x v="3"/>
    <n v="26"/>
    <x v="16"/>
  </r>
  <r>
    <x v="343"/>
    <n v="60631"/>
    <x v="4"/>
    <x v="4"/>
    <s v="HydraBloom Hydrating Moisturizer 50ml"/>
    <x v="0"/>
    <n v="150"/>
    <n v="14.95"/>
    <n v="2242.5"/>
    <n v="4.45"/>
    <n v="667.5"/>
    <n v="10.5"/>
    <n v="1575"/>
    <n v="0.7023411371237458"/>
    <s v="C0063"/>
    <s v="Amara Wilde"/>
    <s v="Michael Evans"/>
    <x v="1"/>
    <x v="10"/>
    <s v="San Antonio"/>
    <x v="2"/>
    <x v="1"/>
    <x v="3"/>
    <n v="26"/>
    <x v="16"/>
  </r>
  <r>
    <x v="343"/>
    <n v="60632"/>
    <x v="38"/>
    <x v="38"/>
    <s v="CrystalGlow Gentle Exfoliator 100ml"/>
    <x v="7"/>
    <n v="50"/>
    <n v="19.95"/>
    <n v="997.5"/>
    <n v="7.45"/>
    <n v="372.5"/>
    <n v="12.5"/>
    <n v="625"/>
    <n v="0.62656641604010022"/>
    <s v="C0018"/>
    <s v="Lucian Kingsley"/>
    <s v="Lauren King"/>
    <x v="4"/>
    <x v="11"/>
    <s v="Sioux Falls"/>
    <x v="3"/>
    <x v="1"/>
    <x v="3"/>
    <n v="26"/>
    <x v="16"/>
  </r>
  <r>
    <x v="343"/>
    <n v="60633"/>
    <x v="4"/>
    <x v="4"/>
    <s v="HydraBloom Hydrating Moisturizer 50ml"/>
    <x v="0"/>
    <n v="150"/>
    <n v="14.95"/>
    <n v="2242.5"/>
    <n v="4.45"/>
    <n v="667.5"/>
    <n v="10.5"/>
    <n v="1575"/>
    <n v="0.7023411371237458"/>
    <s v="C0079"/>
    <s v="FusionDynamo Group"/>
    <s v="Rachel Owens"/>
    <x v="4"/>
    <x v="16"/>
    <s v="Peoria"/>
    <x v="3"/>
    <x v="1"/>
    <x v="3"/>
    <n v="26"/>
    <x v="16"/>
  </r>
  <r>
    <x v="343"/>
    <n v="60634"/>
    <x v="14"/>
    <x v="14"/>
    <s v="DewDrop Hydration Sheet Mask"/>
    <x v="5"/>
    <n v="100"/>
    <n v="17.350000000000001"/>
    <n v="1735.0000000000002"/>
    <n v="7.45"/>
    <n v="745"/>
    <n v="9.9000000000000021"/>
    <n v="990.00000000000023"/>
    <n v="0.57060518731988474"/>
    <s v="C0041"/>
    <s v="Cassiopeia Dawson"/>
    <s v="Benjamin Lawson"/>
    <x v="1"/>
    <x v="5"/>
    <s v="Oklahoma City"/>
    <x v="2"/>
    <x v="1"/>
    <x v="3"/>
    <n v="26"/>
    <x v="16"/>
  </r>
  <r>
    <x v="343"/>
    <n v="60635"/>
    <x v="23"/>
    <x v="23"/>
    <s v="RadiantGlow Gel Cleanser 50ml"/>
    <x v="2"/>
    <n v="150"/>
    <n v="4.7"/>
    <n v="705"/>
    <n v="2.2999999999999998"/>
    <n v="345"/>
    <n v="2.4000000000000004"/>
    <n v="360"/>
    <n v="0.51063829787234039"/>
    <s v="C0110"/>
    <s v="Cordelia Cassidy"/>
    <s v="Jessica Foster"/>
    <x v="2"/>
    <x v="20"/>
    <s v="Nome"/>
    <x v="0"/>
    <x v="1"/>
    <x v="3"/>
    <n v="26"/>
    <x v="16"/>
  </r>
  <r>
    <x v="344"/>
    <n v="60636"/>
    <x v="15"/>
    <x v="15"/>
    <s v="VitaGlow Brightening Serum 50ml"/>
    <x v="1"/>
    <n v="50"/>
    <n v="31.45"/>
    <n v="1572.5"/>
    <n v="12"/>
    <n v="600"/>
    <n v="19.45"/>
    <n v="972.5"/>
    <n v="0.61844197138314783"/>
    <s v="C0052"/>
    <s v="OceanQuest Enterprises"/>
    <s v="Emily Clarke"/>
    <x v="3"/>
    <x v="9"/>
    <s v="Charleston"/>
    <x v="2"/>
    <x v="1"/>
    <x v="3"/>
    <n v="27"/>
    <x v="16"/>
  </r>
  <r>
    <x v="344"/>
    <n v="60637"/>
    <x v="10"/>
    <x v="10"/>
    <s v="LuminousGlow Tinted Sunscreen 50ml"/>
    <x v="3"/>
    <n v="100"/>
    <n v="16.95"/>
    <n v="1695"/>
    <n v="5.2"/>
    <n v="520"/>
    <n v="11.75"/>
    <n v="1175"/>
    <n v="0.69321533923303835"/>
    <s v="C0005"/>
    <s v="Rylan Callahan"/>
    <s v="Michael Evans"/>
    <x v="1"/>
    <x v="10"/>
    <s v="Houston"/>
    <x v="2"/>
    <x v="1"/>
    <x v="3"/>
    <n v="27"/>
    <x v="16"/>
  </r>
  <r>
    <x v="344"/>
    <n v="60638"/>
    <x v="10"/>
    <x v="10"/>
    <s v="LuminousGlow Tinted Sunscreen 50ml"/>
    <x v="3"/>
    <n v="150"/>
    <n v="16.95"/>
    <n v="2542.5"/>
    <n v="5.2"/>
    <n v="780"/>
    <n v="11.75"/>
    <n v="1762.5"/>
    <n v="0.69321533923303835"/>
    <s v="C0069"/>
    <s v="RadiantElixir Skincare"/>
    <s v="Olivia Harrison"/>
    <x v="3"/>
    <x v="39"/>
    <s v="Wilmington"/>
    <x v="2"/>
    <x v="1"/>
    <x v="3"/>
    <n v="27"/>
    <x v="16"/>
  </r>
  <r>
    <x v="344"/>
    <n v="60639"/>
    <x v="10"/>
    <x v="10"/>
    <s v="LuminousGlow Tinted Sunscreen 50ml"/>
    <x v="3"/>
    <n v="50"/>
    <n v="16.95"/>
    <n v="847.5"/>
    <n v="5.2"/>
    <n v="260"/>
    <n v="11.75"/>
    <n v="587.5"/>
    <n v="0.69321533923303835"/>
    <s v="C0024"/>
    <s v="Moonlight Grace Essentials"/>
    <s v="Jessica Foster"/>
    <x v="2"/>
    <x v="20"/>
    <s v="Nome"/>
    <x v="0"/>
    <x v="1"/>
    <x v="3"/>
    <n v="27"/>
    <x v="16"/>
  </r>
  <r>
    <x v="344"/>
    <n v="60640"/>
    <x v="13"/>
    <x v="13"/>
    <s v="LuminousGlow Tinted Sunscreen 100ml"/>
    <x v="3"/>
    <n v="150"/>
    <n v="26.35"/>
    <n v="3952.5"/>
    <n v="9"/>
    <n v="1350"/>
    <n v="17.350000000000001"/>
    <n v="2602.5"/>
    <n v="0.65844402277039848"/>
    <s v="C0103"/>
    <s v="ThunderSphere Corp."/>
    <s v="Ashley Turner"/>
    <x v="2"/>
    <x v="13"/>
    <s v="Riverside"/>
    <x v="0"/>
    <x v="1"/>
    <x v="3"/>
    <n v="27"/>
    <x v="16"/>
  </r>
  <r>
    <x v="344"/>
    <n v="60641"/>
    <x v="10"/>
    <x v="10"/>
    <s v="LuminousGlow Tinted Sunscreen 50ml"/>
    <x v="3"/>
    <n v="100"/>
    <n v="16.95"/>
    <n v="1695"/>
    <n v="5.2"/>
    <n v="520"/>
    <n v="11.75"/>
    <n v="1175"/>
    <n v="0.69321533923303835"/>
    <s v="C0061"/>
    <s v="Aurelia Quinn"/>
    <s v="Mia Hughes"/>
    <x v="2"/>
    <x v="13"/>
    <s v="Oakland"/>
    <x v="0"/>
    <x v="1"/>
    <x v="3"/>
    <n v="27"/>
    <x v="16"/>
  </r>
  <r>
    <x v="345"/>
    <n v="60642"/>
    <x v="8"/>
    <x v="8"/>
    <s v="CrystalClear Hyaluronic Boost 30ml"/>
    <x v="1"/>
    <n v="200"/>
    <n v="19.100000000000001"/>
    <n v="3820.0000000000005"/>
    <n v="6.6"/>
    <n v="1320"/>
    <n v="12.500000000000002"/>
    <n v="2500.0000000000005"/>
    <n v="0.65445026178010479"/>
    <s v="C0007"/>
    <s v="Orion Sterling"/>
    <s v="Jessica Foster"/>
    <x v="2"/>
    <x v="20"/>
    <s v="Anchorage"/>
    <x v="0"/>
    <x v="1"/>
    <x v="3"/>
    <n v="28"/>
    <x v="16"/>
  </r>
  <r>
    <x v="345"/>
    <n v="60643"/>
    <x v="0"/>
    <x v="0"/>
    <s v="HydraBloom Hydrating Moisturizer 100ml"/>
    <x v="0"/>
    <n v="100"/>
    <n v="24.85"/>
    <n v="2485"/>
    <n v="7.75"/>
    <n v="775"/>
    <n v="17.100000000000001"/>
    <n v="1710"/>
    <n v="0.68812877263581484"/>
    <s v="C0077"/>
    <s v="EmeraldSphere Solutions"/>
    <s v="Grace Allen"/>
    <x v="2"/>
    <x v="20"/>
    <s v="Fairbanks"/>
    <x v="0"/>
    <x v="1"/>
    <x v="3"/>
    <n v="28"/>
    <x v="16"/>
  </r>
  <r>
    <x v="345"/>
    <n v="60644"/>
    <x v="8"/>
    <x v="8"/>
    <s v="CrystalClear Hyaluronic Boost 30ml"/>
    <x v="1"/>
    <n v="100"/>
    <n v="19.100000000000001"/>
    <n v="1910.0000000000002"/>
    <n v="6.6"/>
    <n v="660"/>
    <n v="12.500000000000002"/>
    <n v="1250.0000000000002"/>
    <n v="0.65445026178010479"/>
    <s v="C0096"/>
    <s v="DivinePearl Skincare"/>
    <s v="Christopher Green"/>
    <x v="0"/>
    <x v="35"/>
    <s v="Provo"/>
    <x v="0"/>
    <x v="1"/>
    <x v="3"/>
    <n v="28"/>
    <x v="16"/>
  </r>
  <r>
    <x v="345"/>
    <n v="60645"/>
    <x v="11"/>
    <x v="11"/>
    <s v="ClearSkies UV Defense SPF 30 100ml"/>
    <x v="3"/>
    <n v="100"/>
    <n v="32.549999999999997"/>
    <n v="3254.9999999999995"/>
    <n v="11.25"/>
    <n v="1125"/>
    <n v="21.299999999999997"/>
    <n v="2129.9999999999995"/>
    <n v="0.65437788018433174"/>
    <s v="C0038"/>
    <s v="StarryGrace Luxe Skincare"/>
    <s v="Olivia Harrison"/>
    <x v="3"/>
    <x v="7"/>
    <s v="Baltimore"/>
    <x v="2"/>
    <x v="1"/>
    <x v="3"/>
    <n v="28"/>
    <x v="16"/>
  </r>
  <r>
    <x v="345"/>
    <n v="60646"/>
    <x v="13"/>
    <x v="13"/>
    <s v="LuminousGlow Tinted Sunscreen 100ml"/>
    <x v="3"/>
    <n v="250"/>
    <n v="26.35"/>
    <n v="6587.5"/>
    <n v="9"/>
    <n v="2250"/>
    <n v="17.350000000000001"/>
    <n v="4337.5"/>
    <n v="0.65844402277039848"/>
    <s v="C0084"/>
    <s v="RadiantPetals Skincare"/>
    <s v="Joseph Simmons"/>
    <x v="4"/>
    <x v="28"/>
    <s v="Bismarck"/>
    <x v="3"/>
    <x v="1"/>
    <x v="3"/>
    <n v="28"/>
    <x v="16"/>
  </r>
  <r>
    <x v="345"/>
    <n v="60647"/>
    <x v="4"/>
    <x v="4"/>
    <s v="HydraBloom Hydrating Moisturizer 50ml"/>
    <x v="0"/>
    <n v="150"/>
    <n v="14.95"/>
    <n v="2242.5"/>
    <n v="4.45"/>
    <n v="667.5"/>
    <n v="10.5"/>
    <n v="1575"/>
    <n v="0.7023411371237458"/>
    <s v="C0057"/>
    <s v="Phineas Dawson"/>
    <s v="Nicholas Coleman"/>
    <x v="4"/>
    <x v="34"/>
    <s v="Indianapolis"/>
    <x v="3"/>
    <x v="1"/>
    <x v="3"/>
    <n v="28"/>
    <x v="16"/>
  </r>
  <r>
    <x v="345"/>
    <n v="60648"/>
    <x v="21"/>
    <x v="21"/>
    <s v="RadiantGlow Gel Cleanser 100ml"/>
    <x v="2"/>
    <n v="150"/>
    <n v="12.25"/>
    <n v="1837.5"/>
    <n v="4.45"/>
    <n v="667.5"/>
    <n v="7.8"/>
    <n v="1170"/>
    <n v="0.63673469387755099"/>
    <s v="C0012"/>
    <s v="Radiant Craft Incorporated"/>
    <s v="Samuel Moore"/>
    <x v="0"/>
    <x v="1"/>
    <s v="Phoenix"/>
    <x v="0"/>
    <x v="1"/>
    <x v="3"/>
    <n v="28"/>
    <x v="16"/>
  </r>
  <r>
    <x v="345"/>
    <n v="60649"/>
    <x v="8"/>
    <x v="8"/>
    <s v="CrystalClear Hyaluronic Boost 30ml"/>
    <x v="1"/>
    <n v="100"/>
    <n v="19.100000000000001"/>
    <n v="1910.0000000000002"/>
    <n v="6.6"/>
    <n v="660"/>
    <n v="12.500000000000002"/>
    <n v="1250.0000000000002"/>
    <n v="0.65445026178010479"/>
    <s v="C0068"/>
    <s v="IvoryRadiance Cosmetix"/>
    <s v="Olivia Harrison"/>
    <x v="3"/>
    <x v="7"/>
    <s v="Annapolis"/>
    <x v="2"/>
    <x v="1"/>
    <x v="3"/>
    <n v="28"/>
    <x v="16"/>
  </r>
  <r>
    <x v="345"/>
    <n v="60650"/>
    <x v="38"/>
    <x v="38"/>
    <s v="CrystalGlow Gentle Exfoliator 100ml"/>
    <x v="7"/>
    <n v="50"/>
    <n v="19.95"/>
    <n v="997.5"/>
    <n v="7.45"/>
    <n v="372.5"/>
    <n v="12.5"/>
    <n v="625"/>
    <n v="0.62656641604010022"/>
    <s v="C0099"/>
    <s v="SolarCrest Corp."/>
    <s v="James Edwards"/>
    <x v="3"/>
    <x v="43"/>
    <s v="Harrisburg"/>
    <x v="1"/>
    <x v="1"/>
    <x v="3"/>
    <n v="28"/>
    <x v="16"/>
  </r>
  <r>
    <x v="346"/>
    <n v="60651"/>
    <x v="64"/>
    <x v="64"/>
    <s v="AquaFresh Hydrating Toner 100ml"/>
    <x v="4"/>
    <n v="150"/>
    <n v="9.4"/>
    <n v="1410"/>
    <n v="3.3"/>
    <n v="495"/>
    <n v="6.1000000000000005"/>
    <n v="915"/>
    <n v="0.64893617021276595"/>
    <s v="C0022"/>
    <s v="Pinnacle Sphere Corp."/>
    <s v="Victoria Reed"/>
    <x v="2"/>
    <x v="4"/>
    <s v="Portland"/>
    <x v="0"/>
    <x v="1"/>
    <x v="3"/>
    <n v="29"/>
    <x v="16"/>
  </r>
  <r>
    <x v="346"/>
    <n v="60652"/>
    <x v="4"/>
    <x v="4"/>
    <s v="HydraBloom Hydrating Moisturizer 50ml"/>
    <x v="0"/>
    <n v="200"/>
    <n v="14.95"/>
    <n v="2990"/>
    <n v="4.45"/>
    <n v="890"/>
    <n v="10.5"/>
    <n v="2100"/>
    <n v="0.7023411371237458"/>
    <s v="C0076"/>
    <s v="ThunderWave Technologies"/>
    <s v="Andrew Parker"/>
    <x v="3"/>
    <x v="42"/>
    <s v="Boston"/>
    <x v="1"/>
    <x v="1"/>
    <x v="3"/>
    <n v="29"/>
    <x v="16"/>
  </r>
  <r>
    <x v="346"/>
    <n v="60653"/>
    <x v="1"/>
    <x v="1"/>
    <s v="VitaGlow Brightening Serum 30ml"/>
    <x v="1"/>
    <n v="200"/>
    <n v="22.1"/>
    <n v="4420"/>
    <n v="7.6"/>
    <n v="1520"/>
    <n v="14.500000000000002"/>
    <n v="2900"/>
    <n v="0.65610859728506787"/>
    <s v="C0034"/>
    <s v="Cassian Winters"/>
    <s v="David Carter"/>
    <x v="1"/>
    <x v="2"/>
    <s v="Albany"/>
    <x v="1"/>
    <x v="1"/>
    <x v="3"/>
    <n v="29"/>
    <x v="16"/>
  </r>
  <r>
    <x v="346"/>
    <n v="60654"/>
    <x v="0"/>
    <x v="0"/>
    <s v="HydraBloom Hydrating Moisturizer 100ml"/>
    <x v="0"/>
    <n v="100"/>
    <n v="24.85"/>
    <n v="2485"/>
    <n v="7.75"/>
    <n v="775"/>
    <n v="17.100000000000001"/>
    <n v="1710"/>
    <n v="0.68812877263581484"/>
    <s v="C0104"/>
    <s v="PearlSilk Beauty"/>
    <s v="Ava Franklin"/>
    <x v="1"/>
    <x v="12"/>
    <s v="Baton Rouge"/>
    <x v="2"/>
    <x v="1"/>
    <x v="3"/>
    <n v="29"/>
    <x v="16"/>
  </r>
  <r>
    <x v="346"/>
    <n v="60655"/>
    <x v="1"/>
    <x v="1"/>
    <s v="VitaGlow Brightening Serum 30ml"/>
    <x v="1"/>
    <n v="150"/>
    <n v="22.1"/>
    <n v="3315"/>
    <n v="7.6"/>
    <n v="1140"/>
    <n v="14.500000000000002"/>
    <n v="2175"/>
    <n v="0.65610859728506787"/>
    <s v="C0003"/>
    <s v="Rosy Flair Beauty"/>
    <s v="Elizabeth Young"/>
    <x v="2"/>
    <x v="13"/>
    <s v="Los Angeles"/>
    <x v="0"/>
    <x v="1"/>
    <x v="3"/>
    <n v="29"/>
    <x v="16"/>
  </r>
  <r>
    <x v="346"/>
    <n v="60656"/>
    <x v="33"/>
    <x v="33"/>
    <s v="GlowRevive Detox Clay Mask 100g"/>
    <x v="5"/>
    <n v="50"/>
    <n v="18.95"/>
    <n v="947.5"/>
    <n v="8.1999999999999993"/>
    <n v="410"/>
    <n v="10.75"/>
    <n v="537.5"/>
    <n v="0.56728232189973615"/>
    <s v="C0067"/>
    <s v="Oberon Sterling"/>
    <s v="Rachel Owens"/>
    <x v="4"/>
    <x v="16"/>
    <s v="Springfield"/>
    <x v="3"/>
    <x v="1"/>
    <x v="3"/>
    <n v="29"/>
    <x v="16"/>
  </r>
  <r>
    <x v="347"/>
    <n v="60657"/>
    <x v="49"/>
    <x v="49"/>
    <s v="TimelessElixir Anti-Wrinkle Serum 50ml"/>
    <x v="1"/>
    <n v="50"/>
    <n v="37.549999999999997"/>
    <n v="1877.4999999999998"/>
    <n v="14.25"/>
    <n v="712.5"/>
    <n v="23.299999999999997"/>
    <n v="1164.9999999999998"/>
    <n v="0.62050599201065237"/>
    <s v="C0026"/>
    <s v="Golden Aura Creations"/>
    <s v="Samuel Moore"/>
    <x v="0"/>
    <x v="0"/>
    <s v="Albuquerque"/>
    <x v="0"/>
    <x v="1"/>
    <x v="3"/>
    <n v="30"/>
    <x v="17"/>
  </r>
  <r>
    <x v="347"/>
    <n v="60658"/>
    <x v="8"/>
    <x v="8"/>
    <s v="CrystalClear Hyaluronic Boost 30ml"/>
    <x v="1"/>
    <n v="50"/>
    <n v="19.100000000000001"/>
    <n v="955.00000000000011"/>
    <n v="6.6"/>
    <n v="330"/>
    <n v="12.500000000000002"/>
    <n v="625.00000000000011"/>
    <n v="0.65445026178010479"/>
    <s v="C0115"/>
    <s v="BlossomWhisper Cosmetics"/>
    <s v="Andrew Parker"/>
    <x v="3"/>
    <x v="46"/>
    <s v="Portland"/>
    <x v="1"/>
    <x v="1"/>
    <x v="3"/>
    <n v="30"/>
    <x v="17"/>
  </r>
  <r>
    <x v="347"/>
    <n v="60659"/>
    <x v="1"/>
    <x v="1"/>
    <s v="VitaGlow Brightening Serum 30ml"/>
    <x v="1"/>
    <n v="150"/>
    <n v="22.1"/>
    <n v="3315"/>
    <n v="7.6"/>
    <n v="1140"/>
    <n v="14.500000000000002"/>
    <n v="2175"/>
    <n v="0.65610859728506787"/>
    <s v="C0011"/>
    <s v="Celestial Silk Luxe Skincare"/>
    <s v="Joseph Simmons"/>
    <x v="4"/>
    <x v="19"/>
    <s v="Minneapolis"/>
    <x v="3"/>
    <x v="1"/>
    <x v="3"/>
    <n v="30"/>
    <x v="17"/>
  </r>
  <r>
    <x v="347"/>
    <n v="60660"/>
    <x v="42"/>
    <x v="42"/>
    <s v="AquaFresh Hydrating Toner 200ml"/>
    <x v="4"/>
    <n v="150"/>
    <n v="19.600000000000001"/>
    <n v="2940"/>
    <n v="6.6"/>
    <n v="990"/>
    <n v="13.000000000000002"/>
    <n v="1950"/>
    <n v="0.66326530612244894"/>
    <s v="C0056"/>
    <s v="Imogen West"/>
    <s v="Ava Franklin"/>
    <x v="1"/>
    <x v="33"/>
    <s v="Little Rock"/>
    <x v="2"/>
    <x v="1"/>
    <x v="3"/>
    <n v="30"/>
    <x v="17"/>
  </r>
  <r>
    <x v="347"/>
    <n v="60661"/>
    <x v="10"/>
    <x v="10"/>
    <s v="LuminousGlow Tinted Sunscreen 50ml"/>
    <x v="3"/>
    <n v="150"/>
    <n v="16.95"/>
    <n v="2542.5"/>
    <n v="5.2"/>
    <n v="780"/>
    <n v="11.75"/>
    <n v="1762.5"/>
    <n v="0.69321533923303835"/>
    <s v="C0086"/>
    <s v="SparklingNova Corp."/>
    <s v="Jennifer Adams"/>
    <x v="1"/>
    <x v="10"/>
    <s v="Amarillo"/>
    <x v="2"/>
    <x v="1"/>
    <x v="3"/>
    <n v="30"/>
    <x v="17"/>
  </r>
  <r>
    <x v="347"/>
    <n v="60662"/>
    <x v="37"/>
    <x v="37"/>
    <s v="SunGuard Shield SPF 50+ 100ml"/>
    <x v="3"/>
    <n v="150"/>
    <n v="24.75"/>
    <n v="3712.5"/>
    <n v="7.75"/>
    <n v="1162.5"/>
    <n v="17"/>
    <n v="2550"/>
    <n v="0.68686868686868685"/>
    <s v="C0030"/>
    <s v="BlossomRadiance Essentials"/>
    <s v="Michael Evans"/>
    <x v="1"/>
    <x v="10"/>
    <s v="San Antonio"/>
    <x v="2"/>
    <x v="1"/>
    <x v="3"/>
    <n v="30"/>
    <x v="17"/>
  </r>
  <r>
    <x v="347"/>
    <n v="60663"/>
    <x v="8"/>
    <x v="8"/>
    <s v="CrystalClear Hyaluronic Boost 30ml"/>
    <x v="1"/>
    <n v="50"/>
    <n v="19.100000000000001"/>
    <n v="955.00000000000011"/>
    <n v="6.6"/>
    <n v="330"/>
    <n v="12.500000000000002"/>
    <n v="625.00000000000011"/>
    <n v="0.65445026178010479"/>
    <s v="C0073"/>
    <s v="Atlas Kingsley"/>
    <s v="David Carter"/>
    <x v="1"/>
    <x v="2"/>
    <s v="Rochester"/>
    <x v="1"/>
    <x v="1"/>
    <x v="3"/>
    <n v="30"/>
    <x v="17"/>
  </r>
  <r>
    <x v="347"/>
    <n v="60664"/>
    <x v="10"/>
    <x v="10"/>
    <s v="LuminousGlow Tinted Sunscreen 50ml"/>
    <x v="3"/>
    <n v="200"/>
    <n v="16.95"/>
    <n v="3390"/>
    <n v="5.2"/>
    <n v="1040"/>
    <n v="11.75"/>
    <n v="2350"/>
    <n v="0.69321533923303835"/>
    <s v="C0044"/>
    <s v="OpulentElixir Beauty"/>
    <s v="David Carter"/>
    <x v="1"/>
    <x v="2"/>
    <s v="Syracuse"/>
    <x v="1"/>
    <x v="1"/>
    <x v="3"/>
    <n v="30"/>
    <x v="17"/>
  </r>
  <r>
    <x v="348"/>
    <n v="60665"/>
    <x v="8"/>
    <x v="8"/>
    <s v="CrystalClear Hyaluronic Boost 30ml"/>
    <x v="1"/>
    <n v="200"/>
    <n v="19.100000000000001"/>
    <n v="3820.0000000000005"/>
    <n v="6.6"/>
    <n v="1320"/>
    <n v="12.500000000000002"/>
    <n v="2500.0000000000005"/>
    <n v="0.65445026178010479"/>
    <s v="C0100"/>
    <s v="AquaPulse Creations"/>
    <s v="Samantha Mitchell"/>
    <x v="4"/>
    <x v="17"/>
    <s v="Toledo"/>
    <x v="3"/>
    <x v="1"/>
    <x v="4"/>
    <n v="3"/>
    <x v="17"/>
  </r>
  <r>
    <x v="348"/>
    <n v="60666"/>
    <x v="11"/>
    <x v="11"/>
    <s v="ClearSkies UV Defense SPF 30 100ml"/>
    <x v="3"/>
    <n v="200"/>
    <n v="32.549999999999997"/>
    <n v="6509.9999999999991"/>
    <n v="11.25"/>
    <n v="2250"/>
    <n v="21.299999999999997"/>
    <n v="4259.9999999999991"/>
    <n v="0.65437788018433174"/>
    <s v="C0008"/>
    <s v="Serenity Sinclair"/>
    <s v="Ashley Turner"/>
    <x v="2"/>
    <x v="13"/>
    <s v="San Francisco"/>
    <x v="0"/>
    <x v="1"/>
    <x v="4"/>
    <n v="3"/>
    <x v="17"/>
  </r>
  <r>
    <x v="348"/>
    <n v="60667"/>
    <x v="0"/>
    <x v="0"/>
    <s v="HydraBloom Hydrating Moisturizer 100ml"/>
    <x v="0"/>
    <n v="200"/>
    <n v="24.85"/>
    <n v="4970"/>
    <n v="7.75"/>
    <n v="1550"/>
    <n v="17.100000000000001"/>
    <n v="3420"/>
    <n v="0.68812877263581484"/>
    <s v="C0065"/>
    <s v="CelestialGlow Essentials"/>
    <s v="Benjamin Lawson"/>
    <x v="1"/>
    <x v="25"/>
    <s v="Kansas City"/>
    <x v="3"/>
    <x v="1"/>
    <x v="4"/>
    <n v="3"/>
    <x v="17"/>
  </r>
  <r>
    <x v="348"/>
    <n v="60668"/>
    <x v="0"/>
    <x v="0"/>
    <s v="HydraBloom Hydrating Moisturizer 100ml"/>
    <x v="0"/>
    <n v="150"/>
    <n v="24.85"/>
    <n v="3727.5"/>
    <n v="7.75"/>
    <n v="1162.5"/>
    <n v="17.100000000000001"/>
    <n v="2565"/>
    <n v="0.68812877263581484"/>
    <s v="C0082"/>
    <s v="OpulentFlair Beauty"/>
    <s v="Jennifer Adams"/>
    <x v="1"/>
    <x v="10"/>
    <s v="El Paso"/>
    <x v="2"/>
    <x v="1"/>
    <x v="4"/>
    <n v="3"/>
    <x v="17"/>
  </r>
  <r>
    <x v="348"/>
    <n v="60669"/>
    <x v="52"/>
    <x v="52"/>
    <s v="CalmBliss Soothing Toner 100ml"/>
    <x v="4"/>
    <n v="150"/>
    <n v="13"/>
    <n v="1950"/>
    <n v="4.7"/>
    <n v="705"/>
    <n v="8.3000000000000007"/>
    <n v="1245"/>
    <n v="0.63846153846153841"/>
    <s v="C0035"/>
    <s v="CrystalMist Skincare"/>
    <s v="Daniel Nelson"/>
    <x v="0"/>
    <x v="30"/>
    <s v="Denver"/>
    <x v="0"/>
    <x v="1"/>
    <x v="4"/>
    <n v="3"/>
    <x v="17"/>
  </r>
  <r>
    <x v="348"/>
    <n v="60670"/>
    <x v="21"/>
    <x v="21"/>
    <s v="RadiantGlow Gel Cleanser 100ml"/>
    <x v="2"/>
    <n v="150"/>
    <n v="12.25"/>
    <n v="1837.5"/>
    <n v="4.45"/>
    <n v="667.5"/>
    <n v="7.8"/>
    <n v="1170"/>
    <n v="0.63673469387755099"/>
    <s v="C0096"/>
    <s v="DivinePearl Skincare"/>
    <s v="Christopher Green"/>
    <x v="0"/>
    <x v="35"/>
    <s v="Provo"/>
    <x v="0"/>
    <x v="1"/>
    <x v="4"/>
    <n v="3"/>
    <x v="17"/>
  </r>
  <r>
    <x v="348"/>
    <n v="60671"/>
    <x v="52"/>
    <x v="52"/>
    <s v="CalmBliss Soothing Toner 100ml"/>
    <x v="4"/>
    <n v="200"/>
    <n v="13"/>
    <n v="2600"/>
    <n v="4.7"/>
    <n v="940"/>
    <n v="8.3000000000000007"/>
    <n v="1660"/>
    <n v="0.63846153846153841"/>
    <s v="C0049"/>
    <s v="PinnacleSage Group"/>
    <s v="Ava Franklin"/>
    <x v="1"/>
    <x v="12"/>
    <s v="New Orleans"/>
    <x v="2"/>
    <x v="1"/>
    <x v="4"/>
    <n v="3"/>
    <x v="17"/>
  </r>
  <r>
    <x v="349"/>
    <n v="60672"/>
    <x v="2"/>
    <x v="2"/>
    <s v="TimelessElixir Anti-Wrinkle Serum 30m"/>
    <x v="1"/>
    <n v="100"/>
    <n v="25.3"/>
    <n v="2530"/>
    <n v="9.4"/>
    <n v="940"/>
    <n v="15.9"/>
    <n v="1590"/>
    <n v="0.62845849802371545"/>
    <s v="C0014"/>
    <s v="Stellar Dynamo Corp."/>
    <s v="Olivia Harrison"/>
    <x v="3"/>
    <x v="14"/>
    <s v="Richmond"/>
    <x v="2"/>
    <x v="1"/>
    <x v="4"/>
    <n v="4"/>
    <x v="17"/>
  </r>
  <r>
    <x v="349"/>
    <n v="60673"/>
    <x v="8"/>
    <x v="8"/>
    <s v="CrystalClear Hyaluronic Boost 30ml"/>
    <x v="1"/>
    <n v="150"/>
    <n v="19.100000000000001"/>
    <n v="2865"/>
    <n v="6.6"/>
    <n v="990"/>
    <n v="12.500000000000002"/>
    <n v="1875"/>
    <n v="0.65445026178010468"/>
    <s v="C0071"/>
    <s v="Cressida Steele"/>
    <s v="Matthew Walker"/>
    <x v="1"/>
    <x v="40"/>
    <s v="Nashville"/>
    <x v="2"/>
    <x v="1"/>
    <x v="4"/>
    <n v="4"/>
    <x v="17"/>
  </r>
  <r>
    <x v="349"/>
    <n v="60674"/>
    <x v="8"/>
    <x v="8"/>
    <s v="CrystalClear Hyaluronic Boost 30ml"/>
    <x v="1"/>
    <n v="50"/>
    <n v="19.100000000000001"/>
    <n v="955.00000000000011"/>
    <n v="6.6"/>
    <n v="330"/>
    <n v="12.500000000000002"/>
    <n v="625.00000000000011"/>
    <n v="0.65445026178010479"/>
    <s v="C0027"/>
    <s v="PureHarbor Creations"/>
    <s v="Jennifer Adams"/>
    <x v="1"/>
    <x v="10"/>
    <s v="Austin"/>
    <x v="2"/>
    <x v="1"/>
    <x v="4"/>
    <n v="4"/>
    <x v="17"/>
  </r>
  <r>
    <x v="349"/>
    <n v="60675"/>
    <x v="13"/>
    <x v="13"/>
    <s v="LuminousGlow Tinted Sunscreen 100ml"/>
    <x v="3"/>
    <n v="200"/>
    <n v="26.35"/>
    <n v="5270"/>
    <n v="9"/>
    <n v="1800"/>
    <n v="17.350000000000001"/>
    <n v="3470"/>
    <n v="0.65844402277039848"/>
    <s v="C0088"/>
    <s v="BlueAegis Technologies"/>
    <s v="Grace Allen"/>
    <x v="2"/>
    <x v="20"/>
    <s v="Juneau"/>
    <x v="0"/>
    <x v="1"/>
    <x v="4"/>
    <n v="4"/>
    <x v="17"/>
  </r>
  <r>
    <x v="349"/>
    <n v="60676"/>
    <x v="37"/>
    <x v="37"/>
    <s v="SunGuard Shield SPF 50+ 100ml"/>
    <x v="3"/>
    <n v="100"/>
    <n v="24.75"/>
    <n v="2475"/>
    <n v="7.75"/>
    <n v="775"/>
    <n v="17"/>
    <n v="1700"/>
    <n v="0.68686868686868685"/>
    <s v="C0009"/>
    <s v="Imelda Sinclair"/>
    <s v="William Jenkins"/>
    <x v="3"/>
    <x v="6"/>
    <s v="Miami"/>
    <x v="2"/>
    <x v="1"/>
    <x v="4"/>
    <n v="4"/>
    <x v="17"/>
  </r>
  <r>
    <x v="349"/>
    <n v="60677"/>
    <x v="50"/>
    <x v="50"/>
    <s v="SilkSkin Lightweight Moisture Veil 50ml"/>
    <x v="0"/>
    <n v="100"/>
    <n v="16.349999999999998"/>
    <n v="1634.9999999999998"/>
    <n v="5.2"/>
    <n v="520"/>
    <n v="11.149999999999999"/>
    <n v="1114.9999999999998"/>
    <n v="0.68195718654434245"/>
    <s v="C0111"/>
    <s v="CelestialHarmony Essentials"/>
    <s v="Matthew Walker"/>
    <x v="1"/>
    <x v="40"/>
    <s v="Memphis"/>
    <x v="2"/>
    <x v="1"/>
    <x v="4"/>
    <n v="4"/>
    <x v="17"/>
  </r>
  <r>
    <x v="349"/>
    <n v="60678"/>
    <x v="4"/>
    <x v="4"/>
    <s v="HydraBloom Hydrating Moisturizer 50ml"/>
    <x v="0"/>
    <n v="50"/>
    <n v="14.95"/>
    <n v="747.5"/>
    <n v="4.45"/>
    <n v="222.5"/>
    <n v="10.5"/>
    <n v="525"/>
    <n v="0.7023411371237458"/>
    <s v="C0018"/>
    <s v="Lucian Kingsley"/>
    <s v="Lauren King"/>
    <x v="4"/>
    <x v="11"/>
    <s v="Sioux Falls"/>
    <x v="3"/>
    <x v="1"/>
    <x v="4"/>
    <n v="4"/>
    <x v="17"/>
  </r>
  <r>
    <x v="350"/>
    <n v="60679"/>
    <x v="7"/>
    <x v="7"/>
    <s v="AgelessAura Anti-Aging Moisturizer 50ml"/>
    <x v="0"/>
    <n v="50"/>
    <n v="18.549999999999997"/>
    <n v="927.49999999999989"/>
    <n v="6.55"/>
    <n v="327.5"/>
    <n v="11.999999999999996"/>
    <n v="599.99999999999989"/>
    <n v="0.64690026954177893"/>
    <s v="C0011"/>
    <s v="Celestial Silk Luxe Skincare"/>
    <s v="Joseph Simmons"/>
    <x v="4"/>
    <x v="19"/>
    <s v="Minneapolis"/>
    <x v="3"/>
    <x v="1"/>
    <x v="4"/>
    <n v="5"/>
    <x v="17"/>
  </r>
  <r>
    <x v="350"/>
    <n v="60680"/>
    <x v="11"/>
    <x v="11"/>
    <s v="ClearSkies UV Defense SPF 30 100ml"/>
    <x v="3"/>
    <n v="50"/>
    <n v="32.549999999999997"/>
    <n v="1627.4999999999998"/>
    <n v="11.25"/>
    <n v="562.5"/>
    <n v="21.299999999999997"/>
    <n v="1064.9999999999998"/>
    <n v="0.65437788018433174"/>
    <s v="C0041"/>
    <s v="Cassiopeia Dawson"/>
    <s v="Benjamin Lawson"/>
    <x v="1"/>
    <x v="5"/>
    <s v="Oklahoma City"/>
    <x v="2"/>
    <x v="1"/>
    <x v="4"/>
    <n v="5"/>
    <x v="17"/>
  </r>
  <r>
    <x v="350"/>
    <n v="60681"/>
    <x v="36"/>
    <x v="36"/>
    <s v="CrystalGlow Gentle Exfoliator 50ml"/>
    <x v="7"/>
    <n v="50"/>
    <n v="14.15"/>
    <n v="707.5"/>
    <n v="5.45"/>
    <n v="272.5"/>
    <n v="8.6999999999999993"/>
    <n v="435"/>
    <n v="0.61484098939929333"/>
    <s v="C0094"/>
    <s v="RosyDream Skincare"/>
    <s v="Victoria Reed"/>
    <x v="2"/>
    <x v="24"/>
    <s v="Tacoma"/>
    <x v="0"/>
    <x v="1"/>
    <x v="4"/>
    <n v="5"/>
    <x v="17"/>
  </r>
  <r>
    <x v="350"/>
    <n v="60682"/>
    <x v="31"/>
    <x v="31"/>
    <s v="TimelessElixir Anti-Wrinkle Serum 15ml"/>
    <x v="1"/>
    <n v="50"/>
    <n v="19.349999999999998"/>
    <n v="967.49999999999989"/>
    <n v="7.55"/>
    <n v="377.5"/>
    <n v="11.799999999999997"/>
    <n v="589.99999999999989"/>
    <n v="0.60981912144702832"/>
    <s v="C0052"/>
    <s v="OceanQuest Enterprises"/>
    <s v="Emily Clarke"/>
    <x v="3"/>
    <x v="9"/>
    <s v="Charleston"/>
    <x v="2"/>
    <x v="1"/>
    <x v="4"/>
    <n v="5"/>
    <x v="17"/>
  </r>
  <r>
    <x v="350"/>
    <n v="60683"/>
    <x v="4"/>
    <x v="4"/>
    <s v="HydraBloom Hydrating Moisturizer 50ml"/>
    <x v="0"/>
    <n v="100"/>
    <n v="14.95"/>
    <n v="1495"/>
    <n v="4.45"/>
    <n v="445"/>
    <n v="10.5"/>
    <n v="1050"/>
    <n v="0.7023411371237458"/>
    <s v="C0005"/>
    <s v="Rylan Callahan"/>
    <s v="Michael Evans"/>
    <x v="1"/>
    <x v="10"/>
    <s v="Houston"/>
    <x v="2"/>
    <x v="1"/>
    <x v="4"/>
    <n v="5"/>
    <x v="17"/>
  </r>
  <r>
    <x v="350"/>
    <n v="60684"/>
    <x v="3"/>
    <x v="3"/>
    <s v="RadiantGlow Gel Cleanser 200ml"/>
    <x v="2"/>
    <n v="150"/>
    <n v="20.350000000000001"/>
    <n v="3052.5"/>
    <n v="7.75"/>
    <n v="1162.5"/>
    <n v="12.600000000000001"/>
    <n v="1890"/>
    <n v="0.61916461916461918"/>
    <s v="C0069"/>
    <s v="RadiantElixir Skincare"/>
    <s v="Olivia Harrison"/>
    <x v="3"/>
    <x v="39"/>
    <s v="Wilmington"/>
    <x v="2"/>
    <x v="1"/>
    <x v="4"/>
    <n v="5"/>
    <x v="17"/>
  </r>
  <r>
    <x v="350"/>
    <n v="60685"/>
    <x v="11"/>
    <x v="11"/>
    <s v="ClearSkies UV Defense SPF 30 100ml"/>
    <x v="3"/>
    <n v="250"/>
    <n v="32.549999999999997"/>
    <n v="8137.4999999999991"/>
    <n v="11.25"/>
    <n v="2812.5"/>
    <n v="21.299999999999997"/>
    <n v="5324.9999999999991"/>
    <n v="0.65437788018433174"/>
    <s v="C0024"/>
    <s v="Moonlight Grace Essentials"/>
    <s v="Jessica Foster"/>
    <x v="2"/>
    <x v="20"/>
    <s v="Nome"/>
    <x v="0"/>
    <x v="1"/>
    <x v="4"/>
    <n v="5"/>
    <x v="17"/>
  </r>
  <r>
    <x v="350"/>
    <n v="60686"/>
    <x v="13"/>
    <x v="13"/>
    <s v="LuminousGlow Tinted Sunscreen 100ml"/>
    <x v="3"/>
    <n v="150"/>
    <n v="26.35"/>
    <n v="3952.5"/>
    <n v="9"/>
    <n v="1350"/>
    <n v="17.350000000000001"/>
    <n v="2602.5"/>
    <n v="0.65844402277039848"/>
    <s v="C0103"/>
    <s v="ThunderSphere Corp."/>
    <s v="Ashley Turner"/>
    <x v="2"/>
    <x v="13"/>
    <s v="Riverside"/>
    <x v="0"/>
    <x v="1"/>
    <x v="4"/>
    <n v="5"/>
    <x v="17"/>
  </r>
  <r>
    <x v="350"/>
    <n v="60687"/>
    <x v="44"/>
    <x v="44"/>
    <s v="ElixirMelt Makeup Remover Oil  100ml"/>
    <x v="6"/>
    <n v="150"/>
    <n v="5.1999999999999993"/>
    <n v="779.99999999999989"/>
    <n v="2.8"/>
    <n v="420"/>
    <n v="2.3999999999999995"/>
    <n v="359.99999999999989"/>
    <n v="0.46153846153846145"/>
    <s v="C0061"/>
    <s v="Aurelia Quinn"/>
    <s v="Mia Hughes"/>
    <x v="2"/>
    <x v="13"/>
    <s v="Oakland"/>
    <x v="0"/>
    <x v="1"/>
    <x v="4"/>
    <n v="5"/>
    <x v="17"/>
  </r>
  <r>
    <x v="351"/>
    <n v="60688"/>
    <x v="37"/>
    <x v="37"/>
    <s v="SunGuard Shield SPF 50+ 100ml"/>
    <x v="3"/>
    <n v="250"/>
    <n v="24.75"/>
    <n v="6187.5"/>
    <n v="7.75"/>
    <n v="1937.5"/>
    <n v="17"/>
    <n v="4250"/>
    <n v="0.68686868686868685"/>
    <s v="C0007"/>
    <s v="Orion Sterling"/>
    <s v="Jessica Foster"/>
    <x v="2"/>
    <x v="20"/>
    <s v="Anchorage"/>
    <x v="0"/>
    <x v="1"/>
    <x v="4"/>
    <n v="6"/>
    <x v="17"/>
  </r>
  <r>
    <x v="351"/>
    <n v="60689"/>
    <x v="3"/>
    <x v="3"/>
    <s v="RadiantGlow Gel Cleanser 200ml"/>
    <x v="2"/>
    <n v="100"/>
    <n v="20.350000000000001"/>
    <n v="2035.0000000000002"/>
    <n v="7.75"/>
    <n v="775"/>
    <n v="12.600000000000001"/>
    <n v="1260.0000000000002"/>
    <n v="0.61916461916461918"/>
    <s v="C0077"/>
    <s v="EmeraldSphere Solutions"/>
    <s v="Grace Allen"/>
    <x v="2"/>
    <x v="20"/>
    <s v="Fairbanks"/>
    <x v="0"/>
    <x v="1"/>
    <x v="4"/>
    <n v="6"/>
    <x v="17"/>
  </r>
  <r>
    <x v="351"/>
    <n v="60690"/>
    <x v="43"/>
    <x v="43"/>
    <s v="PureFoam Renewing Cleanser 50ml"/>
    <x v="2"/>
    <n v="150"/>
    <n v="7"/>
    <n v="1050"/>
    <n v="2.8"/>
    <n v="420"/>
    <n v="4.2"/>
    <n v="630"/>
    <n v="0.6"/>
    <s v="C0096"/>
    <s v="DivinePearl Skincare"/>
    <s v="Christopher Green"/>
    <x v="0"/>
    <x v="35"/>
    <s v="Provo"/>
    <x v="0"/>
    <x v="1"/>
    <x v="4"/>
    <n v="6"/>
    <x v="17"/>
  </r>
  <r>
    <x v="351"/>
    <n v="60691"/>
    <x v="40"/>
    <x v="40"/>
    <s v="CalmBliss Soothing Toner 150ml"/>
    <x v="4"/>
    <n v="150"/>
    <n v="19.25"/>
    <n v="2887.5"/>
    <n v="6.55"/>
    <n v="982.5"/>
    <n v="12.7"/>
    <n v="1905"/>
    <n v="0.65974025974025974"/>
    <s v="C0038"/>
    <s v="StarryGrace Luxe Skincare"/>
    <s v="Olivia Harrison"/>
    <x v="3"/>
    <x v="7"/>
    <s v="Baltimore"/>
    <x v="2"/>
    <x v="1"/>
    <x v="4"/>
    <n v="6"/>
    <x v="17"/>
  </r>
  <r>
    <x v="351"/>
    <n v="60692"/>
    <x v="20"/>
    <x v="20"/>
    <s v="VelvetSkin Renewing Scrub 100ml"/>
    <x v="7"/>
    <n v="100"/>
    <n v="20.849999999999998"/>
    <n v="2085"/>
    <n v="8.1999999999999993"/>
    <n v="820"/>
    <n v="12.649999999999999"/>
    <n v="1265"/>
    <n v="0.60671462829736211"/>
    <s v="C0084"/>
    <s v="RadiantPetals Skincare"/>
    <s v="Joseph Simmons"/>
    <x v="4"/>
    <x v="28"/>
    <s v="Bismarck"/>
    <x v="3"/>
    <x v="1"/>
    <x v="4"/>
    <n v="6"/>
    <x v="17"/>
  </r>
  <r>
    <x v="351"/>
    <n v="60693"/>
    <x v="4"/>
    <x v="4"/>
    <s v="HydraBloom Hydrating Moisturizer 50ml"/>
    <x v="0"/>
    <n v="200"/>
    <n v="14.95"/>
    <n v="2990"/>
    <n v="4.45"/>
    <n v="890"/>
    <n v="10.5"/>
    <n v="2100"/>
    <n v="0.7023411371237458"/>
    <s v="C0057"/>
    <s v="Phineas Dawson"/>
    <s v="Nicholas Coleman"/>
    <x v="4"/>
    <x v="34"/>
    <s v="Indianapolis"/>
    <x v="3"/>
    <x v="1"/>
    <x v="4"/>
    <n v="6"/>
    <x v="17"/>
  </r>
  <r>
    <x v="351"/>
    <n v="60694"/>
    <x v="21"/>
    <x v="21"/>
    <s v="RadiantGlow Gel Cleanser 100ml"/>
    <x v="2"/>
    <n v="200"/>
    <n v="12.25"/>
    <n v="2450"/>
    <n v="4.45"/>
    <n v="890"/>
    <n v="7.8"/>
    <n v="1560"/>
    <n v="0.63673469387755099"/>
    <s v="C0012"/>
    <s v="Radiant Craft Incorporated"/>
    <s v="Samuel Moore"/>
    <x v="0"/>
    <x v="1"/>
    <s v="Phoenix"/>
    <x v="0"/>
    <x v="1"/>
    <x v="4"/>
    <n v="6"/>
    <x v="17"/>
  </r>
  <r>
    <x v="351"/>
    <n v="60695"/>
    <x v="28"/>
    <x v="28"/>
    <s v="GlowRevive Detox Clay Mask 50g"/>
    <x v="5"/>
    <n v="200"/>
    <n v="11.35"/>
    <n v="2270"/>
    <n v="5.2"/>
    <n v="1040"/>
    <n v="6.1499999999999995"/>
    <n v="1230"/>
    <n v="0.54185022026431717"/>
    <s v="C0068"/>
    <s v="IvoryRadiance Cosmetix"/>
    <s v="Olivia Harrison"/>
    <x v="3"/>
    <x v="7"/>
    <s v="Annapolis"/>
    <x v="2"/>
    <x v="1"/>
    <x v="4"/>
    <n v="6"/>
    <x v="17"/>
  </r>
  <r>
    <x v="352"/>
    <n v="60696"/>
    <x v="10"/>
    <x v="10"/>
    <s v="LuminousGlow Tinted Sunscreen 50ml"/>
    <x v="3"/>
    <n v="50"/>
    <n v="16.95"/>
    <n v="847.5"/>
    <n v="5.2"/>
    <n v="260"/>
    <n v="11.75"/>
    <n v="587.5"/>
    <n v="0.69321533923303835"/>
    <s v="C0099"/>
    <s v="SolarCrest Corp."/>
    <s v="James Edwards"/>
    <x v="3"/>
    <x v="43"/>
    <s v="Harrisburg"/>
    <x v="1"/>
    <x v="1"/>
    <x v="4"/>
    <n v="7"/>
    <x v="18"/>
  </r>
  <r>
    <x v="352"/>
    <n v="60697"/>
    <x v="32"/>
    <x v="32"/>
    <s v="AquaFresh Hydrating Toner 150ml"/>
    <x v="4"/>
    <n v="50"/>
    <n v="14.95"/>
    <n v="747.5"/>
    <n v="4.45"/>
    <n v="222.5"/>
    <n v="10.5"/>
    <n v="525"/>
    <n v="0.7023411371237458"/>
    <s v="C0022"/>
    <s v="Pinnacle Sphere Corp."/>
    <s v="Victoria Reed"/>
    <x v="2"/>
    <x v="4"/>
    <s v="Portland"/>
    <x v="0"/>
    <x v="1"/>
    <x v="4"/>
    <n v="7"/>
    <x v="18"/>
  </r>
  <r>
    <x v="352"/>
    <n v="60698"/>
    <x v="14"/>
    <x v="14"/>
    <s v="DewDrop Hydration Sheet Mask"/>
    <x v="5"/>
    <n v="200"/>
    <n v="17.350000000000001"/>
    <n v="3470.0000000000005"/>
    <n v="7.45"/>
    <n v="1490"/>
    <n v="9.9000000000000021"/>
    <n v="1980.0000000000005"/>
    <n v="0.57060518731988474"/>
    <s v="C0076"/>
    <s v="ThunderWave Technologies"/>
    <s v="Andrew Parker"/>
    <x v="3"/>
    <x v="42"/>
    <s v="Boston"/>
    <x v="1"/>
    <x v="1"/>
    <x v="4"/>
    <n v="7"/>
    <x v="18"/>
  </r>
  <r>
    <x v="352"/>
    <n v="60699"/>
    <x v="0"/>
    <x v="0"/>
    <s v="HydraBloom Hydrating Moisturizer 100ml"/>
    <x v="0"/>
    <n v="100"/>
    <n v="24.85"/>
    <n v="2485"/>
    <n v="7.75"/>
    <n v="775"/>
    <n v="17.100000000000001"/>
    <n v="1710"/>
    <n v="0.68812877263581484"/>
    <s v="C0034"/>
    <s v="Cassian Winters"/>
    <s v="David Carter"/>
    <x v="1"/>
    <x v="2"/>
    <s v="Albany"/>
    <x v="1"/>
    <x v="1"/>
    <x v="4"/>
    <n v="7"/>
    <x v="18"/>
  </r>
  <r>
    <x v="352"/>
    <n v="60700"/>
    <x v="36"/>
    <x v="36"/>
    <s v="CrystalGlow Gentle Exfoliator 50ml"/>
    <x v="7"/>
    <n v="100"/>
    <n v="14.15"/>
    <n v="1415"/>
    <n v="5.45"/>
    <n v="545"/>
    <n v="8.6999999999999993"/>
    <n v="870"/>
    <n v="0.61484098939929333"/>
    <s v="C0104"/>
    <s v="PearlSilk Beauty"/>
    <s v="Ava Franklin"/>
    <x v="1"/>
    <x v="12"/>
    <s v="Baton Rouge"/>
    <x v="2"/>
    <x v="1"/>
    <x v="4"/>
    <n v="7"/>
    <x v="18"/>
  </r>
  <r>
    <x v="352"/>
    <n v="60701"/>
    <x v="1"/>
    <x v="1"/>
    <s v="VitaGlow Brightening Serum 30ml"/>
    <x v="1"/>
    <n v="100"/>
    <n v="22.1"/>
    <n v="2210"/>
    <n v="7.6"/>
    <n v="760"/>
    <n v="14.500000000000002"/>
    <n v="1450"/>
    <n v="0.65610859728506787"/>
    <s v="C0003"/>
    <s v="Rosy Flair Beauty"/>
    <s v="Elizabeth Young"/>
    <x v="2"/>
    <x v="13"/>
    <s v="Los Angeles"/>
    <x v="0"/>
    <x v="1"/>
    <x v="4"/>
    <n v="7"/>
    <x v="18"/>
  </r>
  <r>
    <x v="353"/>
    <n v="60702"/>
    <x v="0"/>
    <x v="0"/>
    <s v="HydraBloom Hydrating Moisturizer 100ml"/>
    <x v="0"/>
    <n v="200"/>
    <n v="24.85"/>
    <n v="4970"/>
    <n v="7.75"/>
    <n v="1550"/>
    <n v="17.100000000000001"/>
    <n v="3420"/>
    <n v="0.68812877263581484"/>
    <s v="C0067"/>
    <s v="Oberon Sterling"/>
    <s v="Rachel Owens"/>
    <x v="4"/>
    <x v="16"/>
    <s v="Springfield"/>
    <x v="3"/>
    <x v="1"/>
    <x v="4"/>
    <n v="10"/>
    <x v="18"/>
  </r>
  <r>
    <x v="353"/>
    <n v="60703"/>
    <x v="46"/>
    <x v="46"/>
    <s v="PorePurify Exfoliating Tonic 100ml"/>
    <x v="4"/>
    <n v="100"/>
    <n v="9.3000000000000007"/>
    <n v="930.00000000000011"/>
    <n v="3.8"/>
    <n v="380"/>
    <n v="5.5000000000000009"/>
    <n v="550.00000000000011"/>
    <n v="0.59139784946236562"/>
    <s v="C0026"/>
    <s v="Golden Aura Creations"/>
    <s v="Samuel Moore"/>
    <x v="0"/>
    <x v="0"/>
    <s v="Albuquerque"/>
    <x v="0"/>
    <x v="1"/>
    <x v="4"/>
    <n v="10"/>
    <x v="18"/>
  </r>
  <r>
    <x v="353"/>
    <n v="60704"/>
    <x v="0"/>
    <x v="0"/>
    <s v="HydraBloom Hydrating Moisturizer 100ml"/>
    <x v="0"/>
    <n v="150"/>
    <n v="24.85"/>
    <n v="3727.5"/>
    <n v="7.75"/>
    <n v="1162.5"/>
    <n v="17.100000000000001"/>
    <n v="2565"/>
    <n v="0.68812877263581484"/>
    <s v="C0115"/>
    <s v="BlossomWhisper Cosmetics"/>
    <s v="Andrew Parker"/>
    <x v="3"/>
    <x v="46"/>
    <s v="Portland"/>
    <x v="1"/>
    <x v="1"/>
    <x v="4"/>
    <n v="10"/>
    <x v="18"/>
  </r>
  <r>
    <x v="353"/>
    <n v="60705"/>
    <x v="16"/>
    <x v="16"/>
    <s v="FreshWipe Cleansing Towelettes  80s"/>
    <x v="6"/>
    <n v="50"/>
    <n v="14.55"/>
    <n v="727.5"/>
    <n v="6.55"/>
    <n v="327.5"/>
    <n v="8"/>
    <n v="400"/>
    <n v="0.54982817869415812"/>
    <s v="C0011"/>
    <s v="Celestial Silk Luxe Skincare"/>
    <s v="Joseph Simmons"/>
    <x v="4"/>
    <x v="19"/>
    <s v="Minneapolis"/>
    <x v="3"/>
    <x v="1"/>
    <x v="4"/>
    <n v="10"/>
    <x v="18"/>
  </r>
  <r>
    <x v="353"/>
    <n v="60706"/>
    <x v="10"/>
    <x v="10"/>
    <s v="LuminousGlow Tinted Sunscreen 50ml"/>
    <x v="3"/>
    <n v="100"/>
    <n v="16.95"/>
    <n v="1695"/>
    <n v="5.2"/>
    <n v="520"/>
    <n v="11.75"/>
    <n v="1175"/>
    <n v="0.69321533923303835"/>
    <s v="C0056"/>
    <s v="Imogen West"/>
    <s v="Ava Franklin"/>
    <x v="1"/>
    <x v="33"/>
    <s v="Little Rock"/>
    <x v="2"/>
    <x v="1"/>
    <x v="4"/>
    <n v="10"/>
    <x v="18"/>
  </r>
  <r>
    <x v="353"/>
    <n v="60707"/>
    <x v="30"/>
    <x v="30"/>
    <s v="PurePurge Micellar Cleansing Water 200ml"/>
    <x v="6"/>
    <n v="500"/>
    <n v="18.45"/>
    <n v="9225"/>
    <n v="7.75"/>
    <n v="3875"/>
    <n v="10.7"/>
    <n v="5350"/>
    <n v="0.57994579945799463"/>
    <s v="C0086"/>
    <s v="SparklingNova Corp."/>
    <s v="Jennifer Adams"/>
    <x v="1"/>
    <x v="10"/>
    <s v="Amarillo"/>
    <x v="2"/>
    <x v="1"/>
    <x v="4"/>
    <n v="10"/>
    <x v="18"/>
  </r>
  <r>
    <x v="353"/>
    <n v="60708"/>
    <x v="35"/>
    <x v="35"/>
    <s v="DreamSoothe Overnight Mask 50g"/>
    <x v="5"/>
    <n v="200"/>
    <n v="14.25"/>
    <n v="2850"/>
    <n v="6.55"/>
    <n v="1310"/>
    <n v="7.7"/>
    <n v="1540"/>
    <n v="0.54035087719298247"/>
    <s v="C0030"/>
    <s v="BlossomRadiance Essentials"/>
    <s v="Michael Evans"/>
    <x v="1"/>
    <x v="10"/>
    <s v="San Antonio"/>
    <x v="2"/>
    <x v="1"/>
    <x v="4"/>
    <n v="10"/>
    <x v="18"/>
  </r>
  <r>
    <x v="353"/>
    <n v="60709"/>
    <x v="14"/>
    <x v="14"/>
    <s v="DewDrop Hydration Sheet Mask"/>
    <x v="5"/>
    <n v="300"/>
    <n v="17.350000000000001"/>
    <n v="5205"/>
    <n v="7.45"/>
    <n v="2235"/>
    <n v="9.9000000000000021"/>
    <n v="2970"/>
    <n v="0.57060518731988474"/>
    <s v="C0073"/>
    <s v="Atlas Kingsley"/>
    <s v="David Carter"/>
    <x v="1"/>
    <x v="2"/>
    <s v="Rochester"/>
    <x v="1"/>
    <x v="1"/>
    <x v="4"/>
    <n v="10"/>
    <x v="18"/>
  </r>
  <r>
    <x v="353"/>
    <n v="60710"/>
    <x v="3"/>
    <x v="3"/>
    <s v="RadiantGlow Gel Cleanser 200ml"/>
    <x v="2"/>
    <n v="50"/>
    <n v="20.350000000000001"/>
    <n v="1017.5000000000001"/>
    <n v="7.75"/>
    <n v="387.5"/>
    <n v="12.600000000000001"/>
    <n v="630.00000000000011"/>
    <n v="0.61916461916461918"/>
    <s v="C0044"/>
    <s v="OpulentElixir Beauty"/>
    <s v="David Carter"/>
    <x v="1"/>
    <x v="2"/>
    <s v="Syracuse"/>
    <x v="1"/>
    <x v="1"/>
    <x v="4"/>
    <n v="10"/>
    <x v="18"/>
  </r>
  <r>
    <x v="354"/>
    <n v="60711"/>
    <x v="57"/>
    <x v="57"/>
    <s v="CalmBliss Soothing Toner 200ml"/>
    <x v="4"/>
    <n v="100"/>
    <n v="25"/>
    <n v="2500"/>
    <n v="9.4"/>
    <n v="940"/>
    <n v="15.6"/>
    <n v="1560"/>
    <n v="0.624"/>
    <s v="C0100"/>
    <s v="AquaPulse Creations"/>
    <s v="Samantha Mitchell"/>
    <x v="4"/>
    <x v="17"/>
    <s v="Toledo"/>
    <x v="3"/>
    <x v="1"/>
    <x v="4"/>
    <n v="11"/>
    <x v="18"/>
  </r>
  <r>
    <x v="354"/>
    <n v="60712"/>
    <x v="11"/>
    <x v="11"/>
    <s v="ClearSkies UV Defense SPF 30 100ml"/>
    <x v="3"/>
    <n v="50"/>
    <n v="32.549999999999997"/>
    <n v="1627.4999999999998"/>
    <n v="11.25"/>
    <n v="562.5"/>
    <n v="21.299999999999997"/>
    <n v="1064.9999999999998"/>
    <n v="0.65437788018433174"/>
    <s v="C0008"/>
    <s v="Serenity Sinclair"/>
    <s v="Ashley Turner"/>
    <x v="2"/>
    <x v="13"/>
    <s v="San Francisco"/>
    <x v="0"/>
    <x v="1"/>
    <x v="4"/>
    <n v="11"/>
    <x v="18"/>
  </r>
  <r>
    <x v="354"/>
    <n v="60713"/>
    <x v="50"/>
    <x v="50"/>
    <s v="SilkSkin Lightweight Moisture Veil 50ml"/>
    <x v="0"/>
    <n v="50"/>
    <n v="16.349999999999998"/>
    <n v="817.49999999999989"/>
    <n v="5.2"/>
    <n v="260"/>
    <n v="11.149999999999999"/>
    <n v="557.49999999999989"/>
    <n v="0.68195718654434245"/>
    <s v="C0065"/>
    <s v="CelestialGlow Essentials"/>
    <s v="Benjamin Lawson"/>
    <x v="1"/>
    <x v="25"/>
    <s v="Kansas City"/>
    <x v="3"/>
    <x v="1"/>
    <x v="4"/>
    <n v="11"/>
    <x v="18"/>
  </r>
  <r>
    <x v="354"/>
    <n v="60714"/>
    <x v="4"/>
    <x v="4"/>
    <s v="HydraBloom Hydrating Moisturizer 50ml"/>
    <x v="0"/>
    <n v="100"/>
    <n v="14.95"/>
    <n v="1495"/>
    <n v="4.45"/>
    <n v="445"/>
    <n v="10.5"/>
    <n v="1050"/>
    <n v="0.7023411371237458"/>
    <s v="C0020"/>
    <s v="Lyric Davenport"/>
    <s v="Elizabeth Young"/>
    <x v="2"/>
    <x v="13"/>
    <s v="San Diego"/>
    <x v="0"/>
    <x v="1"/>
    <x v="4"/>
    <n v="11"/>
    <x v="18"/>
  </r>
  <r>
    <x v="354"/>
    <n v="60715"/>
    <x v="7"/>
    <x v="7"/>
    <s v="AgelessAura Anti-Aging Moisturizer 50ml"/>
    <x v="0"/>
    <n v="200"/>
    <n v="18.549999999999997"/>
    <n v="3709.9999999999995"/>
    <n v="6.55"/>
    <n v="1310"/>
    <n v="11.999999999999996"/>
    <n v="2399.9999999999995"/>
    <n v="0.64690026954177893"/>
    <s v="C0074"/>
    <s v="Seraphina Wilde"/>
    <s v="Lauren King"/>
    <x v="4"/>
    <x v="41"/>
    <s v="Lincoln"/>
    <x v="3"/>
    <x v="1"/>
    <x v="4"/>
    <n v="11"/>
    <x v="18"/>
  </r>
  <r>
    <x v="354"/>
    <n v="60716"/>
    <x v="1"/>
    <x v="1"/>
    <s v="VitaGlow Brightening Serum 30ml"/>
    <x v="1"/>
    <n v="200"/>
    <n v="22.1"/>
    <n v="4420"/>
    <n v="7.6"/>
    <n v="1520"/>
    <n v="14.500000000000002"/>
    <n v="2900"/>
    <n v="0.65610859728506787"/>
    <s v="C0032"/>
    <s v="AquaFusion Incorporated"/>
    <s v="Ashley Turner"/>
    <x v="2"/>
    <x v="13"/>
    <s v="San Jose"/>
    <x v="0"/>
    <x v="1"/>
    <x v="4"/>
    <n v="11"/>
    <x v="18"/>
  </r>
  <r>
    <x v="354"/>
    <n v="60717"/>
    <x v="10"/>
    <x v="10"/>
    <s v="LuminousGlow Tinted Sunscreen 50ml"/>
    <x v="3"/>
    <n v="100"/>
    <n v="16.95"/>
    <n v="1695"/>
    <n v="5.2"/>
    <n v="520"/>
    <n v="11.75"/>
    <n v="1175"/>
    <n v="0.69321533923303835"/>
    <s v="C0090"/>
    <s v="CrystalCrest Incorporated"/>
    <s v="Ava Franklin"/>
    <x v="1"/>
    <x v="44"/>
    <s v="Southaven"/>
    <x v="2"/>
    <x v="1"/>
    <x v="4"/>
    <n v="11"/>
    <x v="18"/>
  </r>
  <r>
    <x v="354"/>
    <n v="60718"/>
    <x v="40"/>
    <x v="40"/>
    <s v="CalmBliss Soothing Toner 150ml"/>
    <x v="4"/>
    <n v="100"/>
    <n v="19.25"/>
    <n v="1925"/>
    <n v="6.55"/>
    <n v="655"/>
    <n v="12.7"/>
    <n v="1270"/>
    <n v="0.65974025974025974"/>
    <s v="C0001"/>
    <s v="Belle Glow Cosmetics"/>
    <s v="Elizabeth Young"/>
    <x v="2"/>
    <x v="13"/>
    <s v="Los Angeles"/>
    <x v="0"/>
    <x v="1"/>
    <x v="4"/>
    <n v="11"/>
    <x v="18"/>
  </r>
  <r>
    <x v="355"/>
    <n v="60719"/>
    <x v="36"/>
    <x v="36"/>
    <s v="CrystalGlow Gentle Exfoliator 50ml"/>
    <x v="7"/>
    <n v="200"/>
    <n v="14.15"/>
    <n v="2830"/>
    <n v="5.45"/>
    <n v="1090"/>
    <n v="8.6999999999999993"/>
    <n v="1740"/>
    <n v="0.61484098939929333"/>
    <s v="C0048"/>
    <s v="Octavia Hart"/>
    <s v="Victoria Reed"/>
    <x v="2"/>
    <x v="24"/>
    <s v="Seattle"/>
    <x v="0"/>
    <x v="1"/>
    <x v="4"/>
    <n v="12"/>
    <x v="18"/>
  </r>
  <r>
    <x v="355"/>
    <n v="60720"/>
    <x v="39"/>
    <x v="39"/>
    <s v="SunGuard Shield SPF 50+ 50ml"/>
    <x v="3"/>
    <n v="300"/>
    <n v="14.45"/>
    <n v="4335"/>
    <n v="4.45"/>
    <n v="1335"/>
    <n v="10"/>
    <n v="3000"/>
    <n v="0.69204152249134943"/>
    <s v="C0079"/>
    <s v="FusionDynamo Group"/>
    <s v="Rachel Owens"/>
    <x v="4"/>
    <x v="16"/>
    <s v="Peoria"/>
    <x v="3"/>
    <x v="1"/>
    <x v="4"/>
    <n v="12"/>
    <x v="18"/>
  </r>
  <r>
    <x v="355"/>
    <n v="60721"/>
    <x v="4"/>
    <x v="4"/>
    <s v="HydraBloom Hydrating Moisturizer 50ml"/>
    <x v="0"/>
    <n v="150"/>
    <n v="14.95"/>
    <n v="2242.5"/>
    <n v="4.45"/>
    <n v="667.5"/>
    <n v="10.5"/>
    <n v="1575"/>
    <n v="0.7023411371237458"/>
    <s v="C0015"/>
    <s v="Octavia Grey"/>
    <s v="Benjamin Lawson"/>
    <x v="1"/>
    <x v="8"/>
    <s v="St. Louis"/>
    <x v="3"/>
    <x v="1"/>
    <x v="4"/>
    <n v="12"/>
    <x v="18"/>
  </r>
  <r>
    <x v="355"/>
    <n v="60722"/>
    <x v="3"/>
    <x v="3"/>
    <s v="RadiantGlow Gel Cleanser 200ml"/>
    <x v="2"/>
    <n v="150"/>
    <n v="20.350000000000001"/>
    <n v="3052.5"/>
    <n v="7.75"/>
    <n v="1162.5"/>
    <n v="12.600000000000001"/>
    <n v="1890"/>
    <n v="0.61916461916461918"/>
    <s v="C0061"/>
    <s v="Aurelia Quinn"/>
    <s v="Mia Hughes"/>
    <x v="2"/>
    <x v="13"/>
    <s v="Oakland"/>
    <x v="0"/>
    <x v="1"/>
    <x v="4"/>
    <n v="12"/>
    <x v="18"/>
  </r>
  <r>
    <x v="355"/>
    <n v="60723"/>
    <x v="10"/>
    <x v="10"/>
    <s v="LuminousGlow Tinted Sunscreen 50ml"/>
    <x v="3"/>
    <n v="100"/>
    <n v="16.95"/>
    <n v="1695"/>
    <n v="5.2"/>
    <n v="520"/>
    <n v="11.75"/>
    <n v="1175"/>
    <n v="0.69321533923303835"/>
    <s v="C0029"/>
    <s v="OpulentSilk Beauty"/>
    <s v="Samantha Mitchell"/>
    <x v="4"/>
    <x v="15"/>
    <s v="Louisville"/>
    <x v="2"/>
    <x v="1"/>
    <x v="4"/>
    <n v="12"/>
    <x v="18"/>
  </r>
  <r>
    <x v="355"/>
    <n v="60724"/>
    <x v="8"/>
    <x v="8"/>
    <s v="CrystalClear Hyaluronic Boost 30ml"/>
    <x v="1"/>
    <n v="100"/>
    <n v="19.100000000000001"/>
    <n v="1910.0000000000002"/>
    <n v="6.6"/>
    <n v="660"/>
    <n v="12.500000000000002"/>
    <n v="1250.0000000000002"/>
    <n v="0.65445026178010479"/>
    <s v="C0106"/>
    <s v="StarryRadiance Cosmetix"/>
    <s v="Lauren King"/>
    <x v="4"/>
    <x v="18"/>
    <s v="Iowa City"/>
    <x v="3"/>
    <x v="1"/>
    <x v="4"/>
    <n v="12"/>
    <x v="18"/>
  </r>
  <r>
    <x v="356"/>
    <n v="60725"/>
    <x v="27"/>
    <x v="27"/>
    <s v="LuxeSilk Oil Cleansing Essence 50 ml"/>
    <x v="2"/>
    <n v="100"/>
    <n v="9"/>
    <n v="900"/>
    <n v="3.7"/>
    <n v="370"/>
    <n v="5.3"/>
    <n v="530"/>
    <n v="0.58888888888888891"/>
    <s v="C0006"/>
    <s v="Maeve Kingsley"/>
    <s v="Christopher Green"/>
    <x v="0"/>
    <x v="21"/>
    <s v="Las Vegas"/>
    <x v="0"/>
    <x v="1"/>
    <x v="4"/>
    <n v="13"/>
    <x v="18"/>
  </r>
  <r>
    <x v="356"/>
    <n v="60726"/>
    <x v="45"/>
    <x v="45"/>
    <s v="CrystalClear Hyaluronic Boost 50ml"/>
    <x v="1"/>
    <n v="50"/>
    <n v="29.65"/>
    <n v="1482.5"/>
    <n v="10.75"/>
    <n v="537.5"/>
    <n v="18.899999999999999"/>
    <n v="945"/>
    <n v="0.63743676222596968"/>
    <s v="C0053"/>
    <s v="QuantumPulse Systems"/>
    <s v="Samantha Mitchell"/>
    <x v="4"/>
    <x v="17"/>
    <s v="Cleveland"/>
    <x v="3"/>
    <x v="1"/>
    <x v="4"/>
    <n v="13"/>
    <x v="18"/>
  </r>
  <r>
    <x v="356"/>
    <n v="60727"/>
    <x v="13"/>
    <x v="13"/>
    <s v="LuminousGlow Tinted Sunscreen 100ml"/>
    <x v="3"/>
    <n v="100"/>
    <n v="26.35"/>
    <n v="2635"/>
    <n v="9"/>
    <n v="900"/>
    <n v="17.350000000000001"/>
    <n v="1735"/>
    <n v="0.65844402277039848"/>
    <s v="C0087"/>
    <s v="QuantumRise Corp."/>
    <s v="Daniel Nelson"/>
    <x v="0"/>
    <x v="30"/>
    <s v="Colorado Springs"/>
    <x v="0"/>
    <x v="1"/>
    <x v="4"/>
    <n v="13"/>
    <x v="18"/>
  </r>
  <r>
    <x v="356"/>
    <n v="60728"/>
    <x v="5"/>
    <x v="5"/>
    <s v="ClearSkies UV Defense SPF 30 50ml"/>
    <x v="3"/>
    <n v="50"/>
    <n v="18.95"/>
    <n v="947.5"/>
    <n v="6.55"/>
    <n v="327.5"/>
    <n v="12.399999999999999"/>
    <n v="620"/>
    <n v="0.65435356200527706"/>
    <s v="C0016"/>
    <s v="Griffin Maddox"/>
    <s v="Rachel Owens"/>
    <x v="4"/>
    <x v="16"/>
    <s v="Chicago"/>
    <x v="3"/>
    <x v="1"/>
    <x v="4"/>
    <n v="13"/>
    <x v="18"/>
  </r>
  <r>
    <x v="356"/>
    <n v="60729"/>
    <x v="14"/>
    <x v="14"/>
    <s v="DewDrop Hydration Sheet Mask"/>
    <x v="5"/>
    <n v="100"/>
    <n v="17.350000000000001"/>
    <n v="1735.0000000000002"/>
    <n v="7.45"/>
    <n v="745"/>
    <n v="9.9000000000000021"/>
    <n v="990.00000000000023"/>
    <n v="0.57060518731988474"/>
    <s v="C0070"/>
    <s v="PurePetals Beauty"/>
    <s v="Nicholas Coleman"/>
    <x v="4"/>
    <x v="27"/>
    <s v="Lansing"/>
    <x v="3"/>
    <x v="1"/>
    <x v="4"/>
    <n v="13"/>
    <x v="18"/>
  </r>
  <r>
    <x v="356"/>
    <n v="60730"/>
    <x v="4"/>
    <x v="4"/>
    <s v="HydraBloom Hydrating Moisturizer 50ml"/>
    <x v="0"/>
    <n v="150"/>
    <n v="14.95"/>
    <n v="2242.5"/>
    <n v="4.45"/>
    <n v="667.5"/>
    <n v="10.5"/>
    <n v="1575"/>
    <n v="0.7023411371237458"/>
    <s v="C0036"/>
    <s v="MoonlightHarbor Beauty"/>
    <s v="Rachel Owens"/>
    <x v="4"/>
    <x v="31"/>
    <s v="Milwaukee"/>
    <x v="3"/>
    <x v="1"/>
    <x v="4"/>
    <n v="13"/>
    <x v="18"/>
  </r>
  <r>
    <x v="356"/>
    <n v="60731"/>
    <x v="38"/>
    <x v="38"/>
    <s v="CrystalGlow Gentle Exfoliator 100ml"/>
    <x v="7"/>
    <n v="100"/>
    <n v="19.95"/>
    <n v="1995"/>
    <n v="7.45"/>
    <n v="745"/>
    <n v="12.5"/>
    <n v="1250"/>
    <n v="0.62656641604010022"/>
    <s v="C0097"/>
    <s v="Leander Wilde"/>
    <s v="Lauren King"/>
    <x v="4"/>
    <x v="11"/>
    <s v="Rapid City"/>
    <x v="3"/>
    <x v="1"/>
    <x v="4"/>
    <n v="13"/>
    <x v="18"/>
  </r>
  <r>
    <x v="357"/>
    <n v="60732"/>
    <x v="21"/>
    <x v="21"/>
    <s v="RadiantGlow Gel Cleanser 100ml"/>
    <x v="2"/>
    <n v="200"/>
    <n v="12.25"/>
    <n v="2450"/>
    <n v="4.45"/>
    <n v="890"/>
    <n v="7.8"/>
    <n v="1560"/>
    <n v="0.63673469387755099"/>
    <s v="C0002"/>
    <s v="Radiant Luxe Beauty"/>
    <s v="Daniel Nelson"/>
    <x v="0"/>
    <x v="3"/>
    <s v="Cheyenne"/>
    <x v="0"/>
    <x v="1"/>
    <x v="4"/>
    <n v="14"/>
    <x v="19"/>
  </r>
  <r>
    <x v="357"/>
    <n v="60733"/>
    <x v="15"/>
    <x v="15"/>
    <s v="VitaGlow Brightening Serum 50ml"/>
    <x v="1"/>
    <n v="100"/>
    <n v="31.45"/>
    <n v="3145"/>
    <n v="12"/>
    <n v="1200"/>
    <n v="19.45"/>
    <n v="1945"/>
    <n v="0.61844197138314783"/>
    <s v="C0050"/>
    <s v="SolarLuxe Incorporated"/>
    <s v="Joseph Simmons"/>
    <x v="4"/>
    <x v="28"/>
    <s v="Fargo"/>
    <x v="3"/>
    <x v="1"/>
    <x v="4"/>
    <n v="14"/>
    <x v="19"/>
  </r>
  <r>
    <x v="357"/>
    <n v="60734"/>
    <x v="21"/>
    <x v="21"/>
    <s v="RadiantGlow Gel Cleanser 100ml"/>
    <x v="2"/>
    <n v="150"/>
    <n v="12.25"/>
    <n v="1837.5"/>
    <n v="4.45"/>
    <n v="667.5"/>
    <n v="7.8"/>
    <n v="1170"/>
    <n v="0.63673469387755099"/>
    <s v="C0077"/>
    <s v="EmeraldSphere Solutions"/>
    <s v="Grace Allen"/>
    <x v="2"/>
    <x v="20"/>
    <s v="Fairbanks"/>
    <x v="0"/>
    <x v="1"/>
    <x v="4"/>
    <n v="14"/>
    <x v="19"/>
  </r>
  <r>
    <x v="357"/>
    <n v="60735"/>
    <x v="14"/>
    <x v="14"/>
    <s v="DewDrop Hydration Sheet Mask"/>
    <x v="5"/>
    <n v="300"/>
    <n v="17.350000000000001"/>
    <n v="5205"/>
    <n v="7.45"/>
    <n v="2235"/>
    <n v="9.9000000000000021"/>
    <n v="2970"/>
    <n v="0.57060518731988474"/>
    <s v="C0013"/>
    <s v="Seraphina Sinclair"/>
    <s v="Jessica Foster"/>
    <x v="2"/>
    <x v="20"/>
    <s v="Wasilla"/>
    <x v="0"/>
    <x v="1"/>
    <x v="4"/>
    <n v="14"/>
    <x v="19"/>
  </r>
  <r>
    <x v="357"/>
    <n v="60736"/>
    <x v="2"/>
    <x v="2"/>
    <s v="TimelessElixir Anti-Wrinkle Serum 30m"/>
    <x v="1"/>
    <n v="150"/>
    <n v="25.3"/>
    <n v="3795"/>
    <n v="9.4"/>
    <n v="1410"/>
    <n v="15.9"/>
    <n v="2385"/>
    <n v="0.62845849802371545"/>
    <s v="C0064"/>
    <s v="DiamondElegance Beauty"/>
    <s v="Jessica Foster"/>
    <x v="2"/>
    <x v="20"/>
    <s v="Kodiak"/>
    <x v="0"/>
    <x v="1"/>
    <x v="4"/>
    <n v="14"/>
    <x v="19"/>
  </r>
  <r>
    <x v="357"/>
    <n v="60737"/>
    <x v="4"/>
    <x v="4"/>
    <s v="HydraBloom Hydrating Moisturizer 50ml"/>
    <x v="0"/>
    <n v="50"/>
    <n v="14.95"/>
    <n v="747.5"/>
    <n v="4.45"/>
    <n v="222.5"/>
    <n v="10.5"/>
    <n v="525"/>
    <n v="0.7023411371237458"/>
    <s v="C0031"/>
    <s v="StellarWings Incorporated"/>
    <s v="Matthew Walker"/>
    <x v="1"/>
    <x v="23"/>
    <s v="Atlanta"/>
    <x v="2"/>
    <x v="1"/>
    <x v="4"/>
    <n v="14"/>
    <x v="19"/>
  </r>
  <r>
    <x v="358"/>
    <n v="60738"/>
    <x v="25"/>
    <x v="25"/>
    <s v="PureFoam Renewing Cleanser 100ml"/>
    <x v="2"/>
    <n v="200"/>
    <n v="12.45"/>
    <n v="2490"/>
    <n v="5.2"/>
    <n v="1040"/>
    <n v="7.2499999999999991"/>
    <n v="1450"/>
    <n v="0.58232931726907633"/>
    <s v="C0101"/>
    <s v="TechnoCraft Corp."/>
    <s v="Samuel Moore"/>
    <x v="0"/>
    <x v="0"/>
    <s v="Roswell"/>
    <x v="0"/>
    <x v="1"/>
    <x v="4"/>
    <n v="17"/>
    <x v="19"/>
  </r>
  <r>
    <x v="358"/>
    <n v="60739"/>
    <x v="21"/>
    <x v="21"/>
    <s v="RadiantGlow Gel Cleanser 100ml"/>
    <x v="2"/>
    <n v="50"/>
    <n v="12.25"/>
    <n v="612.5"/>
    <n v="4.45"/>
    <n v="222.5"/>
    <n v="7.8"/>
    <n v="390"/>
    <n v="0.63673469387755099"/>
    <s v="C0004"/>
    <s v="Enchanted Silk Creations"/>
    <s v="David Carter"/>
    <x v="1"/>
    <x v="2"/>
    <s v="New York City"/>
    <x v="1"/>
    <x v="1"/>
    <x v="4"/>
    <n v="17"/>
    <x v="19"/>
  </r>
  <r>
    <x v="358"/>
    <n v="60740"/>
    <x v="0"/>
    <x v="0"/>
    <s v="HydraBloom Hydrating Moisturizer 100ml"/>
    <x v="0"/>
    <n v="150"/>
    <n v="24.85"/>
    <n v="3727.5"/>
    <n v="7.75"/>
    <n v="1162.5"/>
    <n v="17.100000000000001"/>
    <n v="2565"/>
    <n v="0.68812877263581484"/>
    <s v="C0058"/>
    <s v="Octavia Tate"/>
    <s v="Andrew Parker"/>
    <x v="3"/>
    <x v="36"/>
    <s v="Burlington"/>
    <x v="1"/>
    <x v="1"/>
    <x v="4"/>
    <n v="17"/>
    <x v="19"/>
  </r>
  <r>
    <x v="358"/>
    <n v="60741"/>
    <x v="45"/>
    <x v="45"/>
    <s v="CrystalClear Hyaluronic Boost 50ml"/>
    <x v="1"/>
    <n v="150"/>
    <n v="29.65"/>
    <n v="4447.5"/>
    <n v="10.75"/>
    <n v="1612.5"/>
    <n v="18.899999999999999"/>
    <n v="2835"/>
    <n v="0.63743676222596968"/>
    <s v="C0083"/>
    <s v="CrystalAura Cosmetix"/>
    <s v="Emily Clarke"/>
    <x v="3"/>
    <x v="9"/>
    <s v="Columbia"/>
    <x v="2"/>
    <x v="1"/>
    <x v="4"/>
    <n v="17"/>
    <x v="19"/>
  </r>
  <r>
    <x v="358"/>
    <n v="60742"/>
    <x v="4"/>
    <x v="4"/>
    <s v="HydraBloom Hydrating Moisturizer 50ml"/>
    <x v="0"/>
    <n v="200"/>
    <n v="14.95"/>
    <n v="2990"/>
    <n v="4.45"/>
    <n v="890"/>
    <n v="10.5"/>
    <n v="2100"/>
    <n v="0.7023411371237458"/>
    <s v="C0039"/>
    <s v="EtherealSilk Creations"/>
    <s v="Grace Allen"/>
    <x v="2"/>
    <x v="20"/>
    <s v="Juneau"/>
    <x v="0"/>
    <x v="1"/>
    <x v="4"/>
    <n v="17"/>
    <x v="19"/>
  </r>
  <r>
    <x v="358"/>
    <n v="60743"/>
    <x v="40"/>
    <x v="40"/>
    <s v="CalmBliss Soothing Toner 150ml"/>
    <x v="4"/>
    <n v="200"/>
    <n v="19.25"/>
    <n v="3850"/>
    <n v="6.55"/>
    <n v="1310"/>
    <n v="12.7"/>
    <n v="2540"/>
    <n v="0.65974025974025974"/>
    <s v="C0095"/>
    <s v="OpalBlossom Beauty"/>
    <s v="Jessica Foster"/>
    <x v="2"/>
    <x v="20"/>
    <s v="Seward"/>
    <x v="0"/>
    <x v="1"/>
    <x v="4"/>
    <n v="17"/>
    <x v="19"/>
  </r>
  <r>
    <x v="358"/>
    <n v="60744"/>
    <x v="4"/>
    <x v="4"/>
    <s v="HydraBloom Hydrating Moisturizer 50ml"/>
    <x v="0"/>
    <n v="150"/>
    <n v="14.95"/>
    <n v="2242.5"/>
    <n v="4.45"/>
    <n v="667.5"/>
    <n v="10.5"/>
    <n v="1575"/>
    <n v="0.7023411371237458"/>
    <s v="C0045"/>
    <s v="AuroraBlossom Essentials"/>
    <s v="Ashley Turner"/>
    <x v="2"/>
    <x v="13"/>
    <s v="Fresno"/>
    <x v="0"/>
    <x v="1"/>
    <x v="4"/>
    <n v="17"/>
    <x v="19"/>
  </r>
  <r>
    <x v="358"/>
    <n v="60745"/>
    <x v="57"/>
    <x v="57"/>
    <s v="CalmBliss Soothing Toner 200ml"/>
    <x v="4"/>
    <n v="150"/>
    <n v="25"/>
    <n v="3750"/>
    <n v="9.4"/>
    <n v="1410"/>
    <n v="15.6"/>
    <n v="2340"/>
    <n v="0.624"/>
    <s v="C0107"/>
    <s v="MoonlitNectar Beauty"/>
    <s v="Andrew Parker"/>
    <x v="3"/>
    <x v="45"/>
    <s v="Providence"/>
    <x v="1"/>
    <x v="1"/>
    <x v="4"/>
    <n v="17"/>
    <x v="19"/>
  </r>
  <r>
    <x v="359"/>
    <n v="60746"/>
    <x v="0"/>
    <x v="0"/>
    <s v="HydraBloom Hydrating Moisturizer 100ml"/>
    <x v="0"/>
    <n v="150"/>
    <n v="24.85"/>
    <n v="3727.5"/>
    <n v="7.75"/>
    <n v="1162.5"/>
    <n v="17.100000000000001"/>
    <n v="2565"/>
    <n v="0.68812877263581484"/>
    <s v="C0023"/>
    <s v="Rosy Hue Beauty"/>
    <s v="Benjamin Ingram"/>
    <x v="0"/>
    <x v="22"/>
    <s v="Boise"/>
    <x v="0"/>
    <x v="1"/>
    <x v="4"/>
    <n v="18"/>
    <x v="19"/>
  </r>
  <r>
    <x v="359"/>
    <n v="60747"/>
    <x v="20"/>
    <x v="20"/>
    <s v="VelvetSkin Renewing Scrub 100ml"/>
    <x v="7"/>
    <n v="100"/>
    <n v="20.849999999999998"/>
    <n v="2085"/>
    <n v="8.1999999999999993"/>
    <n v="820"/>
    <n v="12.649999999999999"/>
    <n v="1265"/>
    <n v="0.60671462829736211"/>
    <s v="C0080"/>
    <s v="EternalGlow Essentials"/>
    <s v="Samantha Mitchell"/>
    <x v="4"/>
    <x v="17"/>
    <s v="Cincinnati"/>
    <x v="3"/>
    <x v="1"/>
    <x v="4"/>
    <n v="18"/>
    <x v="19"/>
  </r>
  <r>
    <x v="359"/>
    <n v="60748"/>
    <x v="38"/>
    <x v="38"/>
    <s v="CrystalGlow Gentle Exfoliator 100ml"/>
    <x v="7"/>
    <n v="150"/>
    <n v="19.95"/>
    <n v="2992.5"/>
    <n v="7.45"/>
    <n v="1117.5"/>
    <n v="12.5"/>
    <n v="1875"/>
    <n v="0.62656641604010022"/>
    <s v="C0047"/>
    <s v="SilverWave Creations"/>
    <s v="Samuel Moore"/>
    <x v="0"/>
    <x v="0"/>
    <s v="Santa Fe"/>
    <x v="0"/>
    <x v="1"/>
    <x v="4"/>
    <n v="18"/>
    <x v="19"/>
  </r>
  <r>
    <x v="359"/>
    <n v="60749"/>
    <x v="14"/>
    <x v="14"/>
    <s v="DewDrop Hydration Sheet Mask"/>
    <x v="5"/>
    <n v="300"/>
    <n v="17.350000000000001"/>
    <n v="5205"/>
    <n v="7.45"/>
    <n v="2235"/>
    <n v="9.9000000000000021"/>
    <n v="2970"/>
    <n v="0.57060518731988474"/>
    <s v="C0078"/>
    <s v="CosmoLink Incorporated"/>
    <s v="William Jenkins"/>
    <x v="3"/>
    <x v="6"/>
    <s v="Jacksonville"/>
    <x v="2"/>
    <x v="1"/>
    <x v="4"/>
    <n v="18"/>
    <x v="19"/>
  </r>
  <r>
    <x v="359"/>
    <n v="60750"/>
    <x v="1"/>
    <x v="1"/>
    <s v="VitaGlow Brightening Serum 30ml"/>
    <x v="1"/>
    <n v="200"/>
    <n v="22.1"/>
    <n v="4420"/>
    <n v="7.6"/>
    <n v="1520"/>
    <n v="14.500000000000002"/>
    <n v="2900"/>
    <n v="0.65610859728506787"/>
    <s v="C0010"/>
    <s v="Aurora Flair Cosmetix"/>
    <s v="Jennifer Adams"/>
    <x v="1"/>
    <x v="10"/>
    <s v="Dallas"/>
    <x v="2"/>
    <x v="1"/>
    <x v="4"/>
    <n v="18"/>
    <x v="19"/>
  </r>
  <r>
    <x v="359"/>
    <n v="60751"/>
    <x v="29"/>
    <x v="29"/>
    <s v="VitaGlow Brightening Serum 15ml"/>
    <x v="1"/>
    <n v="100"/>
    <n v="16.25"/>
    <n v="1625"/>
    <n v="6.2"/>
    <n v="620"/>
    <n v="10.050000000000001"/>
    <n v="1005"/>
    <n v="0.61846153846153851"/>
    <s v="C0067"/>
    <s v="Oberon Sterling"/>
    <s v="Rachel Owens"/>
    <x v="4"/>
    <x v="16"/>
    <s v="Springfield"/>
    <x v="3"/>
    <x v="1"/>
    <x v="4"/>
    <n v="18"/>
    <x v="19"/>
  </r>
  <r>
    <x v="359"/>
    <n v="60752"/>
    <x v="10"/>
    <x v="10"/>
    <s v="LuminousGlow Tinted Sunscreen 50ml"/>
    <x v="3"/>
    <n v="300"/>
    <n v="16.95"/>
    <n v="5085"/>
    <n v="5.2"/>
    <n v="1560"/>
    <n v="11.75"/>
    <n v="3525"/>
    <n v="0.69321533923303835"/>
    <s v="C0033"/>
    <s v="ZenithGrove Solutions"/>
    <s v="Ava Franklin"/>
    <x v="1"/>
    <x v="26"/>
    <s v="Birmingham"/>
    <x v="2"/>
    <x v="1"/>
    <x v="4"/>
    <n v="18"/>
    <x v="19"/>
  </r>
  <r>
    <x v="359"/>
    <n v="60753"/>
    <x v="16"/>
    <x v="16"/>
    <s v="FreshWipe Cleansing Towelettes  80s"/>
    <x v="6"/>
    <n v="100"/>
    <n v="14.55"/>
    <n v="1455"/>
    <n v="6.55"/>
    <n v="655"/>
    <n v="8"/>
    <n v="800"/>
    <n v="0.54982817869415812"/>
    <s v="C0102"/>
    <s v="ZenithHaven Ventures"/>
    <s v="Samantha Mitchell"/>
    <x v="4"/>
    <x v="15"/>
    <s v="Lexington"/>
    <x v="2"/>
    <x v="1"/>
    <x v="4"/>
    <n v="18"/>
    <x v="19"/>
  </r>
  <r>
    <x v="359"/>
    <n v="60754"/>
    <x v="2"/>
    <x v="2"/>
    <s v="TimelessElixir Anti-Wrinkle Serum 30m"/>
    <x v="1"/>
    <n v="200"/>
    <n v="25.3"/>
    <n v="5060"/>
    <n v="9.4"/>
    <n v="1880"/>
    <n v="15.9"/>
    <n v="3180"/>
    <n v="0.62845849802371545"/>
    <s v="C0019"/>
    <s v="Delilah Prescott"/>
    <s v="Benjamin Lawson"/>
    <x v="1"/>
    <x v="25"/>
    <s v="Kansas City"/>
    <x v="3"/>
    <x v="1"/>
    <x v="4"/>
    <n v="18"/>
    <x v="19"/>
  </r>
  <r>
    <x v="360"/>
    <n v="60755"/>
    <x v="21"/>
    <x v="21"/>
    <s v="RadiantGlow Gel Cleanser 100ml"/>
    <x v="2"/>
    <n v="50"/>
    <n v="12.25"/>
    <n v="612.5"/>
    <n v="4.45"/>
    <n v="222.5"/>
    <n v="7.8"/>
    <n v="390"/>
    <n v="0.63673469387755099"/>
    <s v="C0072"/>
    <s v="BlossomLuxe Essentials"/>
    <s v="James Edwards"/>
    <x v="3"/>
    <x v="43"/>
    <s v="Philadelphia"/>
    <x v="1"/>
    <x v="1"/>
    <x v="4"/>
    <n v="19"/>
    <x v="19"/>
  </r>
  <r>
    <x v="360"/>
    <n v="60756"/>
    <x v="13"/>
    <x v="13"/>
    <s v="LuminousGlow Tinted Sunscreen 100ml"/>
    <x v="3"/>
    <n v="200"/>
    <n v="26.35"/>
    <n v="5270"/>
    <n v="9"/>
    <n v="1800"/>
    <n v="17.350000000000001"/>
    <n v="3470"/>
    <n v="0.65844402277039848"/>
    <s v="C0037"/>
    <s v="PureWhisper Essentials"/>
    <s v="Lauren King"/>
    <x v="4"/>
    <x v="18"/>
    <s v="Des Moines"/>
    <x v="3"/>
    <x v="1"/>
    <x v="4"/>
    <n v="19"/>
    <x v="19"/>
  </r>
  <r>
    <x v="360"/>
    <n v="60757"/>
    <x v="8"/>
    <x v="8"/>
    <s v="CrystalClear Hyaluronic Boost 30ml"/>
    <x v="1"/>
    <n v="150"/>
    <n v="19.100000000000001"/>
    <n v="2865"/>
    <n v="6.6"/>
    <n v="990"/>
    <n v="12.500000000000002"/>
    <n v="1875"/>
    <n v="0.65445026178010468"/>
    <s v="C0098"/>
    <s v="Persephone Harper"/>
    <s v="Benjamin Lawson"/>
    <x v="1"/>
    <x v="8"/>
    <s v="Springfield"/>
    <x v="3"/>
    <x v="1"/>
    <x v="4"/>
    <n v="19"/>
    <x v="19"/>
  </r>
  <r>
    <x v="360"/>
    <n v="60758"/>
    <x v="42"/>
    <x v="42"/>
    <s v="AquaFresh Hydrating Toner 200ml"/>
    <x v="4"/>
    <n v="50"/>
    <n v="19.600000000000001"/>
    <n v="980.00000000000011"/>
    <n v="6.6"/>
    <n v="330"/>
    <n v="13.000000000000002"/>
    <n v="650.00000000000011"/>
    <n v="0.66326530612244905"/>
    <s v="C0021"/>
    <s v="Horizon Luxe Ventures"/>
    <s v="William Jenkins"/>
    <x v="3"/>
    <x v="6"/>
    <s v="Orlando"/>
    <x v="2"/>
    <x v="1"/>
    <x v="4"/>
    <n v="19"/>
    <x v="19"/>
  </r>
  <r>
    <x v="360"/>
    <n v="60759"/>
    <x v="0"/>
    <x v="0"/>
    <s v="HydraBloom Hydrating Moisturizer 100ml"/>
    <x v="0"/>
    <n v="200"/>
    <n v="24.85"/>
    <n v="4970"/>
    <n v="7.75"/>
    <n v="1550"/>
    <n v="17.100000000000001"/>
    <n v="3420"/>
    <n v="0.68812877263581484"/>
    <s v="C0066"/>
    <s v="MoonlitBloom Creations"/>
    <s v="Daniel Nelson"/>
    <x v="0"/>
    <x v="3"/>
    <s v="Gillette"/>
    <x v="0"/>
    <x v="1"/>
    <x v="4"/>
    <n v="19"/>
    <x v="19"/>
  </r>
  <r>
    <x v="360"/>
    <n v="60760"/>
    <x v="4"/>
    <x v="4"/>
    <s v="HydraBloom Hydrating Moisturizer 50ml"/>
    <x v="0"/>
    <n v="100"/>
    <n v="14.95"/>
    <n v="1495"/>
    <n v="4.45"/>
    <n v="445"/>
    <n v="10.5"/>
    <n v="1050"/>
    <n v="0.7023411371237458"/>
    <s v="C0028"/>
    <s v="Thaddeus Nash"/>
    <s v="Christopher Green"/>
    <x v="0"/>
    <x v="21"/>
    <s v="Reno"/>
    <x v="0"/>
    <x v="1"/>
    <x v="4"/>
    <n v="19"/>
    <x v="19"/>
  </r>
  <r>
    <x v="360"/>
    <n v="60761"/>
    <x v="9"/>
    <x v="9"/>
    <s v="SilkSkin Lightweight Moisture Veil 30ml"/>
    <x v="0"/>
    <n v="50"/>
    <n v="9.1000000000000014"/>
    <n v="455.00000000000006"/>
    <n v="3.8"/>
    <n v="190"/>
    <n v="5.3000000000000016"/>
    <n v="265.00000000000006"/>
    <n v="0.58241758241758246"/>
    <s v="C0108"/>
    <s v="DiamondAura Luxe Skincare"/>
    <s v="Michael Evans"/>
    <x v="1"/>
    <x v="10"/>
    <s v="Galveston"/>
    <x v="2"/>
    <x v="1"/>
    <x v="4"/>
    <n v="19"/>
    <x v="19"/>
  </r>
  <r>
    <x v="361"/>
    <n v="60762"/>
    <x v="37"/>
    <x v="37"/>
    <s v="SunGuard Shield SPF 50+ 100ml"/>
    <x v="3"/>
    <n v="100"/>
    <n v="24.75"/>
    <n v="2475"/>
    <n v="7.75"/>
    <n v="775"/>
    <n v="17"/>
    <n v="1700"/>
    <n v="0.68686868686868685"/>
    <s v="C0042"/>
    <s v="Jasper Monroe"/>
    <s v="Nicholas Coleman"/>
    <x v="4"/>
    <x v="27"/>
    <s v="Detroit"/>
    <x v="3"/>
    <x v="1"/>
    <x v="4"/>
    <n v="20"/>
    <x v="19"/>
  </r>
  <r>
    <x v="361"/>
    <n v="60763"/>
    <x v="10"/>
    <x v="10"/>
    <s v="LuminousGlow Tinted Sunscreen 50ml"/>
    <x v="3"/>
    <n v="100"/>
    <n v="16.95"/>
    <n v="1695"/>
    <n v="5.2"/>
    <n v="520"/>
    <n v="11.75"/>
    <n v="1175"/>
    <n v="0.69321533923303835"/>
    <s v="C0099"/>
    <s v="SolarCrest Corp."/>
    <s v="James Edwards"/>
    <x v="3"/>
    <x v="43"/>
    <s v="Harrisburg"/>
    <x v="1"/>
    <x v="1"/>
    <x v="4"/>
    <n v="20"/>
    <x v="19"/>
  </r>
  <r>
    <x v="361"/>
    <n v="60764"/>
    <x v="1"/>
    <x v="1"/>
    <s v="VitaGlow Brightening Serum 30ml"/>
    <x v="1"/>
    <n v="100"/>
    <n v="22.1"/>
    <n v="2210"/>
    <n v="7.6"/>
    <n v="760"/>
    <n v="14.500000000000002"/>
    <n v="1450"/>
    <n v="0.65610859728506787"/>
    <s v="C0025"/>
    <s v="Eamon Nash"/>
    <s v="Samuel Moore"/>
    <x v="0"/>
    <x v="1"/>
    <s v="Tucson"/>
    <x v="0"/>
    <x v="1"/>
    <x v="4"/>
    <n v="20"/>
    <x v="19"/>
  </r>
  <r>
    <x v="361"/>
    <n v="60765"/>
    <x v="38"/>
    <x v="38"/>
    <s v="CrystalGlow Gentle Exfoliator 100ml"/>
    <x v="7"/>
    <n v="50"/>
    <n v="19.95"/>
    <n v="997.5"/>
    <n v="7.45"/>
    <n v="372.5"/>
    <n v="12.5"/>
    <n v="625"/>
    <n v="0.62656641604010022"/>
    <s v="C0091"/>
    <s v="NovaWave Enterprises"/>
    <s v="Jennifer Adams"/>
    <x v="1"/>
    <x v="10"/>
    <s v="Lubbock"/>
    <x v="2"/>
    <x v="1"/>
    <x v="4"/>
    <n v="20"/>
    <x v="19"/>
  </r>
  <r>
    <x v="361"/>
    <n v="60766"/>
    <x v="0"/>
    <x v="0"/>
    <s v="HydraBloom Hydrating Moisturizer 100ml"/>
    <x v="0"/>
    <n v="100"/>
    <n v="24.85"/>
    <n v="2485"/>
    <n v="7.75"/>
    <n v="775"/>
    <n v="17.100000000000001"/>
    <n v="1710"/>
    <n v="0.68812877263581484"/>
    <s v="C0051"/>
    <s v="InfinitiCraft Corp."/>
    <s v="William Jenkins"/>
    <x v="3"/>
    <x v="6"/>
    <s v="Tampa"/>
    <x v="2"/>
    <x v="1"/>
    <x v="4"/>
    <n v="20"/>
    <x v="19"/>
  </r>
  <r>
    <x v="361"/>
    <n v="60767"/>
    <x v="39"/>
    <x v="39"/>
    <s v="SunGuard Shield SPF 50+ 50ml"/>
    <x v="3"/>
    <n v="250"/>
    <n v="14.45"/>
    <n v="3612.5"/>
    <n v="4.45"/>
    <n v="1112.5"/>
    <n v="10"/>
    <n v="2500"/>
    <n v="0.69204152249134943"/>
    <s v="C0084"/>
    <s v="RadiantPetals Skincare"/>
    <s v="Joseph Simmons"/>
    <x v="4"/>
    <x v="28"/>
    <s v="Bismarck"/>
    <x v="3"/>
    <x v="1"/>
    <x v="4"/>
    <n v="20"/>
    <x v="19"/>
  </r>
  <r>
    <x v="362"/>
    <n v="60768"/>
    <x v="10"/>
    <x v="10"/>
    <s v="LuminousGlow Tinted Sunscreen 50ml"/>
    <x v="3"/>
    <n v="250"/>
    <n v="16.95"/>
    <n v="4237.5"/>
    <n v="5.2"/>
    <n v="1300"/>
    <n v="11.75"/>
    <n v="2937.5"/>
    <n v="0.69321533923303835"/>
    <s v="C0017"/>
    <s v="Seraphina Hart"/>
    <s v="David Carter"/>
    <x v="1"/>
    <x v="2"/>
    <s v="Buffalo"/>
    <x v="1"/>
    <x v="1"/>
    <x v="4"/>
    <n v="21"/>
    <x v="20"/>
  </r>
  <r>
    <x v="362"/>
    <n v="60769"/>
    <x v="44"/>
    <x v="44"/>
    <s v="ElixirMelt Makeup Remover Oil  100ml"/>
    <x v="6"/>
    <n v="100"/>
    <n v="5.1999999999999993"/>
    <n v="519.99999999999989"/>
    <n v="2.8"/>
    <n v="280"/>
    <n v="2.3999999999999995"/>
    <n v="239.99999999999989"/>
    <n v="0.4615384615384614"/>
    <s v="C0062"/>
    <s v="Nikolai Hayes"/>
    <s v="Benjamin Ingram"/>
    <x v="0"/>
    <x v="38"/>
    <s v="Billings"/>
    <x v="0"/>
    <x v="1"/>
    <x v="4"/>
    <n v="21"/>
    <x v="20"/>
  </r>
  <r>
    <x v="362"/>
    <n v="60770"/>
    <x v="6"/>
    <x v="6"/>
    <s v="CrystalClear Hyaluronic Boost 15ml"/>
    <x v="1"/>
    <n v="150"/>
    <n v="14.75"/>
    <n v="2212.5"/>
    <n v="5.45"/>
    <n v="817.5"/>
    <n v="9.3000000000000007"/>
    <n v="1395"/>
    <n v="0.63050847457627124"/>
    <s v="C0089"/>
    <s v="TerraFusion Group"/>
    <s v="Andrew Parker"/>
    <x v="3"/>
    <x v="36"/>
    <s v="Montpelier"/>
    <x v="1"/>
    <x v="1"/>
    <x v="4"/>
    <n v="21"/>
    <x v="20"/>
  </r>
  <r>
    <x v="362"/>
    <n v="60771"/>
    <x v="46"/>
    <x v="46"/>
    <s v="PorePurify Exfoliating Tonic 100ml"/>
    <x v="4"/>
    <n v="50"/>
    <n v="9.3000000000000007"/>
    <n v="465.00000000000006"/>
    <n v="3.8"/>
    <n v="190"/>
    <n v="5.5000000000000009"/>
    <n v="275.00000000000006"/>
    <n v="0.59139784946236562"/>
    <s v="C0040"/>
    <s v="Atticus Quinn"/>
    <s v="Emily Clarke"/>
    <x v="3"/>
    <x v="29"/>
    <s v="Charlotte"/>
    <x v="2"/>
    <x v="1"/>
    <x v="4"/>
    <n v="21"/>
    <x v="20"/>
  </r>
  <r>
    <x v="362"/>
    <n v="60772"/>
    <x v="8"/>
    <x v="8"/>
    <s v="CrystalClear Hyaluronic Boost 30ml"/>
    <x v="1"/>
    <n v="200"/>
    <n v="19.100000000000001"/>
    <n v="3820.0000000000005"/>
    <n v="6.6"/>
    <n v="1320"/>
    <n v="12.500000000000002"/>
    <n v="2500.0000000000005"/>
    <n v="0.65445026178010479"/>
    <s v="C0072"/>
    <s v="BlossomLuxe Essentials"/>
    <s v="James Edwards"/>
    <x v="3"/>
    <x v="43"/>
    <s v="Philadelphia"/>
    <x v="1"/>
    <x v="1"/>
    <x v="4"/>
    <n v="21"/>
    <x v="20"/>
  </r>
  <r>
    <x v="362"/>
    <n v="60773"/>
    <x v="59"/>
    <x v="59"/>
    <s v="PorePurify Exfoliating Tonic 200ml"/>
    <x v="4"/>
    <n v="150"/>
    <n v="21"/>
    <n v="3150"/>
    <n v="7.6"/>
    <n v="1140"/>
    <n v="13.4"/>
    <n v="2010"/>
    <n v="0.63809523809523805"/>
    <s v="C0037"/>
    <s v="PureWhisper Essentials"/>
    <s v="Lauren King"/>
    <x v="4"/>
    <x v="18"/>
    <s v="Des Moines"/>
    <x v="3"/>
    <x v="1"/>
    <x v="4"/>
    <n v="21"/>
    <x v="20"/>
  </r>
  <r>
    <x v="362"/>
    <n v="60774"/>
    <x v="32"/>
    <x v="32"/>
    <s v="AquaFresh Hydrating Toner 150ml"/>
    <x v="4"/>
    <n v="150"/>
    <n v="14.95"/>
    <n v="2242.5"/>
    <n v="4.45"/>
    <n v="667.5"/>
    <n v="10.5"/>
    <n v="1575"/>
    <n v="0.7023411371237458"/>
    <s v="C0105"/>
    <s v="TimelessBloom Luxe Skincare"/>
    <s v="Jennifer Adams"/>
    <x v="1"/>
    <x v="10"/>
    <s v="Corpus Christi"/>
    <x v="2"/>
    <x v="1"/>
    <x v="4"/>
    <n v="21"/>
    <x v="20"/>
  </r>
  <r>
    <x v="362"/>
    <n v="60775"/>
    <x v="43"/>
    <x v="43"/>
    <s v="PureFoam Renewing Cleanser 50ml"/>
    <x v="2"/>
    <n v="50"/>
    <n v="7"/>
    <n v="350"/>
    <n v="2.8"/>
    <n v="140"/>
    <n v="4.2"/>
    <n v="210"/>
    <n v="0.6"/>
    <s v="C0059"/>
    <s v="Eamon Kingsley"/>
    <s v="James Edwards"/>
    <x v="3"/>
    <x v="37"/>
    <s v="Newark"/>
    <x v="1"/>
    <x v="1"/>
    <x v="4"/>
    <n v="21"/>
    <x v="20"/>
  </r>
  <r>
    <x v="362"/>
    <n v="60776"/>
    <x v="10"/>
    <x v="10"/>
    <s v="LuminousGlow Tinted Sunscreen 50ml"/>
    <x v="3"/>
    <n v="250"/>
    <n v="16.95"/>
    <n v="4237.5"/>
    <n v="5.2"/>
    <n v="1300"/>
    <n v="11.75"/>
    <n v="2937.5"/>
    <n v="0.69321533923303835"/>
    <s v="C0014"/>
    <s v="Stellar Dynamo Corp."/>
    <s v="Olivia Harrison"/>
    <x v="3"/>
    <x v="14"/>
    <s v="Richmond"/>
    <x v="2"/>
    <x v="1"/>
    <x v="4"/>
    <n v="21"/>
    <x v="20"/>
  </r>
  <r>
    <x v="363"/>
    <n v="60777"/>
    <x v="0"/>
    <x v="0"/>
    <s v="HydraBloom Hydrating Moisturizer 100ml"/>
    <x v="0"/>
    <n v="50"/>
    <n v="24.85"/>
    <n v="1242.5"/>
    <n v="7.75"/>
    <n v="387.5"/>
    <n v="17.100000000000001"/>
    <n v="855"/>
    <n v="0.68812877263581484"/>
    <s v="C0093"/>
    <s v="BlossomFlair Skincare"/>
    <s v="Daniel Nelson"/>
    <x v="0"/>
    <x v="3"/>
    <s v="Rock Springs"/>
    <x v="0"/>
    <x v="1"/>
    <x v="4"/>
    <n v="24"/>
    <x v="20"/>
  </r>
  <r>
    <x v="363"/>
    <n v="60778"/>
    <x v="29"/>
    <x v="29"/>
    <s v="VitaGlow Brightening Serum 15ml"/>
    <x v="1"/>
    <n v="50"/>
    <n v="16.25"/>
    <n v="812.5"/>
    <n v="6.2"/>
    <n v="310"/>
    <n v="10.050000000000001"/>
    <n v="502.5"/>
    <n v="0.61846153846153851"/>
    <s v="C0027"/>
    <s v="PureHarbor Creations"/>
    <s v="Jennifer Adams"/>
    <x v="1"/>
    <x v="10"/>
    <s v="Austin"/>
    <x v="2"/>
    <x v="1"/>
    <x v="4"/>
    <n v="24"/>
    <x v="20"/>
  </r>
  <r>
    <x v="363"/>
    <n v="60779"/>
    <x v="33"/>
    <x v="33"/>
    <s v="GlowRevive Detox Clay Mask 100g"/>
    <x v="5"/>
    <n v="200"/>
    <n v="18.95"/>
    <n v="3790"/>
    <n v="8.1999999999999993"/>
    <n v="1640"/>
    <n v="10.75"/>
    <n v="2150"/>
    <n v="0.56728232189973615"/>
    <s v="C0088"/>
    <s v="BlueAegis Technologies"/>
    <s v="Grace Allen"/>
    <x v="2"/>
    <x v="20"/>
    <s v="Juneau"/>
    <x v="0"/>
    <x v="1"/>
    <x v="4"/>
    <n v="24"/>
    <x v="20"/>
  </r>
  <r>
    <x v="363"/>
    <n v="60780"/>
    <x v="10"/>
    <x v="10"/>
    <s v="LuminousGlow Tinted Sunscreen 50ml"/>
    <x v="3"/>
    <n v="250"/>
    <n v="16.95"/>
    <n v="4237.5"/>
    <n v="5.2"/>
    <n v="1300"/>
    <n v="11.75"/>
    <n v="2937.5"/>
    <n v="0.69321533923303835"/>
    <s v="C0009"/>
    <s v="Imelda Sinclair"/>
    <s v="William Jenkins"/>
    <x v="3"/>
    <x v="6"/>
    <s v="Miami"/>
    <x v="2"/>
    <x v="1"/>
    <x v="4"/>
    <n v="24"/>
    <x v="20"/>
  </r>
  <r>
    <x v="363"/>
    <n v="60781"/>
    <x v="20"/>
    <x v="20"/>
    <s v="VelvetSkin Renewing Scrub 100ml"/>
    <x v="7"/>
    <n v="50"/>
    <n v="20.849999999999998"/>
    <n v="1042.5"/>
    <n v="8.1999999999999993"/>
    <n v="410"/>
    <n v="12.649999999999999"/>
    <n v="632.5"/>
    <n v="0.60671462829736211"/>
    <s v="C0063"/>
    <s v="Amara Wilde"/>
    <s v="Michael Evans"/>
    <x v="1"/>
    <x v="10"/>
    <s v="San Antonio"/>
    <x v="2"/>
    <x v="1"/>
    <x v="4"/>
    <n v="24"/>
    <x v="20"/>
  </r>
  <r>
    <x v="363"/>
    <n v="60782"/>
    <x v="36"/>
    <x v="36"/>
    <s v="CrystalGlow Gentle Exfoliator 50ml"/>
    <x v="7"/>
    <n v="50"/>
    <n v="14.15"/>
    <n v="707.5"/>
    <n v="5.45"/>
    <n v="272.5"/>
    <n v="8.6999999999999993"/>
    <n v="435"/>
    <n v="0.61484098939929333"/>
    <s v="C0018"/>
    <s v="Lucian Kingsley"/>
    <s v="Lauren King"/>
    <x v="4"/>
    <x v="11"/>
    <s v="Sioux Falls"/>
    <x v="3"/>
    <x v="1"/>
    <x v="4"/>
    <n v="24"/>
    <x v="20"/>
  </r>
  <r>
    <x v="363"/>
    <n v="60783"/>
    <x v="8"/>
    <x v="8"/>
    <s v="CrystalClear Hyaluronic Boost 30ml"/>
    <x v="1"/>
    <n v="200"/>
    <n v="19.100000000000001"/>
    <n v="3820.0000000000005"/>
    <n v="6.6"/>
    <n v="1320"/>
    <n v="12.500000000000002"/>
    <n v="2500.0000000000005"/>
    <n v="0.65445026178010479"/>
    <s v="C0079"/>
    <s v="FusionDynamo Group"/>
    <s v="Rachel Owens"/>
    <x v="4"/>
    <x v="16"/>
    <s v="Peoria"/>
    <x v="3"/>
    <x v="1"/>
    <x v="4"/>
    <n v="24"/>
    <x v="20"/>
  </r>
  <r>
    <x v="364"/>
    <n v="60784"/>
    <x v="43"/>
    <x v="43"/>
    <s v="PureFoam Renewing Cleanser 50ml"/>
    <x v="2"/>
    <n v="50"/>
    <n v="7"/>
    <n v="350"/>
    <n v="2.8"/>
    <n v="140"/>
    <n v="4.2"/>
    <n v="210"/>
    <n v="0.6"/>
    <s v="C0041"/>
    <s v="Cassiopeia Dawson"/>
    <s v="Benjamin Lawson"/>
    <x v="1"/>
    <x v="5"/>
    <s v="Oklahoma City"/>
    <x v="2"/>
    <x v="1"/>
    <x v="4"/>
    <n v="25"/>
    <x v="20"/>
  </r>
  <r>
    <x v="364"/>
    <n v="60785"/>
    <x v="0"/>
    <x v="0"/>
    <s v="HydraBloom Hydrating Moisturizer 100ml"/>
    <x v="0"/>
    <n v="150"/>
    <n v="24.85"/>
    <n v="3727.5"/>
    <n v="7.75"/>
    <n v="1162.5"/>
    <n v="17.100000000000001"/>
    <n v="2565"/>
    <n v="0.68812877263581484"/>
    <s v="C0110"/>
    <s v="Cordelia Cassidy"/>
    <s v="Jessica Foster"/>
    <x v="2"/>
    <x v="20"/>
    <s v="Nome"/>
    <x v="0"/>
    <x v="1"/>
    <x v="4"/>
    <n v="25"/>
    <x v="20"/>
  </r>
  <r>
    <x v="364"/>
    <n v="60786"/>
    <x v="11"/>
    <x v="11"/>
    <s v="ClearSkies UV Defense SPF 30 100ml"/>
    <x v="3"/>
    <n v="250"/>
    <n v="32.549999999999997"/>
    <n v="8137.4999999999991"/>
    <n v="11.25"/>
    <n v="2812.5"/>
    <n v="21.299999999999997"/>
    <n v="5324.9999999999991"/>
    <n v="0.65437788018433174"/>
    <s v="C0052"/>
    <s v="OceanQuest Enterprises"/>
    <s v="Emily Clarke"/>
    <x v="3"/>
    <x v="9"/>
    <s v="Charleston"/>
    <x v="2"/>
    <x v="1"/>
    <x v="4"/>
    <n v="25"/>
    <x v="20"/>
  </r>
  <r>
    <x v="364"/>
    <n v="60787"/>
    <x v="21"/>
    <x v="21"/>
    <s v="RadiantGlow Gel Cleanser 100ml"/>
    <x v="2"/>
    <n v="150"/>
    <n v="12.25"/>
    <n v="1837.5"/>
    <n v="4.45"/>
    <n v="667.5"/>
    <n v="7.8"/>
    <n v="1170"/>
    <n v="0.63673469387755099"/>
    <s v="C0005"/>
    <s v="Rylan Callahan"/>
    <s v="Michael Evans"/>
    <x v="1"/>
    <x v="10"/>
    <s v="Houston"/>
    <x v="2"/>
    <x v="1"/>
    <x v="4"/>
    <n v="25"/>
    <x v="20"/>
  </r>
  <r>
    <x v="364"/>
    <n v="60788"/>
    <x v="21"/>
    <x v="21"/>
    <s v="RadiantGlow Gel Cleanser 100ml"/>
    <x v="2"/>
    <n v="150"/>
    <n v="12.25"/>
    <n v="1837.5"/>
    <n v="4.45"/>
    <n v="667.5"/>
    <n v="7.8"/>
    <n v="1170"/>
    <n v="0.63673469387755099"/>
    <s v="C0069"/>
    <s v="RadiantElixir Skincare"/>
    <s v="Olivia Harrison"/>
    <x v="3"/>
    <x v="39"/>
    <s v="Wilmington"/>
    <x v="2"/>
    <x v="1"/>
    <x v="4"/>
    <n v="25"/>
    <x v="20"/>
  </r>
  <r>
    <x v="364"/>
    <n v="60789"/>
    <x v="55"/>
    <x v="55"/>
    <s v="PureDerm Micro-Exfoliating Gel 50ml"/>
    <x v="7"/>
    <n v="50"/>
    <n v="17.649999999999999"/>
    <n v="882.49999999999989"/>
    <n v="7.55"/>
    <n v="377.5"/>
    <n v="10.099999999999998"/>
    <n v="504.99999999999989"/>
    <n v="0.57223796033994334"/>
    <s v="C0024"/>
    <s v="Moonlight Grace Essentials"/>
    <s v="Jessica Foster"/>
    <x v="2"/>
    <x v="20"/>
    <s v="Nome"/>
    <x v="0"/>
    <x v="1"/>
    <x v="4"/>
    <n v="25"/>
    <x v="20"/>
  </r>
  <r>
    <x v="364"/>
    <n v="60790"/>
    <x v="0"/>
    <x v="0"/>
    <s v="HydraBloom Hydrating Moisturizer 100ml"/>
    <x v="0"/>
    <n v="150"/>
    <n v="24.85"/>
    <n v="3727.5"/>
    <n v="7.75"/>
    <n v="1162.5"/>
    <n v="17.100000000000001"/>
    <n v="2565"/>
    <n v="0.68812877263581484"/>
    <s v="C0103"/>
    <s v="ThunderSphere Corp."/>
    <s v="Ashley Turner"/>
    <x v="2"/>
    <x v="13"/>
    <s v="Riverside"/>
    <x v="0"/>
    <x v="1"/>
    <x v="4"/>
    <n v="25"/>
    <x v="20"/>
  </r>
  <r>
    <x v="364"/>
    <n v="60791"/>
    <x v="10"/>
    <x v="10"/>
    <s v="LuminousGlow Tinted Sunscreen 50ml"/>
    <x v="3"/>
    <n v="100"/>
    <n v="16.95"/>
    <n v="1695"/>
    <n v="5.2"/>
    <n v="520"/>
    <n v="11.75"/>
    <n v="1175"/>
    <n v="0.69321533923303835"/>
    <s v="C0061"/>
    <s v="Aurelia Quinn"/>
    <s v="Mia Hughes"/>
    <x v="2"/>
    <x v="13"/>
    <s v="Oakland"/>
    <x v="0"/>
    <x v="1"/>
    <x v="4"/>
    <n v="25"/>
    <x v="20"/>
  </r>
  <r>
    <x v="365"/>
    <n v="60792"/>
    <x v="40"/>
    <x v="40"/>
    <s v="CalmBliss Soothing Toner 150ml"/>
    <x v="4"/>
    <n v="50"/>
    <n v="19.25"/>
    <n v="962.5"/>
    <n v="6.55"/>
    <n v="327.5"/>
    <n v="12.7"/>
    <n v="635"/>
    <n v="0.65974025974025974"/>
    <s v="C0007"/>
    <s v="Orion Sterling"/>
    <s v="Jessica Foster"/>
    <x v="2"/>
    <x v="20"/>
    <s v="Anchorage"/>
    <x v="0"/>
    <x v="1"/>
    <x v="4"/>
    <n v="26"/>
    <x v="20"/>
  </r>
  <r>
    <x v="365"/>
    <n v="60793"/>
    <x v="4"/>
    <x v="4"/>
    <s v="HydraBloom Hydrating Moisturizer 50ml"/>
    <x v="0"/>
    <n v="100"/>
    <n v="14.95"/>
    <n v="1495"/>
    <n v="4.45"/>
    <n v="445"/>
    <n v="10.5"/>
    <n v="1050"/>
    <n v="0.7023411371237458"/>
    <s v="C0077"/>
    <s v="EmeraldSphere Solutions"/>
    <s v="Grace Allen"/>
    <x v="2"/>
    <x v="20"/>
    <s v="Fairbanks"/>
    <x v="0"/>
    <x v="1"/>
    <x v="4"/>
    <n v="26"/>
    <x v="20"/>
  </r>
  <r>
    <x v="365"/>
    <n v="60794"/>
    <x v="7"/>
    <x v="7"/>
    <s v="AgelessAura Anti-Aging Moisturizer 50ml"/>
    <x v="0"/>
    <n v="200"/>
    <n v="18.549999999999997"/>
    <n v="3709.9999999999995"/>
    <n v="6.55"/>
    <n v="1310"/>
    <n v="11.999999999999996"/>
    <n v="2399.9999999999995"/>
    <n v="0.64690026954177893"/>
    <s v="C0096"/>
    <s v="DivinePearl Skincare"/>
    <s v="Christopher Green"/>
    <x v="0"/>
    <x v="35"/>
    <s v="Provo"/>
    <x v="0"/>
    <x v="1"/>
    <x v="4"/>
    <n v="26"/>
    <x v="20"/>
  </r>
  <r>
    <x v="365"/>
    <n v="60795"/>
    <x v="19"/>
    <x v="19"/>
    <s v="ClearSkies UV Defense SPF 30 30ml"/>
    <x v="3"/>
    <n v="250"/>
    <n v="11.299999999999999"/>
    <n v="2824.9999999999995"/>
    <n v="4.7"/>
    <n v="1175"/>
    <n v="6.5999999999999988"/>
    <n v="1649.9999999999995"/>
    <n v="0.5840707964601769"/>
    <s v="C0038"/>
    <s v="StarryGrace Luxe Skincare"/>
    <s v="Olivia Harrison"/>
    <x v="3"/>
    <x v="7"/>
    <s v="Baltimore"/>
    <x v="2"/>
    <x v="1"/>
    <x v="4"/>
    <n v="26"/>
    <x v="20"/>
  </r>
  <r>
    <x v="365"/>
    <n v="60796"/>
    <x v="21"/>
    <x v="21"/>
    <s v="RadiantGlow Gel Cleanser 100ml"/>
    <x v="2"/>
    <n v="100"/>
    <n v="12.25"/>
    <n v="1225"/>
    <n v="4.45"/>
    <n v="445"/>
    <n v="7.8"/>
    <n v="780"/>
    <n v="0.63673469387755099"/>
    <s v="C0084"/>
    <s v="RadiantPetals Skincare"/>
    <s v="Joseph Simmons"/>
    <x v="4"/>
    <x v="28"/>
    <s v="Bismarck"/>
    <x v="3"/>
    <x v="1"/>
    <x v="4"/>
    <n v="26"/>
    <x v="20"/>
  </r>
  <r>
    <x v="365"/>
    <n v="60797"/>
    <x v="23"/>
    <x v="23"/>
    <s v="RadiantGlow Gel Cleanser 50ml"/>
    <x v="2"/>
    <n v="100"/>
    <n v="4.7"/>
    <n v="470"/>
    <n v="2.2999999999999998"/>
    <n v="230"/>
    <n v="2.4000000000000004"/>
    <n v="240"/>
    <n v="0.51063829787234039"/>
    <s v="C0057"/>
    <s v="Phineas Dawson"/>
    <s v="Nicholas Coleman"/>
    <x v="4"/>
    <x v="34"/>
    <s v="Indianapolis"/>
    <x v="3"/>
    <x v="1"/>
    <x v="4"/>
    <n v="26"/>
    <x v="20"/>
  </r>
  <r>
    <x v="366"/>
    <n v="60798"/>
    <x v="14"/>
    <x v="14"/>
    <s v="DewDrop Hydration Sheet Mask"/>
    <x v="5"/>
    <n v="100"/>
    <n v="17.350000000000001"/>
    <n v="1735.0000000000002"/>
    <n v="7.45"/>
    <n v="745"/>
    <n v="9.9000000000000021"/>
    <n v="990.00000000000023"/>
    <n v="0.57060518731988474"/>
    <s v="C0012"/>
    <s v="Radiant Craft Incorporated"/>
    <s v="Samuel Moore"/>
    <x v="0"/>
    <x v="1"/>
    <s v="Phoenix"/>
    <x v="0"/>
    <x v="1"/>
    <x v="4"/>
    <n v="27"/>
    <x v="20"/>
  </r>
  <r>
    <x v="366"/>
    <n v="60799"/>
    <x v="39"/>
    <x v="39"/>
    <s v="SunGuard Shield SPF 50+ 50ml"/>
    <x v="3"/>
    <n v="250"/>
    <n v="14.45"/>
    <n v="3612.5"/>
    <n v="4.45"/>
    <n v="1112.5"/>
    <n v="10"/>
    <n v="2500"/>
    <n v="0.69204152249134943"/>
    <s v="C0068"/>
    <s v="IvoryRadiance Cosmetix"/>
    <s v="Olivia Harrison"/>
    <x v="3"/>
    <x v="7"/>
    <s v="Annapolis"/>
    <x v="2"/>
    <x v="1"/>
    <x v="4"/>
    <n v="27"/>
    <x v="20"/>
  </r>
  <r>
    <x v="366"/>
    <n v="60800"/>
    <x v="13"/>
    <x v="13"/>
    <s v="LuminousGlow Tinted Sunscreen 100ml"/>
    <x v="3"/>
    <n v="50"/>
    <n v="26.35"/>
    <n v="1317.5"/>
    <n v="9"/>
    <n v="450"/>
    <n v="17.350000000000001"/>
    <n v="867.5"/>
    <n v="0.65844402277039848"/>
    <s v="C0099"/>
    <s v="SolarCrest Corp."/>
    <s v="James Edwards"/>
    <x v="3"/>
    <x v="43"/>
    <s v="Harrisburg"/>
    <x v="1"/>
    <x v="1"/>
    <x v="4"/>
    <n v="27"/>
    <x v="20"/>
  </r>
  <r>
    <x v="366"/>
    <n v="60801"/>
    <x v="23"/>
    <x v="23"/>
    <s v="RadiantGlow Gel Cleanser 50ml"/>
    <x v="2"/>
    <n v="100"/>
    <n v="4.7"/>
    <n v="470"/>
    <n v="2.2999999999999998"/>
    <n v="230"/>
    <n v="2.4000000000000004"/>
    <n v="240"/>
    <n v="0.51063829787234039"/>
    <s v="C0022"/>
    <s v="Pinnacle Sphere Corp."/>
    <s v="Victoria Reed"/>
    <x v="2"/>
    <x v="4"/>
    <s v="Portland"/>
    <x v="0"/>
    <x v="1"/>
    <x v="4"/>
    <n v="27"/>
    <x v="20"/>
  </r>
  <r>
    <x v="366"/>
    <n v="60802"/>
    <x v="1"/>
    <x v="1"/>
    <s v="VitaGlow Brightening Serum 30ml"/>
    <x v="1"/>
    <n v="100"/>
    <n v="22.1"/>
    <n v="2210"/>
    <n v="7.6"/>
    <n v="760"/>
    <n v="14.500000000000002"/>
    <n v="1450"/>
    <n v="0.65610859728506787"/>
    <s v="C0076"/>
    <s v="ThunderWave Technologies"/>
    <s v="Andrew Parker"/>
    <x v="3"/>
    <x v="42"/>
    <s v="Boston"/>
    <x v="1"/>
    <x v="1"/>
    <x v="4"/>
    <n v="27"/>
    <x v="20"/>
  </r>
  <r>
    <x v="366"/>
    <n v="60803"/>
    <x v="23"/>
    <x v="23"/>
    <s v="RadiantGlow Gel Cleanser 50ml"/>
    <x v="2"/>
    <n v="100"/>
    <n v="4.7"/>
    <n v="470"/>
    <n v="2.2999999999999998"/>
    <n v="230"/>
    <n v="2.4000000000000004"/>
    <n v="240"/>
    <n v="0.51063829787234039"/>
    <s v="C0034"/>
    <s v="Cassian Winters"/>
    <s v="David Carter"/>
    <x v="1"/>
    <x v="2"/>
    <s v="Albany"/>
    <x v="1"/>
    <x v="1"/>
    <x v="4"/>
    <n v="27"/>
    <x v="20"/>
  </r>
  <r>
    <x v="366"/>
    <n v="60804"/>
    <x v="42"/>
    <x v="42"/>
    <s v="AquaFresh Hydrating Toner 200ml"/>
    <x v="4"/>
    <n v="100"/>
    <n v="19.600000000000001"/>
    <n v="1960.0000000000002"/>
    <n v="6.6"/>
    <n v="660"/>
    <n v="13.000000000000002"/>
    <n v="1300.0000000000002"/>
    <n v="0.66326530612244905"/>
    <s v="C0104"/>
    <s v="PearlSilk Beauty"/>
    <s v="Ava Franklin"/>
    <x v="1"/>
    <x v="12"/>
    <s v="Baton Rouge"/>
    <x v="2"/>
    <x v="1"/>
    <x v="4"/>
    <n v="27"/>
    <x v="20"/>
  </r>
  <r>
    <x v="366"/>
    <n v="60805"/>
    <x v="1"/>
    <x v="1"/>
    <s v="VitaGlow Brightening Serum 30ml"/>
    <x v="1"/>
    <n v="200"/>
    <n v="22.1"/>
    <n v="4420"/>
    <n v="7.6"/>
    <n v="1520"/>
    <n v="14.500000000000002"/>
    <n v="2900"/>
    <n v="0.65610859728506787"/>
    <s v="C0003"/>
    <s v="Rosy Flair Beauty"/>
    <s v="Elizabeth Young"/>
    <x v="2"/>
    <x v="13"/>
    <s v="Los Angeles"/>
    <x v="0"/>
    <x v="1"/>
    <x v="4"/>
    <n v="27"/>
    <x v="20"/>
  </r>
  <r>
    <x v="366"/>
    <n v="60806"/>
    <x v="4"/>
    <x v="4"/>
    <s v="HydraBloom Hydrating Moisturizer 50ml"/>
    <x v="0"/>
    <n v="200"/>
    <n v="14.95"/>
    <n v="2990"/>
    <n v="4.45"/>
    <n v="890"/>
    <n v="10.5"/>
    <n v="2100"/>
    <n v="0.7023411371237458"/>
    <s v="C0067"/>
    <s v="Oberon Sterling"/>
    <s v="Rachel Owens"/>
    <x v="4"/>
    <x v="16"/>
    <s v="Springfield"/>
    <x v="3"/>
    <x v="1"/>
    <x v="4"/>
    <n v="27"/>
    <x v="20"/>
  </r>
  <r>
    <x v="367"/>
    <n v="60807"/>
    <x v="10"/>
    <x v="10"/>
    <s v="LuminousGlow Tinted Sunscreen 50ml"/>
    <x v="3"/>
    <n v="100"/>
    <n v="16.95"/>
    <n v="1695"/>
    <n v="5.2"/>
    <n v="520"/>
    <n v="11.75"/>
    <n v="1175"/>
    <n v="0.69321533923303835"/>
    <s v="C0026"/>
    <s v="Golden Aura Creations"/>
    <s v="Samuel Moore"/>
    <x v="0"/>
    <x v="0"/>
    <s v="Albuquerque"/>
    <x v="0"/>
    <x v="1"/>
    <x v="4"/>
    <n v="28"/>
    <x v="21"/>
  </r>
  <r>
    <x v="367"/>
    <n v="60808"/>
    <x v="30"/>
    <x v="30"/>
    <s v="PurePurge Micellar Cleansing Water 200ml"/>
    <x v="6"/>
    <n v="50"/>
    <n v="18.45"/>
    <n v="922.5"/>
    <n v="7.75"/>
    <n v="387.5"/>
    <n v="10.7"/>
    <n v="535"/>
    <n v="0.57994579945799463"/>
    <s v="C0115"/>
    <s v="BlossomWhisper Cosmetics"/>
    <s v="Andrew Parker"/>
    <x v="3"/>
    <x v="46"/>
    <s v="Portland"/>
    <x v="1"/>
    <x v="1"/>
    <x v="4"/>
    <n v="28"/>
    <x v="21"/>
  </r>
  <r>
    <x v="367"/>
    <n v="60809"/>
    <x v="23"/>
    <x v="23"/>
    <s v="RadiantGlow Gel Cleanser 50ml"/>
    <x v="2"/>
    <n v="150"/>
    <n v="4.7"/>
    <n v="705"/>
    <n v="2.2999999999999998"/>
    <n v="345"/>
    <n v="2.4000000000000004"/>
    <n v="360"/>
    <n v="0.51063829787234039"/>
    <s v="C0011"/>
    <s v="Celestial Silk Luxe Skincare"/>
    <s v="Joseph Simmons"/>
    <x v="4"/>
    <x v="19"/>
    <s v="Minneapolis"/>
    <x v="3"/>
    <x v="1"/>
    <x v="4"/>
    <n v="28"/>
    <x v="21"/>
  </r>
  <r>
    <x v="367"/>
    <n v="60810"/>
    <x v="12"/>
    <x v="12"/>
    <s v="PorePurify Exfoliating Tonic 150ml"/>
    <x v="4"/>
    <n v="150"/>
    <n v="15.95"/>
    <n v="2392.5"/>
    <n v="5.2"/>
    <n v="780"/>
    <n v="10.75"/>
    <n v="1612.5"/>
    <n v="0.6739811912225705"/>
    <s v="C0056"/>
    <s v="Imogen West"/>
    <s v="Ava Franklin"/>
    <x v="1"/>
    <x v="33"/>
    <s v="Little Rock"/>
    <x v="2"/>
    <x v="1"/>
    <x v="4"/>
    <n v="28"/>
    <x v="21"/>
  </r>
  <r>
    <x v="367"/>
    <n v="60811"/>
    <x v="3"/>
    <x v="3"/>
    <s v="RadiantGlow Gel Cleanser 200ml"/>
    <x v="2"/>
    <n v="150"/>
    <n v="20.350000000000001"/>
    <n v="3052.5"/>
    <n v="7.75"/>
    <n v="1162.5"/>
    <n v="12.600000000000001"/>
    <n v="1890"/>
    <n v="0.61916461916461918"/>
    <s v="C0086"/>
    <s v="SparklingNova Corp."/>
    <s v="Jennifer Adams"/>
    <x v="1"/>
    <x v="10"/>
    <s v="Amarillo"/>
    <x v="2"/>
    <x v="1"/>
    <x v="4"/>
    <n v="28"/>
    <x v="21"/>
  </r>
  <r>
    <x v="367"/>
    <n v="60812"/>
    <x v="16"/>
    <x v="16"/>
    <s v="FreshWipe Cleansing Towelettes  80s"/>
    <x v="6"/>
    <n v="50"/>
    <n v="14.55"/>
    <n v="727.5"/>
    <n v="6.55"/>
    <n v="327.5"/>
    <n v="8"/>
    <n v="400"/>
    <n v="0.54982817869415812"/>
    <s v="C0030"/>
    <s v="BlossomRadiance Essentials"/>
    <s v="Michael Evans"/>
    <x v="1"/>
    <x v="10"/>
    <s v="San Antonio"/>
    <x v="2"/>
    <x v="1"/>
    <x v="4"/>
    <n v="28"/>
    <x v="21"/>
  </r>
  <r>
    <x v="367"/>
    <n v="60813"/>
    <x v="8"/>
    <x v="8"/>
    <s v="CrystalClear Hyaluronic Boost 30ml"/>
    <x v="1"/>
    <n v="200"/>
    <n v="19.100000000000001"/>
    <n v="3820.0000000000005"/>
    <n v="6.6"/>
    <n v="1320"/>
    <n v="12.500000000000002"/>
    <n v="2500.0000000000005"/>
    <n v="0.65445026178010479"/>
    <s v="C0073"/>
    <s v="Atlas Kingsley"/>
    <s v="David Carter"/>
    <x v="1"/>
    <x v="2"/>
    <s v="Rochester"/>
    <x v="1"/>
    <x v="1"/>
    <x v="4"/>
    <n v="28"/>
    <x v="21"/>
  </r>
  <r>
    <x v="367"/>
    <n v="60814"/>
    <x v="49"/>
    <x v="49"/>
    <s v="TimelessElixir Anti-Wrinkle Serum 50ml"/>
    <x v="1"/>
    <n v="50"/>
    <n v="37.549999999999997"/>
    <n v="1877.4999999999998"/>
    <n v="14.25"/>
    <n v="712.5"/>
    <n v="23.299999999999997"/>
    <n v="1164.9999999999998"/>
    <n v="0.62050599201065237"/>
    <s v="C0044"/>
    <s v="OpulentElixir Beauty"/>
    <s v="David Carter"/>
    <x v="1"/>
    <x v="2"/>
    <s v="Syracuse"/>
    <x v="1"/>
    <x v="1"/>
    <x v="4"/>
    <n v="28"/>
    <x v="21"/>
  </r>
  <r>
    <x v="368"/>
    <n v="60815"/>
    <x v="4"/>
    <x v="4"/>
    <s v="HydraBloom Hydrating Moisturizer 50ml"/>
    <x v="0"/>
    <n v="100"/>
    <n v="14.95"/>
    <n v="1495"/>
    <n v="4.45"/>
    <n v="445"/>
    <n v="10.5"/>
    <n v="1050"/>
    <n v="0.7023411371237458"/>
    <s v="C0100"/>
    <s v="AquaPulse Creations"/>
    <s v="Samantha Mitchell"/>
    <x v="4"/>
    <x v="17"/>
    <s v="Toledo"/>
    <x v="3"/>
    <x v="1"/>
    <x v="4"/>
    <n v="31"/>
    <x v="21"/>
  </r>
  <r>
    <x v="368"/>
    <n v="60816"/>
    <x v="50"/>
    <x v="50"/>
    <s v="SilkSkin Lightweight Moisture Veil 50ml"/>
    <x v="0"/>
    <n v="150"/>
    <n v="16.349999999999998"/>
    <n v="2452.4999999999995"/>
    <n v="5.2"/>
    <n v="780"/>
    <n v="11.149999999999999"/>
    <n v="1672.4999999999995"/>
    <n v="0.68195718654434245"/>
    <s v="C0008"/>
    <s v="Serenity Sinclair"/>
    <s v="Ashley Turner"/>
    <x v="2"/>
    <x v="13"/>
    <s v="San Francisco"/>
    <x v="0"/>
    <x v="1"/>
    <x v="4"/>
    <n v="31"/>
    <x v="21"/>
  </r>
  <r>
    <x v="368"/>
    <n v="60817"/>
    <x v="0"/>
    <x v="0"/>
    <s v="HydraBloom Hydrating Moisturizer 100ml"/>
    <x v="0"/>
    <n v="50"/>
    <n v="24.85"/>
    <n v="1242.5"/>
    <n v="7.75"/>
    <n v="387.5"/>
    <n v="17.100000000000001"/>
    <n v="855"/>
    <n v="0.68812877263581484"/>
    <s v="C0065"/>
    <s v="CelestialGlow Essentials"/>
    <s v="Benjamin Lawson"/>
    <x v="1"/>
    <x v="25"/>
    <s v="Kansas City"/>
    <x v="3"/>
    <x v="1"/>
    <x v="4"/>
    <n v="31"/>
    <x v="21"/>
  </r>
  <r>
    <x v="368"/>
    <n v="60818"/>
    <x v="4"/>
    <x v="4"/>
    <s v="HydraBloom Hydrating Moisturizer 50ml"/>
    <x v="0"/>
    <n v="50"/>
    <n v="14.95"/>
    <n v="747.5"/>
    <n v="4.45"/>
    <n v="222.5"/>
    <n v="10.5"/>
    <n v="525"/>
    <n v="0.7023411371237458"/>
    <s v="C0020"/>
    <s v="Lyric Davenport"/>
    <s v="Elizabeth Young"/>
    <x v="2"/>
    <x v="13"/>
    <s v="San Diego"/>
    <x v="0"/>
    <x v="1"/>
    <x v="4"/>
    <n v="31"/>
    <x v="21"/>
  </r>
  <r>
    <x v="368"/>
    <n v="60819"/>
    <x v="1"/>
    <x v="1"/>
    <s v="VitaGlow Brightening Serum 30ml"/>
    <x v="1"/>
    <n v="100"/>
    <n v="22.1"/>
    <n v="2210"/>
    <n v="7.6"/>
    <n v="760"/>
    <n v="14.500000000000002"/>
    <n v="1450"/>
    <n v="0.65610859728506787"/>
    <s v="C0074"/>
    <s v="Seraphina Wilde"/>
    <s v="Lauren King"/>
    <x v="4"/>
    <x v="41"/>
    <s v="Lincoln"/>
    <x v="3"/>
    <x v="1"/>
    <x v="4"/>
    <n v="31"/>
    <x v="21"/>
  </r>
  <r>
    <x v="368"/>
    <n v="60820"/>
    <x v="14"/>
    <x v="14"/>
    <s v="DewDrop Hydration Sheet Mask"/>
    <x v="5"/>
    <n v="300"/>
    <n v="17.350000000000001"/>
    <n v="5205"/>
    <n v="7.45"/>
    <n v="2235"/>
    <n v="9.9000000000000021"/>
    <n v="2970"/>
    <n v="0.57060518731988474"/>
    <s v="C0032"/>
    <s v="AquaFusion Incorporated"/>
    <s v="Ashley Turner"/>
    <x v="2"/>
    <x v="13"/>
    <s v="San Jose"/>
    <x v="0"/>
    <x v="1"/>
    <x v="4"/>
    <n v="31"/>
    <x v="21"/>
  </r>
  <r>
    <x v="368"/>
    <n v="60821"/>
    <x v="4"/>
    <x v="4"/>
    <s v="HydraBloom Hydrating Moisturizer 50ml"/>
    <x v="0"/>
    <n v="200"/>
    <n v="14.95"/>
    <n v="2990"/>
    <n v="4.45"/>
    <n v="890"/>
    <n v="10.5"/>
    <n v="2100"/>
    <n v="0.7023411371237458"/>
    <s v="C0142"/>
    <s v="GlamourWave Products"/>
    <s v="Grace Allen"/>
    <x v="2"/>
    <x v="20"/>
    <s v="Palmer"/>
    <x v="0"/>
    <x v="1"/>
    <x v="4"/>
    <n v="31"/>
    <x v="21"/>
  </r>
  <r>
    <x v="369"/>
    <n v="60822"/>
    <x v="53"/>
    <x v="53"/>
    <s v="DreamSoothe Overnight Mask 100g"/>
    <x v="5"/>
    <n v="50"/>
    <n v="21.75"/>
    <n v="1087.5"/>
    <n v="9.5500000000000007"/>
    <n v="477.5"/>
    <n v="12.2"/>
    <n v="610"/>
    <n v="0.56091954022988511"/>
    <s v="C0034"/>
    <s v="Cassian Winters"/>
    <s v="David Carter"/>
    <x v="1"/>
    <x v="2"/>
    <s v="Albany"/>
    <x v="1"/>
    <x v="1"/>
    <x v="5"/>
    <n v="1"/>
    <x v="21"/>
  </r>
  <r>
    <x v="369"/>
    <n v="60823"/>
    <x v="7"/>
    <x v="7"/>
    <s v="AgelessAura Anti-Aging Moisturizer 50ml"/>
    <x v="0"/>
    <n v="150"/>
    <n v="18.549999999999997"/>
    <n v="2782.4999999999995"/>
    <n v="6.55"/>
    <n v="982.5"/>
    <n v="11.999999999999996"/>
    <n v="1799.9999999999995"/>
    <n v="0.64690026954177893"/>
    <s v="C0112"/>
    <s v="Zara Winters"/>
    <s v="Olivia Harrison"/>
    <x v="3"/>
    <x v="14"/>
    <s v="Norfolk"/>
    <x v="2"/>
    <x v="1"/>
    <x v="5"/>
    <n v="1"/>
    <x v="21"/>
  </r>
  <r>
    <x v="369"/>
    <n v="60824"/>
    <x v="33"/>
    <x v="33"/>
    <s v="GlowRevive Detox Clay Mask 100g"/>
    <x v="5"/>
    <n v="150"/>
    <n v="18.95"/>
    <n v="2842.5"/>
    <n v="8.1999999999999993"/>
    <n v="1230"/>
    <n v="10.75"/>
    <n v="1612.5"/>
    <n v="0.56728232189973615"/>
    <s v="C0045"/>
    <s v="AuroraBlossom Essentials"/>
    <s v="Ashley Turner"/>
    <x v="2"/>
    <x v="13"/>
    <s v="Fresno"/>
    <x v="0"/>
    <x v="1"/>
    <x v="5"/>
    <n v="1"/>
    <x v="21"/>
  </r>
  <r>
    <x v="369"/>
    <n v="60825"/>
    <x v="2"/>
    <x v="2"/>
    <s v="TimelessElixir Anti-Wrinkle Serum 30m"/>
    <x v="1"/>
    <n v="200"/>
    <n v="25.3"/>
    <n v="5060"/>
    <n v="9.4"/>
    <n v="1880"/>
    <n v="15.9"/>
    <n v="3180"/>
    <n v="0.62845849802371545"/>
    <s v="C0089"/>
    <s v="TerraFusion Group"/>
    <s v="Andrew Parker"/>
    <x v="3"/>
    <x v="36"/>
    <s v="Montpelier"/>
    <x v="1"/>
    <x v="1"/>
    <x v="5"/>
    <n v="1"/>
    <x v="21"/>
  </r>
  <r>
    <x v="369"/>
    <n v="60826"/>
    <x v="4"/>
    <x v="4"/>
    <s v="HydraBloom Hydrating Moisturizer 50ml"/>
    <x v="0"/>
    <n v="50"/>
    <n v="14.95"/>
    <n v="747.5"/>
    <n v="4.45"/>
    <n v="222.5"/>
    <n v="10.5"/>
    <n v="525"/>
    <n v="0.7023411371237458"/>
    <s v="C0023"/>
    <s v="Rosy Hue Beauty"/>
    <s v="Benjamin Ingram"/>
    <x v="0"/>
    <x v="22"/>
    <s v="Boise"/>
    <x v="0"/>
    <x v="1"/>
    <x v="5"/>
    <n v="1"/>
    <x v="21"/>
  </r>
  <r>
    <x v="369"/>
    <n v="60827"/>
    <x v="0"/>
    <x v="0"/>
    <s v="HydraBloom Hydrating Moisturizer 100ml"/>
    <x v="0"/>
    <n v="50"/>
    <n v="24.85"/>
    <n v="1242.5"/>
    <n v="7.75"/>
    <n v="387.5"/>
    <n v="17.100000000000001"/>
    <n v="855"/>
    <n v="0.68812877263581484"/>
    <s v="C0076"/>
    <s v="ThunderWave Technologies"/>
    <s v="Andrew Parker"/>
    <x v="3"/>
    <x v="42"/>
    <s v="Boston"/>
    <x v="1"/>
    <x v="1"/>
    <x v="5"/>
    <n v="1"/>
    <x v="21"/>
  </r>
  <r>
    <x v="369"/>
    <n v="60828"/>
    <x v="8"/>
    <x v="8"/>
    <s v="CrystalClear Hyaluronic Boost 30ml"/>
    <x v="1"/>
    <n v="150"/>
    <n v="19.100000000000001"/>
    <n v="2865"/>
    <n v="6.6"/>
    <n v="990"/>
    <n v="12.500000000000002"/>
    <n v="1875"/>
    <n v="0.65445026178010468"/>
    <s v="C0128"/>
    <s v="SolarFlare Ventures"/>
    <s v="Matthew Walker"/>
    <x v="1"/>
    <x v="23"/>
    <s v="Augusta"/>
    <x v="2"/>
    <x v="1"/>
    <x v="5"/>
    <n v="1"/>
    <x v="21"/>
  </r>
  <r>
    <x v="369"/>
    <n v="60829"/>
    <x v="32"/>
    <x v="32"/>
    <s v="AquaFresh Hydrating Toner 150ml"/>
    <x v="4"/>
    <n v="50"/>
    <n v="14.95"/>
    <n v="747.5"/>
    <n v="4.45"/>
    <n v="222.5"/>
    <n v="10.5"/>
    <n v="525"/>
    <n v="0.7023411371237458"/>
    <s v="C0007"/>
    <s v="Orion Sterling"/>
    <s v="Jessica Foster"/>
    <x v="2"/>
    <x v="20"/>
    <s v="Anchorage"/>
    <x v="0"/>
    <x v="1"/>
    <x v="5"/>
    <n v="1"/>
    <x v="21"/>
  </r>
  <r>
    <x v="369"/>
    <n v="60830"/>
    <x v="22"/>
    <x v="22"/>
    <s v="PurePurge Micellar Cleansing Water 150ml"/>
    <x v="6"/>
    <n v="100"/>
    <n v="10.050000000000001"/>
    <n v="1005.0000000000001"/>
    <n v="4.45"/>
    <n v="445"/>
    <n v="5.6000000000000005"/>
    <n v="560.00000000000011"/>
    <n v="0.55721393034825872"/>
    <s v="C0053"/>
    <s v="QuantumPulse Systems"/>
    <s v="Samantha Mitchell"/>
    <x v="4"/>
    <x v="17"/>
    <s v="Cleveland"/>
    <x v="3"/>
    <x v="1"/>
    <x v="5"/>
    <n v="1"/>
    <x v="21"/>
  </r>
  <r>
    <x v="369"/>
    <n v="60831"/>
    <x v="17"/>
    <x v="17"/>
    <s v="LuminousGlow Tinted Sunscreen 30ml"/>
    <x v="3"/>
    <n v="150"/>
    <n v="9.6000000000000014"/>
    <n v="1440.0000000000002"/>
    <n v="3.8"/>
    <n v="570"/>
    <n v="5.8000000000000016"/>
    <n v="870.00000000000023"/>
    <n v="0.60416666666666674"/>
    <s v="C0098"/>
    <s v="Persephone Harper"/>
    <s v="Benjamin Lawson"/>
    <x v="1"/>
    <x v="8"/>
    <s v="Springfield"/>
    <x v="3"/>
    <x v="1"/>
    <x v="5"/>
    <n v="1"/>
    <x v="21"/>
  </r>
  <r>
    <x v="370"/>
    <n v="60832"/>
    <x v="40"/>
    <x v="40"/>
    <s v="CalmBliss Soothing Toner 150ml"/>
    <x v="4"/>
    <n v="150"/>
    <n v="19.25"/>
    <n v="2887.5"/>
    <n v="6.55"/>
    <n v="982.5"/>
    <n v="12.7"/>
    <n v="1905"/>
    <n v="0.65974025974025974"/>
    <s v="C0012"/>
    <s v="Radiant Craft Incorporated"/>
    <s v="Samuel Moore"/>
    <x v="0"/>
    <x v="1"/>
    <s v="Phoenix"/>
    <x v="0"/>
    <x v="1"/>
    <x v="5"/>
    <n v="2"/>
    <x v="21"/>
  </r>
  <r>
    <x v="370"/>
    <n v="60833"/>
    <x v="21"/>
    <x v="21"/>
    <s v="RadiantGlow Gel Cleanser 100ml"/>
    <x v="2"/>
    <n v="100"/>
    <n v="12.25"/>
    <n v="1225"/>
    <n v="4.45"/>
    <n v="445"/>
    <n v="7.8"/>
    <n v="780"/>
    <n v="0.63673469387755099"/>
    <s v="C0135"/>
    <s v="DivineGlow Beauty"/>
    <s v="Ashley Turner"/>
    <x v="2"/>
    <x v="13"/>
    <s v="Long Beach"/>
    <x v="0"/>
    <x v="1"/>
    <x v="5"/>
    <n v="2"/>
    <x v="21"/>
  </r>
  <r>
    <x v="370"/>
    <n v="60834"/>
    <x v="10"/>
    <x v="10"/>
    <s v="LuminousGlow Tinted Sunscreen 50ml"/>
    <x v="3"/>
    <n v="250"/>
    <n v="16.95"/>
    <n v="4237.5"/>
    <n v="5.2"/>
    <n v="1300"/>
    <n v="11.75"/>
    <n v="2937.5"/>
    <n v="0.69321533923303835"/>
    <s v="C0199"/>
    <s v="Elara Monroe"/>
    <s v="Benjamin Ingram"/>
    <x v="0"/>
    <x v="38"/>
    <s v="Missoula"/>
    <x v="0"/>
    <x v="1"/>
    <x v="5"/>
    <n v="2"/>
    <x v="21"/>
  </r>
  <r>
    <x v="370"/>
    <n v="60835"/>
    <x v="20"/>
    <x v="20"/>
    <s v="VelvetSkin Renewing Scrub 100ml"/>
    <x v="7"/>
    <n v="100"/>
    <n v="20.849999999999998"/>
    <n v="2085"/>
    <n v="8.1999999999999993"/>
    <n v="820"/>
    <n v="12.649999999999999"/>
    <n v="1265"/>
    <n v="0.60671462829736211"/>
    <s v="C0031"/>
    <s v="StellarWings Incorporated"/>
    <s v="Matthew Walker"/>
    <x v="1"/>
    <x v="23"/>
    <s v="Atlanta"/>
    <x v="2"/>
    <x v="1"/>
    <x v="5"/>
    <n v="2"/>
    <x v="21"/>
  </r>
  <r>
    <x v="370"/>
    <n v="60836"/>
    <x v="21"/>
    <x v="21"/>
    <s v="RadiantGlow Gel Cleanser 100ml"/>
    <x v="2"/>
    <n v="100"/>
    <n v="12.25"/>
    <n v="1225"/>
    <n v="4.45"/>
    <n v="445"/>
    <n v="7.8"/>
    <n v="780"/>
    <n v="0.63673469387755099"/>
    <s v="C0111"/>
    <s v="CelestialHarmony Essentials"/>
    <s v="Matthew Walker"/>
    <x v="1"/>
    <x v="40"/>
    <s v="Memphis"/>
    <x v="2"/>
    <x v="1"/>
    <x v="5"/>
    <n v="2"/>
    <x v="21"/>
  </r>
  <r>
    <x v="370"/>
    <n v="60837"/>
    <x v="8"/>
    <x v="8"/>
    <s v="CrystalClear Hyaluronic Boost 30ml"/>
    <x v="1"/>
    <n v="50"/>
    <n v="19.100000000000001"/>
    <n v="955.00000000000011"/>
    <n v="6.6"/>
    <n v="330"/>
    <n v="12.500000000000002"/>
    <n v="625.00000000000011"/>
    <n v="0.65445026178010479"/>
    <s v="C0019"/>
    <s v="Delilah Prescott"/>
    <s v="Benjamin Lawson"/>
    <x v="1"/>
    <x v="25"/>
    <s v="Kansas City"/>
    <x v="3"/>
    <x v="1"/>
    <x v="5"/>
    <n v="2"/>
    <x v="21"/>
  </r>
  <r>
    <x v="370"/>
    <n v="60838"/>
    <x v="54"/>
    <x v="54"/>
    <s v="LuxeSilk Oil Cleansing Essence 200 ml"/>
    <x v="2"/>
    <n v="200"/>
    <n v="25.75"/>
    <n v="5150"/>
    <n v="11.25"/>
    <n v="2250"/>
    <n v="14.5"/>
    <n v="2900"/>
    <n v="0.56310679611650483"/>
    <s v="C0096"/>
    <s v="DivinePearl Skincare"/>
    <s v="Christopher Green"/>
    <x v="0"/>
    <x v="35"/>
    <s v="Provo"/>
    <x v="0"/>
    <x v="1"/>
    <x v="5"/>
    <n v="2"/>
    <x v="21"/>
  </r>
  <r>
    <x v="370"/>
    <n v="60839"/>
    <x v="22"/>
    <x v="22"/>
    <s v="PurePurge Micellar Cleansing Water 150ml"/>
    <x v="6"/>
    <n v="100"/>
    <n v="10.050000000000001"/>
    <n v="1005.0000000000001"/>
    <n v="4.45"/>
    <n v="445"/>
    <n v="5.6000000000000005"/>
    <n v="560.00000000000011"/>
    <n v="0.55721393034825872"/>
    <s v="C0056"/>
    <s v="Imogen West"/>
    <s v="Ava Franklin"/>
    <x v="1"/>
    <x v="33"/>
    <s v="Little Rock"/>
    <x v="2"/>
    <x v="1"/>
    <x v="5"/>
    <n v="2"/>
    <x v="21"/>
  </r>
  <r>
    <x v="370"/>
    <n v="60840"/>
    <x v="11"/>
    <x v="11"/>
    <s v="ClearSkies UV Defense SPF 30 100ml"/>
    <x v="3"/>
    <n v="100"/>
    <n v="32.549999999999997"/>
    <n v="3254.9999999999995"/>
    <n v="11.25"/>
    <n v="1125"/>
    <n v="21.299999999999997"/>
    <n v="2129.9999999999995"/>
    <n v="0.65437788018433174"/>
    <s v="C0132"/>
    <s v="OpalNectar Beauty"/>
    <s v="Mia Hughes"/>
    <x v="2"/>
    <x v="13"/>
    <s v="Santa Ana"/>
    <x v="0"/>
    <x v="1"/>
    <x v="5"/>
    <n v="2"/>
    <x v="21"/>
  </r>
  <r>
    <x v="371"/>
    <n v="60841"/>
    <x v="2"/>
    <x v="2"/>
    <s v="TimelessElixir Anti-Wrinkle Serum 30m"/>
    <x v="1"/>
    <n v="150"/>
    <n v="25.3"/>
    <n v="3795"/>
    <n v="9.4"/>
    <n v="1410"/>
    <n v="15.9"/>
    <n v="2385"/>
    <n v="0.62845849802371545"/>
    <s v="C0002"/>
    <s v="Radiant Luxe Beauty"/>
    <s v="Daniel Nelson"/>
    <x v="0"/>
    <x v="3"/>
    <s v="Cheyenne"/>
    <x v="0"/>
    <x v="1"/>
    <x v="5"/>
    <n v="3"/>
    <x v="21"/>
  </r>
  <r>
    <x v="371"/>
    <n v="60842"/>
    <x v="23"/>
    <x v="23"/>
    <s v="RadiantGlow Gel Cleanser 50ml"/>
    <x v="2"/>
    <n v="200"/>
    <n v="4.7"/>
    <n v="940"/>
    <n v="2.2999999999999998"/>
    <n v="460"/>
    <n v="2.4000000000000004"/>
    <n v="480"/>
    <n v="0.51063829787234039"/>
    <s v="C0109"/>
    <s v="QuantumLink Corp."/>
    <s v="Victoria Reed"/>
    <x v="2"/>
    <x v="4"/>
    <s v="Eugene"/>
    <x v="0"/>
    <x v="1"/>
    <x v="5"/>
    <n v="3"/>
    <x v="21"/>
  </r>
  <r>
    <x v="371"/>
    <n v="60843"/>
    <x v="53"/>
    <x v="53"/>
    <s v="DreamSoothe Overnight Mask 100g"/>
    <x v="5"/>
    <n v="50"/>
    <n v="21.75"/>
    <n v="1087.5"/>
    <n v="9.5500000000000007"/>
    <n v="477.5"/>
    <n v="12.2"/>
    <n v="610"/>
    <n v="0.56091954022988511"/>
    <s v="C0065"/>
    <s v="CelestialGlow Essentials"/>
    <s v="Benjamin Lawson"/>
    <x v="1"/>
    <x v="25"/>
    <s v="Kansas City"/>
    <x v="3"/>
    <x v="1"/>
    <x v="5"/>
    <n v="3"/>
    <x v="21"/>
  </r>
  <r>
    <x v="371"/>
    <n v="60844"/>
    <x v="55"/>
    <x v="55"/>
    <s v="PureDerm Micro-Exfoliating Gel 50ml"/>
    <x v="7"/>
    <n v="100"/>
    <n v="17.649999999999999"/>
    <n v="1764.9999999999998"/>
    <n v="7.55"/>
    <n v="755"/>
    <n v="10.099999999999998"/>
    <n v="1009.9999999999998"/>
    <n v="0.57223796033994334"/>
    <s v="C0008"/>
    <s v="Serenity Sinclair"/>
    <s v="Ashley Turner"/>
    <x v="2"/>
    <x v="13"/>
    <s v="San Francisco"/>
    <x v="0"/>
    <x v="1"/>
    <x v="5"/>
    <n v="3"/>
    <x v="21"/>
  </r>
  <r>
    <x v="371"/>
    <n v="60845"/>
    <x v="13"/>
    <x v="13"/>
    <s v="LuminousGlow Tinted Sunscreen 100ml"/>
    <x v="3"/>
    <n v="100"/>
    <n v="26.35"/>
    <n v="2635"/>
    <n v="9"/>
    <n v="900"/>
    <n v="17.350000000000001"/>
    <n v="1735"/>
    <n v="0.65844402277039848"/>
    <s v="C0050"/>
    <s v="SolarLuxe Incorporated"/>
    <s v="Joseph Simmons"/>
    <x v="4"/>
    <x v="28"/>
    <s v="Fargo"/>
    <x v="3"/>
    <x v="1"/>
    <x v="5"/>
    <n v="3"/>
    <x v="21"/>
  </r>
  <r>
    <x v="371"/>
    <n v="60846"/>
    <x v="25"/>
    <x v="25"/>
    <s v="PureFoam Renewing Cleanser 100ml"/>
    <x v="2"/>
    <n v="50"/>
    <n v="12.45"/>
    <n v="622.5"/>
    <n v="5.2"/>
    <n v="260"/>
    <n v="7.2499999999999991"/>
    <n v="362.5"/>
    <n v="0.58232931726907633"/>
    <s v="C0124"/>
    <s v="CrystalSkin Elegance"/>
    <s v="Benjamin Ingram"/>
    <x v="0"/>
    <x v="22"/>
    <s v="Coeur d'Alene"/>
    <x v="0"/>
    <x v="1"/>
    <x v="5"/>
    <n v="3"/>
    <x v="21"/>
  </r>
  <r>
    <x v="371"/>
    <n v="60847"/>
    <x v="0"/>
    <x v="0"/>
    <s v="HydraBloom Hydrating Moisturizer 100ml"/>
    <x v="0"/>
    <n v="50"/>
    <n v="24.85"/>
    <n v="1242.5"/>
    <n v="7.75"/>
    <n v="387.5"/>
    <n v="17.100000000000001"/>
    <n v="855"/>
    <n v="0.68812877263581484"/>
    <s v="C0014"/>
    <s v="Stellar Dynamo Corp."/>
    <s v="Olivia Harrison"/>
    <x v="3"/>
    <x v="14"/>
    <s v="Richmond"/>
    <x v="2"/>
    <x v="1"/>
    <x v="5"/>
    <n v="3"/>
    <x v="21"/>
  </r>
  <r>
    <x v="371"/>
    <n v="60848"/>
    <x v="11"/>
    <x v="11"/>
    <s v="ClearSkies UV Defense SPF 30 100ml"/>
    <x v="3"/>
    <n v="100"/>
    <n v="32.549999999999997"/>
    <n v="3254.9999999999995"/>
    <n v="11.25"/>
    <n v="1125"/>
    <n v="21.299999999999997"/>
    <n v="2129.9999999999995"/>
    <n v="0.65437788018433174"/>
    <s v="C0104"/>
    <s v="PearlSilk Beauty"/>
    <s v="Ava Franklin"/>
    <x v="1"/>
    <x v="12"/>
    <s v="Baton Rouge"/>
    <x v="2"/>
    <x v="1"/>
    <x v="5"/>
    <n v="3"/>
    <x v="21"/>
  </r>
  <r>
    <x v="372"/>
    <n v="60849"/>
    <x v="13"/>
    <x v="13"/>
    <s v="LuminousGlow Tinted Sunscreen 100ml"/>
    <x v="3"/>
    <n v="100"/>
    <n v="26.35"/>
    <n v="2635"/>
    <n v="9"/>
    <n v="900"/>
    <n v="17.350000000000001"/>
    <n v="1735"/>
    <n v="0.65844402277039848"/>
    <s v="C0087"/>
    <s v="QuantumRise Corp."/>
    <s v="Daniel Nelson"/>
    <x v="0"/>
    <x v="30"/>
    <s v="Colorado Springs"/>
    <x v="0"/>
    <x v="1"/>
    <x v="5"/>
    <n v="4"/>
    <x v="22"/>
  </r>
  <r>
    <x v="372"/>
    <n v="60850"/>
    <x v="39"/>
    <x v="39"/>
    <s v="SunGuard Shield SPF 50+ 50ml"/>
    <x v="3"/>
    <n v="100"/>
    <n v="14.45"/>
    <n v="1445"/>
    <n v="4.45"/>
    <n v="445"/>
    <n v="10"/>
    <n v="1000"/>
    <n v="0.69204152249134943"/>
    <s v="C0041"/>
    <s v="Cassiopeia Dawson"/>
    <s v="Benjamin Lawson"/>
    <x v="1"/>
    <x v="5"/>
    <s v="Oklahoma City"/>
    <x v="2"/>
    <x v="1"/>
    <x v="5"/>
    <n v="4"/>
    <x v="22"/>
  </r>
  <r>
    <x v="372"/>
    <n v="60851"/>
    <x v="8"/>
    <x v="8"/>
    <s v="CrystalClear Hyaluronic Boost 30ml"/>
    <x v="1"/>
    <n v="50"/>
    <n v="19.100000000000001"/>
    <n v="955.00000000000011"/>
    <n v="6.6"/>
    <n v="330"/>
    <n v="12.500000000000002"/>
    <n v="625.00000000000011"/>
    <n v="0.65445026178010479"/>
    <s v="C0029"/>
    <s v="OpulentSilk Beauty"/>
    <s v="Samantha Mitchell"/>
    <x v="4"/>
    <x v="15"/>
    <s v="Louisville"/>
    <x v="2"/>
    <x v="1"/>
    <x v="5"/>
    <n v="4"/>
    <x v="22"/>
  </r>
  <r>
    <x v="372"/>
    <n v="60852"/>
    <x v="47"/>
    <x v="47"/>
    <s v="AgelessAura Anti-Aging Moisturizer 100ml"/>
    <x v="0"/>
    <n v="150"/>
    <n v="32.75"/>
    <n v="4912.5"/>
    <n v="11.25"/>
    <n v="1687.5"/>
    <n v="21.5"/>
    <n v="3225"/>
    <n v="0.65648854961832059"/>
    <s v="C0137"/>
    <s v="Octavia Sterling"/>
    <s v="Benjamin Lawson"/>
    <x v="1"/>
    <x v="5"/>
    <s v="Tulsa"/>
    <x v="2"/>
    <x v="1"/>
    <x v="5"/>
    <n v="4"/>
    <x v="22"/>
  </r>
  <r>
    <x v="372"/>
    <n v="60853"/>
    <x v="22"/>
    <x v="22"/>
    <s v="PurePurge Micellar Cleansing Water 150ml"/>
    <x v="6"/>
    <n v="100"/>
    <n v="10.050000000000001"/>
    <n v="1005.0000000000001"/>
    <n v="4.45"/>
    <n v="445"/>
    <n v="5.6000000000000005"/>
    <n v="560.00000000000011"/>
    <n v="0.55721393034825872"/>
    <s v="C0095"/>
    <s v="OpalBlossom Beauty"/>
    <s v="Jessica Foster"/>
    <x v="2"/>
    <x v="20"/>
    <s v="Seward"/>
    <x v="0"/>
    <x v="1"/>
    <x v="5"/>
    <n v="4"/>
    <x v="22"/>
  </r>
  <r>
    <x v="372"/>
    <n v="60854"/>
    <x v="10"/>
    <x v="10"/>
    <s v="LuminousGlow Tinted Sunscreen 50ml"/>
    <x v="3"/>
    <n v="150"/>
    <n v="16.95"/>
    <n v="2542.5"/>
    <n v="5.2"/>
    <n v="780"/>
    <n v="11.75"/>
    <n v="1762.5"/>
    <n v="0.69321533923303835"/>
    <s v="C0010"/>
    <s v="Aurora Flair Cosmetix"/>
    <s v="Jennifer Adams"/>
    <x v="1"/>
    <x v="10"/>
    <s v="Dallas"/>
    <x v="2"/>
    <x v="1"/>
    <x v="5"/>
    <n v="4"/>
    <x v="22"/>
  </r>
  <r>
    <x v="372"/>
    <n v="60855"/>
    <x v="2"/>
    <x v="2"/>
    <s v="TimelessElixir Anti-Wrinkle Serum 30m"/>
    <x v="1"/>
    <n v="100"/>
    <n v="25.3"/>
    <n v="2530"/>
    <n v="9.4"/>
    <n v="940"/>
    <n v="15.9"/>
    <n v="1590"/>
    <n v="0.62845849802371545"/>
    <s v="C0069"/>
    <s v="RadiantElixir Skincare"/>
    <s v="Olivia Harrison"/>
    <x v="3"/>
    <x v="39"/>
    <s v="Wilmington"/>
    <x v="2"/>
    <x v="1"/>
    <x v="5"/>
    <n v="4"/>
    <x v="22"/>
  </r>
  <r>
    <x v="372"/>
    <n v="60856"/>
    <x v="10"/>
    <x v="10"/>
    <s v="LuminousGlow Tinted Sunscreen 50ml"/>
    <x v="3"/>
    <n v="200"/>
    <n v="16.95"/>
    <n v="3390"/>
    <n v="5.2"/>
    <n v="1040"/>
    <n v="11.75"/>
    <n v="2350"/>
    <n v="0.69321533923303835"/>
    <s v="C0037"/>
    <s v="PureWhisper Essentials"/>
    <s v="Lauren King"/>
    <x v="4"/>
    <x v="18"/>
    <s v="Des Moines"/>
    <x v="3"/>
    <x v="1"/>
    <x v="5"/>
    <n v="4"/>
    <x v="22"/>
  </r>
  <r>
    <x v="372"/>
    <n v="60857"/>
    <x v="2"/>
    <x v="2"/>
    <s v="TimelessElixir Anti-Wrinkle Serum 30m"/>
    <x v="1"/>
    <n v="200"/>
    <n v="25.3"/>
    <n v="5060"/>
    <n v="9.4"/>
    <n v="1880"/>
    <n v="15.9"/>
    <n v="3180"/>
    <n v="0.62845849802371545"/>
    <s v="C0116"/>
    <s v="BlossomElixir Essentials"/>
    <s v="Nicholas Coleman"/>
    <x v="4"/>
    <x v="27"/>
    <s v="Ann Arbor"/>
    <x v="3"/>
    <x v="1"/>
    <x v="5"/>
    <n v="4"/>
    <x v="22"/>
  </r>
  <r>
    <x v="372"/>
    <n v="60858"/>
    <x v="33"/>
    <x v="33"/>
    <s v="GlowRevive Detox Clay Mask 100g"/>
    <x v="5"/>
    <n v="150"/>
    <n v="18.95"/>
    <n v="2842.5"/>
    <n v="8.1999999999999993"/>
    <n v="1230"/>
    <n v="10.75"/>
    <n v="1612.5"/>
    <n v="0.56728232189973615"/>
    <s v="C0005"/>
    <s v="Rylan Callahan"/>
    <s v="Michael Evans"/>
    <x v="1"/>
    <x v="10"/>
    <s v="Houston"/>
    <x v="2"/>
    <x v="1"/>
    <x v="5"/>
    <n v="4"/>
    <x v="22"/>
  </r>
  <r>
    <x v="373"/>
    <n v="60859"/>
    <x v="0"/>
    <x v="0"/>
    <s v="HydraBloom Hydrating Moisturizer 100ml"/>
    <x v="0"/>
    <n v="150"/>
    <n v="24.85"/>
    <n v="3727.5"/>
    <n v="7.75"/>
    <n v="1162.5"/>
    <n v="17.100000000000001"/>
    <n v="2565"/>
    <n v="0.68812877263581484"/>
    <s v="C0081"/>
    <s v="SecretSapphire Creations"/>
    <s v="David Carter"/>
    <x v="1"/>
    <x v="2"/>
    <s v="Syracuse"/>
    <x v="1"/>
    <x v="1"/>
    <x v="5"/>
    <n v="7"/>
    <x v="22"/>
  </r>
  <r>
    <x v="373"/>
    <n v="60860"/>
    <x v="4"/>
    <x v="4"/>
    <s v="HydraBloom Hydrating Moisturizer 50ml"/>
    <x v="0"/>
    <n v="200"/>
    <n v="14.95"/>
    <n v="2990"/>
    <n v="4.45"/>
    <n v="890"/>
    <n v="10.5"/>
    <n v="2100"/>
    <n v="0.7023411371237458"/>
    <s v="C0143"/>
    <s v="PureAura Cosmetix"/>
    <s v="Michael Evans"/>
    <x v="1"/>
    <x v="10"/>
    <s v="Plano"/>
    <x v="2"/>
    <x v="1"/>
    <x v="5"/>
    <n v="7"/>
    <x v="22"/>
  </r>
  <r>
    <x v="373"/>
    <n v="60861"/>
    <x v="52"/>
    <x v="52"/>
    <s v="CalmBliss Soothing Toner 100ml"/>
    <x v="4"/>
    <n v="50"/>
    <n v="13"/>
    <n v="650"/>
    <n v="4.7"/>
    <n v="235"/>
    <n v="8.3000000000000007"/>
    <n v="415"/>
    <n v="0.63846153846153841"/>
    <s v="C0025"/>
    <s v="Eamon Nash"/>
    <s v="Samuel Moore"/>
    <x v="0"/>
    <x v="1"/>
    <s v="Tucson"/>
    <x v="0"/>
    <x v="1"/>
    <x v="5"/>
    <n v="7"/>
    <x v="22"/>
  </r>
  <r>
    <x v="373"/>
    <n v="60862"/>
    <x v="21"/>
    <x v="21"/>
    <s v="RadiantGlow Gel Cleanser 100ml"/>
    <x v="2"/>
    <n v="50"/>
    <n v="12.25"/>
    <n v="612.5"/>
    <n v="4.45"/>
    <n v="222.5"/>
    <n v="7.8"/>
    <n v="390"/>
    <n v="0.63673469387755099"/>
    <s v="C0072"/>
    <s v="BlossomLuxe Essentials"/>
    <s v="James Edwards"/>
    <x v="3"/>
    <x v="43"/>
    <s v="Philadelphia"/>
    <x v="1"/>
    <x v="1"/>
    <x v="5"/>
    <n v="7"/>
    <x v="22"/>
  </r>
  <r>
    <x v="373"/>
    <n v="60863"/>
    <x v="53"/>
    <x v="53"/>
    <s v="DreamSoothe Overnight Mask 100g"/>
    <x v="5"/>
    <n v="150"/>
    <n v="21.75"/>
    <n v="3262.5"/>
    <n v="9.5500000000000007"/>
    <n v="1432.5"/>
    <n v="12.2"/>
    <n v="1830"/>
    <n v="0.56091954022988511"/>
    <s v="C0110"/>
    <s v="Cordelia Cassidy"/>
    <s v="Jessica Foster"/>
    <x v="2"/>
    <x v="20"/>
    <s v="Nome"/>
    <x v="0"/>
    <x v="1"/>
    <x v="5"/>
    <n v="7"/>
    <x v="22"/>
  </r>
  <r>
    <x v="373"/>
    <n v="60864"/>
    <x v="7"/>
    <x v="7"/>
    <s v="AgelessAura Anti-Aging Moisturizer 50ml"/>
    <x v="0"/>
    <n v="100"/>
    <n v="18.549999999999997"/>
    <n v="1854.9999999999998"/>
    <n v="6.55"/>
    <n v="655"/>
    <n v="11.999999999999996"/>
    <n v="1199.9999999999998"/>
    <n v="0.64690026954177893"/>
    <s v="C0046"/>
    <s v="CrimsonPeak Ventures"/>
    <s v="Michael Evans"/>
    <x v="1"/>
    <x v="10"/>
    <s v="Fort Worth"/>
    <x v="2"/>
    <x v="1"/>
    <x v="5"/>
    <n v="7"/>
    <x v="22"/>
  </r>
  <r>
    <x v="373"/>
    <n v="60865"/>
    <x v="18"/>
    <x v="18"/>
    <s v="PurePurge Micellar Cleansing Water 100ml"/>
    <x v="6"/>
    <n v="50"/>
    <n v="3.9"/>
    <n v="195"/>
    <n v="2.2999999999999998"/>
    <n v="115"/>
    <n v="1.6"/>
    <n v="80"/>
    <n v="0.41025641025641024"/>
    <s v="C0093"/>
    <s v="BlossomFlair Skincare"/>
    <s v="Daniel Nelson"/>
    <x v="0"/>
    <x v="3"/>
    <s v="Rock Springs"/>
    <x v="0"/>
    <x v="1"/>
    <x v="5"/>
    <n v="7"/>
    <x v="22"/>
  </r>
  <r>
    <x v="373"/>
    <n v="60866"/>
    <x v="16"/>
    <x v="16"/>
    <s v="FreshWipe Cleansing Towelettes  80s"/>
    <x v="6"/>
    <n v="100"/>
    <n v="14.55"/>
    <n v="1455"/>
    <n v="6.55"/>
    <n v="655"/>
    <n v="8"/>
    <n v="800"/>
    <n v="0.54982817869415812"/>
    <s v="C0017"/>
    <s v="Seraphina Hart"/>
    <s v="David Carter"/>
    <x v="1"/>
    <x v="2"/>
    <s v="Buffalo"/>
    <x v="1"/>
    <x v="1"/>
    <x v="5"/>
    <n v="7"/>
    <x v="22"/>
  </r>
  <r>
    <x v="373"/>
    <n v="60867"/>
    <x v="63"/>
    <x v="63"/>
    <s v="LuxeSilk Oil Cleansing Essence 100 ml"/>
    <x v="2"/>
    <n v="50"/>
    <n v="15.45"/>
    <n v="772.5"/>
    <n v="6.55"/>
    <n v="327.5"/>
    <n v="8.8999999999999986"/>
    <n v="445"/>
    <n v="0.57605177993527512"/>
    <s v="C0061"/>
    <s v="Aurelia Quinn"/>
    <s v="Mia Hughes"/>
    <x v="2"/>
    <x v="13"/>
    <s v="Oakland"/>
    <x v="0"/>
    <x v="1"/>
    <x v="5"/>
    <n v="7"/>
    <x v="22"/>
  </r>
  <r>
    <x v="373"/>
    <n v="60868"/>
    <x v="2"/>
    <x v="2"/>
    <s v="TimelessElixir Anti-Wrinkle Serum 30m"/>
    <x v="1"/>
    <n v="200"/>
    <n v="25.3"/>
    <n v="5060"/>
    <n v="9.4"/>
    <n v="1880"/>
    <n v="15.9"/>
    <n v="3180"/>
    <n v="0.62845849802371545"/>
    <s v="C0130"/>
    <s v="BlueSphere Technologies"/>
    <s v="Mia Hughes"/>
    <x v="2"/>
    <x v="13"/>
    <s v="Bakersfield"/>
    <x v="0"/>
    <x v="1"/>
    <x v="5"/>
    <n v="7"/>
    <x v="22"/>
  </r>
  <r>
    <x v="374"/>
    <n v="60869"/>
    <x v="4"/>
    <x v="4"/>
    <s v="HydraBloom Hydrating Moisturizer 50ml"/>
    <x v="0"/>
    <n v="50"/>
    <n v="14.95"/>
    <n v="747.5"/>
    <n v="4.45"/>
    <n v="222.5"/>
    <n v="10.5"/>
    <n v="525"/>
    <n v="0.7023411371237458"/>
    <s v="C0003"/>
    <s v="Rosy Flair Beauty"/>
    <s v="Elizabeth Young"/>
    <x v="2"/>
    <x v="13"/>
    <s v="Los Angeles"/>
    <x v="0"/>
    <x v="1"/>
    <x v="5"/>
    <n v="8"/>
    <x v="22"/>
  </r>
  <r>
    <x v="374"/>
    <n v="60870"/>
    <x v="1"/>
    <x v="1"/>
    <s v="VitaGlow Brightening Serum 30ml"/>
    <x v="1"/>
    <n v="50"/>
    <n v="22.1"/>
    <n v="1105"/>
    <n v="7.6"/>
    <n v="380"/>
    <n v="14.500000000000002"/>
    <n v="725"/>
    <n v="0.65610859728506787"/>
    <s v="C0149"/>
    <s v="QuantumSphere Corp."/>
    <s v="Nicholas Coleman"/>
    <x v="4"/>
    <x v="34"/>
    <s v="South Bend"/>
    <x v="3"/>
    <x v="1"/>
    <x v="5"/>
    <n v="8"/>
    <x v="22"/>
  </r>
  <r>
    <x v="374"/>
    <n v="60871"/>
    <x v="21"/>
    <x v="21"/>
    <s v="RadiantGlow Gel Cleanser 100ml"/>
    <x v="2"/>
    <n v="200"/>
    <n v="12.25"/>
    <n v="2450"/>
    <n v="4.45"/>
    <n v="890"/>
    <n v="7.8"/>
    <n v="1560"/>
    <n v="0.63673469387755099"/>
    <s v="C0077"/>
    <s v="EmeraldSphere Solutions"/>
    <s v="Grace Allen"/>
    <x v="2"/>
    <x v="20"/>
    <s v="Fairbanks"/>
    <x v="0"/>
    <x v="1"/>
    <x v="5"/>
    <n v="8"/>
    <x v="22"/>
  </r>
  <r>
    <x v="374"/>
    <n v="60872"/>
    <x v="5"/>
    <x v="5"/>
    <s v="ClearSkies UV Defense SPF 30 50ml"/>
    <x v="3"/>
    <n v="300"/>
    <n v="18.95"/>
    <n v="5685"/>
    <n v="6.55"/>
    <n v="1965"/>
    <n v="12.399999999999999"/>
    <n v="3720"/>
    <n v="0.65435356200527706"/>
    <s v="C0038"/>
    <s v="StarryGrace Luxe Skincare"/>
    <s v="Olivia Harrison"/>
    <x v="3"/>
    <x v="7"/>
    <s v="Baltimore"/>
    <x v="2"/>
    <x v="1"/>
    <x v="5"/>
    <n v="8"/>
    <x v="22"/>
  </r>
  <r>
    <x v="374"/>
    <n v="60873"/>
    <x v="4"/>
    <x v="4"/>
    <s v="HydraBloom Hydrating Moisturizer 50ml"/>
    <x v="0"/>
    <n v="200"/>
    <n v="14.95"/>
    <n v="2990"/>
    <n v="4.45"/>
    <n v="890"/>
    <n v="10.5"/>
    <n v="2100"/>
    <n v="0.7023411371237458"/>
    <s v="C0084"/>
    <s v="RadiantPetals Skincare"/>
    <s v="Joseph Simmons"/>
    <x v="4"/>
    <x v="28"/>
    <s v="Bismarck"/>
    <x v="3"/>
    <x v="1"/>
    <x v="5"/>
    <n v="8"/>
    <x v="22"/>
  </r>
  <r>
    <x v="374"/>
    <n v="60874"/>
    <x v="0"/>
    <x v="0"/>
    <s v="HydraBloom Hydrating Moisturizer 100ml"/>
    <x v="0"/>
    <n v="200"/>
    <n v="24.85"/>
    <n v="4970"/>
    <n v="7.75"/>
    <n v="1550"/>
    <n v="17.100000000000001"/>
    <n v="3420"/>
    <n v="0.68812877263581484"/>
    <s v="C0121"/>
    <s v="HorizonNova Corp."/>
    <s v="Michael Evans"/>
    <x v="1"/>
    <x v="10"/>
    <s v="Brownsville"/>
    <x v="2"/>
    <x v="1"/>
    <x v="5"/>
    <n v="8"/>
    <x v="22"/>
  </r>
  <r>
    <x v="374"/>
    <n v="60875"/>
    <x v="42"/>
    <x v="42"/>
    <s v="AquaFresh Hydrating Toner 200ml"/>
    <x v="4"/>
    <n v="50"/>
    <n v="19.600000000000001"/>
    <n v="980.00000000000011"/>
    <n v="6.6"/>
    <n v="330"/>
    <n v="13.000000000000002"/>
    <n v="650.00000000000011"/>
    <n v="0.66326530612244905"/>
    <s v="C0016"/>
    <s v="Griffin Maddox"/>
    <s v="Rachel Owens"/>
    <x v="4"/>
    <x v="16"/>
    <s v="Chicago"/>
    <x v="3"/>
    <x v="1"/>
    <x v="5"/>
    <n v="8"/>
    <x v="22"/>
  </r>
  <r>
    <x v="374"/>
    <n v="60876"/>
    <x v="43"/>
    <x v="43"/>
    <s v="PureFoam Renewing Cleanser 50ml"/>
    <x v="2"/>
    <n v="50"/>
    <n v="7"/>
    <n v="350"/>
    <n v="2.8"/>
    <n v="140"/>
    <n v="4.2"/>
    <n v="210"/>
    <n v="0.6"/>
    <s v="C0058"/>
    <s v="Octavia Tate"/>
    <s v="Andrew Parker"/>
    <x v="3"/>
    <x v="36"/>
    <s v="Burlington"/>
    <x v="1"/>
    <x v="1"/>
    <x v="5"/>
    <n v="8"/>
    <x v="22"/>
  </r>
  <r>
    <x v="374"/>
    <n v="60877"/>
    <x v="49"/>
    <x v="49"/>
    <s v="TimelessElixir Anti-Wrinkle Serum 50ml"/>
    <x v="1"/>
    <n v="200"/>
    <n v="37.549999999999997"/>
    <n v="7509.9999999999991"/>
    <n v="14.25"/>
    <n v="2850"/>
    <n v="23.299999999999997"/>
    <n v="4659.9999999999991"/>
    <n v="0.62050599201065237"/>
    <s v="C0100"/>
    <s v="AquaPulse Creations"/>
    <s v="Samantha Mitchell"/>
    <x v="4"/>
    <x v="17"/>
    <s v="Toledo"/>
    <x v="3"/>
    <x v="1"/>
    <x v="5"/>
    <n v="8"/>
    <x v="22"/>
  </r>
  <r>
    <x v="374"/>
    <n v="60878"/>
    <x v="52"/>
    <x v="52"/>
    <s v="CalmBliss Soothing Toner 100ml"/>
    <x v="4"/>
    <n v="50"/>
    <n v="13"/>
    <n v="650"/>
    <n v="4.7"/>
    <n v="235"/>
    <n v="8.3000000000000007"/>
    <n v="415"/>
    <n v="0.63846153846153841"/>
    <s v="C0035"/>
    <s v="CrystalMist Skincare"/>
    <s v="Daniel Nelson"/>
    <x v="0"/>
    <x v="30"/>
    <s v="Denver"/>
    <x v="0"/>
    <x v="1"/>
    <x v="5"/>
    <n v="8"/>
    <x v="22"/>
  </r>
  <r>
    <x v="374"/>
    <n v="60879"/>
    <x v="56"/>
    <x v="56"/>
    <s v="PureDerm Micro-Exfoliating Gel 100ml"/>
    <x v="7"/>
    <n v="100"/>
    <n v="24.349999999999998"/>
    <n v="2435"/>
    <n v="9.5500000000000007"/>
    <n v="955"/>
    <n v="14.799999999999997"/>
    <n v="1480"/>
    <n v="0.6078028747433265"/>
    <s v="C0067"/>
    <s v="Oberon Sterling"/>
    <s v="Rachel Owens"/>
    <x v="4"/>
    <x v="16"/>
    <s v="Springfield"/>
    <x v="3"/>
    <x v="1"/>
    <x v="5"/>
    <n v="8"/>
    <x v="22"/>
  </r>
  <r>
    <x v="375"/>
    <n v="60880"/>
    <x v="32"/>
    <x v="32"/>
    <s v="AquaFresh Hydrating Toner 150ml"/>
    <x v="4"/>
    <n v="200"/>
    <n v="14.95"/>
    <n v="2990"/>
    <n v="4.45"/>
    <n v="890"/>
    <n v="10.5"/>
    <n v="2100"/>
    <n v="0.7023411371237458"/>
    <s v="C0122"/>
    <s v="FusionPulse Group"/>
    <s v="Michael Evans"/>
    <x v="1"/>
    <x v="10"/>
    <s v="McAllen"/>
    <x v="2"/>
    <x v="1"/>
    <x v="5"/>
    <n v="9"/>
    <x v="22"/>
  </r>
  <r>
    <x v="375"/>
    <n v="60881"/>
    <x v="51"/>
    <x v="51"/>
    <s v="SunGuard Shield SPF 50+ 30ml"/>
    <x v="3"/>
    <n v="100"/>
    <n v="9.9"/>
    <n v="990"/>
    <n v="3.3"/>
    <n v="330"/>
    <n v="6.6000000000000005"/>
    <n v="660"/>
    <n v="0.66666666666666663"/>
    <s v="C0013"/>
    <s v="Seraphina Sinclair"/>
    <s v="Jessica Foster"/>
    <x v="2"/>
    <x v="20"/>
    <s v="Wasilla"/>
    <x v="0"/>
    <x v="1"/>
    <x v="5"/>
    <n v="9"/>
    <x v="22"/>
  </r>
  <r>
    <x v="375"/>
    <n v="60882"/>
    <x v="6"/>
    <x v="6"/>
    <s v="CrystalClear Hyaluronic Boost 15ml"/>
    <x v="1"/>
    <n v="150"/>
    <n v="14.75"/>
    <n v="2212.5"/>
    <n v="5.45"/>
    <n v="817.5"/>
    <n v="9.3000000000000007"/>
    <n v="1395"/>
    <n v="0.63050847457627124"/>
    <s v="C0091"/>
    <s v="NovaWave Enterprises"/>
    <s v="Jennifer Adams"/>
    <x v="1"/>
    <x v="10"/>
    <s v="Lubbock"/>
    <x v="2"/>
    <x v="1"/>
    <x v="5"/>
    <n v="9"/>
    <x v="22"/>
  </r>
  <r>
    <x v="375"/>
    <n v="60883"/>
    <x v="1"/>
    <x v="1"/>
    <s v="VitaGlow Brightening Serum 30ml"/>
    <x v="1"/>
    <n v="100"/>
    <n v="22.1"/>
    <n v="2210"/>
    <n v="7.6"/>
    <n v="760"/>
    <n v="14.500000000000002"/>
    <n v="1450"/>
    <n v="0.65610859728506787"/>
    <s v="C0048"/>
    <s v="Octavia Hart"/>
    <s v="Victoria Reed"/>
    <x v="2"/>
    <x v="24"/>
    <s v="Seattle"/>
    <x v="0"/>
    <x v="1"/>
    <x v="5"/>
    <n v="9"/>
    <x v="22"/>
  </r>
  <r>
    <x v="375"/>
    <n v="60884"/>
    <x v="43"/>
    <x v="43"/>
    <s v="PureFoam Renewing Cleanser 50ml"/>
    <x v="2"/>
    <n v="150"/>
    <n v="7"/>
    <n v="1050"/>
    <n v="2.8"/>
    <n v="420"/>
    <n v="4.2"/>
    <n v="630"/>
    <n v="0.6"/>
    <s v="C0074"/>
    <s v="Seraphina Wilde"/>
    <s v="Lauren King"/>
    <x v="4"/>
    <x v="41"/>
    <s v="Lincoln"/>
    <x v="3"/>
    <x v="1"/>
    <x v="5"/>
    <n v="9"/>
    <x v="22"/>
  </r>
  <r>
    <x v="375"/>
    <n v="60885"/>
    <x v="21"/>
    <x v="21"/>
    <s v="RadiantGlow Gel Cleanser 100ml"/>
    <x v="2"/>
    <n v="100"/>
    <n v="12.25"/>
    <n v="1225"/>
    <n v="4.45"/>
    <n v="445"/>
    <n v="7.8"/>
    <n v="780"/>
    <n v="0.63673469387755099"/>
    <s v="C0028"/>
    <s v="Thaddeus Nash"/>
    <s v="Christopher Green"/>
    <x v="0"/>
    <x v="21"/>
    <s v="Reno"/>
    <x v="0"/>
    <x v="1"/>
    <x v="5"/>
    <n v="9"/>
    <x v="22"/>
  </r>
  <r>
    <x v="375"/>
    <n v="60886"/>
    <x v="2"/>
    <x v="2"/>
    <s v="TimelessElixir Anti-Wrinkle Serum 30m"/>
    <x v="1"/>
    <n v="150"/>
    <n v="25.3"/>
    <n v="3795"/>
    <n v="9.4"/>
    <n v="1410"/>
    <n v="15.9"/>
    <n v="2385"/>
    <n v="0.62845849802371545"/>
    <s v="C0054"/>
    <s v="HorizonFlare Corp."/>
    <s v="Daniel Nelson"/>
    <x v="0"/>
    <x v="3"/>
    <s v="Casper"/>
    <x v="0"/>
    <x v="1"/>
    <x v="5"/>
    <n v="9"/>
    <x v="22"/>
  </r>
  <r>
    <x v="375"/>
    <n v="60887"/>
    <x v="30"/>
    <x v="30"/>
    <s v="PurePurge Micellar Cleansing Water 200ml"/>
    <x v="6"/>
    <n v="50"/>
    <n v="18.45"/>
    <n v="922.5"/>
    <n v="7.75"/>
    <n v="387.5"/>
    <n v="10.7"/>
    <n v="535"/>
    <n v="0.57994579945799463"/>
    <s v="C0118"/>
    <s v="Rowan Hale"/>
    <s v="Nicholas Coleman"/>
    <x v="4"/>
    <x v="34"/>
    <s v="Fort Wayne"/>
    <x v="3"/>
    <x v="1"/>
    <x v="5"/>
    <n v="9"/>
    <x v="22"/>
  </r>
  <r>
    <x v="376"/>
    <n v="60888"/>
    <x v="10"/>
    <x v="10"/>
    <s v="LuminousGlow Tinted Sunscreen 50ml"/>
    <x v="3"/>
    <n v="300"/>
    <n v="16.95"/>
    <n v="5085"/>
    <n v="5.2"/>
    <n v="1560"/>
    <n v="11.75"/>
    <n v="3525"/>
    <n v="0.69321533923303835"/>
    <s v="C0020"/>
    <s v="Lyric Davenport"/>
    <s v="Elizabeth Young"/>
    <x v="2"/>
    <x v="13"/>
    <s v="San Diego"/>
    <x v="0"/>
    <x v="1"/>
    <x v="5"/>
    <n v="10"/>
    <x v="22"/>
  </r>
  <r>
    <x v="376"/>
    <n v="60889"/>
    <x v="40"/>
    <x v="40"/>
    <s v="CalmBliss Soothing Toner 150ml"/>
    <x v="4"/>
    <n v="50"/>
    <n v="19.25"/>
    <n v="962.5"/>
    <n v="6.55"/>
    <n v="327.5"/>
    <n v="12.7"/>
    <n v="635"/>
    <n v="0.65974025974025974"/>
    <s v="C0102"/>
    <s v="ZenithHaven Ventures"/>
    <s v="Samantha Mitchell"/>
    <x v="4"/>
    <x v="15"/>
    <s v="Lexington"/>
    <x v="2"/>
    <x v="1"/>
    <x v="5"/>
    <n v="10"/>
    <x v="22"/>
  </r>
  <r>
    <x v="376"/>
    <n v="60890"/>
    <x v="4"/>
    <x v="4"/>
    <s v="HydraBloom Hydrating Moisturizer 50ml"/>
    <x v="0"/>
    <n v="50"/>
    <n v="14.95"/>
    <n v="747.5"/>
    <n v="4.45"/>
    <n v="222.5"/>
    <n v="10.5"/>
    <n v="525"/>
    <n v="0.7023411371237458"/>
    <s v="C0064"/>
    <s v="DiamondElegance Beauty"/>
    <s v="Jessica Foster"/>
    <x v="2"/>
    <x v="20"/>
    <s v="Kodiak"/>
    <x v="0"/>
    <x v="1"/>
    <x v="5"/>
    <n v="10"/>
    <x v="22"/>
  </r>
  <r>
    <x v="376"/>
    <n v="60891"/>
    <x v="59"/>
    <x v="59"/>
    <s v="PorePurify Exfoliating Tonic 200ml"/>
    <x v="4"/>
    <n v="200"/>
    <n v="21"/>
    <n v="4200"/>
    <n v="7.6"/>
    <n v="1520"/>
    <n v="13.4"/>
    <n v="2680"/>
    <n v="0.63809523809523805"/>
    <s v="C0009"/>
    <s v="Imelda Sinclair"/>
    <s v="William Jenkins"/>
    <x v="3"/>
    <x v="6"/>
    <s v="Miami"/>
    <x v="2"/>
    <x v="1"/>
    <x v="5"/>
    <n v="10"/>
    <x v="22"/>
  </r>
  <r>
    <x v="376"/>
    <n v="60892"/>
    <x v="4"/>
    <x v="4"/>
    <s v="HydraBloom Hydrating Moisturizer 50ml"/>
    <x v="0"/>
    <n v="150"/>
    <n v="14.95"/>
    <n v="2242.5"/>
    <n v="4.45"/>
    <n v="667.5"/>
    <n v="10.5"/>
    <n v="1575"/>
    <n v="0.7023411371237458"/>
    <s v="C0144"/>
    <s v="VelvetBloom Beauty"/>
    <s v="Emily Clarke"/>
    <x v="3"/>
    <x v="29"/>
    <s v="Raleigh"/>
    <x v="2"/>
    <x v="1"/>
    <x v="5"/>
    <n v="10"/>
    <x v="22"/>
  </r>
  <r>
    <x v="376"/>
    <n v="60893"/>
    <x v="11"/>
    <x v="11"/>
    <s v="ClearSkies UV Defense SPF 30 100ml"/>
    <x v="3"/>
    <n v="200"/>
    <n v="32.549999999999997"/>
    <n v="6509.9999999999991"/>
    <n v="11.25"/>
    <n v="2250"/>
    <n v="21.299999999999997"/>
    <n v="4259.9999999999991"/>
    <n v="0.65437788018433174"/>
    <s v="C0040"/>
    <s v="Atticus Quinn"/>
    <s v="Emily Clarke"/>
    <x v="3"/>
    <x v="29"/>
    <s v="Charlotte"/>
    <x v="2"/>
    <x v="1"/>
    <x v="5"/>
    <n v="10"/>
    <x v="22"/>
  </r>
  <r>
    <x v="376"/>
    <n v="60894"/>
    <x v="2"/>
    <x v="2"/>
    <s v="TimelessElixir Anti-Wrinkle Serum 30m"/>
    <x v="1"/>
    <n v="200"/>
    <n v="25.3"/>
    <n v="5060"/>
    <n v="9.4"/>
    <n v="1880"/>
    <n v="15.9"/>
    <n v="3180"/>
    <n v="0.62845849802371545"/>
    <s v="C0085"/>
    <s v="VelvetDusk Beauty"/>
    <s v="Samuel Moore"/>
    <x v="0"/>
    <x v="0"/>
    <s v="Taos"/>
    <x v="0"/>
    <x v="1"/>
    <x v="5"/>
    <n v="10"/>
    <x v="22"/>
  </r>
  <r>
    <x v="376"/>
    <n v="60895"/>
    <x v="63"/>
    <x v="63"/>
    <s v="LuxeSilk Oil Cleansing Essence 100 ml"/>
    <x v="2"/>
    <n v="200"/>
    <n v="15.45"/>
    <n v="3090"/>
    <n v="6.55"/>
    <n v="1310"/>
    <n v="8.8999999999999986"/>
    <n v="1780"/>
    <n v="0.57605177993527512"/>
    <s v="C0036"/>
    <s v="MoonlightHarbor Beauty"/>
    <s v="Rachel Owens"/>
    <x v="4"/>
    <x v="31"/>
    <s v="Milwaukee"/>
    <x v="3"/>
    <x v="1"/>
    <x v="5"/>
    <n v="10"/>
    <x v="22"/>
  </r>
  <r>
    <x v="376"/>
    <n v="60896"/>
    <x v="10"/>
    <x v="10"/>
    <s v="LuminousGlow Tinted Sunscreen 50ml"/>
    <x v="3"/>
    <n v="250"/>
    <n v="16.95"/>
    <n v="4237.5"/>
    <n v="5.2"/>
    <n v="1300"/>
    <n v="11.75"/>
    <n v="2937.5"/>
    <n v="0.69321533923303835"/>
    <s v="C0114"/>
    <s v="ElysianGlow Creations"/>
    <s v="Daniel Nelson"/>
    <x v="0"/>
    <x v="3"/>
    <s v="Cody"/>
    <x v="0"/>
    <x v="1"/>
    <x v="5"/>
    <n v="10"/>
    <x v="22"/>
  </r>
  <r>
    <x v="376"/>
    <n v="60897"/>
    <x v="13"/>
    <x v="13"/>
    <s v="LuminousGlow Tinted Sunscreen 100ml"/>
    <x v="3"/>
    <n v="150"/>
    <n v="26.35"/>
    <n v="3952.5"/>
    <n v="9"/>
    <n v="1350"/>
    <n v="17.350000000000001"/>
    <n v="2602.5"/>
    <n v="0.65844402277039848"/>
    <s v="C0006"/>
    <s v="Maeve Kingsley"/>
    <s v="Christopher Green"/>
    <x v="0"/>
    <x v="21"/>
    <s v="Las Vegas"/>
    <x v="0"/>
    <x v="1"/>
    <x v="5"/>
    <n v="10"/>
    <x v="22"/>
  </r>
  <r>
    <x v="377"/>
    <n v="60898"/>
    <x v="4"/>
    <x v="4"/>
    <s v="HydraBloom Hydrating Moisturizer 50ml"/>
    <x v="0"/>
    <n v="200"/>
    <n v="14.95"/>
    <n v="2990"/>
    <n v="4.45"/>
    <n v="890"/>
    <n v="10.5"/>
    <n v="2100"/>
    <n v="0.7023411371237458"/>
    <s v="C0078"/>
    <s v="CosmoLink Incorporated"/>
    <s v="William Jenkins"/>
    <x v="3"/>
    <x v="6"/>
    <s v="Jacksonville"/>
    <x v="2"/>
    <x v="1"/>
    <x v="5"/>
    <n v="11"/>
    <x v="23"/>
  </r>
  <r>
    <x v="377"/>
    <n v="60899"/>
    <x v="10"/>
    <x v="10"/>
    <s v="LuminousGlow Tinted Sunscreen 50ml"/>
    <x v="3"/>
    <n v="50"/>
    <n v="16.95"/>
    <n v="847.5"/>
    <n v="5.2"/>
    <n v="260"/>
    <n v="11.75"/>
    <n v="587.5"/>
    <n v="0.69321533923303835"/>
    <s v="C0144"/>
    <s v="VelvetBloom Beauty"/>
    <s v="Emily Clarke"/>
    <x v="3"/>
    <x v="29"/>
    <s v="Raleigh"/>
    <x v="2"/>
    <x v="1"/>
    <x v="5"/>
    <n v="11"/>
    <x v="23"/>
  </r>
  <r>
    <x v="377"/>
    <n v="60900"/>
    <x v="34"/>
    <x v="34"/>
    <s v="HydraBloom Hydrating Moisturizer 30ml"/>
    <x v="0"/>
    <n v="100"/>
    <n v="8.1"/>
    <n v="810"/>
    <n v="3.3"/>
    <n v="330"/>
    <n v="4.8"/>
    <n v="480"/>
    <n v="0.59259259259259256"/>
    <s v="C0026"/>
    <s v="Golden Aura Creations"/>
    <s v="Samuel Moore"/>
    <x v="0"/>
    <x v="0"/>
    <s v="Albuquerque"/>
    <x v="0"/>
    <x v="1"/>
    <x v="5"/>
    <n v="11"/>
    <x v="23"/>
  </r>
  <r>
    <x v="377"/>
    <n v="60901"/>
    <x v="15"/>
    <x v="15"/>
    <s v="VitaGlow Brightening Serum 50ml"/>
    <x v="1"/>
    <n v="50"/>
    <n v="31.45"/>
    <n v="1572.5"/>
    <n v="12"/>
    <n v="600"/>
    <n v="19.45"/>
    <n v="972.5"/>
    <n v="0.61844197138314783"/>
    <s v="C0060"/>
    <s v="GoldenHarbor Cosmetix"/>
    <s v="Christopher Green"/>
    <x v="0"/>
    <x v="35"/>
    <s v="Salt Lake City"/>
    <x v="0"/>
    <x v="1"/>
    <x v="5"/>
    <n v="11"/>
    <x v="23"/>
  </r>
  <r>
    <x v="377"/>
    <n v="60902"/>
    <x v="6"/>
    <x v="6"/>
    <s v="CrystalClear Hyaluronic Boost 15ml"/>
    <x v="1"/>
    <n v="50"/>
    <n v="14.75"/>
    <n v="737.5"/>
    <n v="5.45"/>
    <n v="272.5"/>
    <n v="9.3000000000000007"/>
    <n v="465"/>
    <n v="0.63050847457627124"/>
    <s v="C0107"/>
    <s v="MoonlitNectar Beauty"/>
    <s v="Andrew Parker"/>
    <x v="3"/>
    <x v="45"/>
    <s v="Providence"/>
    <x v="1"/>
    <x v="1"/>
    <x v="5"/>
    <n v="11"/>
    <x v="23"/>
  </r>
  <r>
    <x v="377"/>
    <n v="60903"/>
    <x v="30"/>
    <x v="30"/>
    <s v="PurePurge Micellar Cleansing Water 200ml"/>
    <x v="6"/>
    <n v="100"/>
    <n v="18.45"/>
    <n v="1845"/>
    <n v="7.75"/>
    <n v="775"/>
    <n v="10.7"/>
    <n v="1070"/>
    <n v="0.57994579945799463"/>
    <s v="C0018"/>
    <s v="Lucian Kingsley"/>
    <s v="Lauren King"/>
    <x v="4"/>
    <x v="11"/>
    <s v="Sioux Falls"/>
    <x v="3"/>
    <x v="1"/>
    <x v="5"/>
    <n v="11"/>
    <x v="23"/>
  </r>
  <r>
    <x v="377"/>
    <n v="60904"/>
    <x v="34"/>
    <x v="34"/>
    <s v="HydraBloom Hydrating Moisturizer 30ml"/>
    <x v="0"/>
    <n v="200"/>
    <n v="8.1"/>
    <n v="1620"/>
    <n v="3.3"/>
    <n v="660"/>
    <n v="4.8"/>
    <n v="960"/>
    <n v="0.59259259259259256"/>
    <s v="C0126"/>
    <s v="Seraphim Holloway"/>
    <s v="Olivia Harrison"/>
    <x v="3"/>
    <x v="39"/>
    <s v="Dover"/>
    <x v="2"/>
    <x v="1"/>
    <x v="5"/>
    <n v="11"/>
    <x v="23"/>
  </r>
  <r>
    <x v="377"/>
    <n v="60905"/>
    <x v="15"/>
    <x v="15"/>
    <s v="VitaGlow Brightening Serum 50ml"/>
    <x v="1"/>
    <n v="50"/>
    <n v="31.45"/>
    <n v="1572.5"/>
    <n v="12"/>
    <n v="600"/>
    <n v="19.45"/>
    <n v="972.5"/>
    <n v="0.61844197138314783"/>
    <s v="C0059"/>
    <s v="Eamon Kingsley"/>
    <s v="James Edwards"/>
    <x v="3"/>
    <x v="37"/>
    <s v="Newark"/>
    <x v="1"/>
    <x v="1"/>
    <x v="5"/>
    <n v="11"/>
    <x v="23"/>
  </r>
  <r>
    <x v="378"/>
    <n v="60906"/>
    <x v="19"/>
    <x v="19"/>
    <s v="ClearSkies UV Defense SPF 30 30ml"/>
    <x v="3"/>
    <n v="200"/>
    <n v="11.299999999999999"/>
    <n v="2260"/>
    <n v="4.7"/>
    <n v="940"/>
    <n v="6.5999999999999988"/>
    <n v="1320"/>
    <n v="0.58407079646017701"/>
    <s v="C0043"/>
    <s v="LuminousHue Cosmetix"/>
    <s v="Mia Hughes"/>
    <x v="2"/>
    <x v="13"/>
    <s v="Sacramento"/>
    <x v="0"/>
    <x v="1"/>
    <x v="5"/>
    <n v="14"/>
    <x v="23"/>
  </r>
  <r>
    <x v="378"/>
    <n v="60907"/>
    <x v="18"/>
    <x v="18"/>
    <s v="PurePurge Micellar Cleansing Water 100ml"/>
    <x v="6"/>
    <n v="50"/>
    <n v="3.9"/>
    <n v="195"/>
    <n v="2.2999999999999998"/>
    <n v="115"/>
    <n v="1.6"/>
    <n v="80"/>
    <n v="0.41025641025641024"/>
    <s v="C0079"/>
    <s v="FusionDynamo Group"/>
    <s v="Rachel Owens"/>
    <x v="4"/>
    <x v="16"/>
    <s v="Peoria"/>
    <x v="3"/>
    <x v="1"/>
    <x v="5"/>
    <n v="14"/>
    <x v="23"/>
  </r>
  <r>
    <x v="378"/>
    <n v="60908"/>
    <x v="39"/>
    <x v="39"/>
    <s v="SunGuard Shield SPF 50+ 50ml"/>
    <x v="3"/>
    <n v="100"/>
    <n v="14.45"/>
    <n v="1445"/>
    <n v="4.45"/>
    <n v="445"/>
    <n v="10"/>
    <n v="1000"/>
    <n v="0.69204152249134943"/>
    <s v="C0033"/>
    <s v="ZenithGrove Solutions"/>
    <s v="Ava Franklin"/>
    <x v="1"/>
    <x v="26"/>
    <s v="Birmingham"/>
    <x v="2"/>
    <x v="1"/>
    <x v="5"/>
    <n v="14"/>
    <x v="23"/>
  </r>
  <r>
    <x v="378"/>
    <n v="60909"/>
    <x v="38"/>
    <x v="38"/>
    <s v="CrystalGlow Gentle Exfoliator 100ml"/>
    <x v="7"/>
    <n v="50"/>
    <n v="19.95"/>
    <n v="997.5"/>
    <n v="7.45"/>
    <n v="372.5"/>
    <n v="12.5"/>
    <n v="625"/>
    <n v="0.62656641604010022"/>
    <s v="C0147"/>
    <s v="SecretGarden Beauty"/>
    <s v="Olivia Harrison"/>
    <x v="3"/>
    <x v="14"/>
    <s v="Virginia Beach"/>
    <x v="2"/>
    <x v="1"/>
    <x v="5"/>
    <n v="14"/>
    <x v="23"/>
  </r>
  <r>
    <x v="378"/>
    <n v="60910"/>
    <x v="35"/>
    <x v="35"/>
    <s v="DreamSoothe Overnight Mask 50g"/>
    <x v="5"/>
    <n v="200"/>
    <n v="14.25"/>
    <n v="2850"/>
    <n v="6.55"/>
    <n v="1310"/>
    <n v="7.7"/>
    <n v="1540"/>
    <n v="0.54035087719298247"/>
    <s v="C0092"/>
    <s v="Lucius Flynn"/>
    <s v="Matthew Walker"/>
    <x v="1"/>
    <x v="23"/>
    <s v="Savannah"/>
    <x v="2"/>
    <x v="1"/>
    <x v="5"/>
    <n v="14"/>
    <x v="23"/>
  </r>
  <r>
    <x v="378"/>
    <n v="60911"/>
    <x v="59"/>
    <x v="59"/>
    <s v="PorePurify Exfoliating Tonic 200ml"/>
    <x v="4"/>
    <n v="100"/>
    <n v="21"/>
    <n v="2100"/>
    <n v="7.6"/>
    <n v="760"/>
    <n v="13.4"/>
    <n v="1340"/>
    <n v="0.63809523809523805"/>
    <s v="C0022"/>
    <s v="Pinnacle Sphere Corp."/>
    <s v="Victoria Reed"/>
    <x v="2"/>
    <x v="4"/>
    <s v="Portland"/>
    <x v="0"/>
    <x v="1"/>
    <x v="5"/>
    <n v="14"/>
    <x v="23"/>
  </r>
  <r>
    <x v="378"/>
    <n v="60912"/>
    <x v="42"/>
    <x v="42"/>
    <s v="AquaFresh Hydrating Toner 200ml"/>
    <x v="4"/>
    <n v="200"/>
    <n v="19.600000000000001"/>
    <n v="3920.0000000000005"/>
    <n v="6.6"/>
    <n v="1320"/>
    <n v="13.000000000000002"/>
    <n v="2600.0000000000005"/>
    <n v="0.66326530612244905"/>
    <s v="C0071"/>
    <s v="Cressida Steele"/>
    <s v="Matthew Walker"/>
    <x v="1"/>
    <x v="40"/>
    <s v="Nashville"/>
    <x v="2"/>
    <x v="1"/>
    <x v="5"/>
    <n v="14"/>
    <x v="23"/>
  </r>
  <r>
    <x v="378"/>
    <n v="60913"/>
    <x v="15"/>
    <x v="15"/>
    <s v="VitaGlow Brightening Serum 50ml"/>
    <x v="1"/>
    <n v="50"/>
    <n v="31.45"/>
    <n v="1572.5"/>
    <n v="12"/>
    <n v="600"/>
    <n v="19.45"/>
    <n v="972.5"/>
    <n v="0.61844197138314783"/>
    <s v="C0052"/>
    <s v="OceanQuest Enterprises"/>
    <s v="Emily Clarke"/>
    <x v="3"/>
    <x v="9"/>
    <s v="Charleston"/>
    <x v="2"/>
    <x v="1"/>
    <x v="5"/>
    <n v="14"/>
    <x v="23"/>
  </r>
  <r>
    <x v="378"/>
    <n v="60914"/>
    <x v="50"/>
    <x v="50"/>
    <s v="SilkSkin Lightweight Moisture Veil 50ml"/>
    <x v="0"/>
    <n v="100"/>
    <n v="16.349999999999998"/>
    <n v="1634.9999999999998"/>
    <n v="5.2"/>
    <n v="520"/>
    <n v="11.149999999999999"/>
    <n v="1114.9999999999998"/>
    <n v="0.68195718654434245"/>
    <s v="C0127"/>
    <s v="Orion West"/>
    <s v="Victoria Reed"/>
    <x v="2"/>
    <x v="4"/>
    <s v="Salem"/>
    <x v="0"/>
    <x v="1"/>
    <x v="5"/>
    <n v="14"/>
    <x v="23"/>
  </r>
  <r>
    <x v="378"/>
    <n v="60915"/>
    <x v="32"/>
    <x v="32"/>
    <s v="AquaFresh Hydrating Toner 150ml"/>
    <x v="4"/>
    <n v="100"/>
    <n v="14.95"/>
    <n v="1495"/>
    <n v="4.45"/>
    <n v="445"/>
    <n v="10.5"/>
    <n v="1050"/>
    <n v="0.7023411371237458"/>
    <s v="C0015"/>
    <s v="Octavia Grey"/>
    <s v="Benjamin Lawson"/>
    <x v="1"/>
    <x v="8"/>
    <s v="St. Louis"/>
    <x v="3"/>
    <x v="1"/>
    <x v="5"/>
    <n v="14"/>
    <x v="23"/>
  </r>
  <r>
    <x v="378"/>
    <n v="60916"/>
    <x v="28"/>
    <x v="28"/>
    <s v="GlowRevive Detox Clay Mask 50g"/>
    <x v="5"/>
    <n v="50"/>
    <n v="11.35"/>
    <n v="567.5"/>
    <n v="5.2"/>
    <n v="260"/>
    <n v="6.1499999999999995"/>
    <n v="307.5"/>
    <n v="0.54185022026431717"/>
    <s v="C0050"/>
    <s v="SolarLuxe Incorporated"/>
    <s v="Joseph Simmons"/>
    <x v="4"/>
    <x v="28"/>
    <s v="Fargo"/>
    <x v="3"/>
    <x v="1"/>
    <x v="5"/>
    <n v="14"/>
    <x v="23"/>
  </r>
  <r>
    <x v="379"/>
    <n v="60917"/>
    <x v="8"/>
    <x v="8"/>
    <s v="CrystalClear Hyaluronic Boost 30ml"/>
    <x v="1"/>
    <n v="150"/>
    <n v="19.100000000000001"/>
    <n v="2865"/>
    <n v="6.6"/>
    <n v="990"/>
    <n v="12.500000000000002"/>
    <n v="1875"/>
    <n v="0.65445026178010468"/>
    <s v="C0144"/>
    <s v="VelvetBloom Beauty"/>
    <s v="Emily Clarke"/>
    <x v="3"/>
    <x v="29"/>
    <s v="Raleigh"/>
    <x v="2"/>
    <x v="1"/>
    <x v="5"/>
    <n v="15"/>
    <x v="23"/>
  </r>
  <r>
    <x v="379"/>
    <n v="60918"/>
    <x v="4"/>
    <x v="4"/>
    <s v="HydraBloom Hydrating Moisturizer 50ml"/>
    <x v="0"/>
    <n v="100"/>
    <n v="14.95"/>
    <n v="1495"/>
    <n v="4.45"/>
    <n v="445"/>
    <n v="10.5"/>
    <n v="1050"/>
    <n v="0.7023411371237458"/>
    <s v="C0036"/>
    <s v="MoonlightHarbor Beauty"/>
    <s v="Rachel Owens"/>
    <x v="4"/>
    <x v="31"/>
    <s v="Milwaukee"/>
    <x v="3"/>
    <x v="1"/>
    <x v="5"/>
    <n v="15"/>
    <x v="23"/>
  </r>
  <r>
    <x v="379"/>
    <n v="60919"/>
    <x v="0"/>
    <x v="0"/>
    <s v="HydraBloom Hydrating Moisturizer 100ml"/>
    <x v="0"/>
    <n v="50"/>
    <n v="24.85"/>
    <n v="1242.5"/>
    <n v="7.75"/>
    <n v="387.5"/>
    <n v="17.100000000000001"/>
    <n v="855"/>
    <n v="0.68812877263581484"/>
    <s v="C0068"/>
    <s v="IvoryRadiance Cosmetix"/>
    <s v="Olivia Harrison"/>
    <x v="3"/>
    <x v="7"/>
    <s v="Annapolis"/>
    <x v="2"/>
    <x v="1"/>
    <x v="5"/>
    <n v="15"/>
    <x v="23"/>
  </r>
  <r>
    <x v="379"/>
    <n v="60920"/>
    <x v="10"/>
    <x v="10"/>
    <s v="LuminousGlow Tinted Sunscreen 50ml"/>
    <x v="3"/>
    <n v="50"/>
    <n v="16.95"/>
    <n v="847.5"/>
    <n v="5.2"/>
    <n v="260"/>
    <n v="11.75"/>
    <n v="587.5"/>
    <n v="0.69321533923303835"/>
    <s v="C0116"/>
    <s v="BlossomElixir Essentials"/>
    <s v="Nicholas Coleman"/>
    <x v="4"/>
    <x v="27"/>
    <s v="Ann Arbor"/>
    <x v="3"/>
    <x v="1"/>
    <x v="5"/>
    <n v="15"/>
    <x v="23"/>
  </r>
  <r>
    <x v="379"/>
    <n v="60921"/>
    <x v="35"/>
    <x v="35"/>
    <s v="DreamSoothe Overnight Mask 50g"/>
    <x v="5"/>
    <n v="50"/>
    <n v="14.25"/>
    <n v="712.5"/>
    <n v="6.55"/>
    <n v="327.5"/>
    <n v="7.7"/>
    <n v="385"/>
    <n v="0.54035087719298247"/>
    <s v="C0004"/>
    <s v="Enchanted Silk Creations"/>
    <s v="David Carter"/>
    <x v="1"/>
    <x v="2"/>
    <s v="New York City"/>
    <x v="1"/>
    <x v="1"/>
    <x v="5"/>
    <n v="15"/>
    <x v="23"/>
  </r>
  <r>
    <x v="379"/>
    <n v="60922"/>
    <x v="53"/>
    <x v="53"/>
    <s v="DreamSoothe Overnight Mask 100g"/>
    <x v="5"/>
    <n v="200"/>
    <n v="21.75"/>
    <n v="4350"/>
    <n v="9.5500000000000007"/>
    <n v="1910"/>
    <n v="12.2"/>
    <n v="2440"/>
    <n v="0.56091954022988511"/>
    <s v="C0097"/>
    <s v="Leander Wilde"/>
    <s v="Lauren King"/>
    <x v="4"/>
    <x v="11"/>
    <s v="Rapid City"/>
    <x v="3"/>
    <x v="1"/>
    <x v="5"/>
    <n v="15"/>
    <x v="23"/>
  </r>
  <r>
    <x v="379"/>
    <n v="60923"/>
    <x v="12"/>
    <x v="12"/>
    <s v="PorePurify Exfoliating Tonic 150ml"/>
    <x v="4"/>
    <n v="50"/>
    <n v="15.95"/>
    <n v="797.5"/>
    <n v="5.2"/>
    <n v="260"/>
    <n v="10.75"/>
    <n v="537.5"/>
    <n v="0.6739811912225705"/>
    <s v="C0044"/>
    <s v="OpulentElixir Beauty"/>
    <s v="David Carter"/>
    <x v="1"/>
    <x v="2"/>
    <s v="Syracuse"/>
    <x v="1"/>
    <x v="1"/>
    <x v="5"/>
    <n v="15"/>
    <x v="23"/>
  </r>
  <r>
    <x v="379"/>
    <n v="60924"/>
    <x v="21"/>
    <x v="21"/>
    <s v="RadiantGlow Gel Cleanser 100ml"/>
    <x v="2"/>
    <n v="200"/>
    <n v="12.25"/>
    <n v="2450"/>
    <n v="4.45"/>
    <n v="890"/>
    <n v="7.8"/>
    <n v="1560"/>
    <n v="0.63673469387755099"/>
    <s v="C0070"/>
    <s v="PurePetals Beauty"/>
    <s v="Nicholas Coleman"/>
    <x v="4"/>
    <x v="27"/>
    <s v="Lansing"/>
    <x v="3"/>
    <x v="1"/>
    <x v="5"/>
    <n v="15"/>
    <x v="23"/>
  </r>
  <r>
    <x v="380"/>
    <n v="60925"/>
    <x v="37"/>
    <x v="37"/>
    <s v="SunGuard Shield SPF 50+ 100ml"/>
    <x v="3"/>
    <n v="100"/>
    <n v="24.75"/>
    <n v="2475"/>
    <n v="7.75"/>
    <n v="775"/>
    <n v="17"/>
    <n v="1700"/>
    <n v="0.68686868686868685"/>
    <s v="C0032"/>
    <s v="AquaFusion Incorporated"/>
    <s v="Ashley Turner"/>
    <x v="2"/>
    <x v="13"/>
    <s v="San Jose"/>
    <x v="0"/>
    <x v="1"/>
    <x v="5"/>
    <n v="16"/>
    <x v="23"/>
  </r>
  <r>
    <x v="380"/>
    <n v="60926"/>
    <x v="2"/>
    <x v="2"/>
    <s v="TimelessElixir Anti-Wrinkle Serum 30m"/>
    <x v="1"/>
    <n v="150"/>
    <n v="25.3"/>
    <n v="3795"/>
    <n v="9.4"/>
    <n v="1410"/>
    <n v="15.9"/>
    <n v="2385"/>
    <n v="0.62845849802371545"/>
    <s v="C0025"/>
    <s v="Eamon Nash"/>
    <s v="Samuel Moore"/>
    <x v="0"/>
    <x v="1"/>
    <s v="Tucson"/>
    <x v="0"/>
    <x v="1"/>
    <x v="5"/>
    <n v="16"/>
    <x v="23"/>
  </r>
  <r>
    <x v="380"/>
    <n v="60927"/>
    <x v="45"/>
    <x v="45"/>
    <s v="CrystalClear Hyaluronic Boost 50ml"/>
    <x v="1"/>
    <n v="150"/>
    <n v="29.65"/>
    <n v="4447.5"/>
    <n v="10.75"/>
    <n v="1612.5"/>
    <n v="18.899999999999999"/>
    <n v="2835"/>
    <n v="0.63743676222596968"/>
    <s v="C0109"/>
    <s v="QuantumLink Corp."/>
    <s v="Victoria Reed"/>
    <x v="2"/>
    <x v="4"/>
    <s v="Eugene"/>
    <x v="0"/>
    <x v="1"/>
    <x v="5"/>
    <n v="16"/>
    <x v="23"/>
  </r>
  <r>
    <x v="380"/>
    <n v="60928"/>
    <x v="50"/>
    <x v="50"/>
    <s v="SilkSkin Lightweight Moisture Veil 50ml"/>
    <x v="0"/>
    <n v="100"/>
    <n v="16.349999999999998"/>
    <n v="1634.9999999999998"/>
    <n v="5.2"/>
    <n v="520"/>
    <n v="11.149999999999999"/>
    <n v="1114.9999999999998"/>
    <n v="0.68195718654434245"/>
    <s v="C0063"/>
    <s v="Amara Wilde"/>
    <s v="Michael Evans"/>
    <x v="1"/>
    <x v="10"/>
    <s v="San Antonio"/>
    <x v="2"/>
    <x v="1"/>
    <x v="5"/>
    <n v="16"/>
    <x v="23"/>
  </r>
  <r>
    <x v="380"/>
    <n v="60929"/>
    <x v="35"/>
    <x v="35"/>
    <s v="DreamSoothe Overnight Mask 50g"/>
    <x v="5"/>
    <n v="50"/>
    <n v="14.25"/>
    <n v="712.5"/>
    <n v="6.55"/>
    <n v="327.5"/>
    <n v="7.7"/>
    <n v="385"/>
    <n v="0.54035087719298247"/>
    <s v="C0007"/>
    <s v="Orion Sterling"/>
    <s v="Jessica Foster"/>
    <x v="2"/>
    <x v="20"/>
    <s v="Anchorage"/>
    <x v="0"/>
    <x v="1"/>
    <x v="5"/>
    <n v="16"/>
    <x v="23"/>
  </r>
  <r>
    <x v="380"/>
    <n v="60930"/>
    <x v="2"/>
    <x v="2"/>
    <s v="TimelessElixir Anti-Wrinkle Serum 30m"/>
    <x v="1"/>
    <n v="150"/>
    <n v="25.3"/>
    <n v="3795"/>
    <n v="9.4"/>
    <n v="1410"/>
    <n v="15.9"/>
    <n v="2385"/>
    <n v="0.62845849802371545"/>
    <s v="C0143"/>
    <s v="PureAura Cosmetix"/>
    <s v="Michael Evans"/>
    <x v="1"/>
    <x v="10"/>
    <s v="Plano"/>
    <x v="2"/>
    <x v="1"/>
    <x v="5"/>
    <n v="16"/>
    <x v="23"/>
  </r>
  <r>
    <x v="380"/>
    <n v="60931"/>
    <x v="8"/>
    <x v="8"/>
    <s v="CrystalClear Hyaluronic Boost 30ml"/>
    <x v="1"/>
    <n v="150"/>
    <n v="19.100000000000001"/>
    <n v="2865"/>
    <n v="6.6"/>
    <n v="990"/>
    <n v="12.500000000000002"/>
    <n v="1875"/>
    <n v="0.65445026178010468"/>
    <s v="C0043"/>
    <s v="LuminousHue Cosmetix"/>
    <s v="Mia Hughes"/>
    <x v="2"/>
    <x v="13"/>
    <s v="Sacramento"/>
    <x v="0"/>
    <x v="1"/>
    <x v="5"/>
    <n v="16"/>
    <x v="23"/>
  </r>
  <r>
    <x v="380"/>
    <n v="60932"/>
    <x v="4"/>
    <x v="4"/>
    <s v="HydraBloom Hydrating Moisturizer 50ml"/>
    <x v="0"/>
    <n v="100"/>
    <n v="14.95"/>
    <n v="1495"/>
    <n v="4.45"/>
    <n v="445"/>
    <n v="10.5"/>
    <n v="1050"/>
    <n v="0.7023411371237458"/>
    <s v="C0097"/>
    <s v="Leander Wilde"/>
    <s v="Lauren King"/>
    <x v="4"/>
    <x v="11"/>
    <s v="Rapid City"/>
    <x v="3"/>
    <x v="1"/>
    <x v="5"/>
    <n v="16"/>
    <x v="23"/>
  </r>
  <r>
    <x v="380"/>
    <n v="60933"/>
    <x v="11"/>
    <x v="11"/>
    <s v="ClearSkies UV Defense SPF 30 100ml"/>
    <x v="3"/>
    <n v="350"/>
    <n v="32.549999999999997"/>
    <n v="11392.499999999998"/>
    <n v="11.25"/>
    <n v="3937.5"/>
    <n v="21.299999999999997"/>
    <n v="7454.9999999999982"/>
    <n v="0.65437788018433174"/>
    <s v="C0031"/>
    <s v="StellarWings Incorporated"/>
    <s v="Matthew Walker"/>
    <x v="1"/>
    <x v="23"/>
    <s v="Atlanta"/>
    <x v="2"/>
    <x v="1"/>
    <x v="5"/>
    <n v="16"/>
    <x v="23"/>
  </r>
  <r>
    <x v="381"/>
    <n v="60934"/>
    <x v="17"/>
    <x v="17"/>
    <s v="LuminousGlow Tinted Sunscreen 30ml"/>
    <x v="3"/>
    <n v="100"/>
    <n v="9.6000000000000014"/>
    <n v="960.00000000000011"/>
    <n v="3.8"/>
    <n v="380"/>
    <n v="5.8000000000000016"/>
    <n v="580.00000000000011"/>
    <n v="0.60416666666666674"/>
    <s v="C0076"/>
    <s v="ThunderWave Technologies"/>
    <s v="Andrew Parker"/>
    <x v="3"/>
    <x v="42"/>
    <s v="Boston"/>
    <x v="1"/>
    <x v="1"/>
    <x v="5"/>
    <n v="17"/>
    <x v="23"/>
  </r>
  <r>
    <x v="381"/>
    <n v="60935"/>
    <x v="52"/>
    <x v="52"/>
    <s v="CalmBliss Soothing Toner 100ml"/>
    <x v="4"/>
    <n v="100"/>
    <n v="13"/>
    <n v="1300"/>
    <n v="4.7"/>
    <n v="470"/>
    <n v="8.3000000000000007"/>
    <n v="830"/>
    <n v="0.63846153846153841"/>
    <s v="C0128"/>
    <s v="SolarFlare Ventures"/>
    <s v="Matthew Walker"/>
    <x v="1"/>
    <x v="23"/>
    <s v="Augusta"/>
    <x v="2"/>
    <x v="1"/>
    <x v="5"/>
    <n v="17"/>
    <x v="23"/>
  </r>
  <r>
    <x v="381"/>
    <n v="60936"/>
    <x v="28"/>
    <x v="28"/>
    <s v="GlowRevive Detox Clay Mask 50g"/>
    <x v="5"/>
    <n v="150"/>
    <n v="11.35"/>
    <n v="1702.5"/>
    <n v="5.2"/>
    <n v="780"/>
    <n v="6.1499999999999995"/>
    <n v="922.5"/>
    <n v="0.54185022026431717"/>
    <s v="C0014"/>
    <s v="Stellar Dynamo Corp."/>
    <s v="Olivia Harrison"/>
    <x v="3"/>
    <x v="14"/>
    <s v="Richmond"/>
    <x v="2"/>
    <x v="1"/>
    <x v="5"/>
    <n v="17"/>
    <x v="23"/>
  </r>
  <r>
    <x v="381"/>
    <n v="60937"/>
    <x v="38"/>
    <x v="38"/>
    <s v="CrystalGlow Gentle Exfoliator 100ml"/>
    <x v="7"/>
    <n v="100"/>
    <n v="19.95"/>
    <n v="1995"/>
    <n v="7.45"/>
    <n v="745"/>
    <n v="12.5"/>
    <n v="1250"/>
    <n v="0.62656641604010022"/>
    <s v="C0118"/>
    <s v="Rowan Hale"/>
    <s v="Nicholas Coleman"/>
    <x v="4"/>
    <x v="34"/>
    <s v="Fort Wayne"/>
    <x v="3"/>
    <x v="1"/>
    <x v="5"/>
    <n v="17"/>
    <x v="23"/>
  </r>
  <r>
    <x v="381"/>
    <n v="60938"/>
    <x v="30"/>
    <x v="30"/>
    <s v="PurePurge Micellar Cleansing Water 200ml"/>
    <x v="6"/>
    <n v="200"/>
    <n v="18.45"/>
    <n v="3690"/>
    <n v="7.75"/>
    <n v="1550"/>
    <n v="10.7"/>
    <n v="2140"/>
    <n v="0.57994579945799463"/>
    <s v="C0041"/>
    <s v="Cassiopeia Dawson"/>
    <s v="Benjamin Lawson"/>
    <x v="1"/>
    <x v="5"/>
    <s v="Oklahoma City"/>
    <x v="2"/>
    <x v="1"/>
    <x v="5"/>
    <n v="17"/>
    <x v="23"/>
  </r>
  <r>
    <x v="381"/>
    <n v="60939"/>
    <x v="0"/>
    <x v="0"/>
    <s v="HydraBloom Hydrating Moisturizer 100ml"/>
    <x v="0"/>
    <n v="200"/>
    <n v="24.85"/>
    <n v="4970"/>
    <n v="7.75"/>
    <n v="1550"/>
    <n v="17.100000000000001"/>
    <n v="3420"/>
    <n v="0.68812877263581484"/>
    <s v="C0089"/>
    <s v="TerraFusion Group"/>
    <s v="Andrew Parker"/>
    <x v="3"/>
    <x v="36"/>
    <s v="Montpelier"/>
    <x v="1"/>
    <x v="1"/>
    <x v="5"/>
    <n v="17"/>
    <x v="23"/>
  </r>
  <r>
    <x v="381"/>
    <n v="60940"/>
    <x v="27"/>
    <x v="27"/>
    <s v="LuxeSilk Oil Cleansing Essence 50 ml"/>
    <x v="2"/>
    <n v="150"/>
    <n v="9"/>
    <n v="1350"/>
    <n v="3.7"/>
    <n v="555"/>
    <n v="5.3"/>
    <n v="795"/>
    <n v="0.58888888888888891"/>
    <s v="C0049"/>
    <s v="PinnacleSage Group"/>
    <s v="Ava Franklin"/>
    <x v="1"/>
    <x v="12"/>
    <s v="New Orleans"/>
    <x v="2"/>
    <x v="1"/>
    <x v="5"/>
    <n v="17"/>
    <x v="23"/>
  </r>
  <r>
    <x v="381"/>
    <n v="60941"/>
    <x v="10"/>
    <x v="10"/>
    <s v="LuminousGlow Tinted Sunscreen 50ml"/>
    <x v="3"/>
    <n v="50"/>
    <n v="16.95"/>
    <n v="847.5"/>
    <n v="5.2"/>
    <n v="260"/>
    <n v="11.75"/>
    <n v="587.5"/>
    <n v="0.69321533923303835"/>
    <s v="C0003"/>
    <s v="Rosy Flair Beauty"/>
    <s v="Elizabeth Young"/>
    <x v="2"/>
    <x v="13"/>
    <s v="Los Angeles"/>
    <x v="0"/>
    <x v="1"/>
    <x v="5"/>
    <n v="17"/>
    <x v="23"/>
  </r>
  <r>
    <x v="381"/>
    <n v="60942"/>
    <x v="10"/>
    <x v="10"/>
    <s v="LuminousGlow Tinted Sunscreen 50ml"/>
    <x v="3"/>
    <n v="350"/>
    <n v="16.95"/>
    <n v="5932.5"/>
    <n v="5.2"/>
    <n v="1820"/>
    <n v="11.75"/>
    <n v="4112.5"/>
    <n v="0.69321533923303835"/>
    <s v="C0132"/>
    <s v="OpalNectar Beauty"/>
    <s v="Mia Hughes"/>
    <x v="2"/>
    <x v="13"/>
    <s v="Santa Ana"/>
    <x v="0"/>
    <x v="1"/>
    <x v="5"/>
    <n v="17"/>
    <x v="23"/>
  </r>
  <r>
    <x v="382"/>
    <n v="60943"/>
    <x v="10"/>
    <x v="10"/>
    <s v="LuminousGlow Tinted Sunscreen 50ml"/>
    <x v="3"/>
    <n v="50"/>
    <n v="16.95"/>
    <n v="847.5"/>
    <n v="5.2"/>
    <n v="260"/>
    <n v="11.75"/>
    <n v="587.5"/>
    <n v="0.69321533923303835"/>
    <s v="C0070"/>
    <s v="PurePetals Beauty"/>
    <s v="Nicholas Coleman"/>
    <x v="4"/>
    <x v="27"/>
    <s v="Lansing"/>
    <x v="3"/>
    <x v="1"/>
    <x v="5"/>
    <n v="18"/>
    <x v="24"/>
  </r>
  <r>
    <x v="382"/>
    <n v="60944"/>
    <x v="43"/>
    <x v="43"/>
    <s v="PureFoam Renewing Cleanser 50ml"/>
    <x v="2"/>
    <n v="150"/>
    <n v="7"/>
    <n v="1050"/>
    <n v="2.8"/>
    <n v="420"/>
    <n v="4.2"/>
    <n v="630"/>
    <n v="0.6"/>
    <s v="C0046"/>
    <s v="CrimsonPeak Ventures"/>
    <s v="Michael Evans"/>
    <x v="1"/>
    <x v="10"/>
    <s v="Fort Worth"/>
    <x v="2"/>
    <x v="1"/>
    <x v="5"/>
    <n v="18"/>
    <x v="24"/>
  </r>
  <r>
    <x v="382"/>
    <n v="60945"/>
    <x v="10"/>
    <x v="10"/>
    <s v="LuminousGlow Tinted Sunscreen 50ml"/>
    <x v="3"/>
    <n v="100"/>
    <n v="16.95"/>
    <n v="1695"/>
    <n v="5.2"/>
    <n v="520"/>
    <n v="11.75"/>
    <n v="1175"/>
    <n v="0.69321533923303835"/>
    <s v="C0105"/>
    <s v="TimelessBloom Luxe Skincare"/>
    <s v="Jennifer Adams"/>
    <x v="1"/>
    <x v="10"/>
    <s v="Corpus Christi"/>
    <x v="2"/>
    <x v="1"/>
    <x v="5"/>
    <n v="18"/>
    <x v="24"/>
  </r>
  <r>
    <x v="382"/>
    <n v="60946"/>
    <x v="10"/>
    <x v="10"/>
    <s v="LuminousGlow Tinted Sunscreen 50ml"/>
    <x v="3"/>
    <n v="350"/>
    <n v="16.95"/>
    <n v="5932.5"/>
    <n v="5.2"/>
    <n v="1820"/>
    <n v="11.75"/>
    <n v="4112.5"/>
    <n v="0.69321533923303835"/>
    <s v="C0012"/>
    <s v="Radiant Craft Incorporated"/>
    <s v="Samuel Moore"/>
    <x v="0"/>
    <x v="1"/>
    <s v="Phoenix"/>
    <x v="0"/>
    <x v="1"/>
    <x v="5"/>
    <n v="18"/>
    <x v="24"/>
  </r>
  <r>
    <x v="382"/>
    <n v="60947"/>
    <x v="8"/>
    <x v="8"/>
    <s v="CrystalClear Hyaluronic Boost 30ml"/>
    <x v="1"/>
    <n v="100"/>
    <n v="19.100000000000001"/>
    <n v="1910.0000000000002"/>
    <n v="6.6"/>
    <n v="660"/>
    <n v="12.500000000000002"/>
    <n v="1250.0000000000002"/>
    <n v="0.65445026178010479"/>
    <s v="C0134"/>
    <s v="EtherealHarbor Skincare"/>
    <s v="Victoria Reed"/>
    <x v="2"/>
    <x v="24"/>
    <s v="Spokane"/>
    <x v="0"/>
    <x v="1"/>
    <x v="5"/>
    <n v="18"/>
    <x v="24"/>
  </r>
  <r>
    <x v="382"/>
    <n v="60948"/>
    <x v="4"/>
    <x v="4"/>
    <s v="HydraBloom Hydrating Moisturizer 50ml"/>
    <x v="0"/>
    <n v="50"/>
    <n v="14.95"/>
    <n v="747.5"/>
    <n v="4.45"/>
    <n v="222.5"/>
    <n v="10.5"/>
    <n v="525"/>
    <n v="0.7023411371237458"/>
    <s v="C0068"/>
    <s v="IvoryRadiance Cosmetix"/>
    <s v="Olivia Harrison"/>
    <x v="3"/>
    <x v="7"/>
    <s v="Annapolis"/>
    <x v="2"/>
    <x v="1"/>
    <x v="5"/>
    <n v="18"/>
    <x v="24"/>
  </r>
  <r>
    <x v="382"/>
    <n v="60949"/>
    <x v="21"/>
    <x v="21"/>
    <s v="RadiantGlow Gel Cleanser 100ml"/>
    <x v="2"/>
    <n v="200"/>
    <n v="12.25"/>
    <n v="2450"/>
    <n v="4.45"/>
    <n v="890"/>
    <n v="7.8"/>
    <n v="1560"/>
    <n v="0.63673469387755099"/>
    <s v="C0028"/>
    <s v="Thaddeus Nash"/>
    <s v="Christopher Green"/>
    <x v="0"/>
    <x v="21"/>
    <s v="Reno"/>
    <x v="0"/>
    <x v="1"/>
    <x v="5"/>
    <n v="18"/>
    <x v="24"/>
  </r>
  <r>
    <x v="382"/>
    <n v="60950"/>
    <x v="11"/>
    <x v="11"/>
    <s v="ClearSkies UV Defense SPF 30 100ml"/>
    <x v="3"/>
    <n v="200"/>
    <n v="32.549999999999997"/>
    <n v="6509.9999999999991"/>
    <n v="11.25"/>
    <n v="2250"/>
    <n v="21.299999999999997"/>
    <n v="4259.9999999999991"/>
    <n v="0.65437788018433174"/>
    <s v="C0083"/>
    <s v="CrystalAura Cosmetix"/>
    <s v="Emily Clarke"/>
    <x v="3"/>
    <x v="9"/>
    <s v="Columbia"/>
    <x v="2"/>
    <x v="1"/>
    <x v="5"/>
    <n v="18"/>
    <x v="24"/>
  </r>
  <r>
    <x v="382"/>
    <n v="60951"/>
    <x v="6"/>
    <x v="6"/>
    <s v="CrystalClear Hyaluronic Boost 15ml"/>
    <x v="1"/>
    <n v="100"/>
    <n v="14.75"/>
    <n v="1475"/>
    <n v="5.45"/>
    <n v="545"/>
    <n v="9.3000000000000007"/>
    <n v="930"/>
    <n v="0.63050847457627124"/>
    <s v="C0121"/>
    <s v="HorizonNova Corp."/>
    <s v="Michael Evans"/>
    <x v="1"/>
    <x v="10"/>
    <s v="Brownsville"/>
    <x v="2"/>
    <x v="1"/>
    <x v="5"/>
    <n v="18"/>
    <x v="24"/>
  </r>
  <r>
    <x v="382"/>
    <n v="60952"/>
    <x v="8"/>
    <x v="8"/>
    <s v="CrystalClear Hyaluronic Boost 30ml"/>
    <x v="1"/>
    <n v="150"/>
    <n v="19.100000000000001"/>
    <n v="2865"/>
    <n v="6.6"/>
    <n v="990"/>
    <n v="12.500000000000002"/>
    <n v="1875"/>
    <n v="0.65445026178010468"/>
    <s v="C0059"/>
    <s v="Eamon Kingsley"/>
    <s v="James Edwards"/>
    <x v="3"/>
    <x v="37"/>
    <s v="Newark"/>
    <x v="1"/>
    <x v="1"/>
    <x v="5"/>
    <n v="18"/>
    <x v="24"/>
  </r>
  <r>
    <x v="383"/>
    <n v="60953"/>
    <x v="36"/>
    <x v="36"/>
    <s v="CrystalGlow Gentle Exfoliator 50ml"/>
    <x v="7"/>
    <n v="100"/>
    <n v="14.15"/>
    <n v="1415"/>
    <n v="5.45"/>
    <n v="545"/>
    <n v="8.6999999999999993"/>
    <n v="870"/>
    <n v="0.61484098939929333"/>
    <s v="C0022"/>
    <s v="Pinnacle Sphere Corp."/>
    <s v="Victoria Reed"/>
    <x v="2"/>
    <x v="4"/>
    <s v="Portland"/>
    <x v="0"/>
    <x v="1"/>
    <x v="5"/>
    <n v="21"/>
    <x v="24"/>
  </r>
  <r>
    <x v="383"/>
    <n v="60954"/>
    <x v="52"/>
    <x v="52"/>
    <s v="CalmBliss Soothing Toner 100ml"/>
    <x v="4"/>
    <n v="50"/>
    <n v="13"/>
    <n v="650"/>
    <n v="4.7"/>
    <n v="235"/>
    <n v="8.3000000000000007"/>
    <n v="415"/>
    <n v="0.63846153846153841"/>
    <s v="C0074"/>
    <s v="Seraphina Wilde"/>
    <s v="Lauren King"/>
    <x v="4"/>
    <x v="41"/>
    <s v="Lincoln"/>
    <x v="3"/>
    <x v="1"/>
    <x v="5"/>
    <n v="21"/>
    <x v="24"/>
  </r>
  <r>
    <x v="383"/>
    <n v="60955"/>
    <x v="13"/>
    <x v="13"/>
    <s v="LuminousGlow Tinted Sunscreen 100ml"/>
    <x v="3"/>
    <n v="150"/>
    <n v="26.35"/>
    <n v="3952.5"/>
    <n v="9"/>
    <n v="1350"/>
    <n v="17.350000000000001"/>
    <n v="2602.5"/>
    <n v="0.65844402277039848"/>
    <s v="C0102"/>
    <s v="ZenithHaven Ventures"/>
    <s v="Samantha Mitchell"/>
    <x v="4"/>
    <x v="15"/>
    <s v="Lexington"/>
    <x v="2"/>
    <x v="1"/>
    <x v="5"/>
    <n v="21"/>
    <x v="24"/>
  </r>
  <r>
    <x v="383"/>
    <n v="60956"/>
    <x v="11"/>
    <x v="11"/>
    <s v="ClearSkies UV Defense SPF 30 100ml"/>
    <x v="3"/>
    <n v="100"/>
    <n v="32.549999999999997"/>
    <n v="3254.9999999999995"/>
    <n v="11.25"/>
    <n v="1125"/>
    <n v="21.299999999999997"/>
    <n v="2129.9999999999995"/>
    <n v="0.65437788018433174"/>
    <s v="C0040"/>
    <s v="Atticus Quinn"/>
    <s v="Emily Clarke"/>
    <x v="3"/>
    <x v="29"/>
    <s v="Charlotte"/>
    <x v="2"/>
    <x v="1"/>
    <x v="5"/>
    <n v="21"/>
    <x v="24"/>
  </r>
  <r>
    <x v="383"/>
    <n v="60957"/>
    <x v="8"/>
    <x v="8"/>
    <s v="CrystalClear Hyaluronic Boost 30ml"/>
    <x v="1"/>
    <n v="150"/>
    <n v="19.100000000000001"/>
    <n v="2865"/>
    <n v="6.6"/>
    <n v="990"/>
    <n v="12.500000000000002"/>
    <n v="1875"/>
    <n v="0.65445026178010468"/>
    <s v="C0116"/>
    <s v="BlossomElixir Essentials"/>
    <s v="Nicholas Coleman"/>
    <x v="4"/>
    <x v="27"/>
    <s v="Ann Arbor"/>
    <x v="3"/>
    <x v="1"/>
    <x v="5"/>
    <n v="21"/>
    <x v="24"/>
  </r>
  <r>
    <x v="383"/>
    <n v="60958"/>
    <x v="8"/>
    <x v="8"/>
    <s v="CrystalClear Hyaluronic Boost 30ml"/>
    <x v="1"/>
    <n v="100"/>
    <n v="19.100000000000001"/>
    <n v="1910.0000000000002"/>
    <n v="6.6"/>
    <n v="660"/>
    <n v="12.500000000000002"/>
    <n v="1250.0000000000002"/>
    <n v="0.65445026178010479"/>
    <s v="C0006"/>
    <s v="Maeve Kingsley"/>
    <s v="Christopher Green"/>
    <x v="0"/>
    <x v="21"/>
    <s v="Las Vegas"/>
    <x v="0"/>
    <x v="1"/>
    <x v="5"/>
    <n v="21"/>
    <x v="24"/>
  </r>
  <r>
    <x v="383"/>
    <n v="60959"/>
    <x v="37"/>
    <x v="37"/>
    <s v="SunGuard Shield SPF 50+ 100ml"/>
    <x v="3"/>
    <n v="350"/>
    <n v="24.75"/>
    <n v="8662.5"/>
    <n v="7.75"/>
    <n v="2712.5"/>
    <n v="17"/>
    <n v="5950"/>
    <n v="0.68686868686868685"/>
    <s v="C0078"/>
    <s v="CosmoLink Incorporated"/>
    <s v="William Jenkins"/>
    <x v="3"/>
    <x v="6"/>
    <s v="Jacksonville"/>
    <x v="2"/>
    <x v="1"/>
    <x v="5"/>
    <n v="21"/>
    <x v="24"/>
  </r>
  <r>
    <x v="383"/>
    <n v="60960"/>
    <x v="20"/>
    <x v="20"/>
    <s v="VelvetSkin Renewing Scrub 100ml"/>
    <x v="7"/>
    <n v="50"/>
    <n v="20.849999999999998"/>
    <n v="1042.5"/>
    <n v="8.1999999999999993"/>
    <n v="410"/>
    <n v="12.649999999999999"/>
    <n v="632.5"/>
    <n v="0.60671462829736211"/>
    <s v="C0145"/>
    <s v="AuroraFresh Cosmetics"/>
    <s v="Mia Hughes"/>
    <x v="2"/>
    <x v="13"/>
    <s v="Irvine"/>
    <x v="0"/>
    <x v="1"/>
    <x v="5"/>
    <n v="21"/>
    <x v="24"/>
  </r>
  <r>
    <x v="383"/>
    <n v="60961"/>
    <x v="0"/>
    <x v="0"/>
    <s v="HydraBloom Hydrating Moisturizer 100ml"/>
    <x v="0"/>
    <n v="50"/>
    <n v="24.85"/>
    <n v="1242.5"/>
    <n v="7.75"/>
    <n v="387.5"/>
    <n v="17.100000000000001"/>
    <n v="855"/>
    <n v="0.68812877263581484"/>
    <s v="C0019"/>
    <s v="Delilah Prescott"/>
    <s v="Benjamin Lawson"/>
    <x v="1"/>
    <x v="25"/>
    <s v="Kansas City"/>
    <x v="3"/>
    <x v="1"/>
    <x v="5"/>
    <n v="21"/>
    <x v="24"/>
  </r>
  <r>
    <x v="383"/>
    <n v="60962"/>
    <x v="13"/>
    <x v="13"/>
    <s v="LuminousGlow Tinted Sunscreen 100ml"/>
    <x v="3"/>
    <n v="200"/>
    <n v="26.35"/>
    <n v="5270"/>
    <n v="9"/>
    <n v="1800"/>
    <n v="17.350000000000001"/>
    <n v="3470"/>
    <n v="0.65844402277039848"/>
    <s v="C0056"/>
    <s v="Imogen West"/>
    <s v="Ava Franklin"/>
    <x v="1"/>
    <x v="33"/>
    <s v="Little Rock"/>
    <x v="2"/>
    <x v="1"/>
    <x v="5"/>
    <n v="21"/>
    <x v="24"/>
  </r>
  <r>
    <x v="384"/>
    <n v="60963"/>
    <x v="39"/>
    <x v="39"/>
    <s v="SunGuard Shield SPF 50+ 50ml"/>
    <x v="3"/>
    <n v="250"/>
    <n v="14.45"/>
    <n v="3612.5"/>
    <n v="4.45"/>
    <n v="1112.5"/>
    <n v="10"/>
    <n v="2500"/>
    <n v="0.69204152249134943"/>
    <s v="C0094"/>
    <s v="RosyDream Skincare"/>
    <s v="Victoria Reed"/>
    <x v="2"/>
    <x v="24"/>
    <s v="Tacoma"/>
    <x v="0"/>
    <x v="1"/>
    <x v="5"/>
    <n v="22"/>
    <x v="24"/>
  </r>
  <r>
    <x v="384"/>
    <n v="60964"/>
    <x v="27"/>
    <x v="27"/>
    <s v="LuxeSilk Oil Cleansing Essence 50 ml"/>
    <x v="2"/>
    <n v="50"/>
    <n v="9"/>
    <n v="450"/>
    <n v="3.7"/>
    <n v="185"/>
    <n v="5.3"/>
    <n v="265"/>
    <n v="0.58888888888888891"/>
    <s v="C0034"/>
    <s v="Cassian Winters"/>
    <s v="David Carter"/>
    <x v="1"/>
    <x v="2"/>
    <s v="Albany"/>
    <x v="1"/>
    <x v="1"/>
    <x v="5"/>
    <n v="22"/>
    <x v="24"/>
  </r>
  <r>
    <x v="384"/>
    <n v="60965"/>
    <x v="8"/>
    <x v="8"/>
    <s v="CrystalClear Hyaluronic Boost 30ml"/>
    <x v="1"/>
    <n v="50"/>
    <n v="19.100000000000001"/>
    <n v="955.00000000000011"/>
    <n v="6.6"/>
    <n v="330"/>
    <n v="12.500000000000002"/>
    <n v="625.00000000000011"/>
    <n v="0.65445026178010479"/>
    <s v="C0090"/>
    <s v="CrystalCrest Incorporated"/>
    <s v="Ava Franklin"/>
    <x v="1"/>
    <x v="44"/>
    <s v="Southaven"/>
    <x v="2"/>
    <x v="1"/>
    <x v="5"/>
    <n v="22"/>
    <x v="24"/>
  </r>
  <r>
    <x v="384"/>
    <n v="60966"/>
    <x v="19"/>
    <x v="19"/>
    <s v="ClearSkies UV Defense SPF 30 30ml"/>
    <x v="3"/>
    <n v="100"/>
    <n v="11.299999999999999"/>
    <n v="1130"/>
    <n v="4.7"/>
    <n v="470"/>
    <n v="6.5999999999999988"/>
    <n v="660"/>
    <n v="0.58407079646017701"/>
    <s v="C0048"/>
    <s v="Octavia Hart"/>
    <s v="Victoria Reed"/>
    <x v="2"/>
    <x v="24"/>
    <s v="Seattle"/>
    <x v="0"/>
    <x v="1"/>
    <x v="5"/>
    <n v="22"/>
    <x v="24"/>
  </r>
  <r>
    <x v="384"/>
    <n v="60967"/>
    <x v="8"/>
    <x v="8"/>
    <s v="CrystalClear Hyaluronic Boost 30ml"/>
    <x v="1"/>
    <n v="100"/>
    <n v="19.100000000000001"/>
    <n v="1910.0000000000002"/>
    <n v="6.6"/>
    <n v="660"/>
    <n v="12.500000000000002"/>
    <n v="1250.0000000000002"/>
    <n v="0.65445026178010479"/>
    <s v="C0009"/>
    <s v="Imelda Sinclair"/>
    <s v="William Jenkins"/>
    <x v="3"/>
    <x v="6"/>
    <s v="Miami"/>
    <x v="2"/>
    <x v="1"/>
    <x v="5"/>
    <n v="22"/>
    <x v="24"/>
  </r>
  <r>
    <x v="384"/>
    <n v="60968"/>
    <x v="21"/>
    <x v="21"/>
    <s v="RadiantGlow Gel Cleanser 100ml"/>
    <x v="2"/>
    <n v="150"/>
    <n v="12.25"/>
    <n v="1837.5"/>
    <n v="4.45"/>
    <n v="667.5"/>
    <n v="7.8"/>
    <n v="1170"/>
    <n v="0.63673469387755099"/>
    <s v="C0140"/>
    <s v="SilverHarbor Technologies"/>
    <s v="Ava Franklin"/>
    <x v="1"/>
    <x v="26"/>
    <s v="Mobile"/>
    <x v="2"/>
    <x v="1"/>
    <x v="5"/>
    <n v="22"/>
    <x v="24"/>
  </r>
  <r>
    <x v="384"/>
    <n v="60969"/>
    <x v="8"/>
    <x v="8"/>
    <s v="CrystalClear Hyaluronic Boost 30ml"/>
    <x v="1"/>
    <n v="150"/>
    <n v="19.100000000000001"/>
    <n v="2865"/>
    <n v="6.6"/>
    <n v="990"/>
    <n v="12.500000000000002"/>
    <n v="1875"/>
    <n v="0.65445026178010468"/>
    <s v="C0067"/>
    <s v="Oberon Sterling"/>
    <s v="Rachel Owens"/>
    <x v="4"/>
    <x v="16"/>
    <s v="Springfield"/>
    <x v="3"/>
    <x v="1"/>
    <x v="5"/>
    <n v="22"/>
    <x v="24"/>
  </r>
  <r>
    <x v="384"/>
    <n v="60970"/>
    <x v="37"/>
    <x v="37"/>
    <s v="SunGuard Shield SPF 50+ 100ml"/>
    <x v="3"/>
    <n v="50"/>
    <n v="24.75"/>
    <n v="1237.5"/>
    <n v="7.75"/>
    <n v="387.5"/>
    <n v="17"/>
    <n v="850"/>
    <n v="0.68686868686868685"/>
    <s v="C0023"/>
    <s v="Rosy Hue Beauty"/>
    <s v="Benjamin Ingram"/>
    <x v="0"/>
    <x v="22"/>
    <s v="Boise"/>
    <x v="0"/>
    <x v="1"/>
    <x v="5"/>
    <n v="22"/>
    <x v="24"/>
  </r>
  <r>
    <x v="384"/>
    <n v="60971"/>
    <x v="10"/>
    <x v="10"/>
    <s v="LuminousGlow Tinted Sunscreen 50ml"/>
    <x v="3"/>
    <n v="300"/>
    <n v="16.95"/>
    <n v="5085"/>
    <n v="5.2"/>
    <n v="1560"/>
    <n v="11.75"/>
    <n v="3525"/>
    <n v="0.69321533923303835"/>
    <s v="C0072"/>
    <s v="BlossomLuxe Essentials"/>
    <s v="James Edwards"/>
    <x v="3"/>
    <x v="43"/>
    <s v="Philadelphia"/>
    <x v="1"/>
    <x v="1"/>
    <x v="5"/>
    <n v="22"/>
    <x v="24"/>
  </r>
  <r>
    <x v="385"/>
    <n v="60972"/>
    <x v="18"/>
    <x v="18"/>
    <s v="PurePurge Micellar Cleansing Water 100ml"/>
    <x v="6"/>
    <n v="100"/>
    <n v="3.9"/>
    <n v="390"/>
    <n v="2.2999999999999998"/>
    <n v="230"/>
    <n v="1.6"/>
    <n v="160"/>
    <n v="0.41025641025641024"/>
    <s v="C0037"/>
    <s v="PureWhisper Essentials"/>
    <s v="Lauren King"/>
    <x v="4"/>
    <x v="18"/>
    <s v="Des Moines"/>
    <x v="3"/>
    <x v="1"/>
    <x v="5"/>
    <n v="23"/>
    <x v="24"/>
  </r>
  <r>
    <x v="385"/>
    <n v="60973"/>
    <x v="29"/>
    <x v="29"/>
    <s v="VitaGlow Brightening Serum 15ml"/>
    <x v="1"/>
    <n v="100"/>
    <n v="16.25"/>
    <n v="1625"/>
    <n v="6.2"/>
    <n v="620"/>
    <n v="10.050000000000001"/>
    <n v="1005"/>
    <n v="0.61846153846153851"/>
    <s v="C0112"/>
    <s v="Zara Winters"/>
    <s v="Olivia Harrison"/>
    <x v="3"/>
    <x v="14"/>
    <s v="Norfolk"/>
    <x v="2"/>
    <x v="1"/>
    <x v="5"/>
    <n v="23"/>
    <x v="24"/>
  </r>
  <r>
    <x v="385"/>
    <n v="60974"/>
    <x v="1"/>
    <x v="1"/>
    <s v="VitaGlow Brightening Serum 30ml"/>
    <x v="1"/>
    <n v="150"/>
    <n v="22.1"/>
    <n v="3315"/>
    <n v="7.6"/>
    <n v="1140"/>
    <n v="14.500000000000002"/>
    <n v="2175"/>
    <n v="0.65610859728506787"/>
    <s v="C0018"/>
    <s v="Lucian Kingsley"/>
    <s v="Lauren King"/>
    <x v="4"/>
    <x v="11"/>
    <s v="Sioux Falls"/>
    <x v="3"/>
    <x v="1"/>
    <x v="5"/>
    <n v="23"/>
    <x v="24"/>
  </r>
  <r>
    <x v="385"/>
    <n v="60975"/>
    <x v="65"/>
    <x v="65"/>
    <s v="VelvetSkin Renewing Scrub 150ml"/>
    <x v="7"/>
    <n v="150"/>
    <n v="28.15"/>
    <n v="4222.5"/>
    <n v="12"/>
    <n v="1800"/>
    <n v="16.149999999999999"/>
    <n v="2422.5"/>
    <n v="0.57371225577264651"/>
    <s v="C0138"/>
    <s v="Leopold Caldwell"/>
    <s v="James Edwards"/>
    <x v="3"/>
    <x v="37"/>
    <s v="Jersey City"/>
    <x v="1"/>
    <x v="1"/>
    <x v="5"/>
    <n v="23"/>
    <x v="24"/>
  </r>
  <r>
    <x v="385"/>
    <n v="60976"/>
    <x v="10"/>
    <x v="10"/>
    <s v="LuminousGlow Tinted Sunscreen 50ml"/>
    <x v="3"/>
    <n v="100"/>
    <n v="16.95"/>
    <n v="1695"/>
    <n v="5.2"/>
    <n v="520"/>
    <n v="11.75"/>
    <n v="1175"/>
    <n v="0.69321533923303835"/>
    <s v="C0061"/>
    <s v="Aurelia Quinn"/>
    <s v="Mia Hughes"/>
    <x v="2"/>
    <x v="13"/>
    <s v="Oakland"/>
    <x v="0"/>
    <x v="1"/>
    <x v="5"/>
    <n v="23"/>
    <x v="24"/>
  </r>
  <r>
    <x v="385"/>
    <n v="60977"/>
    <x v="20"/>
    <x v="20"/>
    <s v="VelvetSkin Renewing Scrub 100ml"/>
    <x v="7"/>
    <n v="100"/>
    <n v="20.849999999999998"/>
    <n v="2085"/>
    <n v="8.1999999999999993"/>
    <n v="820"/>
    <n v="12.649999999999999"/>
    <n v="1265"/>
    <n v="0.60671462829736211"/>
    <s v="C0035"/>
    <s v="CrystalMist Skincare"/>
    <s v="Daniel Nelson"/>
    <x v="0"/>
    <x v="30"/>
    <s v="Denver"/>
    <x v="0"/>
    <x v="1"/>
    <x v="5"/>
    <n v="23"/>
    <x v="24"/>
  </r>
  <r>
    <x v="385"/>
    <n v="60978"/>
    <x v="0"/>
    <x v="0"/>
    <s v="HydraBloom Hydrating Moisturizer 100ml"/>
    <x v="0"/>
    <n v="50"/>
    <n v="24.85"/>
    <n v="1242.5"/>
    <n v="7.75"/>
    <n v="387.5"/>
    <n v="17.100000000000001"/>
    <n v="855"/>
    <n v="0.68812877263581484"/>
    <s v="C0126"/>
    <s v="Seraphim Holloway"/>
    <s v="Olivia Harrison"/>
    <x v="3"/>
    <x v="39"/>
    <s v="Dover"/>
    <x v="2"/>
    <x v="1"/>
    <x v="5"/>
    <n v="23"/>
    <x v="24"/>
  </r>
  <r>
    <x v="385"/>
    <n v="60979"/>
    <x v="58"/>
    <x v="58"/>
    <s v="ElixirMelt Makeup Remover Oil  150ml"/>
    <x v="6"/>
    <n v="50"/>
    <n v="10.45"/>
    <n v="522.5"/>
    <n v="5.2"/>
    <n v="260"/>
    <n v="5.2499999999999991"/>
    <n v="262.5"/>
    <n v="0.50239234449760761"/>
    <s v="C0015"/>
    <s v="Octavia Grey"/>
    <s v="Benjamin Lawson"/>
    <x v="1"/>
    <x v="8"/>
    <s v="St. Louis"/>
    <x v="3"/>
    <x v="1"/>
    <x v="5"/>
    <n v="23"/>
    <x v="24"/>
  </r>
  <r>
    <x v="386"/>
    <n v="60980"/>
    <x v="6"/>
    <x v="6"/>
    <s v="CrystalClear Hyaluronic Boost 15ml"/>
    <x v="1"/>
    <n v="200"/>
    <n v="14.75"/>
    <n v="2950"/>
    <n v="5.45"/>
    <n v="1090"/>
    <n v="9.3000000000000007"/>
    <n v="1860"/>
    <n v="0.63050847457627124"/>
    <s v="C0082"/>
    <s v="OpulentFlair Beauty"/>
    <s v="Jennifer Adams"/>
    <x v="1"/>
    <x v="10"/>
    <s v="El Paso"/>
    <x v="2"/>
    <x v="1"/>
    <x v="5"/>
    <n v="24"/>
    <x v="24"/>
  </r>
  <r>
    <x v="386"/>
    <n v="60981"/>
    <x v="10"/>
    <x v="10"/>
    <s v="LuminousGlow Tinted Sunscreen 50ml"/>
    <x v="3"/>
    <n v="100"/>
    <n v="16.95"/>
    <n v="1695"/>
    <n v="5.2"/>
    <n v="520"/>
    <n v="11.75"/>
    <n v="1175"/>
    <n v="0.69321533923303835"/>
    <s v="C0050"/>
    <s v="SolarLuxe Incorporated"/>
    <s v="Joseph Simmons"/>
    <x v="4"/>
    <x v="28"/>
    <s v="Fargo"/>
    <x v="3"/>
    <x v="1"/>
    <x v="5"/>
    <n v="24"/>
    <x v="24"/>
  </r>
  <r>
    <x v="386"/>
    <n v="60982"/>
    <x v="10"/>
    <x v="10"/>
    <s v="LuminousGlow Tinted Sunscreen 50ml"/>
    <x v="3"/>
    <n v="350"/>
    <n v="16.95"/>
    <n v="5932.5"/>
    <n v="5.2"/>
    <n v="1820"/>
    <n v="11.75"/>
    <n v="4112.5"/>
    <n v="0.69321533923303835"/>
    <s v="C0099"/>
    <s v="SolarCrest Corp."/>
    <s v="James Edwards"/>
    <x v="3"/>
    <x v="43"/>
    <s v="Harrisburg"/>
    <x v="1"/>
    <x v="1"/>
    <x v="5"/>
    <n v="24"/>
    <x v="24"/>
  </r>
  <r>
    <x v="386"/>
    <n v="60983"/>
    <x v="11"/>
    <x v="11"/>
    <s v="ClearSkies UV Defense SPF 30 100ml"/>
    <x v="3"/>
    <n v="350"/>
    <n v="32.549999999999997"/>
    <n v="11392.499999999998"/>
    <n v="11.25"/>
    <n v="3937.5"/>
    <n v="21.299999999999997"/>
    <n v="7454.9999999999982"/>
    <n v="0.65437788018433174"/>
    <s v="C0011"/>
    <s v="Celestial Silk Luxe Skincare"/>
    <s v="Joseph Simmons"/>
    <x v="4"/>
    <x v="19"/>
    <s v="Minneapolis"/>
    <x v="3"/>
    <x v="1"/>
    <x v="5"/>
    <n v="24"/>
    <x v="24"/>
  </r>
  <r>
    <x v="386"/>
    <n v="60984"/>
    <x v="28"/>
    <x v="28"/>
    <s v="GlowRevive Detox Clay Mask 50g"/>
    <x v="5"/>
    <n v="200"/>
    <n v="11.35"/>
    <n v="2270"/>
    <n v="5.2"/>
    <n v="1040"/>
    <n v="6.1499999999999995"/>
    <n v="1230"/>
    <n v="0.54185022026431717"/>
    <s v="C0147"/>
    <s v="SecretGarden Beauty"/>
    <s v="Olivia Harrison"/>
    <x v="3"/>
    <x v="14"/>
    <s v="Virginia Beach"/>
    <x v="2"/>
    <x v="1"/>
    <x v="5"/>
    <n v="24"/>
    <x v="24"/>
  </r>
  <r>
    <x v="386"/>
    <n v="60985"/>
    <x v="34"/>
    <x v="34"/>
    <s v="HydraBloom Hydrating Moisturizer 30ml"/>
    <x v="0"/>
    <n v="150"/>
    <n v="8.1"/>
    <n v="1215"/>
    <n v="3.3"/>
    <n v="495"/>
    <n v="4.8"/>
    <n v="720"/>
    <n v="0.59259259259259256"/>
    <s v="C0065"/>
    <s v="CelestialGlow Essentials"/>
    <s v="Benjamin Lawson"/>
    <x v="1"/>
    <x v="25"/>
    <s v="Kansas City"/>
    <x v="3"/>
    <x v="1"/>
    <x v="5"/>
    <n v="24"/>
    <x v="24"/>
  </r>
  <r>
    <x v="386"/>
    <n v="60986"/>
    <x v="55"/>
    <x v="55"/>
    <s v="PureDerm Micro-Exfoliating Gel 50ml"/>
    <x v="7"/>
    <n v="200"/>
    <n v="17.649999999999999"/>
    <n v="3529.9999999999995"/>
    <n v="7.55"/>
    <n v="1510"/>
    <n v="10.099999999999998"/>
    <n v="2019.9999999999995"/>
    <n v="0.57223796033994334"/>
    <s v="C0032"/>
    <s v="AquaFusion Incorporated"/>
    <s v="Ashley Turner"/>
    <x v="2"/>
    <x v="13"/>
    <s v="San Jose"/>
    <x v="0"/>
    <x v="1"/>
    <x v="5"/>
    <n v="24"/>
    <x v="24"/>
  </r>
  <r>
    <x v="386"/>
    <n v="60987"/>
    <x v="1"/>
    <x v="1"/>
    <s v="VitaGlow Brightening Serum 30ml"/>
    <x v="1"/>
    <n v="200"/>
    <n v="22.1"/>
    <n v="4420"/>
    <n v="7.6"/>
    <n v="1520"/>
    <n v="14.500000000000002"/>
    <n v="2900"/>
    <n v="0.65610859728506787"/>
    <s v="C0075"/>
    <s v="Ignatius Flynn"/>
    <s v="Samuel Moore"/>
    <x v="0"/>
    <x v="1"/>
    <s v="Flagstaff"/>
    <x v="0"/>
    <x v="1"/>
    <x v="5"/>
    <n v="24"/>
    <x v="24"/>
  </r>
  <r>
    <x v="386"/>
    <n v="60988"/>
    <x v="35"/>
    <x v="35"/>
    <s v="DreamSoothe Overnight Mask 50g"/>
    <x v="5"/>
    <n v="50"/>
    <n v="14.25"/>
    <n v="712.5"/>
    <n v="6.55"/>
    <n v="327.5"/>
    <n v="7.7"/>
    <n v="385"/>
    <n v="0.54035087719298247"/>
    <s v="C0001"/>
    <s v="Belle Glow Cosmetics"/>
    <s v="Elizabeth Young"/>
    <x v="2"/>
    <x v="13"/>
    <s v="Los Angeles"/>
    <x v="0"/>
    <x v="1"/>
    <x v="5"/>
    <n v="24"/>
    <x v="24"/>
  </r>
  <r>
    <x v="387"/>
    <n v="60989"/>
    <x v="43"/>
    <x v="43"/>
    <s v="PureFoam Renewing Cleanser 50ml"/>
    <x v="2"/>
    <n v="100"/>
    <n v="7"/>
    <n v="700"/>
    <n v="2.8"/>
    <n v="280"/>
    <n v="4.2"/>
    <n v="420"/>
    <n v="0.6"/>
    <s v="C0137"/>
    <s v="Octavia Sterling"/>
    <s v="Benjamin Lawson"/>
    <x v="1"/>
    <x v="5"/>
    <s v="Tulsa"/>
    <x v="2"/>
    <x v="1"/>
    <x v="5"/>
    <n v="25"/>
    <x v="25"/>
  </r>
  <r>
    <x v="387"/>
    <n v="60990"/>
    <x v="13"/>
    <x v="13"/>
    <s v="LuminousGlow Tinted Sunscreen 100ml"/>
    <x v="3"/>
    <n v="250"/>
    <n v="26.35"/>
    <n v="6587.5"/>
    <n v="9"/>
    <n v="2250"/>
    <n v="17.350000000000001"/>
    <n v="4337.5"/>
    <n v="0.65844402277039848"/>
    <s v="C0087"/>
    <s v="QuantumRise Corp."/>
    <s v="Daniel Nelson"/>
    <x v="0"/>
    <x v="30"/>
    <s v="Colorado Springs"/>
    <x v="0"/>
    <x v="1"/>
    <x v="5"/>
    <n v="25"/>
    <x v="25"/>
  </r>
  <r>
    <x v="387"/>
    <n v="60991"/>
    <x v="6"/>
    <x v="6"/>
    <s v="CrystalClear Hyaluronic Boost 15ml"/>
    <x v="1"/>
    <n v="200"/>
    <n v="14.75"/>
    <n v="2950"/>
    <n v="5.45"/>
    <n v="1090"/>
    <n v="9.3000000000000007"/>
    <n v="1860"/>
    <n v="0.63050847457627124"/>
    <s v="C0052"/>
    <s v="OceanQuest Enterprises"/>
    <s v="Emily Clarke"/>
    <x v="3"/>
    <x v="9"/>
    <s v="Charleston"/>
    <x v="2"/>
    <x v="1"/>
    <x v="5"/>
    <n v="25"/>
    <x v="25"/>
  </r>
  <r>
    <x v="387"/>
    <n v="60992"/>
    <x v="5"/>
    <x v="5"/>
    <s v="ClearSkies UV Defense SPF 30 50ml"/>
    <x v="3"/>
    <n v="150"/>
    <n v="18.95"/>
    <n v="2842.5"/>
    <n v="6.55"/>
    <n v="982.5"/>
    <n v="12.399999999999999"/>
    <n v="1860"/>
    <n v="0.65435356200527706"/>
    <s v="C0027"/>
    <s v="PureHarbor Creations"/>
    <s v="Jennifer Adams"/>
    <x v="1"/>
    <x v="10"/>
    <s v="Austin"/>
    <x v="2"/>
    <x v="1"/>
    <x v="5"/>
    <n v="25"/>
    <x v="25"/>
  </r>
  <r>
    <x v="387"/>
    <n v="60993"/>
    <x v="35"/>
    <x v="35"/>
    <s v="DreamSoothe Overnight Mask 50g"/>
    <x v="5"/>
    <n v="200"/>
    <n v="14.25"/>
    <n v="2850"/>
    <n v="6.55"/>
    <n v="1310"/>
    <n v="7.7"/>
    <n v="1540"/>
    <n v="0.54035087719298247"/>
    <s v="C0101"/>
    <s v="TechnoCraft Corp."/>
    <s v="Samuel Moore"/>
    <x v="0"/>
    <x v="0"/>
    <s v="Roswell"/>
    <x v="0"/>
    <x v="1"/>
    <x v="5"/>
    <n v="25"/>
    <x v="25"/>
  </r>
  <r>
    <x v="387"/>
    <n v="60994"/>
    <x v="8"/>
    <x v="8"/>
    <s v="CrystalClear Hyaluronic Boost 30ml"/>
    <x v="1"/>
    <n v="150"/>
    <n v="19.100000000000001"/>
    <n v="2865"/>
    <n v="6.6"/>
    <n v="990"/>
    <n v="12.500000000000002"/>
    <n v="1875"/>
    <n v="0.65445026178010468"/>
    <s v="C0016"/>
    <s v="Griffin Maddox"/>
    <s v="Rachel Owens"/>
    <x v="4"/>
    <x v="16"/>
    <s v="Chicago"/>
    <x v="3"/>
    <x v="1"/>
    <x v="5"/>
    <n v="25"/>
    <x v="25"/>
  </r>
  <r>
    <x v="387"/>
    <n v="60995"/>
    <x v="4"/>
    <x v="4"/>
    <s v="HydraBloom Hydrating Moisturizer 50ml"/>
    <x v="0"/>
    <n v="200"/>
    <n v="14.95"/>
    <n v="2990"/>
    <n v="4.45"/>
    <n v="890"/>
    <n v="10.5"/>
    <n v="2100"/>
    <n v="0.7023411371237458"/>
    <s v="C0113"/>
    <s v="Evander Quinn"/>
    <s v="Andrew Parker"/>
    <x v="3"/>
    <x v="47"/>
    <s v="New Haven"/>
    <x v="1"/>
    <x v="1"/>
    <x v="5"/>
    <n v="25"/>
    <x v="25"/>
  </r>
  <r>
    <x v="387"/>
    <n v="60996"/>
    <x v="18"/>
    <x v="18"/>
    <s v="PurePurge Micellar Cleansing Water 100ml"/>
    <x v="6"/>
    <n v="150"/>
    <n v="3.9"/>
    <n v="585"/>
    <n v="2.2999999999999998"/>
    <n v="345"/>
    <n v="1.6"/>
    <n v="240"/>
    <n v="0.41025641025641024"/>
    <s v="C0045"/>
    <s v="AuroraBlossom Essentials"/>
    <s v="Ashley Turner"/>
    <x v="2"/>
    <x v="13"/>
    <s v="Fresno"/>
    <x v="0"/>
    <x v="1"/>
    <x v="5"/>
    <n v="25"/>
    <x v="25"/>
  </r>
  <r>
    <x v="388"/>
    <n v="60997"/>
    <x v="49"/>
    <x v="49"/>
    <s v="TimelessElixir Anti-Wrinkle Serum 50ml"/>
    <x v="1"/>
    <n v="50"/>
    <n v="37.549999999999997"/>
    <n v="1877.4999999999998"/>
    <n v="14.25"/>
    <n v="712.5"/>
    <n v="23.299999999999997"/>
    <n v="1164.9999999999998"/>
    <n v="0.62050599201065237"/>
    <s v="C0080"/>
    <s v="EternalGlow Essentials"/>
    <s v="Samantha Mitchell"/>
    <x v="4"/>
    <x v="17"/>
    <s v="Cincinnati"/>
    <x v="3"/>
    <x v="1"/>
    <x v="5"/>
    <n v="28"/>
    <x v="25"/>
  </r>
  <r>
    <x v="388"/>
    <n v="60998"/>
    <x v="8"/>
    <x v="8"/>
    <s v="CrystalClear Hyaluronic Boost 30ml"/>
    <x v="1"/>
    <n v="100"/>
    <n v="19.100000000000001"/>
    <n v="1910.0000000000002"/>
    <n v="6.6"/>
    <n v="660"/>
    <n v="12.500000000000002"/>
    <n v="1250.0000000000002"/>
    <n v="0.65445026178010479"/>
    <s v="C0029"/>
    <s v="OpulentSilk Beauty"/>
    <s v="Samantha Mitchell"/>
    <x v="4"/>
    <x v="15"/>
    <s v="Louisville"/>
    <x v="2"/>
    <x v="1"/>
    <x v="5"/>
    <n v="28"/>
    <x v="25"/>
  </r>
  <r>
    <x v="388"/>
    <n v="60999"/>
    <x v="14"/>
    <x v="14"/>
    <s v="DewDrop Hydration Sheet Mask"/>
    <x v="5"/>
    <n v="100"/>
    <n v="17.350000000000001"/>
    <n v="1735.0000000000002"/>
    <n v="7.45"/>
    <n v="745"/>
    <n v="9.9000000000000021"/>
    <n v="990.00000000000023"/>
    <n v="0.57060518731988474"/>
    <s v="C0051"/>
    <s v="InfinitiCraft Corp."/>
    <s v="William Jenkins"/>
    <x v="3"/>
    <x v="6"/>
    <s v="Tampa"/>
    <x v="2"/>
    <x v="1"/>
    <x v="5"/>
    <n v="28"/>
    <x v="25"/>
  </r>
  <r>
    <x v="388"/>
    <n v="61000"/>
    <x v="14"/>
    <x v="14"/>
    <s v="DewDrop Hydration Sheet Mask"/>
    <x v="5"/>
    <n v="150"/>
    <n v="17.350000000000001"/>
    <n v="2602.5"/>
    <n v="7.45"/>
    <n v="1117.5"/>
    <n v="9.9000000000000021"/>
    <n v="1485"/>
    <n v="0.57060518731988474"/>
    <s v="C0104"/>
    <s v="PearlSilk Beauty"/>
    <s v="Ava Franklin"/>
    <x v="1"/>
    <x v="12"/>
    <s v="Baton Rouge"/>
    <x v="2"/>
    <x v="1"/>
    <x v="5"/>
    <n v="28"/>
    <x v="25"/>
  </r>
  <r>
    <x v="388"/>
    <n v="61001"/>
    <x v="16"/>
    <x v="16"/>
    <s v="FreshWipe Cleansing Towelettes  80s"/>
    <x v="6"/>
    <n v="100"/>
    <n v="14.55"/>
    <n v="1455"/>
    <n v="6.55"/>
    <n v="655"/>
    <n v="8"/>
    <n v="800"/>
    <n v="0.54982817869415812"/>
    <s v="C0024"/>
    <s v="Moonlight Grace Essentials"/>
    <s v="Jessica Foster"/>
    <x v="2"/>
    <x v="20"/>
    <s v="Nome"/>
    <x v="0"/>
    <x v="1"/>
    <x v="5"/>
    <n v="28"/>
    <x v="25"/>
  </r>
  <r>
    <x v="388"/>
    <n v="61002"/>
    <x v="38"/>
    <x v="38"/>
    <s v="CrystalGlow Gentle Exfoliator 100ml"/>
    <x v="7"/>
    <n v="100"/>
    <n v="19.95"/>
    <n v="1995"/>
    <n v="7.45"/>
    <n v="745"/>
    <n v="12.5"/>
    <n v="1250"/>
    <n v="0.62656641604010022"/>
    <s v="C0059"/>
    <s v="Eamon Kingsley"/>
    <s v="James Edwards"/>
    <x v="3"/>
    <x v="37"/>
    <s v="Newark"/>
    <x v="1"/>
    <x v="1"/>
    <x v="5"/>
    <n v="28"/>
    <x v="25"/>
  </r>
  <r>
    <x v="388"/>
    <n v="61003"/>
    <x v="21"/>
    <x v="21"/>
    <s v="RadiantGlow Gel Cleanser 100ml"/>
    <x v="2"/>
    <n v="150"/>
    <n v="12.25"/>
    <n v="1837.5"/>
    <n v="4.45"/>
    <n v="667.5"/>
    <n v="7.8"/>
    <n v="1170"/>
    <n v="0.63673469387755099"/>
    <s v="C0124"/>
    <s v="CrystalSkin Elegance"/>
    <s v="Benjamin Ingram"/>
    <x v="0"/>
    <x v="22"/>
    <s v="Coeur d'Alene"/>
    <x v="0"/>
    <x v="1"/>
    <x v="5"/>
    <n v="28"/>
    <x v="25"/>
  </r>
  <r>
    <x v="388"/>
    <n v="61004"/>
    <x v="32"/>
    <x v="32"/>
    <s v="AquaFresh Hydrating Toner 150ml"/>
    <x v="4"/>
    <n v="200"/>
    <n v="14.95"/>
    <n v="2990"/>
    <n v="4.45"/>
    <n v="890"/>
    <n v="10.5"/>
    <n v="2100"/>
    <n v="0.7023411371237458"/>
    <s v="C0008"/>
    <s v="Serenity Sinclair"/>
    <s v="Ashley Turner"/>
    <x v="2"/>
    <x v="13"/>
    <s v="San Francisco"/>
    <x v="0"/>
    <x v="1"/>
    <x v="5"/>
    <n v="28"/>
    <x v="25"/>
  </r>
  <r>
    <x v="388"/>
    <n v="61005"/>
    <x v="14"/>
    <x v="14"/>
    <s v="DewDrop Hydration Sheet Mask"/>
    <x v="5"/>
    <n v="150"/>
    <n v="17.350000000000001"/>
    <n v="2602.5"/>
    <n v="7.45"/>
    <n v="1117.5"/>
    <n v="9.9000000000000021"/>
    <n v="1485"/>
    <n v="0.57060518731988474"/>
    <s v="C0062"/>
    <s v="Nikolai Hayes"/>
    <s v="Benjamin Ingram"/>
    <x v="0"/>
    <x v="38"/>
    <s v="Billings"/>
    <x v="0"/>
    <x v="1"/>
    <x v="5"/>
    <n v="28"/>
    <x v="25"/>
  </r>
  <r>
    <x v="388"/>
    <n v="61006"/>
    <x v="4"/>
    <x v="4"/>
    <s v="HydraBloom Hydrating Moisturizer 50ml"/>
    <x v="0"/>
    <n v="100"/>
    <n v="14.95"/>
    <n v="1495"/>
    <n v="4.45"/>
    <n v="445"/>
    <n v="10.5"/>
    <n v="1050"/>
    <n v="0.7023411371237458"/>
    <s v="C0111"/>
    <s v="CelestialHarmony Essentials"/>
    <s v="Matthew Walker"/>
    <x v="1"/>
    <x v="40"/>
    <s v="Memphis"/>
    <x v="2"/>
    <x v="1"/>
    <x v="5"/>
    <n v="28"/>
    <x v="25"/>
  </r>
  <r>
    <x v="389"/>
    <n v="61007"/>
    <x v="13"/>
    <x v="13"/>
    <s v="LuminousGlow Tinted Sunscreen 100ml"/>
    <x v="3"/>
    <n v="200"/>
    <n v="26.35"/>
    <n v="5270"/>
    <n v="9"/>
    <n v="1800"/>
    <n v="17.350000000000001"/>
    <n v="3470"/>
    <n v="0.65844402277039848"/>
    <s v="C0004"/>
    <s v="Enchanted Silk Creations"/>
    <s v="David Carter"/>
    <x v="1"/>
    <x v="2"/>
    <s v="New York City"/>
    <x v="1"/>
    <x v="1"/>
    <x v="5"/>
    <n v="29"/>
    <x v="25"/>
  </r>
  <r>
    <x v="389"/>
    <n v="61008"/>
    <x v="11"/>
    <x v="11"/>
    <s v="ClearSkies UV Defense SPF 30 100ml"/>
    <x v="3"/>
    <n v="300"/>
    <n v="32.549999999999997"/>
    <n v="9765"/>
    <n v="11.25"/>
    <n v="3375"/>
    <n v="21.299999999999997"/>
    <n v="6390"/>
    <n v="0.65437788018433185"/>
    <s v="C0091"/>
    <s v="NovaWave Enterprises"/>
    <s v="Jennifer Adams"/>
    <x v="1"/>
    <x v="10"/>
    <s v="Lubbock"/>
    <x v="2"/>
    <x v="1"/>
    <x v="5"/>
    <n v="29"/>
    <x v="25"/>
  </r>
  <r>
    <x v="389"/>
    <n v="61009"/>
    <x v="58"/>
    <x v="58"/>
    <s v="ElixirMelt Makeup Remover Oil  150ml"/>
    <x v="6"/>
    <n v="100"/>
    <n v="10.45"/>
    <n v="1045"/>
    <n v="5.2"/>
    <n v="520"/>
    <n v="5.2499999999999991"/>
    <n v="525"/>
    <n v="0.50239234449760761"/>
    <s v="C0055"/>
    <s v="TimelessAura Luxe Skincare"/>
    <s v="Samantha Mitchell"/>
    <x v="4"/>
    <x v="32"/>
    <s v="Charleston"/>
    <x v="2"/>
    <x v="1"/>
    <x v="5"/>
    <n v="29"/>
    <x v="25"/>
  </r>
  <r>
    <x v="389"/>
    <n v="61010"/>
    <x v="22"/>
    <x v="22"/>
    <s v="PurePurge Micellar Cleansing Water 150ml"/>
    <x v="6"/>
    <n v="50"/>
    <n v="10.050000000000001"/>
    <n v="502.50000000000006"/>
    <n v="4.45"/>
    <n v="222.5"/>
    <n v="5.6000000000000005"/>
    <n v="280.00000000000006"/>
    <n v="0.55721393034825872"/>
    <s v="C0084"/>
    <s v="RadiantPetals Skincare"/>
    <s v="Joseph Simmons"/>
    <x v="4"/>
    <x v="28"/>
    <s v="Bismarck"/>
    <x v="3"/>
    <x v="1"/>
    <x v="5"/>
    <n v="29"/>
    <x v="25"/>
  </r>
  <r>
    <x v="389"/>
    <n v="61011"/>
    <x v="10"/>
    <x v="10"/>
    <s v="LuminousGlow Tinted Sunscreen 50ml"/>
    <x v="3"/>
    <n v="250"/>
    <n v="16.95"/>
    <n v="4237.5"/>
    <n v="5.2"/>
    <n v="1300"/>
    <n v="11.75"/>
    <n v="2937.5"/>
    <n v="0.69321533923303835"/>
    <s v="C0030"/>
    <s v="BlossomRadiance Essentials"/>
    <s v="Michael Evans"/>
    <x v="1"/>
    <x v="10"/>
    <s v="San Antonio"/>
    <x v="2"/>
    <x v="1"/>
    <x v="5"/>
    <n v="29"/>
    <x v="25"/>
  </r>
  <r>
    <x v="389"/>
    <n v="61012"/>
    <x v="10"/>
    <x v="10"/>
    <s v="LuminousGlow Tinted Sunscreen 50ml"/>
    <x v="3"/>
    <n v="300"/>
    <n v="16.95"/>
    <n v="5085"/>
    <n v="5.2"/>
    <n v="1560"/>
    <n v="11.75"/>
    <n v="3525"/>
    <n v="0.69321533923303835"/>
    <s v="C0045"/>
    <s v="AuroraBlossom Essentials"/>
    <s v="Ashley Turner"/>
    <x v="2"/>
    <x v="13"/>
    <s v="Fresno"/>
    <x v="0"/>
    <x v="1"/>
    <x v="5"/>
    <n v="29"/>
    <x v="25"/>
  </r>
  <r>
    <x v="389"/>
    <n v="61013"/>
    <x v="13"/>
    <x v="13"/>
    <s v="LuminousGlow Tinted Sunscreen 100ml"/>
    <x v="3"/>
    <n v="250"/>
    <n v="26.35"/>
    <n v="6587.5"/>
    <n v="9"/>
    <n v="2250"/>
    <n v="17.350000000000001"/>
    <n v="4337.5"/>
    <n v="0.65844402277039848"/>
    <s v="C0120"/>
    <s v="RadiantCrest Ventures"/>
    <s v="Ashley Turner"/>
    <x v="2"/>
    <x v="13"/>
    <s v="Anaheim"/>
    <x v="0"/>
    <x v="1"/>
    <x v="5"/>
    <n v="29"/>
    <x v="25"/>
  </r>
  <r>
    <x v="389"/>
    <n v="61014"/>
    <x v="40"/>
    <x v="40"/>
    <s v="CalmBliss Soothing Toner 150ml"/>
    <x v="4"/>
    <n v="200"/>
    <n v="19.25"/>
    <n v="3850"/>
    <n v="6.55"/>
    <n v="1310"/>
    <n v="12.7"/>
    <n v="2540"/>
    <n v="0.65974025974025974"/>
    <s v="C0038"/>
    <s v="StarryGrace Luxe Skincare"/>
    <s v="Olivia Harrison"/>
    <x v="3"/>
    <x v="7"/>
    <s v="Baltimore"/>
    <x v="2"/>
    <x v="1"/>
    <x v="5"/>
    <n v="29"/>
    <x v="25"/>
  </r>
  <r>
    <x v="389"/>
    <n v="61015"/>
    <x v="21"/>
    <x v="21"/>
    <s v="RadiantGlow Gel Cleanser 100ml"/>
    <x v="2"/>
    <n v="150"/>
    <n v="12.25"/>
    <n v="1837.5"/>
    <n v="4.45"/>
    <n v="667.5"/>
    <n v="7.8"/>
    <n v="1170"/>
    <n v="0.63673469387755099"/>
    <s v="C0100"/>
    <s v="AquaPulse Creations"/>
    <s v="Samantha Mitchell"/>
    <x v="4"/>
    <x v="17"/>
    <s v="Toledo"/>
    <x v="3"/>
    <x v="1"/>
    <x v="5"/>
    <n v="29"/>
    <x v="25"/>
  </r>
  <r>
    <x v="389"/>
    <n v="61016"/>
    <x v="8"/>
    <x v="8"/>
    <s v="CrystalClear Hyaluronic Boost 30ml"/>
    <x v="1"/>
    <n v="100"/>
    <n v="19.100000000000001"/>
    <n v="1910.0000000000002"/>
    <n v="6.6"/>
    <n v="660"/>
    <n v="12.500000000000002"/>
    <n v="1250.0000000000002"/>
    <n v="0.65445026178010479"/>
    <s v="C0040"/>
    <s v="Atticus Quinn"/>
    <s v="Emily Clarke"/>
    <x v="3"/>
    <x v="29"/>
    <s v="Charlotte"/>
    <x v="2"/>
    <x v="1"/>
    <x v="5"/>
    <n v="29"/>
    <x v="25"/>
  </r>
  <r>
    <x v="389"/>
    <n v="61017"/>
    <x v="43"/>
    <x v="43"/>
    <s v="PureFoam Renewing Cleanser 50ml"/>
    <x v="2"/>
    <n v="100"/>
    <n v="7"/>
    <n v="700"/>
    <n v="2.8"/>
    <n v="280"/>
    <n v="4.2"/>
    <n v="420"/>
    <n v="0.6"/>
    <s v="C0017"/>
    <s v="Seraphina Hart"/>
    <s v="David Carter"/>
    <x v="1"/>
    <x v="2"/>
    <s v="Buffalo"/>
    <x v="1"/>
    <x v="1"/>
    <x v="5"/>
    <n v="29"/>
    <x v="25"/>
  </r>
  <r>
    <x v="390"/>
    <n v="61018"/>
    <x v="25"/>
    <x v="25"/>
    <s v="PureFoam Renewing Cleanser 100ml"/>
    <x v="2"/>
    <n v="50"/>
    <n v="12.45"/>
    <n v="622.5"/>
    <n v="5.2"/>
    <n v="260"/>
    <n v="7.2499999999999991"/>
    <n v="362.5"/>
    <n v="0.58232931726907633"/>
    <s v="C0095"/>
    <s v="OpalBlossom Beauty"/>
    <s v="Jessica Foster"/>
    <x v="2"/>
    <x v="20"/>
    <s v="Seward"/>
    <x v="0"/>
    <x v="1"/>
    <x v="5"/>
    <n v="30"/>
    <x v="25"/>
  </r>
  <r>
    <x v="390"/>
    <n v="61019"/>
    <x v="16"/>
    <x v="16"/>
    <s v="FreshWipe Cleansing Towelettes  80s"/>
    <x v="6"/>
    <n v="50"/>
    <n v="14.55"/>
    <n v="727.5"/>
    <n v="6.55"/>
    <n v="327.5"/>
    <n v="8"/>
    <n v="400"/>
    <n v="0.54982817869415812"/>
    <s v="C0043"/>
    <s v="LuminousHue Cosmetix"/>
    <s v="Mia Hughes"/>
    <x v="2"/>
    <x v="13"/>
    <s v="Sacramento"/>
    <x v="0"/>
    <x v="1"/>
    <x v="5"/>
    <n v="30"/>
    <x v="25"/>
  </r>
  <r>
    <x v="390"/>
    <n v="61020"/>
    <x v="37"/>
    <x v="37"/>
    <s v="SunGuard Shield SPF 50+ 100ml"/>
    <x v="3"/>
    <n v="50"/>
    <n v="24.75"/>
    <n v="1237.5"/>
    <n v="7.75"/>
    <n v="387.5"/>
    <n v="17"/>
    <n v="850"/>
    <n v="0.68686868686868685"/>
    <s v="C0020"/>
    <s v="Lyric Davenport"/>
    <s v="Elizabeth Young"/>
    <x v="2"/>
    <x v="13"/>
    <s v="San Diego"/>
    <x v="0"/>
    <x v="1"/>
    <x v="5"/>
    <n v="30"/>
    <x v="25"/>
  </r>
  <r>
    <x v="390"/>
    <n v="61021"/>
    <x v="33"/>
    <x v="33"/>
    <s v="GlowRevive Detox Clay Mask 100g"/>
    <x v="5"/>
    <n v="50"/>
    <n v="18.95"/>
    <n v="947.5"/>
    <n v="8.1999999999999993"/>
    <n v="410"/>
    <n v="10.75"/>
    <n v="537.5"/>
    <n v="0.56728232189973615"/>
    <s v="C0079"/>
    <s v="FusionDynamo Group"/>
    <s v="Rachel Owens"/>
    <x v="4"/>
    <x v="16"/>
    <s v="Peoria"/>
    <x v="3"/>
    <x v="1"/>
    <x v="5"/>
    <n v="30"/>
    <x v="25"/>
  </r>
  <r>
    <x v="390"/>
    <n v="61022"/>
    <x v="14"/>
    <x v="14"/>
    <s v="DewDrop Hydration Sheet Mask"/>
    <x v="5"/>
    <n v="100"/>
    <n v="17.350000000000001"/>
    <n v="1735.0000000000002"/>
    <n v="7.45"/>
    <n v="745"/>
    <n v="9.9000000000000021"/>
    <n v="990.00000000000023"/>
    <n v="0.57060518731988474"/>
    <s v="C0064"/>
    <s v="DiamondElegance Beauty"/>
    <s v="Jessica Foster"/>
    <x v="2"/>
    <x v="20"/>
    <s v="Kodiak"/>
    <x v="0"/>
    <x v="1"/>
    <x v="5"/>
    <n v="30"/>
    <x v="25"/>
  </r>
  <r>
    <x v="390"/>
    <n v="61023"/>
    <x v="8"/>
    <x v="8"/>
    <s v="CrystalClear Hyaluronic Boost 30ml"/>
    <x v="1"/>
    <n v="100"/>
    <n v="19.100000000000001"/>
    <n v="1910.0000000000002"/>
    <n v="6.6"/>
    <n v="660"/>
    <n v="12.500000000000002"/>
    <n v="1250.0000000000002"/>
    <n v="0.65445026178010479"/>
    <s v="C0002"/>
    <s v="Radiant Luxe Beauty"/>
    <s v="Daniel Nelson"/>
    <x v="0"/>
    <x v="3"/>
    <s v="Cheyenne"/>
    <x v="0"/>
    <x v="1"/>
    <x v="5"/>
    <n v="30"/>
    <x v="25"/>
  </r>
  <r>
    <x v="390"/>
    <n v="61024"/>
    <x v="18"/>
    <x v="18"/>
    <s v="PurePurge Micellar Cleansing Water 100ml"/>
    <x v="6"/>
    <n v="50"/>
    <n v="3.9"/>
    <n v="195"/>
    <n v="2.2999999999999998"/>
    <n v="115"/>
    <n v="1.6"/>
    <n v="80"/>
    <n v="0.41025641025641024"/>
    <s v="C0117"/>
    <s v="VelvetDream Creations"/>
    <s v="Jennifer Adams"/>
    <x v="1"/>
    <x v="10"/>
    <s v="Waco"/>
    <x v="2"/>
    <x v="1"/>
    <x v="5"/>
    <n v="30"/>
    <x v="25"/>
  </r>
  <r>
    <x v="390"/>
    <n v="61025"/>
    <x v="12"/>
    <x v="12"/>
    <s v="PorePurify Exfoliating Tonic 150ml"/>
    <x v="4"/>
    <n v="50"/>
    <n v="15.95"/>
    <n v="797.5"/>
    <n v="5.2"/>
    <n v="260"/>
    <n v="10.75"/>
    <n v="537.5"/>
    <n v="0.6739811912225705"/>
    <s v="C0057"/>
    <s v="Phineas Dawson"/>
    <s v="Nicholas Coleman"/>
    <x v="4"/>
    <x v="34"/>
    <s v="Indianapolis"/>
    <x v="3"/>
    <x v="1"/>
    <x v="5"/>
    <n v="30"/>
    <x v="25"/>
  </r>
  <r>
    <x v="390"/>
    <n v="61026"/>
    <x v="21"/>
    <x v="21"/>
    <s v="RadiantGlow Gel Cleanser 100ml"/>
    <x v="2"/>
    <n v="150"/>
    <n v="12.25"/>
    <n v="1837.5"/>
    <n v="4.45"/>
    <n v="667.5"/>
    <n v="7.8"/>
    <n v="1170"/>
    <n v="0.63673469387755099"/>
    <s v="C0111"/>
    <s v="CelestialHarmony Essentials"/>
    <s v="Matthew Walker"/>
    <x v="1"/>
    <x v="40"/>
    <s v="Memphis"/>
    <x v="2"/>
    <x v="1"/>
    <x v="5"/>
    <n v="30"/>
    <x v="25"/>
  </r>
  <r>
    <x v="390"/>
    <n v="61027"/>
    <x v="37"/>
    <x v="37"/>
    <s v="SunGuard Shield SPF 50+ 100ml"/>
    <x v="3"/>
    <n v="100"/>
    <n v="24.75"/>
    <n v="2475"/>
    <n v="7.75"/>
    <n v="775"/>
    <n v="17"/>
    <n v="1700"/>
    <n v="0.68686868686868685"/>
    <s v="C0036"/>
    <s v="MoonlightHarbor Beauty"/>
    <s v="Rachel Owens"/>
    <x v="4"/>
    <x v="31"/>
    <s v="Milwaukee"/>
    <x v="3"/>
    <x v="1"/>
    <x v="5"/>
    <n v="30"/>
    <x v="25"/>
  </r>
  <r>
    <x v="390"/>
    <n v="61028"/>
    <x v="59"/>
    <x v="59"/>
    <s v="PorePurify Exfoliating Tonic 200ml"/>
    <x v="4"/>
    <n v="200"/>
    <n v="21"/>
    <n v="4200"/>
    <n v="7.6"/>
    <n v="1520"/>
    <n v="13.4"/>
    <n v="2680"/>
    <n v="0.63809523809523805"/>
    <s v="C0103"/>
    <s v="ThunderSphere Corp."/>
    <s v="Ashley Turner"/>
    <x v="2"/>
    <x v="13"/>
    <s v="Riverside"/>
    <x v="0"/>
    <x v="1"/>
    <x v="5"/>
    <n v="30"/>
    <x v="25"/>
  </r>
  <r>
    <x v="391"/>
    <n v="61029"/>
    <x v="32"/>
    <x v="32"/>
    <s v="AquaFresh Hydrating Toner 150ml"/>
    <x v="4"/>
    <n v="150"/>
    <n v="14.95"/>
    <n v="2242.5"/>
    <n v="4.45"/>
    <n v="667.5"/>
    <n v="10.5"/>
    <n v="1575"/>
    <n v="0.7023411371237458"/>
    <s v="C0072"/>
    <s v="BlossomLuxe Essentials"/>
    <s v="James Edwards"/>
    <x v="3"/>
    <x v="43"/>
    <s v="Philadelphia"/>
    <x v="1"/>
    <x v="1"/>
    <x v="6"/>
    <n v="1"/>
    <x v="25"/>
  </r>
  <r>
    <x v="391"/>
    <n v="61030"/>
    <x v="40"/>
    <x v="40"/>
    <s v="CalmBliss Soothing Toner 150ml"/>
    <x v="4"/>
    <n v="150"/>
    <n v="19.25"/>
    <n v="2887.5"/>
    <n v="6.55"/>
    <n v="982.5"/>
    <n v="12.7"/>
    <n v="1905"/>
    <n v="0.65974025974025974"/>
    <s v="C0130"/>
    <s v="BlueSphere Technologies"/>
    <s v="Mia Hughes"/>
    <x v="2"/>
    <x v="13"/>
    <s v="Bakersfield"/>
    <x v="0"/>
    <x v="1"/>
    <x v="6"/>
    <n v="1"/>
    <x v="25"/>
  </r>
  <r>
    <x v="391"/>
    <n v="61031"/>
    <x v="10"/>
    <x v="10"/>
    <s v="LuminousGlow Tinted Sunscreen 50ml"/>
    <x v="3"/>
    <n v="100"/>
    <n v="16.95"/>
    <n v="1695"/>
    <n v="5.2"/>
    <n v="520"/>
    <n v="11.75"/>
    <n v="1175"/>
    <n v="0.69321533923303835"/>
    <s v="C0019"/>
    <s v="Delilah Prescott"/>
    <s v="Benjamin Lawson"/>
    <x v="1"/>
    <x v="25"/>
    <s v="Kansas City"/>
    <x v="3"/>
    <x v="1"/>
    <x v="6"/>
    <n v="1"/>
    <x v="25"/>
  </r>
  <r>
    <x v="391"/>
    <n v="61032"/>
    <x v="8"/>
    <x v="8"/>
    <s v="CrystalClear Hyaluronic Boost 30ml"/>
    <x v="1"/>
    <n v="50"/>
    <n v="19.100000000000001"/>
    <n v="955.00000000000011"/>
    <n v="6.6"/>
    <n v="330"/>
    <n v="12.500000000000002"/>
    <n v="625.00000000000011"/>
    <n v="0.65445026178010479"/>
    <s v="C0087"/>
    <s v="QuantumRise Corp."/>
    <s v="Daniel Nelson"/>
    <x v="0"/>
    <x v="30"/>
    <s v="Colorado Springs"/>
    <x v="0"/>
    <x v="1"/>
    <x v="6"/>
    <n v="1"/>
    <x v="25"/>
  </r>
  <r>
    <x v="391"/>
    <n v="61033"/>
    <x v="23"/>
    <x v="23"/>
    <s v="RadiantGlow Gel Cleanser 50ml"/>
    <x v="2"/>
    <n v="50"/>
    <n v="4.7"/>
    <n v="235"/>
    <n v="2.2999999999999998"/>
    <n v="115"/>
    <n v="2.4000000000000004"/>
    <n v="120"/>
    <n v="0.51063829787234039"/>
    <s v="C0041"/>
    <s v="Cassiopeia Dawson"/>
    <s v="Benjamin Lawson"/>
    <x v="1"/>
    <x v="5"/>
    <s v="Oklahoma City"/>
    <x v="2"/>
    <x v="1"/>
    <x v="6"/>
    <n v="1"/>
    <x v="25"/>
  </r>
  <r>
    <x v="391"/>
    <n v="61034"/>
    <x v="1"/>
    <x v="1"/>
    <s v="VitaGlow Brightening Serum 30ml"/>
    <x v="1"/>
    <n v="150"/>
    <n v="22.1"/>
    <n v="3315"/>
    <n v="7.6"/>
    <n v="1140"/>
    <n v="14.500000000000002"/>
    <n v="2175"/>
    <n v="0.65610859728506787"/>
    <s v="C0098"/>
    <s v="Persephone Harper"/>
    <s v="Benjamin Lawson"/>
    <x v="1"/>
    <x v="8"/>
    <s v="Springfield"/>
    <x v="3"/>
    <x v="1"/>
    <x v="6"/>
    <n v="1"/>
    <x v="25"/>
  </r>
  <r>
    <x v="391"/>
    <n v="61035"/>
    <x v="14"/>
    <x v="14"/>
    <s v="DewDrop Hydration Sheet Mask"/>
    <x v="5"/>
    <n v="100"/>
    <n v="17.350000000000001"/>
    <n v="1735.0000000000002"/>
    <n v="7.45"/>
    <n v="745"/>
    <n v="9.9000000000000021"/>
    <n v="990.00000000000023"/>
    <n v="0.57060518731988474"/>
    <s v="C0051"/>
    <s v="InfinitiCraft Corp."/>
    <s v="William Jenkins"/>
    <x v="3"/>
    <x v="6"/>
    <s v="Tampa"/>
    <x v="2"/>
    <x v="1"/>
    <x v="6"/>
    <n v="1"/>
    <x v="25"/>
  </r>
  <r>
    <x v="391"/>
    <n v="61036"/>
    <x v="2"/>
    <x v="2"/>
    <s v="TimelessElixir Anti-Wrinkle Serum 30m"/>
    <x v="1"/>
    <n v="150"/>
    <n v="25.3"/>
    <n v="3795"/>
    <n v="9.4"/>
    <n v="1410"/>
    <n v="15.9"/>
    <n v="2385"/>
    <n v="0.62845849802371545"/>
    <s v="C0012"/>
    <s v="Radiant Craft Incorporated"/>
    <s v="Samuel Moore"/>
    <x v="0"/>
    <x v="1"/>
    <s v="Phoenix"/>
    <x v="0"/>
    <x v="1"/>
    <x v="6"/>
    <n v="1"/>
    <x v="25"/>
  </r>
  <r>
    <x v="391"/>
    <n v="61037"/>
    <x v="52"/>
    <x v="52"/>
    <s v="CalmBliss Soothing Toner 100ml"/>
    <x v="4"/>
    <n v="50"/>
    <n v="13"/>
    <n v="650"/>
    <n v="4.7"/>
    <n v="235"/>
    <n v="8.3000000000000007"/>
    <n v="415"/>
    <n v="0.63846153846153841"/>
    <s v="C0076"/>
    <s v="ThunderWave Technologies"/>
    <s v="Andrew Parker"/>
    <x v="3"/>
    <x v="42"/>
    <s v="Boston"/>
    <x v="1"/>
    <x v="1"/>
    <x v="6"/>
    <n v="1"/>
    <x v="25"/>
  </r>
  <r>
    <x v="392"/>
    <n v="61038"/>
    <x v="40"/>
    <x v="40"/>
    <s v="CalmBliss Soothing Toner 150ml"/>
    <x v="4"/>
    <n v="200"/>
    <n v="19.25"/>
    <n v="3850"/>
    <n v="6.55"/>
    <n v="1310"/>
    <n v="12.7"/>
    <n v="2540"/>
    <n v="0.65974025974025974"/>
    <s v="C0144"/>
    <s v="VelvetBloom Beauty"/>
    <s v="Emily Clarke"/>
    <x v="3"/>
    <x v="29"/>
    <s v="Raleigh"/>
    <x v="2"/>
    <x v="1"/>
    <x v="6"/>
    <n v="2"/>
    <x v="26"/>
  </r>
  <r>
    <x v="392"/>
    <n v="61039"/>
    <x v="2"/>
    <x v="2"/>
    <s v="TimelessElixir Anti-Wrinkle Serum 30m"/>
    <x v="1"/>
    <n v="200"/>
    <n v="25.3"/>
    <n v="5060"/>
    <n v="9.4"/>
    <n v="1880"/>
    <n v="15.9"/>
    <n v="3180"/>
    <n v="0.62845849802371545"/>
    <s v="C0033"/>
    <s v="ZenithGrove Solutions"/>
    <s v="Ava Franklin"/>
    <x v="1"/>
    <x v="26"/>
    <s v="Birmingham"/>
    <x v="2"/>
    <x v="1"/>
    <x v="6"/>
    <n v="2"/>
    <x v="26"/>
  </r>
  <r>
    <x v="392"/>
    <n v="61040"/>
    <x v="43"/>
    <x v="43"/>
    <s v="PureFoam Renewing Cleanser 50ml"/>
    <x v="2"/>
    <n v="200"/>
    <n v="7"/>
    <n v="1400"/>
    <n v="2.8"/>
    <n v="560"/>
    <n v="4.2"/>
    <n v="840"/>
    <n v="0.6"/>
    <s v="C0116"/>
    <s v="BlossomElixir Essentials"/>
    <s v="Nicholas Coleman"/>
    <x v="4"/>
    <x v="27"/>
    <s v="Ann Arbor"/>
    <x v="3"/>
    <x v="1"/>
    <x v="6"/>
    <n v="2"/>
    <x v="26"/>
  </r>
  <r>
    <x v="392"/>
    <n v="61041"/>
    <x v="2"/>
    <x v="2"/>
    <s v="TimelessElixir Anti-Wrinkle Serum 30m"/>
    <x v="1"/>
    <n v="100"/>
    <n v="25.3"/>
    <n v="2530"/>
    <n v="9.4"/>
    <n v="940"/>
    <n v="15.9"/>
    <n v="1590"/>
    <n v="0.62845849802371545"/>
    <s v="C0059"/>
    <s v="Eamon Kingsley"/>
    <s v="James Edwards"/>
    <x v="3"/>
    <x v="37"/>
    <s v="Newark"/>
    <x v="1"/>
    <x v="1"/>
    <x v="6"/>
    <n v="2"/>
    <x v="26"/>
  </r>
  <r>
    <x v="392"/>
    <n v="61042"/>
    <x v="13"/>
    <x v="13"/>
    <s v="LuminousGlow Tinted Sunscreen 100ml"/>
    <x v="3"/>
    <n v="300"/>
    <n v="26.35"/>
    <n v="7905"/>
    <n v="9"/>
    <n v="2700"/>
    <n v="17.350000000000001"/>
    <n v="5205"/>
    <n v="0.65844402277039848"/>
    <s v="C0061"/>
    <s v="Aurelia Quinn"/>
    <s v="Mia Hughes"/>
    <x v="2"/>
    <x v="13"/>
    <s v="Oakland"/>
    <x v="0"/>
    <x v="1"/>
    <x v="6"/>
    <n v="2"/>
    <x v="26"/>
  </r>
  <r>
    <x v="392"/>
    <n v="61043"/>
    <x v="38"/>
    <x v="38"/>
    <s v="CrystalGlow Gentle Exfoliator 100ml"/>
    <x v="7"/>
    <n v="100"/>
    <n v="19.95"/>
    <n v="1995"/>
    <n v="7.45"/>
    <n v="745"/>
    <n v="12.5"/>
    <n v="1250"/>
    <n v="0.62656641604010022"/>
    <s v="C0008"/>
    <s v="Serenity Sinclair"/>
    <s v="Ashley Turner"/>
    <x v="2"/>
    <x v="13"/>
    <s v="San Francisco"/>
    <x v="0"/>
    <x v="1"/>
    <x v="6"/>
    <n v="2"/>
    <x v="26"/>
  </r>
  <r>
    <x v="392"/>
    <n v="61044"/>
    <x v="38"/>
    <x v="38"/>
    <s v="CrystalGlow Gentle Exfoliator 100ml"/>
    <x v="7"/>
    <n v="100"/>
    <n v="19.95"/>
    <n v="1995"/>
    <n v="7.45"/>
    <n v="745"/>
    <n v="12.5"/>
    <n v="1250"/>
    <n v="0.62656641604010022"/>
    <s v="C0138"/>
    <s v="Leopold Caldwell"/>
    <s v="James Edwards"/>
    <x v="3"/>
    <x v="37"/>
    <s v="Jersey City"/>
    <x v="1"/>
    <x v="1"/>
    <x v="6"/>
    <n v="2"/>
    <x v="26"/>
  </r>
  <r>
    <x v="392"/>
    <n v="61045"/>
    <x v="0"/>
    <x v="0"/>
    <s v="HydraBloom Hydrating Moisturizer 100ml"/>
    <x v="0"/>
    <n v="200"/>
    <n v="24.85"/>
    <n v="4970"/>
    <n v="7.75"/>
    <n v="1550"/>
    <n v="17.100000000000001"/>
    <n v="3420"/>
    <n v="0.68812877263581484"/>
    <s v="C0045"/>
    <s v="AuroraBlossom Essentials"/>
    <s v="Ashley Turner"/>
    <x v="2"/>
    <x v="13"/>
    <s v="Fresno"/>
    <x v="0"/>
    <x v="1"/>
    <x v="6"/>
    <n v="2"/>
    <x v="26"/>
  </r>
  <r>
    <x v="392"/>
    <n v="61046"/>
    <x v="63"/>
    <x v="63"/>
    <s v="LuxeSilk Oil Cleansing Essence 100 ml"/>
    <x v="2"/>
    <n v="50"/>
    <n v="15.45"/>
    <n v="772.5"/>
    <n v="6.55"/>
    <n v="327.5"/>
    <n v="8.8999999999999986"/>
    <n v="445"/>
    <n v="0.57605177993527512"/>
    <s v="C0104"/>
    <s v="PearlSilk Beauty"/>
    <s v="Ava Franklin"/>
    <x v="1"/>
    <x v="12"/>
    <s v="Baton Rouge"/>
    <x v="2"/>
    <x v="1"/>
    <x v="6"/>
    <n v="2"/>
    <x v="26"/>
  </r>
  <r>
    <x v="392"/>
    <n v="61047"/>
    <x v="17"/>
    <x v="17"/>
    <s v="LuminousGlow Tinted Sunscreen 30ml"/>
    <x v="3"/>
    <n v="250"/>
    <n v="9.6000000000000014"/>
    <n v="2400.0000000000005"/>
    <n v="3.8"/>
    <n v="950"/>
    <n v="5.8000000000000016"/>
    <n v="1450.0000000000005"/>
    <n v="0.60416666666666674"/>
    <s v="C0026"/>
    <s v="Golden Aura Creations"/>
    <s v="Samuel Moore"/>
    <x v="0"/>
    <x v="0"/>
    <s v="Albuquerque"/>
    <x v="0"/>
    <x v="1"/>
    <x v="6"/>
    <n v="2"/>
    <x v="26"/>
  </r>
  <r>
    <x v="393"/>
    <n v="61048"/>
    <x v="39"/>
    <x v="39"/>
    <s v="SunGuard Shield SPF 50+ 50ml"/>
    <x v="3"/>
    <n v="150"/>
    <n v="14.45"/>
    <n v="2167.5"/>
    <n v="4.45"/>
    <n v="667.5"/>
    <n v="10"/>
    <n v="1500"/>
    <n v="0.69204152249134943"/>
    <s v="C0069"/>
    <s v="RadiantElixir Skincare"/>
    <s v="Olivia Harrison"/>
    <x v="3"/>
    <x v="39"/>
    <s v="Wilmington"/>
    <x v="2"/>
    <x v="1"/>
    <x v="6"/>
    <n v="5"/>
    <x v="26"/>
  </r>
  <r>
    <x v="393"/>
    <n v="61049"/>
    <x v="21"/>
    <x v="21"/>
    <s v="RadiantGlow Gel Cleanser 100ml"/>
    <x v="2"/>
    <n v="50"/>
    <n v="12.25"/>
    <n v="612.5"/>
    <n v="4.45"/>
    <n v="222.5"/>
    <n v="7.8"/>
    <n v="390"/>
    <n v="0.63673469387755099"/>
    <s v="C0143"/>
    <s v="PureAura Cosmetix"/>
    <s v="Michael Evans"/>
    <x v="1"/>
    <x v="10"/>
    <s v="Plano"/>
    <x v="2"/>
    <x v="1"/>
    <x v="6"/>
    <n v="5"/>
    <x v="26"/>
  </r>
  <r>
    <x v="393"/>
    <n v="61050"/>
    <x v="22"/>
    <x v="22"/>
    <s v="PurePurge Micellar Cleansing Water 150ml"/>
    <x v="6"/>
    <n v="50"/>
    <n v="10.050000000000001"/>
    <n v="502.50000000000006"/>
    <n v="4.45"/>
    <n v="222.5"/>
    <n v="5.6000000000000005"/>
    <n v="280.00000000000006"/>
    <n v="0.55721393034825872"/>
    <s v="C0004"/>
    <s v="Enchanted Silk Creations"/>
    <s v="David Carter"/>
    <x v="1"/>
    <x v="2"/>
    <s v="New York City"/>
    <x v="1"/>
    <x v="1"/>
    <x v="6"/>
    <n v="5"/>
    <x v="26"/>
  </r>
  <r>
    <x v="393"/>
    <n v="61051"/>
    <x v="45"/>
    <x v="45"/>
    <s v="CrystalClear Hyaluronic Boost 50ml"/>
    <x v="1"/>
    <n v="150"/>
    <n v="29.65"/>
    <n v="4447.5"/>
    <n v="10.75"/>
    <n v="1612.5"/>
    <n v="18.899999999999999"/>
    <n v="2835"/>
    <n v="0.63743676222596968"/>
    <s v="C0120"/>
    <s v="RadiantCrest Ventures"/>
    <s v="Ashley Turner"/>
    <x v="2"/>
    <x v="13"/>
    <s v="Anaheim"/>
    <x v="0"/>
    <x v="1"/>
    <x v="6"/>
    <n v="5"/>
    <x v="26"/>
  </r>
  <r>
    <x v="393"/>
    <n v="61052"/>
    <x v="38"/>
    <x v="38"/>
    <s v="CrystalGlow Gentle Exfoliator 100ml"/>
    <x v="7"/>
    <n v="50"/>
    <n v="19.95"/>
    <n v="997.5"/>
    <n v="7.45"/>
    <n v="372.5"/>
    <n v="12.5"/>
    <n v="625"/>
    <n v="0.62656641604010022"/>
    <s v="C0063"/>
    <s v="Amara Wilde"/>
    <s v="Michael Evans"/>
    <x v="1"/>
    <x v="10"/>
    <s v="San Antonio"/>
    <x v="2"/>
    <x v="1"/>
    <x v="6"/>
    <n v="5"/>
    <x v="26"/>
  </r>
  <r>
    <x v="393"/>
    <n v="61053"/>
    <x v="11"/>
    <x v="11"/>
    <s v="ClearSkies UV Defense SPF 30 100ml"/>
    <x v="3"/>
    <n v="200"/>
    <n v="32.549999999999997"/>
    <n v="6509.9999999999991"/>
    <n v="11.25"/>
    <n v="2250"/>
    <n v="21.299999999999997"/>
    <n v="4259.9999999999991"/>
    <n v="0.65437788018433174"/>
    <s v="C0017"/>
    <s v="Seraphina Hart"/>
    <s v="David Carter"/>
    <x v="1"/>
    <x v="2"/>
    <s v="Buffalo"/>
    <x v="1"/>
    <x v="1"/>
    <x v="6"/>
    <n v="5"/>
    <x v="26"/>
  </r>
  <r>
    <x v="393"/>
    <n v="61054"/>
    <x v="0"/>
    <x v="0"/>
    <s v="HydraBloom Hydrating Moisturizer 100ml"/>
    <x v="0"/>
    <n v="150"/>
    <n v="24.85"/>
    <n v="3727.5"/>
    <n v="7.75"/>
    <n v="1162.5"/>
    <n v="17.100000000000001"/>
    <n v="2565"/>
    <n v="0.68812877263581484"/>
    <s v="C0089"/>
    <s v="TerraFusion Group"/>
    <s v="Andrew Parker"/>
    <x v="3"/>
    <x v="36"/>
    <s v="Montpelier"/>
    <x v="1"/>
    <x v="1"/>
    <x v="6"/>
    <n v="5"/>
    <x v="26"/>
  </r>
  <r>
    <x v="393"/>
    <n v="61055"/>
    <x v="10"/>
    <x v="10"/>
    <s v="LuminousGlow Tinted Sunscreen 50ml"/>
    <x v="3"/>
    <n v="350"/>
    <n v="16.95"/>
    <n v="5932.5"/>
    <n v="5.2"/>
    <n v="1820"/>
    <n v="11.75"/>
    <n v="4112.5"/>
    <n v="0.69321533923303835"/>
    <s v="C0029"/>
    <s v="OpulentSilk Beauty"/>
    <s v="Samantha Mitchell"/>
    <x v="4"/>
    <x v="15"/>
    <s v="Louisville"/>
    <x v="2"/>
    <x v="1"/>
    <x v="6"/>
    <n v="5"/>
    <x v="26"/>
  </r>
  <r>
    <x v="394"/>
    <n v="61056"/>
    <x v="4"/>
    <x v="4"/>
    <s v="HydraBloom Hydrating Moisturizer 50ml"/>
    <x v="0"/>
    <n v="100"/>
    <n v="14.95"/>
    <n v="1495"/>
    <n v="4.45"/>
    <n v="445"/>
    <n v="10.5"/>
    <n v="1050"/>
    <n v="0.7023411371237458"/>
    <s v="C0107"/>
    <s v="MoonlitNectar Beauty"/>
    <s v="Andrew Parker"/>
    <x v="3"/>
    <x v="45"/>
    <s v="Providence"/>
    <x v="1"/>
    <x v="1"/>
    <x v="6"/>
    <n v="6"/>
    <x v="26"/>
  </r>
  <r>
    <x v="394"/>
    <n v="61057"/>
    <x v="7"/>
    <x v="7"/>
    <s v="AgelessAura Anti-Aging Moisturizer 50ml"/>
    <x v="0"/>
    <n v="50"/>
    <n v="18.549999999999997"/>
    <n v="927.49999999999989"/>
    <n v="6.55"/>
    <n v="327.5"/>
    <n v="11.999999999999996"/>
    <n v="599.99999999999989"/>
    <n v="0.64690026954177893"/>
    <s v="C0054"/>
    <s v="HorizonFlare Corp."/>
    <s v="Daniel Nelson"/>
    <x v="0"/>
    <x v="3"/>
    <s v="Casper"/>
    <x v="0"/>
    <x v="1"/>
    <x v="6"/>
    <n v="6"/>
    <x v="26"/>
  </r>
  <r>
    <x v="394"/>
    <n v="61058"/>
    <x v="8"/>
    <x v="8"/>
    <s v="CrystalClear Hyaluronic Boost 30ml"/>
    <x v="1"/>
    <n v="50"/>
    <n v="19.100000000000001"/>
    <n v="955.00000000000011"/>
    <n v="6.6"/>
    <n v="330"/>
    <n v="12.500000000000002"/>
    <n v="625.00000000000011"/>
    <n v="0.65445026178010479"/>
    <s v="C0011"/>
    <s v="Celestial Silk Luxe Skincare"/>
    <s v="Joseph Simmons"/>
    <x v="4"/>
    <x v="19"/>
    <s v="Minneapolis"/>
    <x v="3"/>
    <x v="1"/>
    <x v="6"/>
    <n v="6"/>
    <x v="26"/>
  </r>
  <r>
    <x v="394"/>
    <n v="61059"/>
    <x v="4"/>
    <x v="4"/>
    <s v="HydraBloom Hydrating Moisturizer 50ml"/>
    <x v="0"/>
    <n v="150"/>
    <n v="14.95"/>
    <n v="2242.5"/>
    <n v="4.45"/>
    <n v="667.5"/>
    <n v="10.5"/>
    <n v="1575"/>
    <n v="0.7023411371237458"/>
    <s v="C0068"/>
    <s v="IvoryRadiance Cosmetix"/>
    <s v="Olivia Harrison"/>
    <x v="3"/>
    <x v="7"/>
    <s v="Annapolis"/>
    <x v="2"/>
    <x v="1"/>
    <x v="6"/>
    <n v="6"/>
    <x v="26"/>
  </r>
  <r>
    <x v="394"/>
    <n v="61060"/>
    <x v="34"/>
    <x v="34"/>
    <s v="HydraBloom Hydrating Moisturizer 30ml"/>
    <x v="0"/>
    <n v="150"/>
    <n v="8.1"/>
    <n v="1215"/>
    <n v="3.3"/>
    <n v="495"/>
    <n v="4.8"/>
    <n v="720"/>
    <n v="0.59259259259259256"/>
    <s v="C0035"/>
    <s v="CrystalMist Skincare"/>
    <s v="Daniel Nelson"/>
    <x v="0"/>
    <x v="30"/>
    <s v="Denver"/>
    <x v="0"/>
    <x v="1"/>
    <x v="6"/>
    <n v="6"/>
    <x v="26"/>
  </r>
  <r>
    <x v="394"/>
    <n v="61061"/>
    <x v="21"/>
    <x v="21"/>
    <s v="RadiantGlow Gel Cleanser 100ml"/>
    <x v="2"/>
    <n v="150"/>
    <n v="12.25"/>
    <n v="1837.5"/>
    <n v="4.45"/>
    <n v="667.5"/>
    <n v="7.8"/>
    <n v="1170"/>
    <n v="0.63673469387755099"/>
    <s v="C0097"/>
    <s v="Leander Wilde"/>
    <s v="Lauren King"/>
    <x v="4"/>
    <x v="11"/>
    <s v="Rapid City"/>
    <x v="3"/>
    <x v="1"/>
    <x v="6"/>
    <n v="6"/>
    <x v="26"/>
  </r>
  <r>
    <x v="394"/>
    <n v="61062"/>
    <x v="21"/>
    <x v="21"/>
    <s v="RadiantGlow Gel Cleanser 100ml"/>
    <x v="2"/>
    <n v="100"/>
    <n v="12.25"/>
    <n v="1225"/>
    <n v="4.45"/>
    <n v="445"/>
    <n v="7.8"/>
    <n v="780"/>
    <n v="0.63673469387755099"/>
    <s v="C0022"/>
    <s v="Pinnacle Sphere Corp."/>
    <s v="Victoria Reed"/>
    <x v="2"/>
    <x v="4"/>
    <s v="Portland"/>
    <x v="0"/>
    <x v="1"/>
    <x v="6"/>
    <n v="6"/>
    <x v="26"/>
  </r>
  <r>
    <x v="394"/>
    <n v="61063"/>
    <x v="38"/>
    <x v="38"/>
    <s v="CrystalGlow Gentle Exfoliator 100ml"/>
    <x v="7"/>
    <n v="50"/>
    <n v="19.95"/>
    <n v="997.5"/>
    <n v="7.45"/>
    <n v="372.5"/>
    <n v="12.5"/>
    <n v="625"/>
    <n v="0.62656641604010022"/>
    <s v="C0130"/>
    <s v="BlueSphere Technologies"/>
    <s v="Mia Hughes"/>
    <x v="2"/>
    <x v="13"/>
    <s v="Bakersfield"/>
    <x v="0"/>
    <x v="1"/>
    <x v="6"/>
    <n v="6"/>
    <x v="26"/>
  </r>
  <r>
    <x v="394"/>
    <n v="61064"/>
    <x v="38"/>
    <x v="38"/>
    <s v="CrystalGlow Gentle Exfoliator 100ml"/>
    <x v="7"/>
    <n v="100"/>
    <n v="19.95"/>
    <n v="1995"/>
    <n v="7.45"/>
    <n v="745"/>
    <n v="12.5"/>
    <n v="1250"/>
    <n v="0.62656641604010022"/>
    <s v="C0075"/>
    <s v="Ignatius Flynn"/>
    <s v="Samuel Moore"/>
    <x v="0"/>
    <x v="1"/>
    <s v="Flagstaff"/>
    <x v="0"/>
    <x v="1"/>
    <x v="6"/>
    <n v="6"/>
    <x v="26"/>
  </r>
  <r>
    <x v="394"/>
    <n v="61065"/>
    <x v="21"/>
    <x v="21"/>
    <s v="RadiantGlow Gel Cleanser 100ml"/>
    <x v="2"/>
    <n v="200"/>
    <n v="12.25"/>
    <n v="2450"/>
    <n v="4.45"/>
    <n v="890"/>
    <n v="7.8"/>
    <n v="1560"/>
    <n v="0.63673469387755099"/>
    <s v="C0002"/>
    <s v="Radiant Luxe Beauty"/>
    <s v="Daniel Nelson"/>
    <x v="0"/>
    <x v="3"/>
    <s v="Cheyenne"/>
    <x v="0"/>
    <x v="1"/>
    <x v="6"/>
    <n v="6"/>
    <x v="26"/>
  </r>
  <r>
    <x v="394"/>
    <n v="61066"/>
    <x v="34"/>
    <x v="34"/>
    <s v="HydraBloom Hydrating Moisturizer 30ml"/>
    <x v="0"/>
    <n v="200"/>
    <n v="8.1"/>
    <n v="1620"/>
    <n v="3.3"/>
    <n v="660"/>
    <n v="4.8"/>
    <n v="960"/>
    <n v="0.59259259259259256"/>
    <s v="C0122"/>
    <s v="FusionPulse Group"/>
    <s v="Michael Evans"/>
    <x v="1"/>
    <x v="10"/>
    <s v="McAllen"/>
    <x v="2"/>
    <x v="1"/>
    <x v="6"/>
    <n v="6"/>
    <x v="26"/>
  </r>
  <r>
    <x v="395"/>
    <n v="61067"/>
    <x v="14"/>
    <x v="14"/>
    <s v="DewDrop Hydration Sheet Mask"/>
    <x v="5"/>
    <n v="200"/>
    <n v="17.350000000000001"/>
    <n v="3470.0000000000005"/>
    <n v="7.45"/>
    <n v="1490"/>
    <n v="9.9000000000000021"/>
    <n v="1980.0000000000005"/>
    <n v="0.57060518731988474"/>
    <s v="C0056"/>
    <s v="Imogen West"/>
    <s v="Ava Franklin"/>
    <x v="1"/>
    <x v="33"/>
    <s v="Little Rock"/>
    <x v="2"/>
    <x v="1"/>
    <x v="6"/>
    <n v="7"/>
    <x v="26"/>
  </r>
  <r>
    <x v="395"/>
    <n v="61068"/>
    <x v="10"/>
    <x v="10"/>
    <s v="LuminousGlow Tinted Sunscreen 50ml"/>
    <x v="3"/>
    <n v="300"/>
    <n v="16.95"/>
    <n v="5085"/>
    <n v="5.2"/>
    <n v="1560"/>
    <n v="11.75"/>
    <n v="3525"/>
    <n v="0.69321533923303835"/>
    <s v="C0084"/>
    <s v="RadiantPetals Skincare"/>
    <s v="Joseph Simmons"/>
    <x v="4"/>
    <x v="28"/>
    <s v="Bismarck"/>
    <x v="3"/>
    <x v="1"/>
    <x v="6"/>
    <n v="7"/>
    <x v="26"/>
  </r>
  <r>
    <x v="395"/>
    <n v="61069"/>
    <x v="30"/>
    <x v="30"/>
    <s v="PurePurge Micellar Cleansing Water 200ml"/>
    <x v="6"/>
    <n v="200"/>
    <n v="18.45"/>
    <n v="3690"/>
    <n v="7.75"/>
    <n v="1550"/>
    <n v="10.7"/>
    <n v="2140"/>
    <n v="0.57994579945799463"/>
    <s v="C0037"/>
    <s v="PureWhisper Essentials"/>
    <s v="Lauren King"/>
    <x v="4"/>
    <x v="18"/>
    <s v="Des Moines"/>
    <x v="3"/>
    <x v="1"/>
    <x v="6"/>
    <n v="7"/>
    <x v="26"/>
  </r>
  <r>
    <x v="395"/>
    <n v="61070"/>
    <x v="49"/>
    <x v="49"/>
    <s v="TimelessElixir Anti-Wrinkle Serum 50ml"/>
    <x v="1"/>
    <n v="50"/>
    <n v="37.549999999999997"/>
    <n v="1877.4999999999998"/>
    <n v="14.25"/>
    <n v="712.5"/>
    <n v="23.299999999999997"/>
    <n v="1164.9999999999998"/>
    <n v="0.62050599201065237"/>
    <s v="C0121"/>
    <s v="HorizonNova Corp."/>
    <s v="Michael Evans"/>
    <x v="1"/>
    <x v="10"/>
    <s v="Brownsville"/>
    <x v="2"/>
    <x v="1"/>
    <x v="6"/>
    <n v="7"/>
    <x v="26"/>
  </r>
  <r>
    <x v="395"/>
    <n v="61071"/>
    <x v="18"/>
    <x v="18"/>
    <s v="PurePurge Micellar Cleansing Water 100ml"/>
    <x v="6"/>
    <n v="50"/>
    <n v="3.9"/>
    <n v="195"/>
    <n v="2.2999999999999998"/>
    <n v="115"/>
    <n v="1.6"/>
    <n v="80"/>
    <n v="0.41025641025641024"/>
    <s v="C0091"/>
    <s v="NovaWave Enterprises"/>
    <s v="Jennifer Adams"/>
    <x v="1"/>
    <x v="10"/>
    <s v="Lubbock"/>
    <x v="2"/>
    <x v="1"/>
    <x v="6"/>
    <n v="7"/>
    <x v="26"/>
  </r>
  <r>
    <x v="395"/>
    <n v="61072"/>
    <x v="14"/>
    <x v="14"/>
    <s v="DewDrop Hydration Sheet Mask"/>
    <x v="5"/>
    <n v="50"/>
    <n v="17.350000000000001"/>
    <n v="867.50000000000011"/>
    <n v="7.45"/>
    <n v="372.5"/>
    <n v="9.9000000000000021"/>
    <n v="495.00000000000011"/>
    <n v="0.57060518731988474"/>
    <s v="C0018"/>
    <s v="Lucian Kingsley"/>
    <s v="Lauren King"/>
    <x v="4"/>
    <x v="11"/>
    <s v="Sioux Falls"/>
    <x v="3"/>
    <x v="1"/>
    <x v="6"/>
    <n v="7"/>
    <x v="26"/>
  </r>
  <r>
    <x v="395"/>
    <n v="61073"/>
    <x v="0"/>
    <x v="0"/>
    <s v="HydraBloom Hydrating Moisturizer 100ml"/>
    <x v="0"/>
    <n v="150"/>
    <n v="24.85"/>
    <n v="3727.5"/>
    <n v="7.75"/>
    <n v="1162.5"/>
    <n v="17.100000000000001"/>
    <n v="2565"/>
    <n v="0.68812877263581484"/>
    <s v="C0047"/>
    <s v="SilverWave Creations"/>
    <s v="Samuel Moore"/>
    <x v="0"/>
    <x v="0"/>
    <s v="Santa Fe"/>
    <x v="0"/>
    <x v="1"/>
    <x v="6"/>
    <n v="7"/>
    <x v="26"/>
  </r>
  <r>
    <x v="395"/>
    <n v="61074"/>
    <x v="0"/>
    <x v="0"/>
    <s v="HydraBloom Hydrating Moisturizer 100ml"/>
    <x v="0"/>
    <n v="150"/>
    <n v="24.85"/>
    <n v="3727.5"/>
    <n v="7.75"/>
    <n v="1162.5"/>
    <n v="17.100000000000001"/>
    <n v="2565"/>
    <n v="0.68812877263581484"/>
    <s v="C0066"/>
    <s v="MoonlitBloom Creations"/>
    <s v="Daniel Nelson"/>
    <x v="0"/>
    <x v="3"/>
    <s v="Gillette"/>
    <x v="0"/>
    <x v="1"/>
    <x v="6"/>
    <n v="7"/>
    <x v="26"/>
  </r>
  <r>
    <x v="395"/>
    <n v="61075"/>
    <x v="20"/>
    <x v="20"/>
    <s v="VelvetSkin Renewing Scrub 100ml"/>
    <x v="7"/>
    <n v="50"/>
    <n v="20.849999999999998"/>
    <n v="1042.5"/>
    <n v="8.1999999999999993"/>
    <n v="410"/>
    <n v="12.649999999999999"/>
    <n v="632.5"/>
    <n v="0.60671462829736211"/>
    <s v="C0025"/>
    <s v="Eamon Nash"/>
    <s v="Samuel Moore"/>
    <x v="0"/>
    <x v="1"/>
    <s v="Tucson"/>
    <x v="0"/>
    <x v="1"/>
    <x v="6"/>
    <n v="7"/>
    <x v="26"/>
  </r>
  <r>
    <x v="395"/>
    <n v="61076"/>
    <x v="31"/>
    <x v="31"/>
    <s v="TimelessElixir Anti-Wrinkle Serum 15ml"/>
    <x v="1"/>
    <n v="150"/>
    <n v="19.349999999999998"/>
    <n v="2902.4999999999995"/>
    <n v="7.55"/>
    <n v="1132.5"/>
    <n v="11.799999999999997"/>
    <n v="1769.9999999999995"/>
    <n v="0.60981912144702832"/>
    <s v="C0113"/>
    <s v="Evander Quinn"/>
    <s v="Andrew Parker"/>
    <x v="3"/>
    <x v="47"/>
    <s v="New Haven"/>
    <x v="1"/>
    <x v="1"/>
    <x v="6"/>
    <n v="7"/>
    <x v="26"/>
  </r>
  <r>
    <x v="395"/>
    <n v="61077"/>
    <x v="16"/>
    <x v="16"/>
    <s v="FreshWipe Cleansing Towelettes  80s"/>
    <x v="6"/>
    <n v="100"/>
    <n v="14.55"/>
    <n v="1455"/>
    <n v="6.55"/>
    <n v="655"/>
    <n v="8"/>
    <n v="800"/>
    <n v="0.54982817869415812"/>
    <s v="C0015"/>
    <s v="Octavia Grey"/>
    <s v="Benjamin Lawson"/>
    <x v="1"/>
    <x v="8"/>
    <s v="St. Louis"/>
    <x v="3"/>
    <x v="1"/>
    <x v="6"/>
    <n v="7"/>
    <x v="26"/>
  </r>
  <r>
    <x v="396"/>
    <n v="61078"/>
    <x v="0"/>
    <x v="0"/>
    <s v="HydraBloom Hydrating Moisturizer 100ml"/>
    <x v="0"/>
    <n v="200"/>
    <n v="24.85"/>
    <n v="4970"/>
    <n v="7.75"/>
    <n v="1550"/>
    <n v="17.100000000000001"/>
    <n v="3420"/>
    <n v="0.68812877263581484"/>
    <s v="C0079"/>
    <s v="FusionDynamo Group"/>
    <s v="Rachel Owens"/>
    <x v="4"/>
    <x v="16"/>
    <s v="Peoria"/>
    <x v="3"/>
    <x v="1"/>
    <x v="6"/>
    <n v="8"/>
    <x v="26"/>
  </r>
  <r>
    <x v="396"/>
    <n v="61079"/>
    <x v="15"/>
    <x v="15"/>
    <s v="VitaGlow Brightening Serum 50ml"/>
    <x v="1"/>
    <n v="100"/>
    <n v="31.45"/>
    <n v="3145"/>
    <n v="12"/>
    <n v="1200"/>
    <n v="19.45"/>
    <n v="1945"/>
    <n v="0.61844197138314783"/>
    <s v="C0038"/>
    <s v="StarryGrace Luxe Skincare"/>
    <s v="Olivia Harrison"/>
    <x v="3"/>
    <x v="7"/>
    <s v="Baltimore"/>
    <x v="2"/>
    <x v="1"/>
    <x v="6"/>
    <n v="8"/>
    <x v="26"/>
  </r>
  <r>
    <x v="396"/>
    <n v="61080"/>
    <x v="16"/>
    <x v="16"/>
    <s v="FreshWipe Cleansing Towelettes  80s"/>
    <x v="6"/>
    <n v="100"/>
    <n v="14.55"/>
    <n v="1455"/>
    <n v="6.55"/>
    <n v="655"/>
    <n v="8"/>
    <n v="800"/>
    <n v="0.54982817869415812"/>
    <s v="C0100"/>
    <s v="AquaPulse Creations"/>
    <s v="Samantha Mitchell"/>
    <x v="4"/>
    <x v="17"/>
    <s v="Toledo"/>
    <x v="3"/>
    <x v="1"/>
    <x v="6"/>
    <n v="8"/>
    <x v="26"/>
  </r>
  <r>
    <x v="396"/>
    <n v="61081"/>
    <x v="38"/>
    <x v="38"/>
    <s v="CrystalGlow Gentle Exfoliator 100ml"/>
    <x v="7"/>
    <n v="150"/>
    <n v="19.95"/>
    <n v="2992.5"/>
    <n v="7.45"/>
    <n v="1117.5"/>
    <n v="12.5"/>
    <n v="1875"/>
    <n v="0.62656641604010022"/>
    <s v="C0005"/>
    <s v="Rylan Callahan"/>
    <s v="Michael Evans"/>
    <x v="1"/>
    <x v="10"/>
    <s v="Houston"/>
    <x v="2"/>
    <x v="1"/>
    <x v="6"/>
    <n v="8"/>
    <x v="26"/>
  </r>
  <r>
    <x v="396"/>
    <n v="61082"/>
    <x v="11"/>
    <x v="11"/>
    <s v="ClearSkies UV Defense SPF 30 100ml"/>
    <x v="3"/>
    <n v="250"/>
    <n v="32.549999999999997"/>
    <n v="8137.4999999999991"/>
    <n v="11.25"/>
    <n v="2812.5"/>
    <n v="21.299999999999997"/>
    <n v="5324.9999999999991"/>
    <n v="0.65437788018433174"/>
    <s v="C0082"/>
    <s v="OpulentFlair Beauty"/>
    <s v="Jennifer Adams"/>
    <x v="1"/>
    <x v="10"/>
    <s v="El Paso"/>
    <x v="2"/>
    <x v="1"/>
    <x v="6"/>
    <n v="8"/>
    <x v="26"/>
  </r>
  <r>
    <x v="396"/>
    <n v="61083"/>
    <x v="37"/>
    <x v="37"/>
    <s v="SunGuard Shield SPF 50+ 100ml"/>
    <x v="3"/>
    <n v="150"/>
    <n v="24.75"/>
    <n v="3712.5"/>
    <n v="7.75"/>
    <n v="1162.5"/>
    <n v="17"/>
    <n v="2550"/>
    <n v="0.68686868686868685"/>
    <s v="C0144"/>
    <s v="VelvetBloom Beauty"/>
    <s v="Emily Clarke"/>
    <x v="3"/>
    <x v="29"/>
    <s v="Raleigh"/>
    <x v="2"/>
    <x v="1"/>
    <x v="6"/>
    <n v="8"/>
    <x v="26"/>
  </r>
  <r>
    <x v="396"/>
    <n v="61084"/>
    <x v="21"/>
    <x v="21"/>
    <s v="RadiantGlow Gel Cleanser 100ml"/>
    <x v="2"/>
    <n v="100"/>
    <n v="12.25"/>
    <n v="1225"/>
    <n v="4.45"/>
    <n v="445"/>
    <n v="7.8"/>
    <n v="780"/>
    <n v="0.63673469387755099"/>
    <s v="C0049"/>
    <s v="PinnacleSage Group"/>
    <s v="Ava Franklin"/>
    <x v="1"/>
    <x v="12"/>
    <s v="New Orleans"/>
    <x v="2"/>
    <x v="1"/>
    <x v="6"/>
    <n v="8"/>
    <x v="26"/>
  </r>
  <r>
    <x v="396"/>
    <n v="61085"/>
    <x v="8"/>
    <x v="8"/>
    <s v="CrystalClear Hyaluronic Boost 30ml"/>
    <x v="1"/>
    <n v="150"/>
    <n v="19.100000000000001"/>
    <n v="2865"/>
    <n v="6.6"/>
    <n v="990"/>
    <n v="12.500000000000002"/>
    <n v="1875"/>
    <n v="0.65445026178010468"/>
    <s v="C0074"/>
    <s v="Seraphina Wilde"/>
    <s v="Lauren King"/>
    <x v="4"/>
    <x v="41"/>
    <s v="Lincoln"/>
    <x v="3"/>
    <x v="1"/>
    <x v="6"/>
    <n v="8"/>
    <x v="26"/>
  </r>
  <r>
    <x v="397"/>
    <n v="61086"/>
    <x v="14"/>
    <x v="14"/>
    <s v="DewDrop Hydration Sheet Mask"/>
    <x v="5"/>
    <n v="300"/>
    <n v="17.350000000000001"/>
    <n v="5205"/>
    <n v="7.45"/>
    <n v="2235"/>
    <n v="9.9000000000000021"/>
    <n v="2970"/>
    <n v="0.57060518731988474"/>
    <s v="C0030"/>
    <s v="BlossomRadiance Essentials"/>
    <s v="Michael Evans"/>
    <x v="1"/>
    <x v="10"/>
    <s v="San Antonio"/>
    <x v="2"/>
    <x v="1"/>
    <x v="6"/>
    <n v="9"/>
    <x v="27"/>
  </r>
  <r>
    <x v="397"/>
    <n v="61087"/>
    <x v="0"/>
    <x v="0"/>
    <s v="HydraBloom Hydrating Moisturizer 100ml"/>
    <x v="0"/>
    <n v="200"/>
    <n v="24.85"/>
    <n v="4970"/>
    <n v="7.75"/>
    <n v="1550"/>
    <n v="17.100000000000001"/>
    <n v="3420"/>
    <n v="0.68812877263581484"/>
    <s v="C0109"/>
    <s v="QuantumLink Corp."/>
    <s v="Victoria Reed"/>
    <x v="2"/>
    <x v="4"/>
    <s v="Eugene"/>
    <x v="0"/>
    <x v="1"/>
    <x v="6"/>
    <n v="9"/>
    <x v="27"/>
  </r>
  <r>
    <x v="397"/>
    <n v="61088"/>
    <x v="4"/>
    <x v="4"/>
    <s v="HydraBloom Hydrating Moisturizer 50ml"/>
    <x v="0"/>
    <n v="150"/>
    <n v="14.95"/>
    <n v="2242.5"/>
    <n v="4.45"/>
    <n v="667.5"/>
    <n v="10.5"/>
    <n v="1575"/>
    <n v="0.7023411371237458"/>
    <s v="C0058"/>
    <s v="Octavia Tate"/>
    <s v="Andrew Parker"/>
    <x v="3"/>
    <x v="36"/>
    <s v="Burlington"/>
    <x v="1"/>
    <x v="1"/>
    <x v="6"/>
    <n v="9"/>
    <x v="27"/>
  </r>
  <r>
    <x v="397"/>
    <n v="61089"/>
    <x v="10"/>
    <x v="10"/>
    <s v="LuminousGlow Tinted Sunscreen 50ml"/>
    <x v="3"/>
    <n v="250"/>
    <n v="16.95"/>
    <n v="4237.5"/>
    <n v="5.2"/>
    <n v="1300"/>
    <n v="11.75"/>
    <n v="2937.5"/>
    <n v="0.69321533923303835"/>
    <s v="C0014"/>
    <s v="Stellar Dynamo Corp."/>
    <s v="Olivia Harrison"/>
    <x v="3"/>
    <x v="14"/>
    <s v="Richmond"/>
    <x v="2"/>
    <x v="1"/>
    <x v="6"/>
    <n v="9"/>
    <x v="27"/>
  </r>
  <r>
    <x v="397"/>
    <n v="61090"/>
    <x v="14"/>
    <x v="14"/>
    <s v="DewDrop Hydration Sheet Mask"/>
    <x v="5"/>
    <n v="50"/>
    <n v="17.350000000000001"/>
    <n v="867.50000000000011"/>
    <n v="7.45"/>
    <n v="372.5"/>
    <n v="9.9000000000000021"/>
    <n v="495.00000000000011"/>
    <n v="0.57060518731988474"/>
    <s v="C0102"/>
    <s v="ZenithHaven Ventures"/>
    <s v="Samantha Mitchell"/>
    <x v="4"/>
    <x v="15"/>
    <s v="Lexington"/>
    <x v="2"/>
    <x v="1"/>
    <x v="6"/>
    <n v="9"/>
    <x v="27"/>
  </r>
  <r>
    <x v="397"/>
    <n v="61091"/>
    <x v="0"/>
    <x v="0"/>
    <s v="HydraBloom Hydrating Moisturizer 100ml"/>
    <x v="0"/>
    <n v="100"/>
    <n v="24.85"/>
    <n v="2485"/>
    <n v="7.75"/>
    <n v="775"/>
    <n v="17.100000000000001"/>
    <n v="1710"/>
    <n v="0.68812877263581484"/>
    <s v="C0064"/>
    <s v="DiamondElegance Beauty"/>
    <s v="Jessica Foster"/>
    <x v="2"/>
    <x v="20"/>
    <s v="Kodiak"/>
    <x v="0"/>
    <x v="1"/>
    <x v="6"/>
    <n v="9"/>
    <x v="27"/>
  </r>
  <r>
    <x v="397"/>
    <n v="61092"/>
    <x v="13"/>
    <x v="13"/>
    <s v="LuminousGlow Tinted Sunscreen 100ml"/>
    <x v="3"/>
    <n v="350"/>
    <n v="26.35"/>
    <n v="9222.5"/>
    <n v="9"/>
    <n v="3150"/>
    <n v="17.350000000000001"/>
    <n v="6072.5"/>
    <n v="0.65844402277039848"/>
    <s v="C0023"/>
    <s v="Rosy Hue Beauty"/>
    <s v="Benjamin Ingram"/>
    <x v="0"/>
    <x v="22"/>
    <s v="Boise"/>
    <x v="0"/>
    <x v="1"/>
    <x v="6"/>
    <n v="9"/>
    <x v="27"/>
  </r>
  <r>
    <x v="397"/>
    <n v="61093"/>
    <x v="1"/>
    <x v="1"/>
    <s v="VitaGlow Brightening Serum 30ml"/>
    <x v="1"/>
    <n v="50"/>
    <n v="22.1"/>
    <n v="1105"/>
    <n v="7.6"/>
    <n v="380"/>
    <n v="14.500000000000002"/>
    <n v="725"/>
    <n v="0.65610859728506787"/>
    <s v="C0095"/>
    <s v="OpalBlossom Beauty"/>
    <s v="Jessica Foster"/>
    <x v="2"/>
    <x v="20"/>
    <s v="Seward"/>
    <x v="0"/>
    <x v="1"/>
    <x v="6"/>
    <n v="9"/>
    <x v="27"/>
  </r>
  <r>
    <x v="397"/>
    <n v="61094"/>
    <x v="8"/>
    <x v="8"/>
    <s v="CrystalClear Hyaluronic Boost 30ml"/>
    <x v="1"/>
    <n v="150"/>
    <n v="19.100000000000001"/>
    <n v="2865"/>
    <n v="6.6"/>
    <n v="990"/>
    <n v="12.500000000000002"/>
    <n v="1875"/>
    <n v="0.65445026178010468"/>
    <s v="C0050"/>
    <s v="SolarLuxe Incorporated"/>
    <s v="Joseph Simmons"/>
    <x v="4"/>
    <x v="28"/>
    <s v="Fargo"/>
    <x v="3"/>
    <x v="1"/>
    <x v="6"/>
    <n v="9"/>
    <x v="27"/>
  </r>
  <r>
    <x v="398"/>
    <n v="61095"/>
    <x v="30"/>
    <x v="30"/>
    <s v="PurePurge Micellar Cleansing Water 200ml"/>
    <x v="6"/>
    <n v="100"/>
    <n v="18.45"/>
    <n v="1845"/>
    <n v="7.75"/>
    <n v="775"/>
    <n v="10.7"/>
    <n v="1070"/>
    <n v="0.57994579945799463"/>
    <s v="C0006"/>
    <s v="Maeve Kingsley"/>
    <s v="Christopher Green"/>
    <x v="0"/>
    <x v="21"/>
    <s v="Las Vegas"/>
    <x v="0"/>
    <x v="1"/>
    <x v="6"/>
    <n v="12"/>
    <x v="27"/>
  </r>
  <r>
    <x v="398"/>
    <n v="61096"/>
    <x v="0"/>
    <x v="0"/>
    <s v="HydraBloom Hydrating Moisturizer 100ml"/>
    <x v="0"/>
    <n v="100"/>
    <n v="24.85"/>
    <n v="2485"/>
    <n v="7.75"/>
    <n v="775"/>
    <n v="17.100000000000001"/>
    <n v="1710"/>
    <n v="0.68812877263581484"/>
    <s v="C0117"/>
    <s v="VelvetDream Creations"/>
    <s v="Jennifer Adams"/>
    <x v="1"/>
    <x v="10"/>
    <s v="Waco"/>
    <x v="2"/>
    <x v="1"/>
    <x v="6"/>
    <n v="12"/>
    <x v="27"/>
  </r>
  <r>
    <x v="398"/>
    <n v="61097"/>
    <x v="4"/>
    <x v="4"/>
    <s v="HydraBloom Hydrating Moisturizer 50ml"/>
    <x v="0"/>
    <n v="100"/>
    <n v="14.95"/>
    <n v="1495"/>
    <n v="4.45"/>
    <n v="445"/>
    <n v="10.5"/>
    <n v="1050"/>
    <n v="0.7023411371237458"/>
    <s v="C0043"/>
    <s v="LuminousHue Cosmetix"/>
    <s v="Mia Hughes"/>
    <x v="2"/>
    <x v="13"/>
    <s v="Sacramento"/>
    <x v="0"/>
    <x v="1"/>
    <x v="6"/>
    <n v="12"/>
    <x v="27"/>
  </r>
  <r>
    <x v="398"/>
    <n v="61098"/>
    <x v="1"/>
    <x v="1"/>
    <s v="VitaGlow Brightening Serum 30ml"/>
    <x v="1"/>
    <n v="100"/>
    <n v="22.1"/>
    <n v="2210"/>
    <n v="7.6"/>
    <n v="760"/>
    <n v="14.500000000000002"/>
    <n v="1450"/>
    <n v="0.65610859728506787"/>
    <s v="C0101"/>
    <s v="TechnoCraft Corp."/>
    <s v="Samuel Moore"/>
    <x v="0"/>
    <x v="0"/>
    <s v="Roswell"/>
    <x v="0"/>
    <x v="1"/>
    <x v="6"/>
    <n v="12"/>
    <x v="27"/>
  </r>
  <r>
    <x v="398"/>
    <n v="61099"/>
    <x v="37"/>
    <x v="37"/>
    <s v="SunGuard Shield SPF 50+ 100ml"/>
    <x v="3"/>
    <n v="250"/>
    <n v="24.75"/>
    <n v="6187.5"/>
    <n v="7.75"/>
    <n v="1937.5"/>
    <n v="17"/>
    <n v="4250"/>
    <n v="0.68686868686868685"/>
    <s v="C0071"/>
    <s v="Cressida Steele"/>
    <s v="Matthew Walker"/>
    <x v="1"/>
    <x v="40"/>
    <s v="Nashville"/>
    <x v="2"/>
    <x v="1"/>
    <x v="6"/>
    <n v="12"/>
    <x v="27"/>
  </r>
  <r>
    <x v="398"/>
    <n v="61100"/>
    <x v="14"/>
    <x v="14"/>
    <s v="DewDrop Hydration Sheet Mask"/>
    <x v="5"/>
    <n v="300"/>
    <n v="17.350000000000001"/>
    <n v="5205"/>
    <n v="7.45"/>
    <n v="2235"/>
    <n v="9.9000000000000021"/>
    <n v="2970"/>
    <n v="0.57060518731988474"/>
    <s v="C0028"/>
    <s v="Thaddeus Nash"/>
    <s v="Christopher Green"/>
    <x v="0"/>
    <x v="21"/>
    <s v="Reno"/>
    <x v="0"/>
    <x v="1"/>
    <x v="6"/>
    <n v="12"/>
    <x v="27"/>
  </r>
  <r>
    <x v="398"/>
    <n v="61101"/>
    <x v="15"/>
    <x v="15"/>
    <s v="VitaGlow Brightening Serum 50ml"/>
    <x v="1"/>
    <n v="200"/>
    <n v="31.45"/>
    <n v="6290"/>
    <n v="12"/>
    <n v="2400"/>
    <n v="19.45"/>
    <n v="3890"/>
    <n v="0.61844197138314783"/>
    <s v="C0134"/>
    <s v="EtherealHarbor Skincare"/>
    <s v="Victoria Reed"/>
    <x v="2"/>
    <x v="24"/>
    <s v="Spokane"/>
    <x v="0"/>
    <x v="1"/>
    <x v="6"/>
    <n v="12"/>
    <x v="27"/>
  </r>
  <r>
    <x v="398"/>
    <n v="61102"/>
    <x v="6"/>
    <x v="6"/>
    <s v="CrystalClear Hyaluronic Boost 15ml"/>
    <x v="1"/>
    <n v="200"/>
    <n v="14.75"/>
    <n v="2950"/>
    <n v="5.45"/>
    <n v="1090"/>
    <n v="9.3000000000000007"/>
    <n v="1860"/>
    <n v="0.63050847457627124"/>
    <s v="C0009"/>
    <s v="Imelda Sinclair"/>
    <s v="William Jenkins"/>
    <x v="3"/>
    <x v="6"/>
    <s v="Miami"/>
    <x v="2"/>
    <x v="1"/>
    <x v="6"/>
    <n v="12"/>
    <x v="27"/>
  </r>
  <r>
    <x v="398"/>
    <n v="61103"/>
    <x v="38"/>
    <x v="38"/>
    <s v="CrystalGlow Gentle Exfoliator 100ml"/>
    <x v="7"/>
    <n v="100"/>
    <n v="19.95"/>
    <n v="1995"/>
    <n v="7.45"/>
    <n v="745"/>
    <n v="12.5"/>
    <n v="1250"/>
    <n v="0.62656641604010022"/>
    <s v="C0055"/>
    <s v="TimelessAura Luxe Skincare"/>
    <s v="Samantha Mitchell"/>
    <x v="4"/>
    <x v="32"/>
    <s v="Charleston"/>
    <x v="2"/>
    <x v="1"/>
    <x v="6"/>
    <n v="12"/>
    <x v="27"/>
  </r>
  <r>
    <x v="398"/>
    <n v="61104"/>
    <x v="21"/>
    <x v="21"/>
    <s v="RadiantGlow Gel Cleanser 100ml"/>
    <x v="2"/>
    <n v="150"/>
    <n v="12.25"/>
    <n v="1837.5"/>
    <n v="4.45"/>
    <n v="667.5"/>
    <n v="7.8"/>
    <n v="1170"/>
    <n v="0.63673469387755099"/>
    <s v="C0146"/>
    <s v="StarryLux Beauty Co."/>
    <s v="Jennifer Adams"/>
    <x v="1"/>
    <x v="10"/>
    <s v="Amarillo"/>
    <x v="2"/>
    <x v="1"/>
    <x v="6"/>
    <n v="12"/>
    <x v="27"/>
  </r>
  <r>
    <x v="398"/>
    <n v="61105"/>
    <x v="4"/>
    <x v="4"/>
    <s v="HydraBloom Hydrating Moisturizer 50ml"/>
    <x v="0"/>
    <n v="50"/>
    <n v="14.95"/>
    <n v="747.5"/>
    <n v="4.45"/>
    <n v="222.5"/>
    <n v="10.5"/>
    <n v="525"/>
    <n v="0.7023411371237458"/>
    <s v="C0036"/>
    <s v="MoonlightHarbor Beauty"/>
    <s v="Rachel Owens"/>
    <x v="4"/>
    <x v="31"/>
    <s v="Milwaukee"/>
    <x v="3"/>
    <x v="1"/>
    <x v="6"/>
    <n v="12"/>
    <x v="27"/>
  </r>
  <r>
    <x v="399"/>
    <n v="61106"/>
    <x v="36"/>
    <x v="36"/>
    <s v="CrystalGlow Gentle Exfoliator 50ml"/>
    <x v="7"/>
    <n v="50"/>
    <n v="14.15"/>
    <n v="707.5"/>
    <n v="5.45"/>
    <n v="272.5"/>
    <n v="8.6999999999999993"/>
    <n v="435"/>
    <n v="0.61484098939929333"/>
    <s v="C0085"/>
    <s v="VelvetDusk Beauty"/>
    <s v="Samuel Moore"/>
    <x v="0"/>
    <x v="0"/>
    <s v="Taos"/>
    <x v="0"/>
    <x v="1"/>
    <x v="6"/>
    <n v="13"/>
    <x v="27"/>
  </r>
  <r>
    <x v="399"/>
    <n v="61107"/>
    <x v="22"/>
    <x v="22"/>
    <s v="PurePurge Micellar Cleansing Water 150ml"/>
    <x v="6"/>
    <n v="50"/>
    <n v="10.050000000000001"/>
    <n v="502.50000000000006"/>
    <n v="4.45"/>
    <n v="222.5"/>
    <n v="5.6000000000000005"/>
    <n v="280.00000000000006"/>
    <n v="0.55721393034825872"/>
    <s v="C0066"/>
    <s v="MoonlitBloom Creations"/>
    <s v="Daniel Nelson"/>
    <x v="0"/>
    <x v="3"/>
    <s v="Gillette"/>
    <x v="0"/>
    <x v="1"/>
    <x v="6"/>
    <n v="13"/>
    <x v="27"/>
  </r>
  <r>
    <x v="399"/>
    <n v="61108"/>
    <x v="35"/>
    <x v="35"/>
    <s v="DreamSoothe Overnight Mask 50g"/>
    <x v="5"/>
    <n v="150"/>
    <n v="14.25"/>
    <n v="2137.5"/>
    <n v="6.55"/>
    <n v="982.5"/>
    <n v="7.7"/>
    <n v="1155"/>
    <n v="0.54035087719298247"/>
    <s v="C0032"/>
    <s v="AquaFusion Incorporated"/>
    <s v="Ashley Turner"/>
    <x v="2"/>
    <x v="13"/>
    <s v="San Jose"/>
    <x v="0"/>
    <x v="1"/>
    <x v="6"/>
    <n v="13"/>
    <x v="27"/>
  </r>
  <r>
    <x v="399"/>
    <n v="61109"/>
    <x v="14"/>
    <x v="14"/>
    <s v="DewDrop Hydration Sheet Mask"/>
    <x v="5"/>
    <n v="300"/>
    <n v="17.350000000000001"/>
    <n v="5205"/>
    <n v="7.45"/>
    <n v="2235"/>
    <n v="9.9000000000000021"/>
    <n v="2970"/>
    <n v="0.57060518731988474"/>
    <s v="C0110"/>
    <s v="Cordelia Cassidy"/>
    <s v="Jessica Foster"/>
    <x v="2"/>
    <x v="20"/>
    <s v="Nome"/>
    <x v="0"/>
    <x v="1"/>
    <x v="6"/>
    <n v="13"/>
    <x v="27"/>
  </r>
  <r>
    <x v="399"/>
    <n v="61110"/>
    <x v="4"/>
    <x v="4"/>
    <s v="HydraBloom Hydrating Moisturizer 50ml"/>
    <x v="0"/>
    <n v="150"/>
    <n v="14.95"/>
    <n v="2242.5"/>
    <n v="4.45"/>
    <n v="667.5"/>
    <n v="10.5"/>
    <n v="1575"/>
    <n v="0.7023411371237458"/>
    <s v="C0020"/>
    <s v="Lyric Davenport"/>
    <s v="Elizabeth Young"/>
    <x v="2"/>
    <x v="13"/>
    <s v="San Diego"/>
    <x v="0"/>
    <x v="1"/>
    <x v="6"/>
    <n v="13"/>
    <x v="27"/>
  </r>
  <r>
    <x v="399"/>
    <n v="61111"/>
    <x v="38"/>
    <x v="38"/>
    <s v="CrystalGlow Gentle Exfoliator 100ml"/>
    <x v="7"/>
    <n v="50"/>
    <n v="19.95"/>
    <n v="997.5"/>
    <n v="7.45"/>
    <n v="372.5"/>
    <n v="12.5"/>
    <n v="625"/>
    <n v="0.62656641604010022"/>
    <s v="C0199"/>
    <s v="Elara Monroe"/>
    <s v="Benjamin Ingram"/>
    <x v="0"/>
    <x v="38"/>
    <s v="Missoula"/>
    <x v="0"/>
    <x v="1"/>
    <x v="6"/>
    <n v="13"/>
    <x v="27"/>
  </r>
  <r>
    <x v="399"/>
    <n v="61112"/>
    <x v="34"/>
    <x v="34"/>
    <s v="HydraBloom Hydrating Moisturizer 30ml"/>
    <x v="0"/>
    <n v="100"/>
    <n v="8.1"/>
    <n v="810"/>
    <n v="3.3"/>
    <n v="330"/>
    <n v="4.8"/>
    <n v="480"/>
    <n v="0.59259259259259256"/>
    <s v="C0048"/>
    <s v="Octavia Hart"/>
    <s v="Victoria Reed"/>
    <x v="2"/>
    <x v="24"/>
    <s v="Seattle"/>
    <x v="0"/>
    <x v="1"/>
    <x v="6"/>
    <n v="13"/>
    <x v="27"/>
  </r>
  <r>
    <x v="399"/>
    <n v="61113"/>
    <x v="15"/>
    <x v="15"/>
    <s v="VitaGlow Brightening Serum 50ml"/>
    <x v="1"/>
    <n v="100"/>
    <n v="31.45"/>
    <n v="3145"/>
    <n v="12"/>
    <n v="1200"/>
    <n v="19.45"/>
    <n v="1945"/>
    <n v="0.61844197138314783"/>
    <s v="C0061"/>
    <s v="Aurelia Quinn"/>
    <s v="Mia Hughes"/>
    <x v="2"/>
    <x v="13"/>
    <s v="Oakland"/>
    <x v="0"/>
    <x v="1"/>
    <x v="6"/>
    <n v="13"/>
    <x v="27"/>
  </r>
  <r>
    <x v="399"/>
    <n v="61114"/>
    <x v="40"/>
    <x v="40"/>
    <s v="CalmBliss Soothing Toner 150ml"/>
    <x v="4"/>
    <n v="100"/>
    <n v="19.25"/>
    <n v="1925"/>
    <n v="6.55"/>
    <n v="655"/>
    <n v="12.7"/>
    <n v="1270"/>
    <n v="0.65974025974025974"/>
    <s v="C0016"/>
    <s v="Griffin Maddox"/>
    <s v="Rachel Owens"/>
    <x v="4"/>
    <x v="16"/>
    <s v="Chicago"/>
    <x v="3"/>
    <x v="1"/>
    <x v="6"/>
    <n v="13"/>
    <x v="27"/>
  </r>
  <r>
    <x v="399"/>
    <n v="61115"/>
    <x v="14"/>
    <x v="14"/>
    <s v="DewDrop Hydration Sheet Mask"/>
    <x v="5"/>
    <n v="300"/>
    <n v="17.350000000000001"/>
    <n v="5205"/>
    <n v="7.45"/>
    <n v="2235"/>
    <n v="9.9000000000000021"/>
    <n v="2970"/>
    <n v="0.57060518731988474"/>
    <s v="C0078"/>
    <s v="CosmoLink Incorporated"/>
    <s v="William Jenkins"/>
    <x v="3"/>
    <x v="6"/>
    <s v="Jacksonville"/>
    <x v="2"/>
    <x v="1"/>
    <x v="6"/>
    <n v="13"/>
    <x v="27"/>
  </r>
  <r>
    <x v="399"/>
    <n v="61116"/>
    <x v="8"/>
    <x v="8"/>
    <s v="CrystalClear Hyaluronic Boost 30ml"/>
    <x v="1"/>
    <n v="50"/>
    <n v="19.100000000000001"/>
    <n v="955.00000000000011"/>
    <n v="6.6"/>
    <n v="330"/>
    <n v="12.500000000000002"/>
    <n v="625.00000000000011"/>
    <n v="0.65445026178010479"/>
    <s v="C0053"/>
    <s v="QuantumPulse Systems"/>
    <s v="Samantha Mitchell"/>
    <x v="4"/>
    <x v="17"/>
    <s v="Cleveland"/>
    <x v="3"/>
    <x v="1"/>
    <x v="6"/>
    <n v="13"/>
    <x v="27"/>
  </r>
  <r>
    <x v="400"/>
    <n v="61117"/>
    <x v="28"/>
    <x v="28"/>
    <s v="GlowRevive Detox Clay Mask 50g"/>
    <x v="5"/>
    <n v="150"/>
    <n v="11.35"/>
    <n v="1702.5"/>
    <n v="5.2"/>
    <n v="780"/>
    <n v="6.1499999999999995"/>
    <n v="922.5"/>
    <n v="0.54185022026431717"/>
    <s v="C0001"/>
    <s v="Belle Glow Cosmetics"/>
    <s v="Elizabeth Young"/>
    <x v="2"/>
    <x v="13"/>
    <s v="Los Angeles"/>
    <x v="0"/>
    <x v="1"/>
    <x v="6"/>
    <n v="14"/>
    <x v="27"/>
  </r>
  <r>
    <x v="400"/>
    <n v="61118"/>
    <x v="8"/>
    <x v="8"/>
    <s v="CrystalClear Hyaluronic Boost 30ml"/>
    <x v="1"/>
    <n v="50"/>
    <n v="19.100000000000001"/>
    <n v="955.00000000000011"/>
    <n v="6.6"/>
    <n v="330"/>
    <n v="12.500000000000002"/>
    <n v="625.00000000000011"/>
    <n v="0.65445026178010479"/>
    <s v="C0077"/>
    <s v="EmeraldSphere Solutions"/>
    <s v="Grace Allen"/>
    <x v="2"/>
    <x v="20"/>
    <s v="Fairbanks"/>
    <x v="0"/>
    <x v="1"/>
    <x v="6"/>
    <n v="14"/>
    <x v="27"/>
  </r>
  <r>
    <x v="400"/>
    <n v="61119"/>
    <x v="21"/>
    <x v="21"/>
    <s v="RadiantGlow Gel Cleanser 100ml"/>
    <x v="2"/>
    <n v="50"/>
    <n v="12.25"/>
    <n v="612.5"/>
    <n v="4.45"/>
    <n v="222.5"/>
    <n v="7.8"/>
    <n v="390"/>
    <n v="0.63673469387755099"/>
    <s v="C0137"/>
    <s v="Octavia Sterling"/>
    <s v="Benjamin Lawson"/>
    <x v="1"/>
    <x v="5"/>
    <s v="Tulsa"/>
    <x v="2"/>
    <x v="1"/>
    <x v="6"/>
    <n v="14"/>
    <x v="27"/>
  </r>
  <r>
    <x v="400"/>
    <n v="61120"/>
    <x v="4"/>
    <x v="4"/>
    <s v="HydraBloom Hydrating Moisturizer 50ml"/>
    <x v="0"/>
    <n v="100"/>
    <n v="14.95"/>
    <n v="1495"/>
    <n v="4.45"/>
    <n v="445"/>
    <n v="10.5"/>
    <n v="1050"/>
    <n v="0.7023411371237458"/>
    <s v="C0042"/>
    <s v="Jasper Monroe"/>
    <s v="Nicholas Coleman"/>
    <x v="4"/>
    <x v="27"/>
    <s v="Detroit"/>
    <x v="3"/>
    <x v="1"/>
    <x v="6"/>
    <n v="14"/>
    <x v="27"/>
  </r>
  <r>
    <x v="400"/>
    <n v="61121"/>
    <x v="1"/>
    <x v="1"/>
    <s v="VitaGlow Brightening Serum 30ml"/>
    <x v="1"/>
    <n v="100"/>
    <n v="22.1"/>
    <n v="2210"/>
    <n v="7.6"/>
    <n v="760"/>
    <n v="14.500000000000002"/>
    <n v="1450"/>
    <n v="0.65610859728506787"/>
    <s v="C0061"/>
    <s v="Aurelia Quinn"/>
    <s v="Mia Hughes"/>
    <x v="2"/>
    <x v="13"/>
    <s v="Oakland"/>
    <x v="0"/>
    <x v="1"/>
    <x v="6"/>
    <n v="14"/>
    <x v="27"/>
  </r>
  <r>
    <x v="400"/>
    <n v="61122"/>
    <x v="21"/>
    <x v="21"/>
    <s v="RadiantGlow Gel Cleanser 100ml"/>
    <x v="2"/>
    <n v="150"/>
    <n v="12.25"/>
    <n v="1837.5"/>
    <n v="4.45"/>
    <n v="667.5"/>
    <n v="7.8"/>
    <n v="1170"/>
    <n v="0.63673469387755099"/>
    <s v="C0107"/>
    <s v="MoonlitNectar Beauty"/>
    <s v="Andrew Parker"/>
    <x v="3"/>
    <x v="45"/>
    <s v="Providence"/>
    <x v="1"/>
    <x v="1"/>
    <x v="6"/>
    <n v="14"/>
    <x v="27"/>
  </r>
  <r>
    <x v="400"/>
    <n v="61123"/>
    <x v="3"/>
    <x v="3"/>
    <s v="RadiantGlow Gel Cleanser 200ml"/>
    <x v="2"/>
    <n v="150"/>
    <n v="20.350000000000001"/>
    <n v="3052.5"/>
    <n v="7.75"/>
    <n v="1162.5"/>
    <n v="12.600000000000001"/>
    <n v="1890"/>
    <n v="0.61916461916461918"/>
    <s v="C0027"/>
    <s v="PureHarbor Creations"/>
    <s v="Jennifer Adams"/>
    <x v="1"/>
    <x v="10"/>
    <s v="Austin"/>
    <x v="2"/>
    <x v="1"/>
    <x v="6"/>
    <n v="14"/>
    <x v="27"/>
  </r>
  <r>
    <x v="400"/>
    <n v="61124"/>
    <x v="65"/>
    <x v="65"/>
    <s v="VelvetSkin Renewing Scrub 150ml"/>
    <x v="7"/>
    <n v="50"/>
    <n v="28.15"/>
    <n v="1407.5"/>
    <n v="12"/>
    <n v="600"/>
    <n v="16.149999999999999"/>
    <n v="807.5"/>
    <n v="0.57371225577264651"/>
    <s v="C0123"/>
    <s v="TerraMist Incorporated"/>
    <s v="Jennifer Adams"/>
    <x v="1"/>
    <x v="10"/>
    <s v="Midland"/>
    <x v="2"/>
    <x v="1"/>
    <x v="6"/>
    <n v="14"/>
    <x v="27"/>
  </r>
  <r>
    <x v="400"/>
    <n v="61125"/>
    <x v="0"/>
    <x v="0"/>
    <s v="HydraBloom Hydrating Moisturizer 100ml"/>
    <x v="0"/>
    <n v="150"/>
    <n v="24.85"/>
    <n v="3727.5"/>
    <n v="7.75"/>
    <n v="1162.5"/>
    <n v="17.100000000000001"/>
    <n v="2565"/>
    <n v="0.68812877263581484"/>
    <s v="C0074"/>
    <s v="Seraphina Wilde"/>
    <s v="Lauren King"/>
    <x v="4"/>
    <x v="41"/>
    <s v="Lincoln"/>
    <x v="3"/>
    <x v="1"/>
    <x v="6"/>
    <n v="14"/>
    <x v="27"/>
  </r>
  <r>
    <x v="401"/>
    <n v="61126"/>
    <x v="4"/>
    <x v="4"/>
    <s v="HydraBloom Hydrating Moisturizer 50ml"/>
    <x v="0"/>
    <n v="100"/>
    <n v="14.95"/>
    <n v="1495"/>
    <n v="4.45"/>
    <n v="445"/>
    <n v="10.5"/>
    <n v="1050"/>
    <n v="0.7023411371237458"/>
    <s v="C0039"/>
    <s v="EtherealSilk Creations"/>
    <s v="Grace Allen"/>
    <x v="2"/>
    <x v="20"/>
    <s v="Juneau"/>
    <x v="0"/>
    <x v="1"/>
    <x v="6"/>
    <n v="15"/>
    <x v="27"/>
  </r>
  <r>
    <x v="401"/>
    <n v="61127"/>
    <x v="43"/>
    <x v="43"/>
    <s v="PureFoam Renewing Cleanser 50ml"/>
    <x v="2"/>
    <n v="100"/>
    <n v="7"/>
    <n v="700"/>
    <n v="2.8"/>
    <n v="280"/>
    <n v="4.2"/>
    <n v="420"/>
    <n v="0.6"/>
    <s v="C0081"/>
    <s v="SecretSapphire Creations"/>
    <s v="David Carter"/>
    <x v="1"/>
    <x v="2"/>
    <s v="Syracuse"/>
    <x v="1"/>
    <x v="1"/>
    <x v="6"/>
    <n v="15"/>
    <x v="27"/>
  </r>
  <r>
    <x v="401"/>
    <n v="61128"/>
    <x v="8"/>
    <x v="8"/>
    <s v="CrystalClear Hyaluronic Boost 30ml"/>
    <x v="1"/>
    <n v="150"/>
    <n v="19.100000000000001"/>
    <n v="2865"/>
    <n v="6.6"/>
    <n v="990"/>
    <n v="12.500000000000002"/>
    <n v="1875"/>
    <n v="0.65445026178010468"/>
    <s v="C0057"/>
    <s v="Phineas Dawson"/>
    <s v="Nicholas Coleman"/>
    <x v="4"/>
    <x v="34"/>
    <s v="Indianapolis"/>
    <x v="3"/>
    <x v="1"/>
    <x v="6"/>
    <n v="15"/>
    <x v="27"/>
  </r>
  <r>
    <x v="401"/>
    <n v="61129"/>
    <x v="14"/>
    <x v="14"/>
    <s v="DewDrop Hydration Sheet Mask"/>
    <x v="5"/>
    <n v="50"/>
    <n v="17.350000000000001"/>
    <n v="867.50000000000011"/>
    <n v="7.45"/>
    <n v="372.5"/>
    <n v="9.9000000000000021"/>
    <n v="495.00000000000011"/>
    <n v="0.57060518731988474"/>
    <s v="C0161"/>
    <s v="AquaNova Corp."/>
    <s v="Matthew Walker"/>
    <x v="1"/>
    <x v="40"/>
    <s v="Knoxville"/>
    <x v="2"/>
    <x v="1"/>
    <x v="6"/>
    <n v="15"/>
    <x v="27"/>
  </r>
  <r>
    <x v="401"/>
    <n v="61130"/>
    <x v="35"/>
    <x v="35"/>
    <s v="DreamSoothe Overnight Mask 50g"/>
    <x v="5"/>
    <n v="200"/>
    <n v="14.25"/>
    <n v="2850"/>
    <n v="6.55"/>
    <n v="1310"/>
    <n v="7.7"/>
    <n v="1540"/>
    <n v="0.54035087719298247"/>
    <s v="C0043"/>
    <s v="LuminousHue Cosmetix"/>
    <s v="Mia Hughes"/>
    <x v="2"/>
    <x v="13"/>
    <s v="Sacramento"/>
    <x v="0"/>
    <x v="1"/>
    <x v="6"/>
    <n v="15"/>
    <x v="27"/>
  </r>
  <r>
    <x v="401"/>
    <n v="61131"/>
    <x v="0"/>
    <x v="0"/>
    <s v="HydraBloom Hydrating Moisturizer 100ml"/>
    <x v="0"/>
    <n v="200"/>
    <n v="24.85"/>
    <n v="4970"/>
    <n v="7.75"/>
    <n v="1550"/>
    <n v="17.100000000000001"/>
    <n v="3420"/>
    <n v="0.68812877263581484"/>
    <s v="C0128"/>
    <s v="SolarFlare Ventures"/>
    <s v="Matthew Walker"/>
    <x v="1"/>
    <x v="23"/>
    <s v="Augusta"/>
    <x v="2"/>
    <x v="1"/>
    <x v="6"/>
    <n v="15"/>
    <x v="27"/>
  </r>
  <r>
    <x v="401"/>
    <n v="61132"/>
    <x v="18"/>
    <x v="18"/>
    <s v="PurePurge Micellar Cleansing Water 100ml"/>
    <x v="6"/>
    <n v="100"/>
    <n v="3.9"/>
    <n v="390"/>
    <n v="2.2999999999999998"/>
    <n v="230"/>
    <n v="1.6"/>
    <n v="160"/>
    <n v="0.41025641025641024"/>
    <s v="C0067"/>
    <s v="Oberon Sterling"/>
    <s v="Rachel Owens"/>
    <x v="4"/>
    <x v="16"/>
    <s v="Springfield"/>
    <x v="3"/>
    <x v="1"/>
    <x v="6"/>
    <n v="15"/>
    <x v="27"/>
  </r>
  <r>
    <x v="401"/>
    <n v="61133"/>
    <x v="10"/>
    <x v="10"/>
    <s v="LuminousGlow Tinted Sunscreen 50ml"/>
    <x v="3"/>
    <n v="100"/>
    <n v="16.95"/>
    <n v="1695"/>
    <n v="5.2"/>
    <n v="520"/>
    <n v="11.75"/>
    <n v="1175"/>
    <n v="0.69321533923303835"/>
    <s v="C0114"/>
    <s v="ElysianGlow Creations"/>
    <s v="Daniel Nelson"/>
    <x v="0"/>
    <x v="3"/>
    <s v="Cody"/>
    <x v="0"/>
    <x v="1"/>
    <x v="6"/>
    <n v="15"/>
    <x v="27"/>
  </r>
  <r>
    <x v="401"/>
    <n v="61134"/>
    <x v="0"/>
    <x v="0"/>
    <s v="HydraBloom Hydrating Moisturizer 100ml"/>
    <x v="0"/>
    <n v="50"/>
    <n v="24.85"/>
    <n v="1242.5"/>
    <n v="7.75"/>
    <n v="387.5"/>
    <n v="17.100000000000001"/>
    <n v="855"/>
    <n v="0.68812877263581484"/>
    <s v="C0023"/>
    <s v="Rosy Hue Beauty"/>
    <s v="Benjamin Ingram"/>
    <x v="0"/>
    <x v="22"/>
    <s v="Boise"/>
    <x v="0"/>
    <x v="1"/>
    <x v="6"/>
    <n v="15"/>
    <x v="27"/>
  </r>
  <r>
    <x v="401"/>
    <n v="61135"/>
    <x v="1"/>
    <x v="1"/>
    <s v="VitaGlow Brightening Serum 30ml"/>
    <x v="1"/>
    <n v="100"/>
    <n v="22.1"/>
    <n v="2210"/>
    <n v="7.6"/>
    <n v="760"/>
    <n v="14.500000000000002"/>
    <n v="1450"/>
    <n v="0.65610859728506787"/>
    <s v="C0055"/>
    <s v="TimelessAura Luxe Skincare"/>
    <s v="Samantha Mitchell"/>
    <x v="4"/>
    <x v="32"/>
    <s v="Charleston"/>
    <x v="2"/>
    <x v="1"/>
    <x v="6"/>
    <n v="15"/>
    <x v="27"/>
  </r>
  <r>
    <x v="402"/>
    <n v="61136"/>
    <x v="45"/>
    <x v="45"/>
    <s v="CrystalClear Hyaluronic Boost 50ml"/>
    <x v="1"/>
    <n v="150"/>
    <n v="29.65"/>
    <n v="4447.5"/>
    <n v="10.75"/>
    <n v="1612.5"/>
    <n v="18.899999999999999"/>
    <n v="2835"/>
    <n v="0.63743676222596968"/>
    <s v="C0097"/>
    <s v="Leander Wilde"/>
    <s v="Lauren King"/>
    <x v="4"/>
    <x v="11"/>
    <s v="Rapid City"/>
    <x v="3"/>
    <x v="1"/>
    <x v="6"/>
    <n v="16"/>
    <x v="28"/>
  </r>
  <r>
    <x v="402"/>
    <n v="61137"/>
    <x v="0"/>
    <x v="0"/>
    <s v="HydraBloom Hydrating Moisturizer 100ml"/>
    <x v="0"/>
    <n v="200"/>
    <n v="24.85"/>
    <n v="4970"/>
    <n v="7.75"/>
    <n v="1550"/>
    <n v="17.100000000000001"/>
    <n v="3420"/>
    <n v="0.68812877263581484"/>
    <s v="C0036"/>
    <s v="MoonlightHarbor Beauty"/>
    <s v="Rachel Owens"/>
    <x v="4"/>
    <x v="31"/>
    <s v="Milwaukee"/>
    <x v="3"/>
    <x v="1"/>
    <x v="6"/>
    <n v="16"/>
    <x v="28"/>
  </r>
  <r>
    <x v="402"/>
    <n v="61138"/>
    <x v="53"/>
    <x v="53"/>
    <s v="DreamSoothe Overnight Mask 100g"/>
    <x v="5"/>
    <n v="150"/>
    <n v="21.75"/>
    <n v="3262.5"/>
    <n v="9.5500000000000007"/>
    <n v="1432.5"/>
    <n v="12.2"/>
    <n v="1830"/>
    <n v="0.56091954022988511"/>
    <s v="C0148"/>
    <s v="AzureNova Creations"/>
    <s v="Michael Evans"/>
    <x v="1"/>
    <x v="10"/>
    <s v="Arlington"/>
    <x v="2"/>
    <x v="1"/>
    <x v="6"/>
    <n v="16"/>
    <x v="28"/>
  </r>
  <r>
    <x v="402"/>
    <n v="61139"/>
    <x v="15"/>
    <x v="15"/>
    <s v="VitaGlow Brightening Serum 50ml"/>
    <x v="1"/>
    <n v="100"/>
    <n v="31.45"/>
    <n v="3145"/>
    <n v="12"/>
    <n v="1200"/>
    <n v="19.45"/>
    <n v="1945"/>
    <n v="0.61844197138314783"/>
    <s v="C0078"/>
    <s v="CosmoLink Incorporated"/>
    <s v="William Jenkins"/>
    <x v="3"/>
    <x v="6"/>
    <s v="Jacksonville"/>
    <x v="2"/>
    <x v="1"/>
    <x v="6"/>
    <n v="16"/>
    <x v="28"/>
  </r>
  <r>
    <x v="402"/>
    <n v="61140"/>
    <x v="4"/>
    <x v="4"/>
    <s v="HydraBloom Hydrating Moisturizer 50ml"/>
    <x v="0"/>
    <n v="200"/>
    <n v="14.95"/>
    <n v="2990"/>
    <n v="4.45"/>
    <n v="890"/>
    <n v="10.5"/>
    <n v="2100"/>
    <n v="0.7023411371237458"/>
    <s v="C0112"/>
    <s v="Zara Winters"/>
    <s v="Olivia Harrison"/>
    <x v="3"/>
    <x v="14"/>
    <s v="Norfolk"/>
    <x v="2"/>
    <x v="1"/>
    <x v="6"/>
    <n v="16"/>
    <x v="28"/>
  </r>
  <r>
    <x v="402"/>
    <n v="61141"/>
    <x v="41"/>
    <x v="41"/>
    <s v="VelvetSkin Renewing Scrub 50ml"/>
    <x v="7"/>
    <n v="100"/>
    <n v="15.649999999999999"/>
    <n v="1564.9999999999998"/>
    <n v="6.2"/>
    <n v="620"/>
    <n v="9.4499999999999993"/>
    <n v="944.99999999999977"/>
    <n v="0.60383386581469645"/>
    <s v="C0019"/>
    <s v="Delilah Prescott"/>
    <s v="Benjamin Lawson"/>
    <x v="1"/>
    <x v="25"/>
    <s v="Kansas City"/>
    <x v="3"/>
    <x v="1"/>
    <x v="6"/>
    <n v="16"/>
    <x v="28"/>
  </r>
  <r>
    <x v="402"/>
    <n v="61142"/>
    <x v="37"/>
    <x v="37"/>
    <s v="SunGuard Shield SPF 50+ 100ml"/>
    <x v="3"/>
    <n v="300"/>
    <n v="24.75"/>
    <n v="7425"/>
    <n v="7.75"/>
    <n v="2325"/>
    <n v="17"/>
    <n v="5100"/>
    <n v="0.68686868686868685"/>
    <s v="C0103"/>
    <s v="ThunderSphere Corp."/>
    <s v="Ashley Turner"/>
    <x v="2"/>
    <x v="13"/>
    <s v="Riverside"/>
    <x v="0"/>
    <x v="1"/>
    <x v="6"/>
    <n v="16"/>
    <x v="28"/>
  </r>
  <r>
    <x v="402"/>
    <n v="61143"/>
    <x v="21"/>
    <x v="21"/>
    <s v="RadiantGlow Gel Cleanser 100ml"/>
    <x v="2"/>
    <n v="150"/>
    <n v="12.25"/>
    <n v="1837.5"/>
    <n v="4.45"/>
    <n v="667.5"/>
    <n v="7.8"/>
    <n v="1170"/>
    <n v="0.63673469387755099"/>
    <s v="C0057"/>
    <s v="Phineas Dawson"/>
    <s v="Nicholas Coleman"/>
    <x v="4"/>
    <x v="34"/>
    <s v="Indianapolis"/>
    <x v="3"/>
    <x v="1"/>
    <x v="6"/>
    <n v="16"/>
    <x v="28"/>
  </r>
  <r>
    <x v="403"/>
    <n v="61144"/>
    <x v="37"/>
    <x v="37"/>
    <s v="SunGuard Shield SPF 50+ 100ml"/>
    <x v="3"/>
    <n v="200"/>
    <n v="24.75"/>
    <n v="4950"/>
    <n v="7.75"/>
    <n v="1550"/>
    <n v="17"/>
    <n v="3400"/>
    <n v="0.68686868686868685"/>
    <s v="C0089"/>
    <s v="TerraFusion Group"/>
    <s v="Andrew Parker"/>
    <x v="3"/>
    <x v="36"/>
    <s v="Montpelier"/>
    <x v="1"/>
    <x v="1"/>
    <x v="6"/>
    <n v="19"/>
    <x v="28"/>
  </r>
  <r>
    <x v="403"/>
    <n v="61145"/>
    <x v="10"/>
    <x v="10"/>
    <s v="LuminousGlow Tinted Sunscreen 50ml"/>
    <x v="3"/>
    <n v="150"/>
    <n v="16.95"/>
    <n v="2542.5"/>
    <n v="5.2"/>
    <n v="780"/>
    <n v="11.75"/>
    <n v="1762.5"/>
    <n v="0.69321533923303835"/>
    <s v="C0032"/>
    <s v="AquaFusion Incorporated"/>
    <s v="Ashley Turner"/>
    <x v="2"/>
    <x v="13"/>
    <s v="San Jose"/>
    <x v="0"/>
    <x v="1"/>
    <x v="6"/>
    <n v="19"/>
    <x v="28"/>
  </r>
  <r>
    <x v="403"/>
    <n v="61146"/>
    <x v="37"/>
    <x v="37"/>
    <s v="SunGuard Shield SPF 50+ 100ml"/>
    <x v="3"/>
    <n v="300"/>
    <n v="24.75"/>
    <n v="7425"/>
    <n v="7.75"/>
    <n v="2325"/>
    <n v="17"/>
    <n v="5100"/>
    <n v="0.68686868686868685"/>
    <s v="C0140"/>
    <s v="SilverHarbor Technologies"/>
    <s v="Ava Franklin"/>
    <x v="1"/>
    <x v="26"/>
    <s v="Mobile"/>
    <x v="2"/>
    <x v="1"/>
    <x v="6"/>
    <n v="19"/>
    <x v="28"/>
  </r>
  <r>
    <x v="403"/>
    <n v="61147"/>
    <x v="1"/>
    <x v="1"/>
    <s v="VitaGlow Brightening Serum 30ml"/>
    <x v="1"/>
    <n v="200"/>
    <n v="22.1"/>
    <n v="4420"/>
    <n v="7.6"/>
    <n v="1520"/>
    <n v="14.500000000000002"/>
    <n v="2900"/>
    <n v="0.65610859728506787"/>
    <s v="C0045"/>
    <s v="AuroraBlossom Essentials"/>
    <s v="Ashley Turner"/>
    <x v="2"/>
    <x v="13"/>
    <s v="Fresno"/>
    <x v="0"/>
    <x v="1"/>
    <x v="6"/>
    <n v="19"/>
    <x v="28"/>
  </r>
  <r>
    <x v="403"/>
    <n v="61148"/>
    <x v="0"/>
    <x v="0"/>
    <s v="HydraBloom Hydrating Moisturizer 100ml"/>
    <x v="0"/>
    <n v="150"/>
    <n v="24.85"/>
    <n v="3727.5"/>
    <n v="7.75"/>
    <n v="1162.5"/>
    <n v="17.100000000000001"/>
    <n v="2565"/>
    <n v="0.68812877263581484"/>
    <s v="C0027"/>
    <s v="PureHarbor Creations"/>
    <s v="Jennifer Adams"/>
    <x v="1"/>
    <x v="10"/>
    <s v="Austin"/>
    <x v="2"/>
    <x v="1"/>
    <x v="6"/>
    <n v="19"/>
    <x v="28"/>
  </r>
  <r>
    <x v="403"/>
    <n v="61149"/>
    <x v="14"/>
    <x v="14"/>
    <s v="DewDrop Hydration Sheet Mask"/>
    <x v="5"/>
    <n v="50"/>
    <n v="17.350000000000001"/>
    <n v="867.50000000000011"/>
    <n v="7.45"/>
    <n v="372.5"/>
    <n v="9.9000000000000021"/>
    <n v="495.00000000000011"/>
    <n v="0.57060518731988474"/>
    <s v="C0126"/>
    <s v="Seraphim Holloway"/>
    <s v="Olivia Harrison"/>
    <x v="3"/>
    <x v="39"/>
    <s v="Dover"/>
    <x v="2"/>
    <x v="1"/>
    <x v="6"/>
    <n v="19"/>
    <x v="28"/>
  </r>
  <r>
    <x v="403"/>
    <n v="61150"/>
    <x v="22"/>
    <x v="22"/>
    <s v="PurePurge Micellar Cleansing Water 150ml"/>
    <x v="6"/>
    <n v="100"/>
    <n v="10.050000000000001"/>
    <n v="1005.0000000000001"/>
    <n v="4.45"/>
    <n v="445"/>
    <n v="5.6000000000000005"/>
    <n v="560.00000000000011"/>
    <n v="0.55721393034825872"/>
    <s v="C0009"/>
    <s v="Imelda Sinclair"/>
    <s v="William Jenkins"/>
    <x v="3"/>
    <x v="6"/>
    <s v="Miami"/>
    <x v="2"/>
    <x v="1"/>
    <x v="6"/>
    <n v="19"/>
    <x v="28"/>
  </r>
  <r>
    <x v="403"/>
    <n v="61151"/>
    <x v="4"/>
    <x v="4"/>
    <s v="HydraBloom Hydrating Moisturizer 50ml"/>
    <x v="0"/>
    <n v="150"/>
    <n v="14.95"/>
    <n v="2242.5"/>
    <n v="4.45"/>
    <n v="667.5"/>
    <n v="10.5"/>
    <n v="1575"/>
    <n v="0.7023411371237458"/>
    <s v="C0072"/>
    <s v="BlossomLuxe Essentials"/>
    <s v="James Edwards"/>
    <x v="3"/>
    <x v="43"/>
    <s v="Philadelphia"/>
    <x v="1"/>
    <x v="1"/>
    <x v="6"/>
    <n v="19"/>
    <x v="28"/>
  </r>
  <r>
    <x v="403"/>
    <n v="61152"/>
    <x v="38"/>
    <x v="38"/>
    <s v="CrystalGlow Gentle Exfoliator 100ml"/>
    <x v="7"/>
    <n v="50"/>
    <n v="19.95"/>
    <n v="997.5"/>
    <n v="7.45"/>
    <n v="372.5"/>
    <n v="12.5"/>
    <n v="625"/>
    <n v="0.62656641604010022"/>
    <s v="C0049"/>
    <s v="PinnacleSage Group"/>
    <s v="Ava Franklin"/>
    <x v="1"/>
    <x v="12"/>
    <s v="New Orleans"/>
    <x v="2"/>
    <x v="1"/>
    <x v="6"/>
    <n v="19"/>
    <x v="28"/>
  </r>
  <r>
    <x v="403"/>
    <n v="61153"/>
    <x v="23"/>
    <x v="23"/>
    <s v="RadiantGlow Gel Cleanser 50ml"/>
    <x v="2"/>
    <n v="150"/>
    <n v="4.7"/>
    <n v="705"/>
    <n v="2.2999999999999998"/>
    <n v="345"/>
    <n v="2.4000000000000004"/>
    <n v="360"/>
    <n v="0.51063829787234039"/>
    <s v="C0115"/>
    <s v="BlossomWhisper Cosmetics"/>
    <s v="Andrew Parker"/>
    <x v="3"/>
    <x v="46"/>
    <s v="Portland"/>
    <x v="1"/>
    <x v="1"/>
    <x v="6"/>
    <n v="19"/>
    <x v="28"/>
  </r>
  <r>
    <x v="404"/>
    <n v="61154"/>
    <x v="22"/>
    <x v="22"/>
    <s v="PurePurge Micellar Cleansing Water 150ml"/>
    <x v="6"/>
    <n v="50"/>
    <n v="10.050000000000001"/>
    <n v="502.50000000000006"/>
    <n v="4.45"/>
    <n v="222.5"/>
    <n v="5.6000000000000005"/>
    <n v="280.00000000000006"/>
    <n v="0.55721393034825872"/>
    <s v="C0008"/>
    <s v="Serenity Sinclair"/>
    <s v="Ashley Turner"/>
    <x v="2"/>
    <x v="13"/>
    <s v="San Francisco"/>
    <x v="0"/>
    <x v="1"/>
    <x v="6"/>
    <n v="20"/>
    <x v="28"/>
  </r>
  <r>
    <x v="404"/>
    <n v="61155"/>
    <x v="43"/>
    <x v="43"/>
    <s v="PureFoam Renewing Cleanser 50ml"/>
    <x v="2"/>
    <n v="150"/>
    <n v="7"/>
    <n v="1050"/>
    <n v="2.8"/>
    <n v="420"/>
    <n v="4.2"/>
    <n v="630"/>
    <n v="0.6"/>
    <s v="C0154"/>
    <s v="AuroraMist Essentials"/>
    <s v="Victoria Reed"/>
    <x v="2"/>
    <x v="4"/>
    <s v="Bend"/>
    <x v="0"/>
    <x v="1"/>
    <x v="6"/>
    <n v="20"/>
    <x v="28"/>
  </r>
  <r>
    <x v="404"/>
    <n v="61156"/>
    <x v="21"/>
    <x v="21"/>
    <s v="RadiantGlow Gel Cleanser 100ml"/>
    <x v="2"/>
    <n v="150"/>
    <n v="12.25"/>
    <n v="1837.5"/>
    <n v="4.45"/>
    <n v="667.5"/>
    <n v="7.8"/>
    <n v="1170"/>
    <n v="0.63673469387755099"/>
    <s v="C0041"/>
    <s v="Cassiopeia Dawson"/>
    <s v="Benjamin Lawson"/>
    <x v="1"/>
    <x v="5"/>
    <s v="Oklahoma City"/>
    <x v="2"/>
    <x v="1"/>
    <x v="6"/>
    <n v="20"/>
    <x v="28"/>
  </r>
  <r>
    <x v="404"/>
    <n v="61157"/>
    <x v="37"/>
    <x v="37"/>
    <s v="SunGuard Shield SPF 50+ 100ml"/>
    <x v="3"/>
    <n v="50"/>
    <n v="24.75"/>
    <n v="1237.5"/>
    <n v="7.75"/>
    <n v="387.5"/>
    <n v="17"/>
    <n v="850"/>
    <n v="0.68686868686868685"/>
    <s v="C0011"/>
    <s v="Celestial Silk Luxe Skincare"/>
    <s v="Joseph Simmons"/>
    <x v="4"/>
    <x v="19"/>
    <s v="Minneapolis"/>
    <x v="3"/>
    <x v="1"/>
    <x v="6"/>
    <n v="20"/>
    <x v="28"/>
  </r>
  <r>
    <x v="404"/>
    <n v="61158"/>
    <x v="21"/>
    <x v="21"/>
    <s v="RadiantGlow Gel Cleanser 100ml"/>
    <x v="2"/>
    <n v="200"/>
    <n v="12.25"/>
    <n v="2450"/>
    <n v="4.45"/>
    <n v="890"/>
    <n v="7.8"/>
    <n v="1560"/>
    <n v="0.63673469387755099"/>
    <s v="C0017"/>
    <s v="Seraphina Hart"/>
    <s v="David Carter"/>
    <x v="1"/>
    <x v="2"/>
    <s v="Buffalo"/>
    <x v="1"/>
    <x v="1"/>
    <x v="6"/>
    <n v="20"/>
    <x v="28"/>
  </r>
  <r>
    <x v="404"/>
    <n v="61159"/>
    <x v="4"/>
    <x v="4"/>
    <s v="HydraBloom Hydrating Moisturizer 50ml"/>
    <x v="0"/>
    <n v="100"/>
    <n v="14.95"/>
    <n v="1495"/>
    <n v="4.45"/>
    <n v="445"/>
    <n v="10.5"/>
    <n v="1050"/>
    <n v="0.7023411371237458"/>
    <s v="C0093"/>
    <s v="BlossomFlair Skincare"/>
    <s v="Daniel Nelson"/>
    <x v="0"/>
    <x v="3"/>
    <s v="Rock Springs"/>
    <x v="0"/>
    <x v="1"/>
    <x v="6"/>
    <n v="20"/>
    <x v="28"/>
  </r>
  <r>
    <x v="404"/>
    <n v="61160"/>
    <x v="4"/>
    <x v="4"/>
    <s v="HydraBloom Hydrating Moisturizer 50ml"/>
    <x v="0"/>
    <n v="50"/>
    <n v="14.95"/>
    <n v="747.5"/>
    <n v="4.45"/>
    <n v="222.5"/>
    <n v="10.5"/>
    <n v="525"/>
    <n v="0.7023411371237458"/>
    <s v="C0059"/>
    <s v="Eamon Kingsley"/>
    <s v="James Edwards"/>
    <x v="3"/>
    <x v="37"/>
    <s v="Newark"/>
    <x v="1"/>
    <x v="1"/>
    <x v="6"/>
    <n v="20"/>
    <x v="28"/>
  </r>
  <r>
    <x v="404"/>
    <n v="61161"/>
    <x v="4"/>
    <x v="4"/>
    <s v="HydraBloom Hydrating Moisturizer 50ml"/>
    <x v="0"/>
    <n v="100"/>
    <n v="14.95"/>
    <n v="1495"/>
    <n v="4.45"/>
    <n v="445"/>
    <n v="10.5"/>
    <n v="1050"/>
    <n v="0.7023411371237458"/>
    <s v="C0134"/>
    <s v="EtherealHarbor Skincare"/>
    <s v="Victoria Reed"/>
    <x v="2"/>
    <x v="24"/>
    <s v="Spokane"/>
    <x v="0"/>
    <x v="1"/>
    <x v="6"/>
    <n v="20"/>
    <x v="28"/>
  </r>
  <r>
    <x v="404"/>
    <n v="61162"/>
    <x v="4"/>
    <x v="4"/>
    <s v="HydraBloom Hydrating Moisturizer 50ml"/>
    <x v="0"/>
    <n v="200"/>
    <n v="14.95"/>
    <n v="2990"/>
    <n v="4.45"/>
    <n v="890"/>
    <n v="10.5"/>
    <n v="2100"/>
    <n v="0.7023411371237458"/>
    <s v="C0006"/>
    <s v="Maeve Kingsley"/>
    <s v="Christopher Green"/>
    <x v="0"/>
    <x v="21"/>
    <s v="Las Vegas"/>
    <x v="0"/>
    <x v="1"/>
    <x v="6"/>
    <n v="20"/>
    <x v="28"/>
  </r>
  <r>
    <x v="405"/>
    <n v="61163"/>
    <x v="13"/>
    <x v="13"/>
    <s v="LuminousGlow Tinted Sunscreen 100ml"/>
    <x v="3"/>
    <n v="100"/>
    <n v="26.35"/>
    <n v="2635"/>
    <n v="9"/>
    <n v="900"/>
    <n v="17.350000000000001"/>
    <n v="1735"/>
    <n v="0.65844402277039848"/>
    <s v="C0119"/>
    <s v="RadiantNectar Cosmetix"/>
    <s v="Andrew Parker"/>
    <x v="3"/>
    <x v="48"/>
    <s v="Manchester"/>
    <x v="1"/>
    <x v="1"/>
    <x v="6"/>
    <n v="21"/>
    <x v="28"/>
  </r>
  <r>
    <x v="405"/>
    <n v="61164"/>
    <x v="4"/>
    <x v="4"/>
    <s v="HydraBloom Hydrating Moisturizer 50ml"/>
    <x v="0"/>
    <n v="150"/>
    <n v="14.95"/>
    <n v="2242.5"/>
    <n v="4.45"/>
    <n v="667.5"/>
    <n v="10.5"/>
    <n v="1575"/>
    <n v="0.7023411371237458"/>
    <s v="C0047"/>
    <s v="SilverWave Creations"/>
    <s v="Samuel Moore"/>
    <x v="0"/>
    <x v="0"/>
    <s v="Santa Fe"/>
    <x v="0"/>
    <x v="1"/>
    <x v="6"/>
    <n v="21"/>
    <x v="28"/>
  </r>
  <r>
    <x v="405"/>
    <n v="61165"/>
    <x v="3"/>
    <x v="3"/>
    <s v="RadiantGlow Gel Cleanser 200ml"/>
    <x v="2"/>
    <n v="50"/>
    <n v="20.350000000000001"/>
    <n v="1017.5000000000001"/>
    <n v="7.75"/>
    <n v="387.5"/>
    <n v="12.600000000000001"/>
    <n v="630.00000000000011"/>
    <n v="0.61916461916461918"/>
    <s v="C0098"/>
    <s v="Persephone Harper"/>
    <s v="Benjamin Lawson"/>
    <x v="1"/>
    <x v="8"/>
    <s v="Springfield"/>
    <x v="3"/>
    <x v="1"/>
    <x v="6"/>
    <n v="21"/>
    <x v="28"/>
  </r>
  <r>
    <x v="405"/>
    <n v="61166"/>
    <x v="1"/>
    <x v="1"/>
    <s v="VitaGlow Brightening Serum 30ml"/>
    <x v="1"/>
    <n v="100"/>
    <n v="22.1"/>
    <n v="2210"/>
    <n v="7.6"/>
    <n v="760"/>
    <n v="14.500000000000002"/>
    <n v="1450"/>
    <n v="0.65610859728506787"/>
    <s v="C0071"/>
    <s v="Cressida Steele"/>
    <s v="Matthew Walker"/>
    <x v="1"/>
    <x v="40"/>
    <s v="Nashville"/>
    <x v="2"/>
    <x v="1"/>
    <x v="6"/>
    <n v="21"/>
    <x v="28"/>
  </r>
  <r>
    <x v="405"/>
    <n v="61167"/>
    <x v="10"/>
    <x v="10"/>
    <s v="LuminousGlow Tinted Sunscreen 50ml"/>
    <x v="3"/>
    <n v="100"/>
    <n v="16.95"/>
    <n v="1695"/>
    <n v="5.2"/>
    <n v="520"/>
    <n v="11.75"/>
    <n v="1175"/>
    <n v="0.69321533923303835"/>
    <s v="C0025"/>
    <s v="Eamon Nash"/>
    <s v="Samuel Moore"/>
    <x v="0"/>
    <x v="1"/>
    <s v="Tucson"/>
    <x v="0"/>
    <x v="1"/>
    <x v="6"/>
    <n v="21"/>
    <x v="28"/>
  </r>
  <r>
    <x v="405"/>
    <n v="61168"/>
    <x v="8"/>
    <x v="8"/>
    <s v="CrystalClear Hyaluronic Boost 30ml"/>
    <x v="1"/>
    <n v="100"/>
    <n v="19.100000000000001"/>
    <n v="1910.0000000000002"/>
    <n v="6.6"/>
    <n v="660"/>
    <n v="12.500000000000002"/>
    <n v="1250.0000000000002"/>
    <n v="0.65445026178010479"/>
    <s v="C0139"/>
    <s v="Eloise Cassidy"/>
    <s v="Daniel Nelson"/>
    <x v="0"/>
    <x v="30"/>
    <s v="Aurora"/>
    <x v="0"/>
    <x v="1"/>
    <x v="6"/>
    <n v="21"/>
    <x v="28"/>
  </r>
  <r>
    <x v="405"/>
    <n v="61169"/>
    <x v="0"/>
    <x v="0"/>
    <s v="HydraBloom Hydrating Moisturizer 100ml"/>
    <x v="0"/>
    <n v="200"/>
    <n v="24.85"/>
    <n v="4970"/>
    <n v="7.75"/>
    <n v="1550"/>
    <n v="17.100000000000001"/>
    <n v="3420"/>
    <n v="0.68812877263581484"/>
    <s v="C0043"/>
    <s v="LuminousHue Cosmetix"/>
    <s v="Mia Hughes"/>
    <x v="2"/>
    <x v="13"/>
    <s v="Sacramento"/>
    <x v="0"/>
    <x v="1"/>
    <x v="6"/>
    <n v="21"/>
    <x v="28"/>
  </r>
  <r>
    <x v="405"/>
    <n v="61170"/>
    <x v="21"/>
    <x v="21"/>
    <s v="RadiantGlow Gel Cleanser 100ml"/>
    <x v="2"/>
    <n v="200"/>
    <n v="12.25"/>
    <n v="2450"/>
    <n v="4.45"/>
    <n v="890"/>
    <n v="7.8"/>
    <n v="1560"/>
    <n v="0.63673469387755099"/>
    <s v="C0011"/>
    <s v="Celestial Silk Luxe Skincare"/>
    <s v="Joseph Simmons"/>
    <x v="4"/>
    <x v="19"/>
    <s v="Minneapolis"/>
    <x v="3"/>
    <x v="1"/>
    <x v="6"/>
    <n v="21"/>
    <x v="28"/>
  </r>
  <r>
    <x v="405"/>
    <n v="61171"/>
    <x v="60"/>
    <x v="60"/>
    <s v="ElixirMelt Makeup Remover Oil  200ml"/>
    <x v="6"/>
    <n v="200"/>
    <n v="19.850000000000001"/>
    <n v="3970.0000000000005"/>
    <n v="9"/>
    <n v="1800"/>
    <n v="10.850000000000001"/>
    <n v="2170.0000000000005"/>
    <n v="0.54659949622166248"/>
    <s v="C0086"/>
    <s v="SparklingNova Corp."/>
    <s v="Jennifer Adams"/>
    <x v="1"/>
    <x v="10"/>
    <s v="Amarillo"/>
    <x v="2"/>
    <x v="1"/>
    <x v="6"/>
    <n v="21"/>
    <x v="28"/>
  </r>
  <r>
    <x v="405"/>
    <n v="61172"/>
    <x v="11"/>
    <x v="11"/>
    <s v="ClearSkies UV Defense SPF 30 100ml"/>
    <x v="3"/>
    <n v="300"/>
    <n v="32.549999999999997"/>
    <n v="9765"/>
    <n v="11.25"/>
    <n v="3375"/>
    <n v="21.299999999999997"/>
    <n v="6390"/>
    <n v="0.65437788018433185"/>
    <s v="C0031"/>
    <s v="StellarWings Incorporated"/>
    <s v="Matthew Walker"/>
    <x v="1"/>
    <x v="23"/>
    <s v="Atlanta"/>
    <x v="2"/>
    <x v="1"/>
    <x v="6"/>
    <n v="21"/>
    <x v="28"/>
  </r>
  <r>
    <x v="406"/>
    <n v="61173"/>
    <x v="1"/>
    <x v="1"/>
    <s v="VitaGlow Brightening Serum 30ml"/>
    <x v="1"/>
    <n v="100"/>
    <n v="22.1"/>
    <n v="2210"/>
    <n v="7.6"/>
    <n v="760"/>
    <n v="14.500000000000002"/>
    <n v="1450"/>
    <n v="0.65610859728506787"/>
    <s v="C0077"/>
    <s v="EmeraldSphere Solutions"/>
    <s v="Grace Allen"/>
    <x v="2"/>
    <x v="20"/>
    <s v="Fairbanks"/>
    <x v="0"/>
    <x v="1"/>
    <x v="6"/>
    <n v="22"/>
    <x v="28"/>
  </r>
  <r>
    <x v="406"/>
    <n v="61174"/>
    <x v="0"/>
    <x v="0"/>
    <s v="HydraBloom Hydrating Moisturizer 100ml"/>
    <x v="0"/>
    <n v="150"/>
    <n v="24.85"/>
    <n v="3727.5"/>
    <n v="7.75"/>
    <n v="1162.5"/>
    <n v="17.100000000000001"/>
    <n v="2565"/>
    <n v="0.68812877263581484"/>
    <s v="C0142"/>
    <s v="GlamourWave Products"/>
    <s v="Grace Allen"/>
    <x v="2"/>
    <x v="20"/>
    <s v="Palmer"/>
    <x v="0"/>
    <x v="1"/>
    <x v="6"/>
    <n v="22"/>
    <x v="28"/>
  </r>
  <r>
    <x v="406"/>
    <n v="61175"/>
    <x v="6"/>
    <x v="6"/>
    <s v="CrystalClear Hyaluronic Boost 15ml"/>
    <x v="1"/>
    <n v="50"/>
    <n v="14.75"/>
    <n v="737.5"/>
    <n v="5.45"/>
    <n v="272.5"/>
    <n v="9.3000000000000007"/>
    <n v="465"/>
    <n v="0.63050847457627124"/>
    <s v="C0063"/>
    <s v="Amara Wilde"/>
    <s v="Michael Evans"/>
    <x v="1"/>
    <x v="10"/>
    <s v="San Antonio"/>
    <x v="2"/>
    <x v="1"/>
    <x v="6"/>
    <n v="22"/>
    <x v="28"/>
  </r>
  <r>
    <x v="406"/>
    <n v="61176"/>
    <x v="8"/>
    <x v="8"/>
    <s v="CrystalClear Hyaluronic Boost 30ml"/>
    <x v="1"/>
    <n v="50"/>
    <n v="19.100000000000001"/>
    <n v="955.00000000000011"/>
    <n v="6.6"/>
    <n v="330"/>
    <n v="12.500000000000002"/>
    <n v="625.00000000000011"/>
    <n v="0.65445026178010479"/>
    <s v="C0028"/>
    <s v="Thaddeus Nash"/>
    <s v="Christopher Green"/>
    <x v="0"/>
    <x v="21"/>
    <s v="Reno"/>
    <x v="0"/>
    <x v="1"/>
    <x v="6"/>
    <n v="22"/>
    <x v="28"/>
  </r>
  <r>
    <x v="406"/>
    <n v="61177"/>
    <x v="21"/>
    <x v="21"/>
    <s v="RadiantGlow Gel Cleanser 100ml"/>
    <x v="2"/>
    <n v="200"/>
    <n v="12.25"/>
    <n v="2450"/>
    <n v="4.45"/>
    <n v="890"/>
    <n v="7.8"/>
    <n v="1560"/>
    <n v="0.63673469387755099"/>
    <s v="C0151"/>
    <s v="ZenithFlare Creations"/>
    <s v="Grace Allen"/>
    <x v="2"/>
    <x v="20"/>
    <s v="Bethel"/>
    <x v="0"/>
    <x v="1"/>
    <x v="6"/>
    <n v="22"/>
    <x v="28"/>
  </r>
  <r>
    <x v="406"/>
    <n v="61178"/>
    <x v="13"/>
    <x v="13"/>
    <s v="LuminousGlow Tinted Sunscreen 100ml"/>
    <x v="3"/>
    <n v="50"/>
    <n v="26.35"/>
    <n v="1317.5"/>
    <n v="9"/>
    <n v="450"/>
    <n v="17.350000000000001"/>
    <n v="867.5"/>
    <n v="0.65844402277039848"/>
    <s v="C0014"/>
    <s v="Stellar Dynamo Corp."/>
    <s v="Olivia Harrison"/>
    <x v="3"/>
    <x v="14"/>
    <s v="Richmond"/>
    <x v="2"/>
    <x v="1"/>
    <x v="6"/>
    <n v="22"/>
    <x v="28"/>
  </r>
  <r>
    <x v="406"/>
    <n v="61179"/>
    <x v="0"/>
    <x v="0"/>
    <s v="HydraBloom Hydrating Moisturizer 100ml"/>
    <x v="0"/>
    <n v="150"/>
    <n v="24.85"/>
    <n v="3727.5"/>
    <n v="7.75"/>
    <n v="1162.5"/>
    <n v="17.100000000000001"/>
    <n v="2565"/>
    <n v="0.68812877263581484"/>
    <s v="C0104"/>
    <s v="PearlSilk Beauty"/>
    <s v="Ava Franklin"/>
    <x v="1"/>
    <x v="12"/>
    <s v="Baton Rouge"/>
    <x v="2"/>
    <x v="1"/>
    <x v="6"/>
    <n v="22"/>
    <x v="28"/>
  </r>
  <r>
    <x v="406"/>
    <n v="61180"/>
    <x v="34"/>
    <x v="34"/>
    <s v="HydraBloom Hydrating Moisturizer 30ml"/>
    <x v="0"/>
    <n v="150"/>
    <n v="8.1"/>
    <n v="1215"/>
    <n v="3.3"/>
    <n v="495"/>
    <n v="4.8"/>
    <n v="720"/>
    <n v="0.59259259259259256"/>
    <s v="C0039"/>
    <s v="EtherealSilk Creations"/>
    <s v="Grace Allen"/>
    <x v="2"/>
    <x v="20"/>
    <s v="Juneau"/>
    <x v="0"/>
    <x v="1"/>
    <x v="6"/>
    <n v="22"/>
    <x v="28"/>
  </r>
  <r>
    <x v="406"/>
    <n v="61181"/>
    <x v="4"/>
    <x v="4"/>
    <s v="HydraBloom Hydrating Moisturizer 50ml"/>
    <x v="0"/>
    <n v="100"/>
    <n v="14.95"/>
    <n v="1495"/>
    <n v="4.45"/>
    <n v="445"/>
    <n v="10.5"/>
    <n v="1050"/>
    <n v="0.7023411371237458"/>
    <s v="C0091"/>
    <s v="NovaWave Enterprises"/>
    <s v="Jennifer Adams"/>
    <x v="1"/>
    <x v="10"/>
    <s v="Lubbock"/>
    <x v="2"/>
    <x v="1"/>
    <x v="6"/>
    <n v="22"/>
    <x v="28"/>
  </r>
  <r>
    <x v="407"/>
    <n v="61182"/>
    <x v="16"/>
    <x v="16"/>
    <s v="FreshWipe Cleansing Towelettes  80s"/>
    <x v="6"/>
    <n v="50"/>
    <n v="14.55"/>
    <n v="727.5"/>
    <n v="6.55"/>
    <n v="327.5"/>
    <n v="8"/>
    <n v="400"/>
    <n v="0.54982817869415812"/>
    <s v="C0075"/>
    <s v="Ignatius Flynn"/>
    <s v="Samuel Moore"/>
    <x v="0"/>
    <x v="1"/>
    <s v="Flagstaff"/>
    <x v="0"/>
    <x v="1"/>
    <x v="6"/>
    <n v="23"/>
    <x v="29"/>
  </r>
  <r>
    <x v="407"/>
    <n v="61183"/>
    <x v="42"/>
    <x v="42"/>
    <s v="AquaFresh Hydrating Toner 200ml"/>
    <x v="4"/>
    <n v="50"/>
    <n v="19.600000000000001"/>
    <n v="980.00000000000011"/>
    <n v="6.6"/>
    <n v="330"/>
    <n v="13.000000000000002"/>
    <n v="650.00000000000011"/>
    <n v="0.66326530612244905"/>
    <s v="C0016"/>
    <s v="Griffin Maddox"/>
    <s v="Rachel Owens"/>
    <x v="4"/>
    <x v="16"/>
    <s v="Chicago"/>
    <x v="3"/>
    <x v="1"/>
    <x v="6"/>
    <n v="23"/>
    <x v="29"/>
  </r>
  <r>
    <x v="407"/>
    <n v="61184"/>
    <x v="0"/>
    <x v="0"/>
    <s v="HydraBloom Hydrating Moisturizer 100ml"/>
    <x v="0"/>
    <n v="100"/>
    <n v="24.85"/>
    <n v="2485"/>
    <n v="7.75"/>
    <n v="775"/>
    <n v="17.100000000000001"/>
    <n v="1710"/>
    <n v="0.68812877263581484"/>
    <s v="C0129"/>
    <s v="CrystalCraft Corp."/>
    <s v="James Edwards"/>
    <x v="3"/>
    <x v="43"/>
    <s v="Pittsburgh"/>
    <x v="1"/>
    <x v="1"/>
    <x v="6"/>
    <n v="23"/>
    <x v="29"/>
  </r>
  <r>
    <x v="407"/>
    <n v="61185"/>
    <x v="4"/>
    <x v="4"/>
    <s v="HydraBloom Hydrating Moisturizer 50ml"/>
    <x v="0"/>
    <n v="50"/>
    <n v="14.95"/>
    <n v="747.5"/>
    <n v="4.45"/>
    <n v="222.5"/>
    <n v="10.5"/>
    <n v="525"/>
    <n v="0.7023411371237458"/>
    <s v="C0034"/>
    <s v="Cassian Winters"/>
    <s v="David Carter"/>
    <x v="1"/>
    <x v="2"/>
    <s v="Albany"/>
    <x v="1"/>
    <x v="1"/>
    <x v="6"/>
    <n v="23"/>
    <x v="29"/>
  </r>
  <r>
    <x v="407"/>
    <n v="61186"/>
    <x v="31"/>
    <x v="31"/>
    <s v="TimelessElixir Anti-Wrinkle Serum 15ml"/>
    <x v="1"/>
    <n v="50"/>
    <n v="19.349999999999998"/>
    <n v="967.49999999999989"/>
    <n v="7.55"/>
    <n v="377.5"/>
    <n v="11.799999999999997"/>
    <n v="589.99999999999989"/>
    <n v="0.60981912144702832"/>
    <s v="C0121"/>
    <s v="HorizonNova Corp."/>
    <s v="Michael Evans"/>
    <x v="1"/>
    <x v="10"/>
    <s v="Brownsville"/>
    <x v="2"/>
    <x v="1"/>
    <x v="6"/>
    <n v="23"/>
    <x v="29"/>
  </r>
  <r>
    <x v="407"/>
    <n v="61187"/>
    <x v="21"/>
    <x v="21"/>
    <s v="RadiantGlow Gel Cleanser 100ml"/>
    <x v="2"/>
    <n v="100"/>
    <n v="12.25"/>
    <n v="1225"/>
    <n v="4.45"/>
    <n v="445"/>
    <n v="7.8"/>
    <n v="780"/>
    <n v="0.63673469387755099"/>
    <s v="C0062"/>
    <s v="Nikolai Hayes"/>
    <s v="Benjamin Ingram"/>
    <x v="0"/>
    <x v="38"/>
    <s v="Billings"/>
    <x v="0"/>
    <x v="1"/>
    <x v="6"/>
    <n v="23"/>
    <x v="29"/>
  </r>
  <r>
    <x v="407"/>
    <n v="61188"/>
    <x v="10"/>
    <x v="10"/>
    <s v="LuminousGlow Tinted Sunscreen 50ml"/>
    <x v="3"/>
    <n v="100"/>
    <n v="16.95"/>
    <n v="1695"/>
    <n v="5.2"/>
    <n v="520"/>
    <n v="11.75"/>
    <n v="1175"/>
    <n v="0.69321533923303835"/>
    <s v="C0003"/>
    <s v="Rosy Flair Beauty"/>
    <s v="Elizabeth Young"/>
    <x v="2"/>
    <x v="13"/>
    <s v="Los Angeles"/>
    <x v="0"/>
    <x v="1"/>
    <x v="6"/>
    <n v="23"/>
    <x v="29"/>
  </r>
  <r>
    <x v="407"/>
    <n v="61189"/>
    <x v="22"/>
    <x v="22"/>
    <s v="PurePurge Micellar Cleansing Water 150ml"/>
    <x v="6"/>
    <n v="100"/>
    <n v="10.050000000000001"/>
    <n v="1005.0000000000001"/>
    <n v="4.45"/>
    <n v="445"/>
    <n v="5.6000000000000005"/>
    <n v="560.00000000000011"/>
    <n v="0.55721393034825872"/>
    <s v="C0107"/>
    <s v="MoonlitNectar Beauty"/>
    <s v="Andrew Parker"/>
    <x v="3"/>
    <x v="45"/>
    <s v="Providence"/>
    <x v="1"/>
    <x v="1"/>
    <x v="6"/>
    <n v="23"/>
    <x v="29"/>
  </r>
  <r>
    <x v="407"/>
    <n v="61190"/>
    <x v="6"/>
    <x v="6"/>
    <s v="CrystalClear Hyaluronic Boost 15ml"/>
    <x v="1"/>
    <n v="50"/>
    <n v="14.75"/>
    <n v="737.5"/>
    <n v="5.45"/>
    <n v="272.5"/>
    <n v="9.3000000000000007"/>
    <n v="465"/>
    <n v="0.63050847457627124"/>
    <s v="C0068"/>
    <s v="IvoryRadiance Cosmetix"/>
    <s v="Olivia Harrison"/>
    <x v="3"/>
    <x v="7"/>
    <s v="Annapolis"/>
    <x v="2"/>
    <x v="1"/>
    <x v="6"/>
    <n v="23"/>
    <x v="29"/>
  </r>
  <r>
    <x v="407"/>
    <n v="61191"/>
    <x v="40"/>
    <x v="40"/>
    <s v="CalmBliss Soothing Toner 150ml"/>
    <x v="4"/>
    <n v="100"/>
    <n v="19.25"/>
    <n v="1925"/>
    <n v="6.55"/>
    <n v="655"/>
    <n v="12.7"/>
    <n v="1270"/>
    <n v="0.65974025974025974"/>
    <s v="C0033"/>
    <s v="ZenithGrove Solutions"/>
    <s v="Ava Franklin"/>
    <x v="1"/>
    <x v="26"/>
    <s v="Birmingham"/>
    <x v="2"/>
    <x v="1"/>
    <x v="6"/>
    <n v="23"/>
    <x v="29"/>
  </r>
  <r>
    <x v="407"/>
    <n v="61192"/>
    <x v="8"/>
    <x v="8"/>
    <s v="CrystalClear Hyaluronic Boost 30ml"/>
    <x v="1"/>
    <n v="50"/>
    <n v="19.100000000000001"/>
    <n v="955.00000000000011"/>
    <n v="6.6"/>
    <n v="330"/>
    <n v="12.500000000000002"/>
    <n v="625.00000000000011"/>
    <n v="0.65445026178010479"/>
    <s v="C0092"/>
    <s v="Lucius Flynn"/>
    <s v="Matthew Walker"/>
    <x v="1"/>
    <x v="23"/>
    <s v="Savannah"/>
    <x v="2"/>
    <x v="1"/>
    <x v="6"/>
    <n v="23"/>
    <x v="29"/>
  </r>
  <r>
    <x v="408"/>
    <n v="61193"/>
    <x v="4"/>
    <x v="4"/>
    <s v="HydraBloom Hydrating Moisturizer 50ml"/>
    <x v="0"/>
    <n v="50"/>
    <n v="14.95"/>
    <n v="747.5"/>
    <n v="4.45"/>
    <n v="222.5"/>
    <n v="10.5"/>
    <n v="525"/>
    <n v="0.7023411371237458"/>
    <s v="C0050"/>
    <s v="SolarLuxe Incorporated"/>
    <s v="Joseph Simmons"/>
    <x v="4"/>
    <x v="28"/>
    <s v="Fargo"/>
    <x v="3"/>
    <x v="1"/>
    <x v="6"/>
    <n v="26"/>
    <x v="29"/>
  </r>
  <r>
    <x v="408"/>
    <n v="61194"/>
    <x v="10"/>
    <x v="10"/>
    <s v="LuminousGlow Tinted Sunscreen 50ml"/>
    <x v="3"/>
    <n v="250"/>
    <n v="16.95"/>
    <n v="4237.5"/>
    <n v="5.2"/>
    <n v="1300"/>
    <n v="11.75"/>
    <n v="2937.5"/>
    <n v="0.69321533923303835"/>
    <s v="C0118"/>
    <s v="Rowan Hale"/>
    <s v="Nicholas Coleman"/>
    <x v="4"/>
    <x v="34"/>
    <s v="Fort Wayne"/>
    <x v="3"/>
    <x v="1"/>
    <x v="6"/>
    <n v="26"/>
    <x v="29"/>
  </r>
  <r>
    <x v="408"/>
    <n v="61195"/>
    <x v="52"/>
    <x v="52"/>
    <s v="CalmBliss Soothing Toner 100ml"/>
    <x v="4"/>
    <n v="200"/>
    <n v="13"/>
    <n v="2600"/>
    <n v="4.7"/>
    <n v="940"/>
    <n v="8.3000000000000007"/>
    <n v="1660"/>
    <n v="0.63846153846153841"/>
    <s v="C0046"/>
    <s v="CrimsonPeak Ventures"/>
    <s v="Michael Evans"/>
    <x v="1"/>
    <x v="10"/>
    <s v="Fort Worth"/>
    <x v="2"/>
    <x v="1"/>
    <x v="6"/>
    <n v="26"/>
    <x v="29"/>
  </r>
  <r>
    <x v="408"/>
    <n v="61196"/>
    <x v="4"/>
    <x v="4"/>
    <s v="HydraBloom Hydrating Moisturizer 50ml"/>
    <x v="0"/>
    <n v="100"/>
    <n v="14.95"/>
    <n v="1495"/>
    <n v="4.45"/>
    <n v="445"/>
    <n v="10.5"/>
    <n v="1050"/>
    <n v="0.7023411371237458"/>
    <s v="C0103"/>
    <s v="ThunderSphere Corp."/>
    <s v="Ashley Turner"/>
    <x v="2"/>
    <x v="13"/>
    <s v="Riverside"/>
    <x v="0"/>
    <x v="1"/>
    <x v="6"/>
    <n v="26"/>
    <x v="29"/>
  </r>
  <r>
    <x v="408"/>
    <n v="61197"/>
    <x v="35"/>
    <x v="35"/>
    <s v="DreamSoothe Overnight Mask 50g"/>
    <x v="5"/>
    <n v="150"/>
    <n v="14.25"/>
    <n v="2137.5"/>
    <n v="6.55"/>
    <n v="982.5"/>
    <n v="7.7"/>
    <n v="1155"/>
    <n v="0.54035087719298247"/>
    <s v="C0020"/>
    <s v="Lyric Davenport"/>
    <s v="Elizabeth Young"/>
    <x v="2"/>
    <x v="13"/>
    <s v="San Diego"/>
    <x v="0"/>
    <x v="1"/>
    <x v="6"/>
    <n v="26"/>
    <x v="29"/>
  </r>
  <r>
    <x v="408"/>
    <n v="61198"/>
    <x v="11"/>
    <x v="11"/>
    <s v="ClearSkies UV Defense SPF 30 100ml"/>
    <x v="3"/>
    <n v="100"/>
    <n v="32.549999999999997"/>
    <n v="3254.9999999999995"/>
    <n v="11.25"/>
    <n v="1125"/>
    <n v="21.299999999999997"/>
    <n v="2129.9999999999995"/>
    <n v="0.65437788018433174"/>
    <s v="C0072"/>
    <s v="BlossomLuxe Essentials"/>
    <s v="James Edwards"/>
    <x v="3"/>
    <x v="43"/>
    <s v="Philadelphia"/>
    <x v="1"/>
    <x v="1"/>
    <x v="6"/>
    <n v="26"/>
    <x v="29"/>
  </r>
  <r>
    <x v="408"/>
    <n v="61199"/>
    <x v="61"/>
    <x v="61"/>
    <s v="PureDerm Micro-Exfoliating Gel 150ml"/>
    <x v="7"/>
    <n v="100"/>
    <n v="32.25"/>
    <n v="3225"/>
    <n v="14.25"/>
    <n v="1425"/>
    <n v="18"/>
    <n v="1800"/>
    <n v="0.55813953488372092"/>
    <s v="C0152"/>
    <s v="Tamsin Harper"/>
    <s v="William Jenkins"/>
    <x v="3"/>
    <x v="6"/>
    <s v="Tallahassee"/>
    <x v="2"/>
    <x v="1"/>
    <x v="6"/>
    <n v="26"/>
    <x v="29"/>
  </r>
  <r>
    <x v="408"/>
    <n v="61200"/>
    <x v="0"/>
    <x v="0"/>
    <s v="HydraBloom Hydrating Moisturizer 100ml"/>
    <x v="0"/>
    <n v="200"/>
    <n v="24.85"/>
    <n v="4970"/>
    <n v="7.75"/>
    <n v="1550"/>
    <n v="17.100000000000001"/>
    <n v="3420"/>
    <n v="0.68812877263581484"/>
    <s v="C0007"/>
    <s v="Orion Sterling"/>
    <s v="Jessica Foster"/>
    <x v="2"/>
    <x v="20"/>
    <s v="Anchorage"/>
    <x v="0"/>
    <x v="1"/>
    <x v="6"/>
    <n v="26"/>
    <x v="29"/>
  </r>
  <r>
    <x v="408"/>
    <n v="61201"/>
    <x v="8"/>
    <x v="8"/>
    <s v="CrystalClear Hyaluronic Boost 30ml"/>
    <x v="1"/>
    <n v="100"/>
    <n v="19.100000000000001"/>
    <n v="1910.0000000000002"/>
    <n v="6.6"/>
    <n v="660"/>
    <n v="12.500000000000002"/>
    <n v="1250.0000000000002"/>
    <n v="0.65445026178010479"/>
    <s v="C0061"/>
    <s v="Aurelia Quinn"/>
    <s v="Mia Hughes"/>
    <x v="2"/>
    <x v="13"/>
    <s v="Oakland"/>
    <x v="0"/>
    <x v="1"/>
    <x v="6"/>
    <n v="26"/>
    <x v="29"/>
  </r>
  <r>
    <x v="409"/>
    <n v="61202"/>
    <x v="8"/>
    <x v="8"/>
    <s v="CrystalClear Hyaluronic Boost 30ml"/>
    <x v="1"/>
    <n v="100"/>
    <n v="19.100000000000001"/>
    <n v="1910.0000000000002"/>
    <n v="6.6"/>
    <n v="660"/>
    <n v="12.500000000000002"/>
    <n v="1250.0000000000002"/>
    <n v="0.65445026178010479"/>
    <s v="C0115"/>
    <s v="BlossomWhisper Cosmetics"/>
    <s v="Andrew Parker"/>
    <x v="3"/>
    <x v="46"/>
    <s v="Portland"/>
    <x v="1"/>
    <x v="1"/>
    <x v="6"/>
    <n v="27"/>
    <x v="29"/>
  </r>
  <r>
    <x v="409"/>
    <n v="61203"/>
    <x v="31"/>
    <x v="31"/>
    <s v="TimelessElixir Anti-Wrinkle Serum 15ml"/>
    <x v="1"/>
    <n v="100"/>
    <n v="19.349999999999998"/>
    <n v="1934.9999999999998"/>
    <n v="7.55"/>
    <n v="755"/>
    <n v="11.799999999999997"/>
    <n v="1179.9999999999998"/>
    <n v="0.60981912144702832"/>
    <s v="C0085"/>
    <s v="VelvetDusk Beauty"/>
    <s v="Samuel Moore"/>
    <x v="0"/>
    <x v="0"/>
    <s v="Taos"/>
    <x v="0"/>
    <x v="1"/>
    <x v="6"/>
    <n v="27"/>
    <x v="29"/>
  </r>
  <r>
    <x v="409"/>
    <n v="61204"/>
    <x v="0"/>
    <x v="0"/>
    <s v="HydraBloom Hydrating Moisturizer 100ml"/>
    <x v="0"/>
    <n v="100"/>
    <n v="24.85"/>
    <n v="2485"/>
    <n v="7.75"/>
    <n v="775"/>
    <n v="17.100000000000001"/>
    <n v="1710"/>
    <n v="0.68812877263581484"/>
    <s v="C0026"/>
    <s v="Golden Aura Creations"/>
    <s v="Samuel Moore"/>
    <x v="0"/>
    <x v="0"/>
    <s v="Albuquerque"/>
    <x v="0"/>
    <x v="1"/>
    <x v="6"/>
    <n v="27"/>
    <x v="29"/>
  </r>
  <r>
    <x v="409"/>
    <n v="61205"/>
    <x v="37"/>
    <x v="37"/>
    <s v="SunGuard Shield SPF 50+ 100ml"/>
    <x v="3"/>
    <n v="300"/>
    <n v="24.75"/>
    <n v="7425"/>
    <n v="7.75"/>
    <n v="2325"/>
    <n v="17"/>
    <n v="5100"/>
    <n v="0.68686868686868685"/>
    <s v="C0069"/>
    <s v="RadiantElixir Skincare"/>
    <s v="Olivia Harrison"/>
    <x v="3"/>
    <x v="39"/>
    <s v="Wilmington"/>
    <x v="2"/>
    <x v="1"/>
    <x v="6"/>
    <n v="27"/>
    <x v="29"/>
  </r>
  <r>
    <x v="409"/>
    <n v="61206"/>
    <x v="14"/>
    <x v="14"/>
    <s v="DewDrop Hydration Sheet Mask"/>
    <x v="5"/>
    <n v="200"/>
    <n v="17.350000000000001"/>
    <n v="3470.0000000000005"/>
    <n v="7.45"/>
    <n v="1490"/>
    <n v="9.9000000000000021"/>
    <n v="1980.0000000000005"/>
    <n v="0.57060518731988474"/>
    <s v="C0037"/>
    <s v="PureWhisper Essentials"/>
    <s v="Lauren King"/>
    <x v="4"/>
    <x v="18"/>
    <s v="Des Moines"/>
    <x v="3"/>
    <x v="1"/>
    <x v="6"/>
    <n v="27"/>
    <x v="29"/>
  </r>
  <r>
    <x v="409"/>
    <n v="61207"/>
    <x v="39"/>
    <x v="39"/>
    <s v="SunGuard Shield SPF 50+ 50ml"/>
    <x v="3"/>
    <n v="250"/>
    <n v="14.45"/>
    <n v="3612.5"/>
    <n v="4.45"/>
    <n v="1112.5"/>
    <n v="10"/>
    <n v="2500"/>
    <n v="0.69204152249134943"/>
    <s v="C0108"/>
    <s v="DiamondAura Luxe Skincare"/>
    <s v="Michael Evans"/>
    <x v="1"/>
    <x v="10"/>
    <s v="Galveston"/>
    <x v="2"/>
    <x v="1"/>
    <x v="6"/>
    <n v="27"/>
    <x v="29"/>
  </r>
  <r>
    <x v="409"/>
    <n v="61208"/>
    <x v="8"/>
    <x v="8"/>
    <s v="CrystalClear Hyaluronic Boost 30ml"/>
    <x v="1"/>
    <n v="100"/>
    <n v="19.100000000000001"/>
    <n v="1910.0000000000002"/>
    <n v="6.6"/>
    <n v="660"/>
    <n v="12.500000000000002"/>
    <n v="1250.0000000000002"/>
    <n v="0.65445026178010479"/>
    <s v="C0010"/>
    <s v="Aurora Flair Cosmetix"/>
    <s v="Jennifer Adams"/>
    <x v="1"/>
    <x v="10"/>
    <s v="Dallas"/>
    <x v="2"/>
    <x v="1"/>
    <x v="6"/>
    <n v="27"/>
    <x v="29"/>
  </r>
  <r>
    <x v="409"/>
    <n v="61209"/>
    <x v="4"/>
    <x v="4"/>
    <s v="HydraBloom Hydrating Moisturizer 50ml"/>
    <x v="0"/>
    <n v="50"/>
    <n v="14.95"/>
    <n v="747.5"/>
    <n v="4.45"/>
    <n v="222.5"/>
    <n v="10.5"/>
    <n v="525"/>
    <n v="0.7023411371237458"/>
    <s v="C0150"/>
    <s v="EmeraldHarbor Ventures"/>
    <s v="Emily Clarke"/>
    <x v="3"/>
    <x v="9"/>
    <s v="Greenville"/>
    <x v="2"/>
    <x v="1"/>
    <x v="6"/>
    <n v="27"/>
    <x v="29"/>
  </r>
  <r>
    <x v="409"/>
    <n v="61210"/>
    <x v="8"/>
    <x v="8"/>
    <s v="CrystalClear Hyaluronic Boost 30ml"/>
    <x v="1"/>
    <n v="200"/>
    <n v="19.100000000000001"/>
    <n v="3820.0000000000005"/>
    <n v="6.6"/>
    <n v="1320"/>
    <n v="12.500000000000002"/>
    <n v="2500.0000000000005"/>
    <n v="0.65445026178010479"/>
    <s v="C0073"/>
    <s v="Atlas Kingsley"/>
    <s v="David Carter"/>
    <x v="1"/>
    <x v="2"/>
    <s v="Rochester"/>
    <x v="1"/>
    <x v="1"/>
    <x v="6"/>
    <n v="27"/>
    <x v="29"/>
  </r>
  <r>
    <x v="409"/>
    <n v="61211"/>
    <x v="27"/>
    <x v="27"/>
    <s v="LuxeSilk Oil Cleansing Essence 50 ml"/>
    <x v="2"/>
    <n v="150"/>
    <n v="9"/>
    <n v="1350"/>
    <n v="3.7"/>
    <n v="555"/>
    <n v="5.3"/>
    <n v="795"/>
    <n v="0.58888888888888891"/>
    <s v="C0018"/>
    <s v="Lucian Kingsley"/>
    <s v="Lauren King"/>
    <x v="4"/>
    <x v="11"/>
    <s v="Sioux Falls"/>
    <x v="3"/>
    <x v="1"/>
    <x v="6"/>
    <n v="27"/>
    <x v="29"/>
  </r>
  <r>
    <x v="410"/>
    <n v="61212"/>
    <x v="21"/>
    <x v="21"/>
    <s v="RadiantGlow Gel Cleanser 100ml"/>
    <x v="2"/>
    <n v="150"/>
    <n v="12.25"/>
    <n v="1837.5"/>
    <n v="4.45"/>
    <n v="667.5"/>
    <n v="7.8"/>
    <n v="1170"/>
    <n v="0.63673469387755099"/>
    <s v="C0088"/>
    <s v="BlueAegis Technologies"/>
    <s v="Grace Allen"/>
    <x v="2"/>
    <x v="20"/>
    <s v="Juneau"/>
    <x v="0"/>
    <x v="1"/>
    <x v="6"/>
    <n v="28"/>
    <x v="29"/>
  </r>
  <r>
    <x v="410"/>
    <n v="61213"/>
    <x v="38"/>
    <x v="38"/>
    <s v="CrystalGlow Gentle Exfoliator 100ml"/>
    <x v="7"/>
    <n v="50"/>
    <n v="19.95"/>
    <n v="997.5"/>
    <n v="7.45"/>
    <n v="372.5"/>
    <n v="12.5"/>
    <n v="625"/>
    <n v="0.62656641604010022"/>
    <s v="C0123"/>
    <s v="TerraMist Incorporated"/>
    <s v="Jennifer Adams"/>
    <x v="1"/>
    <x v="10"/>
    <s v="Midland"/>
    <x v="2"/>
    <x v="1"/>
    <x v="6"/>
    <n v="28"/>
    <x v="29"/>
  </r>
  <r>
    <x v="410"/>
    <n v="61214"/>
    <x v="26"/>
    <x v="26"/>
    <s v="SilkSkin Lightweight Moisture Veil 100ml"/>
    <x v="0"/>
    <n v="150"/>
    <n v="26.55"/>
    <n v="3982.5"/>
    <n v="9"/>
    <n v="1350"/>
    <n v="17.55"/>
    <n v="2632.5"/>
    <n v="0.66101694915254239"/>
    <s v="C0055"/>
    <s v="TimelessAura Luxe Skincare"/>
    <s v="Samantha Mitchell"/>
    <x v="4"/>
    <x v="32"/>
    <s v="Charleston"/>
    <x v="2"/>
    <x v="1"/>
    <x v="6"/>
    <n v="28"/>
    <x v="29"/>
  </r>
  <r>
    <x v="410"/>
    <n v="61215"/>
    <x v="0"/>
    <x v="0"/>
    <s v="HydraBloom Hydrating Moisturizer 100ml"/>
    <x v="0"/>
    <n v="50"/>
    <n v="24.85"/>
    <n v="1242.5"/>
    <n v="7.75"/>
    <n v="387.5"/>
    <n v="17.100000000000001"/>
    <n v="855"/>
    <n v="0.68812877263581484"/>
    <s v="C0005"/>
    <s v="Rylan Callahan"/>
    <s v="Michael Evans"/>
    <x v="1"/>
    <x v="10"/>
    <s v="Houston"/>
    <x v="2"/>
    <x v="1"/>
    <x v="6"/>
    <n v="28"/>
    <x v="29"/>
  </r>
  <r>
    <x v="410"/>
    <n v="61216"/>
    <x v="21"/>
    <x v="21"/>
    <s v="RadiantGlow Gel Cleanser 100ml"/>
    <x v="2"/>
    <n v="100"/>
    <n v="12.25"/>
    <n v="1225"/>
    <n v="4.45"/>
    <n v="445"/>
    <n v="7.8"/>
    <n v="780"/>
    <n v="0.63673469387755099"/>
    <s v="C0135"/>
    <s v="DivineGlow Beauty"/>
    <s v="Ashley Turner"/>
    <x v="2"/>
    <x v="13"/>
    <s v="Long Beach"/>
    <x v="0"/>
    <x v="1"/>
    <x v="6"/>
    <n v="28"/>
    <x v="29"/>
  </r>
  <r>
    <x v="410"/>
    <n v="61217"/>
    <x v="0"/>
    <x v="0"/>
    <s v="HydraBloom Hydrating Moisturizer 100ml"/>
    <x v="0"/>
    <n v="150"/>
    <n v="24.85"/>
    <n v="3727.5"/>
    <n v="7.75"/>
    <n v="1162.5"/>
    <n v="17.100000000000001"/>
    <n v="2565"/>
    <n v="0.68812877263581484"/>
    <s v="C0044"/>
    <s v="OpulentElixir Beauty"/>
    <s v="David Carter"/>
    <x v="1"/>
    <x v="2"/>
    <s v="Syracuse"/>
    <x v="1"/>
    <x v="1"/>
    <x v="6"/>
    <n v="28"/>
    <x v="29"/>
  </r>
  <r>
    <x v="410"/>
    <n v="61218"/>
    <x v="12"/>
    <x v="12"/>
    <s v="PorePurify Exfoliating Tonic 150ml"/>
    <x v="4"/>
    <n v="50"/>
    <n v="15.95"/>
    <n v="797.5"/>
    <n v="5.2"/>
    <n v="260"/>
    <n v="10.75"/>
    <n v="537.5"/>
    <n v="0.6739811912225705"/>
    <s v="C0078"/>
    <s v="CosmoLink Incorporated"/>
    <s v="William Jenkins"/>
    <x v="3"/>
    <x v="6"/>
    <s v="Jacksonville"/>
    <x v="2"/>
    <x v="1"/>
    <x v="6"/>
    <n v="28"/>
    <x v="29"/>
  </r>
  <r>
    <x v="410"/>
    <n v="61219"/>
    <x v="29"/>
    <x v="29"/>
    <s v="VitaGlow Brightening Serum 15ml"/>
    <x v="1"/>
    <n v="200"/>
    <n v="16.25"/>
    <n v="3250"/>
    <n v="6.2"/>
    <n v="1240"/>
    <n v="10.050000000000001"/>
    <n v="2010"/>
    <n v="0.61846153846153851"/>
    <s v="C0022"/>
    <s v="Pinnacle Sphere Corp."/>
    <s v="Victoria Reed"/>
    <x v="2"/>
    <x v="4"/>
    <s v="Portland"/>
    <x v="0"/>
    <x v="1"/>
    <x v="6"/>
    <n v="28"/>
    <x v="29"/>
  </r>
  <r>
    <x v="411"/>
    <n v="61220"/>
    <x v="1"/>
    <x v="1"/>
    <s v="VitaGlow Brightening Serum 30ml"/>
    <x v="1"/>
    <n v="200"/>
    <n v="22.1"/>
    <n v="4420"/>
    <n v="7.6"/>
    <n v="1520"/>
    <n v="14.500000000000002"/>
    <n v="2900"/>
    <n v="0.65610859728506787"/>
    <s v="C0106"/>
    <s v="StarryRadiance Cosmetix"/>
    <s v="Lauren King"/>
    <x v="4"/>
    <x v="18"/>
    <s v="Iowa City"/>
    <x v="3"/>
    <x v="1"/>
    <x v="6"/>
    <n v="29"/>
    <x v="29"/>
  </r>
  <r>
    <x v="411"/>
    <n v="61221"/>
    <x v="21"/>
    <x v="21"/>
    <s v="RadiantGlow Gel Cleanser 100ml"/>
    <x v="2"/>
    <n v="100"/>
    <n v="12.25"/>
    <n v="1225"/>
    <n v="4.45"/>
    <n v="445"/>
    <n v="7.8"/>
    <n v="780"/>
    <n v="0.63673469387755099"/>
    <s v="C0058"/>
    <s v="Octavia Tate"/>
    <s v="Andrew Parker"/>
    <x v="3"/>
    <x v="36"/>
    <s v="Burlington"/>
    <x v="1"/>
    <x v="1"/>
    <x v="6"/>
    <n v="29"/>
    <x v="29"/>
  </r>
  <r>
    <x v="411"/>
    <n v="61222"/>
    <x v="8"/>
    <x v="8"/>
    <s v="CrystalClear Hyaluronic Boost 30ml"/>
    <x v="1"/>
    <n v="50"/>
    <n v="19.100000000000001"/>
    <n v="955.00000000000011"/>
    <n v="6.6"/>
    <n v="330"/>
    <n v="12.500000000000002"/>
    <n v="625.00000000000011"/>
    <n v="0.65445026178010479"/>
    <s v="C0142"/>
    <s v="GlamourWave Products"/>
    <s v="Grace Allen"/>
    <x v="2"/>
    <x v="20"/>
    <s v="Palmer"/>
    <x v="0"/>
    <x v="1"/>
    <x v="6"/>
    <n v="29"/>
    <x v="29"/>
  </r>
  <r>
    <x v="411"/>
    <n v="61223"/>
    <x v="8"/>
    <x v="8"/>
    <s v="CrystalClear Hyaluronic Boost 30ml"/>
    <x v="1"/>
    <n v="150"/>
    <n v="19.100000000000001"/>
    <n v="2865"/>
    <n v="6.6"/>
    <n v="990"/>
    <n v="12.500000000000002"/>
    <n v="1875"/>
    <n v="0.65445026178010468"/>
    <s v="C0013"/>
    <s v="Seraphina Sinclair"/>
    <s v="Jessica Foster"/>
    <x v="2"/>
    <x v="20"/>
    <s v="Wasilla"/>
    <x v="0"/>
    <x v="1"/>
    <x v="6"/>
    <n v="29"/>
    <x v="29"/>
  </r>
  <r>
    <x v="411"/>
    <n v="61224"/>
    <x v="29"/>
    <x v="29"/>
    <s v="VitaGlow Brightening Serum 15ml"/>
    <x v="1"/>
    <n v="150"/>
    <n v="16.25"/>
    <n v="2437.5"/>
    <n v="6.2"/>
    <n v="930"/>
    <n v="10.050000000000001"/>
    <n v="1507.5"/>
    <n v="0.61846153846153851"/>
    <s v="C0096"/>
    <s v="DivinePearl Skincare"/>
    <s v="Christopher Green"/>
    <x v="0"/>
    <x v="35"/>
    <s v="Provo"/>
    <x v="0"/>
    <x v="1"/>
    <x v="6"/>
    <n v="29"/>
    <x v="29"/>
  </r>
  <r>
    <x v="411"/>
    <n v="61225"/>
    <x v="4"/>
    <x v="4"/>
    <s v="HydraBloom Hydrating Moisturizer 50ml"/>
    <x v="0"/>
    <n v="150"/>
    <n v="14.95"/>
    <n v="2242.5"/>
    <n v="4.45"/>
    <n v="667.5"/>
    <n v="10.5"/>
    <n v="1575"/>
    <n v="0.7023411371237458"/>
    <s v="C0030"/>
    <s v="BlossomRadiance Essentials"/>
    <s v="Michael Evans"/>
    <x v="1"/>
    <x v="10"/>
    <s v="San Antonio"/>
    <x v="2"/>
    <x v="1"/>
    <x v="6"/>
    <n v="29"/>
    <x v="29"/>
  </r>
  <r>
    <x v="411"/>
    <n v="61226"/>
    <x v="10"/>
    <x v="10"/>
    <s v="LuminousGlow Tinted Sunscreen 50ml"/>
    <x v="3"/>
    <n v="50"/>
    <n v="16.95"/>
    <n v="847.5"/>
    <n v="5.2"/>
    <n v="260"/>
    <n v="11.75"/>
    <n v="587.5"/>
    <n v="0.69321533923303835"/>
    <s v="C0067"/>
    <s v="Oberon Sterling"/>
    <s v="Rachel Owens"/>
    <x v="4"/>
    <x v="16"/>
    <s v="Springfield"/>
    <x v="3"/>
    <x v="1"/>
    <x v="6"/>
    <n v="29"/>
    <x v="29"/>
  </r>
  <r>
    <x v="411"/>
    <n v="61227"/>
    <x v="37"/>
    <x v="37"/>
    <s v="SunGuard Shield SPF 50+ 100ml"/>
    <x v="3"/>
    <n v="250"/>
    <n v="24.75"/>
    <n v="6187.5"/>
    <n v="7.75"/>
    <n v="1937.5"/>
    <n v="17"/>
    <n v="4250"/>
    <n v="0.68686868686868685"/>
    <s v="C0152"/>
    <s v="Tamsin Harper"/>
    <s v="William Jenkins"/>
    <x v="3"/>
    <x v="6"/>
    <s v="Tallahassee"/>
    <x v="2"/>
    <x v="1"/>
    <x v="6"/>
    <n v="29"/>
    <x v="29"/>
  </r>
  <r>
    <x v="411"/>
    <n v="61228"/>
    <x v="1"/>
    <x v="1"/>
    <s v="VitaGlow Brightening Serum 30ml"/>
    <x v="1"/>
    <n v="200"/>
    <n v="22.1"/>
    <n v="4420"/>
    <n v="7.6"/>
    <n v="1520"/>
    <n v="14.500000000000002"/>
    <n v="2900"/>
    <n v="0.65610859728506787"/>
    <s v="C0004"/>
    <s v="Enchanted Silk Creations"/>
    <s v="David Carter"/>
    <x v="1"/>
    <x v="2"/>
    <s v="New York City"/>
    <x v="1"/>
    <x v="1"/>
    <x v="6"/>
    <n v="29"/>
    <x v="29"/>
  </r>
  <r>
    <x v="411"/>
    <n v="61229"/>
    <x v="5"/>
    <x v="5"/>
    <s v="ClearSkies UV Defense SPF 30 50ml"/>
    <x v="3"/>
    <n v="250"/>
    <n v="18.95"/>
    <n v="4737.5"/>
    <n v="6.55"/>
    <n v="1637.5"/>
    <n v="12.399999999999999"/>
    <n v="3100"/>
    <n v="0.65435356200527706"/>
    <s v="C0127"/>
    <s v="Orion West"/>
    <s v="Victoria Reed"/>
    <x v="2"/>
    <x v="4"/>
    <s v="Salem"/>
    <x v="0"/>
    <x v="1"/>
    <x v="6"/>
    <n v="29"/>
    <x v="29"/>
  </r>
  <r>
    <x v="412"/>
    <n v="61230"/>
    <x v="30"/>
    <x v="30"/>
    <s v="PurePurge Micellar Cleansing Water 200ml"/>
    <x v="6"/>
    <n v="50"/>
    <n v="18.45"/>
    <n v="922.5"/>
    <n v="7.75"/>
    <n v="387.5"/>
    <n v="10.7"/>
    <n v="535"/>
    <n v="0.57994579945799463"/>
    <s v="C0010"/>
    <s v="Aurora Flair Cosmetix"/>
    <s v="Jennifer Adams"/>
    <x v="1"/>
    <x v="10"/>
    <s v="Dallas"/>
    <x v="2"/>
    <x v="1"/>
    <x v="6"/>
    <n v="30"/>
    <x v="30"/>
  </r>
  <r>
    <x v="412"/>
    <n v="61231"/>
    <x v="21"/>
    <x v="21"/>
    <s v="RadiantGlow Gel Cleanser 100ml"/>
    <x v="2"/>
    <n v="200"/>
    <n v="12.25"/>
    <n v="2450"/>
    <n v="4.45"/>
    <n v="890"/>
    <n v="7.8"/>
    <n v="1560"/>
    <n v="0.63673469387755099"/>
    <s v="C0054"/>
    <s v="HorizonFlare Corp."/>
    <s v="Daniel Nelson"/>
    <x v="0"/>
    <x v="3"/>
    <s v="Casper"/>
    <x v="0"/>
    <x v="1"/>
    <x v="6"/>
    <n v="30"/>
    <x v="30"/>
  </r>
  <r>
    <x v="412"/>
    <n v="61232"/>
    <x v="49"/>
    <x v="49"/>
    <s v="TimelessElixir Anti-Wrinkle Serum 50ml"/>
    <x v="1"/>
    <n v="50"/>
    <n v="37.549999999999997"/>
    <n v="1877.4999999999998"/>
    <n v="14.25"/>
    <n v="712.5"/>
    <n v="23.299999999999997"/>
    <n v="1164.9999999999998"/>
    <n v="0.62050599201065237"/>
    <s v="C0141"/>
    <s v="FusionQuest Incorporated"/>
    <s v="William Jenkins"/>
    <x v="3"/>
    <x v="6"/>
    <s v="St. Petersburg"/>
    <x v="2"/>
    <x v="1"/>
    <x v="6"/>
    <n v="30"/>
    <x v="30"/>
  </r>
  <r>
    <x v="412"/>
    <n v="61233"/>
    <x v="42"/>
    <x v="42"/>
    <s v="AquaFresh Hydrating Toner 200ml"/>
    <x v="4"/>
    <n v="200"/>
    <n v="19.600000000000001"/>
    <n v="3920.0000000000005"/>
    <n v="6.6"/>
    <n v="1320"/>
    <n v="13.000000000000002"/>
    <n v="2600.0000000000005"/>
    <n v="0.66326530612244905"/>
    <s v="C0021"/>
    <s v="Horizon Luxe Ventures"/>
    <s v="William Jenkins"/>
    <x v="3"/>
    <x v="6"/>
    <s v="Orlando"/>
    <x v="2"/>
    <x v="1"/>
    <x v="6"/>
    <n v="30"/>
    <x v="30"/>
  </r>
  <r>
    <x v="412"/>
    <n v="61234"/>
    <x v="53"/>
    <x v="53"/>
    <s v="DreamSoothe Overnight Mask 100g"/>
    <x v="5"/>
    <n v="50"/>
    <n v="21.75"/>
    <n v="1087.5"/>
    <n v="9.5500000000000007"/>
    <n v="477.5"/>
    <n v="12.2"/>
    <n v="610"/>
    <n v="0.56091954022988511"/>
    <s v="C0069"/>
    <s v="RadiantElixir Skincare"/>
    <s v="Olivia Harrison"/>
    <x v="3"/>
    <x v="39"/>
    <s v="Wilmington"/>
    <x v="2"/>
    <x v="1"/>
    <x v="6"/>
    <n v="30"/>
    <x v="30"/>
  </r>
  <r>
    <x v="412"/>
    <n v="61235"/>
    <x v="10"/>
    <x v="10"/>
    <s v="LuminousGlow Tinted Sunscreen 50ml"/>
    <x v="3"/>
    <n v="100"/>
    <n v="16.95"/>
    <n v="1695"/>
    <n v="5.2"/>
    <n v="520"/>
    <n v="11.75"/>
    <n v="1175"/>
    <n v="0.69321533923303835"/>
    <s v="C0037"/>
    <s v="PureWhisper Essentials"/>
    <s v="Lauren King"/>
    <x v="4"/>
    <x v="18"/>
    <s v="Des Moines"/>
    <x v="3"/>
    <x v="1"/>
    <x v="6"/>
    <n v="30"/>
    <x v="30"/>
  </r>
  <r>
    <x v="412"/>
    <n v="61236"/>
    <x v="32"/>
    <x v="32"/>
    <s v="AquaFresh Hydrating Toner 150ml"/>
    <x v="4"/>
    <n v="200"/>
    <n v="14.95"/>
    <n v="2990"/>
    <n v="4.45"/>
    <n v="890"/>
    <n v="10.5"/>
    <n v="2100"/>
    <n v="0.7023411371237458"/>
    <s v="C0113"/>
    <s v="Evander Quinn"/>
    <s v="Andrew Parker"/>
    <x v="3"/>
    <x v="47"/>
    <s v="New Haven"/>
    <x v="1"/>
    <x v="1"/>
    <x v="6"/>
    <n v="30"/>
    <x v="30"/>
  </r>
  <r>
    <x v="412"/>
    <n v="61237"/>
    <x v="24"/>
    <x v="24"/>
    <s v="PureFoam Renewing Cleanser 200ml"/>
    <x v="2"/>
    <n v="200"/>
    <n v="22.55"/>
    <n v="4510"/>
    <n v="9"/>
    <n v="1800"/>
    <n v="13.55"/>
    <n v="2710"/>
    <n v="0.60088691796008864"/>
    <s v="C0006"/>
    <s v="Maeve Kingsley"/>
    <s v="Christopher Green"/>
    <x v="0"/>
    <x v="21"/>
    <s v="Las Vegas"/>
    <x v="0"/>
    <x v="1"/>
    <x v="6"/>
    <n v="30"/>
    <x v="30"/>
  </r>
  <r>
    <x v="413"/>
    <n v="61238"/>
    <x v="39"/>
    <x v="39"/>
    <s v="SunGuard Shield SPF 50+ 50ml"/>
    <x v="3"/>
    <n v="300"/>
    <n v="14.45"/>
    <n v="4335"/>
    <n v="4.45"/>
    <n v="1335"/>
    <n v="10"/>
    <n v="3000"/>
    <n v="0.69204152249134943"/>
    <s v="C0073"/>
    <s v="Atlas Kingsley"/>
    <s v="David Carter"/>
    <x v="1"/>
    <x v="2"/>
    <s v="Rochester"/>
    <x v="1"/>
    <x v="1"/>
    <x v="7"/>
    <n v="2"/>
    <x v="30"/>
  </r>
  <r>
    <x v="413"/>
    <n v="61239"/>
    <x v="40"/>
    <x v="40"/>
    <s v="CalmBliss Soothing Toner 150ml"/>
    <x v="4"/>
    <n v="50"/>
    <n v="19.25"/>
    <n v="962.5"/>
    <n v="6.55"/>
    <n v="327.5"/>
    <n v="12.7"/>
    <n v="635"/>
    <n v="0.65974025974025974"/>
    <s v="C0161"/>
    <s v="AquaNova Corp."/>
    <s v="Matthew Walker"/>
    <x v="1"/>
    <x v="40"/>
    <s v="Knoxville"/>
    <x v="2"/>
    <x v="1"/>
    <x v="7"/>
    <n v="2"/>
    <x v="30"/>
  </r>
  <r>
    <x v="413"/>
    <n v="61240"/>
    <x v="14"/>
    <x v="14"/>
    <s v="DewDrop Hydration Sheet Mask"/>
    <x v="5"/>
    <n v="50"/>
    <n v="17.350000000000001"/>
    <n v="867.50000000000011"/>
    <n v="7.45"/>
    <n v="372.5"/>
    <n v="9.9000000000000021"/>
    <n v="495.00000000000011"/>
    <n v="0.57060518731988474"/>
    <s v="C0041"/>
    <s v="Cassiopeia Dawson"/>
    <s v="Benjamin Lawson"/>
    <x v="1"/>
    <x v="5"/>
    <s v="Oklahoma City"/>
    <x v="2"/>
    <x v="1"/>
    <x v="7"/>
    <n v="2"/>
    <x v="30"/>
  </r>
  <r>
    <x v="413"/>
    <n v="61241"/>
    <x v="37"/>
    <x v="37"/>
    <s v="SunGuard Shield SPF 50+ 100ml"/>
    <x v="3"/>
    <n v="200"/>
    <n v="24.75"/>
    <n v="4950"/>
    <n v="7.75"/>
    <n v="1550"/>
    <n v="17"/>
    <n v="3400"/>
    <n v="0.68686868686868685"/>
    <s v="C0134"/>
    <s v="EtherealHarbor Skincare"/>
    <s v="Victoria Reed"/>
    <x v="2"/>
    <x v="24"/>
    <s v="Spokane"/>
    <x v="0"/>
    <x v="1"/>
    <x v="7"/>
    <n v="2"/>
    <x v="30"/>
  </r>
  <r>
    <x v="413"/>
    <n v="61242"/>
    <x v="0"/>
    <x v="0"/>
    <s v="HydraBloom Hydrating Moisturizer 100ml"/>
    <x v="0"/>
    <n v="150"/>
    <n v="24.85"/>
    <n v="3727.5"/>
    <n v="7.75"/>
    <n v="1162.5"/>
    <n v="17.100000000000001"/>
    <n v="2565"/>
    <n v="0.68812877263581484"/>
    <s v="C0022"/>
    <s v="Pinnacle Sphere Corp."/>
    <s v="Victoria Reed"/>
    <x v="2"/>
    <x v="4"/>
    <s v="Portland"/>
    <x v="0"/>
    <x v="1"/>
    <x v="7"/>
    <n v="2"/>
    <x v="30"/>
  </r>
  <r>
    <x v="413"/>
    <n v="61243"/>
    <x v="13"/>
    <x v="13"/>
    <s v="LuminousGlow Tinted Sunscreen 100ml"/>
    <x v="3"/>
    <n v="100"/>
    <n v="26.35"/>
    <n v="2635"/>
    <n v="9"/>
    <n v="900"/>
    <n v="17.350000000000001"/>
    <n v="1735"/>
    <n v="0.65844402277039848"/>
    <s v="C0091"/>
    <s v="NovaWave Enterprises"/>
    <s v="Jennifer Adams"/>
    <x v="1"/>
    <x v="10"/>
    <s v="Lubbock"/>
    <x v="2"/>
    <x v="1"/>
    <x v="7"/>
    <n v="2"/>
    <x v="30"/>
  </r>
  <r>
    <x v="413"/>
    <n v="61244"/>
    <x v="1"/>
    <x v="1"/>
    <s v="VitaGlow Brightening Serum 30ml"/>
    <x v="1"/>
    <n v="150"/>
    <n v="22.1"/>
    <n v="3315"/>
    <n v="7.6"/>
    <n v="1140"/>
    <n v="14.500000000000002"/>
    <n v="2175"/>
    <n v="0.65610859728506787"/>
    <s v="C0055"/>
    <s v="TimelessAura Luxe Skincare"/>
    <s v="Samantha Mitchell"/>
    <x v="4"/>
    <x v="32"/>
    <s v="Charleston"/>
    <x v="2"/>
    <x v="1"/>
    <x v="7"/>
    <n v="2"/>
    <x v="30"/>
  </r>
  <r>
    <x v="413"/>
    <n v="61245"/>
    <x v="37"/>
    <x v="37"/>
    <s v="SunGuard Shield SPF 50+ 100ml"/>
    <x v="3"/>
    <n v="50"/>
    <n v="24.75"/>
    <n v="1237.5"/>
    <n v="7.75"/>
    <n v="387.5"/>
    <n v="17"/>
    <n v="850"/>
    <n v="0.68686868686868685"/>
    <s v="C0104"/>
    <s v="PearlSilk Beauty"/>
    <s v="Ava Franklin"/>
    <x v="1"/>
    <x v="12"/>
    <s v="Baton Rouge"/>
    <x v="2"/>
    <x v="1"/>
    <x v="7"/>
    <n v="2"/>
    <x v="30"/>
  </r>
  <r>
    <x v="414"/>
    <n v="61246"/>
    <x v="47"/>
    <x v="47"/>
    <s v="AgelessAura Anti-Aging Moisturizer 100ml"/>
    <x v="0"/>
    <n v="50"/>
    <n v="32.75"/>
    <n v="1637.5"/>
    <n v="11.25"/>
    <n v="562.5"/>
    <n v="21.5"/>
    <n v="1075"/>
    <n v="0.65648854961832059"/>
    <s v="C0030"/>
    <s v="BlossomRadiance Essentials"/>
    <s v="Michael Evans"/>
    <x v="1"/>
    <x v="10"/>
    <s v="San Antonio"/>
    <x v="2"/>
    <x v="1"/>
    <x v="7"/>
    <n v="3"/>
    <x v="30"/>
  </r>
  <r>
    <x v="414"/>
    <n v="61247"/>
    <x v="50"/>
    <x v="50"/>
    <s v="SilkSkin Lightweight Moisture Veil 50ml"/>
    <x v="0"/>
    <n v="150"/>
    <n v="16.349999999999998"/>
    <n v="2452.4999999999995"/>
    <n v="5.2"/>
    <n v="780"/>
    <n v="11.149999999999999"/>
    <n v="1672.4999999999995"/>
    <n v="0.68195718654434245"/>
    <s v="C0068"/>
    <s v="IvoryRadiance Cosmetix"/>
    <s v="Olivia Harrison"/>
    <x v="3"/>
    <x v="7"/>
    <s v="Annapolis"/>
    <x v="2"/>
    <x v="1"/>
    <x v="7"/>
    <n v="3"/>
    <x v="30"/>
  </r>
  <r>
    <x v="414"/>
    <n v="61248"/>
    <x v="1"/>
    <x v="1"/>
    <s v="VitaGlow Brightening Serum 30ml"/>
    <x v="1"/>
    <n v="100"/>
    <n v="22.1"/>
    <n v="2210"/>
    <n v="7.6"/>
    <n v="760"/>
    <n v="14.500000000000002"/>
    <n v="1450"/>
    <n v="0.65610859728506787"/>
    <s v="C0125"/>
    <s v="OpulentGlow Creations"/>
    <s v="Grace Allen"/>
    <x v="2"/>
    <x v="20"/>
    <s v="Valdez"/>
    <x v="0"/>
    <x v="1"/>
    <x v="7"/>
    <n v="3"/>
    <x v="30"/>
  </r>
  <r>
    <x v="414"/>
    <n v="61249"/>
    <x v="31"/>
    <x v="31"/>
    <s v="TimelessElixir Anti-Wrinkle Serum 15ml"/>
    <x v="1"/>
    <n v="100"/>
    <n v="19.349999999999998"/>
    <n v="1934.9999999999998"/>
    <n v="7.55"/>
    <n v="755"/>
    <n v="11.799999999999997"/>
    <n v="1179.9999999999998"/>
    <n v="0.60981912144702832"/>
    <s v="C0016"/>
    <s v="Griffin Maddox"/>
    <s v="Rachel Owens"/>
    <x v="4"/>
    <x v="16"/>
    <s v="Chicago"/>
    <x v="3"/>
    <x v="1"/>
    <x v="7"/>
    <n v="3"/>
    <x v="30"/>
  </r>
  <r>
    <x v="414"/>
    <n v="61250"/>
    <x v="21"/>
    <x v="21"/>
    <s v="RadiantGlow Gel Cleanser 100ml"/>
    <x v="2"/>
    <n v="200"/>
    <n v="12.25"/>
    <n v="2450"/>
    <n v="4.45"/>
    <n v="890"/>
    <n v="7.8"/>
    <n v="1560"/>
    <n v="0.63673469387755099"/>
    <s v="C0078"/>
    <s v="CosmoLink Incorporated"/>
    <s v="William Jenkins"/>
    <x v="3"/>
    <x v="6"/>
    <s v="Jacksonville"/>
    <x v="2"/>
    <x v="1"/>
    <x v="7"/>
    <n v="3"/>
    <x v="30"/>
  </r>
  <r>
    <x v="414"/>
    <n v="61251"/>
    <x v="4"/>
    <x v="4"/>
    <s v="HydraBloom Hydrating Moisturizer 50ml"/>
    <x v="0"/>
    <n v="50"/>
    <n v="14.95"/>
    <n v="747.5"/>
    <n v="4.45"/>
    <n v="222.5"/>
    <n v="10.5"/>
    <n v="525"/>
    <n v="0.7023411371237458"/>
    <s v="C0142"/>
    <s v="GlamourWave Products"/>
    <s v="Grace Allen"/>
    <x v="2"/>
    <x v="20"/>
    <s v="Palmer"/>
    <x v="0"/>
    <x v="1"/>
    <x v="7"/>
    <n v="3"/>
    <x v="30"/>
  </r>
  <r>
    <x v="414"/>
    <n v="61252"/>
    <x v="1"/>
    <x v="1"/>
    <s v="VitaGlow Brightening Serum 30ml"/>
    <x v="1"/>
    <n v="150"/>
    <n v="22.1"/>
    <n v="3315"/>
    <n v="7.6"/>
    <n v="1140"/>
    <n v="14.500000000000002"/>
    <n v="2175"/>
    <n v="0.65610859728506787"/>
    <s v="C0047"/>
    <s v="SilverWave Creations"/>
    <s v="Samuel Moore"/>
    <x v="0"/>
    <x v="0"/>
    <s v="Santa Fe"/>
    <x v="0"/>
    <x v="1"/>
    <x v="7"/>
    <n v="3"/>
    <x v="30"/>
  </r>
  <r>
    <x v="414"/>
    <n v="61253"/>
    <x v="38"/>
    <x v="38"/>
    <s v="CrystalGlow Gentle Exfoliator 100ml"/>
    <x v="7"/>
    <n v="100"/>
    <n v="19.95"/>
    <n v="1995"/>
    <n v="7.45"/>
    <n v="745"/>
    <n v="12.5"/>
    <n v="1250"/>
    <n v="0.62656641604010022"/>
    <s v="C0101"/>
    <s v="TechnoCraft Corp."/>
    <s v="Samuel Moore"/>
    <x v="0"/>
    <x v="0"/>
    <s v="Roswell"/>
    <x v="0"/>
    <x v="1"/>
    <x v="7"/>
    <n v="3"/>
    <x v="30"/>
  </r>
  <r>
    <x v="415"/>
    <n v="61254"/>
    <x v="23"/>
    <x v="23"/>
    <s v="RadiantGlow Gel Cleanser 50ml"/>
    <x v="2"/>
    <n v="50"/>
    <n v="4.7"/>
    <n v="235"/>
    <n v="2.2999999999999998"/>
    <n v="115"/>
    <n v="2.4000000000000004"/>
    <n v="120"/>
    <n v="0.51063829787234039"/>
    <s v="C0062"/>
    <s v="Nikolai Hayes"/>
    <s v="Benjamin Ingram"/>
    <x v="0"/>
    <x v="38"/>
    <s v="Billings"/>
    <x v="0"/>
    <x v="1"/>
    <x v="7"/>
    <n v="4"/>
    <x v="30"/>
  </r>
  <r>
    <x v="415"/>
    <n v="61255"/>
    <x v="23"/>
    <x v="23"/>
    <s v="RadiantGlow Gel Cleanser 50ml"/>
    <x v="2"/>
    <n v="150"/>
    <n v="4.7"/>
    <n v="705"/>
    <n v="2.2999999999999998"/>
    <n v="345"/>
    <n v="2.4000000000000004"/>
    <n v="360"/>
    <n v="0.51063829787234039"/>
    <s v="C0033"/>
    <s v="ZenithGrove Solutions"/>
    <s v="Ava Franklin"/>
    <x v="1"/>
    <x v="26"/>
    <s v="Birmingham"/>
    <x v="2"/>
    <x v="1"/>
    <x v="7"/>
    <n v="4"/>
    <x v="30"/>
  </r>
  <r>
    <x v="415"/>
    <n v="61256"/>
    <x v="64"/>
    <x v="64"/>
    <s v="AquaFresh Hydrating Toner 100ml"/>
    <x v="4"/>
    <n v="200"/>
    <n v="9.4"/>
    <n v="1880"/>
    <n v="3.3"/>
    <n v="660"/>
    <n v="6.1000000000000005"/>
    <n v="1220"/>
    <n v="0.64893617021276595"/>
    <s v="C0109"/>
    <s v="QuantumLink Corp."/>
    <s v="Victoria Reed"/>
    <x v="2"/>
    <x v="4"/>
    <s v="Eugene"/>
    <x v="0"/>
    <x v="1"/>
    <x v="7"/>
    <n v="4"/>
    <x v="30"/>
  </r>
  <r>
    <x v="415"/>
    <n v="61257"/>
    <x v="1"/>
    <x v="1"/>
    <s v="VitaGlow Brightening Serum 30ml"/>
    <x v="1"/>
    <n v="200"/>
    <n v="22.1"/>
    <n v="4420"/>
    <n v="7.6"/>
    <n v="1520"/>
    <n v="14.500000000000002"/>
    <n v="2900"/>
    <n v="0.65610859728506787"/>
    <s v="C0005"/>
    <s v="Rylan Callahan"/>
    <s v="Michael Evans"/>
    <x v="1"/>
    <x v="10"/>
    <s v="Houston"/>
    <x v="2"/>
    <x v="1"/>
    <x v="7"/>
    <n v="4"/>
    <x v="30"/>
  </r>
  <r>
    <x v="415"/>
    <n v="61258"/>
    <x v="37"/>
    <x v="37"/>
    <s v="SunGuard Shield SPF 50+ 100ml"/>
    <x v="3"/>
    <n v="50"/>
    <n v="24.75"/>
    <n v="1237.5"/>
    <n v="7.75"/>
    <n v="387.5"/>
    <n v="17"/>
    <n v="850"/>
    <n v="0.68686868686868685"/>
    <s v="C0076"/>
    <s v="ThunderWave Technologies"/>
    <s v="Andrew Parker"/>
    <x v="3"/>
    <x v="42"/>
    <s v="Boston"/>
    <x v="1"/>
    <x v="1"/>
    <x v="7"/>
    <n v="4"/>
    <x v="30"/>
  </r>
  <r>
    <x v="415"/>
    <n v="61259"/>
    <x v="52"/>
    <x v="52"/>
    <s v="CalmBliss Soothing Toner 100ml"/>
    <x v="4"/>
    <n v="50"/>
    <n v="13"/>
    <n v="650"/>
    <n v="4.7"/>
    <n v="235"/>
    <n v="8.3000000000000007"/>
    <n v="415"/>
    <n v="0.63846153846153841"/>
    <s v="C0138"/>
    <s v="Leopold Caldwell"/>
    <s v="James Edwards"/>
    <x v="3"/>
    <x v="37"/>
    <s v="Jersey City"/>
    <x v="1"/>
    <x v="1"/>
    <x v="7"/>
    <n v="4"/>
    <x v="30"/>
  </r>
  <r>
    <x v="415"/>
    <n v="61260"/>
    <x v="48"/>
    <x v="48"/>
    <s v="CrystalGlow Gentle Exfoliator 150ml"/>
    <x v="7"/>
    <n v="150"/>
    <n v="24.75"/>
    <n v="3712.5"/>
    <n v="10.75"/>
    <n v="1612.5"/>
    <n v="14"/>
    <n v="2100"/>
    <n v="0.56565656565656564"/>
    <s v="C0029"/>
    <s v="OpulentSilk Beauty"/>
    <s v="Samantha Mitchell"/>
    <x v="4"/>
    <x v="15"/>
    <s v="Louisville"/>
    <x v="2"/>
    <x v="1"/>
    <x v="7"/>
    <n v="4"/>
    <x v="30"/>
  </r>
  <r>
    <x v="415"/>
    <n v="61261"/>
    <x v="38"/>
    <x v="38"/>
    <s v="CrystalGlow Gentle Exfoliator 100ml"/>
    <x v="7"/>
    <n v="100"/>
    <n v="19.95"/>
    <n v="1995"/>
    <n v="7.45"/>
    <n v="745"/>
    <n v="12.5"/>
    <n v="1250"/>
    <n v="0.62656641604010022"/>
    <s v="C0111"/>
    <s v="CelestialHarmony Essentials"/>
    <s v="Matthew Walker"/>
    <x v="1"/>
    <x v="40"/>
    <s v="Memphis"/>
    <x v="2"/>
    <x v="1"/>
    <x v="7"/>
    <n v="4"/>
    <x v="30"/>
  </r>
  <r>
    <x v="415"/>
    <n v="61262"/>
    <x v="22"/>
    <x v="22"/>
    <s v="PurePurge Micellar Cleansing Water 150ml"/>
    <x v="6"/>
    <n v="50"/>
    <n v="10.050000000000001"/>
    <n v="502.50000000000006"/>
    <n v="4.45"/>
    <n v="222.5"/>
    <n v="5.6000000000000005"/>
    <n v="280.00000000000006"/>
    <n v="0.55721393034825872"/>
    <s v="C0060"/>
    <s v="GoldenHarbor Cosmetix"/>
    <s v="Christopher Green"/>
    <x v="0"/>
    <x v="35"/>
    <s v="Salt Lake City"/>
    <x v="0"/>
    <x v="1"/>
    <x v="7"/>
    <n v="4"/>
    <x v="30"/>
  </r>
  <r>
    <x v="415"/>
    <n v="61263"/>
    <x v="29"/>
    <x v="29"/>
    <s v="VitaGlow Brightening Serum 15ml"/>
    <x v="1"/>
    <n v="100"/>
    <n v="16.25"/>
    <n v="1625"/>
    <n v="6.2"/>
    <n v="620"/>
    <n v="10.050000000000001"/>
    <n v="1005"/>
    <n v="0.61846153846153851"/>
    <s v="C0014"/>
    <s v="Stellar Dynamo Corp."/>
    <s v="Olivia Harrison"/>
    <x v="3"/>
    <x v="14"/>
    <s v="Richmond"/>
    <x v="2"/>
    <x v="1"/>
    <x v="7"/>
    <n v="4"/>
    <x v="30"/>
  </r>
  <r>
    <x v="415"/>
    <n v="61264"/>
    <x v="4"/>
    <x v="4"/>
    <s v="HydraBloom Hydrating Moisturizer 50ml"/>
    <x v="0"/>
    <n v="50"/>
    <n v="14.95"/>
    <n v="747.5"/>
    <n v="4.45"/>
    <n v="222.5"/>
    <n v="10.5"/>
    <n v="525"/>
    <n v="0.7023411371237458"/>
    <s v="C0089"/>
    <s v="TerraFusion Group"/>
    <s v="Andrew Parker"/>
    <x v="3"/>
    <x v="36"/>
    <s v="Montpelier"/>
    <x v="1"/>
    <x v="1"/>
    <x v="7"/>
    <n v="4"/>
    <x v="30"/>
  </r>
  <r>
    <x v="416"/>
    <n v="61265"/>
    <x v="37"/>
    <x v="37"/>
    <s v="SunGuard Shield SPF 50+ 100ml"/>
    <x v="3"/>
    <n v="150"/>
    <n v="24.75"/>
    <n v="3712.5"/>
    <n v="7.75"/>
    <n v="1162.5"/>
    <n v="17"/>
    <n v="2550"/>
    <n v="0.68686868686868685"/>
    <s v="C0049"/>
    <s v="PinnacleSage Group"/>
    <s v="Ava Franklin"/>
    <x v="1"/>
    <x v="12"/>
    <s v="New Orleans"/>
    <x v="2"/>
    <x v="1"/>
    <x v="7"/>
    <n v="5"/>
    <x v="30"/>
  </r>
  <r>
    <x v="416"/>
    <n v="61266"/>
    <x v="14"/>
    <x v="14"/>
    <s v="DewDrop Hydration Sheet Mask"/>
    <x v="5"/>
    <n v="50"/>
    <n v="17.350000000000001"/>
    <n v="867.50000000000011"/>
    <n v="7.45"/>
    <n v="372.5"/>
    <n v="9.9000000000000021"/>
    <n v="495.00000000000011"/>
    <n v="0.57060518731988474"/>
    <s v="C0118"/>
    <s v="Rowan Hale"/>
    <s v="Nicholas Coleman"/>
    <x v="4"/>
    <x v="34"/>
    <s v="Fort Wayne"/>
    <x v="3"/>
    <x v="1"/>
    <x v="7"/>
    <n v="5"/>
    <x v="30"/>
  </r>
  <r>
    <x v="416"/>
    <n v="61267"/>
    <x v="37"/>
    <x v="37"/>
    <s v="SunGuard Shield SPF 50+ 100ml"/>
    <x v="3"/>
    <n v="100"/>
    <n v="24.75"/>
    <n v="2475"/>
    <n v="7.75"/>
    <n v="775"/>
    <n v="17"/>
    <n v="1700"/>
    <n v="0.68686868686868685"/>
    <s v="C0024"/>
    <s v="Moonlight Grace Essentials"/>
    <s v="Jessica Foster"/>
    <x v="2"/>
    <x v="20"/>
    <s v="Nome"/>
    <x v="0"/>
    <x v="1"/>
    <x v="7"/>
    <n v="5"/>
    <x v="30"/>
  </r>
  <r>
    <x v="416"/>
    <n v="61268"/>
    <x v="55"/>
    <x v="55"/>
    <s v="PureDerm Micro-Exfoliating Gel 50ml"/>
    <x v="7"/>
    <n v="50"/>
    <n v="17.649999999999999"/>
    <n v="882.49999999999989"/>
    <n v="7.55"/>
    <n v="377.5"/>
    <n v="10.099999999999998"/>
    <n v="504.99999999999989"/>
    <n v="0.57223796033994334"/>
    <s v="C0150"/>
    <s v="EmeraldHarbor Ventures"/>
    <s v="Emily Clarke"/>
    <x v="3"/>
    <x v="9"/>
    <s v="Greenville"/>
    <x v="2"/>
    <x v="1"/>
    <x v="7"/>
    <n v="5"/>
    <x v="30"/>
  </r>
  <r>
    <x v="416"/>
    <n v="61269"/>
    <x v="10"/>
    <x v="10"/>
    <s v="LuminousGlow Tinted Sunscreen 50ml"/>
    <x v="3"/>
    <n v="100"/>
    <n v="16.95"/>
    <n v="1695"/>
    <n v="5.2"/>
    <n v="520"/>
    <n v="11.75"/>
    <n v="1175"/>
    <n v="0.69321533923303835"/>
    <s v="C0083"/>
    <s v="CrystalAura Cosmetix"/>
    <s v="Emily Clarke"/>
    <x v="3"/>
    <x v="9"/>
    <s v="Columbia"/>
    <x v="2"/>
    <x v="1"/>
    <x v="7"/>
    <n v="5"/>
    <x v="30"/>
  </r>
  <r>
    <x v="416"/>
    <n v="61270"/>
    <x v="20"/>
    <x v="20"/>
    <s v="VelvetSkin Renewing Scrub 100ml"/>
    <x v="7"/>
    <n v="50"/>
    <n v="20.849999999999998"/>
    <n v="1042.5"/>
    <n v="8.1999999999999993"/>
    <n v="410"/>
    <n v="12.649999999999999"/>
    <n v="632.5"/>
    <n v="0.60671462829736211"/>
    <s v="C0037"/>
    <s v="PureWhisper Essentials"/>
    <s v="Lauren King"/>
    <x v="4"/>
    <x v="18"/>
    <s v="Des Moines"/>
    <x v="3"/>
    <x v="1"/>
    <x v="7"/>
    <n v="5"/>
    <x v="30"/>
  </r>
  <r>
    <x v="416"/>
    <n v="61271"/>
    <x v="29"/>
    <x v="29"/>
    <s v="VitaGlow Brightening Serum 15ml"/>
    <x v="1"/>
    <n v="150"/>
    <n v="16.25"/>
    <n v="2437.5"/>
    <n v="6.2"/>
    <n v="930"/>
    <n v="10.050000000000001"/>
    <n v="1507.5"/>
    <n v="0.61846153846153851"/>
    <s v="C0107"/>
    <s v="MoonlitNectar Beauty"/>
    <s v="Andrew Parker"/>
    <x v="3"/>
    <x v="45"/>
    <s v="Providence"/>
    <x v="1"/>
    <x v="1"/>
    <x v="7"/>
    <n v="5"/>
    <x v="30"/>
  </r>
  <r>
    <x v="416"/>
    <n v="61272"/>
    <x v="11"/>
    <x v="11"/>
    <s v="ClearSkies UV Defense SPF 30 100ml"/>
    <x v="3"/>
    <n v="100"/>
    <n v="32.549999999999997"/>
    <n v="3254.9999999999995"/>
    <n v="11.25"/>
    <n v="1125"/>
    <n v="21.299999999999997"/>
    <n v="2129.9999999999995"/>
    <n v="0.65437788018433174"/>
    <s v="C0053"/>
    <s v="QuantumPulse Systems"/>
    <s v="Samantha Mitchell"/>
    <x v="4"/>
    <x v="17"/>
    <s v="Cleveland"/>
    <x v="3"/>
    <x v="1"/>
    <x v="7"/>
    <n v="5"/>
    <x v="30"/>
  </r>
  <r>
    <x v="416"/>
    <n v="61273"/>
    <x v="40"/>
    <x v="40"/>
    <s v="CalmBliss Soothing Toner 150ml"/>
    <x v="4"/>
    <n v="150"/>
    <n v="19.25"/>
    <n v="2887.5"/>
    <n v="6.55"/>
    <n v="982.5"/>
    <n v="12.7"/>
    <n v="1905"/>
    <n v="0.65974025974025974"/>
    <s v="C0001"/>
    <s v="Belle Glow Cosmetics"/>
    <s v="Elizabeth Young"/>
    <x v="2"/>
    <x v="13"/>
    <s v="Los Angeles"/>
    <x v="0"/>
    <x v="1"/>
    <x v="7"/>
    <n v="5"/>
    <x v="30"/>
  </r>
  <r>
    <x v="417"/>
    <n v="61274"/>
    <x v="28"/>
    <x v="28"/>
    <s v="GlowRevive Detox Clay Mask 50g"/>
    <x v="5"/>
    <n v="50"/>
    <n v="11.35"/>
    <n v="567.5"/>
    <n v="5.2"/>
    <n v="260"/>
    <n v="6.1499999999999995"/>
    <n v="307.5"/>
    <n v="0.54185022026431717"/>
    <s v="C0096"/>
    <s v="DivinePearl Skincare"/>
    <s v="Christopher Green"/>
    <x v="0"/>
    <x v="35"/>
    <s v="Provo"/>
    <x v="0"/>
    <x v="1"/>
    <x v="7"/>
    <n v="6"/>
    <x v="31"/>
  </r>
  <r>
    <x v="417"/>
    <n v="61275"/>
    <x v="43"/>
    <x v="43"/>
    <s v="PureFoam Renewing Cleanser 50ml"/>
    <x v="2"/>
    <n v="150"/>
    <n v="7"/>
    <n v="1050"/>
    <n v="2.8"/>
    <n v="420"/>
    <n v="4.2"/>
    <n v="630"/>
    <n v="0.6"/>
    <s v="C0068"/>
    <s v="IvoryRadiance Cosmetix"/>
    <s v="Olivia Harrison"/>
    <x v="3"/>
    <x v="7"/>
    <s v="Annapolis"/>
    <x v="2"/>
    <x v="1"/>
    <x v="7"/>
    <n v="6"/>
    <x v="31"/>
  </r>
  <r>
    <x v="417"/>
    <n v="61276"/>
    <x v="38"/>
    <x v="38"/>
    <s v="CrystalGlow Gentle Exfoliator 100ml"/>
    <x v="7"/>
    <n v="200"/>
    <n v="19.95"/>
    <n v="3990"/>
    <n v="7.45"/>
    <n v="1490"/>
    <n v="12.5"/>
    <n v="2500"/>
    <n v="0.62656641604010022"/>
    <s v="C0116"/>
    <s v="BlossomElixir Essentials"/>
    <s v="Nicholas Coleman"/>
    <x v="4"/>
    <x v="27"/>
    <s v="Ann Arbor"/>
    <x v="3"/>
    <x v="1"/>
    <x v="7"/>
    <n v="6"/>
    <x v="31"/>
  </r>
  <r>
    <x v="417"/>
    <n v="61277"/>
    <x v="13"/>
    <x v="13"/>
    <s v="LuminousGlow Tinted Sunscreen 100ml"/>
    <x v="3"/>
    <n v="150"/>
    <n v="26.35"/>
    <n v="3952.5"/>
    <n v="9"/>
    <n v="1350"/>
    <n v="17.350000000000001"/>
    <n v="2602.5"/>
    <n v="0.65844402277039848"/>
    <s v="C0042"/>
    <s v="Jasper Monroe"/>
    <s v="Nicholas Coleman"/>
    <x v="4"/>
    <x v="27"/>
    <s v="Detroit"/>
    <x v="3"/>
    <x v="1"/>
    <x v="7"/>
    <n v="6"/>
    <x v="31"/>
  </r>
  <r>
    <x v="417"/>
    <n v="61278"/>
    <x v="0"/>
    <x v="0"/>
    <s v="HydraBloom Hydrating Moisturizer 100ml"/>
    <x v="0"/>
    <n v="100"/>
    <n v="24.85"/>
    <n v="2485"/>
    <n v="7.75"/>
    <n v="775"/>
    <n v="17.100000000000001"/>
    <n v="1710"/>
    <n v="0.68812877263581484"/>
    <s v="C0128"/>
    <s v="SolarFlare Ventures"/>
    <s v="Matthew Walker"/>
    <x v="1"/>
    <x v="23"/>
    <s v="Augusta"/>
    <x v="2"/>
    <x v="1"/>
    <x v="7"/>
    <n v="6"/>
    <x v="31"/>
  </r>
  <r>
    <x v="417"/>
    <n v="61279"/>
    <x v="21"/>
    <x v="21"/>
    <s v="RadiantGlow Gel Cleanser 100ml"/>
    <x v="2"/>
    <n v="50"/>
    <n v="12.25"/>
    <n v="612.5"/>
    <n v="4.45"/>
    <n v="222.5"/>
    <n v="7.8"/>
    <n v="390"/>
    <n v="0.63673469387755099"/>
    <s v="C0020"/>
    <s v="Lyric Davenport"/>
    <s v="Elizabeth Young"/>
    <x v="2"/>
    <x v="13"/>
    <s v="San Diego"/>
    <x v="0"/>
    <x v="1"/>
    <x v="7"/>
    <n v="6"/>
    <x v="31"/>
  </r>
  <r>
    <x v="417"/>
    <n v="61280"/>
    <x v="20"/>
    <x v="20"/>
    <s v="VelvetSkin Renewing Scrub 100ml"/>
    <x v="7"/>
    <n v="100"/>
    <n v="20.849999999999998"/>
    <n v="2085"/>
    <n v="8.1999999999999993"/>
    <n v="820"/>
    <n v="12.649999999999999"/>
    <n v="1265"/>
    <n v="0.60671462829736211"/>
    <s v="C0087"/>
    <s v="QuantumRise Corp."/>
    <s v="Daniel Nelson"/>
    <x v="0"/>
    <x v="30"/>
    <s v="Colorado Springs"/>
    <x v="0"/>
    <x v="1"/>
    <x v="7"/>
    <n v="6"/>
    <x v="31"/>
  </r>
  <r>
    <x v="417"/>
    <n v="61281"/>
    <x v="38"/>
    <x v="38"/>
    <s v="CrystalGlow Gentle Exfoliator 100ml"/>
    <x v="7"/>
    <n v="100"/>
    <n v="19.95"/>
    <n v="1995"/>
    <n v="7.45"/>
    <n v="745"/>
    <n v="12.5"/>
    <n v="1250"/>
    <n v="0.62656641604010022"/>
    <s v="C0056"/>
    <s v="Imogen West"/>
    <s v="Ava Franklin"/>
    <x v="1"/>
    <x v="33"/>
    <s v="Little Rock"/>
    <x v="2"/>
    <x v="1"/>
    <x v="7"/>
    <n v="6"/>
    <x v="31"/>
  </r>
  <r>
    <x v="417"/>
    <n v="61282"/>
    <x v="60"/>
    <x v="60"/>
    <s v="ElixirMelt Makeup Remover Oil  200ml"/>
    <x v="6"/>
    <n v="150"/>
    <n v="19.850000000000001"/>
    <n v="2977.5"/>
    <n v="9"/>
    <n v="1350"/>
    <n v="10.850000000000001"/>
    <n v="1627.5"/>
    <n v="0.54659949622166248"/>
    <s v="C0012"/>
    <s v="Radiant Craft Incorporated"/>
    <s v="Samuel Moore"/>
    <x v="0"/>
    <x v="1"/>
    <s v="Phoenix"/>
    <x v="0"/>
    <x v="1"/>
    <x v="7"/>
    <n v="6"/>
    <x v="31"/>
  </r>
  <r>
    <x v="417"/>
    <n v="61283"/>
    <x v="32"/>
    <x v="32"/>
    <s v="AquaFresh Hydrating Toner 150ml"/>
    <x v="4"/>
    <n v="100"/>
    <n v="14.95"/>
    <n v="1495"/>
    <n v="4.45"/>
    <n v="445"/>
    <n v="10.5"/>
    <n v="1050"/>
    <n v="0.7023411371237458"/>
    <s v="C0080"/>
    <s v="EternalGlow Essentials"/>
    <s v="Samantha Mitchell"/>
    <x v="4"/>
    <x v="17"/>
    <s v="Cincinnati"/>
    <x v="3"/>
    <x v="1"/>
    <x v="7"/>
    <n v="6"/>
    <x v="31"/>
  </r>
  <r>
    <x v="418"/>
    <n v="61284"/>
    <x v="50"/>
    <x v="50"/>
    <s v="SilkSkin Lightweight Moisture Veil 50ml"/>
    <x v="0"/>
    <n v="50"/>
    <n v="16.349999999999998"/>
    <n v="817.49999999999989"/>
    <n v="5.2"/>
    <n v="260"/>
    <n v="11.149999999999999"/>
    <n v="557.49999999999989"/>
    <n v="0.68195718654434245"/>
    <s v="C0026"/>
    <s v="Golden Aura Creations"/>
    <s v="Samuel Moore"/>
    <x v="0"/>
    <x v="0"/>
    <s v="Albuquerque"/>
    <x v="0"/>
    <x v="1"/>
    <x v="7"/>
    <n v="9"/>
    <x v="31"/>
  </r>
  <r>
    <x v="418"/>
    <n v="61285"/>
    <x v="52"/>
    <x v="52"/>
    <s v="CalmBliss Soothing Toner 100ml"/>
    <x v="4"/>
    <n v="200"/>
    <n v="13"/>
    <n v="2600"/>
    <n v="4.7"/>
    <n v="940"/>
    <n v="8.3000000000000007"/>
    <n v="1660"/>
    <n v="0.63846153846153841"/>
    <s v="C0132"/>
    <s v="OpalNectar Beauty"/>
    <s v="Mia Hughes"/>
    <x v="2"/>
    <x v="13"/>
    <s v="Santa Ana"/>
    <x v="0"/>
    <x v="1"/>
    <x v="7"/>
    <n v="9"/>
    <x v="31"/>
  </r>
  <r>
    <x v="418"/>
    <n v="61286"/>
    <x v="10"/>
    <x v="10"/>
    <s v="LuminousGlow Tinted Sunscreen 50ml"/>
    <x v="3"/>
    <n v="350"/>
    <n v="16.95"/>
    <n v="5932.5"/>
    <n v="5.2"/>
    <n v="1820"/>
    <n v="11.75"/>
    <n v="4112.5"/>
    <n v="0.69321533923303835"/>
    <s v="C0071"/>
    <s v="Cressida Steele"/>
    <s v="Matthew Walker"/>
    <x v="1"/>
    <x v="40"/>
    <s v="Nashville"/>
    <x v="2"/>
    <x v="1"/>
    <x v="7"/>
    <n v="9"/>
    <x v="31"/>
  </r>
  <r>
    <x v="418"/>
    <n v="61287"/>
    <x v="10"/>
    <x v="10"/>
    <s v="LuminousGlow Tinted Sunscreen 50ml"/>
    <x v="3"/>
    <n v="150"/>
    <n v="16.95"/>
    <n v="2542.5"/>
    <n v="5.2"/>
    <n v="780"/>
    <n v="11.75"/>
    <n v="1762.5"/>
    <n v="0.69321533923303835"/>
    <s v="C0038"/>
    <s v="StarryGrace Luxe Skincare"/>
    <s v="Olivia Harrison"/>
    <x v="3"/>
    <x v="7"/>
    <s v="Baltimore"/>
    <x v="2"/>
    <x v="1"/>
    <x v="7"/>
    <n v="9"/>
    <x v="31"/>
  </r>
  <r>
    <x v="418"/>
    <n v="61288"/>
    <x v="14"/>
    <x v="14"/>
    <s v="DewDrop Hydration Sheet Mask"/>
    <x v="5"/>
    <n v="50"/>
    <n v="17.350000000000001"/>
    <n v="867.50000000000011"/>
    <n v="7.45"/>
    <n v="372.5"/>
    <n v="9.9000000000000021"/>
    <n v="495.00000000000011"/>
    <n v="0.57060518731988474"/>
    <s v="C0102"/>
    <s v="ZenithHaven Ventures"/>
    <s v="Samantha Mitchell"/>
    <x v="4"/>
    <x v="15"/>
    <s v="Lexington"/>
    <x v="2"/>
    <x v="1"/>
    <x v="7"/>
    <n v="9"/>
    <x v="31"/>
  </r>
  <r>
    <x v="418"/>
    <n v="61289"/>
    <x v="4"/>
    <x v="4"/>
    <s v="HydraBloom Hydrating Moisturizer 50ml"/>
    <x v="0"/>
    <n v="150"/>
    <n v="14.95"/>
    <n v="2242.5"/>
    <n v="4.45"/>
    <n v="667.5"/>
    <n v="10.5"/>
    <n v="1575"/>
    <n v="0.7023411371237458"/>
    <s v="C0017"/>
    <s v="Seraphina Hart"/>
    <s v="David Carter"/>
    <x v="1"/>
    <x v="2"/>
    <s v="Buffalo"/>
    <x v="1"/>
    <x v="1"/>
    <x v="7"/>
    <n v="9"/>
    <x v="31"/>
  </r>
  <r>
    <x v="418"/>
    <n v="61290"/>
    <x v="61"/>
    <x v="61"/>
    <s v="PureDerm Micro-Exfoliating Gel 150ml"/>
    <x v="7"/>
    <n v="150"/>
    <n v="32.25"/>
    <n v="4837.5"/>
    <n v="14.25"/>
    <n v="2137.5"/>
    <n v="18"/>
    <n v="2700"/>
    <n v="0.55813953488372092"/>
    <s v="C0126"/>
    <s v="Seraphim Holloway"/>
    <s v="Olivia Harrison"/>
    <x v="3"/>
    <x v="39"/>
    <s v="Dover"/>
    <x v="2"/>
    <x v="1"/>
    <x v="7"/>
    <n v="9"/>
    <x v="31"/>
  </r>
  <r>
    <x v="418"/>
    <n v="61291"/>
    <x v="4"/>
    <x v="4"/>
    <s v="HydraBloom Hydrating Moisturizer 50ml"/>
    <x v="0"/>
    <n v="50"/>
    <n v="14.95"/>
    <n v="747.5"/>
    <n v="4.45"/>
    <n v="222.5"/>
    <n v="10.5"/>
    <n v="525"/>
    <n v="0.7023411371237458"/>
    <s v="C0007"/>
    <s v="Orion Sterling"/>
    <s v="Jessica Foster"/>
    <x v="2"/>
    <x v="20"/>
    <s v="Anchorage"/>
    <x v="0"/>
    <x v="1"/>
    <x v="7"/>
    <n v="9"/>
    <x v="31"/>
  </r>
  <r>
    <x v="418"/>
    <n v="61292"/>
    <x v="42"/>
    <x v="42"/>
    <s v="AquaFresh Hydrating Toner 200ml"/>
    <x v="4"/>
    <n v="50"/>
    <n v="19.600000000000001"/>
    <n v="980.00000000000011"/>
    <n v="6.6"/>
    <n v="330"/>
    <n v="13.000000000000002"/>
    <n v="650.00000000000011"/>
    <n v="0.66326530612244905"/>
    <s v="C0145"/>
    <s v="AuroraFresh Cosmetics"/>
    <s v="Mia Hughes"/>
    <x v="2"/>
    <x v="13"/>
    <s v="Irvine"/>
    <x v="0"/>
    <x v="1"/>
    <x v="7"/>
    <n v="9"/>
    <x v="31"/>
  </r>
  <r>
    <x v="419"/>
    <n v="61293"/>
    <x v="1"/>
    <x v="1"/>
    <s v="VitaGlow Brightening Serum 30ml"/>
    <x v="1"/>
    <n v="50"/>
    <n v="22.1"/>
    <n v="1105"/>
    <n v="7.6"/>
    <n v="380"/>
    <n v="14.500000000000002"/>
    <n v="725"/>
    <n v="0.65610859728506787"/>
    <s v="C0059"/>
    <s v="Eamon Kingsley"/>
    <s v="James Edwards"/>
    <x v="3"/>
    <x v="37"/>
    <s v="Newark"/>
    <x v="1"/>
    <x v="1"/>
    <x v="7"/>
    <n v="10"/>
    <x v="31"/>
  </r>
  <r>
    <x v="419"/>
    <n v="61294"/>
    <x v="14"/>
    <x v="14"/>
    <s v="DewDrop Hydration Sheet Mask"/>
    <x v="5"/>
    <n v="300"/>
    <n v="17.350000000000001"/>
    <n v="5205"/>
    <n v="7.45"/>
    <n v="2235"/>
    <n v="9.9000000000000021"/>
    <n v="2970"/>
    <n v="0.57060518731988474"/>
    <s v="C0035"/>
    <s v="CrystalMist Skincare"/>
    <s v="Daniel Nelson"/>
    <x v="0"/>
    <x v="30"/>
    <s v="Denver"/>
    <x v="0"/>
    <x v="1"/>
    <x v="7"/>
    <n v="10"/>
    <x v="31"/>
  </r>
  <r>
    <x v="419"/>
    <n v="61295"/>
    <x v="16"/>
    <x v="16"/>
    <s v="FreshWipe Cleansing Towelettes  80s"/>
    <x v="6"/>
    <n v="50"/>
    <n v="14.55"/>
    <n v="727.5"/>
    <n v="6.55"/>
    <n v="327.5"/>
    <n v="8"/>
    <n v="400"/>
    <n v="0.54982817869415812"/>
    <s v="C0093"/>
    <s v="BlossomFlair Skincare"/>
    <s v="Daniel Nelson"/>
    <x v="0"/>
    <x v="3"/>
    <s v="Rock Springs"/>
    <x v="0"/>
    <x v="1"/>
    <x v="7"/>
    <n v="10"/>
    <x v="31"/>
  </r>
  <r>
    <x v="419"/>
    <n v="61296"/>
    <x v="14"/>
    <x v="14"/>
    <s v="DewDrop Hydration Sheet Mask"/>
    <x v="5"/>
    <n v="300"/>
    <n v="17.350000000000001"/>
    <n v="5205"/>
    <n v="7.45"/>
    <n v="2235"/>
    <n v="9.9000000000000021"/>
    <n v="2970"/>
    <n v="0.57060518731988474"/>
    <s v="C0050"/>
    <s v="SolarLuxe Incorporated"/>
    <s v="Joseph Simmons"/>
    <x v="4"/>
    <x v="28"/>
    <s v="Fargo"/>
    <x v="3"/>
    <x v="1"/>
    <x v="7"/>
    <n v="10"/>
    <x v="31"/>
  </r>
  <r>
    <x v="419"/>
    <n v="61297"/>
    <x v="4"/>
    <x v="4"/>
    <s v="HydraBloom Hydrating Moisturizer 50ml"/>
    <x v="0"/>
    <n v="150"/>
    <n v="14.95"/>
    <n v="2242.5"/>
    <n v="4.45"/>
    <n v="667.5"/>
    <n v="10.5"/>
    <n v="1575"/>
    <n v="0.7023411371237458"/>
    <s v="C0114"/>
    <s v="ElysianGlow Creations"/>
    <s v="Daniel Nelson"/>
    <x v="0"/>
    <x v="3"/>
    <s v="Cody"/>
    <x v="0"/>
    <x v="1"/>
    <x v="7"/>
    <n v="10"/>
    <x v="31"/>
  </r>
  <r>
    <x v="419"/>
    <n v="61298"/>
    <x v="14"/>
    <x v="14"/>
    <s v="DewDrop Hydration Sheet Mask"/>
    <x v="5"/>
    <n v="200"/>
    <n v="17.350000000000001"/>
    <n v="3470.0000000000005"/>
    <n v="7.45"/>
    <n v="1490"/>
    <n v="9.9000000000000021"/>
    <n v="1980.0000000000005"/>
    <n v="0.57060518731988474"/>
    <s v="C0002"/>
    <s v="Radiant Luxe Beauty"/>
    <s v="Daniel Nelson"/>
    <x v="0"/>
    <x v="3"/>
    <s v="Cheyenne"/>
    <x v="0"/>
    <x v="1"/>
    <x v="7"/>
    <n v="10"/>
    <x v="31"/>
  </r>
  <r>
    <x v="419"/>
    <n v="61299"/>
    <x v="6"/>
    <x v="6"/>
    <s v="CrystalClear Hyaluronic Boost 15ml"/>
    <x v="1"/>
    <n v="100"/>
    <n v="14.75"/>
    <n v="1475"/>
    <n v="5.45"/>
    <n v="545"/>
    <n v="9.3000000000000007"/>
    <n v="930"/>
    <n v="0.63050847457627124"/>
    <s v="C0067"/>
    <s v="Oberon Sterling"/>
    <s v="Rachel Owens"/>
    <x v="4"/>
    <x v="16"/>
    <s v="Springfield"/>
    <x v="3"/>
    <x v="1"/>
    <x v="7"/>
    <n v="10"/>
    <x v="31"/>
  </r>
  <r>
    <x v="419"/>
    <n v="61300"/>
    <x v="21"/>
    <x v="21"/>
    <s v="RadiantGlow Gel Cleanser 100ml"/>
    <x v="2"/>
    <n v="200"/>
    <n v="12.25"/>
    <n v="2450"/>
    <n v="4.45"/>
    <n v="890"/>
    <n v="7.8"/>
    <n v="1560"/>
    <n v="0.63673469387755099"/>
    <s v="C0122"/>
    <s v="FusionPulse Group"/>
    <s v="Michael Evans"/>
    <x v="1"/>
    <x v="10"/>
    <s v="McAllen"/>
    <x v="2"/>
    <x v="1"/>
    <x v="7"/>
    <n v="10"/>
    <x v="31"/>
  </r>
  <r>
    <x v="419"/>
    <n v="61301"/>
    <x v="21"/>
    <x v="21"/>
    <s v="RadiantGlow Gel Cleanser 100ml"/>
    <x v="2"/>
    <n v="150"/>
    <n v="12.25"/>
    <n v="1837.5"/>
    <n v="4.45"/>
    <n v="667.5"/>
    <n v="7.8"/>
    <n v="1170"/>
    <n v="0.63673469387755099"/>
    <s v="C0008"/>
    <s v="Serenity Sinclair"/>
    <s v="Ashley Turner"/>
    <x v="2"/>
    <x v="13"/>
    <s v="San Francisco"/>
    <x v="0"/>
    <x v="1"/>
    <x v="7"/>
    <n v="10"/>
    <x v="31"/>
  </r>
  <r>
    <x v="419"/>
    <n v="61302"/>
    <x v="13"/>
    <x v="13"/>
    <s v="LuminousGlow Tinted Sunscreen 100ml"/>
    <x v="3"/>
    <n v="300"/>
    <n v="26.35"/>
    <n v="7905"/>
    <n v="9"/>
    <n v="2700"/>
    <n v="17.350000000000001"/>
    <n v="5205"/>
    <n v="0.65844402277039848"/>
    <s v="C0053"/>
    <s v="QuantumPulse Systems"/>
    <s v="Samantha Mitchell"/>
    <x v="4"/>
    <x v="17"/>
    <s v="Cleveland"/>
    <x v="3"/>
    <x v="1"/>
    <x v="7"/>
    <n v="10"/>
    <x v="31"/>
  </r>
  <r>
    <x v="419"/>
    <n v="61303"/>
    <x v="37"/>
    <x v="37"/>
    <s v="SunGuard Shield SPF 50+ 100ml"/>
    <x v="3"/>
    <n v="250"/>
    <n v="24.75"/>
    <n v="6187.5"/>
    <n v="7.75"/>
    <n v="1937.5"/>
    <n v="17"/>
    <n v="4250"/>
    <n v="0.68686868686868685"/>
    <s v="C0115"/>
    <s v="BlossomWhisper Cosmetics"/>
    <s v="Andrew Parker"/>
    <x v="3"/>
    <x v="46"/>
    <s v="Portland"/>
    <x v="1"/>
    <x v="1"/>
    <x v="7"/>
    <n v="10"/>
    <x v="31"/>
  </r>
  <r>
    <x v="420"/>
    <n v="61304"/>
    <x v="21"/>
    <x v="21"/>
    <s v="RadiantGlow Gel Cleanser 100ml"/>
    <x v="2"/>
    <n v="200"/>
    <n v="12.25"/>
    <n v="2450"/>
    <n v="4.45"/>
    <n v="890"/>
    <n v="7.8"/>
    <n v="1560"/>
    <n v="0.63673469387755099"/>
    <s v="C0003"/>
    <s v="Rosy Flair Beauty"/>
    <s v="Elizabeth Young"/>
    <x v="2"/>
    <x v="13"/>
    <s v="Los Angeles"/>
    <x v="0"/>
    <x v="1"/>
    <x v="7"/>
    <n v="11"/>
    <x v="31"/>
  </r>
  <r>
    <x v="420"/>
    <n v="61305"/>
    <x v="35"/>
    <x v="35"/>
    <s v="DreamSoothe Overnight Mask 50g"/>
    <x v="5"/>
    <n v="100"/>
    <n v="14.25"/>
    <n v="1425"/>
    <n v="6.55"/>
    <n v="655"/>
    <n v="7.7"/>
    <n v="770"/>
    <n v="0.54035087719298247"/>
    <s v="C0077"/>
    <s v="EmeraldSphere Solutions"/>
    <s v="Grace Allen"/>
    <x v="2"/>
    <x v="20"/>
    <s v="Fairbanks"/>
    <x v="0"/>
    <x v="1"/>
    <x v="7"/>
    <n v="11"/>
    <x v="31"/>
  </r>
  <r>
    <x v="420"/>
    <n v="61306"/>
    <x v="47"/>
    <x v="47"/>
    <s v="AgelessAura Anti-Aging Moisturizer 100ml"/>
    <x v="0"/>
    <n v="150"/>
    <n v="32.75"/>
    <n v="4912.5"/>
    <n v="11.25"/>
    <n v="1687.5"/>
    <n v="21.5"/>
    <n v="3225"/>
    <n v="0.65648854961832059"/>
    <s v="C0031"/>
    <s v="StellarWings Incorporated"/>
    <s v="Matthew Walker"/>
    <x v="1"/>
    <x v="23"/>
    <s v="Atlanta"/>
    <x v="2"/>
    <x v="1"/>
    <x v="7"/>
    <n v="11"/>
    <x v="31"/>
  </r>
  <r>
    <x v="420"/>
    <n v="61307"/>
    <x v="21"/>
    <x v="21"/>
    <s v="RadiantGlow Gel Cleanser 100ml"/>
    <x v="2"/>
    <n v="150"/>
    <n v="12.25"/>
    <n v="1837.5"/>
    <n v="4.45"/>
    <n v="667.5"/>
    <n v="7.8"/>
    <n v="1170"/>
    <n v="0.63673469387755099"/>
    <s v="C0144"/>
    <s v="VelvetBloom Beauty"/>
    <s v="Emily Clarke"/>
    <x v="3"/>
    <x v="29"/>
    <s v="Raleigh"/>
    <x v="2"/>
    <x v="1"/>
    <x v="7"/>
    <n v="11"/>
    <x v="31"/>
  </r>
  <r>
    <x v="420"/>
    <n v="61308"/>
    <x v="36"/>
    <x v="36"/>
    <s v="CrystalGlow Gentle Exfoliator 50ml"/>
    <x v="7"/>
    <n v="100"/>
    <n v="14.15"/>
    <n v="1415"/>
    <n v="5.45"/>
    <n v="545"/>
    <n v="8.6999999999999993"/>
    <n v="870"/>
    <n v="0.61484098939929333"/>
    <s v="C0066"/>
    <s v="MoonlitBloom Creations"/>
    <s v="Daniel Nelson"/>
    <x v="0"/>
    <x v="3"/>
    <s v="Gillette"/>
    <x v="0"/>
    <x v="1"/>
    <x v="7"/>
    <n v="11"/>
    <x v="31"/>
  </r>
  <r>
    <x v="420"/>
    <n v="61309"/>
    <x v="40"/>
    <x v="40"/>
    <s v="CalmBliss Soothing Toner 150ml"/>
    <x v="4"/>
    <n v="200"/>
    <n v="19.25"/>
    <n v="3850"/>
    <n v="6.55"/>
    <n v="1310"/>
    <n v="12.7"/>
    <n v="2540"/>
    <n v="0.65974025974025974"/>
    <s v="C0012"/>
    <s v="Radiant Craft Incorporated"/>
    <s v="Samuel Moore"/>
    <x v="0"/>
    <x v="1"/>
    <s v="Phoenix"/>
    <x v="0"/>
    <x v="1"/>
    <x v="7"/>
    <n v="11"/>
    <x v="31"/>
  </r>
  <r>
    <x v="420"/>
    <n v="61310"/>
    <x v="4"/>
    <x v="4"/>
    <s v="HydraBloom Hydrating Moisturizer 50ml"/>
    <x v="0"/>
    <n v="100"/>
    <n v="14.95"/>
    <n v="1495"/>
    <n v="4.45"/>
    <n v="445"/>
    <n v="10.5"/>
    <n v="1050"/>
    <n v="0.7023411371237458"/>
    <s v="C0092"/>
    <s v="Lucius Flynn"/>
    <s v="Matthew Walker"/>
    <x v="1"/>
    <x v="23"/>
    <s v="Savannah"/>
    <x v="2"/>
    <x v="1"/>
    <x v="7"/>
    <n v="11"/>
    <x v="31"/>
  </r>
  <r>
    <x v="420"/>
    <n v="61311"/>
    <x v="4"/>
    <x v="4"/>
    <s v="HydraBloom Hydrating Moisturizer 50ml"/>
    <x v="0"/>
    <n v="200"/>
    <n v="14.95"/>
    <n v="2990"/>
    <n v="4.45"/>
    <n v="890"/>
    <n v="10.5"/>
    <n v="2100"/>
    <n v="0.7023411371237458"/>
    <s v="C0045"/>
    <s v="AuroraBlossom Essentials"/>
    <s v="Ashley Turner"/>
    <x v="2"/>
    <x v="13"/>
    <s v="Fresno"/>
    <x v="0"/>
    <x v="1"/>
    <x v="7"/>
    <n v="11"/>
    <x v="31"/>
  </r>
  <r>
    <x v="420"/>
    <n v="61312"/>
    <x v="15"/>
    <x v="15"/>
    <s v="VitaGlow Brightening Serum 50ml"/>
    <x v="1"/>
    <n v="50"/>
    <n v="31.45"/>
    <n v="1572.5"/>
    <n v="12"/>
    <n v="600"/>
    <n v="19.45"/>
    <n v="972.5"/>
    <n v="0.61844197138314783"/>
    <s v="C0104"/>
    <s v="PearlSilk Beauty"/>
    <s v="Ava Franklin"/>
    <x v="1"/>
    <x v="12"/>
    <s v="Baton Rouge"/>
    <x v="2"/>
    <x v="1"/>
    <x v="7"/>
    <n v="11"/>
    <x v="31"/>
  </r>
  <r>
    <x v="420"/>
    <n v="61313"/>
    <x v="4"/>
    <x v="4"/>
    <s v="HydraBloom Hydrating Moisturizer 50ml"/>
    <x v="0"/>
    <n v="50"/>
    <n v="14.95"/>
    <n v="747.5"/>
    <n v="4.45"/>
    <n v="222.5"/>
    <n v="10.5"/>
    <n v="525"/>
    <n v="0.7023411371237458"/>
    <s v="C0058"/>
    <s v="Octavia Tate"/>
    <s v="Andrew Parker"/>
    <x v="3"/>
    <x v="36"/>
    <s v="Burlington"/>
    <x v="1"/>
    <x v="1"/>
    <x v="7"/>
    <n v="11"/>
    <x v="31"/>
  </r>
  <r>
    <x v="420"/>
    <n v="61314"/>
    <x v="22"/>
    <x v="22"/>
    <s v="PurePurge Micellar Cleansing Water 150ml"/>
    <x v="6"/>
    <n v="50"/>
    <n v="10.050000000000001"/>
    <n v="502.50000000000006"/>
    <n v="4.45"/>
    <n v="222.5"/>
    <n v="5.6000000000000005"/>
    <n v="280.00000000000006"/>
    <n v="0.55721393034825872"/>
    <s v="C0014"/>
    <s v="Stellar Dynamo Corp."/>
    <s v="Olivia Harrison"/>
    <x v="3"/>
    <x v="14"/>
    <s v="Richmond"/>
    <x v="2"/>
    <x v="1"/>
    <x v="7"/>
    <n v="11"/>
    <x v="31"/>
  </r>
  <r>
    <x v="421"/>
    <n v="61315"/>
    <x v="37"/>
    <x v="37"/>
    <s v="SunGuard Shield SPF 50+ 100ml"/>
    <x v="3"/>
    <n v="300"/>
    <n v="24.75"/>
    <n v="7425"/>
    <n v="7.75"/>
    <n v="2325"/>
    <n v="17"/>
    <n v="5100"/>
    <n v="0.68686868686868685"/>
    <s v="C0079"/>
    <s v="FusionDynamo Group"/>
    <s v="Rachel Owens"/>
    <x v="4"/>
    <x v="16"/>
    <s v="Peoria"/>
    <x v="3"/>
    <x v="1"/>
    <x v="7"/>
    <n v="12"/>
    <x v="31"/>
  </r>
  <r>
    <x v="421"/>
    <n v="61316"/>
    <x v="0"/>
    <x v="0"/>
    <s v="HydraBloom Hydrating Moisturizer 100ml"/>
    <x v="0"/>
    <n v="150"/>
    <n v="24.85"/>
    <n v="3727.5"/>
    <n v="7.75"/>
    <n v="1162.5"/>
    <n v="17.100000000000001"/>
    <n v="2565"/>
    <n v="0.68812877263581484"/>
    <s v="C0051"/>
    <s v="InfinitiCraft Corp."/>
    <s v="William Jenkins"/>
    <x v="3"/>
    <x v="6"/>
    <s v="Tampa"/>
    <x v="2"/>
    <x v="1"/>
    <x v="7"/>
    <n v="12"/>
    <x v="31"/>
  </r>
  <r>
    <x v="421"/>
    <n v="61317"/>
    <x v="1"/>
    <x v="1"/>
    <s v="VitaGlow Brightening Serum 30ml"/>
    <x v="1"/>
    <n v="200"/>
    <n v="22.1"/>
    <n v="4420"/>
    <n v="7.6"/>
    <n v="1520"/>
    <n v="14.500000000000002"/>
    <n v="2900"/>
    <n v="0.65610859728506787"/>
    <s v="C0110"/>
    <s v="Cordelia Cassidy"/>
    <s v="Jessica Foster"/>
    <x v="2"/>
    <x v="20"/>
    <s v="Nome"/>
    <x v="0"/>
    <x v="1"/>
    <x v="7"/>
    <n v="12"/>
    <x v="31"/>
  </r>
  <r>
    <x v="421"/>
    <n v="61318"/>
    <x v="21"/>
    <x v="21"/>
    <s v="RadiantGlow Gel Cleanser 100ml"/>
    <x v="2"/>
    <n v="150"/>
    <n v="12.25"/>
    <n v="1837.5"/>
    <n v="4.45"/>
    <n v="667.5"/>
    <n v="7.8"/>
    <n v="1170"/>
    <n v="0.63673469387755099"/>
    <s v="C0027"/>
    <s v="PureHarbor Creations"/>
    <s v="Jennifer Adams"/>
    <x v="1"/>
    <x v="10"/>
    <s v="Austin"/>
    <x v="2"/>
    <x v="1"/>
    <x v="7"/>
    <n v="12"/>
    <x v="31"/>
  </r>
  <r>
    <x v="421"/>
    <n v="61319"/>
    <x v="1"/>
    <x v="1"/>
    <s v="VitaGlow Brightening Serum 30ml"/>
    <x v="1"/>
    <n v="100"/>
    <n v="22.1"/>
    <n v="2210"/>
    <n v="7.6"/>
    <n v="760"/>
    <n v="14.500000000000002"/>
    <n v="1450"/>
    <n v="0.65610859728506787"/>
    <s v="C0064"/>
    <s v="DiamondElegance Beauty"/>
    <s v="Jessica Foster"/>
    <x v="2"/>
    <x v="20"/>
    <s v="Kodiak"/>
    <x v="0"/>
    <x v="1"/>
    <x v="7"/>
    <n v="12"/>
    <x v="31"/>
  </r>
  <r>
    <x v="421"/>
    <n v="61320"/>
    <x v="0"/>
    <x v="0"/>
    <s v="HydraBloom Hydrating Moisturizer 100ml"/>
    <x v="0"/>
    <n v="100"/>
    <n v="24.85"/>
    <n v="2485"/>
    <n v="7.75"/>
    <n v="775"/>
    <n v="17.100000000000001"/>
    <n v="1710"/>
    <n v="0.68812877263581484"/>
    <s v="C0147"/>
    <s v="SecretGarden Beauty"/>
    <s v="Olivia Harrison"/>
    <x v="3"/>
    <x v="14"/>
    <s v="Virginia Beach"/>
    <x v="2"/>
    <x v="1"/>
    <x v="7"/>
    <n v="12"/>
    <x v="31"/>
  </r>
  <r>
    <x v="421"/>
    <n v="61321"/>
    <x v="29"/>
    <x v="29"/>
    <s v="VitaGlow Brightening Serum 15ml"/>
    <x v="1"/>
    <n v="100"/>
    <n v="16.25"/>
    <n v="1625"/>
    <n v="6.2"/>
    <n v="620"/>
    <n v="10.050000000000001"/>
    <n v="1005"/>
    <n v="0.61846153846153851"/>
    <s v="C0019"/>
    <s v="Delilah Prescott"/>
    <s v="Benjamin Lawson"/>
    <x v="1"/>
    <x v="25"/>
    <s v="Kansas City"/>
    <x v="3"/>
    <x v="1"/>
    <x v="7"/>
    <n v="12"/>
    <x v="31"/>
  </r>
  <r>
    <x v="421"/>
    <n v="61322"/>
    <x v="33"/>
    <x v="33"/>
    <s v="GlowRevive Detox Clay Mask 100g"/>
    <x v="5"/>
    <n v="150"/>
    <n v="18.95"/>
    <n v="2842.5"/>
    <n v="8.1999999999999993"/>
    <n v="1230"/>
    <n v="10.75"/>
    <n v="1612.5"/>
    <n v="0.56728232189973615"/>
    <s v="C0094"/>
    <s v="RosyDream Skincare"/>
    <s v="Victoria Reed"/>
    <x v="2"/>
    <x v="24"/>
    <s v="Tacoma"/>
    <x v="0"/>
    <x v="1"/>
    <x v="7"/>
    <n v="12"/>
    <x v="31"/>
  </r>
  <r>
    <x v="422"/>
    <n v="61323"/>
    <x v="11"/>
    <x v="11"/>
    <s v="ClearSkies UV Defense SPF 30 100ml"/>
    <x v="3"/>
    <n v="100"/>
    <n v="32.549999999999997"/>
    <n v="3254.9999999999995"/>
    <n v="11.25"/>
    <n v="1125"/>
    <n v="21.299999999999997"/>
    <n v="2129.9999999999995"/>
    <n v="0.65437788018433174"/>
    <s v="C0072"/>
    <s v="BlossomLuxe Essentials"/>
    <s v="James Edwards"/>
    <x v="3"/>
    <x v="43"/>
    <s v="Philadelphia"/>
    <x v="1"/>
    <x v="1"/>
    <x v="7"/>
    <n v="13"/>
    <x v="32"/>
  </r>
  <r>
    <x v="422"/>
    <n v="61324"/>
    <x v="37"/>
    <x v="37"/>
    <s v="SunGuard Shield SPF 50+ 100ml"/>
    <x v="3"/>
    <n v="250"/>
    <n v="24.75"/>
    <n v="6187.5"/>
    <n v="7.75"/>
    <n v="1937.5"/>
    <n v="17"/>
    <n v="4250"/>
    <n v="0.68686868686868685"/>
    <s v="C0039"/>
    <s v="EtherealSilk Creations"/>
    <s v="Grace Allen"/>
    <x v="2"/>
    <x v="20"/>
    <s v="Juneau"/>
    <x v="0"/>
    <x v="1"/>
    <x v="7"/>
    <n v="13"/>
    <x v="32"/>
  </r>
  <r>
    <x v="422"/>
    <n v="61325"/>
    <x v="11"/>
    <x v="11"/>
    <s v="ClearSkies UV Defense SPF 30 100ml"/>
    <x v="3"/>
    <n v="350"/>
    <n v="32.549999999999997"/>
    <n v="11392.499999999998"/>
    <n v="11.25"/>
    <n v="3937.5"/>
    <n v="21.299999999999997"/>
    <n v="7454.9999999999982"/>
    <n v="0.65437788018433174"/>
    <s v="C0123"/>
    <s v="TerraMist Incorporated"/>
    <s v="Jennifer Adams"/>
    <x v="1"/>
    <x v="10"/>
    <s v="Midland"/>
    <x v="2"/>
    <x v="1"/>
    <x v="7"/>
    <n v="13"/>
    <x v="32"/>
  </r>
  <r>
    <x v="422"/>
    <n v="61326"/>
    <x v="1"/>
    <x v="1"/>
    <s v="VitaGlow Brightening Serum 30ml"/>
    <x v="1"/>
    <n v="100"/>
    <n v="22.1"/>
    <n v="2210"/>
    <n v="7.6"/>
    <n v="760"/>
    <n v="14.500000000000002"/>
    <n v="1450"/>
    <n v="0.65610859728506787"/>
    <s v="C0088"/>
    <s v="BlueAegis Technologies"/>
    <s v="Grace Allen"/>
    <x v="2"/>
    <x v="20"/>
    <s v="Juneau"/>
    <x v="0"/>
    <x v="1"/>
    <x v="7"/>
    <n v="13"/>
    <x v="32"/>
  </r>
  <r>
    <x v="422"/>
    <n v="61327"/>
    <x v="11"/>
    <x v="11"/>
    <s v="ClearSkies UV Defense SPF 30 100ml"/>
    <x v="3"/>
    <n v="250"/>
    <n v="32.549999999999997"/>
    <n v="8137.4999999999991"/>
    <n v="11.25"/>
    <n v="2812.5"/>
    <n v="21.299999999999997"/>
    <n v="5324.9999999999991"/>
    <n v="0.65437788018433174"/>
    <s v="C0018"/>
    <s v="Lucian Kingsley"/>
    <s v="Lauren King"/>
    <x v="4"/>
    <x v="11"/>
    <s v="Sioux Falls"/>
    <x v="3"/>
    <x v="1"/>
    <x v="7"/>
    <n v="13"/>
    <x v="32"/>
  </r>
  <r>
    <x v="422"/>
    <n v="61328"/>
    <x v="27"/>
    <x v="27"/>
    <s v="LuxeSilk Oil Cleansing Essence 50 ml"/>
    <x v="2"/>
    <n v="200"/>
    <n v="9"/>
    <n v="1800"/>
    <n v="3.7"/>
    <n v="740"/>
    <n v="5.3"/>
    <n v="1060"/>
    <n v="0.58888888888888891"/>
    <s v="C0130"/>
    <s v="BlueSphere Technologies"/>
    <s v="Mia Hughes"/>
    <x v="2"/>
    <x v="13"/>
    <s v="Bakersfield"/>
    <x v="0"/>
    <x v="1"/>
    <x v="7"/>
    <n v="13"/>
    <x v="32"/>
  </r>
  <r>
    <x v="422"/>
    <n v="61329"/>
    <x v="10"/>
    <x v="10"/>
    <s v="LuminousGlow Tinted Sunscreen 50ml"/>
    <x v="3"/>
    <n v="100"/>
    <n v="16.95"/>
    <n v="1695"/>
    <n v="5.2"/>
    <n v="520"/>
    <n v="11.75"/>
    <n v="1175"/>
    <n v="0.69321533923303835"/>
    <s v="C0070"/>
    <s v="PurePetals Beauty"/>
    <s v="Nicholas Coleman"/>
    <x v="4"/>
    <x v="27"/>
    <s v="Lansing"/>
    <x v="3"/>
    <x v="1"/>
    <x v="7"/>
    <n v="13"/>
    <x v="32"/>
  </r>
  <r>
    <x v="422"/>
    <n v="61330"/>
    <x v="11"/>
    <x v="11"/>
    <s v="ClearSkies UV Defense SPF 30 100ml"/>
    <x v="3"/>
    <n v="150"/>
    <n v="32.549999999999997"/>
    <n v="4882.5"/>
    <n v="11.25"/>
    <n v="1687.5"/>
    <n v="21.299999999999997"/>
    <n v="3195"/>
    <n v="0.65437788018433185"/>
    <s v="C0110"/>
    <s v="Cordelia Cassidy"/>
    <s v="Jessica Foster"/>
    <x v="2"/>
    <x v="20"/>
    <s v="Nome"/>
    <x v="0"/>
    <x v="1"/>
    <x v="7"/>
    <n v="13"/>
    <x v="32"/>
  </r>
  <r>
    <x v="422"/>
    <n v="61331"/>
    <x v="21"/>
    <x v="21"/>
    <s v="RadiantGlow Gel Cleanser 100ml"/>
    <x v="2"/>
    <n v="100"/>
    <n v="12.25"/>
    <n v="1225"/>
    <n v="4.45"/>
    <n v="445"/>
    <n v="7.8"/>
    <n v="780"/>
    <n v="0.63673469387755099"/>
    <s v="C0078"/>
    <s v="CosmoLink Incorporated"/>
    <s v="William Jenkins"/>
    <x v="3"/>
    <x v="6"/>
    <s v="Jacksonville"/>
    <x v="2"/>
    <x v="1"/>
    <x v="7"/>
    <n v="13"/>
    <x v="32"/>
  </r>
  <r>
    <x v="423"/>
    <n v="61332"/>
    <x v="55"/>
    <x v="55"/>
    <s v="PureDerm Micro-Exfoliating Gel 50ml"/>
    <x v="7"/>
    <n v="100"/>
    <n v="17.649999999999999"/>
    <n v="1764.9999999999998"/>
    <n v="7.55"/>
    <n v="755"/>
    <n v="10.099999999999998"/>
    <n v="1009.9999999999998"/>
    <n v="0.57223796033994334"/>
    <s v="C0142"/>
    <s v="GlamourWave Products"/>
    <s v="Grace Allen"/>
    <x v="2"/>
    <x v="20"/>
    <s v="Palmer"/>
    <x v="0"/>
    <x v="1"/>
    <x v="7"/>
    <n v="16"/>
    <x v="32"/>
  </r>
  <r>
    <x v="423"/>
    <n v="61333"/>
    <x v="38"/>
    <x v="38"/>
    <s v="CrystalGlow Gentle Exfoliator 100ml"/>
    <x v="7"/>
    <n v="100"/>
    <n v="19.95"/>
    <n v="1995"/>
    <n v="7.45"/>
    <n v="745"/>
    <n v="12.5"/>
    <n v="1250"/>
    <n v="0.62656641604010022"/>
    <s v="C0044"/>
    <s v="OpulentElixir Beauty"/>
    <s v="David Carter"/>
    <x v="1"/>
    <x v="2"/>
    <s v="Syracuse"/>
    <x v="1"/>
    <x v="1"/>
    <x v="7"/>
    <n v="16"/>
    <x v="32"/>
  </r>
  <r>
    <x v="423"/>
    <n v="61334"/>
    <x v="0"/>
    <x v="0"/>
    <s v="HydraBloom Hydrating Moisturizer 100ml"/>
    <x v="0"/>
    <n v="200"/>
    <n v="24.85"/>
    <n v="4970"/>
    <n v="7.75"/>
    <n v="1550"/>
    <n v="17.100000000000001"/>
    <n v="3420"/>
    <n v="0.68812877263581484"/>
    <s v="C0097"/>
    <s v="Leander Wilde"/>
    <s v="Lauren King"/>
    <x v="4"/>
    <x v="11"/>
    <s v="Rapid City"/>
    <x v="3"/>
    <x v="1"/>
    <x v="7"/>
    <n v="16"/>
    <x v="32"/>
  </r>
  <r>
    <x v="423"/>
    <n v="61335"/>
    <x v="16"/>
    <x v="16"/>
    <s v="FreshWipe Cleansing Towelettes  80s"/>
    <x v="6"/>
    <n v="100"/>
    <n v="14.55"/>
    <n v="1455"/>
    <n v="6.55"/>
    <n v="655"/>
    <n v="8"/>
    <n v="800"/>
    <n v="0.54982817869415812"/>
    <s v="C0055"/>
    <s v="TimelessAura Luxe Skincare"/>
    <s v="Samantha Mitchell"/>
    <x v="4"/>
    <x v="32"/>
    <s v="Charleston"/>
    <x v="2"/>
    <x v="1"/>
    <x v="7"/>
    <n v="16"/>
    <x v="32"/>
  </r>
  <r>
    <x v="423"/>
    <n v="61336"/>
    <x v="21"/>
    <x v="21"/>
    <s v="RadiantGlow Gel Cleanser 100ml"/>
    <x v="2"/>
    <n v="50"/>
    <n v="12.25"/>
    <n v="612.5"/>
    <n v="4.45"/>
    <n v="222.5"/>
    <n v="7.8"/>
    <n v="390"/>
    <n v="0.63673469387755099"/>
    <s v="C0120"/>
    <s v="RadiantCrest Ventures"/>
    <s v="Ashley Turner"/>
    <x v="2"/>
    <x v="13"/>
    <s v="Anaheim"/>
    <x v="0"/>
    <x v="1"/>
    <x v="7"/>
    <n v="16"/>
    <x v="32"/>
  </r>
  <r>
    <x v="423"/>
    <n v="61337"/>
    <x v="37"/>
    <x v="37"/>
    <s v="SunGuard Shield SPF 50+ 100ml"/>
    <x v="3"/>
    <n v="100"/>
    <n v="24.75"/>
    <n v="2475"/>
    <n v="7.75"/>
    <n v="775"/>
    <n v="17"/>
    <n v="1700"/>
    <n v="0.68686868686868685"/>
    <s v="C0031"/>
    <s v="StellarWings Incorporated"/>
    <s v="Matthew Walker"/>
    <x v="1"/>
    <x v="23"/>
    <s v="Atlanta"/>
    <x v="2"/>
    <x v="1"/>
    <x v="7"/>
    <n v="16"/>
    <x v="32"/>
  </r>
  <r>
    <x v="423"/>
    <n v="61338"/>
    <x v="10"/>
    <x v="10"/>
    <s v="LuminousGlow Tinted Sunscreen 50ml"/>
    <x v="3"/>
    <n v="300"/>
    <n v="16.95"/>
    <n v="5085"/>
    <n v="5.2"/>
    <n v="1560"/>
    <n v="11.75"/>
    <n v="3525"/>
    <n v="0.69321533923303835"/>
    <s v="C0089"/>
    <s v="TerraFusion Group"/>
    <s v="Andrew Parker"/>
    <x v="3"/>
    <x v="36"/>
    <s v="Montpelier"/>
    <x v="1"/>
    <x v="1"/>
    <x v="7"/>
    <n v="16"/>
    <x v="32"/>
  </r>
  <r>
    <x v="423"/>
    <n v="61339"/>
    <x v="22"/>
    <x v="22"/>
    <s v="PurePurge Micellar Cleansing Water 150ml"/>
    <x v="6"/>
    <n v="100"/>
    <n v="10.050000000000001"/>
    <n v="1005.0000000000001"/>
    <n v="4.45"/>
    <n v="445"/>
    <n v="5.6000000000000005"/>
    <n v="560.00000000000011"/>
    <n v="0.55721393034825872"/>
    <s v="C0014"/>
    <s v="Stellar Dynamo Corp."/>
    <s v="Olivia Harrison"/>
    <x v="3"/>
    <x v="14"/>
    <s v="Richmond"/>
    <x v="2"/>
    <x v="1"/>
    <x v="7"/>
    <n v="16"/>
    <x v="32"/>
  </r>
  <r>
    <x v="423"/>
    <n v="61340"/>
    <x v="0"/>
    <x v="0"/>
    <s v="HydraBloom Hydrating Moisturizer 100ml"/>
    <x v="0"/>
    <n v="150"/>
    <n v="24.85"/>
    <n v="3727.5"/>
    <n v="7.75"/>
    <n v="1162.5"/>
    <n v="17.100000000000001"/>
    <n v="2565"/>
    <n v="0.68812877263581484"/>
    <s v="C0123"/>
    <s v="TerraMist Incorporated"/>
    <s v="Jennifer Adams"/>
    <x v="1"/>
    <x v="10"/>
    <s v="Midland"/>
    <x v="2"/>
    <x v="1"/>
    <x v="7"/>
    <n v="16"/>
    <x v="32"/>
  </r>
  <r>
    <x v="423"/>
    <n v="61341"/>
    <x v="2"/>
    <x v="2"/>
    <s v="TimelessElixir Anti-Wrinkle Serum 30m"/>
    <x v="1"/>
    <n v="200"/>
    <n v="25.3"/>
    <n v="5060"/>
    <n v="9.4"/>
    <n v="1880"/>
    <n v="15.9"/>
    <n v="3180"/>
    <n v="0.62845849802371545"/>
    <s v="C0068"/>
    <s v="IvoryRadiance Cosmetix"/>
    <s v="Olivia Harrison"/>
    <x v="3"/>
    <x v="7"/>
    <s v="Annapolis"/>
    <x v="2"/>
    <x v="1"/>
    <x v="7"/>
    <n v="16"/>
    <x v="32"/>
  </r>
  <r>
    <x v="423"/>
    <n v="61342"/>
    <x v="14"/>
    <x v="14"/>
    <s v="DewDrop Hydration Sheet Mask"/>
    <x v="5"/>
    <n v="200"/>
    <n v="17.350000000000001"/>
    <n v="3470.0000000000005"/>
    <n v="7.45"/>
    <n v="1490"/>
    <n v="9.9000000000000021"/>
    <n v="1980.0000000000005"/>
    <n v="0.57060518731988474"/>
    <s v="C0032"/>
    <s v="AquaFusion Incorporated"/>
    <s v="Ashley Turner"/>
    <x v="2"/>
    <x v="13"/>
    <s v="San Jose"/>
    <x v="0"/>
    <x v="1"/>
    <x v="7"/>
    <n v="16"/>
    <x v="32"/>
  </r>
  <r>
    <x v="424"/>
    <n v="61343"/>
    <x v="8"/>
    <x v="8"/>
    <s v="CrystalClear Hyaluronic Boost 30ml"/>
    <x v="1"/>
    <n v="100"/>
    <n v="19.100000000000001"/>
    <n v="1910.0000000000002"/>
    <n v="6.6"/>
    <n v="660"/>
    <n v="12.500000000000002"/>
    <n v="1250.0000000000002"/>
    <n v="0.65445026178010479"/>
    <s v="C0158"/>
    <s v="Octavia Quinn"/>
    <s v="Lauren King"/>
    <x v="4"/>
    <x v="18"/>
    <s v="Ames"/>
    <x v="3"/>
    <x v="1"/>
    <x v="7"/>
    <n v="17"/>
    <x v="32"/>
  </r>
  <r>
    <x v="424"/>
    <n v="61344"/>
    <x v="37"/>
    <x v="37"/>
    <s v="SunGuard Shield SPF 50+ 100ml"/>
    <x v="3"/>
    <n v="50"/>
    <n v="24.75"/>
    <n v="1237.5"/>
    <n v="7.75"/>
    <n v="387.5"/>
    <n v="17"/>
    <n v="850"/>
    <n v="0.68686868686868685"/>
    <s v="C0045"/>
    <s v="AuroraBlossom Essentials"/>
    <s v="Ashley Turner"/>
    <x v="2"/>
    <x v="13"/>
    <s v="Fresno"/>
    <x v="0"/>
    <x v="1"/>
    <x v="7"/>
    <n v="17"/>
    <x v="32"/>
  </r>
  <r>
    <x v="424"/>
    <n v="61345"/>
    <x v="20"/>
    <x v="20"/>
    <s v="VelvetSkin Renewing Scrub 100ml"/>
    <x v="7"/>
    <n v="100"/>
    <n v="20.849999999999998"/>
    <n v="2085"/>
    <n v="8.1999999999999993"/>
    <n v="820"/>
    <n v="12.649999999999999"/>
    <n v="1265"/>
    <n v="0.60671462829736211"/>
    <s v="C0103"/>
    <s v="ThunderSphere Corp."/>
    <s v="Ashley Turner"/>
    <x v="2"/>
    <x v="13"/>
    <s v="Riverside"/>
    <x v="0"/>
    <x v="1"/>
    <x v="7"/>
    <n v="17"/>
    <x v="32"/>
  </r>
  <r>
    <x v="424"/>
    <n v="61346"/>
    <x v="0"/>
    <x v="0"/>
    <s v="HydraBloom Hydrating Moisturizer 100ml"/>
    <x v="0"/>
    <n v="100"/>
    <n v="24.85"/>
    <n v="2485"/>
    <n v="7.75"/>
    <n v="775"/>
    <n v="17.100000000000001"/>
    <n v="1710"/>
    <n v="0.68812877263581484"/>
    <s v="C0026"/>
    <s v="Golden Aura Creations"/>
    <s v="Samuel Moore"/>
    <x v="0"/>
    <x v="0"/>
    <s v="Albuquerque"/>
    <x v="0"/>
    <x v="1"/>
    <x v="7"/>
    <n v="17"/>
    <x v="32"/>
  </r>
  <r>
    <x v="424"/>
    <n v="61347"/>
    <x v="2"/>
    <x v="2"/>
    <s v="TimelessElixir Anti-Wrinkle Serum 30m"/>
    <x v="1"/>
    <n v="150"/>
    <n v="25.3"/>
    <n v="3795"/>
    <n v="9.4"/>
    <n v="1410"/>
    <n v="15.9"/>
    <n v="2385"/>
    <n v="0.62845849802371545"/>
    <s v="C0075"/>
    <s v="Ignatius Flynn"/>
    <s v="Samuel Moore"/>
    <x v="0"/>
    <x v="1"/>
    <s v="Flagstaff"/>
    <x v="0"/>
    <x v="1"/>
    <x v="7"/>
    <n v="17"/>
    <x v="32"/>
  </r>
  <r>
    <x v="424"/>
    <n v="61348"/>
    <x v="23"/>
    <x v="23"/>
    <s v="RadiantGlow Gel Cleanser 50ml"/>
    <x v="2"/>
    <n v="150"/>
    <n v="4.7"/>
    <n v="705"/>
    <n v="2.2999999999999998"/>
    <n v="345"/>
    <n v="2.4000000000000004"/>
    <n v="360"/>
    <n v="0.51063829787234039"/>
    <s v="C0043"/>
    <s v="LuminousHue Cosmetix"/>
    <s v="Mia Hughes"/>
    <x v="2"/>
    <x v="13"/>
    <s v="Sacramento"/>
    <x v="0"/>
    <x v="1"/>
    <x v="7"/>
    <n v="17"/>
    <x v="32"/>
  </r>
  <r>
    <x v="424"/>
    <n v="61349"/>
    <x v="21"/>
    <x v="21"/>
    <s v="RadiantGlow Gel Cleanser 100ml"/>
    <x v="2"/>
    <n v="150"/>
    <n v="12.25"/>
    <n v="1837.5"/>
    <n v="4.45"/>
    <n v="667.5"/>
    <n v="7.8"/>
    <n v="1170"/>
    <n v="0.63673469387755099"/>
    <s v="C0012"/>
    <s v="Radiant Craft Incorporated"/>
    <s v="Samuel Moore"/>
    <x v="0"/>
    <x v="1"/>
    <s v="Phoenix"/>
    <x v="0"/>
    <x v="1"/>
    <x v="7"/>
    <n v="17"/>
    <x v="32"/>
  </r>
  <r>
    <x v="424"/>
    <n v="61350"/>
    <x v="4"/>
    <x v="4"/>
    <s v="HydraBloom Hydrating Moisturizer 50ml"/>
    <x v="0"/>
    <n v="100"/>
    <n v="14.95"/>
    <n v="1495"/>
    <n v="4.45"/>
    <n v="445"/>
    <n v="10.5"/>
    <n v="1050"/>
    <n v="0.7023411371237458"/>
    <s v="C0138"/>
    <s v="Leopold Caldwell"/>
    <s v="James Edwards"/>
    <x v="3"/>
    <x v="37"/>
    <s v="Jersey City"/>
    <x v="1"/>
    <x v="1"/>
    <x v="7"/>
    <n v="17"/>
    <x v="32"/>
  </r>
  <r>
    <x v="424"/>
    <n v="61351"/>
    <x v="4"/>
    <x v="4"/>
    <s v="HydraBloom Hydrating Moisturizer 50ml"/>
    <x v="0"/>
    <n v="150"/>
    <n v="14.95"/>
    <n v="2242.5"/>
    <n v="4.45"/>
    <n v="667.5"/>
    <n v="10.5"/>
    <n v="1575"/>
    <n v="0.7023411371237458"/>
    <s v="C0071"/>
    <s v="Cressida Steele"/>
    <s v="Matthew Walker"/>
    <x v="1"/>
    <x v="40"/>
    <s v="Nashville"/>
    <x v="2"/>
    <x v="1"/>
    <x v="7"/>
    <n v="17"/>
    <x v="32"/>
  </r>
  <r>
    <x v="424"/>
    <n v="61352"/>
    <x v="10"/>
    <x v="10"/>
    <s v="LuminousGlow Tinted Sunscreen 50ml"/>
    <x v="3"/>
    <n v="350"/>
    <n v="16.95"/>
    <n v="5932.5"/>
    <n v="5.2"/>
    <n v="1820"/>
    <n v="11.75"/>
    <n v="4112.5"/>
    <n v="0.69321533923303835"/>
    <s v="C0029"/>
    <s v="OpulentSilk Beauty"/>
    <s v="Samantha Mitchell"/>
    <x v="4"/>
    <x v="15"/>
    <s v="Louisville"/>
    <x v="2"/>
    <x v="1"/>
    <x v="7"/>
    <n v="17"/>
    <x v="32"/>
  </r>
  <r>
    <x v="425"/>
    <n v="61353"/>
    <x v="1"/>
    <x v="1"/>
    <s v="VitaGlow Brightening Serum 30ml"/>
    <x v="1"/>
    <n v="150"/>
    <n v="22.1"/>
    <n v="3315"/>
    <n v="7.6"/>
    <n v="1140"/>
    <n v="14.500000000000002"/>
    <n v="2175"/>
    <n v="0.65610859728506787"/>
    <s v="C0115"/>
    <s v="BlossomWhisper Cosmetics"/>
    <s v="Andrew Parker"/>
    <x v="3"/>
    <x v="46"/>
    <s v="Portland"/>
    <x v="1"/>
    <x v="1"/>
    <x v="7"/>
    <n v="18"/>
    <x v="32"/>
  </r>
  <r>
    <x v="425"/>
    <n v="61354"/>
    <x v="42"/>
    <x v="42"/>
    <s v="AquaFresh Hydrating Toner 200ml"/>
    <x v="4"/>
    <n v="200"/>
    <n v="19.600000000000001"/>
    <n v="3920.0000000000005"/>
    <n v="6.6"/>
    <n v="1320"/>
    <n v="13.000000000000002"/>
    <n v="2600.0000000000005"/>
    <n v="0.66326530612244905"/>
    <s v="C0006"/>
    <s v="Maeve Kingsley"/>
    <s v="Christopher Green"/>
    <x v="0"/>
    <x v="21"/>
    <s v="Las Vegas"/>
    <x v="0"/>
    <x v="1"/>
    <x v="7"/>
    <n v="18"/>
    <x v="32"/>
  </r>
  <r>
    <x v="425"/>
    <n v="61355"/>
    <x v="37"/>
    <x v="37"/>
    <s v="SunGuard Shield SPF 50+ 100ml"/>
    <x v="3"/>
    <n v="250"/>
    <n v="24.75"/>
    <n v="6187.5"/>
    <n v="7.75"/>
    <n v="1937.5"/>
    <n v="17"/>
    <n v="4250"/>
    <n v="0.68686868686868685"/>
    <s v="C0150"/>
    <s v="EmeraldHarbor Ventures"/>
    <s v="Emily Clarke"/>
    <x v="3"/>
    <x v="9"/>
    <s v="Greenville"/>
    <x v="2"/>
    <x v="1"/>
    <x v="7"/>
    <n v="18"/>
    <x v="32"/>
  </r>
  <r>
    <x v="425"/>
    <n v="61356"/>
    <x v="34"/>
    <x v="34"/>
    <s v="HydraBloom Hydrating Moisturizer 30ml"/>
    <x v="0"/>
    <n v="100"/>
    <n v="8.1"/>
    <n v="810"/>
    <n v="3.3"/>
    <n v="330"/>
    <n v="4.8"/>
    <n v="480"/>
    <n v="0.59259259259259256"/>
    <s v="C0092"/>
    <s v="Lucius Flynn"/>
    <s v="Matthew Walker"/>
    <x v="1"/>
    <x v="23"/>
    <s v="Savannah"/>
    <x v="2"/>
    <x v="1"/>
    <x v="7"/>
    <n v="18"/>
    <x v="32"/>
  </r>
  <r>
    <x v="425"/>
    <n v="61357"/>
    <x v="52"/>
    <x v="52"/>
    <s v="CalmBliss Soothing Toner 100ml"/>
    <x v="4"/>
    <n v="50"/>
    <n v="13"/>
    <n v="650"/>
    <n v="4.7"/>
    <n v="235"/>
    <n v="8.3000000000000007"/>
    <n v="415"/>
    <n v="0.63846153846153841"/>
    <s v="C0037"/>
    <s v="PureWhisper Essentials"/>
    <s v="Lauren King"/>
    <x v="4"/>
    <x v="18"/>
    <s v="Des Moines"/>
    <x v="3"/>
    <x v="1"/>
    <x v="7"/>
    <n v="18"/>
    <x v="32"/>
  </r>
  <r>
    <x v="425"/>
    <n v="61358"/>
    <x v="35"/>
    <x v="35"/>
    <s v="DreamSoothe Overnight Mask 50g"/>
    <x v="5"/>
    <n v="50"/>
    <n v="14.25"/>
    <n v="712.5"/>
    <n v="6.55"/>
    <n v="327.5"/>
    <n v="7.7"/>
    <n v="385"/>
    <n v="0.54035087719298247"/>
    <s v="C0061"/>
    <s v="Aurelia Quinn"/>
    <s v="Mia Hughes"/>
    <x v="2"/>
    <x v="13"/>
    <s v="Oakland"/>
    <x v="0"/>
    <x v="1"/>
    <x v="7"/>
    <n v="18"/>
    <x v="32"/>
  </r>
  <r>
    <x v="425"/>
    <n v="61359"/>
    <x v="37"/>
    <x v="37"/>
    <s v="SunGuard Shield SPF 50+ 100ml"/>
    <x v="3"/>
    <n v="300"/>
    <n v="24.75"/>
    <n v="7425"/>
    <n v="7.75"/>
    <n v="2325"/>
    <n v="17"/>
    <n v="5100"/>
    <n v="0.68686868686868685"/>
    <s v="C0108"/>
    <s v="DiamondAura Luxe Skincare"/>
    <s v="Michael Evans"/>
    <x v="1"/>
    <x v="10"/>
    <s v="Galveston"/>
    <x v="2"/>
    <x v="1"/>
    <x v="7"/>
    <n v="18"/>
    <x v="32"/>
  </r>
  <r>
    <x v="425"/>
    <n v="61360"/>
    <x v="60"/>
    <x v="60"/>
    <s v="ElixirMelt Makeup Remover Oil  200ml"/>
    <x v="6"/>
    <n v="100"/>
    <n v="19.850000000000001"/>
    <n v="1985.0000000000002"/>
    <n v="9"/>
    <n v="900"/>
    <n v="10.850000000000001"/>
    <n v="1085.0000000000002"/>
    <n v="0.54659949622166248"/>
    <s v="C0017"/>
    <s v="Seraphina Hart"/>
    <s v="David Carter"/>
    <x v="1"/>
    <x v="2"/>
    <s v="Buffalo"/>
    <x v="1"/>
    <x v="1"/>
    <x v="7"/>
    <n v="18"/>
    <x v="32"/>
  </r>
  <r>
    <x v="425"/>
    <n v="61361"/>
    <x v="20"/>
    <x v="20"/>
    <s v="VelvetSkin Renewing Scrub 100ml"/>
    <x v="7"/>
    <n v="100"/>
    <n v="20.849999999999998"/>
    <n v="2085"/>
    <n v="8.1999999999999993"/>
    <n v="820"/>
    <n v="12.649999999999999"/>
    <n v="1265"/>
    <n v="0.60671462829736211"/>
    <s v="C0096"/>
    <s v="DivinePearl Skincare"/>
    <s v="Christopher Green"/>
    <x v="0"/>
    <x v="35"/>
    <s v="Provo"/>
    <x v="0"/>
    <x v="1"/>
    <x v="7"/>
    <n v="18"/>
    <x v="32"/>
  </r>
  <r>
    <x v="425"/>
    <n v="61362"/>
    <x v="37"/>
    <x v="37"/>
    <s v="SunGuard Shield SPF 50+ 100ml"/>
    <x v="3"/>
    <n v="100"/>
    <n v="24.75"/>
    <n v="2475"/>
    <n v="7.75"/>
    <n v="775"/>
    <n v="17"/>
    <n v="1700"/>
    <n v="0.68686868686868685"/>
    <s v="C0052"/>
    <s v="OceanQuest Enterprises"/>
    <s v="Emily Clarke"/>
    <x v="3"/>
    <x v="9"/>
    <s v="Charleston"/>
    <x v="2"/>
    <x v="1"/>
    <x v="7"/>
    <n v="18"/>
    <x v="32"/>
  </r>
  <r>
    <x v="426"/>
    <n v="61363"/>
    <x v="39"/>
    <x v="39"/>
    <s v="SunGuard Shield SPF 50+ 50ml"/>
    <x v="3"/>
    <n v="100"/>
    <n v="14.45"/>
    <n v="1445"/>
    <n v="4.45"/>
    <n v="445"/>
    <n v="10"/>
    <n v="1000"/>
    <n v="0.69204152249134943"/>
    <s v="C0009"/>
    <s v="Imelda Sinclair"/>
    <s v="William Jenkins"/>
    <x v="3"/>
    <x v="6"/>
    <s v="Miami"/>
    <x v="2"/>
    <x v="1"/>
    <x v="7"/>
    <n v="19"/>
    <x v="32"/>
  </r>
  <r>
    <x v="426"/>
    <n v="61364"/>
    <x v="32"/>
    <x v="32"/>
    <s v="AquaFresh Hydrating Toner 150ml"/>
    <x v="4"/>
    <n v="200"/>
    <n v="14.95"/>
    <n v="2990"/>
    <n v="4.45"/>
    <n v="890"/>
    <n v="10.5"/>
    <n v="2100"/>
    <n v="0.7023411371237458"/>
    <s v="C0162"/>
    <s v="Malachai Hale"/>
    <s v="Olivia Harrison"/>
    <x v="3"/>
    <x v="14"/>
    <s v="Newport News"/>
    <x v="2"/>
    <x v="1"/>
    <x v="7"/>
    <n v="19"/>
    <x v="32"/>
  </r>
  <r>
    <x v="426"/>
    <n v="61365"/>
    <x v="23"/>
    <x v="23"/>
    <s v="RadiantGlow Gel Cleanser 50ml"/>
    <x v="2"/>
    <n v="50"/>
    <n v="4.7"/>
    <n v="235"/>
    <n v="2.2999999999999998"/>
    <n v="115"/>
    <n v="2.4000000000000004"/>
    <n v="120"/>
    <n v="0.51063829787234039"/>
    <s v="C0049"/>
    <s v="PinnacleSage Group"/>
    <s v="Ava Franklin"/>
    <x v="1"/>
    <x v="12"/>
    <s v="New Orleans"/>
    <x v="2"/>
    <x v="1"/>
    <x v="7"/>
    <n v="19"/>
    <x v="32"/>
  </r>
  <r>
    <x v="426"/>
    <n v="61366"/>
    <x v="14"/>
    <x v="14"/>
    <s v="DewDrop Hydration Sheet Mask"/>
    <x v="5"/>
    <n v="50"/>
    <n v="17.350000000000001"/>
    <n v="867.50000000000011"/>
    <n v="7.45"/>
    <n v="372.5"/>
    <n v="9.9000000000000021"/>
    <n v="495.00000000000011"/>
    <n v="0.57060518731988474"/>
    <s v="C0084"/>
    <s v="RadiantPetals Skincare"/>
    <s v="Joseph Simmons"/>
    <x v="4"/>
    <x v="28"/>
    <s v="Bismarck"/>
    <x v="3"/>
    <x v="1"/>
    <x v="7"/>
    <n v="19"/>
    <x v="32"/>
  </r>
  <r>
    <x v="426"/>
    <n v="61367"/>
    <x v="20"/>
    <x v="20"/>
    <s v="VelvetSkin Renewing Scrub 100ml"/>
    <x v="7"/>
    <n v="100"/>
    <n v="20.849999999999998"/>
    <n v="2085"/>
    <n v="8.1999999999999993"/>
    <n v="820"/>
    <n v="12.649999999999999"/>
    <n v="1265"/>
    <n v="0.60671462829736211"/>
    <s v="C0023"/>
    <s v="Rosy Hue Beauty"/>
    <s v="Benjamin Ingram"/>
    <x v="0"/>
    <x v="22"/>
    <s v="Boise"/>
    <x v="0"/>
    <x v="1"/>
    <x v="7"/>
    <n v="19"/>
    <x v="32"/>
  </r>
  <r>
    <x v="426"/>
    <n v="61368"/>
    <x v="14"/>
    <x v="14"/>
    <s v="DewDrop Hydration Sheet Mask"/>
    <x v="5"/>
    <n v="200"/>
    <n v="17.350000000000001"/>
    <n v="3470.0000000000005"/>
    <n v="7.45"/>
    <n v="1490"/>
    <n v="9.9000000000000021"/>
    <n v="1980.0000000000005"/>
    <n v="0.57060518731988474"/>
    <s v="C0132"/>
    <s v="OpalNectar Beauty"/>
    <s v="Mia Hughes"/>
    <x v="2"/>
    <x v="13"/>
    <s v="Santa Ana"/>
    <x v="0"/>
    <x v="1"/>
    <x v="7"/>
    <n v="19"/>
    <x v="32"/>
  </r>
  <r>
    <x v="426"/>
    <n v="61369"/>
    <x v="11"/>
    <x v="11"/>
    <s v="ClearSkies UV Defense SPF 30 100ml"/>
    <x v="3"/>
    <n v="50"/>
    <n v="32.549999999999997"/>
    <n v="1627.4999999999998"/>
    <n v="11.25"/>
    <n v="562.5"/>
    <n v="21.299999999999997"/>
    <n v="1064.9999999999998"/>
    <n v="0.65437788018433174"/>
    <s v="C0070"/>
    <s v="PurePetals Beauty"/>
    <s v="Nicholas Coleman"/>
    <x v="4"/>
    <x v="27"/>
    <s v="Lansing"/>
    <x v="3"/>
    <x v="1"/>
    <x v="7"/>
    <n v="19"/>
    <x v="32"/>
  </r>
  <r>
    <x v="426"/>
    <n v="61370"/>
    <x v="1"/>
    <x v="1"/>
    <s v="VitaGlow Brightening Serum 30ml"/>
    <x v="1"/>
    <n v="200"/>
    <n v="22.1"/>
    <n v="4420"/>
    <n v="7.6"/>
    <n v="1520"/>
    <n v="14.500000000000002"/>
    <n v="2900"/>
    <n v="0.65610859728506787"/>
    <s v="C0016"/>
    <s v="Griffin Maddox"/>
    <s v="Rachel Owens"/>
    <x v="4"/>
    <x v="16"/>
    <s v="Chicago"/>
    <x v="3"/>
    <x v="1"/>
    <x v="7"/>
    <n v="19"/>
    <x v="32"/>
  </r>
  <r>
    <x v="427"/>
    <n v="61371"/>
    <x v="29"/>
    <x v="29"/>
    <s v="VitaGlow Brightening Serum 15ml"/>
    <x v="1"/>
    <n v="50"/>
    <n v="16.25"/>
    <n v="812.5"/>
    <n v="6.2"/>
    <n v="310"/>
    <n v="10.050000000000001"/>
    <n v="502.5"/>
    <n v="0.61846153846153851"/>
    <s v="C0113"/>
    <s v="Evander Quinn"/>
    <s v="Andrew Parker"/>
    <x v="3"/>
    <x v="47"/>
    <s v="New Haven"/>
    <x v="1"/>
    <x v="1"/>
    <x v="7"/>
    <n v="20"/>
    <x v="33"/>
  </r>
  <r>
    <x v="427"/>
    <n v="61372"/>
    <x v="43"/>
    <x v="43"/>
    <s v="PureFoam Renewing Cleanser 50ml"/>
    <x v="2"/>
    <n v="200"/>
    <n v="7"/>
    <n v="1400"/>
    <n v="2.8"/>
    <n v="560"/>
    <n v="4.2"/>
    <n v="840"/>
    <n v="0.6"/>
    <s v="C0003"/>
    <s v="Rosy Flair Beauty"/>
    <s v="Elizabeth Young"/>
    <x v="2"/>
    <x v="13"/>
    <s v="Los Angeles"/>
    <x v="0"/>
    <x v="1"/>
    <x v="7"/>
    <n v="20"/>
    <x v="33"/>
  </r>
  <r>
    <x v="427"/>
    <n v="61373"/>
    <x v="2"/>
    <x v="2"/>
    <s v="TimelessElixir Anti-Wrinkle Serum 30m"/>
    <x v="1"/>
    <n v="100"/>
    <n v="25.3"/>
    <n v="2530"/>
    <n v="9.4"/>
    <n v="940"/>
    <n v="15.9"/>
    <n v="1590"/>
    <n v="0.62845849802371545"/>
    <s v="C0099"/>
    <s v="SolarCrest Corp."/>
    <s v="James Edwards"/>
    <x v="3"/>
    <x v="43"/>
    <s v="Harrisburg"/>
    <x v="1"/>
    <x v="1"/>
    <x v="7"/>
    <n v="20"/>
    <x v="33"/>
  </r>
  <r>
    <x v="427"/>
    <n v="61374"/>
    <x v="45"/>
    <x v="45"/>
    <s v="CrystalClear Hyaluronic Boost 50ml"/>
    <x v="1"/>
    <n v="150"/>
    <n v="29.65"/>
    <n v="4447.5"/>
    <n v="10.75"/>
    <n v="1612.5"/>
    <n v="18.899999999999999"/>
    <n v="2835"/>
    <n v="0.63743676222596968"/>
    <s v="C0056"/>
    <s v="Imogen West"/>
    <s v="Ava Franklin"/>
    <x v="1"/>
    <x v="33"/>
    <s v="Little Rock"/>
    <x v="2"/>
    <x v="1"/>
    <x v="7"/>
    <n v="20"/>
    <x v="33"/>
  </r>
  <r>
    <x v="427"/>
    <n v="61375"/>
    <x v="2"/>
    <x v="2"/>
    <s v="TimelessElixir Anti-Wrinkle Serum 30m"/>
    <x v="1"/>
    <n v="150"/>
    <n v="25.3"/>
    <n v="3795"/>
    <n v="9.4"/>
    <n v="1410"/>
    <n v="15.9"/>
    <n v="2385"/>
    <n v="0.62845849802371545"/>
    <s v="C0120"/>
    <s v="RadiantCrest Ventures"/>
    <s v="Ashley Turner"/>
    <x v="2"/>
    <x v="13"/>
    <s v="Anaheim"/>
    <x v="0"/>
    <x v="1"/>
    <x v="7"/>
    <n v="20"/>
    <x v="33"/>
  </r>
  <r>
    <x v="427"/>
    <n v="61376"/>
    <x v="1"/>
    <x v="1"/>
    <s v="VitaGlow Brightening Serum 30ml"/>
    <x v="1"/>
    <n v="200"/>
    <n v="22.1"/>
    <n v="4420"/>
    <n v="7.6"/>
    <n v="1520"/>
    <n v="14.500000000000002"/>
    <n v="2900"/>
    <n v="0.65610859728506787"/>
    <s v="C0199"/>
    <s v="Elara Monroe"/>
    <s v="Benjamin Ingram"/>
    <x v="0"/>
    <x v="38"/>
    <s v="Missoula"/>
    <x v="0"/>
    <x v="1"/>
    <x v="7"/>
    <n v="20"/>
    <x v="33"/>
  </r>
  <r>
    <x v="427"/>
    <n v="61377"/>
    <x v="1"/>
    <x v="1"/>
    <s v="VitaGlow Brightening Serum 30ml"/>
    <x v="1"/>
    <n v="50"/>
    <n v="22.1"/>
    <n v="1105"/>
    <n v="7.6"/>
    <n v="380"/>
    <n v="14.500000000000002"/>
    <n v="725"/>
    <n v="0.65610859728506787"/>
    <s v="C0035"/>
    <s v="CrystalMist Skincare"/>
    <s v="Daniel Nelson"/>
    <x v="0"/>
    <x v="30"/>
    <s v="Denver"/>
    <x v="0"/>
    <x v="1"/>
    <x v="7"/>
    <n v="20"/>
    <x v="33"/>
  </r>
  <r>
    <x v="427"/>
    <n v="61378"/>
    <x v="56"/>
    <x v="56"/>
    <s v="PureDerm Micro-Exfoliating Gel 100ml"/>
    <x v="7"/>
    <n v="50"/>
    <n v="24.349999999999998"/>
    <n v="1217.5"/>
    <n v="9.5500000000000007"/>
    <n v="477.5"/>
    <n v="14.799999999999997"/>
    <n v="740"/>
    <n v="0.6078028747433265"/>
    <s v="C0111"/>
    <s v="CelestialHarmony Essentials"/>
    <s v="Matthew Walker"/>
    <x v="1"/>
    <x v="40"/>
    <s v="Memphis"/>
    <x v="2"/>
    <x v="1"/>
    <x v="7"/>
    <n v="20"/>
    <x v="33"/>
  </r>
  <r>
    <x v="427"/>
    <n v="61379"/>
    <x v="23"/>
    <x v="23"/>
    <s v="RadiantGlow Gel Cleanser 50ml"/>
    <x v="2"/>
    <n v="200"/>
    <n v="4.7"/>
    <n v="940"/>
    <n v="2.2999999999999998"/>
    <n v="460"/>
    <n v="2.4000000000000004"/>
    <n v="480"/>
    <n v="0.51063829787234039"/>
    <s v="C0007"/>
    <s v="Orion Sterling"/>
    <s v="Jessica Foster"/>
    <x v="2"/>
    <x v="20"/>
    <s v="Anchorage"/>
    <x v="0"/>
    <x v="1"/>
    <x v="7"/>
    <n v="20"/>
    <x v="33"/>
  </r>
  <r>
    <x v="428"/>
    <n v="61380"/>
    <x v="51"/>
    <x v="51"/>
    <s v="SunGuard Shield SPF 50+ 30ml"/>
    <x v="3"/>
    <n v="250"/>
    <n v="9.9"/>
    <n v="2475"/>
    <n v="3.3"/>
    <n v="825"/>
    <n v="6.6000000000000005"/>
    <n v="1650"/>
    <n v="0.66666666666666663"/>
    <s v="C0143"/>
    <s v="PureAura Cosmetix"/>
    <s v="Michael Evans"/>
    <x v="1"/>
    <x v="10"/>
    <s v="Plano"/>
    <x v="2"/>
    <x v="1"/>
    <x v="7"/>
    <n v="23"/>
    <x v="33"/>
  </r>
  <r>
    <x v="428"/>
    <n v="61381"/>
    <x v="23"/>
    <x v="23"/>
    <s v="RadiantGlow Gel Cleanser 50ml"/>
    <x v="2"/>
    <n v="50"/>
    <n v="4.7"/>
    <n v="235"/>
    <n v="2.2999999999999998"/>
    <n v="115"/>
    <n v="2.4000000000000004"/>
    <n v="120"/>
    <n v="0.51063829787234039"/>
    <s v="C0080"/>
    <s v="EternalGlow Essentials"/>
    <s v="Samantha Mitchell"/>
    <x v="4"/>
    <x v="17"/>
    <s v="Cincinnati"/>
    <x v="3"/>
    <x v="1"/>
    <x v="7"/>
    <n v="23"/>
    <x v="33"/>
  </r>
  <r>
    <x v="428"/>
    <n v="61382"/>
    <x v="10"/>
    <x v="10"/>
    <s v="LuminousGlow Tinted Sunscreen 50ml"/>
    <x v="3"/>
    <n v="250"/>
    <n v="16.95"/>
    <n v="4237.5"/>
    <n v="5.2"/>
    <n v="1300"/>
    <n v="11.75"/>
    <n v="2937.5"/>
    <n v="0.69321533923303835"/>
    <s v="C0024"/>
    <s v="Moonlight Grace Essentials"/>
    <s v="Jessica Foster"/>
    <x v="2"/>
    <x v="20"/>
    <s v="Nome"/>
    <x v="0"/>
    <x v="1"/>
    <x v="7"/>
    <n v="23"/>
    <x v="33"/>
  </r>
  <r>
    <x v="428"/>
    <n v="61383"/>
    <x v="21"/>
    <x v="21"/>
    <s v="RadiantGlow Gel Cleanser 100ml"/>
    <x v="2"/>
    <n v="150"/>
    <n v="12.25"/>
    <n v="1837.5"/>
    <n v="4.45"/>
    <n v="667.5"/>
    <n v="7.8"/>
    <n v="1170"/>
    <n v="0.63673469387755099"/>
    <s v="C0149"/>
    <s v="QuantumSphere Corp."/>
    <s v="Nicholas Coleman"/>
    <x v="4"/>
    <x v="34"/>
    <s v="South Bend"/>
    <x v="3"/>
    <x v="1"/>
    <x v="7"/>
    <n v="23"/>
    <x v="33"/>
  </r>
  <r>
    <x v="428"/>
    <n v="61384"/>
    <x v="33"/>
    <x v="33"/>
    <s v="GlowRevive Detox Clay Mask 100g"/>
    <x v="5"/>
    <n v="50"/>
    <n v="18.95"/>
    <n v="947.5"/>
    <n v="8.1999999999999993"/>
    <n v="410"/>
    <n v="10.75"/>
    <n v="537.5"/>
    <n v="0.56728232189973615"/>
    <s v="C0041"/>
    <s v="Cassiopeia Dawson"/>
    <s v="Benjamin Lawson"/>
    <x v="1"/>
    <x v="5"/>
    <s v="Oklahoma City"/>
    <x v="2"/>
    <x v="1"/>
    <x v="7"/>
    <n v="23"/>
    <x v="33"/>
  </r>
  <r>
    <x v="428"/>
    <n v="61385"/>
    <x v="21"/>
    <x v="21"/>
    <s v="RadiantGlow Gel Cleanser 100ml"/>
    <x v="2"/>
    <n v="200"/>
    <n v="12.25"/>
    <n v="2450"/>
    <n v="4.45"/>
    <n v="890"/>
    <n v="7.8"/>
    <n v="1560"/>
    <n v="0.63673469387755099"/>
    <s v="C0086"/>
    <s v="SparklingNova Corp."/>
    <s v="Jennifer Adams"/>
    <x v="1"/>
    <x v="10"/>
    <s v="Amarillo"/>
    <x v="2"/>
    <x v="1"/>
    <x v="7"/>
    <n v="23"/>
    <x v="33"/>
  </r>
  <r>
    <x v="428"/>
    <n v="61386"/>
    <x v="19"/>
    <x v="19"/>
    <s v="ClearSkies UV Defense SPF 30 30ml"/>
    <x v="3"/>
    <n v="50"/>
    <n v="11.299999999999999"/>
    <n v="565"/>
    <n v="4.7"/>
    <n v="235"/>
    <n v="6.5999999999999988"/>
    <n v="330"/>
    <n v="0.58407079646017701"/>
    <s v="C0163"/>
    <s v="SilverFlare Technologies"/>
    <s v="Rachel Owens"/>
    <x v="4"/>
    <x v="31"/>
    <s v="Green Bay"/>
    <x v="3"/>
    <x v="1"/>
    <x v="7"/>
    <n v="23"/>
    <x v="33"/>
  </r>
  <r>
    <x v="428"/>
    <n v="61387"/>
    <x v="48"/>
    <x v="48"/>
    <s v="CrystalGlow Gentle Exfoliator 150ml"/>
    <x v="7"/>
    <n v="50"/>
    <n v="24.75"/>
    <n v="1237.5"/>
    <n v="10.75"/>
    <n v="537.5"/>
    <n v="14"/>
    <n v="700"/>
    <n v="0.56565656565656564"/>
    <s v="C0019"/>
    <s v="Delilah Prescott"/>
    <s v="Benjamin Lawson"/>
    <x v="1"/>
    <x v="25"/>
    <s v="Kansas City"/>
    <x v="3"/>
    <x v="1"/>
    <x v="7"/>
    <n v="23"/>
    <x v="33"/>
  </r>
  <r>
    <x v="428"/>
    <n v="61388"/>
    <x v="0"/>
    <x v="0"/>
    <s v="HydraBloom Hydrating Moisturizer 100ml"/>
    <x v="0"/>
    <n v="150"/>
    <n v="24.85"/>
    <n v="3727.5"/>
    <n v="7.75"/>
    <n v="1162.5"/>
    <n v="17.100000000000001"/>
    <n v="2565"/>
    <n v="0.68812877263581484"/>
    <s v="C0126"/>
    <s v="Seraphim Holloway"/>
    <s v="Olivia Harrison"/>
    <x v="3"/>
    <x v="39"/>
    <s v="Dover"/>
    <x v="2"/>
    <x v="1"/>
    <x v="7"/>
    <n v="23"/>
    <x v="33"/>
  </r>
  <r>
    <x v="428"/>
    <n v="61389"/>
    <x v="10"/>
    <x v="10"/>
    <s v="LuminousGlow Tinted Sunscreen 50ml"/>
    <x v="3"/>
    <n v="100"/>
    <n v="16.95"/>
    <n v="1695"/>
    <n v="5.2"/>
    <n v="520"/>
    <n v="11.75"/>
    <n v="1175"/>
    <n v="0.69321533923303835"/>
    <s v="C0059"/>
    <s v="Eamon Kingsley"/>
    <s v="James Edwards"/>
    <x v="3"/>
    <x v="37"/>
    <s v="Newark"/>
    <x v="1"/>
    <x v="1"/>
    <x v="7"/>
    <n v="23"/>
    <x v="33"/>
  </r>
  <r>
    <x v="428"/>
    <n v="61390"/>
    <x v="4"/>
    <x v="4"/>
    <s v="HydraBloom Hydrating Moisturizer 50ml"/>
    <x v="0"/>
    <n v="100"/>
    <n v="14.95"/>
    <n v="1495"/>
    <n v="4.45"/>
    <n v="445"/>
    <n v="10.5"/>
    <n v="1050"/>
    <n v="0.7023411371237458"/>
    <s v="C0124"/>
    <s v="CrystalSkin Elegance"/>
    <s v="Benjamin Ingram"/>
    <x v="0"/>
    <x v="22"/>
    <s v="Coeur d'Alene"/>
    <x v="0"/>
    <x v="1"/>
    <x v="7"/>
    <n v="23"/>
    <x v="33"/>
  </r>
  <r>
    <x v="429"/>
    <n v="61391"/>
    <x v="0"/>
    <x v="0"/>
    <s v="HydraBloom Hydrating Moisturizer 100ml"/>
    <x v="0"/>
    <n v="150"/>
    <n v="24.85"/>
    <n v="3727.5"/>
    <n v="7.75"/>
    <n v="1162.5"/>
    <n v="17.100000000000001"/>
    <n v="2565"/>
    <n v="0.68812877263581484"/>
    <s v="C0020"/>
    <s v="Lyric Davenport"/>
    <s v="Elizabeth Young"/>
    <x v="2"/>
    <x v="13"/>
    <s v="San Diego"/>
    <x v="0"/>
    <x v="1"/>
    <x v="7"/>
    <n v="24"/>
    <x v="33"/>
  </r>
  <r>
    <x v="429"/>
    <n v="61392"/>
    <x v="18"/>
    <x v="18"/>
    <s v="PurePurge Micellar Cleansing Water 100ml"/>
    <x v="6"/>
    <n v="100"/>
    <n v="3.9"/>
    <n v="390"/>
    <n v="2.2999999999999998"/>
    <n v="230"/>
    <n v="1.6"/>
    <n v="160"/>
    <n v="0.41025641025641024"/>
    <s v="C0068"/>
    <s v="IvoryRadiance Cosmetix"/>
    <s v="Olivia Harrison"/>
    <x v="3"/>
    <x v="7"/>
    <s v="Annapolis"/>
    <x v="2"/>
    <x v="1"/>
    <x v="7"/>
    <n v="24"/>
    <x v="33"/>
  </r>
  <r>
    <x v="429"/>
    <n v="61393"/>
    <x v="23"/>
    <x v="23"/>
    <s v="RadiantGlow Gel Cleanser 50ml"/>
    <x v="2"/>
    <n v="50"/>
    <n v="4.7"/>
    <n v="235"/>
    <n v="2.2999999999999998"/>
    <n v="115"/>
    <n v="2.4000000000000004"/>
    <n v="120"/>
    <n v="0.51063829787234039"/>
    <s v="C0132"/>
    <s v="OpalNectar Beauty"/>
    <s v="Mia Hughes"/>
    <x v="2"/>
    <x v="13"/>
    <s v="Santa Ana"/>
    <x v="0"/>
    <x v="1"/>
    <x v="7"/>
    <n v="24"/>
    <x v="33"/>
  </r>
  <r>
    <x v="429"/>
    <n v="61394"/>
    <x v="1"/>
    <x v="1"/>
    <s v="VitaGlow Brightening Serum 30ml"/>
    <x v="1"/>
    <n v="100"/>
    <n v="22.1"/>
    <n v="2210"/>
    <n v="7.6"/>
    <n v="760"/>
    <n v="14.500000000000002"/>
    <n v="1450"/>
    <n v="0.65610859728506787"/>
    <s v="C0078"/>
    <s v="CosmoLink Incorporated"/>
    <s v="William Jenkins"/>
    <x v="3"/>
    <x v="6"/>
    <s v="Jacksonville"/>
    <x v="2"/>
    <x v="1"/>
    <x v="7"/>
    <n v="24"/>
    <x v="33"/>
  </r>
  <r>
    <x v="429"/>
    <n v="61395"/>
    <x v="2"/>
    <x v="2"/>
    <s v="TimelessElixir Anti-Wrinkle Serum 30m"/>
    <x v="1"/>
    <n v="100"/>
    <n v="25.3"/>
    <n v="2530"/>
    <n v="9.4"/>
    <n v="940"/>
    <n v="15.9"/>
    <n v="1590"/>
    <n v="0.62845849802371545"/>
    <s v="C0026"/>
    <s v="Golden Aura Creations"/>
    <s v="Samuel Moore"/>
    <x v="0"/>
    <x v="0"/>
    <s v="Albuquerque"/>
    <x v="0"/>
    <x v="1"/>
    <x v="7"/>
    <n v="24"/>
    <x v="33"/>
  </r>
  <r>
    <x v="429"/>
    <n v="61396"/>
    <x v="52"/>
    <x v="52"/>
    <s v="CalmBliss Soothing Toner 100ml"/>
    <x v="4"/>
    <n v="50"/>
    <n v="13"/>
    <n v="650"/>
    <n v="4.7"/>
    <n v="235"/>
    <n v="8.3000000000000007"/>
    <n v="415"/>
    <n v="0.63846153846153841"/>
    <s v="C0101"/>
    <s v="TechnoCraft Corp."/>
    <s v="Samuel Moore"/>
    <x v="0"/>
    <x v="0"/>
    <s v="Roswell"/>
    <x v="0"/>
    <x v="1"/>
    <x v="7"/>
    <n v="24"/>
    <x v="33"/>
  </r>
  <r>
    <x v="429"/>
    <n v="61397"/>
    <x v="3"/>
    <x v="3"/>
    <s v="RadiantGlow Gel Cleanser 200ml"/>
    <x v="2"/>
    <n v="150"/>
    <n v="20.350000000000001"/>
    <n v="3052.5"/>
    <n v="7.75"/>
    <n v="1162.5"/>
    <n v="12.600000000000001"/>
    <n v="1890"/>
    <n v="0.61916461916461918"/>
    <s v="C0055"/>
    <s v="TimelessAura Luxe Skincare"/>
    <s v="Samantha Mitchell"/>
    <x v="4"/>
    <x v="32"/>
    <s v="Charleston"/>
    <x v="2"/>
    <x v="1"/>
    <x v="7"/>
    <n v="24"/>
    <x v="33"/>
  </r>
  <r>
    <x v="429"/>
    <n v="61398"/>
    <x v="21"/>
    <x v="21"/>
    <s v="RadiantGlow Gel Cleanser 100ml"/>
    <x v="2"/>
    <n v="100"/>
    <n v="12.25"/>
    <n v="1225"/>
    <n v="4.45"/>
    <n v="445"/>
    <n v="7.8"/>
    <n v="780"/>
    <n v="0.63673469387755099"/>
    <s v="C0087"/>
    <s v="QuantumRise Corp."/>
    <s v="Daniel Nelson"/>
    <x v="0"/>
    <x v="30"/>
    <s v="Colorado Springs"/>
    <x v="0"/>
    <x v="1"/>
    <x v="7"/>
    <n v="24"/>
    <x v="33"/>
  </r>
  <r>
    <x v="429"/>
    <n v="61399"/>
    <x v="21"/>
    <x v="21"/>
    <s v="RadiantGlow Gel Cleanser 100ml"/>
    <x v="2"/>
    <n v="150"/>
    <n v="12.25"/>
    <n v="1837.5"/>
    <n v="4.45"/>
    <n v="667.5"/>
    <n v="7.8"/>
    <n v="1170"/>
    <n v="0.63673469387755099"/>
    <s v="C0030"/>
    <s v="BlossomRadiance Essentials"/>
    <s v="Michael Evans"/>
    <x v="1"/>
    <x v="10"/>
    <s v="San Antonio"/>
    <x v="2"/>
    <x v="1"/>
    <x v="7"/>
    <n v="24"/>
    <x v="33"/>
  </r>
  <r>
    <x v="429"/>
    <n v="61400"/>
    <x v="11"/>
    <x v="11"/>
    <s v="ClearSkies UV Defense SPF 30 100ml"/>
    <x v="3"/>
    <n v="150"/>
    <n v="32.549999999999997"/>
    <n v="4882.5"/>
    <n v="11.25"/>
    <n v="1687.5"/>
    <n v="21.299999999999997"/>
    <n v="3195"/>
    <n v="0.65437788018433185"/>
    <s v="C0154"/>
    <s v="AuroraMist Essentials"/>
    <s v="Victoria Reed"/>
    <x v="2"/>
    <x v="4"/>
    <s v="Bend"/>
    <x v="0"/>
    <x v="1"/>
    <x v="7"/>
    <n v="24"/>
    <x v="33"/>
  </r>
  <r>
    <x v="429"/>
    <n v="61401"/>
    <x v="43"/>
    <x v="43"/>
    <s v="PureFoam Renewing Cleanser 50ml"/>
    <x v="2"/>
    <n v="200"/>
    <n v="7"/>
    <n v="1400"/>
    <n v="2.8"/>
    <n v="560"/>
    <n v="4.2"/>
    <n v="840"/>
    <n v="0.6"/>
    <s v="C0005"/>
    <s v="Rylan Callahan"/>
    <s v="Michael Evans"/>
    <x v="1"/>
    <x v="10"/>
    <s v="Houston"/>
    <x v="2"/>
    <x v="1"/>
    <x v="7"/>
    <n v="24"/>
    <x v="33"/>
  </r>
  <r>
    <x v="430"/>
    <n v="61402"/>
    <x v="10"/>
    <x v="10"/>
    <s v="LuminousGlow Tinted Sunscreen 50ml"/>
    <x v="3"/>
    <n v="50"/>
    <n v="16.95"/>
    <n v="847.5"/>
    <n v="5.2"/>
    <n v="260"/>
    <n v="11.75"/>
    <n v="587.5"/>
    <n v="0.69321533923303835"/>
    <s v="C0137"/>
    <s v="Octavia Sterling"/>
    <s v="Benjamin Lawson"/>
    <x v="1"/>
    <x v="5"/>
    <s v="Tulsa"/>
    <x v="2"/>
    <x v="1"/>
    <x v="7"/>
    <n v="25"/>
    <x v="33"/>
  </r>
  <r>
    <x v="430"/>
    <n v="61403"/>
    <x v="14"/>
    <x v="14"/>
    <s v="DewDrop Hydration Sheet Mask"/>
    <x v="5"/>
    <n v="100"/>
    <n v="17.350000000000001"/>
    <n v="1735.0000000000002"/>
    <n v="7.45"/>
    <n v="745"/>
    <n v="9.9000000000000021"/>
    <n v="990.00000000000023"/>
    <n v="0.57060518731988474"/>
    <s v="C0011"/>
    <s v="Celestial Silk Luxe Skincare"/>
    <s v="Joseph Simmons"/>
    <x v="4"/>
    <x v="19"/>
    <s v="Minneapolis"/>
    <x v="3"/>
    <x v="1"/>
    <x v="7"/>
    <n v="25"/>
    <x v="33"/>
  </r>
  <r>
    <x v="430"/>
    <n v="61404"/>
    <x v="22"/>
    <x v="22"/>
    <s v="PurePurge Micellar Cleansing Water 150ml"/>
    <x v="6"/>
    <n v="50"/>
    <n v="10.050000000000001"/>
    <n v="502.50000000000006"/>
    <n v="4.45"/>
    <n v="222.5"/>
    <n v="5.6000000000000005"/>
    <n v="280.00000000000006"/>
    <n v="0.55721393034825872"/>
    <s v="C0040"/>
    <s v="Atticus Quinn"/>
    <s v="Emily Clarke"/>
    <x v="3"/>
    <x v="29"/>
    <s v="Charlotte"/>
    <x v="2"/>
    <x v="1"/>
    <x v="7"/>
    <n v="25"/>
    <x v="33"/>
  </r>
  <r>
    <x v="430"/>
    <n v="61405"/>
    <x v="20"/>
    <x v="20"/>
    <s v="VelvetSkin Renewing Scrub 100ml"/>
    <x v="7"/>
    <n v="100"/>
    <n v="20.849999999999998"/>
    <n v="2085"/>
    <n v="8.1999999999999993"/>
    <n v="820"/>
    <n v="12.649999999999999"/>
    <n v="1265"/>
    <n v="0.60671462829736211"/>
    <s v="C0072"/>
    <s v="BlossomLuxe Essentials"/>
    <s v="James Edwards"/>
    <x v="3"/>
    <x v="43"/>
    <s v="Philadelphia"/>
    <x v="1"/>
    <x v="1"/>
    <x v="7"/>
    <n v="25"/>
    <x v="33"/>
  </r>
  <r>
    <x v="430"/>
    <n v="61406"/>
    <x v="43"/>
    <x v="43"/>
    <s v="PureFoam Renewing Cleanser 50ml"/>
    <x v="2"/>
    <n v="150"/>
    <n v="7"/>
    <n v="1050"/>
    <n v="2.8"/>
    <n v="420"/>
    <n v="4.2"/>
    <n v="630"/>
    <n v="0.6"/>
    <s v="C0117"/>
    <s v="VelvetDream Creations"/>
    <s v="Jennifer Adams"/>
    <x v="1"/>
    <x v="10"/>
    <s v="Waco"/>
    <x v="2"/>
    <x v="1"/>
    <x v="7"/>
    <n v="25"/>
    <x v="33"/>
  </r>
  <r>
    <x v="430"/>
    <n v="61407"/>
    <x v="11"/>
    <x v="11"/>
    <s v="ClearSkies UV Defense SPF 30 100ml"/>
    <x v="3"/>
    <n v="100"/>
    <n v="32.549999999999997"/>
    <n v="3254.9999999999995"/>
    <n v="11.25"/>
    <n v="1125"/>
    <n v="21.299999999999997"/>
    <n v="2129.9999999999995"/>
    <n v="0.65437788018433174"/>
    <s v="C0046"/>
    <s v="CrimsonPeak Ventures"/>
    <s v="Michael Evans"/>
    <x v="1"/>
    <x v="10"/>
    <s v="Fort Worth"/>
    <x v="2"/>
    <x v="1"/>
    <x v="7"/>
    <n v="25"/>
    <x v="33"/>
  </r>
  <r>
    <x v="430"/>
    <n v="61408"/>
    <x v="4"/>
    <x v="4"/>
    <s v="HydraBloom Hydrating Moisturizer 50ml"/>
    <x v="0"/>
    <n v="50"/>
    <n v="14.95"/>
    <n v="747.5"/>
    <n v="4.45"/>
    <n v="222.5"/>
    <n v="10.5"/>
    <n v="525"/>
    <n v="0.7023411371237458"/>
    <s v="C0104"/>
    <s v="PearlSilk Beauty"/>
    <s v="Ava Franklin"/>
    <x v="1"/>
    <x v="12"/>
    <s v="Baton Rouge"/>
    <x v="2"/>
    <x v="1"/>
    <x v="7"/>
    <n v="25"/>
    <x v="33"/>
  </r>
  <r>
    <x v="430"/>
    <n v="61409"/>
    <x v="2"/>
    <x v="2"/>
    <s v="TimelessElixir Anti-Wrinkle Serum 30m"/>
    <x v="1"/>
    <n v="100"/>
    <n v="25.3"/>
    <n v="2530"/>
    <n v="9.4"/>
    <n v="940"/>
    <n v="15.9"/>
    <n v="1590"/>
    <n v="0.62845849802371545"/>
    <s v="C0021"/>
    <s v="Horizon Luxe Ventures"/>
    <s v="William Jenkins"/>
    <x v="3"/>
    <x v="6"/>
    <s v="Orlando"/>
    <x v="2"/>
    <x v="1"/>
    <x v="7"/>
    <n v="25"/>
    <x v="33"/>
  </r>
  <r>
    <x v="430"/>
    <n v="61410"/>
    <x v="8"/>
    <x v="8"/>
    <s v="CrystalClear Hyaluronic Boost 30ml"/>
    <x v="1"/>
    <n v="100"/>
    <n v="19.100000000000001"/>
    <n v="1910.0000000000002"/>
    <n v="6.6"/>
    <n v="660"/>
    <n v="12.500000000000002"/>
    <n v="1250.0000000000002"/>
    <n v="0.65445026178010479"/>
    <s v="C0066"/>
    <s v="MoonlitBloom Creations"/>
    <s v="Daniel Nelson"/>
    <x v="0"/>
    <x v="3"/>
    <s v="Gillette"/>
    <x v="0"/>
    <x v="1"/>
    <x v="7"/>
    <n v="25"/>
    <x v="33"/>
  </r>
  <r>
    <x v="430"/>
    <n v="61411"/>
    <x v="37"/>
    <x v="37"/>
    <s v="SunGuard Shield SPF 50+ 100ml"/>
    <x v="3"/>
    <n v="50"/>
    <n v="24.75"/>
    <n v="1237.5"/>
    <n v="7.75"/>
    <n v="387.5"/>
    <n v="17"/>
    <n v="850"/>
    <n v="0.68686868686868685"/>
    <s v="C0141"/>
    <s v="FusionQuest Incorporated"/>
    <s v="William Jenkins"/>
    <x v="3"/>
    <x v="6"/>
    <s v="St. Petersburg"/>
    <x v="2"/>
    <x v="1"/>
    <x v="7"/>
    <n v="25"/>
    <x v="33"/>
  </r>
  <r>
    <x v="431"/>
    <n v="61412"/>
    <x v="10"/>
    <x v="10"/>
    <s v="LuminousGlow Tinted Sunscreen 50ml"/>
    <x v="3"/>
    <n v="150"/>
    <n v="16.95"/>
    <n v="2542.5"/>
    <n v="5.2"/>
    <n v="780"/>
    <n v="11.75"/>
    <n v="1762.5"/>
    <n v="0.69321533923303835"/>
    <s v="C0061"/>
    <s v="Aurelia Quinn"/>
    <s v="Mia Hughes"/>
    <x v="2"/>
    <x v="13"/>
    <s v="Oakland"/>
    <x v="0"/>
    <x v="1"/>
    <x v="7"/>
    <n v="26"/>
    <x v="33"/>
  </r>
  <r>
    <x v="431"/>
    <n v="61413"/>
    <x v="38"/>
    <x v="38"/>
    <s v="CrystalGlow Gentle Exfoliator 100ml"/>
    <x v="7"/>
    <n v="100"/>
    <n v="19.95"/>
    <n v="1995"/>
    <n v="7.45"/>
    <n v="745"/>
    <n v="12.5"/>
    <n v="1250"/>
    <n v="0.62656641604010022"/>
    <s v="C0036"/>
    <s v="MoonlightHarbor Beauty"/>
    <s v="Rachel Owens"/>
    <x v="4"/>
    <x v="31"/>
    <s v="Milwaukee"/>
    <x v="3"/>
    <x v="1"/>
    <x v="7"/>
    <n v="26"/>
    <x v="33"/>
  </r>
  <r>
    <x v="431"/>
    <n v="61414"/>
    <x v="36"/>
    <x v="36"/>
    <s v="CrystalGlow Gentle Exfoliator 50ml"/>
    <x v="7"/>
    <n v="150"/>
    <n v="14.15"/>
    <n v="2122.5"/>
    <n v="5.45"/>
    <n v="817.5"/>
    <n v="8.6999999999999993"/>
    <n v="1305"/>
    <n v="0.61484098939929333"/>
    <s v="C0058"/>
    <s v="Octavia Tate"/>
    <s v="Andrew Parker"/>
    <x v="3"/>
    <x v="36"/>
    <s v="Burlington"/>
    <x v="1"/>
    <x v="1"/>
    <x v="7"/>
    <n v="26"/>
    <x v="33"/>
  </r>
  <r>
    <x v="431"/>
    <n v="61415"/>
    <x v="31"/>
    <x v="31"/>
    <s v="TimelessElixir Anti-Wrinkle Serum 15ml"/>
    <x v="1"/>
    <n v="50"/>
    <n v="19.349999999999998"/>
    <n v="967.49999999999989"/>
    <n v="7.55"/>
    <n v="377.5"/>
    <n v="11.799999999999997"/>
    <n v="589.99999999999989"/>
    <n v="0.60981912144702832"/>
    <s v="C0081"/>
    <s v="SecretSapphire Creations"/>
    <s v="David Carter"/>
    <x v="1"/>
    <x v="2"/>
    <s v="Syracuse"/>
    <x v="1"/>
    <x v="1"/>
    <x v="7"/>
    <n v="26"/>
    <x v="33"/>
  </r>
  <r>
    <x v="431"/>
    <n v="61416"/>
    <x v="63"/>
    <x v="63"/>
    <s v="LuxeSilk Oil Cleansing Essence 100 ml"/>
    <x v="2"/>
    <n v="100"/>
    <n v="15.45"/>
    <n v="1545"/>
    <n v="6.55"/>
    <n v="655"/>
    <n v="8.8999999999999986"/>
    <n v="890"/>
    <n v="0.57605177993527512"/>
    <s v="C0013"/>
    <s v="Seraphina Sinclair"/>
    <s v="Jessica Foster"/>
    <x v="2"/>
    <x v="20"/>
    <s v="Wasilla"/>
    <x v="0"/>
    <x v="1"/>
    <x v="7"/>
    <n v="26"/>
    <x v="33"/>
  </r>
  <r>
    <x v="431"/>
    <n v="61417"/>
    <x v="45"/>
    <x v="45"/>
    <s v="CrystalClear Hyaluronic Boost 50ml"/>
    <x v="1"/>
    <n v="200"/>
    <n v="29.65"/>
    <n v="5930"/>
    <n v="10.75"/>
    <n v="2150"/>
    <n v="18.899999999999999"/>
    <n v="3780"/>
    <n v="0.63743676222596968"/>
    <s v="C0112"/>
    <s v="Zara Winters"/>
    <s v="Olivia Harrison"/>
    <x v="3"/>
    <x v="14"/>
    <s v="Norfolk"/>
    <x v="2"/>
    <x v="1"/>
    <x v="7"/>
    <n v="26"/>
    <x v="33"/>
  </r>
  <r>
    <x v="431"/>
    <n v="61418"/>
    <x v="10"/>
    <x v="10"/>
    <s v="LuminousGlow Tinted Sunscreen 50ml"/>
    <x v="3"/>
    <n v="50"/>
    <n v="16.95"/>
    <n v="847.5"/>
    <n v="5.2"/>
    <n v="260"/>
    <n v="11.75"/>
    <n v="587.5"/>
    <n v="0.69321533923303835"/>
    <s v="C0064"/>
    <s v="DiamondElegance Beauty"/>
    <s v="Jessica Foster"/>
    <x v="2"/>
    <x v="20"/>
    <s v="Kodiak"/>
    <x v="0"/>
    <x v="1"/>
    <x v="7"/>
    <n v="26"/>
    <x v="33"/>
  </r>
  <r>
    <x v="431"/>
    <n v="61419"/>
    <x v="0"/>
    <x v="0"/>
    <s v="HydraBloom Hydrating Moisturizer 100ml"/>
    <x v="0"/>
    <n v="200"/>
    <n v="24.85"/>
    <n v="4970"/>
    <n v="7.75"/>
    <n v="1550"/>
    <n v="17.100000000000001"/>
    <n v="3420"/>
    <n v="0.68812877263581484"/>
    <s v="C0018"/>
    <s v="Lucian Kingsley"/>
    <s v="Lauren King"/>
    <x v="4"/>
    <x v="11"/>
    <s v="Sioux Falls"/>
    <x v="3"/>
    <x v="1"/>
    <x v="7"/>
    <n v="26"/>
    <x v="33"/>
  </r>
  <r>
    <x v="432"/>
    <n v="61420"/>
    <x v="37"/>
    <x v="37"/>
    <s v="SunGuard Shield SPF 50+ 100ml"/>
    <x v="3"/>
    <n v="100"/>
    <n v="24.75"/>
    <n v="2475"/>
    <n v="7.75"/>
    <n v="775"/>
    <n v="17"/>
    <n v="1700"/>
    <n v="0.68686868686868685"/>
    <s v="C0098"/>
    <s v="Persephone Harper"/>
    <s v="Benjamin Lawson"/>
    <x v="1"/>
    <x v="8"/>
    <s v="Springfield"/>
    <x v="3"/>
    <x v="1"/>
    <x v="7"/>
    <n v="27"/>
    <x v="34"/>
  </r>
  <r>
    <x v="432"/>
    <n v="61421"/>
    <x v="18"/>
    <x v="18"/>
    <s v="PurePurge Micellar Cleansing Water 100ml"/>
    <x v="6"/>
    <n v="100"/>
    <n v="3.9"/>
    <n v="390"/>
    <n v="2.2999999999999998"/>
    <n v="230"/>
    <n v="1.6"/>
    <n v="160"/>
    <n v="0.41025641025641024"/>
    <s v="C0043"/>
    <s v="LuminousHue Cosmetix"/>
    <s v="Mia Hughes"/>
    <x v="2"/>
    <x v="13"/>
    <s v="Sacramento"/>
    <x v="0"/>
    <x v="1"/>
    <x v="7"/>
    <n v="27"/>
    <x v="34"/>
  </r>
  <r>
    <x v="432"/>
    <n v="61422"/>
    <x v="13"/>
    <x v="13"/>
    <s v="LuminousGlow Tinted Sunscreen 100ml"/>
    <x v="3"/>
    <n v="300"/>
    <n v="26.35"/>
    <n v="7905"/>
    <n v="9"/>
    <n v="2700"/>
    <n v="17.350000000000001"/>
    <n v="5205"/>
    <n v="0.65844402277039848"/>
    <s v="C0075"/>
    <s v="Ignatius Flynn"/>
    <s v="Samuel Moore"/>
    <x v="0"/>
    <x v="1"/>
    <s v="Flagstaff"/>
    <x v="0"/>
    <x v="1"/>
    <x v="7"/>
    <n v="27"/>
    <x v="34"/>
  </r>
  <r>
    <x v="432"/>
    <n v="61423"/>
    <x v="37"/>
    <x v="37"/>
    <s v="SunGuard Shield SPF 50+ 100ml"/>
    <x v="3"/>
    <n v="150"/>
    <n v="24.75"/>
    <n v="3712.5"/>
    <n v="7.75"/>
    <n v="1162.5"/>
    <n v="17"/>
    <n v="2550"/>
    <n v="0.68686868686868685"/>
    <s v="C0010"/>
    <s v="Aurora Flair Cosmetix"/>
    <s v="Jennifer Adams"/>
    <x v="1"/>
    <x v="10"/>
    <s v="Dallas"/>
    <x v="2"/>
    <x v="1"/>
    <x v="7"/>
    <n v="27"/>
    <x v="34"/>
  </r>
  <r>
    <x v="432"/>
    <n v="61424"/>
    <x v="6"/>
    <x v="6"/>
    <s v="CrystalClear Hyaluronic Boost 15ml"/>
    <x v="1"/>
    <n v="50"/>
    <n v="14.75"/>
    <n v="737.5"/>
    <n v="5.45"/>
    <n v="272.5"/>
    <n v="9.3000000000000007"/>
    <n v="465"/>
    <n v="0.63050847457627124"/>
    <s v="C0130"/>
    <s v="BlueSphere Technologies"/>
    <s v="Mia Hughes"/>
    <x v="2"/>
    <x v="13"/>
    <s v="Bakersfield"/>
    <x v="0"/>
    <x v="1"/>
    <x v="7"/>
    <n v="27"/>
    <x v="34"/>
  </r>
  <r>
    <x v="432"/>
    <n v="61425"/>
    <x v="37"/>
    <x v="37"/>
    <s v="SunGuard Shield SPF 50+ 100ml"/>
    <x v="3"/>
    <n v="250"/>
    <n v="24.75"/>
    <n v="6187.5"/>
    <n v="7.75"/>
    <n v="1937.5"/>
    <n v="17"/>
    <n v="4250"/>
    <n v="0.68686868686868685"/>
    <s v="C0057"/>
    <s v="Phineas Dawson"/>
    <s v="Nicholas Coleman"/>
    <x v="4"/>
    <x v="34"/>
    <s v="Indianapolis"/>
    <x v="3"/>
    <x v="1"/>
    <x v="7"/>
    <n v="27"/>
    <x v="34"/>
  </r>
  <r>
    <x v="432"/>
    <n v="61426"/>
    <x v="38"/>
    <x v="38"/>
    <s v="CrystalGlow Gentle Exfoliator 100ml"/>
    <x v="7"/>
    <n v="50"/>
    <n v="19.95"/>
    <n v="997.5"/>
    <n v="7.45"/>
    <n v="372.5"/>
    <n v="12.5"/>
    <n v="625"/>
    <n v="0.62656641604010022"/>
    <s v="C0034"/>
    <s v="Cassian Winters"/>
    <s v="David Carter"/>
    <x v="1"/>
    <x v="2"/>
    <s v="Albany"/>
    <x v="1"/>
    <x v="1"/>
    <x v="7"/>
    <n v="27"/>
    <x v="34"/>
  </r>
  <r>
    <x v="432"/>
    <n v="61427"/>
    <x v="2"/>
    <x v="2"/>
    <s v="TimelessElixir Anti-Wrinkle Serum 30m"/>
    <x v="1"/>
    <n v="150"/>
    <n v="25.3"/>
    <n v="3795"/>
    <n v="9.4"/>
    <n v="1410"/>
    <n v="15.9"/>
    <n v="2385"/>
    <n v="0.62845849802371545"/>
    <s v="C0155"/>
    <s v="RosyPearl Creations"/>
    <s v="Benjamin Ingram"/>
    <x v="0"/>
    <x v="22"/>
    <s v="Twin Falls"/>
    <x v="0"/>
    <x v="1"/>
    <x v="7"/>
    <n v="27"/>
    <x v="34"/>
  </r>
  <r>
    <x v="432"/>
    <n v="61428"/>
    <x v="11"/>
    <x v="11"/>
    <s v="ClearSkies UV Defense SPF 30 100ml"/>
    <x v="3"/>
    <n v="350"/>
    <n v="32.549999999999997"/>
    <n v="11392.499999999998"/>
    <n v="11.25"/>
    <n v="3937.5"/>
    <n v="21.299999999999997"/>
    <n v="7454.9999999999982"/>
    <n v="0.65437788018433174"/>
    <s v="C0077"/>
    <s v="EmeraldSphere Solutions"/>
    <s v="Grace Allen"/>
    <x v="2"/>
    <x v="20"/>
    <s v="Fairbanks"/>
    <x v="0"/>
    <x v="1"/>
    <x v="7"/>
    <n v="27"/>
    <x v="34"/>
  </r>
  <r>
    <x v="433"/>
    <n v="61429"/>
    <x v="1"/>
    <x v="1"/>
    <s v="VitaGlow Brightening Serum 30ml"/>
    <x v="1"/>
    <n v="100"/>
    <n v="22.1"/>
    <n v="2210"/>
    <n v="7.6"/>
    <n v="760"/>
    <n v="14.500000000000002"/>
    <n v="1450"/>
    <n v="0.65610859728506787"/>
    <s v="C0125"/>
    <s v="OpulentGlow Creations"/>
    <s v="Grace Allen"/>
    <x v="2"/>
    <x v="20"/>
    <s v="Valdez"/>
    <x v="0"/>
    <x v="1"/>
    <x v="7"/>
    <n v="30"/>
    <x v="34"/>
  </r>
  <r>
    <x v="433"/>
    <n v="61430"/>
    <x v="6"/>
    <x v="6"/>
    <s v="CrystalClear Hyaluronic Boost 15ml"/>
    <x v="1"/>
    <n v="100"/>
    <n v="14.75"/>
    <n v="1475"/>
    <n v="5.45"/>
    <n v="545"/>
    <n v="9.3000000000000007"/>
    <n v="930"/>
    <n v="0.63050847457627124"/>
    <s v="C0051"/>
    <s v="InfinitiCraft Corp."/>
    <s v="William Jenkins"/>
    <x v="3"/>
    <x v="6"/>
    <s v="Tampa"/>
    <x v="2"/>
    <x v="1"/>
    <x v="7"/>
    <n v="30"/>
    <x v="34"/>
  </r>
  <r>
    <x v="433"/>
    <n v="61431"/>
    <x v="21"/>
    <x v="21"/>
    <s v="RadiantGlow Gel Cleanser 100ml"/>
    <x v="2"/>
    <n v="100"/>
    <n v="12.25"/>
    <n v="1225"/>
    <n v="4.45"/>
    <n v="445"/>
    <n v="7.8"/>
    <n v="780"/>
    <n v="0.63673469387755099"/>
    <s v="C0020"/>
    <s v="Lyric Davenport"/>
    <s v="Elizabeth Young"/>
    <x v="2"/>
    <x v="13"/>
    <s v="San Diego"/>
    <x v="0"/>
    <x v="1"/>
    <x v="7"/>
    <n v="30"/>
    <x v="34"/>
  </r>
  <r>
    <x v="433"/>
    <n v="61432"/>
    <x v="16"/>
    <x v="16"/>
    <s v="FreshWipe Cleansing Towelettes  80s"/>
    <x v="6"/>
    <n v="50"/>
    <n v="14.55"/>
    <n v="727.5"/>
    <n v="6.55"/>
    <n v="327.5"/>
    <n v="8"/>
    <n v="400"/>
    <n v="0.54982817869415812"/>
    <s v="C0061"/>
    <s v="Aurelia Quinn"/>
    <s v="Mia Hughes"/>
    <x v="2"/>
    <x v="13"/>
    <s v="Oakland"/>
    <x v="0"/>
    <x v="1"/>
    <x v="7"/>
    <n v="30"/>
    <x v="34"/>
  </r>
  <r>
    <x v="433"/>
    <n v="61433"/>
    <x v="8"/>
    <x v="8"/>
    <s v="CrystalClear Hyaluronic Boost 30ml"/>
    <x v="1"/>
    <n v="50"/>
    <n v="19.100000000000001"/>
    <n v="955.00000000000011"/>
    <n v="6.6"/>
    <n v="330"/>
    <n v="12.500000000000002"/>
    <n v="625.00000000000011"/>
    <n v="0.65445026178010479"/>
    <s v="C0047"/>
    <s v="SilverWave Creations"/>
    <s v="Samuel Moore"/>
    <x v="0"/>
    <x v="0"/>
    <s v="Santa Fe"/>
    <x v="0"/>
    <x v="1"/>
    <x v="7"/>
    <n v="30"/>
    <x v="34"/>
  </r>
  <r>
    <x v="433"/>
    <n v="61434"/>
    <x v="18"/>
    <x v="18"/>
    <s v="PurePurge Micellar Cleansing Water 100ml"/>
    <x v="6"/>
    <n v="150"/>
    <n v="3.9"/>
    <n v="585"/>
    <n v="2.2999999999999998"/>
    <n v="345"/>
    <n v="1.6"/>
    <n v="240"/>
    <n v="0.41025641025641024"/>
    <s v="C0150"/>
    <s v="EmeraldHarbor Ventures"/>
    <s v="Emily Clarke"/>
    <x v="3"/>
    <x v="9"/>
    <s v="Greenville"/>
    <x v="2"/>
    <x v="1"/>
    <x v="7"/>
    <n v="30"/>
    <x v="34"/>
  </r>
  <r>
    <x v="433"/>
    <n v="61435"/>
    <x v="0"/>
    <x v="0"/>
    <s v="HydraBloom Hydrating Moisturizer 100ml"/>
    <x v="0"/>
    <n v="100"/>
    <n v="24.85"/>
    <n v="2485"/>
    <n v="7.75"/>
    <n v="775"/>
    <n v="17.100000000000001"/>
    <n v="1710"/>
    <n v="0.68812877263581484"/>
    <s v="C0033"/>
    <s v="ZenithGrove Solutions"/>
    <s v="Ava Franklin"/>
    <x v="1"/>
    <x v="26"/>
    <s v="Birmingham"/>
    <x v="2"/>
    <x v="1"/>
    <x v="7"/>
    <n v="30"/>
    <x v="34"/>
  </r>
  <r>
    <x v="433"/>
    <n v="61436"/>
    <x v="22"/>
    <x v="22"/>
    <s v="PurePurge Micellar Cleansing Water 150ml"/>
    <x v="6"/>
    <n v="100"/>
    <n v="10.050000000000001"/>
    <n v="1005.0000000000001"/>
    <n v="4.45"/>
    <n v="445"/>
    <n v="5.6000000000000005"/>
    <n v="560.00000000000011"/>
    <n v="0.55721393034825872"/>
    <s v="C0075"/>
    <s v="Ignatius Flynn"/>
    <s v="Samuel Moore"/>
    <x v="0"/>
    <x v="1"/>
    <s v="Flagstaff"/>
    <x v="0"/>
    <x v="1"/>
    <x v="7"/>
    <n v="30"/>
    <x v="34"/>
  </r>
  <r>
    <x v="434"/>
    <n v="61437"/>
    <x v="1"/>
    <x v="1"/>
    <s v="VitaGlow Brightening Serum 30ml"/>
    <x v="1"/>
    <n v="50"/>
    <n v="22.1"/>
    <n v="1105"/>
    <n v="7.6"/>
    <n v="380"/>
    <n v="14.500000000000002"/>
    <n v="725"/>
    <n v="0.65610859728506787"/>
    <s v="C0018"/>
    <s v="Lucian Kingsley"/>
    <s v="Lauren King"/>
    <x v="4"/>
    <x v="11"/>
    <s v="Sioux Falls"/>
    <x v="3"/>
    <x v="1"/>
    <x v="7"/>
    <n v="31"/>
    <x v="34"/>
  </r>
  <r>
    <x v="434"/>
    <n v="61438"/>
    <x v="37"/>
    <x v="37"/>
    <s v="SunGuard Shield SPF 50+ 100ml"/>
    <x v="3"/>
    <n v="100"/>
    <n v="24.75"/>
    <n v="2475"/>
    <n v="7.75"/>
    <n v="775"/>
    <n v="17"/>
    <n v="1700"/>
    <n v="0.68686868686868685"/>
    <s v="C0139"/>
    <s v="Eloise Cassidy"/>
    <s v="Daniel Nelson"/>
    <x v="0"/>
    <x v="30"/>
    <s v="Aurora"/>
    <x v="0"/>
    <x v="1"/>
    <x v="7"/>
    <n v="31"/>
    <x v="34"/>
  </r>
  <r>
    <x v="434"/>
    <n v="61439"/>
    <x v="29"/>
    <x v="29"/>
    <s v="VitaGlow Brightening Serum 15ml"/>
    <x v="1"/>
    <n v="50"/>
    <n v="16.25"/>
    <n v="812.5"/>
    <n v="6.2"/>
    <n v="310"/>
    <n v="10.050000000000001"/>
    <n v="502.5"/>
    <n v="0.61846153846153851"/>
    <s v="C0041"/>
    <s v="Cassiopeia Dawson"/>
    <s v="Benjamin Lawson"/>
    <x v="1"/>
    <x v="5"/>
    <s v="Oklahoma City"/>
    <x v="2"/>
    <x v="1"/>
    <x v="7"/>
    <n v="31"/>
    <x v="34"/>
  </r>
  <r>
    <x v="434"/>
    <n v="61440"/>
    <x v="0"/>
    <x v="0"/>
    <s v="HydraBloom Hydrating Moisturizer 100ml"/>
    <x v="0"/>
    <n v="200"/>
    <n v="24.85"/>
    <n v="4970"/>
    <n v="7.75"/>
    <n v="1550"/>
    <n v="17.100000000000001"/>
    <n v="3420"/>
    <n v="0.68812877263581484"/>
    <s v="C0102"/>
    <s v="ZenithHaven Ventures"/>
    <s v="Samantha Mitchell"/>
    <x v="4"/>
    <x v="15"/>
    <s v="Lexington"/>
    <x v="2"/>
    <x v="1"/>
    <x v="7"/>
    <n v="31"/>
    <x v="34"/>
  </r>
  <r>
    <x v="434"/>
    <n v="61441"/>
    <x v="20"/>
    <x v="20"/>
    <s v="VelvetSkin Renewing Scrub 100ml"/>
    <x v="7"/>
    <n v="100"/>
    <n v="20.849999999999998"/>
    <n v="2085"/>
    <n v="8.1999999999999993"/>
    <n v="820"/>
    <n v="12.649999999999999"/>
    <n v="1265"/>
    <n v="0.60671462829736211"/>
    <s v="C0024"/>
    <s v="Moonlight Grace Essentials"/>
    <s v="Jessica Foster"/>
    <x v="2"/>
    <x v="20"/>
    <s v="Nome"/>
    <x v="0"/>
    <x v="1"/>
    <x v="7"/>
    <n v="31"/>
    <x v="34"/>
  </r>
  <r>
    <x v="434"/>
    <n v="61442"/>
    <x v="21"/>
    <x v="21"/>
    <s v="RadiantGlow Gel Cleanser 100ml"/>
    <x v="2"/>
    <n v="50"/>
    <n v="12.25"/>
    <n v="612.5"/>
    <n v="4.45"/>
    <n v="222.5"/>
    <n v="7.8"/>
    <n v="390"/>
    <n v="0.63673469387755099"/>
    <s v="C0114"/>
    <s v="ElysianGlow Creations"/>
    <s v="Daniel Nelson"/>
    <x v="0"/>
    <x v="3"/>
    <s v="Cody"/>
    <x v="0"/>
    <x v="1"/>
    <x v="7"/>
    <n v="31"/>
    <x v="34"/>
  </r>
  <r>
    <x v="434"/>
    <n v="61443"/>
    <x v="4"/>
    <x v="4"/>
    <s v="HydraBloom Hydrating Moisturizer 50ml"/>
    <x v="0"/>
    <n v="100"/>
    <n v="14.95"/>
    <n v="1495"/>
    <n v="4.45"/>
    <n v="445"/>
    <n v="10.5"/>
    <n v="1050"/>
    <n v="0.7023411371237458"/>
    <s v="C0068"/>
    <s v="IvoryRadiance Cosmetix"/>
    <s v="Olivia Harrison"/>
    <x v="3"/>
    <x v="7"/>
    <s v="Annapolis"/>
    <x v="2"/>
    <x v="1"/>
    <x v="7"/>
    <n v="31"/>
    <x v="34"/>
  </r>
  <r>
    <x v="434"/>
    <n v="61444"/>
    <x v="42"/>
    <x v="42"/>
    <s v="AquaFresh Hydrating Toner 200ml"/>
    <x v="4"/>
    <n v="100"/>
    <n v="19.600000000000001"/>
    <n v="1960.0000000000002"/>
    <n v="6.6"/>
    <n v="660"/>
    <n v="13.000000000000002"/>
    <n v="1300.0000000000002"/>
    <n v="0.66326530612244905"/>
    <s v="C0031"/>
    <s v="StellarWings Incorporated"/>
    <s v="Matthew Walker"/>
    <x v="1"/>
    <x v="23"/>
    <s v="Atlanta"/>
    <x v="2"/>
    <x v="1"/>
    <x v="7"/>
    <n v="31"/>
    <x v="34"/>
  </r>
  <r>
    <x v="434"/>
    <n v="61445"/>
    <x v="64"/>
    <x v="64"/>
    <s v="AquaFresh Hydrating Toner 100ml"/>
    <x v="4"/>
    <n v="50"/>
    <n v="9.4"/>
    <n v="470"/>
    <n v="3.3"/>
    <n v="165"/>
    <n v="6.1000000000000005"/>
    <n v="305"/>
    <n v="0.64893617021276595"/>
    <s v="C0157"/>
    <s v="EtherealElegance Beauty"/>
    <s v="Olivia Harrison"/>
    <x v="3"/>
    <x v="7"/>
    <s v="Bowie"/>
    <x v="2"/>
    <x v="1"/>
    <x v="7"/>
    <n v="31"/>
    <x v="34"/>
  </r>
  <r>
    <x v="435"/>
    <n v="61446"/>
    <x v="21"/>
    <x v="21"/>
    <s v="RadiantGlow Gel Cleanser 100ml"/>
    <x v="2"/>
    <n v="150"/>
    <n v="12.25"/>
    <n v="1837.5"/>
    <n v="4.45"/>
    <n v="667.5"/>
    <n v="7.8"/>
    <n v="1170"/>
    <n v="0.63673469387755099"/>
    <s v="C0032"/>
    <s v="AquaFusion Incorporated"/>
    <s v="Ashley Turner"/>
    <x v="2"/>
    <x v="13"/>
    <s v="San Jose"/>
    <x v="0"/>
    <x v="1"/>
    <x v="8"/>
    <n v="1"/>
    <x v="34"/>
  </r>
  <r>
    <x v="435"/>
    <n v="61447"/>
    <x v="0"/>
    <x v="0"/>
    <s v="HydraBloom Hydrating Moisturizer 100ml"/>
    <x v="0"/>
    <n v="200"/>
    <n v="24.85"/>
    <n v="4970"/>
    <n v="7.75"/>
    <n v="1550"/>
    <n v="17.100000000000001"/>
    <n v="3420"/>
    <n v="0.68812877263581484"/>
    <s v="C0122"/>
    <s v="FusionPulse Group"/>
    <s v="Michael Evans"/>
    <x v="1"/>
    <x v="10"/>
    <s v="McAllen"/>
    <x v="2"/>
    <x v="1"/>
    <x v="8"/>
    <n v="1"/>
    <x v="34"/>
  </r>
  <r>
    <x v="435"/>
    <n v="61448"/>
    <x v="4"/>
    <x v="4"/>
    <s v="HydraBloom Hydrating Moisturizer 50ml"/>
    <x v="0"/>
    <n v="200"/>
    <n v="14.95"/>
    <n v="2990"/>
    <n v="4.45"/>
    <n v="890"/>
    <n v="10.5"/>
    <n v="2100"/>
    <n v="0.7023411371237458"/>
    <s v="C0069"/>
    <s v="RadiantElixir Skincare"/>
    <s v="Olivia Harrison"/>
    <x v="3"/>
    <x v="39"/>
    <s v="Wilmington"/>
    <x v="2"/>
    <x v="1"/>
    <x v="8"/>
    <n v="1"/>
    <x v="34"/>
  </r>
  <r>
    <x v="435"/>
    <n v="61449"/>
    <x v="14"/>
    <x v="14"/>
    <s v="DewDrop Hydration Sheet Mask"/>
    <x v="5"/>
    <n v="50"/>
    <n v="17.350000000000001"/>
    <n v="867.50000000000011"/>
    <n v="7.45"/>
    <n v="372.5"/>
    <n v="9.9000000000000021"/>
    <n v="495.00000000000011"/>
    <n v="0.57060518731988474"/>
    <s v="C0143"/>
    <s v="PureAura Cosmetix"/>
    <s v="Michael Evans"/>
    <x v="1"/>
    <x v="10"/>
    <s v="Plano"/>
    <x v="2"/>
    <x v="1"/>
    <x v="8"/>
    <n v="1"/>
    <x v="34"/>
  </r>
  <r>
    <x v="435"/>
    <n v="61450"/>
    <x v="8"/>
    <x v="8"/>
    <s v="CrystalClear Hyaluronic Boost 30ml"/>
    <x v="1"/>
    <n v="100"/>
    <n v="19.100000000000001"/>
    <n v="1910.0000000000002"/>
    <n v="6.6"/>
    <n v="660"/>
    <n v="12.500000000000002"/>
    <n v="1250.0000000000002"/>
    <n v="0.65445026178010479"/>
    <s v="C0008"/>
    <s v="Serenity Sinclair"/>
    <s v="Ashley Turner"/>
    <x v="2"/>
    <x v="13"/>
    <s v="San Francisco"/>
    <x v="0"/>
    <x v="1"/>
    <x v="8"/>
    <n v="1"/>
    <x v="34"/>
  </r>
  <r>
    <x v="435"/>
    <n v="61451"/>
    <x v="21"/>
    <x v="21"/>
    <s v="RadiantGlow Gel Cleanser 100ml"/>
    <x v="2"/>
    <n v="150"/>
    <n v="12.25"/>
    <n v="1837.5"/>
    <n v="4.45"/>
    <n v="667.5"/>
    <n v="7.8"/>
    <n v="1170"/>
    <n v="0.63673469387755099"/>
    <s v="C0159"/>
    <s v="Esme Reyes"/>
    <s v="Andrew Parker"/>
    <x v="3"/>
    <x v="45"/>
    <s v="Warwick"/>
    <x v="1"/>
    <x v="1"/>
    <x v="8"/>
    <n v="1"/>
    <x v="34"/>
  </r>
  <r>
    <x v="435"/>
    <n v="61452"/>
    <x v="2"/>
    <x v="2"/>
    <s v="TimelessElixir Anti-Wrinkle Serum 30m"/>
    <x v="1"/>
    <n v="150"/>
    <n v="25.3"/>
    <n v="3795"/>
    <n v="9.4"/>
    <n v="1410"/>
    <n v="15.9"/>
    <n v="2385"/>
    <n v="0.62845849802371545"/>
    <s v="C0043"/>
    <s v="LuminousHue Cosmetix"/>
    <s v="Mia Hughes"/>
    <x v="2"/>
    <x v="13"/>
    <s v="Sacramento"/>
    <x v="0"/>
    <x v="1"/>
    <x v="8"/>
    <n v="1"/>
    <x v="34"/>
  </r>
  <r>
    <x v="436"/>
    <n v="61453"/>
    <x v="11"/>
    <x v="11"/>
    <s v="ClearSkies UV Defense SPF 30 100ml"/>
    <x v="3"/>
    <n v="300"/>
    <n v="32.549999999999997"/>
    <n v="9765"/>
    <n v="11.25"/>
    <n v="3375"/>
    <n v="21.299999999999997"/>
    <n v="6390"/>
    <n v="0.65437788018433185"/>
    <s v="C0103"/>
    <s v="ThunderSphere Corp."/>
    <s v="Ashley Turner"/>
    <x v="2"/>
    <x v="13"/>
    <s v="Riverside"/>
    <x v="0"/>
    <x v="1"/>
    <x v="8"/>
    <n v="2"/>
    <x v="34"/>
  </r>
  <r>
    <x v="436"/>
    <n v="61454"/>
    <x v="19"/>
    <x v="19"/>
    <s v="ClearSkies UV Defense SPF 30 30ml"/>
    <x v="3"/>
    <n v="200"/>
    <n v="11.299999999999999"/>
    <n v="2260"/>
    <n v="4.7"/>
    <n v="940"/>
    <n v="6.5999999999999988"/>
    <n v="1320"/>
    <n v="0.58407079646017701"/>
    <s v="C0042"/>
    <s v="Jasper Monroe"/>
    <s v="Nicholas Coleman"/>
    <x v="4"/>
    <x v="27"/>
    <s v="Detroit"/>
    <x v="3"/>
    <x v="1"/>
    <x v="8"/>
    <n v="2"/>
    <x v="34"/>
  </r>
  <r>
    <x v="436"/>
    <n v="61455"/>
    <x v="8"/>
    <x v="8"/>
    <s v="CrystalClear Hyaluronic Boost 30ml"/>
    <x v="1"/>
    <n v="50"/>
    <n v="19.100000000000001"/>
    <n v="955.00000000000011"/>
    <n v="6.6"/>
    <n v="330"/>
    <n v="12.500000000000002"/>
    <n v="625.00000000000011"/>
    <n v="0.65445026178010479"/>
    <s v="C0089"/>
    <s v="TerraFusion Group"/>
    <s v="Andrew Parker"/>
    <x v="3"/>
    <x v="36"/>
    <s v="Montpelier"/>
    <x v="1"/>
    <x v="1"/>
    <x v="8"/>
    <n v="2"/>
    <x v="34"/>
  </r>
  <r>
    <x v="436"/>
    <n v="61456"/>
    <x v="0"/>
    <x v="0"/>
    <s v="HydraBloom Hydrating Moisturizer 100ml"/>
    <x v="0"/>
    <n v="100"/>
    <n v="24.85"/>
    <n v="2485"/>
    <n v="7.75"/>
    <n v="775"/>
    <n v="17.100000000000001"/>
    <n v="1710"/>
    <n v="0.68812877263581484"/>
    <s v="C0027"/>
    <s v="PureHarbor Creations"/>
    <s v="Jennifer Adams"/>
    <x v="1"/>
    <x v="10"/>
    <s v="Austin"/>
    <x v="2"/>
    <x v="1"/>
    <x v="8"/>
    <n v="2"/>
    <x v="34"/>
  </r>
  <r>
    <x v="436"/>
    <n v="61457"/>
    <x v="23"/>
    <x v="23"/>
    <s v="RadiantGlow Gel Cleanser 50ml"/>
    <x v="2"/>
    <n v="150"/>
    <n v="4.7"/>
    <n v="705"/>
    <n v="2.2999999999999998"/>
    <n v="345"/>
    <n v="2.4000000000000004"/>
    <n v="360"/>
    <n v="0.51063829787234039"/>
    <s v="C0115"/>
    <s v="BlossomWhisper Cosmetics"/>
    <s v="Andrew Parker"/>
    <x v="3"/>
    <x v="46"/>
    <s v="Portland"/>
    <x v="1"/>
    <x v="1"/>
    <x v="8"/>
    <n v="2"/>
    <x v="34"/>
  </r>
  <r>
    <x v="436"/>
    <n v="61458"/>
    <x v="4"/>
    <x v="4"/>
    <s v="HydraBloom Hydrating Moisturizer 50ml"/>
    <x v="0"/>
    <n v="200"/>
    <n v="14.95"/>
    <n v="2990"/>
    <n v="4.45"/>
    <n v="890"/>
    <n v="10.5"/>
    <n v="2100"/>
    <n v="0.7023411371237458"/>
    <s v="C0058"/>
    <s v="Octavia Tate"/>
    <s v="Andrew Parker"/>
    <x v="3"/>
    <x v="36"/>
    <s v="Burlington"/>
    <x v="1"/>
    <x v="1"/>
    <x v="8"/>
    <n v="2"/>
    <x v="34"/>
  </r>
  <r>
    <x v="436"/>
    <n v="61459"/>
    <x v="11"/>
    <x v="11"/>
    <s v="ClearSkies UV Defense SPF 30 100ml"/>
    <x v="3"/>
    <n v="300"/>
    <n v="32.549999999999997"/>
    <n v="9765"/>
    <n v="11.25"/>
    <n v="3375"/>
    <n v="21.299999999999997"/>
    <n v="6390"/>
    <n v="0.65437788018433185"/>
    <s v="C0078"/>
    <s v="CosmoLink Incorporated"/>
    <s v="William Jenkins"/>
    <x v="3"/>
    <x v="6"/>
    <s v="Jacksonville"/>
    <x v="2"/>
    <x v="1"/>
    <x v="8"/>
    <n v="2"/>
    <x v="34"/>
  </r>
  <r>
    <x v="436"/>
    <n v="61460"/>
    <x v="19"/>
    <x v="19"/>
    <s v="ClearSkies UV Defense SPF 30 30ml"/>
    <x v="3"/>
    <n v="250"/>
    <n v="11.299999999999999"/>
    <n v="2824.9999999999995"/>
    <n v="4.7"/>
    <n v="1175"/>
    <n v="6.5999999999999988"/>
    <n v="1649.9999999999995"/>
    <n v="0.5840707964601769"/>
    <s v="C0137"/>
    <s v="Octavia Sterling"/>
    <s v="Benjamin Lawson"/>
    <x v="1"/>
    <x v="5"/>
    <s v="Tulsa"/>
    <x v="2"/>
    <x v="1"/>
    <x v="8"/>
    <n v="2"/>
    <x v="34"/>
  </r>
  <r>
    <x v="436"/>
    <n v="61461"/>
    <x v="8"/>
    <x v="8"/>
    <s v="CrystalClear Hyaluronic Boost 30ml"/>
    <x v="1"/>
    <n v="150"/>
    <n v="19.100000000000001"/>
    <n v="2865"/>
    <n v="6.6"/>
    <n v="990"/>
    <n v="12.500000000000002"/>
    <n v="1875"/>
    <n v="0.65445026178010468"/>
    <s v="C0007"/>
    <s v="Orion Sterling"/>
    <s v="Jessica Foster"/>
    <x v="2"/>
    <x v="20"/>
    <s v="Anchorage"/>
    <x v="0"/>
    <x v="1"/>
    <x v="8"/>
    <n v="2"/>
    <x v="34"/>
  </r>
  <r>
    <x v="436"/>
    <n v="61462"/>
    <x v="56"/>
    <x v="56"/>
    <s v="PureDerm Micro-Exfoliating Gel 100ml"/>
    <x v="7"/>
    <n v="150"/>
    <n v="24.349999999999998"/>
    <n v="3652.4999999999995"/>
    <n v="9.5500000000000007"/>
    <n v="1432.5"/>
    <n v="14.799999999999997"/>
    <n v="2219.9999999999995"/>
    <n v="0.60780287474332639"/>
    <s v="C0147"/>
    <s v="SecretGarden Beauty"/>
    <s v="Olivia Harrison"/>
    <x v="3"/>
    <x v="14"/>
    <s v="Virginia Beach"/>
    <x v="2"/>
    <x v="1"/>
    <x v="8"/>
    <n v="2"/>
    <x v="34"/>
  </r>
  <r>
    <x v="437"/>
    <n v="61463"/>
    <x v="32"/>
    <x v="32"/>
    <s v="AquaFresh Hydrating Toner 150ml"/>
    <x v="4"/>
    <n v="200"/>
    <n v="14.95"/>
    <n v="2990"/>
    <n v="4.45"/>
    <n v="890"/>
    <n v="10.5"/>
    <n v="2100"/>
    <n v="0.7023411371237458"/>
    <s v="C0050"/>
    <s v="SolarLuxe Incorporated"/>
    <s v="Joseph Simmons"/>
    <x v="4"/>
    <x v="28"/>
    <s v="Fargo"/>
    <x v="3"/>
    <x v="1"/>
    <x v="8"/>
    <n v="3"/>
    <x v="35"/>
  </r>
  <r>
    <x v="437"/>
    <n v="61464"/>
    <x v="40"/>
    <x v="40"/>
    <s v="CalmBliss Soothing Toner 150ml"/>
    <x v="4"/>
    <n v="50"/>
    <n v="19.25"/>
    <n v="962.5"/>
    <n v="6.55"/>
    <n v="327.5"/>
    <n v="12.7"/>
    <n v="635"/>
    <n v="0.65974025974025974"/>
    <s v="C0092"/>
    <s v="Lucius Flynn"/>
    <s v="Matthew Walker"/>
    <x v="1"/>
    <x v="23"/>
    <s v="Savannah"/>
    <x v="2"/>
    <x v="1"/>
    <x v="8"/>
    <n v="3"/>
    <x v="35"/>
  </r>
  <r>
    <x v="437"/>
    <n v="61465"/>
    <x v="21"/>
    <x v="21"/>
    <s v="RadiantGlow Gel Cleanser 100ml"/>
    <x v="2"/>
    <n v="150"/>
    <n v="12.25"/>
    <n v="1837.5"/>
    <n v="4.45"/>
    <n v="667.5"/>
    <n v="7.8"/>
    <n v="1170"/>
    <n v="0.63673469387755099"/>
    <s v="C0015"/>
    <s v="Octavia Grey"/>
    <s v="Benjamin Lawson"/>
    <x v="1"/>
    <x v="8"/>
    <s v="St. Louis"/>
    <x v="3"/>
    <x v="1"/>
    <x v="8"/>
    <n v="3"/>
    <x v="35"/>
  </r>
  <r>
    <x v="437"/>
    <n v="61466"/>
    <x v="0"/>
    <x v="0"/>
    <s v="HydraBloom Hydrating Moisturizer 100ml"/>
    <x v="0"/>
    <n v="200"/>
    <n v="24.85"/>
    <n v="4970"/>
    <n v="7.75"/>
    <n v="1550"/>
    <n v="17.100000000000001"/>
    <n v="3420"/>
    <n v="0.68812877263581484"/>
    <s v="C0130"/>
    <s v="BlueSphere Technologies"/>
    <s v="Mia Hughes"/>
    <x v="2"/>
    <x v="13"/>
    <s v="Bakersfield"/>
    <x v="0"/>
    <x v="1"/>
    <x v="8"/>
    <n v="3"/>
    <x v="35"/>
  </r>
  <r>
    <x v="437"/>
    <n v="61467"/>
    <x v="8"/>
    <x v="8"/>
    <s v="CrystalClear Hyaluronic Boost 30ml"/>
    <x v="1"/>
    <n v="150"/>
    <n v="19.100000000000001"/>
    <n v="2865"/>
    <n v="6.6"/>
    <n v="990"/>
    <n v="12.500000000000002"/>
    <n v="1875"/>
    <n v="0.65445026178010468"/>
    <s v="C0067"/>
    <s v="Oberon Sterling"/>
    <s v="Rachel Owens"/>
    <x v="4"/>
    <x v="16"/>
    <s v="Springfield"/>
    <x v="3"/>
    <x v="1"/>
    <x v="8"/>
    <n v="3"/>
    <x v="35"/>
  </r>
  <r>
    <x v="437"/>
    <n v="61468"/>
    <x v="23"/>
    <x v="23"/>
    <s v="RadiantGlow Gel Cleanser 50ml"/>
    <x v="2"/>
    <n v="100"/>
    <n v="4.7"/>
    <n v="470"/>
    <n v="2.2999999999999998"/>
    <n v="230"/>
    <n v="2.4000000000000004"/>
    <n v="240"/>
    <n v="0.51063829787234039"/>
    <s v="C0023"/>
    <s v="Rosy Hue Beauty"/>
    <s v="Benjamin Ingram"/>
    <x v="0"/>
    <x v="22"/>
    <s v="Boise"/>
    <x v="0"/>
    <x v="1"/>
    <x v="8"/>
    <n v="3"/>
    <x v="35"/>
  </r>
  <r>
    <x v="437"/>
    <n v="61469"/>
    <x v="21"/>
    <x v="21"/>
    <s v="RadiantGlow Gel Cleanser 100ml"/>
    <x v="2"/>
    <n v="150"/>
    <n v="12.25"/>
    <n v="1837.5"/>
    <n v="4.45"/>
    <n v="667.5"/>
    <n v="7.8"/>
    <n v="1170"/>
    <n v="0.63673469387755099"/>
    <s v="C0111"/>
    <s v="CelestialHarmony Essentials"/>
    <s v="Matthew Walker"/>
    <x v="1"/>
    <x v="40"/>
    <s v="Memphis"/>
    <x v="2"/>
    <x v="1"/>
    <x v="8"/>
    <n v="3"/>
    <x v="35"/>
  </r>
  <r>
    <x v="437"/>
    <n v="61470"/>
    <x v="10"/>
    <x v="10"/>
    <s v="LuminousGlow Tinted Sunscreen 50ml"/>
    <x v="3"/>
    <n v="50"/>
    <n v="16.95"/>
    <n v="847.5"/>
    <n v="5.2"/>
    <n v="260"/>
    <n v="11.75"/>
    <n v="587.5"/>
    <n v="0.69321533923303835"/>
    <s v="C0045"/>
    <s v="AuroraBlossom Essentials"/>
    <s v="Ashley Turner"/>
    <x v="2"/>
    <x v="13"/>
    <s v="Fresno"/>
    <x v="0"/>
    <x v="1"/>
    <x v="8"/>
    <n v="3"/>
    <x v="35"/>
  </r>
  <r>
    <x v="438"/>
    <n v="61471"/>
    <x v="11"/>
    <x v="11"/>
    <s v="ClearSkies UV Defense SPF 30 100ml"/>
    <x v="3"/>
    <n v="50"/>
    <n v="32.549999999999997"/>
    <n v="1627.4999999999998"/>
    <n v="11.25"/>
    <n v="562.5"/>
    <n v="21.299999999999997"/>
    <n v="1064.9999999999998"/>
    <n v="0.65437788018433174"/>
    <s v="C0104"/>
    <s v="PearlSilk Beauty"/>
    <s v="Ava Franklin"/>
    <x v="1"/>
    <x v="12"/>
    <s v="Baton Rouge"/>
    <x v="2"/>
    <x v="1"/>
    <x v="8"/>
    <n v="6"/>
    <x v="35"/>
  </r>
  <r>
    <x v="438"/>
    <n v="61472"/>
    <x v="10"/>
    <x v="10"/>
    <s v="LuminousGlow Tinted Sunscreen 50ml"/>
    <x v="3"/>
    <n v="250"/>
    <n v="16.95"/>
    <n v="4237.5"/>
    <n v="5.2"/>
    <n v="1300"/>
    <n v="11.75"/>
    <n v="2937.5"/>
    <n v="0.69321533923303835"/>
    <s v="C0037"/>
    <s v="PureWhisper Essentials"/>
    <s v="Lauren King"/>
    <x v="4"/>
    <x v="18"/>
    <s v="Des Moines"/>
    <x v="3"/>
    <x v="1"/>
    <x v="8"/>
    <n v="6"/>
    <x v="35"/>
  </r>
  <r>
    <x v="438"/>
    <n v="61473"/>
    <x v="18"/>
    <x v="18"/>
    <s v="PurePurge Micellar Cleansing Water 100ml"/>
    <x v="6"/>
    <n v="200"/>
    <n v="3.9"/>
    <n v="780"/>
    <n v="2.2999999999999998"/>
    <n v="460"/>
    <n v="1.6"/>
    <n v="320"/>
    <n v="0.41025641025641024"/>
    <s v="C0116"/>
    <s v="BlossomElixir Essentials"/>
    <s v="Nicholas Coleman"/>
    <x v="4"/>
    <x v="27"/>
    <s v="Ann Arbor"/>
    <x v="3"/>
    <x v="1"/>
    <x v="8"/>
    <n v="6"/>
    <x v="35"/>
  </r>
  <r>
    <x v="438"/>
    <n v="61474"/>
    <x v="52"/>
    <x v="52"/>
    <s v="CalmBliss Soothing Toner 100ml"/>
    <x v="4"/>
    <n v="200"/>
    <n v="13"/>
    <n v="2600"/>
    <n v="4.7"/>
    <n v="940"/>
    <n v="8.3000000000000007"/>
    <n v="1660"/>
    <n v="0.63846153846153841"/>
    <s v="C0005"/>
    <s v="Rylan Callahan"/>
    <s v="Michael Evans"/>
    <x v="1"/>
    <x v="10"/>
    <s v="Houston"/>
    <x v="2"/>
    <x v="1"/>
    <x v="8"/>
    <n v="6"/>
    <x v="35"/>
  </r>
  <r>
    <x v="438"/>
    <n v="61475"/>
    <x v="39"/>
    <x v="39"/>
    <s v="SunGuard Shield SPF 50+ 50ml"/>
    <x v="3"/>
    <n v="250"/>
    <n v="14.45"/>
    <n v="3612.5"/>
    <n v="4.45"/>
    <n v="1112.5"/>
    <n v="10"/>
    <n v="2500"/>
    <n v="0.69204152249134943"/>
    <s v="C0159"/>
    <s v="Esme Reyes"/>
    <s v="Andrew Parker"/>
    <x v="3"/>
    <x v="45"/>
    <s v="Warwick"/>
    <x v="1"/>
    <x v="1"/>
    <x v="8"/>
    <n v="6"/>
    <x v="35"/>
  </r>
  <r>
    <x v="438"/>
    <n v="61476"/>
    <x v="4"/>
    <x v="4"/>
    <s v="HydraBloom Hydrating Moisturizer 50ml"/>
    <x v="0"/>
    <n v="150"/>
    <n v="14.95"/>
    <n v="2242.5"/>
    <n v="4.45"/>
    <n v="667.5"/>
    <n v="10.5"/>
    <n v="1575"/>
    <n v="0.7023411371237458"/>
    <s v="C0070"/>
    <s v="PurePetals Beauty"/>
    <s v="Nicholas Coleman"/>
    <x v="4"/>
    <x v="27"/>
    <s v="Lansing"/>
    <x v="3"/>
    <x v="1"/>
    <x v="8"/>
    <n v="6"/>
    <x v="35"/>
  </r>
  <r>
    <x v="438"/>
    <n v="61477"/>
    <x v="34"/>
    <x v="34"/>
    <s v="HydraBloom Hydrating Moisturizer 30ml"/>
    <x v="0"/>
    <n v="50"/>
    <n v="8.1"/>
    <n v="405"/>
    <n v="3.3"/>
    <n v="165"/>
    <n v="4.8"/>
    <n v="240"/>
    <n v="0.59259259259259256"/>
    <s v="C0012"/>
    <s v="Radiant Craft Incorporated"/>
    <s v="Samuel Moore"/>
    <x v="0"/>
    <x v="1"/>
    <s v="Phoenix"/>
    <x v="0"/>
    <x v="1"/>
    <x v="8"/>
    <n v="6"/>
    <x v="35"/>
  </r>
  <r>
    <x v="439"/>
    <n v="61478"/>
    <x v="20"/>
    <x v="20"/>
    <s v="VelvetSkin Renewing Scrub 100ml"/>
    <x v="7"/>
    <n v="100"/>
    <n v="20.849999999999998"/>
    <n v="2085"/>
    <n v="8.1999999999999993"/>
    <n v="820"/>
    <n v="12.649999999999999"/>
    <n v="1265"/>
    <n v="0.60671462829736211"/>
    <s v="C0091"/>
    <s v="NovaWave Enterprises"/>
    <s v="Jennifer Adams"/>
    <x v="1"/>
    <x v="10"/>
    <s v="Lubbock"/>
    <x v="2"/>
    <x v="1"/>
    <x v="8"/>
    <n v="7"/>
    <x v="35"/>
  </r>
  <r>
    <x v="439"/>
    <n v="61479"/>
    <x v="24"/>
    <x v="24"/>
    <s v="PureFoam Renewing Cleanser 200ml"/>
    <x v="2"/>
    <n v="50"/>
    <n v="22.55"/>
    <n v="1127.5"/>
    <n v="9"/>
    <n v="450"/>
    <n v="13.55"/>
    <n v="677.5"/>
    <n v="0.60088691796008864"/>
    <s v="C0059"/>
    <s v="Eamon Kingsley"/>
    <s v="James Edwards"/>
    <x v="3"/>
    <x v="37"/>
    <s v="Newark"/>
    <x v="1"/>
    <x v="1"/>
    <x v="8"/>
    <n v="7"/>
    <x v="35"/>
  </r>
  <r>
    <x v="439"/>
    <n v="61480"/>
    <x v="4"/>
    <x v="4"/>
    <s v="HydraBloom Hydrating Moisturizer 50ml"/>
    <x v="0"/>
    <n v="100"/>
    <n v="14.95"/>
    <n v="1495"/>
    <n v="4.45"/>
    <n v="445"/>
    <n v="10.5"/>
    <n v="1050"/>
    <n v="0.7023411371237458"/>
    <s v="C0126"/>
    <s v="Seraphim Holloway"/>
    <s v="Olivia Harrison"/>
    <x v="3"/>
    <x v="39"/>
    <s v="Dover"/>
    <x v="2"/>
    <x v="1"/>
    <x v="8"/>
    <n v="7"/>
    <x v="35"/>
  </r>
  <r>
    <x v="439"/>
    <n v="61481"/>
    <x v="4"/>
    <x v="4"/>
    <s v="HydraBloom Hydrating Moisturizer 50ml"/>
    <x v="0"/>
    <n v="100"/>
    <n v="14.95"/>
    <n v="1495"/>
    <n v="4.45"/>
    <n v="445"/>
    <n v="10.5"/>
    <n v="1050"/>
    <n v="0.7023411371237458"/>
    <s v="C0003"/>
    <s v="Rosy Flair Beauty"/>
    <s v="Elizabeth Young"/>
    <x v="2"/>
    <x v="13"/>
    <s v="Los Angeles"/>
    <x v="0"/>
    <x v="1"/>
    <x v="8"/>
    <n v="7"/>
    <x v="35"/>
  </r>
  <r>
    <x v="439"/>
    <n v="61482"/>
    <x v="53"/>
    <x v="53"/>
    <s v="DreamSoothe Overnight Mask 100g"/>
    <x v="5"/>
    <n v="200"/>
    <n v="21.75"/>
    <n v="4350"/>
    <n v="9.5500000000000007"/>
    <n v="1910"/>
    <n v="12.2"/>
    <n v="2440"/>
    <n v="0.56091954022988511"/>
    <s v="C0094"/>
    <s v="RosyDream Skincare"/>
    <s v="Victoria Reed"/>
    <x v="2"/>
    <x v="24"/>
    <s v="Tacoma"/>
    <x v="0"/>
    <x v="1"/>
    <x v="8"/>
    <n v="7"/>
    <x v="35"/>
  </r>
  <r>
    <x v="439"/>
    <n v="61483"/>
    <x v="8"/>
    <x v="8"/>
    <s v="CrystalClear Hyaluronic Boost 30ml"/>
    <x v="1"/>
    <n v="50"/>
    <n v="19.100000000000001"/>
    <n v="955.00000000000011"/>
    <n v="6.6"/>
    <n v="330"/>
    <n v="12.500000000000002"/>
    <n v="625.00000000000011"/>
    <n v="0.65445026178010479"/>
    <s v="C0036"/>
    <s v="MoonlightHarbor Beauty"/>
    <s v="Rachel Owens"/>
    <x v="4"/>
    <x v="31"/>
    <s v="Milwaukee"/>
    <x v="3"/>
    <x v="1"/>
    <x v="8"/>
    <n v="7"/>
    <x v="35"/>
  </r>
  <r>
    <x v="439"/>
    <n v="61484"/>
    <x v="23"/>
    <x v="23"/>
    <s v="RadiantGlow Gel Cleanser 50ml"/>
    <x v="2"/>
    <n v="100"/>
    <n v="4.7"/>
    <n v="470"/>
    <n v="2.2999999999999998"/>
    <n v="230"/>
    <n v="2.4000000000000004"/>
    <n v="240"/>
    <n v="0.51063829787234039"/>
    <s v="C0153"/>
    <s v="Orion Hale"/>
    <s v="Samuel Moore"/>
    <x v="0"/>
    <x v="1"/>
    <s v="Mesa"/>
    <x v="0"/>
    <x v="1"/>
    <x v="8"/>
    <n v="7"/>
    <x v="35"/>
  </r>
  <r>
    <x v="439"/>
    <n v="61485"/>
    <x v="37"/>
    <x v="37"/>
    <s v="SunGuard Shield SPF 50+ 100ml"/>
    <x v="3"/>
    <n v="350"/>
    <n v="24.75"/>
    <n v="8662.5"/>
    <n v="7.75"/>
    <n v="2712.5"/>
    <n v="17"/>
    <n v="5950"/>
    <n v="0.68686868686868685"/>
    <s v="C0021"/>
    <s v="Horizon Luxe Ventures"/>
    <s v="William Jenkins"/>
    <x v="3"/>
    <x v="6"/>
    <s v="Orlando"/>
    <x v="2"/>
    <x v="1"/>
    <x v="8"/>
    <n v="7"/>
    <x v="35"/>
  </r>
  <r>
    <x v="439"/>
    <n v="61486"/>
    <x v="4"/>
    <x v="4"/>
    <s v="HydraBloom Hydrating Moisturizer 50ml"/>
    <x v="0"/>
    <n v="50"/>
    <n v="14.95"/>
    <n v="747.5"/>
    <n v="4.45"/>
    <n v="222.5"/>
    <n v="10.5"/>
    <n v="525"/>
    <n v="0.7023411371237458"/>
    <s v="C0132"/>
    <s v="OpalNectar Beauty"/>
    <s v="Mia Hughes"/>
    <x v="2"/>
    <x v="13"/>
    <s v="Santa Ana"/>
    <x v="0"/>
    <x v="1"/>
    <x v="8"/>
    <n v="7"/>
    <x v="35"/>
  </r>
  <r>
    <x v="440"/>
    <n v="61487"/>
    <x v="14"/>
    <x v="14"/>
    <s v="DewDrop Hydration Sheet Mask"/>
    <x v="5"/>
    <n v="150"/>
    <n v="17.350000000000001"/>
    <n v="2602.5"/>
    <n v="7.45"/>
    <n v="1117.5"/>
    <n v="9.9000000000000021"/>
    <n v="1485"/>
    <n v="0.57060518731988474"/>
    <s v="C0084"/>
    <s v="RadiantPetals Skincare"/>
    <s v="Joseph Simmons"/>
    <x v="4"/>
    <x v="28"/>
    <s v="Bismarck"/>
    <x v="3"/>
    <x v="1"/>
    <x v="8"/>
    <n v="8"/>
    <x v="35"/>
  </r>
  <r>
    <x v="440"/>
    <n v="61488"/>
    <x v="15"/>
    <x v="15"/>
    <s v="VitaGlow Brightening Serum 50ml"/>
    <x v="1"/>
    <n v="50"/>
    <n v="31.45"/>
    <n v="1572.5"/>
    <n v="12"/>
    <n v="600"/>
    <n v="19.45"/>
    <n v="972.5"/>
    <n v="0.61844197138314783"/>
    <s v="C0009"/>
    <s v="Imelda Sinclair"/>
    <s v="William Jenkins"/>
    <x v="3"/>
    <x v="6"/>
    <s v="Miami"/>
    <x v="2"/>
    <x v="1"/>
    <x v="8"/>
    <n v="8"/>
    <x v="35"/>
  </r>
  <r>
    <x v="440"/>
    <n v="61489"/>
    <x v="12"/>
    <x v="12"/>
    <s v="PorePurify Exfoliating Tonic 150ml"/>
    <x v="4"/>
    <n v="100"/>
    <n v="15.95"/>
    <n v="1595"/>
    <n v="5.2"/>
    <n v="520"/>
    <n v="10.75"/>
    <n v="1075"/>
    <n v="0.6739811912225705"/>
    <s v="C0141"/>
    <s v="FusionQuest Incorporated"/>
    <s v="William Jenkins"/>
    <x v="3"/>
    <x v="6"/>
    <s v="St. Petersburg"/>
    <x v="2"/>
    <x v="1"/>
    <x v="8"/>
    <n v="8"/>
    <x v="35"/>
  </r>
  <r>
    <x v="440"/>
    <n v="61490"/>
    <x v="28"/>
    <x v="28"/>
    <s v="GlowRevive Detox Clay Mask 50g"/>
    <x v="5"/>
    <n v="150"/>
    <n v="11.35"/>
    <n v="1702.5"/>
    <n v="5.2"/>
    <n v="780"/>
    <n v="6.1499999999999995"/>
    <n v="922.5"/>
    <n v="0.54185022026431717"/>
    <s v="C0048"/>
    <s v="Octavia Hart"/>
    <s v="Victoria Reed"/>
    <x v="2"/>
    <x v="24"/>
    <s v="Seattle"/>
    <x v="0"/>
    <x v="1"/>
    <x v="8"/>
    <n v="8"/>
    <x v="35"/>
  </r>
  <r>
    <x v="440"/>
    <n v="61491"/>
    <x v="10"/>
    <x v="10"/>
    <s v="LuminousGlow Tinted Sunscreen 50ml"/>
    <x v="3"/>
    <n v="50"/>
    <n v="16.95"/>
    <n v="847.5"/>
    <n v="5.2"/>
    <n v="260"/>
    <n v="11.75"/>
    <n v="587.5"/>
    <n v="0.69321533923303835"/>
    <s v="C0105"/>
    <s v="TimelessBloom Luxe Skincare"/>
    <s v="Jennifer Adams"/>
    <x v="1"/>
    <x v="10"/>
    <s v="Corpus Christi"/>
    <x v="2"/>
    <x v="1"/>
    <x v="8"/>
    <n v="8"/>
    <x v="35"/>
  </r>
  <r>
    <x v="440"/>
    <n v="61492"/>
    <x v="36"/>
    <x v="36"/>
    <s v="CrystalGlow Gentle Exfoliator 50ml"/>
    <x v="7"/>
    <n v="50"/>
    <n v="14.15"/>
    <n v="707.5"/>
    <n v="5.45"/>
    <n v="272.5"/>
    <n v="8.6999999999999993"/>
    <n v="435"/>
    <n v="0.61484098939929333"/>
    <s v="C0062"/>
    <s v="Nikolai Hayes"/>
    <s v="Benjamin Ingram"/>
    <x v="0"/>
    <x v="38"/>
    <s v="Billings"/>
    <x v="0"/>
    <x v="1"/>
    <x v="8"/>
    <n v="8"/>
    <x v="35"/>
  </r>
  <r>
    <x v="440"/>
    <n v="61493"/>
    <x v="2"/>
    <x v="2"/>
    <s v="TimelessElixir Anti-Wrinkle Serum 30m"/>
    <x v="1"/>
    <n v="150"/>
    <n v="25.3"/>
    <n v="3795"/>
    <n v="9.4"/>
    <n v="1410"/>
    <n v="15.9"/>
    <n v="2385"/>
    <n v="0.62845849802371545"/>
    <s v="C0017"/>
    <s v="Seraphina Hart"/>
    <s v="David Carter"/>
    <x v="1"/>
    <x v="2"/>
    <s v="Buffalo"/>
    <x v="1"/>
    <x v="1"/>
    <x v="8"/>
    <n v="8"/>
    <x v="35"/>
  </r>
  <r>
    <x v="440"/>
    <n v="61494"/>
    <x v="11"/>
    <x v="11"/>
    <s v="ClearSkies UV Defense SPF 30 100ml"/>
    <x v="3"/>
    <n v="200"/>
    <n v="32.549999999999997"/>
    <n v="6509.9999999999991"/>
    <n v="11.25"/>
    <n v="2250"/>
    <n v="21.299999999999997"/>
    <n v="4259.9999999999991"/>
    <n v="0.65437788018433174"/>
    <s v="C0112"/>
    <s v="Zara Winters"/>
    <s v="Olivia Harrison"/>
    <x v="3"/>
    <x v="14"/>
    <s v="Norfolk"/>
    <x v="2"/>
    <x v="1"/>
    <x v="8"/>
    <n v="8"/>
    <x v="35"/>
  </r>
  <r>
    <x v="441"/>
    <n v="61495"/>
    <x v="54"/>
    <x v="54"/>
    <s v="LuxeSilk Oil Cleansing Essence 200 ml"/>
    <x v="2"/>
    <n v="50"/>
    <n v="25.75"/>
    <n v="1287.5"/>
    <n v="11.25"/>
    <n v="562.5"/>
    <n v="14.5"/>
    <n v="725"/>
    <n v="0.56310679611650483"/>
    <s v="C0076"/>
    <s v="ThunderWave Technologies"/>
    <s v="Andrew Parker"/>
    <x v="3"/>
    <x v="42"/>
    <s v="Boston"/>
    <x v="1"/>
    <x v="1"/>
    <x v="8"/>
    <n v="9"/>
    <x v="35"/>
  </r>
  <r>
    <x v="441"/>
    <n v="61496"/>
    <x v="1"/>
    <x v="1"/>
    <s v="VitaGlow Brightening Serum 30ml"/>
    <x v="1"/>
    <n v="50"/>
    <n v="22.1"/>
    <n v="1105"/>
    <n v="7.6"/>
    <n v="380"/>
    <n v="14.500000000000002"/>
    <n v="725"/>
    <n v="0.65610859728506787"/>
    <s v="C0029"/>
    <s v="OpulentSilk Beauty"/>
    <s v="Samantha Mitchell"/>
    <x v="4"/>
    <x v="15"/>
    <s v="Louisville"/>
    <x v="2"/>
    <x v="1"/>
    <x v="8"/>
    <n v="9"/>
    <x v="35"/>
  </r>
  <r>
    <x v="441"/>
    <n v="61497"/>
    <x v="8"/>
    <x v="8"/>
    <s v="CrystalClear Hyaluronic Boost 30ml"/>
    <x v="1"/>
    <n v="150"/>
    <n v="19.100000000000001"/>
    <n v="2865"/>
    <n v="6.6"/>
    <n v="990"/>
    <n v="12.500000000000002"/>
    <n v="1875"/>
    <n v="0.65445026178010468"/>
    <s v="C0128"/>
    <s v="SolarFlare Ventures"/>
    <s v="Matthew Walker"/>
    <x v="1"/>
    <x v="23"/>
    <s v="Augusta"/>
    <x v="2"/>
    <x v="1"/>
    <x v="8"/>
    <n v="9"/>
    <x v="35"/>
  </r>
  <r>
    <x v="441"/>
    <n v="61498"/>
    <x v="14"/>
    <x v="14"/>
    <s v="DewDrop Hydration Sheet Mask"/>
    <x v="5"/>
    <n v="100"/>
    <n v="17.350000000000001"/>
    <n v="1735.0000000000002"/>
    <n v="7.45"/>
    <n v="745"/>
    <n v="9.9000000000000021"/>
    <n v="990.00000000000023"/>
    <n v="0.57060518731988474"/>
    <s v="C0006"/>
    <s v="Maeve Kingsley"/>
    <s v="Christopher Green"/>
    <x v="0"/>
    <x v="21"/>
    <s v="Las Vegas"/>
    <x v="0"/>
    <x v="1"/>
    <x v="8"/>
    <n v="9"/>
    <x v="35"/>
  </r>
  <r>
    <x v="441"/>
    <n v="61499"/>
    <x v="2"/>
    <x v="2"/>
    <s v="TimelessElixir Anti-Wrinkle Serum 30m"/>
    <x v="1"/>
    <n v="50"/>
    <n v="25.3"/>
    <n v="1265"/>
    <n v="9.4"/>
    <n v="470"/>
    <n v="15.9"/>
    <n v="795"/>
    <n v="0.62845849802371545"/>
    <s v="C0157"/>
    <s v="EtherealElegance Beauty"/>
    <s v="Olivia Harrison"/>
    <x v="3"/>
    <x v="7"/>
    <s v="Bowie"/>
    <x v="2"/>
    <x v="1"/>
    <x v="8"/>
    <n v="9"/>
    <x v="35"/>
  </r>
  <r>
    <x v="441"/>
    <n v="61500"/>
    <x v="63"/>
    <x v="63"/>
    <s v="LuxeSilk Oil Cleansing Essence 100 ml"/>
    <x v="2"/>
    <n v="50"/>
    <n v="15.45"/>
    <n v="772.5"/>
    <n v="6.55"/>
    <n v="327.5"/>
    <n v="8.8999999999999986"/>
    <n v="445"/>
    <n v="0.57605177993527512"/>
    <s v="C0081"/>
    <s v="SecretSapphire Creations"/>
    <s v="David Carter"/>
    <x v="1"/>
    <x v="2"/>
    <s v="Syracuse"/>
    <x v="1"/>
    <x v="1"/>
    <x v="8"/>
    <n v="9"/>
    <x v="35"/>
  </r>
  <r>
    <x v="441"/>
    <n v="61501"/>
    <x v="42"/>
    <x v="42"/>
    <s v="AquaFresh Hydrating Toner 200ml"/>
    <x v="4"/>
    <n v="50"/>
    <n v="19.600000000000001"/>
    <n v="980.00000000000011"/>
    <n v="6.6"/>
    <n v="330"/>
    <n v="13.000000000000002"/>
    <n v="650.00000000000011"/>
    <n v="0.66326530612244905"/>
    <s v="C0046"/>
    <s v="CrimsonPeak Ventures"/>
    <s v="Michael Evans"/>
    <x v="1"/>
    <x v="10"/>
    <s v="Fort Worth"/>
    <x v="2"/>
    <x v="1"/>
    <x v="8"/>
    <n v="9"/>
    <x v="35"/>
  </r>
  <r>
    <x v="441"/>
    <n v="61502"/>
    <x v="38"/>
    <x v="38"/>
    <s v="CrystalGlow Gentle Exfoliator 100ml"/>
    <x v="7"/>
    <n v="100"/>
    <n v="19.95"/>
    <n v="1995"/>
    <n v="7.45"/>
    <n v="745"/>
    <n v="12.5"/>
    <n v="1250"/>
    <n v="0.62656641604010022"/>
    <s v="C0107"/>
    <s v="MoonlitNectar Beauty"/>
    <s v="Andrew Parker"/>
    <x v="3"/>
    <x v="45"/>
    <s v="Providence"/>
    <x v="1"/>
    <x v="1"/>
    <x v="8"/>
    <n v="9"/>
    <x v="35"/>
  </r>
  <r>
    <x v="441"/>
    <n v="61503"/>
    <x v="0"/>
    <x v="0"/>
    <s v="HydraBloom Hydrating Moisturizer 100ml"/>
    <x v="0"/>
    <n v="100"/>
    <n v="24.85"/>
    <n v="2485"/>
    <n v="7.75"/>
    <n v="775"/>
    <n v="17.100000000000001"/>
    <n v="1710"/>
    <n v="0.68812877263581484"/>
    <s v="C0039"/>
    <s v="EtherealSilk Creations"/>
    <s v="Grace Allen"/>
    <x v="2"/>
    <x v="20"/>
    <s v="Juneau"/>
    <x v="0"/>
    <x v="1"/>
    <x v="8"/>
    <n v="9"/>
    <x v="35"/>
  </r>
  <r>
    <x v="442"/>
    <n v="61504"/>
    <x v="4"/>
    <x v="4"/>
    <s v="HydraBloom Hydrating Moisturizer 50ml"/>
    <x v="0"/>
    <n v="150"/>
    <n v="14.95"/>
    <n v="2242.5"/>
    <n v="4.45"/>
    <n v="667.5"/>
    <n v="10.5"/>
    <n v="1575"/>
    <n v="0.7023411371237458"/>
    <s v="C0118"/>
    <s v="Rowan Hale"/>
    <s v="Nicholas Coleman"/>
    <x v="4"/>
    <x v="34"/>
    <s v="Fort Wayne"/>
    <x v="3"/>
    <x v="1"/>
    <x v="8"/>
    <n v="10"/>
    <x v="36"/>
  </r>
  <r>
    <x v="442"/>
    <n v="61505"/>
    <x v="38"/>
    <x v="38"/>
    <s v="CrystalGlow Gentle Exfoliator 100ml"/>
    <x v="7"/>
    <n v="50"/>
    <n v="19.95"/>
    <n v="997.5"/>
    <n v="7.45"/>
    <n v="372.5"/>
    <n v="12.5"/>
    <n v="625"/>
    <n v="0.62656641604010022"/>
    <s v="C0071"/>
    <s v="Cressida Steele"/>
    <s v="Matthew Walker"/>
    <x v="1"/>
    <x v="40"/>
    <s v="Nashville"/>
    <x v="2"/>
    <x v="1"/>
    <x v="8"/>
    <n v="10"/>
    <x v="36"/>
  </r>
  <r>
    <x v="442"/>
    <n v="61506"/>
    <x v="1"/>
    <x v="1"/>
    <s v="VitaGlow Brightening Serum 30ml"/>
    <x v="1"/>
    <n v="100"/>
    <n v="22.1"/>
    <n v="2210"/>
    <n v="7.6"/>
    <n v="760"/>
    <n v="14.500000000000002"/>
    <n v="1450"/>
    <n v="0.65610859728506787"/>
    <s v="C0028"/>
    <s v="Thaddeus Nash"/>
    <s v="Christopher Green"/>
    <x v="0"/>
    <x v="21"/>
    <s v="Reno"/>
    <x v="0"/>
    <x v="1"/>
    <x v="8"/>
    <n v="10"/>
    <x v="36"/>
  </r>
  <r>
    <x v="442"/>
    <n v="61507"/>
    <x v="39"/>
    <x v="39"/>
    <s v="SunGuard Shield SPF 50+ 50ml"/>
    <x v="3"/>
    <n v="250"/>
    <n v="14.45"/>
    <n v="3612.5"/>
    <n v="4.45"/>
    <n v="1112.5"/>
    <n v="10"/>
    <n v="2500"/>
    <n v="0.69204152249134943"/>
    <s v="C0085"/>
    <s v="VelvetDusk Beauty"/>
    <s v="Samuel Moore"/>
    <x v="0"/>
    <x v="0"/>
    <s v="Taos"/>
    <x v="0"/>
    <x v="1"/>
    <x v="8"/>
    <n v="10"/>
    <x v="36"/>
  </r>
  <r>
    <x v="442"/>
    <n v="61508"/>
    <x v="37"/>
    <x v="37"/>
    <s v="SunGuard Shield SPF 50+ 100ml"/>
    <x v="3"/>
    <n v="50"/>
    <n v="24.75"/>
    <n v="1237.5"/>
    <n v="7.75"/>
    <n v="387.5"/>
    <n v="17"/>
    <n v="850"/>
    <n v="0.68686868686868685"/>
    <s v="C0020"/>
    <s v="Lyric Davenport"/>
    <s v="Elizabeth Young"/>
    <x v="2"/>
    <x v="13"/>
    <s v="San Diego"/>
    <x v="0"/>
    <x v="1"/>
    <x v="8"/>
    <n v="10"/>
    <x v="36"/>
  </r>
  <r>
    <x v="442"/>
    <n v="61509"/>
    <x v="11"/>
    <x v="11"/>
    <s v="ClearSkies UV Defense SPF 30 100ml"/>
    <x v="3"/>
    <n v="250"/>
    <n v="32.549999999999997"/>
    <n v="8137.4999999999991"/>
    <n v="11.25"/>
    <n v="2812.5"/>
    <n v="21.299999999999997"/>
    <n v="5324.9999999999991"/>
    <n v="0.65437788018433174"/>
    <s v="C0120"/>
    <s v="RadiantCrest Ventures"/>
    <s v="Ashley Turner"/>
    <x v="2"/>
    <x v="13"/>
    <s v="Anaheim"/>
    <x v="0"/>
    <x v="1"/>
    <x v="8"/>
    <n v="10"/>
    <x v="36"/>
  </r>
  <r>
    <x v="442"/>
    <n v="61510"/>
    <x v="19"/>
    <x v="19"/>
    <s v="ClearSkies UV Defense SPF 30 30ml"/>
    <x v="3"/>
    <n v="300"/>
    <n v="11.299999999999999"/>
    <n v="3389.9999999999995"/>
    <n v="4.7"/>
    <n v="1410"/>
    <n v="6.5999999999999988"/>
    <n v="1979.9999999999995"/>
    <n v="0.5840707964601769"/>
    <s v="C0053"/>
    <s v="QuantumPulse Systems"/>
    <s v="Samantha Mitchell"/>
    <x v="4"/>
    <x v="17"/>
    <s v="Cleveland"/>
    <x v="3"/>
    <x v="1"/>
    <x v="8"/>
    <n v="10"/>
    <x v="36"/>
  </r>
  <r>
    <x v="442"/>
    <n v="61511"/>
    <x v="21"/>
    <x v="21"/>
    <s v="RadiantGlow Gel Cleanser 100ml"/>
    <x v="2"/>
    <n v="150"/>
    <n v="12.25"/>
    <n v="1837.5"/>
    <n v="4.45"/>
    <n v="667.5"/>
    <n v="7.8"/>
    <n v="1170"/>
    <n v="0.63673469387755099"/>
    <s v="C0016"/>
    <s v="Griffin Maddox"/>
    <s v="Rachel Owens"/>
    <x v="4"/>
    <x v="16"/>
    <s v="Chicago"/>
    <x v="3"/>
    <x v="1"/>
    <x v="8"/>
    <n v="10"/>
    <x v="36"/>
  </r>
  <r>
    <x v="442"/>
    <n v="61512"/>
    <x v="4"/>
    <x v="4"/>
    <s v="HydraBloom Hydrating Moisturizer 50ml"/>
    <x v="0"/>
    <n v="100"/>
    <n v="14.95"/>
    <n v="1495"/>
    <n v="4.45"/>
    <n v="445"/>
    <n v="10.5"/>
    <n v="1050"/>
    <n v="0.7023411371237458"/>
    <s v="C0109"/>
    <s v="QuantumLink Corp."/>
    <s v="Victoria Reed"/>
    <x v="2"/>
    <x v="4"/>
    <s v="Eugene"/>
    <x v="0"/>
    <x v="1"/>
    <x v="8"/>
    <n v="10"/>
    <x v="36"/>
  </r>
  <r>
    <x v="442"/>
    <n v="61513"/>
    <x v="30"/>
    <x v="30"/>
    <s v="PurePurge Micellar Cleansing Water 200ml"/>
    <x v="6"/>
    <n v="150"/>
    <n v="18.45"/>
    <n v="2767.5"/>
    <n v="7.75"/>
    <n v="1162.5"/>
    <n v="10.7"/>
    <n v="1605"/>
    <n v="0.57994579945799463"/>
    <s v="C0049"/>
    <s v="PinnacleSage Group"/>
    <s v="Ava Franklin"/>
    <x v="1"/>
    <x v="12"/>
    <s v="New Orleans"/>
    <x v="2"/>
    <x v="1"/>
    <x v="8"/>
    <n v="10"/>
    <x v="36"/>
  </r>
  <r>
    <x v="443"/>
    <n v="61514"/>
    <x v="8"/>
    <x v="8"/>
    <s v="CrystalClear Hyaluronic Boost 30ml"/>
    <x v="1"/>
    <n v="50"/>
    <n v="19.100000000000001"/>
    <n v="955.00000000000011"/>
    <n v="6.6"/>
    <n v="330"/>
    <n v="12.500000000000002"/>
    <n v="625.00000000000011"/>
    <n v="0.65445026178010479"/>
    <s v="C0095"/>
    <s v="OpalBlossom Beauty"/>
    <s v="Jessica Foster"/>
    <x v="2"/>
    <x v="20"/>
    <s v="Seward"/>
    <x v="0"/>
    <x v="1"/>
    <x v="8"/>
    <n v="13"/>
    <x v="36"/>
  </r>
  <r>
    <x v="443"/>
    <n v="61515"/>
    <x v="0"/>
    <x v="0"/>
    <s v="HydraBloom Hydrating Moisturizer 100ml"/>
    <x v="0"/>
    <n v="150"/>
    <n v="24.85"/>
    <n v="3727.5"/>
    <n v="7.75"/>
    <n v="1162.5"/>
    <n v="17.100000000000001"/>
    <n v="2565"/>
    <n v="0.68812877263581484"/>
    <s v="C0014"/>
    <s v="Stellar Dynamo Corp."/>
    <s v="Olivia Harrison"/>
    <x v="3"/>
    <x v="14"/>
    <s v="Richmond"/>
    <x v="2"/>
    <x v="1"/>
    <x v="8"/>
    <n v="13"/>
    <x v="36"/>
  </r>
  <r>
    <x v="443"/>
    <n v="61516"/>
    <x v="8"/>
    <x v="8"/>
    <s v="CrystalClear Hyaluronic Boost 30ml"/>
    <x v="1"/>
    <n v="100"/>
    <n v="19.100000000000001"/>
    <n v="1910.0000000000002"/>
    <n v="6.6"/>
    <n v="660"/>
    <n v="12.500000000000002"/>
    <n v="1250.0000000000002"/>
    <n v="0.65445026178010479"/>
    <s v="C0076"/>
    <s v="ThunderWave Technologies"/>
    <s v="Andrew Parker"/>
    <x v="3"/>
    <x v="42"/>
    <s v="Boston"/>
    <x v="1"/>
    <x v="1"/>
    <x v="8"/>
    <n v="13"/>
    <x v="36"/>
  </r>
  <r>
    <x v="443"/>
    <n v="61517"/>
    <x v="4"/>
    <x v="4"/>
    <s v="HydraBloom Hydrating Moisturizer 50ml"/>
    <x v="0"/>
    <n v="150"/>
    <n v="14.95"/>
    <n v="2242.5"/>
    <n v="4.45"/>
    <n v="667.5"/>
    <n v="10.5"/>
    <n v="1575"/>
    <n v="0.7023411371237458"/>
    <s v="C0063"/>
    <s v="Amara Wilde"/>
    <s v="Michael Evans"/>
    <x v="1"/>
    <x v="10"/>
    <s v="San Antonio"/>
    <x v="2"/>
    <x v="1"/>
    <x v="8"/>
    <n v="13"/>
    <x v="36"/>
  </r>
  <r>
    <x v="443"/>
    <n v="61518"/>
    <x v="4"/>
    <x v="4"/>
    <s v="HydraBloom Hydrating Moisturizer 50ml"/>
    <x v="0"/>
    <n v="100"/>
    <n v="14.95"/>
    <n v="1495"/>
    <n v="4.45"/>
    <n v="445"/>
    <n v="10.5"/>
    <n v="1050"/>
    <n v="0.7023411371237458"/>
    <s v="C0011"/>
    <s v="Celestial Silk Luxe Skincare"/>
    <s v="Joseph Simmons"/>
    <x v="4"/>
    <x v="19"/>
    <s v="Minneapolis"/>
    <x v="3"/>
    <x v="1"/>
    <x v="8"/>
    <n v="13"/>
    <x v="36"/>
  </r>
  <r>
    <x v="443"/>
    <n v="61519"/>
    <x v="37"/>
    <x v="37"/>
    <s v="SunGuard Shield SPF 50+ 100ml"/>
    <x v="3"/>
    <n v="250"/>
    <n v="24.75"/>
    <n v="6187.5"/>
    <n v="7.75"/>
    <n v="1937.5"/>
    <n v="17"/>
    <n v="4250"/>
    <n v="0.68686868686868685"/>
    <s v="C0136"/>
    <s v="SereneElixir Creations"/>
    <s v="Ashley Turner"/>
    <x v="2"/>
    <x v="13"/>
    <s v="Santa Clarita"/>
    <x v="0"/>
    <x v="1"/>
    <x v="8"/>
    <n v="13"/>
    <x v="36"/>
  </r>
  <r>
    <x v="443"/>
    <n v="61520"/>
    <x v="41"/>
    <x v="41"/>
    <s v="VelvetSkin Renewing Scrub 50ml"/>
    <x v="7"/>
    <n v="200"/>
    <n v="15.649999999999999"/>
    <n v="3129.9999999999995"/>
    <n v="6.2"/>
    <n v="1240"/>
    <n v="9.4499999999999993"/>
    <n v="1889.9999999999995"/>
    <n v="0.60383386581469645"/>
    <s v="C0082"/>
    <s v="OpulentFlair Beauty"/>
    <s v="Jennifer Adams"/>
    <x v="1"/>
    <x v="10"/>
    <s v="El Paso"/>
    <x v="2"/>
    <x v="1"/>
    <x v="8"/>
    <n v="13"/>
    <x v="36"/>
  </r>
  <r>
    <x v="443"/>
    <n v="61521"/>
    <x v="4"/>
    <x v="4"/>
    <s v="HydraBloom Hydrating Moisturizer 50ml"/>
    <x v="0"/>
    <n v="200"/>
    <n v="14.95"/>
    <n v="2990"/>
    <n v="4.45"/>
    <n v="890"/>
    <n v="10.5"/>
    <n v="2100"/>
    <n v="0.7023411371237458"/>
    <s v="C0034"/>
    <s v="Cassian Winters"/>
    <s v="David Carter"/>
    <x v="1"/>
    <x v="2"/>
    <s v="Albany"/>
    <x v="1"/>
    <x v="1"/>
    <x v="8"/>
    <n v="13"/>
    <x v="36"/>
  </r>
  <r>
    <x v="444"/>
    <n v="61522"/>
    <x v="4"/>
    <x v="4"/>
    <s v="HydraBloom Hydrating Moisturizer 50ml"/>
    <x v="0"/>
    <n v="100"/>
    <n v="14.95"/>
    <n v="1495"/>
    <n v="4.45"/>
    <n v="445"/>
    <n v="10.5"/>
    <n v="1050"/>
    <n v="0.7023411371237458"/>
    <s v="C0101"/>
    <s v="TechnoCraft Corp."/>
    <s v="Samuel Moore"/>
    <x v="0"/>
    <x v="0"/>
    <s v="Roswell"/>
    <x v="0"/>
    <x v="1"/>
    <x v="8"/>
    <n v="14"/>
    <x v="36"/>
  </r>
  <r>
    <x v="444"/>
    <n v="61523"/>
    <x v="11"/>
    <x v="11"/>
    <s v="ClearSkies UV Defense SPF 30 100ml"/>
    <x v="3"/>
    <n v="100"/>
    <n v="32.549999999999997"/>
    <n v="3254.9999999999995"/>
    <n v="11.25"/>
    <n v="1125"/>
    <n v="21.299999999999997"/>
    <n v="2129.9999999999995"/>
    <n v="0.65437788018433174"/>
    <s v="C0055"/>
    <s v="TimelessAura Luxe Skincare"/>
    <s v="Samantha Mitchell"/>
    <x v="4"/>
    <x v="32"/>
    <s v="Charleston"/>
    <x v="2"/>
    <x v="1"/>
    <x v="8"/>
    <n v="14"/>
    <x v="36"/>
  </r>
  <r>
    <x v="444"/>
    <n v="61524"/>
    <x v="1"/>
    <x v="1"/>
    <s v="VitaGlow Brightening Serum 30ml"/>
    <x v="1"/>
    <n v="50"/>
    <n v="22.1"/>
    <n v="1105"/>
    <n v="7.6"/>
    <n v="380"/>
    <n v="14.500000000000002"/>
    <n v="725"/>
    <n v="0.65610859728506787"/>
    <s v="C0123"/>
    <s v="TerraMist Incorporated"/>
    <s v="Jennifer Adams"/>
    <x v="1"/>
    <x v="10"/>
    <s v="Midland"/>
    <x v="2"/>
    <x v="1"/>
    <x v="8"/>
    <n v="14"/>
    <x v="36"/>
  </r>
  <r>
    <x v="444"/>
    <n v="61525"/>
    <x v="41"/>
    <x v="41"/>
    <s v="VelvetSkin Renewing Scrub 50ml"/>
    <x v="7"/>
    <n v="100"/>
    <n v="15.649999999999999"/>
    <n v="1564.9999999999998"/>
    <n v="6.2"/>
    <n v="620"/>
    <n v="9.4499999999999993"/>
    <n v="944.99999999999977"/>
    <n v="0.60383386581469645"/>
    <s v="C0074"/>
    <s v="Seraphina Wilde"/>
    <s v="Lauren King"/>
    <x v="4"/>
    <x v="41"/>
    <s v="Lincoln"/>
    <x v="3"/>
    <x v="1"/>
    <x v="8"/>
    <n v="14"/>
    <x v="36"/>
  </r>
  <r>
    <x v="444"/>
    <n v="61526"/>
    <x v="14"/>
    <x v="14"/>
    <s v="DewDrop Hydration Sheet Mask"/>
    <x v="5"/>
    <n v="150"/>
    <n v="17.350000000000001"/>
    <n v="2602.5"/>
    <n v="7.45"/>
    <n v="1117.5"/>
    <n v="9.9000000000000021"/>
    <n v="1485"/>
    <n v="0.57060518731988474"/>
    <s v="C0019"/>
    <s v="Delilah Prescott"/>
    <s v="Benjamin Lawson"/>
    <x v="1"/>
    <x v="25"/>
    <s v="Kansas City"/>
    <x v="3"/>
    <x v="1"/>
    <x v="8"/>
    <n v="14"/>
    <x v="36"/>
  </r>
  <r>
    <x v="444"/>
    <n v="61527"/>
    <x v="8"/>
    <x v="8"/>
    <s v="CrystalClear Hyaluronic Boost 30ml"/>
    <x v="1"/>
    <n v="200"/>
    <n v="19.100000000000001"/>
    <n v="3820.0000000000005"/>
    <n v="6.6"/>
    <n v="1320"/>
    <n v="12.500000000000002"/>
    <n v="2500.0000000000005"/>
    <n v="0.65445026178010479"/>
    <s v="C0088"/>
    <s v="BlueAegis Technologies"/>
    <s v="Grace Allen"/>
    <x v="2"/>
    <x v="20"/>
    <s v="Juneau"/>
    <x v="0"/>
    <x v="1"/>
    <x v="8"/>
    <n v="14"/>
    <x v="36"/>
  </r>
  <r>
    <x v="444"/>
    <n v="61528"/>
    <x v="29"/>
    <x v="29"/>
    <s v="VitaGlow Brightening Serum 15ml"/>
    <x v="1"/>
    <n v="50"/>
    <n v="16.25"/>
    <n v="812.5"/>
    <n v="6.2"/>
    <n v="310"/>
    <n v="10.050000000000001"/>
    <n v="502.5"/>
    <n v="0.61846153846153851"/>
    <s v="C0044"/>
    <s v="OpulentElixir Beauty"/>
    <s v="David Carter"/>
    <x v="1"/>
    <x v="2"/>
    <s v="Syracuse"/>
    <x v="1"/>
    <x v="1"/>
    <x v="8"/>
    <n v="14"/>
    <x v="36"/>
  </r>
  <r>
    <x v="445"/>
    <n v="61529"/>
    <x v="5"/>
    <x v="5"/>
    <s v="ClearSkies UV Defense SPF 30 50ml"/>
    <x v="3"/>
    <n v="100"/>
    <n v="18.95"/>
    <n v="1895"/>
    <n v="6.55"/>
    <n v="655"/>
    <n v="12.399999999999999"/>
    <n v="1240"/>
    <n v="0.65435356200527706"/>
    <s v="C0149"/>
    <s v="QuantumSphere Corp."/>
    <s v="Nicholas Coleman"/>
    <x v="4"/>
    <x v="34"/>
    <s v="South Bend"/>
    <x v="3"/>
    <x v="1"/>
    <x v="8"/>
    <n v="15"/>
    <x v="36"/>
  </r>
  <r>
    <x v="445"/>
    <n v="61530"/>
    <x v="1"/>
    <x v="1"/>
    <s v="VitaGlow Brightening Serum 30ml"/>
    <x v="1"/>
    <n v="50"/>
    <n v="22.1"/>
    <n v="1105"/>
    <n v="7.6"/>
    <n v="380"/>
    <n v="14.500000000000002"/>
    <n v="725"/>
    <n v="0.65610859728506787"/>
    <s v="C0065"/>
    <s v="CelestialGlow Essentials"/>
    <s v="Benjamin Lawson"/>
    <x v="1"/>
    <x v="25"/>
    <s v="Kansas City"/>
    <x v="3"/>
    <x v="1"/>
    <x v="8"/>
    <n v="15"/>
    <x v="36"/>
  </r>
  <r>
    <x v="445"/>
    <n v="61531"/>
    <x v="0"/>
    <x v="0"/>
    <s v="HydraBloom Hydrating Moisturizer 100ml"/>
    <x v="0"/>
    <n v="100"/>
    <n v="24.85"/>
    <n v="2485"/>
    <n v="7.75"/>
    <n v="775"/>
    <n v="17.100000000000001"/>
    <n v="1710"/>
    <n v="0.68812877263581484"/>
    <s v="C0030"/>
    <s v="BlossomRadiance Essentials"/>
    <s v="Michael Evans"/>
    <x v="1"/>
    <x v="10"/>
    <s v="San Antonio"/>
    <x v="2"/>
    <x v="1"/>
    <x v="8"/>
    <n v="15"/>
    <x v="36"/>
  </r>
  <r>
    <x v="445"/>
    <n v="61532"/>
    <x v="0"/>
    <x v="0"/>
    <s v="HydraBloom Hydrating Moisturizer 100ml"/>
    <x v="0"/>
    <n v="150"/>
    <n v="24.85"/>
    <n v="3727.5"/>
    <n v="7.75"/>
    <n v="1162.5"/>
    <n v="17.100000000000001"/>
    <n v="2565"/>
    <n v="0.68812877263581484"/>
    <s v="C0056"/>
    <s v="Imogen West"/>
    <s v="Ava Franklin"/>
    <x v="1"/>
    <x v="33"/>
    <s v="Little Rock"/>
    <x v="2"/>
    <x v="1"/>
    <x v="8"/>
    <n v="15"/>
    <x v="36"/>
  </r>
  <r>
    <x v="445"/>
    <n v="61533"/>
    <x v="11"/>
    <x v="11"/>
    <s v="ClearSkies UV Defense SPF 30 100ml"/>
    <x v="3"/>
    <n v="300"/>
    <n v="32.549999999999997"/>
    <n v="9765"/>
    <n v="11.25"/>
    <n v="3375"/>
    <n v="21.299999999999997"/>
    <n v="6390"/>
    <n v="0.65437788018433185"/>
    <s v="C0068"/>
    <s v="IvoryRadiance Cosmetix"/>
    <s v="Olivia Harrison"/>
    <x v="3"/>
    <x v="7"/>
    <s v="Annapolis"/>
    <x v="2"/>
    <x v="1"/>
    <x v="8"/>
    <n v="15"/>
    <x v="36"/>
  </r>
  <r>
    <x v="445"/>
    <n v="61534"/>
    <x v="16"/>
    <x v="16"/>
    <s v="FreshWipe Cleansing Towelettes  80s"/>
    <x v="6"/>
    <n v="100"/>
    <n v="14.55"/>
    <n v="1455"/>
    <n v="6.55"/>
    <n v="655"/>
    <n v="8"/>
    <n v="800"/>
    <n v="0.54982817869415812"/>
    <s v="C0129"/>
    <s v="CrystalCraft Corp."/>
    <s v="James Edwards"/>
    <x v="3"/>
    <x v="43"/>
    <s v="Pittsburgh"/>
    <x v="1"/>
    <x v="1"/>
    <x v="8"/>
    <n v="15"/>
    <x v="36"/>
  </r>
  <r>
    <x v="445"/>
    <n v="61535"/>
    <x v="4"/>
    <x v="4"/>
    <s v="HydraBloom Hydrating Moisturizer 50ml"/>
    <x v="0"/>
    <n v="50"/>
    <n v="14.95"/>
    <n v="747.5"/>
    <n v="4.45"/>
    <n v="222.5"/>
    <n v="10.5"/>
    <n v="525"/>
    <n v="0.7023411371237458"/>
    <s v="C0045"/>
    <s v="AuroraBlossom Essentials"/>
    <s v="Ashley Turner"/>
    <x v="2"/>
    <x v="13"/>
    <s v="Fresno"/>
    <x v="0"/>
    <x v="1"/>
    <x v="8"/>
    <n v="15"/>
    <x v="36"/>
  </r>
  <r>
    <x v="446"/>
    <n v="61536"/>
    <x v="32"/>
    <x v="32"/>
    <s v="AquaFresh Hydrating Toner 150ml"/>
    <x v="4"/>
    <n v="200"/>
    <n v="14.95"/>
    <n v="2990"/>
    <n v="4.45"/>
    <n v="890"/>
    <n v="10.5"/>
    <n v="2100"/>
    <n v="0.7023411371237458"/>
    <s v="C0105"/>
    <s v="TimelessBloom Luxe Skincare"/>
    <s v="Jennifer Adams"/>
    <x v="1"/>
    <x v="10"/>
    <s v="Corpus Christi"/>
    <x v="2"/>
    <x v="1"/>
    <x v="8"/>
    <n v="16"/>
    <x v="36"/>
  </r>
  <r>
    <x v="446"/>
    <n v="61537"/>
    <x v="14"/>
    <x v="14"/>
    <s v="DewDrop Hydration Sheet Mask"/>
    <x v="5"/>
    <n v="50"/>
    <n v="17.350000000000001"/>
    <n v="867.50000000000011"/>
    <n v="7.45"/>
    <n v="372.5"/>
    <n v="9.9000000000000021"/>
    <n v="495.00000000000011"/>
    <n v="0.57060518731988474"/>
    <s v="C0021"/>
    <s v="Horizon Luxe Ventures"/>
    <s v="William Jenkins"/>
    <x v="3"/>
    <x v="6"/>
    <s v="Orlando"/>
    <x v="2"/>
    <x v="1"/>
    <x v="8"/>
    <n v="16"/>
    <x v="36"/>
  </r>
  <r>
    <x v="446"/>
    <n v="61538"/>
    <x v="13"/>
    <x v="13"/>
    <s v="LuminousGlow Tinted Sunscreen 100ml"/>
    <x v="3"/>
    <n v="100"/>
    <n v="26.35"/>
    <n v="2635"/>
    <n v="9"/>
    <n v="900"/>
    <n v="17.350000000000001"/>
    <n v="1735"/>
    <n v="0.65844402277039848"/>
    <s v="C0144"/>
    <s v="VelvetBloom Beauty"/>
    <s v="Emily Clarke"/>
    <x v="3"/>
    <x v="29"/>
    <s v="Raleigh"/>
    <x v="2"/>
    <x v="1"/>
    <x v="8"/>
    <n v="16"/>
    <x v="36"/>
  </r>
  <r>
    <x v="446"/>
    <n v="61539"/>
    <x v="0"/>
    <x v="0"/>
    <s v="HydraBloom Hydrating Moisturizer 100ml"/>
    <x v="0"/>
    <n v="200"/>
    <n v="24.85"/>
    <n v="4970"/>
    <n v="7.75"/>
    <n v="1550"/>
    <n v="17.100000000000001"/>
    <n v="3420"/>
    <n v="0.68812877263581484"/>
    <s v="C0058"/>
    <s v="Octavia Tate"/>
    <s v="Andrew Parker"/>
    <x v="3"/>
    <x v="36"/>
    <s v="Burlington"/>
    <x v="1"/>
    <x v="1"/>
    <x v="8"/>
    <n v="16"/>
    <x v="36"/>
  </r>
  <r>
    <x v="446"/>
    <n v="61540"/>
    <x v="4"/>
    <x v="4"/>
    <s v="HydraBloom Hydrating Moisturizer 50ml"/>
    <x v="0"/>
    <n v="50"/>
    <n v="14.95"/>
    <n v="747.5"/>
    <n v="4.45"/>
    <n v="222.5"/>
    <n v="10.5"/>
    <n v="525"/>
    <n v="0.7023411371237458"/>
    <s v="C0098"/>
    <s v="Persephone Harper"/>
    <s v="Benjamin Lawson"/>
    <x v="1"/>
    <x v="8"/>
    <s v="Springfield"/>
    <x v="3"/>
    <x v="1"/>
    <x v="8"/>
    <n v="16"/>
    <x v="36"/>
  </r>
  <r>
    <x v="446"/>
    <n v="61541"/>
    <x v="0"/>
    <x v="0"/>
    <s v="HydraBloom Hydrating Moisturizer 100ml"/>
    <x v="0"/>
    <n v="200"/>
    <n v="24.85"/>
    <n v="4970"/>
    <n v="7.75"/>
    <n v="1550"/>
    <n v="17.100000000000001"/>
    <n v="3420"/>
    <n v="0.68812877263581484"/>
    <s v="C0037"/>
    <s v="PureWhisper Essentials"/>
    <s v="Lauren King"/>
    <x v="4"/>
    <x v="18"/>
    <s v="Des Moines"/>
    <x v="3"/>
    <x v="1"/>
    <x v="8"/>
    <n v="16"/>
    <x v="36"/>
  </r>
  <r>
    <x v="446"/>
    <n v="61542"/>
    <x v="14"/>
    <x v="14"/>
    <s v="DewDrop Hydration Sheet Mask"/>
    <x v="5"/>
    <n v="300"/>
    <n v="17.350000000000001"/>
    <n v="5205"/>
    <n v="7.45"/>
    <n v="2235"/>
    <n v="9.9000000000000021"/>
    <n v="2970"/>
    <n v="0.57060518731988474"/>
    <s v="C0152"/>
    <s v="Tamsin Harper"/>
    <s v="William Jenkins"/>
    <x v="3"/>
    <x v="6"/>
    <s v="Tallahassee"/>
    <x v="2"/>
    <x v="1"/>
    <x v="8"/>
    <n v="16"/>
    <x v="36"/>
  </r>
  <r>
    <x v="446"/>
    <n v="61543"/>
    <x v="27"/>
    <x v="27"/>
    <s v="LuxeSilk Oil Cleansing Essence 50 ml"/>
    <x v="2"/>
    <n v="200"/>
    <n v="9"/>
    <n v="1800"/>
    <n v="3.7"/>
    <n v="740"/>
    <n v="5.3"/>
    <n v="1060"/>
    <n v="0.58888888888888891"/>
    <s v="C0006"/>
    <s v="Maeve Kingsley"/>
    <s v="Christopher Green"/>
    <x v="0"/>
    <x v="21"/>
    <s v="Las Vegas"/>
    <x v="0"/>
    <x v="1"/>
    <x v="8"/>
    <n v="16"/>
    <x v="36"/>
  </r>
  <r>
    <x v="447"/>
    <n v="61544"/>
    <x v="21"/>
    <x v="21"/>
    <s v="RadiantGlow Gel Cleanser 100ml"/>
    <x v="2"/>
    <n v="100"/>
    <n v="12.25"/>
    <n v="1225"/>
    <n v="4.45"/>
    <n v="445"/>
    <n v="7.8"/>
    <n v="780"/>
    <n v="0.63673469387755099"/>
    <s v="C0119"/>
    <s v="RadiantNectar Cosmetix"/>
    <s v="Andrew Parker"/>
    <x v="3"/>
    <x v="48"/>
    <s v="Manchester"/>
    <x v="1"/>
    <x v="1"/>
    <x v="8"/>
    <n v="17"/>
    <x v="37"/>
  </r>
  <r>
    <x v="447"/>
    <n v="61545"/>
    <x v="14"/>
    <x v="14"/>
    <s v="DewDrop Hydration Sheet Mask"/>
    <x v="5"/>
    <n v="50"/>
    <n v="17.350000000000001"/>
    <n v="867.50000000000011"/>
    <n v="7.45"/>
    <n v="372.5"/>
    <n v="9.9000000000000021"/>
    <n v="495.00000000000011"/>
    <n v="0.57060518731988474"/>
    <s v="C0077"/>
    <s v="EmeraldSphere Solutions"/>
    <s v="Grace Allen"/>
    <x v="2"/>
    <x v="20"/>
    <s v="Fairbanks"/>
    <x v="0"/>
    <x v="1"/>
    <x v="8"/>
    <n v="17"/>
    <x v="37"/>
  </r>
  <r>
    <x v="447"/>
    <n v="61546"/>
    <x v="17"/>
    <x v="17"/>
    <s v="LuminousGlow Tinted Sunscreen 30ml"/>
    <x v="3"/>
    <n v="150"/>
    <n v="9.6000000000000014"/>
    <n v="1440.0000000000002"/>
    <n v="3.8"/>
    <n v="570"/>
    <n v="5.8000000000000016"/>
    <n v="870.00000000000023"/>
    <n v="0.60416666666666674"/>
    <s v="C0133"/>
    <s v="StarryBlossom Essentials"/>
    <s v="Jessica Foster"/>
    <x v="2"/>
    <x v="20"/>
    <s v="Homer"/>
    <x v="0"/>
    <x v="1"/>
    <x v="8"/>
    <n v="17"/>
    <x v="37"/>
  </r>
  <r>
    <x v="447"/>
    <n v="61547"/>
    <x v="10"/>
    <x v="10"/>
    <s v="LuminousGlow Tinted Sunscreen 50ml"/>
    <x v="3"/>
    <n v="100"/>
    <n v="16.95"/>
    <n v="1695"/>
    <n v="5.2"/>
    <n v="520"/>
    <n v="11.75"/>
    <n v="1175"/>
    <n v="0.69321533923303835"/>
    <s v="C0052"/>
    <s v="OceanQuest Enterprises"/>
    <s v="Emily Clarke"/>
    <x v="3"/>
    <x v="9"/>
    <s v="Charleston"/>
    <x v="2"/>
    <x v="1"/>
    <x v="8"/>
    <n v="17"/>
    <x v="37"/>
  </r>
  <r>
    <x v="447"/>
    <n v="61548"/>
    <x v="8"/>
    <x v="8"/>
    <s v="CrystalClear Hyaluronic Boost 30ml"/>
    <x v="1"/>
    <n v="100"/>
    <n v="19.100000000000001"/>
    <n v="1910.0000000000002"/>
    <n v="6.6"/>
    <n v="660"/>
    <n v="12.500000000000002"/>
    <n v="1250.0000000000002"/>
    <n v="0.65445026178010479"/>
    <s v="C0086"/>
    <s v="SparklingNova Corp."/>
    <s v="Jennifer Adams"/>
    <x v="1"/>
    <x v="10"/>
    <s v="Amarillo"/>
    <x v="2"/>
    <x v="1"/>
    <x v="8"/>
    <n v="17"/>
    <x v="37"/>
  </r>
  <r>
    <x v="447"/>
    <n v="61549"/>
    <x v="0"/>
    <x v="0"/>
    <s v="HydraBloom Hydrating Moisturizer 100ml"/>
    <x v="0"/>
    <n v="100"/>
    <n v="24.85"/>
    <n v="2485"/>
    <n v="7.75"/>
    <n v="775"/>
    <n v="17.100000000000001"/>
    <n v="1710"/>
    <n v="0.68812877263581484"/>
    <s v="C0031"/>
    <s v="StellarWings Incorporated"/>
    <s v="Matthew Walker"/>
    <x v="1"/>
    <x v="23"/>
    <s v="Atlanta"/>
    <x v="2"/>
    <x v="1"/>
    <x v="8"/>
    <n v="17"/>
    <x v="37"/>
  </r>
  <r>
    <x v="447"/>
    <n v="61550"/>
    <x v="0"/>
    <x v="0"/>
    <s v="HydraBloom Hydrating Moisturizer 100ml"/>
    <x v="0"/>
    <n v="150"/>
    <n v="24.85"/>
    <n v="3727.5"/>
    <n v="7.75"/>
    <n v="1162.5"/>
    <n v="17.100000000000001"/>
    <n v="2565"/>
    <n v="0.68812877263581484"/>
    <s v="C0110"/>
    <s v="Cordelia Cassidy"/>
    <s v="Jessica Foster"/>
    <x v="2"/>
    <x v="20"/>
    <s v="Nome"/>
    <x v="0"/>
    <x v="1"/>
    <x v="8"/>
    <n v="17"/>
    <x v="37"/>
  </r>
  <r>
    <x v="447"/>
    <n v="61551"/>
    <x v="16"/>
    <x v="16"/>
    <s v="FreshWipe Cleansing Towelettes  80s"/>
    <x v="6"/>
    <n v="100"/>
    <n v="14.55"/>
    <n v="1455"/>
    <n v="6.55"/>
    <n v="655"/>
    <n v="8"/>
    <n v="800"/>
    <n v="0.54982817869415812"/>
    <s v="C0067"/>
    <s v="Oberon Sterling"/>
    <s v="Rachel Owens"/>
    <x v="4"/>
    <x v="16"/>
    <s v="Springfield"/>
    <x v="3"/>
    <x v="1"/>
    <x v="8"/>
    <n v="17"/>
    <x v="37"/>
  </r>
  <r>
    <x v="447"/>
    <n v="61552"/>
    <x v="2"/>
    <x v="2"/>
    <s v="TimelessElixir Anti-Wrinkle Serum 30m"/>
    <x v="1"/>
    <n v="150"/>
    <n v="25.3"/>
    <n v="3795"/>
    <n v="9.4"/>
    <n v="1410"/>
    <n v="15.9"/>
    <n v="2385"/>
    <n v="0.62845849802371545"/>
    <s v="C0016"/>
    <s v="Griffin Maddox"/>
    <s v="Rachel Owens"/>
    <x v="4"/>
    <x v="16"/>
    <s v="Chicago"/>
    <x v="3"/>
    <x v="1"/>
    <x v="8"/>
    <n v="17"/>
    <x v="37"/>
  </r>
  <r>
    <x v="447"/>
    <n v="61553"/>
    <x v="10"/>
    <x v="10"/>
    <s v="LuminousGlow Tinted Sunscreen 50ml"/>
    <x v="3"/>
    <n v="50"/>
    <n v="16.95"/>
    <n v="847.5"/>
    <n v="5.2"/>
    <n v="260"/>
    <n v="11.75"/>
    <n v="587.5"/>
    <n v="0.69321533923303835"/>
    <s v="C0150"/>
    <s v="EmeraldHarbor Ventures"/>
    <s v="Emily Clarke"/>
    <x v="3"/>
    <x v="9"/>
    <s v="Greenville"/>
    <x v="2"/>
    <x v="1"/>
    <x v="8"/>
    <n v="17"/>
    <x v="37"/>
  </r>
  <r>
    <x v="448"/>
    <n v="61554"/>
    <x v="21"/>
    <x v="21"/>
    <s v="RadiantGlow Gel Cleanser 100ml"/>
    <x v="2"/>
    <n v="100"/>
    <n v="12.25"/>
    <n v="1225"/>
    <n v="4.45"/>
    <n v="445"/>
    <n v="7.8"/>
    <n v="780"/>
    <n v="0.63673469387755099"/>
    <s v="C0042"/>
    <s v="Jasper Monroe"/>
    <s v="Nicholas Coleman"/>
    <x v="4"/>
    <x v="27"/>
    <s v="Detroit"/>
    <x v="3"/>
    <x v="1"/>
    <x v="8"/>
    <n v="20"/>
    <x v="37"/>
  </r>
  <r>
    <x v="448"/>
    <n v="61555"/>
    <x v="37"/>
    <x v="37"/>
    <s v="SunGuard Shield SPF 50+ 100ml"/>
    <x v="3"/>
    <n v="250"/>
    <n v="24.75"/>
    <n v="6187.5"/>
    <n v="7.75"/>
    <n v="1937.5"/>
    <n v="17"/>
    <n v="4250"/>
    <n v="0.68686868686868685"/>
    <s v="C0124"/>
    <s v="CrystalSkin Elegance"/>
    <s v="Benjamin Ingram"/>
    <x v="0"/>
    <x v="22"/>
    <s v="Coeur d'Alene"/>
    <x v="0"/>
    <x v="1"/>
    <x v="8"/>
    <n v="20"/>
    <x v="37"/>
  </r>
  <r>
    <x v="448"/>
    <n v="61556"/>
    <x v="21"/>
    <x v="21"/>
    <s v="RadiantGlow Gel Cleanser 100ml"/>
    <x v="2"/>
    <n v="200"/>
    <n v="12.25"/>
    <n v="2450"/>
    <n v="4.45"/>
    <n v="890"/>
    <n v="7.8"/>
    <n v="1560"/>
    <n v="0.63673469387755099"/>
    <s v="C0009"/>
    <s v="Imelda Sinclair"/>
    <s v="William Jenkins"/>
    <x v="3"/>
    <x v="6"/>
    <s v="Miami"/>
    <x v="2"/>
    <x v="1"/>
    <x v="8"/>
    <n v="20"/>
    <x v="37"/>
  </r>
  <r>
    <x v="448"/>
    <n v="61557"/>
    <x v="32"/>
    <x v="32"/>
    <s v="AquaFresh Hydrating Toner 150ml"/>
    <x v="4"/>
    <n v="50"/>
    <n v="14.95"/>
    <n v="747.5"/>
    <n v="4.45"/>
    <n v="222.5"/>
    <n v="10.5"/>
    <n v="525"/>
    <n v="0.7023411371237458"/>
    <s v="C0073"/>
    <s v="Atlas Kingsley"/>
    <s v="David Carter"/>
    <x v="1"/>
    <x v="2"/>
    <s v="Rochester"/>
    <x v="1"/>
    <x v="1"/>
    <x v="8"/>
    <n v="20"/>
    <x v="37"/>
  </r>
  <r>
    <x v="448"/>
    <n v="61558"/>
    <x v="45"/>
    <x v="45"/>
    <s v="CrystalClear Hyaluronic Boost 50ml"/>
    <x v="1"/>
    <n v="50"/>
    <n v="29.65"/>
    <n v="1482.5"/>
    <n v="10.75"/>
    <n v="537.5"/>
    <n v="18.899999999999999"/>
    <n v="945"/>
    <n v="0.63743676222596968"/>
    <s v="C0137"/>
    <s v="Octavia Sterling"/>
    <s v="Benjamin Lawson"/>
    <x v="1"/>
    <x v="5"/>
    <s v="Tulsa"/>
    <x v="2"/>
    <x v="1"/>
    <x v="8"/>
    <n v="20"/>
    <x v="37"/>
  </r>
  <r>
    <x v="448"/>
    <n v="61559"/>
    <x v="4"/>
    <x v="4"/>
    <s v="HydraBloom Hydrating Moisturizer 50ml"/>
    <x v="0"/>
    <n v="100"/>
    <n v="14.95"/>
    <n v="1495"/>
    <n v="4.45"/>
    <n v="445"/>
    <n v="10.5"/>
    <n v="1050"/>
    <n v="0.7023411371237458"/>
    <s v="C0026"/>
    <s v="Golden Aura Creations"/>
    <s v="Samuel Moore"/>
    <x v="0"/>
    <x v="0"/>
    <s v="Albuquerque"/>
    <x v="0"/>
    <x v="1"/>
    <x v="8"/>
    <n v="20"/>
    <x v="37"/>
  </r>
  <r>
    <x v="448"/>
    <n v="61560"/>
    <x v="0"/>
    <x v="0"/>
    <s v="HydraBloom Hydrating Moisturizer 100ml"/>
    <x v="0"/>
    <n v="200"/>
    <n v="24.85"/>
    <n v="4970"/>
    <n v="7.75"/>
    <n v="1550"/>
    <n v="17.100000000000001"/>
    <n v="3420"/>
    <n v="0.68812877263581484"/>
    <s v="C0159"/>
    <s v="Esme Reyes"/>
    <s v="Andrew Parker"/>
    <x v="3"/>
    <x v="45"/>
    <s v="Warwick"/>
    <x v="1"/>
    <x v="1"/>
    <x v="8"/>
    <n v="20"/>
    <x v="37"/>
  </r>
  <r>
    <x v="448"/>
    <n v="61561"/>
    <x v="14"/>
    <x v="14"/>
    <s v="DewDrop Hydration Sheet Mask"/>
    <x v="5"/>
    <n v="150"/>
    <n v="17.350000000000001"/>
    <n v="2602.5"/>
    <n v="7.45"/>
    <n v="1117.5"/>
    <n v="9.9000000000000021"/>
    <n v="1485"/>
    <n v="0.57060518731988474"/>
    <s v="C0011"/>
    <s v="Celestial Silk Luxe Skincare"/>
    <s v="Joseph Simmons"/>
    <x v="4"/>
    <x v="19"/>
    <s v="Minneapolis"/>
    <x v="3"/>
    <x v="1"/>
    <x v="8"/>
    <n v="20"/>
    <x v="37"/>
  </r>
  <r>
    <x v="449"/>
    <n v="61562"/>
    <x v="27"/>
    <x v="27"/>
    <s v="LuxeSilk Oil Cleansing Essence 50 ml"/>
    <x v="2"/>
    <n v="100"/>
    <n v="9"/>
    <n v="900"/>
    <n v="3.7"/>
    <n v="370"/>
    <n v="5.3"/>
    <n v="530"/>
    <n v="0.58888888888888891"/>
    <s v="C0080"/>
    <s v="EternalGlow Essentials"/>
    <s v="Samantha Mitchell"/>
    <x v="4"/>
    <x v="17"/>
    <s v="Cincinnati"/>
    <x v="3"/>
    <x v="1"/>
    <x v="8"/>
    <n v="21"/>
    <x v="37"/>
  </r>
  <r>
    <x v="449"/>
    <n v="61563"/>
    <x v="1"/>
    <x v="1"/>
    <s v="VitaGlow Brightening Serum 30ml"/>
    <x v="1"/>
    <n v="150"/>
    <n v="22.1"/>
    <n v="3315"/>
    <n v="7.6"/>
    <n v="1140"/>
    <n v="14.500000000000002"/>
    <n v="2175"/>
    <n v="0.65610859728506787"/>
    <s v="C0059"/>
    <s v="Eamon Kingsley"/>
    <s v="James Edwards"/>
    <x v="3"/>
    <x v="37"/>
    <s v="Newark"/>
    <x v="1"/>
    <x v="1"/>
    <x v="8"/>
    <n v="21"/>
    <x v="37"/>
  </r>
  <r>
    <x v="449"/>
    <n v="61564"/>
    <x v="35"/>
    <x v="35"/>
    <s v="DreamSoothe Overnight Mask 50g"/>
    <x v="5"/>
    <n v="200"/>
    <n v="14.25"/>
    <n v="2850"/>
    <n v="6.55"/>
    <n v="1310"/>
    <n v="7.7"/>
    <n v="1540"/>
    <n v="0.54035087719298247"/>
    <s v="C0108"/>
    <s v="DiamondAura Luxe Skincare"/>
    <s v="Michael Evans"/>
    <x v="1"/>
    <x v="10"/>
    <s v="Galveston"/>
    <x v="2"/>
    <x v="1"/>
    <x v="8"/>
    <n v="21"/>
    <x v="37"/>
  </r>
  <r>
    <x v="449"/>
    <n v="61565"/>
    <x v="1"/>
    <x v="1"/>
    <s v="VitaGlow Brightening Serum 30ml"/>
    <x v="1"/>
    <n v="200"/>
    <n v="22.1"/>
    <n v="4420"/>
    <n v="7.6"/>
    <n v="1520"/>
    <n v="14.500000000000002"/>
    <n v="2900"/>
    <n v="0.65610859728506787"/>
    <s v="C0019"/>
    <s v="Delilah Prescott"/>
    <s v="Benjamin Lawson"/>
    <x v="1"/>
    <x v="25"/>
    <s v="Kansas City"/>
    <x v="3"/>
    <x v="1"/>
    <x v="8"/>
    <n v="21"/>
    <x v="37"/>
  </r>
  <r>
    <x v="449"/>
    <n v="61566"/>
    <x v="43"/>
    <x v="43"/>
    <s v="PureFoam Renewing Cleanser 50ml"/>
    <x v="2"/>
    <n v="50"/>
    <n v="7"/>
    <n v="350"/>
    <n v="2.8"/>
    <n v="140"/>
    <n v="4.2"/>
    <n v="210"/>
    <n v="0.6"/>
    <s v="C0143"/>
    <s v="PureAura Cosmetix"/>
    <s v="Michael Evans"/>
    <x v="1"/>
    <x v="10"/>
    <s v="Plano"/>
    <x v="2"/>
    <x v="1"/>
    <x v="8"/>
    <n v="21"/>
    <x v="37"/>
  </r>
  <r>
    <x v="449"/>
    <n v="61567"/>
    <x v="1"/>
    <x v="1"/>
    <s v="VitaGlow Brightening Serum 30ml"/>
    <x v="1"/>
    <n v="100"/>
    <n v="22.1"/>
    <n v="2210"/>
    <n v="7.6"/>
    <n v="760"/>
    <n v="14.500000000000002"/>
    <n v="1450"/>
    <n v="0.65610859728506787"/>
    <s v="C0011"/>
    <s v="Celestial Silk Luxe Skincare"/>
    <s v="Joseph Simmons"/>
    <x v="4"/>
    <x v="19"/>
    <s v="Minneapolis"/>
    <x v="3"/>
    <x v="1"/>
    <x v="8"/>
    <n v="21"/>
    <x v="37"/>
  </r>
  <r>
    <x v="449"/>
    <n v="61568"/>
    <x v="4"/>
    <x v="4"/>
    <s v="HydraBloom Hydrating Moisturizer 50ml"/>
    <x v="0"/>
    <n v="200"/>
    <n v="14.95"/>
    <n v="2990"/>
    <n v="4.45"/>
    <n v="890"/>
    <n v="10.5"/>
    <n v="2100"/>
    <n v="0.7023411371237458"/>
    <s v="C0028"/>
    <s v="Thaddeus Nash"/>
    <s v="Christopher Green"/>
    <x v="0"/>
    <x v="21"/>
    <s v="Reno"/>
    <x v="0"/>
    <x v="1"/>
    <x v="8"/>
    <n v="21"/>
    <x v="37"/>
  </r>
  <r>
    <x v="450"/>
    <n v="61569"/>
    <x v="10"/>
    <x v="10"/>
    <s v="LuminousGlow Tinted Sunscreen 50ml"/>
    <x v="3"/>
    <n v="250"/>
    <n v="16.95"/>
    <n v="4237.5"/>
    <n v="5.2"/>
    <n v="1300"/>
    <n v="11.75"/>
    <n v="2937.5"/>
    <n v="0.69321533923303835"/>
    <s v="C0094"/>
    <s v="RosyDream Skincare"/>
    <s v="Victoria Reed"/>
    <x v="2"/>
    <x v="24"/>
    <s v="Tacoma"/>
    <x v="0"/>
    <x v="1"/>
    <x v="8"/>
    <n v="22"/>
    <x v="37"/>
  </r>
  <r>
    <x v="450"/>
    <n v="61570"/>
    <x v="8"/>
    <x v="8"/>
    <s v="CrystalClear Hyaluronic Boost 30ml"/>
    <x v="1"/>
    <n v="200"/>
    <n v="19.100000000000001"/>
    <n v="3820.0000000000005"/>
    <n v="6.6"/>
    <n v="1320"/>
    <n v="12.500000000000002"/>
    <n v="2500.0000000000005"/>
    <n v="0.65445026178010479"/>
    <s v="C0048"/>
    <s v="Octavia Hart"/>
    <s v="Victoria Reed"/>
    <x v="2"/>
    <x v="24"/>
    <s v="Seattle"/>
    <x v="0"/>
    <x v="1"/>
    <x v="8"/>
    <n v="22"/>
    <x v="37"/>
  </r>
  <r>
    <x v="450"/>
    <n v="61571"/>
    <x v="21"/>
    <x v="21"/>
    <s v="RadiantGlow Gel Cleanser 100ml"/>
    <x v="2"/>
    <n v="100"/>
    <n v="12.25"/>
    <n v="1225"/>
    <n v="4.45"/>
    <n v="445"/>
    <n v="7.8"/>
    <n v="780"/>
    <n v="0.63673469387755099"/>
    <s v="C0168"/>
    <s v="Rowan Calloway"/>
    <s v="Matthew Walker"/>
    <x v="1"/>
    <x v="23"/>
    <s v="Augusta"/>
    <x v="2"/>
    <x v="1"/>
    <x v="8"/>
    <n v="22"/>
    <x v="37"/>
  </r>
  <r>
    <x v="450"/>
    <n v="61572"/>
    <x v="23"/>
    <x v="23"/>
    <s v="RadiantGlow Gel Cleanser 50ml"/>
    <x v="2"/>
    <n v="150"/>
    <n v="4.7"/>
    <n v="705"/>
    <n v="2.2999999999999998"/>
    <n v="345"/>
    <n v="2.4000000000000004"/>
    <n v="360"/>
    <n v="0.51063829787234039"/>
    <s v="C0036"/>
    <s v="MoonlightHarbor Beauty"/>
    <s v="Rachel Owens"/>
    <x v="4"/>
    <x v="31"/>
    <s v="Milwaukee"/>
    <x v="3"/>
    <x v="1"/>
    <x v="8"/>
    <n v="22"/>
    <x v="37"/>
  </r>
  <r>
    <x v="450"/>
    <n v="61573"/>
    <x v="39"/>
    <x v="39"/>
    <s v="SunGuard Shield SPF 50+ 50ml"/>
    <x v="3"/>
    <n v="100"/>
    <n v="14.45"/>
    <n v="1445"/>
    <n v="4.45"/>
    <n v="445"/>
    <n v="10"/>
    <n v="1000"/>
    <n v="0.69204152249134943"/>
    <s v="C0104"/>
    <s v="PearlSilk Beauty"/>
    <s v="Ava Franklin"/>
    <x v="1"/>
    <x v="12"/>
    <s v="Baton Rouge"/>
    <x v="2"/>
    <x v="1"/>
    <x v="8"/>
    <n v="22"/>
    <x v="37"/>
  </r>
  <r>
    <x v="450"/>
    <n v="61574"/>
    <x v="8"/>
    <x v="8"/>
    <s v="CrystalClear Hyaluronic Boost 30ml"/>
    <x v="1"/>
    <n v="100"/>
    <n v="19.100000000000001"/>
    <n v="1910.0000000000002"/>
    <n v="6.6"/>
    <n v="660"/>
    <n v="12.500000000000002"/>
    <n v="1250.0000000000002"/>
    <n v="0.65445026178010479"/>
    <s v="C0062"/>
    <s v="Nikolai Hayes"/>
    <s v="Benjamin Ingram"/>
    <x v="0"/>
    <x v="38"/>
    <s v="Billings"/>
    <x v="0"/>
    <x v="1"/>
    <x v="8"/>
    <n v="22"/>
    <x v="37"/>
  </r>
  <r>
    <x v="450"/>
    <n v="61575"/>
    <x v="4"/>
    <x v="4"/>
    <s v="HydraBloom Hydrating Moisturizer 50ml"/>
    <x v="0"/>
    <n v="50"/>
    <n v="14.95"/>
    <n v="747.5"/>
    <n v="4.45"/>
    <n v="222.5"/>
    <n v="10.5"/>
    <n v="525"/>
    <n v="0.7023411371237458"/>
    <s v="C0118"/>
    <s v="Rowan Hale"/>
    <s v="Nicholas Coleman"/>
    <x v="4"/>
    <x v="34"/>
    <s v="Fort Wayne"/>
    <x v="3"/>
    <x v="1"/>
    <x v="8"/>
    <n v="22"/>
    <x v="37"/>
  </r>
  <r>
    <x v="450"/>
    <n v="61576"/>
    <x v="1"/>
    <x v="1"/>
    <s v="VitaGlow Brightening Serum 30ml"/>
    <x v="1"/>
    <n v="150"/>
    <n v="22.1"/>
    <n v="3315"/>
    <n v="7.6"/>
    <n v="1140"/>
    <n v="14.500000000000002"/>
    <n v="2175"/>
    <n v="0.65610859728506787"/>
    <s v="C0003"/>
    <s v="Rosy Flair Beauty"/>
    <s v="Elizabeth Young"/>
    <x v="2"/>
    <x v="13"/>
    <s v="Los Angeles"/>
    <x v="0"/>
    <x v="1"/>
    <x v="8"/>
    <n v="22"/>
    <x v="37"/>
  </r>
  <r>
    <x v="450"/>
    <n v="61577"/>
    <x v="11"/>
    <x v="11"/>
    <s v="ClearSkies UV Defense SPF 30 100ml"/>
    <x v="3"/>
    <n v="200"/>
    <n v="32.549999999999997"/>
    <n v="6509.9999999999991"/>
    <n v="11.25"/>
    <n v="2250"/>
    <n v="21.299999999999997"/>
    <n v="4259.9999999999991"/>
    <n v="0.65437788018433174"/>
    <s v="C0161"/>
    <s v="AquaNova Corp."/>
    <s v="Matthew Walker"/>
    <x v="1"/>
    <x v="40"/>
    <s v="Knoxville"/>
    <x v="2"/>
    <x v="1"/>
    <x v="8"/>
    <n v="22"/>
    <x v="37"/>
  </r>
  <r>
    <x v="450"/>
    <n v="61578"/>
    <x v="13"/>
    <x v="13"/>
    <s v="LuminousGlow Tinted Sunscreen 100ml"/>
    <x v="3"/>
    <n v="50"/>
    <n v="26.35"/>
    <n v="1317.5"/>
    <n v="9"/>
    <n v="450"/>
    <n v="17.350000000000001"/>
    <n v="867.5"/>
    <n v="0.65844402277039848"/>
    <s v="C0057"/>
    <s v="Phineas Dawson"/>
    <s v="Nicholas Coleman"/>
    <x v="4"/>
    <x v="34"/>
    <s v="Indianapolis"/>
    <x v="3"/>
    <x v="1"/>
    <x v="8"/>
    <n v="22"/>
    <x v="37"/>
  </r>
  <r>
    <x v="451"/>
    <n v="61579"/>
    <x v="32"/>
    <x v="32"/>
    <s v="AquaFresh Hydrating Toner 150ml"/>
    <x v="4"/>
    <n v="100"/>
    <n v="14.95"/>
    <n v="1495"/>
    <n v="4.45"/>
    <n v="445"/>
    <n v="10.5"/>
    <n v="1050"/>
    <n v="0.7023411371237458"/>
    <s v="C0128"/>
    <s v="SolarFlare Ventures"/>
    <s v="Matthew Walker"/>
    <x v="1"/>
    <x v="23"/>
    <s v="Augusta"/>
    <x v="2"/>
    <x v="1"/>
    <x v="8"/>
    <n v="23"/>
    <x v="37"/>
  </r>
  <r>
    <x v="451"/>
    <n v="61580"/>
    <x v="23"/>
    <x v="23"/>
    <s v="RadiantGlow Gel Cleanser 50ml"/>
    <x v="2"/>
    <n v="150"/>
    <n v="4.7"/>
    <n v="705"/>
    <n v="2.2999999999999998"/>
    <n v="345"/>
    <n v="2.4000000000000004"/>
    <n v="360"/>
    <n v="0.51063829787234039"/>
    <s v="C0024"/>
    <s v="Moonlight Grace Essentials"/>
    <s v="Jessica Foster"/>
    <x v="2"/>
    <x v="20"/>
    <s v="Nome"/>
    <x v="0"/>
    <x v="1"/>
    <x v="8"/>
    <n v="23"/>
    <x v="37"/>
  </r>
  <r>
    <x v="451"/>
    <n v="61581"/>
    <x v="38"/>
    <x v="38"/>
    <s v="CrystalGlow Gentle Exfoliator 100ml"/>
    <x v="7"/>
    <n v="50"/>
    <n v="19.95"/>
    <n v="997.5"/>
    <n v="7.45"/>
    <n v="372.5"/>
    <n v="12.5"/>
    <n v="625"/>
    <n v="0.62656641604010022"/>
    <s v="C0082"/>
    <s v="OpulentFlair Beauty"/>
    <s v="Jennifer Adams"/>
    <x v="1"/>
    <x v="10"/>
    <s v="El Paso"/>
    <x v="2"/>
    <x v="1"/>
    <x v="8"/>
    <n v="23"/>
    <x v="37"/>
  </r>
  <r>
    <x v="451"/>
    <n v="61582"/>
    <x v="34"/>
    <x v="34"/>
    <s v="HydraBloom Hydrating Moisturizer 30ml"/>
    <x v="0"/>
    <n v="50"/>
    <n v="8.1"/>
    <n v="405"/>
    <n v="3.3"/>
    <n v="165"/>
    <n v="4.8"/>
    <n v="240"/>
    <n v="0.59259259259259256"/>
    <s v="C0046"/>
    <s v="CrimsonPeak Ventures"/>
    <s v="Michael Evans"/>
    <x v="1"/>
    <x v="10"/>
    <s v="Fort Worth"/>
    <x v="2"/>
    <x v="1"/>
    <x v="8"/>
    <n v="23"/>
    <x v="37"/>
  </r>
  <r>
    <x v="451"/>
    <n v="61583"/>
    <x v="45"/>
    <x v="45"/>
    <s v="CrystalClear Hyaluronic Boost 50ml"/>
    <x v="1"/>
    <n v="50"/>
    <n v="29.65"/>
    <n v="1482.5"/>
    <n v="10.75"/>
    <n v="537.5"/>
    <n v="18.899999999999999"/>
    <n v="945"/>
    <n v="0.63743676222596968"/>
    <s v="C0139"/>
    <s v="Eloise Cassidy"/>
    <s v="Daniel Nelson"/>
    <x v="0"/>
    <x v="30"/>
    <s v="Aurora"/>
    <x v="0"/>
    <x v="1"/>
    <x v="8"/>
    <n v="23"/>
    <x v="37"/>
  </r>
  <r>
    <x v="451"/>
    <n v="61584"/>
    <x v="43"/>
    <x v="43"/>
    <s v="PureFoam Renewing Cleanser 50ml"/>
    <x v="2"/>
    <n v="150"/>
    <n v="7"/>
    <n v="1050"/>
    <n v="2.8"/>
    <n v="420"/>
    <n v="4.2"/>
    <n v="630"/>
    <n v="0.6"/>
    <s v="C0014"/>
    <s v="Stellar Dynamo Corp."/>
    <s v="Olivia Harrison"/>
    <x v="3"/>
    <x v="14"/>
    <s v="Richmond"/>
    <x v="2"/>
    <x v="1"/>
    <x v="8"/>
    <n v="23"/>
    <x v="37"/>
  </r>
  <r>
    <x v="451"/>
    <n v="61585"/>
    <x v="6"/>
    <x v="6"/>
    <s v="CrystalClear Hyaluronic Boost 15ml"/>
    <x v="1"/>
    <n v="100"/>
    <n v="14.75"/>
    <n v="1475"/>
    <n v="5.45"/>
    <n v="545"/>
    <n v="9.3000000000000007"/>
    <n v="930"/>
    <n v="0.63050847457627124"/>
    <s v="C0155"/>
    <s v="RosyPearl Creations"/>
    <s v="Benjamin Ingram"/>
    <x v="0"/>
    <x v="22"/>
    <s v="Twin Falls"/>
    <x v="0"/>
    <x v="1"/>
    <x v="8"/>
    <n v="23"/>
    <x v="37"/>
  </r>
  <r>
    <x v="451"/>
    <n v="61586"/>
    <x v="1"/>
    <x v="1"/>
    <s v="VitaGlow Brightening Serum 30ml"/>
    <x v="1"/>
    <n v="50"/>
    <n v="22.1"/>
    <n v="1105"/>
    <n v="7.6"/>
    <n v="380"/>
    <n v="14.500000000000002"/>
    <n v="725"/>
    <n v="0.65610859728506787"/>
    <s v="C0092"/>
    <s v="Lucius Flynn"/>
    <s v="Matthew Walker"/>
    <x v="1"/>
    <x v="23"/>
    <s v="Savannah"/>
    <x v="2"/>
    <x v="1"/>
    <x v="8"/>
    <n v="23"/>
    <x v="37"/>
  </r>
  <r>
    <x v="451"/>
    <n v="61587"/>
    <x v="0"/>
    <x v="0"/>
    <s v="HydraBloom Hydrating Moisturizer 100ml"/>
    <x v="0"/>
    <n v="200"/>
    <n v="24.85"/>
    <n v="4970"/>
    <n v="7.75"/>
    <n v="1550"/>
    <n v="17.100000000000001"/>
    <n v="3420"/>
    <n v="0.68812877263581484"/>
    <s v="C0163"/>
    <s v="SilverFlare Technologies"/>
    <s v="Rachel Owens"/>
    <x v="4"/>
    <x v="31"/>
    <s v="Green Bay"/>
    <x v="3"/>
    <x v="1"/>
    <x v="8"/>
    <n v="23"/>
    <x v="37"/>
  </r>
  <r>
    <x v="452"/>
    <n v="61588"/>
    <x v="20"/>
    <x v="20"/>
    <s v="VelvetSkin Renewing Scrub 100ml"/>
    <x v="7"/>
    <n v="100"/>
    <n v="20.849999999999998"/>
    <n v="2085"/>
    <n v="8.1999999999999993"/>
    <n v="820"/>
    <n v="12.649999999999999"/>
    <n v="1265"/>
    <n v="0.60671462829736211"/>
    <s v="C0126"/>
    <s v="Seraphim Holloway"/>
    <s v="Olivia Harrison"/>
    <x v="3"/>
    <x v="39"/>
    <s v="Dover"/>
    <x v="2"/>
    <x v="1"/>
    <x v="8"/>
    <n v="24"/>
    <x v="38"/>
  </r>
  <r>
    <x v="452"/>
    <n v="61589"/>
    <x v="0"/>
    <x v="0"/>
    <s v="HydraBloom Hydrating Moisturizer 100ml"/>
    <x v="0"/>
    <n v="200"/>
    <n v="24.85"/>
    <n v="4970"/>
    <n v="7.75"/>
    <n v="1550"/>
    <n v="17.100000000000001"/>
    <n v="3420"/>
    <n v="0.68812877263581484"/>
    <s v="C0069"/>
    <s v="RadiantElixir Skincare"/>
    <s v="Olivia Harrison"/>
    <x v="3"/>
    <x v="39"/>
    <s v="Wilmington"/>
    <x v="2"/>
    <x v="1"/>
    <x v="8"/>
    <n v="24"/>
    <x v="38"/>
  </r>
  <r>
    <x v="452"/>
    <n v="61590"/>
    <x v="10"/>
    <x v="10"/>
    <s v="LuminousGlow Tinted Sunscreen 50ml"/>
    <x v="3"/>
    <n v="250"/>
    <n v="16.95"/>
    <n v="4237.5"/>
    <n v="5.2"/>
    <n v="1300"/>
    <n v="11.75"/>
    <n v="2937.5"/>
    <n v="0.69321533923303835"/>
    <s v="C0034"/>
    <s v="Cassian Winters"/>
    <s v="David Carter"/>
    <x v="1"/>
    <x v="2"/>
    <s v="Albany"/>
    <x v="1"/>
    <x v="1"/>
    <x v="8"/>
    <n v="24"/>
    <x v="38"/>
  </r>
  <r>
    <x v="452"/>
    <n v="61591"/>
    <x v="20"/>
    <x v="20"/>
    <s v="VelvetSkin Renewing Scrub 100ml"/>
    <x v="7"/>
    <n v="100"/>
    <n v="20.849999999999998"/>
    <n v="2085"/>
    <n v="8.1999999999999993"/>
    <n v="820"/>
    <n v="12.649999999999999"/>
    <n v="1265"/>
    <n v="0.60671462829736211"/>
    <s v="C0114"/>
    <s v="ElysianGlow Creations"/>
    <s v="Daniel Nelson"/>
    <x v="0"/>
    <x v="3"/>
    <s v="Cody"/>
    <x v="0"/>
    <x v="1"/>
    <x v="8"/>
    <n v="24"/>
    <x v="38"/>
  </r>
  <r>
    <x v="452"/>
    <n v="61592"/>
    <x v="0"/>
    <x v="0"/>
    <s v="HydraBloom Hydrating Moisturizer 100ml"/>
    <x v="0"/>
    <n v="200"/>
    <n v="24.85"/>
    <n v="4970"/>
    <n v="7.75"/>
    <n v="1550"/>
    <n v="17.100000000000001"/>
    <n v="3420"/>
    <n v="0.68812877263581484"/>
    <s v="C0070"/>
    <s v="PurePetals Beauty"/>
    <s v="Nicholas Coleman"/>
    <x v="4"/>
    <x v="27"/>
    <s v="Lansing"/>
    <x v="3"/>
    <x v="1"/>
    <x v="8"/>
    <n v="24"/>
    <x v="38"/>
  </r>
  <r>
    <x v="452"/>
    <n v="61593"/>
    <x v="35"/>
    <x v="35"/>
    <s v="DreamSoothe Overnight Mask 50g"/>
    <x v="5"/>
    <n v="50"/>
    <n v="14.25"/>
    <n v="712.5"/>
    <n v="6.55"/>
    <n v="327.5"/>
    <n v="7.7"/>
    <n v="385"/>
    <n v="0.54035087719298247"/>
    <s v="C0017"/>
    <s v="Seraphina Hart"/>
    <s v="David Carter"/>
    <x v="1"/>
    <x v="2"/>
    <s v="Buffalo"/>
    <x v="1"/>
    <x v="1"/>
    <x v="8"/>
    <n v="24"/>
    <x v="38"/>
  </r>
  <r>
    <x v="452"/>
    <n v="61594"/>
    <x v="10"/>
    <x v="10"/>
    <s v="LuminousGlow Tinted Sunscreen 50ml"/>
    <x v="3"/>
    <n v="250"/>
    <n v="16.95"/>
    <n v="4237.5"/>
    <n v="5.2"/>
    <n v="1300"/>
    <n v="11.75"/>
    <n v="2937.5"/>
    <n v="0.69321533923303835"/>
    <s v="C0147"/>
    <s v="SecretGarden Beauty"/>
    <s v="Olivia Harrison"/>
    <x v="3"/>
    <x v="14"/>
    <s v="Virginia Beach"/>
    <x v="2"/>
    <x v="1"/>
    <x v="8"/>
    <n v="24"/>
    <x v="38"/>
  </r>
  <r>
    <x v="452"/>
    <n v="61595"/>
    <x v="0"/>
    <x v="0"/>
    <s v="HydraBloom Hydrating Moisturizer 100ml"/>
    <x v="0"/>
    <n v="100"/>
    <n v="24.85"/>
    <n v="2485"/>
    <n v="7.75"/>
    <n v="775"/>
    <n v="17.100000000000001"/>
    <n v="1710"/>
    <n v="0.68812877263581484"/>
    <s v="C0033"/>
    <s v="ZenithGrove Solutions"/>
    <s v="Ava Franklin"/>
    <x v="1"/>
    <x v="26"/>
    <s v="Birmingham"/>
    <x v="2"/>
    <x v="1"/>
    <x v="8"/>
    <n v="24"/>
    <x v="38"/>
  </r>
  <r>
    <x v="453"/>
    <n v="61596"/>
    <x v="65"/>
    <x v="65"/>
    <s v="VelvetSkin Renewing Scrub 150ml"/>
    <x v="7"/>
    <n v="100"/>
    <n v="28.15"/>
    <n v="2815"/>
    <n v="12"/>
    <n v="1200"/>
    <n v="16.149999999999999"/>
    <n v="1615"/>
    <n v="0.57371225577264651"/>
    <s v="C0106"/>
    <s v="StarryRadiance Cosmetix"/>
    <s v="Lauren King"/>
    <x v="4"/>
    <x v="18"/>
    <s v="Iowa City"/>
    <x v="3"/>
    <x v="1"/>
    <x v="8"/>
    <n v="27"/>
    <x v="38"/>
  </r>
  <r>
    <x v="453"/>
    <n v="61597"/>
    <x v="21"/>
    <x v="21"/>
    <s v="RadiantGlow Gel Cleanser 100ml"/>
    <x v="2"/>
    <n v="200"/>
    <n v="12.25"/>
    <n v="2450"/>
    <n v="4.45"/>
    <n v="890"/>
    <n v="7.8"/>
    <n v="1560"/>
    <n v="0.63673469387755099"/>
    <s v="C0043"/>
    <s v="LuminousHue Cosmetix"/>
    <s v="Mia Hughes"/>
    <x v="2"/>
    <x v="13"/>
    <s v="Sacramento"/>
    <x v="0"/>
    <x v="1"/>
    <x v="8"/>
    <n v="27"/>
    <x v="38"/>
  </r>
  <r>
    <x v="453"/>
    <n v="61598"/>
    <x v="4"/>
    <x v="4"/>
    <s v="HydraBloom Hydrating Moisturizer 50ml"/>
    <x v="0"/>
    <n v="50"/>
    <n v="14.95"/>
    <n v="747.5"/>
    <n v="4.45"/>
    <n v="222.5"/>
    <n v="10.5"/>
    <n v="525"/>
    <n v="0.7023411371237458"/>
    <s v="C0089"/>
    <s v="TerraFusion Group"/>
    <s v="Andrew Parker"/>
    <x v="3"/>
    <x v="36"/>
    <s v="Montpelier"/>
    <x v="1"/>
    <x v="1"/>
    <x v="8"/>
    <n v="27"/>
    <x v="38"/>
  </r>
  <r>
    <x v="453"/>
    <n v="61599"/>
    <x v="23"/>
    <x v="23"/>
    <s v="RadiantGlow Gel Cleanser 50ml"/>
    <x v="2"/>
    <n v="100"/>
    <n v="4.7"/>
    <n v="470"/>
    <n v="2.2999999999999998"/>
    <n v="230"/>
    <n v="2.4000000000000004"/>
    <n v="240"/>
    <n v="0.51063829787234039"/>
    <s v="C0040"/>
    <s v="Atticus Quinn"/>
    <s v="Emily Clarke"/>
    <x v="3"/>
    <x v="29"/>
    <s v="Charlotte"/>
    <x v="2"/>
    <x v="1"/>
    <x v="8"/>
    <n v="27"/>
    <x v="38"/>
  </r>
  <r>
    <x v="453"/>
    <n v="61600"/>
    <x v="36"/>
    <x v="36"/>
    <s v="CrystalGlow Gentle Exfoliator 50ml"/>
    <x v="7"/>
    <n v="100"/>
    <n v="14.15"/>
    <n v="1415"/>
    <n v="5.45"/>
    <n v="545"/>
    <n v="8.6999999999999993"/>
    <n v="870"/>
    <n v="0.61484098939929333"/>
    <s v="C0121"/>
    <s v="HorizonNova Corp."/>
    <s v="Michael Evans"/>
    <x v="1"/>
    <x v="10"/>
    <s v="Brownsville"/>
    <x v="2"/>
    <x v="1"/>
    <x v="8"/>
    <n v="27"/>
    <x v="38"/>
  </r>
  <r>
    <x v="453"/>
    <n v="61601"/>
    <x v="14"/>
    <x v="14"/>
    <s v="DewDrop Hydration Sheet Mask"/>
    <x v="5"/>
    <n v="300"/>
    <n v="17.350000000000001"/>
    <n v="5205"/>
    <n v="7.45"/>
    <n v="2235"/>
    <n v="9.9000000000000021"/>
    <n v="2970"/>
    <n v="0.57060518731988474"/>
    <s v="C0071"/>
    <s v="Cressida Steele"/>
    <s v="Matthew Walker"/>
    <x v="1"/>
    <x v="40"/>
    <s v="Nashville"/>
    <x v="2"/>
    <x v="1"/>
    <x v="8"/>
    <n v="27"/>
    <x v="38"/>
  </r>
  <r>
    <x v="453"/>
    <n v="61602"/>
    <x v="10"/>
    <x v="10"/>
    <s v="LuminousGlow Tinted Sunscreen 50ml"/>
    <x v="3"/>
    <n v="150"/>
    <n v="16.95"/>
    <n v="2542.5"/>
    <n v="5.2"/>
    <n v="780"/>
    <n v="11.75"/>
    <n v="1762.5"/>
    <n v="0.69321533923303835"/>
    <s v="C0022"/>
    <s v="Pinnacle Sphere Corp."/>
    <s v="Victoria Reed"/>
    <x v="2"/>
    <x v="4"/>
    <s v="Portland"/>
    <x v="0"/>
    <x v="1"/>
    <x v="8"/>
    <n v="27"/>
    <x v="38"/>
  </r>
  <r>
    <x v="454"/>
    <n v="61603"/>
    <x v="14"/>
    <x v="14"/>
    <s v="DewDrop Hydration Sheet Mask"/>
    <x v="5"/>
    <n v="300"/>
    <n v="17.350000000000001"/>
    <n v="5205"/>
    <n v="7.45"/>
    <n v="2235"/>
    <n v="9.9000000000000021"/>
    <n v="2970"/>
    <n v="0.57060518731988474"/>
    <s v="C0099"/>
    <s v="SolarCrest Corp."/>
    <s v="James Edwards"/>
    <x v="3"/>
    <x v="43"/>
    <s v="Harrisburg"/>
    <x v="1"/>
    <x v="1"/>
    <x v="8"/>
    <n v="28"/>
    <x v="38"/>
  </r>
  <r>
    <x v="454"/>
    <n v="61604"/>
    <x v="45"/>
    <x v="45"/>
    <s v="CrystalClear Hyaluronic Boost 50ml"/>
    <x v="1"/>
    <n v="150"/>
    <n v="29.65"/>
    <n v="4447.5"/>
    <n v="10.75"/>
    <n v="1612.5"/>
    <n v="18.899999999999999"/>
    <n v="2835"/>
    <n v="0.63743676222596968"/>
    <s v="C0055"/>
    <s v="TimelessAura Luxe Skincare"/>
    <s v="Samantha Mitchell"/>
    <x v="4"/>
    <x v="32"/>
    <s v="Charleston"/>
    <x v="2"/>
    <x v="1"/>
    <x v="8"/>
    <n v="28"/>
    <x v="38"/>
  </r>
  <r>
    <x v="454"/>
    <n v="61605"/>
    <x v="21"/>
    <x v="21"/>
    <s v="RadiantGlow Gel Cleanser 100ml"/>
    <x v="2"/>
    <n v="150"/>
    <n v="12.25"/>
    <n v="1837.5"/>
    <n v="4.45"/>
    <n v="667.5"/>
    <n v="7.8"/>
    <n v="1170"/>
    <n v="0.63673469387755099"/>
    <s v="C0149"/>
    <s v="QuantumSphere Corp."/>
    <s v="Nicholas Coleman"/>
    <x v="4"/>
    <x v="34"/>
    <s v="South Bend"/>
    <x v="3"/>
    <x v="1"/>
    <x v="8"/>
    <n v="28"/>
    <x v="38"/>
  </r>
  <r>
    <x v="454"/>
    <n v="61606"/>
    <x v="14"/>
    <x v="14"/>
    <s v="DewDrop Hydration Sheet Mask"/>
    <x v="5"/>
    <n v="200"/>
    <n v="17.350000000000001"/>
    <n v="3470.0000000000005"/>
    <n v="7.45"/>
    <n v="1490"/>
    <n v="9.9000000000000021"/>
    <n v="1980.0000000000005"/>
    <n v="0.57060518731988474"/>
    <s v="C0008"/>
    <s v="Serenity Sinclair"/>
    <s v="Ashley Turner"/>
    <x v="2"/>
    <x v="13"/>
    <s v="San Francisco"/>
    <x v="0"/>
    <x v="1"/>
    <x v="8"/>
    <n v="28"/>
    <x v="38"/>
  </r>
  <r>
    <x v="454"/>
    <n v="61607"/>
    <x v="0"/>
    <x v="0"/>
    <s v="HydraBloom Hydrating Moisturizer 100ml"/>
    <x v="0"/>
    <n v="200"/>
    <n v="24.85"/>
    <n v="4970"/>
    <n v="7.75"/>
    <n v="1550"/>
    <n v="17.100000000000001"/>
    <n v="3420"/>
    <n v="0.68812877263581484"/>
    <s v="C0142"/>
    <s v="GlamourWave Products"/>
    <s v="Grace Allen"/>
    <x v="2"/>
    <x v="20"/>
    <s v="Palmer"/>
    <x v="0"/>
    <x v="1"/>
    <x v="8"/>
    <n v="28"/>
    <x v="38"/>
  </r>
  <r>
    <x v="454"/>
    <n v="61608"/>
    <x v="0"/>
    <x v="0"/>
    <s v="HydraBloom Hydrating Moisturizer 100ml"/>
    <x v="0"/>
    <n v="100"/>
    <n v="24.85"/>
    <n v="2485"/>
    <n v="7.75"/>
    <n v="775"/>
    <n v="17.100000000000001"/>
    <n v="1710"/>
    <n v="0.68812877263581484"/>
    <s v="C0064"/>
    <s v="DiamondElegance Beauty"/>
    <s v="Jessica Foster"/>
    <x v="2"/>
    <x v="20"/>
    <s v="Kodiak"/>
    <x v="0"/>
    <x v="1"/>
    <x v="8"/>
    <n v="28"/>
    <x v="38"/>
  </r>
  <r>
    <x v="454"/>
    <n v="61609"/>
    <x v="0"/>
    <x v="0"/>
    <s v="HydraBloom Hydrating Moisturizer 100ml"/>
    <x v="0"/>
    <n v="150"/>
    <n v="24.85"/>
    <n v="3727.5"/>
    <n v="7.75"/>
    <n v="1162.5"/>
    <n v="17.100000000000001"/>
    <n v="2565"/>
    <n v="0.68812877263581484"/>
    <s v="C0027"/>
    <s v="PureHarbor Creations"/>
    <s v="Jennifer Adams"/>
    <x v="1"/>
    <x v="10"/>
    <s v="Austin"/>
    <x v="2"/>
    <x v="1"/>
    <x v="8"/>
    <n v="28"/>
    <x v="38"/>
  </r>
  <r>
    <x v="454"/>
    <n v="61610"/>
    <x v="6"/>
    <x v="6"/>
    <s v="CrystalClear Hyaluronic Boost 15ml"/>
    <x v="1"/>
    <n v="150"/>
    <n v="14.75"/>
    <n v="2212.5"/>
    <n v="5.45"/>
    <n v="817.5"/>
    <n v="9.3000000000000007"/>
    <n v="1395"/>
    <n v="0.63050847457627124"/>
    <s v="C0162"/>
    <s v="Malachai Hale"/>
    <s v="Olivia Harrison"/>
    <x v="3"/>
    <x v="14"/>
    <s v="Newport News"/>
    <x v="2"/>
    <x v="1"/>
    <x v="8"/>
    <n v="28"/>
    <x v="38"/>
  </r>
  <r>
    <x v="454"/>
    <n v="61611"/>
    <x v="11"/>
    <x v="11"/>
    <s v="ClearSkies UV Defense SPF 30 100ml"/>
    <x v="3"/>
    <n v="350"/>
    <n v="32.549999999999997"/>
    <n v="11392.499999999998"/>
    <n v="11.25"/>
    <n v="3937.5"/>
    <n v="21.299999999999997"/>
    <n v="7454.9999999999982"/>
    <n v="0.65437788018433174"/>
    <s v="C0013"/>
    <s v="Seraphina Sinclair"/>
    <s v="Jessica Foster"/>
    <x v="2"/>
    <x v="20"/>
    <s v="Wasilla"/>
    <x v="0"/>
    <x v="1"/>
    <x v="8"/>
    <n v="28"/>
    <x v="38"/>
  </r>
  <r>
    <x v="454"/>
    <n v="61612"/>
    <x v="60"/>
    <x v="60"/>
    <s v="ElixirMelt Makeup Remover Oil  200ml"/>
    <x v="6"/>
    <n v="150"/>
    <n v="19.850000000000001"/>
    <n v="2977.5"/>
    <n v="9"/>
    <n v="1350"/>
    <n v="10.850000000000001"/>
    <n v="1627.5"/>
    <n v="0.54659949622166248"/>
    <s v="C0079"/>
    <s v="FusionDynamo Group"/>
    <s v="Rachel Owens"/>
    <x v="4"/>
    <x v="16"/>
    <s v="Peoria"/>
    <x v="3"/>
    <x v="1"/>
    <x v="8"/>
    <n v="28"/>
    <x v="38"/>
  </r>
  <r>
    <x v="455"/>
    <n v="61613"/>
    <x v="10"/>
    <x v="10"/>
    <s v="LuminousGlow Tinted Sunscreen 50ml"/>
    <x v="3"/>
    <n v="350"/>
    <n v="16.95"/>
    <n v="5932.5"/>
    <n v="5.2"/>
    <n v="1820"/>
    <n v="11.75"/>
    <n v="4112.5"/>
    <n v="0.69321533923303835"/>
    <s v="C0050"/>
    <s v="SolarLuxe Incorporated"/>
    <s v="Joseph Simmons"/>
    <x v="4"/>
    <x v="28"/>
    <s v="Fargo"/>
    <x v="3"/>
    <x v="1"/>
    <x v="8"/>
    <n v="29"/>
    <x v="38"/>
  </r>
  <r>
    <x v="455"/>
    <n v="61614"/>
    <x v="4"/>
    <x v="4"/>
    <s v="HydraBloom Hydrating Moisturizer 50ml"/>
    <x v="0"/>
    <n v="50"/>
    <n v="14.95"/>
    <n v="747.5"/>
    <n v="4.45"/>
    <n v="222.5"/>
    <n v="10.5"/>
    <n v="525"/>
    <n v="0.7023411371237458"/>
    <s v="C0097"/>
    <s v="Leander Wilde"/>
    <s v="Lauren King"/>
    <x v="4"/>
    <x v="11"/>
    <s v="Rapid City"/>
    <x v="3"/>
    <x v="1"/>
    <x v="8"/>
    <n v="29"/>
    <x v="38"/>
  </r>
  <r>
    <x v="455"/>
    <n v="61615"/>
    <x v="16"/>
    <x v="16"/>
    <s v="FreshWipe Cleansing Towelettes  80s"/>
    <x v="6"/>
    <n v="50"/>
    <n v="14.55"/>
    <n v="727.5"/>
    <n v="6.55"/>
    <n v="327.5"/>
    <n v="8"/>
    <n v="400"/>
    <n v="0.54982817869415812"/>
    <s v="C0030"/>
    <s v="BlossomRadiance Essentials"/>
    <s v="Michael Evans"/>
    <x v="1"/>
    <x v="10"/>
    <s v="San Antonio"/>
    <x v="2"/>
    <x v="1"/>
    <x v="8"/>
    <n v="29"/>
    <x v="38"/>
  </r>
  <r>
    <x v="455"/>
    <n v="61616"/>
    <x v="28"/>
    <x v="28"/>
    <s v="GlowRevive Detox Clay Mask 50g"/>
    <x v="5"/>
    <n v="50"/>
    <n v="11.35"/>
    <n v="567.5"/>
    <n v="5.2"/>
    <n v="260"/>
    <n v="6.1499999999999995"/>
    <n v="307.5"/>
    <n v="0.54185022026431717"/>
    <s v="C0112"/>
    <s v="Zara Winters"/>
    <s v="Olivia Harrison"/>
    <x v="3"/>
    <x v="14"/>
    <s v="Norfolk"/>
    <x v="2"/>
    <x v="1"/>
    <x v="8"/>
    <n v="29"/>
    <x v="38"/>
  </r>
  <r>
    <x v="455"/>
    <n v="61617"/>
    <x v="37"/>
    <x v="37"/>
    <s v="SunGuard Shield SPF 50+ 100ml"/>
    <x v="3"/>
    <n v="200"/>
    <n v="24.75"/>
    <n v="4950"/>
    <n v="7.75"/>
    <n v="1550"/>
    <n v="17"/>
    <n v="3400"/>
    <n v="0.68686868686868685"/>
    <s v="C0053"/>
    <s v="QuantumPulse Systems"/>
    <s v="Samantha Mitchell"/>
    <x v="4"/>
    <x v="17"/>
    <s v="Cleveland"/>
    <x v="3"/>
    <x v="1"/>
    <x v="8"/>
    <n v="29"/>
    <x v="38"/>
  </r>
  <r>
    <x v="455"/>
    <n v="61618"/>
    <x v="1"/>
    <x v="1"/>
    <s v="VitaGlow Brightening Serum 30ml"/>
    <x v="1"/>
    <n v="100"/>
    <n v="22.1"/>
    <n v="2210"/>
    <n v="7.6"/>
    <n v="760"/>
    <n v="14.500000000000002"/>
    <n v="1450"/>
    <n v="0.65610859728506787"/>
    <s v="C0012"/>
    <s v="Radiant Craft Incorporated"/>
    <s v="Samuel Moore"/>
    <x v="0"/>
    <x v="1"/>
    <s v="Phoenix"/>
    <x v="0"/>
    <x v="1"/>
    <x v="8"/>
    <n v="29"/>
    <x v="38"/>
  </r>
  <r>
    <x v="455"/>
    <n v="61619"/>
    <x v="23"/>
    <x v="23"/>
    <s v="RadiantGlow Gel Cleanser 50ml"/>
    <x v="2"/>
    <n v="150"/>
    <n v="4.7"/>
    <n v="705"/>
    <n v="2.2999999999999998"/>
    <n v="345"/>
    <n v="2.4000000000000004"/>
    <n v="360"/>
    <n v="0.51063829787234039"/>
    <s v="C0165"/>
    <s v="LunarMist Incorporated"/>
    <s v="Nicholas Coleman"/>
    <x v="4"/>
    <x v="27"/>
    <s v="Ann Arbor"/>
    <x v="3"/>
    <x v="1"/>
    <x v="8"/>
    <n v="29"/>
    <x v="38"/>
  </r>
  <r>
    <x v="455"/>
    <n v="61620"/>
    <x v="8"/>
    <x v="8"/>
    <s v="CrystalClear Hyaluronic Boost 30ml"/>
    <x v="1"/>
    <n v="200"/>
    <n v="19.100000000000001"/>
    <n v="3820.0000000000005"/>
    <n v="6.6"/>
    <n v="1320"/>
    <n v="12.500000000000002"/>
    <n v="2500.0000000000005"/>
    <n v="0.65445026178010479"/>
    <s v="C0041"/>
    <s v="Cassiopeia Dawson"/>
    <s v="Benjamin Lawson"/>
    <x v="1"/>
    <x v="5"/>
    <s v="Oklahoma City"/>
    <x v="2"/>
    <x v="1"/>
    <x v="8"/>
    <n v="29"/>
    <x v="38"/>
  </r>
  <r>
    <x v="455"/>
    <n v="61621"/>
    <x v="5"/>
    <x v="5"/>
    <s v="ClearSkies UV Defense SPF 30 50ml"/>
    <x v="3"/>
    <n v="50"/>
    <n v="18.95"/>
    <n v="947.5"/>
    <n v="6.55"/>
    <n v="327.5"/>
    <n v="12.399999999999999"/>
    <n v="620"/>
    <n v="0.65435356200527706"/>
    <s v="C0086"/>
    <s v="SparklingNova Corp."/>
    <s v="Jennifer Adams"/>
    <x v="1"/>
    <x v="10"/>
    <s v="Amarillo"/>
    <x v="2"/>
    <x v="1"/>
    <x v="8"/>
    <n v="29"/>
    <x v="38"/>
  </r>
  <r>
    <x v="456"/>
    <n v="61622"/>
    <x v="0"/>
    <x v="0"/>
    <s v="HydraBloom Hydrating Moisturizer 100ml"/>
    <x v="0"/>
    <n v="50"/>
    <n v="24.85"/>
    <n v="1242.5"/>
    <n v="7.75"/>
    <n v="387.5"/>
    <n v="17.100000000000001"/>
    <n v="855"/>
    <n v="0.68812877263581484"/>
    <s v="C0061"/>
    <s v="Aurelia Quinn"/>
    <s v="Mia Hughes"/>
    <x v="2"/>
    <x v="13"/>
    <s v="Oakland"/>
    <x v="0"/>
    <x v="1"/>
    <x v="8"/>
    <n v="30"/>
    <x v="38"/>
  </r>
  <r>
    <x v="456"/>
    <n v="61623"/>
    <x v="10"/>
    <x v="10"/>
    <s v="LuminousGlow Tinted Sunscreen 50ml"/>
    <x v="3"/>
    <n v="50"/>
    <n v="16.95"/>
    <n v="847.5"/>
    <n v="5.2"/>
    <n v="260"/>
    <n v="11.75"/>
    <n v="587.5"/>
    <n v="0.69321533923303835"/>
    <s v="C0023"/>
    <s v="Rosy Hue Beauty"/>
    <s v="Benjamin Ingram"/>
    <x v="0"/>
    <x v="22"/>
    <s v="Boise"/>
    <x v="0"/>
    <x v="1"/>
    <x v="8"/>
    <n v="30"/>
    <x v="38"/>
  </r>
  <r>
    <x v="456"/>
    <n v="61624"/>
    <x v="11"/>
    <x v="11"/>
    <s v="ClearSkies UV Defense SPF 30 100ml"/>
    <x v="3"/>
    <n v="250"/>
    <n v="32.549999999999997"/>
    <n v="8137.4999999999991"/>
    <n v="11.25"/>
    <n v="2812.5"/>
    <n v="21.299999999999997"/>
    <n v="5324.9999999999991"/>
    <n v="0.65437788018433174"/>
    <s v="C0133"/>
    <s v="StarryBlossom Essentials"/>
    <s v="Jessica Foster"/>
    <x v="2"/>
    <x v="20"/>
    <s v="Homer"/>
    <x v="0"/>
    <x v="1"/>
    <x v="8"/>
    <n v="30"/>
    <x v="38"/>
  </r>
  <r>
    <x v="456"/>
    <n v="61625"/>
    <x v="29"/>
    <x v="29"/>
    <s v="VitaGlow Brightening Serum 15ml"/>
    <x v="1"/>
    <n v="200"/>
    <n v="16.25"/>
    <n v="3250"/>
    <n v="6.2"/>
    <n v="1240"/>
    <n v="10.050000000000001"/>
    <n v="2010"/>
    <n v="0.61846153846153851"/>
    <s v="C0076"/>
    <s v="ThunderWave Technologies"/>
    <s v="Andrew Parker"/>
    <x v="3"/>
    <x v="42"/>
    <s v="Boston"/>
    <x v="1"/>
    <x v="1"/>
    <x v="8"/>
    <n v="30"/>
    <x v="38"/>
  </r>
  <r>
    <x v="456"/>
    <n v="61626"/>
    <x v="35"/>
    <x v="35"/>
    <s v="DreamSoothe Overnight Mask 50g"/>
    <x v="5"/>
    <n v="150"/>
    <n v="14.25"/>
    <n v="2137.5"/>
    <n v="6.55"/>
    <n v="982.5"/>
    <n v="7.7"/>
    <n v="1155"/>
    <n v="0.54035087719298247"/>
    <s v="C0110"/>
    <s v="Cordelia Cassidy"/>
    <s v="Jessica Foster"/>
    <x v="2"/>
    <x v="20"/>
    <s v="Nome"/>
    <x v="0"/>
    <x v="1"/>
    <x v="8"/>
    <n v="30"/>
    <x v="38"/>
  </r>
  <r>
    <x v="456"/>
    <n v="61627"/>
    <x v="49"/>
    <x v="49"/>
    <s v="TimelessElixir Anti-Wrinkle Serum 50ml"/>
    <x v="1"/>
    <n v="200"/>
    <n v="37.549999999999997"/>
    <n v="7509.9999999999991"/>
    <n v="14.25"/>
    <n v="2850"/>
    <n v="23.299999999999997"/>
    <n v="4659.9999999999991"/>
    <n v="0.62050599201065237"/>
    <s v="C0002"/>
    <s v="Radiant Luxe Beauty"/>
    <s v="Daniel Nelson"/>
    <x v="0"/>
    <x v="3"/>
    <s v="Cheyenne"/>
    <x v="0"/>
    <x v="1"/>
    <x v="8"/>
    <n v="30"/>
    <x v="38"/>
  </r>
  <r>
    <x v="456"/>
    <n v="61628"/>
    <x v="0"/>
    <x v="0"/>
    <s v="HydraBloom Hydrating Moisturizer 100ml"/>
    <x v="0"/>
    <n v="100"/>
    <n v="24.85"/>
    <n v="2485"/>
    <n v="7.75"/>
    <n v="775"/>
    <n v="17.100000000000001"/>
    <n v="1710"/>
    <n v="0.68812877263581484"/>
    <s v="C0169"/>
    <s v="Thaddeus Brighton"/>
    <s v="Jessica Foster"/>
    <x v="2"/>
    <x v="20"/>
    <s v="Kodiak"/>
    <x v="0"/>
    <x v="1"/>
    <x v="8"/>
    <n v="30"/>
    <x v="38"/>
  </r>
  <r>
    <x v="457"/>
    <n v="61629"/>
    <x v="45"/>
    <x v="45"/>
    <s v="CrystalClear Hyaluronic Boost 50ml"/>
    <x v="1"/>
    <n v="150"/>
    <n v="29.65"/>
    <n v="4447.5"/>
    <n v="10.75"/>
    <n v="1612.5"/>
    <n v="18.899999999999999"/>
    <n v="2835"/>
    <n v="0.63743676222596968"/>
    <s v="C0088"/>
    <s v="BlueAegis Technologies"/>
    <s v="Grace Allen"/>
    <x v="2"/>
    <x v="20"/>
    <s v="Juneau"/>
    <x v="0"/>
    <x v="1"/>
    <x v="9"/>
    <n v="1"/>
    <x v="39"/>
  </r>
  <r>
    <x v="457"/>
    <n v="61630"/>
    <x v="11"/>
    <x v="11"/>
    <s v="ClearSkies UV Defense SPF 30 100ml"/>
    <x v="3"/>
    <n v="100"/>
    <n v="32.549999999999997"/>
    <n v="3254.9999999999995"/>
    <n v="11.25"/>
    <n v="1125"/>
    <n v="21.299999999999997"/>
    <n v="2129.9999999999995"/>
    <n v="0.65437788018433174"/>
    <s v="C0044"/>
    <s v="OpulentElixir Beauty"/>
    <s v="David Carter"/>
    <x v="1"/>
    <x v="2"/>
    <s v="Syracuse"/>
    <x v="1"/>
    <x v="1"/>
    <x v="9"/>
    <n v="1"/>
    <x v="39"/>
  </r>
  <r>
    <x v="457"/>
    <n v="61631"/>
    <x v="0"/>
    <x v="0"/>
    <s v="HydraBloom Hydrating Moisturizer 100ml"/>
    <x v="0"/>
    <n v="100"/>
    <n v="24.85"/>
    <n v="2485"/>
    <n v="7.75"/>
    <n v="775"/>
    <n v="17.100000000000001"/>
    <n v="1710"/>
    <n v="0.68812877263581484"/>
    <s v="C0115"/>
    <s v="BlossomWhisper Cosmetics"/>
    <s v="Andrew Parker"/>
    <x v="3"/>
    <x v="46"/>
    <s v="Portland"/>
    <x v="1"/>
    <x v="1"/>
    <x v="9"/>
    <n v="1"/>
    <x v="39"/>
  </r>
  <r>
    <x v="457"/>
    <n v="61632"/>
    <x v="44"/>
    <x v="44"/>
    <s v="ElixirMelt Makeup Remover Oil  100ml"/>
    <x v="6"/>
    <n v="200"/>
    <n v="5.1999999999999993"/>
    <n v="1039.9999999999998"/>
    <n v="2.8"/>
    <n v="560"/>
    <n v="2.3999999999999995"/>
    <n v="479.99999999999977"/>
    <n v="0.4615384615384614"/>
    <s v="C0007"/>
    <s v="Orion Sterling"/>
    <s v="Jessica Foster"/>
    <x v="2"/>
    <x v="20"/>
    <s v="Anchorage"/>
    <x v="0"/>
    <x v="1"/>
    <x v="9"/>
    <n v="1"/>
    <x v="39"/>
  </r>
  <r>
    <x v="457"/>
    <n v="61633"/>
    <x v="0"/>
    <x v="0"/>
    <s v="HydraBloom Hydrating Moisturizer 100ml"/>
    <x v="0"/>
    <n v="100"/>
    <n v="24.85"/>
    <n v="2485"/>
    <n v="7.75"/>
    <n v="775"/>
    <n v="17.100000000000001"/>
    <n v="1710"/>
    <n v="0.68812877263581484"/>
    <s v="C0042"/>
    <s v="Jasper Monroe"/>
    <s v="Nicholas Coleman"/>
    <x v="4"/>
    <x v="27"/>
    <s v="Detroit"/>
    <x v="3"/>
    <x v="1"/>
    <x v="9"/>
    <n v="1"/>
    <x v="39"/>
  </r>
  <r>
    <x v="457"/>
    <n v="61634"/>
    <x v="14"/>
    <x v="14"/>
    <s v="DewDrop Hydration Sheet Mask"/>
    <x v="5"/>
    <n v="100"/>
    <n v="17.350000000000001"/>
    <n v="1735.0000000000002"/>
    <n v="7.45"/>
    <n v="745"/>
    <n v="9.9000000000000021"/>
    <n v="990.00000000000023"/>
    <n v="0.57060518731988474"/>
    <s v="C0161"/>
    <s v="AquaNova Corp."/>
    <s v="Matthew Walker"/>
    <x v="1"/>
    <x v="40"/>
    <s v="Knoxville"/>
    <x v="2"/>
    <x v="1"/>
    <x v="9"/>
    <n v="1"/>
    <x v="39"/>
  </r>
  <r>
    <x v="457"/>
    <n v="61635"/>
    <x v="32"/>
    <x v="32"/>
    <s v="AquaFresh Hydrating Toner 150ml"/>
    <x v="4"/>
    <n v="150"/>
    <n v="14.95"/>
    <n v="2242.5"/>
    <n v="4.45"/>
    <n v="667.5"/>
    <n v="10.5"/>
    <n v="1575"/>
    <n v="0.7023411371237458"/>
    <s v="C0067"/>
    <s v="Oberon Sterling"/>
    <s v="Rachel Owens"/>
    <x v="4"/>
    <x v="16"/>
    <s v="Springfield"/>
    <x v="3"/>
    <x v="1"/>
    <x v="9"/>
    <n v="1"/>
    <x v="39"/>
  </r>
  <r>
    <x v="457"/>
    <n v="61636"/>
    <x v="57"/>
    <x v="57"/>
    <s v="CalmBliss Soothing Toner 200ml"/>
    <x v="4"/>
    <n v="50"/>
    <n v="25"/>
    <n v="1250"/>
    <n v="9.4"/>
    <n v="470"/>
    <n v="15.6"/>
    <n v="780"/>
    <n v="0.624"/>
    <s v="C0150"/>
    <s v="EmeraldHarbor Ventures"/>
    <s v="Emily Clarke"/>
    <x v="3"/>
    <x v="9"/>
    <s v="Greenville"/>
    <x v="2"/>
    <x v="1"/>
    <x v="9"/>
    <n v="1"/>
    <x v="39"/>
  </r>
  <r>
    <x v="458"/>
    <n v="61637"/>
    <x v="14"/>
    <x v="14"/>
    <s v="DewDrop Hydration Sheet Mask"/>
    <x v="5"/>
    <n v="150"/>
    <n v="17.350000000000001"/>
    <n v="2602.5"/>
    <n v="7.45"/>
    <n v="1117.5"/>
    <n v="9.9000000000000021"/>
    <n v="1485"/>
    <n v="0.57060518731988474"/>
    <s v="C0013"/>
    <s v="Seraphina Sinclair"/>
    <s v="Jessica Foster"/>
    <x v="2"/>
    <x v="20"/>
    <s v="Wasilla"/>
    <x v="0"/>
    <x v="1"/>
    <x v="9"/>
    <n v="4"/>
    <x v="39"/>
  </r>
  <r>
    <x v="458"/>
    <n v="61638"/>
    <x v="64"/>
    <x v="64"/>
    <s v="AquaFresh Hydrating Toner 100ml"/>
    <x v="4"/>
    <n v="200"/>
    <n v="9.4"/>
    <n v="1880"/>
    <n v="3.3"/>
    <n v="660"/>
    <n v="6.1000000000000005"/>
    <n v="1220"/>
    <n v="0.64893617021276595"/>
    <s v="C0087"/>
    <s v="QuantumRise Corp."/>
    <s v="Daniel Nelson"/>
    <x v="0"/>
    <x v="30"/>
    <s v="Colorado Springs"/>
    <x v="0"/>
    <x v="1"/>
    <x v="9"/>
    <n v="4"/>
    <x v="39"/>
  </r>
  <r>
    <x v="458"/>
    <n v="61639"/>
    <x v="8"/>
    <x v="8"/>
    <s v="CrystalClear Hyaluronic Boost 30ml"/>
    <x v="1"/>
    <n v="100"/>
    <n v="19.100000000000001"/>
    <n v="1910.0000000000002"/>
    <n v="6.6"/>
    <n v="660"/>
    <n v="12.500000000000002"/>
    <n v="1250.0000000000002"/>
    <n v="0.65445026178010479"/>
    <s v="C0056"/>
    <s v="Imogen West"/>
    <s v="Ava Franklin"/>
    <x v="1"/>
    <x v="33"/>
    <s v="Little Rock"/>
    <x v="2"/>
    <x v="1"/>
    <x v="9"/>
    <n v="4"/>
    <x v="39"/>
  </r>
  <r>
    <x v="458"/>
    <n v="61640"/>
    <x v="1"/>
    <x v="1"/>
    <s v="VitaGlow Brightening Serum 30ml"/>
    <x v="1"/>
    <n v="100"/>
    <n v="22.1"/>
    <n v="2210"/>
    <n v="7.6"/>
    <n v="760"/>
    <n v="14.500000000000002"/>
    <n v="1450"/>
    <n v="0.65610859728506787"/>
    <s v="C0121"/>
    <s v="HorizonNova Corp."/>
    <s v="Michael Evans"/>
    <x v="1"/>
    <x v="10"/>
    <s v="Brownsville"/>
    <x v="2"/>
    <x v="1"/>
    <x v="9"/>
    <n v="4"/>
    <x v="39"/>
  </r>
  <r>
    <x v="458"/>
    <n v="61641"/>
    <x v="8"/>
    <x v="8"/>
    <s v="CrystalClear Hyaluronic Boost 30ml"/>
    <x v="1"/>
    <n v="100"/>
    <n v="19.100000000000001"/>
    <n v="1910.0000000000002"/>
    <n v="6.6"/>
    <n v="660"/>
    <n v="12.500000000000002"/>
    <n v="1250.0000000000002"/>
    <n v="0.65445026178010479"/>
    <s v="C0032"/>
    <s v="AquaFusion Incorporated"/>
    <s v="Ashley Turner"/>
    <x v="2"/>
    <x v="13"/>
    <s v="San Jose"/>
    <x v="0"/>
    <x v="1"/>
    <x v="9"/>
    <n v="4"/>
    <x v="39"/>
  </r>
  <r>
    <x v="458"/>
    <n v="61642"/>
    <x v="1"/>
    <x v="1"/>
    <s v="VitaGlow Brightening Serum 30ml"/>
    <x v="1"/>
    <n v="200"/>
    <n v="22.1"/>
    <n v="4420"/>
    <n v="7.6"/>
    <n v="1520"/>
    <n v="14.500000000000002"/>
    <n v="2900"/>
    <n v="0.65610859728506787"/>
    <s v="C0139"/>
    <s v="Eloise Cassidy"/>
    <s v="Daniel Nelson"/>
    <x v="0"/>
    <x v="30"/>
    <s v="Aurora"/>
    <x v="0"/>
    <x v="1"/>
    <x v="9"/>
    <n v="4"/>
    <x v="39"/>
  </r>
  <r>
    <x v="458"/>
    <n v="61643"/>
    <x v="8"/>
    <x v="8"/>
    <s v="CrystalClear Hyaluronic Boost 30ml"/>
    <x v="1"/>
    <n v="150"/>
    <n v="19.100000000000001"/>
    <n v="2865"/>
    <n v="6.6"/>
    <n v="990"/>
    <n v="12.500000000000002"/>
    <n v="1875"/>
    <n v="0.65445026178010468"/>
    <s v="C0076"/>
    <s v="ThunderWave Technologies"/>
    <s v="Andrew Parker"/>
    <x v="3"/>
    <x v="42"/>
    <s v="Boston"/>
    <x v="1"/>
    <x v="1"/>
    <x v="9"/>
    <n v="4"/>
    <x v="39"/>
  </r>
  <r>
    <x v="458"/>
    <n v="61644"/>
    <x v="31"/>
    <x v="31"/>
    <s v="TimelessElixir Anti-Wrinkle Serum 15ml"/>
    <x v="1"/>
    <n v="100"/>
    <n v="19.349999999999998"/>
    <n v="1934.9999999999998"/>
    <n v="7.55"/>
    <n v="755"/>
    <n v="11.799999999999997"/>
    <n v="1179.9999999999998"/>
    <n v="0.60981912144702832"/>
    <s v="C0144"/>
    <s v="VelvetBloom Beauty"/>
    <s v="Emily Clarke"/>
    <x v="3"/>
    <x v="29"/>
    <s v="Raleigh"/>
    <x v="2"/>
    <x v="1"/>
    <x v="9"/>
    <n v="4"/>
    <x v="39"/>
  </r>
  <r>
    <x v="458"/>
    <n v="61645"/>
    <x v="37"/>
    <x v="37"/>
    <s v="SunGuard Shield SPF 50+ 100ml"/>
    <x v="3"/>
    <n v="300"/>
    <n v="24.75"/>
    <n v="7425"/>
    <n v="7.75"/>
    <n v="2325"/>
    <n v="17"/>
    <n v="5100"/>
    <n v="0.68686868686868685"/>
    <s v="C0114"/>
    <s v="ElysianGlow Creations"/>
    <s v="Daniel Nelson"/>
    <x v="0"/>
    <x v="3"/>
    <s v="Cody"/>
    <x v="0"/>
    <x v="1"/>
    <x v="9"/>
    <n v="4"/>
    <x v="39"/>
  </r>
  <r>
    <x v="459"/>
    <n v="61646"/>
    <x v="3"/>
    <x v="3"/>
    <s v="RadiantGlow Gel Cleanser 200ml"/>
    <x v="2"/>
    <n v="150"/>
    <n v="20.350000000000001"/>
    <n v="3052.5"/>
    <n v="7.75"/>
    <n v="1162.5"/>
    <n v="12.600000000000001"/>
    <n v="1890"/>
    <n v="0.61916461916461918"/>
    <s v="C0048"/>
    <s v="Octavia Hart"/>
    <s v="Victoria Reed"/>
    <x v="2"/>
    <x v="24"/>
    <s v="Seattle"/>
    <x v="0"/>
    <x v="1"/>
    <x v="9"/>
    <n v="5"/>
    <x v="39"/>
  </r>
  <r>
    <x v="459"/>
    <n v="61647"/>
    <x v="14"/>
    <x v="14"/>
    <s v="DewDrop Hydration Sheet Mask"/>
    <x v="5"/>
    <n v="300"/>
    <n v="17.350000000000001"/>
    <n v="5205"/>
    <n v="7.45"/>
    <n v="2235"/>
    <n v="9.9000000000000021"/>
    <n v="2970"/>
    <n v="0.57060518731988474"/>
    <s v="C0093"/>
    <s v="BlossomFlair Skincare"/>
    <s v="Daniel Nelson"/>
    <x v="0"/>
    <x v="3"/>
    <s v="Rock Springs"/>
    <x v="0"/>
    <x v="1"/>
    <x v="9"/>
    <n v="5"/>
    <x v="39"/>
  </r>
  <r>
    <x v="459"/>
    <n v="61648"/>
    <x v="51"/>
    <x v="51"/>
    <s v="SunGuard Shield SPF 50+ 30ml"/>
    <x v="3"/>
    <n v="200"/>
    <n v="9.9"/>
    <n v="1980"/>
    <n v="3.3"/>
    <n v="660"/>
    <n v="6.6000000000000005"/>
    <n v="1320"/>
    <n v="0.66666666666666663"/>
    <s v="C0061"/>
    <s v="Aurelia Quinn"/>
    <s v="Mia Hughes"/>
    <x v="2"/>
    <x v="13"/>
    <s v="Oakland"/>
    <x v="0"/>
    <x v="1"/>
    <x v="9"/>
    <n v="5"/>
    <x v="39"/>
  </r>
  <r>
    <x v="459"/>
    <n v="61649"/>
    <x v="28"/>
    <x v="28"/>
    <s v="GlowRevive Detox Clay Mask 50g"/>
    <x v="5"/>
    <n v="200"/>
    <n v="11.35"/>
    <n v="2270"/>
    <n v="5.2"/>
    <n v="1040"/>
    <n v="6.1499999999999995"/>
    <n v="1230"/>
    <n v="0.54185022026431717"/>
    <s v="C0108"/>
    <s v="DiamondAura Luxe Skincare"/>
    <s v="Michael Evans"/>
    <x v="1"/>
    <x v="10"/>
    <s v="Galveston"/>
    <x v="2"/>
    <x v="1"/>
    <x v="9"/>
    <n v="5"/>
    <x v="39"/>
  </r>
  <r>
    <x v="459"/>
    <n v="61650"/>
    <x v="37"/>
    <x v="37"/>
    <s v="SunGuard Shield SPF 50+ 100ml"/>
    <x v="3"/>
    <n v="150"/>
    <n v="24.75"/>
    <n v="3712.5"/>
    <n v="7.75"/>
    <n v="1162.5"/>
    <n v="17"/>
    <n v="2550"/>
    <n v="0.68686868686868685"/>
    <s v="C0027"/>
    <s v="PureHarbor Creations"/>
    <s v="Jennifer Adams"/>
    <x v="1"/>
    <x v="10"/>
    <s v="Austin"/>
    <x v="2"/>
    <x v="1"/>
    <x v="9"/>
    <n v="5"/>
    <x v="39"/>
  </r>
  <r>
    <x v="459"/>
    <n v="61651"/>
    <x v="23"/>
    <x v="23"/>
    <s v="RadiantGlow Gel Cleanser 50ml"/>
    <x v="2"/>
    <n v="50"/>
    <n v="4.7"/>
    <n v="235"/>
    <n v="2.2999999999999998"/>
    <n v="115"/>
    <n v="2.4000000000000004"/>
    <n v="120"/>
    <n v="0.51063829787234039"/>
    <s v="C0163"/>
    <s v="SilverFlare Technologies"/>
    <s v="Rachel Owens"/>
    <x v="4"/>
    <x v="31"/>
    <s v="Green Bay"/>
    <x v="3"/>
    <x v="1"/>
    <x v="9"/>
    <n v="5"/>
    <x v="39"/>
  </r>
  <r>
    <x v="459"/>
    <n v="61652"/>
    <x v="12"/>
    <x v="12"/>
    <s v="PorePurify Exfoliating Tonic 150ml"/>
    <x v="4"/>
    <n v="50"/>
    <n v="15.95"/>
    <n v="797.5"/>
    <n v="5.2"/>
    <n v="260"/>
    <n v="10.75"/>
    <n v="537.5"/>
    <n v="0.6739811912225705"/>
    <s v="C0008"/>
    <s v="Serenity Sinclair"/>
    <s v="Ashley Turner"/>
    <x v="2"/>
    <x v="13"/>
    <s v="San Francisco"/>
    <x v="0"/>
    <x v="1"/>
    <x v="9"/>
    <n v="5"/>
    <x v="39"/>
  </r>
  <r>
    <x v="459"/>
    <n v="61653"/>
    <x v="4"/>
    <x v="4"/>
    <s v="HydraBloom Hydrating Moisturizer 50ml"/>
    <x v="0"/>
    <n v="100"/>
    <n v="14.95"/>
    <n v="1495"/>
    <n v="4.45"/>
    <n v="445"/>
    <n v="10.5"/>
    <n v="1050"/>
    <n v="0.7023411371237458"/>
    <s v="C0157"/>
    <s v="EtherealElegance Beauty"/>
    <s v="Olivia Harrison"/>
    <x v="3"/>
    <x v="7"/>
    <s v="Bowie"/>
    <x v="2"/>
    <x v="1"/>
    <x v="9"/>
    <n v="5"/>
    <x v="39"/>
  </r>
  <r>
    <x v="460"/>
    <n v="61654"/>
    <x v="3"/>
    <x v="3"/>
    <s v="RadiantGlow Gel Cleanser 200ml"/>
    <x v="2"/>
    <n v="50"/>
    <n v="20.350000000000001"/>
    <n v="1017.5000000000001"/>
    <n v="7.75"/>
    <n v="387.5"/>
    <n v="12.600000000000001"/>
    <n v="630.00000000000011"/>
    <n v="0.61916461916461918"/>
    <s v="C0071"/>
    <s v="Cressida Steele"/>
    <s v="Matthew Walker"/>
    <x v="1"/>
    <x v="40"/>
    <s v="Nashville"/>
    <x v="2"/>
    <x v="1"/>
    <x v="9"/>
    <n v="6"/>
    <x v="39"/>
  </r>
  <r>
    <x v="460"/>
    <n v="61655"/>
    <x v="20"/>
    <x v="20"/>
    <s v="VelvetSkin Renewing Scrub 100ml"/>
    <x v="7"/>
    <n v="50"/>
    <n v="20.849999999999998"/>
    <n v="1042.5"/>
    <n v="8.1999999999999993"/>
    <n v="410"/>
    <n v="12.649999999999999"/>
    <n v="632.5"/>
    <n v="0.60671462829736211"/>
    <s v="C0035"/>
    <s v="CrystalMist Skincare"/>
    <s v="Daniel Nelson"/>
    <x v="0"/>
    <x v="30"/>
    <s v="Denver"/>
    <x v="0"/>
    <x v="1"/>
    <x v="9"/>
    <n v="6"/>
    <x v="39"/>
  </r>
  <r>
    <x v="460"/>
    <n v="61656"/>
    <x v="1"/>
    <x v="1"/>
    <s v="VitaGlow Brightening Serum 30ml"/>
    <x v="1"/>
    <n v="200"/>
    <n v="22.1"/>
    <n v="4420"/>
    <n v="7.6"/>
    <n v="1520"/>
    <n v="14.500000000000002"/>
    <n v="2900"/>
    <n v="0.65610859728506787"/>
    <s v="C0126"/>
    <s v="Seraphim Holloway"/>
    <s v="Olivia Harrison"/>
    <x v="3"/>
    <x v="39"/>
    <s v="Dover"/>
    <x v="2"/>
    <x v="1"/>
    <x v="9"/>
    <n v="6"/>
    <x v="39"/>
  </r>
  <r>
    <x v="460"/>
    <n v="61657"/>
    <x v="11"/>
    <x v="11"/>
    <s v="ClearSkies UV Defense SPF 30 100ml"/>
    <x v="3"/>
    <n v="50"/>
    <n v="32.549999999999997"/>
    <n v="1627.4999999999998"/>
    <n v="11.25"/>
    <n v="562.5"/>
    <n v="21.299999999999997"/>
    <n v="1064.9999999999998"/>
    <n v="0.65437788018433174"/>
    <s v="C0003"/>
    <s v="Rosy Flair Beauty"/>
    <s v="Elizabeth Young"/>
    <x v="2"/>
    <x v="13"/>
    <s v="Los Angeles"/>
    <x v="0"/>
    <x v="1"/>
    <x v="9"/>
    <n v="6"/>
    <x v="39"/>
  </r>
  <r>
    <x v="460"/>
    <n v="61658"/>
    <x v="11"/>
    <x v="11"/>
    <s v="ClearSkies UV Defense SPF 30 100ml"/>
    <x v="3"/>
    <n v="250"/>
    <n v="32.549999999999997"/>
    <n v="8137.4999999999991"/>
    <n v="11.25"/>
    <n v="2812.5"/>
    <n v="21.299999999999997"/>
    <n v="5324.9999999999991"/>
    <n v="0.65437788018433174"/>
    <s v="C0149"/>
    <s v="QuantumSphere Corp."/>
    <s v="Nicholas Coleman"/>
    <x v="4"/>
    <x v="34"/>
    <s v="South Bend"/>
    <x v="3"/>
    <x v="1"/>
    <x v="9"/>
    <n v="6"/>
    <x v="39"/>
  </r>
  <r>
    <x v="460"/>
    <n v="61659"/>
    <x v="13"/>
    <x v="13"/>
    <s v="LuminousGlow Tinted Sunscreen 100ml"/>
    <x v="3"/>
    <n v="100"/>
    <n v="26.35"/>
    <n v="2635"/>
    <n v="9"/>
    <n v="900"/>
    <n v="17.350000000000001"/>
    <n v="1735"/>
    <n v="0.65844402277039848"/>
    <s v="C0058"/>
    <s v="Octavia Tate"/>
    <s v="Andrew Parker"/>
    <x v="3"/>
    <x v="36"/>
    <s v="Burlington"/>
    <x v="1"/>
    <x v="1"/>
    <x v="9"/>
    <n v="6"/>
    <x v="39"/>
  </r>
  <r>
    <x v="460"/>
    <n v="61660"/>
    <x v="21"/>
    <x v="21"/>
    <s v="RadiantGlow Gel Cleanser 100ml"/>
    <x v="2"/>
    <n v="200"/>
    <n v="12.25"/>
    <n v="2450"/>
    <n v="4.45"/>
    <n v="890"/>
    <n v="7.8"/>
    <n v="1560"/>
    <n v="0.63673469387755099"/>
    <s v="C0104"/>
    <s v="PearlSilk Beauty"/>
    <s v="Ava Franklin"/>
    <x v="1"/>
    <x v="12"/>
    <s v="Baton Rouge"/>
    <x v="2"/>
    <x v="1"/>
    <x v="9"/>
    <n v="6"/>
    <x v="39"/>
  </r>
  <r>
    <x v="461"/>
    <n v="61661"/>
    <x v="39"/>
    <x v="39"/>
    <s v="SunGuard Shield SPF 50+ 50ml"/>
    <x v="3"/>
    <n v="200"/>
    <n v="14.45"/>
    <n v="2890"/>
    <n v="4.45"/>
    <n v="890"/>
    <n v="10"/>
    <n v="2000"/>
    <n v="0.69204152249134943"/>
    <s v="C0022"/>
    <s v="Pinnacle Sphere Corp."/>
    <s v="Victoria Reed"/>
    <x v="2"/>
    <x v="4"/>
    <s v="Portland"/>
    <x v="0"/>
    <x v="1"/>
    <x v="9"/>
    <n v="7"/>
    <x v="39"/>
  </r>
  <r>
    <x v="461"/>
    <n v="61662"/>
    <x v="3"/>
    <x v="3"/>
    <s v="RadiantGlow Gel Cleanser 200ml"/>
    <x v="2"/>
    <n v="50"/>
    <n v="20.350000000000001"/>
    <n v="1017.5000000000001"/>
    <n v="7.75"/>
    <n v="387.5"/>
    <n v="12.600000000000001"/>
    <n v="630.00000000000011"/>
    <n v="0.61916461916461918"/>
    <s v="C0099"/>
    <s v="SolarCrest Corp."/>
    <s v="James Edwards"/>
    <x v="3"/>
    <x v="43"/>
    <s v="Harrisburg"/>
    <x v="1"/>
    <x v="1"/>
    <x v="9"/>
    <n v="7"/>
    <x v="39"/>
  </r>
  <r>
    <x v="461"/>
    <n v="61663"/>
    <x v="43"/>
    <x v="43"/>
    <s v="PureFoam Renewing Cleanser 50ml"/>
    <x v="2"/>
    <n v="100"/>
    <n v="7"/>
    <n v="700"/>
    <n v="2.8"/>
    <n v="280"/>
    <n v="4.2"/>
    <n v="420"/>
    <n v="0.6"/>
    <s v="C0079"/>
    <s v="FusionDynamo Group"/>
    <s v="Rachel Owens"/>
    <x v="4"/>
    <x v="16"/>
    <s v="Peoria"/>
    <x v="3"/>
    <x v="1"/>
    <x v="9"/>
    <n v="7"/>
    <x v="39"/>
  </r>
  <r>
    <x v="461"/>
    <n v="61664"/>
    <x v="3"/>
    <x v="3"/>
    <s v="RadiantGlow Gel Cleanser 200ml"/>
    <x v="2"/>
    <n v="100"/>
    <n v="20.350000000000001"/>
    <n v="2035.0000000000002"/>
    <n v="7.75"/>
    <n v="775"/>
    <n v="12.600000000000001"/>
    <n v="1260.0000000000002"/>
    <n v="0.61916461916461918"/>
    <s v="C0040"/>
    <s v="Atticus Quinn"/>
    <s v="Emily Clarke"/>
    <x v="3"/>
    <x v="29"/>
    <s v="Charlotte"/>
    <x v="2"/>
    <x v="1"/>
    <x v="9"/>
    <n v="7"/>
    <x v="39"/>
  </r>
  <r>
    <x v="461"/>
    <n v="61665"/>
    <x v="12"/>
    <x v="12"/>
    <s v="PorePurify Exfoliating Tonic 150ml"/>
    <x v="4"/>
    <n v="50"/>
    <n v="15.95"/>
    <n v="797.5"/>
    <n v="5.2"/>
    <n v="260"/>
    <n v="10.75"/>
    <n v="537.5"/>
    <n v="0.6739811912225705"/>
    <s v="C0110"/>
    <s v="Cordelia Cassidy"/>
    <s v="Jessica Foster"/>
    <x v="2"/>
    <x v="20"/>
    <s v="Nome"/>
    <x v="0"/>
    <x v="1"/>
    <x v="9"/>
    <n v="7"/>
    <x v="39"/>
  </r>
  <r>
    <x v="461"/>
    <n v="61666"/>
    <x v="21"/>
    <x v="21"/>
    <s v="RadiantGlow Gel Cleanser 100ml"/>
    <x v="2"/>
    <n v="150"/>
    <n v="12.25"/>
    <n v="1837.5"/>
    <n v="4.45"/>
    <n v="667.5"/>
    <n v="7.8"/>
    <n v="1170"/>
    <n v="0.63673469387755099"/>
    <s v="C0053"/>
    <s v="QuantumPulse Systems"/>
    <s v="Samantha Mitchell"/>
    <x v="4"/>
    <x v="17"/>
    <s v="Cleveland"/>
    <x v="3"/>
    <x v="1"/>
    <x v="9"/>
    <n v="7"/>
    <x v="39"/>
  </r>
  <r>
    <x v="461"/>
    <n v="61667"/>
    <x v="51"/>
    <x v="51"/>
    <s v="SunGuard Shield SPF 50+ 30ml"/>
    <x v="3"/>
    <n v="50"/>
    <n v="9.9"/>
    <n v="495"/>
    <n v="3.3"/>
    <n v="165"/>
    <n v="6.6000000000000005"/>
    <n v="330"/>
    <n v="0.66666666666666663"/>
    <s v="C0097"/>
    <s v="Leander Wilde"/>
    <s v="Lauren King"/>
    <x v="4"/>
    <x v="11"/>
    <s v="Rapid City"/>
    <x v="3"/>
    <x v="1"/>
    <x v="9"/>
    <n v="7"/>
    <x v="39"/>
  </r>
  <r>
    <x v="461"/>
    <n v="61668"/>
    <x v="8"/>
    <x v="8"/>
    <s v="CrystalClear Hyaluronic Boost 30ml"/>
    <x v="1"/>
    <n v="100"/>
    <n v="19.100000000000001"/>
    <n v="1910.0000000000002"/>
    <n v="6.6"/>
    <n v="660"/>
    <n v="12.500000000000002"/>
    <n v="1250.0000000000002"/>
    <n v="0.65445026178010479"/>
    <s v="C0014"/>
    <s v="Stellar Dynamo Corp."/>
    <s v="Olivia Harrison"/>
    <x v="3"/>
    <x v="14"/>
    <s v="Richmond"/>
    <x v="2"/>
    <x v="1"/>
    <x v="9"/>
    <n v="7"/>
    <x v="39"/>
  </r>
  <r>
    <x v="461"/>
    <n v="61669"/>
    <x v="1"/>
    <x v="1"/>
    <s v="VitaGlow Brightening Serum 30ml"/>
    <x v="1"/>
    <n v="200"/>
    <n v="22.1"/>
    <n v="4420"/>
    <n v="7.6"/>
    <n v="1520"/>
    <n v="14.500000000000002"/>
    <n v="2900"/>
    <n v="0.65610859728506787"/>
    <s v="C0168"/>
    <s v="Rowan Calloway"/>
    <s v="Matthew Walker"/>
    <x v="1"/>
    <x v="23"/>
    <s v="Augusta"/>
    <x v="2"/>
    <x v="1"/>
    <x v="9"/>
    <n v="7"/>
    <x v="39"/>
  </r>
  <r>
    <x v="462"/>
    <n v="61670"/>
    <x v="4"/>
    <x v="4"/>
    <s v="HydraBloom Hydrating Moisturizer 50ml"/>
    <x v="0"/>
    <n v="150"/>
    <n v="14.95"/>
    <n v="2242.5"/>
    <n v="4.45"/>
    <n v="667.5"/>
    <n v="10.5"/>
    <n v="1575"/>
    <n v="0.7023411371237458"/>
    <s v="C0089"/>
    <s v="TerraFusion Group"/>
    <s v="Andrew Parker"/>
    <x v="3"/>
    <x v="36"/>
    <s v="Montpelier"/>
    <x v="1"/>
    <x v="1"/>
    <x v="9"/>
    <n v="8"/>
    <x v="40"/>
  </r>
  <r>
    <x v="462"/>
    <n v="61671"/>
    <x v="12"/>
    <x v="12"/>
    <s v="PorePurify Exfoliating Tonic 150ml"/>
    <x v="4"/>
    <n v="200"/>
    <n v="15.95"/>
    <n v="3190"/>
    <n v="5.2"/>
    <n v="1040"/>
    <n v="10.75"/>
    <n v="2150"/>
    <n v="0.6739811912225705"/>
    <s v="C0024"/>
    <s v="Moonlight Grace Essentials"/>
    <s v="Jessica Foster"/>
    <x v="2"/>
    <x v="20"/>
    <s v="Nome"/>
    <x v="0"/>
    <x v="1"/>
    <x v="9"/>
    <n v="8"/>
    <x v="40"/>
  </r>
  <r>
    <x v="462"/>
    <n v="61672"/>
    <x v="4"/>
    <x v="4"/>
    <s v="HydraBloom Hydrating Moisturizer 50ml"/>
    <x v="0"/>
    <n v="150"/>
    <n v="14.95"/>
    <n v="2242.5"/>
    <n v="4.45"/>
    <n v="667.5"/>
    <n v="10.5"/>
    <n v="1575"/>
    <n v="0.7023411371237458"/>
    <s v="C0146"/>
    <s v="StarryLux Beauty Co."/>
    <s v="Jennifer Adams"/>
    <x v="1"/>
    <x v="10"/>
    <s v="Amarillo"/>
    <x v="2"/>
    <x v="1"/>
    <x v="9"/>
    <n v="8"/>
    <x v="40"/>
  </r>
  <r>
    <x v="462"/>
    <n v="61673"/>
    <x v="6"/>
    <x v="6"/>
    <s v="CrystalClear Hyaluronic Boost 15ml"/>
    <x v="1"/>
    <n v="200"/>
    <n v="14.75"/>
    <n v="2950"/>
    <n v="5.45"/>
    <n v="1090"/>
    <n v="9.3000000000000007"/>
    <n v="1860"/>
    <n v="0.63050847457627124"/>
    <s v="C0011"/>
    <s v="Celestial Silk Luxe Skincare"/>
    <s v="Joseph Simmons"/>
    <x v="4"/>
    <x v="19"/>
    <s v="Minneapolis"/>
    <x v="3"/>
    <x v="1"/>
    <x v="9"/>
    <n v="8"/>
    <x v="40"/>
  </r>
  <r>
    <x v="462"/>
    <n v="61674"/>
    <x v="4"/>
    <x v="4"/>
    <s v="HydraBloom Hydrating Moisturizer 50ml"/>
    <x v="0"/>
    <n v="100"/>
    <n v="14.95"/>
    <n v="1495"/>
    <n v="4.45"/>
    <n v="445"/>
    <n v="10.5"/>
    <n v="1050"/>
    <n v="0.7023411371237458"/>
    <s v="C0085"/>
    <s v="VelvetDusk Beauty"/>
    <s v="Samuel Moore"/>
    <x v="0"/>
    <x v="0"/>
    <s v="Taos"/>
    <x v="0"/>
    <x v="1"/>
    <x v="9"/>
    <n v="8"/>
    <x v="40"/>
  </r>
  <r>
    <x v="462"/>
    <n v="61675"/>
    <x v="13"/>
    <x v="13"/>
    <s v="LuminousGlow Tinted Sunscreen 100ml"/>
    <x v="3"/>
    <n v="250"/>
    <n v="26.35"/>
    <n v="6587.5"/>
    <n v="9"/>
    <n v="2250"/>
    <n v="17.350000000000001"/>
    <n v="4337.5"/>
    <n v="0.65844402277039848"/>
    <s v="C0044"/>
    <s v="OpulentElixir Beauty"/>
    <s v="David Carter"/>
    <x v="1"/>
    <x v="2"/>
    <s v="Syracuse"/>
    <x v="1"/>
    <x v="1"/>
    <x v="9"/>
    <n v="8"/>
    <x v="40"/>
  </r>
  <r>
    <x v="462"/>
    <n v="61676"/>
    <x v="32"/>
    <x v="32"/>
    <s v="AquaFresh Hydrating Toner 150ml"/>
    <x v="4"/>
    <n v="50"/>
    <n v="14.95"/>
    <n v="747.5"/>
    <n v="4.45"/>
    <n v="222.5"/>
    <n v="10.5"/>
    <n v="525"/>
    <n v="0.7023411371237458"/>
    <s v="C0119"/>
    <s v="RadiantNectar Cosmetix"/>
    <s v="Andrew Parker"/>
    <x v="3"/>
    <x v="48"/>
    <s v="Manchester"/>
    <x v="1"/>
    <x v="1"/>
    <x v="9"/>
    <n v="8"/>
    <x v="40"/>
  </r>
  <r>
    <x v="463"/>
    <n v="61677"/>
    <x v="55"/>
    <x v="55"/>
    <s v="PureDerm Micro-Exfoliating Gel 50ml"/>
    <x v="7"/>
    <n v="150"/>
    <n v="17.649999999999999"/>
    <n v="2647.5"/>
    <n v="7.55"/>
    <n v="1132.5"/>
    <n v="10.099999999999998"/>
    <n v="1515"/>
    <n v="0.57223796033994334"/>
    <s v="C0069"/>
    <s v="RadiantElixir Skincare"/>
    <s v="Olivia Harrison"/>
    <x v="3"/>
    <x v="39"/>
    <s v="Wilmington"/>
    <x v="2"/>
    <x v="1"/>
    <x v="9"/>
    <n v="11"/>
    <x v="40"/>
  </r>
  <r>
    <x v="463"/>
    <n v="61678"/>
    <x v="13"/>
    <x v="13"/>
    <s v="LuminousGlow Tinted Sunscreen 100ml"/>
    <x v="3"/>
    <n v="250"/>
    <n v="26.35"/>
    <n v="6587.5"/>
    <n v="9"/>
    <n v="2250"/>
    <n v="17.350000000000001"/>
    <n v="4337.5"/>
    <n v="0.65844402277039848"/>
    <s v="C0019"/>
    <s v="Delilah Prescott"/>
    <s v="Benjamin Lawson"/>
    <x v="1"/>
    <x v="25"/>
    <s v="Kansas City"/>
    <x v="3"/>
    <x v="1"/>
    <x v="9"/>
    <n v="11"/>
    <x v="40"/>
  </r>
  <r>
    <x v="463"/>
    <n v="61679"/>
    <x v="8"/>
    <x v="8"/>
    <s v="CrystalClear Hyaluronic Boost 30ml"/>
    <x v="1"/>
    <n v="150"/>
    <n v="19.100000000000001"/>
    <n v="2865"/>
    <n v="6.6"/>
    <n v="990"/>
    <n v="12.500000000000002"/>
    <n v="1875"/>
    <n v="0.65445026178010468"/>
    <s v="C0134"/>
    <s v="EtherealHarbor Skincare"/>
    <s v="Victoria Reed"/>
    <x v="2"/>
    <x v="24"/>
    <s v="Spokane"/>
    <x v="0"/>
    <x v="1"/>
    <x v="9"/>
    <n v="11"/>
    <x v="40"/>
  </r>
  <r>
    <x v="463"/>
    <n v="61680"/>
    <x v="11"/>
    <x v="11"/>
    <s v="ClearSkies UV Defense SPF 30 100ml"/>
    <x v="3"/>
    <n v="150"/>
    <n v="32.549999999999997"/>
    <n v="4882.5"/>
    <n v="11.25"/>
    <n v="1687.5"/>
    <n v="21.299999999999997"/>
    <n v="3195"/>
    <n v="0.65437788018433185"/>
    <s v="C0073"/>
    <s v="Atlas Kingsley"/>
    <s v="David Carter"/>
    <x v="1"/>
    <x v="2"/>
    <s v="Rochester"/>
    <x v="1"/>
    <x v="1"/>
    <x v="9"/>
    <n v="11"/>
    <x v="40"/>
  </r>
  <r>
    <x v="463"/>
    <n v="61681"/>
    <x v="45"/>
    <x v="45"/>
    <s v="CrystalClear Hyaluronic Boost 50ml"/>
    <x v="1"/>
    <n v="150"/>
    <n v="29.65"/>
    <n v="4447.5"/>
    <n v="10.75"/>
    <n v="1612.5"/>
    <n v="18.899999999999999"/>
    <n v="2835"/>
    <n v="0.63743676222596968"/>
    <s v="C0029"/>
    <s v="OpulentSilk Beauty"/>
    <s v="Samantha Mitchell"/>
    <x v="4"/>
    <x v="15"/>
    <s v="Louisville"/>
    <x v="2"/>
    <x v="1"/>
    <x v="9"/>
    <n v="11"/>
    <x v="40"/>
  </r>
  <r>
    <x v="463"/>
    <n v="61682"/>
    <x v="16"/>
    <x v="16"/>
    <s v="FreshWipe Cleansing Towelettes  80s"/>
    <x v="6"/>
    <n v="100"/>
    <n v="14.55"/>
    <n v="1455"/>
    <n v="6.55"/>
    <n v="655"/>
    <n v="8"/>
    <n v="800"/>
    <n v="0.54982817869415812"/>
    <s v="C0154"/>
    <s v="AuroraMist Essentials"/>
    <s v="Victoria Reed"/>
    <x v="2"/>
    <x v="4"/>
    <s v="Bend"/>
    <x v="0"/>
    <x v="1"/>
    <x v="9"/>
    <n v="11"/>
    <x v="40"/>
  </r>
  <r>
    <x v="463"/>
    <n v="61683"/>
    <x v="6"/>
    <x v="6"/>
    <s v="CrystalClear Hyaluronic Boost 15ml"/>
    <x v="1"/>
    <n v="200"/>
    <n v="14.75"/>
    <n v="2950"/>
    <n v="5.45"/>
    <n v="1090"/>
    <n v="9.3000000000000007"/>
    <n v="1860"/>
    <n v="0.63050847457627124"/>
    <s v="C0007"/>
    <s v="Orion Sterling"/>
    <s v="Jessica Foster"/>
    <x v="2"/>
    <x v="20"/>
    <s v="Anchorage"/>
    <x v="0"/>
    <x v="1"/>
    <x v="9"/>
    <n v="11"/>
    <x v="40"/>
  </r>
  <r>
    <x v="463"/>
    <n v="61684"/>
    <x v="8"/>
    <x v="8"/>
    <s v="CrystalClear Hyaluronic Boost 30ml"/>
    <x v="1"/>
    <n v="150"/>
    <n v="19.100000000000001"/>
    <n v="2865"/>
    <n v="6.6"/>
    <n v="990"/>
    <n v="12.500000000000002"/>
    <n v="1875"/>
    <n v="0.65445026178010468"/>
    <s v="C0112"/>
    <s v="Zara Winters"/>
    <s v="Olivia Harrison"/>
    <x v="3"/>
    <x v="14"/>
    <s v="Norfolk"/>
    <x v="2"/>
    <x v="1"/>
    <x v="9"/>
    <n v="11"/>
    <x v="40"/>
  </r>
  <r>
    <x v="463"/>
    <n v="61685"/>
    <x v="12"/>
    <x v="12"/>
    <s v="PorePurify Exfoliating Tonic 150ml"/>
    <x v="4"/>
    <n v="200"/>
    <n v="15.95"/>
    <n v="3190"/>
    <n v="5.2"/>
    <n v="1040"/>
    <n v="10.75"/>
    <n v="2150"/>
    <n v="0.6739811912225705"/>
    <s v="C0059"/>
    <s v="Eamon Kingsley"/>
    <s v="James Edwards"/>
    <x v="3"/>
    <x v="37"/>
    <s v="Newark"/>
    <x v="1"/>
    <x v="1"/>
    <x v="9"/>
    <n v="11"/>
    <x v="40"/>
  </r>
  <r>
    <x v="463"/>
    <n v="61686"/>
    <x v="10"/>
    <x v="10"/>
    <s v="LuminousGlow Tinted Sunscreen 50ml"/>
    <x v="3"/>
    <n v="100"/>
    <n v="16.95"/>
    <n v="1695"/>
    <n v="5.2"/>
    <n v="520"/>
    <n v="11.75"/>
    <n v="1175"/>
    <n v="0.69321533923303835"/>
    <s v="C0124"/>
    <s v="CrystalSkin Elegance"/>
    <s v="Benjamin Ingram"/>
    <x v="0"/>
    <x v="22"/>
    <s v="Coeur d'Alene"/>
    <x v="0"/>
    <x v="1"/>
    <x v="9"/>
    <n v="11"/>
    <x v="40"/>
  </r>
  <r>
    <x v="464"/>
    <n v="61687"/>
    <x v="21"/>
    <x v="21"/>
    <s v="RadiantGlow Gel Cleanser 100ml"/>
    <x v="2"/>
    <n v="100"/>
    <n v="12.25"/>
    <n v="1225"/>
    <n v="4.45"/>
    <n v="445"/>
    <n v="7.8"/>
    <n v="780"/>
    <n v="0.63673469387755099"/>
    <s v="C0038"/>
    <s v="StarryGrace Luxe Skincare"/>
    <s v="Olivia Harrison"/>
    <x v="3"/>
    <x v="7"/>
    <s v="Baltimore"/>
    <x v="2"/>
    <x v="1"/>
    <x v="9"/>
    <n v="12"/>
    <x v="40"/>
  </r>
  <r>
    <x v="464"/>
    <n v="61688"/>
    <x v="1"/>
    <x v="1"/>
    <s v="VitaGlow Brightening Serum 30ml"/>
    <x v="1"/>
    <n v="200"/>
    <n v="22.1"/>
    <n v="4420"/>
    <n v="7.6"/>
    <n v="1520"/>
    <n v="14.500000000000002"/>
    <n v="2900"/>
    <n v="0.65610859728506787"/>
    <s v="C0111"/>
    <s v="CelestialHarmony Essentials"/>
    <s v="Matthew Walker"/>
    <x v="1"/>
    <x v="40"/>
    <s v="Memphis"/>
    <x v="2"/>
    <x v="1"/>
    <x v="9"/>
    <n v="12"/>
    <x v="40"/>
  </r>
  <r>
    <x v="464"/>
    <n v="61689"/>
    <x v="53"/>
    <x v="53"/>
    <s v="DreamSoothe Overnight Mask 100g"/>
    <x v="5"/>
    <n v="150"/>
    <n v="21.75"/>
    <n v="3262.5"/>
    <n v="9.5500000000000007"/>
    <n v="1432.5"/>
    <n v="12.2"/>
    <n v="1830"/>
    <n v="0.56091954022988511"/>
    <s v="C0096"/>
    <s v="DivinePearl Skincare"/>
    <s v="Christopher Green"/>
    <x v="0"/>
    <x v="35"/>
    <s v="Provo"/>
    <x v="0"/>
    <x v="1"/>
    <x v="9"/>
    <n v="12"/>
    <x v="40"/>
  </r>
  <r>
    <x v="464"/>
    <n v="61690"/>
    <x v="23"/>
    <x v="23"/>
    <s v="RadiantGlow Gel Cleanser 50ml"/>
    <x v="2"/>
    <n v="50"/>
    <n v="4.7"/>
    <n v="235"/>
    <n v="2.2999999999999998"/>
    <n v="115"/>
    <n v="2.4000000000000004"/>
    <n v="120"/>
    <n v="0.51063829787234039"/>
    <s v="C0026"/>
    <s v="Golden Aura Creations"/>
    <s v="Samuel Moore"/>
    <x v="0"/>
    <x v="0"/>
    <s v="Albuquerque"/>
    <x v="0"/>
    <x v="1"/>
    <x v="9"/>
    <n v="12"/>
    <x v="40"/>
  </r>
  <r>
    <x v="464"/>
    <n v="61691"/>
    <x v="4"/>
    <x v="4"/>
    <s v="HydraBloom Hydrating Moisturizer 50ml"/>
    <x v="0"/>
    <n v="200"/>
    <n v="14.95"/>
    <n v="2990"/>
    <n v="4.45"/>
    <n v="890"/>
    <n v="10.5"/>
    <n v="2100"/>
    <n v="0.7023411371237458"/>
    <s v="C0163"/>
    <s v="SilverFlare Technologies"/>
    <s v="Rachel Owens"/>
    <x v="4"/>
    <x v="31"/>
    <s v="Green Bay"/>
    <x v="3"/>
    <x v="1"/>
    <x v="9"/>
    <n v="12"/>
    <x v="40"/>
  </r>
  <r>
    <x v="464"/>
    <n v="61692"/>
    <x v="20"/>
    <x v="20"/>
    <s v="VelvetSkin Renewing Scrub 100ml"/>
    <x v="7"/>
    <n v="100"/>
    <n v="20.849999999999998"/>
    <n v="2085"/>
    <n v="8.1999999999999993"/>
    <n v="820"/>
    <n v="12.649999999999999"/>
    <n v="1265"/>
    <n v="0.60671462829736211"/>
    <s v="C0006"/>
    <s v="Maeve Kingsley"/>
    <s v="Christopher Green"/>
    <x v="0"/>
    <x v="21"/>
    <s v="Las Vegas"/>
    <x v="0"/>
    <x v="1"/>
    <x v="9"/>
    <n v="12"/>
    <x v="40"/>
  </r>
  <r>
    <x v="464"/>
    <n v="61693"/>
    <x v="43"/>
    <x v="43"/>
    <s v="PureFoam Renewing Cleanser 50ml"/>
    <x v="2"/>
    <n v="150"/>
    <n v="7"/>
    <n v="1050"/>
    <n v="2.8"/>
    <n v="420"/>
    <n v="4.2"/>
    <n v="630"/>
    <n v="0.6"/>
    <s v="C0152"/>
    <s v="Tamsin Harper"/>
    <s v="William Jenkins"/>
    <x v="3"/>
    <x v="6"/>
    <s v="Tallahassee"/>
    <x v="2"/>
    <x v="1"/>
    <x v="9"/>
    <n v="12"/>
    <x v="40"/>
  </r>
  <r>
    <x v="464"/>
    <n v="61694"/>
    <x v="57"/>
    <x v="57"/>
    <s v="CalmBliss Soothing Toner 200ml"/>
    <x v="4"/>
    <n v="150"/>
    <n v="25"/>
    <n v="3750"/>
    <n v="9.4"/>
    <n v="1410"/>
    <n v="15.6"/>
    <n v="2340"/>
    <n v="0.624"/>
    <s v="C0047"/>
    <s v="SilverWave Creations"/>
    <s v="Samuel Moore"/>
    <x v="0"/>
    <x v="0"/>
    <s v="Santa Fe"/>
    <x v="0"/>
    <x v="1"/>
    <x v="9"/>
    <n v="12"/>
    <x v="40"/>
  </r>
  <r>
    <x v="464"/>
    <n v="61695"/>
    <x v="37"/>
    <x v="37"/>
    <s v="SunGuard Shield SPF 50+ 100ml"/>
    <x v="3"/>
    <n v="50"/>
    <n v="24.75"/>
    <n v="1237.5"/>
    <n v="7.75"/>
    <n v="387.5"/>
    <n v="17"/>
    <n v="850"/>
    <n v="0.68686868686868685"/>
    <s v="C0123"/>
    <s v="TerraMist Incorporated"/>
    <s v="Jennifer Adams"/>
    <x v="1"/>
    <x v="10"/>
    <s v="Midland"/>
    <x v="2"/>
    <x v="1"/>
    <x v="9"/>
    <n v="12"/>
    <x v="40"/>
  </r>
  <r>
    <x v="464"/>
    <n v="61696"/>
    <x v="0"/>
    <x v="0"/>
    <s v="HydraBloom Hydrating Moisturizer 100ml"/>
    <x v="0"/>
    <n v="150"/>
    <n v="24.85"/>
    <n v="3727.5"/>
    <n v="7.75"/>
    <n v="1162.5"/>
    <n v="17.100000000000001"/>
    <n v="2565"/>
    <n v="0.68812877263581484"/>
    <s v="C0064"/>
    <s v="DiamondElegance Beauty"/>
    <s v="Jessica Foster"/>
    <x v="2"/>
    <x v="20"/>
    <s v="Kodiak"/>
    <x v="0"/>
    <x v="1"/>
    <x v="9"/>
    <n v="12"/>
    <x v="40"/>
  </r>
  <r>
    <x v="465"/>
    <n v="61697"/>
    <x v="21"/>
    <x v="21"/>
    <s v="RadiantGlow Gel Cleanser 100ml"/>
    <x v="2"/>
    <n v="50"/>
    <n v="12.25"/>
    <n v="612.5"/>
    <n v="4.45"/>
    <n v="222.5"/>
    <n v="7.8"/>
    <n v="390"/>
    <n v="0.63673469387755099"/>
    <s v="C0136"/>
    <s v="SereneElixir Creations"/>
    <s v="Ashley Turner"/>
    <x v="2"/>
    <x v="13"/>
    <s v="Santa Clarita"/>
    <x v="0"/>
    <x v="1"/>
    <x v="9"/>
    <n v="13"/>
    <x v="40"/>
  </r>
  <r>
    <x v="465"/>
    <n v="61698"/>
    <x v="37"/>
    <x v="37"/>
    <s v="SunGuard Shield SPF 50+ 100ml"/>
    <x v="3"/>
    <n v="50"/>
    <n v="24.75"/>
    <n v="1237.5"/>
    <n v="7.75"/>
    <n v="387.5"/>
    <n v="17"/>
    <n v="850"/>
    <n v="0.68686868686868685"/>
    <s v="C0031"/>
    <s v="StellarWings Incorporated"/>
    <s v="Matthew Walker"/>
    <x v="1"/>
    <x v="23"/>
    <s v="Atlanta"/>
    <x v="2"/>
    <x v="1"/>
    <x v="9"/>
    <n v="13"/>
    <x v="40"/>
  </r>
  <r>
    <x v="465"/>
    <n v="61699"/>
    <x v="16"/>
    <x v="16"/>
    <s v="FreshWipe Cleansing Towelettes  80s"/>
    <x v="6"/>
    <n v="50"/>
    <n v="14.55"/>
    <n v="727.5"/>
    <n v="6.55"/>
    <n v="327.5"/>
    <n v="8"/>
    <n v="400"/>
    <n v="0.54982817869415812"/>
    <s v="C0082"/>
    <s v="OpulentFlair Beauty"/>
    <s v="Jennifer Adams"/>
    <x v="1"/>
    <x v="10"/>
    <s v="El Paso"/>
    <x v="2"/>
    <x v="1"/>
    <x v="9"/>
    <n v="13"/>
    <x v="40"/>
  </r>
  <r>
    <x v="465"/>
    <n v="61700"/>
    <x v="13"/>
    <x v="13"/>
    <s v="LuminousGlow Tinted Sunscreen 100ml"/>
    <x v="3"/>
    <n v="250"/>
    <n v="26.35"/>
    <n v="6587.5"/>
    <n v="9"/>
    <n v="2250"/>
    <n v="17.350000000000001"/>
    <n v="4337.5"/>
    <n v="0.65844402277039848"/>
    <s v="C0055"/>
    <s v="TimelessAura Luxe Skincare"/>
    <s v="Samantha Mitchell"/>
    <x v="4"/>
    <x v="32"/>
    <s v="Charleston"/>
    <x v="2"/>
    <x v="1"/>
    <x v="9"/>
    <n v="13"/>
    <x v="40"/>
  </r>
  <r>
    <x v="465"/>
    <n v="61701"/>
    <x v="14"/>
    <x v="14"/>
    <s v="DewDrop Hydration Sheet Mask"/>
    <x v="5"/>
    <n v="50"/>
    <n v="17.350000000000001"/>
    <n v="867.50000000000011"/>
    <n v="7.45"/>
    <n v="372.5"/>
    <n v="9.9000000000000021"/>
    <n v="495.00000000000011"/>
    <n v="0.57060518731988474"/>
    <s v="C0120"/>
    <s v="RadiantCrest Ventures"/>
    <s v="Ashley Turner"/>
    <x v="2"/>
    <x v="13"/>
    <s v="Anaheim"/>
    <x v="0"/>
    <x v="1"/>
    <x v="9"/>
    <n v="13"/>
    <x v="40"/>
  </r>
  <r>
    <x v="465"/>
    <n v="61702"/>
    <x v="50"/>
    <x v="50"/>
    <s v="SilkSkin Lightweight Moisture Veil 50ml"/>
    <x v="0"/>
    <n v="100"/>
    <n v="16.349999999999998"/>
    <n v="1634.9999999999998"/>
    <n v="5.2"/>
    <n v="520"/>
    <n v="11.149999999999999"/>
    <n v="1114.9999999999998"/>
    <n v="0.68195718654434245"/>
    <s v="C0004"/>
    <s v="Enchanted Silk Creations"/>
    <s v="David Carter"/>
    <x v="1"/>
    <x v="2"/>
    <s v="New York City"/>
    <x v="1"/>
    <x v="1"/>
    <x v="9"/>
    <n v="13"/>
    <x v="40"/>
  </r>
  <r>
    <x v="465"/>
    <n v="61703"/>
    <x v="0"/>
    <x v="0"/>
    <s v="HydraBloom Hydrating Moisturizer 100ml"/>
    <x v="0"/>
    <n v="50"/>
    <n v="24.85"/>
    <n v="1242.5"/>
    <n v="7.75"/>
    <n v="387.5"/>
    <n v="17.100000000000001"/>
    <n v="855"/>
    <n v="0.68812877263581484"/>
    <s v="C0091"/>
    <s v="NovaWave Enterprises"/>
    <s v="Jennifer Adams"/>
    <x v="1"/>
    <x v="10"/>
    <s v="Lubbock"/>
    <x v="2"/>
    <x v="1"/>
    <x v="9"/>
    <n v="13"/>
    <x v="40"/>
  </r>
  <r>
    <x v="466"/>
    <n v="61704"/>
    <x v="54"/>
    <x v="54"/>
    <s v="LuxeSilk Oil Cleansing Essence 200 ml"/>
    <x v="2"/>
    <n v="200"/>
    <n v="25.75"/>
    <n v="5150"/>
    <n v="11.25"/>
    <n v="2250"/>
    <n v="14.5"/>
    <n v="2900"/>
    <n v="0.56310679611650483"/>
    <s v="C0050"/>
    <s v="SolarLuxe Incorporated"/>
    <s v="Joseph Simmons"/>
    <x v="4"/>
    <x v="28"/>
    <s v="Fargo"/>
    <x v="3"/>
    <x v="1"/>
    <x v="9"/>
    <n v="14"/>
    <x v="40"/>
  </r>
  <r>
    <x v="466"/>
    <n v="61705"/>
    <x v="8"/>
    <x v="8"/>
    <s v="CrystalClear Hyaluronic Boost 30ml"/>
    <x v="1"/>
    <n v="100"/>
    <n v="19.100000000000001"/>
    <n v="1910.0000000000002"/>
    <n v="6.6"/>
    <n v="660"/>
    <n v="12.500000000000002"/>
    <n v="1250.0000000000002"/>
    <n v="0.65445026178010479"/>
    <s v="C0078"/>
    <s v="CosmoLink Incorporated"/>
    <s v="William Jenkins"/>
    <x v="3"/>
    <x v="6"/>
    <s v="Jacksonville"/>
    <x v="2"/>
    <x v="1"/>
    <x v="9"/>
    <n v="14"/>
    <x v="40"/>
  </r>
  <r>
    <x v="466"/>
    <n v="61706"/>
    <x v="8"/>
    <x v="8"/>
    <s v="CrystalClear Hyaluronic Boost 30ml"/>
    <x v="1"/>
    <n v="150"/>
    <n v="19.100000000000001"/>
    <n v="2865"/>
    <n v="6.6"/>
    <n v="990"/>
    <n v="12.500000000000002"/>
    <n v="1875"/>
    <n v="0.65445026178010468"/>
    <s v="C0037"/>
    <s v="PureWhisper Essentials"/>
    <s v="Lauren King"/>
    <x v="4"/>
    <x v="18"/>
    <s v="Des Moines"/>
    <x v="3"/>
    <x v="1"/>
    <x v="9"/>
    <n v="14"/>
    <x v="40"/>
  </r>
  <r>
    <x v="466"/>
    <n v="61707"/>
    <x v="15"/>
    <x v="15"/>
    <s v="VitaGlow Brightening Serum 50ml"/>
    <x v="1"/>
    <n v="50"/>
    <n v="31.45"/>
    <n v="1572.5"/>
    <n v="12"/>
    <n v="600"/>
    <n v="19.45"/>
    <n v="972.5"/>
    <n v="0.61844197138314783"/>
    <s v="C0144"/>
    <s v="VelvetBloom Beauty"/>
    <s v="Emily Clarke"/>
    <x v="3"/>
    <x v="29"/>
    <s v="Raleigh"/>
    <x v="2"/>
    <x v="1"/>
    <x v="9"/>
    <n v="14"/>
    <x v="40"/>
  </r>
  <r>
    <x v="466"/>
    <n v="61708"/>
    <x v="22"/>
    <x v="22"/>
    <s v="PurePurge Micellar Cleansing Water 150ml"/>
    <x v="6"/>
    <n v="100"/>
    <n v="10.050000000000001"/>
    <n v="1005.0000000000001"/>
    <n v="4.45"/>
    <n v="445"/>
    <n v="5.6000000000000005"/>
    <n v="560.00000000000011"/>
    <n v="0.55721393034825872"/>
    <s v="C0012"/>
    <s v="Radiant Craft Incorporated"/>
    <s v="Samuel Moore"/>
    <x v="0"/>
    <x v="1"/>
    <s v="Phoenix"/>
    <x v="0"/>
    <x v="1"/>
    <x v="9"/>
    <n v="14"/>
    <x v="40"/>
  </r>
  <r>
    <x v="466"/>
    <n v="61709"/>
    <x v="50"/>
    <x v="50"/>
    <s v="SilkSkin Lightweight Moisture Veil 50ml"/>
    <x v="0"/>
    <n v="50"/>
    <n v="16.349999999999998"/>
    <n v="817.49999999999989"/>
    <n v="5.2"/>
    <n v="260"/>
    <n v="11.149999999999999"/>
    <n v="557.49999999999989"/>
    <n v="0.68195718654434245"/>
    <s v="C0096"/>
    <s v="DivinePearl Skincare"/>
    <s v="Christopher Green"/>
    <x v="0"/>
    <x v="35"/>
    <s v="Provo"/>
    <x v="0"/>
    <x v="1"/>
    <x v="9"/>
    <n v="14"/>
    <x v="40"/>
  </r>
  <r>
    <x v="466"/>
    <n v="61710"/>
    <x v="12"/>
    <x v="12"/>
    <s v="PorePurify Exfoliating Tonic 150ml"/>
    <x v="4"/>
    <n v="100"/>
    <n v="15.95"/>
    <n v="1595"/>
    <n v="5.2"/>
    <n v="520"/>
    <n v="10.75"/>
    <n v="1075"/>
    <n v="0.6739811912225705"/>
    <s v="C0066"/>
    <s v="MoonlitBloom Creations"/>
    <s v="Daniel Nelson"/>
    <x v="0"/>
    <x v="3"/>
    <s v="Gillette"/>
    <x v="0"/>
    <x v="1"/>
    <x v="9"/>
    <n v="14"/>
    <x v="40"/>
  </r>
  <r>
    <x v="466"/>
    <n v="61711"/>
    <x v="59"/>
    <x v="59"/>
    <s v="PorePurify Exfoliating Tonic 200ml"/>
    <x v="4"/>
    <n v="50"/>
    <n v="21"/>
    <n v="1050"/>
    <n v="7.6"/>
    <n v="380"/>
    <n v="13.4"/>
    <n v="670"/>
    <n v="0.63809523809523805"/>
    <s v="C0023"/>
    <s v="Rosy Hue Beauty"/>
    <s v="Benjamin Ingram"/>
    <x v="0"/>
    <x v="22"/>
    <s v="Boise"/>
    <x v="0"/>
    <x v="1"/>
    <x v="9"/>
    <n v="14"/>
    <x v="40"/>
  </r>
  <r>
    <x v="467"/>
    <n v="61712"/>
    <x v="30"/>
    <x v="30"/>
    <s v="PurePurge Micellar Cleansing Water 200ml"/>
    <x v="6"/>
    <n v="100"/>
    <n v="18.45"/>
    <n v="1845"/>
    <n v="7.75"/>
    <n v="775"/>
    <n v="10.7"/>
    <n v="1070"/>
    <n v="0.57994579945799463"/>
    <s v="C0100"/>
    <s v="AquaPulse Creations"/>
    <s v="Samantha Mitchell"/>
    <x v="4"/>
    <x v="17"/>
    <s v="Toledo"/>
    <x v="3"/>
    <x v="1"/>
    <x v="9"/>
    <n v="15"/>
    <x v="41"/>
  </r>
  <r>
    <x v="467"/>
    <n v="61713"/>
    <x v="23"/>
    <x v="23"/>
    <s v="RadiantGlow Gel Cleanser 50ml"/>
    <x v="2"/>
    <n v="200"/>
    <n v="4.7"/>
    <n v="940"/>
    <n v="2.2999999999999998"/>
    <n v="460"/>
    <n v="2.4000000000000004"/>
    <n v="480"/>
    <n v="0.51063829787234039"/>
    <s v="C0015"/>
    <s v="Octavia Grey"/>
    <s v="Benjamin Lawson"/>
    <x v="1"/>
    <x v="8"/>
    <s v="St. Louis"/>
    <x v="3"/>
    <x v="1"/>
    <x v="9"/>
    <n v="15"/>
    <x v="41"/>
  </r>
  <r>
    <x v="467"/>
    <n v="61714"/>
    <x v="0"/>
    <x v="0"/>
    <s v="HydraBloom Hydrating Moisturizer 100ml"/>
    <x v="0"/>
    <n v="200"/>
    <n v="24.85"/>
    <n v="4970"/>
    <n v="7.75"/>
    <n v="1550"/>
    <n v="17.100000000000001"/>
    <n v="3420"/>
    <n v="0.68812877263581484"/>
    <s v="C0140"/>
    <s v="SilverHarbor Technologies"/>
    <s v="Ava Franklin"/>
    <x v="1"/>
    <x v="26"/>
    <s v="Mobile"/>
    <x v="2"/>
    <x v="1"/>
    <x v="9"/>
    <n v="15"/>
    <x v="41"/>
  </r>
  <r>
    <x v="467"/>
    <n v="61715"/>
    <x v="40"/>
    <x v="40"/>
    <s v="CalmBliss Soothing Toner 150ml"/>
    <x v="4"/>
    <n v="150"/>
    <n v="19.25"/>
    <n v="2887.5"/>
    <n v="6.55"/>
    <n v="982.5"/>
    <n v="12.7"/>
    <n v="1905"/>
    <n v="0.65974025974025974"/>
    <s v="C0041"/>
    <s v="Cassiopeia Dawson"/>
    <s v="Benjamin Lawson"/>
    <x v="1"/>
    <x v="5"/>
    <s v="Oklahoma City"/>
    <x v="2"/>
    <x v="1"/>
    <x v="9"/>
    <n v="15"/>
    <x v="41"/>
  </r>
  <r>
    <x v="467"/>
    <n v="61716"/>
    <x v="8"/>
    <x v="8"/>
    <s v="CrystalClear Hyaluronic Boost 30ml"/>
    <x v="1"/>
    <n v="150"/>
    <n v="19.100000000000001"/>
    <n v="2865"/>
    <n v="6.6"/>
    <n v="990"/>
    <n v="12.500000000000002"/>
    <n v="1875"/>
    <n v="0.65445026178010468"/>
    <s v="C0130"/>
    <s v="BlueSphere Technologies"/>
    <s v="Mia Hughes"/>
    <x v="2"/>
    <x v="13"/>
    <s v="Bakersfield"/>
    <x v="0"/>
    <x v="1"/>
    <x v="9"/>
    <n v="15"/>
    <x v="41"/>
  </r>
  <r>
    <x v="467"/>
    <n v="61717"/>
    <x v="1"/>
    <x v="1"/>
    <s v="VitaGlow Brightening Serum 30ml"/>
    <x v="1"/>
    <n v="100"/>
    <n v="22.1"/>
    <n v="2210"/>
    <n v="7.6"/>
    <n v="760"/>
    <n v="14.500000000000002"/>
    <n v="1450"/>
    <n v="0.65610859728506787"/>
    <s v="C0072"/>
    <s v="BlossomLuxe Essentials"/>
    <s v="James Edwards"/>
    <x v="3"/>
    <x v="43"/>
    <s v="Philadelphia"/>
    <x v="1"/>
    <x v="1"/>
    <x v="9"/>
    <n v="15"/>
    <x v="41"/>
  </r>
  <r>
    <x v="467"/>
    <n v="61718"/>
    <x v="48"/>
    <x v="48"/>
    <s v="CrystalGlow Gentle Exfoliator 150ml"/>
    <x v="7"/>
    <n v="100"/>
    <n v="24.75"/>
    <n v="2475"/>
    <n v="10.75"/>
    <n v="1075"/>
    <n v="14"/>
    <n v="1400"/>
    <n v="0.56565656565656564"/>
    <s v="C0016"/>
    <s v="Griffin Maddox"/>
    <s v="Rachel Owens"/>
    <x v="4"/>
    <x v="16"/>
    <s v="Chicago"/>
    <x v="3"/>
    <x v="1"/>
    <x v="9"/>
    <n v="15"/>
    <x v="41"/>
  </r>
  <r>
    <x v="467"/>
    <n v="61719"/>
    <x v="5"/>
    <x v="5"/>
    <s v="ClearSkies UV Defense SPF 30 50ml"/>
    <x v="3"/>
    <n v="150"/>
    <n v="18.95"/>
    <n v="2842.5"/>
    <n v="6.55"/>
    <n v="982.5"/>
    <n v="12.399999999999999"/>
    <n v="1860"/>
    <n v="0.65435356200527706"/>
    <s v="C0128"/>
    <s v="SolarFlare Ventures"/>
    <s v="Matthew Walker"/>
    <x v="1"/>
    <x v="23"/>
    <s v="Augusta"/>
    <x v="2"/>
    <x v="1"/>
    <x v="9"/>
    <n v="15"/>
    <x v="41"/>
  </r>
  <r>
    <x v="467"/>
    <n v="61720"/>
    <x v="1"/>
    <x v="1"/>
    <s v="VitaGlow Brightening Serum 30ml"/>
    <x v="1"/>
    <n v="100"/>
    <n v="22.1"/>
    <n v="2210"/>
    <n v="7.6"/>
    <n v="760"/>
    <n v="14.500000000000002"/>
    <n v="1450"/>
    <n v="0.65610859728506787"/>
    <s v="C0057"/>
    <s v="Phineas Dawson"/>
    <s v="Nicholas Coleman"/>
    <x v="4"/>
    <x v="34"/>
    <s v="Indianapolis"/>
    <x v="3"/>
    <x v="1"/>
    <x v="9"/>
    <n v="15"/>
    <x v="41"/>
  </r>
  <r>
    <x v="468"/>
    <n v="61721"/>
    <x v="1"/>
    <x v="1"/>
    <s v="VitaGlow Brightening Serum 30ml"/>
    <x v="1"/>
    <n v="200"/>
    <n v="22.1"/>
    <n v="4420"/>
    <n v="7.6"/>
    <n v="1520"/>
    <n v="14.500000000000002"/>
    <n v="2900"/>
    <n v="0.65610859728506787"/>
    <s v="C0092"/>
    <s v="Lucius Flynn"/>
    <s v="Matthew Walker"/>
    <x v="1"/>
    <x v="23"/>
    <s v="Savannah"/>
    <x v="2"/>
    <x v="1"/>
    <x v="9"/>
    <n v="18"/>
    <x v="41"/>
  </r>
  <r>
    <x v="468"/>
    <n v="61722"/>
    <x v="16"/>
    <x v="16"/>
    <s v="FreshWipe Cleansing Towelettes  80s"/>
    <x v="6"/>
    <n v="100"/>
    <n v="14.55"/>
    <n v="1455"/>
    <n v="6.55"/>
    <n v="655"/>
    <n v="8"/>
    <n v="800"/>
    <n v="0.54982817869415812"/>
    <s v="C0020"/>
    <s v="Lyric Davenport"/>
    <s v="Elizabeth Young"/>
    <x v="2"/>
    <x v="13"/>
    <s v="San Diego"/>
    <x v="0"/>
    <x v="1"/>
    <x v="9"/>
    <n v="18"/>
    <x v="41"/>
  </r>
  <r>
    <x v="468"/>
    <n v="61723"/>
    <x v="2"/>
    <x v="2"/>
    <s v="TimelessElixir Anti-Wrinkle Serum 30m"/>
    <x v="1"/>
    <n v="200"/>
    <n v="25.3"/>
    <n v="5060"/>
    <n v="9.4"/>
    <n v="1880"/>
    <n v="15.9"/>
    <n v="3180"/>
    <n v="0.62845849802371545"/>
    <s v="C0115"/>
    <s v="BlossomWhisper Cosmetics"/>
    <s v="Andrew Parker"/>
    <x v="3"/>
    <x v="46"/>
    <s v="Portland"/>
    <x v="1"/>
    <x v="1"/>
    <x v="9"/>
    <n v="18"/>
    <x v="41"/>
  </r>
  <r>
    <x v="468"/>
    <n v="61724"/>
    <x v="14"/>
    <x v="14"/>
    <s v="DewDrop Hydration Sheet Mask"/>
    <x v="5"/>
    <n v="50"/>
    <n v="17.350000000000001"/>
    <n v="867.50000000000011"/>
    <n v="7.45"/>
    <n v="372.5"/>
    <n v="9.9000000000000021"/>
    <n v="495.00000000000011"/>
    <n v="0.57060518731988474"/>
    <s v="C0005"/>
    <s v="Rylan Callahan"/>
    <s v="Michael Evans"/>
    <x v="1"/>
    <x v="10"/>
    <s v="Houston"/>
    <x v="2"/>
    <x v="1"/>
    <x v="9"/>
    <n v="18"/>
    <x v="41"/>
  </r>
  <r>
    <x v="468"/>
    <n v="61725"/>
    <x v="14"/>
    <x v="14"/>
    <s v="DewDrop Hydration Sheet Mask"/>
    <x v="5"/>
    <n v="150"/>
    <n v="17.350000000000001"/>
    <n v="2602.5"/>
    <n v="7.45"/>
    <n v="1117.5"/>
    <n v="9.9000000000000021"/>
    <n v="1485"/>
    <n v="0.57060518731988474"/>
    <s v="C0161"/>
    <s v="AquaNova Corp."/>
    <s v="Matthew Walker"/>
    <x v="1"/>
    <x v="40"/>
    <s v="Knoxville"/>
    <x v="2"/>
    <x v="1"/>
    <x v="9"/>
    <n v="18"/>
    <x v="41"/>
  </r>
  <r>
    <x v="468"/>
    <n v="61726"/>
    <x v="11"/>
    <x v="11"/>
    <s v="ClearSkies UV Defense SPF 30 100ml"/>
    <x v="3"/>
    <n v="50"/>
    <n v="32.549999999999997"/>
    <n v="1627.4999999999998"/>
    <n v="11.25"/>
    <n v="562.5"/>
    <n v="21.299999999999997"/>
    <n v="1064.9999999999998"/>
    <n v="0.65437788018433174"/>
    <s v="C0068"/>
    <s v="IvoryRadiance Cosmetix"/>
    <s v="Olivia Harrison"/>
    <x v="3"/>
    <x v="7"/>
    <s v="Annapolis"/>
    <x v="2"/>
    <x v="1"/>
    <x v="9"/>
    <n v="18"/>
    <x v="41"/>
  </r>
  <r>
    <x v="468"/>
    <n v="61727"/>
    <x v="3"/>
    <x v="3"/>
    <s v="RadiantGlow Gel Cleanser 200ml"/>
    <x v="2"/>
    <n v="200"/>
    <n v="20.350000000000001"/>
    <n v="4070.0000000000005"/>
    <n v="7.75"/>
    <n v="1550"/>
    <n v="12.600000000000001"/>
    <n v="2520.0000000000005"/>
    <n v="0.61916461916461918"/>
    <s v="C0033"/>
    <s v="ZenithGrove Solutions"/>
    <s v="Ava Franklin"/>
    <x v="1"/>
    <x v="26"/>
    <s v="Birmingham"/>
    <x v="2"/>
    <x v="1"/>
    <x v="9"/>
    <n v="18"/>
    <x v="41"/>
  </r>
  <r>
    <x v="468"/>
    <n v="61728"/>
    <x v="14"/>
    <x v="14"/>
    <s v="DewDrop Hydration Sheet Mask"/>
    <x v="5"/>
    <n v="300"/>
    <n v="17.350000000000001"/>
    <n v="5205"/>
    <n v="7.45"/>
    <n v="2235"/>
    <n v="9.9000000000000021"/>
    <n v="2970"/>
    <n v="0.57060518731988474"/>
    <s v="C0109"/>
    <s v="QuantumLink Corp."/>
    <s v="Victoria Reed"/>
    <x v="2"/>
    <x v="4"/>
    <s v="Eugene"/>
    <x v="0"/>
    <x v="1"/>
    <x v="9"/>
    <n v="18"/>
    <x v="41"/>
  </r>
  <r>
    <x v="469"/>
    <n v="61729"/>
    <x v="50"/>
    <x v="50"/>
    <s v="SilkSkin Lightweight Moisture Veil 50ml"/>
    <x v="0"/>
    <n v="100"/>
    <n v="16.349999999999998"/>
    <n v="1634.9999999999998"/>
    <n v="5.2"/>
    <n v="520"/>
    <n v="11.149999999999999"/>
    <n v="1114.9999999999998"/>
    <n v="0.68195718654434245"/>
    <s v="C0018"/>
    <s v="Lucian Kingsley"/>
    <s v="Lauren King"/>
    <x v="4"/>
    <x v="11"/>
    <s v="Sioux Falls"/>
    <x v="3"/>
    <x v="1"/>
    <x v="9"/>
    <n v="19"/>
    <x v="41"/>
  </r>
  <r>
    <x v="469"/>
    <n v="61730"/>
    <x v="20"/>
    <x v="20"/>
    <s v="VelvetSkin Renewing Scrub 100ml"/>
    <x v="7"/>
    <n v="100"/>
    <n v="20.849999999999998"/>
    <n v="2085"/>
    <n v="8.1999999999999993"/>
    <n v="820"/>
    <n v="12.649999999999999"/>
    <n v="1265"/>
    <n v="0.60671462829736211"/>
    <s v="C0141"/>
    <s v="FusionQuest Incorporated"/>
    <s v="William Jenkins"/>
    <x v="3"/>
    <x v="6"/>
    <s v="St. Petersburg"/>
    <x v="2"/>
    <x v="1"/>
    <x v="9"/>
    <n v="19"/>
    <x v="41"/>
  </r>
  <r>
    <x v="469"/>
    <n v="61731"/>
    <x v="43"/>
    <x v="43"/>
    <s v="PureFoam Renewing Cleanser 50ml"/>
    <x v="2"/>
    <n v="50"/>
    <n v="7"/>
    <n v="350"/>
    <n v="2.8"/>
    <n v="140"/>
    <n v="4.2"/>
    <n v="210"/>
    <n v="0.6"/>
    <s v="C0084"/>
    <s v="RadiantPetals Skincare"/>
    <s v="Joseph Simmons"/>
    <x v="4"/>
    <x v="28"/>
    <s v="Bismarck"/>
    <x v="3"/>
    <x v="1"/>
    <x v="9"/>
    <n v="19"/>
    <x v="41"/>
  </r>
  <r>
    <x v="469"/>
    <n v="61732"/>
    <x v="14"/>
    <x v="14"/>
    <s v="DewDrop Hydration Sheet Mask"/>
    <x v="5"/>
    <n v="50"/>
    <n v="17.350000000000001"/>
    <n v="867.50000000000011"/>
    <n v="7.45"/>
    <n v="372.5"/>
    <n v="9.9000000000000021"/>
    <n v="495.00000000000011"/>
    <n v="0.57060518731988474"/>
    <s v="C0025"/>
    <s v="Eamon Nash"/>
    <s v="Samuel Moore"/>
    <x v="0"/>
    <x v="1"/>
    <s v="Tucson"/>
    <x v="0"/>
    <x v="1"/>
    <x v="9"/>
    <n v="19"/>
    <x v="41"/>
  </r>
  <r>
    <x v="469"/>
    <n v="61733"/>
    <x v="2"/>
    <x v="2"/>
    <s v="TimelessElixir Anti-Wrinkle Serum 30m"/>
    <x v="1"/>
    <n v="200"/>
    <n v="25.3"/>
    <n v="5060"/>
    <n v="9.4"/>
    <n v="1880"/>
    <n v="15.9"/>
    <n v="3180"/>
    <n v="0.62845849802371545"/>
    <s v="C0085"/>
    <s v="VelvetDusk Beauty"/>
    <s v="Samuel Moore"/>
    <x v="0"/>
    <x v="0"/>
    <s v="Taos"/>
    <x v="0"/>
    <x v="1"/>
    <x v="9"/>
    <n v="19"/>
    <x v="41"/>
  </r>
  <r>
    <x v="469"/>
    <n v="61734"/>
    <x v="37"/>
    <x v="37"/>
    <s v="SunGuard Shield SPF 50+ 100ml"/>
    <x v="3"/>
    <n v="100"/>
    <n v="24.75"/>
    <n v="2475"/>
    <n v="7.75"/>
    <n v="775"/>
    <n v="17"/>
    <n v="1700"/>
    <n v="0.68686868686868685"/>
    <s v="C0129"/>
    <s v="CrystalCraft Corp."/>
    <s v="James Edwards"/>
    <x v="3"/>
    <x v="43"/>
    <s v="Pittsburgh"/>
    <x v="1"/>
    <x v="1"/>
    <x v="9"/>
    <n v="19"/>
    <x v="41"/>
  </r>
  <r>
    <x v="469"/>
    <n v="61735"/>
    <x v="3"/>
    <x v="3"/>
    <s v="RadiantGlow Gel Cleanser 200ml"/>
    <x v="2"/>
    <n v="50"/>
    <n v="20.350000000000001"/>
    <n v="1017.5000000000001"/>
    <n v="7.75"/>
    <n v="387.5"/>
    <n v="12.600000000000001"/>
    <n v="630.00000000000011"/>
    <n v="0.61916461916461918"/>
    <s v="C0046"/>
    <s v="CrimsonPeak Ventures"/>
    <s v="Michael Evans"/>
    <x v="1"/>
    <x v="10"/>
    <s v="Fort Worth"/>
    <x v="2"/>
    <x v="1"/>
    <x v="9"/>
    <n v="19"/>
    <x v="41"/>
  </r>
  <r>
    <x v="469"/>
    <n v="61736"/>
    <x v="18"/>
    <x v="18"/>
    <s v="PurePurge Micellar Cleansing Water 100ml"/>
    <x v="6"/>
    <n v="100"/>
    <n v="3.9"/>
    <n v="390"/>
    <n v="2.2999999999999998"/>
    <n v="230"/>
    <n v="1.6"/>
    <n v="160"/>
    <n v="0.41025641025641024"/>
    <s v="C0103"/>
    <s v="ThunderSphere Corp."/>
    <s v="Ashley Turner"/>
    <x v="2"/>
    <x v="13"/>
    <s v="Riverside"/>
    <x v="0"/>
    <x v="1"/>
    <x v="9"/>
    <n v="19"/>
    <x v="41"/>
  </r>
  <r>
    <x v="469"/>
    <n v="61737"/>
    <x v="8"/>
    <x v="8"/>
    <s v="CrystalClear Hyaluronic Boost 30ml"/>
    <x v="1"/>
    <n v="150"/>
    <n v="19.100000000000001"/>
    <n v="2865"/>
    <n v="6.6"/>
    <n v="990"/>
    <n v="12.500000000000002"/>
    <n v="1875"/>
    <n v="0.65445026178010468"/>
    <s v="C0064"/>
    <s v="DiamondElegance Beauty"/>
    <s v="Jessica Foster"/>
    <x v="2"/>
    <x v="20"/>
    <s v="Kodiak"/>
    <x v="0"/>
    <x v="1"/>
    <x v="9"/>
    <n v="19"/>
    <x v="41"/>
  </r>
  <r>
    <x v="469"/>
    <n v="61738"/>
    <x v="28"/>
    <x v="28"/>
    <s v="GlowRevive Detox Clay Mask 50g"/>
    <x v="5"/>
    <n v="100"/>
    <n v="11.35"/>
    <n v="1135"/>
    <n v="5.2"/>
    <n v="520"/>
    <n v="6.1499999999999995"/>
    <n v="615"/>
    <n v="0.54185022026431717"/>
    <s v="C0155"/>
    <s v="RosyPearl Creations"/>
    <s v="Benjamin Ingram"/>
    <x v="0"/>
    <x v="22"/>
    <s v="Twin Falls"/>
    <x v="0"/>
    <x v="1"/>
    <x v="9"/>
    <n v="19"/>
    <x v="41"/>
  </r>
  <r>
    <x v="470"/>
    <n v="61739"/>
    <x v="11"/>
    <x v="11"/>
    <s v="ClearSkies UV Defense SPF 30 100ml"/>
    <x v="3"/>
    <n v="250"/>
    <n v="32.549999999999997"/>
    <n v="8137.4999999999991"/>
    <n v="11.25"/>
    <n v="2812.5"/>
    <n v="21.299999999999997"/>
    <n v="5324.9999999999991"/>
    <n v="0.65437788018433174"/>
    <s v="C0033"/>
    <s v="ZenithGrove Solutions"/>
    <s v="Ava Franklin"/>
    <x v="1"/>
    <x v="26"/>
    <s v="Birmingham"/>
    <x v="2"/>
    <x v="1"/>
    <x v="9"/>
    <n v="20"/>
    <x v="41"/>
  </r>
  <r>
    <x v="470"/>
    <n v="61740"/>
    <x v="0"/>
    <x v="0"/>
    <s v="HydraBloom Hydrating Moisturizer 100ml"/>
    <x v="0"/>
    <n v="200"/>
    <n v="24.85"/>
    <n v="4970"/>
    <n v="7.75"/>
    <n v="1550"/>
    <n v="17.100000000000001"/>
    <n v="3420"/>
    <n v="0.68812877263581484"/>
    <s v="C0112"/>
    <s v="Zara Winters"/>
    <s v="Olivia Harrison"/>
    <x v="3"/>
    <x v="14"/>
    <s v="Norfolk"/>
    <x v="2"/>
    <x v="1"/>
    <x v="9"/>
    <n v="20"/>
    <x v="41"/>
  </r>
  <r>
    <x v="470"/>
    <n v="61741"/>
    <x v="21"/>
    <x v="21"/>
    <s v="RadiantGlow Gel Cleanser 100ml"/>
    <x v="2"/>
    <n v="100"/>
    <n v="12.25"/>
    <n v="1225"/>
    <n v="4.45"/>
    <n v="445"/>
    <n v="7.8"/>
    <n v="780"/>
    <n v="0.63673469387755099"/>
    <s v="C0078"/>
    <s v="CosmoLink Incorporated"/>
    <s v="William Jenkins"/>
    <x v="3"/>
    <x v="6"/>
    <s v="Jacksonville"/>
    <x v="2"/>
    <x v="1"/>
    <x v="9"/>
    <n v="20"/>
    <x v="41"/>
  </r>
  <r>
    <x v="470"/>
    <n v="61742"/>
    <x v="44"/>
    <x v="44"/>
    <s v="ElixirMelt Makeup Remover Oil  100ml"/>
    <x v="6"/>
    <n v="200"/>
    <n v="5.1999999999999993"/>
    <n v="1039.9999999999998"/>
    <n v="2.8"/>
    <n v="560"/>
    <n v="2.3999999999999995"/>
    <n v="479.99999999999977"/>
    <n v="0.4615384615384614"/>
    <s v="C0140"/>
    <s v="SilverHarbor Technologies"/>
    <s v="Ava Franklin"/>
    <x v="1"/>
    <x v="26"/>
    <s v="Mobile"/>
    <x v="2"/>
    <x v="1"/>
    <x v="9"/>
    <n v="20"/>
    <x v="41"/>
  </r>
  <r>
    <x v="470"/>
    <n v="61743"/>
    <x v="14"/>
    <x v="14"/>
    <s v="DewDrop Hydration Sheet Mask"/>
    <x v="5"/>
    <n v="300"/>
    <n v="17.350000000000001"/>
    <n v="5205"/>
    <n v="7.45"/>
    <n v="2235"/>
    <n v="9.9000000000000021"/>
    <n v="2970"/>
    <n v="0.57060518731988474"/>
    <s v="C0019"/>
    <s v="Delilah Prescott"/>
    <s v="Benjamin Lawson"/>
    <x v="1"/>
    <x v="25"/>
    <s v="Kansas City"/>
    <x v="3"/>
    <x v="1"/>
    <x v="9"/>
    <n v="20"/>
    <x v="41"/>
  </r>
  <r>
    <x v="470"/>
    <n v="61744"/>
    <x v="35"/>
    <x v="35"/>
    <s v="DreamSoothe Overnight Mask 50g"/>
    <x v="5"/>
    <n v="150"/>
    <n v="14.25"/>
    <n v="2137.5"/>
    <n v="6.55"/>
    <n v="982.5"/>
    <n v="7.7"/>
    <n v="1155"/>
    <n v="0.54035087719298247"/>
    <s v="C0124"/>
    <s v="CrystalSkin Elegance"/>
    <s v="Benjamin Ingram"/>
    <x v="0"/>
    <x v="22"/>
    <s v="Coeur d'Alene"/>
    <x v="0"/>
    <x v="1"/>
    <x v="9"/>
    <n v="20"/>
    <x v="41"/>
  </r>
  <r>
    <x v="470"/>
    <n v="61745"/>
    <x v="23"/>
    <x v="23"/>
    <s v="RadiantGlow Gel Cleanser 50ml"/>
    <x v="2"/>
    <n v="200"/>
    <n v="4.7"/>
    <n v="940"/>
    <n v="2.2999999999999998"/>
    <n v="460"/>
    <n v="2.4000000000000004"/>
    <n v="480"/>
    <n v="0.51063829787234039"/>
    <s v="C0057"/>
    <s v="Phineas Dawson"/>
    <s v="Nicholas Coleman"/>
    <x v="4"/>
    <x v="34"/>
    <s v="Indianapolis"/>
    <x v="3"/>
    <x v="1"/>
    <x v="9"/>
    <n v="20"/>
    <x v="41"/>
  </r>
  <r>
    <x v="470"/>
    <n v="61746"/>
    <x v="14"/>
    <x v="14"/>
    <s v="DewDrop Hydration Sheet Mask"/>
    <x v="5"/>
    <n v="300"/>
    <n v="17.350000000000001"/>
    <n v="5205"/>
    <n v="7.45"/>
    <n v="2235"/>
    <n v="9.9000000000000021"/>
    <n v="2970"/>
    <n v="0.57060518731988474"/>
    <s v="C0090"/>
    <s v="CrystalCrest Incorporated"/>
    <s v="Ava Franklin"/>
    <x v="1"/>
    <x v="44"/>
    <s v="Southaven"/>
    <x v="2"/>
    <x v="1"/>
    <x v="9"/>
    <n v="20"/>
    <x v="41"/>
  </r>
  <r>
    <x v="470"/>
    <n v="61747"/>
    <x v="36"/>
    <x v="36"/>
    <s v="CrystalGlow Gentle Exfoliator 50ml"/>
    <x v="7"/>
    <n v="100"/>
    <n v="14.15"/>
    <n v="1415"/>
    <n v="5.45"/>
    <n v="545"/>
    <n v="8.6999999999999993"/>
    <n v="870"/>
    <n v="0.61484098939929333"/>
    <s v="C0027"/>
    <s v="PureHarbor Creations"/>
    <s v="Jennifer Adams"/>
    <x v="1"/>
    <x v="10"/>
    <s v="Austin"/>
    <x v="2"/>
    <x v="1"/>
    <x v="9"/>
    <n v="20"/>
    <x v="41"/>
  </r>
  <r>
    <x v="471"/>
    <n v="61748"/>
    <x v="0"/>
    <x v="0"/>
    <s v="HydraBloom Hydrating Moisturizer 100ml"/>
    <x v="0"/>
    <n v="100"/>
    <n v="24.85"/>
    <n v="2485"/>
    <n v="7.75"/>
    <n v="775"/>
    <n v="17.100000000000001"/>
    <n v="1710"/>
    <n v="0.68812877263581484"/>
    <s v="C0150"/>
    <s v="EmeraldHarbor Ventures"/>
    <s v="Emily Clarke"/>
    <x v="3"/>
    <x v="9"/>
    <s v="Greenville"/>
    <x v="2"/>
    <x v="1"/>
    <x v="9"/>
    <n v="21"/>
    <x v="41"/>
  </r>
  <r>
    <x v="471"/>
    <n v="61749"/>
    <x v="38"/>
    <x v="38"/>
    <s v="CrystalGlow Gentle Exfoliator 100ml"/>
    <x v="7"/>
    <n v="100"/>
    <n v="19.95"/>
    <n v="1995"/>
    <n v="7.45"/>
    <n v="745"/>
    <n v="12.5"/>
    <n v="1250"/>
    <n v="0.62656641604010022"/>
    <s v="C0009"/>
    <s v="Imelda Sinclair"/>
    <s v="William Jenkins"/>
    <x v="3"/>
    <x v="6"/>
    <s v="Miami"/>
    <x v="2"/>
    <x v="1"/>
    <x v="9"/>
    <n v="21"/>
    <x v="41"/>
  </r>
  <r>
    <x v="471"/>
    <n v="61750"/>
    <x v="6"/>
    <x v="6"/>
    <s v="CrystalClear Hyaluronic Boost 15ml"/>
    <x v="1"/>
    <n v="150"/>
    <n v="14.75"/>
    <n v="2212.5"/>
    <n v="5.45"/>
    <n v="817.5"/>
    <n v="9.3000000000000007"/>
    <n v="1395"/>
    <n v="0.63050847457627124"/>
    <s v="C0166"/>
    <s v="FusionPulse Corp."/>
    <s v="Nicholas Coleman"/>
    <x v="4"/>
    <x v="34"/>
    <s v="Fort Wayne"/>
    <x v="3"/>
    <x v="1"/>
    <x v="9"/>
    <n v="21"/>
    <x v="41"/>
  </r>
  <r>
    <x v="471"/>
    <n v="61751"/>
    <x v="50"/>
    <x v="50"/>
    <s v="SilkSkin Lightweight Moisture Veil 50ml"/>
    <x v="0"/>
    <n v="150"/>
    <n v="16.349999999999998"/>
    <n v="2452.4999999999995"/>
    <n v="5.2"/>
    <n v="780"/>
    <n v="11.149999999999999"/>
    <n v="1672.4999999999995"/>
    <n v="0.68195718654434245"/>
    <s v="C0071"/>
    <s v="Cressida Steele"/>
    <s v="Matthew Walker"/>
    <x v="1"/>
    <x v="40"/>
    <s v="Nashville"/>
    <x v="2"/>
    <x v="1"/>
    <x v="9"/>
    <n v="21"/>
    <x v="41"/>
  </r>
  <r>
    <x v="471"/>
    <n v="61752"/>
    <x v="1"/>
    <x v="1"/>
    <s v="VitaGlow Brightening Serum 30ml"/>
    <x v="1"/>
    <n v="100"/>
    <n v="22.1"/>
    <n v="2210"/>
    <n v="7.6"/>
    <n v="760"/>
    <n v="14.500000000000002"/>
    <n v="1450"/>
    <n v="0.65610859728506787"/>
    <s v="C0014"/>
    <s v="Stellar Dynamo Corp."/>
    <s v="Olivia Harrison"/>
    <x v="3"/>
    <x v="14"/>
    <s v="Richmond"/>
    <x v="2"/>
    <x v="1"/>
    <x v="9"/>
    <n v="21"/>
    <x v="41"/>
  </r>
  <r>
    <x v="471"/>
    <n v="61753"/>
    <x v="21"/>
    <x v="21"/>
    <s v="RadiantGlow Gel Cleanser 100ml"/>
    <x v="2"/>
    <n v="150"/>
    <n v="12.25"/>
    <n v="1837.5"/>
    <n v="4.45"/>
    <n v="667.5"/>
    <n v="7.8"/>
    <n v="1170"/>
    <n v="0.63673469387755099"/>
    <s v="C0118"/>
    <s v="Rowan Hale"/>
    <s v="Nicholas Coleman"/>
    <x v="4"/>
    <x v="34"/>
    <s v="Fort Wayne"/>
    <x v="3"/>
    <x v="1"/>
    <x v="9"/>
    <n v="21"/>
    <x v="41"/>
  </r>
  <r>
    <x v="471"/>
    <n v="61754"/>
    <x v="1"/>
    <x v="1"/>
    <s v="VitaGlow Brightening Serum 30ml"/>
    <x v="1"/>
    <n v="50"/>
    <n v="22.1"/>
    <n v="1105"/>
    <n v="7.6"/>
    <n v="380"/>
    <n v="14.500000000000002"/>
    <n v="725"/>
    <n v="0.65610859728506787"/>
    <s v="C0053"/>
    <s v="QuantumPulse Systems"/>
    <s v="Samantha Mitchell"/>
    <x v="4"/>
    <x v="17"/>
    <s v="Cleveland"/>
    <x v="3"/>
    <x v="1"/>
    <x v="9"/>
    <n v="21"/>
    <x v="41"/>
  </r>
  <r>
    <x v="471"/>
    <n v="61755"/>
    <x v="10"/>
    <x v="10"/>
    <s v="LuminousGlow Tinted Sunscreen 50ml"/>
    <x v="3"/>
    <n v="300"/>
    <n v="16.95"/>
    <n v="5085"/>
    <n v="5.2"/>
    <n v="1560"/>
    <n v="11.75"/>
    <n v="3525"/>
    <n v="0.69321533923303835"/>
    <s v="C0121"/>
    <s v="HorizonNova Corp."/>
    <s v="Michael Evans"/>
    <x v="1"/>
    <x v="10"/>
    <s v="Brownsville"/>
    <x v="2"/>
    <x v="1"/>
    <x v="9"/>
    <n v="21"/>
    <x v="41"/>
  </r>
  <r>
    <x v="471"/>
    <n v="61756"/>
    <x v="6"/>
    <x v="6"/>
    <s v="CrystalClear Hyaluronic Boost 15ml"/>
    <x v="1"/>
    <n v="100"/>
    <n v="14.75"/>
    <n v="1475"/>
    <n v="5.45"/>
    <n v="545"/>
    <n v="9.3000000000000007"/>
    <n v="930"/>
    <n v="0.63050847457627124"/>
    <s v="C0008"/>
    <s v="Serenity Sinclair"/>
    <s v="Ashley Turner"/>
    <x v="2"/>
    <x v="13"/>
    <s v="San Francisco"/>
    <x v="0"/>
    <x v="1"/>
    <x v="9"/>
    <n v="21"/>
    <x v="41"/>
  </r>
  <r>
    <x v="471"/>
    <n v="61757"/>
    <x v="51"/>
    <x v="51"/>
    <s v="SunGuard Shield SPF 50+ 30ml"/>
    <x v="3"/>
    <n v="50"/>
    <n v="9.9"/>
    <n v="495"/>
    <n v="3.3"/>
    <n v="165"/>
    <n v="6.6000000000000005"/>
    <n v="330"/>
    <n v="0.66666666666666663"/>
    <s v="C0173"/>
    <s v="VelvetElegance Luxe Skincare"/>
    <s v="Samuel Moore"/>
    <x v="0"/>
    <x v="1"/>
    <s v="Yuma"/>
    <x v="0"/>
    <x v="1"/>
    <x v="9"/>
    <n v="21"/>
    <x v="41"/>
  </r>
  <r>
    <x v="472"/>
    <n v="61758"/>
    <x v="0"/>
    <x v="0"/>
    <s v="HydraBloom Hydrating Moisturizer 100ml"/>
    <x v="0"/>
    <n v="200"/>
    <n v="24.85"/>
    <n v="4970"/>
    <n v="7.75"/>
    <n v="1550"/>
    <n v="17.100000000000001"/>
    <n v="3420"/>
    <n v="0.68812877263581484"/>
    <s v="C0061"/>
    <s v="Aurelia Quinn"/>
    <s v="Mia Hughes"/>
    <x v="2"/>
    <x v="13"/>
    <s v="Oakland"/>
    <x v="0"/>
    <x v="1"/>
    <x v="9"/>
    <n v="22"/>
    <x v="42"/>
  </r>
  <r>
    <x v="472"/>
    <n v="61759"/>
    <x v="19"/>
    <x v="19"/>
    <s v="ClearSkies UV Defense SPF 30 30ml"/>
    <x v="3"/>
    <n v="200"/>
    <n v="11.299999999999999"/>
    <n v="2260"/>
    <n v="4.7"/>
    <n v="940"/>
    <n v="6.5999999999999988"/>
    <n v="1320"/>
    <n v="0.58407079646017701"/>
    <s v="C0112"/>
    <s v="Zara Winters"/>
    <s v="Olivia Harrison"/>
    <x v="3"/>
    <x v="14"/>
    <s v="Norfolk"/>
    <x v="2"/>
    <x v="1"/>
    <x v="9"/>
    <n v="22"/>
    <x v="42"/>
  </r>
  <r>
    <x v="472"/>
    <n v="61760"/>
    <x v="20"/>
    <x v="20"/>
    <s v="VelvetSkin Renewing Scrub 100ml"/>
    <x v="7"/>
    <n v="100"/>
    <n v="20.849999999999998"/>
    <n v="2085"/>
    <n v="8.1999999999999993"/>
    <n v="820"/>
    <n v="12.649999999999999"/>
    <n v="1265"/>
    <n v="0.60671462829736211"/>
    <s v="C0039"/>
    <s v="EtherealSilk Creations"/>
    <s v="Grace Allen"/>
    <x v="2"/>
    <x v="20"/>
    <s v="Juneau"/>
    <x v="0"/>
    <x v="1"/>
    <x v="9"/>
    <n v="22"/>
    <x v="42"/>
  </r>
  <r>
    <x v="472"/>
    <n v="61761"/>
    <x v="11"/>
    <x v="11"/>
    <s v="ClearSkies UV Defense SPF 30 100ml"/>
    <x v="3"/>
    <n v="100"/>
    <n v="32.549999999999997"/>
    <n v="3254.9999999999995"/>
    <n v="11.25"/>
    <n v="1125"/>
    <n v="21.299999999999997"/>
    <n v="2129.9999999999995"/>
    <n v="0.65437788018433174"/>
    <s v="C0091"/>
    <s v="NovaWave Enterprises"/>
    <s v="Jennifer Adams"/>
    <x v="1"/>
    <x v="10"/>
    <s v="Lubbock"/>
    <x v="2"/>
    <x v="1"/>
    <x v="9"/>
    <n v="22"/>
    <x v="42"/>
  </r>
  <r>
    <x v="472"/>
    <n v="61762"/>
    <x v="46"/>
    <x v="46"/>
    <s v="PorePurify Exfoliating Tonic 100ml"/>
    <x v="4"/>
    <n v="100"/>
    <n v="9.3000000000000007"/>
    <n v="930.00000000000011"/>
    <n v="3.8"/>
    <n v="380"/>
    <n v="5.5000000000000009"/>
    <n v="550.00000000000011"/>
    <n v="0.59139784946236562"/>
    <s v="C0026"/>
    <s v="Golden Aura Creations"/>
    <s v="Samuel Moore"/>
    <x v="0"/>
    <x v="0"/>
    <s v="Albuquerque"/>
    <x v="0"/>
    <x v="1"/>
    <x v="9"/>
    <n v="22"/>
    <x v="42"/>
  </r>
  <r>
    <x v="472"/>
    <n v="61763"/>
    <x v="1"/>
    <x v="1"/>
    <s v="VitaGlow Brightening Serum 30ml"/>
    <x v="1"/>
    <n v="200"/>
    <n v="22.1"/>
    <n v="4420"/>
    <n v="7.6"/>
    <n v="1520"/>
    <n v="14.500000000000002"/>
    <n v="2900"/>
    <n v="0.65610859728506787"/>
    <s v="C0136"/>
    <s v="SereneElixir Creations"/>
    <s v="Ashley Turner"/>
    <x v="2"/>
    <x v="13"/>
    <s v="Santa Clarita"/>
    <x v="0"/>
    <x v="1"/>
    <x v="9"/>
    <n v="22"/>
    <x v="42"/>
  </r>
  <r>
    <x v="472"/>
    <n v="61764"/>
    <x v="21"/>
    <x v="21"/>
    <s v="RadiantGlow Gel Cleanser 100ml"/>
    <x v="2"/>
    <n v="100"/>
    <n v="12.25"/>
    <n v="1225"/>
    <n v="4.45"/>
    <n v="445"/>
    <n v="7.8"/>
    <n v="780"/>
    <n v="0.63673469387755099"/>
    <s v="C0068"/>
    <s v="IvoryRadiance Cosmetix"/>
    <s v="Olivia Harrison"/>
    <x v="3"/>
    <x v="7"/>
    <s v="Annapolis"/>
    <x v="2"/>
    <x v="1"/>
    <x v="9"/>
    <n v="22"/>
    <x v="42"/>
  </r>
  <r>
    <x v="472"/>
    <n v="61765"/>
    <x v="0"/>
    <x v="0"/>
    <s v="HydraBloom Hydrating Moisturizer 100ml"/>
    <x v="0"/>
    <n v="150"/>
    <n v="24.85"/>
    <n v="3727.5"/>
    <n v="7.75"/>
    <n v="1162.5"/>
    <n v="17.100000000000001"/>
    <n v="2565"/>
    <n v="0.68812877263581484"/>
    <s v="C0043"/>
    <s v="LuminousHue Cosmetix"/>
    <s v="Mia Hughes"/>
    <x v="2"/>
    <x v="13"/>
    <s v="Sacramento"/>
    <x v="0"/>
    <x v="1"/>
    <x v="9"/>
    <n v="22"/>
    <x v="42"/>
  </r>
  <r>
    <x v="473"/>
    <n v="61766"/>
    <x v="11"/>
    <x v="11"/>
    <s v="ClearSkies UV Defense SPF 30 100ml"/>
    <x v="3"/>
    <n v="250"/>
    <n v="32.549999999999997"/>
    <n v="8137.4999999999991"/>
    <n v="11.25"/>
    <n v="2812.5"/>
    <n v="21.299999999999997"/>
    <n v="5324.9999999999991"/>
    <n v="0.65437788018433174"/>
    <s v="C0159"/>
    <s v="Esme Reyes"/>
    <s v="Andrew Parker"/>
    <x v="3"/>
    <x v="45"/>
    <s v="Warwick"/>
    <x v="1"/>
    <x v="1"/>
    <x v="9"/>
    <n v="25"/>
    <x v="42"/>
  </r>
  <r>
    <x v="473"/>
    <n v="61767"/>
    <x v="2"/>
    <x v="2"/>
    <s v="TimelessElixir Anti-Wrinkle Serum 30m"/>
    <x v="1"/>
    <n v="100"/>
    <n v="25.3"/>
    <n v="2530"/>
    <n v="9.4"/>
    <n v="940"/>
    <n v="15.9"/>
    <n v="1590"/>
    <n v="0.62845849802371545"/>
    <s v="C0016"/>
    <s v="Griffin Maddox"/>
    <s v="Rachel Owens"/>
    <x v="4"/>
    <x v="16"/>
    <s v="Chicago"/>
    <x v="3"/>
    <x v="1"/>
    <x v="9"/>
    <n v="25"/>
    <x v="42"/>
  </r>
  <r>
    <x v="473"/>
    <n v="61768"/>
    <x v="14"/>
    <x v="14"/>
    <s v="DewDrop Hydration Sheet Mask"/>
    <x v="5"/>
    <n v="300"/>
    <n v="17.350000000000001"/>
    <n v="5205"/>
    <n v="7.45"/>
    <n v="2235"/>
    <n v="9.9000000000000021"/>
    <n v="2970"/>
    <n v="0.57060518731988474"/>
    <s v="C0102"/>
    <s v="ZenithHaven Ventures"/>
    <s v="Samantha Mitchell"/>
    <x v="4"/>
    <x v="15"/>
    <s v="Lexington"/>
    <x v="2"/>
    <x v="1"/>
    <x v="9"/>
    <n v="25"/>
    <x v="42"/>
  </r>
  <r>
    <x v="473"/>
    <n v="61769"/>
    <x v="4"/>
    <x v="4"/>
    <s v="HydraBloom Hydrating Moisturizer 50ml"/>
    <x v="0"/>
    <n v="50"/>
    <n v="14.95"/>
    <n v="747.5"/>
    <n v="4.45"/>
    <n v="222.5"/>
    <n v="10.5"/>
    <n v="525"/>
    <n v="0.7023411371237458"/>
    <s v="C0049"/>
    <s v="PinnacleSage Group"/>
    <s v="Ava Franklin"/>
    <x v="1"/>
    <x v="12"/>
    <s v="New Orleans"/>
    <x v="2"/>
    <x v="1"/>
    <x v="9"/>
    <n v="25"/>
    <x v="42"/>
  </r>
  <r>
    <x v="473"/>
    <n v="61770"/>
    <x v="39"/>
    <x v="39"/>
    <s v="SunGuard Shield SPF 50+ 50ml"/>
    <x v="3"/>
    <n v="100"/>
    <n v="14.45"/>
    <n v="1445"/>
    <n v="4.45"/>
    <n v="445"/>
    <n v="10"/>
    <n v="1000"/>
    <n v="0.69204152249134943"/>
    <s v="C0077"/>
    <s v="EmeraldSphere Solutions"/>
    <s v="Grace Allen"/>
    <x v="2"/>
    <x v="20"/>
    <s v="Fairbanks"/>
    <x v="0"/>
    <x v="1"/>
    <x v="9"/>
    <n v="25"/>
    <x v="42"/>
  </r>
  <r>
    <x v="473"/>
    <n v="61771"/>
    <x v="42"/>
    <x v="42"/>
    <s v="AquaFresh Hydrating Toner 200ml"/>
    <x v="4"/>
    <n v="50"/>
    <n v="19.600000000000001"/>
    <n v="980.00000000000011"/>
    <n v="6.6"/>
    <n v="330"/>
    <n v="13.000000000000002"/>
    <n v="650.00000000000011"/>
    <n v="0.66326530612244905"/>
    <s v="C0036"/>
    <s v="MoonlightHarbor Beauty"/>
    <s v="Rachel Owens"/>
    <x v="4"/>
    <x v="31"/>
    <s v="Milwaukee"/>
    <x v="3"/>
    <x v="1"/>
    <x v="9"/>
    <n v="25"/>
    <x v="42"/>
  </r>
  <r>
    <x v="473"/>
    <n v="61772"/>
    <x v="14"/>
    <x v="14"/>
    <s v="DewDrop Hydration Sheet Mask"/>
    <x v="5"/>
    <n v="300"/>
    <n v="17.350000000000001"/>
    <n v="5205"/>
    <n v="7.45"/>
    <n v="2235"/>
    <n v="9.9000000000000021"/>
    <n v="2970"/>
    <n v="0.57060518731988474"/>
    <s v="C0134"/>
    <s v="EtherealHarbor Skincare"/>
    <s v="Victoria Reed"/>
    <x v="2"/>
    <x v="24"/>
    <s v="Spokane"/>
    <x v="0"/>
    <x v="1"/>
    <x v="9"/>
    <n v="25"/>
    <x v="42"/>
  </r>
  <r>
    <x v="473"/>
    <n v="61773"/>
    <x v="39"/>
    <x v="39"/>
    <s v="SunGuard Shield SPF 50+ 50ml"/>
    <x v="3"/>
    <n v="200"/>
    <n v="14.45"/>
    <n v="2890"/>
    <n v="4.45"/>
    <n v="890"/>
    <n v="10"/>
    <n v="2000"/>
    <n v="0.69204152249134943"/>
    <s v="C0072"/>
    <s v="BlossomLuxe Essentials"/>
    <s v="James Edwards"/>
    <x v="3"/>
    <x v="43"/>
    <s v="Philadelphia"/>
    <x v="1"/>
    <x v="1"/>
    <x v="9"/>
    <n v="25"/>
    <x v="42"/>
  </r>
  <r>
    <x v="473"/>
    <n v="61774"/>
    <x v="39"/>
    <x v="39"/>
    <s v="SunGuard Shield SPF 50+ 50ml"/>
    <x v="3"/>
    <n v="300"/>
    <n v="14.45"/>
    <n v="4335"/>
    <n v="4.45"/>
    <n v="1335"/>
    <n v="10"/>
    <n v="3000"/>
    <n v="0.69204152249134943"/>
    <s v="C0022"/>
    <s v="Pinnacle Sphere Corp."/>
    <s v="Victoria Reed"/>
    <x v="2"/>
    <x v="4"/>
    <s v="Portland"/>
    <x v="0"/>
    <x v="1"/>
    <x v="9"/>
    <n v="25"/>
    <x v="42"/>
  </r>
  <r>
    <x v="474"/>
    <n v="61775"/>
    <x v="4"/>
    <x v="4"/>
    <s v="HydraBloom Hydrating Moisturizer 50ml"/>
    <x v="0"/>
    <n v="100"/>
    <n v="14.95"/>
    <n v="1495"/>
    <n v="4.45"/>
    <n v="445"/>
    <n v="10.5"/>
    <n v="1050"/>
    <n v="0.7023411371237458"/>
    <s v="C0107"/>
    <s v="MoonlitNectar Beauty"/>
    <s v="Andrew Parker"/>
    <x v="3"/>
    <x v="45"/>
    <s v="Providence"/>
    <x v="1"/>
    <x v="1"/>
    <x v="9"/>
    <n v="26"/>
    <x v="42"/>
  </r>
  <r>
    <x v="474"/>
    <n v="61776"/>
    <x v="14"/>
    <x v="14"/>
    <s v="DewDrop Hydration Sheet Mask"/>
    <x v="5"/>
    <n v="50"/>
    <n v="17.350000000000001"/>
    <n v="867.50000000000011"/>
    <n v="7.45"/>
    <n v="372.5"/>
    <n v="9.9000000000000021"/>
    <n v="495.00000000000011"/>
    <n v="0.57060518731988474"/>
    <s v="C0065"/>
    <s v="CelestialGlow Essentials"/>
    <s v="Benjamin Lawson"/>
    <x v="1"/>
    <x v="25"/>
    <s v="Kansas City"/>
    <x v="3"/>
    <x v="1"/>
    <x v="9"/>
    <n v="26"/>
    <x v="42"/>
  </r>
  <r>
    <x v="474"/>
    <n v="61777"/>
    <x v="21"/>
    <x v="21"/>
    <s v="RadiantGlow Gel Cleanser 100ml"/>
    <x v="2"/>
    <n v="150"/>
    <n v="12.25"/>
    <n v="1837.5"/>
    <n v="4.45"/>
    <n v="667.5"/>
    <n v="7.8"/>
    <n v="1170"/>
    <n v="0.63673469387755099"/>
    <s v="C0141"/>
    <s v="FusionQuest Incorporated"/>
    <s v="William Jenkins"/>
    <x v="3"/>
    <x v="6"/>
    <s v="St. Petersburg"/>
    <x v="2"/>
    <x v="1"/>
    <x v="9"/>
    <n v="26"/>
    <x v="42"/>
  </r>
  <r>
    <x v="474"/>
    <n v="61778"/>
    <x v="33"/>
    <x v="33"/>
    <s v="GlowRevive Detox Clay Mask 100g"/>
    <x v="5"/>
    <n v="50"/>
    <n v="18.95"/>
    <n v="947.5"/>
    <n v="8.1999999999999993"/>
    <n v="410"/>
    <n v="10.75"/>
    <n v="537.5"/>
    <n v="0.56728232189973615"/>
    <s v="C0030"/>
    <s v="BlossomRadiance Essentials"/>
    <s v="Michael Evans"/>
    <x v="1"/>
    <x v="10"/>
    <s v="San Antonio"/>
    <x v="2"/>
    <x v="1"/>
    <x v="9"/>
    <n v="26"/>
    <x v="42"/>
  </r>
  <r>
    <x v="474"/>
    <n v="61779"/>
    <x v="0"/>
    <x v="0"/>
    <s v="HydraBloom Hydrating Moisturizer 100ml"/>
    <x v="0"/>
    <n v="200"/>
    <n v="24.85"/>
    <n v="4970"/>
    <n v="7.75"/>
    <n v="1550"/>
    <n v="17.100000000000001"/>
    <n v="3420"/>
    <n v="0.68812877263581484"/>
    <s v="C0096"/>
    <s v="DivinePearl Skincare"/>
    <s v="Christopher Green"/>
    <x v="0"/>
    <x v="35"/>
    <s v="Provo"/>
    <x v="0"/>
    <x v="1"/>
    <x v="9"/>
    <n v="26"/>
    <x v="42"/>
  </r>
  <r>
    <x v="474"/>
    <n v="61780"/>
    <x v="8"/>
    <x v="8"/>
    <s v="CrystalClear Hyaluronic Boost 30ml"/>
    <x v="1"/>
    <n v="50"/>
    <n v="19.100000000000001"/>
    <n v="955.00000000000011"/>
    <n v="6.6"/>
    <n v="330"/>
    <n v="12.500000000000002"/>
    <n v="625.00000000000011"/>
    <n v="0.65445026178010479"/>
    <s v="C0081"/>
    <s v="SecretSapphire Creations"/>
    <s v="David Carter"/>
    <x v="1"/>
    <x v="2"/>
    <s v="Syracuse"/>
    <x v="1"/>
    <x v="1"/>
    <x v="9"/>
    <n v="26"/>
    <x v="42"/>
  </r>
  <r>
    <x v="474"/>
    <n v="61781"/>
    <x v="12"/>
    <x v="12"/>
    <s v="PorePurify Exfoliating Tonic 150ml"/>
    <x v="4"/>
    <n v="200"/>
    <n v="15.95"/>
    <n v="3190"/>
    <n v="5.2"/>
    <n v="1040"/>
    <n v="10.75"/>
    <n v="2150"/>
    <n v="0.6739811912225705"/>
    <s v="C0055"/>
    <s v="TimelessAura Luxe Skincare"/>
    <s v="Samantha Mitchell"/>
    <x v="4"/>
    <x v="32"/>
    <s v="Charleston"/>
    <x v="2"/>
    <x v="1"/>
    <x v="9"/>
    <n v="26"/>
    <x v="42"/>
  </r>
  <r>
    <x v="474"/>
    <n v="61782"/>
    <x v="8"/>
    <x v="8"/>
    <s v="CrystalClear Hyaluronic Boost 30ml"/>
    <x v="1"/>
    <n v="100"/>
    <n v="19.100000000000001"/>
    <n v="1910.0000000000002"/>
    <n v="6.6"/>
    <n v="660"/>
    <n v="12.500000000000002"/>
    <n v="1250.0000000000002"/>
    <n v="0.65445026178010479"/>
    <s v="C0123"/>
    <s v="TerraMist Incorporated"/>
    <s v="Jennifer Adams"/>
    <x v="1"/>
    <x v="10"/>
    <s v="Midland"/>
    <x v="2"/>
    <x v="1"/>
    <x v="9"/>
    <n v="26"/>
    <x v="42"/>
  </r>
  <r>
    <x v="474"/>
    <n v="61783"/>
    <x v="19"/>
    <x v="19"/>
    <s v="ClearSkies UV Defense SPF 30 30ml"/>
    <x v="3"/>
    <n v="150"/>
    <n v="11.299999999999999"/>
    <n v="1694.9999999999998"/>
    <n v="4.7"/>
    <n v="705"/>
    <n v="6.5999999999999988"/>
    <n v="989.99999999999977"/>
    <n v="0.5840707964601769"/>
    <s v="C0007"/>
    <s v="Orion Sterling"/>
    <s v="Jessica Foster"/>
    <x v="2"/>
    <x v="20"/>
    <s v="Anchorage"/>
    <x v="0"/>
    <x v="1"/>
    <x v="9"/>
    <n v="26"/>
    <x v="42"/>
  </r>
  <r>
    <x v="474"/>
    <n v="61784"/>
    <x v="0"/>
    <x v="0"/>
    <s v="HydraBloom Hydrating Moisturizer 100ml"/>
    <x v="0"/>
    <n v="100"/>
    <n v="24.85"/>
    <n v="2485"/>
    <n v="7.75"/>
    <n v="775"/>
    <n v="17.100000000000001"/>
    <n v="1710"/>
    <n v="0.68812877263581484"/>
    <s v="C0168"/>
    <s v="Rowan Calloway"/>
    <s v="Matthew Walker"/>
    <x v="1"/>
    <x v="23"/>
    <s v="Augusta"/>
    <x v="2"/>
    <x v="1"/>
    <x v="9"/>
    <n v="26"/>
    <x v="42"/>
  </r>
  <r>
    <x v="475"/>
    <n v="61785"/>
    <x v="0"/>
    <x v="0"/>
    <s v="HydraBloom Hydrating Moisturizer 100ml"/>
    <x v="0"/>
    <n v="150"/>
    <n v="24.85"/>
    <n v="3727.5"/>
    <n v="7.75"/>
    <n v="1162.5"/>
    <n v="17.100000000000001"/>
    <n v="2565"/>
    <n v="0.68812877263581484"/>
    <s v="C0040"/>
    <s v="Atticus Quinn"/>
    <s v="Emily Clarke"/>
    <x v="3"/>
    <x v="29"/>
    <s v="Charlotte"/>
    <x v="2"/>
    <x v="1"/>
    <x v="9"/>
    <n v="27"/>
    <x v="42"/>
  </r>
  <r>
    <x v="475"/>
    <n v="61786"/>
    <x v="8"/>
    <x v="8"/>
    <s v="CrystalClear Hyaluronic Boost 30ml"/>
    <x v="1"/>
    <n v="200"/>
    <n v="19.100000000000001"/>
    <n v="3820.0000000000005"/>
    <n v="6.6"/>
    <n v="1320"/>
    <n v="12.500000000000002"/>
    <n v="2500.0000000000005"/>
    <n v="0.65445026178010479"/>
    <s v="C0115"/>
    <s v="BlossomWhisper Cosmetics"/>
    <s v="Andrew Parker"/>
    <x v="3"/>
    <x v="46"/>
    <s v="Portland"/>
    <x v="1"/>
    <x v="1"/>
    <x v="9"/>
    <n v="27"/>
    <x v="42"/>
  </r>
  <r>
    <x v="475"/>
    <n v="61787"/>
    <x v="52"/>
    <x v="52"/>
    <s v="CalmBliss Soothing Toner 100ml"/>
    <x v="4"/>
    <n v="200"/>
    <n v="13"/>
    <n v="2600"/>
    <n v="4.7"/>
    <n v="940"/>
    <n v="8.3000000000000007"/>
    <n v="1660"/>
    <n v="0.63846153846153841"/>
    <s v="C0003"/>
    <s v="Rosy Flair Beauty"/>
    <s v="Elizabeth Young"/>
    <x v="2"/>
    <x v="13"/>
    <s v="Los Angeles"/>
    <x v="0"/>
    <x v="1"/>
    <x v="9"/>
    <n v="27"/>
    <x v="42"/>
  </r>
  <r>
    <x v="475"/>
    <n v="61788"/>
    <x v="55"/>
    <x v="55"/>
    <s v="PureDerm Micro-Exfoliating Gel 50ml"/>
    <x v="7"/>
    <n v="100"/>
    <n v="17.649999999999999"/>
    <n v="1764.9999999999998"/>
    <n v="7.55"/>
    <n v="755"/>
    <n v="10.099999999999998"/>
    <n v="1009.9999999999998"/>
    <n v="0.57223796033994334"/>
    <s v="C0146"/>
    <s v="StarryLux Beauty Co."/>
    <s v="Jennifer Adams"/>
    <x v="1"/>
    <x v="10"/>
    <s v="Amarillo"/>
    <x v="2"/>
    <x v="1"/>
    <x v="9"/>
    <n v="27"/>
    <x v="42"/>
  </r>
  <r>
    <x v="475"/>
    <n v="61789"/>
    <x v="10"/>
    <x v="10"/>
    <s v="LuminousGlow Tinted Sunscreen 50ml"/>
    <x v="3"/>
    <n v="300"/>
    <n v="16.95"/>
    <n v="5085"/>
    <n v="5.2"/>
    <n v="1560"/>
    <n v="11.75"/>
    <n v="3525"/>
    <n v="0.69321533923303835"/>
    <s v="C0069"/>
    <s v="RadiantElixir Skincare"/>
    <s v="Olivia Harrison"/>
    <x v="3"/>
    <x v="39"/>
    <s v="Wilmington"/>
    <x v="2"/>
    <x v="1"/>
    <x v="9"/>
    <n v="27"/>
    <x v="42"/>
  </r>
  <r>
    <x v="475"/>
    <n v="61790"/>
    <x v="21"/>
    <x v="21"/>
    <s v="RadiantGlow Gel Cleanser 100ml"/>
    <x v="2"/>
    <n v="50"/>
    <n v="12.25"/>
    <n v="612.5"/>
    <n v="4.45"/>
    <n v="222.5"/>
    <n v="7.8"/>
    <n v="390"/>
    <n v="0.63673469387755099"/>
    <s v="C0034"/>
    <s v="Cassian Winters"/>
    <s v="David Carter"/>
    <x v="1"/>
    <x v="2"/>
    <s v="Albany"/>
    <x v="1"/>
    <x v="1"/>
    <x v="9"/>
    <n v="27"/>
    <x v="42"/>
  </r>
  <r>
    <x v="475"/>
    <n v="61791"/>
    <x v="21"/>
    <x v="21"/>
    <s v="RadiantGlow Gel Cleanser 100ml"/>
    <x v="2"/>
    <n v="100"/>
    <n v="12.25"/>
    <n v="1225"/>
    <n v="4.45"/>
    <n v="445"/>
    <n v="7.8"/>
    <n v="780"/>
    <n v="0.63673469387755099"/>
    <s v="C0087"/>
    <s v="QuantumRise Corp."/>
    <s v="Daniel Nelson"/>
    <x v="0"/>
    <x v="30"/>
    <s v="Colorado Springs"/>
    <x v="0"/>
    <x v="1"/>
    <x v="9"/>
    <n v="27"/>
    <x v="42"/>
  </r>
  <r>
    <x v="476"/>
    <n v="61792"/>
    <x v="14"/>
    <x v="14"/>
    <s v="DewDrop Hydration Sheet Mask"/>
    <x v="5"/>
    <n v="50"/>
    <n v="17.350000000000001"/>
    <n v="867.50000000000011"/>
    <n v="7.45"/>
    <n v="372.5"/>
    <n v="9.9000000000000021"/>
    <n v="495.00000000000011"/>
    <n v="0.57060518731988474"/>
    <s v="C0052"/>
    <s v="OceanQuest Enterprises"/>
    <s v="Emily Clarke"/>
    <x v="3"/>
    <x v="9"/>
    <s v="Charleston"/>
    <x v="2"/>
    <x v="1"/>
    <x v="9"/>
    <n v="28"/>
    <x v="42"/>
  </r>
  <r>
    <x v="476"/>
    <n v="61793"/>
    <x v="19"/>
    <x v="19"/>
    <s v="ClearSkies UV Defense SPF 30 30ml"/>
    <x v="3"/>
    <n v="300"/>
    <n v="11.299999999999999"/>
    <n v="3389.9999999999995"/>
    <n v="4.7"/>
    <n v="1410"/>
    <n v="6.5999999999999988"/>
    <n v="1979.9999999999995"/>
    <n v="0.5840707964601769"/>
    <s v="C0114"/>
    <s v="ElysianGlow Creations"/>
    <s v="Daniel Nelson"/>
    <x v="0"/>
    <x v="3"/>
    <s v="Cody"/>
    <x v="0"/>
    <x v="1"/>
    <x v="9"/>
    <n v="28"/>
    <x v="42"/>
  </r>
  <r>
    <x v="476"/>
    <n v="61794"/>
    <x v="10"/>
    <x v="10"/>
    <s v="LuminousGlow Tinted Sunscreen 50ml"/>
    <x v="3"/>
    <n v="50"/>
    <n v="16.95"/>
    <n v="847.5"/>
    <n v="5.2"/>
    <n v="260"/>
    <n v="11.75"/>
    <n v="587.5"/>
    <n v="0.69321533923303835"/>
    <s v="C0006"/>
    <s v="Maeve Kingsley"/>
    <s v="Christopher Green"/>
    <x v="0"/>
    <x v="21"/>
    <s v="Las Vegas"/>
    <x v="0"/>
    <x v="1"/>
    <x v="9"/>
    <n v="28"/>
    <x v="42"/>
  </r>
  <r>
    <x v="476"/>
    <n v="61795"/>
    <x v="12"/>
    <x v="12"/>
    <s v="PorePurify Exfoliating Tonic 150ml"/>
    <x v="4"/>
    <n v="100"/>
    <n v="15.95"/>
    <n v="1595"/>
    <n v="5.2"/>
    <n v="520"/>
    <n v="10.75"/>
    <n v="1075"/>
    <n v="0.6739811912225705"/>
    <s v="C0162"/>
    <s v="Malachai Hale"/>
    <s v="Olivia Harrison"/>
    <x v="3"/>
    <x v="14"/>
    <s v="Newport News"/>
    <x v="2"/>
    <x v="1"/>
    <x v="9"/>
    <n v="28"/>
    <x v="42"/>
  </r>
  <r>
    <x v="476"/>
    <n v="61796"/>
    <x v="40"/>
    <x v="40"/>
    <s v="CalmBliss Soothing Toner 150ml"/>
    <x v="4"/>
    <n v="50"/>
    <n v="19.25"/>
    <n v="962.5"/>
    <n v="6.55"/>
    <n v="327.5"/>
    <n v="12.7"/>
    <n v="635"/>
    <n v="0.65974025974025974"/>
    <s v="C0038"/>
    <s v="StarryGrace Luxe Skincare"/>
    <s v="Olivia Harrison"/>
    <x v="3"/>
    <x v="7"/>
    <s v="Baltimore"/>
    <x v="2"/>
    <x v="1"/>
    <x v="9"/>
    <n v="28"/>
    <x v="42"/>
  </r>
  <r>
    <x v="476"/>
    <n v="61797"/>
    <x v="14"/>
    <x v="14"/>
    <s v="DewDrop Hydration Sheet Mask"/>
    <x v="5"/>
    <n v="200"/>
    <n v="17.350000000000001"/>
    <n v="3470.0000000000005"/>
    <n v="7.45"/>
    <n v="1490"/>
    <n v="9.9000000000000021"/>
    <n v="1980.0000000000005"/>
    <n v="0.57060518731988474"/>
    <s v="C0076"/>
    <s v="ThunderWave Technologies"/>
    <s v="Andrew Parker"/>
    <x v="3"/>
    <x v="42"/>
    <s v="Boston"/>
    <x v="1"/>
    <x v="1"/>
    <x v="9"/>
    <n v="28"/>
    <x v="42"/>
  </r>
  <r>
    <x v="476"/>
    <n v="61798"/>
    <x v="46"/>
    <x v="46"/>
    <s v="PorePurify Exfoliating Tonic 100ml"/>
    <x v="4"/>
    <n v="50"/>
    <n v="9.3000000000000007"/>
    <n v="465.00000000000006"/>
    <n v="3.8"/>
    <n v="190"/>
    <n v="5.5000000000000009"/>
    <n v="275.00000000000006"/>
    <n v="0.59139784946236562"/>
    <s v="C0016"/>
    <s v="Griffin Maddox"/>
    <s v="Rachel Owens"/>
    <x v="4"/>
    <x v="16"/>
    <s v="Chicago"/>
    <x v="3"/>
    <x v="1"/>
    <x v="9"/>
    <n v="28"/>
    <x v="42"/>
  </r>
  <r>
    <x v="477"/>
    <n v="61799"/>
    <x v="5"/>
    <x v="5"/>
    <s v="ClearSkies UV Defense SPF 30 50ml"/>
    <x v="3"/>
    <n v="100"/>
    <n v="18.95"/>
    <n v="1895"/>
    <n v="6.55"/>
    <n v="655"/>
    <n v="12.399999999999999"/>
    <n v="1240"/>
    <n v="0.65435356200527706"/>
    <s v="C0125"/>
    <s v="OpulentGlow Creations"/>
    <s v="Grace Allen"/>
    <x v="2"/>
    <x v="20"/>
    <s v="Valdez"/>
    <x v="0"/>
    <x v="1"/>
    <x v="9"/>
    <n v="29"/>
    <x v="43"/>
  </r>
  <r>
    <x v="477"/>
    <n v="61800"/>
    <x v="38"/>
    <x v="38"/>
    <s v="CrystalGlow Gentle Exfoliator 100ml"/>
    <x v="7"/>
    <n v="50"/>
    <n v="19.95"/>
    <n v="997.5"/>
    <n v="7.45"/>
    <n v="372.5"/>
    <n v="12.5"/>
    <n v="625"/>
    <n v="0.62656641604010022"/>
    <s v="C0048"/>
    <s v="Octavia Hart"/>
    <s v="Victoria Reed"/>
    <x v="2"/>
    <x v="24"/>
    <s v="Seattle"/>
    <x v="0"/>
    <x v="1"/>
    <x v="9"/>
    <n v="29"/>
    <x v="43"/>
  </r>
  <r>
    <x v="477"/>
    <n v="61801"/>
    <x v="36"/>
    <x v="36"/>
    <s v="CrystalGlow Gentle Exfoliator 50ml"/>
    <x v="7"/>
    <n v="100"/>
    <n v="14.15"/>
    <n v="1415"/>
    <n v="5.45"/>
    <n v="545"/>
    <n v="8.6999999999999993"/>
    <n v="870"/>
    <n v="0.61484098939929333"/>
    <s v="C0089"/>
    <s v="TerraFusion Group"/>
    <s v="Andrew Parker"/>
    <x v="3"/>
    <x v="36"/>
    <s v="Montpelier"/>
    <x v="1"/>
    <x v="1"/>
    <x v="9"/>
    <n v="29"/>
    <x v="43"/>
  </r>
  <r>
    <x v="477"/>
    <n v="61802"/>
    <x v="33"/>
    <x v="33"/>
    <s v="GlowRevive Detox Clay Mask 100g"/>
    <x v="5"/>
    <n v="200"/>
    <n v="18.95"/>
    <n v="3790"/>
    <n v="8.1999999999999993"/>
    <n v="1640"/>
    <n v="10.75"/>
    <n v="2150"/>
    <n v="0.56728232189973615"/>
    <s v="C0058"/>
    <s v="Octavia Tate"/>
    <s v="Andrew Parker"/>
    <x v="3"/>
    <x v="36"/>
    <s v="Burlington"/>
    <x v="1"/>
    <x v="1"/>
    <x v="9"/>
    <n v="29"/>
    <x v="43"/>
  </r>
  <r>
    <x v="477"/>
    <n v="61803"/>
    <x v="10"/>
    <x v="10"/>
    <s v="LuminousGlow Tinted Sunscreen 50ml"/>
    <x v="3"/>
    <n v="300"/>
    <n v="16.95"/>
    <n v="5085"/>
    <n v="5.2"/>
    <n v="1560"/>
    <n v="11.75"/>
    <n v="3525"/>
    <n v="0.69321533923303835"/>
    <s v="C0110"/>
    <s v="Cordelia Cassidy"/>
    <s v="Jessica Foster"/>
    <x v="2"/>
    <x v="20"/>
    <s v="Nome"/>
    <x v="0"/>
    <x v="1"/>
    <x v="9"/>
    <n v="29"/>
    <x v="43"/>
  </r>
  <r>
    <x v="477"/>
    <n v="61804"/>
    <x v="52"/>
    <x v="52"/>
    <s v="CalmBliss Soothing Toner 100ml"/>
    <x v="4"/>
    <n v="50"/>
    <n v="13"/>
    <n v="650"/>
    <n v="4.7"/>
    <n v="235"/>
    <n v="8.3000000000000007"/>
    <n v="415"/>
    <n v="0.63846153846153841"/>
    <s v="C0021"/>
    <s v="Horizon Luxe Ventures"/>
    <s v="William Jenkins"/>
    <x v="3"/>
    <x v="6"/>
    <s v="Orlando"/>
    <x v="2"/>
    <x v="1"/>
    <x v="9"/>
    <n v="29"/>
    <x v="43"/>
  </r>
  <r>
    <x v="477"/>
    <n v="61805"/>
    <x v="65"/>
    <x v="65"/>
    <s v="VelvetSkin Renewing Scrub 150ml"/>
    <x v="7"/>
    <n v="50"/>
    <n v="28.15"/>
    <n v="1407.5"/>
    <n v="12"/>
    <n v="600"/>
    <n v="16.149999999999999"/>
    <n v="807.5"/>
    <n v="0.57371225577264651"/>
    <s v="C0157"/>
    <s v="EtherealElegance Beauty"/>
    <s v="Olivia Harrison"/>
    <x v="3"/>
    <x v="7"/>
    <s v="Bowie"/>
    <x v="2"/>
    <x v="1"/>
    <x v="9"/>
    <n v="29"/>
    <x v="43"/>
  </r>
  <r>
    <x v="477"/>
    <n v="61806"/>
    <x v="38"/>
    <x v="38"/>
    <s v="CrystalGlow Gentle Exfoliator 100ml"/>
    <x v="7"/>
    <n v="100"/>
    <n v="19.95"/>
    <n v="1995"/>
    <n v="7.45"/>
    <n v="745"/>
    <n v="12.5"/>
    <n v="1250"/>
    <n v="0.62656641604010022"/>
    <s v="C0199"/>
    <s v="Elara Monroe"/>
    <s v="Benjamin Ingram"/>
    <x v="0"/>
    <x v="38"/>
    <s v="Missoula"/>
    <x v="0"/>
    <x v="1"/>
    <x v="9"/>
    <n v="29"/>
    <x v="43"/>
  </r>
  <r>
    <x v="478"/>
    <n v="61807"/>
    <x v="4"/>
    <x v="4"/>
    <s v="HydraBloom Hydrating Moisturizer 50ml"/>
    <x v="0"/>
    <n v="50"/>
    <n v="14.95"/>
    <n v="747.5"/>
    <n v="4.45"/>
    <n v="222.5"/>
    <n v="10.5"/>
    <n v="525"/>
    <n v="0.7023411371237458"/>
    <s v="C0029"/>
    <s v="OpulentSilk Beauty"/>
    <s v="Samantha Mitchell"/>
    <x v="4"/>
    <x v="15"/>
    <s v="Louisville"/>
    <x v="2"/>
    <x v="1"/>
    <x v="10"/>
    <n v="1"/>
    <x v="43"/>
  </r>
  <r>
    <x v="478"/>
    <n v="61808"/>
    <x v="37"/>
    <x v="37"/>
    <s v="SunGuard Shield SPF 50+ 100ml"/>
    <x v="3"/>
    <n v="300"/>
    <n v="24.75"/>
    <n v="7425"/>
    <n v="7.75"/>
    <n v="2325"/>
    <n v="17"/>
    <n v="5100"/>
    <n v="0.68686868686868685"/>
    <s v="C0154"/>
    <s v="AuroraMist Essentials"/>
    <s v="Victoria Reed"/>
    <x v="2"/>
    <x v="4"/>
    <s v="Bend"/>
    <x v="0"/>
    <x v="1"/>
    <x v="10"/>
    <n v="1"/>
    <x v="43"/>
  </r>
  <r>
    <x v="478"/>
    <n v="61809"/>
    <x v="60"/>
    <x v="60"/>
    <s v="ElixirMelt Makeup Remover Oil  200ml"/>
    <x v="6"/>
    <n v="50"/>
    <n v="19.850000000000001"/>
    <n v="992.50000000000011"/>
    <n v="9"/>
    <n v="450"/>
    <n v="10.850000000000001"/>
    <n v="542.50000000000011"/>
    <n v="0.54659949622166248"/>
    <s v="C0012"/>
    <s v="Radiant Craft Incorporated"/>
    <s v="Samuel Moore"/>
    <x v="0"/>
    <x v="1"/>
    <s v="Phoenix"/>
    <x v="0"/>
    <x v="1"/>
    <x v="10"/>
    <n v="1"/>
    <x v="43"/>
  </r>
  <r>
    <x v="478"/>
    <n v="61810"/>
    <x v="6"/>
    <x v="6"/>
    <s v="CrystalClear Hyaluronic Boost 15ml"/>
    <x v="1"/>
    <n v="150"/>
    <n v="14.75"/>
    <n v="2212.5"/>
    <n v="5.45"/>
    <n v="817.5"/>
    <n v="9.3000000000000007"/>
    <n v="1395"/>
    <n v="0.63050847457627124"/>
    <s v="C0083"/>
    <s v="CrystalAura Cosmetix"/>
    <s v="Emily Clarke"/>
    <x v="3"/>
    <x v="9"/>
    <s v="Columbia"/>
    <x v="2"/>
    <x v="1"/>
    <x v="10"/>
    <n v="1"/>
    <x v="43"/>
  </r>
  <r>
    <x v="478"/>
    <n v="61811"/>
    <x v="14"/>
    <x v="14"/>
    <s v="DewDrop Hydration Sheet Mask"/>
    <x v="5"/>
    <n v="100"/>
    <n v="17.350000000000001"/>
    <n v="1735.0000000000002"/>
    <n v="7.45"/>
    <n v="745"/>
    <n v="9.9000000000000021"/>
    <n v="990.00000000000023"/>
    <n v="0.57060518731988474"/>
    <s v="C0050"/>
    <s v="SolarLuxe Incorporated"/>
    <s v="Joseph Simmons"/>
    <x v="4"/>
    <x v="28"/>
    <s v="Fargo"/>
    <x v="3"/>
    <x v="1"/>
    <x v="10"/>
    <n v="1"/>
    <x v="43"/>
  </r>
  <r>
    <x v="478"/>
    <n v="61812"/>
    <x v="51"/>
    <x v="51"/>
    <s v="SunGuard Shield SPF 50+ 30ml"/>
    <x v="3"/>
    <n v="350"/>
    <n v="9.9"/>
    <n v="3465"/>
    <n v="3.3"/>
    <n v="1155"/>
    <n v="6.6000000000000005"/>
    <n v="2310"/>
    <n v="0.66666666666666663"/>
    <s v="C0104"/>
    <s v="PearlSilk Beauty"/>
    <s v="Ava Franklin"/>
    <x v="1"/>
    <x v="12"/>
    <s v="Baton Rouge"/>
    <x v="2"/>
    <x v="1"/>
    <x v="10"/>
    <n v="1"/>
    <x v="43"/>
  </r>
  <r>
    <x v="478"/>
    <n v="61813"/>
    <x v="37"/>
    <x v="37"/>
    <s v="SunGuard Shield SPF 50+ 100ml"/>
    <x v="3"/>
    <n v="50"/>
    <n v="24.75"/>
    <n v="1237.5"/>
    <n v="7.75"/>
    <n v="387.5"/>
    <n v="17"/>
    <n v="850"/>
    <n v="0.68686868686868685"/>
    <s v="C0017"/>
    <s v="Seraphina Hart"/>
    <s v="David Carter"/>
    <x v="1"/>
    <x v="2"/>
    <s v="Buffalo"/>
    <x v="1"/>
    <x v="1"/>
    <x v="10"/>
    <n v="1"/>
    <x v="43"/>
  </r>
  <r>
    <x v="478"/>
    <n v="61814"/>
    <x v="11"/>
    <x v="11"/>
    <s v="ClearSkies UV Defense SPF 30 100ml"/>
    <x v="3"/>
    <n v="100"/>
    <n v="32.549999999999997"/>
    <n v="3254.9999999999995"/>
    <n v="11.25"/>
    <n v="1125"/>
    <n v="21.299999999999997"/>
    <n v="2129.9999999999995"/>
    <n v="0.65437788018433174"/>
    <s v="C0145"/>
    <s v="AuroraFresh Cosmetics"/>
    <s v="Mia Hughes"/>
    <x v="2"/>
    <x v="13"/>
    <s v="Irvine"/>
    <x v="0"/>
    <x v="1"/>
    <x v="10"/>
    <n v="1"/>
    <x v="43"/>
  </r>
  <r>
    <x v="478"/>
    <n v="61815"/>
    <x v="4"/>
    <x v="4"/>
    <s v="HydraBloom Hydrating Moisturizer 50ml"/>
    <x v="0"/>
    <n v="100"/>
    <n v="14.95"/>
    <n v="1495"/>
    <n v="4.45"/>
    <n v="445"/>
    <n v="10.5"/>
    <n v="1050"/>
    <n v="0.7023411371237458"/>
    <s v="C0074"/>
    <s v="Seraphina Wilde"/>
    <s v="Lauren King"/>
    <x v="4"/>
    <x v="41"/>
    <s v="Lincoln"/>
    <x v="3"/>
    <x v="1"/>
    <x v="10"/>
    <n v="1"/>
    <x v="43"/>
  </r>
  <r>
    <x v="478"/>
    <n v="61816"/>
    <x v="39"/>
    <x v="39"/>
    <s v="SunGuard Shield SPF 50+ 50ml"/>
    <x v="3"/>
    <n v="50"/>
    <n v="14.45"/>
    <n v="722.5"/>
    <n v="4.45"/>
    <n v="222.5"/>
    <n v="10"/>
    <n v="500"/>
    <n v="0.69204152249134943"/>
    <s v="C0031"/>
    <s v="StellarWings Incorporated"/>
    <s v="Matthew Walker"/>
    <x v="1"/>
    <x v="23"/>
    <s v="Atlanta"/>
    <x v="2"/>
    <x v="1"/>
    <x v="10"/>
    <n v="1"/>
    <x v="43"/>
  </r>
  <r>
    <x v="478"/>
    <n v="61817"/>
    <x v="29"/>
    <x v="29"/>
    <s v="VitaGlow Brightening Serum 15ml"/>
    <x v="1"/>
    <n v="150"/>
    <n v="16.25"/>
    <n v="2437.5"/>
    <n v="6.2"/>
    <n v="930"/>
    <n v="10.050000000000001"/>
    <n v="1507.5"/>
    <n v="0.61846153846153851"/>
    <s v="C0166"/>
    <s v="FusionPulse Corp."/>
    <s v="Nicholas Coleman"/>
    <x v="4"/>
    <x v="34"/>
    <s v="Fort Wayne"/>
    <x v="3"/>
    <x v="1"/>
    <x v="10"/>
    <n v="1"/>
    <x v="43"/>
  </r>
  <r>
    <x v="478"/>
    <n v="61818"/>
    <x v="22"/>
    <x v="22"/>
    <s v="PurePurge Micellar Cleansing Water 150ml"/>
    <x v="6"/>
    <n v="100"/>
    <n v="10.050000000000001"/>
    <n v="1005.0000000000001"/>
    <n v="4.45"/>
    <n v="445"/>
    <n v="5.6000000000000005"/>
    <n v="560.00000000000011"/>
    <n v="0.55721393034825872"/>
    <s v="C0011"/>
    <s v="Celestial Silk Luxe Skincare"/>
    <s v="Joseph Simmons"/>
    <x v="4"/>
    <x v="19"/>
    <s v="Minneapolis"/>
    <x v="3"/>
    <x v="1"/>
    <x v="10"/>
    <n v="1"/>
    <x v="43"/>
  </r>
  <r>
    <x v="479"/>
    <n v="61819"/>
    <x v="21"/>
    <x v="21"/>
    <s v="RadiantGlow Gel Cleanser 100ml"/>
    <x v="2"/>
    <n v="100"/>
    <n v="12.25"/>
    <n v="1225"/>
    <n v="4.45"/>
    <n v="445"/>
    <n v="7.8"/>
    <n v="780"/>
    <n v="0.63673469387755099"/>
    <s v="C0079"/>
    <s v="FusionDynamo Group"/>
    <s v="Rachel Owens"/>
    <x v="4"/>
    <x v="16"/>
    <s v="Peoria"/>
    <x v="3"/>
    <x v="1"/>
    <x v="10"/>
    <n v="2"/>
    <x v="43"/>
  </r>
  <r>
    <x v="479"/>
    <n v="61820"/>
    <x v="4"/>
    <x v="4"/>
    <s v="HydraBloom Hydrating Moisturizer 50ml"/>
    <x v="0"/>
    <n v="150"/>
    <n v="14.95"/>
    <n v="2242.5"/>
    <n v="4.45"/>
    <n v="667.5"/>
    <n v="10.5"/>
    <n v="1575"/>
    <n v="0.7023411371237458"/>
    <s v="C0059"/>
    <s v="Eamon Kingsley"/>
    <s v="James Edwards"/>
    <x v="3"/>
    <x v="37"/>
    <s v="Newark"/>
    <x v="1"/>
    <x v="1"/>
    <x v="10"/>
    <n v="2"/>
    <x v="43"/>
  </r>
  <r>
    <x v="479"/>
    <n v="61821"/>
    <x v="38"/>
    <x v="38"/>
    <s v="CrystalGlow Gentle Exfoliator 100ml"/>
    <x v="7"/>
    <n v="50"/>
    <n v="19.95"/>
    <n v="997.5"/>
    <n v="7.45"/>
    <n v="372.5"/>
    <n v="12.5"/>
    <n v="625"/>
    <n v="0.62656641604010022"/>
    <s v="C0135"/>
    <s v="DivineGlow Beauty"/>
    <s v="Ashley Turner"/>
    <x v="2"/>
    <x v="13"/>
    <s v="Long Beach"/>
    <x v="0"/>
    <x v="1"/>
    <x v="10"/>
    <n v="2"/>
    <x v="43"/>
  </r>
  <r>
    <x v="479"/>
    <n v="61822"/>
    <x v="1"/>
    <x v="1"/>
    <s v="VitaGlow Brightening Serum 30ml"/>
    <x v="1"/>
    <n v="150"/>
    <n v="22.1"/>
    <n v="3315"/>
    <n v="7.6"/>
    <n v="1140"/>
    <n v="14.500000000000002"/>
    <n v="2175"/>
    <n v="0.65610859728506787"/>
    <s v="C0025"/>
    <s v="Eamon Nash"/>
    <s v="Samuel Moore"/>
    <x v="0"/>
    <x v="1"/>
    <s v="Tucson"/>
    <x v="0"/>
    <x v="1"/>
    <x v="10"/>
    <n v="2"/>
    <x v="43"/>
  </r>
  <r>
    <x v="479"/>
    <n v="61823"/>
    <x v="11"/>
    <x v="11"/>
    <s v="ClearSkies UV Defense SPF 30 100ml"/>
    <x v="3"/>
    <n v="250"/>
    <n v="32.549999999999997"/>
    <n v="8137.4999999999991"/>
    <n v="11.25"/>
    <n v="2812.5"/>
    <n v="21.299999999999997"/>
    <n v="5324.9999999999991"/>
    <n v="0.65437788018433174"/>
    <s v="C0099"/>
    <s v="SolarCrest Corp."/>
    <s v="James Edwards"/>
    <x v="3"/>
    <x v="43"/>
    <s v="Harrisburg"/>
    <x v="1"/>
    <x v="1"/>
    <x v="10"/>
    <n v="2"/>
    <x v="43"/>
  </r>
  <r>
    <x v="479"/>
    <n v="61824"/>
    <x v="40"/>
    <x v="40"/>
    <s v="CalmBliss Soothing Toner 150ml"/>
    <x v="4"/>
    <n v="100"/>
    <n v="19.25"/>
    <n v="1925"/>
    <n v="6.55"/>
    <n v="655"/>
    <n v="12.7"/>
    <n v="1270"/>
    <n v="0.65974025974025974"/>
    <s v="C0064"/>
    <s v="DiamondElegance Beauty"/>
    <s v="Jessica Foster"/>
    <x v="2"/>
    <x v="20"/>
    <s v="Kodiak"/>
    <x v="0"/>
    <x v="1"/>
    <x v="10"/>
    <n v="2"/>
    <x v="43"/>
  </r>
  <r>
    <x v="479"/>
    <n v="61825"/>
    <x v="37"/>
    <x v="37"/>
    <s v="SunGuard Shield SPF 50+ 100ml"/>
    <x v="3"/>
    <n v="200"/>
    <n v="24.75"/>
    <n v="4950"/>
    <n v="7.75"/>
    <n v="1550"/>
    <n v="17"/>
    <n v="3400"/>
    <n v="0.68686868686868685"/>
    <s v="C0172"/>
    <s v="DiamondMist Cosmetix"/>
    <s v="Mia Hughes"/>
    <x v="2"/>
    <x v="13"/>
    <s v="Santa Ana"/>
    <x v="0"/>
    <x v="1"/>
    <x v="10"/>
    <n v="2"/>
    <x v="43"/>
  </r>
  <r>
    <x v="479"/>
    <n v="61826"/>
    <x v="6"/>
    <x v="6"/>
    <s v="CrystalClear Hyaluronic Boost 15ml"/>
    <x v="1"/>
    <n v="100"/>
    <n v="14.75"/>
    <n v="1475"/>
    <n v="5.45"/>
    <n v="545"/>
    <n v="9.3000000000000007"/>
    <n v="930"/>
    <n v="0.63050847457627124"/>
    <s v="C0044"/>
    <s v="OpulentElixir Beauty"/>
    <s v="David Carter"/>
    <x v="1"/>
    <x v="2"/>
    <s v="Syracuse"/>
    <x v="1"/>
    <x v="1"/>
    <x v="10"/>
    <n v="2"/>
    <x v="43"/>
  </r>
  <r>
    <x v="479"/>
    <n v="61827"/>
    <x v="41"/>
    <x v="41"/>
    <s v="VelvetSkin Renewing Scrub 50ml"/>
    <x v="7"/>
    <n v="200"/>
    <n v="15.649999999999999"/>
    <n v="3129.9999999999995"/>
    <n v="6.2"/>
    <n v="1240"/>
    <n v="9.4499999999999993"/>
    <n v="1889.9999999999995"/>
    <n v="0.60383386581469645"/>
    <s v="C0121"/>
    <s v="HorizonNova Corp."/>
    <s v="Michael Evans"/>
    <x v="1"/>
    <x v="10"/>
    <s v="Brownsville"/>
    <x v="2"/>
    <x v="1"/>
    <x v="10"/>
    <n v="2"/>
    <x v="43"/>
  </r>
  <r>
    <x v="479"/>
    <n v="61828"/>
    <x v="1"/>
    <x v="1"/>
    <s v="VitaGlow Brightening Serum 30ml"/>
    <x v="1"/>
    <n v="150"/>
    <n v="22.1"/>
    <n v="3315"/>
    <n v="7.6"/>
    <n v="1140"/>
    <n v="14.500000000000002"/>
    <n v="2175"/>
    <n v="0.65610859728506787"/>
    <s v="C0015"/>
    <s v="Octavia Grey"/>
    <s v="Benjamin Lawson"/>
    <x v="1"/>
    <x v="8"/>
    <s v="St. Louis"/>
    <x v="3"/>
    <x v="1"/>
    <x v="10"/>
    <n v="2"/>
    <x v="43"/>
  </r>
  <r>
    <x v="479"/>
    <n v="61829"/>
    <x v="4"/>
    <x v="4"/>
    <s v="HydraBloom Hydrating Moisturizer 50ml"/>
    <x v="0"/>
    <n v="100"/>
    <n v="14.95"/>
    <n v="1495"/>
    <n v="4.45"/>
    <n v="445"/>
    <n v="10.5"/>
    <n v="1050"/>
    <n v="0.7023411371237458"/>
    <s v="C0108"/>
    <s v="DiamondAura Luxe Skincare"/>
    <s v="Michael Evans"/>
    <x v="1"/>
    <x v="10"/>
    <s v="Galveston"/>
    <x v="2"/>
    <x v="1"/>
    <x v="10"/>
    <n v="2"/>
    <x v="43"/>
  </r>
  <r>
    <x v="480"/>
    <n v="61830"/>
    <x v="4"/>
    <x v="4"/>
    <s v="HydraBloom Hydrating Moisturizer 50ml"/>
    <x v="0"/>
    <n v="150"/>
    <n v="14.95"/>
    <n v="2242.5"/>
    <n v="4.45"/>
    <n v="667.5"/>
    <n v="10.5"/>
    <n v="1575"/>
    <n v="0.7023411371237458"/>
    <s v="C0093"/>
    <s v="BlossomFlair Skincare"/>
    <s v="Daniel Nelson"/>
    <x v="0"/>
    <x v="3"/>
    <s v="Rock Springs"/>
    <x v="0"/>
    <x v="1"/>
    <x v="10"/>
    <n v="3"/>
    <x v="43"/>
  </r>
  <r>
    <x v="480"/>
    <n v="61831"/>
    <x v="10"/>
    <x v="10"/>
    <s v="LuminousGlow Tinted Sunscreen 50ml"/>
    <x v="3"/>
    <n v="50"/>
    <n v="16.95"/>
    <n v="847.5"/>
    <n v="5.2"/>
    <n v="260"/>
    <n v="11.75"/>
    <n v="587.5"/>
    <n v="0.69321533923303835"/>
    <s v="C0074"/>
    <s v="Seraphina Wilde"/>
    <s v="Lauren King"/>
    <x v="4"/>
    <x v="41"/>
    <s v="Lincoln"/>
    <x v="3"/>
    <x v="1"/>
    <x v="10"/>
    <n v="3"/>
    <x v="43"/>
  </r>
  <r>
    <x v="480"/>
    <n v="61832"/>
    <x v="0"/>
    <x v="0"/>
    <s v="HydraBloom Hydrating Moisturizer 100ml"/>
    <x v="0"/>
    <n v="200"/>
    <n v="24.85"/>
    <n v="4970"/>
    <n v="7.75"/>
    <n v="1550"/>
    <n v="17.100000000000001"/>
    <n v="3420"/>
    <n v="0.68812877263581484"/>
    <s v="C0037"/>
    <s v="PureWhisper Essentials"/>
    <s v="Lauren King"/>
    <x v="4"/>
    <x v="18"/>
    <s v="Des Moines"/>
    <x v="3"/>
    <x v="1"/>
    <x v="10"/>
    <n v="3"/>
    <x v="43"/>
  </r>
  <r>
    <x v="480"/>
    <n v="61833"/>
    <x v="10"/>
    <x v="10"/>
    <s v="LuminousGlow Tinted Sunscreen 50ml"/>
    <x v="3"/>
    <n v="250"/>
    <n v="16.95"/>
    <n v="4237.5"/>
    <n v="5.2"/>
    <n v="1300"/>
    <n v="11.75"/>
    <n v="2937.5"/>
    <n v="0.69321533923303835"/>
    <s v="C0166"/>
    <s v="FusionPulse Corp."/>
    <s v="Nicholas Coleman"/>
    <x v="4"/>
    <x v="34"/>
    <s v="Fort Wayne"/>
    <x v="3"/>
    <x v="1"/>
    <x v="10"/>
    <n v="3"/>
    <x v="43"/>
  </r>
  <r>
    <x v="480"/>
    <n v="61834"/>
    <x v="32"/>
    <x v="32"/>
    <s v="AquaFresh Hydrating Toner 150ml"/>
    <x v="4"/>
    <n v="200"/>
    <n v="14.95"/>
    <n v="2990"/>
    <n v="4.45"/>
    <n v="890"/>
    <n v="10.5"/>
    <n v="2100"/>
    <n v="0.7023411371237458"/>
    <s v="C0042"/>
    <s v="Jasper Monroe"/>
    <s v="Nicholas Coleman"/>
    <x v="4"/>
    <x v="27"/>
    <s v="Detroit"/>
    <x v="3"/>
    <x v="1"/>
    <x v="10"/>
    <n v="3"/>
    <x v="43"/>
  </r>
  <r>
    <x v="480"/>
    <n v="61835"/>
    <x v="8"/>
    <x v="8"/>
    <s v="CrystalClear Hyaluronic Boost 30ml"/>
    <x v="1"/>
    <n v="200"/>
    <n v="19.100000000000001"/>
    <n v="3820.0000000000005"/>
    <n v="6.6"/>
    <n v="1320"/>
    <n v="12.500000000000002"/>
    <n v="2500.0000000000005"/>
    <n v="0.65445026178010479"/>
    <s v="C0108"/>
    <s v="DiamondAura Luxe Skincare"/>
    <s v="Michael Evans"/>
    <x v="1"/>
    <x v="10"/>
    <s v="Galveston"/>
    <x v="2"/>
    <x v="1"/>
    <x v="10"/>
    <n v="3"/>
    <x v="43"/>
  </r>
  <r>
    <x v="480"/>
    <n v="61836"/>
    <x v="15"/>
    <x v="15"/>
    <s v="VitaGlow Brightening Serum 50ml"/>
    <x v="1"/>
    <n v="100"/>
    <n v="31.45"/>
    <n v="3145"/>
    <n v="12"/>
    <n v="1200"/>
    <n v="19.45"/>
    <n v="1945"/>
    <n v="0.61844197138314783"/>
    <s v="C0067"/>
    <s v="Oberon Sterling"/>
    <s v="Rachel Owens"/>
    <x v="4"/>
    <x v="16"/>
    <s v="Springfield"/>
    <x v="3"/>
    <x v="1"/>
    <x v="10"/>
    <n v="3"/>
    <x v="43"/>
  </r>
  <r>
    <x v="480"/>
    <n v="61837"/>
    <x v="36"/>
    <x v="36"/>
    <s v="CrystalGlow Gentle Exfoliator 50ml"/>
    <x v="7"/>
    <n v="50"/>
    <n v="14.15"/>
    <n v="707.5"/>
    <n v="5.45"/>
    <n v="272.5"/>
    <n v="8.6999999999999993"/>
    <n v="435"/>
    <n v="0.61484098939929333"/>
    <s v="C0155"/>
    <s v="RosyPearl Creations"/>
    <s v="Benjamin Ingram"/>
    <x v="0"/>
    <x v="22"/>
    <s v="Twin Falls"/>
    <x v="0"/>
    <x v="1"/>
    <x v="10"/>
    <n v="3"/>
    <x v="43"/>
  </r>
  <r>
    <x v="480"/>
    <n v="61838"/>
    <x v="35"/>
    <x v="35"/>
    <s v="DreamSoothe Overnight Mask 50g"/>
    <x v="5"/>
    <n v="100"/>
    <n v="14.25"/>
    <n v="1425"/>
    <n v="6.55"/>
    <n v="655"/>
    <n v="7.7"/>
    <n v="770"/>
    <n v="0.54035087719298247"/>
    <s v="C0013"/>
    <s v="Seraphina Sinclair"/>
    <s v="Jessica Foster"/>
    <x v="2"/>
    <x v="20"/>
    <s v="Wasilla"/>
    <x v="0"/>
    <x v="1"/>
    <x v="10"/>
    <n v="3"/>
    <x v="43"/>
  </r>
  <r>
    <x v="480"/>
    <n v="61839"/>
    <x v="45"/>
    <x v="45"/>
    <s v="CrystalClear Hyaluronic Boost 50ml"/>
    <x v="1"/>
    <n v="150"/>
    <n v="29.65"/>
    <n v="4447.5"/>
    <n v="10.75"/>
    <n v="1612.5"/>
    <n v="18.899999999999999"/>
    <n v="2835"/>
    <n v="0.63743676222596968"/>
    <s v="C0163"/>
    <s v="SilverFlare Technologies"/>
    <s v="Rachel Owens"/>
    <x v="4"/>
    <x v="31"/>
    <s v="Green Bay"/>
    <x v="3"/>
    <x v="1"/>
    <x v="10"/>
    <n v="3"/>
    <x v="43"/>
  </r>
  <r>
    <x v="480"/>
    <n v="61840"/>
    <x v="19"/>
    <x v="19"/>
    <s v="ClearSkies UV Defense SPF 30 30ml"/>
    <x v="3"/>
    <n v="150"/>
    <n v="11.299999999999999"/>
    <n v="1694.9999999999998"/>
    <n v="4.7"/>
    <n v="705"/>
    <n v="6.5999999999999988"/>
    <n v="989.99999999999977"/>
    <n v="0.5840707964601769"/>
    <s v="C0056"/>
    <s v="Imogen West"/>
    <s v="Ava Franklin"/>
    <x v="1"/>
    <x v="33"/>
    <s v="Little Rock"/>
    <x v="2"/>
    <x v="1"/>
    <x v="10"/>
    <n v="3"/>
    <x v="43"/>
  </r>
  <r>
    <x v="480"/>
    <n v="61841"/>
    <x v="8"/>
    <x v="8"/>
    <s v="CrystalClear Hyaluronic Boost 30ml"/>
    <x v="1"/>
    <n v="200"/>
    <n v="19.100000000000001"/>
    <n v="3820.0000000000005"/>
    <n v="6.6"/>
    <n v="1320"/>
    <n v="12.500000000000002"/>
    <n v="2500.0000000000005"/>
    <n v="0.65445026178010479"/>
    <s v="C0129"/>
    <s v="CrystalCraft Corp."/>
    <s v="James Edwards"/>
    <x v="3"/>
    <x v="43"/>
    <s v="Pittsburgh"/>
    <x v="1"/>
    <x v="1"/>
    <x v="10"/>
    <n v="3"/>
    <x v="43"/>
  </r>
  <r>
    <x v="480"/>
    <n v="61842"/>
    <x v="13"/>
    <x v="13"/>
    <s v="LuminousGlow Tinted Sunscreen 100ml"/>
    <x v="3"/>
    <n v="350"/>
    <n v="26.35"/>
    <n v="9222.5"/>
    <n v="9"/>
    <n v="3150"/>
    <n v="17.350000000000001"/>
    <n v="6072.5"/>
    <n v="0.65844402277039848"/>
    <s v="C0032"/>
    <s v="AquaFusion Incorporated"/>
    <s v="Ashley Turner"/>
    <x v="2"/>
    <x v="13"/>
    <s v="San Jose"/>
    <x v="0"/>
    <x v="1"/>
    <x v="10"/>
    <n v="3"/>
    <x v="43"/>
  </r>
  <r>
    <x v="481"/>
    <n v="61843"/>
    <x v="37"/>
    <x v="37"/>
    <s v="SunGuard Shield SPF 50+ 100ml"/>
    <x v="3"/>
    <n v="50"/>
    <n v="24.75"/>
    <n v="1237.5"/>
    <n v="7.75"/>
    <n v="387.5"/>
    <n v="17"/>
    <n v="850"/>
    <n v="0.68686868686868685"/>
    <s v="C0147"/>
    <s v="SecretGarden Beauty"/>
    <s v="Olivia Harrison"/>
    <x v="3"/>
    <x v="14"/>
    <s v="Virginia Beach"/>
    <x v="2"/>
    <x v="1"/>
    <x v="10"/>
    <n v="4"/>
    <x v="43"/>
  </r>
  <r>
    <x v="481"/>
    <n v="61844"/>
    <x v="22"/>
    <x v="22"/>
    <s v="PurePurge Micellar Cleansing Water 150ml"/>
    <x v="6"/>
    <n v="50"/>
    <n v="10.050000000000001"/>
    <n v="502.50000000000006"/>
    <n v="4.45"/>
    <n v="222.5"/>
    <n v="5.6000000000000005"/>
    <n v="280.00000000000006"/>
    <n v="0.55721393034825872"/>
    <s v="C0076"/>
    <s v="ThunderWave Technologies"/>
    <s v="Andrew Parker"/>
    <x v="3"/>
    <x v="42"/>
    <s v="Boston"/>
    <x v="1"/>
    <x v="1"/>
    <x v="10"/>
    <n v="4"/>
    <x v="43"/>
  </r>
  <r>
    <x v="481"/>
    <n v="61845"/>
    <x v="28"/>
    <x v="28"/>
    <s v="GlowRevive Detox Clay Mask 50g"/>
    <x v="5"/>
    <n v="50"/>
    <n v="11.35"/>
    <n v="567.5"/>
    <n v="5.2"/>
    <n v="260"/>
    <n v="6.1499999999999995"/>
    <n v="307.5"/>
    <n v="0.54185022026431717"/>
    <s v="C0019"/>
    <s v="Delilah Prescott"/>
    <s v="Benjamin Lawson"/>
    <x v="1"/>
    <x v="25"/>
    <s v="Kansas City"/>
    <x v="3"/>
    <x v="1"/>
    <x v="10"/>
    <n v="4"/>
    <x v="43"/>
  </r>
  <r>
    <x v="481"/>
    <n v="61846"/>
    <x v="49"/>
    <x v="49"/>
    <s v="TimelessElixir Anti-Wrinkle Serum 50ml"/>
    <x v="1"/>
    <n v="100"/>
    <n v="37.549999999999997"/>
    <n v="3754.9999999999995"/>
    <n v="14.25"/>
    <n v="1425"/>
    <n v="23.299999999999997"/>
    <n v="2329.9999999999995"/>
    <n v="0.62050599201065237"/>
    <s v="C0114"/>
    <s v="ElysianGlow Creations"/>
    <s v="Daniel Nelson"/>
    <x v="0"/>
    <x v="3"/>
    <s v="Cody"/>
    <x v="0"/>
    <x v="1"/>
    <x v="10"/>
    <n v="4"/>
    <x v="43"/>
  </r>
  <r>
    <x v="481"/>
    <n v="61847"/>
    <x v="13"/>
    <x v="13"/>
    <s v="LuminousGlow Tinted Sunscreen 100ml"/>
    <x v="3"/>
    <n v="150"/>
    <n v="26.35"/>
    <n v="3952.5"/>
    <n v="9"/>
    <n v="1350"/>
    <n v="17.350000000000001"/>
    <n v="2602.5"/>
    <n v="0.65844402277039848"/>
    <s v="C0048"/>
    <s v="Octavia Hart"/>
    <s v="Victoria Reed"/>
    <x v="2"/>
    <x v="24"/>
    <s v="Seattle"/>
    <x v="0"/>
    <x v="1"/>
    <x v="10"/>
    <n v="4"/>
    <x v="43"/>
  </r>
  <r>
    <x v="481"/>
    <n v="61848"/>
    <x v="41"/>
    <x v="41"/>
    <s v="VelvetSkin Renewing Scrub 50ml"/>
    <x v="7"/>
    <n v="150"/>
    <n v="15.649999999999999"/>
    <n v="2347.5"/>
    <n v="6.2"/>
    <n v="930"/>
    <n v="9.4499999999999993"/>
    <n v="1417.5"/>
    <n v="0.60383386581469645"/>
    <s v="C0061"/>
    <s v="Aurelia Quinn"/>
    <s v="Mia Hughes"/>
    <x v="2"/>
    <x v="13"/>
    <s v="Oakland"/>
    <x v="0"/>
    <x v="1"/>
    <x v="10"/>
    <n v="4"/>
    <x v="43"/>
  </r>
  <r>
    <x v="481"/>
    <n v="61849"/>
    <x v="4"/>
    <x v="4"/>
    <s v="HydraBloom Hydrating Moisturizer 50ml"/>
    <x v="0"/>
    <n v="150"/>
    <n v="14.95"/>
    <n v="2242.5"/>
    <n v="4.45"/>
    <n v="667.5"/>
    <n v="10.5"/>
    <n v="1575"/>
    <n v="0.7023411371237458"/>
    <s v="C0061"/>
    <s v="Aurelia Quinn"/>
    <s v="Mia Hughes"/>
    <x v="2"/>
    <x v="13"/>
    <s v="Oakland"/>
    <x v="0"/>
    <x v="1"/>
    <x v="10"/>
    <n v="4"/>
    <x v="43"/>
  </r>
  <r>
    <x v="481"/>
    <n v="61850"/>
    <x v="10"/>
    <x v="10"/>
    <s v="LuminousGlow Tinted Sunscreen 50ml"/>
    <x v="3"/>
    <n v="50"/>
    <n v="16.95"/>
    <n v="847.5"/>
    <n v="5.2"/>
    <n v="260"/>
    <n v="11.75"/>
    <n v="587.5"/>
    <n v="0.69321533923303835"/>
    <s v="C0124"/>
    <s v="CrystalSkin Elegance"/>
    <s v="Benjamin Ingram"/>
    <x v="0"/>
    <x v="22"/>
    <s v="Coeur d'Alene"/>
    <x v="0"/>
    <x v="1"/>
    <x v="10"/>
    <n v="4"/>
    <x v="43"/>
  </r>
  <r>
    <x v="481"/>
    <n v="61851"/>
    <x v="34"/>
    <x v="34"/>
    <s v="HydraBloom Hydrating Moisturizer 30ml"/>
    <x v="0"/>
    <n v="50"/>
    <n v="8.1"/>
    <n v="405"/>
    <n v="3.3"/>
    <n v="165"/>
    <n v="4.8"/>
    <n v="240"/>
    <n v="0.59259259259259256"/>
    <s v="C0027"/>
    <s v="PureHarbor Creations"/>
    <s v="Jennifer Adams"/>
    <x v="1"/>
    <x v="10"/>
    <s v="Austin"/>
    <x v="2"/>
    <x v="1"/>
    <x v="10"/>
    <n v="4"/>
    <x v="43"/>
  </r>
  <r>
    <x v="481"/>
    <n v="61852"/>
    <x v="21"/>
    <x v="21"/>
    <s v="RadiantGlow Gel Cleanser 100ml"/>
    <x v="2"/>
    <n v="50"/>
    <n v="12.25"/>
    <n v="612.5"/>
    <n v="4.45"/>
    <n v="222.5"/>
    <n v="7.8"/>
    <n v="390"/>
    <n v="0.63673469387755099"/>
    <s v="C0163"/>
    <s v="SilverFlare Technologies"/>
    <s v="Rachel Owens"/>
    <x v="4"/>
    <x v="31"/>
    <s v="Green Bay"/>
    <x v="3"/>
    <x v="1"/>
    <x v="10"/>
    <n v="4"/>
    <x v="43"/>
  </r>
  <r>
    <x v="481"/>
    <n v="61853"/>
    <x v="1"/>
    <x v="1"/>
    <s v="VitaGlow Brightening Serum 30ml"/>
    <x v="1"/>
    <n v="150"/>
    <n v="22.1"/>
    <n v="3315"/>
    <n v="7.6"/>
    <n v="1140"/>
    <n v="14.500000000000002"/>
    <n v="2175"/>
    <n v="0.65610859728506787"/>
    <s v="C0008"/>
    <s v="Serenity Sinclair"/>
    <s v="Ashley Turner"/>
    <x v="2"/>
    <x v="13"/>
    <s v="San Francisco"/>
    <x v="0"/>
    <x v="1"/>
    <x v="10"/>
    <n v="4"/>
    <x v="43"/>
  </r>
  <r>
    <x v="482"/>
    <n v="61854"/>
    <x v="58"/>
    <x v="58"/>
    <s v="ElixirMelt Makeup Remover Oil  150ml"/>
    <x v="6"/>
    <n v="50"/>
    <n v="10.45"/>
    <n v="522.5"/>
    <n v="5.2"/>
    <n v="260"/>
    <n v="5.2499999999999991"/>
    <n v="262.5"/>
    <n v="0.50239234449760761"/>
    <s v="C0162"/>
    <s v="Malachai Hale"/>
    <s v="Olivia Harrison"/>
    <x v="3"/>
    <x v="14"/>
    <s v="Newport News"/>
    <x v="2"/>
    <x v="1"/>
    <x v="10"/>
    <n v="5"/>
    <x v="44"/>
  </r>
  <r>
    <x v="482"/>
    <n v="61855"/>
    <x v="2"/>
    <x v="2"/>
    <s v="TimelessElixir Anti-Wrinkle Serum 30m"/>
    <x v="1"/>
    <n v="100"/>
    <n v="25.3"/>
    <n v="2530"/>
    <n v="9.4"/>
    <n v="940"/>
    <n v="15.9"/>
    <n v="1590"/>
    <n v="0.62845849802371545"/>
    <s v="C0071"/>
    <s v="Cressida Steele"/>
    <s v="Matthew Walker"/>
    <x v="1"/>
    <x v="40"/>
    <s v="Nashville"/>
    <x v="2"/>
    <x v="1"/>
    <x v="10"/>
    <n v="5"/>
    <x v="44"/>
  </r>
  <r>
    <x v="482"/>
    <n v="61856"/>
    <x v="16"/>
    <x v="16"/>
    <s v="FreshWipe Cleansing Towelettes  80s"/>
    <x v="6"/>
    <n v="100"/>
    <n v="14.55"/>
    <n v="1455"/>
    <n v="6.55"/>
    <n v="655"/>
    <n v="8"/>
    <n v="800"/>
    <n v="0.54982817869415812"/>
    <s v="C0035"/>
    <s v="CrystalMist Skincare"/>
    <s v="Daniel Nelson"/>
    <x v="0"/>
    <x v="30"/>
    <s v="Denver"/>
    <x v="0"/>
    <x v="1"/>
    <x v="10"/>
    <n v="5"/>
    <x v="44"/>
  </r>
  <r>
    <x v="482"/>
    <n v="61857"/>
    <x v="10"/>
    <x v="10"/>
    <s v="LuminousGlow Tinted Sunscreen 50ml"/>
    <x v="3"/>
    <n v="50"/>
    <n v="16.95"/>
    <n v="847.5"/>
    <n v="5.2"/>
    <n v="260"/>
    <n v="11.75"/>
    <n v="587.5"/>
    <n v="0.69321533923303835"/>
    <s v="C0136"/>
    <s v="SereneElixir Creations"/>
    <s v="Ashley Turner"/>
    <x v="2"/>
    <x v="13"/>
    <s v="Santa Clarita"/>
    <x v="0"/>
    <x v="1"/>
    <x v="10"/>
    <n v="5"/>
    <x v="44"/>
  </r>
  <r>
    <x v="482"/>
    <n v="61858"/>
    <x v="21"/>
    <x v="21"/>
    <s v="RadiantGlow Gel Cleanser 100ml"/>
    <x v="2"/>
    <n v="100"/>
    <n v="12.25"/>
    <n v="1225"/>
    <n v="4.45"/>
    <n v="445"/>
    <n v="7.8"/>
    <n v="780"/>
    <n v="0.63673469387755099"/>
    <s v="C0003"/>
    <s v="Rosy Flair Beauty"/>
    <s v="Elizabeth Young"/>
    <x v="2"/>
    <x v="13"/>
    <s v="Los Angeles"/>
    <x v="0"/>
    <x v="1"/>
    <x v="10"/>
    <n v="5"/>
    <x v="44"/>
  </r>
  <r>
    <x v="482"/>
    <n v="61859"/>
    <x v="37"/>
    <x v="37"/>
    <s v="SunGuard Shield SPF 50+ 100ml"/>
    <x v="3"/>
    <n v="150"/>
    <n v="24.75"/>
    <n v="3712.5"/>
    <n v="7.75"/>
    <n v="1162.5"/>
    <n v="17"/>
    <n v="2550"/>
    <n v="0.68686868686868685"/>
    <s v="C0150"/>
    <s v="EmeraldHarbor Ventures"/>
    <s v="Emily Clarke"/>
    <x v="3"/>
    <x v="9"/>
    <s v="Greenville"/>
    <x v="2"/>
    <x v="1"/>
    <x v="10"/>
    <n v="5"/>
    <x v="44"/>
  </r>
  <r>
    <x v="482"/>
    <n v="61860"/>
    <x v="20"/>
    <x v="20"/>
    <s v="VelvetSkin Renewing Scrub 100ml"/>
    <x v="7"/>
    <n v="100"/>
    <n v="20.849999999999998"/>
    <n v="2085"/>
    <n v="8.1999999999999993"/>
    <n v="820"/>
    <n v="12.649999999999999"/>
    <n v="1265"/>
    <n v="0.60671462829736211"/>
    <s v="C0058"/>
    <s v="Octavia Tate"/>
    <s v="Andrew Parker"/>
    <x v="3"/>
    <x v="36"/>
    <s v="Burlington"/>
    <x v="1"/>
    <x v="1"/>
    <x v="10"/>
    <n v="5"/>
    <x v="44"/>
  </r>
  <r>
    <x v="482"/>
    <n v="61861"/>
    <x v="4"/>
    <x v="4"/>
    <s v="HydraBloom Hydrating Moisturizer 50ml"/>
    <x v="0"/>
    <n v="150"/>
    <n v="14.95"/>
    <n v="2242.5"/>
    <n v="4.45"/>
    <n v="667.5"/>
    <n v="10.5"/>
    <n v="1575"/>
    <n v="0.7023411371237458"/>
    <s v="C0107"/>
    <s v="MoonlitNectar Beauty"/>
    <s v="Andrew Parker"/>
    <x v="3"/>
    <x v="45"/>
    <s v="Providence"/>
    <x v="1"/>
    <x v="1"/>
    <x v="10"/>
    <n v="5"/>
    <x v="44"/>
  </r>
  <r>
    <x v="482"/>
    <n v="61862"/>
    <x v="0"/>
    <x v="0"/>
    <s v="HydraBloom Hydrating Moisturizer 100ml"/>
    <x v="0"/>
    <n v="50"/>
    <n v="24.85"/>
    <n v="1242.5"/>
    <n v="7.75"/>
    <n v="387.5"/>
    <n v="17.100000000000001"/>
    <n v="855"/>
    <n v="0.68812877263581484"/>
    <s v="C0022"/>
    <s v="Pinnacle Sphere Corp."/>
    <s v="Victoria Reed"/>
    <x v="2"/>
    <x v="4"/>
    <s v="Portland"/>
    <x v="0"/>
    <x v="1"/>
    <x v="10"/>
    <n v="5"/>
    <x v="44"/>
  </r>
  <r>
    <x v="482"/>
    <n v="61863"/>
    <x v="13"/>
    <x v="13"/>
    <s v="LuminousGlow Tinted Sunscreen 100ml"/>
    <x v="3"/>
    <n v="300"/>
    <n v="26.35"/>
    <n v="7905"/>
    <n v="9"/>
    <n v="2700"/>
    <n v="17.350000000000001"/>
    <n v="5205"/>
    <n v="0.65844402277039848"/>
    <s v="C0099"/>
    <s v="SolarCrest Corp."/>
    <s v="James Edwards"/>
    <x v="3"/>
    <x v="43"/>
    <s v="Harrisburg"/>
    <x v="1"/>
    <x v="1"/>
    <x v="10"/>
    <n v="5"/>
    <x v="44"/>
  </r>
  <r>
    <x v="482"/>
    <n v="61864"/>
    <x v="19"/>
    <x v="19"/>
    <s v="ClearSkies UV Defense SPF 30 30ml"/>
    <x v="3"/>
    <n v="250"/>
    <n v="11.299999999999999"/>
    <n v="2824.9999999999995"/>
    <n v="4.7"/>
    <n v="1175"/>
    <n v="6.5999999999999988"/>
    <n v="1649.9999999999995"/>
    <n v="0.5840707964601769"/>
    <s v="C0079"/>
    <s v="FusionDynamo Group"/>
    <s v="Rachel Owens"/>
    <x v="4"/>
    <x v="16"/>
    <s v="Peoria"/>
    <x v="3"/>
    <x v="1"/>
    <x v="10"/>
    <n v="5"/>
    <x v="44"/>
  </r>
  <r>
    <x v="482"/>
    <n v="61865"/>
    <x v="0"/>
    <x v="0"/>
    <s v="HydraBloom Hydrating Moisturizer 100ml"/>
    <x v="0"/>
    <n v="100"/>
    <n v="24.85"/>
    <n v="2485"/>
    <n v="7.75"/>
    <n v="775"/>
    <n v="17.100000000000001"/>
    <n v="1710"/>
    <n v="0.68812877263581484"/>
    <s v="C0040"/>
    <s v="Atticus Quinn"/>
    <s v="Emily Clarke"/>
    <x v="3"/>
    <x v="29"/>
    <s v="Charlotte"/>
    <x v="2"/>
    <x v="1"/>
    <x v="10"/>
    <n v="5"/>
    <x v="44"/>
  </r>
  <r>
    <x v="483"/>
    <n v="61866"/>
    <x v="41"/>
    <x v="41"/>
    <s v="VelvetSkin Renewing Scrub 50ml"/>
    <x v="7"/>
    <n v="100"/>
    <n v="15.649999999999999"/>
    <n v="1564.9999999999998"/>
    <n v="6.2"/>
    <n v="620"/>
    <n v="9.4499999999999993"/>
    <n v="944.99999999999977"/>
    <n v="0.60383386581469645"/>
    <s v="C0110"/>
    <s v="Cordelia Cassidy"/>
    <s v="Jessica Foster"/>
    <x v="2"/>
    <x v="20"/>
    <s v="Nome"/>
    <x v="0"/>
    <x v="1"/>
    <x v="10"/>
    <n v="8"/>
    <x v="44"/>
  </r>
  <r>
    <x v="483"/>
    <n v="61867"/>
    <x v="17"/>
    <x v="17"/>
    <s v="LuminousGlow Tinted Sunscreen 30ml"/>
    <x v="3"/>
    <n v="100"/>
    <n v="9.6000000000000014"/>
    <n v="960.00000000000011"/>
    <n v="3.8"/>
    <n v="380"/>
    <n v="5.8000000000000016"/>
    <n v="580.00000000000011"/>
    <n v="0.60416666666666674"/>
    <s v="C0053"/>
    <s v="QuantumPulse Systems"/>
    <s v="Samantha Mitchell"/>
    <x v="4"/>
    <x v="17"/>
    <s v="Cleveland"/>
    <x v="3"/>
    <x v="1"/>
    <x v="10"/>
    <n v="8"/>
    <x v="44"/>
  </r>
  <r>
    <x v="483"/>
    <n v="61868"/>
    <x v="16"/>
    <x v="16"/>
    <s v="FreshWipe Cleansing Towelettes  80s"/>
    <x v="6"/>
    <n v="150"/>
    <n v="14.55"/>
    <n v="2182.5"/>
    <n v="6.55"/>
    <n v="982.5"/>
    <n v="8"/>
    <n v="1200"/>
    <n v="0.54982817869415812"/>
    <s v="C0097"/>
    <s v="Leander Wilde"/>
    <s v="Lauren King"/>
    <x v="4"/>
    <x v="11"/>
    <s v="Rapid City"/>
    <x v="3"/>
    <x v="1"/>
    <x v="10"/>
    <n v="8"/>
    <x v="44"/>
  </r>
  <r>
    <x v="483"/>
    <n v="61869"/>
    <x v="4"/>
    <x v="4"/>
    <s v="HydraBloom Hydrating Moisturizer 50ml"/>
    <x v="0"/>
    <n v="200"/>
    <n v="14.95"/>
    <n v="2990"/>
    <n v="4.45"/>
    <n v="890"/>
    <n v="10.5"/>
    <n v="2100"/>
    <n v="0.7023411371237458"/>
    <s v="C0014"/>
    <s v="Stellar Dynamo Corp."/>
    <s v="Olivia Harrison"/>
    <x v="3"/>
    <x v="14"/>
    <s v="Richmond"/>
    <x v="2"/>
    <x v="1"/>
    <x v="10"/>
    <n v="8"/>
    <x v="44"/>
  </r>
  <r>
    <x v="483"/>
    <n v="61870"/>
    <x v="6"/>
    <x v="6"/>
    <s v="CrystalClear Hyaluronic Boost 15ml"/>
    <x v="1"/>
    <n v="150"/>
    <n v="14.75"/>
    <n v="2212.5"/>
    <n v="5.45"/>
    <n v="817.5"/>
    <n v="9.3000000000000007"/>
    <n v="1395"/>
    <n v="0.63050847457627124"/>
    <s v="C0168"/>
    <s v="Rowan Calloway"/>
    <s v="Matthew Walker"/>
    <x v="1"/>
    <x v="23"/>
    <s v="Augusta"/>
    <x v="2"/>
    <x v="1"/>
    <x v="10"/>
    <n v="8"/>
    <x v="44"/>
  </r>
  <r>
    <x v="483"/>
    <n v="61871"/>
    <x v="3"/>
    <x v="3"/>
    <s v="RadiantGlow Gel Cleanser 200ml"/>
    <x v="2"/>
    <n v="50"/>
    <n v="20.350000000000001"/>
    <n v="1017.5000000000001"/>
    <n v="7.75"/>
    <n v="387.5"/>
    <n v="12.600000000000001"/>
    <n v="630.00000000000011"/>
    <n v="0.61916461916461918"/>
    <s v="C0089"/>
    <s v="TerraFusion Group"/>
    <s v="Andrew Parker"/>
    <x v="3"/>
    <x v="36"/>
    <s v="Montpelier"/>
    <x v="1"/>
    <x v="1"/>
    <x v="10"/>
    <n v="8"/>
    <x v="44"/>
  </r>
  <r>
    <x v="483"/>
    <n v="61872"/>
    <x v="1"/>
    <x v="1"/>
    <s v="VitaGlow Brightening Serum 30ml"/>
    <x v="1"/>
    <n v="100"/>
    <n v="22.1"/>
    <n v="2210"/>
    <n v="7.6"/>
    <n v="760"/>
    <n v="14.500000000000002"/>
    <n v="1450"/>
    <n v="0.65610859728506787"/>
    <s v="C0024"/>
    <s v="Moonlight Grace Essentials"/>
    <s v="Jessica Foster"/>
    <x v="2"/>
    <x v="20"/>
    <s v="Nome"/>
    <x v="0"/>
    <x v="1"/>
    <x v="10"/>
    <n v="8"/>
    <x v="44"/>
  </r>
  <r>
    <x v="483"/>
    <n v="61873"/>
    <x v="10"/>
    <x v="10"/>
    <s v="LuminousGlow Tinted Sunscreen 50ml"/>
    <x v="3"/>
    <n v="150"/>
    <n v="16.95"/>
    <n v="2542.5"/>
    <n v="5.2"/>
    <n v="780"/>
    <n v="11.75"/>
    <n v="1762.5"/>
    <n v="0.69321533923303835"/>
    <s v="C0146"/>
    <s v="StarryLux Beauty Co."/>
    <s v="Jennifer Adams"/>
    <x v="1"/>
    <x v="10"/>
    <s v="Amarillo"/>
    <x v="2"/>
    <x v="1"/>
    <x v="10"/>
    <n v="8"/>
    <x v="44"/>
  </r>
  <r>
    <x v="483"/>
    <n v="61874"/>
    <x v="20"/>
    <x v="20"/>
    <s v="VelvetSkin Renewing Scrub 100ml"/>
    <x v="7"/>
    <n v="50"/>
    <n v="20.849999999999998"/>
    <n v="1042.5"/>
    <n v="8.1999999999999993"/>
    <n v="410"/>
    <n v="12.649999999999999"/>
    <n v="632.5"/>
    <n v="0.60671462829736211"/>
    <s v="C0011"/>
    <s v="Celestial Silk Luxe Skincare"/>
    <s v="Joseph Simmons"/>
    <x v="4"/>
    <x v="19"/>
    <s v="Minneapolis"/>
    <x v="3"/>
    <x v="1"/>
    <x v="10"/>
    <n v="8"/>
    <x v="44"/>
  </r>
  <r>
    <x v="483"/>
    <n v="61875"/>
    <x v="11"/>
    <x v="11"/>
    <s v="ClearSkies UV Defense SPF 30 100ml"/>
    <x v="3"/>
    <n v="150"/>
    <n v="32.549999999999997"/>
    <n v="4882.5"/>
    <n v="11.25"/>
    <n v="1687.5"/>
    <n v="21.299999999999997"/>
    <n v="3195"/>
    <n v="0.65437788018433185"/>
    <s v="C0085"/>
    <s v="VelvetDusk Beauty"/>
    <s v="Samuel Moore"/>
    <x v="0"/>
    <x v="0"/>
    <s v="Taos"/>
    <x v="0"/>
    <x v="1"/>
    <x v="10"/>
    <n v="8"/>
    <x v="44"/>
  </r>
  <r>
    <x v="483"/>
    <n v="61876"/>
    <x v="25"/>
    <x v="25"/>
    <s v="PureFoam Renewing Cleanser 100ml"/>
    <x v="2"/>
    <n v="50"/>
    <n v="12.45"/>
    <n v="622.5"/>
    <n v="5.2"/>
    <n v="260"/>
    <n v="7.2499999999999991"/>
    <n v="362.5"/>
    <n v="0.58232931726907633"/>
    <s v="C0044"/>
    <s v="OpulentElixir Beauty"/>
    <s v="David Carter"/>
    <x v="1"/>
    <x v="2"/>
    <s v="Syracuse"/>
    <x v="1"/>
    <x v="1"/>
    <x v="10"/>
    <n v="8"/>
    <x v="44"/>
  </r>
  <r>
    <x v="483"/>
    <n v="61877"/>
    <x v="4"/>
    <x v="4"/>
    <s v="HydraBloom Hydrating Moisturizer 50ml"/>
    <x v="0"/>
    <n v="50"/>
    <n v="14.95"/>
    <n v="747.5"/>
    <n v="4.45"/>
    <n v="222.5"/>
    <n v="10.5"/>
    <n v="525"/>
    <n v="0.7023411371237458"/>
    <s v="C0119"/>
    <s v="RadiantNectar Cosmetix"/>
    <s v="Andrew Parker"/>
    <x v="3"/>
    <x v="48"/>
    <s v="Manchester"/>
    <x v="1"/>
    <x v="1"/>
    <x v="10"/>
    <n v="8"/>
    <x v="44"/>
  </r>
  <r>
    <x v="484"/>
    <n v="61878"/>
    <x v="37"/>
    <x v="37"/>
    <s v="SunGuard Shield SPF 50+ 100ml"/>
    <x v="3"/>
    <n v="100"/>
    <n v="24.75"/>
    <n v="2475"/>
    <n v="7.75"/>
    <n v="775"/>
    <n v="17"/>
    <n v="1700"/>
    <n v="0.68686868686868685"/>
    <s v="C0069"/>
    <s v="RadiantElixir Skincare"/>
    <s v="Olivia Harrison"/>
    <x v="3"/>
    <x v="39"/>
    <s v="Wilmington"/>
    <x v="2"/>
    <x v="1"/>
    <x v="10"/>
    <n v="9"/>
    <x v="44"/>
  </r>
  <r>
    <x v="484"/>
    <n v="61879"/>
    <x v="30"/>
    <x v="30"/>
    <s v="PurePurge Micellar Cleansing Water 200ml"/>
    <x v="6"/>
    <n v="150"/>
    <n v="18.45"/>
    <n v="2767.5"/>
    <n v="7.75"/>
    <n v="1162.5"/>
    <n v="10.7"/>
    <n v="1605"/>
    <n v="0.57994579945799463"/>
    <s v="C0018"/>
    <s v="Lucian Kingsley"/>
    <s v="Lauren King"/>
    <x v="4"/>
    <x v="11"/>
    <s v="Sioux Falls"/>
    <x v="3"/>
    <x v="1"/>
    <x v="10"/>
    <n v="9"/>
    <x v="44"/>
  </r>
  <r>
    <x v="484"/>
    <n v="61880"/>
    <x v="34"/>
    <x v="34"/>
    <s v="HydraBloom Hydrating Moisturizer 30ml"/>
    <x v="0"/>
    <n v="50"/>
    <n v="8.1"/>
    <n v="405"/>
    <n v="3.3"/>
    <n v="165"/>
    <n v="4.8"/>
    <n v="240"/>
    <n v="0.59259259259259256"/>
    <s v="C0134"/>
    <s v="EtherealHarbor Skincare"/>
    <s v="Victoria Reed"/>
    <x v="2"/>
    <x v="24"/>
    <s v="Spokane"/>
    <x v="0"/>
    <x v="1"/>
    <x v="10"/>
    <n v="9"/>
    <x v="44"/>
  </r>
  <r>
    <x v="484"/>
    <n v="61881"/>
    <x v="42"/>
    <x v="42"/>
    <s v="AquaFresh Hydrating Toner 200ml"/>
    <x v="4"/>
    <n v="200"/>
    <n v="19.600000000000001"/>
    <n v="3920.0000000000005"/>
    <n v="6.6"/>
    <n v="1320"/>
    <n v="13.000000000000002"/>
    <n v="2600.0000000000005"/>
    <n v="0.66326530612244905"/>
    <s v="C0073"/>
    <s v="Atlas Kingsley"/>
    <s v="David Carter"/>
    <x v="1"/>
    <x v="2"/>
    <s v="Rochester"/>
    <x v="1"/>
    <x v="1"/>
    <x v="10"/>
    <n v="9"/>
    <x v="44"/>
  </r>
  <r>
    <x v="484"/>
    <n v="61882"/>
    <x v="21"/>
    <x v="21"/>
    <s v="RadiantGlow Gel Cleanser 100ml"/>
    <x v="2"/>
    <n v="200"/>
    <n v="12.25"/>
    <n v="2450"/>
    <n v="4.45"/>
    <n v="890"/>
    <n v="7.8"/>
    <n v="1560"/>
    <n v="0.63673469387755099"/>
    <s v="C0029"/>
    <s v="OpulentSilk Beauty"/>
    <s v="Samantha Mitchell"/>
    <x v="4"/>
    <x v="15"/>
    <s v="Louisville"/>
    <x v="2"/>
    <x v="1"/>
    <x v="10"/>
    <n v="9"/>
    <x v="44"/>
  </r>
  <r>
    <x v="484"/>
    <n v="61883"/>
    <x v="8"/>
    <x v="8"/>
    <s v="CrystalClear Hyaluronic Boost 30ml"/>
    <x v="1"/>
    <n v="150"/>
    <n v="19.100000000000001"/>
    <n v="2865"/>
    <n v="6.6"/>
    <n v="990"/>
    <n v="12.500000000000002"/>
    <n v="1875"/>
    <n v="0.65445026178010468"/>
    <s v="C0154"/>
    <s v="AuroraMist Essentials"/>
    <s v="Victoria Reed"/>
    <x v="2"/>
    <x v="4"/>
    <s v="Bend"/>
    <x v="0"/>
    <x v="1"/>
    <x v="10"/>
    <n v="9"/>
    <x v="44"/>
  </r>
  <r>
    <x v="484"/>
    <n v="61884"/>
    <x v="28"/>
    <x v="28"/>
    <s v="GlowRevive Detox Clay Mask 50g"/>
    <x v="5"/>
    <n v="150"/>
    <n v="11.35"/>
    <n v="1702.5"/>
    <n v="5.2"/>
    <n v="780"/>
    <n v="6.1499999999999995"/>
    <n v="922.5"/>
    <n v="0.54185022026431717"/>
    <s v="C0007"/>
    <s v="Orion Sterling"/>
    <s v="Jessica Foster"/>
    <x v="2"/>
    <x v="20"/>
    <s v="Anchorage"/>
    <x v="0"/>
    <x v="1"/>
    <x v="10"/>
    <n v="9"/>
    <x v="44"/>
  </r>
  <r>
    <x v="484"/>
    <n v="61885"/>
    <x v="3"/>
    <x v="3"/>
    <s v="RadiantGlow Gel Cleanser 200ml"/>
    <x v="2"/>
    <n v="50"/>
    <n v="20.350000000000001"/>
    <n v="1017.5000000000001"/>
    <n v="7.75"/>
    <n v="387.5"/>
    <n v="12.600000000000001"/>
    <n v="630.00000000000011"/>
    <n v="0.61916461916461918"/>
    <s v="C0112"/>
    <s v="Zara Winters"/>
    <s v="Olivia Harrison"/>
    <x v="3"/>
    <x v="14"/>
    <s v="Norfolk"/>
    <x v="2"/>
    <x v="1"/>
    <x v="10"/>
    <n v="9"/>
    <x v="44"/>
  </r>
  <r>
    <x v="484"/>
    <n v="61886"/>
    <x v="33"/>
    <x v="33"/>
    <s v="GlowRevive Detox Clay Mask 100g"/>
    <x v="5"/>
    <n v="150"/>
    <n v="18.95"/>
    <n v="2842.5"/>
    <n v="8.1999999999999993"/>
    <n v="1230"/>
    <n v="10.75"/>
    <n v="1612.5"/>
    <n v="0.56728232189973615"/>
    <s v="C0059"/>
    <s v="Eamon Kingsley"/>
    <s v="James Edwards"/>
    <x v="3"/>
    <x v="37"/>
    <s v="Newark"/>
    <x v="1"/>
    <x v="1"/>
    <x v="10"/>
    <n v="9"/>
    <x v="44"/>
  </r>
  <r>
    <x v="484"/>
    <n v="61887"/>
    <x v="2"/>
    <x v="2"/>
    <s v="TimelessElixir Anti-Wrinkle Serum 30m"/>
    <x v="1"/>
    <n v="50"/>
    <n v="25.3"/>
    <n v="1265"/>
    <n v="9.4"/>
    <n v="470"/>
    <n v="15.9"/>
    <n v="795"/>
    <n v="0.62845849802371545"/>
    <s v="C0140"/>
    <s v="SilverHarbor Technologies"/>
    <s v="Ava Franklin"/>
    <x v="1"/>
    <x v="26"/>
    <s v="Mobile"/>
    <x v="2"/>
    <x v="1"/>
    <x v="10"/>
    <n v="9"/>
    <x v="44"/>
  </r>
  <r>
    <x v="484"/>
    <n v="61888"/>
    <x v="51"/>
    <x v="51"/>
    <s v="SunGuard Shield SPF 50+ 30ml"/>
    <x v="3"/>
    <n v="100"/>
    <n v="9.9"/>
    <n v="990"/>
    <n v="3.3"/>
    <n v="330"/>
    <n v="6.6000000000000005"/>
    <n v="660"/>
    <n v="0.66666666666666663"/>
    <s v="C0038"/>
    <s v="StarryGrace Luxe Skincare"/>
    <s v="Olivia Harrison"/>
    <x v="3"/>
    <x v="7"/>
    <s v="Baltimore"/>
    <x v="2"/>
    <x v="1"/>
    <x v="10"/>
    <n v="9"/>
    <x v="44"/>
  </r>
  <r>
    <x v="484"/>
    <n v="61889"/>
    <x v="23"/>
    <x v="23"/>
    <s v="RadiantGlow Gel Cleanser 50ml"/>
    <x v="2"/>
    <n v="100"/>
    <n v="4.7"/>
    <n v="470"/>
    <n v="2.2999999999999998"/>
    <n v="230"/>
    <n v="2.4000000000000004"/>
    <n v="240"/>
    <n v="0.51063829787234039"/>
    <s v="C0111"/>
    <s v="CelestialHarmony Essentials"/>
    <s v="Matthew Walker"/>
    <x v="1"/>
    <x v="40"/>
    <s v="Memphis"/>
    <x v="2"/>
    <x v="1"/>
    <x v="10"/>
    <n v="9"/>
    <x v="44"/>
  </r>
  <r>
    <x v="484"/>
    <n v="61890"/>
    <x v="12"/>
    <x v="12"/>
    <s v="PorePurify Exfoliating Tonic 150ml"/>
    <x v="4"/>
    <n v="50"/>
    <n v="15.95"/>
    <n v="797.5"/>
    <n v="5.2"/>
    <n v="260"/>
    <n v="10.75"/>
    <n v="537.5"/>
    <n v="0.6739811912225705"/>
    <s v="C0075"/>
    <s v="Ignatius Flynn"/>
    <s v="Samuel Moore"/>
    <x v="0"/>
    <x v="1"/>
    <s v="Flagstaff"/>
    <x v="0"/>
    <x v="1"/>
    <x v="10"/>
    <n v="9"/>
    <x v="44"/>
  </r>
  <r>
    <x v="485"/>
    <n v="61891"/>
    <x v="1"/>
    <x v="1"/>
    <s v="VitaGlow Brightening Serum 30ml"/>
    <x v="1"/>
    <n v="50"/>
    <n v="22.1"/>
    <n v="1105"/>
    <n v="7.6"/>
    <n v="380"/>
    <n v="14.500000000000002"/>
    <n v="725"/>
    <n v="0.65610859728506787"/>
    <s v="C0026"/>
    <s v="Golden Aura Creations"/>
    <s v="Samuel Moore"/>
    <x v="0"/>
    <x v="0"/>
    <s v="Albuquerque"/>
    <x v="0"/>
    <x v="1"/>
    <x v="10"/>
    <n v="10"/>
    <x v="44"/>
  </r>
  <r>
    <x v="485"/>
    <n v="61892"/>
    <x v="16"/>
    <x v="16"/>
    <s v="FreshWipe Cleansing Towelettes  80s"/>
    <x v="6"/>
    <n v="200"/>
    <n v="14.55"/>
    <n v="2910"/>
    <n v="6.55"/>
    <n v="1310"/>
    <n v="8"/>
    <n v="1600"/>
    <n v="0.54982817869415812"/>
    <s v="C0172"/>
    <s v="DiamondMist Cosmetix"/>
    <s v="Mia Hughes"/>
    <x v="2"/>
    <x v="13"/>
    <s v="Santa Ana"/>
    <x v="0"/>
    <x v="1"/>
    <x v="10"/>
    <n v="10"/>
    <x v="44"/>
  </r>
  <r>
    <x v="485"/>
    <n v="61893"/>
    <x v="14"/>
    <x v="14"/>
    <s v="DewDrop Hydration Sheet Mask"/>
    <x v="5"/>
    <n v="100"/>
    <n v="17.350000000000001"/>
    <n v="1735.0000000000002"/>
    <n v="7.45"/>
    <n v="745"/>
    <n v="9.9000000000000021"/>
    <n v="990.00000000000023"/>
    <n v="0.57060518731988474"/>
    <s v="C0006"/>
    <s v="Maeve Kingsley"/>
    <s v="Christopher Green"/>
    <x v="0"/>
    <x v="21"/>
    <s v="Las Vegas"/>
    <x v="0"/>
    <x v="1"/>
    <x v="10"/>
    <n v="10"/>
    <x v="44"/>
  </r>
  <r>
    <x v="485"/>
    <n v="61894"/>
    <x v="1"/>
    <x v="1"/>
    <s v="VitaGlow Brightening Serum 30ml"/>
    <x v="1"/>
    <n v="200"/>
    <n v="22.1"/>
    <n v="4420"/>
    <n v="7.6"/>
    <n v="1520"/>
    <n v="14.500000000000002"/>
    <n v="2900"/>
    <n v="0.65610859728506787"/>
    <s v="C0152"/>
    <s v="Tamsin Harper"/>
    <s v="William Jenkins"/>
    <x v="3"/>
    <x v="6"/>
    <s v="Tallahassee"/>
    <x v="2"/>
    <x v="1"/>
    <x v="10"/>
    <n v="10"/>
    <x v="44"/>
  </r>
  <r>
    <x v="485"/>
    <n v="61895"/>
    <x v="8"/>
    <x v="8"/>
    <s v="CrystalClear Hyaluronic Boost 30ml"/>
    <x v="1"/>
    <n v="200"/>
    <n v="19.100000000000001"/>
    <n v="3820.0000000000005"/>
    <n v="6.6"/>
    <n v="1320"/>
    <n v="12.500000000000002"/>
    <n v="2500.0000000000005"/>
    <n v="0.65445026178010479"/>
    <s v="C0047"/>
    <s v="SilverWave Creations"/>
    <s v="Samuel Moore"/>
    <x v="0"/>
    <x v="0"/>
    <s v="Santa Fe"/>
    <x v="0"/>
    <x v="1"/>
    <x v="10"/>
    <n v="10"/>
    <x v="44"/>
  </r>
  <r>
    <x v="485"/>
    <n v="61896"/>
    <x v="28"/>
    <x v="28"/>
    <s v="GlowRevive Detox Clay Mask 50g"/>
    <x v="5"/>
    <n v="200"/>
    <n v="11.35"/>
    <n v="2270"/>
    <n v="5.2"/>
    <n v="1040"/>
    <n v="6.1499999999999995"/>
    <n v="1230"/>
    <n v="0.54185022026431717"/>
    <s v="C0123"/>
    <s v="TerraMist Incorporated"/>
    <s v="Jennifer Adams"/>
    <x v="1"/>
    <x v="10"/>
    <s v="Midland"/>
    <x v="2"/>
    <x v="1"/>
    <x v="10"/>
    <n v="10"/>
    <x v="44"/>
  </r>
  <r>
    <x v="485"/>
    <n v="61897"/>
    <x v="11"/>
    <x v="11"/>
    <s v="ClearSkies UV Defense SPF 30 100ml"/>
    <x v="3"/>
    <n v="350"/>
    <n v="32.549999999999997"/>
    <n v="11392.499999999998"/>
    <n v="11.25"/>
    <n v="3937.5"/>
    <n v="21.299999999999997"/>
    <n v="7454.9999999999982"/>
    <n v="0.65437788018433174"/>
    <s v="C0064"/>
    <s v="DiamondElegance Beauty"/>
    <s v="Jessica Foster"/>
    <x v="2"/>
    <x v="20"/>
    <s v="Kodiak"/>
    <x v="0"/>
    <x v="1"/>
    <x v="10"/>
    <n v="10"/>
    <x v="44"/>
  </r>
  <r>
    <x v="485"/>
    <n v="61898"/>
    <x v="0"/>
    <x v="0"/>
    <s v="HydraBloom Hydrating Moisturizer 100ml"/>
    <x v="0"/>
    <n v="50"/>
    <n v="24.85"/>
    <n v="1242.5"/>
    <n v="7.75"/>
    <n v="387.5"/>
    <n v="17.100000000000001"/>
    <n v="855"/>
    <n v="0.68812877263581484"/>
    <s v="C0136"/>
    <s v="SereneElixir Creations"/>
    <s v="Ashley Turner"/>
    <x v="2"/>
    <x v="13"/>
    <s v="Santa Clarita"/>
    <x v="0"/>
    <x v="1"/>
    <x v="10"/>
    <n v="10"/>
    <x v="44"/>
  </r>
  <r>
    <x v="485"/>
    <n v="61899"/>
    <x v="23"/>
    <x v="23"/>
    <s v="RadiantGlow Gel Cleanser 50ml"/>
    <x v="2"/>
    <n v="200"/>
    <n v="4.7"/>
    <n v="940"/>
    <n v="2.2999999999999998"/>
    <n v="460"/>
    <n v="2.4000000000000004"/>
    <n v="480"/>
    <n v="0.51063829787234039"/>
    <s v="C0031"/>
    <s v="StellarWings Incorporated"/>
    <s v="Matthew Walker"/>
    <x v="1"/>
    <x v="23"/>
    <s v="Atlanta"/>
    <x v="2"/>
    <x v="1"/>
    <x v="10"/>
    <n v="10"/>
    <x v="44"/>
  </r>
  <r>
    <x v="485"/>
    <n v="61900"/>
    <x v="16"/>
    <x v="16"/>
    <s v="FreshWipe Cleansing Towelettes  80s"/>
    <x v="6"/>
    <n v="100"/>
    <n v="14.55"/>
    <n v="1455"/>
    <n v="6.55"/>
    <n v="655"/>
    <n v="8"/>
    <n v="800"/>
    <n v="0.54982817869415812"/>
    <s v="C0082"/>
    <s v="OpulentFlair Beauty"/>
    <s v="Jennifer Adams"/>
    <x v="1"/>
    <x v="10"/>
    <s v="El Paso"/>
    <x v="2"/>
    <x v="1"/>
    <x v="10"/>
    <n v="10"/>
    <x v="44"/>
  </r>
  <r>
    <x v="486"/>
    <n v="61901"/>
    <x v="65"/>
    <x v="65"/>
    <s v="VelvetSkin Renewing Scrub 150ml"/>
    <x v="7"/>
    <n v="50"/>
    <n v="28.15"/>
    <n v="1407.5"/>
    <n v="12"/>
    <n v="600"/>
    <n v="16.149999999999999"/>
    <n v="807.5"/>
    <n v="0.57371225577264651"/>
    <s v="C0055"/>
    <s v="TimelessAura Luxe Skincare"/>
    <s v="Samantha Mitchell"/>
    <x v="4"/>
    <x v="32"/>
    <s v="Charleston"/>
    <x v="2"/>
    <x v="1"/>
    <x v="10"/>
    <n v="11"/>
    <x v="44"/>
  </r>
  <r>
    <x v="486"/>
    <n v="61902"/>
    <x v="17"/>
    <x v="17"/>
    <s v="LuminousGlow Tinted Sunscreen 30ml"/>
    <x v="3"/>
    <n v="100"/>
    <n v="9.6000000000000014"/>
    <n v="960.00000000000011"/>
    <n v="3.8"/>
    <n v="380"/>
    <n v="5.8000000000000016"/>
    <n v="580.00000000000011"/>
    <n v="0.60416666666666674"/>
    <s v="C0120"/>
    <s v="RadiantCrest Ventures"/>
    <s v="Ashley Turner"/>
    <x v="2"/>
    <x v="13"/>
    <s v="Anaheim"/>
    <x v="0"/>
    <x v="1"/>
    <x v="10"/>
    <n v="11"/>
    <x v="44"/>
  </r>
  <r>
    <x v="486"/>
    <n v="61903"/>
    <x v="6"/>
    <x v="6"/>
    <s v="CrystalClear Hyaluronic Boost 15ml"/>
    <x v="1"/>
    <n v="150"/>
    <n v="14.75"/>
    <n v="2212.5"/>
    <n v="5.45"/>
    <n v="817.5"/>
    <n v="9.3000000000000007"/>
    <n v="1395"/>
    <n v="0.63050847457627124"/>
    <s v="C0004"/>
    <s v="Enchanted Silk Creations"/>
    <s v="David Carter"/>
    <x v="1"/>
    <x v="2"/>
    <s v="New York City"/>
    <x v="1"/>
    <x v="1"/>
    <x v="10"/>
    <n v="11"/>
    <x v="44"/>
  </r>
  <r>
    <x v="486"/>
    <n v="61904"/>
    <x v="12"/>
    <x v="12"/>
    <s v="PorePurify Exfoliating Tonic 150ml"/>
    <x v="4"/>
    <n v="200"/>
    <n v="15.95"/>
    <n v="3190"/>
    <n v="5.2"/>
    <n v="1040"/>
    <n v="10.75"/>
    <n v="2150"/>
    <n v="0.6739811912225705"/>
    <s v="C0091"/>
    <s v="NovaWave Enterprises"/>
    <s v="Jennifer Adams"/>
    <x v="1"/>
    <x v="10"/>
    <s v="Lubbock"/>
    <x v="2"/>
    <x v="1"/>
    <x v="10"/>
    <n v="11"/>
    <x v="44"/>
  </r>
  <r>
    <x v="486"/>
    <n v="61905"/>
    <x v="45"/>
    <x v="45"/>
    <s v="CrystalClear Hyaluronic Boost 50ml"/>
    <x v="1"/>
    <n v="50"/>
    <n v="29.65"/>
    <n v="1482.5"/>
    <n v="10.75"/>
    <n v="537.5"/>
    <n v="18.899999999999999"/>
    <n v="945"/>
    <n v="0.63743676222596968"/>
    <s v="C0050"/>
    <s v="SolarLuxe Incorporated"/>
    <s v="Joseph Simmons"/>
    <x v="4"/>
    <x v="28"/>
    <s v="Fargo"/>
    <x v="3"/>
    <x v="1"/>
    <x v="10"/>
    <n v="11"/>
    <x v="44"/>
  </r>
  <r>
    <x v="486"/>
    <n v="61906"/>
    <x v="1"/>
    <x v="1"/>
    <s v="VitaGlow Brightening Serum 30ml"/>
    <x v="1"/>
    <n v="150"/>
    <n v="22.1"/>
    <n v="3315"/>
    <n v="7.6"/>
    <n v="1140"/>
    <n v="14.500000000000002"/>
    <n v="2175"/>
    <n v="0.65610859728506787"/>
    <s v="C0078"/>
    <s v="CosmoLink Incorporated"/>
    <s v="William Jenkins"/>
    <x v="3"/>
    <x v="6"/>
    <s v="Jacksonville"/>
    <x v="2"/>
    <x v="1"/>
    <x v="10"/>
    <n v="11"/>
    <x v="44"/>
  </r>
  <r>
    <x v="486"/>
    <n v="61907"/>
    <x v="10"/>
    <x v="10"/>
    <s v="LuminousGlow Tinted Sunscreen 50ml"/>
    <x v="3"/>
    <n v="250"/>
    <n v="16.95"/>
    <n v="4237.5"/>
    <n v="5.2"/>
    <n v="1300"/>
    <n v="11.75"/>
    <n v="2937.5"/>
    <n v="0.69321533923303835"/>
    <s v="C0037"/>
    <s v="PureWhisper Essentials"/>
    <s v="Lauren King"/>
    <x v="4"/>
    <x v="18"/>
    <s v="Des Moines"/>
    <x v="3"/>
    <x v="1"/>
    <x v="10"/>
    <n v="11"/>
    <x v="44"/>
  </r>
  <r>
    <x v="486"/>
    <n v="61908"/>
    <x v="12"/>
    <x v="12"/>
    <s v="PorePurify Exfoliating Tonic 150ml"/>
    <x v="4"/>
    <n v="200"/>
    <n v="15.95"/>
    <n v="3190"/>
    <n v="5.2"/>
    <n v="1040"/>
    <n v="10.75"/>
    <n v="2150"/>
    <n v="0.6739811912225705"/>
    <s v="C0144"/>
    <s v="VelvetBloom Beauty"/>
    <s v="Emily Clarke"/>
    <x v="3"/>
    <x v="29"/>
    <s v="Raleigh"/>
    <x v="2"/>
    <x v="1"/>
    <x v="10"/>
    <n v="11"/>
    <x v="44"/>
  </r>
  <r>
    <x v="486"/>
    <n v="61909"/>
    <x v="25"/>
    <x v="25"/>
    <s v="PureFoam Renewing Cleanser 100ml"/>
    <x v="2"/>
    <n v="100"/>
    <n v="12.45"/>
    <n v="1245"/>
    <n v="5.2"/>
    <n v="520"/>
    <n v="7.2499999999999991"/>
    <n v="725"/>
    <n v="0.58232931726907633"/>
    <s v="C0012"/>
    <s v="Radiant Craft Incorporated"/>
    <s v="Samuel Moore"/>
    <x v="0"/>
    <x v="1"/>
    <s v="Phoenix"/>
    <x v="0"/>
    <x v="1"/>
    <x v="10"/>
    <n v="11"/>
    <x v="44"/>
  </r>
  <r>
    <x v="486"/>
    <n v="61910"/>
    <x v="8"/>
    <x v="8"/>
    <s v="CrystalClear Hyaluronic Boost 30ml"/>
    <x v="1"/>
    <n v="50"/>
    <n v="19.100000000000001"/>
    <n v="955.00000000000011"/>
    <n v="6.6"/>
    <n v="330"/>
    <n v="12.500000000000002"/>
    <n v="625.00000000000011"/>
    <n v="0.65445026178010479"/>
    <s v="C0096"/>
    <s v="DivinePearl Skincare"/>
    <s v="Christopher Green"/>
    <x v="0"/>
    <x v="35"/>
    <s v="Provo"/>
    <x v="0"/>
    <x v="1"/>
    <x v="10"/>
    <n v="11"/>
    <x v="44"/>
  </r>
  <r>
    <x v="486"/>
    <n v="61911"/>
    <x v="12"/>
    <x v="12"/>
    <s v="PorePurify Exfoliating Tonic 150ml"/>
    <x v="4"/>
    <n v="200"/>
    <n v="15.95"/>
    <n v="3190"/>
    <n v="5.2"/>
    <n v="1040"/>
    <n v="10.75"/>
    <n v="2150"/>
    <n v="0.6739811912225705"/>
    <s v="C0066"/>
    <s v="MoonlitBloom Creations"/>
    <s v="Daniel Nelson"/>
    <x v="0"/>
    <x v="3"/>
    <s v="Gillette"/>
    <x v="0"/>
    <x v="1"/>
    <x v="10"/>
    <n v="11"/>
    <x v="44"/>
  </r>
  <r>
    <x v="486"/>
    <n v="61912"/>
    <x v="11"/>
    <x v="11"/>
    <s v="ClearSkies UV Defense SPF 30 100ml"/>
    <x v="3"/>
    <n v="50"/>
    <n v="32.549999999999997"/>
    <n v="1627.4999999999998"/>
    <n v="11.25"/>
    <n v="562.5"/>
    <n v="21.299999999999997"/>
    <n v="1064.9999999999998"/>
    <n v="0.65437788018433174"/>
    <s v="C0023"/>
    <s v="Rosy Hue Beauty"/>
    <s v="Benjamin Ingram"/>
    <x v="0"/>
    <x v="22"/>
    <s v="Boise"/>
    <x v="0"/>
    <x v="1"/>
    <x v="10"/>
    <n v="11"/>
    <x v="44"/>
  </r>
  <r>
    <x v="487"/>
    <n v="61913"/>
    <x v="20"/>
    <x v="20"/>
    <s v="VelvetSkin Renewing Scrub 100ml"/>
    <x v="7"/>
    <n v="150"/>
    <n v="20.849999999999998"/>
    <n v="3127.4999999999995"/>
    <n v="8.1999999999999993"/>
    <n v="1230"/>
    <n v="12.649999999999999"/>
    <n v="1897.4999999999995"/>
    <n v="0.606714628297362"/>
    <s v="C0100"/>
    <s v="AquaPulse Creations"/>
    <s v="Samantha Mitchell"/>
    <x v="4"/>
    <x v="17"/>
    <s v="Toledo"/>
    <x v="3"/>
    <x v="1"/>
    <x v="10"/>
    <n v="12"/>
    <x v="45"/>
  </r>
  <r>
    <x v="487"/>
    <n v="61914"/>
    <x v="14"/>
    <x v="14"/>
    <s v="DewDrop Hydration Sheet Mask"/>
    <x v="5"/>
    <n v="200"/>
    <n v="17.350000000000001"/>
    <n v="3470.0000000000005"/>
    <n v="7.45"/>
    <n v="1490"/>
    <n v="9.9000000000000021"/>
    <n v="1980.0000000000005"/>
    <n v="0.57060518731988474"/>
    <s v="C0015"/>
    <s v="Octavia Grey"/>
    <s v="Benjamin Lawson"/>
    <x v="1"/>
    <x v="8"/>
    <s v="St. Louis"/>
    <x v="3"/>
    <x v="1"/>
    <x v="10"/>
    <n v="12"/>
    <x v="45"/>
  </r>
  <r>
    <x v="487"/>
    <n v="61915"/>
    <x v="37"/>
    <x v="37"/>
    <s v="SunGuard Shield SPF 50+ 100ml"/>
    <x v="3"/>
    <n v="150"/>
    <n v="24.75"/>
    <n v="3712.5"/>
    <n v="7.75"/>
    <n v="1162.5"/>
    <n v="17"/>
    <n v="2550"/>
    <n v="0.68686868686868685"/>
    <s v="C0141"/>
    <s v="FusionQuest Incorporated"/>
    <s v="William Jenkins"/>
    <x v="3"/>
    <x v="6"/>
    <s v="St. Petersburg"/>
    <x v="2"/>
    <x v="1"/>
    <x v="10"/>
    <n v="12"/>
    <x v="45"/>
  </r>
  <r>
    <x v="487"/>
    <n v="61916"/>
    <x v="25"/>
    <x v="25"/>
    <s v="PureFoam Renewing Cleanser 100ml"/>
    <x v="2"/>
    <n v="150"/>
    <n v="12.45"/>
    <n v="1867.5"/>
    <n v="5.2"/>
    <n v="780"/>
    <n v="7.2499999999999991"/>
    <n v="1087.5"/>
    <n v="0.58232931726907633"/>
    <s v="C0041"/>
    <s v="Cassiopeia Dawson"/>
    <s v="Benjamin Lawson"/>
    <x v="1"/>
    <x v="5"/>
    <s v="Oklahoma City"/>
    <x v="2"/>
    <x v="1"/>
    <x v="10"/>
    <n v="12"/>
    <x v="45"/>
  </r>
  <r>
    <x v="487"/>
    <n v="61917"/>
    <x v="21"/>
    <x v="21"/>
    <s v="RadiantGlow Gel Cleanser 100ml"/>
    <x v="2"/>
    <n v="150"/>
    <n v="12.25"/>
    <n v="1837.5"/>
    <n v="4.45"/>
    <n v="667.5"/>
    <n v="7.8"/>
    <n v="1170"/>
    <n v="0.63673469387755099"/>
    <s v="C0130"/>
    <s v="BlueSphere Technologies"/>
    <s v="Mia Hughes"/>
    <x v="2"/>
    <x v="13"/>
    <s v="Bakersfield"/>
    <x v="0"/>
    <x v="1"/>
    <x v="10"/>
    <n v="12"/>
    <x v="45"/>
  </r>
  <r>
    <x v="487"/>
    <n v="61918"/>
    <x v="38"/>
    <x v="38"/>
    <s v="CrystalGlow Gentle Exfoliator 100ml"/>
    <x v="7"/>
    <n v="100"/>
    <n v="19.95"/>
    <n v="1995"/>
    <n v="7.45"/>
    <n v="745"/>
    <n v="12.5"/>
    <n v="1250"/>
    <n v="0.62656641604010022"/>
    <s v="C0072"/>
    <s v="BlossomLuxe Essentials"/>
    <s v="James Edwards"/>
    <x v="3"/>
    <x v="43"/>
    <s v="Philadelphia"/>
    <x v="1"/>
    <x v="1"/>
    <x v="10"/>
    <n v="12"/>
    <x v="45"/>
  </r>
  <r>
    <x v="487"/>
    <n v="61919"/>
    <x v="38"/>
    <x v="38"/>
    <s v="CrystalGlow Gentle Exfoliator 100ml"/>
    <x v="7"/>
    <n v="100"/>
    <n v="19.95"/>
    <n v="1995"/>
    <n v="7.45"/>
    <n v="745"/>
    <n v="12.5"/>
    <n v="1250"/>
    <n v="0.62656641604010022"/>
    <s v="C0016"/>
    <s v="Griffin Maddox"/>
    <s v="Rachel Owens"/>
    <x v="4"/>
    <x v="16"/>
    <s v="Chicago"/>
    <x v="3"/>
    <x v="1"/>
    <x v="10"/>
    <n v="12"/>
    <x v="45"/>
  </r>
  <r>
    <x v="487"/>
    <n v="61920"/>
    <x v="3"/>
    <x v="3"/>
    <s v="RadiantGlow Gel Cleanser 200ml"/>
    <x v="2"/>
    <n v="50"/>
    <n v="20.350000000000001"/>
    <n v="1017.5000000000001"/>
    <n v="7.75"/>
    <n v="387.5"/>
    <n v="12.600000000000001"/>
    <n v="630.00000000000011"/>
    <n v="0.61916461916461918"/>
    <s v="C0128"/>
    <s v="SolarFlare Ventures"/>
    <s v="Matthew Walker"/>
    <x v="1"/>
    <x v="23"/>
    <s v="Augusta"/>
    <x v="2"/>
    <x v="1"/>
    <x v="10"/>
    <n v="12"/>
    <x v="45"/>
  </r>
  <r>
    <x v="487"/>
    <n v="61921"/>
    <x v="65"/>
    <x v="65"/>
    <s v="VelvetSkin Renewing Scrub 150ml"/>
    <x v="7"/>
    <n v="100"/>
    <n v="28.15"/>
    <n v="2815"/>
    <n v="12"/>
    <n v="1200"/>
    <n v="16.149999999999999"/>
    <n v="1615"/>
    <n v="0.57371225577264651"/>
    <s v="C0057"/>
    <s v="Phineas Dawson"/>
    <s v="Nicholas Coleman"/>
    <x v="4"/>
    <x v="34"/>
    <s v="Indianapolis"/>
    <x v="3"/>
    <x v="1"/>
    <x v="10"/>
    <n v="12"/>
    <x v="45"/>
  </r>
  <r>
    <x v="487"/>
    <n v="61922"/>
    <x v="0"/>
    <x v="0"/>
    <s v="HydraBloom Hydrating Moisturizer 100ml"/>
    <x v="0"/>
    <n v="200"/>
    <n v="24.85"/>
    <n v="4970"/>
    <n v="7.75"/>
    <n v="1550"/>
    <n v="17.100000000000001"/>
    <n v="3420"/>
    <n v="0.68812877263581484"/>
    <s v="C0092"/>
    <s v="Lucius Flynn"/>
    <s v="Matthew Walker"/>
    <x v="1"/>
    <x v="23"/>
    <s v="Savannah"/>
    <x v="2"/>
    <x v="1"/>
    <x v="10"/>
    <n v="12"/>
    <x v="45"/>
  </r>
  <r>
    <x v="487"/>
    <n v="61923"/>
    <x v="4"/>
    <x v="4"/>
    <s v="HydraBloom Hydrating Moisturizer 50ml"/>
    <x v="0"/>
    <n v="150"/>
    <n v="14.95"/>
    <n v="2242.5"/>
    <n v="4.45"/>
    <n v="667.5"/>
    <n v="10.5"/>
    <n v="1575"/>
    <n v="0.7023411371237458"/>
    <s v="C0020"/>
    <s v="Lyric Davenport"/>
    <s v="Elizabeth Young"/>
    <x v="2"/>
    <x v="13"/>
    <s v="San Diego"/>
    <x v="0"/>
    <x v="1"/>
    <x v="10"/>
    <n v="12"/>
    <x v="45"/>
  </r>
  <r>
    <x v="487"/>
    <n v="61924"/>
    <x v="0"/>
    <x v="0"/>
    <s v="HydraBloom Hydrating Moisturizer 100ml"/>
    <x v="0"/>
    <n v="50"/>
    <n v="24.85"/>
    <n v="1242.5"/>
    <n v="7.75"/>
    <n v="387.5"/>
    <n v="17.100000000000001"/>
    <n v="855"/>
    <n v="0.68812877263581484"/>
    <s v="C0115"/>
    <s v="BlossomWhisper Cosmetics"/>
    <s v="Andrew Parker"/>
    <x v="3"/>
    <x v="46"/>
    <s v="Portland"/>
    <x v="1"/>
    <x v="1"/>
    <x v="10"/>
    <n v="12"/>
    <x v="45"/>
  </r>
  <r>
    <x v="487"/>
    <n v="61925"/>
    <x v="12"/>
    <x v="12"/>
    <s v="PorePurify Exfoliating Tonic 150ml"/>
    <x v="4"/>
    <n v="50"/>
    <n v="15.95"/>
    <n v="797.5"/>
    <n v="5.2"/>
    <n v="260"/>
    <n v="10.75"/>
    <n v="537.5"/>
    <n v="0.6739811912225705"/>
    <s v="C0005"/>
    <s v="Rylan Callahan"/>
    <s v="Michael Evans"/>
    <x v="1"/>
    <x v="10"/>
    <s v="Houston"/>
    <x v="2"/>
    <x v="1"/>
    <x v="10"/>
    <n v="12"/>
    <x v="45"/>
  </r>
  <r>
    <x v="488"/>
    <n v="61926"/>
    <x v="21"/>
    <x v="21"/>
    <s v="RadiantGlow Gel Cleanser 100ml"/>
    <x v="2"/>
    <n v="50"/>
    <n v="12.25"/>
    <n v="612.5"/>
    <n v="4.45"/>
    <n v="222.5"/>
    <n v="7.8"/>
    <n v="390"/>
    <n v="0.63673469387755099"/>
    <s v="C0161"/>
    <s v="AquaNova Corp."/>
    <s v="Matthew Walker"/>
    <x v="1"/>
    <x v="40"/>
    <s v="Knoxville"/>
    <x v="2"/>
    <x v="1"/>
    <x v="10"/>
    <n v="15"/>
    <x v="45"/>
  </r>
  <r>
    <x v="488"/>
    <n v="61927"/>
    <x v="59"/>
    <x v="59"/>
    <s v="PorePurify Exfoliating Tonic 200ml"/>
    <x v="4"/>
    <n v="150"/>
    <n v="21"/>
    <n v="3150"/>
    <n v="7.6"/>
    <n v="1140"/>
    <n v="13.4"/>
    <n v="2010"/>
    <n v="0.63809523809523805"/>
    <s v="C0068"/>
    <s v="IvoryRadiance Cosmetix"/>
    <s v="Olivia Harrison"/>
    <x v="3"/>
    <x v="7"/>
    <s v="Annapolis"/>
    <x v="2"/>
    <x v="1"/>
    <x v="10"/>
    <n v="15"/>
    <x v="45"/>
  </r>
  <r>
    <x v="488"/>
    <n v="61928"/>
    <x v="13"/>
    <x v="13"/>
    <s v="LuminousGlow Tinted Sunscreen 100ml"/>
    <x v="3"/>
    <n v="350"/>
    <n v="26.35"/>
    <n v="9222.5"/>
    <n v="9"/>
    <n v="3150"/>
    <n v="17.350000000000001"/>
    <n v="6072.5"/>
    <n v="0.65844402277039848"/>
    <s v="C0033"/>
    <s v="ZenithGrove Solutions"/>
    <s v="Ava Franklin"/>
    <x v="1"/>
    <x v="26"/>
    <s v="Birmingham"/>
    <x v="2"/>
    <x v="1"/>
    <x v="10"/>
    <n v="15"/>
    <x v="45"/>
  </r>
  <r>
    <x v="488"/>
    <n v="61929"/>
    <x v="38"/>
    <x v="38"/>
    <s v="CrystalGlow Gentle Exfoliator 100ml"/>
    <x v="7"/>
    <n v="50"/>
    <n v="19.95"/>
    <n v="997.5"/>
    <n v="7.45"/>
    <n v="372.5"/>
    <n v="12.5"/>
    <n v="625"/>
    <n v="0.62656641604010022"/>
    <s v="C0109"/>
    <s v="QuantumLink Corp."/>
    <s v="Victoria Reed"/>
    <x v="2"/>
    <x v="4"/>
    <s v="Eugene"/>
    <x v="0"/>
    <x v="1"/>
    <x v="10"/>
    <n v="15"/>
    <x v="45"/>
  </r>
  <r>
    <x v="488"/>
    <n v="61930"/>
    <x v="21"/>
    <x v="21"/>
    <s v="RadiantGlow Gel Cleanser 100ml"/>
    <x v="2"/>
    <n v="150"/>
    <n v="12.25"/>
    <n v="1837.5"/>
    <n v="4.45"/>
    <n v="667.5"/>
    <n v="7.8"/>
    <n v="1170"/>
    <n v="0.63673469387755099"/>
    <s v="C0021"/>
    <s v="Horizon Luxe Ventures"/>
    <s v="William Jenkins"/>
    <x v="3"/>
    <x v="6"/>
    <s v="Orlando"/>
    <x v="2"/>
    <x v="1"/>
    <x v="10"/>
    <n v="15"/>
    <x v="45"/>
  </r>
  <r>
    <x v="488"/>
    <n v="61931"/>
    <x v="0"/>
    <x v="0"/>
    <s v="HydraBloom Hydrating Moisturizer 100ml"/>
    <x v="0"/>
    <n v="50"/>
    <n v="24.85"/>
    <n v="1242.5"/>
    <n v="7.75"/>
    <n v="387.5"/>
    <n v="17.100000000000001"/>
    <n v="855"/>
    <n v="0.68812877263581484"/>
    <s v="C0141"/>
    <s v="FusionQuest Incorporated"/>
    <s v="William Jenkins"/>
    <x v="3"/>
    <x v="6"/>
    <s v="St. Petersburg"/>
    <x v="2"/>
    <x v="1"/>
    <x v="10"/>
    <n v="15"/>
    <x v="45"/>
  </r>
  <r>
    <x v="488"/>
    <n v="61932"/>
    <x v="23"/>
    <x v="23"/>
    <s v="RadiantGlow Gel Cleanser 50ml"/>
    <x v="2"/>
    <n v="150"/>
    <n v="4.7"/>
    <n v="705"/>
    <n v="2.2999999999999998"/>
    <n v="345"/>
    <n v="2.4000000000000004"/>
    <n v="360"/>
    <n v="0.51063829787234039"/>
    <s v="C0084"/>
    <s v="RadiantPetals Skincare"/>
    <s v="Joseph Simmons"/>
    <x v="4"/>
    <x v="28"/>
    <s v="Bismarck"/>
    <x v="3"/>
    <x v="1"/>
    <x v="10"/>
    <n v="15"/>
    <x v="45"/>
  </r>
  <r>
    <x v="488"/>
    <n v="61933"/>
    <x v="32"/>
    <x v="32"/>
    <s v="AquaFresh Hydrating Toner 150ml"/>
    <x v="4"/>
    <n v="200"/>
    <n v="14.95"/>
    <n v="2990"/>
    <n v="4.45"/>
    <n v="890"/>
    <n v="10.5"/>
    <n v="2100"/>
    <n v="0.7023411371237458"/>
    <s v="C0025"/>
    <s v="Eamon Nash"/>
    <s v="Samuel Moore"/>
    <x v="0"/>
    <x v="1"/>
    <s v="Tucson"/>
    <x v="0"/>
    <x v="1"/>
    <x v="10"/>
    <n v="15"/>
    <x v="45"/>
  </r>
  <r>
    <x v="488"/>
    <n v="61934"/>
    <x v="34"/>
    <x v="34"/>
    <s v="HydraBloom Hydrating Moisturizer 30ml"/>
    <x v="0"/>
    <n v="200"/>
    <n v="8.1"/>
    <n v="1620"/>
    <n v="3.3"/>
    <n v="660"/>
    <n v="4.8"/>
    <n v="960"/>
    <n v="0.59259259259259256"/>
    <s v="C0126"/>
    <s v="Seraphim Holloway"/>
    <s v="Olivia Harrison"/>
    <x v="3"/>
    <x v="39"/>
    <s v="Dover"/>
    <x v="2"/>
    <x v="1"/>
    <x v="10"/>
    <n v="15"/>
    <x v="45"/>
  </r>
  <r>
    <x v="488"/>
    <n v="61935"/>
    <x v="10"/>
    <x v="10"/>
    <s v="LuminousGlow Tinted Sunscreen 50ml"/>
    <x v="3"/>
    <n v="50"/>
    <n v="16.95"/>
    <n v="847.5"/>
    <n v="5.2"/>
    <n v="260"/>
    <n v="11.75"/>
    <n v="587.5"/>
    <n v="0.69321533923303835"/>
    <s v="C0068"/>
    <s v="IvoryRadiance Cosmetix"/>
    <s v="Olivia Harrison"/>
    <x v="3"/>
    <x v="7"/>
    <s v="Annapolis"/>
    <x v="2"/>
    <x v="1"/>
    <x v="10"/>
    <n v="15"/>
    <x v="45"/>
  </r>
  <r>
    <x v="488"/>
    <n v="61936"/>
    <x v="19"/>
    <x v="19"/>
    <s v="ClearSkies UV Defense SPF 30 30ml"/>
    <x v="3"/>
    <n v="300"/>
    <n v="11.299999999999999"/>
    <n v="3389.9999999999995"/>
    <n v="4.7"/>
    <n v="1410"/>
    <n v="6.5999999999999988"/>
    <n v="1979.9999999999995"/>
    <n v="0.5840707964601769"/>
    <s v="C0158"/>
    <s v="Octavia Quinn"/>
    <s v="Lauren King"/>
    <x v="4"/>
    <x v="18"/>
    <s v="Ames"/>
    <x v="3"/>
    <x v="1"/>
    <x v="10"/>
    <n v="15"/>
    <x v="45"/>
  </r>
  <r>
    <x v="488"/>
    <n v="61937"/>
    <x v="40"/>
    <x v="40"/>
    <s v="CalmBliss Soothing Toner 150ml"/>
    <x v="4"/>
    <n v="100"/>
    <n v="19.25"/>
    <n v="1925"/>
    <n v="6.55"/>
    <n v="655"/>
    <n v="12.7"/>
    <n v="1270"/>
    <n v="0.65974025974025974"/>
    <s v="C0083"/>
    <s v="CrystalAura Cosmetix"/>
    <s v="Emily Clarke"/>
    <x v="3"/>
    <x v="9"/>
    <s v="Columbia"/>
    <x v="2"/>
    <x v="1"/>
    <x v="10"/>
    <n v="15"/>
    <x v="45"/>
  </r>
  <r>
    <x v="489"/>
    <n v="61938"/>
    <x v="0"/>
    <x v="0"/>
    <s v="HydraBloom Hydrating Moisturizer 100ml"/>
    <x v="0"/>
    <n v="150"/>
    <n v="24.85"/>
    <n v="3727.5"/>
    <n v="7.75"/>
    <n v="1162.5"/>
    <n v="17.100000000000001"/>
    <n v="2565"/>
    <n v="0.68812877263581484"/>
    <s v="C0109"/>
    <s v="QuantumLink Corp."/>
    <s v="Victoria Reed"/>
    <x v="2"/>
    <x v="4"/>
    <s v="Eugene"/>
    <x v="0"/>
    <x v="1"/>
    <x v="10"/>
    <n v="16"/>
    <x v="45"/>
  </r>
  <r>
    <x v="489"/>
    <n v="61939"/>
    <x v="21"/>
    <x v="21"/>
    <s v="RadiantGlow Gel Cleanser 100ml"/>
    <x v="2"/>
    <n v="200"/>
    <n v="12.25"/>
    <n v="2450"/>
    <n v="4.45"/>
    <n v="890"/>
    <n v="7.8"/>
    <n v="1560"/>
    <n v="0.63673469387755099"/>
    <s v="C0027"/>
    <s v="PureHarbor Creations"/>
    <s v="Jennifer Adams"/>
    <x v="1"/>
    <x v="10"/>
    <s v="Austin"/>
    <x v="2"/>
    <x v="1"/>
    <x v="10"/>
    <n v="16"/>
    <x v="45"/>
  </r>
  <r>
    <x v="489"/>
    <n v="61940"/>
    <x v="4"/>
    <x v="4"/>
    <s v="HydraBloom Hydrating Moisturizer 50ml"/>
    <x v="0"/>
    <n v="150"/>
    <n v="14.95"/>
    <n v="2242.5"/>
    <n v="4.45"/>
    <n v="667.5"/>
    <n v="10.5"/>
    <n v="1575"/>
    <n v="0.7023411371237458"/>
    <s v="C0176"/>
    <s v="AzureDynamo Ventures"/>
    <s v="Ashley Turner"/>
    <x v="2"/>
    <x v="13"/>
    <s v="Santa Clarita"/>
    <x v="0"/>
    <x v="1"/>
    <x v="10"/>
    <n v="16"/>
    <x v="45"/>
  </r>
  <r>
    <x v="489"/>
    <n v="61941"/>
    <x v="36"/>
    <x v="36"/>
    <s v="CrystalGlow Gentle Exfoliator 50ml"/>
    <x v="7"/>
    <n v="50"/>
    <n v="14.15"/>
    <n v="707.5"/>
    <n v="5.45"/>
    <n v="272.5"/>
    <n v="8.6999999999999993"/>
    <n v="435"/>
    <n v="0.61484098939929333"/>
    <s v="C0051"/>
    <s v="InfinitiCraft Corp."/>
    <s v="William Jenkins"/>
    <x v="3"/>
    <x v="6"/>
    <s v="Tampa"/>
    <x v="2"/>
    <x v="1"/>
    <x v="10"/>
    <n v="16"/>
    <x v="45"/>
  </r>
  <r>
    <x v="489"/>
    <n v="61942"/>
    <x v="1"/>
    <x v="1"/>
    <s v="VitaGlow Brightening Serum 30ml"/>
    <x v="1"/>
    <n v="150"/>
    <n v="22.1"/>
    <n v="3315"/>
    <n v="7.6"/>
    <n v="1140"/>
    <n v="14.500000000000002"/>
    <n v="2175"/>
    <n v="0.65610859728506787"/>
    <s v="C0119"/>
    <s v="RadiantNectar Cosmetix"/>
    <s v="Andrew Parker"/>
    <x v="3"/>
    <x v="48"/>
    <s v="Manchester"/>
    <x v="1"/>
    <x v="1"/>
    <x v="10"/>
    <n v="16"/>
    <x v="45"/>
  </r>
  <r>
    <x v="489"/>
    <n v="61943"/>
    <x v="34"/>
    <x v="34"/>
    <s v="HydraBloom Hydrating Moisturizer 30ml"/>
    <x v="0"/>
    <n v="200"/>
    <n v="8.1"/>
    <n v="1620"/>
    <n v="3.3"/>
    <n v="660"/>
    <n v="4.8"/>
    <n v="960"/>
    <n v="0.59259259259259256"/>
    <s v="C0064"/>
    <s v="DiamondElegance Beauty"/>
    <s v="Jessica Foster"/>
    <x v="2"/>
    <x v="20"/>
    <s v="Kodiak"/>
    <x v="0"/>
    <x v="1"/>
    <x v="10"/>
    <n v="16"/>
    <x v="45"/>
  </r>
  <r>
    <x v="489"/>
    <n v="61944"/>
    <x v="35"/>
    <x v="35"/>
    <s v="DreamSoothe Overnight Mask 50g"/>
    <x v="5"/>
    <n v="50"/>
    <n v="14.25"/>
    <n v="712.5"/>
    <n v="6.55"/>
    <n v="327.5"/>
    <n v="7.7"/>
    <n v="385"/>
    <n v="0.54035087719298247"/>
    <s v="C0011"/>
    <s v="Celestial Silk Luxe Skincare"/>
    <s v="Joseph Simmons"/>
    <x v="4"/>
    <x v="19"/>
    <s v="Minneapolis"/>
    <x v="3"/>
    <x v="1"/>
    <x v="10"/>
    <n v="16"/>
    <x v="45"/>
  </r>
  <r>
    <x v="489"/>
    <n v="61945"/>
    <x v="10"/>
    <x v="10"/>
    <s v="LuminousGlow Tinted Sunscreen 50ml"/>
    <x v="3"/>
    <n v="50"/>
    <n v="16.95"/>
    <n v="847.5"/>
    <n v="5.2"/>
    <n v="260"/>
    <n v="11.75"/>
    <n v="587.5"/>
    <n v="0.69321533923303835"/>
    <s v="C0091"/>
    <s v="NovaWave Enterprises"/>
    <s v="Jennifer Adams"/>
    <x v="1"/>
    <x v="10"/>
    <s v="Lubbock"/>
    <x v="2"/>
    <x v="1"/>
    <x v="10"/>
    <n v="16"/>
    <x v="45"/>
  </r>
  <r>
    <x v="489"/>
    <n v="61946"/>
    <x v="1"/>
    <x v="1"/>
    <s v="VitaGlow Brightening Serum 30ml"/>
    <x v="1"/>
    <n v="150"/>
    <n v="22.1"/>
    <n v="3315"/>
    <n v="7.6"/>
    <n v="1140"/>
    <n v="14.500000000000002"/>
    <n v="2175"/>
    <n v="0.65610859728506787"/>
    <s v="C0034"/>
    <s v="Cassian Winters"/>
    <s v="David Carter"/>
    <x v="1"/>
    <x v="2"/>
    <s v="Albany"/>
    <x v="1"/>
    <x v="1"/>
    <x v="10"/>
    <n v="16"/>
    <x v="45"/>
  </r>
  <r>
    <x v="489"/>
    <n v="61947"/>
    <x v="23"/>
    <x v="23"/>
    <s v="RadiantGlow Gel Cleanser 50ml"/>
    <x v="2"/>
    <n v="100"/>
    <n v="4.7"/>
    <n v="470"/>
    <n v="2.2999999999999998"/>
    <n v="230"/>
    <n v="2.4000000000000004"/>
    <n v="240"/>
    <n v="0.51063829787234039"/>
    <s v="C0132"/>
    <s v="OpalNectar Beauty"/>
    <s v="Mia Hughes"/>
    <x v="2"/>
    <x v="13"/>
    <s v="Santa Ana"/>
    <x v="0"/>
    <x v="1"/>
    <x v="10"/>
    <n v="16"/>
    <x v="45"/>
  </r>
  <r>
    <x v="490"/>
    <n v="61948"/>
    <x v="14"/>
    <x v="14"/>
    <s v="DewDrop Hydration Sheet Mask"/>
    <x v="5"/>
    <n v="100"/>
    <n v="17.350000000000001"/>
    <n v="1735.0000000000002"/>
    <n v="7.45"/>
    <n v="745"/>
    <n v="9.9000000000000021"/>
    <n v="990.00000000000023"/>
    <n v="0.57060518731988474"/>
    <s v="C0076"/>
    <s v="ThunderWave Technologies"/>
    <s v="Andrew Parker"/>
    <x v="3"/>
    <x v="42"/>
    <s v="Boston"/>
    <x v="1"/>
    <x v="1"/>
    <x v="10"/>
    <n v="17"/>
    <x v="45"/>
  </r>
  <r>
    <x v="490"/>
    <n v="61949"/>
    <x v="0"/>
    <x v="0"/>
    <s v="HydraBloom Hydrating Moisturizer 100ml"/>
    <x v="0"/>
    <n v="100"/>
    <n v="24.85"/>
    <n v="2485"/>
    <n v="7.75"/>
    <n v="775"/>
    <n v="17.100000000000001"/>
    <n v="1710"/>
    <n v="0.68812877263581484"/>
    <s v="C0144"/>
    <s v="VelvetBloom Beauty"/>
    <s v="Emily Clarke"/>
    <x v="3"/>
    <x v="29"/>
    <s v="Raleigh"/>
    <x v="2"/>
    <x v="1"/>
    <x v="10"/>
    <n v="17"/>
    <x v="45"/>
  </r>
  <r>
    <x v="490"/>
    <n v="61950"/>
    <x v="8"/>
    <x v="8"/>
    <s v="CrystalClear Hyaluronic Boost 30ml"/>
    <x v="1"/>
    <n v="150"/>
    <n v="19.100000000000001"/>
    <n v="2865"/>
    <n v="6.6"/>
    <n v="990"/>
    <n v="12.500000000000002"/>
    <n v="1875"/>
    <n v="0.65445026178010468"/>
    <s v="C0017"/>
    <s v="Seraphina Hart"/>
    <s v="David Carter"/>
    <x v="1"/>
    <x v="2"/>
    <s v="Buffalo"/>
    <x v="1"/>
    <x v="1"/>
    <x v="10"/>
    <n v="17"/>
    <x v="45"/>
  </r>
  <r>
    <x v="490"/>
    <n v="61951"/>
    <x v="11"/>
    <x v="11"/>
    <s v="ClearSkies UV Defense SPF 30 100ml"/>
    <x v="3"/>
    <n v="100"/>
    <n v="32.549999999999997"/>
    <n v="3254.9999999999995"/>
    <n v="11.25"/>
    <n v="1125"/>
    <n v="21.299999999999997"/>
    <n v="2129.9999999999995"/>
    <n v="0.65437788018433174"/>
    <s v="C0105"/>
    <s v="TimelessBloom Luxe Skincare"/>
    <s v="Jennifer Adams"/>
    <x v="1"/>
    <x v="10"/>
    <s v="Corpus Christi"/>
    <x v="2"/>
    <x v="1"/>
    <x v="10"/>
    <n v="17"/>
    <x v="45"/>
  </r>
  <r>
    <x v="490"/>
    <n v="61952"/>
    <x v="21"/>
    <x v="21"/>
    <s v="RadiantGlow Gel Cleanser 100ml"/>
    <x v="2"/>
    <n v="150"/>
    <n v="12.25"/>
    <n v="1837.5"/>
    <n v="4.45"/>
    <n v="667.5"/>
    <n v="7.8"/>
    <n v="1170"/>
    <n v="0.63673469387755099"/>
    <s v="C0042"/>
    <s v="Jasper Monroe"/>
    <s v="Nicholas Coleman"/>
    <x v="4"/>
    <x v="27"/>
    <s v="Detroit"/>
    <x v="3"/>
    <x v="1"/>
    <x v="10"/>
    <n v="17"/>
    <x v="45"/>
  </r>
  <r>
    <x v="490"/>
    <n v="61953"/>
    <x v="2"/>
    <x v="2"/>
    <s v="TimelessElixir Anti-Wrinkle Serum 30m"/>
    <x v="1"/>
    <n v="200"/>
    <n v="25.3"/>
    <n v="5060"/>
    <n v="9.4"/>
    <n v="1880"/>
    <n v="15.9"/>
    <n v="3180"/>
    <n v="0.62845849802371545"/>
    <s v="C0182"/>
    <s v="IvoryLuxe Skincare"/>
    <s v="Emily Clarke"/>
    <x v="3"/>
    <x v="29"/>
    <s v="Raleigh"/>
    <x v="2"/>
    <x v="1"/>
    <x v="10"/>
    <n v="17"/>
    <x v="45"/>
  </r>
  <r>
    <x v="490"/>
    <n v="61954"/>
    <x v="13"/>
    <x v="13"/>
    <s v="LuminousGlow Tinted Sunscreen 100ml"/>
    <x v="3"/>
    <n v="250"/>
    <n v="26.35"/>
    <n v="6587.5"/>
    <n v="9"/>
    <n v="2250"/>
    <n v="17.350000000000001"/>
    <n v="4337.5"/>
    <n v="0.65844402277039848"/>
    <s v="C0007"/>
    <s v="Orion Sterling"/>
    <s v="Jessica Foster"/>
    <x v="2"/>
    <x v="20"/>
    <s v="Anchorage"/>
    <x v="0"/>
    <x v="1"/>
    <x v="10"/>
    <n v="17"/>
    <x v="45"/>
  </r>
  <r>
    <x v="490"/>
    <n v="61955"/>
    <x v="14"/>
    <x v="14"/>
    <s v="DewDrop Hydration Sheet Mask"/>
    <x v="5"/>
    <n v="200"/>
    <n v="17.350000000000001"/>
    <n v="3470.0000000000005"/>
    <n v="7.45"/>
    <n v="1490"/>
    <n v="9.9000000000000021"/>
    <n v="1980.0000000000005"/>
    <n v="0.57060518731988474"/>
    <s v="C0160"/>
    <s v="LuminousHarbor Cosmetix"/>
    <s v="Victoria Reed"/>
    <x v="2"/>
    <x v="4"/>
    <s v="Medford"/>
    <x v="0"/>
    <x v="1"/>
    <x v="10"/>
    <n v="17"/>
    <x v="45"/>
  </r>
  <r>
    <x v="490"/>
    <n v="61956"/>
    <x v="42"/>
    <x v="42"/>
    <s v="AquaFresh Hydrating Toner 200ml"/>
    <x v="4"/>
    <n v="100"/>
    <n v="19.600000000000001"/>
    <n v="1960.0000000000002"/>
    <n v="6.6"/>
    <n v="660"/>
    <n v="13.000000000000002"/>
    <n v="1300.0000000000002"/>
    <n v="0.66326530612244905"/>
    <s v="C0055"/>
    <s v="TimelessAura Luxe Skincare"/>
    <s v="Samantha Mitchell"/>
    <x v="4"/>
    <x v="32"/>
    <s v="Charleston"/>
    <x v="2"/>
    <x v="1"/>
    <x v="10"/>
    <n v="17"/>
    <x v="45"/>
  </r>
  <r>
    <x v="490"/>
    <n v="61957"/>
    <x v="4"/>
    <x v="4"/>
    <s v="HydraBloom Hydrating Moisturizer 50ml"/>
    <x v="0"/>
    <n v="50"/>
    <n v="14.95"/>
    <n v="747.5"/>
    <n v="4.45"/>
    <n v="222.5"/>
    <n v="10.5"/>
    <n v="525"/>
    <n v="0.7023411371237458"/>
    <s v="C0129"/>
    <s v="CrystalCraft Corp."/>
    <s v="James Edwards"/>
    <x v="3"/>
    <x v="43"/>
    <s v="Pittsburgh"/>
    <x v="1"/>
    <x v="1"/>
    <x v="10"/>
    <n v="17"/>
    <x v="45"/>
  </r>
  <r>
    <x v="490"/>
    <n v="61958"/>
    <x v="59"/>
    <x v="59"/>
    <s v="PorePurify Exfoliating Tonic 200ml"/>
    <x v="4"/>
    <n v="50"/>
    <n v="21"/>
    <n v="1050"/>
    <n v="7.6"/>
    <n v="380"/>
    <n v="13.4"/>
    <n v="670"/>
    <n v="0.63809523809523805"/>
    <s v="C0008"/>
    <s v="Serenity Sinclair"/>
    <s v="Ashley Turner"/>
    <x v="2"/>
    <x v="13"/>
    <s v="San Francisco"/>
    <x v="0"/>
    <x v="1"/>
    <x v="10"/>
    <n v="17"/>
    <x v="45"/>
  </r>
  <r>
    <x v="490"/>
    <n v="61959"/>
    <x v="37"/>
    <x v="37"/>
    <s v="SunGuard Shield SPF 50+ 100ml"/>
    <x v="3"/>
    <n v="250"/>
    <n v="24.75"/>
    <n v="6187.5"/>
    <n v="7.75"/>
    <n v="1937.5"/>
    <n v="17"/>
    <n v="4250"/>
    <n v="0.68686868686868685"/>
    <s v="C0113"/>
    <s v="Evander Quinn"/>
    <s v="Andrew Parker"/>
    <x v="3"/>
    <x v="47"/>
    <s v="New Haven"/>
    <x v="1"/>
    <x v="1"/>
    <x v="10"/>
    <n v="17"/>
    <x v="45"/>
  </r>
  <r>
    <x v="490"/>
    <n v="61960"/>
    <x v="21"/>
    <x v="21"/>
    <s v="RadiantGlow Gel Cleanser 100ml"/>
    <x v="2"/>
    <n v="50"/>
    <n v="12.25"/>
    <n v="612.5"/>
    <n v="4.45"/>
    <n v="222.5"/>
    <n v="7.8"/>
    <n v="390"/>
    <n v="0.63673469387755099"/>
    <s v="C0059"/>
    <s v="Eamon Kingsley"/>
    <s v="James Edwards"/>
    <x v="3"/>
    <x v="37"/>
    <s v="Newark"/>
    <x v="1"/>
    <x v="1"/>
    <x v="10"/>
    <n v="17"/>
    <x v="45"/>
  </r>
  <r>
    <x v="491"/>
    <n v="61961"/>
    <x v="8"/>
    <x v="8"/>
    <s v="CrystalClear Hyaluronic Boost 30ml"/>
    <x v="1"/>
    <n v="100"/>
    <n v="19.100000000000001"/>
    <n v="1910.0000000000002"/>
    <n v="6.6"/>
    <n v="660"/>
    <n v="12.500000000000002"/>
    <n v="1250.0000000000002"/>
    <n v="0.65445026178010479"/>
    <s v="C0124"/>
    <s v="CrystalSkin Elegance"/>
    <s v="Benjamin Ingram"/>
    <x v="0"/>
    <x v="22"/>
    <s v="Coeur d'Alene"/>
    <x v="0"/>
    <x v="1"/>
    <x v="10"/>
    <n v="18"/>
    <x v="45"/>
  </r>
  <r>
    <x v="491"/>
    <n v="61962"/>
    <x v="10"/>
    <x v="10"/>
    <s v="LuminousGlow Tinted Sunscreen 50ml"/>
    <x v="3"/>
    <n v="250"/>
    <n v="16.95"/>
    <n v="4237.5"/>
    <n v="5.2"/>
    <n v="1300"/>
    <n v="11.75"/>
    <n v="2937.5"/>
    <n v="0.69321533923303835"/>
    <s v="C0037"/>
    <s v="PureWhisper Essentials"/>
    <s v="Lauren King"/>
    <x v="4"/>
    <x v="18"/>
    <s v="Des Moines"/>
    <x v="3"/>
    <x v="1"/>
    <x v="10"/>
    <n v="18"/>
    <x v="45"/>
  </r>
  <r>
    <x v="491"/>
    <n v="61963"/>
    <x v="11"/>
    <x v="11"/>
    <s v="ClearSkies UV Defense SPF 30 100ml"/>
    <x v="3"/>
    <n v="200"/>
    <n v="32.549999999999997"/>
    <n v="6509.9999999999991"/>
    <n v="11.25"/>
    <n v="2250"/>
    <n v="21.299999999999997"/>
    <n v="4259.9999999999991"/>
    <n v="0.65437788018433174"/>
    <s v="C0143"/>
    <s v="PureAura Cosmetix"/>
    <s v="Michael Evans"/>
    <x v="1"/>
    <x v="10"/>
    <s v="Plano"/>
    <x v="2"/>
    <x v="1"/>
    <x v="10"/>
    <n v="18"/>
    <x v="45"/>
  </r>
  <r>
    <x v="491"/>
    <n v="61964"/>
    <x v="65"/>
    <x v="65"/>
    <s v="VelvetSkin Renewing Scrub 150ml"/>
    <x v="7"/>
    <n v="50"/>
    <n v="28.15"/>
    <n v="1407.5"/>
    <n v="12"/>
    <n v="600"/>
    <n v="16.149999999999999"/>
    <n v="807.5"/>
    <n v="0.57371225577264651"/>
    <s v="C0004"/>
    <s v="Enchanted Silk Creations"/>
    <s v="David Carter"/>
    <x v="1"/>
    <x v="2"/>
    <s v="New York City"/>
    <x v="1"/>
    <x v="1"/>
    <x v="10"/>
    <n v="18"/>
    <x v="45"/>
  </r>
  <r>
    <x v="491"/>
    <n v="61965"/>
    <x v="13"/>
    <x v="13"/>
    <s v="LuminousGlow Tinted Sunscreen 100ml"/>
    <x v="3"/>
    <n v="200"/>
    <n v="26.35"/>
    <n v="5270"/>
    <n v="9"/>
    <n v="1800"/>
    <n v="17.350000000000001"/>
    <n v="3470"/>
    <n v="0.65844402277039848"/>
    <s v="C0168"/>
    <s v="Rowan Calloway"/>
    <s v="Matthew Walker"/>
    <x v="1"/>
    <x v="23"/>
    <s v="Augusta"/>
    <x v="2"/>
    <x v="1"/>
    <x v="10"/>
    <n v="18"/>
    <x v="45"/>
  </r>
  <r>
    <x v="491"/>
    <n v="61966"/>
    <x v="8"/>
    <x v="8"/>
    <s v="CrystalClear Hyaluronic Boost 30ml"/>
    <x v="1"/>
    <n v="50"/>
    <n v="19.100000000000001"/>
    <n v="955.00000000000011"/>
    <n v="6.6"/>
    <n v="330"/>
    <n v="12.500000000000002"/>
    <n v="625.00000000000011"/>
    <n v="0.65445026178010479"/>
    <s v="C0078"/>
    <s v="CosmoLink Incorporated"/>
    <s v="William Jenkins"/>
    <x v="3"/>
    <x v="6"/>
    <s v="Jacksonville"/>
    <x v="2"/>
    <x v="1"/>
    <x v="10"/>
    <n v="18"/>
    <x v="45"/>
  </r>
  <r>
    <x v="491"/>
    <n v="61967"/>
    <x v="37"/>
    <x v="37"/>
    <s v="SunGuard Shield SPF 50+ 100ml"/>
    <x v="3"/>
    <n v="250"/>
    <n v="24.75"/>
    <n v="6187.5"/>
    <n v="7.75"/>
    <n v="1937.5"/>
    <n v="17"/>
    <n v="4250"/>
    <n v="0.68686868686868685"/>
    <s v="C0023"/>
    <s v="Rosy Hue Beauty"/>
    <s v="Benjamin Ingram"/>
    <x v="0"/>
    <x v="22"/>
    <s v="Boise"/>
    <x v="0"/>
    <x v="1"/>
    <x v="10"/>
    <n v="18"/>
    <x v="45"/>
  </r>
  <r>
    <x v="491"/>
    <n v="61968"/>
    <x v="21"/>
    <x v="21"/>
    <s v="RadiantGlow Gel Cleanser 100ml"/>
    <x v="2"/>
    <n v="150"/>
    <n v="12.25"/>
    <n v="1837.5"/>
    <n v="4.45"/>
    <n v="667.5"/>
    <n v="7.8"/>
    <n v="1170"/>
    <n v="0.63673469387755099"/>
    <s v="C0110"/>
    <s v="Cordelia Cassidy"/>
    <s v="Jessica Foster"/>
    <x v="2"/>
    <x v="20"/>
    <s v="Nome"/>
    <x v="0"/>
    <x v="1"/>
    <x v="10"/>
    <n v="18"/>
    <x v="45"/>
  </r>
  <r>
    <x v="491"/>
    <n v="61969"/>
    <x v="43"/>
    <x v="43"/>
    <s v="PureFoam Renewing Cleanser 50ml"/>
    <x v="2"/>
    <n v="100"/>
    <n v="7"/>
    <n v="700"/>
    <n v="2.8"/>
    <n v="280"/>
    <n v="4.2"/>
    <n v="420"/>
    <n v="0.6"/>
    <s v="C0052"/>
    <s v="OceanQuest Enterprises"/>
    <s v="Emily Clarke"/>
    <x v="3"/>
    <x v="9"/>
    <s v="Charleston"/>
    <x v="2"/>
    <x v="1"/>
    <x v="10"/>
    <n v="18"/>
    <x v="45"/>
  </r>
  <r>
    <x v="491"/>
    <n v="61970"/>
    <x v="2"/>
    <x v="2"/>
    <s v="TimelessElixir Anti-Wrinkle Serum 30m"/>
    <x v="1"/>
    <n v="150"/>
    <n v="25.3"/>
    <n v="3795"/>
    <n v="9.4"/>
    <n v="1410"/>
    <n v="15.9"/>
    <n v="2385"/>
    <n v="0.62845849802371545"/>
    <s v="C0094"/>
    <s v="RosyDream Skincare"/>
    <s v="Victoria Reed"/>
    <x v="2"/>
    <x v="24"/>
    <s v="Tacoma"/>
    <x v="0"/>
    <x v="1"/>
    <x v="10"/>
    <n v="18"/>
    <x v="45"/>
  </r>
  <r>
    <x v="491"/>
    <n v="61971"/>
    <x v="4"/>
    <x v="4"/>
    <s v="HydraBloom Hydrating Moisturizer 50ml"/>
    <x v="0"/>
    <n v="200"/>
    <n v="14.95"/>
    <n v="2990"/>
    <n v="4.45"/>
    <n v="890"/>
    <n v="10.5"/>
    <n v="2100"/>
    <n v="0.7023411371237458"/>
    <s v="C0029"/>
    <s v="OpulentSilk Beauty"/>
    <s v="Samantha Mitchell"/>
    <x v="4"/>
    <x v="15"/>
    <s v="Louisville"/>
    <x v="2"/>
    <x v="1"/>
    <x v="10"/>
    <n v="18"/>
    <x v="45"/>
  </r>
  <r>
    <x v="491"/>
    <n v="61972"/>
    <x v="38"/>
    <x v="38"/>
    <s v="CrystalGlow Gentle Exfoliator 100ml"/>
    <x v="7"/>
    <n v="100"/>
    <n v="19.95"/>
    <n v="1995"/>
    <n v="7.45"/>
    <n v="745"/>
    <n v="12.5"/>
    <n v="1250"/>
    <n v="0.62656641604010022"/>
    <s v="C0173"/>
    <s v="VelvetElegance Luxe Skincare"/>
    <s v="Samuel Moore"/>
    <x v="0"/>
    <x v="1"/>
    <s v="Yuma"/>
    <x v="0"/>
    <x v="1"/>
    <x v="10"/>
    <n v="18"/>
    <x v="45"/>
  </r>
  <r>
    <x v="491"/>
    <n v="61973"/>
    <x v="59"/>
    <x v="59"/>
    <s v="PorePurify Exfoliating Tonic 200ml"/>
    <x v="4"/>
    <n v="100"/>
    <n v="21"/>
    <n v="2100"/>
    <n v="7.6"/>
    <n v="760"/>
    <n v="13.4"/>
    <n v="1340"/>
    <n v="0.63809523809523805"/>
    <s v="C0045"/>
    <s v="AuroraBlossom Essentials"/>
    <s v="Ashley Turner"/>
    <x v="2"/>
    <x v="13"/>
    <s v="Fresno"/>
    <x v="0"/>
    <x v="1"/>
    <x v="10"/>
    <n v="18"/>
    <x v="45"/>
  </r>
  <r>
    <x v="492"/>
    <n v="61974"/>
    <x v="10"/>
    <x v="10"/>
    <s v="LuminousGlow Tinted Sunscreen 50ml"/>
    <x v="3"/>
    <n v="50"/>
    <n v="16.95"/>
    <n v="847.5"/>
    <n v="5.2"/>
    <n v="260"/>
    <n v="11.75"/>
    <n v="587.5"/>
    <n v="0.69321533923303835"/>
    <s v="C0099"/>
    <s v="SolarCrest Corp."/>
    <s v="James Edwards"/>
    <x v="3"/>
    <x v="43"/>
    <s v="Harrisburg"/>
    <x v="1"/>
    <x v="1"/>
    <x v="10"/>
    <n v="19"/>
    <x v="46"/>
  </r>
  <r>
    <x v="492"/>
    <n v="61975"/>
    <x v="12"/>
    <x v="12"/>
    <s v="PorePurify Exfoliating Tonic 150ml"/>
    <x v="4"/>
    <n v="100"/>
    <n v="15.95"/>
    <n v="1595"/>
    <n v="5.2"/>
    <n v="520"/>
    <n v="10.75"/>
    <n v="1075"/>
    <n v="0.6739811912225705"/>
    <s v="C0015"/>
    <s v="Octavia Grey"/>
    <s v="Benjamin Lawson"/>
    <x v="1"/>
    <x v="8"/>
    <s v="St. Louis"/>
    <x v="3"/>
    <x v="1"/>
    <x v="10"/>
    <n v="19"/>
    <x v="46"/>
  </r>
  <r>
    <x v="492"/>
    <n v="61976"/>
    <x v="32"/>
    <x v="32"/>
    <s v="AquaFresh Hydrating Toner 150ml"/>
    <x v="4"/>
    <n v="200"/>
    <n v="14.95"/>
    <n v="2990"/>
    <n v="4.45"/>
    <n v="890"/>
    <n v="10.5"/>
    <n v="2100"/>
    <n v="0.7023411371237458"/>
    <s v="C0137"/>
    <s v="Octavia Sterling"/>
    <s v="Benjamin Lawson"/>
    <x v="1"/>
    <x v="5"/>
    <s v="Tulsa"/>
    <x v="2"/>
    <x v="1"/>
    <x v="10"/>
    <n v="19"/>
    <x v="46"/>
  </r>
  <r>
    <x v="492"/>
    <n v="61977"/>
    <x v="21"/>
    <x v="21"/>
    <s v="RadiantGlow Gel Cleanser 100ml"/>
    <x v="2"/>
    <n v="50"/>
    <n v="12.25"/>
    <n v="612.5"/>
    <n v="4.45"/>
    <n v="222.5"/>
    <n v="7.8"/>
    <n v="390"/>
    <n v="0.63673469387755099"/>
    <s v="C0062"/>
    <s v="Nikolai Hayes"/>
    <s v="Benjamin Ingram"/>
    <x v="0"/>
    <x v="38"/>
    <s v="Billings"/>
    <x v="0"/>
    <x v="1"/>
    <x v="10"/>
    <n v="19"/>
    <x v="46"/>
  </r>
  <r>
    <x v="492"/>
    <n v="61978"/>
    <x v="49"/>
    <x v="49"/>
    <s v="TimelessElixir Anti-Wrinkle Serum 50ml"/>
    <x v="1"/>
    <n v="200"/>
    <n v="37.549999999999997"/>
    <n v="7509.9999999999991"/>
    <n v="14.25"/>
    <n v="2850"/>
    <n v="23.299999999999997"/>
    <n v="4659.9999999999991"/>
    <n v="0.62050599201065237"/>
    <s v="C0018"/>
    <s v="Lucian Kingsley"/>
    <s v="Lauren King"/>
    <x v="4"/>
    <x v="11"/>
    <s v="Sioux Falls"/>
    <x v="3"/>
    <x v="1"/>
    <x v="10"/>
    <n v="19"/>
    <x v="46"/>
  </r>
  <r>
    <x v="492"/>
    <n v="61979"/>
    <x v="19"/>
    <x v="19"/>
    <s v="ClearSkies UV Defense SPF 30 30ml"/>
    <x v="3"/>
    <n v="250"/>
    <n v="11.299999999999999"/>
    <n v="2824.9999999999995"/>
    <n v="4.7"/>
    <n v="1175"/>
    <n v="6.5999999999999988"/>
    <n v="1649.9999999999995"/>
    <n v="0.5840707964601769"/>
    <s v="C0126"/>
    <s v="Seraphim Holloway"/>
    <s v="Olivia Harrison"/>
    <x v="3"/>
    <x v="39"/>
    <s v="Dover"/>
    <x v="2"/>
    <x v="1"/>
    <x v="10"/>
    <n v="19"/>
    <x v="46"/>
  </r>
  <r>
    <x v="492"/>
    <n v="61980"/>
    <x v="0"/>
    <x v="0"/>
    <s v="HydraBloom Hydrating Moisturizer 100ml"/>
    <x v="0"/>
    <n v="50"/>
    <n v="24.85"/>
    <n v="1242.5"/>
    <n v="7.75"/>
    <n v="387.5"/>
    <n v="17.100000000000001"/>
    <n v="855"/>
    <n v="0.68812877263581484"/>
    <s v="C0083"/>
    <s v="CrystalAura Cosmetix"/>
    <s v="Emily Clarke"/>
    <x v="3"/>
    <x v="9"/>
    <s v="Columbia"/>
    <x v="2"/>
    <x v="1"/>
    <x v="10"/>
    <n v="19"/>
    <x v="46"/>
  </r>
  <r>
    <x v="492"/>
    <n v="61981"/>
    <x v="2"/>
    <x v="2"/>
    <s v="TimelessElixir Anti-Wrinkle Serum 30m"/>
    <x v="1"/>
    <n v="200"/>
    <n v="25.3"/>
    <n v="5060"/>
    <n v="9.4"/>
    <n v="1880"/>
    <n v="15.9"/>
    <n v="3180"/>
    <n v="0.62845849802371545"/>
    <s v="C0036"/>
    <s v="MoonlightHarbor Beauty"/>
    <s v="Rachel Owens"/>
    <x v="4"/>
    <x v="31"/>
    <s v="Milwaukee"/>
    <x v="3"/>
    <x v="1"/>
    <x v="10"/>
    <n v="19"/>
    <x v="46"/>
  </r>
  <r>
    <x v="492"/>
    <n v="61982"/>
    <x v="10"/>
    <x v="10"/>
    <s v="LuminousGlow Tinted Sunscreen 50ml"/>
    <x v="3"/>
    <n v="50"/>
    <n v="16.95"/>
    <n v="847.5"/>
    <n v="5.2"/>
    <n v="260"/>
    <n v="11.75"/>
    <n v="587.5"/>
    <n v="0.69321533923303835"/>
    <s v="C0147"/>
    <s v="SecretGarden Beauty"/>
    <s v="Olivia Harrison"/>
    <x v="3"/>
    <x v="14"/>
    <s v="Virginia Beach"/>
    <x v="2"/>
    <x v="1"/>
    <x v="10"/>
    <n v="19"/>
    <x v="46"/>
  </r>
  <r>
    <x v="492"/>
    <n v="61983"/>
    <x v="13"/>
    <x v="13"/>
    <s v="LuminousGlow Tinted Sunscreen 100ml"/>
    <x v="3"/>
    <n v="100"/>
    <n v="26.35"/>
    <n v="2635"/>
    <n v="9"/>
    <n v="900"/>
    <n v="17.350000000000001"/>
    <n v="1735"/>
    <n v="0.65844402277039848"/>
    <s v="C0021"/>
    <s v="Horizon Luxe Ventures"/>
    <s v="William Jenkins"/>
    <x v="3"/>
    <x v="6"/>
    <s v="Orlando"/>
    <x v="2"/>
    <x v="1"/>
    <x v="10"/>
    <n v="19"/>
    <x v="46"/>
  </r>
  <r>
    <x v="492"/>
    <n v="61984"/>
    <x v="40"/>
    <x v="40"/>
    <s v="CalmBliss Soothing Toner 150ml"/>
    <x v="4"/>
    <n v="150"/>
    <n v="19.25"/>
    <n v="2887.5"/>
    <n v="6.55"/>
    <n v="982.5"/>
    <n v="12.7"/>
    <n v="1905"/>
    <n v="0.65974025974025974"/>
    <s v="C0080"/>
    <s v="EternalGlow Essentials"/>
    <s v="Samantha Mitchell"/>
    <x v="4"/>
    <x v="17"/>
    <s v="Cincinnati"/>
    <x v="3"/>
    <x v="1"/>
    <x v="10"/>
    <n v="19"/>
    <x v="46"/>
  </r>
  <r>
    <x v="492"/>
    <n v="61985"/>
    <x v="51"/>
    <x v="51"/>
    <s v="SunGuard Shield SPF 50+ 30ml"/>
    <x v="3"/>
    <n v="50"/>
    <n v="9.9"/>
    <n v="495"/>
    <n v="3.3"/>
    <n v="165"/>
    <n v="6.6000000000000005"/>
    <n v="330"/>
    <n v="0.66666666666666663"/>
    <s v="C0155"/>
    <s v="RosyPearl Creations"/>
    <s v="Benjamin Ingram"/>
    <x v="0"/>
    <x v="22"/>
    <s v="Twin Falls"/>
    <x v="0"/>
    <x v="1"/>
    <x v="10"/>
    <n v="19"/>
    <x v="46"/>
  </r>
  <r>
    <x v="493"/>
    <n v="61986"/>
    <x v="38"/>
    <x v="38"/>
    <s v="CrystalGlow Gentle Exfoliator 100ml"/>
    <x v="7"/>
    <n v="50"/>
    <n v="19.95"/>
    <n v="997.5"/>
    <n v="7.45"/>
    <n v="372.5"/>
    <n v="12.5"/>
    <n v="625"/>
    <n v="0.62656641604010022"/>
    <s v="C0003"/>
    <s v="Rosy Flair Beauty"/>
    <s v="Elizabeth Young"/>
    <x v="2"/>
    <x v="13"/>
    <s v="Los Angeles"/>
    <x v="0"/>
    <x v="1"/>
    <x v="10"/>
    <n v="22"/>
    <x v="46"/>
  </r>
  <r>
    <x v="493"/>
    <n v="61987"/>
    <x v="12"/>
    <x v="12"/>
    <s v="PorePurify Exfoliating Tonic 150ml"/>
    <x v="4"/>
    <n v="200"/>
    <n v="15.95"/>
    <n v="3190"/>
    <n v="5.2"/>
    <n v="1040"/>
    <n v="10.75"/>
    <n v="2150"/>
    <n v="0.6739811912225705"/>
    <s v="C0103"/>
    <s v="ThunderSphere Corp."/>
    <s v="Ashley Turner"/>
    <x v="2"/>
    <x v="13"/>
    <s v="Riverside"/>
    <x v="0"/>
    <x v="1"/>
    <x v="10"/>
    <n v="22"/>
    <x v="46"/>
  </r>
  <r>
    <x v="493"/>
    <n v="61988"/>
    <x v="19"/>
    <x v="19"/>
    <s v="ClearSkies UV Defense SPF 30 30ml"/>
    <x v="3"/>
    <n v="50"/>
    <n v="11.299999999999999"/>
    <n v="565"/>
    <n v="4.7"/>
    <n v="235"/>
    <n v="6.5999999999999988"/>
    <n v="330"/>
    <n v="0.58407079646017701"/>
    <s v="C0046"/>
    <s v="CrimsonPeak Ventures"/>
    <s v="Michael Evans"/>
    <x v="1"/>
    <x v="10"/>
    <s v="Fort Worth"/>
    <x v="2"/>
    <x v="1"/>
    <x v="10"/>
    <n v="22"/>
    <x v="46"/>
  </r>
  <r>
    <x v="493"/>
    <n v="61989"/>
    <x v="37"/>
    <x v="37"/>
    <s v="SunGuard Shield SPF 50+ 100ml"/>
    <x v="3"/>
    <n v="350"/>
    <n v="24.75"/>
    <n v="8662.5"/>
    <n v="7.75"/>
    <n v="2712.5"/>
    <n v="17"/>
    <n v="5950"/>
    <n v="0.68686868686868685"/>
    <s v="C0085"/>
    <s v="VelvetDusk Beauty"/>
    <s v="Samuel Moore"/>
    <x v="0"/>
    <x v="0"/>
    <s v="Taos"/>
    <x v="0"/>
    <x v="1"/>
    <x v="10"/>
    <n v="22"/>
    <x v="46"/>
  </r>
  <r>
    <x v="493"/>
    <n v="61990"/>
    <x v="48"/>
    <x v="48"/>
    <s v="CrystalGlow Gentle Exfoliator 150ml"/>
    <x v="7"/>
    <n v="50"/>
    <n v="24.75"/>
    <n v="1237.5"/>
    <n v="10.75"/>
    <n v="537.5"/>
    <n v="14"/>
    <n v="700"/>
    <n v="0.56565656565656564"/>
    <s v="C0067"/>
    <s v="Oberon Sterling"/>
    <s v="Rachel Owens"/>
    <x v="4"/>
    <x v="16"/>
    <s v="Springfield"/>
    <x v="3"/>
    <x v="1"/>
    <x v="10"/>
    <n v="22"/>
    <x v="46"/>
  </r>
  <r>
    <x v="493"/>
    <n v="61991"/>
    <x v="4"/>
    <x v="4"/>
    <s v="HydraBloom Hydrating Moisturizer 50ml"/>
    <x v="0"/>
    <n v="150"/>
    <n v="14.95"/>
    <n v="2242.5"/>
    <n v="4.45"/>
    <n v="667.5"/>
    <n v="10.5"/>
    <n v="1575"/>
    <n v="0.7023411371237458"/>
    <s v="C0031"/>
    <s v="StellarWings Incorporated"/>
    <s v="Matthew Walker"/>
    <x v="1"/>
    <x v="23"/>
    <s v="Atlanta"/>
    <x v="2"/>
    <x v="1"/>
    <x v="10"/>
    <n v="22"/>
    <x v="46"/>
  </r>
  <r>
    <x v="493"/>
    <n v="61992"/>
    <x v="14"/>
    <x v="14"/>
    <s v="DewDrop Hydration Sheet Mask"/>
    <x v="5"/>
    <n v="300"/>
    <n v="17.350000000000001"/>
    <n v="5205"/>
    <n v="7.45"/>
    <n v="2235"/>
    <n v="9.9000000000000021"/>
    <n v="2970"/>
    <n v="0.57060518731988474"/>
    <s v="C0178"/>
    <s v="InfinitiNova Creations"/>
    <s v="James Edwards"/>
    <x v="3"/>
    <x v="37"/>
    <s v="Jersey City"/>
    <x v="1"/>
    <x v="1"/>
    <x v="10"/>
    <n v="22"/>
    <x v="46"/>
  </r>
  <r>
    <x v="493"/>
    <n v="61993"/>
    <x v="37"/>
    <x v="37"/>
    <s v="SunGuard Shield SPF 50+ 100ml"/>
    <x v="3"/>
    <n v="50"/>
    <n v="24.75"/>
    <n v="1237.5"/>
    <n v="7.75"/>
    <n v="387.5"/>
    <n v="17"/>
    <n v="850"/>
    <n v="0.68686868686868685"/>
    <s v="C0012"/>
    <s v="Radiant Craft Incorporated"/>
    <s v="Samuel Moore"/>
    <x v="0"/>
    <x v="1"/>
    <s v="Phoenix"/>
    <x v="0"/>
    <x v="1"/>
    <x v="10"/>
    <n v="22"/>
    <x v="46"/>
  </r>
  <r>
    <x v="493"/>
    <n v="61994"/>
    <x v="10"/>
    <x v="10"/>
    <s v="LuminousGlow Tinted Sunscreen 50ml"/>
    <x v="3"/>
    <n v="150"/>
    <n v="16.95"/>
    <n v="2542.5"/>
    <n v="5.2"/>
    <n v="780"/>
    <n v="11.75"/>
    <n v="1762.5"/>
    <n v="0.69321533923303835"/>
    <s v="C0102"/>
    <s v="ZenithHaven Ventures"/>
    <s v="Samantha Mitchell"/>
    <x v="4"/>
    <x v="15"/>
    <s v="Lexington"/>
    <x v="2"/>
    <x v="1"/>
    <x v="10"/>
    <n v="22"/>
    <x v="46"/>
  </r>
  <r>
    <x v="493"/>
    <n v="61995"/>
    <x v="45"/>
    <x v="45"/>
    <s v="CrystalClear Hyaluronic Boost 50ml"/>
    <x v="1"/>
    <n v="50"/>
    <n v="29.65"/>
    <n v="1482.5"/>
    <n v="10.75"/>
    <n v="537.5"/>
    <n v="18.899999999999999"/>
    <n v="945"/>
    <n v="0.63743676222596968"/>
    <s v="C0072"/>
    <s v="BlossomLuxe Essentials"/>
    <s v="James Edwards"/>
    <x v="3"/>
    <x v="43"/>
    <s v="Philadelphia"/>
    <x v="1"/>
    <x v="1"/>
    <x v="10"/>
    <n v="22"/>
    <x v="46"/>
  </r>
  <r>
    <x v="493"/>
    <n v="61996"/>
    <x v="42"/>
    <x v="42"/>
    <s v="AquaFresh Hydrating Toner 200ml"/>
    <x v="4"/>
    <n v="150"/>
    <n v="19.600000000000001"/>
    <n v="2940"/>
    <n v="6.6"/>
    <n v="990"/>
    <n v="13.000000000000002"/>
    <n v="1950"/>
    <n v="0.66326530612244894"/>
    <s v="C0026"/>
    <s v="Golden Aura Creations"/>
    <s v="Samuel Moore"/>
    <x v="0"/>
    <x v="0"/>
    <s v="Albuquerque"/>
    <x v="0"/>
    <x v="1"/>
    <x v="10"/>
    <n v="22"/>
    <x v="46"/>
  </r>
  <r>
    <x v="493"/>
    <n v="61997"/>
    <x v="33"/>
    <x v="33"/>
    <s v="GlowRevive Detox Clay Mask 100g"/>
    <x v="5"/>
    <n v="50"/>
    <n v="18.95"/>
    <n v="947.5"/>
    <n v="8.1999999999999993"/>
    <n v="410"/>
    <n v="10.75"/>
    <n v="537.5"/>
    <n v="0.56728232189973615"/>
    <s v="C0144"/>
    <s v="VelvetBloom Beauty"/>
    <s v="Emily Clarke"/>
    <x v="3"/>
    <x v="29"/>
    <s v="Raleigh"/>
    <x v="2"/>
    <x v="1"/>
    <x v="10"/>
    <n v="22"/>
    <x v="46"/>
  </r>
  <r>
    <x v="494"/>
    <n v="61998"/>
    <x v="0"/>
    <x v="0"/>
    <s v="HydraBloom Hydrating Moisturizer 100ml"/>
    <x v="0"/>
    <n v="100"/>
    <n v="24.85"/>
    <n v="2485"/>
    <n v="7.75"/>
    <n v="775"/>
    <n v="17.100000000000001"/>
    <n v="1710"/>
    <n v="0.68812877263581484"/>
    <s v="C0069"/>
    <s v="RadiantElixir Skincare"/>
    <s v="Olivia Harrison"/>
    <x v="3"/>
    <x v="39"/>
    <s v="Wilmington"/>
    <x v="2"/>
    <x v="1"/>
    <x v="10"/>
    <n v="23"/>
    <x v="46"/>
  </r>
  <r>
    <x v="494"/>
    <n v="61999"/>
    <x v="4"/>
    <x v="4"/>
    <s v="HydraBloom Hydrating Moisturizer 50ml"/>
    <x v="0"/>
    <n v="100"/>
    <n v="14.95"/>
    <n v="1495"/>
    <n v="4.45"/>
    <n v="445"/>
    <n v="10.5"/>
    <n v="1050"/>
    <n v="0.7023411371237458"/>
    <s v="C0035"/>
    <s v="CrystalMist Skincare"/>
    <s v="Daniel Nelson"/>
    <x v="0"/>
    <x v="30"/>
    <s v="Denver"/>
    <x v="0"/>
    <x v="1"/>
    <x v="10"/>
    <n v="23"/>
    <x v="46"/>
  </r>
  <r>
    <x v="494"/>
    <n v="62000"/>
    <x v="29"/>
    <x v="29"/>
    <s v="VitaGlow Brightening Serum 15ml"/>
    <x v="1"/>
    <n v="150"/>
    <n v="16.25"/>
    <n v="2437.5"/>
    <n v="6.2"/>
    <n v="930"/>
    <n v="10.050000000000001"/>
    <n v="1507.5"/>
    <n v="0.61846153846153851"/>
    <s v="C0121"/>
    <s v="HorizonNova Corp."/>
    <s v="Michael Evans"/>
    <x v="1"/>
    <x v="10"/>
    <s v="Brownsville"/>
    <x v="2"/>
    <x v="1"/>
    <x v="10"/>
    <n v="23"/>
    <x v="46"/>
  </r>
  <r>
    <x v="494"/>
    <n v="62001"/>
    <x v="32"/>
    <x v="32"/>
    <s v="AquaFresh Hydrating Toner 150ml"/>
    <x v="4"/>
    <n v="50"/>
    <n v="14.95"/>
    <n v="747.5"/>
    <n v="4.45"/>
    <n v="222.5"/>
    <n v="10.5"/>
    <n v="525"/>
    <n v="0.7023411371237458"/>
    <s v="C0005"/>
    <s v="Rylan Callahan"/>
    <s v="Michael Evans"/>
    <x v="1"/>
    <x v="10"/>
    <s v="Houston"/>
    <x v="2"/>
    <x v="1"/>
    <x v="10"/>
    <n v="23"/>
    <x v="46"/>
  </r>
  <r>
    <x v="494"/>
    <n v="62002"/>
    <x v="43"/>
    <x v="43"/>
    <s v="PureFoam Renewing Cleanser 50ml"/>
    <x v="2"/>
    <n v="50"/>
    <n v="7"/>
    <n v="350"/>
    <n v="2.8"/>
    <n v="140"/>
    <n v="4.2"/>
    <n v="210"/>
    <n v="0.6"/>
    <s v="C0168"/>
    <s v="Rowan Calloway"/>
    <s v="Matthew Walker"/>
    <x v="1"/>
    <x v="23"/>
    <s v="Augusta"/>
    <x v="2"/>
    <x v="1"/>
    <x v="10"/>
    <n v="23"/>
    <x v="46"/>
  </r>
  <r>
    <x v="494"/>
    <n v="62003"/>
    <x v="2"/>
    <x v="2"/>
    <s v="TimelessElixir Anti-Wrinkle Serum 30m"/>
    <x v="1"/>
    <n v="150"/>
    <n v="25.3"/>
    <n v="3795"/>
    <n v="9.4"/>
    <n v="1410"/>
    <n v="15.9"/>
    <n v="2385"/>
    <n v="0.62845849802371545"/>
    <s v="C0079"/>
    <s v="FusionDynamo Group"/>
    <s v="Rachel Owens"/>
    <x v="4"/>
    <x v="16"/>
    <s v="Peoria"/>
    <x v="3"/>
    <x v="1"/>
    <x v="10"/>
    <n v="23"/>
    <x v="46"/>
  </r>
  <r>
    <x v="494"/>
    <n v="62004"/>
    <x v="37"/>
    <x v="37"/>
    <s v="SunGuard Shield SPF 50+ 100ml"/>
    <x v="3"/>
    <n v="100"/>
    <n v="24.75"/>
    <n v="2475"/>
    <n v="7.75"/>
    <n v="775"/>
    <n v="17"/>
    <n v="1700"/>
    <n v="0.68686868686868685"/>
    <s v="C0134"/>
    <s v="EtherealHarbor Skincare"/>
    <s v="Victoria Reed"/>
    <x v="2"/>
    <x v="24"/>
    <s v="Spokane"/>
    <x v="0"/>
    <x v="1"/>
    <x v="10"/>
    <n v="23"/>
    <x v="46"/>
  </r>
  <r>
    <x v="494"/>
    <n v="62005"/>
    <x v="3"/>
    <x v="3"/>
    <s v="RadiantGlow Gel Cleanser 200ml"/>
    <x v="2"/>
    <n v="100"/>
    <n v="20.350000000000001"/>
    <n v="2035.0000000000002"/>
    <n v="7.75"/>
    <n v="775"/>
    <n v="12.600000000000001"/>
    <n v="1260.0000000000002"/>
    <n v="0.61916461916461918"/>
    <s v="C0060"/>
    <s v="GoldenHarbor Cosmetix"/>
    <s v="Christopher Green"/>
    <x v="0"/>
    <x v="35"/>
    <s v="Salt Lake City"/>
    <x v="0"/>
    <x v="1"/>
    <x v="10"/>
    <n v="23"/>
    <x v="46"/>
  </r>
  <r>
    <x v="494"/>
    <n v="62006"/>
    <x v="45"/>
    <x v="45"/>
    <s v="CrystalClear Hyaluronic Boost 50ml"/>
    <x v="1"/>
    <n v="150"/>
    <n v="29.65"/>
    <n v="4447.5"/>
    <n v="10.75"/>
    <n v="1612.5"/>
    <n v="18.899999999999999"/>
    <n v="2835"/>
    <n v="0.63743676222596968"/>
    <s v="C0116"/>
    <s v="BlossomElixir Essentials"/>
    <s v="Nicholas Coleman"/>
    <x v="4"/>
    <x v="27"/>
    <s v="Ann Arbor"/>
    <x v="3"/>
    <x v="1"/>
    <x v="10"/>
    <n v="23"/>
    <x v="46"/>
  </r>
  <r>
    <x v="494"/>
    <n v="62007"/>
    <x v="10"/>
    <x v="10"/>
    <s v="LuminousGlow Tinted Sunscreen 50ml"/>
    <x v="3"/>
    <n v="250"/>
    <n v="16.95"/>
    <n v="4237.5"/>
    <n v="5.2"/>
    <n v="1300"/>
    <n v="11.75"/>
    <n v="2937.5"/>
    <n v="0.69321533923303835"/>
    <s v="C0041"/>
    <s v="Cassiopeia Dawson"/>
    <s v="Benjamin Lawson"/>
    <x v="1"/>
    <x v="5"/>
    <s v="Oklahoma City"/>
    <x v="2"/>
    <x v="1"/>
    <x v="10"/>
    <n v="23"/>
    <x v="46"/>
  </r>
  <r>
    <x v="494"/>
    <n v="62008"/>
    <x v="23"/>
    <x v="23"/>
    <s v="RadiantGlow Gel Cleanser 50ml"/>
    <x v="2"/>
    <n v="50"/>
    <n v="4.7"/>
    <n v="235"/>
    <n v="2.2999999999999998"/>
    <n v="115"/>
    <n v="2.4000000000000004"/>
    <n v="120"/>
    <n v="0.51063829787234039"/>
    <s v="C0090"/>
    <s v="CrystalCrest Incorporated"/>
    <s v="Ava Franklin"/>
    <x v="1"/>
    <x v="44"/>
    <s v="Southaven"/>
    <x v="2"/>
    <x v="1"/>
    <x v="10"/>
    <n v="23"/>
    <x v="46"/>
  </r>
  <r>
    <x v="494"/>
    <n v="62009"/>
    <x v="21"/>
    <x v="21"/>
    <s v="RadiantGlow Gel Cleanser 100ml"/>
    <x v="2"/>
    <n v="200"/>
    <n v="12.25"/>
    <n v="2450"/>
    <n v="4.45"/>
    <n v="890"/>
    <n v="7.8"/>
    <n v="1560"/>
    <n v="0.63673469387755099"/>
    <s v="C0058"/>
    <s v="Octavia Tate"/>
    <s v="Andrew Parker"/>
    <x v="3"/>
    <x v="36"/>
    <s v="Burlington"/>
    <x v="1"/>
    <x v="1"/>
    <x v="10"/>
    <n v="23"/>
    <x v="46"/>
  </r>
  <r>
    <x v="494"/>
    <n v="62010"/>
    <x v="10"/>
    <x v="10"/>
    <s v="LuminousGlow Tinted Sunscreen 50ml"/>
    <x v="3"/>
    <n v="250"/>
    <n v="16.95"/>
    <n v="4237.5"/>
    <n v="5.2"/>
    <n v="1300"/>
    <n v="11.75"/>
    <n v="2937.5"/>
    <n v="0.69321533923303835"/>
    <s v="C0152"/>
    <s v="Tamsin Harper"/>
    <s v="William Jenkins"/>
    <x v="3"/>
    <x v="6"/>
    <s v="Tallahassee"/>
    <x v="2"/>
    <x v="1"/>
    <x v="10"/>
    <n v="23"/>
    <x v="46"/>
  </r>
  <r>
    <x v="495"/>
    <n v="62011"/>
    <x v="5"/>
    <x v="5"/>
    <s v="ClearSkies UV Defense SPF 30 50ml"/>
    <x v="3"/>
    <n v="250"/>
    <n v="18.95"/>
    <n v="4737.5"/>
    <n v="6.55"/>
    <n v="1637.5"/>
    <n v="12.399999999999999"/>
    <n v="3100"/>
    <n v="0.65435356200527706"/>
    <s v="C0002"/>
    <s v="Radiant Luxe Beauty"/>
    <s v="Daniel Nelson"/>
    <x v="0"/>
    <x v="3"/>
    <s v="Cheyenne"/>
    <x v="0"/>
    <x v="1"/>
    <x v="10"/>
    <n v="24"/>
    <x v="46"/>
  </r>
  <r>
    <x v="495"/>
    <n v="62012"/>
    <x v="1"/>
    <x v="1"/>
    <s v="VitaGlow Brightening Serum 30ml"/>
    <x v="1"/>
    <n v="150"/>
    <n v="22.1"/>
    <n v="3315"/>
    <n v="7.6"/>
    <n v="1140"/>
    <n v="14.500000000000002"/>
    <n v="2175"/>
    <n v="0.65610859728506787"/>
    <s v="C0179"/>
    <s v="TerraWave Corp."/>
    <s v="Daniel Nelson"/>
    <x v="0"/>
    <x v="30"/>
    <s v="Aurora"/>
    <x v="0"/>
    <x v="1"/>
    <x v="10"/>
    <n v="24"/>
    <x v="46"/>
  </r>
  <r>
    <x v="495"/>
    <n v="62013"/>
    <x v="1"/>
    <x v="1"/>
    <s v="VitaGlow Brightening Serum 30ml"/>
    <x v="1"/>
    <n v="150"/>
    <n v="22.1"/>
    <n v="3315"/>
    <n v="7.6"/>
    <n v="1140"/>
    <n v="14.500000000000002"/>
    <n v="2175"/>
    <n v="0.65610859728506787"/>
    <s v="C0098"/>
    <s v="Persephone Harper"/>
    <s v="Benjamin Lawson"/>
    <x v="1"/>
    <x v="8"/>
    <s v="Springfield"/>
    <x v="3"/>
    <x v="1"/>
    <x v="10"/>
    <n v="24"/>
    <x v="46"/>
  </r>
  <r>
    <x v="495"/>
    <n v="62014"/>
    <x v="1"/>
    <x v="1"/>
    <s v="VitaGlow Brightening Serum 30ml"/>
    <x v="1"/>
    <n v="100"/>
    <n v="22.1"/>
    <n v="2210"/>
    <n v="7.6"/>
    <n v="760"/>
    <n v="14.500000000000002"/>
    <n v="1450"/>
    <n v="0.65610859728506787"/>
    <s v="C0051"/>
    <s v="InfinitiCraft Corp."/>
    <s v="William Jenkins"/>
    <x v="3"/>
    <x v="6"/>
    <s v="Tampa"/>
    <x v="2"/>
    <x v="1"/>
    <x v="10"/>
    <n v="24"/>
    <x v="46"/>
  </r>
  <r>
    <x v="495"/>
    <n v="62015"/>
    <x v="15"/>
    <x v="15"/>
    <s v="VitaGlow Brightening Serum 50ml"/>
    <x v="1"/>
    <n v="50"/>
    <n v="31.45"/>
    <n v="1572.5"/>
    <n v="12"/>
    <n v="600"/>
    <n v="19.45"/>
    <n v="972.5"/>
    <n v="0.61844197138314783"/>
    <s v="C0129"/>
    <s v="CrystalCraft Corp."/>
    <s v="James Edwards"/>
    <x v="3"/>
    <x v="43"/>
    <s v="Pittsburgh"/>
    <x v="1"/>
    <x v="1"/>
    <x v="10"/>
    <n v="24"/>
    <x v="46"/>
  </r>
  <r>
    <x v="495"/>
    <n v="62016"/>
    <x v="43"/>
    <x v="43"/>
    <s v="PureFoam Renewing Cleanser 50ml"/>
    <x v="2"/>
    <n v="50"/>
    <n v="7"/>
    <n v="350"/>
    <n v="2.8"/>
    <n v="140"/>
    <n v="4.2"/>
    <n v="210"/>
    <n v="0.6"/>
    <s v="C0064"/>
    <s v="DiamondElegance Beauty"/>
    <s v="Jessica Foster"/>
    <x v="2"/>
    <x v="20"/>
    <s v="Kodiak"/>
    <x v="0"/>
    <x v="1"/>
    <x v="10"/>
    <n v="24"/>
    <x v="46"/>
  </r>
  <r>
    <x v="495"/>
    <n v="62017"/>
    <x v="10"/>
    <x v="10"/>
    <s v="LuminousGlow Tinted Sunscreen 50ml"/>
    <x v="3"/>
    <n v="50"/>
    <n v="16.95"/>
    <n v="847.5"/>
    <n v="5.2"/>
    <n v="260"/>
    <n v="11.75"/>
    <n v="587.5"/>
    <n v="0.69321533923303835"/>
    <s v="C0016"/>
    <s v="Griffin Maddox"/>
    <s v="Rachel Owens"/>
    <x v="4"/>
    <x v="16"/>
    <s v="Chicago"/>
    <x v="3"/>
    <x v="1"/>
    <x v="10"/>
    <n v="24"/>
    <x v="46"/>
  </r>
  <r>
    <x v="495"/>
    <n v="62018"/>
    <x v="38"/>
    <x v="38"/>
    <s v="CrystalGlow Gentle Exfoliator 100ml"/>
    <x v="7"/>
    <n v="50"/>
    <n v="19.95"/>
    <n v="997.5"/>
    <n v="7.45"/>
    <n v="372.5"/>
    <n v="12.5"/>
    <n v="625"/>
    <n v="0.62656641604010022"/>
    <s v="C0123"/>
    <s v="TerraMist Incorporated"/>
    <s v="Jennifer Adams"/>
    <x v="1"/>
    <x v="10"/>
    <s v="Midland"/>
    <x v="2"/>
    <x v="1"/>
    <x v="10"/>
    <n v="24"/>
    <x v="46"/>
  </r>
  <r>
    <x v="495"/>
    <n v="62019"/>
    <x v="0"/>
    <x v="0"/>
    <s v="HydraBloom Hydrating Moisturizer 100ml"/>
    <x v="0"/>
    <n v="50"/>
    <n v="24.85"/>
    <n v="1242.5"/>
    <n v="7.75"/>
    <n v="387.5"/>
    <n v="17.100000000000001"/>
    <n v="855"/>
    <n v="0.68812877263581484"/>
    <s v="C0074"/>
    <s v="Seraphina Wilde"/>
    <s v="Lauren King"/>
    <x v="4"/>
    <x v="41"/>
    <s v="Lincoln"/>
    <x v="3"/>
    <x v="1"/>
    <x v="10"/>
    <n v="24"/>
    <x v="46"/>
  </r>
  <r>
    <x v="495"/>
    <n v="62020"/>
    <x v="21"/>
    <x v="21"/>
    <s v="RadiantGlow Gel Cleanser 100ml"/>
    <x v="2"/>
    <n v="100"/>
    <n v="12.25"/>
    <n v="1225"/>
    <n v="4.45"/>
    <n v="445"/>
    <n v="7.8"/>
    <n v="780"/>
    <n v="0.63673469387755099"/>
    <s v="C0028"/>
    <s v="Thaddeus Nash"/>
    <s v="Christopher Green"/>
    <x v="0"/>
    <x v="21"/>
    <s v="Reno"/>
    <x v="0"/>
    <x v="1"/>
    <x v="10"/>
    <n v="24"/>
    <x v="46"/>
  </r>
  <r>
    <x v="495"/>
    <n v="62021"/>
    <x v="11"/>
    <x v="11"/>
    <s v="ClearSkies UV Defense SPF 30 100ml"/>
    <x v="3"/>
    <n v="300"/>
    <n v="32.549999999999997"/>
    <n v="9765"/>
    <n v="11.25"/>
    <n v="3375"/>
    <n v="21.299999999999997"/>
    <n v="6390"/>
    <n v="0.65437788018433185"/>
    <s v="C0167"/>
    <s v="Atticus Mercer"/>
    <s v="Ashley Turner"/>
    <x v="2"/>
    <x v="13"/>
    <s v="Anaheim"/>
    <x v="0"/>
    <x v="1"/>
    <x v="10"/>
    <n v="24"/>
    <x v="46"/>
  </r>
  <r>
    <x v="495"/>
    <n v="62022"/>
    <x v="34"/>
    <x v="34"/>
    <s v="HydraBloom Hydrating Moisturizer 30ml"/>
    <x v="0"/>
    <n v="150"/>
    <n v="8.1"/>
    <n v="1215"/>
    <n v="3.3"/>
    <n v="495"/>
    <n v="4.8"/>
    <n v="720"/>
    <n v="0.59259259259259256"/>
    <s v="C0043"/>
    <s v="LuminousHue Cosmetix"/>
    <s v="Mia Hughes"/>
    <x v="2"/>
    <x v="13"/>
    <s v="Sacramento"/>
    <x v="0"/>
    <x v="1"/>
    <x v="10"/>
    <n v="24"/>
    <x v="46"/>
  </r>
  <r>
    <x v="495"/>
    <n v="62023"/>
    <x v="4"/>
    <x v="4"/>
    <s v="HydraBloom Hydrating Moisturizer 50ml"/>
    <x v="0"/>
    <n v="100"/>
    <n v="14.95"/>
    <n v="1495"/>
    <n v="4.45"/>
    <n v="445"/>
    <n v="10.5"/>
    <n v="1050"/>
    <n v="0.7023411371237458"/>
    <s v="C0087"/>
    <s v="QuantumRise Corp."/>
    <s v="Daniel Nelson"/>
    <x v="0"/>
    <x v="30"/>
    <s v="Colorado Springs"/>
    <x v="0"/>
    <x v="1"/>
    <x v="10"/>
    <n v="24"/>
    <x v="46"/>
  </r>
  <r>
    <x v="496"/>
    <n v="62024"/>
    <x v="57"/>
    <x v="57"/>
    <s v="CalmBliss Soothing Toner 200ml"/>
    <x v="4"/>
    <n v="150"/>
    <n v="25"/>
    <n v="3750"/>
    <n v="9.4"/>
    <n v="1410"/>
    <n v="15.6"/>
    <n v="2340"/>
    <n v="0.624"/>
    <s v="C0014"/>
    <s v="Stellar Dynamo Corp."/>
    <s v="Olivia Harrison"/>
    <x v="3"/>
    <x v="14"/>
    <s v="Richmond"/>
    <x v="2"/>
    <x v="1"/>
    <x v="10"/>
    <n v="25"/>
    <x v="46"/>
  </r>
  <r>
    <x v="496"/>
    <n v="62025"/>
    <x v="10"/>
    <x v="10"/>
    <s v="LuminousGlow Tinted Sunscreen 50ml"/>
    <x v="3"/>
    <n v="50"/>
    <n v="16.95"/>
    <n v="847.5"/>
    <n v="5.2"/>
    <n v="260"/>
    <n v="11.75"/>
    <n v="587.5"/>
    <n v="0.69321533923303835"/>
    <s v="C0150"/>
    <s v="EmeraldHarbor Ventures"/>
    <s v="Emily Clarke"/>
    <x v="3"/>
    <x v="9"/>
    <s v="Greenville"/>
    <x v="2"/>
    <x v="1"/>
    <x v="10"/>
    <n v="25"/>
    <x v="46"/>
  </r>
  <r>
    <x v="496"/>
    <n v="62026"/>
    <x v="8"/>
    <x v="8"/>
    <s v="CrystalClear Hyaluronic Boost 30ml"/>
    <x v="1"/>
    <n v="150"/>
    <n v="19.100000000000001"/>
    <n v="2865"/>
    <n v="6.6"/>
    <n v="990"/>
    <n v="12.500000000000002"/>
    <n v="1875"/>
    <n v="0.65445026178010468"/>
    <s v="C0095"/>
    <s v="OpalBlossom Beauty"/>
    <s v="Jessica Foster"/>
    <x v="2"/>
    <x v="20"/>
    <s v="Seward"/>
    <x v="0"/>
    <x v="1"/>
    <x v="10"/>
    <n v="25"/>
    <x v="46"/>
  </r>
  <r>
    <x v="496"/>
    <n v="62027"/>
    <x v="18"/>
    <x v="18"/>
    <s v="PurePurge Micellar Cleansing Water 100ml"/>
    <x v="6"/>
    <n v="50"/>
    <n v="3.9"/>
    <n v="195"/>
    <n v="2.2999999999999998"/>
    <n v="115"/>
    <n v="1.6"/>
    <n v="80"/>
    <n v="0.41025641025641024"/>
    <s v="C0055"/>
    <s v="TimelessAura Luxe Skincare"/>
    <s v="Samantha Mitchell"/>
    <x v="4"/>
    <x v="32"/>
    <s v="Charleston"/>
    <x v="2"/>
    <x v="1"/>
    <x v="10"/>
    <n v="25"/>
    <x v="46"/>
  </r>
  <r>
    <x v="496"/>
    <n v="62028"/>
    <x v="32"/>
    <x v="32"/>
    <s v="AquaFresh Hydrating Toner 150ml"/>
    <x v="4"/>
    <n v="150"/>
    <n v="14.95"/>
    <n v="2242.5"/>
    <n v="4.45"/>
    <n v="667.5"/>
    <n v="10.5"/>
    <n v="1575"/>
    <n v="0.7023411371237458"/>
    <s v="C0120"/>
    <s v="RadiantCrest Ventures"/>
    <s v="Ashley Turner"/>
    <x v="2"/>
    <x v="13"/>
    <s v="Anaheim"/>
    <x v="0"/>
    <x v="1"/>
    <x v="10"/>
    <n v="25"/>
    <x v="46"/>
  </r>
  <r>
    <x v="496"/>
    <n v="62029"/>
    <x v="4"/>
    <x v="4"/>
    <s v="HydraBloom Hydrating Moisturizer 50ml"/>
    <x v="0"/>
    <n v="200"/>
    <n v="14.95"/>
    <n v="2990"/>
    <n v="4.45"/>
    <n v="890"/>
    <n v="10.5"/>
    <n v="2100"/>
    <n v="0.7023411371237458"/>
    <s v="C0071"/>
    <s v="Cressida Steele"/>
    <s v="Matthew Walker"/>
    <x v="1"/>
    <x v="40"/>
    <s v="Nashville"/>
    <x v="2"/>
    <x v="1"/>
    <x v="10"/>
    <n v="25"/>
    <x v="46"/>
  </r>
  <r>
    <x v="496"/>
    <n v="62030"/>
    <x v="38"/>
    <x v="38"/>
    <s v="CrystalGlow Gentle Exfoliator 100ml"/>
    <x v="7"/>
    <n v="100"/>
    <n v="19.95"/>
    <n v="1995"/>
    <n v="7.45"/>
    <n v="745"/>
    <n v="12.5"/>
    <n v="1250"/>
    <n v="0.62656641604010022"/>
    <s v="C0023"/>
    <s v="Rosy Hue Beauty"/>
    <s v="Benjamin Ingram"/>
    <x v="0"/>
    <x v="22"/>
    <s v="Boise"/>
    <x v="0"/>
    <x v="1"/>
    <x v="10"/>
    <n v="25"/>
    <x v="46"/>
  </r>
  <r>
    <x v="496"/>
    <n v="62031"/>
    <x v="10"/>
    <x v="10"/>
    <s v="LuminousGlow Tinted Sunscreen 50ml"/>
    <x v="3"/>
    <n v="100"/>
    <n v="16.95"/>
    <n v="1695"/>
    <n v="5.2"/>
    <n v="520"/>
    <n v="11.75"/>
    <n v="1175"/>
    <n v="0.69321533923303835"/>
    <s v="C0135"/>
    <s v="DivineGlow Beauty"/>
    <s v="Ashley Turner"/>
    <x v="2"/>
    <x v="13"/>
    <s v="Long Beach"/>
    <x v="0"/>
    <x v="1"/>
    <x v="10"/>
    <n v="25"/>
    <x v="46"/>
  </r>
  <r>
    <x v="496"/>
    <n v="62032"/>
    <x v="11"/>
    <x v="11"/>
    <s v="ClearSkies UV Defense SPF 30 100ml"/>
    <x v="3"/>
    <n v="150"/>
    <n v="32.549999999999997"/>
    <n v="4882.5"/>
    <n v="11.25"/>
    <n v="1687.5"/>
    <n v="21.299999999999997"/>
    <n v="3195"/>
    <n v="0.65437788018433185"/>
    <s v="C0049"/>
    <s v="PinnacleSage Group"/>
    <s v="Ava Franklin"/>
    <x v="1"/>
    <x v="12"/>
    <s v="New Orleans"/>
    <x v="2"/>
    <x v="1"/>
    <x v="10"/>
    <n v="25"/>
    <x v="46"/>
  </r>
  <r>
    <x v="496"/>
    <n v="62033"/>
    <x v="4"/>
    <x v="4"/>
    <s v="HydraBloom Hydrating Moisturizer 50ml"/>
    <x v="0"/>
    <n v="100"/>
    <n v="14.95"/>
    <n v="1495"/>
    <n v="4.45"/>
    <n v="445"/>
    <n v="10.5"/>
    <n v="1050"/>
    <n v="0.7023411371237458"/>
    <s v="C0163"/>
    <s v="SilverFlare Technologies"/>
    <s v="Rachel Owens"/>
    <x v="4"/>
    <x v="31"/>
    <s v="Green Bay"/>
    <x v="3"/>
    <x v="1"/>
    <x v="10"/>
    <n v="25"/>
    <x v="46"/>
  </r>
  <r>
    <x v="497"/>
    <n v="62034"/>
    <x v="4"/>
    <x v="4"/>
    <s v="HydraBloom Hydrating Moisturizer 50ml"/>
    <x v="0"/>
    <n v="100"/>
    <n v="14.95"/>
    <n v="1495"/>
    <n v="4.45"/>
    <n v="445"/>
    <n v="10.5"/>
    <n v="1050"/>
    <n v="0.7023411371237458"/>
    <s v="C0009"/>
    <s v="Imelda Sinclair"/>
    <s v="William Jenkins"/>
    <x v="3"/>
    <x v="6"/>
    <s v="Miami"/>
    <x v="2"/>
    <x v="1"/>
    <x v="10"/>
    <n v="26"/>
    <x v="47"/>
  </r>
  <r>
    <x v="497"/>
    <n v="62035"/>
    <x v="10"/>
    <x v="10"/>
    <s v="LuminousGlow Tinted Sunscreen 50ml"/>
    <x v="3"/>
    <n v="100"/>
    <n v="16.95"/>
    <n v="1695"/>
    <n v="5.2"/>
    <n v="520"/>
    <n v="11.75"/>
    <n v="1175"/>
    <n v="0.69321533923303835"/>
    <s v="C0187"/>
    <s v="VelvetBloom Luxe Skincare"/>
    <s v="Jennifer Adams"/>
    <x v="1"/>
    <x v="10"/>
    <s v="Garland"/>
    <x v="2"/>
    <x v="1"/>
    <x v="10"/>
    <n v="26"/>
    <x v="47"/>
  </r>
  <r>
    <x v="497"/>
    <n v="62036"/>
    <x v="10"/>
    <x v="10"/>
    <s v="LuminousGlow Tinted Sunscreen 50ml"/>
    <x v="3"/>
    <n v="300"/>
    <n v="16.95"/>
    <n v="5085"/>
    <n v="5.2"/>
    <n v="1560"/>
    <n v="11.75"/>
    <n v="3525"/>
    <n v="0.69321533923303835"/>
    <s v="C0035"/>
    <s v="CrystalMist Skincare"/>
    <s v="Daniel Nelson"/>
    <x v="0"/>
    <x v="30"/>
    <s v="Denver"/>
    <x v="0"/>
    <x v="1"/>
    <x v="10"/>
    <n v="26"/>
    <x v="47"/>
  </r>
  <r>
    <x v="497"/>
    <n v="62037"/>
    <x v="0"/>
    <x v="0"/>
    <s v="HydraBloom Hydrating Moisturizer 100ml"/>
    <x v="0"/>
    <n v="50"/>
    <n v="24.85"/>
    <n v="1242.5"/>
    <n v="7.75"/>
    <n v="387.5"/>
    <n v="17.100000000000001"/>
    <n v="855"/>
    <n v="0.68812877263581484"/>
    <s v="C0103"/>
    <s v="ThunderSphere Corp."/>
    <s v="Ashley Turner"/>
    <x v="2"/>
    <x v="13"/>
    <s v="Riverside"/>
    <x v="0"/>
    <x v="1"/>
    <x v="10"/>
    <n v="26"/>
    <x v="47"/>
  </r>
  <r>
    <x v="497"/>
    <n v="62038"/>
    <x v="4"/>
    <x v="4"/>
    <s v="HydraBloom Hydrating Moisturizer 50ml"/>
    <x v="0"/>
    <n v="50"/>
    <n v="14.95"/>
    <n v="747.5"/>
    <n v="4.45"/>
    <n v="222.5"/>
    <n v="10.5"/>
    <n v="525"/>
    <n v="0.7023411371237458"/>
    <s v="C0061"/>
    <s v="Aurelia Quinn"/>
    <s v="Mia Hughes"/>
    <x v="2"/>
    <x v="13"/>
    <s v="Oakland"/>
    <x v="0"/>
    <x v="1"/>
    <x v="10"/>
    <n v="26"/>
    <x v="47"/>
  </r>
  <r>
    <x v="497"/>
    <n v="62039"/>
    <x v="48"/>
    <x v="48"/>
    <s v="CrystalGlow Gentle Exfoliator 150ml"/>
    <x v="7"/>
    <n v="50"/>
    <n v="24.75"/>
    <n v="1237.5"/>
    <n v="10.75"/>
    <n v="537.5"/>
    <n v="14"/>
    <n v="700"/>
    <n v="0.56565656565656564"/>
    <s v="C0128"/>
    <s v="SolarFlare Ventures"/>
    <s v="Matthew Walker"/>
    <x v="1"/>
    <x v="23"/>
    <s v="Augusta"/>
    <x v="2"/>
    <x v="1"/>
    <x v="10"/>
    <n v="26"/>
    <x v="47"/>
  </r>
  <r>
    <x v="497"/>
    <n v="62040"/>
    <x v="29"/>
    <x v="29"/>
    <s v="VitaGlow Brightening Serum 15ml"/>
    <x v="1"/>
    <n v="150"/>
    <n v="16.25"/>
    <n v="2437.5"/>
    <n v="6.2"/>
    <n v="930"/>
    <n v="10.050000000000001"/>
    <n v="1507.5"/>
    <n v="0.61846153846153851"/>
    <s v="C0009"/>
    <s v="Imelda Sinclair"/>
    <s v="William Jenkins"/>
    <x v="3"/>
    <x v="6"/>
    <s v="Miami"/>
    <x v="2"/>
    <x v="1"/>
    <x v="10"/>
    <n v="26"/>
    <x v="47"/>
  </r>
  <r>
    <x v="497"/>
    <n v="62041"/>
    <x v="13"/>
    <x v="13"/>
    <s v="LuminousGlow Tinted Sunscreen 100ml"/>
    <x v="3"/>
    <n v="100"/>
    <n v="26.35"/>
    <n v="2635"/>
    <n v="9"/>
    <n v="900"/>
    <n v="17.350000000000001"/>
    <n v="1735"/>
    <n v="0.65844402277039848"/>
    <s v="C0150"/>
    <s v="EmeraldHarbor Ventures"/>
    <s v="Emily Clarke"/>
    <x v="3"/>
    <x v="9"/>
    <s v="Greenville"/>
    <x v="2"/>
    <x v="1"/>
    <x v="10"/>
    <n v="26"/>
    <x v="47"/>
  </r>
  <r>
    <x v="497"/>
    <n v="62042"/>
    <x v="39"/>
    <x v="39"/>
    <s v="SunGuard Shield SPF 50+ 50ml"/>
    <x v="3"/>
    <n v="300"/>
    <n v="14.45"/>
    <n v="4335"/>
    <n v="4.45"/>
    <n v="1335"/>
    <n v="10"/>
    <n v="3000"/>
    <n v="0.69204152249134943"/>
    <s v="C0076"/>
    <s v="ThunderWave Technologies"/>
    <s v="Andrew Parker"/>
    <x v="3"/>
    <x v="42"/>
    <s v="Boston"/>
    <x v="1"/>
    <x v="1"/>
    <x v="10"/>
    <n v="26"/>
    <x v="47"/>
  </r>
  <r>
    <x v="497"/>
    <n v="62043"/>
    <x v="8"/>
    <x v="8"/>
    <s v="CrystalClear Hyaluronic Boost 30ml"/>
    <x v="1"/>
    <n v="200"/>
    <n v="19.100000000000001"/>
    <n v="3820.0000000000005"/>
    <n v="6.6"/>
    <n v="1320"/>
    <n v="12.500000000000002"/>
    <n v="2500.0000000000005"/>
    <n v="0.65445026178010479"/>
    <s v="C0161"/>
    <s v="AquaNova Corp."/>
    <s v="Matthew Walker"/>
    <x v="1"/>
    <x v="40"/>
    <s v="Knoxville"/>
    <x v="2"/>
    <x v="1"/>
    <x v="10"/>
    <n v="26"/>
    <x v="47"/>
  </r>
  <r>
    <x v="497"/>
    <n v="62044"/>
    <x v="0"/>
    <x v="0"/>
    <s v="HydraBloom Hydrating Moisturizer 100ml"/>
    <x v="0"/>
    <n v="100"/>
    <n v="24.85"/>
    <n v="2485"/>
    <n v="7.75"/>
    <n v="775"/>
    <n v="17.100000000000001"/>
    <n v="1710"/>
    <n v="0.68812877263581484"/>
    <s v="C0028"/>
    <s v="Thaddeus Nash"/>
    <s v="Christopher Green"/>
    <x v="0"/>
    <x v="21"/>
    <s v="Reno"/>
    <x v="0"/>
    <x v="1"/>
    <x v="10"/>
    <n v="26"/>
    <x v="47"/>
  </r>
  <r>
    <x v="498"/>
    <n v="62045"/>
    <x v="38"/>
    <x v="38"/>
    <s v="CrystalGlow Gentle Exfoliator 100ml"/>
    <x v="7"/>
    <n v="50"/>
    <n v="19.95"/>
    <n v="997.5"/>
    <n v="7.45"/>
    <n v="372.5"/>
    <n v="12.5"/>
    <n v="625"/>
    <n v="0.62656641604010022"/>
    <s v="C0173"/>
    <s v="VelvetElegance Luxe Skincare"/>
    <s v="Samuel Moore"/>
    <x v="0"/>
    <x v="1"/>
    <s v="Yuma"/>
    <x v="0"/>
    <x v="1"/>
    <x v="10"/>
    <n v="29"/>
    <x v="47"/>
  </r>
  <r>
    <x v="498"/>
    <n v="62046"/>
    <x v="50"/>
    <x v="50"/>
    <s v="SilkSkin Lightweight Moisture Veil 50ml"/>
    <x v="0"/>
    <n v="100"/>
    <n v="16.349999999999998"/>
    <n v="1634.9999999999998"/>
    <n v="5.2"/>
    <n v="520"/>
    <n v="11.149999999999999"/>
    <n v="1114.9999999999998"/>
    <n v="0.68195718654434245"/>
    <s v="C0044"/>
    <s v="OpulentElixir Beauty"/>
    <s v="David Carter"/>
    <x v="1"/>
    <x v="2"/>
    <s v="Syracuse"/>
    <x v="1"/>
    <x v="1"/>
    <x v="10"/>
    <n v="29"/>
    <x v="47"/>
  </r>
  <r>
    <x v="498"/>
    <n v="62047"/>
    <x v="13"/>
    <x v="13"/>
    <s v="LuminousGlow Tinted Sunscreen 100ml"/>
    <x v="3"/>
    <n v="100"/>
    <n v="26.35"/>
    <n v="2635"/>
    <n v="9"/>
    <n v="900"/>
    <n v="17.350000000000001"/>
    <n v="1735"/>
    <n v="0.65844402277039848"/>
    <s v="C0120"/>
    <s v="RadiantCrest Ventures"/>
    <s v="Ashley Turner"/>
    <x v="2"/>
    <x v="13"/>
    <s v="Anaheim"/>
    <x v="0"/>
    <x v="1"/>
    <x v="10"/>
    <n v="29"/>
    <x v="47"/>
  </r>
  <r>
    <x v="498"/>
    <n v="62048"/>
    <x v="8"/>
    <x v="8"/>
    <s v="CrystalClear Hyaluronic Boost 30ml"/>
    <x v="1"/>
    <n v="200"/>
    <n v="19.100000000000001"/>
    <n v="3820.0000000000005"/>
    <n v="6.6"/>
    <n v="1320"/>
    <n v="12.500000000000002"/>
    <n v="2500.0000000000005"/>
    <n v="0.65445026178010479"/>
    <s v="C0055"/>
    <s v="TimelessAura Luxe Skincare"/>
    <s v="Samantha Mitchell"/>
    <x v="4"/>
    <x v="32"/>
    <s v="Charleston"/>
    <x v="2"/>
    <x v="1"/>
    <x v="10"/>
    <n v="29"/>
    <x v="47"/>
  </r>
  <r>
    <x v="498"/>
    <n v="62049"/>
    <x v="10"/>
    <x v="10"/>
    <s v="LuminousGlow Tinted Sunscreen 50ml"/>
    <x v="3"/>
    <n v="250"/>
    <n v="16.95"/>
    <n v="4237.5"/>
    <n v="5.2"/>
    <n v="1300"/>
    <n v="11.75"/>
    <n v="2937.5"/>
    <n v="0.69321533923303835"/>
    <s v="C0163"/>
    <s v="SilverFlare Technologies"/>
    <s v="Rachel Owens"/>
    <x v="4"/>
    <x v="31"/>
    <s v="Green Bay"/>
    <x v="3"/>
    <x v="1"/>
    <x v="10"/>
    <n v="29"/>
    <x v="47"/>
  </r>
  <r>
    <x v="498"/>
    <n v="62050"/>
    <x v="8"/>
    <x v="8"/>
    <s v="CrystalClear Hyaluronic Boost 30ml"/>
    <x v="1"/>
    <n v="100"/>
    <n v="19.100000000000001"/>
    <n v="1910.0000000000002"/>
    <n v="6.6"/>
    <n v="660"/>
    <n v="12.500000000000002"/>
    <n v="1250.0000000000002"/>
    <n v="0.65445026178010479"/>
    <s v="C0021"/>
    <s v="Horizon Luxe Ventures"/>
    <s v="William Jenkins"/>
    <x v="3"/>
    <x v="6"/>
    <s v="Orlando"/>
    <x v="2"/>
    <x v="1"/>
    <x v="10"/>
    <n v="29"/>
    <x v="47"/>
  </r>
  <r>
    <x v="498"/>
    <n v="62051"/>
    <x v="53"/>
    <x v="53"/>
    <s v="DreamSoothe Overnight Mask 100g"/>
    <x v="5"/>
    <n v="100"/>
    <n v="21.75"/>
    <n v="2175"/>
    <n v="9.5500000000000007"/>
    <n v="955"/>
    <n v="12.2"/>
    <n v="1220"/>
    <n v="0.56091954022988511"/>
    <s v="C0089"/>
    <s v="TerraFusion Group"/>
    <s v="Andrew Parker"/>
    <x v="3"/>
    <x v="36"/>
    <s v="Montpelier"/>
    <x v="1"/>
    <x v="1"/>
    <x v="10"/>
    <n v="29"/>
    <x v="47"/>
  </r>
  <r>
    <x v="498"/>
    <n v="62052"/>
    <x v="2"/>
    <x v="2"/>
    <s v="TimelessElixir Anti-Wrinkle Serum 30m"/>
    <x v="1"/>
    <n v="100"/>
    <n v="25.3"/>
    <n v="2530"/>
    <n v="9.4"/>
    <n v="940"/>
    <n v="15.9"/>
    <n v="1590"/>
    <n v="0.62845849802371545"/>
    <s v="C0048"/>
    <s v="Octavia Hart"/>
    <s v="Victoria Reed"/>
    <x v="2"/>
    <x v="24"/>
    <s v="Seattle"/>
    <x v="0"/>
    <x v="1"/>
    <x v="10"/>
    <n v="29"/>
    <x v="47"/>
  </r>
  <r>
    <x v="498"/>
    <n v="62053"/>
    <x v="4"/>
    <x v="4"/>
    <s v="HydraBloom Hydrating Moisturizer 50ml"/>
    <x v="0"/>
    <n v="100"/>
    <n v="14.95"/>
    <n v="1495"/>
    <n v="4.45"/>
    <n v="445"/>
    <n v="10.5"/>
    <n v="1050"/>
    <n v="0.7023411371237458"/>
    <s v="C0114"/>
    <s v="ElysianGlow Creations"/>
    <s v="Daniel Nelson"/>
    <x v="0"/>
    <x v="3"/>
    <s v="Cody"/>
    <x v="0"/>
    <x v="1"/>
    <x v="10"/>
    <n v="29"/>
    <x v="47"/>
  </r>
  <r>
    <x v="498"/>
    <n v="62054"/>
    <x v="17"/>
    <x v="17"/>
    <s v="LuminousGlow Tinted Sunscreen 30ml"/>
    <x v="3"/>
    <n v="100"/>
    <n v="9.6000000000000014"/>
    <n v="960.00000000000011"/>
    <n v="3.8"/>
    <n v="380"/>
    <n v="5.8000000000000016"/>
    <n v="580.00000000000011"/>
    <n v="0.60416666666666674"/>
    <s v="C0006"/>
    <s v="Maeve Kingsley"/>
    <s v="Christopher Green"/>
    <x v="0"/>
    <x v="21"/>
    <s v="Las Vegas"/>
    <x v="0"/>
    <x v="1"/>
    <x v="10"/>
    <n v="29"/>
    <x v="47"/>
  </r>
  <r>
    <x v="498"/>
    <n v="62055"/>
    <x v="21"/>
    <x v="21"/>
    <s v="RadiantGlow Gel Cleanser 100ml"/>
    <x v="2"/>
    <n v="50"/>
    <n v="12.25"/>
    <n v="612.5"/>
    <n v="4.45"/>
    <n v="222.5"/>
    <n v="7.8"/>
    <n v="390"/>
    <n v="0.63673469387755099"/>
    <s v="C0182"/>
    <s v="IvoryLuxe Skincare"/>
    <s v="Emily Clarke"/>
    <x v="3"/>
    <x v="29"/>
    <s v="Raleigh"/>
    <x v="2"/>
    <x v="1"/>
    <x v="10"/>
    <n v="29"/>
    <x v="47"/>
  </r>
  <r>
    <x v="499"/>
    <n v="62056"/>
    <x v="4"/>
    <x v="4"/>
    <s v="HydraBloom Hydrating Moisturizer 50ml"/>
    <x v="0"/>
    <n v="100"/>
    <n v="14.95"/>
    <n v="1495"/>
    <n v="4.45"/>
    <n v="445"/>
    <n v="10.5"/>
    <n v="1050"/>
    <n v="0.7023411371237458"/>
    <s v="C0073"/>
    <s v="Atlas Kingsley"/>
    <s v="David Carter"/>
    <x v="1"/>
    <x v="2"/>
    <s v="Rochester"/>
    <x v="1"/>
    <x v="1"/>
    <x v="10"/>
    <n v="30"/>
    <x v="47"/>
  </r>
  <r>
    <x v="499"/>
    <n v="62057"/>
    <x v="10"/>
    <x v="10"/>
    <s v="LuminousGlow Tinted Sunscreen 50ml"/>
    <x v="3"/>
    <n v="200"/>
    <n v="16.95"/>
    <n v="3390"/>
    <n v="5.2"/>
    <n v="1040"/>
    <n v="11.75"/>
    <n v="2350"/>
    <n v="0.69321533923303835"/>
    <s v="C0036"/>
    <s v="MoonlightHarbor Beauty"/>
    <s v="Rachel Owens"/>
    <x v="4"/>
    <x v="31"/>
    <s v="Milwaukee"/>
    <x v="3"/>
    <x v="1"/>
    <x v="10"/>
    <n v="30"/>
    <x v="47"/>
  </r>
  <r>
    <x v="499"/>
    <n v="62058"/>
    <x v="21"/>
    <x v="21"/>
    <s v="RadiantGlow Gel Cleanser 100ml"/>
    <x v="2"/>
    <n v="150"/>
    <n v="12.25"/>
    <n v="1837.5"/>
    <n v="4.45"/>
    <n v="667.5"/>
    <n v="7.8"/>
    <n v="1170"/>
    <n v="0.63673469387755099"/>
    <s v="C0135"/>
    <s v="DivineGlow Beauty"/>
    <s v="Ashley Turner"/>
    <x v="2"/>
    <x v="13"/>
    <s v="Long Beach"/>
    <x v="0"/>
    <x v="1"/>
    <x v="10"/>
    <n v="30"/>
    <x v="47"/>
  </r>
  <r>
    <x v="499"/>
    <n v="62059"/>
    <x v="30"/>
    <x v="30"/>
    <s v="PurePurge Micellar Cleansing Water 200ml"/>
    <x v="6"/>
    <n v="50"/>
    <n v="18.45"/>
    <n v="922.5"/>
    <n v="7.75"/>
    <n v="387.5"/>
    <n v="10.7"/>
    <n v="535"/>
    <n v="0.57994579945799463"/>
    <s v="C0013"/>
    <s v="Seraphina Sinclair"/>
    <s v="Jessica Foster"/>
    <x v="2"/>
    <x v="20"/>
    <s v="Wasilla"/>
    <x v="0"/>
    <x v="1"/>
    <x v="10"/>
    <n v="30"/>
    <x v="47"/>
  </r>
  <r>
    <x v="499"/>
    <n v="62060"/>
    <x v="10"/>
    <x v="10"/>
    <s v="LuminousGlow Tinted Sunscreen 50ml"/>
    <x v="3"/>
    <n v="150"/>
    <n v="16.95"/>
    <n v="2542.5"/>
    <n v="5.2"/>
    <n v="780"/>
    <n v="11.75"/>
    <n v="1762.5"/>
    <n v="0.69321533923303835"/>
    <s v="C0159"/>
    <s v="Esme Reyes"/>
    <s v="Andrew Parker"/>
    <x v="3"/>
    <x v="45"/>
    <s v="Warwick"/>
    <x v="1"/>
    <x v="1"/>
    <x v="10"/>
    <n v="30"/>
    <x v="47"/>
  </r>
  <r>
    <x v="499"/>
    <n v="62061"/>
    <x v="33"/>
    <x v="33"/>
    <s v="GlowRevive Detox Clay Mask 100g"/>
    <x v="5"/>
    <n v="200"/>
    <n v="18.95"/>
    <n v="3790"/>
    <n v="8.1999999999999993"/>
    <n v="1640"/>
    <n v="10.75"/>
    <n v="2150"/>
    <n v="0.56728232189973615"/>
    <s v="C0067"/>
    <s v="Oberon Sterling"/>
    <s v="Rachel Owens"/>
    <x v="4"/>
    <x v="16"/>
    <s v="Springfield"/>
    <x v="3"/>
    <x v="1"/>
    <x v="10"/>
    <n v="30"/>
    <x v="47"/>
  </r>
  <r>
    <x v="499"/>
    <n v="62062"/>
    <x v="37"/>
    <x v="37"/>
    <s v="SunGuard Shield SPF 50+ 100ml"/>
    <x v="3"/>
    <n v="300"/>
    <n v="24.75"/>
    <n v="7425"/>
    <n v="7.75"/>
    <n v="2325"/>
    <n v="17"/>
    <n v="5100"/>
    <n v="0.68686868686868685"/>
    <s v="C0110"/>
    <s v="Cordelia Cassidy"/>
    <s v="Jessica Foster"/>
    <x v="2"/>
    <x v="20"/>
    <s v="Nome"/>
    <x v="0"/>
    <x v="1"/>
    <x v="10"/>
    <n v="30"/>
    <x v="47"/>
  </r>
  <r>
    <x v="499"/>
    <n v="62063"/>
    <x v="4"/>
    <x v="4"/>
    <s v="HydraBloom Hydrating Moisturizer 50ml"/>
    <x v="0"/>
    <n v="100"/>
    <n v="14.95"/>
    <n v="1495"/>
    <n v="4.45"/>
    <n v="445"/>
    <n v="10.5"/>
    <n v="1050"/>
    <n v="0.7023411371237458"/>
    <s v="C0031"/>
    <s v="StellarWings Incorporated"/>
    <s v="Matthew Walker"/>
    <x v="1"/>
    <x v="23"/>
    <s v="Atlanta"/>
    <x v="2"/>
    <x v="1"/>
    <x v="10"/>
    <n v="30"/>
    <x v="47"/>
  </r>
  <r>
    <x v="499"/>
    <n v="62064"/>
    <x v="6"/>
    <x v="6"/>
    <s v="CrystalClear Hyaluronic Boost 15ml"/>
    <x v="1"/>
    <n v="200"/>
    <n v="14.75"/>
    <n v="2950"/>
    <n v="5.45"/>
    <n v="1090"/>
    <n v="9.3000000000000007"/>
    <n v="1860"/>
    <n v="0.63050847457627124"/>
    <s v="C0177"/>
    <s v="CosmoHarbor Corp."/>
    <s v="Benjamin Lawson"/>
    <x v="1"/>
    <x v="5"/>
    <s v="Tulsa"/>
    <x v="2"/>
    <x v="1"/>
    <x v="10"/>
    <n v="30"/>
    <x v="47"/>
  </r>
  <r>
    <x v="499"/>
    <n v="62065"/>
    <x v="5"/>
    <x v="5"/>
    <s v="ClearSkies UV Defense SPF 30 50ml"/>
    <x v="3"/>
    <n v="200"/>
    <n v="18.95"/>
    <n v="3790"/>
    <n v="6.55"/>
    <n v="1310"/>
    <n v="12.399999999999999"/>
    <n v="2480"/>
    <n v="0.65435356200527706"/>
    <s v="C0084"/>
    <s v="RadiantPetals Skincare"/>
    <s v="Joseph Simmons"/>
    <x v="4"/>
    <x v="28"/>
    <s v="Bismarck"/>
    <x v="3"/>
    <x v="1"/>
    <x v="10"/>
    <n v="30"/>
    <x v="47"/>
  </r>
  <r>
    <x v="499"/>
    <n v="62066"/>
    <x v="11"/>
    <x v="11"/>
    <s v="ClearSkies UV Defense SPF 30 100ml"/>
    <x v="3"/>
    <n v="50"/>
    <n v="32.549999999999997"/>
    <n v="1627.4999999999998"/>
    <n v="11.25"/>
    <n v="562.5"/>
    <n v="21.299999999999997"/>
    <n v="1064.9999999999998"/>
    <n v="0.65437788018433174"/>
    <s v="C0187"/>
    <s v="VelvetBloom Luxe Skincare"/>
    <s v="Jennifer Adams"/>
    <x v="1"/>
    <x v="10"/>
    <s v="Garland"/>
    <x v="2"/>
    <x v="1"/>
    <x v="10"/>
    <n v="30"/>
    <x v="47"/>
  </r>
  <r>
    <x v="500"/>
    <n v="62067"/>
    <x v="8"/>
    <x v="8"/>
    <s v="CrystalClear Hyaluronic Boost 30ml"/>
    <x v="1"/>
    <n v="200"/>
    <n v="19.100000000000001"/>
    <n v="3820.0000000000005"/>
    <n v="6.6"/>
    <n v="1320"/>
    <n v="12.500000000000002"/>
    <n v="2500.0000000000005"/>
    <n v="0.65445026178010479"/>
    <s v="C0042"/>
    <s v="Jasper Monroe"/>
    <s v="Nicholas Coleman"/>
    <x v="4"/>
    <x v="27"/>
    <s v="Detroit"/>
    <x v="3"/>
    <x v="1"/>
    <x v="11"/>
    <n v="1"/>
    <x v="47"/>
  </r>
  <r>
    <x v="500"/>
    <n v="62068"/>
    <x v="1"/>
    <x v="1"/>
    <s v="VitaGlow Brightening Serum 30ml"/>
    <x v="1"/>
    <n v="100"/>
    <n v="22.1"/>
    <n v="2210"/>
    <n v="7.6"/>
    <n v="760"/>
    <n v="14.500000000000002"/>
    <n v="1450"/>
    <n v="0.65610859728506787"/>
    <s v="C0156"/>
    <s v="DivineAura Skincare"/>
    <s v="David Carter"/>
    <x v="1"/>
    <x v="2"/>
    <s v="Schenectady"/>
    <x v="1"/>
    <x v="1"/>
    <x v="11"/>
    <n v="1"/>
    <x v="47"/>
  </r>
  <r>
    <x v="500"/>
    <n v="62069"/>
    <x v="21"/>
    <x v="21"/>
    <s v="RadiantGlow Gel Cleanser 100ml"/>
    <x v="2"/>
    <n v="150"/>
    <n v="12.25"/>
    <n v="1837.5"/>
    <n v="4.45"/>
    <n v="667.5"/>
    <n v="7.8"/>
    <n v="1170"/>
    <n v="0.63673469387755099"/>
    <s v="C0014"/>
    <s v="Stellar Dynamo Corp."/>
    <s v="Olivia Harrison"/>
    <x v="3"/>
    <x v="14"/>
    <s v="Richmond"/>
    <x v="2"/>
    <x v="1"/>
    <x v="11"/>
    <n v="1"/>
    <x v="47"/>
  </r>
  <r>
    <x v="500"/>
    <n v="62070"/>
    <x v="11"/>
    <x v="11"/>
    <s v="ClearSkies UV Defense SPF 30 100ml"/>
    <x v="3"/>
    <n v="250"/>
    <n v="32.549999999999997"/>
    <n v="8137.4999999999991"/>
    <n v="11.25"/>
    <n v="2812.5"/>
    <n v="21.299999999999997"/>
    <n v="5324.9999999999991"/>
    <n v="0.65437788018433174"/>
    <s v="C0095"/>
    <s v="OpalBlossom Beauty"/>
    <s v="Jessica Foster"/>
    <x v="2"/>
    <x v="20"/>
    <s v="Seward"/>
    <x v="0"/>
    <x v="1"/>
    <x v="11"/>
    <n v="1"/>
    <x v="47"/>
  </r>
  <r>
    <x v="500"/>
    <n v="62071"/>
    <x v="44"/>
    <x v="44"/>
    <s v="ElixirMelt Makeup Remover Oil  100ml"/>
    <x v="6"/>
    <n v="50"/>
    <n v="5.1999999999999993"/>
    <n v="259.99999999999994"/>
    <n v="2.8"/>
    <n v="140"/>
    <n v="2.3999999999999995"/>
    <n v="119.99999999999994"/>
    <n v="0.4615384615384614"/>
    <s v="C0052"/>
    <s v="OceanQuest Enterprises"/>
    <s v="Emily Clarke"/>
    <x v="3"/>
    <x v="9"/>
    <s v="Charleston"/>
    <x v="2"/>
    <x v="1"/>
    <x v="11"/>
    <n v="1"/>
    <x v="47"/>
  </r>
  <r>
    <x v="500"/>
    <n v="62072"/>
    <x v="37"/>
    <x v="37"/>
    <s v="SunGuard Shield SPF 50+ 100ml"/>
    <x v="3"/>
    <n v="350"/>
    <n v="24.75"/>
    <n v="8662.5"/>
    <n v="7.75"/>
    <n v="2712.5"/>
    <n v="17"/>
    <n v="5950"/>
    <n v="0.68686868686868685"/>
    <s v="C0118"/>
    <s v="Rowan Hale"/>
    <s v="Nicholas Coleman"/>
    <x v="4"/>
    <x v="34"/>
    <s v="Fort Wayne"/>
    <x v="3"/>
    <x v="1"/>
    <x v="11"/>
    <n v="1"/>
    <x v="47"/>
  </r>
  <r>
    <x v="500"/>
    <n v="62073"/>
    <x v="8"/>
    <x v="8"/>
    <s v="CrystalClear Hyaluronic Boost 30ml"/>
    <x v="1"/>
    <n v="100"/>
    <n v="19.100000000000001"/>
    <n v="1910.0000000000002"/>
    <n v="6.6"/>
    <n v="660"/>
    <n v="12.500000000000002"/>
    <n v="1250.0000000000002"/>
    <n v="0.65445026178010479"/>
    <s v="C0027"/>
    <s v="PureHarbor Creations"/>
    <s v="Jennifer Adams"/>
    <x v="1"/>
    <x v="10"/>
    <s v="Austin"/>
    <x v="2"/>
    <x v="1"/>
    <x v="11"/>
    <n v="1"/>
    <x v="47"/>
  </r>
  <r>
    <x v="500"/>
    <n v="62074"/>
    <x v="37"/>
    <x v="37"/>
    <s v="SunGuard Shield SPF 50+ 100ml"/>
    <x v="3"/>
    <n v="100"/>
    <n v="24.75"/>
    <n v="2475"/>
    <n v="7.75"/>
    <n v="775"/>
    <n v="17"/>
    <n v="1700"/>
    <n v="0.68686868686868685"/>
    <s v="C0141"/>
    <s v="FusionQuest Incorporated"/>
    <s v="William Jenkins"/>
    <x v="3"/>
    <x v="6"/>
    <s v="St. Petersburg"/>
    <x v="2"/>
    <x v="1"/>
    <x v="11"/>
    <n v="1"/>
    <x v="47"/>
  </r>
  <r>
    <x v="500"/>
    <n v="62075"/>
    <x v="10"/>
    <x v="10"/>
    <s v="LuminousGlow Tinted Sunscreen 50ml"/>
    <x v="3"/>
    <n v="50"/>
    <n v="16.95"/>
    <n v="847.5"/>
    <n v="5.2"/>
    <n v="260"/>
    <n v="11.75"/>
    <n v="587.5"/>
    <n v="0.69321533923303835"/>
    <s v="C0072"/>
    <s v="BlossomLuxe Essentials"/>
    <s v="James Edwards"/>
    <x v="3"/>
    <x v="43"/>
    <s v="Philadelphia"/>
    <x v="1"/>
    <x v="1"/>
    <x v="11"/>
    <n v="1"/>
    <x v="47"/>
  </r>
  <r>
    <x v="500"/>
    <n v="62076"/>
    <x v="61"/>
    <x v="61"/>
    <s v="PureDerm Micro-Exfoliating Gel 150ml"/>
    <x v="7"/>
    <n v="150"/>
    <n v="32.25"/>
    <n v="4837.5"/>
    <n v="14.25"/>
    <n v="2137.5"/>
    <n v="18"/>
    <n v="2700"/>
    <n v="0.55813953488372092"/>
    <s v="C0023"/>
    <s v="Rosy Hue Beauty"/>
    <s v="Benjamin Ingram"/>
    <x v="0"/>
    <x v="22"/>
    <s v="Boise"/>
    <x v="0"/>
    <x v="1"/>
    <x v="11"/>
    <n v="1"/>
    <x v="47"/>
  </r>
  <r>
    <x v="500"/>
    <n v="62077"/>
    <x v="8"/>
    <x v="8"/>
    <s v="CrystalClear Hyaluronic Boost 30ml"/>
    <x v="1"/>
    <n v="200"/>
    <n v="19.100000000000001"/>
    <n v="3820.0000000000005"/>
    <n v="6.6"/>
    <n v="1320"/>
    <n v="12.500000000000002"/>
    <n v="2500.0000000000005"/>
    <n v="0.65445026178010479"/>
    <s v="C0130"/>
    <s v="BlueSphere Technologies"/>
    <s v="Mia Hughes"/>
    <x v="2"/>
    <x v="13"/>
    <s v="Bakersfield"/>
    <x v="0"/>
    <x v="1"/>
    <x v="11"/>
    <n v="1"/>
    <x v="47"/>
  </r>
  <r>
    <x v="500"/>
    <n v="62078"/>
    <x v="0"/>
    <x v="0"/>
    <s v="HydraBloom Hydrating Moisturizer 100ml"/>
    <x v="0"/>
    <n v="200"/>
    <n v="24.85"/>
    <n v="4970"/>
    <n v="7.75"/>
    <n v="1550"/>
    <n v="17.100000000000001"/>
    <n v="3420"/>
    <n v="0.68812877263581484"/>
    <s v="C0007"/>
    <s v="Orion Sterling"/>
    <s v="Jessica Foster"/>
    <x v="2"/>
    <x v="20"/>
    <s v="Anchorage"/>
    <x v="0"/>
    <x v="1"/>
    <x v="11"/>
    <n v="1"/>
    <x v="47"/>
  </r>
  <r>
    <x v="500"/>
    <n v="62079"/>
    <x v="38"/>
    <x v="38"/>
    <s v="CrystalGlow Gentle Exfoliator 100ml"/>
    <x v="7"/>
    <n v="50"/>
    <n v="19.95"/>
    <n v="997.5"/>
    <n v="7.45"/>
    <n v="372.5"/>
    <n v="12.5"/>
    <n v="625"/>
    <n v="0.62656641604010022"/>
    <s v="C0154"/>
    <s v="AuroraMist Essentials"/>
    <s v="Victoria Reed"/>
    <x v="2"/>
    <x v="4"/>
    <s v="Bend"/>
    <x v="0"/>
    <x v="1"/>
    <x v="11"/>
    <n v="1"/>
    <x v="47"/>
  </r>
  <r>
    <x v="501"/>
    <n v="62080"/>
    <x v="4"/>
    <x v="4"/>
    <s v="HydraBloom Hydrating Moisturizer 50ml"/>
    <x v="0"/>
    <n v="100"/>
    <n v="14.95"/>
    <n v="1495"/>
    <n v="4.45"/>
    <n v="445"/>
    <n v="10.5"/>
    <n v="1050"/>
    <n v="0.7023411371237458"/>
    <s v="C0046"/>
    <s v="CrimsonPeak Ventures"/>
    <s v="Michael Evans"/>
    <x v="1"/>
    <x v="10"/>
    <s v="Fort Worth"/>
    <x v="2"/>
    <x v="1"/>
    <x v="11"/>
    <n v="2"/>
    <x v="47"/>
  </r>
  <r>
    <x v="501"/>
    <n v="62081"/>
    <x v="20"/>
    <x v="20"/>
    <s v="VelvetSkin Renewing Scrub 100ml"/>
    <x v="7"/>
    <n v="50"/>
    <n v="20.849999999999998"/>
    <n v="1042.5"/>
    <n v="8.1999999999999993"/>
    <n v="410"/>
    <n v="12.649999999999999"/>
    <n v="632.5"/>
    <n v="0.60671462829736211"/>
    <s v="C0107"/>
    <s v="MoonlitNectar Beauty"/>
    <s v="Andrew Parker"/>
    <x v="3"/>
    <x v="45"/>
    <s v="Providence"/>
    <x v="1"/>
    <x v="1"/>
    <x v="11"/>
    <n v="2"/>
    <x v="47"/>
  </r>
  <r>
    <x v="501"/>
    <n v="62082"/>
    <x v="0"/>
    <x v="0"/>
    <s v="HydraBloom Hydrating Moisturizer 100ml"/>
    <x v="0"/>
    <n v="100"/>
    <n v="24.85"/>
    <n v="2485"/>
    <n v="7.75"/>
    <n v="775"/>
    <n v="17.100000000000001"/>
    <n v="1710"/>
    <n v="0.68812877263581484"/>
    <s v="C0059"/>
    <s v="Eamon Kingsley"/>
    <s v="James Edwards"/>
    <x v="3"/>
    <x v="37"/>
    <s v="Newark"/>
    <x v="1"/>
    <x v="1"/>
    <x v="11"/>
    <n v="2"/>
    <x v="47"/>
  </r>
  <r>
    <x v="501"/>
    <n v="62083"/>
    <x v="11"/>
    <x v="11"/>
    <s v="ClearSkies UV Defense SPF 30 100ml"/>
    <x v="3"/>
    <n v="250"/>
    <n v="32.549999999999997"/>
    <n v="8137.4999999999991"/>
    <n v="11.25"/>
    <n v="2812.5"/>
    <n v="21.299999999999997"/>
    <n v="5324.9999999999991"/>
    <n v="0.65437788018433174"/>
    <s v="C0086"/>
    <s v="SparklingNova Corp."/>
    <s v="Jennifer Adams"/>
    <x v="1"/>
    <x v="10"/>
    <s v="Amarillo"/>
    <x v="2"/>
    <x v="1"/>
    <x v="11"/>
    <n v="2"/>
    <x v="47"/>
  </r>
  <r>
    <x v="501"/>
    <n v="62084"/>
    <x v="1"/>
    <x v="1"/>
    <s v="VitaGlow Brightening Serum 30ml"/>
    <x v="1"/>
    <n v="200"/>
    <n v="22.1"/>
    <n v="4420"/>
    <n v="7.6"/>
    <n v="1520"/>
    <n v="14.500000000000002"/>
    <n v="2900"/>
    <n v="0.65610859728506787"/>
    <s v="C0115"/>
    <s v="BlossomWhisper Cosmetics"/>
    <s v="Andrew Parker"/>
    <x v="3"/>
    <x v="46"/>
    <s v="Portland"/>
    <x v="1"/>
    <x v="1"/>
    <x v="11"/>
    <n v="2"/>
    <x v="47"/>
  </r>
  <r>
    <x v="501"/>
    <n v="62085"/>
    <x v="23"/>
    <x v="23"/>
    <s v="RadiantGlow Gel Cleanser 50ml"/>
    <x v="2"/>
    <n v="100"/>
    <n v="4.7"/>
    <n v="470"/>
    <n v="2.2999999999999998"/>
    <n v="230"/>
    <n v="2.4000000000000004"/>
    <n v="240"/>
    <n v="0.51063829787234039"/>
    <s v="C0004"/>
    <s v="Enchanted Silk Creations"/>
    <s v="David Carter"/>
    <x v="1"/>
    <x v="2"/>
    <s v="New York City"/>
    <x v="1"/>
    <x v="1"/>
    <x v="11"/>
    <n v="2"/>
    <x v="47"/>
  </r>
  <r>
    <x v="501"/>
    <n v="62086"/>
    <x v="2"/>
    <x v="2"/>
    <s v="TimelessElixir Anti-Wrinkle Serum 30m"/>
    <x v="1"/>
    <n v="200"/>
    <n v="25.3"/>
    <n v="5060"/>
    <n v="9.4"/>
    <n v="1880"/>
    <n v="15.9"/>
    <n v="3180"/>
    <n v="0.62845849802371545"/>
    <s v="C0162"/>
    <s v="Malachai Hale"/>
    <s v="Olivia Harrison"/>
    <x v="3"/>
    <x v="14"/>
    <s v="Newport News"/>
    <x v="2"/>
    <x v="1"/>
    <x v="11"/>
    <n v="2"/>
    <x v="47"/>
  </r>
  <r>
    <x v="501"/>
    <n v="62087"/>
    <x v="53"/>
    <x v="53"/>
    <s v="DreamSoothe Overnight Mask 100g"/>
    <x v="5"/>
    <n v="200"/>
    <n v="21.75"/>
    <n v="4350"/>
    <n v="9.5500000000000007"/>
    <n v="1910"/>
    <n v="12.2"/>
    <n v="2440"/>
    <n v="0.56091954022988511"/>
    <s v="C0081"/>
    <s v="SecretSapphire Creations"/>
    <s v="David Carter"/>
    <x v="1"/>
    <x v="2"/>
    <s v="Syracuse"/>
    <x v="1"/>
    <x v="1"/>
    <x v="11"/>
    <n v="2"/>
    <x v="47"/>
  </r>
  <r>
    <x v="501"/>
    <n v="62088"/>
    <x v="15"/>
    <x v="15"/>
    <s v="VitaGlow Brightening Serum 50ml"/>
    <x v="1"/>
    <n v="200"/>
    <n v="31.45"/>
    <n v="6290"/>
    <n v="12"/>
    <n v="2400"/>
    <n v="19.45"/>
    <n v="3890"/>
    <n v="0.61844197138314783"/>
    <s v="C0037"/>
    <s v="PureWhisper Essentials"/>
    <s v="Lauren King"/>
    <x v="4"/>
    <x v="18"/>
    <s v="Des Moines"/>
    <x v="3"/>
    <x v="1"/>
    <x v="11"/>
    <n v="2"/>
    <x v="47"/>
  </r>
  <r>
    <x v="501"/>
    <n v="62089"/>
    <x v="22"/>
    <x v="22"/>
    <s v="PurePurge Micellar Cleansing Water 150ml"/>
    <x v="6"/>
    <n v="100"/>
    <n v="10.050000000000001"/>
    <n v="1005.0000000000001"/>
    <n v="4.45"/>
    <n v="445"/>
    <n v="5.6000000000000005"/>
    <n v="560.00000000000011"/>
    <n v="0.55721393034825872"/>
    <s v="C0120"/>
    <s v="RadiantCrest Ventures"/>
    <s v="Ashley Turner"/>
    <x v="2"/>
    <x v="13"/>
    <s v="Anaheim"/>
    <x v="0"/>
    <x v="1"/>
    <x v="11"/>
    <n v="2"/>
    <x v="47"/>
  </r>
  <r>
    <x v="501"/>
    <n v="62090"/>
    <x v="43"/>
    <x v="43"/>
    <s v="PureFoam Renewing Cleanser 50ml"/>
    <x v="2"/>
    <n v="150"/>
    <n v="7"/>
    <n v="1050"/>
    <n v="2.8"/>
    <n v="420"/>
    <n v="4.2"/>
    <n v="630"/>
    <n v="0.6"/>
    <s v="C0057"/>
    <s v="Phineas Dawson"/>
    <s v="Nicholas Coleman"/>
    <x v="4"/>
    <x v="34"/>
    <s v="Indianapolis"/>
    <x v="3"/>
    <x v="1"/>
    <x v="11"/>
    <n v="2"/>
    <x v="47"/>
  </r>
  <r>
    <x v="502"/>
    <n v="62091"/>
    <x v="30"/>
    <x v="30"/>
    <s v="PurePurge Micellar Cleansing Water 200ml"/>
    <x v="6"/>
    <n v="50"/>
    <n v="18.45"/>
    <n v="922.5"/>
    <n v="7.75"/>
    <n v="387.5"/>
    <n v="10.7"/>
    <n v="535"/>
    <n v="0.57994579945799463"/>
    <s v="C0091"/>
    <s v="NovaWave Enterprises"/>
    <s v="Jennifer Adams"/>
    <x v="1"/>
    <x v="10"/>
    <s v="Lubbock"/>
    <x v="2"/>
    <x v="1"/>
    <x v="11"/>
    <n v="3"/>
    <x v="48"/>
  </r>
  <r>
    <x v="502"/>
    <n v="62092"/>
    <x v="14"/>
    <x v="14"/>
    <s v="DewDrop Hydration Sheet Mask"/>
    <x v="5"/>
    <n v="150"/>
    <n v="17.350000000000001"/>
    <n v="2602.5"/>
    <n v="7.45"/>
    <n v="1117.5"/>
    <n v="9.9000000000000021"/>
    <n v="1485"/>
    <n v="0.57060518731988474"/>
    <s v="C0016"/>
    <s v="Griffin Maddox"/>
    <s v="Rachel Owens"/>
    <x v="4"/>
    <x v="16"/>
    <s v="Chicago"/>
    <x v="3"/>
    <x v="1"/>
    <x v="11"/>
    <n v="3"/>
    <x v="48"/>
  </r>
  <r>
    <x v="502"/>
    <n v="62093"/>
    <x v="54"/>
    <x v="54"/>
    <s v="LuxeSilk Oil Cleansing Essence 200 ml"/>
    <x v="2"/>
    <n v="200"/>
    <n v="25.75"/>
    <n v="5150"/>
    <n v="11.25"/>
    <n v="2250"/>
    <n v="14.5"/>
    <n v="2900"/>
    <n v="0.56310679611650483"/>
    <s v="C0138"/>
    <s v="Leopold Caldwell"/>
    <s v="James Edwards"/>
    <x v="3"/>
    <x v="37"/>
    <s v="Jersey City"/>
    <x v="1"/>
    <x v="1"/>
    <x v="11"/>
    <n v="3"/>
    <x v="48"/>
  </r>
  <r>
    <x v="502"/>
    <n v="62094"/>
    <x v="0"/>
    <x v="0"/>
    <s v="HydraBloom Hydrating Moisturizer 100ml"/>
    <x v="0"/>
    <n v="100"/>
    <n v="24.85"/>
    <n v="2485"/>
    <n v="7.75"/>
    <n v="775"/>
    <n v="17.100000000000001"/>
    <n v="1710"/>
    <n v="0.68812877263581484"/>
    <s v="C0068"/>
    <s v="IvoryRadiance Cosmetix"/>
    <s v="Olivia Harrison"/>
    <x v="3"/>
    <x v="7"/>
    <s v="Annapolis"/>
    <x v="2"/>
    <x v="1"/>
    <x v="11"/>
    <n v="3"/>
    <x v="48"/>
  </r>
  <r>
    <x v="502"/>
    <n v="62095"/>
    <x v="36"/>
    <x v="36"/>
    <s v="CrystalGlow Gentle Exfoliator 50ml"/>
    <x v="7"/>
    <n v="100"/>
    <n v="14.15"/>
    <n v="1415"/>
    <n v="5.45"/>
    <n v="545"/>
    <n v="8.6999999999999993"/>
    <n v="870"/>
    <n v="0.61484098939929333"/>
    <s v="C0124"/>
    <s v="CrystalSkin Elegance"/>
    <s v="Benjamin Ingram"/>
    <x v="0"/>
    <x v="22"/>
    <s v="Coeur d'Alene"/>
    <x v="0"/>
    <x v="1"/>
    <x v="11"/>
    <n v="3"/>
    <x v="48"/>
  </r>
  <r>
    <x v="502"/>
    <n v="62096"/>
    <x v="0"/>
    <x v="0"/>
    <s v="HydraBloom Hydrating Moisturizer 100ml"/>
    <x v="0"/>
    <n v="100"/>
    <n v="24.85"/>
    <n v="2485"/>
    <n v="7.75"/>
    <n v="775"/>
    <n v="17.100000000000001"/>
    <n v="1710"/>
    <n v="0.68812877263581484"/>
    <s v="C0029"/>
    <s v="OpulentSilk Beauty"/>
    <s v="Samantha Mitchell"/>
    <x v="4"/>
    <x v="15"/>
    <s v="Louisville"/>
    <x v="2"/>
    <x v="1"/>
    <x v="11"/>
    <n v="3"/>
    <x v="48"/>
  </r>
  <r>
    <x v="502"/>
    <n v="62097"/>
    <x v="28"/>
    <x v="28"/>
    <s v="GlowRevive Detox Clay Mask 50g"/>
    <x v="5"/>
    <n v="150"/>
    <n v="11.35"/>
    <n v="1702.5"/>
    <n v="5.2"/>
    <n v="780"/>
    <n v="6.1499999999999995"/>
    <n v="922.5"/>
    <n v="0.54185022026431717"/>
    <s v="C0171"/>
    <s v="RadiantPearl Beauty"/>
    <s v="Mia Hughes"/>
    <x v="2"/>
    <x v="13"/>
    <s v="Bakersfield"/>
    <x v="0"/>
    <x v="1"/>
    <x v="11"/>
    <n v="3"/>
    <x v="48"/>
  </r>
  <r>
    <x v="502"/>
    <n v="62098"/>
    <x v="21"/>
    <x v="21"/>
    <s v="RadiantGlow Gel Cleanser 100ml"/>
    <x v="2"/>
    <n v="150"/>
    <n v="12.25"/>
    <n v="1837.5"/>
    <n v="4.45"/>
    <n v="667.5"/>
    <n v="7.8"/>
    <n v="1170"/>
    <n v="0.63673469387755099"/>
    <s v="C0064"/>
    <s v="DiamondElegance Beauty"/>
    <s v="Jessica Foster"/>
    <x v="2"/>
    <x v="20"/>
    <s v="Kodiak"/>
    <x v="0"/>
    <x v="1"/>
    <x v="11"/>
    <n v="3"/>
    <x v="48"/>
  </r>
  <r>
    <x v="502"/>
    <n v="62099"/>
    <x v="10"/>
    <x v="10"/>
    <s v="LuminousGlow Tinted Sunscreen 50ml"/>
    <x v="3"/>
    <n v="100"/>
    <n v="16.95"/>
    <n v="1695"/>
    <n v="5.2"/>
    <n v="520"/>
    <n v="11.75"/>
    <n v="1175"/>
    <n v="0.69321533923303835"/>
    <s v="C0017"/>
    <s v="Seraphina Hart"/>
    <s v="David Carter"/>
    <x v="1"/>
    <x v="2"/>
    <s v="Buffalo"/>
    <x v="1"/>
    <x v="1"/>
    <x v="11"/>
    <n v="3"/>
    <x v="48"/>
  </r>
  <r>
    <x v="502"/>
    <n v="62100"/>
    <x v="22"/>
    <x v="22"/>
    <s v="PurePurge Micellar Cleansing Water 150ml"/>
    <x v="6"/>
    <n v="200"/>
    <n v="10.050000000000001"/>
    <n v="2010.0000000000002"/>
    <n v="4.45"/>
    <n v="890"/>
    <n v="5.6000000000000005"/>
    <n v="1120.0000000000002"/>
    <n v="0.55721393034825872"/>
    <s v="C0109"/>
    <s v="QuantumLink Corp."/>
    <s v="Victoria Reed"/>
    <x v="2"/>
    <x v="4"/>
    <s v="Eugene"/>
    <x v="0"/>
    <x v="1"/>
    <x v="11"/>
    <n v="3"/>
    <x v="48"/>
  </r>
  <r>
    <x v="502"/>
    <n v="62101"/>
    <x v="41"/>
    <x v="41"/>
    <s v="VelvetSkin Renewing Scrub 50ml"/>
    <x v="7"/>
    <n v="100"/>
    <n v="15.649999999999999"/>
    <n v="1564.9999999999998"/>
    <n v="6.2"/>
    <n v="620"/>
    <n v="9.4499999999999993"/>
    <n v="944.99999999999977"/>
    <n v="0.60383386581469645"/>
    <s v="C0049"/>
    <s v="PinnacleSage Group"/>
    <s v="Ava Franklin"/>
    <x v="1"/>
    <x v="12"/>
    <s v="New Orleans"/>
    <x v="2"/>
    <x v="1"/>
    <x v="11"/>
    <n v="3"/>
    <x v="48"/>
  </r>
  <r>
    <x v="503"/>
    <n v="62102"/>
    <x v="14"/>
    <x v="14"/>
    <s v="DewDrop Hydration Sheet Mask"/>
    <x v="5"/>
    <n v="150"/>
    <n v="17.350000000000001"/>
    <n v="2602.5"/>
    <n v="7.45"/>
    <n v="1117.5"/>
    <n v="9.9000000000000021"/>
    <n v="1485"/>
    <n v="0.57060518731988474"/>
    <s v="C0098"/>
    <s v="Persephone Harper"/>
    <s v="Benjamin Lawson"/>
    <x v="1"/>
    <x v="8"/>
    <s v="Springfield"/>
    <x v="3"/>
    <x v="1"/>
    <x v="11"/>
    <n v="6"/>
    <x v="48"/>
  </r>
  <r>
    <x v="503"/>
    <n v="62103"/>
    <x v="13"/>
    <x v="13"/>
    <s v="LuminousGlow Tinted Sunscreen 100ml"/>
    <x v="3"/>
    <n v="300"/>
    <n v="26.35"/>
    <n v="7905"/>
    <n v="9"/>
    <n v="2700"/>
    <n v="17.350000000000001"/>
    <n v="5205"/>
    <n v="0.65844402277039848"/>
    <s v="C0066"/>
    <s v="MoonlitBloom Creations"/>
    <s v="Daniel Nelson"/>
    <x v="0"/>
    <x v="3"/>
    <s v="Gillette"/>
    <x v="0"/>
    <x v="1"/>
    <x v="11"/>
    <n v="6"/>
    <x v="48"/>
  </r>
  <r>
    <x v="503"/>
    <n v="62104"/>
    <x v="34"/>
    <x v="34"/>
    <s v="HydraBloom Hydrating Moisturizer 30ml"/>
    <x v="0"/>
    <n v="100"/>
    <n v="8.1"/>
    <n v="810"/>
    <n v="3.3"/>
    <n v="330"/>
    <n v="4.8"/>
    <n v="480"/>
    <n v="0.59259259259259256"/>
    <s v="C0002"/>
    <s v="Radiant Luxe Beauty"/>
    <s v="Daniel Nelson"/>
    <x v="0"/>
    <x v="3"/>
    <s v="Cheyenne"/>
    <x v="0"/>
    <x v="1"/>
    <x v="11"/>
    <n v="6"/>
    <x v="48"/>
  </r>
  <r>
    <x v="503"/>
    <n v="62105"/>
    <x v="40"/>
    <x v="40"/>
    <s v="CalmBliss Soothing Toner 150ml"/>
    <x v="4"/>
    <n v="50"/>
    <n v="19.25"/>
    <n v="962.5"/>
    <n v="6.55"/>
    <n v="327.5"/>
    <n v="12.7"/>
    <n v="635"/>
    <n v="0.65974025974025974"/>
    <s v="C0147"/>
    <s v="SecretGarden Beauty"/>
    <s v="Olivia Harrison"/>
    <x v="3"/>
    <x v="14"/>
    <s v="Virginia Beach"/>
    <x v="2"/>
    <x v="1"/>
    <x v="11"/>
    <n v="6"/>
    <x v="48"/>
  </r>
  <r>
    <x v="503"/>
    <n v="62106"/>
    <x v="21"/>
    <x v="21"/>
    <s v="RadiantGlow Gel Cleanser 100ml"/>
    <x v="2"/>
    <n v="150"/>
    <n v="12.25"/>
    <n v="1837.5"/>
    <n v="4.45"/>
    <n v="667.5"/>
    <n v="7.8"/>
    <n v="1170"/>
    <n v="0.63673469387755099"/>
    <s v="C0089"/>
    <s v="TerraFusion Group"/>
    <s v="Andrew Parker"/>
    <x v="3"/>
    <x v="36"/>
    <s v="Montpelier"/>
    <x v="1"/>
    <x v="1"/>
    <x v="11"/>
    <n v="6"/>
    <x v="48"/>
  </r>
  <r>
    <x v="503"/>
    <n v="62107"/>
    <x v="31"/>
    <x v="31"/>
    <s v="TimelessElixir Anti-Wrinkle Serum 15ml"/>
    <x v="1"/>
    <n v="150"/>
    <n v="19.349999999999998"/>
    <n v="2902.4999999999995"/>
    <n v="7.55"/>
    <n v="1132.5"/>
    <n v="11.799999999999997"/>
    <n v="1769.9999999999995"/>
    <n v="0.60981912144702832"/>
    <s v="C0033"/>
    <s v="ZenithGrove Solutions"/>
    <s v="Ava Franklin"/>
    <x v="1"/>
    <x v="26"/>
    <s v="Birmingham"/>
    <x v="2"/>
    <x v="1"/>
    <x v="11"/>
    <n v="6"/>
    <x v="48"/>
  </r>
  <r>
    <x v="503"/>
    <n v="62108"/>
    <x v="31"/>
    <x v="31"/>
    <s v="TimelessElixir Anti-Wrinkle Serum 15ml"/>
    <x v="1"/>
    <n v="50"/>
    <n v="19.349999999999998"/>
    <n v="967.49999999999989"/>
    <n v="7.55"/>
    <n v="377.5"/>
    <n v="11.799999999999997"/>
    <n v="589.99999999999989"/>
    <n v="0.60981912144702832"/>
    <s v="C0153"/>
    <s v="Orion Hale"/>
    <s v="Samuel Moore"/>
    <x v="0"/>
    <x v="1"/>
    <s v="Mesa"/>
    <x v="0"/>
    <x v="1"/>
    <x v="11"/>
    <n v="6"/>
    <x v="48"/>
  </r>
  <r>
    <x v="503"/>
    <n v="62109"/>
    <x v="34"/>
    <x v="34"/>
    <s v="HydraBloom Hydrating Moisturizer 30ml"/>
    <x v="0"/>
    <n v="100"/>
    <n v="8.1"/>
    <n v="810"/>
    <n v="3.3"/>
    <n v="330"/>
    <n v="4.8"/>
    <n v="480"/>
    <n v="0.59259259259259256"/>
    <s v="C0075"/>
    <s v="Ignatius Flynn"/>
    <s v="Samuel Moore"/>
    <x v="0"/>
    <x v="1"/>
    <s v="Flagstaff"/>
    <x v="0"/>
    <x v="1"/>
    <x v="11"/>
    <n v="6"/>
    <x v="48"/>
  </r>
  <r>
    <x v="503"/>
    <n v="62110"/>
    <x v="0"/>
    <x v="0"/>
    <s v="HydraBloom Hydrating Moisturizer 100ml"/>
    <x v="0"/>
    <n v="200"/>
    <n v="24.85"/>
    <n v="4970"/>
    <n v="7.75"/>
    <n v="1550"/>
    <n v="17.100000000000001"/>
    <n v="3420"/>
    <n v="0.68812877263581484"/>
    <s v="C0043"/>
    <s v="LuminousHue Cosmetix"/>
    <s v="Mia Hughes"/>
    <x v="2"/>
    <x v="13"/>
    <s v="Sacramento"/>
    <x v="0"/>
    <x v="1"/>
    <x v="11"/>
    <n v="6"/>
    <x v="48"/>
  </r>
  <r>
    <x v="503"/>
    <n v="62111"/>
    <x v="10"/>
    <x v="10"/>
    <s v="LuminousGlow Tinted Sunscreen 50ml"/>
    <x v="3"/>
    <n v="300"/>
    <n v="16.95"/>
    <n v="5085"/>
    <n v="5.2"/>
    <n v="1560"/>
    <n v="11.75"/>
    <n v="3525"/>
    <n v="0.69321533923303835"/>
    <s v="C0103"/>
    <s v="ThunderSphere Corp."/>
    <s v="Ashley Turner"/>
    <x v="2"/>
    <x v="13"/>
    <s v="Riverside"/>
    <x v="0"/>
    <x v="1"/>
    <x v="11"/>
    <n v="6"/>
    <x v="48"/>
  </r>
  <r>
    <x v="504"/>
    <n v="62112"/>
    <x v="32"/>
    <x v="32"/>
    <s v="AquaFresh Hydrating Toner 150ml"/>
    <x v="4"/>
    <n v="50"/>
    <n v="14.95"/>
    <n v="747.5"/>
    <n v="4.45"/>
    <n v="222.5"/>
    <n v="10.5"/>
    <n v="525"/>
    <n v="0.7023411371237458"/>
    <s v="C0011"/>
    <s v="Celestial Silk Luxe Skincare"/>
    <s v="Joseph Simmons"/>
    <x v="4"/>
    <x v="19"/>
    <s v="Minneapolis"/>
    <x v="3"/>
    <x v="1"/>
    <x v="11"/>
    <n v="7"/>
    <x v="48"/>
  </r>
  <r>
    <x v="504"/>
    <n v="62113"/>
    <x v="61"/>
    <x v="61"/>
    <s v="PureDerm Micro-Exfoliating Gel 150ml"/>
    <x v="7"/>
    <n v="50"/>
    <n v="32.25"/>
    <n v="1612.5"/>
    <n v="14.25"/>
    <n v="712.5"/>
    <n v="18"/>
    <n v="900"/>
    <n v="0.55813953488372092"/>
    <s v="C0182"/>
    <s v="IvoryLuxe Skincare"/>
    <s v="Emily Clarke"/>
    <x v="3"/>
    <x v="29"/>
    <s v="Raleigh"/>
    <x v="2"/>
    <x v="1"/>
    <x v="11"/>
    <n v="7"/>
    <x v="48"/>
  </r>
  <r>
    <x v="504"/>
    <n v="62114"/>
    <x v="14"/>
    <x v="14"/>
    <s v="DewDrop Hydration Sheet Mask"/>
    <x v="5"/>
    <n v="150"/>
    <n v="17.350000000000001"/>
    <n v="2602.5"/>
    <n v="7.45"/>
    <n v="1117.5"/>
    <n v="9.9000000000000021"/>
    <n v="1485"/>
    <n v="0.57060518731988474"/>
    <s v="C0041"/>
    <s v="Cassiopeia Dawson"/>
    <s v="Benjamin Lawson"/>
    <x v="1"/>
    <x v="5"/>
    <s v="Oklahoma City"/>
    <x v="2"/>
    <x v="1"/>
    <x v="11"/>
    <n v="7"/>
    <x v="48"/>
  </r>
  <r>
    <x v="504"/>
    <n v="62115"/>
    <x v="1"/>
    <x v="1"/>
    <s v="VitaGlow Brightening Serum 30ml"/>
    <x v="1"/>
    <n v="200"/>
    <n v="22.1"/>
    <n v="4420"/>
    <n v="7.6"/>
    <n v="1520"/>
    <n v="14.500000000000002"/>
    <n v="2900"/>
    <n v="0.65610859728506787"/>
    <s v="C0078"/>
    <s v="CosmoLink Incorporated"/>
    <s v="William Jenkins"/>
    <x v="3"/>
    <x v="6"/>
    <s v="Jacksonville"/>
    <x v="2"/>
    <x v="1"/>
    <x v="11"/>
    <n v="7"/>
    <x v="48"/>
  </r>
  <r>
    <x v="504"/>
    <n v="62116"/>
    <x v="48"/>
    <x v="48"/>
    <s v="CrystalGlow Gentle Exfoliator 150ml"/>
    <x v="7"/>
    <n v="50"/>
    <n v="24.75"/>
    <n v="1237.5"/>
    <n v="10.75"/>
    <n v="537.5"/>
    <n v="14"/>
    <n v="700"/>
    <n v="0.56565656565656564"/>
    <s v="C0024"/>
    <s v="Moonlight Grace Essentials"/>
    <s v="Jessica Foster"/>
    <x v="2"/>
    <x v="20"/>
    <s v="Nome"/>
    <x v="0"/>
    <x v="1"/>
    <x v="11"/>
    <n v="7"/>
    <x v="48"/>
  </r>
  <r>
    <x v="504"/>
    <n v="62117"/>
    <x v="14"/>
    <x v="14"/>
    <s v="DewDrop Hydration Sheet Mask"/>
    <x v="5"/>
    <n v="200"/>
    <n v="17.350000000000001"/>
    <n v="3470.0000000000005"/>
    <n v="7.45"/>
    <n v="1490"/>
    <n v="9.9000000000000021"/>
    <n v="1980.0000000000005"/>
    <n v="0.57060518731988474"/>
    <s v="C0168"/>
    <s v="Rowan Calloway"/>
    <s v="Matthew Walker"/>
    <x v="1"/>
    <x v="23"/>
    <s v="Augusta"/>
    <x v="2"/>
    <x v="1"/>
    <x v="11"/>
    <n v="7"/>
    <x v="48"/>
  </r>
  <r>
    <x v="504"/>
    <n v="62118"/>
    <x v="10"/>
    <x v="10"/>
    <s v="LuminousGlow Tinted Sunscreen 50ml"/>
    <x v="3"/>
    <n v="250"/>
    <n v="16.95"/>
    <n v="4237.5"/>
    <n v="5.2"/>
    <n v="1300"/>
    <n v="11.75"/>
    <n v="2937.5"/>
    <n v="0.69321533923303835"/>
    <s v="C0062"/>
    <s v="Nikolai Hayes"/>
    <s v="Benjamin Ingram"/>
    <x v="0"/>
    <x v="38"/>
    <s v="Billings"/>
    <x v="0"/>
    <x v="1"/>
    <x v="11"/>
    <n v="7"/>
    <x v="48"/>
  </r>
  <r>
    <x v="504"/>
    <n v="62119"/>
    <x v="1"/>
    <x v="1"/>
    <s v="VitaGlow Brightening Serum 30ml"/>
    <x v="1"/>
    <n v="100"/>
    <n v="22.1"/>
    <n v="2210"/>
    <n v="7.6"/>
    <n v="760"/>
    <n v="14.500000000000002"/>
    <n v="1450"/>
    <n v="0.65610859728506787"/>
    <s v="C0020"/>
    <s v="Lyric Davenport"/>
    <s v="Elizabeth Young"/>
    <x v="2"/>
    <x v="13"/>
    <s v="San Diego"/>
    <x v="0"/>
    <x v="1"/>
    <x v="11"/>
    <n v="7"/>
    <x v="48"/>
  </r>
  <r>
    <x v="504"/>
    <n v="62120"/>
    <x v="18"/>
    <x v="18"/>
    <s v="PurePurge Micellar Cleansing Water 100ml"/>
    <x v="6"/>
    <n v="100"/>
    <n v="3.9"/>
    <n v="390"/>
    <n v="2.2999999999999998"/>
    <n v="230"/>
    <n v="1.6"/>
    <n v="160"/>
    <n v="0.41025641025641024"/>
    <s v="C0088"/>
    <s v="BlueAegis Technologies"/>
    <s v="Grace Allen"/>
    <x v="2"/>
    <x v="20"/>
    <s v="Juneau"/>
    <x v="0"/>
    <x v="1"/>
    <x v="11"/>
    <n v="7"/>
    <x v="48"/>
  </r>
  <r>
    <x v="504"/>
    <n v="62121"/>
    <x v="2"/>
    <x v="2"/>
    <s v="TimelessElixir Anti-Wrinkle Serum 30m"/>
    <x v="1"/>
    <n v="100"/>
    <n v="25.3"/>
    <n v="2530"/>
    <n v="9.4"/>
    <n v="940"/>
    <n v="15.9"/>
    <n v="1590"/>
    <n v="0.62845849802371545"/>
    <s v="C0050"/>
    <s v="SolarLuxe Incorporated"/>
    <s v="Joseph Simmons"/>
    <x v="4"/>
    <x v="28"/>
    <s v="Fargo"/>
    <x v="3"/>
    <x v="1"/>
    <x v="11"/>
    <n v="7"/>
    <x v="48"/>
  </r>
  <r>
    <x v="505"/>
    <n v="62122"/>
    <x v="48"/>
    <x v="48"/>
    <s v="CrystalGlow Gentle Exfoliator 150ml"/>
    <x v="7"/>
    <n v="100"/>
    <n v="24.75"/>
    <n v="2475"/>
    <n v="10.75"/>
    <n v="1075"/>
    <n v="14"/>
    <n v="1400"/>
    <n v="0.56565656565656564"/>
    <s v="C0101"/>
    <s v="TechnoCraft Corp."/>
    <s v="Samuel Moore"/>
    <x v="0"/>
    <x v="0"/>
    <s v="Roswell"/>
    <x v="0"/>
    <x v="1"/>
    <x v="11"/>
    <n v="8"/>
    <x v="48"/>
  </r>
  <r>
    <x v="505"/>
    <n v="62123"/>
    <x v="10"/>
    <x v="10"/>
    <s v="LuminousGlow Tinted Sunscreen 50ml"/>
    <x v="3"/>
    <n v="300"/>
    <n v="16.95"/>
    <n v="5085"/>
    <n v="5.2"/>
    <n v="1560"/>
    <n v="11.75"/>
    <n v="3525"/>
    <n v="0.69321533923303835"/>
    <s v="C0032"/>
    <s v="AquaFusion Incorporated"/>
    <s v="Ashley Turner"/>
    <x v="2"/>
    <x v="13"/>
    <s v="San Jose"/>
    <x v="0"/>
    <x v="1"/>
    <x v="11"/>
    <n v="8"/>
    <x v="48"/>
  </r>
  <r>
    <x v="505"/>
    <n v="62124"/>
    <x v="15"/>
    <x v="15"/>
    <s v="VitaGlow Brightening Serum 50ml"/>
    <x v="1"/>
    <n v="200"/>
    <n v="31.45"/>
    <n v="6290"/>
    <n v="12"/>
    <n v="2400"/>
    <n v="19.45"/>
    <n v="3890"/>
    <n v="0.61844197138314783"/>
    <s v="C0177"/>
    <s v="CosmoHarbor Corp."/>
    <s v="Benjamin Lawson"/>
    <x v="1"/>
    <x v="5"/>
    <s v="Tulsa"/>
    <x v="2"/>
    <x v="1"/>
    <x v="11"/>
    <n v="8"/>
    <x v="48"/>
  </r>
  <r>
    <x v="505"/>
    <n v="62125"/>
    <x v="10"/>
    <x v="10"/>
    <s v="LuminousGlow Tinted Sunscreen 50ml"/>
    <x v="3"/>
    <n v="50"/>
    <n v="16.95"/>
    <n v="847.5"/>
    <n v="5.2"/>
    <n v="260"/>
    <n v="11.75"/>
    <n v="587.5"/>
    <n v="0.69321533923303835"/>
    <s v="C0015"/>
    <s v="Octavia Grey"/>
    <s v="Benjamin Lawson"/>
    <x v="1"/>
    <x v="8"/>
    <s v="St. Louis"/>
    <x v="3"/>
    <x v="1"/>
    <x v="11"/>
    <n v="8"/>
    <x v="48"/>
  </r>
  <r>
    <x v="505"/>
    <n v="62126"/>
    <x v="51"/>
    <x v="51"/>
    <s v="SunGuard Shield SPF 50+ 30ml"/>
    <x v="3"/>
    <n v="150"/>
    <n v="9.9"/>
    <n v="1485"/>
    <n v="3.3"/>
    <n v="495"/>
    <n v="6.6000000000000005"/>
    <n v="990"/>
    <n v="0.66666666666666663"/>
    <s v="C0145"/>
    <s v="AuroraFresh Cosmetics"/>
    <s v="Mia Hughes"/>
    <x v="2"/>
    <x v="13"/>
    <s v="Irvine"/>
    <x v="0"/>
    <x v="1"/>
    <x v="11"/>
    <n v="8"/>
    <x v="48"/>
  </r>
  <r>
    <x v="505"/>
    <n v="62127"/>
    <x v="11"/>
    <x v="11"/>
    <s v="ClearSkies UV Defense SPF 30 100ml"/>
    <x v="3"/>
    <n v="250"/>
    <n v="32.549999999999997"/>
    <n v="8137.4999999999991"/>
    <n v="11.25"/>
    <n v="2812.5"/>
    <n v="21.299999999999997"/>
    <n v="5324.9999999999991"/>
    <n v="0.65437788018433174"/>
    <s v="C0080"/>
    <s v="EternalGlow Essentials"/>
    <s v="Samantha Mitchell"/>
    <x v="4"/>
    <x v="17"/>
    <s v="Cincinnati"/>
    <x v="3"/>
    <x v="1"/>
    <x v="11"/>
    <n v="8"/>
    <x v="48"/>
  </r>
  <r>
    <x v="505"/>
    <n v="62128"/>
    <x v="18"/>
    <x v="18"/>
    <s v="PurePurge Micellar Cleansing Water 100ml"/>
    <x v="6"/>
    <n v="100"/>
    <n v="3.9"/>
    <n v="390"/>
    <n v="2.2999999999999998"/>
    <n v="230"/>
    <n v="1.6"/>
    <n v="160"/>
    <n v="0.41025641025641024"/>
    <s v="C0040"/>
    <s v="Atticus Quinn"/>
    <s v="Emily Clarke"/>
    <x v="3"/>
    <x v="29"/>
    <s v="Charlotte"/>
    <x v="2"/>
    <x v="1"/>
    <x v="11"/>
    <n v="8"/>
    <x v="48"/>
  </r>
  <r>
    <x v="505"/>
    <n v="62129"/>
    <x v="8"/>
    <x v="8"/>
    <s v="CrystalClear Hyaluronic Boost 30ml"/>
    <x v="1"/>
    <n v="150"/>
    <n v="19.100000000000001"/>
    <n v="2865"/>
    <n v="6.6"/>
    <n v="990"/>
    <n v="12.500000000000002"/>
    <n v="1875"/>
    <n v="0.65445026178010468"/>
    <s v="C0118"/>
    <s v="Rowan Hale"/>
    <s v="Nicholas Coleman"/>
    <x v="4"/>
    <x v="34"/>
    <s v="Fort Wayne"/>
    <x v="3"/>
    <x v="1"/>
    <x v="11"/>
    <n v="8"/>
    <x v="48"/>
  </r>
  <r>
    <x v="505"/>
    <n v="62130"/>
    <x v="65"/>
    <x v="65"/>
    <s v="VelvetSkin Renewing Scrub 150ml"/>
    <x v="7"/>
    <n v="200"/>
    <n v="28.15"/>
    <n v="5630"/>
    <n v="12"/>
    <n v="2400"/>
    <n v="16.149999999999999"/>
    <n v="3230"/>
    <n v="0.57371225577264651"/>
    <s v="C0058"/>
    <s v="Octavia Tate"/>
    <s v="Andrew Parker"/>
    <x v="3"/>
    <x v="36"/>
    <s v="Burlington"/>
    <x v="1"/>
    <x v="1"/>
    <x v="11"/>
    <n v="8"/>
    <x v="48"/>
  </r>
  <r>
    <x v="505"/>
    <n v="62131"/>
    <x v="36"/>
    <x v="36"/>
    <s v="CrystalGlow Gentle Exfoliator 50ml"/>
    <x v="7"/>
    <n v="100"/>
    <n v="14.15"/>
    <n v="1415"/>
    <n v="5.45"/>
    <n v="545"/>
    <n v="8.6999999999999993"/>
    <n v="870"/>
    <n v="0.61484098939929333"/>
    <s v="C0126"/>
    <s v="Seraphim Holloway"/>
    <s v="Olivia Harrison"/>
    <x v="3"/>
    <x v="39"/>
    <s v="Dover"/>
    <x v="2"/>
    <x v="1"/>
    <x v="11"/>
    <n v="8"/>
    <x v="48"/>
  </r>
  <r>
    <x v="505"/>
    <n v="62132"/>
    <x v="29"/>
    <x v="29"/>
    <s v="VitaGlow Brightening Serum 15ml"/>
    <x v="1"/>
    <n v="200"/>
    <n v="16.25"/>
    <n v="3250"/>
    <n v="6.2"/>
    <n v="1240"/>
    <n v="10.050000000000001"/>
    <n v="2010"/>
    <n v="0.61846153846153851"/>
    <s v="C0005"/>
    <s v="Rylan Callahan"/>
    <s v="Michael Evans"/>
    <x v="1"/>
    <x v="10"/>
    <s v="Houston"/>
    <x v="2"/>
    <x v="1"/>
    <x v="11"/>
    <n v="8"/>
    <x v="48"/>
  </r>
  <r>
    <x v="506"/>
    <n v="62133"/>
    <x v="12"/>
    <x v="12"/>
    <s v="PorePurify Exfoliating Tonic 150ml"/>
    <x v="4"/>
    <n v="150"/>
    <n v="15.95"/>
    <n v="2392.5"/>
    <n v="5.2"/>
    <n v="780"/>
    <n v="10.75"/>
    <n v="1612.5"/>
    <n v="0.6739811912225705"/>
    <s v="C0112"/>
    <s v="Zara Winters"/>
    <s v="Olivia Harrison"/>
    <x v="3"/>
    <x v="14"/>
    <s v="Norfolk"/>
    <x v="2"/>
    <x v="1"/>
    <x v="11"/>
    <n v="9"/>
    <x v="48"/>
  </r>
  <r>
    <x v="506"/>
    <n v="62134"/>
    <x v="4"/>
    <x v="4"/>
    <s v="HydraBloom Hydrating Moisturizer 50ml"/>
    <x v="0"/>
    <n v="200"/>
    <n v="14.95"/>
    <n v="2990"/>
    <n v="4.45"/>
    <n v="890"/>
    <n v="10.5"/>
    <n v="2100"/>
    <n v="0.7023411371237458"/>
    <s v="C0070"/>
    <s v="PurePetals Beauty"/>
    <s v="Nicholas Coleman"/>
    <x v="4"/>
    <x v="27"/>
    <s v="Lansing"/>
    <x v="3"/>
    <x v="1"/>
    <x v="11"/>
    <n v="9"/>
    <x v="48"/>
  </r>
  <r>
    <x v="506"/>
    <n v="62135"/>
    <x v="53"/>
    <x v="53"/>
    <s v="DreamSoothe Overnight Mask 100g"/>
    <x v="5"/>
    <n v="200"/>
    <n v="21.75"/>
    <n v="4350"/>
    <n v="9.5500000000000007"/>
    <n v="1910"/>
    <n v="12.2"/>
    <n v="2440"/>
    <n v="0.56091954022988511"/>
    <s v="C0028"/>
    <s v="Thaddeus Nash"/>
    <s v="Christopher Green"/>
    <x v="0"/>
    <x v="21"/>
    <s v="Reno"/>
    <x v="0"/>
    <x v="1"/>
    <x v="11"/>
    <n v="9"/>
    <x v="48"/>
  </r>
  <r>
    <x v="506"/>
    <n v="62136"/>
    <x v="3"/>
    <x v="3"/>
    <s v="RadiantGlow Gel Cleanser 200ml"/>
    <x v="2"/>
    <n v="200"/>
    <n v="20.350000000000001"/>
    <n v="4070.0000000000005"/>
    <n v="7.75"/>
    <n v="1550"/>
    <n v="12.600000000000001"/>
    <n v="2520.0000000000005"/>
    <n v="0.61916461916461918"/>
    <s v="C0160"/>
    <s v="LuminousHarbor Cosmetix"/>
    <s v="Victoria Reed"/>
    <x v="2"/>
    <x v="4"/>
    <s v="Medford"/>
    <x v="0"/>
    <x v="1"/>
    <x v="11"/>
    <n v="9"/>
    <x v="48"/>
  </r>
  <r>
    <x v="506"/>
    <n v="62137"/>
    <x v="2"/>
    <x v="2"/>
    <s v="TimelessElixir Anti-Wrinkle Serum 30m"/>
    <x v="1"/>
    <n v="150"/>
    <n v="25.3"/>
    <n v="3795"/>
    <n v="9.4"/>
    <n v="1410"/>
    <n v="15.9"/>
    <n v="2385"/>
    <n v="0.62845849802371545"/>
    <s v="C0093"/>
    <s v="BlossomFlair Skincare"/>
    <s v="Daniel Nelson"/>
    <x v="0"/>
    <x v="3"/>
    <s v="Rock Springs"/>
    <x v="0"/>
    <x v="1"/>
    <x v="11"/>
    <n v="9"/>
    <x v="48"/>
  </r>
  <r>
    <x v="506"/>
    <n v="62138"/>
    <x v="21"/>
    <x v="21"/>
    <s v="RadiantGlow Gel Cleanser 100ml"/>
    <x v="2"/>
    <n v="150"/>
    <n v="12.25"/>
    <n v="1837.5"/>
    <n v="4.45"/>
    <n v="667.5"/>
    <n v="7.8"/>
    <n v="1170"/>
    <n v="0.63673469387755099"/>
    <s v="C0053"/>
    <s v="QuantumPulse Systems"/>
    <s v="Samantha Mitchell"/>
    <x v="4"/>
    <x v="17"/>
    <s v="Cleveland"/>
    <x v="3"/>
    <x v="1"/>
    <x v="11"/>
    <n v="9"/>
    <x v="48"/>
  </r>
  <r>
    <x v="506"/>
    <n v="62139"/>
    <x v="32"/>
    <x v="32"/>
    <s v="AquaFresh Hydrating Toner 150ml"/>
    <x v="4"/>
    <n v="50"/>
    <n v="14.95"/>
    <n v="747.5"/>
    <n v="4.45"/>
    <n v="222.5"/>
    <n v="10.5"/>
    <n v="525"/>
    <n v="0.7023411371237458"/>
    <s v="C0135"/>
    <s v="DivineGlow Beauty"/>
    <s v="Ashley Turner"/>
    <x v="2"/>
    <x v="13"/>
    <s v="Long Beach"/>
    <x v="0"/>
    <x v="1"/>
    <x v="11"/>
    <n v="9"/>
    <x v="48"/>
  </r>
  <r>
    <x v="506"/>
    <n v="62140"/>
    <x v="21"/>
    <x v="21"/>
    <s v="RadiantGlow Gel Cleanser 100ml"/>
    <x v="2"/>
    <n v="50"/>
    <n v="12.25"/>
    <n v="612.5"/>
    <n v="4.45"/>
    <n v="222.5"/>
    <n v="7.8"/>
    <n v="390"/>
    <n v="0.63673469387755099"/>
    <s v="C0010"/>
    <s v="Aurora Flair Cosmetix"/>
    <s v="Jennifer Adams"/>
    <x v="1"/>
    <x v="10"/>
    <s v="Dallas"/>
    <x v="2"/>
    <x v="1"/>
    <x v="11"/>
    <n v="9"/>
    <x v="48"/>
  </r>
  <r>
    <x v="506"/>
    <n v="62141"/>
    <x v="38"/>
    <x v="38"/>
    <s v="CrystalGlow Gentle Exfoliator 100ml"/>
    <x v="7"/>
    <n v="50"/>
    <n v="19.95"/>
    <n v="997.5"/>
    <n v="7.45"/>
    <n v="372.5"/>
    <n v="12.5"/>
    <n v="625"/>
    <n v="0.62656641604010022"/>
    <s v="C0073"/>
    <s v="Atlas Kingsley"/>
    <s v="David Carter"/>
    <x v="1"/>
    <x v="2"/>
    <s v="Rochester"/>
    <x v="1"/>
    <x v="1"/>
    <x v="11"/>
    <n v="9"/>
    <x v="48"/>
  </r>
  <r>
    <x v="506"/>
    <n v="62142"/>
    <x v="26"/>
    <x v="26"/>
    <s v="SilkSkin Lightweight Moisture Veil 100ml"/>
    <x v="0"/>
    <n v="150"/>
    <n v="26.55"/>
    <n v="3982.5"/>
    <n v="9"/>
    <n v="1350"/>
    <n v="17.55"/>
    <n v="2632.5"/>
    <n v="0.66101694915254239"/>
    <s v="C0156"/>
    <s v="DivineAura Skincare"/>
    <s v="David Carter"/>
    <x v="1"/>
    <x v="2"/>
    <s v="Schenectady"/>
    <x v="1"/>
    <x v="1"/>
    <x v="11"/>
    <n v="9"/>
    <x v="48"/>
  </r>
  <r>
    <x v="507"/>
    <n v="62143"/>
    <x v="0"/>
    <x v="0"/>
    <s v="HydraBloom Hydrating Moisturizer 100ml"/>
    <x v="0"/>
    <n v="100"/>
    <n v="24.85"/>
    <n v="2485"/>
    <n v="7.75"/>
    <n v="775"/>
    <n v="17.100000000000001"/>
    <n v="1710"/>
    <n v="0.68812877263581484"/>
    <s v="C0042"/>
    <s v="Jasper Monroe"/>
    <s v="Nicholas Coleman"/>
    <x v="4"/>
    <x v="27"/>
    <s v="Detroit"/>
    <x v="3"/>
    <x v="1"/>
    <x v="11"/>
    <n v="10"/>
    <x v="49"/>
  </r>
  <r>
    <x v="507"/>
    <n v="62144"/>
    <x v="4"/>
    <x v="4"/>
    <s v="HydraBloom Hydrating Moisturizer 50ml"/>
    <x v="0"/>
    <n v="100"/>
    <n v="14.95"/>
    <n v="1495"/>
    <n v="4.45"/>
    <n v="445"/>
    <n v="10.5"/>
    <n v="1050"/>
    <n v="0.7023411371237458"/>
    <s v="C0128"/>
    <s v="SolarFlare Ventures"/>
    <s v="Matthew Walker"/>
    <x v="1"/>
    <x v="23"/>
    <s v="Augusta"/>
    <x v="2"/>
    <x v="1"/>
    <x v="11"/>
    <n v="10"/>
    <x v="49"/>
  </r>
  <r>
    <x v="507"/>
    <n v="62145"/>
    <x v="4"/>
    <x v="4"/>
    <s v="HydraBloom Hydrating Moisturizer 50ml"/>
    <x v="0"/>
    <n v="100"/>
    <n v="14.95"/>
    <n v="1495"/>
    <n v="4.45"/>
    <n v="445"/>
    <n v="10.5"/>
    <n v="1050"/>
    <n v="0.7023411371237458"/>
    <s v="C0144"/>
    <s v="VelvetBloom Beauty"/>
    <s v="Emily Clarke"/>
    <x v="3"/>
    <x v="29"/>
    <s v="Raleigh"/>
    <x v="2"/>
    <x v="1"/>
    <x v="11"/>
    <n v="10"/>
    <x v="49"/>
  </r>
  <r>
    <x v="507"/>
    <n v="62146"/>
    <x v="14"/>
    <x v="14"/>
    <s v="DewDrop Hydration Sheet Mask"/>
    <x v="5"/>
    <n v="50"/>
    <n v="17.350000000000001"/>
    <n v="867.50000000000011"/>
    <n v="7.45"/>
    <n v="372.5"/>
    <n v="9.9000000000000021"/>
    <n v="495.00000000000011"/>
    <n v="0.57060518731988474"/>
    <s v="C0105"/>
    <s v="TimelessBloom Luxe Skincare"/>
    <s v="Jennifer Adams"/>
    <x v="1"/>
    <x v="10"/>
    <s v="Corpus Christi"/>
    <x v="2"/>
    <x v="1"/>
    <x v="11"/>
    <n v="10"/>
    <x v="49"/>
  </r>
  <r>
    <x v="507"/>
    <n v="62147"/>
    <x v="21"/>
    <x v="21"/>
    <s v="RadiantGlow Gel Cleanser 100ml"/>
    <x v="2"/>
    <n v="150"/>
    <n v="12.25"/>
    <n v="1837.5"/>
    <n v="4.45"/>
    <n v="667.5"/>
    <n v="7.8"/>
    <n v="1170"/>
    <n v="0.63673469387755099"/>
    <s v="C0061"/>
    <s v="Aurelia Quinn"/>
    <s v="Mia Hughes"/>
    <x v="2"/>
    <x v="13"/>
    <s v="Oakland"/>
    <x v="0"/>
    <x v="1"/>
    <x v="11"/>
    <n v="10"/>
    <x v="49"/>
  </r>
  <r>
    <x v="507"/>
    <n v="62148"/>
    <x v="17"/>
    <x v="17"/>
    <s v="LuminousGlow Tinted Sunscreen 30ml"/>
    <x v="3"/>
    <n v="150"/>
    <n v="9.6000000000000014"/>
    <n v="1440.0000000000002"/>
    <n v="3.8"/>
    <n v="570"/>
    <n v="5.8000000000000016"/>
    <n v="870.00000000000023"/>
    <n v="0.60416666666666674"/>
    <s v="C0138"/>
    <s v="Leopold Caldwell"/>
    <s v="James Edwards"/>
    <x v="3"/>
    <x v="37"/>
    <s v="Jersey City"/>
    <x v="1"/>
    <x v="1"/>
    <x v="11"/>
    <n v="10"/>
    <x v="49"/>
  </r>
  <r>
    <x v="507"/>
    <n v="62149"/>
    <x v="11"/>
    <x v="11"/>
    <s v="ClearSkies UV Defense SPF 30 100ml"/>
    <x v="3"/>
    <n v="200"/>
    <n v="32.549999999999997"/>
    <n v="6509.9999999999991"/>
    <n v="11.25"/>
    <n v="2250"/>
    <n v="21.299999999999997"/>
    <n v="4259.9999999999991"/>
    <n v="0.65437788018433174"/>
    <s v="C0034"/>
    <s v="Cassian Winters"/>
    <s v="David Carter"/>
    <x v="1"/>
    <x v="2"/>
    <s v="Albany"/>
    <x v="1"/>
    <x v="1"/>
    <x v="11"/>
    <n v="10"/>
    <x v="49"/>
  </r>
  <r>
    <x v="507"/>
    <n v="62150"/>
    <x v="1"/>
    <x v="1"/>
    <s v="VitaGlow Brightening Serum 30ml"/>
    <x v="1"/>
    <n v="200"/>
    <n v="22.1"/>
    <n v="4420"/>
    <n v="7.6"/>
    <n v="1520"/>
    <n v="14.500000000000002"/>
    <n v="2900"/>
    <n v="0.65610859728506787"/>
    <s v="C0170"/>
    <s v="IvoryBloom Skincare"/>
    <s v="James Edwards"/>
    <x v="3"/>
    <x v="43"/>
    <s v="Pittsburgh"/>
    <x v="1"/>
    <x v="1"/>
    <x v="11"/>
    <n v="10"/>
    <x v="49"/>
  </r>
  <r>
    <x v="507"/>
    <n v="62151"/>
    <x v="30"/>
    <x v="30"/>
    <s v="PurePurge Micellar Cleansing Water 200ml"/>
    <x v="6"/>
    <n v="50"/>
    <n v="18.45"/>
    <n v="922.5"/>
    <n v="7.75"/>
    <n v="387.5"/>
    <n v="10.7"/>
    <n v="535"/>
    <n v="0.57994579945799463"/>
    <s v="C0095"/>
    <s v="OpalBlossom Beauty"/>
    <s v="Jessica Foster"/>
    <x v="2"/>
    <x v="20"/>
    <s v="Seward"/>
    <x v="0"/>
    <x v="1"/>
    <x v="11"/>
    <n v="10"/>
    <x v="49"/>
  </r>
  <r>
    <x v="507"/>
    <n v="62152"/>
    <x v="10"/>
    <x v="10"/>
    <s v="LuminousGlow Tinted Sunscreen 50ml"/>
    <x v="3"/>
    <n v="250"/>
    <n v="16.95"/>
    <n v="4237.5"/>
    <n v="5.2"/>
    <n v="1300"/>
    <n v="11.75"/>
    <n v="2937.5"/>
    <n v="0.69321533923303835"/>
    <s v="C0049"/>
    <s v="PinnacleSage Group"/>
    <s v="Ava Franklin"/>
    <x v="1"/>
    <x v="12"/>
    <s v="New Orleans"/>
    <x v="2"/>
    <x v="1"/>
    <x v="11"/>
    <n v="10"/>
    <x v="49"/>
  </r>
  <r>
    <x v="508"/>
    <n v="62153"/>
    <x v="25"/>
    <x v="25"/>
    <s v="PureFoam Renewing Cleanser 100ml"/>
    <x v="2"/>
    <n v="200"/>
    <n v="12.45"/>
    <n v="2490"/>
    <n v="5.2"/>
    <n v="1040"/>
    <n v="7.2499999999999991"/>
    <n v="1450"/>
    <n v="0.58232931726907633"/>
    <s v="C0113"/>
    <s v="Evander Quinn"/>
    <s v="Andrew Parker"/>
    <x v="3"/>
    <x v="47"/>
    <s v="New Haven"/>
    <x v="1"/>
    <x v="1"/>
    <x v="11"/>
    <n v="13"/>
    <x v="49"/>
  </r>
  <r>
    <x v="508"/>
    <n v="62154"/>
    <x v="32"/>
    <x v="32"/>
    <s v="AquaFresh Hydrating Toner 150ml"/>
    <x v="4"/>
    <n v="150"/>
    <n v="14.95"/>
    <n v="2242.5"/>
    <n v="4.45"/>
    <n v="667.5"/>
    <n v="10.5"/>
    <n v="1575"/>
    <n v="0.7023411371237458"/>
    <s v="C0084"/>
    <s v="RadiantPetals Skincare"/>
    <s v="Joseph Simmons"/>
    <x v="4"/>
    <x v="28"/>
    <s v="Bismarck"/>
    <x v="3"/>
    <x v="1"/>
    <x v="11"/>
    <n v="13"/>
    <x v="49"/>
  </r>
  <r>
    <x v="508"/>
    <n v="62155"/>
    <x v="35"/>
    <x v="35"/>
    <s v="DreamSoothe Overnight Mask 50g"/>
    <x v="5"/>
    <n v="50"/>
    <n v="14.25"/>
    <n v="712.5"/>
    <n v="6.55"/>
    <n v="327.5"/>
    <n v="7.7"/>
    <n v="385"/>
    <n v="0.54035087719298247"/>
    <s v="C0146"/>
    <s v="StarryLux Beauty Co."/>
    <s v="Jennifer Adams"/>
    <x v="1"/>
    <x v="10"/>
    <s v="Amarillo"/>
    <x v="2"/>
    <x v="1"/>
    <x v="11"/>
    <n v="13"/>
    <x v="49"/>
  </r>
  <r>
    <x v="508"/>
    <n v="62156"/>
    <x v="10"/>
    <x v="10"/>
    <s v="LuminousGlow Tinted Sunscreen 50ml"/>
    <x v="3"/>
    <n v="250"/>
    <n v="16.95"/>
    <n v="4237.5"/>
    <n v="5.2"/>
    <n v="1300"/>
    <n v="11.75"/>
    <n v="2937.5"/>
    <n v="0.69321533923303835"/>
    <s v="C0027"/>
    <s v="PureHarbor Creations"/>
    <s v="Jennifer Adams"/>
    <x v="1"/>
    <x v="10"/>
    <s v="Austin"/>
    <x v="2"/>
    <x v="1"/>
    <x v="11"/>
    <n v="13"/>
    <x v="49"/>
  </r>
  <r>
    <x v="508"/>
    <n v="62157"/>
    <x v="37"/>
    <x v="37"/>
    <s v="SunGuard Shield SPF 50+ 100ml"/>
    <x v="3"/>
    <n v="350"/>
    <n v="24.75"/>
    <n v="8662.5"/>
    <n v="7.75"/>
    <n v="2712.5"/>
    <n v="17"/>
    <n v="5950"/>
    <n v="0.68686868686868685"/>
    <s v="C0175"/>
    <s v="SolarSphere Corp."/>
    <s v="Ashley Turner"/>
    <x v="2"/>
    <x v="13"/>
    <s v="Long Beach"/>
    <x v="0"/>
    <x v="1"/>
    <x v="11"/>
    <n v="13"/>
    <x v="49"/>
  </r>
  <r>
    <x v="508"/>
    <n v="62158"/>
    <x v="10"/>
    <x v="10"/>
    <s v="LuminousGlow Tinted Sunscreen 50ml"/>
    <x v="3"/>
    <n v="350"/>
    <n v="16.95"/>
    <n v="5932.5"/>
    <n v="5.2"/>
    <n v="1820"/>
    <n v="11.75"/>
    <n v="4112.5"/>
    <n v="0.69321533923303835"/>
    <s v="C0058"/>
    <s v="Octavia Tate"/>
    <s v="Andrew Parker"/>
    <x v="3"/>
    <x v="36"/>
    <s v="Burlington"/>
    <x v="1"/>
    <x v="1"/>
    <x v="11"/>
    <n v="13"/>
    <x v="49"/>
  </r>
  <r>
    <x v="508"/>
    <n v="62159"/>
    <x v="43"/>
    <x v="43"/>
    <s v="PureFoam Renewing Cleanser 50ml"/>
    <x v="2"/>
    <n v="200"/>
    <n v="7"/>
    <n v="1400"/>
    <n v="2.8"/>
    <n v="560"/>
    <n v="4.2"/>
    <n v="840"/>
    <n v="0.6"/>
    <s v="C0121"/>
    <s v="HorizonNova Corp."/>
    <s v="Michael Evans"/>
    <x v="1"/>
    <x v="10"/>
    <s v="Brownsville"/>
    <x v="2"/>
    <x v="1"/>
    <x v="11"/>
    <n v="13"/>
    <x v="49"/>
  </r>
  <r>
    <x v="508"/>
    <n v="62160"/>
    <x v="38"/>
    <x v="38"/>
    <s v="CrystalGlow Gentle Exfoliator 100ml"/>
    <x v="7"/>
    <n v="50"/>
    <n v="19.95"/>
    <n v="997.5"/>
    <n v="7.45"/>
    <n v="372.5"/>
    <n v="12.5"/>
    <n v="625"/>
    <n v="0.62656641604010022"/>
    <s v="C0009"/>
    <s v="Imelda Sinclair"/>
    <s v="William Jenkins"/>
    <x v="3"/>
    <x v="6"/>
    <s v="Miami"/>
    <x v="2"/>
    <x v="1"/>
    <x v="11"/>
    <n v="13"/>
    <x v="49"/>
  </r>
  <r>
    <x v="508"/>
    <n v="62161"/>
    <x v="42"/>
    <x v="42"/>
    <s v="AquaFresh Hydrating Toner 200ml"/>
    <x v="4"/>
    <n v="50"/>
    <n v="19.600000000000001"/>
    <n v="980.00000000000011"/>
    <n v="6.6"/>
    <n v="330"/>
    <n v="13.000000000000002"/>
    <n v="650.00000000000011"/>
    <n v="0.66326530612244905"/>
    <s v="C0162"/>
    <s v="Malachai Hale"/>
    <s v="Olivia Harrison"/>
    <x v="3"/>
    <x v="14"/>
    <s v="Newport News"/>
    <x v="2"/>
    <x v="1"/>
    <x v="11"/>
    <n v="13"/>
    <x v="49"/>
  </r>
  <r>
    <x v="508"/>
    <n v="62162"/>
    <x v="24"/>
    <x v="24"/>
    <s v="PureFoam Renewing Cleanser 200ml"/>
    <x v="2"/>
    <n v="50"/>
    <n v="22.55"/>
    <n v="1127.5"/>
    <n v="9"/>
    <n v="450"/>
    <n v="13.55"/>
    <n v="677.5"/>
    <n v="0.60088691796008864"/>
    <s v="C0078"/>
    <s v="CosmoLink Incorporated"/>
    <s v="William Jenkins"/>
    <x v="3"/>
    <x v="6"/>
    <s v="Jacksonville"/>
    <x v="2"/>
    <x v="1"/>
    <x v="11"/>
    <n v="13"/>
    <x v="49"/>
  </r>
  <r>
    <x v="508"/>
    <n v="62163"/>
    <x v="8"/>
    <x v="8"/>
    <s v="CrystalClear Hyaluronic Boost 30ml"/>
    <x v="1"/>
    <n v="50"/>
    <n v="19.100000000000001"/>
    <n v="955.00000000000011"/>
    <n v="6.6"/>
    <n v="330"/>
    <n v="12.500000000000002"/>
    <n v="625.00000000000011"/>
    <n v="0.65445026178010479"/>
    <s v="C0023"/>
    <s v="Rosy Hue Beauty"/>
    <s v="Benjamin Ingram"/>
    <x v="0"/>
    <x v="22"/>
    <s v="Boise"/>
    <x v="0"/>
    <x v="1"/>
    <x v="11"/>
    <n v="13"/>
    <x v="49"/>
  </r>
  <r>
    <x v="508"/>
    <n v="62164"/>
    <x v="2"/>
    <x v="2"/>
    <s v="TimelessElixir Anti-Wrinkle Serum 30m"/>
    <x v="1"/>
    <n v="100"/>
    <n v="25.3"/>
    <n v="2530"/>
    <n v="9.4"/>
    <n v="940"/>
    <n v="15.9"/>
    <n v="1590"/>
    <n v="0.62845849802371545"/>
    <s v="C0107"/>
    <s v="MoonlitNectar Beauty"/>
    <s v="Andrew Parker"/>
    <x v="3"/>
    <x v="45"/>
    <s v="Providence"/>
    <x v="1"/>
    <x v="1"/>
    <x v="11"/>
    <n v="13"/>
    <x v="49"/>
  </r>
  <r>
    <x v="508"/>
    <n v="62165"/>
    <x v="19"/>
    <x v="19"/>
    <s v="ClearSkies UV Defense SPF 30 30ml"/>
    <x v="3"/>
    <n v="200"/>
    <n v="11.299999999999999"/>
    <n v="2260"/>
    <n v="4.7"/>
    <n v="940"/>
    <n v="6.5999999999999988"/>
    <n v="1320"/>
    <n v="0.58407079646017701"/>
    <s v="C0052"/>
    <s v="OceanQuest Enterprises"/>
    <s v="Emily Clarke"/>
    <x v="3"/>
    <x v="9"/>
    <s v="Charleston"/>
    <x v="2"/>
    <x v="1"/>
    <x v="11"/>
    <n v="13"/>
    <x v="49"/>
  </r>
  <r>
    <x v="509"/>
    <n v="62166"/>
    <x v="10"/>
    <x v="10"/>
    <s v="LuminousGlow Tinted Sunscreen 50ml"/>
    <x v="3"/>
    <n v="50"/>
    <n v="16.95"/>
    <n v="847.5"/>
    <n v="5.2"/>
    <n v="260"/>
    <n v="11.75"/>
    <n v="587.5"/>
    <n v="0.69321533923303835"/>
    <s v="C0124"/>
    <s v="CrystalSkin Elegance"/>
    <s v="Benjamin Ingram"/>
    <x v="0"/>
    <x v="22"/>
    <s v="Coeur d'Alene"/>
    <x v="0"/>
    <x v="1"/>
    <x v="11"/>
    <n v="14"/>
    <x v="49"/>
  </r>
  <r>
    <x v="509"/>
    <n v="62167"/>
    <x v="50"/>
    <x v="50"/>
    <s v="SilkSkin Lightweight Moisture Veil 50ml"/>
    <x v="0"/>
    <n v="150"/>
    <n v="16.349999999999998"/>
    <n v="2452.4999999999995"/>
    <n v="5.2"/>
    <n v="780"/>
    <n v="11.149999999999999"/>
    <n v="1672.4999999999995"/>
    <n v="0.68195718654434245"/>
    <s v="C0037"/>
    <s v="PureWhisper Essentials"/>
    <s v="Lauren King"/>
    <x v="4"/>
    <x v="18"/>
    <s v="Des Moines"/>
    <x v="3"/>
    <x v="1"/>
    <x v="11"/>
    <n v="14"/>
    <x v="49"/>
  </r>
  <r>
    <x v="509"/>
    <n v="62168"/>
    <x v="43"/>
    <x v="43"/>
    <s v="PureFoam Renewing Cleanser 50ml"/>
    <x v="2"/>
    <n v="150"/>
    <n v="7"/>
    <n v="1050"/>
    <n v="2.8"/>
    <n v="420"/>
    <n v="4.2"/>
    <n v="630"/>
    <n v="0.6"/>
    <s v="C0143"/>
    <s v="PureAura Cosmetix"/>
    <s v="Michael Evans"/>
    <x v="1"/>
    <x v="10"/>
    <s v="Plano"/>
    <x v="2"/>
    <x v="1"/>
    <x v="11"/>
    <n v="14"/>
    <x v="49"/>
  </r>
  <r>
    <x v="509"/>
    <n v="62169"/>
    <x v="8"/>
    <x v="8"/>
    <s v="CrystalClear Hyaluronic Boost 30ml"/>
    <x v="1"/>
    <n v="150"/>
    <n v="19.100000000000001"/>
    <n v="2865"/>
    <n v="6.6"/>
    <n v="990"/>
    <n v="12.500000000000002"/>
    <n v="1875"/>
    <n v="0.65445026178010468"/>
    <s v="C0004"/>
    <s v="Enchanted Silk Creations"/>
    <s v="David Carter"/>
    <x v="1"/>
    <x v="2"/>
    <s v="New York City"/>
    <x v="1"/>
    <x v="1"/>
    <x v="11"/>
    <n v="14"/>
    <x v="49"/>
  </r>
  <r>
    <x v="509"/>
    <n v="62170"/>
    <x v="11"/>
    <x v="11"/>
    <s v="ClearSkies UV Defense SPF 30 100ml"/>
    <x v="3"/>
    <n v="50"/>
    <n v="32.549999999999997"/>
    <n v="1627.4999999999998"/>
    <n v="11.25"/>
    <n v="562.5"/>
    <n v="21.299999999999997"/>
    <n v="1064.9999999999998"/>
    <n v="0.65437788018433174"/>
    <s v="C0168"/>
    <s v="Rowan Calloway"/>
    <s v="Matthew Walker"/>
    <x v="1"/>
    <x v="23"/>
    <s v="Augusta"/>
    <x v="2"/>
    <x v="1"/>
    <x v="11"/>
    <n v="14"/>
    <x v="49"/>
  </r>
  <r>
    <x v="509"/>
    <n v="62171"/>
    <x v="52"/>
    <x v="52"/>
    <s v="CalmBliss Soothing Toner 100ml"/>
    <x v="4"/>
    <n v="50"/>
    <n v="13"/>
    <n v="650"/>
    <n v="4.7"/>
    <n v="235"/>
    <n v="8.3000000000000007"/>
    <n v="415"/>
    <n v="0.63846153846153841"/>
    <s v="C0091"/>
    <s v="NovaWave Enterprises"/>
    <s v="Jennifer Adams"/>
    <x v="1"/>
    <x v="10"/>
    <s v="Lubbock"/>
    <x v="2"/>
    <x v="1"/>
    <x v="11"/>
    <n v="14"/>
    <x v="49"/>
  </r>
  <r>
    <x v="509"/>
    <n v="62172"/>
    <x v="1"/>
    <x v="1"/>
    <s v="VitaGlow Brightening Serum 30ml"/>
    <x v="1"/>
    <n v="200"/>
    <n v="22.1"/>
    <n v="4420"/>
    <n v="7.6"/>
    <n v="1520"/>
    <n v="14.500000000000002"/>
    <n v="2900"/>
    <n v="0.65610859728506787"/>
    <s v="C0032"/>
    <s v="AquaFusion Incorporated"/>
    <s v="Ashley Turner"/>
    <x v="2"/>
    <x v="13"/>
    <s v="San Jose"/>
    <x v="0"/>
    <x v="1"/>
    <x v="11"/>
    <n v="14"/>
    <x v="49"/>
  </r>
  <r>
    <x v="509"/>
    <n v="62173"/>
    <x v="4"/>
    <x v="4"/>
    <s v="HydraBloom Hydrating Moisturizer 50ml"/>
    <x v="0"/>
    <n v="100"/>
    <n v="14.95"/>
    <n v="1495"/>
    <n v="4.45"/>
    <n v="445"/>
    <n v="10.5"/>
    <n v="1050"/>
    <n v="0.7023411371237458"/>
    <s v="C0110"/>
    <s v="Cordelia Cassidy"/>
    <s v="Jessica Foster"/>
    <x v="2"/>
    <x v="20"/>
    <s v="Nome"/>
    <x v="0"/>
    <x v="1"/>
    <x v="11"/>
    <n v="14"/>
    <x v="49"/>
  </r>
  <r>
    <x v="509"/>
    <n v="62174"/>
    <x v="18"/>
    <x v="18"/>
    <s v="PurePurge Micellar Cleansing Water 100ml"/>
    <x v="6"/>
    <n v="100"/>
    <n v="3.9"/>
    <n v="390"/>
    <n v="2.2999999999999998"/>
    <n v="230"/>
    <n v="1.6"/>
    <n v="160"/>
    <n v="0.41025641025641024"/>
    <s v="C0055"/>
    <s v="TimelessAura Luxe Skincare"/>
    <s v="Samantha Mitchell"/>
    <x v="4"/>
    <x v="32"/>
    <s v="Charleston"/>
    <x v="2"/>
    <x v="1"/>
    <x v="11"/>
    <n v="14"/>
    <x v="49"/>
  </r>
  <r>
    <x v="509"/>
    <n v="62175"/>
    <x v="34"/>
    <x v="34"/>
    <s v="HydraBloom Hydrating Moisturizer 30ml"/>
    <x v="0"/>
    <n v="50"/>
    <n v="8.1"/>
    <n v="405"/>
    <n v="3.3"/>
    <n v="165"/>
    <n v="4.8"/>
    <n v="240"/>
    <n v="0.59259259259259256"/>
    <s v="C0087"/>
    <s v="QuantumRise Corp."/>
    <s v="Daniel Nelson"/>
    <x v="0"/>
    <x v="30"/>
    <s v="Colorado Springs"/>
    <x v="0"/>
    <x v="1"/>
    <x v="11"/>
    <n v="14"/>
    <x v="49"/>
  </r>
  <r>
    <x v="509"/>
    <n v="62176"/>
    <x v="58"/>
    <x v="58"/>
    <s v="ElixirMelt Makeup Remover Oil  150ml"/>
    <x v="6"/>
    <n v="50"/>
    <n v="10.45"/>
    <n v="522.5"/>
    <n v="5.2"/>
    <n v="260"/>
    <n v="5.2499999999999991"/>
    <n v="262.5"/>
    <n v="0.50239234449760761"/>
    <s v="C0029"/>
    <s v="OpulentSilk Beauty"/>
    <s v="Samantha Mitchell"/>
    <x v="4"/>
    <x v="15"/>
    <s v="Louisville"/>
    <x v="2"/>
    <x v="1"/>
    <x v="11"/>
    <n v="14"/>
    <x v="49"/>
  </r>
  <r>
    <x v="509"/>
    <n v="62177"/>
    <x v="51"/>
    <x v="51"/>
    <s v="SunGuard Shield SPF 50+ 30ml"/>
    <x v="3"/>
    <n v="300"/>
    <n v="9.9"/>
    <n v="2970"/>
    <n v="3.3"/>
    <n v="990"/>
    <n v="6.6000000000000005"/>
    <n v="1980"/>
    <n v="0.66666666666666663"/>
    <s v="C0177"/>
    <s v="CosmoHarbor Corp."/>
    <s v="Benjamin Lawson"/>
    <x v="1"/>
    <x v="5"/>
    <s v="Tulsa"/>
    <x v="2"/>
    <x v="1"/>
    <x v="11"/>
    <n v="14"/>
    <x v="49"/>
  </r>
  <r>
    <x v="510"/>
    <n v="62178"/>
    <x v="36"/>
    <x v="36"/>
    <s v="CrystalGlow Gentle Exfoliator 50ml"/>
    <x v="7"/>
    <n v="100"/>
    <n v="14.15"/>
    <n v="1415"/>
    <n v="5.45"/>
    <n v="545"/>
    <n v="8.6999999999999993"/>
    <n v="870"/>
    <n v="0.61484098939929333"/>
    <s v="C0045"/>
    <s v="AuroraBlossom Essentials"/>
    <s v="Ashley Turner"/>
    <x v="2"/>
    <x v="13"/>
    <s v="Fresno"/>
    <x v="0"/>
    <x v="1"/>
    <x v="11"/>
    <n v="15"/>
    <x v="49"/>
  </r>
  <r>
    <x v="510"/>
    <n v="62179"/>
    <x v="49"/>
    <x v="49"/>
    <s v="TimelessElixir Anti-Wrinkle Serum 50ml"/>
    <x v="1"/>
    <n v="100"/>
    <n v="37.549999999999997"/>
    <n v="3754.9999999999995"/>
    <n v="14.25"/>
    <n v="1425"/>
    <n v="23.299999999999997"/>
    <n v="2329.9999999999995"/>
    <n v="0.62050599201065237"/>
    <s v="C0099"/>
    <s v="SolarCrest Corp."/>
    <s v="James Edwards"/>
    <x v="3"/>
    <x v="43"/>
    <s v="Harrisburg"/>
    <x v="1"/>
    <x v="1"/>
    <x v="11"/>
    <n v="15"/>
    <x v="49"/>
  </r>
  <r>
    <x v="510"/>
    <n v="62180"/>
    <x v="0"/>
    <x v="0"/>
    <s v="HydraBloom Hydrating Moisturizer 100ml"/>
    <x v="0"/>
    <n v="50"/>
    <n v="24.85"/>
    <n v="1242.5"/>
    <n v="7.75"/>
    <n v="387.5"/>
    <n v="17.100000000000001"/>
    <n v="855"/>
    <n v="0.68812877263581484"/>
    <s v="C0015"/>
    <s v="Octavia Grey"/>
    <s v="Benjamin Lawson"/>
    <x v="1"/>
    <x v="8"/>
    <s v="St. Louis"/>
    <x v="3"/>
    <x v="1"/>
    <x v="11"/>
    <n v="15"/>
    <x v="49"/>
  </r>
  <r>
    <x v="510"/>
    <n v="62181"/>
    <x v="13"/>
    <x v="13"/>
    <s v="LuminousGlow Tinted Sunscreen 100ml"/>
    <x v="3"/>
    <n v="200"/>
    <n v="26.35"/>
    <n v="5270"/>
    <n v="9"/>
    <n v="1800"/>
    <n v="17.350000000000001"/>
    <n v="3470"/>
    <n v="0.65844402277039848"/>
    <s v="C0137"/>
    <s v="Octavia Sterling"/>
    <s v="Benjamin Lawson"/>
    <x v="1"/>
    <x v="5"/>
    <s v="Tulsa"/>
    <x v="2"/>
    <x v="1"/>
    <x v="11"/>
    <n v="15"/>
    <x v="49"/>
  </r>
  <r>
    <x v="510"/>
    <n v="62182"/>
    <x v="8"/>
    <x v="8"/>
    <s v="CrystalClear Hyaluronic Boost 30ml"/>
    <x v="1"/>
    <n v="200"/>
    <n v="19.100000000000001"/>
    <n v="3820.0000000000005"/>
    <n v="6.6"/>
    <n v="1320"/>
    <n v="12.500000000000002"/>
    <n v="2500.0000000000005"/>
    <n v="0.65445026178010479"/>
    <s v="C0062"/>
    <s v="Nikolai Hayes"/>
    <s v="Benjamin Ingram"/>
    <x v="0"/>
    <x v="38"/>
    <s v="Billings"/>
    <x v="0"/>
    <x v="1"/>
    <x v="11"/>
    <n v="15"/>
    <x v="49"/>
  </r>
  <r>
    <x v="510"/>
    <n v="62183"/>
    <x v="29"/>
    <x v="29"/>
    <s v="VitaGlow Brightening Serum 15ml"/>
    <x v="1"/>
    <n v="200"/>
    <n v="16.25"/>
    <n v="3250"/>
    <n v="6.2"/>
    <n v="1240"/>
    <n v="10.050000000000001"/>
    <n v="2010"/>
    <n v="0.61846153846153851"/>
    <s v="C0018"/>
    <s v="Lucian Kingsley"/>
    <s v="Lauren King"/>
    <x v="4"/>
    <x v="11"/>
    <s v="Sioux Falls"/>
    <x v="3"/>
    <x v="1"/>
    <x v="11"/>
    <n v="15"/>
    <x v="49"/>
  </r>
  <r>
    <x v="510"/>
    <n v="62184"/>
    <x v="29"/>
    <x v="29"/>
    <s v="VitaGlow Brightening Serum 15ml"/>
    <x v="1"/>
    <n v="150"/>
    <n v="16.25"/>
    <n v="2437.5"/>
    <n v="6.2"/>
    <n v="930"/>
    <n v="10.050000000000001"/>
    <n v="1507.5"/>
    <n v="0.61846153846153851"/>
    <s v="C0126"/>
    <s v="Seraphim Holloway"/>
    <s v="Olivia Harrison"/>
    <x v="3"/>
    <x v="39"/>
    <s v="Dover"/>
    <x v="2"/>
    <x v="1"/>
    <x v="11"/>
    <n v="15"/>
    <x v="49"/>
  </r>
  <r>
    <x v="510"/>
    <n v="62185"/>
    <x v="37"/>
    <x v="37"/>
    <s v="SunGuard Shield SPF 50+ 100ml"/>
    <x v="3"/>
    <n v="150"/>
    <n v="24.75"/>
    <n v="3712.5"/>
    <n v="7.75"/>
    <n v="1162.5"/>
    <n v="17"/>
    <n v="2550"/>
    <n v="0.68686868686868685"/>
    <s v="C0083"/>
    <s v="CrystalAura Cosmetix"/>
    <s v="Emily Clarke"/>
    <x v="3"/>
    <x v="9"/>
    <s v="Columbia"/>
    <x v="2"/>
    <x v="1"/>
    <x v="11"/>
    <n v="15"/>
    <x v="49"/>
  </r>
  <r>
    <x v="510"/>
    <n v="62186"/>
    <x v="10"/>
    <x v="10"/>
    <s v="LuminousGlow Tinted Sunscreen 50ml"/>
    <x v="3"/>
    <n v="350"/>
    <n v="16.95"/>
    <n v="5932.5"/>
    <n v="5.2"/>
    <n v="1820"/>
    <n v="11.75"/>
    <n v="4112.5"/>
    <n v="0.69321533923303835"/>
    <s v="C0036"/>
    <s v="MoonlightHarbor Beauty"/>
    <s v="Rachel Owens"/>
    <x v="4"/>
    <x v="31"/>
    <s v="Milwaukee"/>
    <x v="3"/>
    <x v="1"/>
    <x v="11"/>
    <n v="15"/>
    <x v="49"/>
  </r>
  <r>
    <x v="510"/>
    <n v="62187"/>
    <x v="4"/>
    <x v="4"/>
    <s v="HydraBloom Hydrating Moisturizer 50ml"/>
    <x v="0"/>
    <n v="100"/>
    <n v="14.95"/>
    <n v="1495"/>
    <n v="4.45"/>
    <n v="445"/>
    <n v="10.5"/>
    <n v="1050"/>
    <n v="0.7023411371237458"/>
    <s v="C0147"/>
    <s v="SecretGarden Beauty"/>
    <s v="Olivia Harrison"/>
    <x v="3"/>
    <x v="14"/>
    <s v="Virginia Beach"/>
    <x v="2"/>
    <x v="1"/>
    <x v="11"/>
    <n v="15"/>
    <x v="49"/>
  </r>
  <r>
    <x v="510"/>
    <n v="62188"/>
    <x v="22"/>
    <x v="22"/>
    <s v="PurePurge Micellar Cleansing Water 150ml"/>
    <x v="6"/>
    <n v="100"/>
    <n v="10.050000000000001"/>
    <n v="1005.0000000000001"/>
    <n v="4.45"/>
    <n v="445"/>
    <n v="5.6000000000000005"/>
    <n v="560.00000000000011"/>
    <n v="0.55721393034825872"/>
    <s v="C0021"/>
    <s v="Horizon Luxe Ventures"/>
    <s v="William Jenkins"/>
    <x v="3"/>
    <x v="6"/>
    <s v="Orlando"/>
    <x v="2"/>
    <x v="1"/>
    <x v="11"/>
    <n v="15"/>
    <x v="49"/>
  </r>
  <r>
    <x v="510"/>
    <n v="62189"/>
    <x v="40"/>
    <x v="40"/>
    <s v="CalmBliss Soothing Toner 150ml"/>
    <x v="4"/>
    <n v="200"/>
    <n v="19.25"/>
    <n v="3850"/>
    <n v="6.55"/>
    <n v="1310"/>
    <n v="12.7"/>
    <n v="2540"/>
    <n v="0.65974025974025974"/>
    <s v="C0080"/>
    <s v="EternalGlow Essentials"/>
    <s v="Samantha Mitchell"/>
    <x v="4"/>
    <x v="17"/>
    <s v="Cincinnati"/>
    <x v="3"/>
    <x v="1"/>
    <x v="11"/>
    <n v="15"/>
    <x v="49"/>
  </r>
  <r>
    <x v="510"/>
    <n v="62190"/>
    <x v="37"/>
    <x v="37"/>
    <s v="SunGuard Shield SPF 50+ 100ml"/>
    <x v="3"/>
    <n v="150"/>
    <n v="24.75"/>
    <n v="3712.5"/>
    <n v="7.75"/>
    <n v="1162.5"/>
    <n v="17"/>
    <n v="2550"/>
    <n v="0.68686868686868685"/>
    <s v="C0155"/>
    <s v="RosyPearl Creations"/>
    <s v="Benjamin Ingram"/>
    <x v="0"/>
    <x v="22"/>
    <s v="Twin Falls"/>
    <x v="0"/>
    <x v="1"/>
    <x v="11"/>
    <n v="15"/>
    <x v="49"/>
  </r>
  <r>
    <x v="511"/>
    <n v="62191"/>
    <x v="6"/>
    <x v="6"/>
    <s v="CrystalClear Hyaluronic Boost 15ml"/>
    <x v="1"/>
    <n v="100"/>
    <n v="14.75"/>
    <n v="1475"/>
    <n v="5.45"/>
    <n v="545"/>
    <n v="9.3000000000000007"/>
    <n v="930"/>
    <n v="0.63050847457627124"/>
    <s v="C0003"/>
    <s v="Rosy Flair Beauty"/>
    <s v="Elizabeth Young"/>
    <x v="2"/>
    <x v="13"/>
    <s v="Los Angeles"/>
    <x v="0"/>
    <x v="1"/>
    <x v="11"/>
    <n v="16"/>
    <x v="49"/>
  </r>
  <r>
    <x v="511"/>
    <n v="62192"/>
    <x v="31"/>
    <x v="31"/>
    <s v="TimelessElixir Anti-Wrinkle Serum 15ml"/>
    <x v="1"/>
    <n v="50"/>
    <n v="19.349999999999998"/>
    <n v="967.49999999999989"/>
    <n v="7.55"/>
    <n v="377.5"/>
    <n v="11.799999999999997"/>
    <n v="589.99999999999989"/>
    <n v="0.60981912144702832"/>
    <s v="C0114"/>
    <s v="ElysianGlow Creations"/>
    <s v="Daniel Nelson"/>
    <x v="0"/>
    <x v="3"/>
    <s v="Cody"/>
    <x v="0"/>
    <x v="1"/>
    <x v="11"/>
    <n v="16"/>
    <x v="49"/>
  </r>
  <r>
    <x v="511"/>
    <n v="62193"/>
    <x v="14"/>
    <x v="14"/>
    <s v="DewDrop Hydration Sheet Mask"/>
    <x v="5"/>
    <n v="50"/>
    <n v="17.350000000000001"/>
    <n v="867.50000000000011"/>
    <n v="7.45"/>
    <n v="372.5"/>
    <n v="9.9000000000000021"/>
    <n v="495.00000000000011"/>
    <n v="0.57060518731988474"/>
    <s v="C0046"/>
    <s v="CrimsonPeak Ventures"/>
    <s v="Michael Evans"/>
    <x v="1"/>
    <x v="10"/>
    <s v="Fort Worth"/>
    <x v="2"/>
    <x v="1"/>
    <x v="11"/>
    <n v="16"/>
    <x v="49"/>
  </r>
  <r>
    <x v="511"/>
    <n v="62194"/>
    <x v="37"/>
    <x v="37"/>
    <s v="SunGuard Shield SPF 50+ 100ml"/>
    <x v="3"/>
    <n v="50"/>
    <n v="24.75"/>
    <n v="1237.5"/>
    <n v="7.75"/>
    <n v="387.5"/>
    <n v="17"/>
    <n v="850"/>
    <n v="0.68686868686868685"/>
    <s v="C0085"/>
    <s v="VelvetDusk Beauty"/>
    <s v="Samuel Moore"/>
    <x v="0"/>
    <x v="0"/>
    <s v="Taos"/>
    <x v="0"/>
    <x v="1"/>
    <x v="11"/>
    <n v="16"/>
    <x v="49"/>
  </r>
  <r>
    <x v="511"/>
    <n v="62195"/>
    <x v="1"/>
    <x v="1"/>
    <s v="VitaGlow Brightening Serum 30ml"/>
    <x v="1"/>
    <n v="50"/>
    <n v="22.1"/>
    <n v="1105"/>
    <n v="7.6"/>
    <n v="380"/>
    <n v="14.500000000000002"/>
    <n v="725"/>
    <n v="0.65610859728506787"/>
    <s v="C0067"/>
    <s v="Oberon Sterling"/>
    <s v="Rachel Owens"/>
    <x v="4"/>
    <x v="16"/>
    <s v="Springfield"/>
    <x v="3"/>
    <x v="1"/>
    <x v="11"/>
    <n v="16"/>
    <x v="49"/>
  </r>
  <r>
    <x v="511"/>
    <n v="62196"/>
    <x v="58"/>
    <x v="58"/>
    <s v="ElixirMelt Makeup Remover Oil  150ml"/>
    <x v="6"/>
    <n v="150"/>
    <n v="10.45"/>
    <n v="1567.5"/>
    <n v="5.2"/>
    <n v="780"/>
    <n v="5.2499999999999991"/>
    <n v="787.5"/>
    <n v="0.50239234449760761"/>
    <s v="C0031"/>
    <s v="StellarWings Incorporated"/>
    <s v="Matthew Walker"/>
    <x v="1"/>
    <x v="23"/>
    <s v="Atlanta"/>
    <x v="2"/>
    <x v="1"/>
    <x v="11"/>
    <n v="16"/>
    <x v="49"/>
  </r>
  <r>
    <x v="511"/>
    <n v="62197"/>
    <x v="39"/>
    <x v="39"/>
    <s v="SunGuard Shield SPF 50+ 50ml"/>
    <x v="3"/>
    <n v="300"/>
    <n v="14.45"/>
    <n v="4335"/>
    <n v="4.45"/>
    <n v="1335"/>
    <n v="10"/>
    <n v="3000"/>
    <n v="0.69204152249134943"/>
    <s v="C0178"/>
    <s v="InfinitiNova Creations"/>
    <s v="James Edwards"/>
    <x v="3"/>
    <x v="37"/>
    <s v="Jersey City"/>
    <x v="1"/>
    <x v="1"/>
    <x v="11"/>
    <n v="16"/>
    <x v="49"/>
  </r>
  <r>
    <x v="511"/>
    <n v="62198"/>
    <x v="38"/>
    <x v="38"/>
    <s v="CrystalGlow Gentle Exfoliator 100ml"/>
    <x v="7"/>
    <n v="100"/>
    <n v="19.95"/>
    <n v="1995"/>
    <n v="7.45"/>
    <n v="745"/>
    <n v="12.5"/>
    <n v="1250"/>
    <n v="0.62656641604010022"/>
    <s v="C0012"/>
    <s v="Radiant Craft Incorporated"/>
    <s v="Samuel Moore"/>
    <x v="0"/>
    <x v="1"/>
    <s v="Phoenix"/>
    <x v="0"/>
    <x v="1"/>
    <x v="11"/>
    <n v="16"/>
    <x v="49"/>
  </r>
  <r>
    <x v="511"/>
    <n v="62199"/>
    <x v="8"/>
    <x v="8"/>
    <s v="CrystalClear Hyaluronic Boost 30ml"/>
    <x v="1"/>
    <n v="200"/>
    <n v="19.100000000000001"/>
    <n v="3820.0000000000005"/>
    <n v="6.6"/>
    <n v="1320"/>
    <n v="12.500000000000002"/>
    <n v="2500.0000000000005"/>
    <n v="0.65445026178010479"/>
    <s v="C0102"/>
    <s v="ZenithHaven Ventures"/>
    <s v="Samantha Mitchell"/>
    <x v="4"/>
    <x v="15"/>
    <s v="Lexington"/>
    <x v="2"/>
    <x v="1"/>
    <x v="11"/>
    <n v="16"/>
    <x v="49"/>
  </r>
  <r>
    <x v="511"/>
    <n v="62200"/>
    <x v="0"/>
    <x v="0"/>
    <s v="HydraBloom Hydrating Moisturizer 100ml"/>
    <x v="0"/>
    <n v="50"/>
    <n v="24.85"/>
    <n v="1242.5"/>
    <n v="7.75"/>
    <n v="387.5"/>
    <n v="17.100000000000001"/>
    <n v="855"/>
    <n v="0.68812877263581484"/>
    <s v="C0072"/>
    <s v="BlossomLuxe Essentials"/>
    <s v="James Edwards"/>
    <x v="3"/>
    <x v="43"/>
    <s v="Philadelphia"/>
    <x v="1"/>
    <x v="1"/>
    <x v="11"/>
    <n v="16"/>
    <x v="49"/>
  </r>
  <r>
    <x v="512"/>
    <n v="62201"/>
    <x v="10"/>
    <x v="10"/>
    <s v="LuminousGlow Tinted Sunscreen 50ml"/>
    <x v="3"/>
    <n v="100"/>
    <n v="16.95"/>
    <n v="1695"/>
    <n v="5.2"/>
    <n v="520"/>
    <n v="11.75"/>
    <n v="1175"/>
    <n v="0.69321533923303835"/>
    <s v="C0026"/>
    <s v="Golden Aura Creations"/>
    <s v="Samuel Moore"/>
    <x v="0"/>
    <x v="0"/>
    <s v="Albuquerque"/>
    <x v="0"/>
    <x v="1"/>
    <x v="11"/>
    <n v="17"/>
    <x v="50"/>
  </r>
  <r>
    <x v="512"/>
    <n v="62202"/>
    <x v="38"/>
    <x v="38"/>
    <s v="CrystalGlow Gentle Exfoliator 100ml"/>
    <x v="7"/>
    <n v="100"/>
    <n v="19.95"/>
    <n v="1995"/>
    <n v="7.45"/>
    <n v="745"/>
    <n v="12.5"/>
    <n v="1250"/>
    <n v="0.62656641604010022"/>
    <s v="C0144"/>
    <s v="VelvetBloom Beauty"/>
    <s v="Emily Clarke"/>
    <x v="3"/>
    <x v="29"/>
    <s v="Raleigh"/>
    <x v="2"/>
    <x v="1"/>
    <x v="11"/>
    <n v="17"/>
    <x v="50"/>
  </r>
  <r>
    <x v="512"/>
    <n v="62203"/>
    <x v="1"/>
    <x v="1"/>
    <s v="VitaGlow Brightening Serum 30ml"/>
    <x v="1"/>
    <n v="150"/>
    <n v="22.1"/>
    <n v="3315"/>
    <n v="7.6"/>
    <n v="1140"/>
    <n v="14.500000000000002"/>
    <n v="2175"/>
    <n v="0.65610859728506787"/>
    <s v="C0069"/>
    <s v="RadiantElixir Skincare"/>
    <s v="Olivia Harrison"/>
    <x v="3"/>
    <x v="39"/>
    <s v="Wilmington"/>
    <x v="2"/>
    <x v="1"/>
    <x v="11"/>
    <n v="17"/>
    <x v="50"/>
  </r>
  <r>
    <x v="512"/>
    <n v="62204"/>
    <x v="11"/>
    <x v="11"/>
    <s v="ClearSkies UV Defense SPF 30 100ml"/>
    <x v="3"/>
    <n v="100"/>
    <n v="32.549999999999997"/>
    <n v="3254.9999999999995"/>
    <n v="11.25"/>
    <n v="1125"/>
    <n v="21.299999999999997"/>
    <n v="2129.9999999999995"/>
    <n v="0.65437788018433174"/>
    <s v="C0035"/>
    <s v="CrystalMist Skincare"/>
    <s v="Daniel Nelson"/>
    <x v="0"/>
    <x v="30"/>
    <s v="Denver"/>
    <x v="0"/>
    <x v="1"/>
    <x v="11"/>
    <n v="17"/>
    <x v="50"/>
  </r>
  <r>
    <x v="512"/>
    <n v="62205"/>
    <x v="1"/>
    <x v="1"/>
    <s v="VitaGlow Brightening Serum 30ml"/>
    <x v="1"/>
    <n v="150"/>
    <n v="22.1"/>
    <n v="3315"/>
    <n v="7.6"/>
    <n v="1140"/>
    <n v="14.500000000000002"/>
    <n v="2175"/>
    <n v="0.65610859728506787"/>
    <s v="C0163"/>
    <s v="SilverFlare Technologies"/>
    <s v="Rachel Owens"/>
    <x v="4"/>
    <x v="31"/>
    <s v="Green Bay"/>
    <x v="3"/>
    <x v="1"/>
    <x v="11"/>
    <n v="17"/>
    <x v="50"/>
  </r>
  <r>
    <x v="512"/>
    <n v="62206"/>
    <x v="4"/>
    <x v="4"/>
    <s v="HydraBloom Hydrating Moisturizer 50ml"/>
    <x v="0"/>
    <n v="150"/>
    <n v="14.95"/>
    <n v="2242.5"/>
    <n v="4.45"/>
    <n v="667.5"/>
    <n v="10.5"/>
    <n v="1575"/>
    <n v="0.7023411371237458"/>
    <s v="C0005"/>
    <s v="Rylan Callahan"/>
    <s v="Michael Evans"/>
    <x v="1"/>
    <x v="10"/>
    <s v="Houston"/>
    <x v="2"/>
    <x v="1"/>
    <x v="11"/>
    <n v="17"/>
    <x v="50"/>
  </r>
  <r>
    <x v="512"/>
    <n v="62207"/>
    <x v="42"/>
    <x v="42"/>
    <s v="AquaFresh Hydrating Toner 200ml"/>
    <x v="4"/>
    <n v="200"/>
    <n v="19.600000000000001"/>
    <n v="3920.0000000000005"/>
    <n v="6.6"/>
    <n v="1320"/>
    <n v="13.000000000000002"/>
    <n v="2600.0000000000005"/>
    <n v="0.66326530612244905"/>
    <s v="C0168"/>
    <s v="Rowan Calloway"/>
    <s v="Matthew Walker"/>
    <x v="1"/>
    <x v="23"/>
    <s v="Augusta"/>
    <x v="2"/>
    <x v="1"/>
    <x v="11"/>
    <n v="17"/>
    <x v="50"/>
  </r>
  <r>
    <x v="512"/>
    <n v="62208"/>
    <x v="8"/>
    <x v="8"/>
    <s v="CrystalClear Hyaluronic Boost 30ml"/>
    <x v="1"/>
    <n v="50"/>
    <n v="19.100000000000001"/>
    <n v="955.00000000000011"/>
    <n v="6.6"/>
    <n v="330"/>
    <n v="12.500000000000002"/>
    <n v="625.00000000000011"/>
    <n v="0.65445026178010479"/>
    <s v="C0079"/>
    <s v="FusionDynamo Group"/>
    <s v="Rachel Owens"/>
    <x v="4"/>
    <x v="16"/>
    <s v="Peoria"/>
    <x v="3"/>
    <x v="1"/>
    <x v="11"/>
    <n v="17"/>
    <x v="50"/>
  </r>
  <r>
    <x v="512"/>
    <n v="62209"/>
    <x v="21"/>
    <x v="21"/>
    <s v="RadiantGlow Gel Cleanser 100ml"/>
    <x v="2"/>
    <n v="100"/>
    <n v="12.25"/>
    <n v="1225"/>
    <n v="4.45"/>
    <n v="445"/>
    <n v="7.8"/>
    <n v="780"/>
    <n v="0.63673469387755099"/>
    <s v="C0134"/>
    <s v="EtherealHarbor Skincare"/>
    <s v="Victoria Reed"/>
    <x v="2"/>
    <x v="24"/>
    <s v="Spokane"/>
    <x v="0"/>
    <x v="1"/>
    <x v="11"/>
    <n v="17"/>
    <x v="50"/>
  </r>
  <r>
    <x v="512"/>
    <n v="62210"/>
    <x v="4"/>
    <x v="4"/>
    <s v="HydraBloom Hydrating Moisturizer 50ml"/>
    <x v="0"/>
    <n v="100"/>
    <n v="14.95"/>
    <n v="1495"/>
    <n v="4.45"/>
    <n v="445"/>
    <n v="10.5"/>
    <n v="1050"/>
    <n v="0.7023411371237458"/>
    <s v="C0060"/>
    <s v="GoldenHarbor Cosmetix"/>
    <s v="Christopher Green"/>
    <x v="0"/>
    <x v="35"/>
    <s v="Salt Lake City"/>
    <x v="0"/>
    <x v="1"/>
    <x v="11"/>
    <n v="17"/>
    <x v="50"/>
  </r>
  <r>
    <x v="512"/>
    <n v="62211"/>
    <x v="0"/>
    <x v="0"/>
    <s v="HydraBloom Hydrating Moisturizer 100ml"/>
    <x v="0"/>
    <n v="150"/>
    <n v="24.85"/>
    <n v="3727.5"/>
    <n v="7.75"/>
    <n v="1162.5"/>
    <n v="17.100000000000001"/>
    <n v="2565"/>
    <n v="0.68812877263581484"/>
    <s v="C0116"/>
    <s v="BlossomElixir Essentials"/>
    <s v="Nicholas Coleman"/>
    <x v="4"/>
    <x v="27"/>
    <s v="Ann Arbor"/>
    <x v="3"/>
    <x v="1"/>
    <x v="11"/>
    <n v="17"/>
    <x v="50"/>
  </r>
  <r>
    <x v="512"/>
    <n v="62212"/>
    <x v="18"/>
    <x v="18"/>
    <s v="PurePurge Micellar Cleansing Water 100ml"/>
    <x v="6"/>
    <n v="150"/>
    <n v="3.9"/>
    <n v="585"/>
    <n v="2.2999999999999998"/>
    <n v="345"/>
    <n v="1.6"/>
    <n v="240"/>
    <n v="0.41025641025641024"/>
    <s v="C0041"/>
    <s v="Cassiopeia Dawson"/>
    <s v="Benjamin Lawson"/>
    <x v="1"/>
    <x v="5"/>
    <s v="Oklahoma City"/>
    <x v="2"/>
    <x v="1"/>
    <x v="11"/>
    <n v="17"/>
    <x v="50"/>
  </r>
  <r>
    <x v="512"/>
    <n v="62213"/>
    <x v="14"/>
    <x v="14"/>
    <s v="DewDrop Hydration Sheet Mask"/>
    <x v="5"/>
    <n v="150"/>
    <n v="17.350000000000001"/>
    <n v="2602.5"/>
    <n v="7.45"/>
    <n v="1117.5"/>
    <n v="9.9000000000000021"/>
    <n v="1485"/>
    <n v="0.57060518731988474"/>
    <s v="C0090"/>
    <s v="CrystalCrest Incorporated"/>
    <s v="Ava Franklin"/>
    <x v="1"/>
    <x v="44"/>
    <s v="Southaven"/>
    <x v="2"/>
    <x v="1"/>
    <x v="11"/>
    <n v="17"/>
    <x v="50"/>
  </r>
  <r>
    <x v="513"/>
    <n v="62214"/>
    <x v="0"/>
    <x v="0"/>
    <s v="HydraBloom Hydrating Moisturizer 100ml"/>
    <x v="0"/>
    <n v="200"/>
    <n v="24.85"/>
    <n v="4970"/>
    <n v="7.75"/>
    <n v="1550"/>
    <n v="17.100000000000001"/>
    <n v="3420"/>
    <n v="0.68812877263581484"/>
    <s v="C0058"/>
    <s v="Octavia Tate"/>
    <s v="Andrew Parker"/>
    <x v="3"/>
    <x v="36"/>
    <s v="Burlington"/>
    <x v="1"/>
    <x v="1"/>
    <x v="11"/>
    <n v="20"/>
    <x v="50"/>
  </r>
  <r>
    <x v="513"/>
    <n v="62215"/>
    <x v="21"/>
    <x v="21"/>
    <s v="RadiantGlow Gel Cleanser 100ml"/>
    <x v="2"/>
    <n v="150"/>
    <n v="12.25"/>
    <n v="1837.5"/>
    <n v="4.45"/>
    <n v="667.5"/>
    <n v="7.8"/>
    <n v="1170"/>
    <n v="0.63673469387755099"/>
    <s v="C0152"/>
    <s v="Tamsin Harper"/>
    <s v="William Jenkins"/>
    <x v="3"/>
    <x v="6"/>
    <s v="Tallahassee"/>
    <x v="2"/>
    <x v="1"/>
    <x v="11"/>
    <n v="20"/>
    <x v="50"/>
  </r>
  <r>
    <x v="513"/>
    <n v="62216"/>
    <x v="37"/>
    <x v="37"/>
    <s v="SunGuard Shield SPF 50+ 100ml"/>
    <x v="3"/>
    <n v="100"/>
    <n v="24.75"/>
    <n v="2475"/>
    <n v="7.75"/>
    <n v="775"/>
    <n v="17"/>
    <n v="1700"/>
    <n v="0.68686868686868685"/>
    <s v="C0002"/>
    <s v="Radiant Luxe Beauty"/>
    <s v="Daniel Nelson"/>
    <x v="0"/>
    <x v="3"/>
    <s v="Cheyenne"/>
    <x v="0"/>
    <x v="1"/>
    <x v="11"/>
    <n v="20"/>
    <x v="50"/>
  </r>
  <r>
    <x v="513"/>
    <n v="62217"/>
    <x v="43"/>
    <x v="43"/>
    <s v="PureFoam Renewing Cleanser 50ml"/>
    <x v="2"/>
    <n v="150"/>
    <n v="7"/>
    <n v="1050"/>
    <n v="2.8"/>
    <n v="420"/>
    <n v="4.2"/>
    <n v="630"/>
    <n v="0.6"/>
    <s v="C0179"/>
    <s v="TerraWave Corp."/>
    <s v="Daniel Nelson"/>
    <x v="0"/>
    <x v="30"/>
    <s v="Aurora"/>
    <x v="0"/>
    <x v="1"/>
    <x v="11"/>
    <n v="20"/>
    <x v="50"/>
  </r>
  <r>
    <x v="513"/>
    <n v="62218"/>
    <x v="43"/>
    <x v="43"/>
    <s v="PureFoam Renewing Cleanser 50ml"/>
    <x v="2"/>
    <n v="50"/>
    <n v="7"/>
    <n v="350"/>
    <n v="2.8"/>
    <n v="140"/>
    <n v="4.2"/>
    <n v="210"/>
    <n v="0.6"/>
    <s v="C0098"/>
    <s v="Persephone Harper"/>
    <s v="Benjamin Lawson"/>
    <x v="1"/>
    <x v="8"/>
    <s v="Springfield"/>
    <x v="3"/>
    <x v="1"/>
    <x v="11"/>
    <n v="20"/>
    <x v="50"/>
  </r>
  <r>
    <x v="513"/>
    <n v="62219"/>
    <x v="53"/>
    <x v="53"/>
    <s v="DreamSoothe Overnight Mask 100g"/>
    <x v="5"/>
    <n v="50"/>
    <n v="21.75"/>
    <n v="1087.5"/>
    <n v="9.5500000000000007"/>
    <n v="477.5"/>
    <n v="12.2"/>
    <n v="610"/>
    <n v="0.56091954022988511"/>
    <s v="C0051"/>
    <s v="InfinitiCraft Corp."/>
    <s v="William Jenkins"/>
    <x v="3"/>
    <x v="6"/>
    <s v="Tampa"/>
    <x v="2"/>
    <x v="1"/>
    <x v="11"/>
    <n v="20"/>
    <x v="50"/>
  </r>
  <r>
    <x v="513"/>
    <n v="62220"/>
    <x v="3"/>
    <x v="3"/>
    <s v="RadiantGlow Gel Cleanser 200ml"/>
    <x v="2"/>
    <n v="100"/>
    <n v="20.350000000000001"/>
    <n v="2035.0000000000002"/>
    <n v="7.75"/>
    <n v="775"/>
    <n v="12.600000000000001"/>
    <n v="1260.0000000000002"/>
    <n v="0.61916461916461918"/>
    <s v="C0129"/>
    <s v="CrystalCraft Corp."/>
    <s v="James Edwards"/>
    <x v="3"/>
    <x v="43"/>
    <s v="Pittsburgh"/>
    <x v="1"/>
    <x v="1"/>
    <x v="11"/>
    <n v="20"/>
    <x v="50"/>
  </r>
  <r>
    <x v="513"/>
    <n v="62221"/>
    <x v="37"/>
    <x v="37"/>
    <s v="SunGuard Shield SPF 50+ 100ml"/>
    <x v="3"/>
    <n v="100"/>
    <n v="24.75"/>
    <n v="2475"/>
    <n v="7.75"/>
    <n v="775"/>
    <n v="17"/>
    <n v="1700"/>
    <n v="0.68686868686868685"/>
    <s v="C0064"/>
    <s v="DiamondElegance Beauty"/>
    <s v="Jessica Foster"/>
    <x v="2"/>
    <x v="20"/>
    <s v="Kodiak"/>
    <x v="0"/>
    <x v="1"/>
    <x v="11"/>
    <n v="20"/>
    <x v="50"/>
  </r>
  <r>
    <x v="513"/>
    <n v="62222"/>
    <x v="15"/>
    <x v="15"/>
    <s v="VitaGlow Brightening Serum 50ml"/>
    <x v="1"/>
    <n v="150"/>
    <n v="31.45"/>
    <n v="4717.5"/>
    <n v="12"/>
    <n v="1800"/>
    <n v="19.45"/>
    <n v="2917.5"/>
    <n v="0.61844197138314783"/>
    <s v="C0016"/>
    <s v="Griffin Maddox"/>
    <s v="Rachel Owens"/>
    <x v="4"/>
    <x v="16"/>
    <s v="Chicago"/>
    <x v="3"/>
    <x v="1"/>
    <x v="11"/>
    <n v="20"/>
    <x v="50"/>
  </r>
  <r>
    <x v="513"/>
    <n v="62223"/>
    <x v="4"/>
    <x v="4"/>
    <s v="HydraBloom Hydrating Moisturizer 50ml"/>
    <x v="0"/>
    <n v="50"/>
    <n v="14.95"/>
    <n v="747.5"/>
    <n v="4.45"/>
    <n v="222.5"/>
    <n v="10.5"/>
    <n v="525"/>
    <n v="0.7023411371237458"/>
    <s v="C0123"/>
    <s v="TerraMist Incorporated"/>
    <s v="Jennifer Adams"/>
    <x v="1"/>
    <x v="10"/>
    <s v="Midland"/>
    <x v="2"/>
    <x v="1"/>
    <x v="11"/>
    <n v="20"/>
    <x v="50"/>
  </r>
  <r>
    <x v="513"/>
    <n v="62224"/>
    <x v="19"/>
    <x v="19"/>
    <s v="ClearSkies UV Defense SPF 30 30ml"/>
    <x v="3"/>
    <n v="100"/>
    <n v="11.299999999999999"/>
    <n v="1130"/>
    <n v="4.7"/>
    <n v="470"/>
    <n v="6.5999999999999988"/>
    <n v="660"/>
    <n v="0.58407079646017701"/>
    <s v="C0074"/>
    <s v="Seraphina Wilde"/>
    <s v="Lauren King"/>
    <x v="4"/>
    <x v="41"/>
    <s v="Lincoln"/>
    <x v="3"/>
    <x v="1"/>
    <x v="11"/>
    <n v="20"/>
    <x v="50"/>
  </r>
  <r>
    <x v="513"/>
    <n v="62225"/>
    <x v="13"/>
    <x v="13"/>
    <s v="LuminousGlow Tinted Sunscreen 100ml"/>
    <x v="3"/>
    <n v="50"/>
    <n v="26.35"/>
    <n v="1317.5"/>
    <n v="9"/>
    <n v="450"/>
    <n v="17.350000000000001"/>
    <n v="867.5"/>
    <n v="0.65844402277039848"/>
    <s v="C0028"/>
    <s v="Thaddeus Nash"/>
    <s v="Christopher Green"/>
    <x v="0"/>
    <x v="21"/>
    <s v="Reno"/>
    <x v="0"/>
    <x v="1"/>
    <x v="11"/>
    <n v="20"/>
    <x v="50"/>
  </r>
  <r>
    <x v="514"/>
    <n v="62226"/>
    <x v="22"/>
    <x v="22"/>
    <s v="PurePurge Micellar Cleansing Water 150ml"/>
    <x v="6"/>
    <n v="50"/>
    <n v="10.050000000000001"/>
    <n v="502.50000000000006"/>
    <n v="4.45"/>
    <n v="222.5"/>
    <n v="5.6000000000000005"/>
    <n v="280.00000000000006"/>
    <n v="0.55721393034825872"/>
    <s v="C0167"/>
    <s v="Atticus Mercer"/>
    <s v="Ashley Turner"/>
    <x v="2"/>
    <x v="13"/>
    <s v="Anaheim"/>
    <x v="0"/>
    <x v="1"/>
    <x v="11"/>
    <n v="21"/>
    <x v="50"/>
  </r>
  <r>
    <x v="514"/>
    <n v="62227"/>
    <x v="18"/>
    <x v="18"/>
    <s v="PurePurge Micellar Cleansing Water 100ml"/>
    <x v="6"/>
    <n v="100"/>
    <n v="3.9"/>
    <n v="390"/>
    <n v="2.2999999999999998"/>
    <n v="230"/>
    <n v="1.6"/>
    <n v="160"/>
    <n v="0.41025641025641024"/>
    <s v="C0043"/>
    <s v="LuminousHue Cosmetix"/>
    <s v="Mia Hughes"/>
    <x v="2"/>
    <x v="13"/>
    <s v="Sacramento"/>
    <x v="0"/>
    <x v="1"/>
    <x v="11"/>
    <n v="21"/>
    <x v="50"/>
  </r>
  <r>
    <x v="514"/>
    <n v="62228"/>
    <x v="14"/>
    <x v="14"/>
    <s v="DewDrop Hydration Sheet Mask"/>
    <x v="5"/>
    <n v="200"/>
    <n v="17.350000000000001"/>
    <n v="3470.0000000000005"/>
    <n v="7.45"/>
    <n v="1490"/>
    <n v="9.9000000000000021"/>
    <n v="1980.0000000000005"/>
    <n v="0.57060518731988474"/>
    <s v="C0087"/>
    <s v="QuantumRise Corp."/>
    <s v="Daniel Nelson"/>
    <x v="0"/>
    <x v="30"/>
    <s v="Colorado Springs"/>
    <x v="0"/>
    <x v="1"/>
    <x v="11"/>
    <n v="21"/>
    <x v="50"/>
  </r>
  <r>
    <x v="514"/>
    <n v="62229"/>
    <x v="1"/>
    <x v="1"/>
    <s v="VitaGlow Brightening Serum 30ml"/>
    <x v="1"/>
    <n v="150"/>
    <n v="22.1"/>
    <n v="3315"/>
    <n v="7.6"/>
    <n v="1140"/>
    <n v="14.500000000000002"/>
    <n v="2175"/>
    <n v="0.65610859728506787"/>
    <s v="C0014"/>
    <s v="Stellar Dynamo Corp."/>
    <s v="Olivia Harrison"/>
    <x v="3"/>
    <x v="14"/>
    <s v="Richmond"/>
    <x v="2"/>
    <x v="1"/>
    <x v="11"/>
    <n v="21"/>
    <x v="50"/>
  </r>
  <r>
    <x v="514"/>
    <n v="62230"/>
    <x v="38"/>
    <x v="38"/>
    <s v="CrystalGlow Gentle Exfoliator 100ml"/>
    <x v="7"/>
    <n v="50"/>
    <n v="19.95"/>
    <n v="997.5"/>
    <n v="7.45"/>
    <n v="372.5"/>
    <n v="12.5"/>
    <n v="625"/>
    <n v="0.62656641604010022"/>
    <s v="C0150"/>
    <s v="EmeraldHarbor Ventures"/>
    <s v="Emily Clarke"/>
    <x v="3"/>
    <x v="9"/>
    <s v="Greenville"/>
    <x v="2"/>
    <x v="1"/>
    <x v="11"/>
    <n v="21"/>
    <x v="50"/>
  </r>
  <r>
    <x v="514"/>
    <n v="62231"/>
    <x v="6"/>
    <x v="6"/>
    <s v="CrystalClear Hyaluronic Boost 15ml"/>
    <x v="1"/>
    <n v="200"/>
    <n v="14.75"/>
    <n v="2950"/>
    <n v="5.45"/>
    <n v="1090"/>
    <n v="9.3000000000000007"/>
    <n v="1860"/>
    <n v="0.63050847457627124"/>
    <s v="C0095"/>
    <s v="OpalBlossom Beauty"/>
    <s v="Jessica Foster"/>
    <x v="2"/>
    <x v="20"/>
    <s v="Seward"/>
    <x v="0"/>
    <x v="1"/>
    <x v="11"/>
    <n v="21"/>
    <x v="50"/>
  </r>
  <r>
    <x v="514"/>
    <n v="62232"/>
    <x v="0"/>
    <x v="0"/>
    <s v="HydraBloom Hydrating Moisturizer 100ml"/>
    <x v="0"/>
    <n v="150"/>
    <n v="24.85"/>
    <n v="3727.5"/>
    <n v="7.75"/>
    <n v="1162.5"/>
    <n v="17.100000000000001"/>
    <n v="2565"/>
    <n v="0.68812877263581484"/>
    <s v="C0055"/>
    <s v="TimelessAura Luxe Skincare"/>
    <s v="Samantha Mitchell"/>
    <x v="4"/>
    <x v="32"/>
    <s v="Charleston"/>
    <x v="2"/>
    <x v="1"/>
    <x v="11"/>
    <n v="21"/>
    <x v="50"/>
  </r>
  <r>
    <x v="514"/>
    <n v="62233"/>
    <x v="39"/>
    <x v="39"/>
    <s v="SunGuard Shield SPF 50+ 50ml"/>
    <x v="3"/>
    <n v="100"/>
    <n v="14.45"/>
    <n v="1445"/>
    <n v="4.45"/>
    <n v="445"/>
    <n v="10"/>
    <n v="1000"/>
    <n v="0.69204152249134943"/>
    <s v="C0120"/>
    <s v="RadiantCrest Ventures"/>
    <s v="Ashley Turner"/>
    <x v="2"/>
    <x v="13"/>
    <s v="Anaheim"/>
    <x v="0"/>
    <x v="1"/>
    <x v="11"/>
    <n v="21"/>
    <x v="50"/>
  </r>
  <r>
    <x v="514"/>
    <n v="62234"/>
    <x v="8"/>
    <x v="8"/>
    <s v="CrystalClear Hyaluronic Boost 30ml"/>
    <x v="1"/>
    <n v="100"/>
    <n v="19.100000000000001"/>
    <n v="1910.0000000000002"/>
    <n v="6.6"/>
    <n v="660"/>
    <n v="12.500000000000002"/>
    <n v="1250.0000000000002"/>
    <n v="0.65445026178010479"/>
    <s v="C0071"/>
    <s v="Cressida Steele"/>
    <s v="Matthew Walker"/>
    <x v="1"/>
    <x v="40"/>
    <s v="Nashville"/>
    <x v="2"/>
    <x v="1"/>
    <x v="11"/>
    <n v="21"/>
    <x v="50"/>
  </r>
  <r>
    <x v="514"/>
    <n v="62235"/>
    <x v="13"/>
    <x v="13"/>
    <s v="LuminousGlow Tinted Sunscreen 100ml"/>
    <x v="3"/>
    <n v="250"/>
    <n v="26.35"/>
    <n v="6587.5"/>
    <n v="9"/>
    <n v="2250"/>
    <n v="17.350000000000001"/>
    <n v="4337.5"/>
    <n v="0.65844402277039848"/>
    <s v="C0023"/>
    <s v="Rosy Hue Beauty"/>
    <s v="Benjamin Ingram"/>
    <x v="0"/>
    <x v="22"/>
    <s v="Boise"/>
    <x v="0"/>
    <x v="1"/>
    <x v="11"/>
    <n v="21"/>
    <x v="50"/>
  </r>
  <r>
    <x v="514"/>
    <n v="62236"/>
    <x v="8"/>
    <x v="8"/>
    <s v="CrystalClear Hyaluronic Boost 30ml"/>
    <x v="1"/>
    <n v="100"/>
    <n v="19.100000000000001"/>
    <n v="1910.0000000000002"/>
    <n v="6.6"/>
    <n v="660"/>
    <n v="12.500000000000002"/>
    <n v="1250.0000000000002"/>
    <n v="0.65445026178010479"/>
    <s v="C0135"/>
    <s v="DivineGlow Beauty"/>
    <s v="Ashley Turner"/>
    <x v="2"/>
    <x v="13"/>
    <s v="Long Beach"/>
    <x v="0"/>
    <x v="1"/>
    <x v="11"/>
    <n v="21"/>
    <x v="50"/>
  </r>
  <r>
    <x v="514"/>
    <n v="62237"/>
    <x v="19"/>
    <x v="19"/>
    <s v="ClearSkies UV Defense SPF 30 30ml"/>
    <x v="3"/>
    <n v="350"/>
    <n v="11.299999999999999"/>
    <n v="3954.9999999999995"/>
    <n v="4.7"/>
    <n v="1645"/>
    <n v="6.5999999999999988"/>
    <n v="2309.9999999999995"/>
    <n v="0.5840707964601769"/>
    <s v="C0049"/>
    <s v="PinnacleSage Group"/>
    <s v="Ava Franklin"/>
    <x v="1"/>
    <x v="12"/>
    <s v="New Orleans"/>
    <x v="2"/>
    <x v="1"/>
    <x v="11"/>
    <n v="21"/>
    <x v="50"/>
  </r>
  <r>
    <x v="514"/>
    <n v="62238"/>
    <x v="11"/>
    <x v="11"/>
    <s v="ClearSkies UV Defense SPF 30 100ml"/>
    <x v="3"/>
    <n v="300"/>
    <n v="32.549999999999997"/>
    <n v="9765"/>
    <n v="11.25"/>
    <n v="3375"/>
    <n v="21.299999999999997"/>
    <n v="6390"/>
    <n v="0.65437788018433185"/>
    <s v="C0163"/>
    <s v="SilverFlare Technologies"/>
    <s v="Rachel Owens"/>
    <x v="4"/>
    <x v="31"/>
    <s v="Green Bay"/>
    <x v="3"/>
    <x v="1"/>
    <x v="11"/>
    <n v="21"/>
    <x v="50"/>
  </r>
  <r>
    <x v="515"/>
    <n v="62239"/>
    <x v="43"/>
    <x v="43"/>
    <s v="PureFoam Renewing Cleanser 50ml"/>
    <x v="2"/>
    <n v="150"/>
    <n v="7"/>
    <n v="1050"/>
    <n v="2.8"/>
    <n v="420"/>
    <n v="4.2"/>
    <n v="630"/>
    <n v="0.6"/>
    <s v="C0009"/>
    <s v="Imelda Sinclair"/>
    <s v="William Jenkins"/>
    <x v="3"/>
    <x v="6"/>
    <s v="Miami"/>
    <x v="2"/>
    <x v="1"/>
    <x v="11"/>
    <n v="22"/>
    <x v="50"/>
  </r>
  <r>
    <x v="515"/>
    <n v="62240"/>
    <x v="8"/>
    <x v="8"/>
    <s v="CrystalClear Hyaluronic Boost 30ml"/>
    <x v="1"/>
    <n v="200"/>
    <n v="19.100000000000001"/>
    <n v="3820.0000000000005"/>
    <n v="6.6"/>
    <n v="1320"/>
    <n v="12.500000000000002"/>
    <n v="2500.0000000000005"/>
    <n v="0.65445026178010479"/>
    <s v="C0187"/>
    <s v="VelvetBloom Luxe Skincare"/>
    <s v="Jennifer Adams"/>
    <x v="1"/>
    <x v="10"/>
    <s v="Garland"/>
    <x v="2"/>
    <x v="1"/>
    <x v="11"/>
    <n v="22"/>
    <x v="50"/>
  </r>
  <r>
    <x v="515"/>
    <n v="62241"/>
    <x v="38"/>
    <x v="38"/>
    <s v="CrystalGlow Gentle Exfoliator 100ml"/>
    <x v="7"/>
    <n v="100"/>
    <n v="19.95"/>
    <n v="1995"/>
    <n v="7.45"/>
    <n v="745"/>
    <n v="12.5"/>
    <n v="1250"/>
    <n v="0.62656641604010022"/>
    <s v="C0102"/>
    <s v="ZenithHaven Ventures"/>
    <s v="Samantha Mitchell"/>
    <x v="4"/>
    <x v="15"/>
    <s v="Lexington"/>
    <x v="2"/>
    <x v="1"/>
    <x v="11"/>
    <n v="22"/>
    <x v="50"/>
  </r>
  <r>
    <x v="515"/>
    <n v="62242"/>
    <x v="22"/>
    <x v="22"/>
    <s v="PurePurge Micellar Cleansing Water 150ml"/>
    <x v="6"/>
    <n v="50"/>
    <n v="10.050000000000001"/>
    <n v="502.50000000000006"/>
    <n v="4.45"/>
    <n v="222.5"/>
    <n v="5.6000000000000005"/>
    <n v="280.00000000000006"/>
    <n v="0.55721393034825872"/>
    <s v="C0047"/>
    <s v="SilverWave Creations"/>
    <s v="Samuel Moore"/>
    <x v="0"/>
    <x v="0"/>
    <s v="Santa Fe"/>
    <x v="0"/>
    <x v="1"/>
    <x v="11"/>
    <n v="22"/>
    <x v="50"/>
  </r>
  <r>
    <x v="515"/>
    <n v="62243"/>
    <x v="38"/>
    <x v="38"/>
    <s v="CrystalGlow Gentle Exfoliator 100ml"/>
    <x v="7"/>
    <n v="100"/>
    <n v="19.95"/>
    <n v="1995"/>
    <n v="7.45"/>
    <n v="745"/>
    <n v="12.5"/>
    <n v="1250"/>
    <n v="0.62656641604010022"/>
    <s v="C0158"/>
    <s v="Octavia Quinn"/>
    <s v="Lauren King"/>
    <x v="4"/>
    <x v="18"/>
    <s v="Ames"/>
    <x v="3"/>
    <x v="1"/>
    <x v="11"/>
    <n v="22"/>
    <x v="50"/>
  </r>
  <r>
    <x v="515"/>
    <n v="62244"/>
    <x v="14"/>
    <x v="14"/>
    <s v="DewDrop Hydration Sheet Mask"/>
    <x v="5"/>
    <n v="150"/>
    <n v="17.350000000000001"/>
    <n v="2602.5"/>
    <n v="7.45"/>
    <n v="1117.5"/>
    <n v="9.9000000000000021"/>
    <n v="1485"/>
    <n v="0.57060518731988474"/>
    <s v="C0083"/>
    <s v="CrystalAura Cosmetix"/>
    <s v="Emily Clarke"/>
    <x v="3"/>
    <x v="9"/>
    <s v="Columbia"/>
    <x v="2"/>
    <x v="1"/>
    <x v="11"/>
    <n v="22"/>
    <x v="50"/>
  </r>
  <r>
    <x v="515"/>
    <n v="62245"/>
    <x v="43"/>
    <x v="43"/>
    <s v="PureFoam Renewing Cleanser 50ml"/>
    <x v="2"/>
    <n v="100"/>
    <n v="7"/>
    <n v="700"/>
    <n v="2.8"/>
    <n v="280"/>
    <n v="4.2"/>
    <n v="420"/>
    <n v="0.6"/>
    <s v="C0119"/>
    <s v="RadiantNectar Cosmetix"/>
    <s v="Andrew Parker"/>
    <x v="3"/>
    <x v="48"/>
    <s v="Manchester"/>
    <x v="1"/>
    <x v="1"/>
    <x v="11"/>
    <n v="22"/>
    <x v="50"/>
  </r>
  <r>
    <x v="515"/>
    <n v="62246"/>
    <x v="21"/>
    <x v="21"/>
    <s v="RadiantGlow Gel Cleanser 100ml"/>
    <x v="2"/>
    <n v="150"/>
    <n v="12.25"/>
    <n v="1837.5"/>
    <n v="4.45"/>
    <n v="667.5"/>
    <n v="7.8"/>
    <n v="1170"/>
    <n v="0.63673469387755099"/>
    <s v="C0031"/>
    <s v="StellarWings Incorporated"/>
    <s v="Matthew Walker"/>
    <x v="1"/>
    <x v="23"/>
    <s v="Atlanta"/>
    <x v="2"/>
    <x v="1"/>
    <x v="11"/>
    <n v="22"/>
    <x v="50"/>
  </r>
  <r>
    <x v="515"/>
    <n v="62247"/>
    <x v="4"/>
    <x v="4"/>
    <s v="HydraBloom Hydrating Moisturizer 50ml"/>
    <x v="0"/>
    <n v="50"/>
    <n v="14.95"/>
    <n v="747.5"/>
    <n v="4.45"/>
    <n v="222.5"/>
    <n v="10.5"/>
    <n v="525"/>
    <n v="0.7023411371237458"/>
    <s v="C0177"/>
    <s v="CosmoHarbor Corp."/>
    <s v="Benjamin Lawson"/>
    <x v="1"/>
    <x v="5"/>
    <s v="Tulsa"/>
    <x v="2"/>
    <x v="1"/>
    <x v="11"/>
    <n v="22"/>
    <x v="50"/>
  </r>
  <r>
    <x v="515"/>
    <n v="62248"/>
    <x v="15"/>
    <x v="15"/>
    <s v="VitaGlow Brightening Serum 50ml"/>
    <x v="1"/>
    <n v="100"/>
    <n v="31.45"/>
    <n v="3145"/>
    <n v="12"/>
    <n v="1200"/>
    <n v="19.45"/>
    <n v="1945"/>
    <n v="0.61844197138314783"/>
    <s v="C0054"/>
    <s v="HorizonFlare Corp."/>
    <s v="Daniel Nelson"/>
    <x v="0"/>
    <x v="3"/>
    <s v="Casper"/>
    <x v="0"/>
    <x v="1"/>
    <x v="11"/>
    <n v="22"/>
    <x v="50"/>
  </r>
  <r>
    <x v="516"/>
    <n v="62249"/>
    <x v="8"/>
    <x v="8"/>
    <s v="CrystalClear Hyaluronic Boost 30ml"/>
    <x v="1"/>
    <n v="150"/>
    <n v="19.100000000000001"/>
    <n v="2865"/>
    <n v="6.6"/>
    <n v="990"/>
    <n v="12.500000000000002"/>
    <n v="1875"/>
    <n v="0.65445026178010468"/>
    <s v="C0138"/>
    <s v="Leopold Caldwell"/>
    <s v="James Edwards"/>
    <x v="3"/>
    <x v="37"/>
    <s v="Jersey City"/>
    <x v="1"/>
    <x v="1"/>
    <x v="11"/>
    <n v="23"/>
    <x v="50"/>
  </r>
  <r>
    <x v="516"/>
    <n v="62250"/>
    <x v="11"/>
    <x v="11"/>
    <s v="ClearSkies UV Defense SPF 30 100ml"/>
    <x v="3"/>
    <n v="200"/>
    <n v="32.549999999999997"/>
    <n v="6509.9999999999991"/>
    <n v="11.25"/>
    <n v="2250"/>
    <n v="21.299999999999997"/>
    <n v="4259.9999999999991"/>
    <n v="0.65437788018433174"/>
    <s v="C0069"/>
    <s v="RadiantElixir Skincare"/>
    <s v="Olivia Harrison"/>
    <x v="3"/>
    <x v="39"/>
    <s v="Wilmington"/>
    <x v="2"/>
    <x v="1"/>
    <x v="11"/>
    <n v="23"/>
    <x v="50"/>
  </r>
  <r>
    <x v="516"/>
    <n v="62251"/>
    <x v="16"/>
    <x v="16"/>
    <s v="FreshWipe Cleansing Towelettes  80s"/>
    <x v="6"/>
    <n v="100"/>
    <n v="14.55"/>
    <n v="1455"/>
    <n v="6.55"/>
    <n v="655"/>
    <n v="8"/>
    <n v="800"/>
    <n v="0.54982817869415812"/>
    <s v="C0149"/>
    <s v="QuantumSphere Corp."/>
    <s v="Nicholas Coleman"/>
    <x v="4"/>
    <x v="34"/>
    <s v="South Bend"/>
    <x v="3"/>
    <x v="1"/>
    <x v="11"/>
    <n v="23"/>
    <x v="50"/>
  </r>
  <r>
    <x v="516"/>
    <n v="62252"/>
    <x v="14"/>
    <x v="14"/>
    <s v="DewDrop Hydration Sheet Mask"/>
    <x v="5"/>
    <n v="300"/>
    <n v="17.350000000000001"/>
    <n v="5205"/>
    <n v="7.45"/>
    <n v="2235"/>
    <n v="9.9000000000000021"/>
    <n v="2970"/>
    <n v="0.57060518731988474"/>
    <s v="C0092"/>
    <s v="Lucius Flynn"/>
    <s v="Matthew Walker"/>
    <x v="1"/>
    <x v="23"/>
    <s v="Savannah"/>
    <x v="2"/>
    <x v="1"/>
    <x v="11"/>
    <n v="23"/>
    <x v="50"/>
  </r>
  <r>
    <x v="516"/>
    <n v="62253"/>
    <x v="21"/>
    <x v="21"/>
    <s v="RadiantGlow Gel Cleanser 100ml"/>
    <x v="2"/>
    <n v="50"/>
    <n v="12.25"/>
    <n v="612.5"/>
    <n v="4.45"/>
    <n v="222.5"/>
    <n v="7.8"/>
    <n v="390"/>
    <n v="0.63673469387755099"/>
    <s v="C0040"/>
    <s v="Atticus Quinn"/>
    <s v="Emily Clarke"/>
    <x v="3"/>
    <x v="29"/>
    <s v="Charlotte"/>
    <x v="2"/>
    <x v="1"/>
    <x v="11"/>
    <n v="23"/>
    <x v="50"/>
  </r>
  <r>
    <x v="516"/>
    <n v="62254"/>
    <x v="40"/>
    <x v="40"/>
    <s v="CalmBliss Soothing Toner 150ml"/>
    <x v="4"/>
    <n v="150"/>
    <n v="19.25"/>
    <n v="2887.5"/>
    <n v="6.55"/>
    <n v="982.5"/>
    <n v="12.7"/>
    <n v="1905"/>
    <n v="0.65974025974025974"/>
    <s v="C0132"/>
    <s v="OpalNectar Beauty"/>
    <s v="Mia Hughes"/>
    <x v="2"/>
    <x v="13"/>
    <s v="Santa Ana"/>
    <x v="0"/>
    <x v="1"/>
    <x v="11"/>
    <n v="23"/>
    <x v="50"/>
  </r>
  <r>
    <x v="516"/>
    <n v="62255"/>
    <x v="40"/>
    <x v="40"/>
    <s v="CalmBliss Soothing Toner 150ml"/>
    <x v="4"/>
    <n v="50"/>
    <n v="19.25"/>
    <n v="962.5"/>
    <n v="6.55"/>
    <n v="327.5"/>
    <n v="12.7"/>
    <n v="635"/>
    <n v="0.65974025974025974"/>
    <s v="C0076"/>
    <s v="ThunderWave Technologies"/>
    <s v="Andrew Parker"/>
    <x v="3"/>
    <x v="42"/>
    <s v="Boston"/>
    <x v="1"/>
    <x v="1"/>
    <x v="11"/>
    <n v="23"/>
    <x v="50"/>
  </r>
  <r>
    <x v="516"/>
    <n v="62256"/>
    <x v="8"/>
    <x v="8"/>
    <s v="CrystalClear Hyaluronic Boost 30ml"/>
    <x v="1"/>
    <n v="150"/>
    <n v="19.100000000000001"/>
    <n v="2865"/>
    <n v="6.6"/>
    <n v="990"/>
    <n v="12.500000000000002"/>
    <n v="1875"/>
    <n v="0.65445026178010468"/>
    <s v="C0164"/>
    <s v="Isolde Cassidy"/>
    <s v="Andrew Parker"/>
    <x v="3"/>
    <x v="46"/>
    <s v="Portland"/>
    <x v="1"/>
    <x v="1"/>
    <x v="11"/>
    <n v="23"/>
    <x v="50"/>
  </r>
  <r>
    <x v="516"/>
    <n v="62257"/>
    <x v="37"/>
    <x v="37"/>
    <s v="SunGuard Shield SPF 50+ 100ml"/>
    <x v="3"/>
    <n v="100"/>
    <n v="24.75"/>
    <n v="2475"/>
    <n v="7.75"/>
    <n v="775"/>
    <n v="17"/>
    <n v="1700"/>
    <n v="0.68686868686868685"/>
    <s v="C0017"/>
    <s v="Seraphina Hart"/>
    <s v="David Carter"/>
    <x v="1"/>
    <x v="2"/>
    <s v="Buffalo"/>
    <x v="1"/>
    <x v="1"/>
    <x v="11"/>
    <n v="23"/>
    <x v="50"/>
  </r>
  <r>
    <x v="516"/>
    <n v="62258"/>
    <x v="29"/>
    <x v="29"/>
    <s v="VitaGlow Brightening Serum 15ml"/>
    <x v="1"/>
    <n v="200"/>
    <n v="16.25"/>
    <n v="3250"/>
    <n v="6.2"/>
    <n v="1240"/>
    <n v="10.050000000000001"/>
    <n v="2010"/>
    <n v="0.61846153846153851"/>
    <s v="C0109"/>
    <s v="QuantumLink Corp."/>
    <s v="Victoria Reed"/>
    <x v="2"/>
    <x v="4"/>
    <s v="Eugene"/>
    <x v="0"/>
    <x v="1"/>
    <x v="11"/>
    <n v="23"/>
    <x v="50"/>
  </r>
  <r>
    <x v="517"/>
    <n v="62259"/>
    <x v="8"/>
    <x v="8"/>
    <s v="CrystalClear Hyaluronic Boost 30ml"/>
    <x v="1"/>
    <n v="200"/>
    <n v="19.100000000000001"/>
    <n v="3820.0000000000005"/>
    <n v="6.6"/>
    <n v="1320"/>
    <n v="12.500000000000002"/>
    <n v="2500.0000000000005"/>
    <n v="0.65445026178010479"/>
    <s v="C0035"/>
    <s v="CrystalMist Skincare"/>
    <s v="Daniel Nelson"/>
    <x v="0"/>
    <x v="30"/>
    <s v="Denver"/>
    <x v="0"/>
    <x v="1"/>
    <x v="11"/>
    <n v="24"/>
    <x v="51"/>
  </r>
  <r>
    <x v="517"/>
    <n v="62260"/>
    <x v="14"/>
    <x v="14"/>
    <s v="DewDrop Hydration Sheet Mask"/>
    <x v="5"/>
    <n v="300"/>
    <n v="17.350000000000001"/>
    <n v="5205"/>
    <n v="7.45"/>
    <n v="2235"/>
    <n v="9.9000000000000021"/>
    <n v="2970"/>
    <n v="0.57060518731988474"/>
    <s v="C0190"/>
    <s v="ZenithMist Incorporated"/>
    <s v="Jessica Foster"/>
    <x v="2"/>
    <x v="20"/>
    <s v="Wasilla"/>
    <x v="0"/>
    <x v="1"/>
    <x v="11"/>
    <n v="24"/>
    <x v="51"/>
  </r>
  <r>
    <x v="517"/>
    <n v="62261"/>
    <x v="43"/>
    <x v="43"/>
    <s v="PureFoam Renewing Cleanser 50ml"/>
    <x v="2"/>
    <n v="100"/>
    <n v="7"/>
    <n v="700"/>
    <n v="2.8"/>
    <n v="280"/>
    <n v="4.2"/>
    <n v="420"/>
    <n v="0.6"/>
    <s v="C0008"/>
    <s v="Serenity Sinclair"/>
    <s v="Ashley Turner"/>
    <x v="2"/>
    <x v="13"/>
    <s v="San Francisco"/>
    <x v="0"/>
    <x v="1"/>
    <x v="11"/>
    <n v="24"/>
    <x v="51"/>
  </r>
  <r>
    <x v="517"/>
    <n v="62262"/>
    <x v="37"/>
    <x v="37"/>
    <s v="SunGuard Shield SPF 50+ 100ml"/>
    <x v="3"/>
    <n v="100"/>
    <n v="24.75"/>
    <n v="2475"/>
    <n v="7.75"/>
    <n v="775"/>
    <n v="17"/>
    <n v="1700"/>
    <n v="0.68686868686868685"/>
    <s v="C0172"/>
    <s v="DiamondMist Cosmetix"/>
    <s v="Mia Hughes"/>
    <x v="2"/>
    <x v="13"/>
    <s v="Santa Ana"/>
    <x v="0"/>
    <x v="1"/>
    <x v="11"/>
    <n v="24"/>
    <x v="51"/>
  </r>
  <r>
    <x v="517"/>
    <n v="62263"/>
    <x v="14"/>
    <x v="14"/>
    <s v="DewDrop Hydration Sheet Mask"/>
    <x v="5"/>
    <n v="200"/>
    <n v="17.350000000000001"/>
    <n v="3470.0000000000005"/>
    <n v="7.45"/>
    <n v="1490"/>
    <n v="9.9000000000000021"/>
    <n v="1980.0000000000005"/>
    <n v="0.57060518731988474"/>
    <s v="C0061"/>
    <s v="Aurelia Quinn"/>
    <s v="Mia Hughes"/>
    <x v="2"/>
    <x v="13"/>
    <s v="Oakland"/>
    <x v="0"/>
    <x v="1"/>
    <x v="11"/>
    <n v="24"/>
    <x v="51"/>
  </r>
  <r>
    <x v="517"/>
    <n v="62264"/>
    <x v="14"/>
    <x v="14"/>
    <s v="DewDrop Hydration Sheet Mask"/>
    <x v="5"/>
    <n v="300"/>
    <n v="17.350000000000001"/>
    <n v="5205"/>
    <n v="7.45"/>
    <n v="2235"/>
    <n v="9.9000000000000021"/>
    <n v="2970"/>
    <n v="0.57060518731988474"/>
    <s v="C0125"/>
    <s v="OpulentGlow Creations"/>
    <s v="Grace Allen"/>
    <x v="2"/>
    <x v="20"/>
    <s v="Valdez"/>
    <x v="0"/>
    <x v="1"/>
    <x v="11"/>
    <n v="24"/>
    <x v="51"/>
  </r>
  <r>
    <x v="517"/>
    <n v="62265"/>
    <x v="10"/>
    <x v="10"/>
    <s v="LuminousGlow Tinted Sunscreen 50ml"/>
    <x v="3"/>
    <n v="300"/>
    <n v="16.95"/>
    <n v="5085"/>
    <n v="5.2"/>
    <n v="1560"/>
    <n v="11.75"/>
    <n v="3525"/>
    <n v="0.69321533923303835"/>
    <s v="C0014"/>
    <s v="Stellar Dynamo Corp."/>
    <s v="Olivia Harrison"/>
    <x v="3"/>
    <x v="14"/>
    <s v="Richmond"/>
    <x v="2"/>
    <x v="1"/>
    <x v="11"/>
    <n v="24"/>
    <x v="51"/>
  </r>
  <r>
    <x v="517"/>
    <n v="62266"/>
    <x v="29"/>
    <x v="29"/>
    <s v="VitaGlow Brightening Serum 15ml"/>
    <x v="1"/>
    <n v="150"/>
    <n v="16.25"/>
    <n v="2437.5"/>
    <n v="6.2"/>
    <n v="930"/>
    <n v="10.050000000000001"/>
    <n v="1507.5"/>
    <n v="0.61846153846153851"/>
    <s v="C0111"/>
    <s v="CelestialHarmony Essentials"/>
    <s v="Matthew Walker"/>
    <x v="1"/>
    <x v="40"/>
    <s v="Memphis"/>
    <x v="2"/>
    <x v="1"/>
    <x v="11"/>
    <n v="24"/>
    <x v="51"/>
  </r>
  <r>
    <x v="517"/>
    <n v="62267"/>
    <x v="3"/>
    <x v="3"/>
    <s v="RadiantGlow Gel Cleanser 200ml"/>
    <x v="2"/>
    <n v="100"/>
    <n v="20.350000000000001"/>
    <n v="2035.0000000000002"/>
    <n v="7.75"/>
    <n v="775"/>
    <n v="12.600000000000001"/>
    <n v="1260.0000000000002"/>
    <n v="0.61916461916461918"/>
    <s v="C0059"/>
    <s v="Eamon Kingsley"/>
    <s v="James Edwards"/>
    <x v="3"/>
    <x v="37"/>
    <s v="Newark"/>
    <x v="1"/>
    <x v="1"/>
    <x v="11"/>
    <n v="24"/>
    <x v="51"/>
  </r>
  <r>
    <x v="517"/>
    <n v="62268"/>
    <x v="8"/>
    <x v="8"/>
    <s v="CrystalClear Hyaluronic Boost 30ml"/>
    <x v="1"/>
    <n v="50"/>
    <n v="19.100000000000001"/>
    <n v="955.00000000000011"/>
    <n v="6.6"/>
    <n v="330"/>
    <n v="12.500000000000002"/>
    <n v="625.00000000000011"/>
    <n v="0.65445026178010479"/>
    <s v="C0124"/>
    <s v="CrystalSkin Elegance"/>
    <s v="Benjamin Ingram"/>
    <x v="0"/>
    <x v="22"/>
    <s v="Coeur d'Alene"/>
    <x v="0"/>
    <x v="1"/>
    <x v="11"/>
    <n v="24"/>
    <x v="51"/>
  </r>
  <r>
    <x v="517"/>
    <n v="62269"/>
    <x v="4"/>
    <x v="4"/>
    <s v="HydraBloom Hydrating Moisturizer 50ml"/>
    <x v="0"/>
    <n v="150"/>
    <n v="14.95"/>
    <n v="2242.5"/>
    <n v="4.45"/>
    <n v="667.5"/>
    <n v="10.5"/>
    <n v="1575"/>
    <n v="0.7023411371237458"/>
    <s v="C0037"/>
    <s v="PureWhisper Essentials"/>
    <s v="Lauren King"/>
    <x v="4"/>
    <x v="18"/>
    <s v="Des Moines"/>
    <x v="3"/>
    <x v="1"/>
    <x v="11"/>
    <n v="24"/>
    <x v="51"/>
  </r>
  <r>
    <x v="518"/>
    <n v="62270"/>
    <x v="2"/>
    <x v="2"/>
    <s v="TimelessElixir Anti-Wrinkle Serum 30m"/>
    <x v="1"/>
    <n v="100"/>
    <n v="25.3"/>
    <n v="2530"/>
    <n v="9.4"/>
    <n v="940"/>
    <n v="15.9"/>
    <n v="1590"/>
    <n v="0.62845849802371545"/>
    <s v="C0180"/>
    <s v="CelestialGrace Creations"/>
    <s v="Benjamin Lawson"/>
    <x v="1"/>
    <x v="8"/>
    <s v="Springfield"/>
    <x v="3"/>
    <x v="1"/>
    <x v="11"/>
    <n v="27"/>
    <x v="51"/>
  </r>
  <r>
    <x v="518"/>
    <n v="62271"/>
    <x v="35"/>
    <x v="35"/>
    <s v="DreamSoothe Overnight Mask 50g"/>
    <x v="5"/>
    <n v="150"/>
    <n v="14.25"/>
    <n v="2137.5"/>
    <n v="6.55"/>
    <n v="982.5"/>
    <n v="7.7"/>
    <n v="1155"/>
    <n v="0.54035087719298247"/>
    <s v="C0004"/>
    <s v="Enchanted Silk Creations"/>
    <s v="David Carter"/>
    <x v="1"/>
    <x v="2"/>
    <s v="New York City"/>
    <x v="1"/>
    <x v="1"/>
    <x v="11"/>
    <n v="27"/>
    <x v="51"/>
  </r>
  <r>
    <x v="518"/>
    <n v="62272"/>
    <x v="4"/>
    <x v="4"/>
    <s v="HydraBloom Hydrating Moisturizer 50ml"/>
    <x v="0"/>
    <n v="50"/>
    <n v="14.95"/>
    <n v="747.5"/>
    <n v="4.45"/>
    <n v="222.5"/>
    <n v="10.5"/>
    <n v="525"/>
    <n v="0.7023411371237458"/>
    <s v="C0168"/>
    <s v="Rowan Calloway"/>
    <s v="Matthew Walker"/>
    <x v="1"/>
    <x v="23"/>
    <s v="Augusta"/>
    <x v="2"/>
    <x v="1"/>
    <x v="11"/>
    <n v="27"/>
    <x v="51"/>
  </r>
  <r>
    <x v="518"/>
    <n v="62273"/>
    <x v="5"/>
    <x v="5"/>
    <s v="ClearSkies UV Defense SPF 30 50ml"/>
    <x v="3"/>
    <n v="250"/>
    <n v="18.95"/>
    <n v="4737.5"/>
    <n v="6.55"/>
    <n v="1637.5"/>
    <n v="12.399999999999999"/>
    <n v="3100"/>
    <n v="0.65435356200527706"/>
    <s v="C0078"/>
    <s v="CosmoLink Incorporated"/>
    <s v="William Jenkins"/>
    <x v="3"/>
    <x v="6"/>
    <s v="Jacksonville"/>
    <x v="2"/>
    <x v="1"/>
    <x v="11"/>
    <n v="27"/>
    <x v="51"/>
  </r>
  <r>
    <x v="518"/>
    <n v="62274"/>
    <x v="58"/>
    <x v="58"/>
    <s v="ElixirMelt Makeup Remover Oil  150ml"/>
    <x v="6"/>
    <n v="100"/>
    <n v="10.45"/>
    <n v="1045"/>
    <n v="5.2"/>
    <n v="520"/>
    <n v="5.2499999999999991"/>
    <n v="525"/>
    <n v="0.50239234449760761"/>
    <s v="C0026"/>
    <s v="Golden Aura Creations"/>
    <s v="Samuel Moore"/>
    <x v="0"/>
    <x v="0"/>
    <s v="Albuquerque"/>
    <x v="0"/>
    <x v="1"/>
    <x v="11"/>
    <n v="27"/>
    <x v="51"/>
  </r>
  <r>
    <x v="518"/>
    <n v="62275"/>
    <x v="10"/>
    <x v="10"/>
    <s v="LuminousGlow Tinted Sunscreen 50ml"/>
    <x v="3"/>
    <n v="300"/>
    <n v="16.95"/>
    <n v="5085"/>
    <n v="5.2"/>
    <n v="1560"/>
    <n v="11.75"/>
    <n v="3525"/>
    <n v="0.69321533923303835"/>
    <s v="C0140"/>
    <s v="SilverHarbor Technologies"/>
    <s v="Ava Franklin"/>
    <x v="1"/>
    <x v="26"/>
    <s v="Mobile"/>
    <x v="2"/>
    <x v="1"/>
    <x v="11"/>
    <n v="27"/>
    <x v="51"/>
  </r>
  <r>
    <x v="518"/>
    <n v="62276"/>
    <x v="10"/>
    <x v="10"/>
    <s v="LuminousGlow Tinted Sunscreen 50ml"/>
    <x v="3"/>
    <n v="100"/>
    <n v="16.95"/>
    <n v="1695"/>
    <n v="5.2"/>
    <n v="520"/>
    <n v="11.75"/>
    <n v="1175"/>
    <n v="0.69321533923303835"/>
    <s v="C0052"/>
    <s v="OceanQuest Enterprises"/>
    <s v="Emily Clarke"/>
    <x v="3"/>
    <x v="9"/>
    <s v="Charleston"/>
    <x v="2"/>
    <x v="1"/>
    <x v="11"/>
    <n v="27"/>
    <x v="51"/>
  </r>
  <r>
    <x v="518"/>
    <n v="62277"/>
    <x v="4"/>
    <x v="4"/>
    <s v="HydraBloom Hydrating Moisturizer 50ml"/>
    <x v="0"/>
    <n v="50"/>
    <n v="14.95"/>
    <n v="747.5"/>
    <n v="4.45"/>
    <n v="222.5"/>
    <n v="10.5"/>
    <n v="525"/>
    <n v="0.7023411371237458"/>
    <s v="C0095"/>
    <s v="OpalBlossom Beauty"/>
    <s v="Jessica Foster"/>
    <x v="2"/>
    <x v="20"/>
    <s v="Seward"/>
    <x v="0"/>
    <x v="1"/>
    <x v="11"/>
    <n v="27"/>
    <x v="51"/>
  </r>
  <r>
    <x v="518"/>
    <n v="62278"/>
    <x v="64"/>
    <x v="64"/>
    <s v="AquaFresh Hydrating Toner 100ml"/>
    <x v="4"/>
    <n v="100"/>
    <n v="9.4"/>
    <n v="940"/>
    <n v="3.3"/>
    <n v="330"/>
    <n v="6.1000000000000005"/>
    <n v="610"/>
    <n v="0.64893617021276595"/>
    <s v="C0029"/>
    <s v="OpulentSilk Beauty"/>
    <s v="Samantha Mitchell"/>
    <x v="4"/>
    <x v="15"/>
    <s v="Louisville"/>
    <x v="2"/>
    <x v="1"/>
    <x v="11"/>
    <n v="27"/>
    <x v="51"/>
  </r>
  <r>
    <x v="518"/>
    <n v="62279"/>
    <x v="30"/>
    <x v="30"/>
    <s v="PurePurge Micellar Cleansing Water 200ml"/>
    <x v="6"/>
    <n v="100"/>
    <n v="18.45"/>
    <n v="1845"/>
    <n v="7.75"/>
    <n v="775"/>
    <n v="10.7"/>
    <n v="1070"/>
    <n v="0.57994579945799463"/>
    <s v="C0194"/>
    <s v="InfinitiWave Ventures"/>
    <s v="Joseph Simmons"/>
    <x v="4"/>
    <x v="19"/>
    <s v="Duluth"/>
    <x v="3"/>
    <x v="1"/>
    <x v="11"/>
    <n v="27"/>
    <x v="51"/>
  </r>
  <r>
    <x v="518"/>
    <n v="62280"/>
    <x v="8"/>
    <x v="8"/>
    <s v="CrystalClear Hyaluronic Boost 30ml"/>
    <x v="1"/>
    <n v="100"/>
    <n v="19.100000000000001"/>
    <n v="1910.0000000000002"/>
    <n v="6.6"/>
    <n v="660"/>
    <n v="12.500000000000002"/>
    <n v="1250.0000000000002"/>
    <n v="0.65445026178010479"/>
    <s v="C0045"/>
    <s v="AuroraBlossom Essentials"/>
    <s v="Ashley Turner"/>
    <x v="2"/>
    <x v="13"/>
    <s v="Fresno"/>
    <x v="0"/>
    <x v="1"/>
    <x v="11"/>
    <n v="27"/>
    <x v="51"/>
  </r>
  <r>
    <x v="519"/>
    <n v="62281"/>
    <x v="14"/>
    <x v="14"/>
    <s v="DewDrop Hydration Sheet Mask"/>
    <x v="5"/>
    <n v="200"/>
    <n v="17.350000000000001"/>
    <n v="3470.0000000000005"/>
    <n v="7.45"/>
    <n v="1490"/>
    <n v="9.9000000000000021"/>
    <n v="1980.0000000000005"/>
    <n v="0.57060518731988474"/>
    <s v="C0099"/>
    <s v="SolarCrest Corp."/>
    <s v="James Edwards"/>
    <x v="3"/>
    <x v="43"/>
    <s v="Harrisburg"/>
    <x v="1"/>
    <x v="1"/>
    <x v="11"/>
    <n v="28"/>
    <x v="51"/>
  </r>
  <r>
    <x v="519"/>
    <n v="62282"/>
    <x v="0"/>
    <x v="0"/>
    <s v="HydraBloom Hydrating Moisturizer 100ml"/>
    <x v="0"/>
    <n v="200"/>
    <n v="24.85"/>
    <n v="4970"/>
    <n v="7.75"/>
    <n v="1550"/>
    <n v="17.100000000000001"/>
    <n v="3420"/>
    <n v="0.68812877263581484"/>
    <s v="C0015"/>
    <s v="Octavia Grey"/>
    <s v="Benjamin Lawson"/>
    <x v="1"/>
    <x v="8"/>
    <s v="St. Louis"/>
    <x v="3"/>
    <x v="1"/>
    <x v="11"/>
    <n v="28"/>
    <x v="51"/>
  </r>
  <r>
    <x v="519"/>
    <n v="62283"/>
    <x v="11"/>
    <x v="11"/>
    <s v="ClearSkies UV Defense SPF 30 100ml"/>
    <x v="3"/>
    <n v="250"/>
    <n v="32.549999999999997"/>
    <n v="8137.4999999999991"/>
    <n v="11.25"/>
    <n v="2812.5"/>
    <n v="21.299999999999997"/>
    <n v="5324.9999999999991"/>
    <n v="0.65437788018433174"/>
    <s v="C0144"/>
    <s v="VelvetBloom Beauty"/>
    <s v="Emily Clarke"/>
    <x v="3"/>
    <x v="29"/>
    <s v="Raleigh"/>
    <x v="2"/>
    <x v="1"/>
    <x v="11"/>
    <n v="28"/>
    <x v="51"/>
  </r>
  <r>
    <x v="519"/>
    <n v="62284"/>
    <x v="52"/>
    <x v="52"/>
    <s v="CalmBliss Soothing Toner 100ml"/>
    <x v="4"/>
    <n v="50"/>
    <n v="13"/>
    <n v="650"/>
    <n v="4.7"/>
    <n v="235"/>
    <n v="8.3000000000000007"/>
    <n v="415"/>
    <n v="0.63846153846153841"/>
    <s v="C0062"/>
    <s v="Nikolai Hayes"/>
    <s v="Benjamin Ingram"/>
    <x v="0"/>
    <x v="38"/>
    <s v="Billings"/>
    <x v="0"/>
    <x v="1"/>
    <x v="11"/>
    <n v="28"/>
    <x v="51"/>
  </r>
  <r>
    <x v="519"/>
    <n v="62285"/>
    <x v="0"/>
    <x v="0"/>
    <s v="HydraBloom Hydrating Moisturizer 100ml"/>
    <x v="0"/>
    <n v="50"/>
    <n v="24.85"/>
    <n v="1242.5"/>
    <n v="7.75"/>
    <n v="387.5"/>
    <n v="17.100000000000001"/>
    <n v="855"/>
    <n v="0.68812877263581484"/>
    <s v="C0018"/>
    <s v="Lucian Kingsley"/>
    <s v="Lauren King"/>
    <x v="4"/>
    <x v="11"/>
    <s v="Sioux Falls"/>
    <x v="3"/>
    <x v="1"/>
    <x v="11"/>
    <n v="28"/>
    <x v="51"/>
  </r>
  <r>
    <x v="519"/>
    <n v="62286"/>
    <x v="11"/>
    <x v="11"/>
    <s v="ClearSkies UV Defense SPF 30 100ml"/>
    <x v="3"/>
    <n v="250"/>
    <n v="32.549999999999997"/>
    <n v="8137.4999999999991"/>
    <n v="11.25"/>
    <n v="2812.5"/>
    <n v="21.299999999999997"/>
    <n v="5324.9999999999991"/>
    <n v="0.65437788018433174"/>
    <s v="C0126"/>
    <s v="Seraphim Holloway"/>
    <s v="Olivia Harrison"/>
    <x v="3"/>
    <x v="39"/>
    <s v="Dover"/>
    <x v="2"/>
    <x v="1"/>
    <x v="11"/>
    <n v="28"/>
    <x v="51"/>
  </r>
  <r>
    <x v="519"/>
    <n v="62287"/>
    <x v="10"/>
    <x v="10"/>
    <s v="LuminousGlow Tinted Sunscreen 50ml"/>
    <x v="3"/>
    <n v="300"/>
    <n v="16.95"/>
    <n v="5085"/>
    <n v="5.2"/>
    <n v="1560"/>
    <n v="11.75"/>
    <n v="3525"/>
    <n v="0.69321533923303835"/>
    <s v="C0083"/>
    <s v="CrystalAura Cosmetix"/>
    <s v="Emily Clarke"/>
    <x v="3"/>
    <x v="9"/>
    <s v="Columbia"/>
    <x v="2"/>
    <x v="1"/>
    <x v="11"/>
    <n v="28"/>
    <x v="51"/>
  </r>
  <r>
    <x v="519"/>
    <n v="62288"/>
    <x v="10"/>
    <x v="10"/>
    <s v="LuminousGlow Tinted Sunscreen 50ml"/>
    <x v="3"/>
    <n v="300"/>
    <n v="16.95"/>
    <n v="5085"/>
    <n v="5.2"/>
    <n v="1560"/>
    <n v="11.75"/>
    <n v="3525"/>
    <n v="0.69321533923303835"/>
    <s v="C0036"/>
    <s v="MoonlightHarbor Beauty"/>
    <s v="Rachel Owens"/>
    <x v="4"/>
    <x v="31"/>
    <s v="Milwaukee"/>
    <x v="3"/>
    <x v="1"/>
    <x v="11"/>
    <n v="28"/>
    <x v="51"/>
  </r>
  <r>
    <x v="519"/>
    <n v="62289"/>
    <x v="37"/>
    <x v="37"/>
    <s v="SunGuard Shield SPF 50+ 100ml"/>
    <x v="3"/>
    <n v="200"/>
    <n v="24.75"/>
    <n v="4950"/>
    <n v="7.75"/>
    <n v="1550"/>
    <n v="17"/>
    <n v="3400"/>
    <n v="0.68686868686868685"/>
    <s v="C0151"/>
    <s v="ZenithFlare Creations"/>
    <s v="Grace Allen"/>
    <x v="2"/>
    <x v="20"/>
    <s v="Bethel"/>
    <x v="0"/>
    <x v="1"/>
    <x v="11"/>
    <n v="28"/>
    <x v="51"/>
  </r>
  <r>
    <x v="519"/>
    <n v="62290"/>
    <x v="0"/>
    <x v="0"/>
    <s v="HydraBloom Hydrating Moisturizer 100ml"/>
    <x v="0"/>
    <n v="50"/>
    <n v="24.85"/>
    <n v="1242.5"/>
    <n v="7.75"/>
    <n v="387.5"/>
    <n v="17.100000000000001"/>
    <n v="855"/>
    <n v="0.68812877263581484"/>
    <s v="C0021"/>
    <s v="Horizon Luxe Ventures"/>
    <s v="William Jenkins"/>
    <x v="3"/>
    <x v="6"/>
    <s v="Orlando"/>
    <x v="2"/>
    <x v="1"/>
    <x v="11"/>
    <n v="28"/>
    <x v="51"/>
  </r>
  <r>
    <x v="519"/>
    <n v="62291"/>
    <x v="0"/>
    <x v="0"/>
    <s v="HydraBloom Hydrating Moisturizer 100ml"/>
    <x v="0"/>
    <n v="200"/>
    <n v="24.85"/>
    <n v="4970"/>
    <n v="7.75"/>
    <n v="1550"/>
    <n v="17.100000000000001"/>
    <n v="3420"/>
    <n v="0.68812877263581484"/>
    <s v="C0097"/>
    <s v="Leander Wilde"/>
    <s v="Lauren King"/>
    <x v="4"/>
    <x v="11"/>
    <s v="Rapid City"/>
    <x v="3"/>
    <x v="1"/>
    <x v="11"/>
    <n v="28"/>
    <x v="51"/>
  </r>
  <r>
    <x v="519"/>
    <n v="62292"/>
    <x v="10"/>
    <x v="10"/>
    <s v="LuminousGlow Tinted Sunscreen 50ml"/>
    <x v="3"/>
    <n v="250"/>
    <n v="16.95"/>
    <n v="4237.5"/>
    <n v="5.2"/>
    <n v="1300"/>
    <n v="11.75"/>
    <n v="2937.5"/>
    <n v="0.69321533923303835"/>
    <s v="C0155"/>
    <s v="RosyPearl Creations"/>
    <s v="Benjamin Ingram"/>
    <x v="0"/>
    <x v="22"/>
    <s v="Twin Falls"/>
    <x v="0"/>
    <x v="1"/>
    <x v="11"/>
    <n v="28"/>
    <x v="51"/>
  </r>
  <r>
    <x v="519"/>
    <n v="62293"/>
    <x v="2"/>
    <x v="2"/>
    <s v="TimelessElixir Anti-Wrinkle Serum 30m"/>
    <x v="1"/>
    <n v="100"/>
    <n v="25.3"/>
    <n v="2530"/>
    <n v="9.4"/>
    <n v="940"/>
    <n v="15.9"/>
    <n v="1590"/>
    <n v="0.62845849802371545"/>
    <s v="C0003"/>
    <s v="Rosy Flair Beauty"/>
    <s v="Elizabeth Young"/>
    <x v="2"/>
    <x v="13"/>
    <s v="Los Angeles"/>
    <x v="0"/>
    <x v="1"/>
    <x v="11"/>
    <n v="28"/>
    <x v="51"/>
  </r>
  <r>
    <x v="520"/>
    <n v="62294"/>
    <x v="0"/>
    <x v="0"/>
    <s v="HydraBloom Hydrating Moisturizer 100ml"/>
    <x v="0"/>
    <n v="200"/>
    <n v="24.85"/>
    <n v="4970"/>
    <n v="7.75"/>
    <n v="1550"/>
    <n v="17.100000000000001"/>
    <n v="3420"/>
    <n v="0.68812877263581484"/>
    <s v="C0114"/>
    <s v="ElysianGlow Creations"/>
    <s v="Daniel Nelson"/>
    <x v="0"/>
    <x v="3"/>
    <s v="Cody"/>
    <x v="0"/>
    <x v="1"/>
    <x v="11"/>
    <n v="29"/>
    <x v="51"/>
  </r>
  <r>
    <x v="520"/>
    <n v="62295"/>
    <x v="11"/>
    <x v="11"/>
    <s v="ClearSkies UV Defense SPF 30 100ml"/>
    <x v="3"/>
    <n v="300"/>
    <n v="32.549999999999997"/>
    <n v="9765"/>
    <n v="11.25"/>
    <n v="3375"/>
    <n v="21.299999999999997"/>
    <n v="6390"/>
    <n v="0.65437788018433185"/>
    <s v="C0046"/>
    <s v="CrimsonPeak Ventures"/>
    <s v="Michael Evans"/>
    <x v="1"/>
    <x v="10"/>
    <s v="Fort Worth"/>
    <x v="2"/>
    <x v="1"/>
    <x v="11"/>
    <n v="29"/>
    <x v="51"/>
  </r>
  <r>
    <x v="520"/>
    <n v="62296"/>
    <x v="21"/>
    <x v="21"/>
    <s v="RadiantGlow Gel Cleanser 100ml"/>
    <x v="2"/>
    <n v="50"/>
    <n v="12.25"/>
    <n v="612.5"/>
    <n v="4.45"/>
    <n v="222.5"/>
    <n v="7.8"/>
    <n v="390"/>
    <n v="0.63673469387755099"/>
    <s v="C0085"/>
    <s v="VelvetDusk Beauty"/>
    <s v="Samuel Moore"/>
    <x v="0"/>
    <x v="0"/>
    <s v="Taos"/>
    <x v="0"/>
    <x v="1"/>
    <x v="11"/>
    <n v="29"/>
    <x v="51"/>
  </r>
  <r>
    <x v="520"/>
    <n v="62297"/>
    <x v="1"/>
    <x v="1"/>
    <s v="VitaGlow Brightening Serum 30ml"/>
    <x v="1"/>
    <n v="100"/>
    <n v="22.1"/>
    <n v="2210"/>
    <n v="7.6"/>
    <n v="760"/>
    <n v="14.500000000000002"/>
    <n v="1450"/>
    <n v="0.65610859728506787"/>
    <s v="C0067"/>
    <s v="Oberon Sterling"/>
    <s v="Rachel Owens"/>
    <x v="4"/>
    <x v="16"/>
    <s v="Springfield"/>
    <x v="3"/>
    <x v="1"/>
    <x v="11"/>
    <n v="29"/>
    <x v="51"/>
  </r>
  <r>
    <x v="520"/>
    <n v="62298"/>
    <x v="37"/>
    <x v="37"/>
    <s v="SunGuard Shield SPF 50+ 100ml"/>
    <x v="3"/>
    <n v="250"/>
    <n v="24.75"/>
    <n v="6187.5"/>
    <n v="7.75"/>
    <n v="1937.5"/>
    <n v="17"/>
    <n v="4250"/>
    <n v="0.68686868686868685"/>
    <s v="C0032"/>
    <s v="AquaFusion Incorporated"/>
    <s v="Ashley Turner"/>
    <x v="2"/>
    <x v="13"/>
    <s v="San Jose"/>
    <x v="0"/>
    <x v="1"/>
    <x v="11"/>
    <n v="29"/>
    <x v="51"/>
  </r>
  <r>
    <x v="520"/>
    <n v="62299"/>
    <x v="37"/>
    <x v="37"/>
    <s v="SunGuard Shield SPF 50+ 100ml"/>
    <x v="3"/>
    <n v="50"/>
    <n v="24.75"/>
    <n v="1237.5"/>
    <n v="7.75"/>
    <n v="387.5"/>
    <n v="17"/>
    <n v="850"/>
    <n v="0.68686868686868685"/>
    <s v="C0189"/>
    <s v="Thorne Blackburn"/>
    <s v="Samuel Moore"/>
    <x v="0"/>
    <x v="1"/>
    <s v="Mesa"/>
    <x v="0"/>
    <x v="1"/>
    <x v="11"/>
    <n v="29"/>
    <x v="51"/>
  </r>
  <r>
    <x v="520"/>
    <n v="62300"/>
    <x v="1"/>
    <x v="1"/>
    <s v="VitaGlow Brightening Serum 30ml"/>
    <x v="1"/>
    <n v="150"/>
    <n v="22.1"/>
    <n v="3315"/>
    <n v="7.6"/>
    <n v="1140"/>
    <n v="14.500000000000002"/>
    <n v="2175"/>
    <n v="0.65610859728506787"/>
    <s v="C0012"/>
    <s v="Radiant Craft Incorporated"/>
    <s v="Samuel Moore"/>
    <x v="0"/>
    <x v="1"/>
    <s v="Phoenix"/>
    <x v="0"/>
    <x v="1"/>
    <x v="11"/>
    <n v="29"/>
    <x v="51"/>
  </r>
  <r>
    <x v="520"/>
    <n v="62301"/>
    <x v="4"/>
    <x v="4"/>
    <s v="HydraBloom Hydrating Moisturizer 50ml"/>
    <x v="0"/>
    <n v="50"/>
    <n v="14.95"/>
    <n v="747.5"/>
    <n v="4.45"/>
    <n v="222.5"/>
    <n v="10.5"/>
    <n v="525"/>
    <n v="0.7023411371237458"/>
    <s v="C0102"/>
    <s v="ZenithHaven Ventures"/>
    <s v="Samantha Mitchell"/>
    <x v="4"/>
    <x v="15"/>
    <s v="Lexington"/>
    <x v="2"/>
    <x v="1"/>
    <x v="11"/>
    <n v="29"/>
    <x v="51"/>
  </r>
  <r>
    <x v="520"/>
    <n v="62302"/>
    <x v="4"/>
    <x v="4"/>
    <s v="HydraBloom Hydrating Moisturizer 50ml"/>
    <x v="0"/>
    <n v="50"/>
    <n v="14.95"/>
    <n v="747.5"/>
    <n v="4.45"/>
    <n v="222.5"/>
    <n v="10.5"/>
    <n v="525"/>
    <n v="0.7023411371237458"/>
    <s v="C0072"/>
    <s v="BlossomLuxe Essentials"/>
    <s v="James Edwards"/>
    <x v="3"/>
    <x v="43"/>
    <s v="Philadelphia"/>
    <x v="1"/>
    <x v="1"/>
    <x v="11"/>
    <n v="29"/>
    <x v="51"/>
  </r>
  <r>
    <x v="520"/>
    <n v="62303"/>
    <x v="8"/>
    <x v="8"/>
    <s v="CrystalClear Hyaluronic Boost 30ml"/>
    <x v="1"/>
    <n v="100"/>
    <n v="19.100000000000001"/>
    <n v="1910.0000000000002"/>
    <n v="6.6"/>
    <n v="660"/>
    <n v="12.500000000000002"/>
    <n v="1250.0000000000002"/>
    <n v="0.65445026178010479"/>
    <s v="C0026"/>
    <s v="Golden Aura Creations"/>
    <s v="Samuel Moore"/>
    <x v="0"/>
    <x v="0"/>
    <s v="Albuquerque"/>
    <x v="0"/>
    <x v="1"/>
    <x v="11"/>
    <n v="29"/>
    <x v="51"/>
  </r>
  <r>
    <x v="520"/>
    <n v="62304"/>
    <x v="18"/>
    <x v="18"/>
    <s v="PurePurge Micellar Cleansing Water 100ml"/>
    <x v="6"/>
    <n v="50"/>
    <n v="3.9"/>
    <n v="195"/>
    <n v="2.2999999999999998"/>
    <n v="115"/>
    <n v="1.6"/>
    <n v="80"/>
    <n v="0.41025641025641024"/>
    <s v="C0144"/>
    <s v="VelvetBloom Beauty"/>
    <s v="Emily Clarke"/>
    <x v="3"/>
    <x v="29"/>
    <s v="Raleigh"/>
    <x v="2"/>
    <x v="1"/>
    <x v="11"/>
    <n v="29"/>
    <x v="51"/>
  </r>
  <r>
    <x v="521"/>
    <n v="62305"/>
    <x v="10"/>
    <x v="10"/>
    <s v="LuminousGlow Tinted Sunscreen 50ml"/>
    <x v="3"/>
    <n v="300"/>
    <n v="16.95"/>
    <n v="5085"/>
    <n v="5.2"/>
    <n v="1560"/>
    <n v="11.75"/>
    <n v="3525"/>
    <n v="0.69321533923303835"/>
    <s v="C0069"/>
    <s v="RadiantElixir Skincare"/>
    <s v="Olivia Harrison"/>
    <x v="3"/>
    <x v="39"/>
    <s v="Wilmington"/>
    <x v="2"/>
    <x v="1"/>
    <x v="11"/>
    <n v="30"/>
    <x v="51"/>
  </r>
  <r>
    <x v="521"/>
    <n v="62306"/>
    <x v="10"/>
    <x v="10"/>
    <s v="LuminousGlow Tinted Sunscreen 50ml"/>
    <x v="3"/>
    <n v="100"/>
    <n v="16.95"/>
    <n v="1695"/>
    <n v="5.2"/>
    <n v="520"/>
    <n v="11.75"/>
    <n v="1175"/>
    <n v="0.69321533923303835"/>
    <s v="C0035"/>
    <s v="CrystalMist Skincare"/>
    <s v="Daniel Nelson"/>
    <x v="0"/>
    <x v="30"/>
    <s v="Denver"/>
    <x v="0"/>
    <x v="1"/>
    <x v="11"/>
    <n v="30"/>
    <x v="51"/>
  </r>
  <r>
    <x v="521"/>
    <n v="62307"/>
    <x v="46"/>
    <x v="46"/>
    <s v="PorePurify Exfoliating Tonic 100ml"/>
    <x v="4"/>
    <n v="100"/>
    <n v="9.3000000000000007"/>
    <n v="930.00000000000011"/>
    <n v="3.8"/>
    <n v="380"/>
    <n v="5.5000000000000009"/>
    <n v="550.00000000000011"/>
    <n v="0.59139784946236562"/>
    <s v="C0121"/>
    <s v="HorizonNova Corp."/>
    <s v="Michael Evans"/>
    <x v="1"/>
    <x v="10"/>
    <s v="Brownsville"/>
    <x v="2"/>
    <x v="1"/>
    <x v="11"/>
    <n v="30"/>
    <x v="51"/>
  </r>
  <r>
    <x v="521"/>
    <n v="62308"/>
    <x v="10"/>
    <x v="10"/>
    <s v="LuminousGlow Tinted Sunscreen 50ml"/>
    <x v="3"/>
    <n v="250"/>
    <n v="16.95"/>
    <n v="4237.5"/>
    <n v="5.2"/>
    <n v="1300"/>
    <n v="11.75"/>
    <n v="2937.5"/>
    <n v="0.69321533923303835"/>
    <s v="C0005"/>
    <s v="Rylan Callahan"/>
    <s v="Michael Evans"/>
    <x v="1"/>
    <x v="10"/>
    <s v="Houston"/>
    <x v="2"/>
    <x v="1"/>
    <x v="11"/>
    <n v="30"/>
    <x v="51"/>
  </r>
  <r>
    <x v="521"/>
    <n v="62309"/>
    <x v="13"/>
    <x v="13"/>
    <s v="LuminousGlow Tinted Sunscreen 100ml"/>
    <x v="3"/>
    <n v="350"/>
    <n v="26.35"/>
    <n v="9222.5"/>
    <n v="9"/>
    <n v="3150"/>
    <n v="17.350000000000001"/>
    <n v="6072.5"/>
    <n v="0.65844402277039848"/>
    <s v="C0168"/>
    <s v="Rowan Calloway"/>
    <s v="Matthew Walker"/>
    <x v="1"/>
    <x v="23"/>
    <s v="Augusta"/>
    <x v="2"/>
    <x v="1"/>
    <x v="11"/>
    <n v="30"/>
    <x v="51"/>
  </r>
  <r>
    <x v="521"/>
    <n v="62310"/>
    <x v="10"/>
    <x v="10"/>
    <s v="LuminousGlow Tinted Sunscreen 50ml"/>
    <x v="3"/>
    <n v="250"/>
    <n v="16.95"/>
    <n v="4237.5"/>
    <n v="5.2"/>
    <n v="1300"/>
    <n v="11.75"/>
    <n v="2937.5"/>
    <n v="0.69321533923303835"/>
    <s v="C0079"/>
    <s v="FusionDynamo Group"/>
    <s v="Rachel Owens"/>
    <x v="4"/>
    <x v="16"/>
    <s v="Peoria"/>
    <x v="3"/>
    <x v="1"/>
    <x v="11"/>
    <n v="30"/>
    <x v="51"/>
  </r>
  <r>
    <x v="521"/>
    <n v="62311"/>
    <x v="59"/>
    <x v="59"/>
    <s v="PorePurify Exfoliating Tonic 200ml"/>
    <x v="4"/>
    <n v="100"/>
    <n v="21"/>
    <n v="2100"/>
    <n v="7.6"/>
    <n v="760"/>
    <n v="13.4"/>
    <n v="1340"/>
    <n v="0.63809523809523805"/>
    <s v="C0134"/>
    <s v="EtherealHarbor Skincare"/>
    <s v="Victoria Reed"/>
    <x v="2"/>
    <x v="24"/>
    <s v="Spokane"/>
    <x v="0"/>
    <x v="1"/>
    <x v="11"/>
    <n v="30"/>
    <x v="51"/>
  </r>
  <r>
    <x v="521"/>
    <n v="62312"/>
    <x v="10"/>
    <x v="10"/>
    <s v="LuminousGlow Tinted Sunscreen 50ml"/>
    <x v="3"/>
    <n v="50"/>
    <n v="16.95"/>
    <n v="847.5"/>
    <n v="5.2"/>
    <n v="260"/>
    <n v="11.75"/>
    <n v="587.5"/>
    <n v="0.69321533923303835"/>
    <s v="C0060"/>
    <s v="GoldenHarbor Cosmetix"/>
    <s v="Christopher Green"/>
    <x v="0"/>
    <x v="35"/>
    <s v="Salt Lake City"/>
    <x v="0"/>
    <x v="1"/>
    <x v="11"/>
    <n v="30"/>
    <x v="51"/>
  </r>
  <r>
    <x v="521"/>
    <n v="62313"/>
    <x v="37"/>
    <x v="37"/>
    <s v="SunGuard Shield SPF 50+ 100ml"/>
    <x v="3"/>
    <n v="50"/>
    <n v="24.75"/>
    <n v="1237.5"/>
    <n v="7.75"/>
    <n v="387.5"/>
    <n v="17"/>
    <n v="850"/>
    <n v="0.68686868686868685"/>
    <s v="C0116"/>
    <s v="BlossomElixir Essentials"/>
    <s v="Nicholas Coleman"/>
    <x v="4"/>
    <x v="27"/>
    <s v="Ann Arbor"/>
    <x v="3"/>
    <x v="1"/>
    <x v="11"/>
    <n v="30"/>
    <x v="51"/>
  </r>
  <r>
    <x v="521"/>
    <n v="62314"/>
    <x v="13"/>
    <x v="13"/>
    <s v="LuminousGlow Tinted Sunscreen 100ml"/>
    <x v="3"/>
    <n v="50"/>
    <n v="26.35"/>
    <n v="1317.5"/>
    <n v="9"/>
    <n v="450"/>
    <n v="17.350000000000001"/>
    <n v="867.5"/>
    <n v="0.65844402277039848"/>
    <s v="C0041"/>
    <s v="Cassiopeia Dawson"/>
    <s v="Benjamin Lawson"/>
    <x v="1"/>
    <x v="5"/>
    <s v="Oklahoma City"/>
    <x v="2"/>
    <x v="1"/>
    <x v="11"/>
    <n v="30"/>
    <x v="51"/>
  </r>
  <r>
    <x v="521"/>
    <n v="62315"/>
    <x v="23"/>
    <x v="23"/>
    <s v="RadiantGlow Gel Cleanser 50ml"/>
    <x v="2"/>
    <n v="150"/>
    <n v="4.7"/>
    <n v="705"/>
    <n v="2.2999999999999998"/>
    <n v="345"/>
    <n v="2.4000000000000004"/>
    <n v="360"/>
    <n v="0.51063829787234039"/>
    <s v="C0090"/>
    <s v="CrystalCrest Incorporated"/>
    <s v="Ava Franklin"/>
    <x v="1"/>
    <x v="44"/>
    <s v="Southaven"/>
    <x v="2"/>
    <x v="1"/>
    <x v="11"/>
    <n v="30"/>
    <x v="51"/>
  </r>
  <r>
    <x v="521"/>
    <n v="62316"/>
    <x v="28"/>
    <x v="28"/>
    <s v="GlowRevive Detox Clay Mask 50g"/>
    <x v="5"/>
    <n v="100"/>
    <n v="11.35"/>
    <n v="1135"/>
    <n v="5.2"/>
    <n v="520"/>
    <n v="6.1499999999999995"/>
    <n v="615"/>
    <n v="0.54185022026431717"/>
    <s v="C0058"/>
    <s v="Octavia Tate"/>
    <s v="Andrew Parker"/>
    <x v="3"/>
    <x v="36"/>
    <s v="Burlington"/>
    <x v="1"/>
    <x v="1"/>
    <x v="11"/>
    <n v="30"/>
    <x v="51"/>
  </r>
  <r>
    <x v="521"/>
    <n v="62317"/>
    <x v="4"/>
    <x v="4"/>
    <s v="HydraBloom Hydrating Moisturizer 50ml"/>
    <x v="0"/>
    <n v="100"/>
    <n v="14.95"/>
    <n v="1495"/>
    <n v="4.45"/>
    <n v="445"/>
    <n v="10.5"/>
    <n v="1050"/>
    <n v="0.7023411371237458"/>
    <s v="C0152"/>
    <s v="Tamsin Harper"/>
    <s v="William Jenkins"/>
    <x v="3"/>
    <x v="6"/>
    <s v="Tallahassee"/>
    <x v="2"/>
    <x v="1"/>
    <x v="11"/>
    <n v="30"/>
    <x v="51"/>
  </r>
  <r>
    <x v="522"/>
    <n v="62318"/>
    <x v="8"/>
    <x v="8"/>
    <s v="CrystalClear Hyaluronic Boost 30ml"/>
    <x v="1"/>
    <n v="200"/>
    <n v="19.100000000000001"/>
    <n v="3820.0000000000005"/>
    <n v="6.6"/>
    <n v="1320"/>
    <n v="12.500000000000002"/>
    <n v="2500.0000000000005"/>
    <n v="0.65445026178010479"/>
    <s v="C0002"/>
    <s v="Radiant Luxe Beauty"/>
    <s v="Daniel Nelson"/>
    <x v="0"/>
    <x v="3"/>
    <s v="Cheyenne"/>
    <x v="0"/>
    <x v="1"/>
    <x v="11"/>
    <n v="31"/>
    <x v="51"/>
  </r>
  <r>
    <x v="522"/>
    <n v="62319"/>
    <x v="4"/>
    <x v="4"/>
    <s v="HydraBloom Hydrating Moisturizer 50ml"/>
    <x v="0"/>
    <n v="50"/>
    <n v="14.95"/>
    <n v="747.5"/>
    <n v="4.45"/>
    <n v="222.5"/>
    <n v="10.5"/>
    <n v="525"/>
    <n v="0.7023411371237458"/>
    <s v="C0179"/>
    <s v="TerraWave Corp."/>
    <s v="Daniel Nelson"/>
    <x v="0"/>
    <x v="30"/>
    <s v="Aurora"/>
    <x v="0"/>
    <x v="1"/>
    <x v="11"/>
    <n v="31"/>
    <x v="51"/>
  </r>
  <r>
    <x v="522"/>
    <n v="62320"/>
    <x v="57"/>
    <x v="57"/>
    <s v="CalmBliss Soothing Toner 200ml"/>
    <x v="4"/>
    <n v="50"/>
    <n v="25"/>
    <n v="1250"/>
    <n v="9.4"/>
    <n v="470"/>
    <n v="15.6"/>
    <n v="780"/>
    <n v="0.624"/>
    <s v="C0098"/>
    <s v="Persephone Harper"/>
    <s v="Benjamin Lawson"/>
    <x v="1"/>
    <x v="8"/>
    <s v="Springfield"/>
    <x v="3"/>
    <x v="1"/>
    <x v="11"/>
    <n v="31"/>
    <x v="51"/>
  </r>
  <r>
    <x v="522"/>
    <n v="62321"/>
    <x v="52"/>
    <x v="52"/>
    <s v="CalmBliss Soothing Toner 100ml"/>
    <x v="4"/>
    <n v="150"/>
    <n v="13"/>
    <n v="1950"/>
    <n v="4.7"/>
    <n v="705"/>
    <n v="8.3000000000000007"/>
    <n v="1245"/>
    <n v="0.63846153846153841"/>
    <s v="C0051"/>
    <s v="InfinitiCraft Corp."/>
    <s v="William Jenkins"/>
    <x v="3"/>
    <x v="6"/>
    <s v="Tampa"/>
    <x v="2"/>
    <x v="1"/>
    <x v="11"/>
    <n v="31"/>
    <x v="51"/>
  </r>
  <r>
    <x v="522"/>
    <n v="62322"/>
    <x v="4"/>
    <x v="4"/>
    <s v="HydraBloom Hydrating Moisturizer 50ml"/>
    <x v="0"/>
    <n v="50"/>
    <n v="14.95"/>
    <n v="747.5"/>
    <n v="4.45"/>
    <n v="222.5"/>
    <n v="10.5"/>
    <n v="525"/>
    <n v="0.7023411371237458"/>
    <s v="C0129"/>
    <s v="CrystalCraft Corp."/>
    <s v="James Edwards"/>
    <x v="3"/>
    <x v="43"/>
    <s v="Pittsburgh"/>
    <x v="1"/>
    <x v="1"/>
    <x v="11"/>
    <n v="31"/>
    <x v="51"/>
  </r>
  <r>
    <x v="522"/>
    <n v="62323"/>
    <x v="13"/>
    <x v="13"/>
    <s v="LuminousGlow Tinted Sunscreen 100ml"/>
    <x v="3"/>
    <n v="150"/>
    <n v="26.35"/>
    <n v="3952.5"/>
    <n v="9"/>
    <n v="1350"/>
    <n v="17.350000000000001"/>
    <n v="2602.5"/>
    <n v="0.65844402277039848"/>
    <s v="C0064"/>
    <s v="DiamondElegance Beauty"/>
    <s v="Jessica Foster"/>
    <x v="2"/>
    <x v="20"/>
    <s v="Kodiak"/>
    <x v="0"/>
    <x v="1"/>
    <x v="11"/>
    <n v="31"/>
    <x v="51"/>
  </r>
  <r>
    <x v="522"/>
    <n v="62324"/>
    <x v="38"/>
    <x v="38"/>
    <s v="CrystalGlow Gentle Exfoliator 100ml"/>
    <x v="7"/>
    <n v="100"/>
    <n v="19.95"/>
    <n v="1995"/>
    <n v="7.45"/>
    <n v="745"/>
    <n v="12.5"/>
    <n v="1250"/>
    <n v="0.62656641604010022"/>
    <s v="C0016"/>
    <s v="Griffin Maddox"/>
    <s v="Rachel Owens"/>
    <x v="4"/>
    <x v="16"/>
    <s v="Chicago"/>
    <x v="3"/>
    <x v="1"/>
    <x v="11"/>
    <n v="31"/>
    <x v="51"/>
  </r>
  <r>
    <x v="522"/>
    <n v="62325"/>
    <x v="4"/>
    <x v="4"/>
    <s v="HydraBloom Hydrating Moisturizer 50ml"/>
    <x v="0"/>
    <n v="200"/>
    <n v="14.95"/>
    <n v="2990"/>
    <n v="4.45"/>
    <n v="890"/>
    <n v="10.5"/>
    <n v="2100"/>
    <n v="0.7023411371237458"/>
    <s v="C0123"/>
    <s v="TerraMist Incorporated"/>
    <s v="Jennifer Adams"/>
    <x v="1"/>
    <x v="10"/>
    <s v="Midland"/>
    <x v="2"/>
    <x v="1"/>
    <x v="11"/>
    <n v="31"/>
    <x v="51"/>
  </r>
  <r>
    <x v="522"/>
    <n v="62326"/>
    <x v="10"/>
    <x v="10"/>
    <s v="LuminousGlow Tinted Sunscreen 50ml"/>
    <x v="3"/>
    <n v="150"/>
    <n v="16.95"/>
    <n v="2542.5"/>
    <n v="5.2"/>
    <n v="780"/>
    <n v="11.75"/>
    <n v="1762.5"/>
    <n v="0.69321533923303835"/>
    <s v="C0074"/>
    <s v="Seraphina Wilde"/>
    <s v="Lauren King"/>
    <x v="4"/>
    <x v="41"/>
    <s v="Lincoln"/>
    <x v="3"/>
    <x v="1"/>
    <x v="11"/>
    <n v="31"/>
    <x v="51"/>
  </r>
  <r>
    <x v="522"/>
    <n v="62327"/>
    <x v="2"/>
    <x v="2"/>
    <s v="TimelessElixir Anti-Wrinkle Serum 30m"/>
    <x v="1"/>
    <n v="100"/>
    <n v="25.3"/>
    <n v="2530"/>
    <n v="9.4"/>
    <n v="940"/>
    <n v="15.9"/>
    <n v="1590"/>
    <n v="0.62845849802371545"/>
    <s v="C0028"/>
    <s v="Thaddeus Nash"/>
    <s v="Christopher Green"/>
    <x v="0"/>
    <x v="21"/>
    <s v="Reno"/>
    <x v="0"/>
    <x v="1"/>
    <x v="11"/>
    <n v="31"/>
    <x v="51"/>
  </r>
  <r>
    <x v="523"/>
    <n v="70001"/>
    <x v="3"/>
    <x v="3"/>
    <s v="RadiantGlow Gel Cleanser 200ml"/>
    <x v="2"/>
    <n v="150"/>
    <n v="20.350000000000001"/>
    <n v="3052.5"/>
    <n v="7.75"/>
    <n v="1162.5"/>
    <n v="12.600000000000001"/>
    <n v="1890"/>
    <n v="0.61916461916461918"/>
    <s v="C0167"/>
    <s v="Atticus Mercer"/>
    <s v="Ashley Turner"/>
    <x v="2"/>
    <x v="13"/>
    <s v="Anaheim"/>
    <x v="0"/>
    <x v="2"/>
    <x v="0"/>
    <n v="3"/>
    <x v="0"/>
  </r>
  <r>
    <x v="523"/>
    <n v="70002"/>
    <x v="22"/>
    <x v="22"/>
    <s v="PurePurge Micellar Cleansing Water 150ml"/>
    <x v="6"/>
    <n v="50"/>
    <n v="10.050000000000001"/>
    <n v="502.50000000000006"/>
    <n v="4.45"/>
    <n v="222.5"/>
    <n v="5.6000000000000005"/>
    <n v="280.00000000000006"/>
    <n v="0.55721393034825872"/>
    <s v="C0043"/>
    <s v="LuminousHue Cosmetix"/>
    <s v="Mia Hughes"/>
    <x v="2"/>
    <x v="13"/>
    <s v="Sacramento"/>
    <x v="0"/>
    <x v="2"/>
    <x v="0"/>
    <n v="3"/>
    <x v="0"/>
  </r>
  <r>
    <x v="523"/>
    <n v="70003"/>
    <x v="12"/>
    <x v="12"/>
    <s v="PorePurify Exfoliating Tonic 150ml"/>
    <x v="4"/>
    <n v="50"/>
    <n v="15.95"/>
    <n v="797.5"/>
    <n v="5.2"/>
    <n v="260"/>
    <n v="10.75"/>
    <n v="537.5"/>
    <n v="0.6739811912225705"/>
    <s v="C0087"/>
    <s v="QuantumRise Corp."/>
    <s v="Daniel Nelson"/>
    <x v="0"/>
    <x v="30"/>
    <s v="Colorado Springs"/>
    <x v="0"/>
    <x v="2"/>
    <x v="0"/>
    <n v="3"/>
    <x v="0"/>
  </r>
  <r>
    <x v="523"/>
    <n v="70004"/>
    <x v="10"/>
    <x v="10"/>
    <s v="LuminousGlow Tinted Sunscreen 50ml"/>
    <x v="3"/>
    <n v="100"/>
    <n v="16.95"/>
    <n v="1695"/>
    <n v="5.2"/>
    <n v="520"/>
    <n v="11.75"/>
    <n v="1175"/>
    <n v="0.69321533923303835"/>
    <s v="C0014"/>
    <s v="Stellar Dynamo Corp."/>
    <s v="Olivia Harrison"/>
    <x v="3"/>
    <x v="14"/>
    <s v="Richmond"/>
    <x v="2"/>
    <x v="2"/>
    <x v="0"/>
    <n v="3"/>
    <x v="0"/>
  </r>
  <r>
    <x v="523"/>
    <n v="70005"/>
    <x v="8"/>
    <x v="8"/>
    <s v="CrystalClear Hyaluronic Boost 30ml"/>
    <x v="1"/>
    <n v="200"/>
    <n v="19.100000000000001"/>
    <n v="3820.0000000000005"/>
    <n v="6.6"/>
    <n v="1320"/>
    <n v="12.500000000000002"/>
    <n v="2500.0000000000005"/>
    <n v="0.65445026178010479"/>
    <s v="C0150"/>
    <s v="EmeraldHarbor Ventures"/>
    <s v="Emily Clarke"/>
    <x v="3"/>
    <x v="9"/>
    <s v="Greenville"/>
    <x v="2"/>
    <x v="2"/>
    <x v="0"/>
    <n v="3"/>
    <x v="0"/>
  </r>
  <r>
    <x v="523"/>
    <n v="70006"/>
    <x v="11"/>
    <x v="11"/>
    <s v="ClearSkies UV Defense SPF 30 100ml"/>
    <x v="3"/>
    <n v="50"/>
    <n v="32.549999999999997"/>
    <n v="1627.4999999999998"/>
    <n v="11.25"/>
    <n v="562.5"/>
    <n v="21.299999999999997"/>
    <n v="1064.9999999999998"/>
    <n v="0.65437788018433174"/>
    <s v="C0095"/>
    <s v="OpalBlossom Beauty"/>
    <s v="Jessica Foster"/>
    <x v="2"/>
    <x v="20"/>
    <s v="Seward"/>
    <x v="0"/>
    <x v="2"/>
    <x v="0"/>
    <n v="3"/>
    <x v="0"/>
  </r>
  <r>
    <x v="523"/>
    <n v="70007"/>
    <x v="43"/>
    <x v="43"/>
    <s v="PureFoam Renewing Cleanser 50ml"/>
    <x v="2"/>
    <n v="250"/>
    <n v="7"/>
    <n v="1750"/>
    <n v="2.8"/>
    <n v="700"/>
    <n v="4.2"/>
    <n v="1050"/>
    <n v="0.6"/>
    <s v="C0055"/>
    <s v="TimelessAura Luxe Skincare"/>
    <s v="Samantha Mitchell"/>
    <x v="4"/>
    <x v="32"/>
    <s v="Charleston"/>
    <x v="2"/>
    <x v="2"/>
    <x v="0"/>
    <n v="3"/>
    <x v="0"/>
  </r>
  <r>
    <x v="523"/>
    <n v="70008"/>
    <x v="42"/>
    <x v="42"/>
    <s v="AquaFresh Hydrating Toner 200ml"/>
    <x v="4"/>
    <n v="200"/>
    <n v="19.600000000000001"/>
    <n v="3920.0000000000005"/>
    <n v="6.6"/>
    <n v="1320"/>
    <n v="13.000000000000002"/>
    <n v="2600.0000000000005"/>
    <n v="0.66326530612244905"/>
    <s v="C0120"/>
    <s v="RadiantCrest Ventures"/>
    <s v="Ashley Turner"/>
    <x v="2"/>
    <x v="13"/>
    <s v="Anaheim"/>
    <x v="0"/>
    <x v="2"/>
    <x v="0"/>
    <n v="3"/>
    <x v="0"/>
  </r>
  <r>
    <x v="523"/>
    <n v="70009"/>
    <x v="32"/>
    <x v="32"/>
    <s v="AquaFresh Hydrating Toner 150ml"/>
    <x v="4"/>
    <n v="250"/>
    <n v="14.95"/>
    <n v="3737.5"/>
    <n v="4.45"/>
    <n v="1112.5"/>
    <n v="10.5"/>
    <n v="2625"/>
    <n v="0.7023411371237458"/>
    <s v="C0071"/>
    <s v="Cressida Steele"/>
    <s v="Matthew Walker"/>
    <x v="1"/>
    <x v="40"/>
    <s v="Nashville"/>
    <x v="2"/>
    <x v="2"/>
    <x v="0"/>
    <n v="3"/>
    <x v="0"/>
  </r>
  <r>
    <x v="523"/>
    <n v="70010"/>
    <x v="1"/>
    <x v="1"/>
    <s v="VitaGlow Brightening Serum 30ml"/>
    <x v="1"/>
    <n v="100"/>
    <n v="22.1"/>
    <n v="2210"/>
    <n v="7.6"/>
    <n v="760"/>
    <n v="14.500000000000002"/>
    <n v="1450"/>
    <n v="0.65610859728506787"/>
    <s v="C0023"/>
    <s v="Rosy Hue Beauty"/>
    <s v="Benjamin Ingram"/>
    <x v="0"/>
    <x v="22"/>
    <s v="Boise"/>
    <x v="0"/>
    <x v="2"/>
    <x v="0"/>
    <n v="3"/>
    <x v="0"/>
  </r>
  <r>
    <x v="524"/>
    <n v="70011"/>
    <x v="37"/>
    <x v="37"/>
    <s v="SunGuard Shield SPF 50+ 100ml"/>
    <x v="3"/>
    <n v="250"/>
    <n v="24.75"/>
    <n v="6187.5"/>
    <n v="7.75"/>
    <n v="1937.5"/>
    <n v="17"/>
    <n v="4250"/>
    <n v="0.68686868686868685"/>
    <s v="C0135"/>
    <s v="DivineGlow Beauty"/>
    <s v="Ashley Turner"/>
    <x v="2"/>
    <x v="13"/>
    <s v="Long Beach"/>
    <x v="0"/>
    <x v="2"/>
    <x v="0"/>
    <n v="4"/>
    <x v="0"/>
  </r>
  <r>
    <x v="524"/>
    <n v="70012"/>
    <x v="10"/>
    <x v="10"/>
    <s v="LuminousGlow Tinted Sunscreen 50ml"/>
    <x v="3"/>
    <n v="200"/>
    <n v="16.95"/>
    <n v="3390"/>
    <n v="5.2"/>
    <n v="1040"/>
    <n v="11.75"/>
    <n v="2350"/>
    <n v="0.69321533923303835"/>
    <s v="C0049"/>
    <s v="PinnacleSage Group"/>
    <s v="Ava Franklin"/>
    <x v="1"/>
    <x v="12"/>
    <s v="New Orleans"/>
    <x v="2"/>
    <x v="2"/>
    <x v="0"/>
    <n v="4"/>
    <x v="0"/>
  </r>
  <r>
    <x v="524"/>
    <n v="70013"/>
    <x v="11"/>
    <x v="11"/>
    <s v="ClearSkies UV Defense SPF 30 100ml"/>
    <x v="3"/>
    <n v="200"/>
    <n v="32.549999999999997"/>
    <n v="6509.9999999999991"/>
    <n v="11.25"/>
    <n v="2250"/>
    <n v="21.299999999999997"/>
    <n v="4259.9999999999991"/>
    <n v="0.65437788018433174"/>
    <s v="C0163"/>
    <s v="SilverFlare Technologies"/>
    <s v="Rachel Owens"/>
    <x v="4"/>
    <x v="31"/>
    <s v="Green Bay"/>
    <x v="3"/>
    <x v="2"/>
    <x v="0"/>
    <n v="4"/>
    <x v="0"/>
  </r>
  <r>
    <x v="524"/>
    <n v="70014"/>
    <x v="43"/>
    <x v="43"/>
    <s v="PureFoam Renewing Cleanser 50ml"/>
    <x v="2"/>
    <n v="100"/>
    <n v="7"/>
    <n v="700"/>
    <n v="2.8"/>
    <n v="280"/>
    <n v="4.2"/>
    <n v="420"/>
    <n v="0.6"/>
    <s v="C0009"/>
    <s v="Imelda Sinclair"/>
    <s v="William Jenkins"/>
    <x v="3"/>
    <x v="6"/>
    <s v="Miami"/>
    <x v="2"/>
    <x v="2"/>
    <x v="0"/>
    <n v="4"/>
    <x v="0"/>
  </r>
  <r>
    <x v="524"/>
    <n v="70015"/>
    <x v="10"/>
    <x v="10"/>
    <s v="LuminousGlow Tinted Sunscreen 50ml"/>
    <x v="3"/>
    <n v="150"/>
    <n v="16.95"/>
    <n v="2542.5"/>
    <n v="5.2"/>
    <n v="780"/>
    <n v="11.75"/>
    <n v="1762.5"/>
    <n v="0.69321533923303835"/>
    <s v="C0187"/>
    <s v="VelvetBloom Luxe Skincare"/>
    <s v="Jennifer Adams"/>
    <x v="1"/>
    <x v="10"/>
    <s v="Garland"/>
    <x v="2"/>
    <x v="2"/>
    <x v="0"/>
    <n v="4"/>
    <x v="0"/>
  </r>
  <r>
    <x v="524"/>
    <n v="70016"/>
    <x v="10"/>
    <x v="10"/>
    <s v="LuminousGlow Tinted Sunscreen 50ml"/>
    <x v="3"/>
    <n v="100"/>
    <n v="16.95"/>
    <n v="1695"/>
    <n v="5.2"/>
    <n v="520"/>
    <n v="11.75"/>
    <n v="1175"/>
    <n v="0.69321533923303835"/>
    <s v="C0082"/>
    <s v="OpulentFlair Beauty"/>
    <s v="Jennifer Adams"/>
    <x v="1"/>
    <x v="10"/>
    <s v="El Paso"/>
    <x v="2"/>
    <x v="2"/>
    <x v="0"/>
    <n v="4"/>
    <x v="0"/>
  </r>
  <r>
    <x v="524"/>
    <n v="70017"/>
    <x v="6"/>
    <x v="6"/>
    <s v="CrystalClear Hyaluronic Boost 15ml"/>
    <x v="1"/>
    <n v="250"/>
    <n v="14.75"/>
    <n v="3687.5"/>
    <n v="5.45"/>
    <n v="1362.5"/>
    <n v="9.3000000000000007"/>
    <n v="2325"/>
    <n v="0.63050847457627124"/>
    <s v="C0160"/>
    <s v="LuminousHarbor Cosmetix"/>
    <s v="Victoria Reed"/>
    <x v="2"/>
    <x v="4"/>
    <s v="Medford"/>
    <x v="0"/>
    <x v="2"/>
    <x v="0"/>
    <n v="4"/>
    <x v="0"/>
  </r>
  <r>
    <x v="524"/>
    <n v="70018"/>
    <x v="2"/>
    <x v="2"/>
    <s v="TimelessElixir Anti-Wrinkle Serum 30m"/>
    <x v="1"/>
    <n v="100"/>
    <n v="25.3"/>
    <n v="2530"/>
    <n v="9.4"/>
    <n v="940"/>
    <n v="15.9"/>
    <n v="1590"/>
    <n v="0.62845849802371545"/>
    <s v="C0047"/>
    <s v="SilverWave Creations"/>
    <s v="Samuel Moore"/>
    <x v="0"/>
    <x v="0"/>
    <s v="Santa Fe"/>
    <x v="0"/>
    <x v="2"/>
    <x v="0"/>
    <n v="4"/>
    <x v="0"/>
  </r>
  <r>
    <x v="524"/>
    <n v="70019"/>
    <x v="0"/>
    <x v="0"/>
    <s v="HydraBloom Hydrating Moisturizer 100ml"/>
    <x v="0"/>
    <n v="200"/>
    <n v="24.85"/>
    <n v="4970"/>
    <n v="7.75"/>
    <n v="1550"/>
    <n v="17.100000000000001"/>
    <n v="3420"/>
    <n v="0.68812877263581484"/>
    <s v="C0123"/>
    <s v="TerraMist Incorporated"/>
    <s v="Jennifer Adams"/>
    <x v="1"/>
    <x v="10"/>
    <s v="Midland"/>
    <x v="2"/>
    <x v="2"/>
    <x v="0"/>
    <n v="4"/>
    <x v="0"/>
  </r>
  <r>
    <x v="525"/>
    <n v="70020"/>
    <x v="14"/>
    <x v="14"/>
    <s v="DewDrop Hydration Sheet Mask"/>
    <x v="5"/>
    <n v="150"/>
    <n v="17.350000000000001"/>
    <n v="2602.5"/>
    <n v="7.45"/>
    <n v="1117.5"/>
    <n v="9.9000000000000021"/>
    <n v="1485"/>
    <n v="0.57060518731988474"/>
    <s v="C0018"/>
    <s v="Lucian Kingsley"/>
    <s v="Lauren King"/>
    <x v="4"/>
    <x v="11"/>
    <s v="Sioux Falls"/>
    <x v="3"/>
    <x v="2"/>
    <x v="0"/>
    <n v="5"/>
    <x v="0"/>
  </r>
  <r>
    <x v="525"/>
    <n v="70021"/>
    <x v="8"/>
    <x v="8"/>
    <s v="CrystalClear Hyaluronic Boost 30ml"/>
    <x v="1"/>
    <n v="150"/>
    <n v="19.100000000000001"/>
    <n v="2865"/>
    <n v="6.6"/>
    <n v="990"/>
    <n v="12.500000000000002"/>
    <n v="1875"/>
    <n v="0.65445026178010468"/>
    <s v="C0152"/>
    <s v="Tamsin Harper"/>
    <s v="William Jenkins"/>
    <x v="3"/>
    <x v="6"/>
    <s v="Tallahassee"/>
    <x v="2"/>
    <x v="2"/>
    <x v="0"/>
    <n v="5"/>
    <x v="0"/>
  </r>
  <r>
    <x v="525"/>
    <n v="70022"/>
    <x v="37"/>
    <x v="37"/>
    <s v="SunGuard Shield SPF 50+ 100ml"/>
    <x v="3"/>
    <n v="450"/>
    <n v="24.75"/>
    <n v="11137.5"/>
    <n v="7.75"/>
    <n v="3487.5"/>
    <n v="17"/>
    <n v="7650"/>
    <n v="0.68686868686868685"/>
    <s v="C0071"/>
    <s v="Cressida Steele"/>
    <s v="Matthew Walker"/>
    <x v="1"/>
    <x v="40"/>
    <s v="Nashville"/>
    <x v="2"/>
    <x v="2"/>
    <x v="0"/>
    <n v="5"/>
    <x v="0"/>
  </r>
  <r>
    <x v="525"/>
    <n v="70023"/>
    <x v="34"/>
    <x v="34"/>
    <s v="HydraBloom Hydrating Moisturizer 30ml"/>
    <x v="0"/>
    <n v="150"/>
    <n v="8.1"/>
    <n v="1215"/>
    <n v="3.3"/>
    <n v="495"/>
    <n v="4.8"/>
    <n v="720"/>
    <n v="0.59259259259259256"/>
    <s v="C0145"/>
    <s v="AuroraFresh Cosmetics"/>
    <s v="Mia Hughes"/>
    <x v="2"/>
    <x v="13"/>
    <s v="Irvine"/>
    <x v="0"/>
    <x v="2"/>
    <x v="0"/>
    <n v="5"/>
    <x v="0"/>
  </r>
  <r>
    <x v="525"/>
    <n v="70024"/>
    <x v="58"/>
    <x v="58"/>
    <s v="ElixirMelt Makeup Remover Oil  150ml"/>
    <x v="6"/>
    <n v="100"/>
    <n v="10.45"/>
    <n v="1045"/>
    <n v="5.2"/>
    <n v="520"/>
    <n v="5.2499999999999991"/>
    <n v="525"/>
    <n v="0.50239234449760761"/>
    <s v="C0033"/>
    <s v="ZenithGrove Solutions"/>
    <s v="Ava Franklin"/>
    <x v="1"/>
    <x v="26"/>
    <s v="Birmingham"/>
    <x v="2"/>
    <x v="2"/>
    <x v="0"/>
    <n v="5"/>
    <x v="0"/>
  </r>
  <r>
    <x v="525"/>
    <n v="70025"/>
    <x v="40"/>
    <x v="40"/>
    <s v="CalmBliss Soothing Toner 150ml"/>
    <x v="4"/>
    <n v="250"/>
    <n v="19.25"/>
    <n v="4812.5"/>
    <n v="6.55"/>
    <n v="1637.5"/>
    <n v="12.7"/>
    <n v="3175"/>
    <n v="0.65974025974025974"/>
    <s v="C0119"/>
    <s v="RadiantNectar Cosmetix"/>
    <s v="Andrew Parker"/>
    <x v="3"/>
    <x v="48"/>
    <s v="Manchester"/>
    <x v="1"/>
    <x v="2"/>
    <x v="0"/>
    <n v="5"/>
    <x v="0"/>
  </r>
  <r>
    <x v="525"/>
    <n v="70026"/>
    <x v="43"/>
    <x v="43"/>
    <s v="PureFoam Renewing Cleanser 50ml"/>
    <x v="2"/>
    <n v="50"/>
    <n v="7"/>
    <n v="350"/>
    <n v="2.8"/>
    <n v="140"/>
    <n v="4.2"/>
    <n v="210"/>
    <n v="0.6"/>
    <s v="C0058"/>
    <s v="Octavia Tate"/>
    <s v="Andrew Parker"/>
    <x v="3"/>
    <x v="36"/>
    <s v="Burlington"/>
    <x v="1"/>
    <x v="2"/>
    <x v="0"/>
    <n v="5"/>
    <x v="0"/>
  </r>
  <r>
    <x v="525"/>
    <n v="70027"/>
    <x v="14"/>
    <x v="14"/>
    <s v="DewDrop Hydration Sheet Mask"/>
    <x v="5"/>
    <n v="150"/>
    <n v="17.350000000000001"/>
    <n v="2602.5"/>
    <n v="7.45"/>
    <n v="1117.5"/>
    <n v="9.9000000000000021"/>
    <n v="1485"/>
    <n v="0.57060518731988474"/>
    <s v="C0134"/>
    <s v="EtherealHarbor Skincare"/>
    <s v="Victoria Reed"/>
    <x v="2"/>
    <x v="24"/>
    <s v="Spokane"/>
    <x v="0"/>
    <x v="2"/>
    <x v="0"/>
    <n v="5"/>
    <x v="0"/>
  </r>
  <r>
    <x v="525"/>
    <n v="70028"/>
    <x v="4"/>
    <x v="4"/>
    <s v="HydraBloom Hydrating Moisturizer 50ml"/>
    <x v="0"/>
    <n v="200"/>
    <n v="14.95"/>
    <n v="2990"/>
    <n v="4.45"/>
    <n v="890"/>
    <n v="10.5"/>
    <n v="2100"/>
    <n v="0.7023411371237458"/>
    <s v="C0095"/>
    <s v="OpalBlossom Beauty"/>
    <s v="Jessica Foster"/>
    <x v="2"/>
    <x v="20"/>
    <s v="Seward"/>
    <x v="0"/>
    <x v="2"/>
    <x v="0"/>
    <n v="5"/>
    <x v="0"/>
  </r>
  <r>
    <x v="525"/>
    <n v="70029"/>
    <x v="43"/>
    <x v="43"/>
    <s v="PureFoam Renewing Cleanser 50ml"/>
    <x v="2"/>
    <n v="200"/>
    <n v="7"/>
    <n v="1400"/>
    <n v="2.8"/>
    <n v="560"/>
    <n v="4.2"/>
    <n v="840"/>
    <n v="0.6"/>
    <s v="C0167"/>
    <s v="Atticus Mercer"/>
    <s v="Ashley Turner"/>
    <x v="2"/>
    <x v="13"/>
    <s v="Anaheim"/>
    <x v="0"/>
    <x v="2"/>
    <x v="0"/>
    <n v="5"/>
    <x v="0"/>
  </r>
  <r>
    <x v="525"/>
    <n v="70030"/>
    <x v="51"/>
    <x v="51"/>
    <s v="SunGuard Shield SPF 50+ 30ml"/>
    <x v="3"/>
    <n v="100"/>
    <n v="9.9"/>
    <n v="990"/>
    <n v="3.3"/>
    <n v="330"/>
    <n v="6.6000000000000005"/>
    <n v="660"/>
    <n v="0.66666666666666663"/>
    <s v="C0026"/>
    <s v="Golden Aura Creations"/>
    <s v="Samuel Moore"/>
    <x v="0"/>
    <x v="0"/>
    <s v="Albuquerque"/>
    <x v="0"/>
    <x v="2"/>
    <x v="0"/>
    <n v="5"/>
    <x v="0"/>
  </r>
  <r>
    <x v="526"/>
    <n v="70031"/>
    <x v="39"/>
    <x v="39"/>
    <s v="SunGuard Shield SPF 50+ 50ml"/>
    <x v="3"/>
    <n v="500"/>
    <n v="14.45"/>
    <n v="7225"/>
    <n v="4.45"/>
    <n v="2225"/>
    <n v="10"/>
    <n v="5000"/>
    <n v="0.69204152249134943"/>
    <s v="C0103"/>
    <s v="ThunderSphere Corp."/>
    <s v="Ashley Turner"/>
    <x v="2"/>
    <x v="13"/>
    <s v="Riverside"/>
    <x v="0"/>
    <x v="2"/>
    <x v="0"/>
    <n v="6"/>
    <x v="0"/>
  </r>
  <r>
    <x v="526"/>
    <n v="70032"/>
    <x v="8"/>
    <x v="8"/>
    <s v="CrystalClear Hyaluronic Boost 30ml"/>
    <x v="1"/>
    <n v="300"/>
    <n v="19.100000000000001"/>
    <n v="5730"/>
    <n v="6.6"/>
    <n v="1980"/>
    <n v="12.500000000000002"/>
    <n v="3750"/>
    <n v="0.65445026178010468"/>
    <s v="C0043"/>
    <s v="LuminousHue Cosmetix"/>
    <s v="Mia Hughes"/>
    <x v="2"/>
    <x v="13"/>
    <s v="Sacramento"/>
    <x v="0"/>
    <x v="2"/>
    <x v="0"/>
    <n v="6"/>
    <x v="0"/>
  </r>
  <r>
    <x v="526"/>
    <n v="70033"/>
    <x v="10"/>
    <x v="10"/>
    <s v="LuminousGlow Tinted Sunscreen 50ml"/>
    <x v="3"/>
    <n v="350"/>
    <n v="16.95"/>
    <n v="5932.5"/>
    <n v="5.2"/>
    <n v="1820"/>
    <n v="11.75"/>
    <n v="4112.5"/>
    <n v="0.69321533923303835"/>
    <s v="C0112"/>
    <s v="Zara Winters"/>
    <s v="Olivia Harrison"/>
    <x v="3"/>
    <x v="14"/>
    <s v="Norfolk"/>
    <x v="2"/>
    <x v="2"/>
    <x v="0"/>
    <n v="6"/>
    <x v="0"/>
  </r>
  <r>
    <x v="526"/>
    <n v="70034"/>
    <x v="4"/>
    <x v="4"/>
    <s v="HydraBloom Hydrating Moisturizer 50ml"/>
    <x v="0"/>
    <n v="250"/>
    <n v="14.95"/>
    <n v="3737.5"/>
    <n v="4.45"/>
    <n v="1112.5"/>
    <n v="10.5"/>
    <n v="2625"/>
    <n v="0.7023411371237458"/>
    <s v="C0006"/>
    <s v="Maeve Kingsley"/>
    <s v="Christopher Green"/>
    <x v="0"/>
    <x v="21"/>
    <s v="Las Vegas"/>
    <x v="0"/>
    <x v="2"/>
    <x v="0"/>
    <n v="6"/>
    <x v="0"/>
  </r>
  <r>
    <x v="526"/>
    <n v="70035"/>
    <x v="1"/>
    <x v="1"/>
    <s v="VitaGlow Brightening Serum 30ml"/>
    <x v="1"/>
    <n v="50"/>
    <n v="22.1"/>
    <n v="1105"/>
    <n v="7.6"/>
    <n v="380"/>
    <n v="14.500000000000002"/>
    <n v="725"/>
    <n v="0.65610859728506787"/>
    <s v="C0188"/>
    <s v="BlueCrest Technologies"/>
    <s v="William Jenkins"/>
    <x v="3"/>
    <x v="6"/>
    <s v="Tallahassee"/>
    <x v="2"/>
    <x v="2"/>
    <x v="0"/>
    <n v="6"/>
    <x v="0"/>
  </r>
  <r>
    <x v="526"/>
    <n v="70036"/>
    <x v="8"/>
    <x v="8"/>
    <s v="CrystalClear Hyaluronic Boost 30ml"/>
    <x v="1"/>
    <n v="200"/>
    <n v="19.100000000000001"/>
    <n v="3820.0000000000005"/>
    <n v="6.6"/>
    <n v="1320"/>
    <n v="12.500000000000002"/>
    <n v="2500.0000000000005"/>
    <n v="0.65445026178010479"/>
    <s v="C0079"/>
    <s v="FusionDynamo Group"/>
    <s v="Rachel Owens"/>
    <x v="4"/>
    <x v="16"/>
    <s v="Peoria"/>
    <x v="3"/>
    <x v="2"/>
    <x v="0"/>
    <n v="6"/>
    <x v="0"/>
  </r>
  <r>
    <x v="526"/>
    <n v="70037"/>
    <x v="23"/>
    <x v="23"/>
    <s v="RadiantGlow Gel Cleanser 50ml"/>
    <x v="2"/>
    <n v="250"/>
    <n v="4.7"/>
    <n v="1175"/>
    <n v="2.2999999999999998"/>
    <n v="575"/>
    <n v="2.4000000000000004"/>
    <n v="600"/>
    <n v="0.51063829787234039"/>
    <s v="C0038"/>
    <s v="StarryGrace Luxe Skincare"/>
    <s v="Olivia Harrison"/>
    <x v="3"/>
    <x v="7"/>
    <s v="Baltimore"/>
    <x v="2"/>
    <x v="2"/>
    <x v="0"/>
    <n v="6"/>
    <x v="0"/>
  </r>
  <r>
    <x v="526"/>
    <n v="70038"/>
    <x v="37"/>
    <x v="37"/>
    <s v="SunGuard Shield SPF 50+ 100ml"/>
    <x v="3"/>
    <n v="50"/>
    <n v="24.75"/>
    <n v="1237.5"/>
    <n v="7.75"/>
    <n v="387.5"/>
    <n v="17"/>
    <n v="850"/>
    <n v="0.68686868686868685"/>
    <s v="C0128"/>
    <s v="SolarFlare Ventures"/>
    <s v="Matthew Walker"/>
    <x v="1"/>
    <x v="23"/>
    <s v="Augusta"/>
    <x v="2"/>
    <x v="2"/>
    <x v="0"/>
    <n v="6"/>
    <x v="0"/>
  </r>
  <r>
    <x v="526"/>
    <n v="70039"/>
    <x v="4"/>
    <x v="4"/>
    <s v="HydraBloom Hydrating Moisturizer 50ml"/>
    <x v="0"/>
    <n v="50"/>
    <n v="14.95"/>
    <n v="747.5"/>
    <n v="4.45"/>
    <n v="222.5"/>
    <n v="10.5"/>
    <n v="525"/>
    <n v="0.7023411371237458"/>
    <s v="C0013"/>
    <s v="Seraphina Sinclair"/>
    <s v="Jessica Foster"/>
    <x v="2"/>
    <x v="20"/>
    <s v="Wasilla"/>
    <x v="0"/>
    <x v="2"/>
    <x v="0"/>
    <n v="6"/>
    <x v="0"/>
  </r>
  <r>
    <x v="527"/>
    <n v="70040"/>
    <x v="47"/>
    <x v="47"/>
    <s v="AgelessAura Anti-Aging Moisturizer 100ml"/>
    <x v="0"/>
    <n v="100"/>
    <n v="32.75"/>
    <n v="3275"/>
    <n v="11.25"/>
    <n v="1125"/>
    <n v="21.5"/>
    <n v="2150"/>
    <n v="0.65648854961832059"/>
    <s v="C0178"/>
    <s v="InfinitiNova Creations"/>
    <s v="James Edwards"/>
    <x v="3"/>
    <x v="37"/>
    <s v="Jersey City"/>
    <x v="1"/>
    <x v="2"/>
    <x v="0"/>
    <n v="7"/>
    <x v="0"/>
  </r>
  <r>
    <x v="527"/>
    <n v="70041"/>
    <x v="52"/>
    <x v="52"/>
    <s v="CalmBliss Soothing Toner 100ml"/>
    <x v="4"/>
    <n v="200"/>
    <n v="13"/>
    <n v="2600"/>
    <n v="4.7"/>
    <n v="940"/>
    <n v="8.3000000000000007"/>
    <n v="1660"/>
    <n v="0.63846153846153841"/>
    <s v="C0062"/>
    <s v="Nikolai Hayes"/>
    <s v="Benjamin Ingram"/>
    <x v="0"/>
    <x v="38"/>
    <s v="Billings"/>
    <x v="0"/>
    <x v="2"/>
    <x v="0"/>
    <n v="7"/>
    <x v="0"/>
  </r>
  <r>
    <x v="527"/>
    <n v="70042"/>
    <x v="5"/>
    <x v="5"/>
    <s v="ClearSkies UV Defense SPF 30 50ml"/>
    <x v="3"/>
    <n v="50"/>
    <n v="18.95"/>
    <n v="947.5"/>
    <n v="6.55"/>
    <n v="327.5"/>
    <n v="12.399999999999999"/>
    <n v="620"/>
    <n v="0.65435356200527706"/>
    <s v="C0106"/>
    <s v="StarryRadiance Cosmetix"/>
    <s v="Lauren King"/>
    <x v="4"/>
    <x v="18"/>
    <s v="Iowa City"/>
    <x v="3"/>
    <x v="2"/>
    <x v="0"/>
    <n v="7"/>
    <x v="0"/>
  </r>
  <r>
    <x v="527"/>
    <n v="70043"/>
    <x v="37"/>
    <x v="37"/>
    <s v="SunGuard Shield SPF 50+ 100ml"/>
    <x v="3"/>
    <n v="100"/>
    <n v="24.75"/>
    <n v="2475"/>
    <n v="7.75"/>
    <n v="775"/>
    <n v="17"/>
    <n v="1700"/>
    <n v="0.68686868686868685"/>
    <s v="C0030"/>
    <s v="BlossomRadiance Essentials"/>
    <s v="Michael Evans"/>
    <x v="1"/>
    <x v="10"/>
    <s v="San Antonio"/>
    <x v="2"/>
    <x v="2"/>
    <x v="0"/>
    <n v="7"/>
    <x v="0"/>
  </r>
  <r>
    <x v="527"/>
    <n v="70044"/>
    <x v="1"/>
    <x v="1"/>
    <s v="VitaGlow Brightening Serum 30ml"/>
    <x v="1"/>
    <n v="250"/>
    <n v="22.1"/>
    <n v="5525"/>
    <n v="7.6"/>
    <n v="1900"/>
    <n v="14.500000000000002"/>
    <n v="3625"/>
    <n v="0.65610859728506787"/>
    <s v="C0171"/>
    <s v="RadiantPearl Beauty"/>
    <s v="Mia Hughes"/>
    <x v="2"/>
    <x v="13"/>
    <s v="Bakersfield"/>
    <x v="0"/>
    <x v="2"/>
    <x v="0"/>
    <n v="7"/>
    <x v="0"/>
  </r>
  <r>
    <x v="527"/>
    <n v="70045"/>
    <x v="2"/>
    <x v="2"/>
    <s v="TimelessElixir Anti-Wrinkle Serum 30m"/>
    <x v="1"/>
    <n v="150"/>
    <n v="25.3"/>
    <n v="3795"/>
    <n v="9.4"/>
    <n v="1410"/>
    <n v="15.9"/>
    <n v="2385"/>
    <n v="0.62845849802371545"/>
    <s v="C0086"/>
    <s v="SparklingNova Corp."/>
    <s v="Jennifer Adams"/>
    <x v="1"/>
    <x v="10"/>
    <s v="Amarillo"/>
    <x v="2"/>
    <x v="2"/>
    <x v="0"/>
    <n v="7"/>
    <x v="0"/>
  </r>
  <r>
    <x v="527"/>
    <n v="70046"/>
    <x v="11"/>
    <x v="11"/>
    <s v="ClearSkies UV Defense SPF 30 100ml"/>
    <x v="3"/>
    <n v="200"/>
    <n v="32.549999999999997"/>
    <n v="6509.9999999999991"/>
    <n v="11.25"/>
    <n v="2250"/>
    <n v="21.299999999999997"/>
    <n v="4259.9999999999991"/>
    <n v="0.65437788018433174"/>
    <s v="C0042"/>
    <s v="Jasper Monroe"/>
    <s v="Nicholas Coleman"/>
    <x v="4"/>
    <x v="27"/>
    <s v="Detroit"/>
    <x v="3"/>
    <x v="2"/>
    <x v="0"/>
    <n v="7"/>
    <x v="0"/>
  </r>
  <r>
    <x v="527"/>
    <n v="70047"/>
    <x v="52"/>
    <x v="52"/>
    <s v="CalmBliss Soothing Toner 100ml"/>
    <x v="4"/>
    <n v="50"/>
    <n v="13"/>
    <n v="650"/>
    <n v="4.7"/>
    <n v="235"/>
    <n v="8.3000000000000007"/>
    <n v="415"/>
    <n v="0.63846153846153841"/>
    <s v="C0155"/>
    <s v="RosyPearl Creations"/>
    <s v="Benjamin Ingram"/>
    <x v="0"/>
    <x v="22"/>
    <s v="Twin Falls"/>
    <x v="0"/>
    <x v="2"/>
    <x v="0"/>
    <n v="7"/>
    <x v="0"/>
  </r>
  <r>
    <x v="527"/>
    <n v="70048"/>
    <x v="4"/>
    <x v="4"/>
    <s v="HydraBloom Hydrating Moisturizer 50ml"/>
    <x v="0"/>
    <n v="50"/>
    <n v="14.95"/>
    <n v="747.5"/>
    <n v="4.45"/>
    <n v="222.5"/>
    <n v="10.5"/>
    <n v="525"/>
    <n v="0.7023411371237458"/>
    <s v="C0014"/>
    <s v="Stellar Dynamo Corp."/>
    <s v="Olivia Harrison"/>
    <x v="3"/>
    <x v="14"/>
    <s v="Richmond"/>
    <x v="2"/>
    <x v="2"/>
    <x v="0"/>
    <n v="7"/>
    <x v="0"/>
  </r>
  <r>
    <x v="527"/>
    <n v="70049"/>
    <x v="4"/>
    <x v="4"/>
    <s v="HydraBloom Hydrating Moisturizer 50ml"/>
    <x v="0"/>
    <n v="50"/>
    <n v="14.95"/>
    <n v="747.5"/>
    <n v="4.45"/>
    <n v="222.5"/>
    <n v="10.5"/>
    <n v="525"/>
    <n v="0.7023411371237458"/>
    <s v="C0098"/>
    <s v="Persephone Harper"/>
    <s v="Benjamin Lawson"/>
    <x v="1"/>
    <x v="8"/>
    <s v="Springfield"/>
    <x v="3"/>
    <x v="2"/>
    <x v="0"/>
    <n v="7"/>
    <x v="0"/>
  </r>
  <r>
    <x v="527"/>
    <n v="70050"/>
    <x v="10"/>
    <x v="10"/>
    <s v="LuminousGlow Tinted Sunscreen 50ml"/>
    <x v="3"/>
    <n v="200"/>
    <n v="16.95"/>
    <n v="3390"/>
    <n v="5.2"/>
    <n v="1040"/>
    <n v="11.75"/>
    <n v="2350"/>
    <n v="0.69321533923303835"/>
    <s v="C0051"/>
    <s v="InfinitiCraft Corp."/>
    <s v="William Jenkins"/>
    <x v="3"/>
    <x v="6"/>
    <s v="Tampa"/>
    <x v="2"/>
    <x v="2"/>
    <x v="0"/>
    <n v="7"/>
    <x v="0"/>
  </r>
  <r>
    <x v="528"/>
    <n v="70051"/>
    <x v="19"/>
    <x v="19"/>
    <s v="ClearSkies UV Defense SPF 30 30ml"/>
    <x v="3"/>
    <n v="450"/>
    <n v="11.299999999999999"/>
    <n v="5084.9999999999991"/>
    <n v="4.7"/>
    <n v="2115"/>
    <n v="6.5999999999999988"/>
    <n v="2969.9999999999991"/>
    <n v="0.5840707964601769"/>
    <s v="C0122"/>
    <s v="FusionPulse Group"/>
    <s v="Michael Evans"/>
    <x v="1"/>
    <x v="10"/>
    <s v="McAllen"/>
    <x v="2"/>
    <x v="2"/>
    <x v="0"/>
    <n v="10"/>
    <x v="1"/>
  </r>
  <r>
    <x v="528"/>
    <n v="70052"/>
    <x v="8"/>
    <x v="8"/>
    <s v="CrystalClear Hyaluronic Boost 30ml"/>
    <x v="1"/>
    <n v="150"/>
    <n v="19.100000000000001"/>
    <n v="2865"/>
    <n v="6.6"/>
    <n v="990"/>
    <n v="12.500000000000002"/>
    <n v="1875"/>
    <n v="0.65445026178010468"/>
    <s v="C0029"/>
    <s v="OpulentSilk Beauty"/>
    <s v="Samantha Mitchell"/>
    <x v="4"/>
    <x v="15"/>
    <s v="Louisville"/>
    <x v="2"/>
    <x v="2"/>
    <x v="0"/>
    <n v="10"/>
    <x v="1"/>
  </r>
  <r>
    <x v="528"/>
    <n v="70053"/>
    <x v="8"/>
    <x v="8"/>
    <s v="CrystalClear Hyaluronic Boost 30ml"/>
    <x v="1"/>
    <n v="50"/>
    <n v="19.100000000000001"/>
    <n v="955.00000000000011"/>
    <n v="6.6"/>
    <n v="330"/>
    <n v="12.500000000000002"/>
    <n v="625.00000000000011"/>
    <n v="0.65445026178010479"/>
    <s v="C0138"/>
    <s v="Leopold Caldwell"/>
    <s v="James Edwards"/>
    <x v="3"/>
    <x v="37"/>
    <s v="Jersey City"/>
    <x v="1"/>
    <x v="2"/>
    <x v="0"/>
    <n v="10"/>
    <x v="1"/>
  </r>
  <r>
    <x v="528"/>
    <n v="70054"/>
    <x v="21"/>
    <x v="21"/>
    <s v="RadiantGlow Gel Cleanser 100ml"/>
    <x v="2"/>
    <n v="150"/>
    <n v="12.25"/>
    <n v="1837.5"/>
    <n v="4.45"/>
    <n v="667.5"/>
    <n v="7.8"/>
    <n v="1170"/>
    <n v="0.63673469387755099"/>
    <s v="C0073"/>
    <s v="Atlas Kingsley"/>
    <s v="David Carter"/>
    <x v="1"/>
    <x v="2"/>
    <s v="Rochester"/>
    <x v="1"/>
    <x v="2"/>
    <x v="0"/>
    <n v="10"/>
    <x v="1"/>
  </r>
  <r>
    <x v="528"/>
    <n v="70055"/>
    <x v="14"/>
    <x v="14"/>
    <s v="DewDrop Hydration Sheet Mask"/>
    <x v="5"/>
    <n v="200"/>
    <n v="17.350000000000001"/>
    <n v="3470.0000000000005"/>
    <n v="7.45"/>
    <n v="1490"/>
    <n v="9.9000000000000021"/>
    <n v="1980.0000000000005"/>
    <n v="0.57060518731988474"/>
    <s v="C0019"/>
    <s v="Delilah Prescott"/>
    <s v="Benjamin Lawson"/>
    <x v="1"/>
    <x v="25"/>
    <s v="Kansas City"/>
    <x v="3"/>
    <x v="2"/>
    <x v="0"/>
    <n v="10"/>
    <x v="1"/>
  </r>
  <r>
    <x v="528"/>
    <n v="70056"/>
    <x v="2"/>
    <x v="2"/>
    <s v="TimelessElixir Anti-Wrinkle Serum 30m"/>
    <x v="1"/>
    <n v="200"/>
    <n v="25.3"/>
    <n v="5060"/>
    <n v="9.4"/>
    <n v="1880"/>
    <n v="15.9"/>
    <n v="3180"/>
    <n v="0.62845849802371545"/>
    <s v="C0129"/>
    <s v="CrystalCraft Corp."/>
    <s v="James Edwards"/>
    <x v="3"/>
    <x v="43"/>
    <s v="Pittsburgh"/>
    <x v="1"/>
    <x v="2"/>
    <x v="0"/>
    <n v="10"/>
    <x v="1"/>
  </r>
  <r>
    <x v="528"/>
    <n v="70057"/>
    <x v="38"/>
    <x v="38"/>
    <s v="CrystalGlow Gentle Exfoliator 100ml"/>
    <x v="7"/>
    <n v="100"/>
    <n v="19.95"/>
    <n v="1995"/>
    <n v="7.45"/>
    <n v="745"/>
    <n v="12.5"/>
    <n v="1250"/>
    <n v="0.62656641604010022"/>
    <s v="C0064"/>
    <s v="DiamondElegance Beauty"/>
    <s v="Jessica Foster"/>
    <x v="2"/>
    <x v="20"/>
    <s v="Kodiak"/>
    <x v="0"/>
    <x v="2"/>
    <x v="0"/>
    <n v="10"/>
    <x v="1"/>
  </r>
  <r>
    <x v="528"/>
    <n v="70058"/>
    <x v="8"/>
    <x v="8"/>
    <s v="CrystalClear Hyaluronic Boost 30ml"/>
    <x v="1"/>
    <n v="150"/>
    <n v="19.100000000000001"/>
    <n v="2865"/>
    <n v="6.6"/>
    <n v="990"/>
    <n v="12.500000000000002"/>
    <n v="1875"/>
    <n v="0.65445026178010468"/>
    <s v="C0143"/>
    <s v="PureAura Cosmetix"/>
    <s v="Michael Evans"/>
    <x v="1"/>
    <x v="10"/>
    <s v="Plano"/>
    <x v="2"/>
    <x v="2"/>
    <x v="0"/>
    <n v="10"/>
    <x v="1"/>
  </r>
  <r>
    <x v="528"/>
    <n v="70059"/>
    <x v="56"/>
    <x v="56"/>
    <s v="PureDerm Micro-Exfoliating Gel 100ml"/>
    <x v="7"/>
    <n v="250"/>
    <n v="24.349999999999998"/>
    <n v="6087.4999999999991"/>
    <n v="9.5500000000000007"/>
    <n v="2387.5"/>
    <n v="14.799999999999997"/>
    <n v="3699.9999999999991"/>
    <n v="0.60780287474332639"/>
    <s v="C0038"/>
    <s v="StarryGrace Luxe Skincare"/>
    <s v="Olivia Harrison"/>
    <x v="3"/>
    <x v="7"/>
    <s v="Baltimore"/>
    <x v="2"/>
    <x v="2"/>
    <x v="0"/>
    <n v="10"/>
    <x v="1"/>
  </r>
  <r>
    <x v="528"/>
    <n v="70060"/>
    <x v="17"/>
    <x v="17"/>
    <s v="LuminousGlow Tinted Sunscreen 30ml"/>
    <x v="3"/>
    <n v="50"/>
    <n v="9.6000000000000014"/>
    <n v="480.00000000000006"/>
    <n v="3.8"/>
    <n v="190"/>
    <n v="5.8000000000000016"/>
    <n v="290.00000000000006"/>
    <n v="0.60416666666666674"/>
    <s v="C0113"/>
    <s v="Evander Quinn"/>
    <s v="Andrew Parker"/>
    <x v="3"/>
    <x v="47"/>
    <s v="New Haven"/>
    <x v="1"/>
    <x v="2"/>
    <x v="0"/>
    <n v="10"/>
    <x v="1"/>
  </r>
  <r>
    <x v="529"/>
    <n v="70061"/>
    <x v="21"/>
    <x v="21"/>
    <s v="RadiantGlow Gel Cleanser 100ml"/>
    <x v="2"/>
    <n v="200"/>
    <n v="12.25"/>
    <n v="2450"/>
    <n v="4.45"/>
    <n v="890"/>
    <n v="7.8"/>
    <n v="1560"/>
    <n v="0.63673469387755099"/>
    <s v="C0045"/>
    <s v="AuroraBlossom Essentials"/>
    <s v="Ashley Turner"/>
    <x v="2"/>
    <x v="13"/>
    <s v="Fresno"/>
    <x v="0"/>
    <x v="2"/>
    <x v="0"/>
    <n v="11"/>
    <x v="1"/>
  </r>
  <r>
    <x v="529"/>
    <n v="70062"/>
    <x v="50"/>
    <x v="50"/>
    <s v="SilkSkin Lightweight Moisture Veil 50ml"/>
    <x v="0"/>
    <n v="50"/>
    <n v="16.349999999999998"/>
    <n v="817.49999999999989"/>
    <n v="5.2"/>
    <n v="260"/>
    <n v="11.149999999999999"/>
    <n v="557.49999999999989"/>
    <n v="0.68195718654434245"/>
    <s v="C0089"/>
    <s v="TerraFusion Group"/>
    <s v="Andrew Parker"/>
    <x v="3"/>
    <x v="36"/>
    <s v="Montpelier"/>
    <x v="1"/>
    <x v="2"/>
    <x v="0"/>
    <n v="11"/>
    <x v="1"/>
  </r>
  <r>
    <x v="529"/>
    <n v="70063"/>
    <x v="21"/>
    <x v="21"/>
    <s v="RadiantGlow Gel Cleanser 100ml"/>
    <x v="2"/>
    <n v="200"/>
    <n v="12.25"/>
    <n v="2450"/>
    <n v="4.45"/>
    <n v="890"/>
    <n v="7.8"/>
    <n v="1560"/>
    <n v="0.63673469387755099"/>
    <s v="C0068"/>
    <s v="IvoryRadiance Cosmetix"/>
    <s v="Olivia Harrison"/>
    <x v="3"/>
    <x v="7"/>
    <s v="Annapolis"/>
    <x v="2"/>
    <x v="2"/>
    <x v="0"/>
    <n v="11"/>
    <x v="1"/>
  </r>
  <r>
    <x v="529"/>
    <n v="70064"/>
    <x v="14"/>
    <x v="14"/>
    <s v="DewDrop Hydration Sheet Mask"/>
    <x v="5"/>
    <n v="200"/>
    <n v="17.350000000000001"/>
    <n v="3470.0000000000005"/>
    <n v="7.45"/>
    <n v="1490"/>
    <n v="9.9000000000000021"/>
    <n v="1980.0000000000005"/>
    <n v="0.57060518731988474"/>
    <s v="C0034"/>
    <s v="Cassian Winters"/>
    <s v="David Carter"/>
    <x v="1"/>
    <x v="2"/>
    <s v="Albany"/>
    <x v="1"/>
    <x v="2"/>
    <x v="0"/>
    <n v="11"/>
    <x v="1"/>
  </r>
  <r>
    <x v="529"/>
    <n v="70065"/>
    <x v="42"/>
    <x v="42"/>
    <s v="AquaFresh Hydrating Toner 200ml"/>
    <x v="4"/>
    <n v="150"/>
    <n v="19.600000000000001"/>
    <n v="2940"/>
    <n v="6.6"/>
    <n v="990"/>
    <n v="13.000000000000002"/>
    <n v="1950"/>
    <n v="0.66326530612244894"/>
    <s v="C0180"/>
    <s v="CelestialGrace Creations"/>
    <s v="Benjamin Lawson"/>
    <x v="1"/>
    <x v="8"/>
    <s v="Springfield"/>
    <x v="3"/>
    <x v="2"/>
    <x v="0"/>
    <n v="11"/>
    <x v="1"/>
  </r>
  <r>
    <x v="529"/>
    <n v="70066"/>
    <x v="11"/>
    <x v="11"/>
    <s v="ClearSkies UV Defense SPF 30 100ml"/>
    <x v="3"/>
    <n v="200"/>
    <n v="32.549999999999997"/>
    <n v="6509.9999999999991"/>
    <n v="11.25"/>
    <n v="2250"/>
    <n v="21.299999999999997"/>
    <n v="4259.9999999999991"/>
    <n v="0.65437788018433174"/>
    <s v="C0011"/>
    <s v="Celestial Silk Luxe Skincare"/>
    <s v="Joseph Simmons"/>
    <x v="4"/>
    <x v="19"/>
    <s v="Minneapolis"/>
    <x v="3"/>
    <x v="2"/>
    <x v="0"/>
    <n v="11"/>
    <x v="1"/>
  </r>
  <r>
    <x v="529"/>
    <n v="70067"/>
    <x v="2"/>
    <x v="2"/>
    <s v="TimelessElixir Anti-Wrinkle Serum 30m"/>
    <x v="1"/>
    <n v="100"/>
    <n v="25.3"/>
    <n v="2530"/>
    <n v="9.4"/>
    <n v="940"/>
    <n v="15.9"/>
    <n v="1590"/>
    <n v="0.62845849802371545"/>
    <s v="C0172"/>
    <s v="DiamondMist Cosmetix"/>
    <s v="Mia Hughes"/>
    <x v="2"/>
    <x v="13"/>
    <s v="Santa Ana"/>
    <x v="0"/>
    <x v="2"/>
    <x v="0"/>
    <n v="11"/>
    <x v="1"/>
  </r>
  <r>
    <x v="529"/>
    <n v="70068"/>
    <x v="52"/>
    <x v="52"/>
    <s v="CalmBliss Soothing Toner 100ml"/>
    <x v="4"/>
    <n v="250"/>
    <n v="13"/>
    <n v="3250"/>
    <n v="4.7"/>
    <n v="1175"/>
    <n v="8.3000000000000007"/>
    <n v="2075"/>
    <n v="0.63846153846153841"/>
    <s v="C0049"/>
    <s v="PinnacleSage Group"/>
    <s v="Ava Franklin"/>
    <x v="1"/>
    <x v="12"/>
    <s v="New Orleans"/>
    <x v="2"/>
    <x v="2"/>
    <x v="0"/>
    <n v="11"/>
    <x v="1"/>
  </r>
  <r>
    <x v="529"/>
    <n v="70069"/>
    <x v="3"/>
    <x v="3"/>
    <s v="RadiantGlow Gel Cleanser 200ml"/>
    <x v="2"/>
    <n v="200"/>
    <n v="20.350000000000001"/>
    <n v="4070.0000000000005"/>
    <n v="7.75"/>
    <n v="1550"/>
    <n v="12.600000000000001"/>
    <n v="2520.0000000000005"/>
    <n v="0.61916461916461918"/>
    <s v="C0098"/>
    <s v="Persephone Harper"/>
    <s v="Benjamin Lawson"/>
    <x v="1"/>
    <x v="8"/>
    <s v="Springfield"/>
    <x v="3"/>
    <x v="2"/>
    <x v="0"/>
    <n v="11"/>
    <x v="1"/>
  </r>
  <r>
    <x v="529"/>
    <n v="70070"/>
    <x v="21"/>
    <x v="21"/>
    <s v="RadiantGlow Gel Cleanser 100ml"/>
    <x v="2"/>
    <n v="200"/>
    <n v="12.25"/>
    <n v="2450"/>
    <n v="4.45"/>
    <n v="890"/>
    <n v="7.8"/>
    <n v="1560"/>
    <n v="0.63673469387755099"/>
    <s v="C0066"/>
    <s v="MoonlitBloom Creations"/>
    <s v="Daniel Nelson"/>
    <x v="0"/>
    <x v="3"/>
    <s v="Gillette"/>
    <x v="0"/>
    <x v="2"/>
    <x v="0"/>
    <n v="11"/>
    <x v="1"/>
  </r>
  <r>
    <x v="530"/>
    <n v="70071"/>
    <x v="8"/>
    <x v="8"/>
    <s v="CrystalClear Hyaluronic Boost 30ml"/>
    <x v="1"/>
    <n v="150"/>
    <n v="19.100000000000001"/>
    <n v="2865"/>
    <n v="6.6"/>
    <n v="990"/>
    <n v="12.500000000000002"/>
    <n v="1875"/>
    <n v="0.65445026178010468"/>
    <s v="C0023"/>
    <s v="Rosy Hue Beauty"/>
    <s v="Benjamin Ingram"/>
    <x v="0"/>
    <x v="22"/>
    <s v="Boise"/>
    <x v="0"/>
    <x v="2"/>
    <x v="0"/>
    <n v="12"/>
    <x v="1"/>
  </r>
  <r>
    <x v="530"/>
    <n v="70072"/>
    <x v="6"/>
    <x v="6"/>
    <s v="CrystalClear Hyaluronic Boost 15ml"/>
    <x v="1"/>
    <n v="300"/>
    <n v="14.75"/>
    <n v="4425"/>
    <n v="5.45"/>
    <n v="1635"/>
    <n v="9.3000000000000007"/>
    <n v="2790"/>
    <n v="0.63050847457627124"/>
    <s v="C0137"/>
    <s v="Octavia Sterling"/>
    <s v="Benjamin Lawson"/>
    <x v="1"/>
    <x v="5"/>
    <s v="Tulsa"/>
    <x v="2"/>
    <x v="2"/>
    <x v="0"/>
    <n v="12"/>
    <x v="1"/>
  </r>
  <r>
    <x v="530"/>
    <n v="70073"/>
    <x v="41"/>
    <x v="41"/>
    <s v="VelvetSkin Renewing Scrub 50ml"/>
    <x v="7"/>
    <n v="200"/>
    <n v="15.649999999999999"/>
    <n v="3129.9999999999995"/>
    <n v="6.2"/>
    <n v="1240"/>
    <n v="9.4499999999999993"/>
    <n v="1889.9999999999995"/>
    <n v="0.60383386581469645"/>
    <s v="C0015"/>
    <s v="Octavia Grey"/>
    <s v="Benjamin Lawson"/>
    <x v="1"/>
    <x v="8"/>
    <s v="St. Louis"/>
    <x v="3"/>
    <x v="2"/>
    <x v="0"/>
    <n v="12"/>
    <x v="1"/>
  </r>
  <r>
    <x v="530"/>
    <n v="70074"/>
    <x v="10"/>
    <x v="10"/>
    <s v="LuminousGlow Tinted Sunscreen 50ml"/>
    <x v="3"/>
    <n v="350"/>
    <n v="16.95"/>
    <n v="5932.5"/>
    <n v="5.2"/>
    <n v="1820"/>
    <n v="11.75"/>
    <n v="4112.5"/>
    <n v="0.69321533923303835"/>
    <s v="C0151"/>
    <s v="ZenithFlare Creations"/>
    <s v="Grace Allen"/>
    <x v="2"/>
    <x v="20"/>
    <s v="Bethel"/>
    <x v="0"/>
    <x v="2"/>
    <x v="0"/>
    <n v="12"/>
    <x v="1"/>
  </r>
  <r>
    <x v="530"/>
    <n v="70075"/>
    <x v="0"/>
    <x v="0"/>
    <s v="HydraBloom Hydrating Moisturizer 100ml"/>
    <x v="0"/>
    <n v="250"/>
    <n v="24.85"/>
    <n v="6212.5"/>
    <n v="7.75"/>
    <n v="1937.5"/>
    <n v="17.100000000000001"/>
    <n v="4275"/>
    <n v="0.68812877263581484"/>
    <s v="C0085"/>
    <s v="VelvetDusk Beauty"/>
    <s v="Samuel Moore"/>
    <x v="0"/>
    <x v="0"/>
    <s v="Taos"/>
    <x v="0"/>
    <x v="2"/>
    <x v="0"/>
    <n v="12"/>
    <x v="1"/>
  </r>
  <r>
    <x v="530"/>
    <n v="70076"/>
    <x v="21"/>
    <x v="21"/>
    <s v="RadiantGlow Gel Cleanser 100ml"/>
    <x v="2"/>
    <n v="250"/>
    <n v="12.25"/>
    <n v="3062.5"/>
    <n v="4.45"/>
    <n v="1112.5"/>
    <n v="7.8"/>
    <n v="1950"/>
    <n v="0.63673469387755099"/>
    <s v="C0040"/>
    <s v="Atticus Quinn"/>
    <s v="Emily Clarke"/>
    <x v="3"/>
    <x v="29"/>
    <s v="Charlotte"/>
    <x v="2"/>
    <x v="2"/>
    <x v="0"/>
    <n v="12"/>
    <x v="1"/>
  </r>
  <r>
    <x v="530"/>
    <n v="70077"/>
    <x v="0"/>
    <x v="0"/>
    <s v="HydraBloom Hydrating Moisturizer 100ml"/>
    <x v="0"/>
    <n v="200"/>
    <n v="24.85"/>
    <n v="4970"/>
    <n v="7.75"/>
    <n v="1550"/>
    <n v="17.100000000000001"/>
    <n v="3420"/>
    <n v="0.68812877263581484"/>
    <s v="C0130"/>
    <s v="BlueSphere Technologies"/>
    <s v="Mia Hughes"/>
    <x v="2"/>
    <x v="13"/>
    <s v="Bakersfield"/>
    <x v="0"/>
    <x v="2"/>
    <x v="0"/>
    <n v="12"/>
    <x v="1"/>
  </r>
  <r>
    <x v="530"/>
    <n v="70078"/>
    <x v="8"/>
    <x v="8"/>
    <s v="CrystalClear Hyaluronic Boost 30ml"/>
    <x v="1"/>
    <n v="50"/>
    <n v="19.100000000000001"/>
    <n v="955.00000000000011"/>
    <n v="6.6"/>
    <n v="330"/>
    <n v="12.500000000000002"/>
    <n v="625.00000000000011"/>
    <n v="0.65445026178010479"/>
    <s v="C0059"/>
    <s v="Eamon Kingsley"/>
    <s v="James Edwards"/>
    <x v="3"/>
    <x v="37"/>
    <s v="Newark"/>
    <x v="1"/>
    <x v="2"/>
    <x v="0"/>
    <n v="12"/>
    <x v="1"/>
  </r>
  <r>
    <x v="530"/>
    <n v="70079"/>
    <x v="10"/>
    <x v="10"/>
    <s v="LuminousGlow Tinted Sunscreen 50ml"/>
    <x v="3"/>
    <n v="200"/>
    <n v="16.95"/>
    <n v="3390"/>
    <n v="5.2"/>
    <n v="1040"/>
    <n v="11.75"/>
    <n v="2350"/>
    <n v="0.69321533923303835"/>
    <s v="C0125"/>
    <s v="OpulentGlow Creations"/>
    <s v="Grace Allen"/>
    <x v="2"/>
    <x v="20"/>
    <s v="Valdez"/>
    <x v="0"/>
    <x v="2"/>
    <x v="0"/>
    <n v="12"/>
    <x v="1"/>
  </r>
  <r>
    <x v="531"/>
    <n v="70080"/>
    <x v="22"/>
    <x v="22"/>
    <s v="PurePurge Micellar Cleansing Water 150ml"/>
    <x v="6"/>
    <n v="150"/>
    <n v="10.050000000000001"/>
    <n v="1507.5"/>
    <n v="4.45"/>
    <n v="667.5"/>
    <n v="5.6000000000000005"/>
    <n v="840"/>
    <n v="0.55721393034825872"/>
    <s v="C0008"/>
    <s v="Serenity Sinclair"/>
    <s v="Ashley Turner"/>
    <x v="2"/>
    <x v="13"/>
    <s v="San Francisco"/>
    <x v="0"/>
    <x v="2"/>
    <x v="0"/>
    <n v="13"/>
    <x v="1"/>
  </r>
  <r>
    <x v="531"/>
    <n v="70081"/>
    <x v="1"/>
    <x v="1"/>
    <s v="VitaGlow Brightening Serum 30ml"/>
    <x v="1"/>
    <n v="100"/>
    <n v="22.1"/>
    <n v="2210"/>
    <n v="7.6"/>
    <n v="760"/>
    <n v="14.500000000000002"/>
    <n v="1450"/>
    <n v="0.65610859728506787"/>
    <s v="C0164"/>
    <s v="Isolde Cassidy"/>
    <s v="Andrew Parker"/>
    <x v="3"/>
    <x v="46"/>
    <s v="Portland"/>
    <x v="1"/>
    <x v="2"/>
    <x v="0"/>
    <n v="13"/>
    <x v="1"/>
  </r>
  <r>
    <x v="531"/>
    <n v="70082"/>
    <x v="26"/>
    <x v="26"/>
    <s v="SilkSkin Lightweight Moisture Veil 100ml"/>
    <x v="0"/>
    <n v="100"/>
    <n v="26.55"/>
    <n v="2655"/>
    <n v="9"/>
    <n v="900"/>
    <n v="17.55"/>
    <n v="1755"/>
    <n v="0.66101694915254239"/>
    <s v="C0093"/>
    <s v="BlossomFlair Skincare"/>
    <s v="Daniel Nelson"/>
    <x v="0"/>
    <x v="3"/>
    <s v="Rock Springs"/>
    <x v="0"/>
    <x v="2"/>
    <x v="0"/>
    <n v="13"/>
    <x v="1"/>
  </r>
  <r>
    <x v="531"/>
    <n v="70083"/>
    <x v="29"/>
    <x v="29"/>
    <s v="VitaGlow Brightening Serum 15ml"/>
    <x v="1"/>
    <n v="250"/>
    <n v="16.25"/>
    <n v="4062.5"/>
    <n v="6.2"/>
    <n v="1550"/>
    <n v="10.050000000000001"/>
    <n v="2512.5"/>
    <n v="0.61846153846153851"/>
    <s v="C0056"/>
    <s v="Imogen West"/>
    <s v="Ava Franklin"/>
    <x v="1"/>
    <x v="33"/>
    <s v="Little Rock"/>
    <x v="2"/>
    <x v="2"/>
    <x v="0"/>
    <n v="13"/>
    <x v="1"/>
  </r>
  <r>
    <x v="531"/>
    <n v="70084"/>
    <x v="5"/>
    <x v="5"/>
    <s v="ClearSkies UV Defense SPF 30 50ml"/>
    <x v="3"/>
    <n v="500"/>
    <n v="18.95"/>
    <n v="9475"/>
    <n v="6.55"/>
    <n v="3275"/>
    <n v="12.399999999999999"/>
    <n v="6200"/>
    <n v="0.65435356200527706"/>
    <s v="C0102"/>
    <s v="ZenithHaven Ventures"/>
    <s v="Samantha Mitchell"/>
    <x v="4"/>
    <x v="15"/>
    <s v="Lexington"/>
    <x v="2"/>
    <x v="2"/>
    <x v="0"/>
    <n v="13"/>
    <x v="1"/>
  </r>
  <r>
    <x v="531"/>
    <n v="70085"/>
    <x v="11"/>
    <x v="11"/>
    <s v="ClearSkies UV Defense SPF 30 100ml"/>
    <x v="3"/>
    <n v="250"/>
    <n v="32.549999999999997"/>
    <n v="8137.4999999999991"/>
    <n v="11.25"/>
    <n v="2812.5"/>
    <n v="21.299999999999997"/>
    <n v="5324.9999999999991"/>
    <n v="0.65437788018433174"/>
    <s v="C0074"/>
    <s v="Seraphina Wilde"/>
    <s v="Lauren King"/>
    <x v="4"/>
    <x v="41"/>
    <s v="Lincoln"/>
    <x v="3"/>
    <x v="2"/>
    <x v="0"/>
    <n v="13"/>
    <x v="1"/>
  </r>
  <r>
    <x v="531"/>
    <n v="70086"/>
    <x v="59"/>
    <x v="59"/>
    <s v="PorePurify Exfoliating Tonic 200ml"/>
    <x v="4"/>
    <n v="50"/>
    <n v="21"/>
    <n v="1050"/>
    <n v="7.6"/>
    <n v="380"/>
    <n v="13.4"/>
    <n v="670"/>
    <n v="0.63809523809523805"/>
    <s v="C0022"/>
    <s v="Pinnacle Sphere Corp."/>
    <s v="Victoria Reed"/>
    <x v="2"/>
    <x v="4"/>
    <s v="Portland"/>
    <x v="0"/>
    <x v="2"/>
    <x v="0"/>
    <n v="13"/>
    <x v="1"/>
  </r>
  <r>
    <x v="531"/>
    <n v="70087"/>
    <x v="22"/>
    <x v="22"/>
    <s v="PurePurge Micellar Cleansing Water 150ml"/>
    <x v="6"/>
    <n v="50"/>
    <n v="10.050000000000001"/>
    <n v="502.50000000000006"/>
    <n v="4.45"/>
    <n v="222.5"/>
    <n v="5.6000000000000005"/>
    <n v="280.00000000000006"/>
    <n v="0.55721393034825872"/>
    <s v="C0120"/>
    <s v="RadiantCrest Ventures"/>
    <s v="Ashley Turner"/>
    <x v="2"/>
    <x v="13"/>
    <s v="Anaheim"/>
    <x v="0"/>
    <x v="2"/>
    <x v="0"/>
    <n v="13"/>
    <x v="1"/>
  </r>
  <r>
    <x v="531"/>
    <n v="70088"/>
    <x v="12"/>
    <x v="12"/>
    <s v="PorePurify Exfoliating Tonic 150ml"/>
    <x v="4"/>
    <n v="150"/>
    <n v="15.95"/>
    <n v="2392.5"/>
    <n v="5.2"/>
    <n v="780"/>
    <n v="10.75"/>
    <n v="1612.5"/>
    <n v="0.6739811912225705"/>
    <s v="C0057"/>
    <s v="Phineas Dawson"/>
    <s v="Nicholas Coleman"/>
    <x v="4"/>
    <x v="34"/>
    <s v="Indianapolis"/>
    <x v="3"/>
    <x v="2"/>
    <x v="0"/>
    <n v="13"/>
    <x v="1"/>
  </r>
  <r>
    <x v="532"/>
    <n v="70089"/>
    <x v="13"/>
    <x v="13"/>
    <s v="LuminousGlow Tinted Sunscreen 100ml"/>
    <x v="3"/>
    <n v="50"/>
    <n v="26.35"/>
    <n v="1317.5"/>
    <n v="9"/>
    <n v="450"/>
    <n v="17.350000000000001"/>
    <n v="867.5"/>
    <n v="0.65844402277039848"/>
    <s v="C0126"/>
    <s v="Seraphim Holloway"/>
    <s v="Olivia Harrison"/>
    <x v="3"/>
    <x v="39"/>
    <s v="Dover"/>
    <x v="2"/>
    <x v="2"/>
    <x v="0"/>
    <n v="14"/>
    <x v="1"/>
  </r>
  <r>
    <x v="532"/>
    <n v="70090"/>
    <x v="14"/>
    <x v="14"/>
    <s v="DewDrop Hydration Sheet Mask"/>
    <x v="5"/>
    <n v="300"/>
    <n v="17.350000000000001"/>
    <n v="5205"/>
    <n v="7.45"/>
    <n v="2235"/>
    <n v="9.9000000000000021"/>
    <n v="2970"/>
    <n v="0.57060518731988474"/>
    <s v="C0004"/>
    <s v="Enchanted Silk Creations"/>
    <s v="David Carter"/>
    <x v="1"/>
    <x v="2"/>
    <s v="New York City"/>
    <x v="1"/>
    <x v="2"/>
    <x v="0"/>
    <n v="14"/>
    <x v="1"/>
  </r>
  <r>
    <x v="532"/>
    <n v="70091"/>
    <x v="10"/>
    <x v="10"/>
    <s v="LuminousGlow Tinted Sunscreen 50ml"/>
    <x v="3"/>
    <n v="150"/>
    <n v="16.95"/>
    <n v="2542.5"/>
    <n v="5.2"/>
    <n v="780"/>
    <n v="11.75"/>
    <n v="1762.5"/>
    <n v="0.69321533923303835"/>
    <s v="C0162"/>
    <s v="Malachai Hale"/>
    <s v="Olivia Harrison"/>
    <x v="3"/>
    <x v="14"/>
    <s v="Newport News"/>
    <x v="2"/>
    <x v="2"/>
    <x v="0"/>
    <n v="14"/>
    <x v="1"/>
  </r>
  <r>
    <x v="532"/>
    <n v="70092"/>
    <x v="8"/>
    <x v="8"/>
    <s v="CrystalClear Hyaluronic Boost 30ml"/>
    <x v="1"/>
    <n v="50"/>
    <n v="19.100000000000001"/>
    <n v="955.00000000000011"/>
    <n v="6.6"/>
    <n v="330"/>
    <n v="12.500000000000002"/>
    <n v="625.00000000000011"/>
    <n v="0.65445026178010479"/>
    <s v="C0072"/>
    <s v="BlossomLuxe Essentials"/>
    <s v="James Edwards"/>
    <x v="3"/>
    <x v="43"/>
    <s v="Philadelphia"/>
    <x v="1"/>
    <x v="2"/>
    <x v="0"/>
    <n v="14"/>
    <x v="1"/>
  </r>
  <r>
    <x v="532"/>
    <n v="70093"/>
    <x v="0"/>
    <x v="0"/>
    <s v="HydraBloom Hydrating Moisturizer 100ml"/>
    <x v="0"/>
    <n v="250"/>
    <n v="24.85"/>
    <n v="6212.5"/>
    <n v="7.75"/>
    <n v="1937.5"/>
    <n v="17.100000000000001"/>
    <n v="4275"/>
    <n v="0.68812877263581484"/>
    <s v="C0031"/>
    <s v="StellarWings Incorporated"/>
    <s v="Matthew Walker"/>
    <x v="1"/>
    <x v="23"/>
    <s v="Atlanta"/>
    <x v="2"/>
    <x v="2"/>
    <x v="0"/>
    <n v="14"/>
    <x v="1"/>
  </r>
  <r>
    <x v="532"/>
    <n v="70094"/>
    <x v="4"/>
    <x v="4"/>
    <s v="HydraBloom Hydrating Moisturizer 50ml"/>
    <x v="0"/>
    <n v="250"/>
    <n v="14.95"/>
    <n v="3737.5"/>
    <n v="4.45"/>
    <n v="1112.5"/>
    <n v="10.5"/>
    <n v="2625"/>
    <n v="0.7023411371237458"/>
    <s v="C0111"/>
    <s v="CelestialHarmony Essentials"/>
    <s v="Matthew Walker"/>
    <x v="1"/>
    <x v="40"/>
    <s v="Memphis"/>
    <x v="2"/>
    <x v="2"/>
    <x v="0"/>
    <n v="14"/>
    <x v="1"/>
  </r>
  <r>
    <x v="532"/>
    <n v="70095"/>
    <x v="3"/>
    <x v="3"/>
    <s v="RadiantGlow Gel Cleanser 200ml"/>
    <x v="2"/>
    <n v="100"/>
    <n v="20.350000000000001"/>
    <n v="2035.0000000000002"/>
    <n v="7.75"/>
    <n v="775"/>
    <n v="12.600000000000001"/>
    <n v="1260.0000000000002"/>
    <n v="0.61916461916461918"/>
    <s v="C0048"/>
    <s v="Octavia Hart"/>
    <s v="Victoria Reed"/>
    <x v="2"/>
    <x v="24"/>
    <s v="Seattle"/>
    <x v="0"/>
    <x v="2"/>
    <x v="0"/>
    <n v="14"/>
    <x v="1"/>
  </r>
  <r>
    <x v="532"/>
    <n v="70096"/>
    <x v="42"/>
    <x v="42"/>
    <s v="AquaFresh Hydrating Toner 200ml"/>
    <x v="4"/>
    <n v="50"/>
    <n v="19.600000000000001"/>
    <n v="980.00000000000011"/>
    <n v="6.6"/>
    <n v="330"/>
    <n v="13.000000000000002"/>
    <n v="650.00000000000011"/>
    <n v="0.66326530612244905"/>
    <s v="C0077"/>
    <s v="EmeraldSphere Solutions"/>
    <s v="Grace Allen"/>
    <x v="2"/>
    <x v="20"/>
    <s v="Fairbanks"/>
    <x v="0"/>
    <x v="2"/>
    <x v="0"/>
    <n v="14"/>
    <x v="1"/>
  </r>
  <r>
    <x v="532"/>
    <n v="70097"/>
    <x v="14"/>
    <x v="14"/>
    <s v="DewDrop Hydration Sheet Mask"/>
    <x v="5"/>
    <n v="300"/>
    <n v="17.350000000000001"/>
    <n v="5205"/>
    <n v="7.45"/>
    <n v="2235"/>
    <n v="9.9000000000000021"/>
    <n v="2970"/>
    <n v="0.57060518731988474"/>
    <s v="C0035"/>
    <s v="CrystalMist Skincare"/>
    <s v="Daniel Nelson"/>
    <x v="0"/>
    <x v="30"/>
    <s v="Denver"/>
    <x v="0"/>
    <x v="2"/>
    <x v="0"/>
    <n v="14"/>
    <x v="1"/>
  </r>
  <r>
    <x v="532"/>
    <n v="70098"/>
    <x v="2"/>
    <x v="2"/>
    <s v="TimelessElixir Anti-Wrinkle Serum 30m"/>
    <x v="1"/>
    <n v="100"/>
    <n v="25.3"/>
    <n v="2530"/>
    <n v="9.4"/>
    <n v="940"/>
    <n v="15.9"/>
    <n v="1590"/>
    <n v="0.62845849802371545"/>
    <s v="C0108"/>
    <s v="DiamondAura Luxe Skincare"/>
    <s v="Michael Evans"/>
    <x v="1"/>
    <x v="10"/>
    <s v="Galveston"/>
    <x v="2"/>
    <x v="2"/>
    <x v="0"/>
    <n v="14"/>
    <x v="1"/>
  </r>
  <r>
    <x v="533"/>
    <n v="70099"/>
    <x v="3"/>
    <x v="3"/>
    <s v="RadiantGlow Gel Cleanser 200ml"/>
    <x v="2"/>
    <n v="200"/>
    <n v="20.350000000000001"/>
    <n v="4070.0000000000005"/>
    <n v="7.75"/>
    <n v="1550"/>
    <n v="12.600000000000001"/>
    <n v="2520.0000000000005"/>
    <n v="0.61916461916461918"/>
    <s v="C0182"/>
    <s v="IvoryLuxe Skincare"/>
    <s v="Emily Clarke"/>
    <x v="3"/>
    <x v="29"/>
    <s v="Raleigh"/>
    <x v="2"/>
    <x v="2"/>
    <x v="0"/>
    <n v="17"/>
    <x v="2"/>
  </r>
  <r>
    <x v="533"/>
    <n v="70100"/>
    <x v="19"/>
    <x v="19"/>
    <s v="ClearSkies UV Defense SPF 30 30ml"/>
    <x v="3"/>
    <n v="350"/>
    <n v="11.299999999999999"/>
    <n v="3954.9999999999995"/>
    <n v="4.7"/>
    <n v="1645"/>
    <n v="6.5999999999999988"/>
    <n v="2309.9999999999995"/>
    <n v="0.5840707964601769"/>
    <s v="C0045"/>
    <s v="AuroraBlossom Essentials"/>
    <s v="Ashley Turner"/>
    <x v="2"/>
    <x v="13"/>
    <s v="Fresno"/>
    <x v="0"/>
    <x v="2"/>
    <x v="0"/>
    <n v="17"/>
    <x v="2"/>
  </r>
  <r>
    <x v="533"/>
    <n v="70101"/>
    <x v="14"/>
    <x v="14"/>
    <s v="DewDrop Hydration Sheet Mask"/>
    <x v="5"/>
    <n v="150"/>
    <n v="17.350000000000001"/>
    <n v="2602.5"/>
    <n v="7.45"/>
    <n v="1117.5"/>
    <n v="9.9000000000000021"/>
    <n v="1485"/>
    <n v="0.57060518731988474"/>
    <s v="C0152"/>
    <s v="Tamsin Harper"/>
    <s v="William Jenkins"/>
    <x v="3"/>
    <x v="6"/>
    <s v="Tallahassee"/>
    <x v="2"/>
    <x v="2"/>
    <x v="0"/>
    <n v="17"/>
    <x v="2"/>
  </r>
  <r>
    <x v="533"/>
    <n v="70102"/>
    <x v="18"/>
    <x v="18"/>
    <s v="PurePurge Micellar Cleansing Water 100ml"/>
    <x v="6"/>
    <n v="50"/>
    <n v="3.9"/>
    <n v="195"/>
    <n v="2.2999999999999998"/>
    <n v="115"/>
    <n v="1.6"/>
    <n v="80"/>
    <n v="0.41025641025641024"/>
    <s v="C0020"/>
    <s v="Lyric Davenport"/>
    <s v="Elizabeth Young"/>
    <x v="2"/>
    <x v="13"/>
    <s v="San Diego"/>
    <x v="0"/>
    <x v="2"/>
    <x v="0"/>
    <n v="17"/>
    <x v="2"/>
  </r>
  <r>
    <x v="533"/>
    <n v="70103"/>
    <x v="39"/>
    <x v="39"/>
    <s v="SunGuard Shield SPF 50+ 50ml"/>
    <x v="3"/>
    <n v="300"/>
    <n v="14.45"/>
    <n v="4335"/>
    <n v="4.45"/>
    <n v="1335"/>
    <n v="10"/>
    <n v="3000"/>
    <n v="0.69204152249134943"/>
    <s v="C0170"/>
    <s v="IvoryBloom Skincare"/>
    <s v="James Edwards"/>
    <x v="3"/>
    <x v="43"/>
    <s v="Pittsburgh"/>
    <x v="1"/>
    <x v="2"/>
    <x v="0"/>
    <n v="17"/>
    <x v="2"/>
  </r>
  <r>
    <x v="533"/>
    <n v="70104"/>
    <x v="0"/>
    <x v="0"/>
    <s v="HydraBloom Hydrating Moisturizer 100ml"/>
    <x v="0"/>
    <n v="150"/>
    <n v="24.85"/>
    <n v="3727.5"/>
    <n v="7.75"/>
    <n v="1162.5"/>
    <n v="17.100000000000001"/>
    <n v="2565"/>
    <n v="0.68812877263581484"/>
    <s v="C0087"/>
    <s v="QuantumRise Corp."/>
    <s v="Daniel Nelson"/>
    <x v="0"/>
    <x v="30"/>
    <s v="Colorado Springs"/>
    <x v="0"/>
    <x v="2"/>
    <x v="0"/>
    <n v="17"/>
    <x v="2"/>
  </r>
  <r>
    <x v="533"/>
    <n v="70105"/>
    <x v="8"/>
    <x v="8"/>
    <s v="CrystalClear Hyaluronic Boost 30ml"/>
    <x v="1"/>
    <n v="50"/>
    <n v="19.100000000000001"/>
    <n v="955.00000000000011"/>
    <n v="6.6"/>
    <n v="330"/>
    <n v="12.500000000000002"/>
    <n v="625.00000000000011"/>
    <n v="0.65445026178010479"/>
    <s v="C0060"/>
    <s v="GoldenHarbor Cosmetix"/>
    <s v="Christopher Green"/>
    <x v="0"/>
    <x v="35"/>
    <s v="Salt Lake City"/>
    <x v="0"/>
    <x v="2"/>
    <x v="0"/>
    <n v="17"/>
    <x v="2"/>
  </r>
  <r>
    <x v="533"/>
    <n v="70106"/>
    <x v="12"/>
    <x v="12"/>
    <s v="PorePurify Exfoliating Tonic 150ml"/>
    <x v="4"/>
    <n v="150"/>
    <n v="15.95"/>
    <n v="2392.5"/>
    <n v="5.2"/>
    <n v="780"/>
    <n v="10.75"/>
    <n v="1612.5"/>
    <n v="0.6739811912225705"/>
    <s v="C0114"/>
    <s v="ElysianGlow Creations"/>
    <s v="Daniel Nelson"/>
    <x v="0"/>
    <x v="3"/>
    <s v="Cody"/>
    <x v="0"/>
    <x v="2"/>
    <x v="0"/>
    <n v="17"/>
    <x v="2"/>
  </r>
  <r>
    <x v="533"/>
    <n v="70107"/>
    <x v="8"/>
    <x v="8"/>
    <s v="CrystalClear Hyaluronic Boost 30ml"/>
    <x v="1"/>
    <n v="200"/>
    <n v="19.100000000000001"/>
    <n v="3820.0000000000005"/>
    <n v="6.6"/>
    <n v="1320"/>
    <n v="12.500000000000002"/>
    <n v="2500.0000000000005"/>
    <n v="0.65445026178010479"/>
    <s v="C0027"/>
    <s v="PureHarbor Creations"/>
    <s v="Jennifer Adams"/>
    <x v="1"/>
    <x v="10"/>
    <s v="Austin"/>
    <x v="2"/>
    <x v="2"/>
    <x v="0"/>
    <n v="17"/>
    <x v="2"/>
  </r>
  <r>
    <x v="533"/>
    <n v="70108"/>
    <x v="23"/>
    <x v="23"/>
    <s v="RadiantGlow Gel Cleanser 50ml"/>
    <x v="2"/>
    <n v="100"/>
    <n v="4.7"/>
    <n v="470"/>
    <n v="2.2999999999999998"/>
    <n v="230"/>
    <n v="2.4000000000000004"/>
    <n v="240"/>
    <n v="0.51063829787234039"/>
    <s v="C0098"/>
    <s v="Persephone Harper"/>
    <s v="Benjamin Lawson"/>
    <x v="1"/>
    <x v="8"/>
    <s v="Springfield"/>
    <x v="3"/>
    <x v="2"/>
    <x v="0"/>
    <n v="17"/>
    <x v="2"/>
  </r>
  <r>
    <x v="533"/>
    <n v="70109"/>
    <x v="10"/>
    <x v="10"/>
    <s v="LuminousGlow Tinted Sunscreen 50ml"/>
    <x v="3"/>
    <n v="250"/>
    <n v="16.95"/>
    <n v="4237.5"/>
    <n v="5.2"/>
    <n v="1300"/>
    <n v="11.75"/>
    <n v="2937.5"/>
    <n v="0.69321533923303835"/>
    <s v="C0070"/>
    <s v="PurePetals Beauty"/>
    <s v="Nicholas Coleman"/>
    <x v="4"/>
    <x v="27"/>
    <s v="Lansing"/>
    <x v="3"/>
    <x v="2"/>
    <x v="0"/>
    <n v="17"/>
    <x v="2"/>
  </r>
  <r>
    <x v="534"/>
    <n v="70110"/>
    <x v="2"/>
    <x v="2"/>
    <s v="TimelessElixir Anti-Wrinkle Serum 30m"/>
    <x v="1"/>
    <n v="100"/>
    <n v="25.3"/>
    <n v="2530"/>
    <n v="9.4"/>
    <n v="940"/>
    <n v="15.9"/>
    <n v="1590"/>
    <n v="0.62845849802371545"/>
    <s v="C0132"/>
    <s v="OpalNectar Beauty"/>
    <s v="Mia Hughes"/>
    <x v="2"/>
    <x v="13"/>
    <s v="Santa Ana"/>
    <x v="0"/>
    <x v="2"/>
    <x v="0"/>
    <n v="18"/>
    <x v="2"/>
  </r>
  <r>
    <x v="534"/>
    <n v="70111"/>
    <x v="10"/>
    <x v="10"/>
    <s v="LuminousGlow Tinted Sunscreen 50ml"/>
    <x v="3"/>
    <n v="150"/>
    <n v="16.95"/>
    <n v="2542.5"/>
    <n v="5.2"/>
    <n v="780"/>
    <n v="11.75"/>
    <n v="1762.5"/>
    <n v="0.69321533923303835"/>
    <s v="C0050"/>
    <s v="SolarLuxe Incorporated"/>
    <s v="Joseph Simmons"/>
    <x v="4"/>
    <x v="28"/>
    <s v="Fargo"/>
    <x v="3"/>
    <x v="2"/>
    <x v="0"/>
    <n v="18"/>
    <x v="2"/>
  </r>
  <r>
    <x v="534"/>
    <n v="70112"/>
    <x v="1"/>
    <x v="1"/>
    <s v="VitaGlow Brightening Serum 30ml"/>
    <x v="1"/>
    <n v="100"/>
    <n v="22.1"/>
    <n v="2210"/>
    <n v="7.6"/>
    <n v="760"/>
    <n v="14.500000000000002"/>
    <n v="1450"/>
    <n v="0.65610859728506787"/>
    <s v="C0192"/>
    <s v="LunarCrest Solutions"/>
    <s v="David Carter"/>
    <x v="1"/>
    <x v="2"/>
    <s v="Schenectady"/>
    <x v="1"/>
    <x v="2"/>
    <x v="0"/>
    <n v="18"/>
    <x v="2"/>
  </r>
  <r>
    <x v="534"/>
    <n v="70113"/>
    <x v="2"/>
    <x v="2"/>
    <s v="TimelessElixir Anti-Wrinkle Serum 30m"/>
    <x v="1"/>
    <n v="300"/>
    <n v="25.3"/>
    <n v="7590"/>
    <n v="9.4"/>
    <n v="2820"/>
    <n v="15.9"/>
    <n v="4770"/>
    <n v="0.62845849802371545"/>
    <s v="C0076"/>
    <s v="ThunderWave Technologies"/>
    <s v="Andrew Parker"/>
    <x v="3"/>
    <x v="42"/>
    <s v="Boston"/>
    <x v="1"/>
    <x v="2"/>
    <x v="0"/>
    <n v="18"/>
    <x v="2"/>
  </r>
  <r>
    <x v="534"/>
    <n v="70114"/>
    <x v="4"/>
    <x v="4"/>
    <s v="HydraBloom Hydrating Moisturizer 50ml"/>
    <x v="0"/>
    <n v="100"/>
    <n v="14.95"/>
    <n v="1495"/>
    <n v="4.45"/>
    <n v="445"/>
    <n v="10.5"/>
    <n v="1050"/>
    <n v="0.7023411371237458"/>
    <s v="C0037"/>
    <s v="PureWhisper Essentials"/>
    <s v="Lauren King"/>
    <x v="4"/>
    <x v="18"/>
    <s v="Des Moines"/>
    <x v="3"/>
    <x v="2"/>
    <x v="0"/>
    <n v="18"/>
    <x v="2"/>
  </r>
  <r>
    <x v="534"/>
    <n v="70115"/>
    <x v="20"/>
    <x v="20"/>
    <s v="VelvetSkin Renewing Scrub 100ml"/>
    <x v="7"/>
    <n v="150"/>
    <n v="20.849999999999998"/>
    <n v="3127.4999999999995"/>
    <n v="8.1999999999999993"/>
    <n v="1230"/>
    <n v="12.649999999999999"/>
    <n v="1897.4999999999995"/>
    <n v="0.606714628297362"/>
    <s v="C0167"/>
    <s v="Atticus Mercer"/>
    <s v="Ashley Turner"/>
    <x v="2"/>
    <x v="13"/>
    <s v="Anaheim"/>
    <x v="0"/>
    <x v="2"/>
    <x v="0"/>
    <n v="18"/>
    <x v="2"/>
  </r>
  <r>
    <x v="534"/>
    <n v="70116"/>
    <x v="19"/>
    <x v="19"/>
    <s v="ClearSkies UV Defense SPF 30 30ml"/>
    <x v="3"/>
    <n v="200"/>
    <n v="11.299999999999999"/>
    <n v="2260"/>
    <n v="4.7"/>
    <n v="940"/>
    <n v="6.5999999999999988"/>
    <n v="1320"/>
    <n v="0.58407079646017701"/>
    <s v="C0065"/>
    <s v="CelestialGlow Essentials"/>
    <s v="Benjamin Lawson"/>
    <x v="1"/>
    <x v="25"/>
    <s v="Kansas City"/>
    <x v="3"/>
    <x v="2"/>
    <x v="0"/>
    <n v="18"/>
    <x v="2"/>
  </r>
  <r>
    <x v="534"/>
    <n v="70117"/>
    <x v="40"/>
    <x v="40"/>
    <s v="CalmBliss Soothing Toner 150ml"/>
    <x v="4"/>
    <n v="50"/>
    <n v="19.25"/>
    <n v="962.5"/>
    <n v="6.55"/>
    <n v="327.5"/>
    <n v="12.7"/>
    <n v="635"/>
    <n v="0.65974025974025974"/>
    <s v="C0150"/>
    <s v="EmeraldHarbor Ventures"/>
    <s v="Emily Clarke"/>
    <x v="3"/>
    <x v="9"/>
    <s v="Greenville"/>
    <x v="2"/>
    <x v="2"/>
    <x v="0"/>
    <n v="18"/>
    <x v="2"/>
  </r>
  <r>
    <x v="534"/>
    <n v="70118"/>
    <x v="10"/>
    <x v="10"/>
    <s v="LuminousGlow Tinted Sunscreen 50ml"/>
    <x v="3"/>
    <n v="300"/>
    <n v="16.95"/>
    <n v="5085"/>
    <n v="5.2"/>
    <n v="1560"/>
    <n v="11.75"/>
    <n v="3525"/>
    <n v="0.69321533923303835"/>
    <s v="C0021"/>
    <s v="Horizon Luxe Ventures"/>
    <s v="William Jenkins"/>
    <x v="3"/>
    <x v="6"/>
    <s v="Orlando"/>
    <x v="2"/>
    <x v="2"/>
    <x v="0"/>
    <n v="18"/>
    <x v="2"/>
  </r>
  <r>
    <x v="534"/>
    <n v="70119"/>
    <x v="23"/>
    <x v="23"/>
    <s v="RadiantGlow Gel Cleanser 50ml"/>
    <x v="2"/>
    <n v="100"/>
    <n v="4.7"/>
    <n v="470"/>
    <n v="2.2999999999999998"/>
    <n v="230"/>
    <n v="2.4000000000000004"/>
    <n v="240"/>
    <n v="0.51063829787234039"/>
    <s v="C0173"/>
    <s v="VelvetElegance Luxe Skincare"/>
    <s v="Samuel Moore"/>
    <x v="0"/>
    <x v="1"/>
    <s v="Yuma"/>
    <x v="0"/>
    <x v="2"/>
    <x v="0"/>
    <n v="18"/>
    <x v="2"/>
  </r>
  <r>
    <x v="535"/>
    <n v="70120"/>
    <x v="40"/>
    <x v="40"/>
    <s v="CalmBliss Soothing Toner 150ml"/>
    <x v="4"/>
    <n v="150"/>
    <n v="19.25"/>
    <n v="2887.5"/>
    <n v="6.55"/>
    <n v="982.5"/>
    <n v="12.7"/>
    <n v="1905"/>
    <n v="0.65974025974025974"/>
    <s v="C0092"/>
    <s v="Lucius Flynn"/>
    <s v="Matthew Walker"/>
    <x v="1"/>
    <x v="23"/>
    <s v="Savannah"/>
    <x v="2"/>
    <x v="2"/>
    <x v="0"/>
    <n v="19"/>
    <x v="2"/>
  </r>
  <r>
    <x v="535"/>
    <n v="70121"/>
    <x v="6"/>
    <x v="6"/>
    <s v="CrystalClear Hyaluronic Boost 15ml"/>
    <x v="1"/>
    <n v="200"/>
    <n v="14.75"/>
    <n v="2950"/>
    <n v="5.45"/>
    <n v="1090"/>
    <n v="9.3000000000000007"/>
    <n v="1860"/>
    <n v="0.63050847457627124"/>
    <s v="C0057"/>
    <s v="Phineas Dawson"/>
    <s v="Nicholas Coleman"/>
    <x v="4"/>
    <x v="34"/>
    <s v="Indianapolis"/>
    <x v="3"/>
    <x v="2"/>
    <x v="0"/>
    <n v="19"/>
    <x v="2"/>
  </r>
  <r>
    <x v="535"/>
    <n v="70122"/>
    <x v="19"/>
    <x v="19"/>
    <s v="ClearSkies UV Defense SPF 30 30ml"/>
    <x v="3"/>
    <n v="100"/>
    <n v="11.299999999999999"/>
    <n v="1130"/>
    <n v="4.7"/>
    <n v="470"/>
    <n v="6.5999999999999988"/>
    <n v="660"/>
    <n v="0.58407079646017701"/>
    <s v="C0105"/>
    <s v="TimelessBloom Luxe Skincare"/>
    <s v="Jennifer Adams"/>
    <x v="1"/>
    <x v="10"/>
    <s v="Corpus Christi"/>
    <x v="2"/>
    <x v="2"/>
    <x v="0"/>
    <n v="19"/>
    <x v="2"/>
  </r>
  <r>
    <x v="535"/>
    <n v="70123"/>
    <x v="11"/>
    <x v="11"/>
    <s v="ClearSkies UV Defense SPF 30 100ml"/>
    <x v="3"/>
    <n v="100"/>
    <n v="32.549999999999997"/>
    <n v="3254.9999999999995"/>
    <n v="11.25"/>
    <n v="1125"/>
    <n v="21.299999999999997"/>
    <n v="2129.9999999999995"/>
    <n v="0.65437788018433174"/>
    <s v="C0196"/>
    <s v="Emilia Harper"/>
    <s v="Christopher Green"/>
    <x v="0"/>
    <x v="35"/>
    <s v="Provo"/>
    <x v="0"/>
    <x v="2"/>
    <x v="0"/>
    <n v="19"/>
    <x v="2"/>
  </r>
  <r>
    <x v="535"/>
    <n v="70124"/>
    <x v="0"/>
    <x v="0"/>
    <s v="HydraBloom Hydrating Moisturizer 100ml"/>
    <x v="0"/>
    <n v="200"/>
    <n v="24.85"/>
    <n v="4970"/>
    <n v="7.75"/>
    <n v="1550"/>
    <n v="17.100000000000001"/>
    <n v="3420"/>
    <n v="0.68812877263581484"/>
    <s v="C0195"/>
    <s v="AquaFlare Corp."/>
    <s v="Andrew Parker"/>
    <x v="3"/>
    <x v="45"/>
    <s v="Providence"/>
    <x v="1"/>
    <x v="2"/>
    <x v="0"/>
    <n v="19"/>
    <x v="2"/>
  </r>
  <r>
    <x v="535"/>
    <n v="70125"/>
    <x v="52"/>
    <x v="52"/>
    <s v="CalmBliss Soothing Toner 100ml"/>
    <x v="4"/>
    <n v="150"/>
    <n v="13"/>
    <n v="1950"/>
    <n v="4.7"/>
    <n v="705"/>
    <n v="8.3000000000000007"/>
    <n v="1245"/>
    <n v="0.63846153846153841"/>
    <s v="C0081"/>
    <s v="SecretSapphire Creations"/>
    <s v="David Carter"/>
    <x v="1"/>
    <x v="2"/>
    <s v="Syracuse"/>
    <x v="1"/>
    <x v="2"/>
    <x v="0"/>
    <n v="19"/>
    <x v="2"/>
  </r>
  <r>
    <x v="535"/>
    <n v="70126"/>
    <x v="0"/>
    <x v="0"/>
    <s v="HydraBloom Hydrating Moisturizer 100ml"/>
    <x v="0"/>
    <n v="50"/>
    <n v="24.85"/>
    <n v="1242.5"/>
    <n v="7.75"/>
    <n v="387.5"/>
    <n v="17.100000000000001"/>
    <n v="855"/>
    <n v="0.68812877263581484"/>
    <s v="C0150"/>
    <s v="EmeraldHarbor Ventures"/>
    <s v="Emily Clarke"/>
    <x v="3"/>
    <x v="9"/>
    <s v="Greenville"/>
    <x v="2"/>
    <x v="2"/>
    <x v="0"/>
    <n v="19"/>
    <x v="2"/>
  </r>
  <r>
    <x v="535"/>
    <n v="70127"/>
    <x v="10"/>
    <x v="10"/>
    <s v="LuminousGlow Tinted Sunscreen 50ml"/>
    <x v="3"/>
    <n v="350"/>
    <n v="16.95"/>
    <n v="5932.5"/>
    <n v="5.2"/>
    <n v="1820"/>
    <n v="11.75"/>
    <n v="4112.5"/>
    <n v="0.69321533923303835"/>
    <s v="C0033"/>
    <s v="ZenithGrove Solutions"/>
    <s v="Ava Franklin"/>
    <x v="1"/>
    <x v="26"/>
    <s v="Birmingham"/>
    <x v="2"/>
    <x v="2"/>
    <x v="0"/>
    <n v="19"/>
    <x v="2"/>
  </r>
  <r>
    <x v="535"/>
    <n v="70128"/>
    <x v="37"/>
    <x v="37"/>
    <s v="SunGuard Shield SPF 50+ 100ml"/>
    <x v="3"/>
    <n v="100"/>
    <n v="24.75"/>
    <n v="2475"/>
    <n v="7.75"/>
    <n v="775"/>
    <n v="17"/>
    <n v="1700"/>
    <n v="0.68686868686868685"/>
    <s v="C0188"/>
    <s v="BlueCrest Technologies"/>
    <s v="William Jenkins"/>
    <x v="3"/>
    <x v="6"/>
    <s v="Tallahassee"/>
    <x v="2"/>
    <x v="2"/>
    <x v="0"/>
    <n v="19"/>
    <x v="2"/>
  </r>
  <r>
    <x v="535"/>
    <n v="70129"/>
    <x v="8"/>
    <x v="8"/>
    <s v="CrystalClear Hyaluronic Boost 30ml"/>
    <x v="1"/>
    <n v="150"/>
    <n v="19.100000000000001"/>
    <n v="2865"/>
    <n v="6.6"/>
    <n v="990"/>
    <n v="12.500000000000002"/>
    <n v="1875"/>
    <n v="0.65445026178010468"/>
    <s v="C0206"/>
    <s v="Dashiell Vaughn"/>
    <s v="Rachel Owens"/>
    <x v="4"/>
    <x v="31"/>
    <s v="Green Bay"/>
    <x v="3"/>
    <x v="2"/>
    <x v="0"/>
    <n v="19"/>
    <x v="2"/>
  </r>
  <r>
    <x v="536"/>
    <n v="70130"/>
    <x v="37"/>
    <x v="37"/>
    <s v="SunGuard Shield SPF 50+ 100ml"/>
    <x v="3"/>
    <n v="300"/>
    <n v="24.75"/>
    <n v="7425"/>
    <n v="7.75"/>
    <n v="2325"/>
    <n v="17"/>
    <n v="5100"/>
    <n v="0.68686868686868685"/>
    <s v="C0047"/>
    <s v="SilverWave Creations"/>
    <s v="Samuel Moore"/>
    <x v="0"/>
    <x v="0"/>
    <s v="Santa Fe"/>
    <x v="0"/>
    <x v="2"/>
    <x v="0"/>
    <n v="20"/>
    <x v="2"/>
  </r>
  <r>
    <x v="536"/>
    <n v="70131"/>
    <x v="16"/>
    <x v="16"/>
    <s v="FreshWipe Cleansing Towelettes  80s"/>
    <x v="6"/>
    <n v="50"/>
    <n v="14.55"/>
    <n v="727.5"/>
    <n v="6.55"/>
    <n v="327.5"/>
    <n v="8"/>
    <n v="400"/>
    <n v="0.54982817869415812"/>
    <s v="C0087"/>
    <s v="QuantumRise Corp."/>
    <s v="Daniel Nelson"/>
    <x v="0"/>
    <x v="30"/>
    <s v="Colorado Springs"/>
    <x v="0"/>
    <x v="2"/>
    <x v="0"/>
    <n v="20"/>
    <x v="2"/>
  </r>
  <r>
    <x v="536"/>
    <n v="70132"/>
    <x v="8"/>
    <x v="8"/>
    <s v="CrystalClear Hyaluronic Boost 30ml"/>
    <x v="1"/>
    <n v="150"/>
    <n v="19.100000000000001"/>
    <n v="2865"/>
    <n v="6.6"/>
    <n v="990"/>
    <n v="12.500000000000002"/>
    <n v="1875"/>
    <n v="0.65445026178010468"/>
    <s v="C0109"/>
    <s v="QuantumLink Corp."/>
    <s v="Victoria Reed"/>
    <x v="2"/>
    <x v="4"/>
    <s v="Eugene"/>
    <x v="0"/>
    <x v="2"/>
    <x v="0"/>
    <n v="20"/>
    <x v="2"/>
  </r>
  <r>
    <x v="536"/>
    <n v="70133"/>
    <x v="4"/>
    <x v="4"/>
    <s v="HydraBloom Hydrating Moisturizer 50ml"/>
    <x v="0"/>
    <n v="100"/>
    <n v="14.95"/>
    <n v="1495"/>
    <n v="4.45"/>
    <n v="445"/>
    <n v="10.5"/>
    <n v="1050"/>
    <n v="0.7023411371237458"/>
    <s v="C0024"/>
    <s v="Moonlight Grace Essentials"/>
    <s v="Jessica Foster"/>
    <x v="2"/>
    <x v="20"/>
    <s v="Nome"/>
    <x v="0"/>
    <x v="2"/>
    <x v="0"/>
    <n v="20"/>
    <x v="2"/>
  </r>
  <r>
    <x v="536"/>
    <n v="70134"/>
    <x v="1"/>
    <x v="1"/>
    <s v="VitaGlow Brightening Serum 30ml"/>
    <x v="1"/>
    <n v="300"/>
    <n v="22.1"/>
    <n v="6630"/>
    <n v="7.6"/>
    <n v="2280"/>
    <n v="14.500000000000002"/>
    <n v="4350"/>
    <n v="0.65610859728506787"/>
    <s v="C0184"/>
    <s v="EnchantedGarden Cosmetics"/>
    <s v="Nicholas Coleman"/>
    <x v="4"/>
    <x v="34"/>
    <s v="South Bend"/>
    <x v="3"/>
    <x v="2"/>
    <x v="0"/>
    <n v="20"/>
    <x v="2"/>
  </r>
  <r>
    <x v="536"/>
    <n v="70135"/>
    <x v="7"/>
    <x v="7"/>
    <s v="AgelessAura Anti-Aging Moisturizer 50ml"/>
    <x v="0"/>
    <n v="250"/>
    <n v="18.549999999999997"/>
    <n v="4637.4999999999991"/>
    <n v="6.55"/>
    <n v="1637.5"/>
    <n v="11.999999999999996"/>
    <n v="2999.9999999999991"/>
    <n v="0.64690026954177893"/>
    <s v="C0003"/>
    <s v="Rosy Flair Beauty"/>
    <s v="Elizabeth Young"/>
    <x v="2"/>
    <x v="13"/>
    <s v="Los Angeles"/>
    <x v="0"/>
    <x v="2"/>
    <x v="0"/>
    <n v="20"/>
    <x v="2"/>
  </r>
  <r>
    <x v="536"/>
    <n v="70136"/>
    <x v="37"/>
    <x v="37"/>
    <s v="SunGuard Shield SPF 50+ 100ml"/>
    <x v="3"/>
    <n v="300"/>
    <n v="24.75"/>
    <n v="7425"/>
    <n v="7.75"/>
    <n v="2325"/>
    <n v="17"/>
    <n v="5100"/>
    <n v="0.68686868686868685"/>
    <s v="C0199"/>
    <s v="Elara Monroe"/>
    <s v="Benjamin Ingram"/>
    <x v="0"/>
    <x v="38"/>
    <s v="Missoula"/>
    <x v="0"/>
    <x v="2"/>
    <x v="0"/>
    <n v="20"/>
    <x v="2"/>
  </r>
  <r>
    <x v="536"/>
    <n v="70137"/>
    <x v="53"/>
    <x v="53"/>
    <s v="DreamSoothe Overnight Mask 100g"/>
    <x v="5"/>
    <n v="250"/>
    <n v="21.75"/>
    <n v="5437.5"/>
    <n v="9.5500000000000007"/>
    <n v="2387.5"/>
    <n v="12.2"/>
    <n v="3050"/>
    <n v="0.56091954022988511"/>
    <s v="C0071"/>
    <s v="Cressida Steele"/>
    <s v="Matthew Walker"/>
    <x v="1"/>
    <x v="40"/>
    <s v="Nashville"/>
    <x v="2"/>
    <x v="2"/>
    <x v="0"/>
    <n v="20"/>
    <x v="2"/>
  </r>
  <r>
    <x v="536"/>
    <n v="70138"/>
    <x v="11"/>
    <x v="11"/>
    <s v="ClearSkies UV Defense SPF 30 100ml"/>
    <x v="3"/>
    <n v="250"/>
    <n v="32.549999999999997"/>
    <n v="8137.4999999999991"/>
    <n v="11.25"/>
    <n v="2812.5"/>
    <n v="21.299999999999997"/>
    <n v="5324.9999999999991"/>
    <n v="0.65437788018433174"/>
    <s v="C0056"/>
    <s v="Imogen West"/>
    <s v="Ava Franklin"/>
    <x v="1"/>
    <x v="33"/>
    <s v="Little Rock"/>
    <x v="2"/>
    <x v="2"/>
    <x v="0"/>
    <n v="20"/>
    <x v="2"/>
  </r>
  <r>
    <x v="537"/>
    <n v="70139"/>
    <x v="4"/>
    <x v="4"/>
    <s v="HydraBloom Hydrating Moisturizer 50ml"/>
    <x v="0"/>
    <n v="100"/>
    <n v="14.95"/>
    <n v="1495"/>
    <n v="4.45"/>
    <n v="445"/>
    <n v="10.5"/>
    <n v="1050"/>
    <n v="0.7023411371237458"/>
    <s v="C0101"/>
    <s v="TechnoCraft Corp."/>
    <s v="Samuel Moore"/>
    <x v="0"/>
    <x v="0"/>
    <s v="Roswell"/>
    <x v="0"/>
    <x v="2"/>
    <x v="0"/>
    <n v="21"/>
    <x v="2"/>
  </r>
  <r>
    <x v="537"/>
    <n v="70140"/>
    <x v="0"/>
    <x v="0"/>
    <s v="HydraBloom Hydrating Moisturizer 100ml"/>
    <x v="0"/>
    <n v="250"/>
    <n v="24.85"/>
    <n v="6212.5"/>
    <n v="7.75"/>
    <n v="1937.5"/>
    <n v="17.100000000000001"/>
    <n v="4275"/>
    <n v="0.68812877263581484"/>
    <s v="C0129"/>
    <s v="CrystalCraft Corp."/>
    <s v="James Edwards"/>
    <x v="3"/>
    <x v="43"/>
    <s v="Pittsburgh"/>
    <x v="1"/>
    <x v="2"/>
    <x v="0"/>
    <n v="21"/>
    <x v="2"/>
  </r>
  <r>
    <x v="537"/>
    <n v="70141"/>
    <x v="29"/>
    <x v="29"/>
    <s v="VitaGlow Brightening Serum 15ml"/>
    <x v="1"/>
    <n v="150"/>
    <n v="16.25"/>
    <n v="2437.5"/>
    <n v="6.2"/>
    <n v="930"/>
    <n v="10.050000000000001"/>
    <n v="1507.5"/>
    <n v="0.61846153846153851"/>
    <s v="C0168"/>
    <s v="Rowan Calloway"/>
    <s v="Matthew Walker"/>
    <x v="1"/>
    <x v="23"/>
    <s v="Augusta"/>
    <x v="2"/>
    <x v="2"/>
    <x v="0"/>
    <n v="21"/>
    <x v="2"/>
  </r>
  <r>
    <x v="537"/>
    <n v="70142"/>
    <x v="21"/>
    <x v="21"/>
    <s v="RadiantGlow Gel Cleanser 100ml"/>
    <x v="2"/>
    <n v="200"/>
    <n v="12.25"/>
    <n v="2450"/>
    <n v="4.45"/>
    <n v="890"/>
    <n v="7.8"/>
    <n v="1560"/>
    <n v="0.63673469387755099"/>
    <s v="C0063"/>
    <s v="Amara Wilde"/>
    <s v="Michael Evans"/>
    <x v="1"/>
    <x v="10"/>
    <s v="San Antonio"/>
    <x v="2"/>
    <x v="2"/>
    <x v="0"/>
    <n v="21"/>
    <x v="2"/>
  </r>
  <r>
    <x v="537"/>
    <n v="70143"/>
    <x v="10"/>
    <x v="10"/>
    <s v="LuminousGlow Tinted Sunscreen 50ml"/>
    <x v="3"/>
    <n v="50"/>
    <n v="16.95"/>
    <n v="847.5"/>
    <n v="5.2"/>
    <n v="260"/>
    <n v="11.75"/>
    <n v="587.5"/>
    <n v="0.69321533923303835"/>
    <s v="C0004"/>
    <s v="Enchanted Silk Creations"/>
    <s v="David Carter"/>
    <x v="1"/>
    <x v="2"/>
    <s v="New York City"/>
    <x v="1"/>
    <x v="2"/>
    <x v="0"/>
    <n v="21"/>
    <x v="2"/>
  </r>
  <r>
    <x v="537"/>
    <n v="70144"/>
    <x v="4"/>
    <x v="4"/>
    <s v="HydraBloom Hydrating Moisturizer 50ml"/>
    <x v="0"/>
    <n v="50"/>
    <n v="14.95"/>
    <n v="747.5"/>
    <n v="4.45"/>
    <n v="222.5"/>
    <n v="10.5"/>
    <n v="525"/>
    <n v="0.7023411371237458"/>
    <s v="C0116"/>
    <s v="BlossomElixir Essentials"/>
    <s v="Nicholas Coleman"/>
    <x v="4"/>
    <x v="27"/>
    <s v="Ann Arbor"/>
    <x v="3"/>
    <x v="2"/>
    <x v="0"/>
    <n v="21"/>
    <x v="2"/>
  </r>
  <r>
    <x v="537"/>
    <n v="70145"/>
    <x v="50"/>
    <x v="50"/>
    <s v="SilkSkin Lightweight Moisture Veil 50ml"/>
    <x v="0"/>
    <n v="50"/>
    <n v="16.349999999999998"/>
    <n v="817.49999999999989"/>
    <n v="5.2"/>
    <n v="260"/>
    <n v="11.149999999999999"/>
    <n v="557.49999999999989"/>
    <n v="0.68195718654434245"/>
    <s v="C0155"/>
    <s v="RosyPearl Creations"/>
    <s v="Benjamin Ingram"/>
    <x v="0"/>
    <x v="22"/>
    <s v="Twin Falls"/>
    <x v="0"/>
    <x v="2"/>
    <x v="0"/>
    <n v="21"/>
    <x v="2"/>
  </r>
  <r>
    <x v="537"/>
    <n v="70146"/>
    <x v="2"/>
    <x v="2"/>
    <s v="TimelessElixir Anti-Wrinkle Serum 30m"/>
    <x v="1"/>
    <n v="200"/>
    <n v="25.3"/>
    <n v="5060"/>
    <n v="9.4"/>
    <n v="1880"/>
    <n v="15.9"/>
    <n v="3180"/>
    <n v="0.62845849802371545"/>
    <s v="C0078"/>
    <s v="CosmoLink Incorporated"/>
    <s v="William Jenkins"/>
    <x v="3"/>
    <x v="6"/>
    <s v="Jacksonville"/>
    <x v="2"/>
    <x v="2"/>
    <x v="0"/>
    <n v="21"/>
    <x v="2"/>
  </r>
  <r>
    <x v="537"/>
    <n v="70147"/>
    <x v="14"/>
    <x v="14"/>
    <s v="DewDrop Hydration Sheet Mask"/>
    <x v="5"/>
    <n v="150"/>
    <n v="17.350000000000001"/>
    <n v="2602.5"/>
    <n v="7.45"/>
    <n v="1117.5"/>
    <n v="9.9000000000000021"/>
    <n v="1485"/>
    <n v="0.57060518731988474"/>
    <s v="C0182"/>
    <s v="IvoryLuxe Skincare"/>
    <s v="Emily Clarke"/>
    <x v="3"/>
    <x v="29"/>
    <s v="Raleigh"/>
    <x v="2"/>
    <x v="2"/>
    <x v="0"/>
    <n v="21"/>
    <x v="2"/>
  </r>
  <r>
    <x v="537"/>
    <n v="70148"/>
    <x v="53"/>
    <x v="53"/>
    <s v="DreamSoothe Overnight Mask 100g"/>
    <x v="5"/>
    <n v="200"/>
    <n v="21.75"/>
    <n v="4350"/>
    <n v="9.5500000000000007"/>
    <n v="1910"/>
    <n v="12.2"/>
    <n v="2440"/>
    <n v="0.56091954022988511"/>
    <s v="C0134"/>
    <s v="EtherealHarbor Skincare"/>
    <s v="Victoria Reed"/>
    <x v="2"/>
    <x v="24"/>
    <s v="Spokane"/>
    <x v="0"/>
    <x v="2"/>
    <x v="0"/>
    <n v="21"/>
    <x v="2"/>
  </r>
  <r>
    <x v="537"/>
    <n v="70149"/>
    <x v="4"/>
    <x v="4"/>
    <s v="HydraBloom Hydrating Moisturizer 50ml"/>
    <x v="0"/>
    <n v="50"/>
    <n v="14.95"/>
    <n v="747.5"/>
    <n v="4.45"/>
    <n v="222.5"/>
    <n v="10.5"/>
    <n v="525"/>
    <n v="0.7023411371237458"/>
    <s v="C0023"/>
    <s v="Rosy Hue Beauty"/>
    <s v="Benjamin Ingram"/>
    <x v="0"/>
    <x v="22"/>
    <s v="Boise"/>
    <x v="0"/>
    <x v="2"/>
    <x v="0"/>
    <n v="21"/>
    <x v="2"/>
  </r>
  <r>
    <x v="538"/>
    <n v="70150"/>
    <x v="16"/>
    <x v="16"/>
    <s v="FreshWipe Cleansing Towelettes  80s"/>
    <x v="6"/>
    <n v="50"/>
    <n v="14.55"/>
    <n v="727.5"/>
    <n v="6.55"/>
    <n v="327.5"/>
    <n v="8"/>
    <n v="400"/>
    <n v="0.54982817869415812"/>
    <s v="C0097"/>
    <s v="Leander Wilde"/>
    <s v="Lauren King"/>
    <x v="4"/>
    <x v="11"/>
    <s v="Rapid City"/>
    <x v="3"/>
    <x v="2"/>
    <x v="0"/>
    <n v="24"/>
    <x v="3"/>
  </r>
  <r>
    <x v="538"/>
    <n v="70151"/>
    <x v="4"/>
    <x v="4"/>
    <s v="HydraBloom Hydrating Moisturizer 50ml"/>
    <x v="0"/>
    <n v="150"/>
    <n v="14.95"/>
    <n v="2242.5"/>
    <n v="4.45"/>
    <n v="667.5"/>
    <n v="10.5"/>
    <n v="1575"/>
    <n v="0.7023411371237458"/>
    <s v="C0119"/>
    <s v="RadiantNectar Cosmetix"/>
    <s v="Andrew Parker"/>
    <x v="3"/>
    <x v="48"/>
    <s v="Manchester"/>
    <x v="1"/>
    <x v="2"/>
    <x v="0"/>
    <n v="24"/>
    <x v="3"/>
  </r>
  <r>
    <x v="538"/>
    <n v="70152"/>
    <x v="14"/>
    <x v="14"/>
    <s v="DewDrop Hydration Sheet Mask"/>
    <x v="5"/>
    <n v="150"/>
    <n v="17.350000000000001"/>
    <n v="2602.5"/>
    <n v="7.45"/>
    <n v="1117.5"/>
    <n v="9.9000000000000021"/>
    <n v="1485"/>
    <n v="0.57060518731988474"/>
    <s v="C0068"/>
    <s v="IvoryRadiance Cosmetix"/>
    <s v="Olivia Harrison"/>
    <x v="3"/>
    <x v="7"/>
    <s v="Annapolis"/>
    <x v="2"/>
    <x v="2"/>
    <x v="0"/>
    <n v="24"/>
    <x v="3"/>
  </r>
  <r>
    <x v="538"/>
    <n v="70153"/>
    <x v="4"/>
    <x v="4"/>
    <s v="HydraBloom Hydrating Moisturizer 50ml"/>
    <x v="0"/>
    <n v="100"/>
    <n v="14.95"/>
    <n v="1495"/>
    <n v="4.45"/>
    <n v="445"/>
    <n v="10.5"/>
    <n v="1050"/>
    <n v="0.7023411371237458"/>
    <s v="C0015"/>
    <s v="Octavia Grey"/>
    <s v="Benjamin Lawson"/>
    <x v="1"/>
    <x v="8"/>
    <s v="St. Louis"/>
    <x v="3"/>
    <x v="2"/>
    <x v="0"/>
    <n v="24"/>
    <x v="3"/>
  </r>
  <r>
    <x v="538"/>
    <n v="70154"/>
    <x v="16"/>
    <x v="16"/>
    <s v="FreshWipe Cleansing Towelettes  80s"/>
    <x v="6"/>
    <n v="50"/>
    <n v="14.55"/>
    <n v="727.5"/>
    <n v="6.55"/>
    <n v="327.5"/>
    <n v="8"/>
    <n v="400"/>
    <n v="0.54982817869415812"/>
    <s v="C0044"/>
    <s v="OpulentElixir Beauty"/>
    <s v="David Carter"/>
    <x v="1"/>
    <x v="2"/>
    <s v="Syracuse"/>
    <x v="1"/>
    <x v="2"/>
    <x v="0"/>
    <n v="24"/>
    <x v="3"/>
  </r>
  <r>
    <x v="538"/>
    <n v="70155"/>
    <x v="1"/>
    <x v="1"/>
    <s v="VitaGlow Brightening Serum 30ml"/>
    <x v="1"/>
    <n v="250"/>
    <n v="22.1"/>
    <n v="5525"/>
    <n v="7.6"/>
    <n v="1900"/>
    <n v="14.500000000000002"/>
    <n v="3625"/>
    <n v="0.65610859728506787"/>
    <s v="C0192"/>
    <s v="LunarCrest Solutions"/>
    <s v="David Carter"/>
    <x v="1"/>
    <x v="2"/>
    <s v="Schenectady"/>
    <x v="1"/>
    <x v="2"/>
    <x v="0"/>
    <n v="24"/>
    <x v="3"/>
  </r>
  <r>
    <x v="538"/>
    <n v="70156"/>
    <x v="6"/>
    <x v="6"/>
    <s v="CrystalClear Hyaluronic Boost 15ml"/>
    <x v="1"/>
    <n v="150"/>
    <n v="14.75"/>
    <n v="2212.5"/>
    <n v="5.45"/>
    <n v="817.5"/>
    <n v="9.3000000000000007"/>
    <n v="1395"/>
    <n v="0.63050847457627124"/>
    <s v="C0176"/>
    <s v="AzureDynamo Ventures"/>
    <s v="Ashley Turner"/>
    <x v="2"/>
    <x v="13"/>
    <s v="Santa Clarita"/>
    <x v="0"/>
    <x v="2"/>
    <x v="0"/>
    <n v="24"/>
    <x v="3"/>
  </r>
  <r>
    <x v="538"/>
    <n v="70157"/>
    <x v="53"/>
    <x v="53"/>
    <s v="DreamSoothe Overnight Mask 100g"/>
    <x v="5"/>
    <n v="300"/>
    <n v="21.75"/>
    <n v="6525"/>
    <n v="9.5500000000000007"/>
    <n v="2865"/>
    <n v="12.2"/>
    <n v="3660"/>
    <n v="0.56091954022988511"/>
    <s v="C0007"/>
    <s v="Orion Sterling"/>
    <s v="Jessica Foster"/>
    <x v="2"/>
    <x v="20"/>
    <s v="Anchorage"/>
    <x v="0"/>
    <x v="2"/>
    <x v="0"/>
    <n v="24"/>
    <x v="3"/>
  </r>
  <r>
    <x v="538"/>
    <n v="70158"/>
    <x v="45"/>
    <x v="45"/>
    <s v="CrystalClear Hyaluronic Boost 50ml"/>
    <x v="1"/>
    <n v="300"/>
    <n v="29.65"/>
    <n v="8895"/>
    <n v="10.75"/>
    <n v="3225"/>
    <n v="18.899999999999999"/>
    <n v="5670"/>
    <n v="0.63743676222596968"/>
    <s v="C0066"/>
    <s v="MoonlitBloom Creations"/>
    <s v="Daniel Nelson"/>
    <x v="0"/>
    <x v="3"/>
    <s v="Gillette"/>
    <x v="0"/>
    <x v="2"/>
    <x v="0"/>
    <n v="24"/>
    <x v="3"/>
  </r>
  <r>
    <x v="538"/>
    <n v="70159"/>
    <x v="43"/>
    <x v="43"/>
    <s v="PureFoam Renewing Cleanser 50ml"/>
    <x v="2"/>
    <n v="100"/>
    <n v="7"/>
    <n v="700"/>
    <n v="2.8"/>
    <n v="280"/>
    <n v="4.2"/>
    <n v="420"/>
    <n v="0.6"/>
    <s v="C0197"/>
    <s v="BlueAegis Corp."/>
    <s v="Samantha Mitchell"/>
    <x v="4"/>
    <x v="32"/>
    <s v="Charleston"/>
    <x v="2"/>
    <x v="2"/>
    <x v="0"/>
    <n v="24"/>
    <x v="3"/>
  </r>
  <r>
    <x v="538"/>
    <n v="70160"/>
    <x v="13"/>
    <x v="13"/>
    <s v="LuminousGlow Tinted Sunscreen 100ml"/>
    <x v="3"/>
    <n v="100"/>
    <n v="26.35"/>
    <n v="2635"/>
    <n v="9"/>
    <n v="900"/>
    <n v="17.350000000000001"/>
    <n v="1735"/>
    <n v="0.65844402277039848"/>
    <s v="C0136"/>
    <s v="SereneElixir Creations"/>
    <s v="Ashley Turner"/>
    <x v="2"/>
    <x v="13"/>
    <s v="Santa Clarita"/>
    <x v="0"/>
    <x v="2"/>
    <x v="0"/>
    <n v="24"/>
    <x v="3"/>
  </r>
  <r>
    <x v="539"/>
    <n v="70161"/>
    <x v="22"/>
    <x v="22"/>
    <s v="PurePurge Micellar Cleansing Water 150ml"/>
    <x v="6"/>
    <n v="50"/>
    <n v="10.050000000000001"/>
    <n v="502.50000000000006"/>
    <n v="4.45"/>
    <n v="222.5"/>
    <n v="5.6000000000000005"/>
    <n v="280.00000000000006"/>
    <n v="0.55721393034825872"/>
    <s v="C0089"/>
    <s v="TerraFusion Group"/>
    <s v="Andrew Parker"/>
    <x v="3"/>
    <x v="36"/>
    <s v="Montpelier"/>
    <x v="1"/>
    <x v="2"/>
    <x v="0"/>
    <n v="25"/>
    <x v="3"/>
  </r>
  <r>
    <x v="539"/>
    <n v="70162"/>
    <x v="8"/>
    <x v="8"/>
    <s v="CrystalClear Hyaluronic Boost 30ml"/>
    <x v="1"/>
    <n v="100"/>
    <n v="19.100000000000001"/>
    <n v="1910.0000000000002"/>
    <n v="6.6"/>
    <n v="660"/>
    <n v="12.500000000000002"/>
    <n v="1250.0000000000002"/>
    <n v="0.65445026178010479"/>
    <s v="C0055"/>
    <s v="TimelessAura Luxe Skincare"/>
    <s v="Samantha Mitchell"/>
    <x v="4"/>
    <x v="32"/>
    <s v="Charleston"/>
    <x v="2"/>
    <x v="2"/>
    <x v="0"/>
    <n v="25"/>
    <x v="3"/>
  </r>
  <r>
    <x v="539"/>
    <n v="70163"/>
    <x v="13"/>
    <x v="13"/>
    <s v="LuminousGlow Tinted Sunscreen 100ml"/>
    <x v="3"/>
    <n v="350"/>
    <n v="26.35"/>
    <n v="9222.5"/>
    <n v="9"/>
    <n v="3150"/>
    <n v="17.350000000000001"/>
    <n v="6072.5"/>
    <n v="0.65844402277039848"/>
    <s v="C0002"/>
    <s v="Radiant Luxe Beauty"/>
    <s v="Daniel Nelson"/>
    <x v="0"/>
    <x v="3"/>
    <s v="Cheyenne"/>
    <x v="0"/>
    <x v="2"/>
    <x v="0"/>
    <n v="25"/>
    <x v="3"/>
  </r>
  <r>
    <x v="539"/>
    <n v="70164"/>
    <x v="8"/>
    <x v="8"/>
    <s v="CrystalClear Hyaluronic Boost 30ml"/>
    <x v="1"/>
    <n v="300"/>
    <n v="19.100000000000001"/>
    <n v="5730"/>
    <n v="6.6"/>
    <n v="1980"/>
    <n v="12.500000000000002"/>
    <n v="3750"/>
    <n v="0.65445026178010468"/>
    <s v="C0008"/>
    <s v="Serenity Sinclair"/>
    <s v="Ashley Turner"/>
    <x v="2"/>
    <x v="13"/>
    <s v="San Francisco"/>
    <x v="0"/>
    <x v="2"/>
    <x v="0"/>
    <n v="25"/>
    <x v="3"/>
  </r>
  <r>
    <x v="539"/>
    <n v="70165"/>
    <x v="30"/>
    <x v="30"/>
    <s v="PurePurge Micellar Cleansing Water 200ml"/>
    <x v="6"/>
    <n v="150"/>
    <n v="18.45"/>
    <n v="2767.5"/>
    <n v="7.75"/>
    <n v="1162.5"/>
    <n v="10.7"/>
    <n v="1605"/>
    <n v="0.57994579945799463"/>
    <s v="C0163"/>
    <s v="SilverFlare Technologies"/>
    <s v="Rachel Owens"/>
    <x v="4"/>
    <x v="31"/>
    <s v="Green Bay"/>
    <x v="3"/>
    <x v="2"/>
    <x v="0"/>
    <n v="25"/>
    <x v="3"/>
  </r>
  <r>
    <x v="539"/>
    <n v="70166"/>
    <x v="19"/>
    <x v="19"/>
    <s v="ClearSkies UV Defense SPF 30 30ml"/>
    <x v="3"/>
    <n v="100"/>
    <n v="11.299999999999999"/>
    <n v="1130"/>
    <n v="4.7"/>
    <n v="470"/>
    <n v="6.5999999999999988"/>
    <n v="660"/>
    <n v="0.58407079646017701"/>
    <s v="C0120"/>
    <s v="RadiantCrest Ventures"/>
    <s v="Ashley Turner"/>
    <x v="2"/>
    <x v="13"/>
    <s v="Anaheim"/>
    <x v="0"/>
    <x v="2"/>
    <x v="0"/>
    <n v="25"/>
    <x v="3"/>
  </r>
  <r>
    <x v="539"/>
    <n v="70167"/>
    <x v="10"/>
    <x v="10"/>
    <s v="LuminousGlow Tinted Sunscreen 50ml"/>
    <x v="3"/>
    <n v="450"/>
    <n v="16.95"/>
    <n v="7627.5"/>
    <n v="5.2"/>
    <n v="2340"/>
    <n v="11.75"/>
    <n v="5287.5"/>
    <n v="0.69321533923303835"/>
    <s v="C0185"/>
    <s v="PureLuminance Beauty"/>
    <s v="Emily Clarke"/>
    <x v="3"/>
    <x v="9"/>
    <s v="Greenville"/>
    <x v="2"/>
    <x v="2"/>
    <x v="0"/>
    <n v="25"/>
    <x v="3"/>
  </r>
  <r>
    <x v="539"/>
    <n v="70168"/>
    <x v="21"/>
    <x v="21"/>
    <s v="RadiantGlow Gel Cleanser 100ml"/>
    <x v="2"/>
    <n v="250"/>
    <n v="12.25"/>
    <n v="3062.5"/>
    <n v="4.45"/>
    <n v="1112.5"/>
    <n v="7.8"/>
    <n v="1950"/>
    <n v="0.63673469387755099"/>
    <s v="C0053"/>
    <s v="QuantumPulse Systems"/>
    <s v="Samantha Mitchell"/>
    <x v="4"/>
    <x v="17"/>
    <s v="Cleveland"/>
    <x v="3"/>
    <x v="2"/>
    <x v="0"/>
    <n v="25"/>
    <x v="3"/>
  </r>
  <r>
    <x v="539"/>
    <n v="70169"/>
    <x v="21"/>
    <x v="21"/>
    <s v="RadiantGlow Gel Cleanser 100ml"/>
    <x v="2"/>
    <n v="250"/>
    <n v="12.25"/>
    <n v="3062.5"/>
    <n v="4.45"/>
    <n v="1112.5"/>
    <n v="7.8"/>
    <n v="1950"/>
    <n v="0.63673469387755099"/>
    <s v="C0173"/>
    <s v="VelvetElegance Luxe Skincare"/>
    <s v="Samuel Moore"/>
    <x v="0"/>
    <x v="1"/>
    <s v="Yuma"/>
    <x v="0"/>
    <x v="2"/>
    <x v="0"/>
    <n v="25"/>
    <x v="3"/>
  </r>
  <r>
    <x v="540"/>
    <n v="70170"/>
    <x v="23"/>
    <x v="23"/>
    <s v="RadiantGlow Gel Cleanser 50ml"/>
    <x v="2"/>
    <n v="250"/>
    <n v="4.7"/>
    <n v="1175"/>
    <n v="2.2999999999999998"/>
    <n v="575"/>
    <n v="2.4000000000000004"/>
    <n v="600"/>
    <n v="0.51063829787234039"/>
    <s v="C0190"/>
    <s v="ZenithMist Incorporated"/>
    <s v="Jessica Foster"/>
    <x v="2"/>
    <x v="20"/>
    <s v="Wasilla"/>
    <x v="0"/>
    <x v="2"/>
    <x v="0"/>
    <n v="26"/>
    <x v="3"/>
  </r>
  <r>
    <x v="540"/>
    <n v="70171"/>
    <x v="13"/>
    <x v="13"/>
    <s v="LuminousGlow Tinted Sunscreen 100ml"/>
    <x v="3"/>
    <n v="300"/>
    <n v="26.35"/>
    <n v="7905"/>
    <n v="9"/>
    <n v="2700"/>
    <n v="17.350000000000001"/>
    <n v="5205"/>
    <n v="0.65844402277039848"/>
    <s v="C0011"/>
    <s v="Celestial Silk Luxe Skincare"/>
    <s v="Joseph Simmons"/>
    <x v="4"/>
    <x v="19"/>
    <s v="Minneapolis"/>
    <x v="3"/>
    <x v="2"/>
    <x v="0"/>
    <n v="26"/>
    <x v="3"/>
  </r>
  <r>
    <x v="540"/>
    <n v="70172"/>
    <x v="31"/>
    <x v="31"/>
    <s v="TimelessElixir Anti-Wrinkle Serum 15ml"/>
    <x v="1"/>
    <n v="250"/>
    <n v="19.349999999999998"/>
    <n v="4837.4999999999991"/>
    <n v="7.55"/>
    <n v="1887.5"/>
    <n v="11.799999999999997"/>
    <n v="2949.9999999999991"/>
    <n v="0.60981912144702832"/>
    <s v="C0031"/>
    <s v="StellarWings Incorporated"/>
    <s v="Matthew Walker"/>
    <x v="1"/>
    <x v="23"/>
    <s v="Atlanta"/>
    <x v="2"/>
    <x v="2"/>
    <x v="0"/>
    <n v="26"/>
    <x v="3"/>
  </r>
  <r>
    <x v="540"/>
    <n v="70173"/>
    <x v="1"/>
    <x v="1"/>
    <s v="VitaGlow Brightening Serum 30ml"/>
    <x v="1"/>
    <n v="150"/>
    <n v="22.1"/>
    <n v="3315"/>
    <n v="7.6"/>
    <n v="1140"/>
    <n v="14.500000000000002"/>
    <n v="2175"/>
    <n v="0.65610859728506787"/>
    <s v="C0106"/>
    <s v="StarryRadiance Cosmetix"/>
    <s v="Lauren King"/>
    <x v="4"/>
    <x v="18"/>
    <s v="Iowa City"/>
    <x v="3"/>
    <x v="2"/>
    <x v="0"/>
    <n v="26"/>
    <x v="3"/>
  </r>
  <r>
    <x v="540"/>
    <n v="70174"/>
    <x v="8"/>
    <x v="8"/>
    <s v="CrystalClear Hyaluronic Boost 30ml"/>
    <x v="1"/>
    <n v="200"/>
    <n v="19.100000000000001"/>
    <n v="3820.0000000000005"/>
    <n v="6.6"/>
    <n v="1320"/>
    <n v="12.500000000000002"/>
    <n v="2500.0000000000005"/>
    <n v="0.65445026178010479"/>
    <s v="C0091"/>
    <s v="NovaWave Enterprises"/>
    <s v="Jennifer Adams"/>
    <x v="1"/>
    <x v="10"/>
    <s v="Lubbock"/>
    <x v="2"/>
    <x v="2"/>
    <x v="0"/>
    <n v="26"/>
    <x v="3"/>
  </r>
  <r>
    <x v="540"/>
    <n v="70175"/>
    <x v="21"/>
    <x v="21"/>
    <s v="RadiantGlow Gel Cleanser 100ml"/>
    <x v="2"/>
    <n v="100"/>
    <n v="12.25"/>
    <n v="1225"/>
    <n v="4.45"/>
    <n v="445"/>
    <n v="7.8"/>
    <n v="780"/>
    <n v="0.63673469387755099"/>
    <s v="C0145"/>
    <s v="AuroraFresh Cosmetics"/>
    <s v="Mia Hughes"/>
    <x v="2"/>
    <x v="13"/>
    <s v="Irvine"/>
    <x v="0"/>
    <x v="2"/>
    <x v="0"/>
    <n v="26"/>
    <x v="3"/>
  </r>
  <r>
    <x v="540"/>
    <n v="70176"/>
    <x v="16"/>
    <x v="16"/>
    <s v="FreshWipe Cleansing Towelettes  80s"/>
    <x v="6"/>
    <n v="250"/>
    <n v="14.55"/>
    <n v="3637.5"/>
    <n v="6.55"/>
    <n v="1637.5"/>
    <n v="8"/>
    <n v="2000"/>
    <n v="0.54982817869415812"/>
    <s v="C0207"/>
    <s v="Aurora West"/>
    <s v="Nicholas Coleman"/>
    <x v="4"/>
    <x v="27"/>
    <s v="Detroit"/>
    <x v="3"/>
    <x v="2"/>
    <x v="0"/>
    <n v="26"/>
    <x v="3"/>
  </r>
  <r>
    <x v="540"/>
    <n v="70177"/>
    <x v="2"/>
    <x v="2"/>
    <s v="TimelessElixir Anti-Wrinkle Serum 30m"/>
    <x v="1"/>
    <n v="200"/>
    <n v="25.3"/>
    <n v="5060"/>
    <n v="9.4"/>
    <n v="1880"/>
    <n v="15.9"/>
    <n v="3180"/>
    <n v="0.62845849802371545"/>
    <s v="C0126"/>
    <s v="Seraphim Holloway"/>
    <s v="Olivia Harrison"/>
    <x v="3"/>
    <x v="39"/>
    <s v="Dover"/>
    <x v="2"/>
    <x v="2"/>
    <x v="0"/>
    <n v="26"/>
    <x v="3"/>
  </r>
  <r>
    <x v="540"/>
    <n v="70178"/>
    <x v="8"/>
    <x v="8"/>
    <s v="CrystalClear Hyaluronic Boost 30ml"/>
    <x v="1"/>
    <n v="100"/>
    <n v="19.100000000000001"/>
    <n v="1910.0000000000002"/>
    <n v="6.6"/>
    <n v="660"/>
    <n v="12.500000000000002"/>
    <n v="1250.0000000000002"/>
    <n v="0.65445026178010479"/>
    <s v="C0084"/>
    <s v="RadiantPetals Skincare"/>
    <s v="Joseph Simmons"/>
    <x v="4"/>
    <x v="28"/>
    <s v="Bismarck"/>
    <x v="3"/>
    <x v="2"/>
    <x v="0"/>
    <n v="26"/>
    <x v="3"/>
  </r>
  <r>
    <x v="540"/>
    <n v="70179"/>
    <x v="18"/>
    <x v="18"/>
    <s v="PurePurge Micellar Cleansing Water 100ml"/>
    <x v="6"/>
    <n v="50"/>
    <n v="3.9"/>
    <n v="195"/>
    <n v="2.2999999999999998"/>
    <n v="115"/>
    <n v="1.6"/>
    <n v="80"/>
    <n v="0.41025641025641024"/>
    <s v="C0038"/>
    <s v="StarryGrace Luxe Skincare"/>
    <s v="Olivia Harrison"/>
    <x v="3"/>
    <x v="7"/>
    <s v="Baltimore"/>
    <x v="2"/>
    <x v="2"/>
    <x v="0"/>
    <n v="26"/>
    <x v="3"/>
  </r>
  <r>
    <x v="541"/>
    <n v="70180"/>
    <x v="0"/>
    <x v="0"/>
    <s v="HydraBloom Hydrating Moisturizer 100ml"/>
    <x v="0"/>
    <n v="200"/>
    <n v="24.85"/>
    <n v="4970"/>
    <n v="7.75"/>
    <n v="1550"/>
    <n v="17.100000000000001"/>
    <n v="3420"/>
    <n v="0.68812877263581484"/>
    <s v="C0173"/>
    <s v="VelvetElegance Luxe Skincare"/>
    <s v="Samuel Moore"/>
    <x v="0"/>
    <x v="1"/>
    <s v="Yuma"/>
    <x v="0"/>
    <x v="2"/>
    <x v="0"/>
    <n v="27"/>
    <x v="3"/>
  </r>
  <r>
    <x v="541"/>
    <n v="70181"/>
    <x v="38"/>
    <x v="38"/>
    <s v="CrystalGlow Gentle Exfoliator 100ml"/>
    <x v="7"/>
    <n v="100"/>
    <n v="19.95"/>
    <n v="1995"/>
    <n v="7.45"/>
    <n v="745"/>
    <n v="12.5"/>
    <n v="1250"/>
    <n v="0.62656641604010022"/>
    <s v="C0186"/>
    <s v="MoonlightWhisper Creations"/>
    <s v="Rachel Owens"/>
    <x v="4"/>
    <x v="16"/>
    <s v="Champaign"/>
    <x v="3"/>
    <x v="2"/>
    <x v="0"/>
    <n v="27"/>
    <x v="3"/>
  </r>
  <r>
    <x v="541"/>
    <n v="70182"/>
    <x v="14"/>
    <x v="14"/>
    <s v="DewDrop Hydration Sheet Mask"/>
    <x v="5"/>
    <n v="100"/>
    <n v="17.350000000000001"/>
    <n v="1735.0000000000002"/>
    <n v="7.45"/>
    <n v="745"/>
    <n v="9.9000000000000021"/>
    <n v="990.00000000000023"/>
    <n v="0.57060518731988474"/>
    <s v="C0099"/>
    <s v="SolarCrest Corp."/>
    <s v="James Edwards"/>
    <x v="3"/>
    <x v="43"/>
    <s v="Harrisburg"/>
    <x v="1"/>
    <x v="2"/>
    <x v="0"/>
    <n v="27"/>
    <x v="3"/>
  </r>
  <r>
    <x v="541"/>
    <n v="70183"/>
    <x v="38"/>
    <x v="38"/>
    <s v="CrystalGlow Gentle Exfoliator 100ml"/>
    <x v="7"/>
    <n v="150"/>
    <n v="19.95"/>
    <n v="2992.5"/>
    <n v="7.45"/>
    <n v="1117.5"/>
    <n v="12.5"/>
    <n v="1875"/>
    <n v="0.62656641604010022"/>
    <s v="C0005"/>
    <s v="Rylan Callahan"/>
    <s v="Michael Evans"/>
    <x v="1"/>
    <x v="10"/>
    <s v="Houston"/>
    <x v="2"/>
    <x v="2"/>
    <x v="0"/>
    <n v="27"/>
    <x v="3"/>
  </r>
  <r>
    <x v="541"/>
    <n v="70184"/>
    <x v="0"/>
    <x v="0"/>
    <s v="HydraBloom Hydrating Moisturizer 100ml"/>
    <x v="0"/>
    <n v="200"/>
    <n v="24.85"/>
    <n v="4970"/>
    <n v="7.75"/>
    <n v="1550"/>
    <n v="17.100000000000001"/>
    <n v="3420"/>
    <n v="0.68812877263581484"/>
    <s v="C0152"/>
    <s v="Tamsin Harper"/>
    <s v="William Jenkins"/>
    <x v="3"/>
    <x v="6"/>
    <s v="Tallahassee"/>
    <x v="2"/>
    <x v="2"/>
    <x v="0"/>
    <n v="27"/>
    <x v="3"/>
  </r>
  <r>
    <x v="541"/>
    <n v="70185"/>
    <x v="45"/>
    <x v="45"/>
    <s v="CrystalClear Hyaluronic Boost 50ml"/>
    <x v="1"/>
    <n v="100"/>
    <n v="29.65"/>
    <n v="2965"/>
    <n v="10.75"/>
    <n v="1075"/>
    <n v="18.899999999999999"/>
    <n v="1890"/>
    <n v="0.63743676222596968"/>
    <s v="C0159"/>
    <s v="Esme Reyes"/>
    <s v="Andrew Parker"/>
    <x v="3"/>
    <x v="45"/>
    <s v="Warwick"/>
    <x v="1"/>
    <x v="2"/>
    <x v="0"/>
    <n v="27"/>
    <x v="3"/>
  </r>
  <r>
    <x v="541"/>
    <n v="70186"/>
    <x v="37"/>
    <x v="37"/>
    <s v="SunGuard Shield SPF 50+ 100ml"/>
    <x v="3"/>
    <n v="200"/>
    <n v="24.75"/>
    <n v="4950"/>
    <n v="7.75"/>
    <n v="1550"/>
    <n v="17"/>
    <n v="3400"/>
    <n v="0.68686868686868685"/>
    <s v="C0077"/>
    <s v="EmeraldSphere Solutions"/>
    <s v="Grace Allen"/>
    <x v="2"/>
    <x v="20"/>
    <s v="Fairbanks"/>
    <x v="0"/>
    <x v="2"/>
    <x v="0"/>
    <n v="27"/>
    <x v="3"/>
  </r>
  <r>
    <x v="541"/>
    <n v="70187"/>
    <x v="32"/>
    <x v="32"/>
    <s v="AquaFresh Hydrating Toner 150ml"/>
    <x v="4"/>
    <n v="200"/>
    <n v="14.95"/>
    <n v="2990"/>
    <n v="4.45"/>
    <n v="890"/>
    <n v="10.5"/>
    <n v="2100"/>
    <n v="0.7023411371237458"/>
    <s v="C0112"/>
    <s v="Zara Winters"/>
    <s v="Olivia Harrison"/>
    <x v="3"/>
    <x v="14"/>
    <s v="Norfolk"/>
    <x v="2"/>
    <x v="2"/>
    <x v="0"/>
    <n v="27"/>
    <x v="3"/>
  </r>
  <r>
    <x v="541"/>
    <n v="70188"/>
    <x v="4"/>
    <x v="4"/>
    <s v="HydraBloom Hydrating Moisturizer 50ml"/>
    <x v="0"/>
    <n v="250"/>
    <n v="14.95"/>
    <n v="3737.5"/>
    <n v="4.45"/>
    <n v="1112.5"/>
    <n v="10.5"/>
    <n v="2625"/>
    <n v="0.7023411371237458"/>
    <s v="C0177"/>
    <s v="CosmoHarbor Corp."/>
    <s v="Benjamin Lawson"/>
    <x v="1"/>
    <x v="5"/>
    <s v="Tulsa"/>
    <x v="2"/>
    <x v="2"/>
    <x v="0"/>
    <n v="27"/>
    <x v="3"/>
  </r>
  <r>
    <x v="541"/>
    <n v="70189"/>
    <x v="10"/>
    <x v="10"/>
    <s v="LuminousGlow Tinted Sunscreen 50ml"/>
    <x v="3"/>
    <n v="100"/>
    <n v="16.95"/>
    <n v="1695"/>
    <n v="5.2"/>
    <n v="520"/>
    <n v="11.75"/>
    <n v="1175"/>
    <n v="0.69321533923303835"/>
    <s v="C0072"/>
    <s v="BlossomLuxe Essentials"/>
    <s v="James Edwards"/>
    <x v="3"/>
    <x v="43"/>
    <s v="Philadelphia"/>
    <x v="1"/>
    <x v="2"/>
    <x v="0"/>
    <n v="27"/>
    <x v="3"/>
  </r>
  <r>
    <x v="541"/>
    <n v="70190"/>
    <x v="37"/>
    <x v="37"/>
    <s v="SunGuard Shield SPF 50+ 100ml"/>
    <x v="3"/>
    <n v="50"/>
    <n v="24.75"/>
    <n v="1237.5"/>
    <n v="7.75"/>
    <n v="387.5"/>
    <n v="17"/>
    <n v="850"/>
    <n v="0.68686868686868685"/>
    <s v="C0067"/>
    <s v="Oberon Sterling"/>
    <s v="Rachel Owens"/>
    <x v="4"/>
    <x v="16"/>
    <s v="Springfield"/>
    <x v="3"/>
    <x v="2"/>
    <x v="0"/>
    <n v="27"/>
    <x v="3"/>
  </r>
  <r>
    <x v="542"/>
    <n v="70191"/>
    <x v="32"/>
    <x v="32"/>
    <s v="AquaFresh Hydrating Toner 150ml"/>
    <x v="4"/>
    <n v="100"/>
    <n v="14.95"/>
    <n v="1495"/>
    <n v="4.45"/>
    <n v="445"/>
    <n v="10.5"/>
    <n v="1050"/>
    <n v="0.7023411371237458"/>
    <s v="C0200"/>
    <s v="Griffin Hayes"/>
    <s v="Emily Clarke"/>
    <x v="3"/>
    <x v="29"/>
    <s v="Raleigh"/>
    <x v="2"/>
    <x v="2"/>
    <x v="0"/>
    <n v="28"/>
    <x v="3"/>
  </r>
  <r>
    <x v="542"/>
    <n v="70192"/>
    <x v="0"/>
    <x v="0"/>
    <s v="HydraBloom Hydrating Moisturizer 100ml"/>
    <x v="0"/>
    <n v="250"/>
    <n v="24.85"/>
    <n v="6212.5"/>
    <n v="7.75"/>
    <n v="1937.5"/>
    <n v="17.100000000000001"/>
    <n v="4275"/>
    <n v="0.68812877263581484"/>
    <s v="C0028"/>
    <s v="Thaddeus Nash"/>
    <s v="Christopher Green"/>
    <x v="0"/>
    <x v="21"/>
    <s v="Reno"/>
    <x v="0"/>
    <x v="2"/>
    <x v="0"/>
    <n v="28"/>
    <x v="3"/>
  </r>
  <r>
    <x v="542"/>
    <n v="70193"/>
    <x v="6"/>
    <x v="6"/>
    <s v="CrystalClear Hyaluronic Boost 15ml"/>
    <x v="1"/>
    <n v="150"/>
    <n v="14.75"/>
    <n v="2212.5"/>
    <n v="5.45"/>
    <n v="817.5"/>
    <n v="9.3000000000000007"/>
    <n v="1395"/>
    <n v="0.63050847457627124"/>
    <s v="C0064"/>
    <s v="DiamondElegance Beauty"/>
    <s v="Jessica Foster"/>
    <x v="2"/>
    <x v="20"/>
    <s v="Kodiak"/>
    <x v="0"/>
    <x v="2"/>
    <x v="0"/>
    <n v="28"/>
    <x v="3"/>
  </r>
  <r>
    <x v="542"/>
    <n v="70194"/>
    <x v="52"/>
    <x v="52"/>
    <s v="CalmBliss Soothing Toner 100ml"/>
    <x v="4"/>
    <n v="150"/>
    <n v="13"/>
    <n v="1950"/>
    <n v="4.7"/>
    <n v="705"/>
    <n v="8.3000000000000007"/>
    <n v="1245"/>
    <n v="0.63846153846153841"/>
    <s v="C0170"/>
    <s v="IvoryBloom Skincare"/>
    <s v="James Edwards"/>
    <x v="3"/>
    <x v="43"/>
    <s v="Pittsburgh"/>
    <x v="1"/>
    <x v="2"/>
    <x v="0"/>
    <n v="28"/>
    <x v="3"/>
  </r>
  <r>
    <x v="542"/>
    <n v="70195"/>
    <x v="4"/>
    <x v="4"/>
    <s v="HydraBloom Hydrating Moisturizer 50ml"/>
    <x v="0"/>
    <n v="250"/>
    <n v="14.95"/>
    <n v="3737.5"/>
    <n v="4.45"/>
    <n v="1112.5"/>
    <n v="10.5"/>
    <n v="2625"/>
    <n v="0.7023411371237458"/>
    <s v="C0021"/>
    <s v="Horizon Luxe Ventures"/>
    <s v="William Jenkins"/>
    <x v="3"/>
    <x v="6"/>
    <s v="Orlando"/>
    <x v="2"/>
    <x v="2"/>
    <x v="0"/>
    <n v="28"/>
    <x v="3"/>
  </r>
  <r>
    <x v="542"/>
    <n v="70196"/>
    <x v="48"/>
    <x v="48"/>
    <s v="CrystalGlow Gentle Exfoliator 150ml"/>
    <x v="7"/>
    <n v="50"/>
    <n v="24.75"/>
    <n v="1237.5"/>
    <n v="10.75"/>
    <n v="537.5"/>
    <n v="14"/>
    <n v="700"/>
    <n v="0.56565656565656564"/>
    <s v="C0050"/>
    <s v="SolarLuxe Incorporated"/>
    <s v="Joseph Simmons"/>
    <x v="4"/>
    <x v="28"/>
    <s v="Fargo"/>
    <x v="3"/>
    <x v="2"/>
    <x v="0"/>
    <n v="28"/>
    <x v="3"/>
  </r>
  <r>
    <x v="542"/>
    <n v="70197"/>
    <x v="11"/>
    <x v="11"/>
    <s v="ClearSkies UV Defense SPF 30 100ml"/>
    <x v="3"/>
    <n v="200"/>
    <n v="32.549999999999997"/>
    <n v="6509.9999999999991"/>
    <n v="11.25"/>
    <n v="2250"/>
    <n v="21.299999999999997"/>
    <n v="4259.9999999999991"/>
    <n v="0.65437788018433174"/>
    <s v="C0180"/>
    <s v="CelestialGrace Creations"/>
    <s v="Benjamin Lawson"/>
    <x v="1"/>
    <x v="8"/>
    <s v="Springfield"/>
    <x v="3"/>
    <x v="2"/>
    <x v="0"/>
    <n v="28"/>
    <x v="3"/>
  </r>
  <r>
    <x v="542"/>
    <n v="70198"/>
    <x v="1"/>
    <x v="1"/>
    <s v="VitaGlow Brightening Serum 30ml"/>
    <x v="1"/>
    <n v="50"/>
    <n v="22.1"/>
    <n v="1105"/>
    <n v="7.6"/>
    <n v="380"/>
    <n v="14.500000000000002"/>
    <n v="725"/>
    <n v="0.65610859728506787"/>
    <s v="C0140"/>
    <s v="SilverHarbor Technologies"/>
    <s v="Ava Franklin"/>
    <x v="1"/>
    <x v="26"/>
    <s v="Mobile"/>
    <x v="2"/>
    <x v="2"/>
    <x v="0"/>
    <n v="28"/>
    <x v="3"/>
  </r>
  <r>
    <x v="542"/>
    <n v="70199"/>
    <x v="38"/>
    <x v="38"/>
    <s v="CrystalGlow Gentle Exfoliator 100ml"/>
    <x v="7"/>
    <n v="100"/>
    <n v="19.95"/>
    <n v="1995"/>
    <n v="7.45"/>
    <n v="745"/>
    <n v="12.5"/>
    <n v="1250"/>
    <n v="0.62656641604010022"/>
    <s v="C0018"/>
    <s v="Lucian Kingsley"/>
    <s v="Lauren King"/>
    <x v="4"/>
    <x v="11"/>
    <s v="Sioux Falls"/>
    <x v="3"/>
    <x v="2"/>
    <x v="0"/>
    <n v="28"/>
    <x v="3"/>
  </r>
  <r>
    <x v="543"/>
    <n v="70200"/>
    <x v="1"/>
    <x v="1"/>
    <s v="VitaGlow Brightening Serum 30ml"/>
    <x v="1"/>
    <n v="250"/>
    <n v="22.1"/>
    <n v="5525"/>
    <n v="7.6"/>
    <n v="1900"/>
    <n v="14.500000000000002"/>
    <n v="3625"/>
    <n v="0.65610859728506787"/>
    <s v="C0039"/>
    <s v="EtherealSilk Creations"/>
    <s v="Grace Allen"/>
    <x v="2"/>
    <x v="20"/>
    <s v="Juneau"/>
    <x v="0"/>
    <x v="2"/>
    <x v="0"/>
    <n v="31"/>
    <x v="4"/>
  </r>
  <r>
    <x v="543"/>
    <n v="70201"/>
    <x v="42"/>
    <x v="42"/>
    <s v="AquaFresh Hydrating Toner 200ml"/>
    <x v="4"/>
    <n v="150"/>
    <n v="19.600000000000001"/>
    <n v="2940"/>
    <n v="6.6"/>
    <n v="990"/>
    <n v="13.000000000000002"/>
    <n v="1950"/>
    <n v="0.66326530612244894"/>
    <s v="C0113"/>
    <s v="Evander Quinn"/>
    <s v="Andrew Parker"/>
    <x v="3"/>
    <x v="47"/>
    <s v="New Haven"/>
    <x v="1"/>
    <x v="2"/>
    <x v="0"/>
    <n v="31"/>
    <x v="4"/>
  </r>
  <r>
    <x v="543"/>
    <n v="70202"/>
    <x v="10"/>
    <x v="10"/>
    <s v="LuminousGlow Tinted Sunscreen 50ml"/>
    <x v="3"/>
    <n v="250"/>
    <n v="16.95"/>
    <n v="4237.5"/>
    <n v="5.2"/>
    <n v="1300"/>
    <n v="11.75"/>
    <n v="2937.5"/>
    <n v="0.69321533923303835"/>
    <s v="C0119"/>
    <s v="RadiantNectar Cosmetix"/>
    <s v="Andrew Parker"/>
    <x v="3"/>
    <x v="48"/>
    <s v="Manchester"/>
    <x v="1"/>
    <x v="2"/>
    <x v="0"/>
    <n v="31"/>
    <x v="4"/>
  </r>
  <r>
    <x v="543"/>
    <n v="70203"/>
    <x v="37"/>
    <x v="37"/>
    <s v="SunGuard Shield SPF 50+ 100ml"/>
    <x v="3"/>
    <n v="100"/>
    <n v="24.75"/>
    <n v="2475"/>
    <n v="7.75"/>
    <n v="775"/>
    <n v="17"/>
    <n v="1700"/>
    <n v="0.68686868686868685"/>
    <s v="C0073"/>
    <s v="Atlas Kingsley"/>
    <s v="David Carter"/>
    <x v="1"/>
    <x v="2"/>
    <s v="Rochester"/>
    <x v="1"/>
    <x v="2"/>
    <x v="0"/>
    <n v="31"/>
    <x v="4"/>
  </r>
  <r>
    <x v="543"/>
    <n v="70204"/>
    <x v="20"/>
    <x v="20"/>
    <s v="VelvetSkin Renewing Scrub 100ml"/>
    <x v="7"/>
    <n v="100"/>
    <n v="20.849999999999998"/>
    <n v="2085"/>
    <n v="8.1999999999999993"/>
    <n v="820"/>
    <n v="12.649999999999999"/>
    <n v="1265"/>
    <n v="0.60671462829736211"/>
    <s v="C0194"/>
    <s v="InfinitiWave Ventures"/>
    <s v="Joseph Simmons"/>
    <x v="4"/>
    <x v="19"/>
    <s v="Duluth"/>
    <x v="3"/>
    <x v="2"/>
    <x v="0"/>
    <n v="31"/>
    <x v="4"/>
  </r>
  <r>
    <x v="543"/>
    <n v="70205"/>
    <x v="13"/>
    <x v="13"/>
    <s v="LuminousGlow Tinted Sunscreen 100ml"/>
    <x v="3"/>
    <n v="200"/>
    <n v="26.35"/>
    <n v="5270"/>
    <n v="9"/>
    <n v="1800"/>
    <n v="17.350000000000001"/>
    <n v="3470"/>
    <n v="0.65844402277039848"/>
    <s v="C0014"/>
    <s v="Stellar Dynamo Corp."/>
    <s v="Olivia Harrison"/>
    <x v="3"/>
    <x v="14"/>
    <s v="Richmond"/>
    <x v="2"/>
    <x v="2"/>
    <x v="0"/>
    <n v="31"/>
    <x v="4"/>
  </r>
  <r>
    <x v="543"/>
    <n v="70206"/>
    <x v="4"/>
    <x v="4"/>
    <s v="HydraBloom Hydrating Moisturizer 50ml"/>
    <x v="0"/>
    <n v="100"/>
    <n v="14.95"/>
    <n v="1495"/>
    <n v="4.45"/>
    <n v="445"/>
    <n v="10.5"/>
    <n v="1050"/>
    <n v="0.7023411371237458"/>
    <s v="C0171"/>
    <s v="RadiantPearl Beauty"/>
    <s v="Mia Hughes"/>
    <x v="2"/>
    <x v="13"/>
    <s v="Bakersfield"/>
    <x v="0"/>
    <x v="2"/>
    <x v="0"/>
    <n v="31"/>
    <x v="4"/>
  </r>
  <r>
    <x v="543"/>
    <n v="70207"/>
    <x v="10"/>
    <x v="10"/>
    <s v="LuminousGlow Tinted Sunscreen 50ml"/>
    <x v="3"/>
    <n v="100"/>
    <n v="16.95"/>
    <n v="1695"/>
    <n v="5.2"/>
    <n v="520"/>
    <n v="11.75"/>
    <n v="1175"/>
    <n v="0.69321533923303835"/>
    <s v="C0036"/>
    <s v="MoonlightHarbor Beauty"/>
    <s v="Rachel Owens"/>
    <x v="4"/>
    <x v="31"/>
    <s v="Milwaukee"/>
    <x v="3"/>
    <x v="2"/>
    <x v="0"/>
    <n v="31"/>
    <x v="4"/>
  </r>
  <r>
    <x v="543"/>
    <n v="70208"/>
    <x v="21"/>
    <x v="21"/>
    <s v="RadiantGlow Gel Cleanser 100ml"/>
    <x v="2"/>
    <n v="250"/>
    <n v="12.25"/>
    <n v="3062.5"/>
    <n v="4.45"/>
    <n v="1112.5"/>
    <n v="7.8"/>
    <n v="1950"/>
    <n v="0.63673469387755099"/>
    <s v="C0195"/>
    <s v="AquaFlare Corp."/>
    <s v="Andrew Parker"/>
    <x v="3"/>
    <x v="45"/>
    <s v="Providence"/>
    <x v="1"/>
    <x v="2"/>
    <x v="0"/>
    <n v="31"/>
    <x v="4"/>
  </r>
  <r>
    <x v="543"/>
    <n v="70209"/>
    <x v="57"/>
    <x v="57"/>
    <s v="CalmBliss Soothing Toner 200ml"/>
    <x v="4"/>
    <n v="100"/>
    <n v="25"/>
    <n v="2500"/>
    <n v="9.4"/>
    <n v="940"/>
    <n v="15.6"/>
    <n v="1560"/>
    <n v="0.624"/>
    <s v="C0043"/>
    <s v="LuminousHue Cosmetix"/>
    <s v="Mia Hughes"/>
    <x v="2"/>
    <x v="13"/>
    <s v="Sacramento"/>
    <x v="0"/>
    <x v="2"/>
    <x v="0"/>
    <n v="31"/>
    <x v="4"/>
  </r>
  <r>
    <x v="543"/>
    <n v="70210"/>
    <x v="11"/>
    <x v="11"/>
    <s v="ClearSkies UV Defense SPF 30 100ml"/>
    <x v="3"/>
    <n v="350"/>
    <n v="32.549999999999997"/>
    <n v="11392.499999999998"/>
    <n v="11.25"/>
    <n v="3937.5"/>
    <n v="21.299999999999997"/>
    <n v="7454.9999999999982"/>
    <n v="0.65437788018433174"/>
    <s v="C0132"/>
    <s v="OpalNectar Beauty"/>
    <s v="Mia Hughes"/>
    <x v="2"/>
    <x v="13"/>
    <s v="Santa Ana"/>
    <x v="0"/>
    <x v="2"/>
    <x v="0"/>
    <n v="31"/>
    <x v="4"/>
  </r>
  <r>
    <x v="544"/>
    <n v="70211"/>
    <x v="11"/>
    <x v="11"/>
    <s v="ClearSkies UV Defense SPF 30 100ml"/>
    <x v="3"/>
    <n v="250"/>
    <n v="32.549999999999997"/>
    <n v="8137.4999999999991"/>
    <n v="11.25"/>
    <n v="2812.5"/>
    <n v="21.299999999999997"/>
    <n v="5324.9999999999991"/>
    <n v="0.65437788018433174"/>
    <s v="C0148"/>
    <s v="AzureNova Creations"/>
    <s v="Michael Evans"/>
    <x v="1"/>
    <x v="10"/>
    <s v="Arlington"/>
    <x v="2"/>
    <x v="2"/>
    <x v="1"/>
    <n v="1"/>
    <x v="4"/>
  </r>
  <r>
    <x v="544"/>
    <n v="70212"/>
    <x v="39"/>
    <x v="39"/>
    <s v="SunGuard Shield SPF 50+ 50ml"/>
    <x v="3"/>
    <n v="400"/>
    <n v="14.45"/>
    <n v="5780"/>
    <n v="4.45"/>
    <n v="1780"/>
    <n v="10"/>
    <n v="4000"/>
    <n v="0.69204152249134943"/>
    <s v="C0107"/>
    <s v="MoonlitNectar Beauty"/>
    <s v="Andrew Parker"/>
    <x v="3"/>
    <x v="45"/>
    <s v="Providence"/>
    <x v="1"/>
    <x v="2"/>
    <x v="1"/>
    <n v="1"/>
    <x v="4"/>
  </r>
  <r>
    <x v="544"/>
    <n v="70213"/>
    <x v="11"/>
    <x v="11"/>
    <s v="ClearSkies UV Defense SPF 30 100ml"/>
    <x v="3"/>
    <n v="300"/>
    <n v="32.549999999999997"/>
    <n v="9765"/>
    <n v="11.25"/>
    <n v="3375"/>
    <n v="21.299999999999997"/>
    <n v="6390"/>
    <n v="0.65437788018433185"/>
    <s v="C0098"/>
    <s v="Persephone Harper"/>
    <s v="Benjamin Lawson"/>
    <x v="1"/>
    <x v="8"/>
    <s v="Springfield"/>
    <x v="3"/>
    <x v="2"/>
    <x v="1"/>
    <n v="1"/>
    <x v="4"/>
  </r>
  <r>
    <x v="544"/>
    <n v="70214"/>
    <x v="29"/>
    <x v="29"/>
    <s v="VitaGlow Brightening Serum 15ml"/>
    <x v="1"/>
    <n v="150"/>
    <n v="16.25"/>
    <n v="2437.5"/>
    <n v="6.2"/>
    <n v="930"/>
    <n v="10.050000000000001"/>
    <n v="1507.5"/>
    <n v="0.61846153846153851"/>
    <s v="C0027"/>
    <s v="PureHarbor Creations"/>
    <s v="Jennifer Adams"/>
    <x v="1"/>
    <x v="10"/>
    <s v="Austin"/>
    <x v="2"/>
    <x v="2"/>
    <x v="1"/>
    <n v="1"/>
    <x v="4"/>
  </r>
  <r>
    <x v="544"/>
    <n v="70215"/>
    <x v="48"/>
    <x v="48"/>
    <s v="CrystalGlow Gentle Exfoliator 150ml"/>
    <x v="7"/>
    <n v="100"/>
    <n v="24.75"/>
    <n v="2475"/>
    <n v="10.75"/>
    <n v="1075"/>
    <n v="14"/>
    <n v="1400"/>
    <n v="0.56565656565656564"/>
    <s v="C0104"/>
    <s v="PearlSilk Beauty"/>
    <s v="Ava Franklin"/>
    <x v="1"/>
    <x v="12"/>
    <s v="Baton Rouge"/>
    <x v="2"/>
    <x v="2"/>
    <x v="1"/>
    <n v="1"/>
    <x v="4"/>
  </r>
  <r>
    <x v="544"/>
    <n v="70216"/>
    <x v="43"/>
    <x v="43"/>
    <s v="PureFoam Renewing Cleanser 50ml"/>
    <x v="2"/>
    <n v="50"/>
    <n v="7"/>
    <n v="350"/>
    <n v="2.8"/>
    <n v="140"/>
    <n v="4.2"/>
    <n v="210"/>
    <n v="0.6"/>
    <s v="C0120"/>
    <s v="RadiantCrest Ventures"/>
    <s v="Ashley Turner"/>
    <x v="2"/>
    <x v="13"/>
    <s v="Anaheim"/>
    <x v="0"/>
    <x v="2"/>
    <x v="1"/>
    <n v="1"/>
    <x v="4"/>
  </r>
  <r>
    <x v="544"/>
    <n v="70217"/>
    <x v="21"/>
    <x v="21"/>
    <s v="RadiantGlow Gel Cleanser 100ml"/>
    <x v="2"/>
    <n v="200"/>
    <n v="12.25"/>
    <n v="2450"/>
    <n v="4.45"/>
    <n v="890"/>
    <n v="7.8"/>
    <n v="1560"/>
    <n v="0.63673469387755099"/>
    <s v="C0019"/>
    <s v="Delilah Prescott"/>
    <s v="Benjamin Lawson"/>
    <x v="1"/>
    <x v="25"/>
    <s v="Kansas City"/>
    <x v="3"/>
    <x v="2"/>
    <x v="1"/>
    <n v="1"/>
    <x v="4"/>
  </r>
  <r>
    <x v="544"/>
    <n v="70218"/>
    <x v="37"/>
    <x v="37"/>
    <s v="SunGuard Shield SPF 50+ 100ml"/>
    <x v="3"/>
    <n v="150"/>
    <n v="24.75"/>
    <n v="3712.5"/>
    <n v="7.75"/>
    <n v="1162.5"/>
    <n v="17"/>
    <n v="2550"/>
    <n v="0.68686868686868685"/>
    <s v="C0070"/>
    <s v="PurePetals Beauty"/>
    <s v="Nicholas Coleman"/>
    <x v="4"/>
    <x v="27"/>
    <s v="Lansing"/>
    <x v="3"/>
    <x v="2"/>
    <x v="1"/>
    <n v="1"/>
    <x v="4"/>
  </r>
  <r>
    <x v="544"/>
    <n v="70219"/>
    <x v="39"/>
    <x v="39"/>
    <s v="SunGuard Shield SPF 50+ 50ml"/>
    <x v="3"/>
    <n v="300"/>
    <n v="14.45"/>
    <n v="4335"/>
    <n v="4.45"/>
    <n v="1335"/>
    <n v="10"/>
    <n v="3000"/>
    <n v="0.69204152249134943"/>
    <s v="C0154"/>
    <s v="AuroraMist Essentials"/>
    <s v="Victoria Reed"/>
    <x v="2"/>
    <x v="4"/>
    <s v="Bend"/>
    <x v="0"/>
    <x v="2"/>
    <x v="1"/>
    <n v="1"/>
    <x v="4"/>
  </r>
  <r>
    <x v="545"/>
    <n v="70220"/>
    <x v="3"/>
    <x v="3"/>
    <s v="RadiantGlow Gel Cleanser 200ml"/>
    <x v="2"/>
    <n v="150"/>
    <n v="20.350000000000001"/>
    <n v="3052.5"/>
    <n v="7.75"/>
    <n v="1162.5"/>
    <n v="12.600000000000001"/>
    <n v="1890"/>
    <n v="0.61916461916461918"/>
    <s v="C0085"/>
    <s v="VelvetDusk Beauty"/>
    <s v="Samuel Moore"/>
    <x v="0"/>
    <x v="0"/>
    <s v="Taos"/>
    <x v="0"/>
    <x v="2"/>
    <x v="1"/>
    <n v="2"/>
    <x v="4"/>
  </r>
  <r>
    <x v="545"/>
    <n v="70221"/>
    <x v="10"/>
    <x v="10"/>
    <s v="LuminousGlow Tinted Sunscreen 50ml"/>
    <x v="3"/>
    <n v="300"/>
    <n v="16.95"/>
    <n v="5085"/>
    <n v="5.2"/>
    <n v="1560"/>
    <n v="11.75"/>
    <n v="3525"/>
    <n v="0.69321533923303835"/>
    <s v="C0006"/>
    <s v="Maeve Kingsley"/>
    <s v="Christopher Green"/>
    <x v="0"/>
    <x v="21"/>
    <s v="Las Vegas"/>
    <x v="0"/>
    <x v="2"/>
    <x v="1"/>
    <n v="2"/>
    <x v="4"/>
  </r>
  <r>
    <x v="545"/>
    <n v="70222"/>
    <x v="0"/>
    <x v="0"/>
    <s v="HydraBloom Hydrating Moisturizer 100ml"/>
    <x v="0"/>
    <n v="50"/>
    <n v="24.85"/>
    <n v="1242.5"/>
    <n v="7.75"/>
    <n v="387.5"/>
    <n v="17.100000000000001"/>
    <n v="855"/>
    <n v="0.68812877263581484"/>
    <s v="C0102"/>
    <s v="ZenithHaven Ventures"/>
    <s v="Samantha Mitchell"/>
    <x v="4"/>
    <x v="15"/>
    <s v="Lexington"/>
    <x v="2"/>
    <x v="2"/>
    <x v="1"/>
    <n v="2"/>
    <x v="4"/>
  </r>
  <r>
    <x v="545"/>
    <n v="70223"/>
    <x v="11"/>
    <x v="11"/>
    <s v="ClearSkies UV Defense SPF 30 100ml"/>
    <x v="3"/>
    <n v="200"/>
    <n v="32.549999999999997"/>
    <n v="6509.9999999999991"/>
    <n v="11.25"/>
    <n v="2250"/>
    <n v="21.299999999999997"/>
    <n v="4259.9999999999991"/>
    <n v="0.65437788018433174"/>
    <s v="C0158"/>
    <s v="Octavia Quinn"/>
    <s v="Lauren King"/>
    <x v="4"/>
    <x v="18"/>
    <s v="Ames"/>
    <x v="3"/>
    <x v="2"/>
    <x v="1"/>
    <n v="2"/>
    <x v="4"/>
  </r>
  <r>
    <x v="545"/>
    <n v="70224"/>
    <x v="18"/>
    <x v="18"/>
    <s v="PurePurge Micellar Cleansing Water 100ml"/>
    <x v="6"/>
    <n v="100"/>
    <n v="3.9"/>
    <n v="390"/>
    <n v="2.2999999999999998"/>
    <n v="230"/>
    <n v="1.6"/>
    <n v="160"/>
    <n v="0.41025641025641024"/>
    <s v="C0082"/>
    <s v="OpulentFlair Beauty"/>
    <s v="Jennifer Adams"/>
    <x v="1"/>
    <x v="10"/>
    <s v="El Paso"/>
    <x v="2"/>
    <x v="2"/>
    <x v="1"/>
    <n v="2"/>
    <x v="4"/>
  </r>
  <r>
    <x v="545"/>
    <n v="70225"/>
    <x v="64"/>
    <x v="64"/>
    <s v="AquaFresh Hydrating Toner 100ml"/>
    <x v="4"/>
    <n v="200"/>
    <n v="9.4"/>
    <n v="1880"/>
    <n v="3.3"/>
    <n v="660"/>
    <n v="6.1000000000000005"/>
    <n v="1220"/>
    <n v="0.64893617021276595"/>
    <s v="C0037"/>
    <s v="PureWhisper Essentials"/>
    <s v="Lauren King"/>
    <x v="4"/>
    <x v="18"/>
    <s v="Des Moines"/>
    <x v="3"/>
    <x v="2"/>
    <x v="1"/>
    <n v="2"/>
    <x v="4"/>
  </r>
  <r>
    <x v="545"/>
    <n v="70226"/>
    <x v="14"/>
    <x v="14"/>
    <s v="DewDrop Hydration Sheet Mask"/>
    <x v="5"/>
    <n v="250"/>
    <n v="17.350000000000001"/>
    <n v="4337.5"/>
    <n v="7.45"/>
    <n v="1862.5"/>
    <n v="9.9000000000000021"/>
    <n v="2475"/>
    <n v="0.57060518731988474"/>
    <s v="C0010"/>
    <s v="Aurora Flair Cosmetix"/>
    <s v="Jennifer Adams"/>
    <x v="1"/>
    <x v="10"/>
    <s v="Dallas"/>
    <x v="2"/>
    <x v="2"/>
    <x v="1"/>
    <n v="2"/>
    <x v="4"/>
  </r>
  <r>
    <x v="545"/>
    <n v="70227"/>
    <x v="21"/>
    <x v="21"/>
    <s v="RadiantGlow Gel Cleanser 100ml"/>
    <x v="2"/>
    <n v="200"/>
    <n v="12.25"/>
    <n v="2450"/>
    <n v="4.45"/>
    <n v="890"/>
    <n v="7.8"/>
    <n v="1560"/>
    <n v="0.63673469387755099"/>
    <s v="C0141"/>
    <s v="FusionQuest Incorporated"/>
    <s v="William Jenkins"/>
    <x v="3"/>
    <x v="6"/>
    <s v="St. Petersburg"/>
    <x v="2"/>
    <x v="2"/>
    <x v="1"/>
    <n v="2"/>
    <x v="4"/>
  </r>
  <r>
    <x v="545"/>
    <n v="70228"/>
    <x v="16"/>
    <x v="16"/>
    <s v="FreshWipe Cleansing Towelettes  80s"/>
    <x v="6"/>
    <n v="100"/>
    <n v="14.55"/>
    <n v="1455"/>
    <n v="6.55"/>
    <n v="655"/>
    <n v="8"/>
    <n v="800"/>
    <n v="0.54982817869415812"/>
    <s v="C0074"/>
    <s v="Seraphina Wilde"/>
    <s v="Lauren King"/>
    <x v="4"/>
    <x v="41"/>
    <s v="Lincoln"/>
    <x v="3"/>
    <x v="2"/>
    <x v="1"/>
    <n v="2"/>
    <x v="4"/>
  </r>
  <r>
    <x v="545"/>
    <n v="70229"/>
    <x v="37"/>
    <x v="37"/>
    <s v="SunGuard Shield SPF 50+ 100ml"/>
    <x v="3"/>
    <n v="100"/>
    <n v="24.75"/>
    <n v="2475"/>
    <n v="7.75"/>
    <n v="775"/>
    <n v="17"/>
    <n v="1700"/>
    <n v="0.68686868686868685"/>
    <s v="C0013"/>
    <s v="Seraphina Sinclair"/>
    <s v="Jessica Foster"/>
    <x v="2"/>
    <x v="20"/>
    <s v="Wasilla"/>
    <x v="0"/>
    <x v="2"/>
    <x v="1"/>
    <n v="2"/>
    <x v="4"/>
  </r>
  <r>
    <x v="546"/>
    <n v="70230"/>
    <x v="51"/>
    <x v="51"/>
    <s v="SunGuard Shield SPF 50+ 30ml"/>
    <x v="3"/>
    <n v="500"/>
    <n v="9.9"/>
    <n v="4950"/>
    <n v="3.3"/>
    <n v="1650"/>
    <n v="6.6000000000000005"/>
    <n v="3300"/>
    <n v="0.66666666666666663"/>
    <s v="C0093"/>
    <s v="BlossomFlair Skincare"/>
    <s v="Daniel Nelson"/>
    <x v="0"/>
    <x v="3"/>
    <s v="Rock Springs"/>
    <x v="0"/>
    <x v="2"/>
    <x v="1"/>
    <n v="3"/>
    <x v="4"/>
  </r>
  <r>
    <x v="546"/>
    <n v="70231"/>
    <x v="39"/>
    <x v="39"/>
    <s v="SunGuard Shield SPF 50+ 50ml"/>
    <x v="3"/>
    <n v="150"/>
    <n v="14.45"/>
    <n v="2167.5"/>
    <n v="4.45"/>
    <n v="667.5"/>
    <n v="10"/>
    <n v="1500"/>
    <n v="0.69204152249134943"/>
    <s v="C0049"/>
    <s v="PinnacleSage Group"/>
    <s v="Ava Franklin"/>
    <x v="1"/>
    <x v="12"/>
    <s v="New Orleans"/>
    <x v="2"/>
    <x v="2"/>
    <x v="1"/>
    <n v="3"/>
    <x v="4"/>
  </r>
  <r>
    <x v="546"/>
    <n v="70232"/>
    <x v="34"/>
    <x v="34"/>
    <s v="HydraBloom Hydrating Moisturizer 30ml"/>
    <x v="0"/>
    <n v="50"/>
    <n v="8.1"/>
    <n v="405"/>
    <n v="3.3"/>
    <n v="165"/>
    <n v="4.8"/>
    <n v="240"/>
    <n v="0.59259259259259256"/>
    <s v="C0116"/>
    <s v="BlossomElixir Essentials"/>
    <s v="Nicholas Coleman"/>
    <x v="4"/>
    <x v="27"/>
    <s v="Ann Arbor"/>
    <x v="3"/>
    <x v="2"/>
    <x v="1"/>
    <n v="3"/>
    <x v="4"/>
  </r>
  <r>
    <x v="546"/>
    <n v="70233"/>
    <x v="27"/>
    <x v="27"/>
    <s v="LuxeSilk Oil Cleansing Essence 50 ml"/>
    <x v="2"/>
    <n v="200"/>
    <n v="9"/>
    <n v="1800"/>
    <n v="3.7"/>
    <n v="740"/>
    <n v="5.3"/>
    <n v="1060"/>
    <n v="0.58888888888888891"/>
    <s v="C0025"/>
    <s v="Eamon Nash"/>
    <s v="Samuel Moore"/>
    <x v="0"/>
    <x v="1"/>
    <s v="Tucson"/>
    <x v="0"/>
    <x v="2"/>
    <x v="1"/>
    <n v="3"/>
    <x v="4"/>
  </r>
  <r>
    <x v="546"/>
    <n v="70234"/>
    <x v="0"/>
    <x v="0"/>
    <s v="HydraBloom Hydrating Moisturizer 100ml"/>
    <x v="0"/>
    <n v="50"/>
    <n v="24.85"/>
    <n v="1242.5"/>
    <n v="7.75"/>
    <n v="387.5"/>
    <n v="17.100000000000001"/>
    <n v="855"/>
    <n v="0.68812877263581484"/>
    <s v="C0203"/>
    <s v="LuminousNectar Beauty"/>
    <s v="Andrew Parker"/>
    <x v="3"/>
    <x v="45"/>
    <s v="Warwick"/>
    <x v="1"/>
    <x v="2"/>
    <x v="1"/>
    <n v="3"/>
    <x v="4"/>
  </r>
  <r>
    <x v="546"/>
    <n v="70235"/>
    <x v="51"/>
    <x v="51"/>
    <s v="SunGuard Shield SPF 50+ 30ml"/>
    <x v="3"/>
    <n v="200"/>
    <n v="9.9"/>
    <n v="1980"/>
    <n v="3.3"/>
    <n v="660"/>
    <n v="6.6000000000000005"/>
    <n v="1320"/>
    <n v="0.66666666666666663"/>
    <s v="C0055"/>
    <s v="TimelessAura Luxe Skincare"/>
    <s v="Samantha Mitchell"/>
    <x v="4"/>
    <x v="32"/>
    <s v="Charleston"/>
    <x v="2"/>
    <x v="2"/>
    <x v="1"/>
    <n v="3"/>
    <x v="4"/>
  </r>
  <r>
    <x v="546"/>
    <n v="70236"/>
    <x v="22"/>
    <x v="22"/>
    <s v="PurePurge Micellar Cleansing Water 150ml"/>
    <x v="6"/>
    <n v="150"/>
    <n v="10.050000000000001"/>
    <n v="1507.5"/>
    <n v="4.45"/>
    <n v="667.5"/>
    <n v="5.6000000000000005"/>
    <n v="840"/>
    <n v="0.55721393034825872"/>
    <s v="C0079"/>
    <s v="FusionDynamo Group"/>
    <s v="Rachel Owens"/>
    <x v="4"/>
    <x v="16"/>
    <s v="Peoria"/>
    <x v="3"/>
    <x v="2"/>
    <x v="1"/>
    <n v="3"/>
    <x v="4"/>
  </r>
  <r>
    <x v="546"/>
    <n v="70237"/>
    <x v="38"/>
    <x v="38"/>
    <s v="CrystalGlow Gentle Exfoliator 100ml"/>
    <x v="7"/>
    <n v="50"/>
    <n v="19.95"/>
    <n v="997.5"/>
    <n v="7.45"/>
    <n v="372.5"/>
    <n v="12.5"/>
    <n v="625"/>
    <n v="0.62656641604010022"/>
    <s v="C0168"/>
    <s v="Rowan Calloway"/>
    <s v="Matthew Walker"/>
    <x v="1"/>
    <x v="23"/>
    <s v="Augusta"/>
    <x v="2"/>
    <x v="2"/>
    <x v="1"/>
    <n v="3"/>
    <x v="4"/>
  </r>
  <r>
    <x v="547"/>
    <n v="70238"/>
    <x v="11"/>
    <x v="11"/>
    <s v="ClearSkies UV Defense SPF 30 100ml"/>
    <x v="3"/>
    <n v="150"/>
    <n v="32.549999999999997"/>
    <n v="4882.5"/>
    <n v="11.25"/>
    <n v="1687.5"/>
    <n v="21.299999999999997"/>
    <n v="3195"/>
    <n v="0.65437788018433185"/>
    <s v="C0163"/>
    <s v="SilverFlare Technologies"/>
    <s v="Rachel Owens"/>
    <x v="4"/>
    <x v="31"/>
    <s v="Green Bay"/>
    <x v="3"/>
    <x v="2"/>
    <x v="1"/>
    <n v="4"/>
    <x v="4"/>
  </r>
  <r>
    <x v="547"/>
    <n v="70239"/>
    <x v="4"/>
    <x v="4"/>
    <s v="HydraBloom Hydrating Moisturizer 50ml"/>
    <x v="0"/>
    <n v="150"/>
    <n v="14.95"/>
    <n v="2242.5"/>
    <n v="4.45"/>
    <n v="667.5"/>
    <n v="10.5"/>
    <n v="1575"/>
    <n v="0.7023411371237458"/>
    <s v="C0128"/>
    <s v="SolarFlare Ventures"/>
    <s v="Matthew Walker"/>
    <x v="1"/>
    <x v="23"/>
    <s v="Augusta"/>
    <x v="2"/>
    <x v="2"/>
    <x v="1"/>
    <n v="4"/>
    <x v="4"/>
  </r>
  <r>
    <x v="547"/>
    <n v="70240"/>
    <x v="29"/>
    <x v="29"/>
    <s v="VitaGlow Brightening Serum 15ml"/>
    <x v="1"/>
    <n v="200"/>
    <n v="16.25"/>
    <n v="3250"/>
    <n v="6.2"/>
    <n v="1240"/>
    <n v="10.050000000000001"/>
    <n v="2010"/>
    <n v="0.61846153846153851"/>
    <s v="C0072"/>
    <s v="BlossomLuxe Essentials"/>
    <s v="James Edwards"/>
    <x v="3"/>
    <x v="43"/>
    <s v="Philadelphia"/>
    <x v="1"/>
    <x v="2"/>
    <x v="1"/>
    <n v="4"/>
    <x v="4"/>
  </r>
  <r>
    <x v="547"/>
    <n v="70241"/>
    <x v="4"/>
    <x v="4"/>
    <s v="HydraBloom Hydrating Moisturizer 50ml"/>
    <x v="0"/>
    <n v="200"/>
    <n v="14.95"/>
    <n v="2990"/>
    <n v="4.45"/>
    <n v="890"/>
    <n v="10.5"/>
    <n v="2100"/>
    <n v="0.7023411371237458"/>
    <s v="C0107"/>
    <s v="MoonlitNectar Beauty"/>
    <s v="Andrew Parker"/>
    <x v="3"/>
    <x v="45"/>
    <s v="Providence"/>
    <x v="1"/>
    <x v="2"/>
    <x v="1"/>
    <n v="4"/>
    <x v="4"/>
  </r>
  <r>
    <x v="547"/>
    <n v="70242"/>
    <x v="11"/>
    <x v="11"/>
    <s v="ClearSkies UV Defense SPF 30 100ml"/>
    <x v="3"/>
    <n v="400"/>
    <n v="32.549999999999997"/>
    <n v="13019.999999999998"/>
    <n v="11.25"/>
    <n v="4500"/>
    <n v="21.299999999999997"/>
    <n v="8519.9999999999982"/>
    <n v="0.65437788018433174"/>
    <s v="C0053"/>
    <s v="QuantumPulse Systems"/>
    <s v="Samantha Mitchell"/>
    <x v="4"/>
    <x v="17"/>
    <s v="Cleveland"/>
    <x v="3"/>
    <x v="2"/>
    <x v="1"/>
    <n v="4"/>
    <x v="4"/>
  </r>
  <r>
    <x v="547"/>
    <n v="70243"/>
    <x v="37"/>
    <x v="37"/>
    <s v="SunGuard Shield SPF 50+ 100ml"/>
    <x v="3"/>
    <n v="350"/>
    <n v="24.75"/>
    <n v="8662.5"/>
    <n v="7.75"/>
    <n v="2712.5"/>
    <n v="17"/>
    <n v="5950"/>
    <n v="0.68686868686868685"/>
    <s v="C0194"/>
    <s v="InfinitiWave Ventures"/>
    <s v="Joseph Simmons"/>
    <x v="4"/>
    <x v="19"/>
    <s v="Duluth"/>
    <x v="3"/>
    <x v="2"/>
    <x v="1"/>
    <n v="4"/>
    <x v="4"/>
  </r>
  <r>
    <x v="547"/>
    <n v="70244"/>
    <x v="35"/>
    <x v="35"/>
    <s v="DreamSoothe Overnight Mask 50g"/>
    <x v="5"/>
    <n v="250"/>
    <n v="14.25"/>
    <n v="3562.5"/>
    <n v="6.55"/>
    <n v="1637.5"/>
    <n v="7.7"/>
    <n v="1925"/>
    <n v="0.54035087719298247"/>
    <s v="C0080"/>
    <s v="EternalGlow Essentials"/>
    <s v="Samantha Mitchell"/>
    <x v="4"/>
    <x v="17"/>
    <s v="Cincinnati"/>
    <x v="3"/>
    <x v="2"/>
    <x v="1"/>
    <n v="4"/>
    <x v="4"/>
  </r>
  <r>
    <x v="547"/>
    <n v="70245"/>
    <x v="8"/>
    <x v="8"/>
    <s v="CrystalClear Hyaluronic Boost 30ml"/>
    <x v="1"/>
    <n v="50"/>
    <n v="19.100000000000001"/>
    <n v="955.00000000000011"/>
    <n v="6.6"/>
    <n v="330"/>
    <n v="12.500000000000002"/>
    <n v="625.00000000000011"/>
    <n v="0.65445026178010479"/>
    <s v="C0144"/>
    <s v="VelvetBloom Beauty"/>
    <s v="Emily Clarke"/>
    <x v="3"/>
    <x v="29"/>
    <s v="Raleigh"/>
    <x v="2"/>
    <x v="2"/>
    <x v="1"/>
    <n v="4"/>
    <x v="4"/>
  </r>
  <r>
    <x v="547"/>
    <n v="70246"/>
    <x v="37"/>
    <x v="37"/>
    <s v="SunGuard Shield SPF 50+ 100ml"/>
    <x v="3"/>
    <n v="450"/>
    <n v="24.75"/>
    <n v="11137.5"/>
    <n v="7.75"/>
    <n v="3487.5"/>
    <n v="17"/>
    <n v="7650"/>
    <n v="0.68686868686868685"/>
    <s v="C0197"/>
    <s v="BlueAegis Corp."/>
    <s v="Samantha Mitchell"/>
    <x v="4"/>
    <x v="32"/>
    <s v="Charleston"/>
    <x v="2"/>
    <x v="2"/>
    <x v="1"/>
    <n v="4"/>
    <x v="4"/>
  </r>
  <r>
    <x v="547"/>
    <n v="70247"/>
    <x v="4"/>
    <x v="4"/>
    <s v="HydraBloom Hydrating Moisturizer 50ml"/>
    <x v="0"/>
    <n v="100"/>
    <n v="14.95"/>
    <n v="1495"/>
    <n v="4.45"/>
    <n v="445"/>
    <n v="10.5"/>
    <n v="1050"/>
    <n v="0.7023411371237458"/>
    <s v="C0015"/>
    <s v="Octavia Grey"/>
    <s v="Benjamin Lawson"/>
    <x v="1"/>
    <x v="8"/>
    <s v="St. Louis"/>
    <x v="3"/>
    <x v="2"/>
    <x v="1"/>
    <n v="4"/>
    <x v="4"/>
  </r>
  <r>
    <x v="548"/>
    <n v="70248"/>
    <x v="4"/>
    <x v="4"/>
    <s v="HydraBloom Hydrating Moisturizer 50ml"/>
    <x v="0"/>
    <n v="150"/>
    <n v="14.95"/>
    <n v="2242.5"/>
    <n v="4.45"/>
    <n v="667.5"/>
    <n v="10.5"/>
    <n v="1575"/>
    <n v="0.7023411371237458"/>
    <s v="C0103"/>
    <s v="ThunderSphere Corp."/>
    <s v="Ashley Turner"/>
    <x v="2"/>
    <x v="13"/>
    <s v="Riverside"/>
    <x v="0"/>
    <x v="2"/>
    <x v="1"/>
    <n v="7"/>
    <x v="5"/>
  </r>
  <r>
    <x v="548"/>
    <n v="70249"/>
    <x v="23"/>
    <x v="23"/>
    <s v="RadiantGlow Gel Cleanser 50ml"/>
    <x v="2"/>
    <n v="200"/>
    <n v="4.7"/>
    <n v="940"/>
    <n v="2.2999999999999998"/>
    <n v="460"/>
    <n v="2.4000000000000004"/>
    <n v="480"/>
    <n v="0.51063829787234039"/>
    <s v="C0038"/>
    <s v="StarryGrace Luxe Skincare"/>
    <s v="Olivia Harrison"/>
    <x v="3"/>
    <x v="7"/>
    <s v="Baltimore"/>
    <x v="2"/>
    <x v="2"/>
    <x v="1"/>
    <n v="7"/>
    <x v="5"/>
  </r>
  <r>
    <x v="548"/>
    <n v="70250"/>
    <x v="29"/>
    <x v="29"/>
    <s v="VitaGlow Brightening Serum 15ml"/>
    <x v="1"/>
    <n v="250"/>
    <n v="16.25"/>
    <n v="4062.5"/>
    <n v="6.2"/>
    <n v="1550"/>
    <n v="10.050000000000001"/>
    <n v="2512.5"/>
    <n v="0.61846153846153851"/>
    <s v="C0067"/>
    <s v="Oberon Sterling"/>
    <s v="Rachel Owens"/>
    <x v="4"/>
    <x v="16"/>
    <s v="Springfield"/>
    <x v="3"/>
    <x v="2"/>
    <x v="1"/>
    <n v="7"/>
    <x v="5"/>
  </r>
  <r>
    <x v="548"/>
    <n v="70251"/>
    <x v="57"/>
    <x v="57"/>
    <s v="CalmBliss Soothing Toner 200ml"/>
    <x v="4"/>
    <n v="50"/>
    <n v="25"/>
    <n v="1250"/>
    <n v="9.4"/>
    <n v="470"/>
    <n v="15.6"/>
    <n v="780"/>
    <n v="0.624"/>
    <s v="C0123"/>
    <s v="TerraMist Incorporated"/>
    <s v="Jennifer Adams"/>
    <x v="1"/>
    <x v="10"/>
    <s v="Midland"/>
    <x v="2"/>
    <x v="2"/>
    <x v="1"/>
    <n v="7"/>
    <x v="5"/>
  </r>
  <r>
    <x v="548"/>
    <n v="70252"/>
    <x v="0"/>
    <x v="0"/>
    <s v="HydraBloom Hydrating Moisturizer 100ml"/>
    <x v="0"/>
    <n v="100"/>
    <n v="24.85"/>
    <n v="2485"/>
    <n v="7.75"/>
    <n v="775"/>
    <n v="17.100000000000001"/>
    <n v="1710"/>
    <n v="0.68812877263581484"/>
    <s v="C0190"/>
    <s v="ZenithMist Incorporated"/>
    <s v="Jessica Foster"/>
    <x v="2"/>
    <x v="20"/>
    <s v="Wasilla"/>
    <x v="0"/>
    <x v="2"/>
    <x v="1"/>
    <n v="7"/>
    <x v="5"/>
  </r>
  <r>
    <x v="548"/>
    <n v="70253"/>
    <x v="18"/>
    <x v="18"/>
    <s v="PurePurge Micellar Cleansing Water 100ml"/>
    <x v="6"/>
    <n v="100"/>
    <n v="3.9"/>
    <n v="390"/>
    <n v="2.2999999999999998"/>
    <n v="230"/>
    <n v="1.6"/>
    <n v="160"/>
    <n v="0.41025641025641024"/>
    <s v="C0003"/>
    <s v="Rosy Flair Beauty"/>
    <s v="Elizabeth Young"/>
    <x v="2"/>
    <x v="13"/>
    <s v="Los Angeles"/>
    <x v="0"/>
    <x v="2"/>
    <x v="1"/>
    <n v="7"/>
    <x v="5"/>
  </r>
  <r>
    <x v="548"/>
    <n v="70254"/>
    <x v="8"/>
    <x v="8"/>
    <s v="CrystalClear Hyaluronic Boost 30ml"/>
    <x v="1"/>
    <n v="50"/>
    <n v="19.100000000000001"/>
    <n v="955.00000000000011"/>
    <n v="6.6"/>
    <n v="330"/>
    <n v="12.500000000000002"/>
    <n v="625.00000000000011"/>
    <n v="0.65445026178010479"/>
    <s v="C0065"/>
    <s v="CelestialGlow Essentials"/>
    <s v="Benjamin Lawson"/>
    <x v="1"/>
    <x v="25"/>
    <s v="Kansas City"/>
    <x v="3"/>
    <x v="2"/>
    <x v="1"/>
    <n v="7"/>
    <x v="5"/>
  </r>
  <r>
    <x v="548"/>
    <n v="70255"/>
    <x v="0"/>
    <x v="0"/>
    <s v="HydraBloom Hydrating Moisturizer 100ml"/>
    <x v="0"/>
    <n v="100"/>
    <n v="24.85"/>
    <n v="2485"/>
    <n v="7.75"/>
    <n v="775"/>
    <n v="17.100000000000001"/>
    <n v="1710"/>
    <n v="0.68812877263581484"/>
    <s v="C0012"/>
    <s v="Radiant Craft Incorporated"/>
    <s v="Samuel Moore"/>
    <x v="0"/>
    <x v="1"/>
    <s v="Phoenix"/>
    <x v="0"/>
    <x v="2"/>
    <x v="1"/>
    <n v="7"/>
    <x v="5"/>
  </r>
  <r>
    <x v="549"/>
    <n v="70256"/>
    <x v="10"/>
    <x v="10"/>
    <s v="LuminousGlow Tinted Sunscreen 50ml"/>
    <x v="3"/>
    <n v="200"/>
    <n v="16.95"/>
    <n v="3390"/>
    <n v="5.2"/>
    <n v="1040"/>
    <n v="11.75"/>
    <n v="2350"/>
    <n v="0.69321533923303835"/>
    <s v="C0108"/>
    <s v="DiamondAura Luxe Skincare"/>
    <s v="Michael Evans"/>
    <x v="1"/>
    <x v="10"/>
    <s v="Galveston"/>
    <x v="2"/>
    <x v="2"/>
    <x v="1"/>
    <n v="8"/>
    <x v="5"/>
  </r>
  <r>
    <x v="549"/>
    <n v="70257"/>
    <x v="38"/>
    <x v="38"/>
    <s v="CrystalGlow Gentle Exfoliator 100ml"/>
    <x v="7"/>
    <n v="50"/>
    <n v="19.95"/>
    <n v="997.5"/>
    <n v="7.45"/>
    <n v="372.5"/>
    <n v="12.5"/>
    <n v="625"/>
    <n v="0.62656641604010022"/>
    <s v="C0089"/>
    <s v="TerraFusion Group"/>
    <s v="Andrew Parker"/>
    <x v="3"/>
    <x v="36"/>
    <s v="Montpelier"/>
    <x v="1"/>
    <x v="2"/>
    <x v="1"/>
    <n v="8"/>
    <x v="5"/>
  </r>
  <r>
    <x v="549"/>
    <n v="70258"/>
    <x v="34"/>
    <x v="34"/>
    <s v="HydraBloom Hydrating Moisturizer 30ml"/>
    <x v="0"/>
    <n v="50"/>
    <n v="8.1"/>
    <n v="405"/>
    <n v="3.3"/>
    <n v="165"/>
    <n v="4.8"/>
    <n v="240"/>
    <n v="0.59259259259259256"/>
    <s v="C0137"/>
    <s v="Octavia Sterling"/>
    <s v="Benjamin Lawson"/>
    <x v="1"/>
    <x v="5"/>
    <s v="Tulsa"/>
    <x v="2"/>
    <x v="2"/>
    <x v="1"/>
    <n v="8"/>
    <x v="5"/>
  </r>
  <r>
    <x v="549"/>
    <n v="70259"/>
    <x v="2"/>
    <x v="2"/>
    <s v="TimelessElixir Anti-Wrinkle Serum 30m"/>
    <x v="1"/>
    <n v="200"/>
    <n v="25.3"/>
    <n v="5060"/>
    <n v="9.4"/>
    <n v="1880"/>
    <n v="15.9"/>
    <n v="3180"/>
    <n v="0.62845849802371545"/>
    <s v="C0041"/>
    <s v="Cassiopeia Dawson"/>
    <s v="Benjamin Lawson"/>
    <x v="1"/>
    <x v="5"/>
    <s v="Oklahoma City"/>
    <x v="2"/>
    <x v="2"/>
    <x v="1"/>
    <n v="8"/>
    <x v="5"/>
  </r>
  <r>
    <x v="549"/>
    <n v="70260"/>
    <x v="12"/>
    <x v="12"/>
    <s v="PorePurify Exfoliating Tonic 150ml"/>
    <x v="4"/>
    <n v="250"/>
    <n v="15.95"/>
    <n v="3987.5"/>
    <n v="5.2"/>
    <n v="1300"/>
    <n v="10.75"/>
    <n v="2687.5"/>
    <n v="0.6739811912225705"/>
    <s v="C0031"/>
    <s v="StellarWings Incorporated"/>
    <s v="Matthew Walker"/>
    <x v="1"/>
    <x v="23"/>
    <s v="Atlanta"/>
    <x v="2"/>
    <x v="2"/>
    <x v="1"/>
    <n v="8"/>
    <x v="5"/>
  </r>
  <r>
    <x v="549"/>
    <n v="70261"/>
    <x v="21"/>
    <x v="21"/>
    <s v="RadiantGlow Gel Cleanser 100ml"/>
    <x v="2"/>
    <n v="150"/>
    <n v="12.25"/>
    <n v="1837.5"/>
    <n v="4.45"/>
    <n v="667.5"/>
    <n v="7.8"/>
    <n v="1170"/>
    <n v="0.63673469387755099"/>
    <s v="C0074"/>
    <s v="Seraphina Wilde"/>
    <s v="Lauren King"/>
    <x v="4"/>
    <x v="41"/>
    <s v="Lincoln"/>
    <x v="3"/>
    <x v="2"/>
    <x v="1"/>
    <n v="8"/>
    <x v="5"/>
  </r>
  <r>
    <x v="549"/>
    <n v="70262"/>
    <x v="38"/>
    <x v="38"/>
    <s v="CrystalGlow Gentle Exfoliator 100ml"/>
    <x v="7"/>
    <n v="100"/>
    <n v="19.95"/>
    <n v="1995"/>
    <n v="7.45"/>
    <n v="745"/>
    <n v="12.5"/>
    <n v="1250"/>
    <n v="0.62656641604010022"/>
    <s v="C0178"/>
    <s v="InfinitiNova Creations"/>
    <s v="James Edwards"/>
    <x v="3"/>
    <x v="37"/>
    <s v="Jersey City"/>
    <x v="1"/>
    <x v="2"/>
    <x v="1"/>
    <n v="8"/>
    <x v="5"/>
  </r>
  <r>
    <x v="549"/>
    <n v="70263"/>
    <x v="4"/>
    <x v="4"/>
    <s v="HydraBloom Hydrating Moisturizer 50ml"/>
    <x v="0"/>
    <n v="200"/>
    <n v="14.95"/>
    <n v="2990"/>
    <n v="4.45"/>
    <n v="890"/>
    <n v="10.5"/>
    <n v="2100"/>
    <n v="0.7023411371237458"/>
    <s v="C0206"/>
    <s v="Dashiell Vaughn"/>
    <s v="Rachel Owens"/>
    <x v="4"/>
    <x v="31"/>
    <s v="Green Bay"/>
    <x v="3"/>
    <x v="2"/>
    <x v="1"/>
    <n v="8"/>
    <x v="5"/>
  </r>
  <r>
    <x v="549"/>
    <n v="70264"/>
    <x v="11"/>
    <x v="11"/>
    <s v="ClearSkies UV Defense SPF 30 100ml"/>
    <x v="3"/>
    <n v="300"/>
    <n v="32.549999999999997"/>
    <n v="9765"/>
    <n v="11.25"/>
    <n v="3375"/>
    <n v="21.299999999999997"/>
    <n v="6390"/>
    <n v="0.65437788018433185"/>
    <s v="C0052"/>
    <s v="OceanQuest Enterprises"/>
    <s v="Emily Clarke"/>
    <x v="3"/>
    <x v="9"/>
    <s v="Charleston"/>
    <x v="2"/>
    <x v="2"/>
    <x v="1"/>
    <n v="8"/>
    <x v="5"/>
  </r>
  <r>
    <x v="549"/>
    <n v="70265"/>
    <x v="1"/>
    <x v="1"/>
    <s v="VitaGlow Brightening Serum 30ml"/>
    <x v="1"/>
    <n v="50"/>
    <n v="22.1"/>
    <n v="1105"/>
    <n v="7.6"/>
    <n v="380"/>
    <n v="14.500000000000002"/>
    <n v="725"/>
    <n v="0.65610859728506787"/>
    <s v="C0011"/>
    <s v="Celestial Silk Luxe Skincare"/>
    <s v="Joseph Simmons"/>
    <x v="4"/>
    <x v="19"/>
    <s v="Minneapolis"/>
    <x v="3"/>
    <x v="2"/>
    <x v="1"/>
    <n v="8"/>
    <x v="5"/>
  </r>
  <r>
    <x v="549"/>
    <n v="70266"/>
    <x v="11"/>
    <x v="11"/>
    <s v="ClearSkies UV Defense SPF 30 100ml"/>
    <x v="3"/>
    <n v="50"/>
    <n v="32.549999999999997"/>
    <n v="1627.4999999999998"/>
    <n v="11.25"/>
    <n v="562.5"/>
    <n v="21.299999999999997"/>
    <n v="1064.9999999999998"/>
    <n v="0.65437788018433174"/>
    <s v="C0200"/>
    <s v="Griffin Hayes"/>
    <s v="Emily Clarke"/>
    <x v="3"/>
    <x v="29"/>
    <s v="Raleigh"/>
    <x v="2"/>
    <x v="2"/>
    <x v="1"/>
    <n v="8"/>
    <x v="5"/>
  </r>
  <r>
    <x v="550"/>
    <n v="70267"/>
    <x v="4"/>
    <x v="4"/>
    <s v="HydraBloom Hydrating Moisturizer 50ml"/>
    <x v="0"/>
    <n v="200"/>
    <n v="14.95"/>
    <n v="2990"/>
    <n v="4.45"/>
    <n v="890"/>
    <n v="10.5"/>
    <n v="2100"/>
    <n v="0.7023411371237458"/>
    <s v="C0135"/>
    <s v="DivineGlow Beauty"/>
    <s v="Ashley Turner"/>
    <x v="2"/>
    <x v="13"/>
    <s v="Long Beach"/>
    <x v="0"/>
    <x v="2"/>
    <x v="1"/>
    <n v="9"/>
    <x v="5"/>
  </r>
  <r>
    <x v="550"/>
    <n v="70268"/>
    <x v="8"/>
    <x v="8"/>
    <s v="CrystalClear Hyaluronic Boost 30ml"/>
    <x v="1"/>
    <n v="150"/>
    <n v="19.100000000000001"/>
    <n v="2865"/>
    <n v="6.6"/>
    <n v="990"/>
    <n v="12.500000000000002"/>
    <n v="1875"/>
    <n v="0.65445026178010468"/>
    <s v="C0071"/>
    <s v="Cressida Steele"/>
    <s v="Matthew Walker"/>
    <x v="1"/>
    <x v="40"/>
    <s v="Nashville"/>
    <x v="2"/>
    <x v="2"/>
    <x v="1"/>
    <n v="9"/>
    <x v="5"/>
  </r>
  <r>
    <x v="550"/>
    <n v="70269"/>
    <x v="9"/>
    <x v="9"/>
    <s v="SilkSkin Lightweight Moisture Veil 30ml"/>
    <x v="0"/>
    <n v="150"/>
    <n v="9.1000000000000014"/>
    <n v="1365.0000000000002"/>
    <n v="3.8"/>
    <n v="570"/>
    <n v="5.3000000000000016"/>
    <n v="795.00000000000023"/>
    <n v="0.58241758241758246"/>
    <s v="C0096"/>
    <s v="DivinePearl Skincare"/>
    <s v="Christopher Green"/>
    <x v="0"/>
    <x v="35"/>
    <s v="Provo"/>
    <x v="0"/>
    <x v="2"/>
    <x v="1"/>
    <n v="9"/>
    <x v="5"/>
  </r>
  <r>
    <x v="550"/>
    <n v="70270"/>
    <x v="8"/>
    <x v="8"/>
    <s v="CrystalClear Hyaluronic Boost 30ml"/>
    <x v="1"/>
    <n v="50"/>
    <n v="19.100000000000001"/>
    <n v="955.00000000000011"/>
    <n v="6.6"/>
    <n v="330"/>
    <n v="12.500000000000002"/>
    <n v="625.00000000000011"/>
    <n v="0.65445026178010479"/>
    <s v="C0088"/>
    <s v="BlueAegis Technologies"/>
    <s v="Grace Allen"/>
    <x v="2"/>
    <x v="20"/>
    <s v="Juneau"/>
    <x v="0"/>
    <x v="2"/>
    <x v="1"/>
    <n v="9"/>
    <x v="5"/>
  </r>
  <r>
    <x v="550"/>
    <n v="70271"/>
    <x v="39"/>
    <x v="39"/>
    <s v="SunGuard Shield SPF 50+ 50ml"/>
    <x v="3"/>
    <n v="200"/>
    <n v="14.45"/>
    <n v="2890"/>
    <n v="4.45"/>
    <n v="890"/>
    <n v="10"/>
    <n v="2000"/>
    <n v="0.69204152249134943"/>
    <s v="C0129"/>
    <s v="CrystalCraft Corp."/>
    <s v="James Edwards"/>
    <x v="3"/>
    <x v="43"/>
    <s v="Pittsburgh"/>
    <x v="1"/>
    <x v="2"/>
    <x v="1"/>
    <n v="9"/>
    <x v="5"/>
  </r>
  <r>
    <x v="550"/>
    <n v="70272"/>
    <x v="39"/>
    <x v="39"/>
    <s v="SunGuard Shield SPF 50+ 50ml"/>
    <x v="3"/>
    <n v="50"/>
    <n v="14.45"/>
    <n v="722.5"/>
    <n v="4.45"/>
    <n v="222.5"/>
    <n v="10"/>
    <n v="500"/>
    <n v="0.69204152249134943"/>
    <s v="C0045"/>
    <s v="AuroraBlossom Essentials"/>
    <s v="Ashley Turner"/>
    <x v="2"/>
    <x v="13"/>
    <s v="Fresno"/>
    <x v="0"/>
    <x v="2"/>
    <x v="1"/>
    <n v="9"/>
    <x v="5"/>
  </r>
  <r>
    <x v="550"/>
    <n v="70273"/>
    <x v="14"/>
    <x v="14"/>
    <s v="DewDrop Hydration Sheet Mask"/>
    <x v="5"/>
    <n v="300"/>
    <n v="17.350000000000001"/>
    <n v="5205"/>
    <n v="7.45"/>
    <n v="2235"/>
    <n v="9.9000000000000021"/>
    <n v="2970"/>
    <n v="0.57060518731988474"/>
    <s v="C0014"/>
    <s v="Stellar Dynamo Corp."/>
    <s v="Olivia Harrison"/>
    <x v="3"/>
    <x v="14"/>
    <s v="Richmond"/>
    <x v="2"/>
    <x v="2"/>
    <x v="1"/>
    <n v="9"/>
    <x v="5"/>
  </r>
  <r>
    <x v="550"/>
    <n v="70274"/>
    <x v="0"/>
    <x v="0"/>
    <s v="HydraBloom Hydrating Moisturizer 100ml"/>
    <x v="0"/>
    <n v="200"/>
    <n v="24.85"/>
    <n v="4970"/>
    <n v="7.75"/>
    <n v="1550"/>
    <n v="17.100000000000001"/>
    <n v="3420"/>
    <n v="0.68812877263581484"/>
    <s v="C0117"/>
    <s v="VelvetDream Creations"/>
    <s v="Jennifer Adams"/>
    <x v="1"/>
    <x v="10"/>
    <s v="Waco"/>
    <x v="2"/>
    <x v="2"/>
    <x v="1"/>
    <n v="9"/>
    <x v="5"/>
  </r>
  <r>
    <x v="550"/>
    <n v="70275"/>
    <x v="10"/>
    <x v="10"/>
    <s v="LuminousGlow Tinted Sunscreen 50ml"/>
    <x v="3"/>
    <n v="350"/>
    <n v="16.95"/>
    <n v="5932.5"/>
    <n v="5.2"/>
    <n v="1820"/>
    <n v="11.75"/>
    <n v="4112.5"/>
    <n v="0.69321533923303835"/>
    <s v="C0005"/>
    <s v="Rylan Callahan"/>
    <s v="Michael Evans"/>
    <x v="1"/>
    <x v="10"/>
    <s v="Houston"/>
    <x v="2"/>
    <x v="2"/>
    <x v="1"/>
    <n v="9"/>
    <x v="5"/>
  </r>
  <r>
    <x v="550"/>
    <n v="70276"/>
    <x v="1"/>
    <x v="1"/>
    <s v="VitaGlow Brightening Serum 30ml"/>
    <x v="1"/>
    <n v="200"/>
    <n v="22.1"/>
    <n v="4420"/>
    <n v="7.6"/>
    <n v="1520"/>
    <n v="14.500000000000002"/>
    <n v="2900"/>
    <n v="0.65610859728506787"/>
    <s v="C0058"/>
    <s v="Octavia Tate"/>
    <s v="Andrew Parker"/>
    <x v="3"/>
    <x v="36"/>
    <s v="Burlington"/>
    <x v="1"/>
    <x v="2"/>
    <x v="1"/>
    <n v="9"/>
    <x v="5"/>
  </r>
  <r>
    <x v="551"/>
    <n v="70277"/>
    <x v="10"/>
    <x v="10"/>
    <s v="LuminousGlow Tinted Sunscreen 50ml"/>
    <x v="3"/>
    <n v="250"/>
    <n v="16.95"/>
    <n v="4237.5"/>
    <n v="5.2"/>
    <n v="1300"/>
    <n v="11.75"/>
    <n v="2937.5"/>
    <n v="0.69321533923303835"/>
    <s v="C0002"/>
    <s v="Radiant Luxe Beauty"/>
    <s v="Daniel Nelson"/>
    <x v="0"/>
    <x v="3"/>
    <s v="Cheyenne"/>
    <x v="0"/>
    <x v="2"/>
    <x v="1"/>
    <n v="10"/>
    <x v="5"/>
  </r>
  <r>
    <x v="551"/>
    <n v="70278"/>
    <x v="6"/>
    <x v="6"/>
    <s v="CrystalClear Hyaluronic Boost 15ml"/>
    <x v="1"/>
    <n v="100"/>
    <n v="14.75"/>
    <n v="1475"/>
    <n v="5.45"/>
    <n v="545"/>
    <n v="9.3000000000000007"/>
    <n v="930"/>
    <n v="0.63050847457627124"/>
    <s v="C0192"/>
    <s v="LunarCrest Solutions"/>
    <s v="David Carter"/>
    <x v="1"/>
    <x v="2"/>
    <s v="Schenectady"/>
    <x v="1"/>
    <x v="2"/>
    <x v="1"/>
    <n v="10"/>
    <x v="5"/>
  </r>
  <r>
    <x v="551"/>
    <n v="70279"/>
    <x v="0"/>
    <x v="0"/>
    <s v="HydraBloom Hydrating Moisturizer 100ml"/>
    <x v="0"/>
    <n v="50"/>
    <n v="24.85"/>
    <n v="1242.5"/>
    <n v="7.75"/>
    <n v="387.5"/>
    <n v="17.100000000000001"/>
    <n v="855"/>
    <n v="0.68812877263581484"/>
    <s v="C0050"/>
    <s v="SolarLuxe Incorporated"/>
    <s v="Joseph Simmons"/>
    <x v="4"/>
    <x v="28"/>
    <s v="Fargo"/>
    <x v="3"/>
    <x v="2"/>
    <x v="1"/>
    <n v="10"/>
    <x v="5"/>
  </r>
  <r>
    <x v="551"/>
    <n v="70280"/>
    <x v="1"/>
    <x v="1"/>
    <s v="VitaGlow Brightening Serum 30ml"/>
    <x v="1"/>
    <n v="50"/>
    <n v="22.1"/>
    <n v="1105"/>
    <n v="7.6"/>
    <n v="380"/>
    <n v="14.500000000000002"/>
    <n v="725"/>
    <n v="0.65610859728506787"/>
    <s v="C0104"/>
    <s v="PearlSilk Beauty"/>
    <s v="Ava Franklin"/>
    <x v="1"/>
    <x v="12"/>
    <s v="Baton Rouge"/>
    <x v="2"/>
    <x v="2"/>
    <x v="1"/>
    <n v="10"/>
    <x v="5"/>
  </r>
  <r>
    <x v="551"/>
    <n v="70281"/>
    <x v="16"/>
    <x v="16"/>
    <s v="FreshWipe Cleansing Towelettes  80s"/>
    <x v="6"/>
    <n v="50"/>
    <n v="14.55"/>
    <n v="727.5"/>
    <n v="6.55"/>
    <n v="327.5"/>
    <n v="8"/>
    <n v="400"/>
    <n v="0.54982817869415812"/>
    <s v="C0199"/>
    <s v="Elara Monroe"/>
    <s v="Benjamin Ingram"/>
    <x v="0"/>
    <x v="38"/>
    <s v="Missoula"/>
    <x v="0"/>
    <x v="2"/>
    <x v="1"/>
    <n v="10"/>
    <x v="5"/>
  </r>
  <r>
    <x v="551"/>
    <n v="70282"/>
    <x v="22"/>
    <x v="22"/>
    <s v="PurePurge Micellar Cleansing Water 150ml"/>
    <x v="6"/>
    <n v="50"/>
    <n v="10.050000000000001"/>
    <n v="502.50000000000006"/>
    <n v="4.45"/>
    <n v="222.5"/>
    <n v="5.6000000000000005"/>
    <n v="280.00000000000006"/>
    <n v="0.55721393034825872"/>
    <s v="C0083"/>
    <s v="CrystalAura Cosmetix"/>
    <s v="Emily Clarke"/>
    <x v="3"/>
    <x v="9"/>
    <s v="Columbia"/>
    <x v="2"/>
    <x v="2"/>
    <x v="1"/>
    <n v="10"/>
    <x v="5"/>
  </r>
  <r>
    <x v="551"/>
    <n v="70283"/>
    <x v="37"/>
    <x v="37"/>
    <s v="SunGuard Shield SPF 50+ 100ml"/>
    <x v="3"/>
    <n v="100"/>
    <n v="24.75"/>
    <n v="2475"/>
    <n v="7.75"/>
    <n v="775"/>
    <n v="17"/>
    <n v="1700"/>
    <n v="0.68686868686868685"/>
    <s v="C0035"/>
    <s v="CrystalMist Skincare"/>
    <s v="Daniel Nelson"/>
    <x v="0"/>
    <x v="30"/>
    <s v="Denver"/>
    <x v="0"/>
    <x v="2"/>
    <x v="1"/>
    <n v="10"/>
    <x v="5"/>
  </r>
  <r>
    <x v="551"/>
    <n v="70284"/>
    <x v="4"/>
    <x v="4"/>
    <s v="HydraBloom Hydrating Moisturizer 50ml"/>
    <x v="0"/>
    <n v="200"/>
    <n v="14.95"/>
    <n v="2990"/>
    <n v="4.45"/>
    <n v="890"/>
    <n v="10.5"/>
    <n v="2100"/>
    <n v="0.7023411371237458"/>
    <s v="C0026"/>
    <s v="Golden Aura Creations"/>
    <s v="Samuel Moore"/>
    <x v="0"/>
    <x v="0"/>
    <s v="Albuquerque"/>
    <x v="0"/>
    <x v="2"/>
    <x v="1"/>
    <n v="10"/>
    <x v="5"/>
  </r>
  <r>
    <x v="551"/>
    <n v="70285"/>
    <x v="20"/>
    <x v="20"/>
    <s v="VelvetSkin Renewing Scrub 100ml"/>
    <x v="7"/>
    <n v="150"/>
    <n v="20.849999999999998"/>
    <n v="3127.4999999999995"/>
    <n v="8.1999999999999993"/>
    <n v="1230"/>
    <n v="12.649999999999999"/>
    <n v="1897.4999999999995"/>
    <n v="0.606714628297362"/>
    <s v="C0161"/>
    <s v="AquaNova Corp."/>
    <s v="Matthew Walker"/>
    <x v="1"/>
    <x v="40"/>
    <s v="Knoxville"/>
    <x v="2"/>
    <x v="2"/>
    <x v="1"/>
    <n v="10"/>
    <x v="5"/>
  </r>
  <r>
    <x v="551"/>
    <n v="70286"/>
    <x v="19"/>
    <x v="19"/>
    <s v="ClearSkies UV Defense SPF 30 30ml"/>
    <x v="3"/>
    <n v="200"/>
    <n v="11.299999999999999"/>
    <n v="2260"/>
    <n v="4.7"/>
    <n v="940"/>
    <n v="6.5999999999999988"/>
    <n v="1320"/>
    <n v="0.58407079646017701"/>
    <s v="C0115"/>
    <s v="BlossomWhisper Cosmetics"/>
    <s v="Andrew Parker"/>
    <x v="3"/>
    <x v="46"/>
    <s v="Portland"/>
    <x v="1"/>
    <x v="2"/>
    <x v="1"/>
    <n v="10"/>
    <x v="5"/>
  </r>
  <r>
    <x v="552"/>
    <n v="70287"/>
    <x v="4"/>
    <x v="4"/>
    <s v="HydraBloom Hydrating Moisturizer 50ml"/>
    <x v="0"/>
    <n v="50"/>
    <n v="14.95"/>
    <n v="747.5"/>
    <n v="4.45"/>
    <n v="222.5"/>
    <n v="10.5"/>
    <n v="525"/>
    <n v="0.7023411371237458"/>
    <s v="C0009"/>
    <s v="Imelda Sinclair"/>
    <s v="William Jenkins"/>
    <x v="3"/>
    <x v="6"/>
    <s v="Miami"/>
    <x v="2"/>
    <x v="2"/>
    <x v="1"/>
    <n v="11"/>
    <x v="5"/>
  </r>
  <r>
    <x v="552"/>
    <n v="70288"/>
    <x v="4"/>
    <x v="4"/>
    <s v="HydraBloom Hydrating Moisturizer 50ml"/>
    <x v="0"/>
    <n v="50"/>
    <n v="14.95"/>
    <n v="747.5"/>
    <n v="4.45"/>
    <n v="222.5"/>
    <n v="10.5"/>
    <n v="525"/>
    <n v="0.7023411371237458"/>
    <s v="C0043"/>
    <s v="LuminousHue Cosmetix"/>
    <s v="Mia Hughes"/>
    <x v="2"/>
    <x v="13"/>
    <s v="Sacramento"/>
    <x v="0"/>
    <x v="2"/>
    <x v="1"/>
    <n v="11"/>
    <x v="5"/>
  </r>
  <r>
    <x v="552"/>
    <n v="70289"/>
    <x v="23"/>
    <x v="23"/>
    <s v="RadiantGlow Gel Cleanser 50ml"/>
    <x v="2"/>
    <n v="50"/>
    <n v="4.7"/>
    <n v="235"/>
    <n v="2.2999999999999998"/>
    <n v="115"/>
    <n v="2.4000000000000004"/>
    <n v="120"/>
    <n v="0.51063829787234039"/>
    <s v="C0022"/>
    <s v="Pinnacle Sphere Corp."/>
    <s v="Victoria Reed"/>
    <x v="2"/>
    <x v="4"/>
    <s v="Portland"/>
    <x v="0"/>
    <x v="2"/>
    <x v="1"/>
    <n v="11"/>
    <x v="5"/>
  </r>
  <r>
    <x v="552"/>
    <n v="70290"/>
    <x v="21"/>
    <x v="21"/>
    <s v="RadiantGlow Gel Cleanser 100ml"/>
    <x v="2"/>
    <n v="250"/>
    <n v="12.25"/>
    <n v="3062.5"/>
    <n v="4.45"/>
    <n v="1112.5"/>
    <n v="7.8"/>
    <n v="1950"/>
    <n v="0.63673469387755099"/>
    <s v="C0121"/>
    <s v="HorizonNova Corp."/>
    <s v="Michael Evans"/>
    <x v="1"/>
    <x v="10"/>
    <s v="Brownsville"/>
    <x v="2"/>
    <x v="2"/>
    <x v="1"/>
    <n v="11"/>
    <x v="5"/>
  </r>
  <r>
    <x v="552"/>
    <n v="70291"/>
    <x v="0"/>
    <x v="0"/>
    <s v="HydraBloom Hydrating Moisturizer 100ml"/>
    <x v="0"/>
    <n v="150"/>
    <n v="24.85"/>
    <n v="3727.5"/>
    <n v="7.75"/>
    <n v="1162.5"/>
    <n v="17.100000000000001"/>
    <n v="2565"/>
    <n v="0.68812877263581484"/>
    <s v="C0066"/>
    <s v="MoonlitBloom Creations"/>
    <s v="Daniel Nelson"/>
    <x v="0"/>
    <x v="3"/>
    <s v="Gillette"/>
    <x v="0"/>
    <x v="2"/>
    <x v="1"/>
    <n v="11"/>
    <x v="5"/>
  </r>
  <r>
    <x v="552"/>
    <n v="70292"/>
    <x v="37"/>
    <x v="37"/>
    <s v="SunGuard Shield SPF 50+ 100ml"/>
    <x v="3"/>
    <n v="300"/>
    <n v="24.75"/>
    <n v="7425"/>
    <n v="7.75"/>
    <n v="2325"/>
    <n v="17"/>
    <n v="5100"/>
    <n v="0.68686868686868685"/>
    <s v="C0206"/>
    <s v="Dashiell Vaughn"/>
    <s v="Rachel Owens"/>
    <x v="4"/>
    <x v="31"/>
    <s v="Green Bay"/>
    <x v="3"/>
    <x v="2"/>
    <x v="1"/>
    <n v="11"/>
    <x v="5"/>
  </r>
  <r>
    <x v="552"/>
    <n v="70293"/>
    <x v="4"/>
    <x v="4"/>
    <s v="HydraBloom Hydrating Moisturizer 50ml"/>
    <x v="0"/>
    <n v="250"/>
    <n v="14.95"/>
    <n v="3737.5"/>
    <n v="4.45"/>
    <n v="1112.5"/>
    <n v="10.5"/>
    <n v="2625"/>
    <n v="0.7023411371237458"/>
    <s v="C0186"/>
    <s v="MoonlightWhisper Creations"/>
    <s v="Rachel Owens"/>
    <x v="4"/>
    <x v="16"/>
    <s v="Champaign"/>
    <x v="3"/>
    <x v="2"/>
    <x v="1"/>
    <n v="11"/>
    <x v="5"/>
  </r>
  <r>
    <x v="552"/>
    <n v="70294"/>
    <x v="2"/>
    <x v="2"/>
    <s v="TimelessElixir Anti-Wrinkle Serum 30m"/>
    <x v="1"/>
    <n v="200"/>
    <n v="25.3"/>
    <n v="5060"/>
    <n v="9.4"/>
    <n v="1880"/>
    <n v="15.9"/>
    <n v="3180"/>
    <n v="0.62845849802371545"/>
    <s v="C0048"/>
    <s v="Octavia Hart"/>
    <s v="Victoria Reed"/>
    <x v="2"/>
    <x v="24"/>
    <s v="Seattle"/>
    <x v="0"/>
    <x v="2"/>
    <x v="1"/>
    <n v="11"/>
    <x v="5"/>
  </r>
  <r>
    <x v="552"/>
    <n v="70295"/>
    <x v="8"/>
    <x v="8"/>
    <s v="CrystalClear Hyaluronic Boost 30ml"/>
    <x v="1"/>
    <n v="150"/>
    <n v="19.100000000000001"/>
    <n v="2865"/>
    <n v="6.6"/>
    <n v="990"/>
    <n v="12.500000000000002"/>
    <n v="1875"/>
    <n v="0.65445026178010468"/>
    <s v="C0154"/>
    <s v="AuroraMist Essentials"/>
    <s v="Victoria Reed"/>
    <x v="2"/>
    <x v="4"/>
    <s v="Bend"/>
    <x v="0"/>
    <x v="2"/>
    <x v="1"/>
    <n v="11"/>
    <x v="5"/>
  </r>
  <r>
    <x v="553"/>
    <n v="70296"/>
    <x v="8"/>
    <x v="8"/>
    <s v="CrystalClear Hyaluronic Boost 30ml"/>
    <x v="1"/>
    <n v="300"/>
    <n v="19.100000000000001"/>
    <n v="5730"/>
    <n v="6.6"/>
    <n v="1980"/>
    <n v="12.500000000000002"/>
    <n v="3750"/>
    <n v="0.65445026178010468"/>
    <s v="C0076"/>
    <s v="ThunderWave Technologies"/>
    <s v="Andrew Parker"/>
    <x v="3"/>
    <x v="42"/>
    <s v="Boston"/>
    <x v="1"/>
    <x v="2"/>
    <x v="1"/>
    <n v="14"/>
    <x v="6"/>
  </r>
  <r>
    <x v="553"/>
    <n v="70297"/>
    <x v="64"/>
    <x v="64"/>
    <s v="AquaFresh Hydrating Toner 100ml"/>
    <x v="4"/>
    <n v="200"/>
    <n v="9.4"/>
    <n v="1880"/>
    <n v="3.3"/>
    <n v="660"/>
    <n v="6.1000000000000005"/>
    <n v="1220"/>
    <n v="0.64893617021276595"/>
    <s v="C0037"/>
    <s v="PureWhisper Essentials"/>
    <s v="Lauren King"/>
    <x v="4"/>
    <x v="18"/>
    <s v="Des Moines"/>
    <x v="3"/>
    <x v="2"/>
    <x v="1"/>
    <n v="14"/>
    <x v="6"/>
  </r>
  <r>
    <x v="553"/>
    <n v="70298"/>
    <x v="21"/>
    <x v="21"/>
    <s v="RadiantGlow Gel Cleanser 100ml"/>
    <x v="2"/>
    <n v="250"/>
    <n v="12.25"/>
    <n v="3062.5"/>
    <n v="4.45"/>
    <n v="1112.5"/>
    <n v="7.8"/>
    <n v="1950"/>
    <n v="0.63673469387755099"/>
    <s v="C0059"/>
    <s v="Eamon Kingsley"/>
    <s v="James Edwards"/>
    <x v="3"/>
    <x v="37"/>
    <s v="Newark"/>
    <x v="1"/>
    <x v="2"/>
    <x v="1"/>
    <n v="14"/>
    <x v="6"/>
  </r>
  <r>
    <x v="553"/>
    <n v="70299"/>
    <x v="1"/>
    <x v="1"/>
    <s v="VitaGlow Brightening Serum 30ml"/>
    <x v="1"/>
    <n v="50"/>
    <n v="22.1"/>
    <n v="1105"/>
    <n v="7.6"/>
    <n v="380"/>
    <n v="14.500000000000002"/>
    <n v="725"/>
    <n v="0.65610859728506787"/>
    <s v="C0016"/>
    <s v="Griffin Maddox"/>
    <s v="Rachel Owens"/>
    <x v="4"/>
    <x v="16"/>
    <s v="Chicago"/>
    <x v="3"/>
    <x v="2"/>
    <x v="1"/>
    <n v="14"/>
    <x v="6"/>
  </r>
  <r>
    <x v="553"/>
    <n v="70300"/>
    <x v="1"/>
    <x v="1"/>
    <s v="VitaGlow Brightening Serum 30ml"/>
    <x v="1"/>
    <n v="150"/>
    <n v="22.1"/>
    <n v="3315"/>
    <n v="7.6"/>
    <n v="1140"/>
    <n v="14.500000000000002"/>
    <n v="2175"/>
    <n v="0.65610859728506787"/>
    <s v="C0140"/>
    <s v="SilverHarbor Technologies"/>
    <s v="Ava Franklin"/>
    <x v="1"/>
    <x v="26"/>
    <s v="Mobile"/>
    <x v="2"/>
    <x v="2"/>
    <x v="1"/>
    <n v="14"/>
    <x v="6"/>
  </r>
  <r>
    <x v="553"/>
    <n v="70301"/>
    <x v="40"/>
    <x v="40"/>
    <s v="CalmBliss Soothing Toner 150ml"/>
    <x v="4"/>
    <n v="50"/>
    <n v="19.25"/>
    <n v="962.5"/>
    <n v="6.55"/>
    <n v="327.5"/>
    <n v="12.7"/>
    <n v="635"/>
    <n v="0.65974025974025974"/>
    <s v="C0077"/>
    <s v="EmeraldSphere Solutions"/>
    <s v="Grace Allen"/>
    <x v="2"/>
    <x v="20"/>
    <s v="Fairbanks"/>
    <x v="0"/>
    <x v="2"/>
    <x v="1"/>
    <n v="14"/>
    <x v="6"/>
  </r>
  <r>
    <x v="553"/>
    <n v="70302"/>
    <x v="10"/>
    <x v="10"/>
    <s v="LuminousGlow Tinted Sunscreen 50ml"/>
    <x v="3"/>
    <n v="200"/>
    <n v="16.95"/>
    <n v="3390"/>
    <n v="5.2"/>
    <n v="1040"/>
    <n v="11.75"/>
    <n v="2350"/>
    <n v="0.69321533923303835"/>
    <s v="C0100"/>
    <s v="AquaPulse Creations"/>
    <s v="Samantha Mitchell"/>
    <x v="4"/>
    <x v="17"/>
    <s v="Toledo"/>
    <x v="3"/>
    <x v="2"/>
    <x v="1"/>
    <n v="14"/>
    <x v="6"/>
  </r>
  <r>
    <x v="553"/>
    <n v="70303"/>
    <x v="39"/>
    <x v="39"/>
    <s v="SunGuard Shield SPF 50+ 50ml"/>
    <x v="3"/>
    <n v="400"/>
    <n v="14.45"/>
    <n v="5780"/>
    <n v="4.45"/>
    <n v="1780"/>
    <n v="10"/>
    <n v="4000"/>
    <n v="0.69204152249134943"/>
    <s v="C0034"/>
    <s v="Cassian Winters"/>
    <s v="David Carter"/>
    <x v="1"/>
    <x v="2"/>
    <s v="Albany"/>
    <x v="1"/>
    <x v="2"/>
    <x v="1"/>
    <n v="14"/>
    <x v="6"/>
  </r>
  <r>
    <x v="554"/>
    <n v="70304"/>
    <x v="19"/>
    <x v="19"/>
    <s v="ClearSkies UV Defense SPF 30 30ml"/>
    <x v="3"/>
    <n v="350"/>
    <n v="11.299999999999999"/>
    <n v="3954.9999999999995"/>
    <n v="4.7"/>
    <n v="1645"/>
    <n v="6.5999999999999988"/>
    <n v="2309.9999999999995"/>
    <n v="0.5840707964601769"/>
    <s v="C0201"/>
    <s v="Seraphina Frost"/>
    <s v="Joseph Simmons"/>
    <x v="4"/>
    <x v="28"/>
    <s v="Fargo"/>
    <x v="3"/>
    <x v="2"/>
    <x v="1"/>
    <n v="15"/>
    <x v="6"/>
  </r>
  <r>
    <x v="554"/>
    <n v="70305"/>
    <x v="21"/>
    <x v="21"/>
    <s v="RadiantGlow Gel Cleanser 100ml"/>
    <x v="2"/>
    <n v="100"/>
    <n v="12.25"/>
    <n v="1225"/>
    <n v="4.45"/>
    <n v="445"/>
    <n v="7.8"/>
    <n v="780"/>
    <n v="0.63673469387755099"/>
    <s v="C0159"/>
    <s v="Esme Reyes"/>
    <s v="Andrew Parker"/>
    <x v="3"/>
    <x v="45"/>
    <s v="Warwick"/>
    <x v="1"/>
    <x v="2"/>
    <x v="1"/>
    <n v="15"/>
    <x v="6"/>
  </r>
  <r>
    <x v="554"/>
    <n v="70306"/>
    <x v="21"/>
    <x v="21"/>
    <s v="RadiantGlow Gel Cleanser 100ml"/>
    <x v="2"/>
    <n v="150"/>
    <n v="12.25"/>
    <n v="1837.5"/>
    <n v="4.45"/>
    <n v="667.5"/>
    <n v="7.8"/>
    <n v="1170"/>
    <n v="0.63673469387755099"/>
    <s v="C0047"/>
    <s v="SilverWave Creations"/>
    <s v="Samuel Moore"/>
    <x v="0"/>
    <x v="0"/>
    <s v="Santa Fe"/>
    <x v="0"/>
    <x v="2"/>
    <x v="1"/>
    <n v="15"/>
    <x v="6"/>
  </r>
  <r>
    <x v="554"/>
    <n v="70307"/>
    <x v="21"/>
    <x v="21"/>
    <s v="RadiantGlow Gel Cleanser 100ml"/>
    <x v="2"/>
    <n v="50"/>
    <n v="12.25"/>
    <n v="612.5"/>
    <n v="4.45"/>
    <n v="222.5"/>
    <n v="7.8"/>
    <n v="390"/>
    <n v="0.63673469387755099"/>
    <s v="C0150"/>
    <s v="EmeraldHarbor Ventures"/>
    <s v="Emily Clarke"/>
    <x v="3"/>
    <x v="9"/>
    <s v="Greenville"/>
    <x v="2"/>
    <x v="2"/>
    <x v="1"/>
    <n v="15"/>
    <x v="6"/>
  </r>
  <r>
    <x v="554"/>
    <n v="70308"/>
    <x v="50"/>
    <x v="50"/>
    <s v="SilkSkin Lightweight Moisture Veil 50ml"/>
    <x v="0"/>
    <n v="100"/>
    <n v="16.349999999999998"/>
    <n v="1634.9999999999998"/>
    <n v="5.2"/>
    <n v="520"/>
    <n v="11.149999999999999"/>
    <n v="1114.9999999999998"/>
    <n v="0.68195718654434245"/>
    <s v="C0108"/>
    <s v="DiamondAura Luxe Skincare"/>
    <s v="Michael Evans"/>
    <x v="1"/>
    <x v="10"/>
    <s v="Galveston"/>
    <x v="2"/>
    <x v="2"/>
    <x v="1"/>
    <n v="15"/>
    <x v="6"/>
  </r>
  <r>
    <x v="554"/>
    <n v="70309"/>
    <x v="1"/>
    <x v="1"/>
    <s v="VitaGlow Brightening Serum 30ml"/>
    <x v="1"/>
    <n v="200"/>
    <n v="22.1"/>
    <n v="4420"/>
    <n v="7.6"/>
    <n v="1520"/>
    <n v="14.500000000000002"/>
    <n v="2900"/>
    <n v="0.65610859728506787"/>
    <s v="C0061"/>
    <s v="Aurelia Quinn"/>
    <s v="Mia Hughes"/>
    <x v="2"/>
    <x v="13"/>
    <s v="Oakland"/>
    <x v="0"/>
    <x v="2"/>
    <x v="1"/>
    <n v="15"/>
    <x v="6"/>
  </r>
  <r>
    <x v="554"/>
    <n v="70310"/>
    <x v="1"/>
    <x v="1"/>
    <s v="VitaGlow Brightening Serum 30ml"/>
    <x v="1"/>
    <n v="200"/>
    <n v="22.1"/>
    <n v="4420"/>
    <n v="7.6"/>
    <n v="1520"/>
    <n v="14.500000000000002"/>
    <n v="2900"/>
    <n v="0.65610859728506787"/>
    <s v="C0199"/>
    <s v="Elara Monroe"/>
    <s v="Benjamin Ingram"/>
    <x v="0"/>
    <x v="38"/>
    <s v="Missoula"/>
    <x v="0"/>
    <x v="2"/>
    <x v="1"/>
    <n v="15"/>
    <x v="6"/>
  </r>
  <r>
    <x v="554"/>
    <n v="70311"/>
    <x v="4"/>
    <x v="4"/>
    <s v="HydraBloom Hydrating Moisturizer 50ml"/>
    <x v="0"/>
    <n v="50"/>
    <n v="14.95"/>
    <n v="747.5"/>
    <n v="4.45"/>
    <n v="222.5"/>
    <n v="10.5"/>
    <n v="525"/>
    <n v="0.7023411371237458"/>
    <s v="C0029"/>
    <s v="OpulentSilk Beauty"/>
    <s v="Samantha Mitchell"/>
    <x v="4"/>
    <x v="15"/>
    <s v="Louisville"/>
    <x v="2"/>
    <x v="2"/>
    <x v="1"/>
    <n v="15"/>
    <x v="6"/>
  </r>
  <r>
    <x v="554"/>
    <n v="70312"/>
    <x v="1"/>
    <x v="1"/>
    <s v="VitaGlow Brightening Serum 30ml"/>
    <x v="1"/>
    <n v="100"/>
    <n v="22.1"/>
    <n v="2210"/>
    <n v="7.6"/>
    <n v="760"/>
    <n v="14.500000000000002"/>
    <n v="1450"/>
    <n v="0.65610859728506787"/>
    <s v="C0182"/>
    <s v="IvoryLuxe Skincare"/>
    <s v="Emily Clarke"/>
    <x v="3"/>
    <x v="29"/>
    <s v="Raleigh"/>
    <x v="2"/>
    <x v="2"/>
    <x v="1"/>
    <n v="15"/>
    <x v="6"/>
  </r>
  <r>
    <x v="554"/>
    <n v="70313"/>
    <x v="4"/>
    <x v="4"/>
    <s v="HydraBloom Hydrating Moisturizer 50ml"/>
    <x v="0"/>
    <n v="150"/>
    <n v="14.95"/>
    <n v="2242.5"/>
    <n v="4.45"/>
    <n v="667.5"/>
    <n v="10.5"/>
    <n v="1575"/>
    <n v="0.7023411371237458"/>
    <s v="C0110"/>
    <s v="Cordelia Cassidy"/>
    <s v="Jessica Foster"/>
    <x v="2"/>
    <x v="20"/>
    <s v="Nome"/>
    <x v="0"/>
    <x v="2"/>
    <x v="1"/>
    <n v="15"/>
    <x v="6"/>
  </r>
  <r>
    <x v="554"/>
    <n v="70314"/>
    <x v="21"/>
    <x v="21"/>
    <s v="RadiantGlow Gel Cleanser 100ml"/>
    <x v="2"/>
    <n v="150"/>
    <n v="12.25"/>
    <n v="1837.5"/>
    <n v="4.45"/>
    <n v="667.5"/>
    <n v="7.8"/>
    <n v="1170"/>
    <n v="0.63673469387755099"/>
    <s v="C0164"/>
    <s v="Isolde Cassidy"/>
    <s v="Andrew Parker"/>
    <x v="3"/>
    <x v="46"/>
    <s v="Portland"/>
    <x v="1"/>
    <x v="2"/>
    <x v="1"/>
    <n v="15"/>
    <x v="6"/>
  </r>
  <r>
    <x v="555"/>
    <n v="70315"/>
    <x v="23"/>
    <x v="23"/>
    <s v="RadiantGlow Gel Cleanser 50ml"/>
    <x v="2"/>
    <n v="50"/>
    <n v="4.7"/>
    <n v="235"/>
    <n v="2.2999999999999998"/>
    <n v="115"/>
    <n v="2.4000000000000004"/>
    <n v="120"/>
    <n v="0.51063829787234039"/>
    <s v="C0176"/>
    <s v="AzureDynamo Ventures"/>
    <s v="Ashley Turner"/>
    <x v="2"/>
    <x v="13"/>
    <s v="Santa Clarita"/>
    <x v="0"/>
    <x v="2"/>
    <x v="1"/>
    <n v="16"/>
    <x v="6"/>
  </r>
  <r>
    <x v="555"/>
    <n v="70316"/>
    <x v="44"/>
    <x v="44"/>
    <s v="ElixirMelt Makeup Remover Oil  100ml"/>
    <x v="6"/>
    <n v="150"/>
    <n v="5.1999999999999993"/>
    <n v="779.99999999999989"/>
    <n v="2.8"/>
    <n v="420"/>
    <n v="2.3999999999999995"/>
    <n v="359.99999999999989"/>
    <n v="0.46153846153846145"/>
    <s v="C0019"/>
    <s v="Delilah Prescott"/>
    <s v="Benjamin Lawson"/>
    <x v="1"/>
    <x v="25"/>
    <s v="Kansas City"/>
    <x v="3"/>
    <x v="2"/>
    <x v="1"/>
    <n v="16"/>
    <x v="6"/>
  </r>
  <r>
    <x v="555"/>
    <n v="70317"/>
    <x v="29"/>
    <x v="29"/>
    <s v="VitaGlow Brightening Serum 15ml"/>
    <x v="1"/>
    <n v="50"/>
    <n v="16.25"/>
    <n v="812.5"/>
    <n v="6.2"/>
    <n v="310"/>
    <n v="10.050000000000001"/>
    <n v="502.5"/>
    <n v="0.61846153846153851"/>
    <s v="C0064"/>
    <s v="DiamondElegance Beauty"/>
    <s v="Jessica Foster"/>
    <x v="2"/>
    <x v="20"/>
    <s v="Kodiak"/>
    <x v="0"/>
    <x v="2"/>
    <x v="1"/>
    <n v="16"/>
    <x v="6"/>
  </r>
  <r>
    <x v="555"/>
    <n v="70318"/>
    <x v="10"/>
    <x v="10"/>
    <s v="LuminousGlow Tinted Sunscreen 50ml"/>
    <x v="3"/>
    <n v="150"/>
    <n v="16.95"/>
    <n v="2542.5"/>
    <n v="5.2"/>
    <n v="780"/>
    <n v="11.75"/>
    <n v="1762.5"/>
    <n v="0.69321533923303835"/>
    <s v="C0140"/>
    <s v="SilverHarbor Technologies"/>
    <s v="Ava Franklin"/>
    <x v="1"/>
    <x v="26"/>
    <s v="Mobile"/>
    <x v="2"/>
    <x v="2"/>
    <x v="1"/>
    <n v="16"/>
    <x v="6"/>
  </r>
  <r>
    <x v="555"/>
    <n v="70319"/>
    <x v="37"/>
    <x v="37"/>
    <s v="SunGuard Shield SPF 50+ 100ml"/>
    <x v="3"/>
    <n v="250"/>
    <n v="24.75"/>
    <n v="6187.5"/>
    <n v="7.75"/>
    <n v="1937.5"/>
    <n v="17"/>
    <n v="4250"/>
    <n v="0.68686868686868685"/>
    <s v="C0197"/>
    <s v="BlueAegis Corp."/>
    <s v="Samantha Mitchell"/>
    <x v="4"/>
    <x v="32"/>
    <s v="Charleston"/>
    <x v="2"/>
    <x v="2"/>
    <x v="1"/>
    <n v="16"/>
    <x v="6"/>
  </r>
  <r>
    <x v="555"/>
    <n v="70320"/>
    <x v="8"/>
    <x v="8"/>
    <s v="CrystalClear Hyaluronic Boost 30ml"/>
    <x v="1"/>
    <n v="250"/>
    <n v="19.100000000000001"/>
    <n v="4775"/>
    <n v="6.6"/>
    <n v="1650"/>
    <n v="12.500000000000002"/>
    <n v="3125"/>
    <n v="0.65445026178010468"/>
    <s v="C0014"/>
    <s v="Stellar Dynamo Corp."/>
    <s v="Olivia Harrison"/>
    <x v="3"/>
    <x v="14"/>
    <s v="Richmond"/>
    <x v="2"/>
    <x v="2"/>
    <x v="1"/>
    <n v="16"/>
    <x v="6"/>
  </r>
  <r>
    <x v="555"/>
    <n v="70321"/>
    <x v="0"/>
    <x v="0"/>
    <s v="HydraBloom Hydrating Moisturizer 100ml"/>
    <x v="0"/>
    <n v="150"/>
    <n v="24.85"/>
    <n v="3727.5"/>
    <n v="7.75"/>
    <n v="1162.5"/>
    <n v="17.100000000000001"/>
    <n v="2565"/>
    <n v="0.68812877263581484"/>
    <s v="C0105"/>
    <s v="TimelessBloom Luxe Skincare"/>
    <s v="Jennifer Adams"/>
    <x v="1"/>
    <x v="10"/>
    <s v="Corpus Christi"/>
    <x v="2"/>
    <x v="2"/>
    <x v="1"/>
    <n v="16"/>
    <x v="6"/>
  </r>
  <r>
    <x v="555"/>
    <n v="70322"/>
    <x v="0"/>
    <x v="0"/>
    <s v="HydraBloom Hydrating Moisturizer 100ml"/>
    <x v="0"/>
    <n v="100"/>
    <n v="24.85"/>
    <n v="2485"/>
    <n v="7.75"/>
    <n v="775"/>
    <n v="17.100000000000001"/>
    <n v="1710"/>
    <n v="0.68812877263581484"/>
    <s v="C0176"/>
    <s v="AzureDynamo Ventures"/>
    <s v="Ashley Turner"/>
    <x v="2"/>
    <x v="13"/>
    <s v="Santa Clarita"/>
    <x v="0"/>
    <x v="2"/>
    <x v="1"/>
    <n v="16"/>
    <x v="6"/>
  </r>
  <r>
    <x v="555"/>
    <n v="70323"/>
    <x v="8"/>
    <x v="8"/>
    <s v="CrystalClear Hyaluronic Boost 30ml"/>
    <x v="1"/>
    <n v="150"/>
    <n v="19.100000000000001"/>
    <n v="2865"/>
    <n v="6.6"/>
    <n v="990"/>
    <n v="12.500000000000002"/>
    <n v="1875"/>
    <n v="0.65445026178010468"/>
    <s v="C0043"/>
    <s v="LuminousHue Cosmetix"/>
    <s v="Mia Hughes"/>
    <x v="2"/>
    <x v="13"/>
    <s v="Sacramento"/>
    <x v="0"/>
    <x v="2"/>
    <x v="1"/>
    <n v="16"/>
    <x v="6"/>
  </r>
  <r>
    <x v="556"/>
    <n v="70324"/>
    <x v="10"/>
    <x v="10"/>
    <s v="LuminousGlow Tinted Sunscreen 50ml"/>
    <x v="3"/>
    <n v="150"/>
    <n v="16.95"/>
    <n v="2542.5"/>
    <n v="5.2"/>
    <n v="780"/>
    <n v="11.75"/>
    <n v="1762.5"/>
    <n v="0.69321533923303835"/>
    <s v="C0202"/>
    <s v="PureHarmony Cosmetics"/>
    <s v="Michael Evans"/>
    <x v="1"/>
    <x v="10"/>
    <s v="Irving"/>
    <x v="2"/>
    <x v="2"/>
    <x v="1"/>
    <n v="17"/>
    <x v="6"/>
  </r>
  <r>
    <x v="556"/>
    <n v="70325"/>
    <x v="13"/>
    <x v="13"/>
    <s v="LuminousGlow Tinted Sunscreen 100ml"/>
    <x v="3"/>
    <n v="200"/>
    <n v="26.35"/>
    <n v="5270"/>
    <n v="9"/>
    <n v="1800"/>
    <n v="17.350000000000001"/>
    <n v="3470"/>
    <n v="0.65844402277039848"/>
    <s v="C0082"/>
    <s v="OpulentFlair Beauty"/>
    <s v="Jennifer Adams"/>
    <x v="1"/>
    <x v="10"/>
    <s v="El Paso"/>
    <x v="2"/>
    <x v="2"/>
    <x v="1"/>
    <n v="17"/>
    <x v="6"/>
  </r>
  <r>
    <x v="556"/>
    <n v="70326"/>
    <x v="37"/>
    <x v="37"/>
    <s v="SunGuard Shield SPF 50+ 100ml"/>
    <x v="3"/>
    <n v="450"/>
    <n v="24.75"/>
    <n v="11137.5"/>
    <n v="7.75"/>
    <n v="3487.5"/>
    <n v="17"/>
    <n v="7650"/>
    <n v="0.68686868686868685"/>
    <s v="C0039"/>
    <s v="EtherealSilk Creations"/>
    <s v="Grace Allen"/>
    <x v="2"/>
    <x v="20"/>
    <s v="Juneau"/>
    <x v="0"/>
    <x v="2"/>
    <x v="1"/>
    <n v="17"/>
    <x v="6"/>
  </r>
  <r>
    <x v="556"/>
    <n v="70327"/>
    <x v="1"/>
    <x v="1"/>
    <s v="VitaGlow Brightening Serum 30ml"/>
    <x v="1"/>
    <n v="250"/>
    <n v="22.1"/>
    <n v="5525"/>
    <n v="7.6"/>
    <n v="1900"/>
    <n v="14.500000000000002"/>
    <n v="3625"/>
    <n v="0.65610859728506787"/>
    <s v="C0188"/>
    <s v="BlueCrest Technologies"/>
    <s v="William Jenkins"/>
    <x v="3"/>
    <x v="6"/>
    <s v="Tallahassee"/>
    <x v="2"/>
    <x v="2"/>
    <x v="1"/>
    <n v="17"/>
    <x v="6"/>
  </r>
  <r>
    <x v="556"/>
    <n v="70328"/>
    <x v="35"/>
    <x v="35"/>
    <s v="DreamSoothe Overnight Mask 50g"/>
    <x v="5"/>
    <n v="200"/>
    <n v="14.25"/>
    <n v="2850"/>
    <n v="6.55"/>
    <n v="1310"/>
    <n v="7.7"/>
    <n v="1540"/>
    <n v="0.54035087719298247"/>
    <s v="C0122"/>
    <s v="FusionPulse Group"/>
    <s v="Michael Evans"/>
    <x v="1"/>
    <x v="10"/>
    <s v="McAllen"/>
    <x v="2"/>
    <x v="2"/>
    <x v="1"/>
    <n v="17"/>
    <x v="6"/>
  </r>
  <r>
    <x v="556"/>
    <n v="70329"/>
    <x v="21"/>
    <x v="21"/>
    <s v="RadiantGlow Gel Cleanser 100ml"/>
    <x v="2"/>
    <n v="100"/>
    <n v="12.25"/>
    <n v="1225"/>
    <n v="4.45"/>
    <n v="445"/>
    <n v="7.8"/>
    <n v="780"/>
    <n v="0.63673469387755099"/>
    <s v="C0081"/>
    <s v="SecretSapphire Creations"/>
    <s v="David Carter"/>
    <x v="1"/>
    <x v="2"/>
    <s v="Syracuse"/>
    <x v="1"/>
    <x v="2"/>
    <x v="1"/>
    <n v="17"/>
    <x v="6"/>
  </r>
  <r>
    <x v="556"/>
    <n v="70330"/>
    <x v="0"/>
    <x v="0"/>
    <s v="HydraBloom Hydrating Moisturizer 100ml"/>
    <x v="0"/>
    <n v="200"/>
    <n v="24.85"/>
    <n v="4970"/>
    <n v="7.75"/>
    <n v="1550"/>
    <n v="17.100000000000001"/>
    <n v="3420"/>
    <n v="0.68812877263581484"/>
    <s v="C0162"/>
    <s v="Malachai Hale"/>
    <s v="Olivia Harrison"/>
    <x v="3"/>
    <x v="14"/>
    <s v="Newport News"/>
    <x v="2"/>
    <x v="2"/>
    <x v="1"/>
    <n v="17"/>
    <x v="6"/>
  </r>
  <r>
    <x v="556"/>
    <n v="70331"/>
    <x v="13"/>
    <x v="13"/>
    <s v="LuminousGlow Tinted Sunscreen 100ml"/>
    <x v="3"/>
    <n v="250"/>
    <n v="26.35"/>
    <n v="6587.5"/>
    <n v="9"/>
    <n v="2250"/>
    <n v="17.350000000000001"/>
    <n v="4337.5"/>
    <n v="0.65844402277039848"/>
    <s v="C0032"/>
    <s v="AquaFusion Incorporated"/>
    <s v="Ashley Turner"/>
    <x v="2"/>
    <x v="13"/>
    <s v="San Jose"/>
    <x v="0"/>
    <x v="2"/>
    <x v="1"/>
    <n v="17"/>
    <x v="6"/>
  </r>
  <r>
    <x v="556"/>
    <n v="70332"/>
    <x v="14"/>
    <x v="14"/>
    <s v="DewDrop Hydration Sheet Mask"/>
    <x v="5"/>
    <n v="150"/>
    <n v="17.350000000000001"/>
    <n v="2602.5"/>
    <n v="7.45"/>
    <n v="1117.5"/>
    <n v="9.9000000000000021"/>
    <n v="1485"/>
    <n v="0.57060518731988474"/>
    <s v="C0115"/>
    <s v="BlossomWhisper Cosmetics"/>
    <s v="Andrew Parker"/>
    <x v="3"/>
    <x v="46"/>
    <s v="Portland"/>
    <x v="1"/>
    <x v="2"/>
    <x v="1"/>
    <n v="17"/>
    <x v="6"/>
  </r>
  <r>
    <x v="556"/>
    <n v="70333"/>
    <x v="15"/>
    <x v="15"/>
    <s v="VitaGlow Brightening Serum 50ml"/>
    <x v="1"/>
    <n v="50"/>
    <n v="31.45"/>
    <n v="1572.5"/>
    <n v="12"/>
    <n v="600"/>
    <n v="19.45"/>
    <n v="972.5"/>
    <n v="0.61844197138314783"/>
    <s v="C0190"/>
    <s v="ZenithMist Incorporated"/>
    <s v="Jessica Foster"/>
    <x v="2"/>
    <x v="20"/>
    <s v="Wasilla"/>
    <x v="0"/>
    <x v="2"/>
    <x v="1"/>
    <n v="17"/>
    <x v="6"/>
  </r>
  <r>
    <x v="556"/>
    <n v="70334"/>
    <x v="1"/>
    <x v="1"/>
    <s v="VitaGlow Brightening Serum 30ml"/>
    <x v="1"/>
    <n v="50"/>
    <n v="22.1"/>
    <n v="1105"/>
    <n v="7.6"/>
    <n v="380"/>
    <n v="14.500000000000002"/>
    <n v="725"/>
    <n v="0.65610859728506787"/>
    <s v="C0093"/>
    <s v="BlossomFlair Skincare"/>
    <s v="Daniel Nelson"/>
    <x v="0"/>
    <x v="3"/>
    <s v="Rock Springs"/>
    <x v="0"/>
    <x v="2"/>
    <x v="1"/>
    <n v="17"/>
    <x v="6"/>
  </r>
  <r>
    <x v="557"/>
    <n v="70335"/>
    <x v="4"/>
    <x v="4"/>
    <s v="HydraBloom Hydrating Moisturizer 50ml"/>
    <x v="0"/>
    <n v="50"/>
    <n v="14.95"/>
    <n v="747.5"/>
    <n v="4.45"/>
    <n v="222.5"/>
    <n v="10.5"/>
    <n v="525"/>
    <n v="0.7023411371237458"/>
    <s v="C0005"/>
    <s v="Rylan Callahan"/>
    <s v="Michael Evans"/>
    <x v="1"/>
    <x v="10"/>
    <s v="Houston"/>
    <x v="2"/>
    <x v="2"/>
    <x v="1"/>
    <n v="18"/>
    <x v="6"/>
  </r>
  <r>
    <x v="557"/>
    <n v="70336"/>
    <x v="6"/>
    <x v="6"/>
    <s v="CrystalClear Hyaluronic Boost 15ml"/>
    <x v="1"/>
    <n v="200"/>
    <n v="14.75"/>
    <n v="2950"/>
    <n v="5.45"/>
    <n v="1090"/>
    <n v="9.3000000000000007"/>
    <n v="1860"/>
    <n v="0.63050847457627124"/>
    <s v="C0140"/>
    <s v="SilverHarbor Technologies"/>
    <s v="Ava Franklin"/>
    <x v="1"/>
    <x v="26"/>
    <s v="Mobile"/>
    <x v="2"/>
    <x v="2"/>
    <x v="1"/>
    <n v="18"/>
    <x v="6"/>
  </r>
  <r>
    <x v="557"/>
    <n v="70337"/>
    <x v="28"/>
    <x v="28"/>
    <s v="GlowRevive Detox Clay Mask 50g"/>
    <x v="5"/>
    <n v="250"/>
    <n v="11.35"/>
    <n v="2837.5"/>
    <n v="5.2"/>
    <n v="1300"/>
    <n v="6.1499999999999995"/>
    <n v="1537.5"/>
    <n v="0.54185022026431717"/>
    <s v="C0074"/>
    <s v="Seraphina Wilde"/>
    <s v="Lauren King"/>
    <x v="4"/>
    <x v="41"/>
    <s v="Lincoln"/>
    <x v="3"/>
    <x v="2"/>
    <x v="1"/>
    <n v="18"/>
    <x v="6"/>
  </r>
  <r>
    <x v="557"/>
    <n v="70338"/>
    <x v="0"/>
    <x v="0"/>
    <s v="HydraBloom Hydrating Moisturizer 100ml"/>
    <x v="0"/>
    <n v="250"/>
    <n v="24.85"/>
    <n v="6212.5"/>
    <n v="7.75"/>
    <n v="1937.5"/>
    <n v="17.100000000000001"/>
    <n v="4275"/>
    <n v="0.68812877263581484"/>
    <s v="C0111"/>
    <s v="CelestialHarmony Essentials"/>
    <s v="Matthew Walker"/>
    <x v="1"/>
    <x v="40"/>
    <s v="Memphis"/>
    <x v="2"/>
    <x v="2"/>
    <x v="1"/>
    <n v="18"/>
    <x v="6"/>
  </r>
  <r>
    <x v="557"/>
    <n v="70339"/>
    <x v="8"/>
    <x v="8"/>
    <s v="CrystalClear Hyaluronic Boost 30ml"/>
    <x v="1"/>
    <n v="150"/>
    <n v="19.100000000000001"/>
    <n v="2865"/>
    <n v="6.6"/>
    <n v="990"/>
    <n v="12.500000000000002"/>
    <n v="1875"/>
    <n v="0.65445026178010468"/>
    <s v="C0067"/>
    <s v="Oberon Sterling"/>
    <s v="Rachel Owens"/>
    <x v="4"/>
    <x v="16"/>
    <s v="Springfield"/>
    <x v="3"/>
    <x v="2"/>
    <x v="1"/>
    <n v="18"/>
    <x v="6"/>
  </r>
  <r>
    <x v="557"/>
    <n v="70340"/>
    <x v="49"/>
    <x v="49"/>
    <s v="TimelessElixir Anti-Wrinkle Serum 50ml"/>
    <x v="1"/>
    <n v="200"/>
    <n v="37.549999999999997"/>
    <n v="7509.9999999999991"/>
    <n v="14.25"/>
    <n v="2850"/>
    <n v="23.299999999999997"/>
    <n v="4659.9999999999991"/>
    <n v="0.62050599201065237"/>
    <s v="C0204"/>
    <s v="Atticus Hale"/>
    <s v="Jennifer Adams"/>
    <x v="1"/>
    <x v="10"/>
    <s v="Round Rock"/>
    <x v="2"/>
    <x v="2"/>
    <x v="1"/>
    <n v="18"/>
    <x v="6"/>
  </r>
  <r>
    <x v="557"/>
    <n v="70341"/>
    <x v="8"/>
    <x v="8"/>
    <s v="CrystalClear Hyaluronic Boost 30ml"/>
    <x v="1"/>
    <n v="200"/>
    <n v="19.100000000000001"/>
    <n v="3820.0000000000005"/>
    <n v="6.6"/>
    <n v="1320"/>
    <n v="12.500000000000002"/>
    <n v="2500.0000000000005"/>
    <n v="0.65445026178010479"/>
    <s v="C0098"/>
    <s v="Persephone Harper"/>
    <s v="Benjamin Lawson"/>
    <x v="1"/>
    <x v="8"/>
    <s v="Springfield"/>
    <x v="3"/>
    <x v="2"/>
    <x v="1"/>
    <n v="18"/>
    <x v="6"/>
  </r>
  <r>
    <x v="557"/>
    <n v="70342"/>
    <x v="0"/>
    <x v="0"/>
    <s v="HydraBloom Hydrating Moisturizer 100ml"/>
    <x v="0"/>
    <n v="250"/>
    <n v="24.85"/>
    <n v="6212.5"/>
    <n v="7.75"/>
    <n v="1937.5"/>
    <n v="17.100000000000001"/>
    <n v="4275"/>
    <n v="0.68812877263581484"/>
    <s v="C0050"/>
    <s v="SolarLuxe Incorporated"/>
    <s v="Joseph Simmons"/>
    <x v="4"/>
    <x v="28"/>
    <s v="Fargo"/>
    <x v="3"/>
    <x v="2"/>
    <x v="1"/>
    <n v="18"/>
    <x v="6"/>
  </r>
  <r>
    <x v="557"/>
    <n v="70343"/>
    <x v="8"/>
    <x v="8"/>
    <s v="CrystalClear Hyaluronic Boost 30ml"/>
    <x v="1"/>
    <n v="100"/>
    <n v="19.100000000000001"/>
    <n v="1910.0000000000002"/>
    <n v="6.6"/>
    <n v="660"/>
    <n v="12.500000000000002"/>
    <n v="1250.0000000000002"/>
    <n v="0.65445026178010479"/>
    <s v="C0033"/>
    <s v="ZenithGrove Solutions"/>
    <s v="Ava Franklin"/>
    <x v="1"/>
    <x v="26"/>
    <s v="Birmingham"/>
    <x v="2"/>
    <x v="2"/>
    <x v="1"/>
    <n v="18"/>
    <x v="6"/>
  </r>
  <r>
    <x v="558"/>
    <n v="70344"/>
    <x v="52"/>
    <x v="52"/>
    <s v="CalmBliss Soothing Toner 100ml"/>
    <x v="4"/>
    <n v="200"/>
    <n v="13"/>
    <n v="2600"/>
    <n v="4.7"/>
    <n v="940"/>
    <n v="8.3000000000000007"/>
    <n v="1660"/>
    <n v="0.63846153846153841"/>
    <s v="C0119"/>
    <s v="RadiantNectar Cosmetix"/>
    <s v="Andrew Parker"/>
    <x v="3"/>
    <x v="48"/>
    <s v="Manchester"/>
    <x v="1"/>
    <x v="2"/>
    <x v="1"/>
    <n v="21"/>
    <x v="7"/>
  </r>
  <r>
    <x v="558"/>
    <n v="70345"/>
    <x v="10"/>
    <x v="10"/>
    <s v="LuminousGlow Tinted Sunscreen 50ml"/>
    <x v="3"/>
    <n v="350"/>
    <n v="16.95"/>
    <n v="5932.5"/>
    <n v="5.2"/>
    <n v="1820"/>
    <n v="11.75"/>
    <n v="4112.5"/>
    <n v="0.69321533923303835"/>
    <s v="C0007"/>
    <s v="Orion Sterling"/>
    <s v="Jessica Foster"/>
    <x v="2"/>
    <x v="20"/>
    <s v="Anchorage"/>
    <x v="0"/>
    <x v="2"/>
    <x v="1"/>
    <n v="21"/>
    <x v="7"/>
  </r>
  <r>
    <x v="558"/>
    <n v="70346"/>
    <x v="21"/>
    <x v="21"/>
    <s v="RadiantGlow Gel Cleanser 100ml"/>
    <x v="2"/>
    <n v="250"/>
    <n v="12.25"/>
    <n v="3062.5"/>
    <n v="4.45"/>
    <n v="1112.5"/>
    <n v="7.8"/>
    <n v="1950"/>
    <n v="0.63673469387755099"/>
    <s v="C0164"/>
    <s v="Isolde Cassidy"/>
    <s v="Andrew Parker"/>
    <x v="3"/>
    <x v="46"/>
    <s v="Portland"/>
    <x v="1"/>
    <x v="2"/>
    <x v="1"/>
    <n v="21"/>
    <x v="7"/>
  </r>
  <r>
    <x v="558"/>
    <n v="70347"/>
    <x v="2"/>
    <x v="2"/>
    <s v="TimelessElixir Anti-Wrinkle Serum 30m"/>
    <x v="1"/>
    <n v="100"/>
    <n v="25.3"/>
    <n v="2530"/>
    <n v="9.4"/>
    <n v="940"/>
    <n v="15.9"/>
    <n v="1590"/>
    <n v="0.62845849802371545"/>
    <s v="C0025"/>
    <s v="Eamon Nash"/>
    <s v="Samuel Moore"/>
    <x v="0"/>
    <x v="1"/>
    <s v="Tucson"/>
    <x v="0"/>
    <x v="2"/>
    <x v="1"/>
    <n v="21"/>
    <x v="7"/>
  </r>
  <r>
    <x v="558"/>
    <n v="70348"/>
    <x v="23"/>
    <x v="23"/>
    <s v="RadiantGlow Gel Cleanser 50ml"/>
    <x v="2"/>
    <n v="150"/>
    <n v="4.7"/>
    <n v="705"/>
    <n v="2.2999999999999998"/>
    <n v="345"/>
    <n v="2.4000000000000004"/>
    <n v="360"/>
    <n v="0.51063829787234039"/>
    <s v="C0193"/>
    <s v="PinnacleCraft Corp."/>
    <s v="Samantha Mitchell"/>
    <x v="4"/>
    <x v="32"/>
    <s v="Charleston"/>
    <x v="2"/>
    <x v="2"/>
    <x v="1"/>
    <n v="21"/>
    <x v="7"/>
  </r>
  <r>
    <x v="558"/>
    <n v="70349"/>
    <x v="37"/>
    <x v="37"/>
    <s v="SunGuard Shield SPF 50+ 100ml"/>
    <x v="3"/>
    <n v="500"/>
    <n v="24.75"/>
    <n v="12375"/>
    <n v="7.75"/>
    <n v="3875"/>
    <n v="17"/>
    <n v="8500"/>
    <n v="0.68686868686868685"/>
    <s v="C0106"/>
    <s v="StarryRadiance Cosmetix"/>
    <s v="Lauren King"/>
    <x v="4"/>
    <x v="18"/>
    <s v="Iowa City"/>
    <x v="3"/>
    <x v="2"/>
    <x v="1"/>
    <n v="21"/>
    <x v="7"/>
  </r>
  <r>
    <x v="558"/>
    <n v="70350"/>
    <x v="51"/>
    <x v="51"/>
    <s v="SunGuard Shield SPF 50+ 30ml"/>
    <x v="3"/>
    <n v="350"/>
    <n v="9.9"/>
    <n v="3465"/>
    <n v="3.3"/>
    <n v="1155"/>
    <n v="6.6000000000000005"/>
    <n v="2310"/>
    <n v="0.66666666666666663"/>
    <s v="C0061"/>
    <s v="Aurelia Quinn"/>
    <s v="Mia Hughes"/>
    <x v="2"/>
    <x v="13"/>
    <s v="Oakland"/>
    <x v="0"/>
    <x v="2"/>
    <x v="1"/>
    <n v="21"/>
    <x v="7"/>
  </r>
  <r>
    <x v="558"/>
    <n v="70351"/>
    <x v="0"/>
    <x v="0"/>
    <s v="HydraBloom Hydrating Moisturizer 100ml"/>
    <x v="0"/>
    <n v="100"/>
    <n v="24.85"/>
    <n v="2485"/>
    <n v="7.75"/>
    <n v="775"/>
    <n v="17.100000000000001"/>
    <n v="1710"/>
    <n v="0.68812877263581484"/>
    <s v="C0021"/>
    <s v="Horizon Luxe Ventures"/>
    <s v="William Jenkins"/>
    <x v="3"/>
    <x v="6"/>
    <s v="Orlando"/>
    <x v="2"/>
    <x v="2"/>
    <x v="1"/>
    <n v="21"/>
    <x v="7"/>
  </r>
  <r>
    <x v="559"/>
    <n v="70352"/>
    <x v="12"/>
    <x v="12"/>
    <s v="PorePurify Exfoliating Tonic 150ml"/>
    <x v="4"/>
    <n v="50"/>
    <n v="15.95"/>
    <n v="797.5"/>
    <n v="5.2"/>
    <n v="260"/>
    <n v="10.75"/>
    <n v="537.5"/>
    <n v="0.6739811912225705"/>
    <s v="C0137"/>
    <s v="Octavia Sterling"/>
    <s v="Benjamin Lawson"/>
    <x v="1"/>
    <x v="5"/>
    <s v="Tulsa"/>
    <x v="2"/>
    <x v="2"/>
    <x v="1"/>
    <n v="22"/>
    <x v="7"/>
  </r>
  <r>
    <x v="559"/>
    <n v="70353"/>
    <x v="1"/>
    <x v="1"/>
    <s v="VitaGlow Brightening Serum 30ml"/>
    <x v="1"/>
    <n v="50"/>
    <n v="22.1"/>
    <n v="1105"/>
    <n v="7.6"/>
    <n v="380"/>
    <n v="14.500000000000002"/>
    <n v="725"/>
    <n v="0.65610859728506787"/>
    <s v="C0073"/>
    <s v="Atlas Kingsley"/>
    <s v="David Carter"/>
    <x v="1"/>
    <x v="2"/>
    <s v="Rochester"/>
    <x v="1"/>
    <x v="2"/>
    <x v="1"/>
    <n v="22"/>
    <x v="7"/>
  </r>
  <r>
    <x v="559"/>
    <n v="70354"/>
    <x v="14"/>
    <x v="14"/>
    <s v="DewDrop Hydration Sheet Mask"/>
    <x v="5"/>
    <n v="300"/>
    <n v="17.350000000000001"/>
    <n v="5205"/>
    <n v="7.45"/>
    <n v="2235"/>
    <n v="9.9000000000000021"/>
    <n v="2970"/>
    <n v="0.57060518731988474"/>
    <s v="C0045"/>
    <s v="AuroraBlossom Essentials"/>
    <s v="Ashley Turner"/>
    <x v="2"/>
    <x v="13"/>
    <s v="Fresno"/>
    <x v="0"/>
    <x v="2"/>
    <x v="1"/>
    <n v="22"/>
    <x v="7"/>
  </r>
  <r>
    <x v="559"/>
    <n v="70355"/>
    <x v="35"/>
    <x v="35"/>
    <s v="DreamSoothe Overnight Mask 50g"/>
    <x v="5"/>
    <n v="200"/>
    <n v="14.25"/>
    <n v="2850"/>
    <n v="6.55"/>
    <n v="1310"/>
    <n v="7.7"/>
    <n v="1540"/>
    <n v="0.54035087719298247"/>
    <s v="C0011"/>
    <s v="Celestial Silk Luxe Skincare"/>
    <s v="Joseph Simmons"/>
    <x v="4"/>
    <x v="19"/>
    <s v="Minneapolis"/>
    <x v="3"/>
    <x v="2"/>
    <x v="1"/>
    <n v="22"/>
    <x v="7"/>
  </r>
  <r>
    <x v="559"/>
    <n v="70356"/>
    <x v="6"/>
    <x v="6"/>
    <s v="CrystalClear Hyaluronic Boost 15ml"/>
    <x v="1"/>
    <n v="200"/>
    <n v="14.75"/>
    <n v="2950"/>
    <n v="5.45"/>
    <n v="1090"/>
    <n v="9.3000000000000007"/>
    <n v="1860"/>
    <n v="0.63050847457627124"/>
    <s v="C0146"/>
    <s v="StarryLux Beauty Co."/>
    <s v="Jennifer Adams"/>
    <x v="1"/>
    <x v="10"/>
    <s v="Amarillo"/>
    <x v="2"/>
    <x v="2"/>
    <x v="1"/>
    <n v="22"/>
    <x v="7"/>
  </r>
  <r>
    <x v="559"/>
    <n v="70357"/>
    <x v="37"/>
    <x v="37"/>
    <s v="SunGuard Shield SPF 50+ 100ml"/>
    <x v="3"/>
    <n v="200"/>
    <n v="24.75"/>
    <n v="4950"/>
    <n v="7.75"/>
    <n v="1550"/>
    <n v="17"/>
    <n v="3400"/>
    <n v="0.68686868686868685"/>
    <s v="C0085"/>
    <s v="VelvetDusk Beauty"/>
    <s v="Samuel Moore"/>
    <x v="0"/>
    <x v="0"/>
    <s v="Taos"/>
    <x v="0"/>
    <x v="2"/>
    <x v="1"/>
    <n v="22"/>
    <x v="7"/>
  </r>
  <r>
    <x v="559"/>
    <n v="70358"/>
    <x v="18"/>
    <x v="18"/>
    <s v="PurePurge Micellar Cleansing Water 100ml"/>
    <x v="6"/>
    <n v="100"/>
    <n v="3.9"/>
    <n v="390"/>
    <n v="2.2999999999999998"/>
    <n v="230"/>
    <n v="1.6"/>
    <n v="160"/>
    <n v="0.41025641025641024"/>
    <s v="C0181"/>
    <s v="ElysianMist Cosmetix"/>
    <s v="William Jenkins"/>
    <x v="3"/>
    <x v="6"/>
    <s v="St. Petersburg"/>
    <x v="2"/>
    <x v="2"/>
    <x v="1"/>
    <n v="22"/>
    <x v="7"/>
  </r>
  <r>
    <x v="559"/>
    <n v="70359"/>
    <x v="23"/>
    <x v="23"/>
    <s v="RadiantGlow Gel Cleanser 50ml"/>
    <x v="2"/>
    <n v="100"/>
    <n v="4.7"/>
    <n v="470"/>
    <n v="2.2999999999999998"/>
    <n v="230"/>
    <n v="2.4000000000000004"/>
    <n v="240"/>
    <n v="0.51063829787234039"/>
    <s v="C0053"/>
    <s v="QuantumPulse Systems"/>
    <s v="Samantha Mitchell"/>
    <x v="4"/>
    <x v="17"/>
    <s v="Cleveland"/>
    <x v="3"/>
    <x v="2"/>
    <x v="1"/>
    <n v="22"/>
    <x v="7"/>
  </r>
  <r>
    <x v="559"/>
    <n v="70360"/>
    <x v="1"/>
    <x v="1"/>
    <s v="VitaGlow Brightening Serum 30ml"/>
    <x v="1"/>
    <n v="50"/>
    <n v="22.1"/>
    <n v="1105"/>
    <n v="7.6"/>
    <n v="380"/>
    <n v="14.500000000000002"/>
    <n v="725"/>
    <n v="0.65610859728506787"/>
    <s v="C0002"/>
    <s v="Radiant Luxe Beauty"/>
    <s v="Daniel Nelson"/>
    <x v="0"/>
    <x v="3"/>
    <s v="Cheyenne"/>
    <x v="0"/>
    <x v="2"/>
    <x v="1"/>
    <n v="22"/>
    <x v="7"/>
  </r>
  <r>
    <x v="560"/>
    <n v="70361"/>
    <x v="43"/>
    <x v="43"/>
    <s v="PureFoam Renewing Cleanser 50ml"/>
    <x v="2"/>
    <n v="100"/>
    <n v="7"/>
    <n v="700"/>
    <n v="2.8"/>
    <n v="280"/>
    <n v="4.2"/>
    <n v="420"/>
    <n v="0.6"/>
    <s v="C0026"/>
    <s v="Golden Aura Creations"/>
    <s v="Samuel Moore"/>
    <x v="0"/>
    <x v="0"/>
    <s v="Albuquerque"/>
    <x v="0"/>
    <x v="2"/>
    <x v="1"/>
    <n v="23"/>
    <x v="7"/>
  </r>
  <r>
    <x v="560"/>
    <n v="70362"/>
    <x v="4"/>
    <x v="4"/>
    <s v="HydraBloom Hydrating Moisturizer 50ml"/>
    <x v="0"/>
    <n v="150"/>
    <n v="14.95"/>
    <n v="2242.5"/>
    <n v="4.45"/>
    <n v="667.5"/>
    <n v="10.5"/>
    <n v="1575"/>
    <n v="0.7023411371237458"/>
    <s v="C0013"/>
    <s v="Seraphina Sinclair"/>
    <s v="Jessica Foster"/>
    <x v="2"/>
    <x v="20"/>
    <s v="Wasilla"/>
    <x v="0"/>
    <x v="2"/>
    <x v="1"/>
    <n v="23"/>
    <x v="7"/>
  </r>
  <r>
    <x v="560"/>
    <n v="70363"/>
    <x v="8"/>
    <x v="8"/>
    <s v="CrystalClear Hyaluronic Boost 30ml"/>
    <x v="1"/>
    <n v="50"/>
    <n v="19.100000000000001"/>
    <n v="955.00000000000011"/>
    <n v="6.6"/>
    <n v="330"/>
    <n v="12.500000000000002"/>
    <n v="625.00000000000011"/>
    <n v="0.65445026178010479"/>
    <s v="C0158"/>
    <s v="Octavia Quinn"/>
    <s v="Lauren King"/>
    <x v="4"/>
    <x v="18"/>
    <s v="Ames"/>
    <x v="3"/>
    <x v="2"/>
    <x v="1"/>
    <n v="23"/>
    <x v="7"/>
  </r>
  <r>
    <x v="560"/>
    <n v="70364"/>
    <x v="64"/>
    <x v="64"/>
    <s v="AquaFresh Hydrating Toner 100ml"/>
    <x v="4"/>
    <n v="250"/>
    <n v="9.4"/>
    <n v="2350"/>
    <n v="3.3"/>
    <n v="825"/>
    <n v="6.1000000000000005"/>
    <n v="1525"/>
    <n v="0.64893617021276595"/>
    <s v="C0100"/>
    <s v="AquaPulse Creations"/>
    <s v="Samantha Mitchell"/>
    <x v="4"/>
    <x v="17"/>
    <s v="Toledo"/>
    <x v="3"/>
    <x v="2"/>
    <x v="1"/>
    <n v="23"/>
    <x v="7"/>
  </r>
  <r>
    <x v="560"/>
    <n v="70365"/>
    <x v="21"/>
    <x v="21"/>
    <s v="RadiantGlow Gel Cleanser 100ml"/>
    <x v="2"/>
    <n v="100"/>
    <n v="12.25"/>
    <n v="1225"/>
    <n v="4.45"/>
    <n v="445"/>
    <n v="7.8"/>
    <n v="780"/>
    <n v="0.63673469387755099"/>
    <s v="C0023"/>
    <s v="Rosy Hue Beauty"/>
    <s v="Benjamin Ingram"/>
    <x v="0"/>
    <x v="22"/>
    <s v="Boise"/>
    <x v="0"/>
    <x v="2"/>
    <x v="1"/>
    <n v="23"/>
    <x v="7"/>
  </r>
  <r>
    <x v="560"/>
    <n v="70366"/>
    <x v="10"/>
    <x v="10"/>
    <s v="LuminousGlow Tinted Sunscreen 50ml"/>
    <x v="3"/>
    <n v="150"/>
    <n v="16.95"/>
    <n v="2542.5"/>
    <n v="5.2"/>
    <n v="780"/>
    <n v="11.75"/>
    <n v="1762.5"/>
    <n v="0.69321533923303835"/>
    <s v="C0205"/>
    <s v="Celeste Mercer"/>
    <s v="Andrew Parker"/>
    <x v="3"/>
    <x v="47"/>
    <s v="Stamford"/>
    <x v="1"/>
    <x v="2"/>
    <x v="1"/>
    <n v="23"/>
    <x v="7"/>
  </r>
  <r>
    <x v="560"/>
    <n v="70367"/>
    <x v="37"/>
    <x v="37"/>
    <s v="SunGuard Shield SPF 50+ 100ml"/>
    <x v="3"/>
    <n v="450"/>
    <n v="24.75"/>
    <n v="11137.5"/>
    <n v="7.75"/>
    <n v="3487.5"/>
    <n v="17"/>
    <n v="7650"/>
    <n v="0.68686868686868685"/>
    <s v="C0183"/>
    <s v="SereneSilk Beauty"/>
    <s v="Mia Hughes"/>
    <x v="2"/>
    <x v="13"/>
    <s v="Irvine"/>
    <x v="0"/>
    <x v="2"/>
    <x v="1"/>
    <n v="23"/>
    <x v="7"/>
  </r>
  <r>
    <x v="560"/>
    <n v="70368"/>
    <x v="8"/>
    <x v="8"/>
    <s v="CrystalClear Hyaluronic Boost 30ml"/>
    <x v="1"/>
    <n v="250"/>
    <n v="19.100000000000001"/>
    <n v="4775"/>
    <n v="6.6"/>
    <n v="1650"/>
    <n v="12.500000000000002"/>
    <n v="3125"/>
    <n v="0.65445026178010468"/>
    <s v="C0078"/>
    <s v="CosmoLink Incorporated"/>
    <s v="William Jenkins"/>
    <x v="3"/>
    <x v="6"/>
    <s v="Jacksonville"/>
    <x v="2"/>
    <x v="2"/>
    <x v="1"/>
    <n v="23"/>
    <x v="7"/>
  </r>
  <r>
    <x v="560"/>
    <n v="70369"/>
    <x v="45"/>
    <x v="45"/>
    <s v="CrystalClear Hyaluronic Boost 50ml"/>
    <x v="1"/>
    <n v="300"/>
    <n v="29.65"/>
    <n v="8895"/>
    <n v="10.75"/>
    <n v="3225"/>
    <n v="18.899999999999999"/>
    <n v="5670"/>
    <n v="0.63743676222596968"/>
    <s v="C0134"/>
    <s v="EtherealHarbor Skincare"/>
    <s v="Victoria Reed"/>
    <x v="2"/>
    <x v="24"/>
    <s v="Spokane"/>
    <x v="0"/>
    <x v="2"/>
    <x v="1"/>
    <n v="23"/>
    <x v="7"/>
  </r>
  <r>
    <x v="560"/>
    <n v="70370"/>
    <x v="15"/>
    <x v="15"/>
    <s v="VitaGlow Brightening Serum 50ml"/>
    <x v="1"/>
    <n v="150"/>
    <n v="31.45"/>
    <n v="4717.5"/>
    <n v="12"/>
    <n v="1800"/>
    <n v="19.45"/>
    <n v="2917.5"/>
    <n v="0.61844197138314783"/>
    <s v="C0069"/>
    <s v="RadiantElixir Skincare"/>
    <s v="Olivia Harrison"/>
    <x v="3"/>
    <x v="39"/>
    <s v="Wilmington"/>
    <x v="2"/>
    <x v="2"/>
    <x v="1"/>
    <n v="23"/>
    <x v="7"/>
  </r>
  <r>
    <x v="560"/>
    <n v="70371"/>
    <x v="36"/>
    <x v="36"/>
    <s v="CrystalGlow Gentle Exfoliator 50ml"/>
    <x v="7"/>
    <n v="150"/>
    <n v="14.15"/>
    <n v="2122.5"/>
    <n v="5.45"/>
    <n v="817.5"/>
    <n v="8.6999999999999993"/>
    <n v="1305"/>
    <n v="0.61484098939929333"/>
    <s v="C0096"/>
    <s v="DivinePearl Skincare"/>
    <s v="Christopher Green"/>
    <x v="0"/>
    <x v="35"/>
    <s v="Provo"/>
    <x v="0"/>
    <x v="2"/>
    <x v="1"/>
    <n v="23"/>
    <x v="7"/>
  </r>
  <r>
    <x v="561"/>
    <n v="70372"/>
    <x v="37"/>
    <x v="37"/>
    <s v="SunGuard Shield SPF 50+ 100ml"/>
    <x v="3"/>
    <n v="400"/>
    <n v="24.75"/>
    <n v="9900"/>
    <n v="7.75"/>
    <n v="3100"/>
    <n v="17"/>
    <n v="6800"/>
    <n v="0.68686868686868685"/>
    <s v="C0059"/>
    <s v="Eamon Kingsley"/>
    <s v="James Edwards"/>
    <x v="3"/>
    <x v="37"/>
    <s v="Newark"/>
    <x v="1"/>
    <x v="2"/>
    <x v="1"/>
    <n v="24"/>
    <x v="7"/>
  </r>
  <r>
    <x v="561"/>
    <n v="70373"/>
    <x v="37"/>
    <x v="37"/>
    <s v="SunGuard Shield SPF 50+ 100ml"/>
    <x v="3"/>
    <n v="100"/>
    <n v="24.75"/>
    <n v="2475"/>
    <n v="7.75"/>
    <n v="775"/>
    <n v="17"/>
    <n v="1700"/>
    <n v="0.68686868686868685"/>
    <s v="C0180"/>
    <s v="CelestialGrace Creations"/>
    <s v="Benjamin Lawson"/>
    <x v="1"/>
    <x v="8"/>
    <s v="Springfield"/>
    <x v="3"/>
    <x v="2"/>
    <x v="1"/>
    <n v="24"/>
    <x v="7"/>
  </r>
  <r>
    <x v="561"/>
    <n v="70374"/>
    <x v="10"/>
    <x v="10"/>
    <s v="LuminousGlow Tinted Sunscreen 50ml"/>
    <x v="3"/>
    <n v="50"/>
    <n v="16.95"/>
    <n v="847.5"/>
    <n v="5.2"/>
    <n v="260"/>
    <n v="11.75"/>
    <n v="587.5"/>
    <n v="0.69321533923303835"/>
    <s v="C0016"/>
    <s v="Griffin Maddox"/>
    <s v="Rachel Owens"/>
    <x v="4"/>
    <x v="16"/>
    <s v="Chicago"/>
    <x v="3"/>
    <x v="2"/>
    <x v="1"/>
    <n v="24"/>
    <x v="7"/>
  </r>
  <r>
    <x v="561"/>
    <n v="70375"/>
    <x v="4"/>
    <x v="4"/>
    <s v="HydraBloom Hydrating Moisturizer 50ml"/>
    <x v="0"/>
    <n v="200"/>
    <n v="14.95"/>
    <n v="2990"/>
    <n v="4.45"/>
    <n v="890"/>
    <n v="10.5"/>
    <n v="2100"/>
    <n v="0.7023411371237458"/>
    <s v="C0043"/>
    <s v="LuminousHue Cosmetix"/>
    <s v="Mia Hughes"/>
    <x v="2"/>
    <x v="13"/>
    <s v="Sacramento"/>
    <x v="0"/>
    <x v="2"/>
    <x v="1"/>
    <n v="24"/>
    <x v="7"/>
  </r>
  <r>
    <x v="561"/>
    <n v="70376"/>
    <x v="21"/>
    <x v="21"/>
    <s v="RadiantGlow Gel Cleanser 100ml"/>
    <x v="2"/>
    <n v="100"/>
    <n v="12.25"/>
    <n v="1225"/>
    <n v="4.45"/>
    <n v="445"/>
    <n v="7.8"/>
    <n v="780"/>
    <n v="0.63673469387755099"/>
    <s v="C0208"/>
    <s v="EtherealAura Creations"/>
    <s v="Michael Evans"/>
    <x v="1"/>
    <x v="10"/>
    <s v="Houston"/>
    <x v="2"/>
    <x v="2"/>
    <x v="1"/>
    <n v="24"/>
    <x v="7"/>
  </r>
  <r>
    <x v="561"/>
    <n v="70377"/>
    <x v="23"/>
    <x v="23"/>
    <s v="RadiantGlow Gel Cleanser 50ml"/>
    <x v="2"/>
    <n v="200"/>
    <n v="4.7"/>
    <n v="940"/>
    <n v="2.2999999999999998"/>
    <n v="460"/>
    <n v="2.4000000000000004"/>
    <n v="480"/>
    <n v="0.51063829787234039"/>
    <s v="C0064"/>
    <s v="DiamondElegance Beauty"/>
    <s v="Jessica Foster"/>
    <x v="2"/>
    <x v="20"/>
    <s v="Kodiak"/>
    <x v="0"/>
    <x v="2"/>
    <x v="1"/>
    <n v="24"/>
    <x v="7"/>
  </r>
  <r>
    <x v="561"/>
    <n v="70378"/>
    <x v="8"/>
    <x v="8"/>
    <s v="CrystalClear Hyaluronic Boost 30ml"/>
    <x v="1"/>
    <n v="250"/>
    <n v="19.100000000000001"/>
    <n v="4775"/>
    <n v="6.6"/>
    <n v="1650"/>
    <n v="12.500000000000002"/>
    <n v="3125"/>
    <n v="0.65445026178010468"/>
    <s v="C0147"/>
    <s v="SecretGarden Beauty"/>
    <s v="Olivia Harrison"/>
    <x v="3"/>
    <x v="14"/>
    <s v="Virginia Beach"/>
    <x v="2"/>
    <x v="2"/>
    <x v="1"/>
    <n v="24"/>
    <x v="7"/>
  </r>
  <r>
    <x v="561"/>
    <n v="70379"/>
    <x v="11"/>
    <x v="11"/>
    <s v="ClearSkies UV Defense SPF 30 100ml"/>
    <x v="3"/>
    <n v="100"/>
    <n v="32.549999999999997"/>
    <n v="3254.9999999999995"/>
    <n v="11.25"/>
    <n v="1125"/>
    <n v="21.299999999999997"/>
    <n v="2129.9999999999995"/>
    <n v="0.65437788018433174"/>
    <s v="C0097"/>
    <s v="Leander Wilde"/>
    <s v="Lauren King"/>
    <x v="4"/>
    <x v="11"/>
    <s v="Rapid City"/>
    <x v="3"/>
    <x v="2"/>
    <x v="1"/>
    <n v="24"/>
    <x v="7"/>
  </r>
  <r>
    <x v="561"/>
    <n v="70380"/>
    <x v="10"/>
    <x v="10"/>
    <s v="LuminousGlow Tinted Sunscreen 50ml"/>
    <x v="3"/>
    <n v="150"/>
    <n v="16.95"/>
    <n v="2542.5"/>
    <n v="5.2"/>
    <n v="780"/>
    <n v="11.75"/>
    <n v="1762.5"/>
    <n v="0.69321533923303835"/>
    <s v="C0060"/>
    <s v="GoldenHarbor Cosmetix"/>
    <s v="Christopher Green"/>
    <x v="0"/>
    <x v="35"/>
    <s v="Salt Lake City"/>
    <x v="0"/>
    <x v="2"/>
    <x v="1"/>
    <n v="24"/>
    <x v="7"/>
  </r>
  <r>
    <x v="561"/>
    <n v="70381"/>
    <x v="20"/>
    <x v="20"/>
    <s v="VelvetSkin Renewing Scrub 100ml"/>
    <x v="7"/>
    <n v="100"/>
    <n v="20.849999999999998"/>
    <n v="2085"/>
    <n v="8.1999999999999993"/>
    <n v="820"/>
    <n v="12.649999999999999"/>
    <n v="1265"/>
    <n v="0.60671462829736211"/>
    <s v="C0171"/>
    <s v="RadiantPearl Beauty"/>
    <s v="Mia Hughes"/>
    <x v="2"/>
    <x v="13"/>
    <s v="Bakersfield"/>
    <x v="0"/>
    <x v="2"/>
    <x v="1"/>
    <n v="24"/>
    <x v="7"/>
  </r>
  <r>
    <x v="561"/>
    <n v="70382"/>
    <x v="51"/>
    <x v="51"/>
    <s v="SunGuard Shield SPF 50+ 30ml"/>
    <x v="3"/>
    <n v="150"/>
    <n v="9.9"/>
    <n v="1485"/>
    <n v="3.3"/>
    <n v="495"/>
    <n v="6.6000000000000005"/>
    <n v="990"/>
    <n v="0.66666666666666663"/>
    <s v="C0130"/>
    <s v="BlueSphere Technologies"/>
    <s v="Mia Hughes"/>
    <x v="2"/>
    <x v="13"/>
    <s v="Bakersfield"/>
    <x v="0"/>
    <x v="2"/>
    <x v="1"/>
    <n v="24"/>
    <x v="7"/>
  </r>
  <r>
    <x v="562"/>
    <n v="70383"/>
    <x v="10"/>
    <x v="10"/>
    <s v="LuminousGlow Tinted Sunscreen 50ml"/>
    <x v="3"/>
    <n v="350"/>
    <n v="16.95"/>
    <n v="5932.5"/>
    <n v="5.2"/>
    <n v="1820"/>
    <n v="11.75"/>
    <n v="4112.5"/>
    <n v="0.69321533923303835"/>
    <s v="C0025"/>
    <s v="Eamon Nash"/>
    <s v="Samuel Moore"/>
    <x v="0"/>
    <x v="1"/>
    <s v="Tucson"/>
    <x v="0"/>
    <x v="2"/>
    <x v="1"/>
    <n v="25"/>
    <x v="7"/>
  </r>
  <r>
    <x v="562"/>
    <n v="70384"/>
    <x v="65"/>
    <x v="65"/>
    <s v="VelvetSkin Renewing Scrub 150ml"/>
    <x v="7"/>
    <n v="250"/>
    <n v="28.15"/>
    <n v="7037.5"/>
    <n v="12"/>
    <n v="3000"/>
    <n v="16.149999999999999"/>
    <n v="4037.5"/>
    <n v="0.57371225577264651"/>
    <s v="C0090"/>
    <s v="CrystalCrest Incorporated"/>
    <s v="Ava Franklin"/>
    <x v="1"/>
    <x v="44"/>
    <s v="Southaven"/>
    <x v="2"/>
    <x v="2"/>
    <x v="1"/>
    <n v="25"/>
    <x v="7"/>
  </r>
  <r>
    <x v="562"/>
    <n v="70385"/>
    <x v="10"/>
    <x v="10"/>
    <s v="LuminousGlow Tinted Sunscreen 50ml"/>
    <x v="3"/>
    <n v="100"/>
    <n v="16.95"/>
    <n v="1695"/>
    <n v="5.2"/>
    <n v="520"/>
    <n v="11.75"/>
    <n v="1175"/>
    <n v="0.69321533923303835"/>
    <s v="C0087"/>
    <s v="QuantumRise Corp."/>
    <s v="Daniel Nelson"/>
    <x v="0"/>
    <x v="30"/>
    <s v="Colorado Springs"/>
    <x v="0"/>
    <x v="2"/>
    <x v="1"/>
    <n v="25"/>
    <x v="7"/>
  </r>
  <r>
    <x v="562"/>
    <n v="70386"/>
    <x v="4"/>
    <x v="4"/>
    <s v="HydraBloom Hydrating Moisturizer 50ml"/>
    <x v="0"/>
    <n v="50"/>
    <n v="14.95"/>
    <n v="747.5"/>
    <n v="4.45"/>
    <n v="222.5"/>
    <n v="10.5"/>
    <n v="525"/>
    <n v="0.7023411371237458"/>
    <s v="C0018"/>
    <s v="Lucian Kingsley"/>
    <s v="Lauren King"/>
    <x v="4"/>
    <x v="11"/>
    <s v="Sioux Falls"/>
    <x v="3"/>
    <x v="2"/>
    <x v="1"/>
    <n v="25"/>
    <x v="7"/>
  </r>
  <r>
    <x v="562"/>
    <n v="70387"/>
    <x v="13"/>
    <x v="13"/>
    <s v="LuminousGlow Tinted Sunscreen 100ml"/>
    <x v="3"/>
    <n v="350"/>
    <n v="26.35"/>
    <n v="9222.5"/>
    <n v="9"/>
    <n v="3150"/>
    <n v="17.350000000000001"/>
    <n v="6072.5"/>
    <n v="0.65844402277039848"/>
    <s v="C0044"/>
    <s v="OpulentElixir Beauty"/>
    <s v="David Carter"/>
    <x v="1"/>
    <x v="2"/>
    <s v="Syracuse"/>
    <x v="1"/>
    <x v="2"/>
    <x v="1"/>
    <n v="25"/>
    <x v="7"/>
  </r>
  <r>
    <x v="562"/>
    <n v="70388"/>
    <x v="40"/>
    <x v="40"/>
    <s v="CalmBliss Soothing Toner 150ml"/>
    <x v="4"/>
    <n v="50"/>
    <n v="19.25"/>
    <n v="962.5"/>
    <n v="6.55"/>
    <n v="327.5"/>
    <n v="12.7"/>
    <n v="635"/>
    <n v="0.65974025974025974"/>
    <s v="C0142"/>
    <s v="GlamourWave Products"/>
    <s v="Grace Allen"/>
    <x v="2"/>
    <x v="20"/>
    <s v="Palmer"/>
    <x v="0"/>
    <x v="2"/>
    <x v="1"/>
    <n v="25"/>
    <x v="7"/>
  </r>
  <r>
    <x v="562"/>
    <n v="70389"/>
    <x v="8"/>
    <x v="8"/>
    <s v="CrystalClear Hyaluronic Boost 30ml"/>
    <x v="1"/>
    <n v="300"/>
    <n v="19.100000000000001"/>
    <n v="5730"/>
    <n v="6.6"/>
    <n v="1980"/>
    <n v="12.500000000000002"/>
    <n v="3750"/>
    <n v="0.65445026178010468"/>
    <s v="C0172"/>
    <s v="DiamondMist Cosmetix"/>
    <s v="Mia Hughes"/>
    <x v="2"/>
    <x v="13"/>
    <s v="Santa Ana"/>
    <x v="0"/>
    <x v="2"/>
    <x v="1"/>
    <n v="25"/>
    <x v="7"/>
  </r>
  <r>
    <x v="562"/>
    <n v="70390"/>
    <x v="34"/>
    <x v="34"/>
    <s v="HydraBloom Hydrating Moisturizer 30ml"/>
    <x v="0"/>
    <n v="250"/>
    <n v="8.1"/>
    <n v="2025"/>
    <n v="3.3"/>
    <n v="825"/>
    <n v="4.8"/>
    <n v="1200"/>
    <n v="0.59259259259259256"/>
    <s v="C0104"/>
    <s v="PearlSilk Beauty"/>
    <s v="Ava Franklin"/>
    <x v="1"/>
    <x v="12"/>
    <s v="Baton Rouge"/>
    <x v="2"/>
    <x v="2"/>
    <x v="1"/>
    <n v="25"/>
    <x v="7"/>
  </r>
  <r>
    <x v="562"/>
    <n v="70391"/>
    <x v="37"/>
    <x v="37"/>
    <s v="SunGuard Shield SPF 50+ 100ml"/>
    <x v="3"/>
    <n v="350"/>
    <n v="24.75"/>
    <n v="8662.5"/>
    <n v="7.75"/>
    <n v="2712.5"/>
    <n v="17"/>
    <n v="5950"/>
    <n v="0.68686868686868685"/>
    <s v="C0068"/>
    <s v="IvoryRadiance Cosmetix"/>
    <s v="Olivia Harrison"/>
    <x v="3"/>
    <x v="7"/>
    <s v="Annapolis"/>
    <x v="2"/>
    <x v="2"/>
    <x v="1"/>
    <n v="25"/>
    <x v="7"/>
  </r>
  <r>
    <x v="563"/>
    <n v="70392"/>
    <x v="2"/>
    <x v="2"/>
    <s v="TimelessElixir Anti-Wrinkle Serum 30m"/>
    <x v="1"/>
    <n v="200"/>
    <n v="25.3"/>
    <n v="5060"/>
    <n v="9.4"/>
    <n v="1880"/>
    <n v="15.9"/>
    <n v="3180"/>
    <n v="0.62845849802371545"/>
    <s v="C0032"/>
    <s v="AquaFusion Incorporated"/>
    <s v="Ashley Turner"/>
    <x v="2"/>
    <x v="13"/>
    <s v="San Jose"/>
    <x v="0"/>
    <x v="2"/>
    <x v="1"/>
    <n v="28"/>
    <x v="8"/>
  </r>
  <r>
    <x v="563"/>
    <n v="70393"/>
    <x v="35"/>
    <x v="35"/>
    <s v="DreamSoothe Overnight Mask 50g"/>
    <x v="5"/>
    <n v="250"/>
    <n v="14.25"/>
    <n v="3562.5"/>
    <n v="6.55"/>
    <n v="1637.5"/>
    <n v="7.7"/>
    <n v="1925"/>
    <n v="0.54035087719298247"/>
    <s v="C0124"/>
    <s v="CrystalSkin Elegance"/>
    <s v="Benjamin Ingram"/>
    <x v="0"/>
    <x v="22"/>
    <s v="Coeur d'Alene"/>
    <x v="0"/>
    <x v="2"/>
    <x v="1"/>
    <n v="28"/>
    <x v="8"/>
  </r>
  <r>
    <x v="563"/>
    <n v="70394"/>
    <x v="53"/>
    <x v="53"/>
    <s v="DreamSoothe Overnight Mask 100g"/>
    <x v="5"/>
    <n v="150"/>
    <n v="21.75"/>
    <n v="3262.5"/>
    <n v="9.5500000000000007"/>
    <n v="1432.5"/>
    <n v="12.2"/>
    <n v="1830"/>
    <n v="0.56091954022988511"/>
    <s v="C0006"/>
    <s v="Maeve Kingsley"/>
    <s v="Christopher Green"/>
    <x v="0"/>
    <x v="21"/>
    <s v="Las Vegas"/>
    <x v="0"/>
    <x v="2"/>
    <x v="1"/>
    <n v="28"/>
    <x v="8"/>
  </r>
  <r>
    <x v="563"/>
    <n v="70395"/>
    <x v="18"/>
    <x v="18"/>
    <s v="PurePurge Micellar Cleansing Water 100ml"/>
    <x v="6"/>
    <n v="200"/>
    <n v="3.9"/>
    <n v="780"/>
    <n v="2.2999999999999998"/>
    <n v="460"/>
    <n v="1.6"/>
    <n v="320"/>
    <n v="0.41025641025641024"/>
    <s v="C0163"/>
    <s v="SilverFlare Technologies"/>
    <s v="Rachel Owens"/>
    <x v="4"/>
    <x v="31"/>
    <s v="Green Bay"/>
    <x v="3"/>
    <x v="2"/>
    <x v="1"/>
    <n v="28"/>
    <x v="8"/>
  </r>
  <r>
    <x v="563"/>
    <n v="70396"/>
    <x v="2"/>
    <x v="2"/>
    <s v="TimelessElixir Anti-Wrinkle Serum 30m"/>
    <x v="1"/>
    <n v="100"/>
    <n v="25.3"/>
    <n v="2530"/>
    <n v="9.4"/>
    <n v="940"/>
    <n v="15.9"/>
    <n v="1590"/>
    <n v="0.62845849802371545"/>
    <s v="C0194"/>
    <s v="InfinitiWave Ventures"/>
    <s v="Joseph Simmons"/>
    <x v="4"/>
    <x v="19"/>
    <s v="Duluth"/>
    <x v="3"/>
    <x v="2"/>
    <x v="1"/>
    <n v="28"/>
    <x v="8"/>
  </r>
  <r>
    <x v="563"/>
    <n v="70397"/>
    <x v="3"/>
    <x v="3"/>
    <s v="RadiantGlow Gel Cleanser 200ml"/>
    <x v="2"/>
    <n v="200"/>
    <n v="20.350000000000001"/>
    <n v="4070.0000000000005"/>
    <n v="7.75"/>
    <n v="1550"/>
    <n v="12.600000000000001"/>
    <n v="2520.0000000000005"/>
    <n v="0.61916461916461918"/>
    <s v="C0029"/>
    <s v="OpulentSilk Beauty"/>
    <s v="Samantha Mitchell"/>
    <x v="4"/>
    <x v="15"/>
    <s v="Louisville"/>
    <x v="2"/>
    <x v="2"/>
    <x v="1"/>
    <n v="28"/>
    <x v="8"/>
  </r>
  <r>
    <x v="563"/>
    <n v="70398"/>
    <x v="43"/>
    <x v="43"/>
    <s v="PureFoam Renewing Cleanser 50ml"/>
    <x v="2"/>
    <n v="250"/>
    <n v="7"/>
    <n v="1750"/>
    <n v="2.8"/>
    <n v="700"/>
    <n v="4.2"/>
    <n v="1050"/>
    <n v="0.6"/>
    <s v="C0197"/>
    <s v="BlueAegis Corp."/>
    <s v="Samantha Mitchell"/>
    <x v="4"/>
    <x v="32"/>
    <s v="Charleston"/>
    <x v="2"/>
    <x v="2"/>
    <x v="1"/>
    <n v="28"/>
    <x v="8"/>
  </r>
  <r>
    <x v="563"/>
    <n v="70399"/>
    <x v="8"/>
    <x v="8"/>
    <s v="CrystalClear Hyaluronic Boost 30ml"/>
    <x v="1"/>
    <n v="300"/>
    <n v="19.100000000000001"/>
    <n v="5730"/>
    <n v="6.6"/>
    <n v="1980"/>
    <n v="12.500000000000002"/>
    <n v="3750"/>
    <n v="0.65445026178010468"/>
    <s v="C0139"/>
    <s v="Eloise Cassidy"/>
    <s v="Daniel Nelson"/>
    <x v="0"/>
    <x v="30"/>
    <s v="Aurora"/>
    <x v="0"/>
    <x v="2"/>
    <x v="1"/>
    <n v="28"/>
    <x v="8"/>
  </r>
  <r>
    <x v="564"/>
    <n v="70400"/>
    <x v="21"/>
    <x v="21"/>
    <s v="RadiantGlow Gel Cleanser 100ml"/>
    <x v="2"/>
    <n v="150"/>
    <n v="12.25"/>
    <n v="1837.5"/>
    <n v="4.45"/>
    <n v="667.5"/>
    <n v="7.8"/>
    <n v="1170"/>
    <n v="0.63673469387755099"/>
    <s v="C0199"/>
    <s v="Elara Monroe"/>
    <s v="Benjamin Ingram"/>
    <x v="0"/>
    <x v="38"/>
    <s v="Missoula"/>
    <x v="0"/>
    <x v="2"/>
    <x v="2"/>
    <n v="1"/>
    <x v="8"/>
  </r>
  <r>
    <x v="564"/>
    <n v="70401"/>
    <x v="28"/>
    <x v="28"/>
    <s v="GlowRevive Detox Clay Mask 50g"/>
    <x v="5"/>
    <n v="200"/>
    <n v="11.35"/>
    <n v="2270"/>
    <n v="5.2"/>
    <n v="1040"/>
    <n v="6.1499999999999995"/>
    <n v="1230"/>
    <n v="0.54185022026431717"/>
    <s v="C0053"/>
    <s v="QuantumPulse Systems"/>
    <s v="Samantha Mitchell"/>
    <x v="4"/>
    <x v="17"/>
    <s v="Cleveland"/>
    <x v="3"/>
    <x v="2"/>
    <x v="2"/>
    <n v="1"/>
    <x v="8"/>
  </r>
  <r>
    <x v="564"/>
    <n v="70402"/>
    <x v="10"/>
    <x v="10"/>
    <s v="LuminousGlow Tinted Sunscreen 50ml"/>
    <x v="3"/>
    <n v="50"/>
    <n v="16.95"/>
    <n v="847.5"/>
    <n v="5.2"/>
    <n v="260"/>
    <n v="11.75"/>
    <n v="587.5"/>
    <n v="0.69321533923303835"/>
    <s v="C0115"/>
    <s v="BlossomWhisper Cosmetics"/>
    <s v="Andrew Parker"/>
    <x v="3"/>
    <x v="46"/>
    <s v="Portland"/>
    <x v="1"/>
    <x v="2"/>
    <x v="2"/>
    <n v="1"/>
    <x v="8"/>
  </r>
  <r>
    <x v="564"/>
    <n v="70403"/>
    <x v="4"/>
    <x v="4"/>
    <s v="HydraBloom Hydrating Moisturizer 50ml"/>
    <x v="0"/>
    <n v="250"/>
    <n v="14.95"/>
    <n v="3737.5"/>
    <n v="4.45"/>
    <n v="1112.5"/>
    <n v="10.5"/>
    <n v="2625"/>
    <n v="0.7023411371237458"/>
    <s v="C0018"/>
    <s v="Lucian Kingsley"/>
    <s v="Lauren King"/>
    <x v="4"/>
    <x v="11"/>
    <s v="Sioux Falls"/>
    <x v="3"/>
    <x v="2"/>
    <x v="2"/>
    <n v="1"/>
    <x v="8"/>
  </r>
  <r>
    <x v="564"/>
    <n v="70404"/>
    <x v="35"/>
    <x v="35"/>
    <s v="DreamSoothe Overnight Mask 50g"/>
    <x v="5"/>
    <n v="200"/>
    <n v="14.25"/>
    <n v="2850"/>
    <n v="6.55"/>
    <n v="1310"/>
    <n v="7.7"/>
    <n v="1540"/>
    <n v="0.54035087719298247"/>
    <s v="C0076"/>
    <s v="ThunderWave Technologies"/>
    <s v="Andrew Parker"/>
    <x v="3"/>
    <x v="42"/>
    <s v="Boston"/>
    <x v="1"/>
    <x v="2"/>
    <x v="2"/>
    <n v="1"/>
    <x v="8"/>
  </r>
  <r>
    <x v="564"/>
    <n v="70405"/>
    <x v="37"/>
    <x v="37"/>
    <s v="SunGuard Shield SPF 50+ 100ml"/>
    <x v="3"/>
    <n v="100"/>
    <n v="24.75"/>
    <n v="2475"/>
    <n v="7.75"/>
    <n v="775"/>
    <n v="17"/>
    <n v="1700"/>
    <n v="0.68686868686868685"/>
    <s v="C0144"/>
    <s v="VelvetBloom Beauty"/>
    <s v="Emily Clarke"/>
    <x v="3"/>
    <x v="29"/>
    <s v="Raleigh"/>
    <x v="2"/>
    <x v="2"/>
    <x v="2"/>
    <n v="1"/>
    <x v="8"/>
  </r>
  <r>
    <x v="564"/>
    <n v="70406"/>
    <x v="11"/>
    <x v="11"/>
    <s v="ClearSkies UV Defense SPF 30 100ml"/>
    <x v="3"/>
    <n v="450"/>
    <n v="32.549999999999997"/>
    <n v="14647.499999999998"/>
    <n v="11.25"/>
    <n v="5062.5"/>
    <n v="21.299999999999997"/>
    <n v="9584.9999999999982"/>
    <n v="0.65437788018433174"/>
    <s v="C0007"/>
    <s v="Orion Sterling"/>
    <s v="Jessica Foster"/>
    <x v="2"/>
    <x v="20"/>
    <s v="Anchorage"/>
    <x v="0"/>
    <x v="2"/>
    <x v="2"/>
    <n v="1"/>
    <x v="8"/>
  </r>
  <r>
    <x v="564"/>
    <n v="70407"/>
    <x v="10"/>
    <x v="10"/>
    <s v="LuminousGlow Tinted Sunscreen 50ml"/>
    <x v="3"/>
    <n v="250"/>
    <n v="16.95"/>
    <n v="4237.5"/>
    <n v="5.2"/>
    <n v="1300"/>
    <n v="11.75"/>
    <n v="2937.5"/>
    <n v="0.69321533923303835"/>
    <s v="C0192"/>
    <s v="LunarCrest Solutions"/>
    <s v="David Carter"/>
    <x v="1"/>
    <x v="2"/>
    <s v="Schenectady"/>
    <x v="1"/>
    <x v="2"/>
    <x v="2"/>
    <n v="1"/>
    <x v="8"/>
  </r>
  <r>
    <x v="564"/>
    <n v="70408"/>
    <x v="0"/>
    <x v="0"/>
    <s v="HydraBloom Hydrating Moisturizer 100ml"/>
    <x v="0"/>
    <n v="200"/>
    <n v="24.85"/>
    <n v="4970"/>
    <n v="7.75"/>
    <n v="1550"/>
    <n v="17.100000000000001"/>
    <n v="3420"/>
    <n v="0.68812877263581484"/>
    <s v="C0032"/>
    <s v="AquaFusion Incorporated"/>
    <s v="Ashley Turner"/>
    <x v="2"/>
    <x v="13"/>
    <s v="San Jose"/>
    <x v="0"/>
    <x v="2"/>
    <x v="2"/>
    <n v="1"/>
    <x v="8"/>
  </r>
  <r>
    <x v="564"/>
    <n v="70409"/>
    <x v="20"/>
    <x v="20"/>
    <s v="VelvetSkin Renewing Scrub 100ml"/>
    <x v="7"/>
    <n v="100"/>
    <n v="20.849999999999998"/>
    <n v="2085"/>
    <n v="8.1999999999999993"/>
    <n v="820"/>
    <n v="12.649999999999999"/>
    <n v="1265"/>
    <n v="0.60671462829736211"/>
    <s v="C0125"/>
    <s v="OpulentGlow Creations"/>
    <s v="Grace Allen"/>
    <x v="2"/>
    <x v="20"/>
    <s v="Valdez"/>
    <x v="0"/>
    <x v="2"/>
    <x v="2"/>
    <n v="1"/>
    <x v="8"/>
  </r>
  <r>
    <x v="565"/>
    <n v="70410"/>
    <x v="24"/>
    <x v="24"/>
    <s v="PureFoam Renewing Cleanser 200ml"/>
    <x v="2"/>
    <n v="50"/>
    <n v="22.55"/>
    <n v="1127.5"/>
    <n v="9"/>
    <n v="450"/>
    <n v="13.55"/>
    <n v="677.5"/>
    <n v="0.60088691796008864"/>
    <s v="C0061"/>
    <s v="Aurelia Quinn"/>
    <s v="Mia Hughes"/>
    <x v="2"/>
    <x v="13"/>
    <s v="Oakland"/>
    <x v="0"/>
    <x v="2"/>
    <x v="2"/>
    <n v="2"/>
    <x v="8"/>
  </r>
  <r>
    <x v="565"/>
    <n v="70411"/>
    <x v="59"/>
    <x v="59"/>
    <s v="PorePurify Exfoliating Tonic 200ml"/>
    <x v="4"/>
    <n v="150"/>
    <n v="21"/>
    <n v="3150"/>
    <n v="7.6"/>
    <n v="1140"/>
    <n v="13.4"/>
    <n v="2010"/>
    <n v="0.63809523809523805"/>
    <s v="C0089"/>
    <s v="TerraFusion Group"/>
    <s v="Andrew Parker"/>
    <x v="3"/>
    <x v="36"/>
    <s v="Montpelier"/>
    <x v="1"/>
    <x v="2"/>
    <x v="2"/>
    <n v="2"/>
    <x v="8"/>
  </r>
  <r>
    <x v="565"/>
    <n v="70412"/>
    <x v="14"/>
    <x v="14"/>
    <s v="DewDrop Hydration Sheet Mask"/>
    <x v="5"/>
    <n v="300"/>
    <n v="17.350000000000001"/>
    <n v="5205"/>
    <n v="7.45"/>
    <n v="2235"/>
    <n v="9.9000000000000021"/>
    <n v="2970"/>
    <n v="0.57060518731988474"/>
    <s v="C0104"/>
    <s v="PearlSilk Beauty"/>
    <s v="Ava Franklin"/>
    <x v="1"/>
    <x v="12"/>
    <s v="Baton Rouge"/>
    <x v="2"/>
    <x v="2"/>
    <x v="2"/>
    <n v="2"/>
    <x v="8"/>
  </r>
  <r>
    <x v="565"/>
    <n v="70413"/>
    <x v="10"/>
    <x v="10"/>
    <s v="LuminousGlow Tinted Sunscreen 50ml"/>
    <x v="3"/>
    <n v="100"/>
    <n v="16.95"/>
    <n v="1695"/>
    <n v="5.2"/>
    <n v="520"/>
    <n v="11.75"/>
    <n v="1175"/>
    <n v="0.69321533923303835"/>
    <s v="C0198"/>
    <s v="CrystalMist Solutions"/>
    <s v="Ava Franklin"/>
    <x v="1"/>
    <x v="44"/>
    <s v="Jackson"/>
    <x v="2"/>
    <x v="2"/>
    <x v="2"/>
    <n v="2"/>
    <x v="8"/>
  </r>
  <r>
    <x v="565"/>
    <n v="70414"/>
    <x v="37"/>
    <x v="37"/>
    <s v="SunGuard Shield SPF 50+ 100ml"/>
    <x v="3"/>
    <n v="250"/>
    <n v="24.75"/>
    <n v="6187.5"/>
    <n v="7.75"/>
    <n v="1937.5"/>
    <n v="17"/>
    <n v="4250"/>
    <n v="0.68686868686868685"/>
    <s v="C0140"/>
    <s v="SilverHarbor Technologies"/>
    <s v="Ava Franklin"/>
    <x v="1"/>
    <x v="26"/>
    <s v="Mobile"/>
    <x v="2"/>
    <x v="2"/>
    <x v="2"/>
    <n v="2"/>
    <x v="8"/>
  </r>
  <r>
    <x v="565"/>
    <n v="70415"/>
    <x v="38"/>
    <x v="38"/>
    <s v="CrystalGlow Gentle Exfoliator 100ml"/>
    <x v="7"/>
    <n v="100"/>
    <n v="19.95"/>
    <n v="1995"/>
    <n v="7.45"/>
    <n v="745"/>
    <n v="12.5"/>
    <n v="1250"/>
    <n v="0.62656641604010022"/>
    <s v="C0072"/>
    <s v="BlossomLuxe Essentials"/>
    <s v="James Edwards"/>
    <x v="3"/>
    <x v="43"/>
    <s v="Philadelphia"/>
    <x v="1"/>
    <x v="2"/>
    <x v="2"/>
    <n v="2"/>
    <x v="8"/>
  </r>
  <r>
    <x v="565"/>
    <n v="70416"/>
    <x v="30"/>
    <x v="30"/>
    <s v="PurePurge Micellar Cleansing Water 200ml"/>
    <x v="6"/>
    <n v="150"/>
    <n v="18.45"/>
    <n v="2767.5"/>
    <n v="7.75"/>
    <n v="1162.5"/>
    <n v="10.7"/>
    <n v="1605"/>
    <n v="0.57994579945799463"/>
    <s v="C0033"/>
    <s v="ZenithGrove Solutions"/>
    <s v="Ava Franklin"/>
    <x v="1"/>
    <x v="26"/>
    <s v="Birmingham"/>
    <x v="2"/>
    <x v="2"/>
    <x v="2"/>
    <n v="2"/>
    <x v="8"/>
  </r>
  <r>
    <x v="565"/>
    <n v="70417"/>
    <x v="38"/>
    <x v="38"/>
    <s v="CrystalGlow Gentle Exfoliator 100ml"/>
    <x v="7"/>
    <n v="50"/>
    <n v="19.95"/>
    <n v="997.5"/>
    <n v="7.45"/>
    <n v="372.5"/>
    <n v="12.5"/>
    <n v="625"/>
    <n v="0.62656641604010022"/>
    <s v="C0175"/>
    <s v="SolarSphere Corp."/>
    <s v="Ashley Turner"/>
    <x v="2"/>
    <x v="13"/>
    <s v="Long Beach"/>
    <x v="0"/>
    <x v="2"/>
    <x v="2"/>
    <n v="2"/>
    <x v="8"/>
  </r>
  <r>
    <x v="565"/>
    <n v="70418"/>
    <x v="4"/>
    <x v="4"/>
    <s v="HydraBloom Hydrating Moisturizer 50ml"/>
    <x v="0"/>
    <n v="100"/>
    <n v="14.95"/>
    <n v="1495"/>
    <n v="4.45"/>
    <n v="445"/>
    <n v="10.5"/>
    <n v="1050"/>
    <n v="0.7023411371237458"/>
    <s v="C0095"/>
    <s v="OpalBlossom Beauty"/>
    <s v="Jessica Foster"/>
    <x v="2"/>
    <x v="20"/>
    <s v="Seward"/>
    <x v="0"/>
    <x v="2"/>
    <x v="2"/>
    <n v="2"/>
    <x v="8"/>
  </r>
  <r>
    <x v="565"/>
    <n v="70419"/>
    <x v="4"/>
    <x v="4"/>
    <s v="HydraBloom Hydrating Moisturizer 50ml"/>
    <x v="0"/>
    <n v="150"/>
    <n v="14.95"/>
    <n v="2242.5"/>
    <n v="4.45"/>
    <n v="667.5"/>
    <n v="10.5"/>
    <n v="1575"/>
    <n v="0.7023411371237458"/>
    <s v="C0067"/>
    <s v="Oberon Sterling"/>
    <s v="Rachel Owens"/>
    <x v="4"/>
    <x v="16"/>
    <s v="Springfield"/>
    <x v="3"/>
    <x v="2"/>
    <x v="2"/>
    <n v="2"/>
    <x v="8"/>
  </r>
  <r>
    <x v="566"/>
    <n v="70420"/>
    <x v="52"/>
    <x v="52"/>
    <s v="CalmBliss Soothing Toner 100ml"/>
    <x v="4"/>
    <n v="200"/>
    <n v="13"/>
    <n v="2600"/>
    <n v="4.7"/>
    <n v="940"/>
    <n v="8.3000000000000007"/>
    <n v="1660"/>
    <n v="0.63846153846153841"/>
    <s v="C0012"/>
    <s v="Radiant Craft Incorporated"/>
    <s v="Samuel Moore"/>
    <x v="0"/>
    <x v="1"/>
    <s v="Phoenix"/>
    <x v="0"/>
    <x v="2"/>
    <x v="2"/>
    <n v="3"/>
    <x v="8"/>
  </r>
  <r>
    <x v="566"/>
    <n v="70421"/>
    <x v="37"/>
    <x v="37"/>
    <s v="SunGuard Shield SPF 50+ 100ml"/>
    <x v="3"/>
    <n v="350"/>
    <n v="24.75"/>
    <n v="8662.5"/>
    <n v="7.75"/>
    <n v="2712.5"/>
    <n v="17"/>
    <n v="5950"/>
    <n v="0.68686868686868685"/>
    <s v="C0180"/>
    <s v="CelestialGrace Creations"/>
    <s v="Benjamin Lawson"/>
    <x v="1"/>
    <x v="8"/>
    <s v="Springfield"/>
    <x v="3"/>
    <x v="2"/>
    <x v="2"/>
    <n v="3"/>
    <x v="8"/>
  </r>
  <r>
    <x v="566"/>
    <n v="70422"/>
    <x v="13"/>
    <x v="13"/>
    <s v="LuminousGlow Tinted Sunscreen 100ml"/>
    <x v="3"/>
    <n v="150"/>
    <n v="26.35"/>
    <n v="3952.5"/>
    <n v="9"/>
    <n v="1350"/>
    <n v="17.350000000000001"/>
    <n v="2602.5"/>
    <n v="0.65844402277039848"/>
    <s v="C0107"/>
    <s v="MoonlitNectar Beauty"/>
    <s v="Andrew Parker"/>
    <x v="3"/>
    <x v="45"/>
    <s v="Providence"/>
    <x v="1"/>
    <x v="2"/>
    <x v="2"/>
    <n v="3"/>
    <x v="8"/>
  </r>
  <r>
    <x v="566"/>
    <n v="70423"/>
    <x v="14"/>
    <x v="14"/>
    <s v="DewDrop Hydration Sheet Mask"/>
    <x v="5"/>
    <n v="50"/>
    <n v="17.350000000000001"/>
    <n v="867.50000000000011"/>
    <n v="7.45"/>
    <n v="372.5"/>
    <n v="9.9000000000000021"/>
    <n v="495.00000000000011"/>
    <n v="0.57060518731988474"/>
    <s v="C0046"/>
    <s v="CrimsonPeak Ventures"/>
    <s v="Michael Evans"/>
    <x v="1"/>
    <x v="10"/>
    <s v="Fort Worth"/>
    <x v="2"/>
    <x v="2"/>
    <x v="2"/>
    <n v="3"/>
    <x v="8"/>
  </r>
  <r>
    <x v="566"/>
    <n v="70424"/>
    <x v="14"/>
    <x v="14"/>
    <s v="DewDrop Hydration Sheet Mask"/>
    <x v="5"/>
    <n v="150"/>
    <n v="17.350000000000001"/>
    <n v="2602.5"/>
    <n v="7.45"/>
    <n v="1117.5"/>
    <n v="9.9000000000000021"/>
    <n v="1485"/>
    <n v="0.57060518731988474"/>
    <s v="C0023"/>
    <s v="Rosy Hue Beauty"/>
    <s v="Benjamin Ingram"/>
    <x v="0"/>
    <x v="22"/>
    <s v="Boise"/>
    <x v="0"/>
    <x v="2"/>
    <x v="2"/>
    <n v="3"/>
    <x v="8"/>
  </r>
  <r>
    <x v="566"/>
    <n v="70425"/>
    <x v="20"/>
    <x v="20"/>
    <s v="VelvetSkin Renewing Scrub 100ml"/>
    <x v="7"/>
    <n v="150"/>
    <n v="20.849999999999998"/>
    <n v="3127.4999999999995"/>
    <n v="8.1999999999999993"/>
    <n v="1230"/>
    <n v="12.649999999999999"/>
    <n v="1897.4999999999995"/>
    <n v="0.606714628297362"/>
    <s v="C0156"/>
    <s v="DivineAura Skincare"/>
    <s v="David Carter"/>
    <x v="1"/>
    <x v="2"/>
    <s v="Schenectady"/>
    <x v="1"/>
    <x v="2"/>
    <x v="2"/>
    <n v="3"/>
    <x v="8"/>
  </r>
  <r>
    <x v="566"/>
    <n v="70426"/>
    <x v="43"/>
    <x v="43"/>
    <s v="PureFoam Renewing Cleanser 50ml"/>
    <x v="2"/>
    <n v="150"/>
    <n v="7"/>
    <n v="1050"/>
    <n v="2.8"/>
    <n v="420"/>
    <n v="4.2"/>
    <n v="630"/>
    <n v="0.6"/>
    <s v="C0079"/>
    <s v="FusionDynamo Group"/>
    <s v="Rachel Owens"/>
    <x v="4"/>
    <x v="16"/>
    <s v="Peoria"/>
    <x v="3"/>
    <x v="2"/>
    <x v="2"/>
    <n v="3"/>
    <x v="8"/>
  </r>
  <r>
    <x v="566"/>
    <n v="70427"/>
    <x v="10"/>
    <x v="10"/>
    <s v="LuminousGlow Tinted Sunscreen 50ml"/>
    <x v="3"/>
    <n v="400"/>
    <n v="16.95"/>
    <n v="6780"/>
    <n v="5.2"/>
    <n v="2080"/>
    <n v="11.75"/>
    <n v="4700"/>
    <n v="0.69321533923303835"/>
    <s v="C0021"/>
    <s v="Horizon Luxe Ventures"/>
    <s v="William Jenkins"/>
    <x v="3"/>
    <x v="6"/>
    <s v="Orlando"/>
    <x v="2"/>
    <x v="2"/>
    <x v="2"/>
    <n v="3"/>
    <x v="8"/>
  </r>
  <r>
    <x v="566"/>
    <n v="70428"/>
    <x v="4"/>
    <x v="4"/>
    <s v="HydraBloom Hydrating Moisturizer 50ml"/>
    <x v="0"/>
    <n v="100"/>
    <n v="14.95"/>
    <n v="1495"/>
    <n v="4.45"/>
    <n v="445"/>
    <n v="10.5"/>
    <n v="1050"/>
    <n v="0.7023411371237458"/>
    <s v="C0038"/>
    <s v="StarryGrace Luxe Skincare"/>
    <s v="Olivia Harrison"/>
    <x v="3"/>
    <x v="7"/>
    <s v="Baltimore"/>
    <x v="2"/>
    <x v="2"/>
    <x v="2"/>
    <n v="3"/>
    <x v="8"/>
  </r>
  <r>
    <x v="567"/>
    <n v="70429"/>
    <x v="39"/>
    <x v="39"/>
    <s v="SunGuard Shield SPF 50+ 50ml"/>
    <x v="3"/>
    <n v="50"/>
    <n v="14.45"/>
    <n v="722.5"/>
    <n v="4.45"/>
    <n v="222.5"/>
    <n v="10"/>
    <n v="500"/>
    <n v="0.69204152249134943"/>
    <s v="C0137"/>
    <s v="Octavia Sterling"/>
    <s v="Benjamin Lawson"/>
    <x v="1"/>
    <x v="5"/>
    <s v="Tulsa"/>
    <x v="2"/>
    <x v="2"/>
    <x v="2"/>
    <n v="4"/>
    <x v="8"/>
  </r>
  <r>
    <x v="567"/>
    <n v="70430"/>
    <x v="21"/>
    <x v="21"/>
    <s v="RadiantGlow Gel Cleanser 100ml"/>
    <x v="2"/>
    <n v="200"/>
    <n v="12.25"/>
    <n v="2450"/>
    <n v="4.45"/>
    <n v="890"/>
    <n v="7.8"/>
    <n v="1560"/>
    <n v="0.63673469387755099"/>
    <s v="C0206"/>
    <s v="Dashiell Vaughn"/>
    <s v="Rachel Owens"/>
    <x v="4"/>
    <x v="31"/>
    <s v="Green Bay"/>
    <x v="3"/>
    <x v="2"/>
    <x v="2"/>
    <n v="4"/>
    <x v="8"/>
  </r>
  <r>
    <x v="567"/>
    <n v="70431"/>
    <x v="14"/>
    <x v="14"/>
    <s v="DewDrop Hydration Sheet Mask"/>
    <x v="5"/>
    <n v="300"/>
    <n v="17.350000000000001"/>
    <n v="5205"/>
    <n v="7.45"/>
    <n v="2235"/>
    <n v="9.9000000000000021"/>
    <n v="2970"/>
    <n v="0.57060518731988474"/>
    <s v="C0184"/>
    <s v="EnchantedGarden Cosmetics"/>
    <s v="Nicholas Coleman"/>
    <x v="4"/>
    <x v="34"/>
    <s v="South Bend"/>
    <x v="3"/>
    <x v="2"/>
    <x v="2"/>
    <n v="4"/>
    <x v="8"/>
  </r>
  <r>
    <x v="567"/>
    <n v="70432"/>
    <x v="21"/>
    <x v="21"/>
    <s v="RadiantGlow Gel Cleanser 100ml"/>
    <x v="2"/>
    <n v="200"/>
    <n v="12.25"/>
    <n v="2450"/>
    <n v="4.45"/>
    <n v="890"/>
    <n v="7.8"/>
    <n v="1560"/>
    <n v="0.63673469387755099"/>
    <s v="C0099"/>
    <s v="SolarCrest Corp."/>
    <s v="James Edwards"/>
    <x v="3"/>
    <x v="43"/>
    <s v="Harrisburg"/>
    <x v="1"/>
    <x v="2"/>
    <x v="2"/>
    <n v="4"/>
    <x v="8"/>
  </r>
  <r>
    <x v="567"/>
    <n v="70433"/>
    <x v="0"/>
    <x v="0"/>
    <s v="HydraBloom Hydrating Moisturizer 100ml"/>
    <x v="0"/>
    <n v="200"/>
    <n v="24.85"/>
    <n v="4970"/>
    <n v="7.75"/>
    <n v="1550"/>
    <n v="17.100000000000001"/>
    <n v="3420"/>
    <n v="0.68812877263581484"/>
    <s v="C0150"/>
    <s v="EmeraldHarbor Ventures"/>
    <s v="Emily Clarke"/>
    <x v="3"/>
    <x v="9"/>
    <s v="Greenville"/>
    <x v="2"/>
    <x v="2"/>
    <x v="2"/>
    <n v="4"/>
    <x v="8"/>
  </r>
  <r>
    <x v="567"/>
    <n v="70434"/>
    <x v="8"/>
    <x v="8"/>
    <s v="CrystalClear Hyaluronic Boost 30ml"/>
    <x v="1"/>
    <n v="100"/>
    <n v="19.100000000000001"/>
    <n v="1910.0000000000002"/>
    <n v="6.6"/>
    <n v="660"/>
    <n v="12.500000000000002"/>
    <n v="1250.0000000000002"/>
    <n v="0.65445026178010479"/>
    <s v="C0041"/>
    <s v="Cassiopeia Dawson"/>
    <s v="Benjamin Lawson"/>
    <x v="1"/>
    <x v="5"/>
    <s v="Oklahoma City"/>
    <x v="2"/>
    <x v="2"/>
    <x v="2"/>
    <n v="4"/>
    <x v="8"/>
  </r>
  <r>
    <x v="567"/>
    <n v="70435"/>
    <x v="56"/>
    <x v="56"/>
    <s v="PureDerm Micro-Exfoliating Gel 100ml"/>
    <x v="7"/>
    <n v="100"/>
    <n v="24.349999999999998"/>
    <n v="2435"/>
    <n v="9.5500000000000007"/>
    <n v="955"/>
    <n v="14.799999999999997"/>
    <n v="1480"/>
    <n v="0.6078028747433265"/>
    <s v="C0204"/>
    <s v="Atticus Hale"/>
    <s v="Jennifer Adams"/>
    <x v="1"/>
    <x v="10"/>
    <s v="Round Rock"/>
    <x v="2"/>
    <x v="2"/>
    <x v="2"/>
    <n v="4"/>
    <x v="8"/>
  </r>
  <r>
    <x v="567"/>
    <n v="70436"/>
    <x v="21"/>
    <x v="21"/>
    <s v="RadiantGlow Gel Cleanser 100ml"/>
    <x v="2"/>
    <n v="200"/>
    <n v="12.25"/>
    <n v="2450"/>
    <n v="4.45"/>
    <n v="890"/>
    <n v="7.8"/>
    <n v="1560"/>
    <n v="0.63673469387755099"/>
    <s v="C0006"/>
    <s v="Maeve Kingsley"/>
    <s v="Christopher Green"/>
    <x v="0"/>
    <x v="21"/>
    <s v="Las Vegas"/>
    <x v="0"/>
    <x v="2"/>
    <x v="2"/>
    <n v="4"/>
    <x v="8"/>
  </r>
  <r>
    <x v="568"/>
    <n v="70437"/>
    <x v="0"/>
    <x v="0"/>
    <s v="HydraBloom Hydrating Moisturizer 100ml"/>
    <x v="0"/>
    <n v="100"/>
    <n v="24.85"/>
    <n v="2485"/>
    <n v="7.75"/>
    <n v="775"/>
    <n v="17.100000000000001"/>
    <n v="1710"/>
    <n v="0.68812877263581484"/>
    <s v="C0166"/>
    <s v="FusionPulse Corp."/>
    <s v="Nicholas Coleman"/>
    <x v="4"/>
    <x v="34"/>
    <s v="Fort Wayne"/>
    <x v="3"/>
    <x v="2"/>
    <x v="2"/>
    <n v="7"/>
    <x v="9"/>
  </r>
  <r>
    <x v="568"/>
    <n v="70438"/>
    <x v="14"/>
    <x v="14"/>
    <s v="DewDrop Hydration Sheet Mask"/>
    <x v="5"/>
    <n v="250"/>
    <n v="17.350000000000001"/>
    <n v="4337.5"/>
    <n v="7.45"/>
    <n v="1862.5"/>
    <n v="9.9000000000000021"/>
    <n v="2475"/>
    <n v="0.57060518731988474"/>
    <s v="C0083"/>
    <s v="CrystalAura Cosmetix"/>
    <s v="Emily Clarke"/>
    <x v="3"/>
    <x v="9"/>
    <s v="Columbia"/>
    <x v="2"/>
    <x v="2"/>
    <x v="2"/>
    <n v="7"/>
    <x v="9"/>
  </r>
  <r>
    <x v="568"/>
    <n v="70439"/>
    <x v="8"/>
    <x v="8"/>
    <s v="CrystalClear Hyaluronic Boost 30ml"/>
    <x v="1"/>
    <n v="300"/>
    <n v="19.100000000000001"/>
    <n v="5730"/>
    <n v="6.6"/>
    <n v="1980"/>
    <n v="12.500000000000002"/>
    <n v="3750"/>
    <n v="0.65445026178010468"/>
    <s v="C0133"/>
    <s v="StarryBlossom Essentials"/>
    <s v="Jessica Foster"/>
    <x v="2"/>
    <x v="20"/>
    <s v="Homer"/>
    <x v="0"/>
    <x v="2"/>
    <x v="2"/>
    <n v="7"/>
    <x v="9"/>
  </r>
  <r>
    <x v="568"/>
    <n v="70440"/>
    <x v="39"/>
    <x v="39"/>
    <s v="SunGuard Shield SPF 50+ 50ml"/>
    <x v="3"/>
    <n v="450"/>
    <n v="14.45"/>
    <n v="6502.5"/>
    <n v="4.45"/>
    <n v="2002.5"/>
    <n v="10"/>
    <n v="4500"/>
    <n v="0.69204152249134943"/>
    <s v="C0029"/>
    <s v="OpulentSilk Beauty"/>
    <s v="Samantha Mitchell"/>
    <x v="4"/>
    <x v="15"/>
    <s v="Louisville"/>
    <x v="2"/>
    <x v="2"/>
    <x v="2"/>
    <n v="7"/>
    <x v="9"/>
  </r>
  <r>
    <x v="568"/>
    <n v="70441"/>
    <x v="13"/>
    <x v="13"/>
    <s v="LuminousGlow Tinted Sunscreen 100ml"/>
    <x v="3"/>
    <n v="150"/>
    <n v="26.35"/>
    <n v="3952.5"/>
    <n v="9"/>
    <n v="1350"/>
    <n v="17.350000000000001"/>
    <n v="2602.5"/>
    <n v="0.65844402277039848"/>
    <s v="C0063"/>
    <s v="Amara Wilde"/>
    <s v="Michael Evans"/>
    <x v="1"/>
    <x v="10"/>
    <s v="San Antonio"/>
    <x v="2"/>
    <x v="2"/>
    <x v="2"/>
    <n v="7"/>
    <x v="9"/>
  </r>
  <r>
    <x v="568"/>
    <n v="70442"/>
    <x v="0"/>
    <x v="0"/>
    <s v="HydraBloom Hydrating Moisturizer 100ml"/>
    <x v="0"/>
    <n v="200"/>
    <n v="24.85"/>
    <n v="4970"/>
    <n v="7.75"/>
    <n v="1550"/>
    <n v="17.100000000000001"/>
    <n v="3420"/>
    <n v="0.68812877263581484"/>
    <s v="C0200"/>
    <s v="Griffin Hayes"/>
    <s v="Emily Clarke"/>
    <x v="3"/>
    <x v="29"/>
    <s v="Raleigh"/>
    <x v="2"/>
    <x v="2"/>
    <x v="2"/>
    <n v="7"/>
    <x v="9"/>
  </r>
  <r>
    <x v="568"/>
    <n v="70443"/>
    <x v="23"/>
    <x v="23"/>
    <s v="RadiantGlow Gel Cleanser 50ml"/>
    <x v="2"/>
    <n v="150"/>
    <n v="4.7"/>
    <n v="705"/>
    <n v="2.2999999999999998"/>
    <n v="345"/>
    <n v="2.4000000000000004"/>
    <n v="360"/>
    <n v="0.51063829787234039"/>
    <s v="C0078"/>
    <s v="CosmoLink Incorporated"/>
    <s v="William Jenkins"/>
    <x v="3"/>
    <x v="6"/>
    <s v="Jacksonville"/>
    <x v="2"/>
    <x v="2"/>
    <x v="2"/>
    <n v="7"/>
    <x v="9"/>
  </r>
  <r>
    <x v="568"/>
    <n v="70444"/>
    <x v="52"/>
    <x v="52"/>
    <s v="CalmBliss Soothing Toner 100ml"/>
    <x v="4"/>
    <n v="100"/>
    <n v="13"/>
    <n v="1300"/>
    <n v="4.7"/>
    <n v="470"/>
    <n v="8.3000000000000007"/>
    <n v="830"/>
    <n v="0.63846153846153841"/>
    <s v="C0114"/>
    <s v="ElysianGlow Creations"/>
    <s v="Daniel Nelson"/>
    <x v="0"/>
    <x v="3"/>
    <s v="Cody"/>
    <x v="0"/>
    <x v="2"/>
    <x v="2"/>
    <n v="7"/>
    <x v="9"/>
  </r>
  <r>
    <x v="568"/>
    <n v="70445"/>
    <x v="12"/>
    <x v="12"/>
    <s v="PorePurify Exfoliating Tonic 150ml"/>
    <x v="4"/>
    <n v="150"/>
    <n v="15.95"/>
    <n v="2392.5"/>
    <n v="5.2"/>
    <n v="780"/>
    <n v="10.75"/>
    <n v="1612.5"/>
    <n v="0.6739811912225705"/>
    <s v="C0052"/>
    <s v="OceanQuest Enterprises"/>
    <s v="Emily Clarke"/>
    <x v="3"/>
    <x v="9"/>
    <s v="Charleston"/>
    <x v="2"/>
    <x v="2"/>
    <x v="2"/>
    <n v="7"/>
    <x v="9"/>
  </r>
  <r>
    <x v="569"/>
    <n v="70446"/>
    <x v="38"/>
    <x v="38"/>
    <s v="CrystalGlow Gentle Exfoliator 100ml"/>
    <x v="7"/>
    <n v="50"/>
    <n v="19.95"/>
    <n v="997.5"/>
    <n v="7.45"/>
    <n v="372.5"/>
    <n v="12.5"/>
    <n v="625"/>
    <n v="0.62656641604010022"/>
    <s v="C0158"/>
    <s v="Octavia Quinn"/>
    <s v="Lauren King"/>
    <x v="4"/>
    <x v="18"/>
    <s v="Ames"/>
    <x v="3"/>
    <x v="2"/>
    <x v="2"/>
    <n v="8"/>
    <x v="9"/>
  </r>
  <r>
    <x v="569"/>
    <n v="70447"/>
    <x v="55"/>
    <x v="55"/>
    <s v="PureDerm Micro-Exfoliating Gel 50ml"/>
    <x v="7"/>
    <n v="200"/>
    <n v="17.649999999999999"/>
    <n v="3529.9999999999995"/>
    <n v="7.55"/>
    <n v="1510"/>
    <n v="10.099999999999998"/>
    <n v="2019.9999999999995"/>
    <n v="0.57223796033994334"/>
    <s v="C0009"/>
    <s v="Imelda Sinclair"/>
    <s v="William Jenkins"/>
    <x v="3"/>
    <x v="6"/>
    <s v="Miami"/>
    <x v="2"/>
    <x v="2"/>
    <x v="2"/>
    <n v="8"/>
    <x v="9"/>
  </r>
  <r>
    <x v="569"/>
    <n v="70448"/>
    <x v="2"/>
    <x v="2"/>
    <s v="TimelessElixir Anti-Wrinkle Serum 30m"/>
    <x v="1"/>
    <n v="150"/>
    <n v="25.3"/>
    <n v="3795"/>
    <n v="9.4"/>
    <n v="1410"/>
    <n v="15.9"/>
    <n v="2385"/>
    <n v="0.62845849802371545"/>
    <s v="C0124"/>
    <s v="CrystalSkin Elegance"/>
    <s v="Benjamin Ingram"/>
    <x v="0"/>
    <x v="22"/>
    <s v="Coeur d'Alene"/>
    <x v="0"/>
    <x v="2"/>
    <x v="2"/>
    <n v="8"/>
    <x v="9"/>
  </r>
  <r>
    <x v="569"/>
    <n v="70449"/>
    <x v="11"/>
    <x v="11"/>
    <s v="ClearSkies UV Defense SPF 30 100ml"/>
    <x v="3"/>
    <n v="100"/>
    <n v="32.549999999999997"/>
    <n v="3254.9999999999995"/>
    <n v="11.25"/>
    <n v="1125"/>
    <n v="21.299999999999997"/>
    <n v="2129.9999999999995"/>
    <n v="0.65437788018433174"/>
    <s v="C0175"/>
    <s v="SolarSphere Corp."/>
    <s v="Ashley Turner"/>
    <x v="2"/>
    <x v="13"/>
    <s v="Long Beach"/>
    <x v="0"/>
    <x v="2"/>
    <x v="2"/>
    <n v="8"/>
    <x v="9"/>
  </r>
  <r>
    <x v="569"/>
    <n v="70450"/>
    <x v="31"/>
    <x v="31"/>
    <s v="TimelessElixir Anti-Wrinkle Serum 15ml"/>
    <x v="1"/>
    <n v="100"/>
    <n v="19.349999999999998"/>
    <n v="1934.9999999999998"/>
    <n v="7.55"/>
    <n v="755"/>
    <n v="11.799999999999997"/>
    <n v="1179.9999999999998"/>
    <n v="0.60981912144702832"/>
    <s v="C0090"/>
    <s v="CrystalCrest Incorporated"/>
    <s v="Ava Franklin"/>
    <x v="1"/>
    <x v="44"/>
    <s v="Southaven"/>
    <x v="2"/>
    <x v="2"/>
    <x v="2"/>
    <n v="8"/>
    <x v="9"/>
  </r>
  <r>
    <x v="569"/>
    <n v="70451"/>
    <x v="30"/>
    <x v="30"/>
    <s v="PurePurge Micellar Cleansing Water 200ml"/>
    <x v="6"/>
    <n v="50"/>
    <n v="18.45"/>
    <n v="922.5"/>
    <n v="7.75"/>
    <n v="387.5"/>
    <n v="10.7"/>
    <n v="535"/>
    <n v="0.57994579945799463"/>
    <s v="C0002"/>
    <s v="Radiant Luxe Beauty"/>
    <s v="Daniel Nelson"/>
    <x v="0"/>
    <x v="3"/>
    <s v="Cheyenne"/>
    <x v="0"/>
    <x v="2"/>
    <x v="2"/>
    <n v="8"/>
    <x v="9"/>
  </r>
  <r>
    <x v="569"/>
    <n v="70452"/>
    <x v="33"/>
    <x v="33"/>
    <s v="GlowRevive Detox Clay Mask 100g"/>
    <x v="5"/>
    <n v="250"/>
    <n v="18.95"/>
    <n v="4737.5"/>
    <n v="8.1999999999999993"/>
    <n v="2050"/>
    <n v="10.75"/>
    <n v="2687.5"/>
    <n v="0.56728232189973615"/>
    <s v="C0067"/>
    <s v="Oberon Sterling"/>
    <s v="Rachel Owens"/>
    <x v="4"/>
    <x v="16"/>
    <s v="Springfield"/>
    <x v="3"/>
    <x v="2"/>
    <x v="2"/>
    <n v="8"/>
    <x v="9"/>
  </r>
  <r>
    <x v="569"/>
    <n v="70453"/>
    <x v="33"/>
    <x v="33"/>
    <s v="GlowRevive Detox Clay Mask 100g"/>
    <x v="5"/>
    <n v="200"/>
    <n v="18.95"/>
    <n v="3790"/>
    <n v="8.1999999999999993"/>
    <n v="1640"/>
    <n v="10.75"/>
    <n v="2150"/>
    <n v="0.56728232189973615"/>
    <s v="C0173"/>
    <s v="VelvetElegance Luxe Skincare"/>
    <s v="Samuel Moore"/>
    <x v="0"/>
    <x v="1"/>
    <s v="Yuma"/>
    <x v="0"/>
    <x v="2"/>
    <x v="2"/>
    <n v="8"/>
    <x v="9"/>
  </r>
  <r>
    <x v="569"/>
    <n v="70454"/>
    <x v="29"/>
    <x v="29"/>
    <s v="VitaGlow Brightening Serum 15ml"/>
    <x v="1"/>
    <n v="250"/>
    <n v="16.25"/>
    <n v="4062.5"/>
    <n v="6.2"/>
    <n v="1550"/>
    <n v="10.050000000000001"/>
    <n v="2512.5"/>
    <n v="0.61846153846153851"/>
    <s v="C0037"/>
    <s v="PureWhisper Essentials"/>
    <s v="Lauren King"/>
    <x v="4"/>
    <x v="18"/>
    <s v="Des Moines"/>
    <x v="3"/>
    <x v="2"/>
    <x v="2"/>
    <n v="8"/>
    <x v="9"/>
  </r>
  <r>
    <x v="569"/>
    <n v="70455"/>
    <x v="18"/>
    <x v="18"/>
    <s v="PurePurge Micellar Cleansing Water 100ml"/>
    <x v="6"/>
    <n v="250"/>
    <n v="3.9"/>
    <n v="975"/>
    <n v="2.2999999999999998"/>
    <n v="575"/>
    <n v="1.6"/>
    <n v="400"/>
    <n v="0.41025641025641024"/>
    <s v="C0103"/>
    <s v="ThunderSphere Corp."/>
    <s v="Ashley Turner"/>
    <x v="2"/>
    <x v="13"/>
    <s v="Riverside"/>
    <x v="0"/>
    <x v="2"/>
    <x v="2"/>
    <n v="8"/>
    <x v="9"/>
  </r>
  <r>
    <x v="569"/>
    <n v="70456"/>
    <x v="10"/>
    <x v="10"/>
    <s v="LuminousGlow Tinted Sunscreen 50ml"/>
    <x v="3"/>
    <n v="200"/>
    <n v="16.95"/>
    <n v="3390"/>
    <n v="5.2"/>
    <n v="1040"/>
    <n v="11.75"/>
    <n v="2350"/>
    <n v="0.69321533923303835"/>
    <s v="C0081"/>
    <s v="SecretSapphire Creations"/>
    <s v="David Carter"/>
    <x v="1"/>
    <x v="2"/>
    <s v="Syracuse"/>
    <x v="1"/>
    <x v="2"/>
    <x v="2"/>
    <n v="8"/>
    <x v="9"/>
  </r>
  <r>
    <x v="570"/>
    <n v="70457"/>
    <x v="37"/>
    <x v="37"/>
    <s v="SunGuard Shield SPF 50+ 100ml"/>
    <x v="3"/>
    <n v="150"/>
    <n v="24.75"/>
    <n v="3712.5"/>
    <n v="7.75"/>
    <n v="1162.5"/>
    <n v="17"/>
    <n v="2550"/>
    <n v="0.68686868686868685"/>
    <s v="C0046"/>
    <s v="CrimsonPeak Ventures"/>
    <s v="Michael Evans"/>
    <x v="1"/>
    <x v="10"/>
    <s v="Fort Worth"/>
    <x v="2"/>
    <x v="2"/>
    <x v="2"/>
    <n v="9"/>
    <x v="9"/>
  </r>
  <r>
    <x v="570"/>
    <n v="70458"/>
    <x v="16"/>
    <x v="16"/>
    <s v="FreshWipe Cleansing Towelettes  80s"/>
    <x v="6"/>
    <n v="100"/>
    <n v="14.55"/>
    <n v="1455"/>
    <n v="6.55"/>
    <n v="655"/>
    <n v="8"/>
    <n v="800"/>
    <n v="0.54982817869415812"/>
    <s v="C0148"/>
    <s v="AzureNova Creations"/>
    <s v="Michael Evans"/>
    <x v="1"/>
    <x v="10"/>
    <s v="Arlington"/>
    <x v="2"/>
    <x v="2"/>
    <x v="2"/>
    <n v="9"/>
    <x v="9"/>
  </r>
  <r>
    <x v="570"/>
    <n v="70459"/>
    <x v="50"/>
    <x v="50"/>
    <s v="SilkSkin Lightweight Moisture Veil 50ml"/>
    <x v="0"/>
    <n v="250"/>
    <n v="16.349999999999998"/>
    <n v="4087.4999999999995"/>
    <n v="5.2"/>
    <n v="1300"/>
    <n v="11.149999999999999"/>
    <n v="2787.4999999999995"/>
    <n v="0.68195718654434245"/>
    <s v="C0056"/>
    <s v="Imogen West"/>
    <s v="Ava Franklin"/>
    <x v="1"/>
    <x v="33"/>
    <s v="Little Rock"/>
    <x v="2"/>
    <x v="2"/>
    <x v="2"/>
    <n v="9"/>
    <x v="9"/>
  </r>
  <r>
    <x v="570"/>
    <n v="70460"/>
    <x v="14"/>
    <x v="14"/>
    <s v="DewDrop Hydration Sheet Mask"/>
    <x v="5"/>
    <n v="300"/>
    <n v="17.350000000000001"/>
    <n v="5205"/>
    <n v="7.45"/>
    <n v="2235"/>
    <n v="9.9000000000000021"/>
    <n v="2970"/>
    <n v="0.57060518731988474"/>
    <s v="C0207"/>
    <s v="Aurora West"/>
    <s v="Nicholas Coleman"/>
    <x v="4"/>
    <x v="27"/>
    <s v="Detroit"/>
    <x v="3"/>
    <x v="2"/>
    <x v="2"/>
    <n v="9"/>
    <x v="9"/>
  </r>
  <r>
    <x v="570"/>
    <n v="70461"/>
    <x v="29"/>
    <x v="29"/>
    <s v="VitaGlow Brightening Serum 15ml"/>
    <x v="1"/>
    <n v="200"/>
    <n v="16.25"/>
    <n v="3250"/>
    <n v="6.2"/>
    <n v="1240"/>
    <n v="10.050000000000001"/>
    <n v="2010"/>
    <n v="0.61846153846153851"/>
    <s v="C0120"/>
    <s v="RadiantCrest Ventures"/>
    <s v="Ashley Turner"/>
    <x v="2"/>
    <x v="13"/>
    <s v="Anaheim"/>
    <x v="0"/>
    <x v="2"/>
    <x v="2"/>
    <n v="9"/>
    <x v="9"/>
  </r>
  <r>
    <x v="570"/>
    <n v="70462"/>
    <x v="8"/>
    <x v="8"/>
    <s v="CrystalClear Hyaluronic Boost 30ml"/>
    <x v="1"/>
    <n v="200"/>
    <n v="19.100000000000001"/>
    <n v="3820.0000000000005"/>
    <n v="6.6"/>
    <n v="1320"/>
    <n v="12.500000000000002"/>
    <n v="2500.0000000000005"/>
    <n v="0.65445026178010479"/>
    <s v="C0092"/>
    <s v="Lucius Flynn"/>
    <s v="Matthew Walker"/>
    <x v="1"/>
    <x v="23"/>
    <s v="Savannah"/>
    <x v="2"/>
    <x v="2"/>
    <x v="2"/>
    <n v="9"/>
    <x v="9"/>
  </r>
  <r>
    <x v="570"/>
    <n v="70463"/>
    <x v="4"/>
    <x v="4"/>
    <s v="HydraBloom Hydrating Moisturizer 50ml"/>
    <x v="0"/>
    <n v="50"/>
    <n v="14.95"/>
    <n v="747.5"/>
    <n v="4.45"/>
    <n v="222.5"/>
    <n v="10.5"/>
    <n v="525"/>
    <n v="0.7023411371237458"/>
    <s v="C0027"/>
    <s v="PureHarbor Creations"/>
    <s v="Jennifer Adams"/>
    <x v="1"/>
    <x v="10"/>
    <s v="Austin"/>
    <x v="2"/>
    <x v="2"/>
    <x v="2"/>
    <n v="9"/>
    <x v="9"/>
  </r>
  <r>
    <x v="570"/>
    <n v="70464"/>
    <x v="2"/>
    <x v="2"/>
    <s v="TimelessElixir Anti-Wrinkle Serum 30m"/>
    <x v="1"/>
    <n v="50"/>
    <n v="25.3"/>
    <n v="1265"/>
    <n v="9.4"/>
    <n v="470"/>
    <n v="15.9"/>
    <n v="795"/>
    <n v="0.62845849802371545"/>
    <s v="C0183"/>
    <s v="SereneSilk Beauty"/>
    <s v="Mia Hughes"/>
    <x v="2"/>
    <x v="13"/>
    <s v="Irvine"/>
    <x v="0"/>
    <x v="2"/>
    <x v="2"/>
    <n v="9"/>
    <x v="9"/>
  </r>
  <r>
    <x v="571"/>
    <n v="70465"/>
    <x v="10"/>
    <x v="10"/>
    <s v="LuminousGlow Tinted Sunscreen 50ml"/>
    <x v="3"/>
    <n v="150"/>
    <n v="16.95"/>
    <n v="2542.5"/>
    <n v="5.2"/>
    <n v="780"/>
    <n v="11.75"/>
    <n v="1762.5"/>
    <n v="0.69321533923303835"/>
    <s v="C0102"/>
    <s v="ZenithHaven Ventures"/>
    <s v="Samantha Mitchell"/>
    <x v="4"/>
    <x v="15"/>
    <s v="Lexington"/>
    <x v="2"/>
    <x v="2"/>
    <x v="2"/>
    <n v="10"/>
    <x v="9"/>
  </r>
  <r>
    <x v="571"/>
    <n v="70466"/>
    <x v="21"/>
    <x v="21"/>
    <s v="RadiantGlow Gel Cleanser 100ml"/>
    <x v="2"/>
    <n v="150"/>
    <n v="12.25"/>
    <n v="1837.5"/>
    <n v="4.45"/>
    <n v="667.5"/>
    <n v="7.8"/>
    <n v="1170"/>
    <n v="0.63673469387755099"/>
    <s v="C0144"/>
    <s v="VelvetBloom Beauty"/>
    <s v="Emily Clarke"/>
    <x v="3"/>
    <x v="29"/>
    <s v="Raleigh"/>
    <x v="2"/>
    <x v="2"/>
    <x v="2"/>
    <n v="10"/>
    <x v="9"/>
  </r>
  <r>
    <x v="571"/>
    <n v="70467"/>
    <x v="45"/>
    <x v="45"/>
    <s v="CrystalClear Hyaluronic Boost 50ml"/>
    <x v="1"/>
    <n v="50"/>
    <n v="29.65"/>
    <n v="1482.5"/>
    <n v="10.75"/>
    <n v="537.5"/>
    <n v="18.899999999999999"/>
    <n v="945"/>
    <n v="0.63743676222596968"/>
    <s v="C0070"/>
    <s v="PurePetals Beauty"/>
    <s v="Nicholas Coleman"/>
    <x v="4"/>
    <x v="27"/>
    <s v="Lansing"/>
    <x v="3"/>
    <x v="2"/>
    <x v="2"/>
    <n v="10"/>
    <x v="9"/>
  </r>
  <r>
    <x v="571"/>
    <n v="70468"/>
    <x v="21"/>
    <x v="21"/>
    <s v="RadiantGlow Gel Cleanser 100ml"/>
    <x v="2"/>
    <n v="150"/>
    <n v="12.25"/>
    <n v="1837.5"/>
    <n v="4.45"/>
    <n v="667.5"/>
    <n v="7.8"/>
    <n v="1170"/>
    <n v="0.63673469387755099"/>
    <s v="C0031"/>
    <s v="StellarWings Incorporated"/>
    <s v="Matthew Walker"/>
    <x v="1"/>
    <x v="23"/>
    <s v="Atlanta"/>
    <x v="2"/>
    <x v="2"/>
    <x v="2"/>
    <n v="10"/>
    <x v="9"/>
  </r>
  <r>
    <x v="571"/>
    <n v="70469"/>
    <x v="22"/>
    <x v="22"/>
    <s v="PurePurge Micellar Cleansing Water 150ml"/>
    <x v="6"/>
    <n v="200"/>
    <n v="10.050000000000001"/>
    <n v="2010.0000000000002"/>
    <n v="4.45"/>
    <n v="890"/>
    <n v="5.6000000000000005"/>
    <n v="1120.0000000000002"/>
    <n v="0.55721393034825872"/>
    <s v="C0061"/>
    <s v="Aurelia Quinn"/>
    <s v="Mia Hughes"/>
    <x v="2"/>
    <x v="13"/>
    <s v="Oakland"/>
    <x v="0"/>
    <x v="2"/>
    <x v="2"/>
    <n v="10"/>
    <x v="9"/>
  </r>
  <r>
    <x v="571"/>
    <n v="70470"/>
    <x v="59"/>
    <x v="59"/>
    <s v="PorePurify Exfoliating Tonic 200ml"/>
    <x v="4"/>
    <n v="50"/>
    <n v="21"/>
    <n v="1050"/>
    <n v="7.6"/>
    <n v="380"/>
    <n v="13.4"/>
    <n v="670"/>
    <n v="0.63809523809523805"/>
    <s v="C0086"/>
    <s v="SparklingNova Corp."/>
    <s v="Jennifer Adams"/>
    <x v="1"/>
    <x v="10"/>
    <s v="Amarillo"/>
    <x v="2"/>
    <x v="2"/>
    <x v="2"/>
    <n v="10"/>
    <x v="9"/>
  </r>
  <r>
    <x v="571"/>
    <n v="70471"/>
    <x v="13"/>
    <x v="13"/>
    <s v="LuminousGlow Tinted Sunscreen 100ml"/>
    <x v="3"/>
    <n v="450"/>
    <n v="26.35"/>
    <n v="11857.5"/>
    <n v="9"/>
    <n v="4050"/>
    <n v="17.350000000000001"/>
    <n v="7807.5"/>
    <n v="0.65844402277039848"/>
    <s v="C0147"/>
    <s v="SecretGarden Beauty"/>
    <s v="Olivia Harrison"/>
    <x v="3"/>
    <x v="14"/>
    <s v="Virginia Beach"/>
    <x v="2"/>
    <x v="2"/>
    <x v="2"/>
    <n v="10"/>
    <x v="9"/>
  </r>
  <r>
    <x v="571"/>
    <n v="70472"/>
    <x v="21"/>
    <x v="21"/>
    <s v="RadiantGlow Gel Cleanser 100ml"/>
    <x v="2"/>
    <n v="50"/>
    <n v="12.25"/>
    <n v="612.5"/>
    <n v="4.45"/>
    <n v="222.5"/>
    <n v="7.8"/>
    <n v="390"/>
    <n v="0.63673469387755099"/>
    <s v="C0019"/>
    <s v="Delilah Prescott"/>
    <s v="Benjamin Lawson"/>
    <x v="1"/>
    <x v="25"/>
    <s v="Kansas City"/>
    <x v="3"/>
    <x v="2"/>
    <x v="2"/>
    <n v="10"/>
    <x v="9"/>
  </r>
  <r>
    <x v="572"/>
    <n v="70473"/>
    <x v="10"/>
    <x v="10"/>
    <s v="LuminousGlow Tinted Sunscreen 50ml"/>
    <x v="3"/>
    <n v="50"/>
    <n v="16.95"/>
    <n v="847.5"/>
    <n v="5.2"/>
    <n v="260"/>
    <n v="11.75"/>
    <n v="587.5"/>
    <n v="0.69321533923303835"/>
    <s v="C0195"/>
    <s v="AquaFlare Corp."/>
    <s v="Andrew Parker"/>
    <x v="3"/>
    <x v="45"/>
    <s v="Providence"/>
    <x v="1"/>
    <x v="2"/>
    <x v="2"/>
    <n v="11"/>
    <x v="9"/>
  </r>
  <r>
    <x v="572"/>
    <n v="70474"/>
    <x v="37"/>
    <x v="37"/>
    <s v="SunGuard Shield SPF 50+ 100ml"/>
    <x v="3"/>
    <n v="500"/>
    <n v="24.75"/>
    <n v="12375"/>
    <n v="7.75"/>
    <n v="3875"/>
    <n v="17"/>
    <n v="8500"/>
    <n v="0.68686868686868685"/>
    <s v="C0013"/>
    <s v="Seraphina Sinclair"/>
    <s v="Jessica Foster"/>
    <x v="2"/>
    <x v="20"/>
    <s v="Wasilla"/>
    <x v="0"/>
    <x v="2"/>
    <x v="2"/>
    <n v="11"/>
    <x v="9"/>
  </r>
  <r>
    <x v="572"/>
    <n v="70475"/>
    <x v="29"/>
    <x v="29"/>
    <s v="VitaGlow Brightening Serum 15ml"/>
    <x v="1"/>
    <n v="300"/>
    <n v="16.25"/>
    <n v="4875"/>
    <n v="6.2"/>
    <n v="1860"/>
    <n v="10.050000000000001"/>
    <n v="3015"/>
    <n v="0.61846153846153851"/>
    <s v="C0084"/>
    <s v="RadiantPetals Skincare"/>
    <s v="Joseph Simmons"/>
    <x v="4"/>
    <x v="28"/>
    <s v="Bismarck"/>
    <x v="3"/>
    <x v="2"/>
    <x v="2"/>
    <n v="11"/>
    <x v="9"/>
  </r>
  <r>
    <x v="572"/>
    <n v="70476"/>
    <x v="0"/>
    <x v="0"/>
    <s v="HydraBloom Hydrating Moisturizer 100ml"/>
    <x v="0"/>
    <n v="50"/>
    <n v="24.85"/>
    <n v="1242.5"/>
    <n v="7.75"/>
    <n v="387.5"/>
    <n v="17.100000000000001"/>
    <n v="855"/>
    <n v="0.68812877263581484"/>
    <s v="C0057"/>
    <s v="Phineas Dawson"/>
    <s v="Nicholas Coleman"/>
    <x v="4"/>
    <x v="34"/>
    <s v="Indianapolis"/>
    <x v="3"/>
    <x v="2"/>
    <x v="2"/>
    <n v="11"/>
    <x v="9"/>
  </r>
  <r>
    <x v="572"/>
    <n v="70477"/>
    <x v="35"/>
    <x v="35"/>
    <s v="DreamSoothe Overnight Mask 50g"/>
    <x v="5"/>
    <n v="100"/>
    <n v="14.25"/>
    <n v="1425"/>
    <n v="6.55"/>
    <n v="655"/>
    <n v="7.7"/>
    <n v="770"/>
    <n v="0.54035087719298247"/>
    <s v="C0010"/>
    <s v="Aurora Flair Cosmetix"/>
    <s v="Jennifer Adams"/>
    <x v="1"/>
    <x v="10"/>
    <s v="Dallas"/>
    <x v="2"/>
    <x v="2"/>
    <x v="2"/>
    <n v="11"/>
    <x v="9"/>
  </r>
  <r>
    <x v="572"/>
    <n v="70478"/>
    <x v="0"/>
    <x v="0"/>
    <s v="HydraBloom Hydrating Moisturizer 100ml"/>
    <x v="0"/>
    <n v="250"/>
    <n v="24.85"/>
    <n v="6212.5"/>
    <n v="7.75"/>
    <n v="1937.5"/>
    <n v="17.100000000000001"/>
    <n v="4275"/>
    <n v="0.68812877263581484"/>
    <s v="C0192"/>
    <s v="LunarCrest Solutions"/>
    <s v="David Carter"/>
    <x v="1"/>
    <x v="2"/>
    <s v="Schenectady"/>
    <x v="1"/>
    <x v="2"/>
    <x v="2"/>
    <n v="11"/>
    <x v="9"/>
  </r>
  <r>
    <x v="572"/>
    <n v="70479"/>
    <x v="25"/>
    <x v="25"/>
    <s v="PureFoam Renewing Cleanser 100ml"/>
    <x v="2"/>
    <n v="250"/>
    <n v="12.45"/>
    <n v="3112.5"/>
    <n v="5.2"/>
    <n v="1300"/>
    <n v="7.2499999999999991"/>
    <n v="1812.5"/>
    <n v="0.58232931726907633"/>
    <s v="C0173"/>
    <s v="VelvetElegance Luxe Skincare"/>
    <s v="Samuel Moore"/>
    <x v="0"/>
    <x v="1"/>
    <s v="Yuma"/>
    <x v="0"/>
    <x v="2"/>
    <x v="2"/>
    <n v="11"/>
    <x v="9"/>
  </r>
  <r>
    <x v="572"/>
    <n v="70480"/>
    <x v="60"/>
    <x v="60"/>
    <s v="ElixirMelt Makeup Remover Oil  200ml"/>
    <x v="6"/>
    <n v="250"/>
    <n v="19.850000000000001"/>
    <n v="4962.5"/>
    <n v="9"/>
    <n v="2250"/>
    <n v="10.850000000000001"/>
    <n v="2712.5"/>
    <n v="0.54659949622166248"/>
    <s v="C0015"/>
    <s v="Octavia Grey"/>
    <s v="Benjamin Lawson"/>
    <x v="1"/>
    <x v="8"/>
    <s v="St. Louis"/>
    <x v="3"/>
    <x v="2"/>
    <x v="2"/>
    <n v="11"/>
    <x v="9"/>
  </r>
  <r>
    <x v="573"/>
    <n v="70481"/>
    <x v="10"/>
    <x v="10"/>
    <s v="LuminousGlow Tinted Sunscreen 50ml"/>
    <x v="3"/>
    <n v="300"/>
    <n v="16.95"/>
    <n v="5085"/>
    <n v="5.2"/>
    <n v="1560"/>
    <n v="11.75"/>
    <n v="3525"/>
    <n v="0.69321533923303835"/>
    <s v="C0108"/>
    <s v="DiamondAura Luxe Skincare"/>
    <s v="Michael Evans"/>
    <x v="1"/>
    <x v="10"/>
    <s v="Galveston"/>
    <x v="2"/>
    <x v="2"/>
    <x v="2"/>
    <n v="14"/>
    <x v="10"/>
  </r>
  <r>
    <x v="573"/>
    <n v="70482"/>
    <x v="33"/>
    <x v="33"/>
    <s v="GlowRevive Detox Clay Mask 100g"/>
    <x v="5"/>
    <n v="150"/>
    <n v="18.95"/>
    <n v="2842.5"/>
    <n v="8.1999999999999993"/>
    <n v="1230"/>
    <n v="10.75"/>
    <n v="1612.5"/>
    <n v="0.56728232189973615"/>
    <s v="C0001"/>
    <s v="Belle Glow Cosmetics"/>
    <s v="Elizabeth Young"/>
    <x v="2"/>
    <x v="13"/>
    <s v="Los Angeles"/>
    <x v="0"/>
    <x v="2"/>
    <x v="2"/>
    <n v="14"/>
    <x v="10"/>
  </r>
  <r>
    <x v="573"/>
    <n v="70483"/>
    <x v="0"/>
    <x v="0"/>
    <s v="HydraBloom Hydrating Moisturizer 100ml"/>
    <x v="0"/>
    <n v="200"/>
    <n v="24.85"/>
    <n v="4970"/>
    <n v="7.75"/>
    <n v="1550"/>
    <n v="17.100000000000001"/>
    <n v="3420"/>
    <n v="0.68812877263581484"/>
    <s v="C0064"/>
    <s v="DiamondElegance Beauty"/>
    <s v="Jessica Foster"/>
    <x v="2"/>
    <x v="20"/>
    <s v="Kodiak"/>
    <x v="0"/>
    <x v="2"/>
    <x v="2"/>
    <n v="14"/>
    <x v="10"/>
  </r>
  <r>
    <x v="573"/>
    <n v="70484"/>
    <x v="1"/>
    <x v="1"/>
    <s v="VitaGlow Brightening Serum 30ml"/>
    <x v="1"/>
    <n v="100"/>
    <n v="22.1"/>
    <n v="2210"/>
    <n v="7.6"/>
    <n v="760"/>
    <n v="14.500000000000002"/>
    <n v="1450"/>
    <n v="0.65610859728506787"/>
    <s v="C0041"/>
    <s v="Cassiopeia Dawson"/>
    <s v="Benjamin Lawson"/>
    <x v="1"/>
    <x v="5"/>
    <s v="Oklahoma City"/>
    <x v="2"/>
    <x v="2"/>
    <x v="2"/>
    <n v="14"/>
    <x v="10"/>
  </r>
  <r>
    <x v="573"/>
    <n v="70485"/>
    <x v="21"/>
    <x v="21"/>
    <s v="RadiantGlow Gel Cleanser 100ml"/>
    <x v="2"/>
    <n v="250"/>
    <n v="12.25"/>
    <n v="3062.5"/>
    <n v="4.45"/>
    <n v="1112.5"/>
    <n v="7.8"/>
    <n v="1950"/>
    <n v="0.63673469387755099"/>
    <s v="C0188"/>
    <s v="BlueCrest Technologies"/>
    <s v="William Jenkins"/>
    <x v="3"/>
    <x v="6"/>
    <s v="Tallahassee"/>
    <x v="2"/>
    <x v="2"/>
    <x v="2"/>
    <n v="14"/>
    <x v="10"/>
  </r>
  <r>
    <x v="573"/>
    <n v="70486"/>
    <x v="8"/>
    <x v="8"/>
    <s v="CrystalClear Hyaluronic Boost 30ml"/>
    <x v="1"/>
    <n v="50"/>
    <n v="19.100000000000001"/>
    <n v="955.00000000000011"/>
    <n v="6.6"/>
    <n v="330"/>
    <n v="12.500000000000002"/>
    <n v="625.00000000000011"/>
    <n v="0.65445026178010479"/>
    <s v="C0162"/>
    <s v="Malachai Hale"/>
    <s v="Olivia Harrison"/>
    <x v="3"/>
    <x v="14"/>
    <s v="Newport News"/>
    <x v="2"/>
    <x v="2"/>
    <x v="2"/>
    <n v="14"/>
    <x v="10"/>
  </r>
  <r>
    <x v="573"/>
    <n v="70487"/>
    <x v="41"/>
    <x v="41"/>
    <s v="VelvetSkin Renewing Scrub 50ml"/>
    <x v="7"/>
    <n v="150"/>
    <n v="15.649999999999999"/>
    <n v="2347.5"/>
    <n v="6.2"/>
    <n v="930"/>
    <n v="9.4499999999999993"/>
    <n v="1417.5"/>
    <n v="0.60383386581469645"/>
    <s v="C0097"/>
    <s v="Leander Wilde"/>
    <s v="Lauren King"/>
    <x v="4"/>
    <x v="11"/>
    <s v="Rapid City"/>
    <x v="3"/>
    <x v="2"/>
    <x v="2"/>
    <n v="14"/>
    <x v="10"/>
  </r>
  <r>
    <x v="573"/>
    <n v="70488"/>
    <x v="32"/>
    <x v="32"/>
    <s v="AquaFresh Hydrating Toner 150ml"/>
    <x v="4"/>
    <n v="150"/>
    <n v="14.95"/>
    <n v="2242.5"/>
    <n v="4.45"/>
    <n v="667.5"/>
    <n v="10.5"/>
    <n v="1575"/>
    <n v="0.7023411371237458"/>
    <s v="C0152"/>
    <s v="Tamsin Harper"/>
    <s v="William Jenkins"/>
    <x v="3"/>
    <x v="6"/>
    <s v="Tallahassee"/>
    <x v="2"/>
    <x v="2"/>
    <x v="2"/>
    <n v="14"/>
    <x v="10"/>
  </r>
  <r>
    <x v="573"/>
    <n v="70489"/>
    <x v="19"/>
    <x v="19"/>
    <s v="ClearSkies UV Defense SPF 30 30ml"/>
    <x v="3"/>
    <n v="50"/>
    <n v="11.299999999999999"/>
    <n v="565"/>
    <n v="4.7"/>
    <n v="235"/>
    <n v="6.5999999999999988"/>
    <n v="330"/>
    <n v="0.58407079646017701"/>
    <s v="C0123"/>
    <s v="TerraMist Incorporated"/>
    <s v="Jennifer Adams"/>
    <x v="1"/>
    <x v="10"/>
    <s v="Midland"/>
    <x v="2"/>
    <x v="2"/>
    <x v="2"/>
    <n v="14"/>
    <x v="10"/>
  </r>
  <r>
    <x v="573"/>
    <n v="70490"/>
    <x v="52"/>
    <x v="52"/>
    <s v="CalmBliss Soothing Toner 100ml"/>
    <x v="4"/>
    <n v="250"/>
    <n v="13"/>
    <n v="3250"/>
    <n v="4.7"/>
    <n v="1175"/>
    <n v="8.3000000000000007"/>
    <n v="2075"/>
    <n v="0.63846153846153841"/>
    <s v="C0208"/>
    <s v="EtherealAura Creations"/>
    <s v="Michael Evans"/>
    <x v="1"/>
    <x v="10"/>
    <s v="Houston"/>
    <x v="2"/>
    <x v="2"/>
    <x v="2"/>
    <n v="14"/>
    <x v="10"/>
  </r>
  <r>
    <x v="573"/>
    <n v="70491"/>
    <x v="45"/>
    <x v="45"/>
    <s v="CrystalClear Hyaluronic Boost 50ml"/>
    <x v="1"/>
    <n v="250"/>
    <n v="29.65"/>
    <n v="7412.5"/>
    <n v="10.75"/>
    <n v="2687.5"/>
    <n v="18.899999999999999"/>
    <n v="4725"/>
    <n v="0.63743676222596968"/>
    <s v="C0048"/>
    <s v="Octavia Hart"/>
    <s v="Victoria Reed"/>
    <x v="2"/>
    <x v="24"/>
    <s v="Seattle"/>
    <x v="0"/>
    <x v="2"/>
    <x v="2"/>
    <n v="14"/>
    <x v="10"/>
  </r>
  <r>
    <x v="574"/>
    <n v="70492"/>
    <x v="13"/>
    <x v="13"/>
    <s v="LuminousGlow Tinted Sunscreen 100ml"/>
    <x v="3"/>
    <n v="100"/>
    <n v="26.35"/>
    <n v="2635"/>
    <n v="9"/>
    <n v="900"/>
    <n v="17.350000000000001"/>
    <n v="1735"/>
    <n v="0.65844402277039848"/>
    <s v="C0176"/>
    <s v="AzureDynamo Ventures"/>
    <s v="Ashley Turner"/>
    <x v="2"/>
    <x v="13"/>
    <s v="Santa Clarita"/>
    <x v="0"/>
    <x v="2"/>
    <x v="2"/>
    <n v="15"/>
    <x v="10"/>
  </r>
  <r>
    <x v="574"/>
    <n v="70493"/>
    <x v="8"/>
    <x v="8"/>
    <s v="CrystalClear Hyaluronic Boost 30ml"/>
    <x v="1"/>
    <n v="50"/>
    <n v="19.100000000000001"/>
    <n v="955.00000000000011"/>
    <n v="6.6"/>
    <n v="330"/>
    <n v="12.500000000000002"/>
    <n v="625.00000000000011"/>
    <n v="0.65445026178010479"/>
    <s v="C0029"/>
    <s v="OpulentSilk Beauty"/>
    <s v="Samantha Mitchell"/>
    <x v="4"/>
    <x v="15"/>
    <s v="Louisville"/>
    <x v="2"/>
    <x v="2"/>
    <x v="2"/>
    <n v="15"/>
    <x v="10"/>
  </r>
  <r>
    <x v="574"/>
    <n v="70494"/>
    <x v="29"/>
    <x v="29"/>
    <s v="VitaGlow Brightening Serum 15ml"/>
    <x v="1"/>
    <n v="300"/>
    <n v="16.25"/>
    <n v="4875"/>
    <n v="6.2"/>
    <n v="1860"/>
    <n v="10.050000000000001"/>
    <n v="3015"/>
    <n v="0.61846153846153851"/>
    <s v="C0118"/>
    <s v="Rowan Hale"/>
    <s v="Nicholas Coleman"/>
    <x v="4"/>
    <x v="34"/>
    <s v="Fort Wayne"/>
    <x v="3"/>
    <x v="2"/>
    <x v="2"/>
    <n v="15"/>
    <x v="10"/>
  </r>
  <r>
    <x v="574"/>
    <n v="70495"/>
    <x v="2"/>
    <x v="2"/>
    <s v="TimelessElixir Anti-Wrinkle Serum 30m"/>
    <x v="1"/>
    <n v="200"/>
    <n v="25.3"/>
    <n v="5060"/>
    <n v="9.4"/>
    <n v="1880"/>
    <n v="15.9"/>
    <n v="3180"/>
    <n v="0.62845849802371545"/>
    <s v="C0094"/>
    <s v="RosyDream Skincare"/>
    <s v="Victoria Reed"/>
    <x v="2"/>
    <x v="24"/>
    <s v="Tacoma"/>
    <x v="0"/>
    <x v="2"/>
    <x v="2"/>
    <n v="15"/>
    <x v="10"/>
  </r>
  <r>
    <x v="574"/>
    <n v="70496"/>
    <x v="21"/>
    <x v="21"/>
    <s v="RadiantGlow Gel Cleanser 100ml"/>
    <x v="2"/>
    <n v="50"/>
    <n v="12.25"/>
    <n v="612.5"/>
    <n v="4.45"/>
    <n v="222.5"/>
    <n v="7.8"/>
    <n v="390"/>
    <n v="0.63673469387755099"/>
    <s v="C0022"/>
    <s v="Pinnacle Sphere Corp."/>
    <s v="Victoria Reed"/>
    <x v="2"/>
    <x v="4"/>
    <s v="Portland"/>
    <x v="0"/>
    <x v="2"/>
    <x v="2"/>
    <n v="15"/>
    <x v="10"/>
  </r>
  <r>
    <x v="574"/>
    <n v="70497"/>
    <x v="14"/>
    <x v="14"/>
    <s v="DewDrop Hydration Sheet Mask"/>
    <x v="5"/>
    <n v="300"/>
    <n v="17.350000000000001"/>
    <n v="5205"/>
    <n v="7.45"/>
    <n v="2235"/>
    <n v="9.9000000000000021"/>
    <n v="2970"/>
    <n v="0.57060518731988474"/>
    <s v="C0195"/>
    <s v="AquaFlare Corp."/>
    <s v="Andrew Parker"/>
    <x v="3"/>
    <x v="45"/>
    <s v="Providence"/>
    <x v="1"/>
    <x v="2"/>
    <x v="2"/>
    <n v="15"/>
    <x v="10"/>
  </r>
  <r>
    <x v="574"/>
    <n v="70498"/>
    <x v="10"/>
    <x v="10"/>
    <s v="LuminousGlow Tinted Sunscreen 50ml"/>
    <x v="3"/>
    <n v="250"/>
    <n v="16.95"/>
    <n v="4237.5"/>
    <n v="5.2"/>
    <n v="1300"/>
    <n v="11.75"/>
    <n v="2937.5"/>
    <n v="0.69321533923303835"/>
    <s v="C0077"/>
    <s v="EmeraldSphere Solutions"/>
    <s v="Grace Allen"/>
    <x v="2"/>
    <x v="20"/>
    <s v="Fairbanks"/>
    <x v="0"/>
    <x v="2"/>
    <x v="2"/>
    <n v="15"/>
    <x v="10"/>
  </r>
  <r>
    <x v="574"/>
    <n v="70499"/>
    <x v="23"/>
    <x v="23"/>
    <s v="RadiantGlow Gel Cleanser 50ml"/>
    <x v="2"/>
    <n v="150"/>
    <n v="4.7"/>
    <n v="705"/>
    <n v="2.2999999999999998"/>
    <n v="345"/>
    <n v="2.4000000000000004"/>
    <n v="360"/>
    <n v="0.51063829787234039"/>
    <s v="C0114"/>
    <s v="ElysianGlow Creations"/>
    <s v="Daniel Nelson"/>
    <x v="0"/>
    <x v="3"/>
    <s v="Cody"/>
    <x v="0"/>
    <x v="2"/>
    <x v="2"/>
    <n v="15"/>
    <x v="10"/>
  </r>
  <r>
    <x v="574"/>
    <n v="70500"/>
    <x v="4"/>
    <x v="4"/>
    <s v="HydraBloom Hydrating Moisturizer 50ml"/>
    <x v="0"/>
    <n v="250"/>
    <n v="14.95"/>
    <n v="3737.5"/>
    <n v="4.45"/>
    <n v="1112.5"/>
    <n v="10.5"/>
    <n v="2625"/>
    <n v="0.7023411371237458"/>
    <s v="C0068"/>
    <s v="IvoryRadiance Cosmetix"/>
    <s v="Olivia Harrison"/>
    <x v="3"/>
    <x v="7"/>
    <s v="Annapolis"/>
    <x v="2"/>
    <x v="2"/>
    <x v="2"/>
    <n v="15"/>
    <x v="10"/>
  </r>
  <r>
    <x v="575"/>
    <n v="70501"/>
    <x v="2"/>
    <x v="2"/>
    <s v="TimelessElixir Anti-Wrinkle Serum 30m"/>
    <x v="1"/>
    <n v="100"/>
    <n v="25.3"/>
    <n v="2530"/>
    <n v="9.4"/>
    <n v="940"/>
    <n v="15.9"/>
    <n v="1590"/>
    <n v="0.62845849802371545"/>
    <s v="C0119"/>
    <s v="RadiantNectar Cosmetix"/>
    <s v="Andrew Parker"/>
    <x v="3"/>
    <x v="48"/>
    <s v="Manchester"/>
    <x v="1"/>
    <x v="2"/>
    <x v="2"/>
    <n v="16"/>
    <x v="10"/>
  </r>
  <r>
    <x v="575"/>
    <n v="70502"/>
    <x v="16"/>
    <x v="16"/>
    <s v="FreshWipe Cleansing Towelettes  80s"/>
    <x v="6"/>
    <n v="100"/>
    <n v="14.55"/>
    <n v="1455"/>
    <n v="6.55"/>
    <n v="655"/>
    <n v="8"/>
    <n v="800"/>
    <n v="0.54982817869415812"/>
    <s v="C0022"/>
    <s v="Pinnacle Sphere Corp."/>
    <s v="Victoria Reed"/>
    <x v="2"/>
    <x v="4"/>
    <s v="Portland"/>
    <x v="0"/>
    <x v="2"/>
    <x v="2"/>
    <n v="16"/>
    <x v="10"/>
  </r>
  <r>
    <x v="575"/>
    <n v="70503"/>
    <x v="48"/>
    <x v="48"/>
    <s v="CrystalGlow Gentle Exfoliator 150ml"/>
    <x v="7"/>
    <n v="200"/>
    <n v="24.75"/>
    <n v="4950"/>
    <n v="10.75"/>
    <n v="2150"/>
    <n v="14"/>
    <n v="2800"/>
    <n v="0.56565656565656564"/>
    <s v="C0204"/>
    <s v="Atticus Hale"/>
    <s v="Jennifer Adams"/>
    <x v="1"/>
    <x v="10"/>
    <s v="Round Rock"/>
    <x v="2"/>
    <x v="2"/>
    <x v="2"/>
    <n v="16"/>
    <x v="10"/>
  </r>
  <r>
    <x v="575"/>
    <n v="70504"/>
    <x v="21"/>
    <x v="21"/>
    <s v="RadiantGlow Gel Cleanser 100ml"/>
    <x v="2"/>
    <n v="200"/>
    <n v="12.25"/>
    <n v="2450"/>
    <n v="4.45"/>
    <n v="890"/>
    <n v="7.8"/>
    <n v="1560"/>
    <n v="0.63673469387755099"/>
    <s v="C0096"/>
    <s v="DivinePearl Skincare"/>
    <s v="Christopher Green"/>
    <x v="0"/>
    <x v="35"/>
    <s v="Provo"/>
    <x v="0"/>
    <x v="2"/>
    <x v="2"/>
    <n v="16"/>
    <x v="10"/>
  </r>
  <r>
    <x v="575"/>
    <n v="70505"/>
    <x v="0"/>
    <x v="0"/>
    <s v="HydraBloom Hydrating Moisturizer 100ml"/>
    <x v="0"/>
    <n v="200"/>
    <n v="24.85"/>
    <n v="4970"/>
    <n v="7.75"/>
    <n v="1550"/>
    <n v="17.100000000000001"/>
    <n v="3420"/>
    <n v="0.68812877263581484"/>
    <s v="C0156"/>
    <s v="DivineAura Skincare"/>
    <s v="David Carter"/>
    <x v="1"/>
    <x v="2"/>
    <s v="Schenectady"/>
    <x v="1"/>
    <x v="2"/>
    <x v="2"/>
    <n v="16"/>
    <x v="10"/>
  </r>
  <r>
    <x v="575"/>
    <n v="70506"/>
    <x v="10"/>
    <x v="10"/>
    <s v="LuminousGlow Tinted Sunscreen 50ml"/>
    <x v="3"/>
    <n v="200"/>
    <n v="16.95"/>
    <n v="3390"/>
    <n v="5.2"/>
    <n v="1040"/>
    <n v="11.75"/>
    <n v="2350"/>
    <n v="0.69321533923303835"/>
    <s v="C0195"/>
    <s v="AquaFlare Corp."/>
    <s v="Andrew Parker"/>
    <x v="3"/>
    <x v="45"/>
    <s v="Providence"/>
    <x v="1"/>
    <x v="2"/>
    <x v="2"/>
    <n v="16"/>
    <x v="10"/>
  </r>
  <r>
    <x v="575"/>
    <n v="70507"/>
    <x v="1"/>
    <x v="1"/>
    <s v="VitaGlow Brightening Serum 30ml"/>
    <x v="1"/>
    <n v="300"/>
    <n v="22.1"/>
    <n v="6630"/>
    <n v="7.6"/>
    <n v="2280"/>
    <n v="14.500000000000002"/>
    <n v="4350"/>
    <n v="0.65610859728506787"/>
    <s v="C0087"/>
    <s v="QuantumRise Corp."/>
    <s v="Daniel Nelson"/>
    <x v="0"/>
    <x v="30"/>
    <s v="Colorado Springs"/>
    <x v="0"/>
    <x v="2"/>
    <x v="2"/>
    <n v="16"/>
    <x v="10"/>
  </r>
  <r>
    <x v="575"/>
    <n v="70508"/>
    <x v="38"/>
    <x v="38"/>
    <s v="CrystalGlow Gentle Exfoliator 100ml"/>
    <x v="7"/>
    <n v="50"/>
    <n v="19.95"/>
    <n v="997.5"/>
    <n v="7.45"/>
    <n v="372.5"/>
    <n v="12.5"/>
    <n v="625"/>
    <n v="0.62656641604010022"/>
    <s v="C0037"/>
    <s v="PureWhisper Essentials"/>
    <s v="Lauren King"/>
    <x v="4"/>
    <x v="18"/>
    <s v="Des Moines"/>
    <x v="3"/>
    <x v="2"/>
    <x v="2"/>
    <n v="16"/>
    <x v="10"/>
  </r>
  <r>
    <x v="575"/>
    <n v="70509"/>
    <x v="48"/>
    <x v="48"/>
    <s v="CrystalGlow Gentle Exfoliator 150ml"/>
    <x v="7"/>
    <n v="150"/>
    <n v="24.75"/>
    <n v="3712.5"/>
    <n v="10.75"/>
    <n v="1612.5"/>
    <n v="14"/>
    <n v="2100"/>
    <n v="0.56565656565656564"/>
    <s v="C0084"/>
    <s v="RadiantPetals Skincare"/>
    <s v="Joseph Simmons"/>
    <x v="4"/>
    <x v="28"/>
    <s v="Bismarck"/>
    <x v="3"/>
    <x v="2"/>
    <x v="2"/>
    <n v="16"/>
    <x v="10"/>
  </r>
  <r>
    <x v="575"/>
    <n v="70510"/>
    <x v="1"/>
    <x v="1"/>
    <s v="VitaGlow Brightening Serum 30ml"/>
    <x v="1"/>
    <n v="200"/>
    <n v="22.1"/>
    <n v="4420"/>
    <n v="7.6"/>
    <n v="1520"/>
    <n v="14.500000000000002"/>
    <n v="2900"/>
    <n v="0.65610859728506787"/>
    <s v="C0152"/>
    <s v="Tamsin Harper"/>
    <s v="William Jenkins"/>
    <x v="3"/>
    <x v="6"/>
    <s v="Tallahassee"/>
    <x v="2"/>
    <x v="2"/>
    <x v="2"/>
    <n v="16"/>
    <x v="10"/>
  </r>
  <r>
    <x v="576"/>
    <n v="70511"/>
    <x v="21"/>
    <x v="21"/>
    <s v="RadiantGlow Gel Cleanser 100ml"/>
    <x v="2"/>
    <n v="200"/>
    <n v="12.25"/>
    <n v="2450"/>
    <n v="4.45"/>
    <n v="890"/>
    <n v="7.8"/>
    <n v="1560"/>
    <n v="0.63673469387755099"/>
    <s v="C0008"/>
    <s v="Serenity Sinclair"/>
    <s v="Ashley Turner"/>
    <x v="2"/>
    <x v="13"/>
    <s v="San Francisco"/>
    <x v="0"/>
    <x v="2"/>
    <x v="2"/>
    <n v="17"/>
    <x v="10"/>
  </r>
  <r>
    <x v="576"/>
    <n v="70512"/>
    <x v="36"/>
    <x v="36"/>
    <s v="CrystalGlow Gentle Exfoliator 50ml"/>
    <x v="7"/>
    <n v="50"/>
    <n v="14.15"/>
    <n v="707.5"/>
    <n v="5.45"/>
    <n v="272.5"/>
    <n v="8.6999999999999993"/>
    <n v="435"/>
    <n v="0.61484098939929333"/>
    <s v="C0206"/>
    <s v="Dashiell Vaughn"/>
    <s v="Rachel Owens"/>
    <x v="4"/>
    <x v="31"/>
    <s v="Green Bay"/>
    <x v="3"/>
    <x v="2"/>
    <x v="2"/>
    <n v="17"/>
    <x v="10"/>
  </r>
  <r>
    <x v="576"/>
    <n v="70513"/>
    <x v="21"/>
    <x v="21"/>
    <s v="RadiantGlow Gel Cleanser 100ml"/>
    <x v="2"/>
    <n v="200"/>
    <n v="12.25"/>
    <n v="2450"/>
    <n v="4.45"/>
    <n v="890"/>
    <n v="7.8"/>
    <n v="1560"/>
    <n v="0.63673469387755099"/>
    <s v="C0102"/>
    <s v="ZenithHaven Ventures"/>
    <s v="Samantha Mitchell"/>
    <x v="4"/>
    <x v="15"/>
    <s v="Lexington"/>
    <x v="2"/>
    <x v="2"/>
    <x v="2"/>
    <n v="17"/>
    <x v="10"/>
  </r>
  <r>
    <x v="576"/>
    <n v="70514"/>
    <x v="10"/>
    <x v="10"/>
    <s v="LuminousGlow Tinted Sunscreen 50ml"/>
    <x v="3"/>
    <n v="50"/>
    <n v="16.95"/>
    <n v="847.5"/>
    <n v="5.2"/>
    <n v="260"/>
    <n v="11.75"/>
    <n v="587.5"/>
    <n v="0.69321533923303835"/>
    <s v="C0049"/>
    <s v="PinnacleSage Group"/>
    <s v="Ava Franklin"/>
    <x v="1"/>
    <x v="12"/>
    <s v="New Orleans"/>
    <x v="2"/>
    <x v="2"/>
    <x v="2"/>
    <n v="17"/>
    <x v="10"/>
  </r>
  <r>
    <x v="576"/>
    <n v="70515"/>
    <x v="10"/>
    <x v="10"/>
    <s v="LuminousGlow Tinted Sunscreen 50ml"/>
    <x v="3"/>
    <n v="200"/>
    <n v="16.95"/>
    <n v="3390"/>
    <n v="5.2"/>
    <n v="1040"/>
    <n v="11.75"/>
    <n v="2350"/>
    <n v="0.69321533923303835"/>
    <s v="C0175"/>
    <s v="SolarSphere Corp."/>
    <s v="Ashley Turner"/>
    <x v="2"/>
    <x v="13"/>
    <s v="Long Beach"/>
    <x v="0"/>
    <x v="2"/>
    <x v="2"/>
    <n v="17"/>
    <x v="10"/>
  </r>
  <r>
    <x v="576"/>
    <n v="70516"/>
    <x v="0"/>
    <x v="0"/>
    <s v="HydraBloom Hydrating Moisturizer 100ml"/>
    <x v="0"/>
    <n v="50"/>
    <n v="24.85"/>
    <n v="1242.5"/>
    <n v="7.75"/>
    <n v="387.5"/>
    <n v="17.100000000000001"/>
    <n v="855"/>
    <n v="0.68812877263581484"/>
    <s v="C0013"/>
    <s v="Seraphina Sinclair"/>
    <s v="Jessica Foster"/>
    <x v="2"/>
    <x v="20"/>
    <s v="Wasilla"/>
    <x v="0"/>
    <x v="2"/>
    <x v="2"/>
    <n v="17"/>
    <x v="10"/>
  </r>
  <r>
    <x v="576"/>
    <n v="70517"/>
    <x v="38"/>
    <x v="38"/>
    <s v="CrystalGlow Gentle Exfoliator 100ml"/>
    <x v="7"/>
    <n v="100"/>
    <n v="19.95"/>
    <n v="1995"/>
    <n v="7.45"/>
    <n v="745"/>
    <n v="12.5"/>
    <n v="1250"/>
    <n v="0.62656641604010022"/>
    <s v="C0059"/>
    <s v="Eamon Kingsley"/>
    <s v="James Edwards"/>
    <x v="3"/>
    <x v="37"/>
    <s v="Newark"/>
    <x v="1"/>
    <x v="2"/>
    <x v="2"/>
    <n v="17"/>
    <x v="10"/>
  </r>
  <r>
    <x v="576"/>
    <n v="70518"/>
    <x v="40"/>
    <x v="40"/>
    <s v="CalmBliss Soothing Toner 150ml"/>
    <x v="4"/>
    <n v="50"/>
    <n v="19.25"/>
    <n v="962.5"/>
    <n v="6.55"/>
    <n v="327.5"/>
    <n v="12.7"/>
    <n v="635"/>
    <n v="0.65974025974025974"/>
    <s v="C0003"/>
    <s v="Rosy Flair Beauty"/>
    <s v="Elizabeth Young"/>
    <x v="2"/>
    <x v="13"/>
    <s v="Los Angeles"/>
    <x v="0"/>
    <x v="2"/>
    <x v="2"/>
    <n v="17"/>
    <x v="10"/>
  </r>
  <r>
    <x v="576"/>
    <n v="70519"/>
    <x v="0"/>
    <x v="0"/>
    <s v="HydraBloom Hydrating Moisturizer 100ml"/>
    <x v="0"/>
    <n v="50"/>
    <n v="24.85"/>
    <n v="1242.5"/>
    <n v="7.75"/>
    <n v="387.5"/>
    <n v="17.100000000000001"/>
    <n v="855"/>
    <n v="0.68812877263581484"/>
    <s v="C0157"/>
    <s v="EtherealElegance Beauty"/>
    <s v="Olivia Harrison"/>
    <x v="3"/>
    <x v="7"/>
    <s v="Bowie"/>
    <x v="2"/>
    <x v="2"/>
    <x v="2"/>
    <n v="17"/>
    <x v="10"/>
  </r>
  <r>
    <x v="576"/>
    <n v="70520"/>
    <x v="8"/>
    <x v="8"/>
    <s v="CrystalClear Hyaluronic Boost 30ml"/>
    <x v="1"/>
    <n v="100"/>
    <n v="19.100000000000001"/>
    <n v="1910.0000000000002"/>
    <n v="6.6"/>
    <n v="660"/>
    <n v="12.500000000000002"/>
    <n v="1250.0000000000002"/>
    <n v="0.65445026178010479"/>
    <s v="C0046"/>
    <s v="CrimsonPeak Ventures"/>
    <s v="Michael Evans"/>
    <x v="1"/>
    <x v="10"/>
    <s v="Fort Worth"/>
    <x v="2"/>
    <x v="2"/>
    <x v="2"/>
    <n v="17"/>
    <x v="10"/>
  </r>
  <r>
    <x v="577"/>
    <n v="70521"/>
    <x v="6"/>
    <x v="6"/>
    <s v="CrystalClear Hyaluronic Boost 15ml"/>
    <x v="1"/>
    <n v="150"/>
    <n v="14.75"/>
    <n v="2212.5"/>
    <n v="5.45"/>
    <n v="817.5"/>
    <n v="9.3000000000000007"/>
    <n v="1395"/>
    <n v="0.63050847457627124"/>
    <s v="C0109"/>
    <s v="QuantumLink Corp."/>
    <s v="Victoria Reed"/>
    <x v="2"/>
    <x v="4"/>
    <s v="Eugene"/>
    <x v="0"/>
    <x v="2"/>
    <x v="2"/>
    <n v="18"/>
    <x v="10"/>
  </r>
  <r>
    <x v="577"/>
    <n v="70522"/>
    <x v="60"/>
    <x v="60"/>
    <s v="ElixirMelt Makeup Remover Oil  200ml"/>
    <x v="6"/>
    <n v="250"/>
    <n v="19.850000000000001"/>
    <n v="4962.5"/>
    <n v="9"/>
    <n v="2250"/>
    <n v="10.850000000000001"/>
    <n v="2712.5"/>
    <n v="0.54659949622166248"/>
    <s v="C0022"/>
    <s v="Pinnacle Sphere Corp."/>
    <s v="Victoria Reed"/>
    <x v="2"/>
    <x v="4"/>
    <s v="Portland"/>
    <x v="0"/>
    <x v="2"/>
    <x v="2"/>
    <n v="18"/>
    <x v="10"/>
  </r>
  <r>
    <x v="577"/>
    <n v="70523"/>
    <x v="25"/>
    <x v="25"/>
    <s v="PureFoam Renewing Cleanser 100ml"/>
    <x v="2"/>
    <n v="100"/>
    <n v="12.45"/>
    <n v="1245"/>
    <n v="5.2"/>
    <n v="520"/>
    <n v="7.2499999999999991"/>
    <n v="725"/>
    <n v="0.58232931726907633"/>
    <s v="C0176"/>
    <s v="AzureDynamo Ventures"/>
    <s v="Ashley Turner"/>
    <x v="2"/>
    <x v="13"/>
    <s v="Santa Clarita"/>
    <x v="0"/>
    <x v="2"/>
    <x v="2"/>
    <n v="18"/>
    <x v="10"/>
  </r>
  <r>
    <x v="577"/>
    <n v="70524"/>
    <x v="4"/>
    <x v="4"/>
    <s v="HydraBloom Hydrating Moisturizer 50ml"/>
    <x v="0"/>
    <n v="250"/>
    <n v="14.95"/>
    <n v="3737.5"/>
    <n v="4.45"/>
    <n v="1112.5"/>
    <n v="10.5"/>
    <n v="2625"/>
    <n v="0.7023411371237458"/>
    <s v="C0095"/>
    <s v="OpalBlossom Beauty"/>
    <s v="Jessica Foster"/>
    <x v="2"/>
    <x v="20"/>
    <s v="Seward"/>
    <x v="0"/>
    <x v="2"/>
    <x v="2"/>
    <n v="18"/>
    <x v="10"/>
  </r>
  <r>
    <x v="577"/>
    <n v="70525"/>
    <x v="38"/>
    <x v="38"/>
    <s v="CrystalGlow Gentle Exfoliator 100ml"/>
    <x v="7"/>
    <n v="50"/>
    <n v="19.95"/>
    <n v="997.5"/>
    <n v="7.45"/>
    <n v="372.5"/>
    <n v="12.5"/>
    <n v="625"/>
    <n v="0.62656641604010022"/>
    <s v="C0203"/>
    <s v="LuminousNectar Beauty"/>
    <s v="Andrew Parker"/>
    <x v="3"/>
    <x v="45"/>
    <s v="Warwick"/>
    <x v="1"/>
    <x v="2"/>
    <x v="2"/>
    <n v="18"/>
    <x v="10"/>
  </r>
  <r>
    <x v="577"/>
    <n v="70526"/>
    <x v="4"/>
    <x v="4"/>
    <s v="HydraBloom Hydrating Moisturizer 50ml"/>
    <x v="0"/>
    <n v="50"/>
    <n v="14.95"/>
    <n v="747.5"/>
    <n v="4.45"/>
    <n v="222.5"/>
    <n v="10.5"/>
    <n v="525"/>
    <n v="0.7023411371237458"/>
    <s v="C0056"/>
    <s v="Imogen West"/>
    <s v="Ava Franklin"/>
    <x v="1"/>
    <x v="33"/>
    <s v="Little Rock"/>
    <x v="2"/>
    <x v="2"/>
    <x v="2"/>
    <n v="18"/>
    <x v="10"/>
  </r>
  <r>
    <x v="577"/>
    <n v="70527"/>
    <x v="8"/>
    <x v="8"/>
    <s v="CrystalClear Hyaluronic Boost 30ml"/>
    <x v="1"/>
    <n v="250"/>
    <n v="19.100000000000001"/>
    <n v="4775"/>
    <n v="6.6"/>
    <n v="1650"/>
    <n v="12.500000000000002"/>
    <n v="3125"/>
    <n v="0.65445026178010468"/>
    <s v="C0120"/>
    <s v="RadiantCrest Ventures"/>
    <s v="Ashley Turner"/>
    <x v="2"/>
    <x v="13"/>
    <s v="Anaheim"/>
    <x v="0"/>
    <x v="2"/>
    <x v="2"/>
    <n v="18"/>
    <x v="10"/>
  </r>
  <r>
    <x v="577"/>
    <n v="70528"/>
    <x v="2"/>
    <x v="2"/>
    <s v="TimelessElixir Anti-Wrinkle Serum 30m"/>
    <x v="1"/>
    <n v="200"/>
    <n v="25.3"/>
    <n v="5060"/>
    <n v="9.4"/>
    <n v="1880"/>
    <n v="15.9"/>
    <n v="3180"/>
    <n v="0.62845849802371545"/>
    <s v="C0189"/>
    <s v="Thorne Blackburn"/>
    <s v="Samuel Moore"/>
    <x v="0"/>
    <x v="1"/>
    <s v="Mesa"/>
    <x v="0"/>
    <x v="2"/>
    <x v="2"/>
    <n v="18"/>
    <x v="10"/>
  </r>
  <r>
    <x v="577"/>
    <n v="70529"/>
    <x v="10"/>
    <x v="10"/>
    <s v="LuminousGlow Tinted Sunscreen 50ml"/>
    <x v="3"/>
    <n v="100"/>
    <n v="16.95"/>
    <n v="1695"/>
    <n v="5.2"/>
    <n v="520"/>
    <n v="11.75"/>
    <n v="1175"/>
    <n v="0.69321533923303835"/>
    <s v="C0032"/>
    <s v="AquaFusion Incorporated"/>
    <s v="Ashley Turner"/>
    <x v="2"/>
    <x v="13"/>
    <s v="San Jose"/>
    <x v="0"/>
    <x v="2"/>
    <x v="2"/>
    <n v="18"/>
    <x v="10"/>
  </r>
  <r>
    <x v="577"/>
    <n v="70530"/>
    <x v="23"/>
    <x v="23"/>
    <s v="RadiantGlow Gel Cleanser 50ml"/>
    <x v="2"/>
    <n v="50"/>
    <n v="4.7"/>
    <n v="235"/>
    <n v="2.2999999999999998"/>
    <n v="115"/>
    <n v="2.4000000000000004"/>
    <n v="120"/>
    <n v="0.51063829787234039"/>
    <s v="C0081"/>
    <s v="SecretSapphire Creations"/>
    <s v="David Carter"/>
    <x v="1"/>
    <x v="2"/>
    <s v="Syracuse"/>
    <x v="1"/>
    <x v="2"/>
    <x v="2"/>
    <n v="18"/>
    <x v="10"/>
  </r>
  <r>
    <x v="577"/>
    <n v="70531"/>
    <x v="13"/>
    <x v="13"/>
    <s v="LuminousGlow Tinted Sunscreen 100ml"/>
    <x v="3"/>
    <n v="100"/>
    <n v="26.35"/>
    <n v="2635"/>
    <n v="9"/>
    <n v="900"/>
    <n v="17.350000000000001"/>
    <n v="1735"/>
    <n v="0.65844402277039848"/>
    <s v="C0194"/>
    <s v="InfinitiWave Ventures"/>
    <s v="Joseph Simmons"/>
    <x v="4"/>
    <x v="19"/>
    <s v="Duluth"/>
    <x v="3"/>
    <x v="2"/>
    <x v="2"/>
    <n v="18"/>
    <x v="10"/>
  </r>
  <r>
    <x v="578"/>
    <n v="70532"/>
    <x v="8"/>
    <x v="8"/>
    <s v="CrystalClear Hyaluronic Boost 30ml"/>
    <x v="1"/>
    <n v="200"/>
    <n v="19.100000000000001"/>
    <n v="3820.0000000000005"/>
    <n v="6.6"/>
    <n v="1320"/>
    <n v="12.500000000000002"/>
    <n v="2500.0000000000005"/>
    <n v="0.65445026178010479"/>
    <s v="C0060"/>
    <s v="GoldenHarbor Cosmetix"/>
    <s v="Christopher Green"/>
    <x v="0"/>
    <x v="35"/>
    <s v="Salt Lake City"/>
    <x v="0"/>
    <x v="2"/>
    <x v="2"/>
    <n v="21"/>
    <x v="11"/>
  </r>
  <r>
    <x v="578"/>
    <n v="70533"/>
    <x v="32"/>
    <x v="32"/>
    <s v="AquaFresh Hydrating Toner 150ml"/>
    <x v="4"/>
    <n v="150"/>
    <n v="14.95"/>
    <n v="2242.5"/>
    <n v="4.45"/>
    <n v="667.5"/>
    <n v="10.5"/>
    <n v="1575"/>
    <n v="0.7023411371237458"/>
    <s v="C0117"/>
    <s v="VelvetDream Creations"/>
    <s v="Jennifer Adams"/>
    <x v="1"/>
    <x v="10"/>
    <s v="Waco"/>
    <x v="2"/>
    <x v="2"/>
    <x v="2"/>
    <n v="21"/>
    <x v="11"/>
  </r>
  <r>
    <x v="578"/>
    <n v="70534"/>
    <x v="57"/>
    <x v="57"/>
    <s v="CalmBliss Soothing Toner 200ml"/>
    <x v="4"/>
    <n v="100"/>
    <n v="25"/>
    <n v="2500"/>
    <n v="9.4"/>
    <n v="940"/>
    <n v="15.6"/>
    <n v="1560"/>
    <n v="0.624"/>
    <s v="C0015"/>
    <s v="Octavia Grey"/>
    <s v="Benjamin Lawson"/>
    <x v="1"/>
    <x v="8"/>
    <s v="St. Louis"/>
    <x v="3"/>
    <x v="2"/>
    <x v="2"/>
    <n v="21"/>
    <x v="11"/>
  </r>
  <r>
    <x v="578"/>
    <n v="70535"/>
    <x v="10"/>
    <x v="10"/>
    <s v="LuminousGlow Tinted Sunscreen 50ml"/>
    <x v="3"/>
    <n v="400"/>
    <n v="16.95"/>
    <n v="6780"/>
    <n v="5.2"/>
    <n v="2080"/>
    <n v="11.75"/>
    <n v="4700"/>
    <n v="0.69321533923303835"/>
    <s v="C0208"/>
    <s v="EtherealAura Creations"/>
    <s v="Michael Evans"/>
    <x v="1"/>
    <x v="10"/>
    <s v="Houston"/>
    <x v="2"/>
    <x v="2"/>
    <x v="2"/>
    <n v="21"/>
    <x v="11"/>
  </r>
  <r>
    <x v="578"/>
    <n v="70536"/>
    <x v="2"/>
    <x v="2"/>
    <s v="TimelessElixir Anti-Wrinkle Serum 30m"/>
    <x v="1"/>
    <n v="150"/>
    <n v="25.3"/>
    <n v="3795"/>
    <n v="9.4"/>
    <n v="1410"/>
    <n v="15.9"/>
    <n v="2385"/>
    <n v="0.62845849802371545"/>
    <s v="C0006"/>
    <s v="Maeve Kingsley"/>
    <s v="Christopher Green"/>
    <x v="0"/>
    <x v="21"/>
    <s v="Las Vegas"/>
    <x v="0"/>
    <x v="2"/>
    <x v="2"/>
    <n v="21"/>
    <x v="11"/>
  </r>
  <r>
    <x v="578"/>
    <n v="70537"/>
    <x v="43"/>
    <x v="43"/>
    <s v="PureFoam Renewing Cleanser 50ml"/>
    <x v="2"/>
    <n v="150"/>
    <n v="7"/>
    <n v="1050"/>
    <n v="2.8"/>
    <n v="420"/>
    <n v="4.2"/>
    <n v="630"/>
    <n v="0.6"/>
    <s v="C0084"/>
    <s v="RadiantPetals Skincare"/>
    <s v="Joseph Simmons"/>
    <x v="4"/>
    <x v="28"/>
    <s v="Bismarck"/>
    <x v="3"/>
    <x v="2"/>
    <x v="2"/>
    <n v="21"/>
    <x v="11"/>
  </r>
  <r>
    <x v="578"/>
    <n v="70538"/>
    <x v="1"/>
    <x v="1"/>
    <s v="VitaGlow Brightening Serum 30ml"/>
    <x v="1"/>
    <n v="200"/>
    <n v="22.1"/>
    <n v="4420"/>
    <n v="7.6"/>
    <n v="1520"/>
    <n v="14.500000000000002"/>
    <n v="2900"/>
    <n v="0.65610859728506787"/>
    <s v="C0128"/>
    <s v="SolarFlare Ventures"/>
    <s v="Matthew Walker"/>
    <x v="1"/>
    <x v="23"/>
    <s v="Augusta"/>
    <x v="2"/>
    <x v="2"/>
    <x v="2"/>
    <n v="21"/>
    <x v="11"/>
  </r>
  <r>
    <x v="578"/>
    <n v="70539"/>
    <x v="37"/>
    <x v="37"/>
    <s v="SunGuard Shield SPF 50+ 100ml"/>
    <x v="3"/>
    <n v="100"/>
    <n v="24.75"/>
    <n v="2475"/>
    <n v="7.75"/>
    <n v="775"/>
    <n v="17"/>
    <n v="1700"/>
    <n v="0.68686868686868685"/>
    <s v="C0072"/>
    <s v="BlossomLuxe Essentials"/>
    <s v="James Edwards"/>
    <x v="3"/>
    <x v="43"/>
    <s v="Philadelphia"/>
    <x v="1"/>
    <x v="2"/>
    <x v="2"/>
    <n v="21"/>
    <x v="11"/>
  </r>
  <r>
    <x v="578"/>
    <n v="70540"/>
    <x v="35"/>
    <x v="35"/>
    <s v="DreamSoothe Overnight Mask 50g"/>
    <x v="5"/>
    <n v="200"/>
    <n v="14.25"/>
    <n v="2850"/>
    <n v="6.55"/>
    <n v="1310"/>
    <n v="7.7"/>
    <n v="1540"/>
    <n v="0.54035087719298247"/>
    <s v="C0004"/>
    <s v="Enchanted Silk Creations"/>
    <s v="David Carter"/>
    <x v="1"/>
    <x v="2"/>
    <s v="New York City"/>
    <x v="1"/>
    <x v="2"/>
    <x v="2"/>
    <n v="21"/>
    <x v="11"/>
  </r>
  <r>
    <x v="578"/>
    <n v="70541"/>
    <x v="42"/>
    <x v="42"/>
    <s v="AquaFresh Hydrating Toner 200ml"/>
    <x v="4"/>
    <n v="200"/>
    <n v="19.600000000000001"/>
    <n v="3920.0000000000005"/>
    <n v="6.6"/>
    <n v="1320"/>
    <n v="13.000000000000002"/>
    <n v="2600.0000000000005"/>
    <n v="0.66326530612244905"/>
    <s v="C0195"/>
    <s v="AquaFlare Corp."/>
    <s v="Andrew Parker"/>
    <x v="3"/>
    <x v="45"/>
    <s v="Providence"/>
    <x v="1"/>
    <x v="2"/>
    <x v="2"/>
    <n v="21"/>
    <x v="11"/>
  </r>
  <r>
    <x v="578"/>
    <n v="70542"/>
    <x v="20"/>
    <x v="20"/>
    <s v="VelvetSkin Renewing Scrub 100ml"/>
    <x v="7"/>
    <n v="50"/>
    <n v="20.849999999999998"/>
    <n v="1042.5"/>
    <n v="8.1999999999999993"/>
    <n v="410"/>
    <n v="12.649999999999999"/>
    <n v="632.5"/>
    <n v="0.60671462829736211"/>
    <s v="C0138"/>
    <s v="Leopold Caldwell"/>
    <s v="James Edwards"/>
    <x v="3"/>
    <x v="37"/>
    <s v="Jersey City"/>
    <x v="1"/>
    <x v="2"/>
    <x v="2"/>
    <n v="21"/>
    <x v="11"/>
  </r>
  <r>
    <x v="579"/>
    <n v="70543"/>
    <x v="13"/>
    <x v="13"/>
    <s v="LuminousGlow Tinted Sunscreen 100ml"/>
    <x v="3"/>
    <n v="150"/>
    <n v="26.35"/>
    <n v="3952.5"/>
    <n v="9"/>
    <n v="1350"/>
    <n v="17.350000000000001"/>
    <n v="2602.5"/>
    <n v="0.65844402277039848"/>
    <s v="C0101"/>
    <s v="TechnoCraft Corp."/>
    <s v="Samuel Moore"/>
    <x v="0"/>
    <x v="0"/>
    <s v="Roswell"/>
    <x v="0"/>
    <x v="2"/>
    <x v="2"/>
    <n v="22"/>
    <x v="11"/>
  </r>
  <r>
    <x v="579"/>
    <n v="70544"/>
    <x v="45"/>
    <x v="45"/>
    <s v="CrystalClear Hyaluronic Boost 50ml"/>
    <x v="1"/>
    <n v="50"/>
    <n v="29.65"/>
    <n v="1482.5"/>
    <n v="10.75"/>
    <n v="537.5"/>
    <n v="18.899999999999999"/>
    <n v="945"/>
    <n v="0.63743676222596968"/>
    <s v="C0020"/>
    <s v="Lyric Davenport"/>
    <s v="Elizabeth Young"/>
    <x v="2"/>
    <x v="13"/>
    <s v="San Diego"/>
    <x v="0"/>
    <x v="2"/>
    <x v="2"/>
    <n v="22"/>
    <x v="11"/>
  </r>
  <r>
    <x v="579"/>
    <n v="70545"/>
    <x v="8"/>
    <x v="8"/>
    <s v="CrystalClear Hyaluronic Boost 30ml"/>
    <x v="1"/>
    <n v="150"/>
    <n v="19.100000000000001"/>
    <n v="2865"/>
    <n v="6.6"/>
    <n v="990"/>
    <n v="12.500000000000002"/>
    <n v="1875"/>
    <n v="0.65445026178010468"/>
    <s v="C0192"/>
    <s v="LunarCrest Solutions"/>
    <s v="David Carter"/>
    <x v="1"/>
    <x v="2"/>
    <s v="Schenectady"/>
    <x v="1"/>
    <x v="2"/>
    <x v="2"/>
    <n v="22"/>
    <x v="11"/>
  </r>
  <r>
    <x v="579"/>
    <n v="70546"/>
    <x v="4"/>
    <x v="4"/>
    <s v="HydraBloom Hydrating Moisturizer 50ml"/>
    <x v="0"/>
    <n v="250"/>
    <n v="14.95"/>
    <n v="3737.5"/>
    <n v="4.45"/>
    <n v="1112.5"/>
    <n v="10.5"/>
    <n v="2625"/>
    <n v="0.7023411371237458"/>
    <s v="C0078"/>
    <s v="CosmoLink Incorporated"/>
    <s v="William Jenkins"/>
    <x v="3"/>
    <x v="6"/>
    <s v="Jacksonville"/>
    <x v="2"/>
    <x v="2"/>
    <x v="2"/>
    <n v="22"/>
    <x v="11"/>
  </r>
  <r>
    <x v="579"/>
    <n v="70547"/>
    <x v="3"/>
    <x v="3"/>
    <s v="RadiantGlow Gel Cleanser 200ml"/>
    <x v="2"/>
    <n v="200"/>
    <n v="20.350000000000001"/>
    <n v="4070.0000000000005"/>
    <n v="7.75"/>
    <n v="1550"/>
    <n v="12.600000000000001"/>
    <n v="2520.0000000000005"/>
    <n v="0.61916461916461918"/>
    <s v="C0166"/>
    <s v="FusionPulse Corp."/>
    <s v="Nicholas Coleman"/>
    <x v="4"/>
    <x v="34"/>
    <s v="Fort Wayne"/>
    <x v="3"/>
    <x v="2"/>
    <x v="2"/>
    <n v="22"/>
    <x v="11"/>
  </r>
  <r>
    <x v="579"/>
    <n v="70548"/>
    <x v="11"/>
    <x v="11"/>
    <s v="ClearSkies UV Defense SPF 30 100ml"/>
    <x v="3"/>
    <n v="150"/>
    <n v="32.549999999999997"/>
    <n v="4882.5"/>
    <n v="11.25"/>
    <n v="1687.5"/>
    <n v="21.299999999999997"/>
    <n v="3195"/>
    <n v="0.65437788018433185"/>
    <s v="C0041"/>
    <s v="Cassiopeia Dawson"/>
    <s v="Benjamin Lawson"/>
    <x v="1"/>
    <x v="5"/>
    <s v="Oklahoma City"/>
    <x v="2"/>
    <x v="2"/>
    <x v="2"/>
    <n v="22"/>
    <x v="11"/>
  </r>
  <r>
    <x v="579"/>
    <n v="70549"/>
    <x v="61"/>
    <x v="61"/>
    <s v="PureDerm Micro-Exfoliating Gel 150ml"/>
    <x v="7"/>
    <n v="150"/>
    <n v="32.25"/>
    <n v="4837.5"/>
    <n v="14.25"/>
    <n v="2137.5"/>
    <n v="18"/>
    <n v="2700"/>
    <n v="0.55813953488372092"/>
    <s v="C0154"/>
    <s v="AuroraMist Essentials"/>
    <s v="Victoria Reed"/>
    <x v="2"/>
    <x v="4"/>
    <s v="Bend"/>
    <x v="0"/>
    <x v="2"/>
    <x v="2"/>
    <n v="22"/>
    <x v="11"/>
  </r>
  <r>
    <x v="579"/>
    <n v="70550"/>
    <x v="23"/>
    <x v="23"/>
    <s v="RadiantGlow Gel Cleanser 50ml"/>
    <x v="2"/>
    <n v="150"/>
    <n v="4.7"/>
    <n v="705"/>
    <n v="2.2999999999999998"/>
    <n v="345"/>
    <n v="2.4000000000000004"/>
    <n v="360"/>
    <n v="0.51063829787234039"/>
    <s v="C0013"/>
    <s v="Seraphina Sinclair"/>
    <s v="Jessica Foster"/>
    <x v="2"/>
    <x v="20"/>
    <s v="Wasilla"/>
    <x v="0"/>
    <x v="2"/>
    <x v="2"/>
    <n v="22"/>
    <x v="11"/>
  </r>
  <r>
    <x v="579"/>
    <n v="70551"/>
    <x v="36"/>
    <x v="36"/>
    <s v="CrystalGlow Gentle Exfoliator 50ml"/>
    <x v="7"/>
    <n v="150"/>
    <n v="14.15"/>
    <n v="2122.5"/>
    <n v="5.45"/>
    <n v="817.5"/>
    <n v="8.6999999999999993"/>
    <n v="1305"/>
    <n v="0.61484098939929333"/>
    <s v="C0177"/>
    <s v="CosmoHarbor Corp."/>
    <s v="Benjamin Lawson"/>
    <x v="1"/>
    <x v="5"/>
    <s v="Tulsa"/>
    <x v="2"/>
    <x v="2"/>
    <x v="2"/>
    <n v="22"/>
    <x v="11"/>
  </r>
  <r>
    <x v="579"/>
    <n v="70552"/>
    <x v="47"/>
    <x v="47"/>
    <s v="AgelessAura Anti-Aging Moisturizer 100ml"/>
    <x v="0"/>
    <n v="50"/>
    <n v="32.75"/>
    <n v="1637.5"/>
    <n v="11.25"/>
    <n v="562.5"/>
    <n v="21.5"/>
    <n v="1075"/>
    <n v="0.65648854961832059"/>
    <s v="C0089"/>
    <s v="TerraFusion Group"/>
    <s v="Andrew Parker"/>
    <x v="3"/>
    <x v="36"/>
    <s v="Montpelier"/>
    <x v="1"/>
    <x v="2"/>
    <x v="2"/>
    <n v="22"/>
    <x v="11"/>
  </r>
  <r>
    <x v="580"/>
    <n v="70553"/>
    <x v="4"/>
    <x v="4"/>
    <s v="HydraBloom Hydrating Moisturizer 50ml"/>
    <x v="0"/>
    <n v="50"/>
    <n v="14.95"/>
    <n v="747.5"/>
    <n v="4.45"/>
    <n v="222.5"/>
    <n v="10.5"/>
    <n v="525"/>
    <n v="0.7023411371237458"/>
    <s v="C0204"/>
    <s v="Atticus Hale"/>
    <s v="Jennifer Adams"/>
    <x v="1"/>
    <x v="10"/>
    <s v="Round Rock"/>
    <x v="2"/>
    <x v="2"/>
    <x v="2"/>
    <n v="23"/>
    <x v="11"/>
  </r>
  <r>
    <x v="580"/>
    <n v="70554"/>
    <x v="0"/>
    <x v="0"/>
    <s v="HydraBloom Hydrating Moisturizer 100ml"/>
    <x v="0"/>
    <n v="50"/>
    <n v="24.85"/>
    <n v="1242.5"/>
    <n v="7.75"/>
    <n v="387.5"/>
    <n v="17.100000000000001"/>
    <n v="855"/>
    <n v="0.68812877263581484"/>
    <s v="C0110"/>
    <s v="Cordelia Cassidy"/>
    <s v="Jessica Foster"/>
    <x v="2"/>
    <x v="20"/>
    <s v="Nome"/>
    <x v="0"/>
    <x v="2"/>
    <x v="2"/>
    <n v="23"/>
    <x v="11"/>
  </r>
  <r>
    <x v="580"/>
    <n v="70555"/>
    <x v="21"/>
    <x v="21"/>
    <s v="RadiantGlow Gel Cleanser 100ml"/>
    <x v="2"/>
    <n v="50"/>
    <n v="12.25"/>
    <n v="612.5"/>
    <n v="4.45"/>
    <n v="222.5"/>
    <n v="7.8"/>
    <n v="390"/>
    <n v="0.63673469387755099"/>
    <s v="C0018"/>
    <s v="Lucian Kingsley"/>
    <s v="Lauren King"/>
    <x v="4"/>
    <x v="11"/>
    <s v="Sioux Falls"/>
    <x v="3"/>
    <x v="2"/>
    <x v="2"/>
    <n v="23"/>
    <x v="11"/>
  </r>
  <r>
    <x v="580"/>
    <n v="70556"/>
    <x v="8"/>
    <x v="8"/>
    <s v="CrystalClear Hyaluronic Boost 30ml"/>
    <x v="1"/>
    <n v="100"/>
    <n v="19.100000000000001"/>
    <n v="1910.0000000000002"/>
    <n v="6.6"/>
    <n v="660"/>
    <n v="12.500000000000002"/>
    <n v="1250.0000000000002"/>
    <n v="0.65445026178010479"/>
    <s v="C0209"/>
    <s v="DiamondGlow Cosmetix"/>
    <s v="Nicholas Coleman"/>
    <x v="4"/>
    <x v="34"/>
    <s v="Indianapolis"/>
    <x v="3"/>
    <x v="2"/>
    <x v="2"/>
    <n v="23"/>
    <x v="11"/>
  </r>
  <r>
    <x v="580"/>
    <n v="70557"/>
    <x v="21"/>
    <x v="21"/>
    <s v="RadiantGlow Gel Cleanser 100ml"/>
    <x v="2"/>
    <n v="200"/>
    <n v="12.25"/>
    <n v="2450"/>
    <n v="4.45"/>
    <n v="890"/>
    <n v="7.8"/>
    <n v="1560"/>
    <n v="0.63673469387755099"/>
    <s v="C0080"/>
    <s v="EternalGlow Essentials"/>
    <s v="Samantha Mitchell"/>
    <x v="4"/>
    <x v="17"/>
    <s v="Cincinnati"/>
    <x v="3"/>
    <x v="2"/>
    <x v="2"/>
    <n v="23"/>
    <x v="11"/>
  </r>
  <r>
    <x v="580"/>
    <n v="70558"/>
    <x v="3"/>
    <x v="3"/>
    <s v="RadiantGlow Gel Cleanser 200ml"/>
    <x v="2"/>
    <n v="250"/>
    <n v="20.350000000000001"/>
    <n v="5087.5"/>
    <n v="7.75"/>
    <n v="1937.5"/>
    <n v="12.600000000000001"/>
    <n v="3150"/>
    <n v="0.61916461916461918"/>
    <s v="C0027"/>
    <s v="PureHarbor Creations"/>
    <s v="Jennifer Adams"/>
    <x v="1"/>
    <x v="10"/>
    <s v="Austin"/>
    <x v="2"/>
    <x v="2"/>
    <x v="2"/>
    <n v="23"/>
    <x v="11"/>
  </r>
  <r>
    <x v="580"/>
    <n v="70559"/>
    <x v="8"/>
    <x v="8"/>
    <s v="CrystalClear Hyaluronic Boost 30ml"/>
    <x v="1"/>
    <n v="100"/>
    <n v="19.100000000000001"/>
    <n v="1910.0000000000002"/>
    <n v="6.6"/>
    <n v="660"/>
    <n v="12.500000000000002"/>
    <n v="1250.0000000000002"/>
    <n v="0.65445026178010479"/>
    <s v="C0059"/>
    <s v="Eamon Kingsley"/>
    <s v="James Edwards"/>
    <x v="3"/>
    <x v="37"/>
    <s v="Newark"/>
    <x v="1"/>
    <x v="2"/>
    <x v="2"/>
    <n v="23"/>
    <x v="11"/>
  </r>
  <r>
    <x v="580"/>
    <n v="70560"/>
    <x v="16"/>
    <x v="16"/>
    <s v="FreshWipe Cleansing Towelettes  80s"/>
    <x v="6"/>
    <n v="50"/>
    <n v="14.55"/>
    <n v="727.5"/>
    <n v="6.55"/>
    <n v="327.5"/>
    <n v="8"/>
    <n v="400"/>
    <n v="0.54982817869415812"/>
    <s v="C0131"/>
    <s v="VelvetHarmony Cosmetix"/>
    <s v="Jennifer Adams"/>
    <x v="1"/>
    <x v="10"/>
    <s v="Odessa"/>
    <x v="2"/>
    <x v="2"/>
    <x v="2"/>
    <n v="23"/>
    <x v="11"/>
  </r>
  <r>
    <x v="580"/>
    <n v="70561"/>
    <x v="1"/>
    <x v="1"/>
    <s v="VitaGlow Brightening Serum 30ml"/>
    <x v="1"/>
    <n v="50"/>
    <n v="22.1"/>
    <n v="1105"/>
    <n v="7.6"/>
    <n v="380"/>
    <n v="14.500000000000002"/>
    <n v="725"/>
    <n v="0.65610859728506787"/>
    <s v="C0098"/>
    <s v="Persephone Harper"/>
    <s v="Benjamin Lawson"/>
    <x v="1"/>
    <x v="8"/>
    <s v="Springfield"/>
    <x v="3"/>
    <x v="2"/>
    <x v="2"/>
    <n v="23"/>
    <x v="11"/>
  </r>
  <r>
    <x v="581"/>
    <n v="70562"/>
    <x v="22"/>
    <x v="22"/>
    <s v="PurePurge Micellar Cleansing Water 150ml"/>
    <x v="6"/>
    <n v="100"/>
    <n v="10.050000000000001"/>
    <n v="1005.0000000000001"/>
    <n v="4.45"/>
    <n v="445"/>
    <n v="5.6000000000000005"/>
    <n v="560.00000000000011"/>
    <n v="0.55721393034825872"/>
    <s v="C0014"/>
    <s v="Stellar Dynamo Corp."/>
    <s v="Olivia Harrison"/>
    <x v="3"/>
    <x v="14"/>
    <s v="Richmond"/>
    <x v="2"/>
    <x v="2"/>
    <x v="2"/>
    <n v="24"/>
    <x v="11"/>
  </r>
  <r>
    <x v="581"/>
    <n v="70563"/>
    <x v="52"/>
    <x v="52"/>
    <s v="CalmBliss Soothing Toner 100ml"/>
    <x v="4"/>
    <n v="200"/>
    <n v="13"/>
    <n v="2600"/>
    <n v="4.7"/>
    <n v="940"/>
    <n v="8.3000000000000007"/>
    <n v="1660"/>
    <n v="0.63846153846153841"/>
    <s v="C0043"/>
    <s v="LuminousHue Cosmetix"/>
    <s v="Mia Hughes"/>
    <x v="2"/>
    <x v="13"/>
    <s v="Sacramento"/>
    <x v="0"/>
    <x v="2"/>
    <x v="2"/>
    <n v="24"/>
    <x v="11"/>
  </r>
  <r>
    <x v="581"/>
    <n v="70564"/>
    <x v="19"/>
    <x v="19"/>
    <s v="ClearSkies UV Defense SPF 30 30ml"/>
    <x v="3"/>
    <n v="150"/>
    <n v="11.299999999999999"/>
    <n v="1694.9999999999998"/>
    <n v="4.7"/>
    <n v="705"/>
    <n v="6.5999999999999988"/>
    <n v="989.99999999999977"/>
    <n v="0.5840707964601769"/>
    <s v="C0162"/>
    <s v="Malachai Hale"/>
    <s v="Olivia Harrison"/>
    <x v="3"/>
    <x v="14"/>
    <s v="Newport News"/>
    <x v="2"/>
    <x v="2"/>
    <x v="2"/>
    <n v="24"/>
    <x v="11"/>
  </r>
  <r>
    <x v="581"/>
    <n v="70565"/>
    <x v="53"/>
    <x v="53"/>
    <s v="DreamSoothe Overnight Mask 100g"/>
    <x v="5"/>
    <n v="100"/>
    <n v="21.75"/>
    <n v="2175"/>
    <n v="9.5500000000000007"/>
    <n v="955"/>
    <n v="12.2"/>
    <n v="1220"/>
    <n v="0.56091954022988511"/>
    <s v="C0106"/>
    <s v="StarryRadiance Cosmetix"/>
    <s v="Lauren King"/>
    <x v="4"/>
    <x v="18"/>
    <s v="Iowa City"/>
    <x v="3"/>
    <x v="2"/>
    <x v="2"/>
    <n v="24"/>
    <x v="11"/>
  </r>
  <r>
    <x v="581"/>
    <n v="70566"/>
    <x v="40"/>
    <x v="40"/>
    <s v="CalmBliss Soothing Toner 150ml"/>
    <x v="4"/>
    <n v="150"/>
    <n v="19.25"/>
    <n v="2887.5"/>
    <n v="6.55"/>
    <n v="982.5"/>
    <n v="12.7"/>
    <n v="1905"/>
    <n v="0.65974025974025974"/>
    <s v="C0001"/>
    <s v="Belle Glow Cosmetics"/>
    <s v="Elizabeth Young"/>
    <x v="2"/>
    <x v="13"/>
    <s v="Los Angeles"/>
    <x v="0"/>
    <x v="2"/>
    <x v="2"/>
    <n v="24"/>
    <x v="11"/>
  </r>
  <r>
    <x v="581"/>
    <n v="70567"/>
    <x v="3"/>
    <x v="3"/>
    <s v="RadiantGlow Gel Cleanser 200ml"/>
    <x v="2"/>
    <n v="200"/>
    <n v="20.350000000000001"/>
    <n v="4070.0000000000005"/>
    <n v="7.75"/>
    <n v="1550"/>
    <n v="12.600000000000001"/>
    <n v="2520.0000000000005"/>
    <n v="0.61916461916461918"/>
    <s v="C0188"/>
    <s v="BlueCrest Technologies"/>
    <s v="William Jenkins"/>
    <x v="3"/>
    <x v="6"/>
    <s v="Tallahassee"/>
    <x v="2"/>
    <x v="2"/>
    <x v="2"/>
    <n v="24"/>
    <x v="11"/>
  </r>
  <r>
    <x v="581"/>
    <n v="70568"/>
    <x v="14"/>
    <x v="14"/>
    <s v="DewDrop Hydration Sheet Mask"/>
    <x v="5"/>
    <n v="200"/>
    <n v="17.350000000000001"/>
    <n v="3470.0000000000005"/>
    <n v="7.45"/>
    <n v="1490"/>
    <n v="9.9000000000000021"/>
    <n v="1980.0000000000005"/>
    <n v="0.57060518731988474"/>
    <s v="C0035"/>
    <s v="CrystalMist Skincare"/>
    <s v="Daniel Nelson"/>
    <x v="0"/>
    <x v="30"/>
    <s v="Denver"/>
    <x v="0"/>
    <x v="2"/>
    <x v="2"/>
    <n v="24"/>
    <x v="11"/>
  </r>
  <r>
    <x v="581"/>
    <n v="70569"/>
    <x v="19"/>
    <x v="19"/>
    <s v="ClearSkies UV Defense SPF 30 30ml"/>
    <x v="3"/>
    <n v="250"/>
    <n v="11.299999999999999"/>
    <n v="2824.9999999999995"/>
    <n v="4.7"/>
    <n v="1175"/>
    <n v="6.5999999999999988"/>
    <n v="1649.9999999999995"/>
    <n v="0.5840707964601769"/>
    <s v="C0123"/>
    <s v="TerraMist Incorporated"/>
    <s v="Jennifer Adams"/>
    <x v="1"/>
    <x v="10"/>
    <s v="Midland"/>
    <x v="2"/>
    <x v="2"/>
    <x v="2"/>
    <n v="24"/>
    <x v="11"/>
  </r>
  <r>
    <x v="581"/>
    <n v="70570"/>
    <x v="14"/>
    <x v="14"/>
    <s v="DewDrop Hydration Sheet Mask"/>
    <x v="5"/>
    <n v="200"/>
    <n v="17.350000000000001"/>
    <n v="3470.0000000000005"/>
    <n v="7.45"/>
    <n v="1490"/>
    <n v="9.9000000000000021"/>
    <n v="1980.0000000000005"/>
    <n v="0.57060518731988474"/>
    <s v="C0058"/>
    <s v="Octavia Tate"/>
    <s v="Andrew Parker"/>
    <x v="3"/>
    <x v="36"/>
    <s v="Burlington"/>
    <x v="1"/>
    <x v="2"/>
    <x v="2"/>
    <n v="24"/>
    <x v="11"/>
  </r>
  <r>
    <x v="581"/>
    <n v="70571"/>
    <x v="52"/>
    <x v="52"/>
    <s v="CalmBliss Soothing Toner 100ml"/>
    <x v="4"/>
    <n v="150"/>
    <n v="13"/>
    <n v="1950"/>
    <n v="4.7"/>
    <n v="705"/>
    <n v="8.3000000000000007"/>
    <n v="1245"/>
    <n v="0.63846153846153841"/>
    <s v="C0173"/>
    <s v="VelvetElegance Luxe Skincare"/>
    <s v="Samuel Moore"/>
    <x v="0"/>
    <x v="1"/>
    <s v="Yuma"/>
    <x v="0"/>
    <x v="2"/>
    <x v="2"/>
    <n v="24"/>
    <x v="11"/>
  </r>
  <r>
    <x v="582"/>
    <n v="70572"/>
    <x v="41"/>
    <x v="41"/>
    <s v="VelvetSkin Renewing Scrub 50ml"/>
    <x v="7"/>
    <n v="150"/>
    <n v="15.649999999999999"/>
    <n v="2347.5"/>
    <n v="6.2"/>
    <n v="930"/>
    <n v="9.4499999999999993"/>
    <n v="1417.5"/>
    <n v="0.60383386581469645"/>
    <s v="C0088"/>
    <s v="BlueAegis Technologies"/>
    <s v="Grace Allen"/>
    <x v="2"/>
    <x v="20"/>
    <s v="Juneau"/>
    <x v="0"/>
    <x v="2"/>
    <x v="2"/>
    <n v="25"/>
    <x v="11"/>
  </r>
  <r>
    <x v="582"/>
    <n v="70573"/>
    <x v="48"/>
    <x v="48"/>
    <s v="CrystalGlow Gentle Exfoliator 150ml"/>
    <x v="7"/>
    <n v="150"/>
    <n v="24.75"/>
    <n v="3712.5"/>
    <n v="10.75"/>
    <n v="1612.5"/>
    <n v="14"/>
    <n v="2100"/>
    <n v="0.56565656565656564"/>
    <s v="C0211"/>
    <s v="Ophelia Quinn"/>
    <s v="Elizabeth Young"/>
    <x v="2"/>
    <x v="13"/>
    <s v="Los Angeles"/>
    <x v="0"/>
    <x v="2"/>
    <x v="2"/>
    <n v="25"/>
    <x v="11"/>
  </r>
  <r>
    <x v="582"/>
    <n v="70574"/>
    <x v="13"/>
    <x v="13"/>
    <s v="LuminousGlow Tinted Sunscreen 100ml"/>
    <x v="3"/>
    <n v="500"/>
    <n v="26.35"/>
    <n v="13175"/>
    <n v="9"/>
    <n v="4500"/>
    <n v="17.350000000000001"/>
    <n v="8675"/>
    <n v="0.65844402277039848"/>
    <s v="C0038"/>
    <s v="StarryGrace Luxe Skincare"/>
    <s v="Olivia Harrison"/>
    <x v="3"/>
    <x v="7"/>
    <s v="Baltimore"/>
    <x v="2"/>
    <x v="2"/>
    <x v="2"/>
    <n v="25"/>
    <x v="11"/>
  </r>
  <r>
    <x v="582"/>
    <n v="70575"/>
    <x v="0"/>
    <x v="0"/>
    <s v="HydraBloom Hydrating Moisturizer 100ml"/>
    <x v="0"/>
    <n v="50"/>
    <n v="24.85"/>
    <n v="1242.5"/>
    <n v="7.75"/>
    <n v="387.5"/>
    <n v="17.100000000000001"/>
    <n v="855"/>
    <n v="0.68812877263581484"/>
    <s v="C0115"/>
    <s v="BlossomWhisper Cosmetics"/>
    <s v="Andrew Parker"/>
    <x v="3"/>
    <x v="46"/>
    <s v="Portland"/>
    <x v="1"/>
    <x v="2"/>
    <x v="2"/>
    <n v="25"/>
    <x v="11"/>
  </r>
  <r>
    <x v="582"/>
    <n v="70576"/>
    <x v="8"/>
    <x v="8"/>
    <s v="CrystalClear Hyaluronic Boost 30ml"/>
    <x v="1"/>
    <n v="200"/>
    <n v="19.100000000000001"/>
    <n v="3820.0000000000005"/>
    <n v="6.6"/>
    <n v="1320"/>
    <n v="12.500000000000002"/>
    <n v="2500.0000000000005"/>
    <n v="0.65445026178010479"/>
    <s v="C0005"/>
    <s v="Rylan Callahan"/>
    <s v="Michael Evans"/>
    <x v="1"/>
    <x v="10"/>
    <s v="Houston"/>
    <x v="2"/>
    <x v="2"/>
    <x v="2"/>
    <n v="25"/>
    <x v="11"/>
  </r>
  <r>
    <x v="582"/>
    <n v="70577"/>
    <x v="4"/>
    <x v="4"/>
    <s v="HydraBloom Hydrating Moisturizer 50ml"/>
    <x v="0"/>
    <n v="50"/>
    <n v="14.95"/>
    <n v="747.5"/>
    <n v="4.45"/>
    <n v="222.5"/>
    <n v="10.5"/>
    <n v="525"/>
    <n v="0.7023411371237458"/>
    <s v="C0218"/>
    <s v="Ronan Cassidy"/>
    <s v="Benjamin Ingram"/>
    <x v="0"/>
    <x v="38"/>
    <s v="Bozeman"/>
    <x v="0"/>
    <x v="2"/>
    <x v="2"/>
    <n v="25"/>
    <x v="11"/>
  </r>
  <r>
    <x v="582"/>
    <n v="70578"/>
    <x v="38"/>
    <x v="38"/>
    <s v="CrystalGlow Gentle Exfoliator 100ml"/>
    <x v="7"/>
    <n v="50"/>
    <n v="19.95"/>
    <n v="997.5"/>
    <n v="7.45"/>
    <n v="372.5"/>
    <n v="12.5"/>
    <n v="625"/>
    <n v="0.62656641604010022"/>
    <s v="C0033"/>
    <s v="ZenithGrove Solutions"/>
    <s v="Ava Franklin"/>
    <x v="1"/>
    <x v="26"/>
    <s v="Birmingham"/>
    <x v="2"/>
    <x v="2"/>
    <x v="2"/>
    <n v="25"/>
    <x v="11"/>
  </r>
  <r>
    <x v="582"/>
    <n v="70579"/>
    <x v="0"/>
    <x v="0"/>
    <s v="HydraBloom Hydrating Moisturizer 100ml"/>
    <x v="0"/>
    <n v="150"/>
    <n v="24.85"/>
    <n v="3727.5"/>
    <n v="7.75"/>
    <n v="1162.5"/>
    <n v="17.100000000000001"/>
    <n v="2565"/>
    <n v="0.68812877263581484"/>
    <s v="C0217"/>
    <s v="TerraFlare Corp."/>
    <s v="Samuel Moore"/>
    <x v="0"/>
    <x v="0"/>
    <s v="Santa Fe"/>
    <x v="0"/>
    <x v="2"/>
    <x v="2"/>
    <n v="25"/>
    <x v="11"/>
  </r>
  <r>
    <x v="582"/>
    <n v="70580"/>
    <x v="6"/>
    <x v="6"/>
    <s v="CrystalClear Hyaluronic Boost 15ml"/>
    <x v="1"/>
    <n v="100"/>
    <n v="14.75"/>
    <n v="1475"/>
    <n v="5.45"/>
    <n v="545"/>
    <n v="9.3000000000000007"/>
    <n v="930"/>
    <n v="0.63050847457627124"/>
    <s v="C0076"/>
    <s v="ThunderWave Technologies"/>
    <s v="Andrew Parker"/>
    <x v="3"/>
    <x v="42"/>
    <s v="Boston"/>
    <x v="1"/>
    <x v="2"/>
    <x v="2"/>
    <n v="25"/>
    <x v="11"/>
  </r>
  <r>
    <x v="582"/>
    <n v="70581"/>
    <x v="36"/>
    <x v="36"/>
    <s v="CrystalGlow Gentle Exfoliator 50ml"/>
    <x v="7"/>
    <n v="150"/>
    <n v="14.15"/>
    <n v="2122.5"/>
    <n v="5.45"/>
    <n v="817.5"/>
    <n v="8.6999999999999993"/>
    <n v="1305"/>
    <n v="0.61484098939929333"/>
    <s v="C0021"/>
    <s v="Horizon Luxe Ventures"/>
    <s v="William Jenkins"/>
    <x v="3"/>
    <x v="6"/>
    <s v="Orlando"/>
    <x v="2"/>
    <x v="2"/>
    <x v="2"/>
    <n v="25"/>
    <x v="11"/>
  </r>
  <r>
    <x v="582"/>
    <n v="70582"/>
    <x v="37"/>
    <x v="37"/>
    <s v="SunGuard Shield SPF 50+ 100ml"/>
    <x v="3"/>
    <n v="350"/>
    <n v="24.75"/>
    <n v="8662.5"/>
    <n v="7.75"/>
    <n v="2712.5"/>
    <n v="17"/>
    <n v="5950"/>
    <n v="0.68686868686868685"/>
    <s v="C0079"/>
    <s v="FusionDynamo Group"/>
    <s v="Rachel Owens"/>
    <x v="4"/>
    <x v="16"/>
    <s v="Peoria"/>
    <x v="3"/>
    <x v="2"/>
    <x v="2"/>
    <n v="25"/>
    <x v="11"/>
  </r>
  <r>
    <x v="583"/>
    <n v="70583"/>
    <x v="19"/>
    <x v="19"/>
    <s v="ClearSkies UV Defense SPF 30 30ml"/>
    <x v="3"/>
    <n v="200"/>
    <n v="11.299999999999999"/>
    <n v="2260"/>
    <n v="4.7"/>
    <n v="940"/>
    <n v="6.5999999999999988"/>
    <n v="1320"/>
    <n v="0.58407079646017701"/>
    <s v="C0029"/>
    <s v="OpulentSilk Beauty"/>
    <s v="Samantha Mitchell"/>
    <x v="4"/>
    <x v="15"/>
    <s v="Louisville"/>
    <x v="2"/>
    <x v="2"/>
    <x v="2"/>
    <n v="28"/>
    <x v="12"/>
  </r>
  <r>
    <x v="583"/>
    <n v="70584"/>
    <x v="8"/>
    <x v="8"/>
    <s v="CrystalClear Hyaluronic Boost 30ml"/>
    <x v="1"/>
    <n v="250"/>
    <n v="19.100000000000001"/>
    <n v="4775"/>
    <n v="6.6"/>
    <n v="1650"/>
    <n v="12.500000000000002"/>
    <n v="3125"/>
    <n v="0.65445026178010468"/>
    <s v="C0121"/>
    <s v="HorizonNova Corp."/>
    <s v="Michael Evans"/>
    <x v="1"/>
    <x v="10"/>
    <s v="Brownsville"/>
    <x v="2"/>
    <x v="2"/>
    <x v="2"/>
    <n v="28"/>
    <x v="12"/>
  </r>
  <r>
    <x v="583"/>
    <n v="70585"/>
    <x v="6"/>
    <x v="6"/>
    <s v="CrystalClear Hyaluronic Boost 15ml"/>
    <x v="1"/>
    <n v="150"/>
    <n v="14.75"/>
    <n v="2212.5"/>
    <n v="5.45"/>
    <n v="817.5"/>
    <n v="9.3000000000000007"/>
    <n v="1395"/>
    <n v="0.63050847457627124"/>
    <s v="C0182"/>
    <s v="IvoryLuxe Skincare"/>
    <s v="Emily Clarke"/>
    <x v="3"/>
    <x v="29"/>
    <s v="Raleigh"/>
    <x v="2"/>
    <x v="2"/>
    <x v="2"/>
    <n v="28"/>
    <x v="12"/>
  </r>
  <r>
    <x v="583"/>
    <n v="70586"/>
    <x v="8"/>
    <x v="8"/>
    <s v="CrystalClear Hyaluronic Boost 30ml"/>
    <x v="1"/>
    <n v="100"/>
    <n v="19.100000000000001"/>
    <n v="1910.0000000000002"/>
    <n v="6.6"/>
    <n v="660"/>
    <n v="12.500000000000002"/>
    <n v="1250.0000000000002"/>
    <n v="0.65445026178010479"/>
    <s v="C0044"/>
    <s v="OpulentElixir Beauty"/>
    <s v="David Carter"/>
    <x v="1"/>
    <x v="2"/>
    <s v="Syracuse"/>
    <x v="1"/>
    <x v="2"/>
    <x v="2"/>
    <n v="28"/>
    <x v="12"/>
  </r>
  <r>
    <x v="583"/>
    <n v="70587"/>
    <x v="36"/>
    <x v="36"/>
    <s v="CrystalGlow Gentle Exfoliator 50ml"/>
    <x v="7"/>
    <n v="200"/>
    <n v="14.15"/>
    <n v="2830"/>
    <n v="5.45"/>
    <n v="1090"/>
    <n v="8.6999999999999993"/>
    <n v="1740"/>
    <n v="0.61484098939929333"/>
    <s v="C0203"/>
    <s v="LuminousNectar Beauty"/>
    <s v="Andrew Parker"/>
    <x v="3"/>
    <x v="45"/>
    <s v="Warwick"/>
    <x v="1"/>
    <x v="2"/>
    <x v="2"/>
    <n v="28"/>
    <x v="12"/>
  </r>
  <r>
    <x v="583"/>
    <n v="70588"/>
    <x v="39"/>
    <x v="39"/>
    <s v="SunGuard Shield SPF 50+ 50ml"/>
    <x v="3"/>
    <n v="200"/>
    <n v="14.45"/>
    <n v="2890"/>
    <n v="4.45"/>
    <n v="890"/>
    <n v="10"/>
    <n v="2000"/>
    <n v="0.69204152249134943"/>
    <s v="C0142"/>
    <s v="GlamourWave Products"/>
    <s v="Grace Allen"/>
    <x v="2"/>
    <x v="20"/>
    <s v="Palmer"/>
    <x v="0"/>
    <x v="2"/>
    <x v="2"/>
    <n v="28"/>
    <x v="12"/>
  </r>
  <r>
    <x v="583"/>
    <n v="70589"/>
    <x v="37"/>
    <x v="37"/>
    <s v="SunGuard Shield SPF 50+ 100ml"/>
    <x v="3"/>
    <n v="250"/>
    <n v="24.75"/>
    <n v="6187.5"/>
    <n v="7.75"/>
    <n v="1937.5"/>
    <n v="17"/>
    <n v="4250"/>
    <n v="0.68686868686868685"/>
    <s v="C0095"/>
    <s v="OpalBlossom Beauty"/>
    <s v="Jessica Foster"/>
    <x v="2"/>
    <x v="20"/>
    <s v="Seward"/>
    <x v="0"/>
    <x v="2"/>
    <x v="2"/>
    <n v="28"/>
    <x v="12"/>
  </r>
  <r>
    <x v="583"/>
    <n v="70590"/>
    <x v="8"/>
    <x v="8"/>
    <s v="CrystalClear Hyaluronic Boost 30ml"/>
    <x v="1"/>
    <n v="200"/>
    <n v="19.100000000000001"/>
    <n v="3820.0000000000005"/>
    <n v="6.6"/>
    <n v="1320"/>
    <n v="12.500000000000002"/>
    <n v="2500.0000000000005"/>
    <n v="0.65445026178010479"/>
    <s v="C0069"/>
    <s v="RadiantElixir Skincare"/>
    <s v="Olivia Harrison"/>
    <x v="3"/>
    <x v="39"/>
    <s v="Wilmington"/>
    <x v="2"/>
    <x v="2"/>
    <x v="2"/>
    <n v="28"/>
    <x v="12"/>
  </r>
  <r>
    <x v="584"/>
    <n v="70591"/>
    <x v="11"/>
    <x v="11"/>
    <s v="ClearSkies UV Defense SPF 30 100ml"/>
    <x v="3"/>
    <n v="350"/>
    <n v="32.549999999999997"/>
    <n v="11392.499999999998"/>
    <n v="11.25"/>
    <n v="3937.5"/>
    <n v="21.299999999999997"/>
    <n v="7454.9999999999982"/>
    <n v="0.65437788018433174"/>
    <s v="C0187"/>
    <s v="VelvetBloom Luxe Skincare"/>
    <s v="Jennifer Adams"/>
    <x v="1"/>
    <x v="10"/>
    <s v="Garland"/>
    <x v="2"/>
    <x v="2"/>
    <x v="2"/>
    <n v="29"/>
    <x v="12"/>
  </r>
  <r>
    <x v="584"/>
    <n v="70592"/>
    <x v="14"/>
    <x v="14"/>
    <s v="DewDrop Hydration Sheet Mask"/>
    <x v="5"/>
    <n v="300"/>
    <n v="17.350000000000001"/>
    <n v="5205"/>
    <n v="7.45"/>
    <n v="2235"/>
    <n v="9.9000000000000021"/>
    <n v="2970"/>
    <n v="0.57060518731988474"/>
    <s v="C0074"/>
    <s v="Seraphina Wilde"/>
    <s v="Lauren King"/>
    <x v="4"/>
    <x v="41"/>
    <s v="Lincoln"/>
    <x v="3"/>
    <x v="2"/>
    <x v="2"/>
    <n v="29"/>
    <x v="12"/>
  </r>
  <r>
    <x v="584"/>
    <n v="70593"/>
    <x v="29"/>
    <x v="29"/>
    <s v="VitaGlow Brightening Serum 15ml"/>
    <x v="1"/>
    <n v="200"/>
    <n v="16.25"/>
    <n v="3250"/>
    <n v="6.2"/>
    <n v="1240"/>
    <n v="10.050000000000001"/>
    <n v="2010"/>
    <n v="0.61846153846153851"/>
    <s v="C0150"/>
    <s v="EmeraldHarbor Ventures"/>
    <s v="Emily Clarke"/>
    <x v="3"/>
    <x v="9"/>
    <s v="Greenville"/>
    <x v="2"/>
    <x v="2"/>
    <x v="2"/>
    <n v="29"/>
    <x v="12"/>
  </r>
  <r>
    <x v="584"/>
    <n v="70594"/>
    <x v="33"/>
    <x v="33"/>
    <s v="GlowRevive Detox Clay Mask 100g"/>
    <x v="5"/>
    <n v="150"/>
    <n v="18.95"/>
    <n v="2842.5"/>
    <n v="8.1999999999999993"/>
    <n v="1230"/>
    <n v="10.75"/>
    <n v="1612.5"/>
    <n v="0.56728232189973615"/>
    <s v="C0050"/>
    <s v="SolarLuxe Incorporated"/>
    <s v="Joseph Simmons"/>
    <x v="4"/>
    <x v="28"/>
    <s v="Fargo"/>
    <x v="3"/>
    <x v="2"/>
    <x v="2"/>
    <n v="29"/>
    <x v="12"/>
  </r>
  <r>
    <x v="584"/>
    <n v="70595"/>
    <x v="62"/>
    <x v="62"/>
    <s v="AgelessAura Anti-Aging Moisturizer 30ml"/>
    <x v="0"/>
    <n v="250"/>
    <n v="9.7999999999999989"/>
    <n v="2449.9999999999995"/>
    <n v="4.7"/>
    <n v="1175"/>
    <n v="5.0999999999999988"/>
    <n v="1274.9999999999995"/>
    <n v="0.52040816326530603"/>
    <s v="C0023"/>
    <s v="Rosy Hue Beauty"/>
    <s v="Benjamin Ingram"/>
    <x v="0"/>
    <x v="22"/>
    <s v="Boise"/>
    <x v="0"/>
    <x v="2"/>
    <x v="2"/>
    <n v="29"/>
    <x v="12"/>
  </r>
  <r>
    <x v="584"/>
    <n v="70596"/>
    <x v="4"/>
    <x v="4"/>
    <s v="HydraBloom Hydrating Moisturizer 50ml"/>
    <x v="0"/>
    <n v="50"/>
    <n v="14.95"/>
    <n v="747.5"/>
    <n v="4.45"/>
    <n v="222.5"/>
    <n v="10.5"/>
    <n v="525"/>
    <n v="0.7023411371237458"/>
    <s v="C0111"/>
    <s v="CelestialHarmony Essentials"/>
    <s v="Matthew Walker"/>
    <x v="1"/>
    <x v="40"/>
    <s v="Memphis"/>
    <x v="2"/>
    <x v="2"/>
    <x v="2"/>
    <n v="29"/>
    <x v="12"/>
  </r>
  <r>
    <x v="584"/>
    <n v="70597"/>
    <x v="12"/>
    <x v="12"/>
    <s v="PorePurify Exfoliating Tonic 150ml"/>
    <x v="4"/>
    <n v="100"/>
    <n v="15.95"/>
    <n v="1595"/>
    <n v="5.2"/>
    <n v="520"/>
    <n v="10.75"/>
    <n v="1075"/>
    <n v="0.6739811912225705"/>
    <s v="C0007"/>
    <s v="Orion Sterling"/>
    <s v="Jessica Foster"/>
    <x v="2"/>
    <x v="20"/>
    <s v="Anchorage"/>
    <x v="0"/>
    <x v="2"/>
    <x v="2"/>
    <n v="29"/>
    <x v="12"/>
  </r>
  <r>
    <x v="584"/>
    <n v="70598"/>
    <x v="6"/>
    <x v="6"/>
    <s v="CrystalClear Hyaluronic Boost 15ml"/>
    <x v="1"/>
    <n v="200"/>
    <n v="14.75"/>
    <n v="2950"/>
    <n v="5.45"/>
    <n v="1090"/>
    <n v="9.3000000000000007"/>
    <n v="1860"/>
    <n v="0.63050847457627124"/>
    <s v="C0162"/>
    <s v="Malachai Hale"/>
    <s v="Olivia Harrison"/>
    <x v="3"/>
    <x v="14"/>
    <s v="Newport News"/>
    <x v="2"/>
    <x v="2"/>
    <x v="2"/>
    <n v="29"/>
    <x v="12"/>
  </r>
  <r>
    <x v="584"/>
    <n v="70599"/>
    <x v="33"/>
    <x v="33"/>
    <s v="GlowRevive Detox Clay Mask 100g"/>
    <x v="5"/>
    <n v="200"/>
    <n v="18.95"/>
    <n v="3790"/>
    <n v="8.1999999999999993"/>
    <n v="1640"/>
    <n v="10.75"/>
    <n v="2150"/>
    <n v="0.56728232189973615"/>
    <s v="C0085"/>
    <s v="VelvetDusk Beauty"/>
    <s v="Samuel Moore"/>
    <x v="0"/>
    <x v="0"/>
    <s v="Taos"/>
    <x v="0"/>
    <x v="2"/>
    <x v="2"/>
    <n v="29"/>
    <x v="12"/>
  </r>
  <r>
    <x v="584"/>
    <n v="70600"/>
    <x v="45"/>
    <x v="45"/>
    <s v="CrystalClear Hyaluronic Boost 50ml"/>
    <x v="1"/>
    <n v="250"/>
    <n v="29.65"/>
    <n v="7412.5"/>
    <n v="10.75"/>
    <n v="2687.5"/>
    <n v="18.899999999999999"/>
    <n v="4725"/>
    <n v="0.63743676222596968"/>
    <s v="C0112"/>
    <s v="Zara Winters"/>
    <s v="Olivia Harrison"/>
    <x v="3"/>
    <x v="14"/>
    <s v="Norfolk"/>
    <x v="2"/>
    <x v="2"/>
    <x v="2"/>
    <n v="29"/>
    <x v="12"/>
  </r>
  <r>
    <x v="585"/>
    <n v="70601"/>
    <x v="23"/>
    <x v="23"/>
    <s v="RadiantGlow Gel Cleanser 50ml"/>
    <x v="2"/>
    <n v="150"/>
    <n v="4.7"/>
    <n v="705"/>
    <n v="2.2999999999999998"/>
    <n v="345"/>
    <n v="2.4000000000000004"/>
    <n v="360"/>
    <n v="0.51063829787234039"/>
    <s v="C0016"/>
    <s v="Griffin Maddox"/>
    <s v="Rachel Owens"/>
    <x v="4"/>
    <x v="16"/>
    <s v="Chicago"/>
    <x v="3"/>
    <x v="2"/>
    <x v="2"/>
    <n v="30"/>
    <x v="12"/>
  </r>
  <r>
    <x v="585"/>
    <n v="70602"/>
    <x v="0"/>
    <x v="0"/>
    <s v="HydraBloom Hydrating Moisturizer 100ml"/>
    <x v="0"/>
    <n v="200"/>
    <n v="24.85"/>
    <n v="4970"/>
    <n v="7.75"/>
    <n v="1550"/>
    <n v="17.100000000000001"/>
    <n v="3420"/>
    <n v="0.68812877263581484"/>
    <s v="C0196"/>
    <s v="Emilia Harper"/>
    <s v="Christopher Green"/>
    <x v="0"/>
    <x v="35"/>
    <s v="Provo"/>
    <x v="0"/>
    <x v="2"/>
    <x v="2"/>
    <n v="30"/>
    <x v="12"/>
  </r>
  <r>
    <x v="585"/>
    <n v="70603"/>
    <x v="8"/>
    <x v="8"/>
    <s v="CrystalClear Hyaluronic Boost 30ml"/>
    <x v="1"/>
    <n v="250"/>
    <n v="19.100000000000001"/>
    <n v="4775"/>
    <n v="6.6"/>
    <n v="1650"/>
    <n v="12.500000000000002"/>
    <n v="3125"/>
    <n v="0.65445026178010468"/>
    <s v="C0048"/>
    <s v="Octavia Hart"/>
    <s v="Victoria Reed"/>
    <x v="2"/>
    <x v="24"/>
    <s v="Seattle"/>
    <x v="0"/>
    <x v="2"/>
    <x v="2"/>
    <n v="30"/>
    <x v="12"/>
  </r>
  <r>
    <x v="585"/>
    <n v="70604"/>
    <x v="25"/>
    <x v="25"/>
    <s v="PureFoam Renewing Cleanser 100ml"/>
    <x v="2"/>
    <n v="250"/>
    <n v="12.45"/>
    <n v="3112.5"/>
    <n v="5.2"/>
    <n v="1300"/>
    <n v="7.2499999999999991"/>
    <n v="1812.5"/>
    <n v="0.58232931726907633"/>
    <s v="C0102"/>
    <s v="ZenithHaven Ventures"/>
    <s v="Samantha Mitchell"/>
    <x v="4"/>
    <x v="15"/>
    <s v="Lexington"/>
    <x v="2"/>
    <x v="2"/>
    <x v="2"/>
    <n v="30"/>
    <x v="12"/>
  </r>
  <r>
    <x v="585"/>
    <n v="70605"/>
    <x v="43"/>
    <x v="43"/>
    <s v="PureFoam Renewing Cleanser 50ml"/>
    <x v="2"/>
    <n v="150"/>
    <n v="7"/>
    <n v="1050"/>
    <n v="2.8"/>
    <n v="420"/>
    <n v="4.2"/>
    <n v="630"/>
    <n v="0.6"/>
    <s v="C0207"/>
    <s v="Aurora West"/>
    <s v="Nicholas Coleman"/>
    <x v="4"/>
    <x v="27"/>
    <s v="Detroit"/>
    <x v="3"/>
    <x v="2"/>
    <x v="2"/>
    <n v="30"/>
    <x v="12"/>
  </r>
  <r>
    <x v="585"/>
    <n v="70606"/>
    <x v="9"/>
    <x v="9"/>
    <s v="SilkSkin Lightweight Moisture Veil 30ml"/>
    <x v="0"/>
    <n v="250"/>
    <n v="9.1000000000000014"/>
    <n v="2275.0000000000005"/>
    <n v="3.8"/>
    <n v="950"/>
    <n v="5.3000000000000016"/>
    <n v="1325.0000000000005"/>
    <n v="0.58241758241758246"/>
    <s v="C0037"/>
    <s v="PureWhisper Essentials"/>
    <s v="Lauren King"/>
    <x v="4"/>
    <x v="18"/>
    <s v="Des Moines"/>
    <x v="3"/>
    <x v="2"/>
    <x v="2"/>
    <n v="30"/>
    <x v="12"/>
  </r>
  <r>
    <x v="585"/>
    <n v="70607"/>
    <x v="37"/>
    <x v="37"/>
    <s v="SunGuard Shield SPF 50+ 100ml"/>
    <x v="3"/>
    <n v="100"/>
    <n v="24.75"/>
    <n v="2475"/>
    <n v="7.75"/>
    <n v="775"/>
    <n v="17"/>
    <n v="1700"/>
    <n v="0.68686868686868685"/>
    <s v="C0014"/>
    <s v="Stellar Dynamo Corp."/>
    <s v="Olivia Harrison"/>
    <x v="3"/>
    <x v="14"/>
    <s v="Richmond"/>
    <x v="2"/>
    <x v="2"/>
    <x v="2"/>
    <n v="30"/>
    <x v="12"/>
  </r>
  <r>
    <x v="585"/>
    <n v="70608"/>
    <x v="37"/>
    <x v="37"/>
    <s v="SunGuard Shield SPF 50+ 100ml"/>
    <x v="3"/>
    <n v="200"/>
    <n v="24.75"/>
    <n v="4950"/>
    <n v="7.75"/>
    <n v="1550"/>
    <n v="17"/>
    <n v="3400"/>
    <n v="0.68686868686868685"/>
    <s v="C0190"/>
    <s v="ZenithMist Incorporated"/>
    <s v="Jessica Foster"/>
    <x v="2"/>
    <x v="20"/>
    <s v="Wasilla"/>
    <x v="0"/>
    <x v="2"/>
    <x v="2"/>
    <n v="30"/>
    <x v="12"/>
  </r>
  <r>
    <x v="585"/>
    <n v="70609"/>
    <x v="37"/>
    <x v="37"/>
    <s v="SunGuard Shield SPF 50+ 100ml"/>
    <x v="3"/>
    <n v="200"/>
    <n v="24.75"/>
    <n v="4950"/>
    <n v="7.75"/>
    <n v="1550"/>
    <n v="17"/>
    <n v="3400"/>
    <n v="0.68686868686868685"/>
    <s v="C0064"/>
    <s v="DiamondElegance Beauty"/>
    <s v="Jessica Foster"/>
    <x v="2"/>
    <x v="20"/>
    <s v="Kodiak"/>
    <x v="0"/>
    <x v="2"/>
    <x v="2"/>
    <n v="30"/>
    <x v="12"/>
  </r>
  <r>
    <x v="586"/>
    <n v="70610"/>
    <x v="8"/>
    <x v="8"/>
    <s v="CrystalClear Hyaluronic Boost 30ml"/>
    <x v="1"/>
    <n v="250"/>
    <n v="19.100000000000001"/>
    <n v="4775"/>
    <n v="6.6"/>
    <n v="1650"/>
    <n v="12.500000000000002"/>
    <n v="3125"/>
    <n v="0.65445026178010468"/>
    <s v="C0157"/>
    <s v="EtherealElegance Beauty"/>
    <s v="Olivia Harrison"/>
    <x v="3"/>
    <x v="7"/>
    <s v="Bowie"/>
    <x v="2"/>
    <x v="2"/>
    <x v="2"/>
    <n v="31"/>
    <x v="12"/>
  </r>
  <r>
    <x v="586"/>
    <n v="70611"/>
    <x v="11"/>
    <x v="11"/>
    <s v="ClearSkies UV Defense SPF 30 100ml"/>
    <x v="3"/>
    <n v="100"/>
    <n v="32.549999999999997"/>
    <n v="3254.9999999999995"/>
    <n v="11.25"/>
    <n v="1125"/>
    <n v="21.299999999999997"/>
    <n v="2129.9999999999995"/>
    <n v="0.65437788018433174"/>
    <s v="C0003"/>
    <s v="Rosy Flair Beauty"/>
    <s v="Elizabeth Young"/>
    <x v="2"/>
    <x v="13"/>
    <s v="Los Angeles"/>
    <x v="0"/>
    <x v="2"/>
    <x v="2"/>
    <n v="31"/>
    <x v="12"/>
  </r>
  <r>
    <x v="586"/>
    <n v="70612"/>
    <x v="0"/>
    <x v="0"/>
    <s v="HydraBloom Hydrating Moisturizer 100ml"/>
    <x v="0"/>
    <n v="200"/>
    <n v="24.85"/>
    <n v="4970"/>
    <n v="7.75"/>
    <n v="1550"/>
    <n v="17.100000000000001"/>
    <n v="3420"/>
    <n v="0.68812877263581484"/>
    <s v="C0129"/>
    <s v="CrystalCraft Corp."/>
    <s v="James Edwards"/>
    <x v="3"/>
    <x v="43"/>
    <s v="Pittsburgh"/>
    <x v="1"/>
    <x v="2"/>
    <x v="2"/>
    <n v="31"/>
    <x v="12"/>
  </r>
  <r>
    <x v="586"/>
    <n v="70613"/>
    <x v="3"/>
    <x v="3"/>
    <s v="RadiantGlow Gel Cleanser 200ml"/>
    <x v="2"/>
    <n v="100"/>
    <n v="20.350000000000001"/>
    <n v="2035.0000000000002"/>
    <n v="7.75"/>
    <n v="775"/>
    <n v="12.600000000000001"/>
    <n v="1260.0000000000002"/>
    <n v="0.61916461916461918"/>
    <s v="C0099"/>
    <s v="SolarCrest Corp."/>
    <s v="James Edwards"/>
    <x v="3"/>
    <x v="43"/>
    <s v="Harrisburg"/>
    <x v="1"/>
    <x v="2"/>
    <x v="2"/>
    <n v="31"/>
    <x v="12"/>
  </r>
  <r>
    <x v="586"/>
    <n v="70614"/>
    <x v="14"/>
    <x v="14"/>
    <s v="DewDrop Hydration Sheet Mask"/>
    <x v="5"/>
    <n v="300"/>
    <n v="17.350000000000001"/>
    <n v="5205"/>
    <n v="7.45"/>
    <n v="2235"/>
    <n v="9.9000000000000021"/>
    <n v="2970"/>
    <n v="0.57060518731988474"/>
    <s v="C0045"/>
    <s v="AuroraBlossom Essentials"/>
    <s v="Ashley Turner"/>
    <x v="2"/>
    <x v="13"/>
    <s v="Fresno"/>
    <x v="0"/>
    <x v="2"/>
    <x v="2"/>
    <n v="31"/>
    <x v="12"/>
  </r>
  <r>
    <x v="586"/>
    <n v="70615"/>
    <x v="1"/>
    <x v="1"/>
    <s v="VitaGlow Brightening Serum 30ml"/>
    <x v="1"/>
    <n v="150"/>
    <n v="22.1"/>
    <n v="3315"/>
    <n v="7.6"/>
    <n v="1140"/>
    <n v="14.500000000000002"/>
    <n v="2175"/>
    <n v="0.65610859728506787"/>
    <s v="C0087"/>
    <s v="QuantumRise Corp."/>
    <s v="Daniel Nelson"/>
    <x v="0"/>
    <x v="30"/>
    <s v="Colorado Springs"/>
    <x v="0"/>
    <x v="2"/>
    <x v="2"/>
    <n v="31"/>
    <x v="12"/>
  </r>
  <r>
    <x v="586"/>
    <n v="70616"/>
    <x v="11"/>
    <x v="11"/>
    <s v="ClearSkies UV Defense SPF 30 100ml"/>
    <x v="3"/>
    <n v="50"/>
    <n v="32.549999999999997"/>
    <n v="1627.4999999999998"/>
    <n v="11.25"/>
    <n v="562.5"/>
    <n v="21.299999999999997"/>
    <n v="1064.9999999999998"/>
    <n v="0.65437788018433174"/>
    <s v="C0200"/>
    <s v="Griffin Hayes"/>
    <s v="Emily Clarke"/>
    <x v="3"/>
    <x v="29"/>
    <s v="Raleigh"/>
    <x v="2"/>
    <x v="2"/>
    <x v="2"/>
    <n v="31"/>
    <x v="12"/>
  </r>
  <r>
    <x v="586"/>
    <n v="70617"/>
    <x v="25"/>
    <x v="25"/>
    <s v="PureFoam Renewing Cleanser 100ml"/>
    <x v="2"/>
    <n v="100"/>
    <n v="12.45"/>
    <n v="1245"/>
    <n v="5.2"/>
    <n v="520"/>
    <n v="7.2499999999999991"/>
    <n v="725"/>
    <n v="0.58232931726907633"/>
    <s v="C0052"/>
    <s v="OceanQuest Enterprises"/>
    <s v="Emily Clarke"/>
    <x v="3"/>
    <x v="9"/>
    <s v="Charleston"/>
    <x v="2"/>
    <x v="2"/>
    <x v="2"/>
    <n v="31"/>
    <x v="12"/>
  </r>
  <r>
    <x v="587"/>
    <n v="70618"/>
    <x v="0"/>
    <x v="0"/>
    <s v="HydraBloom Hydrating Moisturizer 100ml"/>
    <x v="0"/>
    <n v="250"/>
    <n v="24.85"/>
    <n v="6212.5"/>
    <n v="7.75"/>
    <n v="1937.5"/>
    <n v="17.100000000000001"/>
    <n v="4275"/>
    <n v="0.68812877263581484"/>
    <s v="C0174"/>
    <s v="QuantumQuest Solutions"/>
    <s v="Victoria Reed"/>
    <x v="2"/>
    <x v="24"/>
    <s v="Spokane"/>
    <x v="0"/>
    <x v="2"/>
    <x v="3"/>
    <n v="1"/>
    <x v="12"/>
  </r>
  <r>
    <x v="587"/>
    <n v="70619"/>
    <x v="29"/>
    <x v="29"/>
    <s v="VitaGlow Brightening Serum 15ml"/>
    <x v="1"/>
    <n v="50"/>
    <n v="16.25"/>
    <n v="812.5"/>
    <n v="6.2"/>
    <n v="310"/>
    <n v="10.050000000000001"/>
    <n v="502.5"/>
    <n v="0.61846153846153851"/>
    <s v="C0093"/>
    <s v="BlossomFlair Skincare"/>
    <s v="Daniel Nelson"/>
    <x v="0"/>
    <x v="3"/>
    <s v="Rock Springs"/>
    <x v="0"/>
    <x v="2"/>
    <x v="3"/>
    <n v="1"/>
    <x v="12"/>
  </r>
  <r>
    <x v="587"/>
    <n v="70620"/>
    <x v="4"/>
    <x v="4"/>
    <s v="HydraBloom Hydrating Moisturizer 50ml"/>
    <x v="0"/>
    <n v="50"/>
    <n v="14.95"/>
    <n v="747.5"/>
    <n v="4.45"/>
    <n v="222.5"/>
    <n v="10.5"/>
    <n v="525"/>
    <n v="0.7023411371237458"/>
    <s v="C0014"/>
    <s v="Stellar Dynamo Corp."/>
    <s v="Olivia Harrison"/>
    <x v="3"/>
    <x v="14"/>
    <s v="Richmond"/>
    <x v="2"/>
    <x v="2"/>
    <x v="3"/>
    <n v="1"/>
    <x v="12"/>
  </r>
  <r>
    <x v="587"/>
    <n v="70621"/>
    <x v="43"/>
    <x v="43"/>
    <s v="PureFoam Renewing Cleanser 50ml"/>
    <x v="2"/>
    <n v="250"/>
    <n v="7"/>
    <n v="1750"/>
    <n v="2.8"/>
    <n v="700"/>
    <n v="4.2"/>
    <n v="1050"/>
    <n v="0.6"/>
    <s v="C0071"/>
    <s v="Cressida Steele"/>
    <s v="Matthew Walker"/>
    <x v="1"/>
    <x v="40"/>
    <s v="Nashville"/>
    <x v="2"/>
    <x v="2"/>
    <x v="3"/>
    <n v="1"/>
    <x v="12"/>
  </r>
  <r>
    <x v="587"/>
    <n v="70622"/>
    <x v="2"/>
    <x v="2"/>
    <s v="TimelessElixir Anti-Wrinkle Serum 30m"/>
    <x v="1"/>
    <n v="250"/>
    <n v="25.3"/>
    <n v="6325"/>
    <n v="9.4"/>
    <n v="2350"/>
    <n v="15.9"/>
    <n v="3975"/>
    <n v="0.62845849802371545"/>
    <s v="C0190"/>
    <s v="ZenithMist Incorporated"/>
    <s v="Jessica Foster"/>
    <x v="2"/>
    <x v="20"/>
    <s v="Wasilla"/>
    <x v="0"/>
    <x v="2"/>
    <x v="3"/>
    <n v="1"/>
    <x v="12"/>
  </r>
  <r>
    <x v="587"/>
    <n v="70623"/>
    <x v="30"/>
    <x v="30"/>
    <s v="PurePurge Micellar Cleansing Water 200ml"/>
    <x v="6"/>
    <n v="200"/>
    <n v="18.45"/>
    <n v="3690"/>
    <n v="7.75"/>
    <n v="1550"/>
    <n v="10.7"/>
    <n v="2140"/>
    <n v="0.57994579945799463"/>
    <s v="C0208"/>
    <s v="EtherealAura Creations"/>
    <s v="Michael Evans"/>
    <x v="1"/>
    <x v="10"/>
    <s v="Houston"/>
    <x v="2"/>
    <x v="2"/>
    <x v="3"/>
    <n v="1"/>
    <x v="12"/>
  </r>
  <r>
    <x v="587"/>
    <n v="70624"/>
    <x v="40"/>
    <x v="40"/>
    <s v="CalmBliss Soothing Toner 150ml"/>
    <x v="4"/>
    <n v="50"/>
    <n v="19.25"/>
    <n v="962.5"/>
    <n v="6.55"/>
    <n v="327.5"/>
    <n v="12.7"/>
    <n v="635"/>
    <n v="0.65974025974025974"/>
    <s v="C0057"/>
    <s v="Phineas Dawson"/>
    <s v="Nicholas Coleman"/>
    <x v="4"/>
    <x v="34"/>
    <s v="Indianapolis"/>
    <x v="3"/>
    <x v="2"/>
    <x v="3"/>
    <n v="1"/>
    <x v="12"/>
  </r>
  <r>
    <x v="587"/>
    <n v="70625"/>
    <x v="39"/>
    <x v="39"/>
    <s v="SunGuard Shield SPF 50+ 50ml"/>
    <x v="3"/>
    <n v="200"/>
    <n v="14.45"/>
    <n v="2890"/>
    <n v="4.45"/>
    <n v="890"/>
    <n v="10"/>
    <n v="2000"/>
    <n v="0.69204152249134943"/>
    <s v="C0125"/>
    <s v="OpulentGlow Creations"/>
    <s v="Grace Allen"/>
    <x v="2"/>
    <x v="20"/>
    <s v="Valdez"/>
    <x v="0"/>
    <x v="2"/>
    <x v="3"/>
    <n v="1"/>
    <x v="12"/>
  </r>
  <r>
    <x v="588"/>
    <n v="70626"/>
    <x v="21"/>
    <x v="21"/>
    <s v="RadiantGlow Gel Cleanser 100ml"/>
    <x v="2"/>
    <n v="150"/>
    <n v="12.25"/>
    <n v="1837.5"/>
    <n v="4.45"/>
    <n v="667.5"/>
    <n v="7.8"/>
    <n v="1170"/>
    <n v="0.63673469387755099"/>
    <s v="C0032"/>
    <s v="AquaFusion Incorporated"/>
    <s v="Ashley Turner"/>
    <x v="2"/>
    <x v="13"/>
    <s v="San Jose"/>
    <x v="0"/>
    <x v="2"/>
    <x v="3"/>
    <n v="4"/>
    <x v="13"/>
  </r>
  <r>
    <x v="588"/>
    <n v="70627"/>
    <x v="37"/>
    <x v="37"/>
    <s v="SunGuard Shield SPF 50+ 100ml"/>
    <x v="3"/>
    <n v="500"/>
    <n v="24.75"/>
    <n v="12375"/>
    <n v="7.75"/>
    <n v="3875"/>
    <n v="17"/>
    <n v="8500"/>
    <n v="0.68686868686868685"/>
    <s v="C0163"/>
    <s v="SilverFlare Technologies"/>
    <s v="Rachel Owens"/>
    <x v="4"/>
    <x v="31"/>
    <s v="Green Bay"/>
    <x v="3"/>
    <x v="2"/>
    <x v="3"/>
    <n v="4"/>
    <x v="13"/>
  </r>
  <r>
    <x v="588"/>
    <n v="70628"/>
    <x v="11"/>
    <x v="11"/>
    <s v="ClearSkies UV Defense SPF 30 100ml"/>
    <x v="3"/>
    <n v="200"/>
    <n v="32.549999999999997"/>
    <n v="6509.9999999999991"/>
    <n v="11.25"/>
    <n v="2250"/>
    <n v="21.299999999999997"/>
    <n v="4259.9999999999991"/>
    <n v="0.65437788018433174"/>
    <s v="C0045"/>
    <s v="AuroraBlossom Essentials"/>
    <s v="Ashley Turner"/>
    <x v="2"/>
    <x v="13"/>
    <s v="Fresno"/>
    <x v="0"/>
    <x v="2"/>
    <x v="3"/>
    <n v="4"/>
    <x v="13"/>
  </r>
  <r>
    <x v="588"/>
    <n v="70629"/>
    <x v="15"/>
    <x v="15"/>
    <s v="VitaGlow Brightening Serum 50ml"/>
    <x v="1"/>
    <n v="300"/>
    <n v="31.45"/>
    <n v="9435"/>
    <n v="12"/>
    <n v="3600"/>
    <n v="19.45"/>
    <n v="5835"/>
    <n v="0.61844197138314783"/>
    <s v="C0178"/>
    <s v="InfinitiNova Creations"/>
    <s v="James Edwards"/>
    <x v="3"/>
    <x v="37"/>
    <s v="Jersey City"/>
    <x v="1"/>
    <x v="2"/>
    <x v="3"/>
    <n v="4"/>
    <x v="13"/>
  </r>
  <r>
    <x v="588"/>
    <n v="70630"/>
    <x v="37"/>
    <x v="37"/>
    <s v="SunGuard Shield SPF 50+ 100ml"/>
    <x v="3"/>
    <n v="50"/>
    <n v="24.75"/>
    <n v="1237.5"/>
    <n v="7.75"/>
    <n v="387.5"/>
    <n v="17"/>
    <n v="850"/>
    <n v="0.68686868686868685"/>
    <s v="C0106"/>
    <s v="StarryRadiance Cosmetix"/>
    <s v="Lauren King"/>
    <x v="4"/>
    <x v="18"/>
    <s v="Iowa City"/>
    <x v="3"/>
    <x v="2"/>
    <x v="3"/>
    <n v="4"/>
    <x v="13"/>
  </r>
  <r>
    <x v="588"/>
    <n v="70631"/>
    <x v="21"/>
    <x v="21"/>
    <s v="RadiantGlow Gel Cleanser 100ml"/>
    <x v="2"/>
    <n v="250"/>
    <n v="12.25"/>
    <n v="3062.5"/>
    <n v="4.45"/>
    <n v="1112.5"/>
    <n v="7.8"/>
    <n v="1950"/>
    <n v="0.63673469387755099"/>
    <s v="C0204"/>
    <s v="Atticus Hale"/>
    <s v="Jennifer Adams"/>
    <x v="1"/>
    <x v="10"/>
    <s v="Round Rock"/>
    <x v="2"/>
    <x v="2"/>
    <x v="3"/>
    <n v="4"/>
    <x v="13"/>
  </r>
  <r>
    <x v="588"/>
    <n v="70632"/>
    <x v="10"/>
    <x v="10"/>
    <s v="LuminousGlow Tinted Sunscreen 50ml"/>
    <x v="3"/>
    <n v="100"/>
    <n v="16.95"/>
    <n v="1695"/>
    <n v="5.2"/>
    <n v="520"/>
    <n v="11.75"/>
    <n v="1175"/>
    <n v="0.69321533923303835"/>
    <s v="C0077"/>
    <s v="EmeraldSphere Solutions"/>
    <s v="Grace Allen"/>
    <x v="2"/>
    <x v="20"/>
    <s v="Fairbanks"/>
    <x v="0"/>
    <x v="2"/>
    <x v="3"/>
    <n v="4"/>
    <x v="13"/>
  </r>
  <r>
    <x v="588"/>
    <n v="70633"/>
    <x v="20"/>
    <x v="20"/>
    <s v="VelvetSkin Renewing Scrub 100ml"/>
    <x v="7"/>
    <n v="50"/>
    <n v="20.849999999999998"/>
    <n v="1042.5"/>
    <n v="8.1999999999999993"/>
    <n v="410"/>
    <n v="12.649999999999999"/>
    <n v="632.5"/>
    <n v="0.60671462829736211"/>
    <s v="C0150"/>
    <s v="EmeraldHarbor Ventures"/>
    <s v="Emily Clarke"/>
    <x v="3"/>
    <x v="9"/>
    <s v="Greenville"/>
    <x v="2"/>
    <x v="2"/>
    <x v="3"/>
    <n v="4"/>
    <x v="13"/>
  </r>
  <r>
    <x v="588"/>
    <n v="70634"/>
    <x v="11"/>
    <x v="11"/>
    <s v="ClearSkies UV Defense SPF 30 100ml"/>
    <x v="3"/>
    <n v="50"/>
    <n v="32.549999999999997"/>
    <n v="1627.4999999999998"/>
    <n v="11.25"/>
    <n v="562.5"/>
    <n v="21.299999999999997"/>
    <n v="1064.9999999999998"/>
    <n v="0.65437788018433174"/>
    <s v="C0035"/>
    <s v="CrystalMist Skincare"/>
    <s v="Daniel Nelson"/>
    <x v="0"/>
    <x v="30"/>
    <s v="Denver"/>
    <x v="0"/>
    <x v="2"/>
    <x v="3"/>
    <n v="4"/>
    <x v="13"/>
  </r>
  <r>
    <x v="588"/>
    <n v="70635"/>
    <x v="11"/>
    <x v="11"/>
    <s v="ClearSkies UV Defense SPF 30 100ml"/>
    <x v="3"/>
    <n v="200"/>
    <n v="32.549999999999997"/>
    <n v="6509.9999999999991"/>
    <n v="11.25"/>
    <n v="2250"/>
    <n v="21.299999999999997"/>
    <n v="4259.9999999999991"/>
    <n v="0.65437788018433174"/>
    <s v="C0199"/>
    <s v="Elara Monroe"/>
    <s v="Benjamin Ingram"/>
    <x v="0"/>
    <x v="38"/>
    <s v="Missoula"/>
    <x v="0"/>
    <x v="2"/>
    <x v="3"/>
    <n v="4"/>
    <x v="13"/>
  </r>
  <r>
    <x v="589"/>
    <n v="70636"/>
    <x v="38"/>
    <x v="38"/>
    <s v="CrystalGlow Gentle Exfoliator 100ml"/>
    <x v="7"/>
    <n v="150"/>
    <n v="19.95"/>
    <n v="2992.5"/>
    <n v="7.45"/>
    <n v="1117.5"/>
    <n v="12.5"/>
    <n v="1875"/>
    <n v="0.62656641604010022"/>
    <s v="C0086"/>
    <s v="SparklingNova Corp."/>
    <s v="Jennifer Adams"/>
    <x v="1"/>
    <x v="10"/>
    <s v="Amarillo"/>
    <x v="2"/>
    <x v="2"/>
    <x v="3"/>
    <n v="5"/>
    <x v="13"/>
  </r>
  <r>
    <x v="589"/>
    <n v="70637"/>
    <x v="43"/>
    <x v="43"/>
    <s v="PureFoam Renewing Cleanser 50ml"/>
    <x v="2"/>
    <n v="50"/>
    <n v="7"/>
    <n v="350"/>
    <n v="2.8"/>
    <n v="140"/>
    <n v="4.2"/>
    <n v="210"/>
    <n v="0.6"/>
    <s v="C0011"/>
    <s v="Celestial Silk Luxe Skincare"/>
    <s v="Joseph Simmons"/>
    <x v="4"/>
    <x v="19"/>
    <s v="Minneapolis"/>
    <x v="3"/>
    <x v="2"/>
    <x v="3"/>
    <n v="5"/>
    <x v="13"/>
  </r>
  <r>
    <x v="589"/>
    <n v="70638"/>
    <x v="0"/>
    <x v="0"/>
    <s v="HydraBloom Hydrating Moisturizer 100ml"/>
    <x v="0"/>
    <n v="250"/>
    <n v="24.85"/>
    <n v="6212.5"/>
    <n v="7.75"/>
    <n v="1937.5"/>
    <n v="17.100000000000001"/>
    <n v="4275"/>
    <n v="0.68812877263581484"/>
    <s v="C0141"/>
    <s v="FusionQuest Incorporated"/>
    <s v="William Jenkins"/>
    <x v="3"/>
    <x v="6"/>
    <s v="St. Petersburg"/>
    <x v="2"/>
    <x v="2"/>
    <x v="3"/>
    <n v="5"/>
    <x v="13"/>
  </r>
  <r>
    <x v="589"/>
    <n v="70639"/>
    <x v="0"/>
    <x v="0"/>
    <s v="HydraBloom Hydrating Moisturizer 100ml"/>
    <x v="0"/>
    <n v="200"/>
    <n v="24.85"/>
    <n v="4970"/>
    <n v="7.75"/>
    <n v="1550"/>
    <n v="17.100000000000001"/>
    <n v="3420"/>
    <n v="0.68812877263581484"/>
    <s v="C0079"/>
    <s v="FusionDynamo Group"/>
    <s v="Rachel Owens"/>
    <x v="4"/>
    <x v="16"/>
    <s v="Peoria"/>
    <x v="3"/>
    <x v="2"/>
    <x v="3"/>
    <n v="5"/>
    <x v="13"/>
  </r>
  <r>
    <x v="589"/>
    <n v="70640"/>
    <x v="2"/>
    <x v="2"/>
    <s v="TimelessElixir Anti-Wrinkle Serum 30m"/>
    <x v="1"/>
    <n v="100"/>
    <n v="25.3"/>
    <n v="2530"/>
    <n v="9.4"/>
    <n v="940"/>
    <n v="15.9"/>
    <n v="1590"/>
    <n v="0.62845849802371545"/>
    <s v="C0216"/>
    <s v="ZenithPulse Solutions"/>
    <s v="Grace Allen"/>
    <x v="2"/>
    <x v="20"/>
    <s v="Fairbanks"/>
    <x v="0"/>
    <x v="2"/>
    <x v="3"/>
    <n v="5"/>
    <x v="13"/>
  </r>
  <r>
    <x v="589"/>
    <n v="70641"/>
    <x v="40"/>
    <x v="40"/>
    <s v="CalmBliss Soothing Toner 150ml"/>
    <x v="4"/>
    <n v="100"/>
    <n v="19.25"/>
    <n v="1925"/>
    <n v="6.55"/>
    <n v="655"/>
    <n v="12.7"/>
    <n v="1270"/>
    <n v="0.65974025974025974"/>
    <s v="C0055"/>
    <s v="TimelessAura Luxe Skincare"/>
    <s v="Samantha Mitchell"/>
    <x v="4"/>
    <x v="32"/>
    <s v="Charleston"/>
    <x v="2"/>
    <x v="2"/>
    <x v="3"/>
    <n v="5"/>
    <x v="13"/>
  </r>
  <r>
    <x v="589"/>
    <n v="70642"/>
    <x v="4"/>
    <x v="4"/>
    <s v="HydraBloom Hydrating Moisturizer 50ml"/>
    <x v="0"/>
    <n v="50"/>
    <n v="14.95"/>
    <n v="747.5"/>
    <n v="4.45"/>
    <n v="222.5"/>
    <n v="10.5"/>
    <n v="525"/>
    <n v="0.7023411371237458"/>
    <s v="C0102"/>
    <s v="ZenithHaven Ventures"/>
    <s v="Samantha Mitchell"/>
    <x v="4"/>
    <x v="15"/>
    <s v="Lexington"/>
    <x v="2"/>
    <x v="2"/>
    <x v="3"/>
    <n v="5"/>
    <x v="13"/>
  </r>
  <r>
    <x v="589"/>
    <n v="70643"/>
    <x v="11"/>
    <x v="11"/>
    <s v="ClearSkies UV Defense SPF 30 100ml"/>
    <x v="3"/>
    <n v="100"/>
    <n v="32.549999999999997"/>
    <n v="3254.9999999999995"/>
    <n v="11.25"/>
    <n v="1125"/>
    <n v="21.299999999999997"/>
    <n v="2129.9999999999995"/>
    <n v="0.65437788018433174"/>
    <s v="C0043"/>
    <s v="LuminousHue Cosmetix"/>
    <s v="Mia Hughes"/>
    <x v="2"/>
    <x v="13"/>
    <s v="Sacramento"/>
    <x v="0"/>
    <x v="2"/>
    <x v="3"/>
    <n v="5"/>
    <x v="13"/>
  </r>
  <r>
    <x v="589"/>
    <n v="70644"/>
    <x v="40"/>
    <x v="40"/>
    <s v="CalmBliss Soothing Toner 150ml"/>
    <x v="4"/>
    <n v="200"/>
    <n v="19.25"/>
    <n v="3850"/>
    <n v="6.55"/>
    <n v="1310"/>
    <n v="12.7"/>
    <n v="2540"/>
    <n v="0.65974025974025974"/>
    <s v="C0118"/>
    <s v="Rowan Hale"/>
    <s v="Nicholas Coleman"/>
    <x v="4"/>
    <x v="34"/>
    <s v="Fort Wayne"/>
    <x v="3"/>
    <x v="2"/>
    <x v="3"/>
    <n v="5"/>
    <x v="13"/>
  </r>
  <r>
    <x v="590"/>
    <n v="70645"/>
    <x v="16"/>
    <x v="16"/>
    <s v="FreshWipe Cleansing Towelettes  80s"/>
    <x v="6"/>
    <n v="50"/>
    <n v="14.55"/>
    <n v="727.5"/>
    <n v="6.55"/>
    <n v="327.5"/>
    <n v="8"/>
    <n v="400"/>
    <n v="0.54982817869415812"/>
    <s v="C0020"/>
    <s v="Lyric Davenport"/>
    <s v="Elizabeth Young"/>
    <x v="2"/>
    <x v="13"/>
    <s v="San Diego"/>
    <x v="0"/>
    <x v="2"/>
    <x v="3"/>
    <n v="6"/>
    <x v="13"/>
  </r>
  <r>
    <x v="590"/>
    <n v="70646"/>
    <x v="59"/>
    <x v="59"/>
    <s v="PorePurify Exfoliating Tonic 200ml"/>
    <x v="4"/>
    <n v="50"/>
    <n v="21"/>
    <n v="1050"/>
    <n v="7.6"/>
    <n v="380"/>
    <n v="13.4"/>
    <n v="670"/>
    <n v="0.63809523809523805"/>
    <s v="C0087"/>
    <s v="QuantumRise Corp."/>
    <s v="Daniel Nelson"/>
    <x v="0"/>
    <x v="30"/>
    <s v="Colorado Springs"/>
    <x v="0"/>
    <x v="2"/>
    <x v="3"/>
    <n v="6"/>
    <x v="13"/>
  </r>
  <r>
    <x v="590"/>
    <n v="70647"/>
    <x v="1"/>
    <x v="1"/>
    <s v="VitaGlow Brightening Serum 30ml"/>
    <x v="1"/>
    <n v="100"/>
    <n v="22.1"/>
    <n v="2210"/>
    <n v="7.6"/>
    <n v="760"/>
    <n v="14.500000000000002"/>
    <n v="1450"/>
    <n v="0.65610859728506787"/>
    <s v="C0187"/>
    <s v="VelvetBloom Luxe Skincare"/>
    <s v="Jennifer Adams"/>
    <x v="1"/>
    <x v="10"/>
    <s v="Garland"/>
    <x v="2"/>
    <x v="2"/>
    <x v="3"/>
    <n v="6"/>
    <x v="13"/>
  </r>
  <r>
    <x v="590"/>
    <n v="70648"/>
    <x v="1"/>
    <x v="1"/>
    <s v="VitaGlow Brightening Serum 30ml"/>
    <x v="1"/>
    <n v="150"/>
    <n v="22.1"/>
    <n v="3315"/>
    <n v="7.6"/>
    <n v="1140"/>
    <n v="14.500000000000002"/>
    <n v="2175"/>
    <n v="0.65610859728506787"/>
    <s v="C0062"/>
    <s v="Nikolai Hayes"/>
    <s v="Benjamin Ingram"/>
    <x v="0"/>
    <x v="38"/>
    <s v="Billings"/>
    <x v="0"/>
    <x v="2"/>
    <x v="3"/>
    <n v="6"/>
    <x v="13"/>
  </r>
  <r>
    <x v="590"/>
    <n v="70649"/>
    <x v="38"/>
    <x v="38"/>
    <s v="CrystalGlow Gentle Exfoliator 100ml"/>
    <x v="7"/>
    <n v="150"/>
    <n v="19.95"/>
    <n v="2992.5"/>
    <n v="7.45"/>
    <n v="1117.5"/>
    <n v="12.5"/>
    <n v="1875"/>
    <n v="0.62656641604010022"/>
    <s v="C0149"/>
    <s v="QuantumSphere Corp."/>
    <s v="Nicholas Coleman"/>
    <x v="4"/>
    <x v="34"/>
    <s v="South Bend"/>
    <x v="3"/>
    <x v="2"/>
    <x v="3"/>
    <n v="6"/>
    <x v="13"/>
  </r>
  <r>
    <x v="590"/>
    <n v="70650"/>
    <x v="6"/>
    <x v="6"/>
    <s v="CrystalClear Hyaluronic Boost 15ml"/>
    <x v="1"/>
    <n v="50"/>
    <n v="14.75"/>
    <n v="737.5"/>
    <n v="5.45"/>
    <n v="272.5"/>
    <n v="9.3000000000000007"/>
    <n v="465"/>
    <n v="0.63050847457627124"/>
    <s v="C0001"/>
    <s v="Belle Glow Cosmetics"/>
    <s v="Elizabeth Young"/>
    <x v="2"/>
    <x v="13"/>
    <s v="Los Angeles"/>
    <x v="0"/>
    <x v="2"/>
    <x v="3"/>
    <n v="6"/>
    <x v="13"/>
  </r>
  <r>
    <x v="590"/>
    <n v="70651"/>
    <x v="38"/>
    <x v="38"/>
    <s v="CrystalGlow Gentle Exfoliator 100ml"/>
    <x v="7"/>
    <n v="50"/>
    <n v="19.95"/>
    <n v="997.5"/>
    <n v="7.45"/>
    <n v="372.5"/>
    <n v="12.5"/>
    <n v="625"/>
    <n v="0.62656641604010022"/>
    <s v="C0053"/>
    <s v="QuantumPulse Systems"/>
    <s v="Samantha Mitchell"/>
    <x v="4"/>
    <x v="17"/>
    <s v="Cleveland"/>
    <x v="3"/>
    <x v="2"/>
    <x v="3"/>
    <n v="6"/>
    <x v="13"/>
  </r>
  <r>
    <x v="590"/>
    <n v="70652"/>
    <x v="10"/>
    <x v="10"/>
    <s v="LuminousGlow Tinted Sunscreen 50ml"/>
    <x v="3"/>
    <n v="50"/>
    <n v="16.95"/>
    <n v="847.5"/>
    <n v="5.2"/>
    <n v="260"/>
    <n v="11.75"/>
    <n v="587.5"/>
    <n v="0.69321533923303835"/>
    <s v="C0207"/>
    <s v="Aurora West"/>
    <s v="Nicholas Coleman"/>
    <x v="4"/>
    <x v="27"/>
    <s v="Detroit"/>
    <x v="3"/>
    <x v="2"/>
    <x v="3"/>
    <n v="6"/>
    <x v="13"/>
  </r>
  <r>
    <x v="590"/>
    <n v="70653"/>
    <x v="21"/>
    <x v="21"/>
    <s v="RadiantGlow Gel Cleanser 100ml"/>
    <x v="2"/>
    <n v="200"/>
    <n v="12.25"/>
    <n v="2450"/>
    <n v="4.45"/>
    <n v="890"/>
    <n v="7.8"/>
    <n v="1560"/>
    <n v="0.63673469387755099"/>
    <s v="C0091"/>
    <s v="NovaWave Enterprises"/>
    <s v="Jennifer Adams"/>
    <x v="1"/>
    <x v="10"/>
    <s v="Lubbock"/>
    <x v="2"/>
    <x v="2"/>
    <x v="3"/>
    <n v="6"/>
    <x v="13"/>
  </r>
  <r>
    <x v="590"/>
    <n v="70654"/>
    <x v="14"/>
    <x v="14"/>
    <s v="DewDrop Hydration Sheet Mask"/>
    <x v="5"/>
    <n v="100"/>
    <n v="17.350000000000001"/>
    <n v="1735.0000000000002"/>
    <n v="7.45"/>
    <n v="745"/>
    <n v="9.9000000000000021"/>
    <n v="990.00000000000023"/>
    <n v="0.57060518731988474"/>
    <s v="C0022"/>
    <s v="Pinnacle Sphere Corp."/>
    <s v="Victoria Reed"/>
    <x v="2"/>
    <x v="4"/>
    <s v="Portland"/>
    <x v="0"/>
    <x v="2"/>
    <x v="3"/>
    <n v="6"/>
    <x v="13"/>
  </r>
  <r>
    <x v="590"/>
    <n v="70655"/>
    <x v="4"/>
    <x v="4"/>
    <s v="HydraBloom Hydrating Moisturizer 50ml"/>
    <x v="0"/>
    <n v="150"/>
    <n v="14.95"/>
    <n v="2242.5"/>
    <n v="4.45"/>
    <n v="667.5"/>
    <n v="10.5"/>
    <n v="1575"/>
    <n v="0.7023411371237458"/>
    <s v="C0121"/>
    <s v="HorizonNova Corp."/>
    <s v="Michael Evans"/>
    <x v="1"/>
    <x v="10"/>
    <s v="Brownsville"/>
    <x v="2"/>
    <x v="2"/>
    <x v="3"/>
    <n v="6"/>
    <x v="13"/>
  </r>
  <r>
    <x v="591"/>
    <n v="70656"/>
    <x v="2"/>
    <x v="2"/>
    <s v="TimelessElixir Anti-Wrinkle Serum 30m"/>
    <x v="1"/>
    <n v="100"/>
    <n v="25.3"/>
    <n v="2530"/>
    <n v="9.4"/>
    <n v="940"/>
    <n v="15.9"/>
    <n v="1590"/>
    <n v="0.62845849802371545"/>
    <s v="C0180"/>
    <s v="CelestialGrace Creations"/>
    <s v="Benjamin Lawson"/>
    <x v="1"/>
    <x v="8"/>
    <s v="Springfield"/>
    <x v="3"/>
    <x v="2"/>
    <x v="3"/>
    <n v="7"/>
    <x v="13"/>
  </r>
  <r>
    <x v="591"/>
    <n v="70657"/>
    <x v="34"/>
    <x v="34"/>
    <s v="HydraBloom Hydrating Moisturizer 30ml"/>
    <x v="0"/>
    <n v="200"/>
    <n v="8.1"/>
    <n v="1620"/>
    <n v="3.3"/>
    <n v="660"/>
    <n v="4.8"/>
    <n v="960"/>
    <n v="0.59259259259259256"/>
    <s v="C0003"/>
    <s v="Rosy Flair Beauty"/>
    <s v="Elizabeth Young"/>
    <x v="2"/>
    <x v="13"/>
    <s v="Los Angeles"/>
    <x v="0"/>
    <x v="2"/>
    <x v="3"/>
    <n v="7"/>
    <x v="13"/>
  </r>
  <r>
    <x v="591"/>
    <n v="70658"/>
    <x v="37"/>
    <x v="37"/>
    <s v="SunGuard Shield SPF 50+ 100ml"/>
    <x v="3"/>
    <n v="300"/>
    <n v="24.75"/>
    <n v="7425"/>
    <n v="7.75"/>
    <n v="2325"/>
    <n v="17"/>
    <n v="5100"/>
    <n v="0.68686868686868685"/>
    <s v="C0065"/>
    <s v="CelestialGlow Essentials"/>
    <s v="Benjamin Lawson"/>
    <x v="1"/>
    <x v="25"/>
    <s v="Kansas City"/>
    <x v="3"/>
    <x v="2"/>
    <x v="3"/>
    <n v="7"/>
    <x v="13"/>
  </r>
  <r>
    <x v="591"/>
    <n v="70659"/>
    <x v="46"/>
    <x v="46"/>
    <s v="PorePurify Exfoliating Tonic 100ml"/>
    <x v="4"/>
    <n v="100"/>
    <n v="9.3000000000000007"/>
    <n v="930.00000000000011"/>
    <n v="3.8"/>
    <n v="380"/>
    <n v="5.5000000000000009"/>
    <n v="550.00000000000011"/>
    <n v="0.59139784946236562"/>
    <s v="C0132"/>
    <s v="OpalNectar Beauty"/>
    <s v="Mia Hughes"/>
    <x v="2"/>
    <x v="13"/>
    <s v="Santa Ana"/>
    <x v="0"/>
    <x v="2"/>
    <x v="3"/>
    <n v="7"/>
    <x v="13"/>
  </r>
  <r>
    <x v="591"/>
    <n v="70660"/>
    <x v="1"/>
    <x v="1"/>
    <s v="VitaGlow Brightening Serum 30ml"/>
    <x v="1"/>
    <n v="200"/>
    <n v="22.1"/>
    <n v="4420"/>
    <n v="7.6"/>
    <n v="1520"/>
    <n v="14.500000000000002"/>
    <n v="2900"/>
    <n v="0.65610859728506787"/>
    <s v="C0111"/>
    <s v="CelestialHarmony Essentials"/>
    <s v="Matthew Walker"/>
    <x v="1"/>
    <x v="40"/>
    <s v="Memphis"/>
    <x v="2"/>
    <x v="2"/>
    <x v="3"/>
    <n v="7"/>
    <x v="13"/>
  </r>
  <r>
    <x v="591"/>
    <n v="70661"/>
    <x v="21"/>
    <x v="21"/>
    <s v="RadiantGlow Gel Cleanser 100ml"/>
    <x v="2"/>
    <n v="100"/>
    <n v="12.25"/>
    <n v="1225"/>
    <n v="4.45"/>
    <n v="445"/>
    <n v="7.8"/>
    <n v="780"/>
    <n v="0.63673469387755099"/>
    <s v="C0013"/>
    <s v="Seraphina Sinclair"/>
    <s v="Jessica Foster"/>
    <x v="2"/>
    <x v="20"/>
    <s v="Wasilla"/>
    <x v="0"/>
    <x v="2"/>
    <x v="3"/>
    <n v="7"/>
    <x v="13"/>
  </r>
  <r>
    <x v="591"/>
    <n v="70662"/>
    <x v="37"/>
    <x v="37"/>
    <s v="SunGuard Shield SPF 50+ 100ml"/>
    <x v="3"/>
    <n v="100"/>
    <n v="24.75"/>
    <n v="2475"/>
    <n v="7.75"/>
    <n v="775"/>
    <n v="17"/>
    <n v="1700"/>
    <n v="0.68686868686868685"/>
    <s v="C0206"/>
    <s v="Dashiell Vaughn"/>
    <s v="Rachel Owens"/>
    <x v="4"/>
    <x v="31"/>
    <s v="Green Bay"/>
    <x v="3"/>
    <x v="2"/>
    <x v="3"/>
    <n v="7"/>
    <x v="13"/>
  </r>
  <r>
    <x v="591"/>
    <n v="70663"/>
    <x v="53"/>
    <x v="53"/>
    <s v="DreamSoothe Overnight Mask 100g"/>
    <x v="5"/>
    <n v="200"/>
    <n v="21.75"/>
    <n v="4350"/>
    <n v="9.5500000000000007"/>
    <n v="1910"/>
    <n v="12.2"/>
    <n v="2440"/>
    <n v="0.56091954022988511"/>
    <s v="C0075"/>
    <s v="Ignatius Flynn"/>
    <s v="Samuel Moore"/>
    <x v="0"/>
    <x v="1"/>
    <s v="Flagstaff"/>
    <x v="0"/>
    <x v="2"/>
    <x v="3"/>
    <n v="7"/>
    <x v="13"/>
  </r>
  <r>
    <x v="592"/>
    <n v="70664"/>
    <x v="4"/>
    <x v="4"/>
    <s v="HydraBloom Hydrating Moisturizer 50ml"/>
    <x v="0"/>
    <n v="150"/>
    <n v="14.95"/>
    <n v="2242.5"/>
    <n v="4.45"/>
    <n v="667.5"/>
    <n v="10.5"/>
    <n v="1575"/>
    <n v="0.7023411371237458"/>
    <s v="C0164"/>
    <s v="Isolde Cassidy"/>
    <s v="Andrew Parker"/>
    <x v="3"/>
    <x v="46"/>
    <s v="Portland"/>
    <x v="1"/>
    <x v="2"/>
    <x v="3"/>
    <n v="8"/>
    <x v="13"/>
  </r>
  <r>
    <x v="592"/>
    <n v="70665"/>
    <x v="48"/>
    <x v="48"/>
    <s v="CrystalGlow Gentle Exfoliator 150ml"/>
    <x v="7"/>
    <n v="100"/>
    <n v="24.75"/>
    <n v="2475"/>
    <n v="10.75"/>
    <n v="1075"/>
    <n v="14"/>
    <n v="1400"/>
    <n v="0.56565656565656564"/>
    <s v="C0027"/>
    <s v="PureHarbor Creations"/>
    <s v="Jennifer Adams"/>
    <x v="1"/>
    <x v="10"/>
    <s v="Austin"/>
    <x v="2"/>
    <x v="2"/>
    <x v="3"/>
    <n v="8"/>
    <x v="13"/>
  </r>
  <r>
    <x v="592"/>
    <n v="70666"/>
    <x v="45"/>
    <x v="45"/>
    <s v="CrystalClear Hyaluronic Boost 50ml"/>
    <x v="1"/>
    <n v="50"/>
    <n v="29.65"/>
    <n v="1482.5"/>
    <n v="10.75"/>
    <n v="537.5"/>
    <n v="18.899999999999999"/>
    <n v="945"/>
    <n v="0.63743676222596968"/>
    <s v="C0084"/>
    <s v="RadiantPetals Skincare"/>
    <s v="Joseph Simmons"/>
    <x v="4"/>
    <x v="28"/>
    <s v="Bismarck"/>
    <x v="3"/>
    <x v="2"/>
    <x v="3"/>
    <n v="8"/>
    <x v="13"/>
  </r>
  <r>
    <x v="592"/>
    <n v="70667"/>
    <x v="37"/>
    <x v="37"/>
    <s v="SunGuard Shield SPF 50+ 100ml"/>
    <x v="3"/>
    <n v="200"/>
    <n v="24.75"/>
    <n v="4950"/>
    <n v="7.75"/>
    <n v="1550"/>
    <n v="17"/>
    <n v="3400"/>
    <n v="0.68686868686868685"/>
    <s v="C0040"/>
    <s v="Atticus Quinn"/>
    <s v="Emily Clarke"/>
    <x v="3"/>
    <x v="29"/>
    <s v="Charlotte"/>
    <x v="2"/>
    <x v="2"/>
    <x v="3"/>
    <n v="8"/>
    <x v="13"/>
  </r>
  <r>
    <x v="592"/>
    <n v="70668"/>
    <x v="24"/>
    <x v="24"/>
    <s v="PureFoam Renewing Cleanser 200ml"/>
    <x v="2"/>
    <n v="250"/>
    <n v="22.55"/>
    <n v="5637.5"/>
    <n v="9"/>
    <n v="2250"/>
    <n v="13.55"/>
    <n v="3387.5"/>
    <n v="0.60088691796008864"/>
    <s v="C0213"/>
    <s v="Isla Winters"/>
    <s v="Jennifer Adams"/>
    <x v="1"/>
    <x v="10"/>
    <s v="Austin"/>
    <x v="2"/>
    <x v="2"/>
    <x v="3"/>
    <n v="8"/>
    <x v="13"/>
  </r>
  <r>
    <x v="592"/>
    <n v="70669"/>
    <x v="53"/>
    <x v="53"/>
    <s v="DreamSoothe Overnight Mask 100g"/>
    <x v="5"/>
    <n v="150"/>
    <n v="21.75"/>
    <n v="3262.5"/>
    <n v="9.5500000000000007"/>
    <n v="1432.5"/>
    <n v="12.2"/>
    <n v="1830"/>
    <n v="0.56091954022988511"/>
    <s v="C0019"/>
    <s v="Delilah Prescott"/>
    <s v="Benjamin Lawson"/>
    <x v="1"/>
    <x v="25"/>
    <s v="Kansas City"/>
    <x v="3"/>
    <x v="2"/>
    <x v="3"/>
    <n v="8"/>
    <x v="13"/>
  </r>
  <r>
    <x v="592"/>
    <n v="70670"/>
    <x v="2"/>
    <x v="2"/>
    <s v="TimelessElixir Anti-Wrinkle Serum 30m"/>
    <x v="1"/>
    <n v="200"/>
    <n v="25.3"/>
    <n v="5060"/>
    <n v="9.4"/>
    <n v="1880"/>
    <n v="15.9"/>
    <n v="3180"/>
    <n v="0.62845849802371545"/>
    <s v="C0098"/>
    <s v="Persephone Harper"/>
    <s v="Benjamin Lawson"/>
    <x v="1"/>
    <x v="8"/>
    <s v="Springfield"/>
    <x v="3"/>
    <x v="2"/>
    <x v="3"/>
    <n v="8"/>
    <x v="13"/>
  </r>
  <r>
    <x v="592"/>
    <n v="70671"/>
    <x v="39"/>
    <x v="39"/>
    <s v="SunGuard Shield SPF 50+ 50ml"/>
    <x v="3"/>
    <n v="200"/>
    <n v="14.45"/>
    <n v="2890"/>
    <n v="4.45"/>
    <n v="890"/>
    <n v="10"/>
    <n v="2000"/>
    <n v="0.69204152249134943"/>
    <s v="C0068"/>
    <s v="IvoryRadiance Cosmetix"/>
    <s v="Olivia Harrison"/>
    <x v="3"/>
    <x v="7"/>
    <s v="Annapolis"/>
    <x v="2"/>
    <x v="2"/>
    <x v="3"/>
    <n v="8"/>
    <x v="13"/>
  </r>
  <r>
    <x v="592"/>
    <n v="70672"/>
    <x v="10"/>
    <x v="10"/>
    <s v="LuminousGlow Tinted Sunscreen 50ml"/>
    <x v="3"/>
    <n v="450"/>
    <n v="16.95"/>
    <n v="7627.5"/>
    <n v="5.2"/>
    <n v="2340"/>
    <n v="11.75"/>
    <n v="5287.5"/>
    <n v="0.69321533923303835"/>
    <s v="C0194"/>
    <s v="InfinitiWave Ventures"/>
    <s v="Joseph Simmons"/>
    <x v="4"/>
    <x v="19"/>
    <s v="Duluth"/>
    <x v="3"/>
    <x v="2"/>
    <x v="3"/>
    <n v="8"/>
    <x v="13"/>
  </r>
  <r>
    <x v="592"/>
    <n v="70673"/>
    <x v="51"/>
    <x v="51"/>
    <s v="SunGuard Shield SPF 50+ 30ml"/>
    <x v="3"/>
    <n v="150"/>
    <n v="9.9"/>
    <n v="1485"/>
    <n v="3.3"/>
    <n v="495"/>
    <n v="6.6000000000000005"/>
    <n v="990"/>
    <n v="0.66666666666666663"/>
    <s v="C0115"/>
    <s v="BlossomWhisper Cosmetics"/>
    <s v="Andrew Parker"/>
    <x v="3"/>
    <x v="46"/>
    <s v="Portland"/>
    <x v="1"/>
    <x v="2"/>
    <x v="3"/>
    <n v="8"/>
    <x v="13"/>
  </r>
  <r>
    <x v="592"/>
    <n v="70674"/>
    <x v="21"/>
    <x v="21"/>
    <s v="RadiantGlow Gel Cleanser 100ml"/>
    <x v="2"/>
    <n v="100"/>
    <n v="12.25"/>
    <n v="1225"/>
    <n v="4.45"/>
    <n v="445"/>
    <n v="7.8"/>
    <n v="780"/>
    <n v="0.63673469387755099"/>
    <s v="C0087"/>
    <s v="QuantumRise Corp."/>
    <s v="Daniel Nelson"/>
    <x v="0"/>
    <x v="30"/>
    <s v="Colorado Springs"/>
    <x v="0"/>
    <x v="2"/>
    <x v="3"/>
    <n v="8"/>
    <x v="13"/>
  </r>
  <r>
    <x v="593"/>
    <n v="70675"/>
    <x v="8"/>
    <x v="8"/>
    <s v="CrystalClear Hyaluronic Boost 30ml"/>
    <x v="1"/>
    <n v="150"/>
    <n v="19.100000000000001"/>
    <n v="2865"/>
    <n v="6.6"/>
    <n v="990"/>
    <n v="12.500000000000002"/>
    <n v="1875"/>
    <n v="0.65445026178010468"/>
    <s v="C0030"/>
    <s v="BlossomRadiance Essentials"/>
    <s v="Michael Evans"/>
    <x v="1"/>
    <x v="10"/>
    <s v="San Antonio"/>
    <x v="2"/>
    <x v="2"/>
    <x v="3"/>
    <n v="11"/>
    <x v="14"/>
  </r>
  <r>
    <x v="593"/>
    <n v="70676"/>
    <x v="11"/>
    <x v="11"/>
    <s v="ClearSkies UV Defense SPF 30 100ml"/>
    <x v="3"/>
    <n v="500"/>
    <n v="32.549999999999997"/>
    <n v="16274.999999999998"/>
    <n v="11.25"/>
    <n v="5625"/>
    <n v="21.299999999999997"/>
    <n v="10649.999999999998"/>
    <n v="0.65437788018433174"/>
    <s v="C0139"/>
    <s v="Eloise Cassidy"/>
    <s v="Daniel Nelson"/>
    <x v="0"/>
    <x v="30"/>
    <s v="Aurora"/>
    <x v="0"/>
    <x v="2"/>
    <x v="3"/>
    <n v="11"/>
    <x v="14"/>
  </r>
  <r>
    <x v="593"/>
    <n v="70677"/>
    <x v="3"/>
    <x v="3"/>
    <s v="RadiantGlow Gel Cleanser 200ml"/>
    <x v="2"/>
    <n v="250"/>
    <n v="20.350000000000001"/>
    <n v="5087.5"/>
    <n v="7.75"/>
    <n v="1937.5"/>
    <n v="12.600000000000001"/>
    <n v="3150"/>
    <n v="0.61916461916461918"/>
    <s v="C0008"/>
    <s v="Serenity Sinclair"/>
    <s v="Ashley Turner"/>
    <x v="2"/>
    <x v="13"/>
    <s v="San Francisco"/>
    <x v="0"/>
    <x v="2"/>
    <x v="3"/>
    <n v="11"/>
    <x v="14"/>
  </r>
  <r>
    <x v="593"/>
    <n v="70678"/>
    <x v="0"/>
    <x v="0"/>
    <s v="HydraBloom Hydrating Moisturizer 100ml"/>
    <x v="0"/>
    <n v="250"/>
    <n v="24.85"/>
    <n v="6212.5"/>
    <n v="7.75"/>
    <n v="1937.5"/>
    <n v="17.100000000000001"/>
    <n v="4275"/>
    <n v="0.68812877263581484"/>
    <s v="C0210"/>
    <s v="Maxwell Blake"/>
    <s v="Andrew Parker"/>
    <x v="3"/>
    <x v="48"/>
    <s v="Manchester"/>
    <x v="1"/>
    <x v="2"/>
    <x v="3"/>
    <n v="11"/>
    <x v="14"/>
  </r>
  <r>
    <x v="593"/>
    <n v="70679"/>
    <x v="21"/>
    <x v="21"/>
    <s v="RadiantGlow Gel Cleanser 100ml"/>
    <x v="2"/>
    <n v="150"/>
    <n v="12.25"/>
    <n v="1837.5"/>
    <n v="4.45"/>
    <n v="667.5"/>
    <n v="7.8"/>
    <n v="1170"/>
    <n v="0.63673469387755099"/>
    <s v="C0059"/>
    <s v="Eamon Kingsley"/>
    <s v="James Edwards"/>
    <x v="3"/>
    <x v="37"/>
    <s v="Newark"/>
    <x v="1"/>
    <x v="2"/>
    <x v="3"/>
    <n v="11"/>
    <x v="14"/>
  </r>
  <r>
    <x v="593"/>
    <n v="70680"/>
    <x v="8"/>
    <x v="8"/>
    <s v="CrystalClear Hyaluronic Boost 30ml"/>
    <x v="1"/>
    <n v="100"/>
    <n v="19.100000000000001"/>
    <n v="1910.0000000000002"/>
    <n v="6.6"/>
    <n v="660"/>
    <n v="12.500000000000002"/>
    <n v="1250.0000000000002"/>
    <n v="0.65445026178010479"/>
    <s v="C0143"/>
    <s v="PureAura Cosmetix"/>
    <s v="Michael Evans"/>
    <x v="1"/>
    <x v="10"/>
    <s v="Plano"/>
    <x v="2"/>
    <x v="2"/>
    <x v="3"/>
    <n v="11"/>
    <x v="14"/>
  </r>
  <r>
    <x v="593"/>
    <n v="70681"/>
    <x v="1"/>
    <x v="1"/>
    <s v="VitaGlow Brightening Serum 30ml"/>
    <x v="1"/>
    <n v="200"/>
    <n v="22.1"/>
    <n v="4420"/>
    <n v="7.6"/>
    <n v="1520"/>
    <n v="14.500000000000002"/>
    <n v="2900"/>
    <n v="0.65610859728506787"/>
    <s v="C0017"/>
    <s v="Seraphina Hart"/>
    <s v="David Carter"/>
    <x v="1"/>
    <x v="2"/>
    <s v="Buffalo"/>
    <x v="1"/>
    <x v="2"/>
    <x v="3"/>
    <n v="11"/>
    <x v="14"/>
  </r>
  <r>
    <x v="593"/>
    <n v="70682"/>
    <x v="65"/>
    <x v="65"/>
    <s v="VelvetSkin Renewing Scrub 150ml"/>
    <x v="7"/>
    <n v="150"/>
    <n v="28.15"/>
    <n v="4222.5"/>
    <n v="12"/>
    <n v="1800"/>
    <n v="16.149999999999999"/>
    <n v="2422.5"/>
    <n v="0.57371225577264651"/>
    <s v="C0214"/>
    <s v="ThunderMist Creations"/>
    <s v="Rachel Owens"/>
    <x v="4"/>
    <x v="31"/>
    <s v="Milwaukee"/>
    <x v="3"/>
    <x v="2"/>
    <x v="3"/>
    <n v="11"/>
    <x v="14"/>
  </r>
  <r>
    <x v="593"/>
    <n v="70683"/>
    <x v="2"/>
    <x v="2"/>
    <s v="TimelessElixir Anti-Wrinkle Serum 30m"/>
    <x v="1"/>
    <n v="100"/>
    <n v="25.3"/>
    <n v="2530"/>
    <n v="9.4"/>
    <n v="940"/>
    <n v="15.9"/>
    <n v="1590"/>
    <n v="0.62845849802371545"/>
    <s v="C0056"/>
    <s v="Imogen West"/>
    <s v="Ava Franklin"/>
    <x v="1"/>
    <x v="33"/>
    <s v="Little Rock"/>
    <x v="2"/>
    <x v="2"/>
    <x v="3"/>
    <n v="11"/>
    <x v="14"/>
  </r>
  <r>
    <x v="594"/>
    <n v="70684"/>
    <x v="4"/>
    <x v="4"/>
    <s v="HydraBloom Hydrating Moisturizer 50ml"/>
    <x v="0"/>
    <n v="100"/>
    <n v="14.95"/>
    <n v="1495"/>
    <n v="4.45"/>
    <n v="445"/>
    <n v="10.5"/>
    <n v="1050"/>
    <n v="0.7023411371237458"/>
    <s v="C0223"/>
    <s v="Cecilia Dawson"/>
    <s v="Christopher Green"/>
    <x v="0"/>
    <x v="35"/>
    <s v="Ogden"/>
    <x v="0"/>
    <x v="2"/>
    <x v="3"/>
    <n v="12"/>
    <x v="14"/>
  </r>
  <r>
    <x v="594"/>
    <n v="70685"/>
    <x v="48"/>
    <x v="48"/>
    <s v="CrystalGlow Gentle Exfoliator 150ml"/>
    <x v="7"/>
    <n v="50"/>
    <n v="24.75"/>
    <n v="1237.5"/>
    <n v="10.75"/>
    <n v="537.5"/>
    <n v="14"/>
    <n v="700"/>
    <n v="0.56565656565656564"/>
    <s v="C0130"/>
    <s v="BlueSphere Technologies"/>
    <s v="Mia Hughes"/>
    <x v="2"/>
    <x v="13"/>
    <s v="Bakersfield"/>
    <x v="0"/>
    <x v="2"/>
    <x v="3"/>
    <n v="12"/>
    <x v="14"/>
  </r>
  <r>
    <x v="594"/>
    <n v="70686"/>
    <x v="11"/>
    <x v="11"/>
    <s v="ClearSkies UV Defense SPF 30 100ml"/>
    <x v="3"/>
    <n v="400"/>
    <n v="32.549999999999997"/>
    <n v="13019.999999999998"/>
    <n v="11.25"/>
    <n v="4500"/>
    <n v="21.299999999999997"/>
    <n v="8519.9999999999982"/>
    <n v="0.65437788018433174"/>
    <s v="C0096"/>
    <s v="DivinePearl Skincare"/>
    <s v="Christopher Green"/>
    <x v="0"/>
    <x v="35"/>
    <s v="Provo"/>
    <x v="0"/>
    <x v="2"/>
    <x v="3"/>
    <n v="12"/>
    <x v="14"/>
  </r>
  <r>
    <x v="594"/>
    <n v="70687"/>
    <x v="8"/>
    <x v="8"/>
    <s v="CrystalClear Hyaluronic Boost 30ml"/>
    <x v="1"/>
    <n v="200"/>
    <n v="19.100000000000001"/>
    <n v="3820.0000000000005"/>
    <n v="6.6"/>
    <n v="1320"/>
    <n v="12.500000000000002"/>
    <n v="2500.0000000000005"/>
    <n v="0.65445026178010479"/>
    <s v="C0004"/>
    <s v="Enchanted Silk Creations"/>
    <s v="David Carter"/>
    <x v="1"/>
    <x v="2"/>
    <s v="New York City"/>
    <x v="1"/>
    <x v="2"/>
    <x v="3"/>
    <n v="12"/>
    <x v="14"/>
  </r>
  <r>
    <x v="594"/>
    <n v="70688"/>
    <x v="63"/>
    <x v="63"/>
    <s v="LuxeSilk Oil Cleansing Essence 100 ml"/>
    <x v="2"/>
    <n v="100"/>
    <n v="15.45"/>
    <n v="1545"/>
    <n v="6.55"/>
    <n v="655"/>
    <n v="8.8999999999999986"/>
    <n v="890"/>
    <n v="0.57605177993527512"/>
    <s v="C0168"/>
    <s v="Rowan Calloway"/>
    <s v="Matthew Walker"/>
    <x v="1"/>
    <x v="23"/>
    <s v="Augusta"/>
    <x v="2"/>
    <x v="2"/>
    <x v="3"/>
    <n v="12"/>
    <x v="14"/>
  </r>
  <r>
    <x v="594"/>
    <n v="70689"/>
    <x v="8"/>
    <x v="8"/>
    <s v="CrystalClear Hyaluronic Boost 30ml"/>
    <x v="1"/>
    <n v="200"/>
    <n v="19.100000000000001"/>
    <n v="3820.0000000000005"/>
    <n v="6.6"/>
    <n v="1320"/>
    <n v="12.500000000000002"/>
    <n v="2500.0000000000005"/>
    <n v="0.65445026178010479"/>
    <s v="C0082"/>
    <s v="OpulentFlair Beauty"/>
    <s v="Jennifer Adams"/>
    <x v="1"/>
    <x v="10"/>
    <s v="El Paso"/>
    <x v="2"/>
    <x v="2"/>
    <x v="3"/>
    <n v="12"/>
    <x v="14"/>
  </r>
  <r>
    <x v="594"/>
    <n v="70690"/>
    <x v="10"/>
    <x v="10"/>
    <s v="LuminousGlow Tinted Sunscreen 50ml"/>
    <x v="3"/>
    <n v="200"/>
    <n v="16.95"/>
    <n v="3390"/>
    <n v="5.2"/>
    <n v="1040"/>
    <n v="11.75"/>
    <n v="2350"/>
    <n v="0.69321533923303835"/>
    <s v="C0187"/>
    <s v="VelvetBloom Luxe Skincare"/>
    <s v="Jennifer Adams"/>
    <x v="1"/>
    <x v="10"/>
    <s v="Garland"/>
    <x v="2"/>
    <x v="2"/>
    <x v="3"/>
    <n v="12"/>
    <x v="14"/>
  </r>
  <r>
    <x v="594"/>
    <n v="70691"/>
    <x v="44"/>
    <x v="44"/>
    <s v="ElixirMelt Makeup Remover Oil  100ml"/>
    <x v="6"/>
    <n v="150"/>
    <n v="5.1999999999999993"/>
    <n v="779.99999999999989"/>
    <n v="2.8"/>
    <n v="420"/>
    <n v="2.3999999999999995"/>
    <n v="359.99999999999989"/>
    <n v="0.46153846153846145"/>
    <s v="C0013"/>
    <s v="Seraphina Sinclair"/>
    <s v="Jessica Foster"/>
    <x v="2"/>
    <x v="20"/>
    <s v="Wasilla"/>
    <x v="0"/>
    <x v="2"/>
    <x v="3"/>
    <n v="12"/>
    <x v="14"/>
  </r>
  <r>
    <x v="595"/>
    <n v="70692"/>
    <x v="14"/>
    <x v="14"/>
    <s v="DewDrop Hydration Sheet Mask"/>
    <x v="5"/>
    <n v="300"/>
    <n v="17.350000000000001"/>
    <n v="5205"/>
    <n v="7.45"/>
    <n v="2235"/>
    <n v="9.9000000000000021"/>
    <n v="2970"/>
    <n v="0.57060518731988474"/>
    <s v="C0120"/>
    <s v="RadiantCrest Ventures"/>
    <s v="Ashley Turner"/>
    <x v="2"/>
    <x v="13"/>
    <s v="Anaheim"/>
    <x v="0"/>
    <x v="2"/>
    <x v="3"/>
    <n v="13"/>
    <x v="14"/>
  </r>
  <r>
    <x v="595"/>
    <n v="70693"/>
    <x v="10"/>
    <x v="10"/>
    <s v="LuminousGlow Tinted Sunscreen 50ml"/>
    <x v="3"/>
    <n v="350"/>
    <n v="16.95"/>
    <n v="5932.5"/>
    <n v="5.2"/>
    <n v="1820"/>
    <n v="11.75"/>
    <n v="4112.5"/>
    <n v="0.69321533923303835"/>
    <s v="C0196"/>
    <s v="Emilia Harper"/>
    <s v="Christopher Green"/>
    <x v="0"/>
    <x v="35"/>
    <s v="Provo"/>
    <x v="0"/>
    <x v="2"/>
    <x v="3"/>
    <n v="13"/>
    <x v="14"/>
  </r>
  <r>
    <x v="595"/>
    <n v="70694"/>
    <x v="17"/>
    <x v="17"/>
    <s v="LuminousGlow Tinted Sunscreen 30ml"/>
    <x v="3"/>
    <n v="200"/>
    <n v="9.6000000000000014"/>
    <n v="1920.0000000000002"/>
    <n v="3.8"/>
    <n v="760"/>
    <n v="5.8000000000000016"/>
    <n v="1160.0000000000002"/>
    <n v="0.60416666666666674"/>
    <s v="C0038"/>
    <s v="StarryGrace Luxe Skincare"/>
    <s v="Olivia Harrison"/>
    <x v="3"/>
    <x v="7"/>
    <s v="Baltimore"/>
    <x v="2"/>
    <x v="2"/>
    <x v="3"/>
    <n v="13"/>
    <x v="14"/>
  </r>
  <r>
    <x v="595"/>
    <n v="70695"/>
    <x v="4"/>
    <x v="4"/>
    <s v="HydraBloom Hydrating Moisturizer 50ml"/>
    <x v="0"/>
    <n v="150"/>
    <n v="14.95"/>
    <n v="2242.5"/>
    <n v="4.45"/>
    <n v="667.5"/>
    <n v="10.5"/>
    <n v="1575"/>
    <n v="0.7023411371237458"/>
    <s v="C0018"/>
    <s v="Lucian Kingsley"/>
    <s v="Lauren King"/>
    <x v="4"/>
    <x v="11"/>
    <s v="Sioux Falls"/>
    <x v="3"/>
    <x v="2"/>
    <x v="3"/>
    <n v="13"/>
    <x v="14"/>
  </r>
  <r>
    <x v="595"/>
    <n v="70696"/>
    <x v="10"/>
    <x v="10"/>
    <s v="LuminousGlow Tinted Sunscreen 50ml"/>
    <x v="3"/>
    <n v="100"/>
    <n v="16.95"/>
    <n v="1695"/>
    <n v="5.2"/>
    <n v="520"/>
    <n v="11.75"/>
    <n v="1175"/>
    <n v="0.69321533923303835"/>
    <s v="C0207"/>
    <s v="Aurora West"/>
    <s v="Nicholas Coleman"/>
    <x v="4"/>
    <x v="27"/>
    <s v="Detroit"/>
    <x v="3"/>
    <x v="2"/>
    <x v="3"/>
    <n v="13"/>
    <x v="14"/>
  </r>
  <r>
    <x v="595"/>
    <n v="70697"/>
    <x v="50"/>
    <x v="50"/>
    <s v="SilkSkin Lightweight Moisture Veil 50ml"/>
    <x v="0"/>
    <n v="50"/>
    <n v="16.349999999999998"/>
    <n v="817.49999999999989"/>
    <n v="5.2"/>
    <n v="260"/>
    <n v="11.149999999999999"/>
    <n v="557.49999999999989"/>
    <n v="0.68195718654434245"/>
    <s v="C0104"/>
    <s v="PearlSilk Beauty"/>
    <s v="Ava Franklin"/>
    <x v="1"/>
    <x v="12"/>
    <s v="Baton Rouge"/>
    <x v="2"/>
    <x v="2"/>
    <x v="3"/>
    <n v="13"/>
    <x v="14"/>
  </r>
  <r>
    <x v="595"/>
    <n v="70698"/>
    <x v="39"/>
    <x v="39"/>
    <s v="SunGuard Shield SPF 50+ 50ml"/>
    <x v="3"/>
    <n v="100"/>
    <n v="14.45"/>
    <n v="1445"/>
    <n v="4.45"/>
    <n v="445"/>
    <n v="10"/>
    <n v="1000"/>
    <n v="0.69204152249134943"/>
    <s v="C0061"/>
    <s v="Aurelia Quinn"/>
    <s v="Mia Hughes"/>
    <x v="2"/>
    <x v="13"/>
    <s v="Oakland"/>
    <x v="0"/>
    <x v="2"/>
    <x v="3"/>
    <n v="13"/>
    <x v="14"/>
  </r>
  <r>
    <x v="595"/>
    <n v="70699"/>
    <x v="21"/>
    <x v="21"/>
    <s v="RadiantGlow Gel Cleanser 100ml"/>
    <x v="2"/>
    <n v="200"/>
    <n v="12.25"/>
    <n v="2450"/>
    <n v="4.45"/>
    <n v="890"/>
    <n v="7.8"/>
    <n v="1560"/>
    <n v="0.63673469387755099"/>
    <s v="C0023"/>
    <s v="Rosy Hue Beauty"/>
    <s v="Benjamin Ingram"/>
    <x v="0"/>
    <x v="22"/>
    <s v="Boise"/>
    <x v="0"/>
    <x v="2"/>
    <x v="3"/>
    <n v="13"/>
    <x v="14"/>
  </r>
  <r>
    <x v="595"/>
    <n v="70700"/>
    <x v="48"/>
    <x v="48"/>
    <s v="CrystalGlow Gentle Exfoliator 150ml"/>
    <x v="7"/>
    <n v="50"/>
    <n v="24.75"/>
    <n v="1237.5"/>
    <n v="10.75"/>
    <n v="537.5"/>
    <n v="14"/>
    <n v="700"/>
    <n v="0.56565656565656564"/>
    <s v="C0159"/>
    <s v="Esme Reyes"/>
    <s v="Andrew Parker"/>
    <x v="3"/>
    <x v="45"/>
    <s v="Warwick"/>
    <x v="1"/>
    <x v="2"/>
    <x v="3"/>
    <n v="13"/>
    <x v="14"/>
  </r>
  <r>
    <x v="595"/>
    <n v="70701"/>
    <x v="11"/>
    <x v="11"/>
    <s v="ClearSkies UV Defense SPF 30 100ml"/>
    <x v="3"/>
    <n v="350"/>
    <n v="32.549999999999997"/>
    <n v="11392.499999999998"/>
    <n v="11.25"/>
    <n v="3937.5"/>
    <n v="21.299999999999997"/>
    <n v="7454.9999999999982"/>
    <n v="0.65437788018433174"/>
    <s v="C0076"/>
    <s v="ThunderWave Technologies"/>
    <s v="Andrew Parker"/>
    <x v="3"/>
    <x v="42"/>
    <s v="Boston"/>
    <x v="1"/>
    <x v="2"/>
    <x v="3"/>
    <n v="13"/>
    <x v="14"/>
  </r>
  <r>
    <x v="595"/>
    <n v="70702"/>
    <x v="2"/>
    <x v="2"/>
    <s v="TimelessElixir Anti-Wrinkle Serum 30m"/>
    <x v="1"/>
    <n v="100"/>
    <n v="25.3"/>
    <n v="2530"/>
    <n v="9.4"/>
    <n v="940"/>
    <n v="15.9"/>
    <n v="1590"/>
    <n v="0.62845849802371545"/>
    <s v="C0141"/>
    <s v="FusionQuest Incorporated"/>
    <s v="William Jenkins"/>
    <x v="3"/>
    <x v="6"/>
    <s v="St. Petersburg"/>
    <x v="2"/>
    <x v="2"/>
    <x v="3"/>
    <n v="13"/>
    <x v="14"/>
  </r>
  <r>
    <x v="596"/>
    <n v="70703"/>
    <x v="10"/>
    <x v="10"/>
    <s v="LuminousGlow Tinted Sunscreen 50ml"/>
    <x v="3"/>
    <n v="300"/>
    <n v="16.95"/>
    <n v="5085"/>
    <n v="5.2"/>
    <n v="1560"/>
    <n v="11.75"/>
    <n v="3525"/>
    <n v="0.69321533923303835"/>
    <s v="C0016"/>
    <s v="Griffin Maddox"/>
    <s v="Rachel Owens"/>
    <x v="4"/>
    <x v="16"/>
    <s v="Chicago"/>
    <x v="3"/>
    <x v="2"/>
    <x v="3"/>
    <n v="14"/>
    <x v="14"/>
  </r>
  <r>
    <x v="596"/>
    <n v="70704"/>
    <x v="21"/>
    <x v="21"/>
    <s v="RadiantGlow Gel Cleanser 100ml"/>
    <x v="2"/>
    <n v="250"/>
    <n v="12.25"/>
    <n v="3062.5"/>
    <n v="4.45"/>
    <n v="1112.5"/>
    <n v="7.8"/>
    <n v="1950"/>
    <n v="0.63673469387755099"/>
    <s v="C0099"/>
    <s v="SolarCrest Corp."/>
    <s v="James Edwards"/>
    <x v="3"/>
    <x v="43"/>
    <s v="Harrisburg"/>
    <x v="1"/>
    <x v="2"/>
    <x v="3"/>
    <n v="14"/>
    <x v="14"/>
  </r>
  <r>
    <x v="596"/>
    <n v="70705"/>
    <x v="10"/>
    <x v="10"/>
    <s v="LuminousGlow Tinted Sunscreen 50ml"/>
    <x v="3"/>
    <n v="350"/>
    <n v="16.95"/>
    <n v="5932.5"/>
    <n v="5.2"/>
    <n v="1820"/>
    <n v="11.75"/>
    <n v="4112.5"/>
    <n v="0.69321533923303835"/>
    <s v="C0069"/>
    <s v="RadiantElixir Skincare"/>
    <s v="Olivia Harrison"/>
    <x v="3"/>
    <x v="39"/>
    <s v="Wilmington"/>
    <x v="2"/>
    <x v="2"/>
    <x v="3"/>
    <n v="14"/>
    <x v="14"/>
  </r>
  <r>
    <x v="596"/>
    <n v="70706"/>
    <x v="37"/>
    <x v="37"/>
    <s v="SunGuard Shield SPF 50+ 100ml"/>
    <x v="3"/>
    <n v="350"/>
    <n v="24.75"/>
    <n v="8662.5"/>
    <n v="7.75"/>
    <n v="2712.5"/>
    <n v="17"/>
    <n v="5950"/>
    <n v="0.68686868686868685"/>
    <s v="C0049"/>
    <s v="PinnacleSage Group"/>
    <s v="Ava Franklin"/>
    <x v="1"/>
    <x v="12"/>
    <s v="New Orleans"/>
    <x v="2"/>
    <x v="2"/>
    <x v="3"/>
    <n v="14"/>
    <x v="14"/>
  </r>
  <r>
    <x v="596"/>
    <n v="70707"/>
    <x v="3"/>
    <x v="3"/>
    <s v="RadiantGlow Gel Cleanser 200ml"/>
    <x v="2"/>
    <n v="200"/>
    <n v="20.350000000000001"/>
    <n v="4070.0000000000005"/>
    <n v="7.75"/>
    <n v="1550"/>
    <n v="12.600000000000001"/>
    <n v="2520.0000000000005"/>
    <n v="0.61916461916461918"/>
    <s v="C0212"/>
    <s v="Orion Nash"/>
    <s v="Grace Allen"/>
    <x v="2"/>
    <x v="20"/>
    <s v="Juneau"/>
    <x v="0"/>
    <x v="2"/>
    <x v="3"/>
    <n v="14"/>
    <x v="14"/>
  </r>
  <r>
    <x v="596"/>
    <n v="70708"/>
    <x v="14"/>
    <x v="14"/>
    <s v="DewDrop Hydration Sheet Mask"/>
    <x v="5"/>
    <n v="150"/>
    <n v="17.350000000000001"/>
    <n v="2602.5"/>
    <n v="7.45"/>
    <n v="1117.5"/>
    <n v="9.9000000000000021"/>
    <n v="1485"/>
    <n v="0.57060518731988474"/>
    <s v="C0175"/>
    <s v="SolarSphere Corp."/>
    <s v="Ashley Turner"/>
    <x v="2"/>
    <x v="13"/>
    <s v="Long Beach"/>
    <x v="0"/>
    <x v="2"/>
    <x v="3"/>
    <n v="14"/>
    <x v="14"/>
  </r>
  <r>
    <x v="596"/>
    <n v="70709"/>
    <x v="41"/>
    <x v="41"/>
    <s v="VelvetSkin Renewing Scrub 50ml"/>
    <x v="7"/>
    <n v="250"/>
    <n v="15.649999999999999"/>
    <n v="3912.4999999999995"/>
    <n v="6.2"/>
    <n v="1550"/>
    <n v="9.4499999999999993"/>
    <n v="2362.4999999999995"/>
    <n v="0.60383386581469645"/>
    <s v="C0115"/>
    <s v="BlossomWhisper Cosmetics"/>
    <s v="Andrew Parker"/>
    <x v="3"/>
    <x v="46"/>
    <s v="Portland"/>
    <x v="1"/>
    <x v="2"/>
    <x v="3"/>
    <n v="14"/>
    <x v="14"/>
  </r>
  <r>
    <x v="596"/>
    <n v="70710"/>
    <x v="0"/>
    <x v="0"/>
    <s v="HydraBloom Hydrating Moisturizer 100ml"/>
    <x v="0"/>
    <n v="100"/>
    <n v="24.85"/>
    <n v="2485"/>
    <n v="7.75"/>
    <n v="775"/>
    <n v="17.100000000000001"/>
    <n v="1710"/>
    <n v="0.68812877263581484"/>
    <s v="C0089"/>
    <s v="TerraFusion Group"/>
    <s v="Andrew Parker"/>
    <x v="3"/>
    <x v="36"/>
    <s v="Montpelier"/>
    <x v="1"/>
    <x v="2"/>
    <x v="3"/>
    <n v="14"/>
    <x v="14"/>
  </r>
  <r>
    <x v="596"/>
    <n v="70711"/>
    <x v="37"/>
    <x v="37"/>
    <s v="SunGuard Shield SPF 50+ 100ml"/>
    <x v="3"/>
    <n v="50"/>
    <n v="24.75"/>
    <n v="1237.5"/>
    <n v="7.75"/>
    <n v="387.5"/>
    <n v="17"/>
    <n v="850"/>
    <n v="0.68686868686868685"/>
    <s v="C0064"/>
    <s v="DiamondElegance Beauty"/>
    <s v="Jessica Foster"/>
    <x v="2"/>
    <x v="20"/>
    <s v="Kodiak"/>
    <x v="0"/>
    <x v="2"/>
    <x v="3"/>
    <n v="14"/>
    <x v="14"/>
  </r>
  <r>
    <x v="597"/>
    <n v="70712"/>
    <x v="31"/>
    <x v="31"/>
    <s v="TimelessElixir Anti-Wrinkle Serum 15ml"/>
    <x v="1"/>
    <n v="250"/>
    <n v="19.349999999999998"/>
    <n v="4837.4999999999991"/>
    <n v="7.55"/>
    <n v="1887.5"/>
    <n v="11.799999999999997"/>
    <n v="2949.9999999999991"/>
    <n v="0.60981912144702832"/>
    <s v="C0141"/>
    <s v="FusionQuest Incorporated"/>
    <s v="William Jenkins"/>
    <x v="3"/>
    <x v="6"/>
    <s v="St. Petersburg"/>
    <x v="2"/>
    <x v="2"/>
    <x v="3"/>
    <n v="15"/>
    <x v="14"/>
  </r>
  <r>
    <x v="597"/>
    <n v="70713"/>
    <x v="49"/>
    <x v="49"/>
    <s v="TimelessElixir Anti-Wrinkle Serum 50ml"/>
    <x v="1"/>
    <n v="300"/>
    <n v="37.549999999999997"/>
    <n v="11265"/>
    <n v="14.25"/>
    <n v="4275"/>
    <n v="23.299999999999997"/>
    <n v="6990"/>
    <n v="0.62050599201065249"/>
    <s v="C0037"/>
    <s v="PureWhisper Essentials"/>
    <s v="Lauren King"/>
    <x v="4"/>
    <x v="18"/>
    <s v="Des Moines"/>
    <x v="3"/>
    <x v="2"/>
    <x v="3"/>
    <n v="15"/>
    <x v="14"/>
  </r>
  <r>
    <x v="597"/>
    <n v="70714"/>
    <x v="4"/>
    <x v="4"/>
    <s v="HydraBloom Hydrating Moisturizer 50ml"/>
    <x v="0"/>
    <n v="200"/>
    <n v="14.95"/>
    <n v="2990"/>
    <n v="4.45"/>
    <n v="890"/>
    <n v="10.5"/>
    <n v="2100"/>
    <n v="0.7023411371237458"/>
    <s v="C0192"/>
    <s v="LunarCrest Solutions"/>
    <s v="David Carter"/>
    <x v="1"/>
    <x v="2"/>
    <s v="Schenectady"/>
    <x v="1"/>
    <x v="2"/>
    <x v="3"/>
    <n v="15"/>
    <x v="14"/>
  </r>
  <r>
    <x v="597"/>
    <n v="70715"/>
    <x v="21"/>
    <x v="21"/>
    <s v="RadiantGlow Gel Cleanser 100ml"/>
    <x v="2"/>
    <n v="100"/>
    <n v="12.25"/>
    <n v="1225"/>
    <n v="4.45"/>
    <n v="445"/>
    <n v="7.8"/>
    <n v="780"/>
    <n v="0.63673469387755099"/>
    <s v="C0110"/>
    <s v="Cordelia Cassidy"/>
    <s v="Jessica Foster"/>
    <x v="2"/>
    <x v="20"/>
    <s v="Nome"/>
    <x v="0"/>
    <x v="2"/>
    <x v="3"/>
    <n v="15"/>
    <x v="14"/>
  </r>
  <r>
    <x v="597"/>
    <n v="70716"/>
    <x v="14"/>
    <x v="14"/>
    <s v="DewDrop Hydration Sheet Mask"/>
    <x v="5"/>
    <n v="250"/>
    <n v="17.350000000000001"/>
    <n v="4337.5"/>
    <n v="7.45"/>
    <n v="1862.5"/>
    <n v="9.9000000000000021"/>
    <n v="2475"/>
    <n v="0.57060518731988474"/>
    <s v="C0053"/>
    <s v="QuantumPulse Systems"/>
    <s v="Samantha Mitchell"/>
    <x v="4"/>
    <x v="17"/>
    <s v="Cleveland"/>
    <x v="3"/>
    <x v="2"/>
    <x v="3"/>
    <n v="15"/>
    <x v="14"/>
  </r>
  <r>
    <x v="597"/>
    <n v="70717"/>
    <x v="30"/>
    <x v="30"/>
    <s v="PurePurge Micellar Cleansing Water 200ml"/>
    <x v="6"/>
    <n v="150"/>
    <n v="18.45"/>
    <n v="2767.5"/>
    <n v="7.75"/>
    <n v="1162.5"/>
    <n v="10.7"/>
    <n v="1605"/>
    <n v="0.57994579945799463"/>
    <s v="C0091"/>
    <s v="NovaWave Enterprises"/>
    <s v="Jennifer Adams"/>
    <x v="1"/>
    <x v="10"/>
    <s v="Lubbock"/>
    <x v="2"/>
    <x v="2"/>
    <x v="3"/>
    <n v="15"/>
    <x v="14"/>
  </r>
  <r>
    <x v="597"/>
    <n v="70718"/>
    <x v="11"/>
    <x v="11"/>
    <s v="ClearSkies UV Defense SPF 30 100ml"/>
    <x v="3"/>
    <n v="100"/>
    <n v="32.549999999999997"/>
    <n v="3254.9999999999995"/>
    <n v="11.25"/>
    <n v="1125"/>
    <n v="21.299999999999997"/>
    <n v="2129.9999999999995"/>
    <n v="0.65437788018433174"/>
    <s v="C0070"/>
    <s v="PurePetals Beauty"/>
    <s v="Nicholas Coleman"/>
    <x v="4"/>
    <x v="27"/>
    <s v="Lansing"/>
    <x v="3"/>
    <x v="2"/>
    <x v="3"/>
    <n v="15"/>
    <x v="14"/>
  </r>
  <r>
    <x v="597"/>
    <n v="70719"/>
    <x v="3"/>
    <x v="3"/>
    <s v="RadiantGlow Gel Cleanser 200ml"/>
    <x v="2"/>
    <n v="50"/>
    <n v="20.350000000000001"/>
    <n v="1017.5000000000001"/>
    <n v="7.75"/>
    <n v="387.5"/>
    <n v="12.600000000000001"/>
    <n v="630.00000000000011"/>
    <n v="0.61916461916461918"/>
    <s v="C0097"/>
    <s v="Leander Wilde"/>
    <s v="Lauren King"/>
    <x v="4"/>
    <x v="11"/>
    <s v="Rapid City"/>
    <x v="3"/>
    <x v="2"/>
    <x v="3"/>
    <n v="15"/>
    <x v="14"/>
  </r>
  <r>
    <x v="597"/>
    <n v="70720"/>
    <x v="32"/>
    <x v="32"/>
    <s v="AquaFresh Hydrating Toner 150ml"/>
    <x v="4"/>
    <n v="100"/>
    <n v="14.95"/>
    <n v="1495"/>
    <n v="4.45"/>
    <n v="445"/>
    <n v="10.5"/>
    <n v="1050"/>
    <n v="0.7023411371237458"/>
    <s v="C0048"/>
    <s v="Octavia Hart"/>
    <s v="Victoria Reed"/>
    <x v="2"/>
    <x v="24"/>
    <s v="Seattle"/>
    <x v="0"/>
    <x v="2"/>
    <x v="3"/>
    <n v="15"/>
    <x v="14"/>
  </r>
  <r>
    <x v="598"/>
    <n v="70721"/>
    <x v="19"/>
    <x v="19"/>
    <s v="ClearSkies UV Defense SPF 30 30ml"/>
    <x v="3"/>
    <n v="50"/>
    <n v="11.299999999999999"/>
    <n v="565"/>
    <n v="4.7"/>
    <n v="235"/>
    <n v="6.5999999999999988"/>
    <n v="330"/>
    <n v="0.58407079646017701"/>
    <s v="C0215"/>
    <s v="QuantumHarbor Corp."/>
    <s v="William Jenkins"/>
    <x v="3"/>
    <x v="6"/>
    <s v="Miami"/>
    <x v="2"/>
    <x v="2"/>
    <x v="3"/>
    <n v="18"/>
    <x v="15"/>
  </r>
  <r>
    <x v="598"/>
    <n v="70722"/>
    <x v="6"/>
    <x v="6"/>
    <s v="CrystalClear Hyaluronic Boost 15ml"/>
    <x v="1"/>
    <n v="200"/>
    <n v="14.75"/>
    <n v="2950"/>
    <n v="5.45"/>
    <n v="1090"/>
    <n v="9.3000000000000007"/>
    <n v="1860"/>
    <n v="0.63050847457627124"/>
    <s v="C0126"/>
    <s v="Seraphim Holloway"/>
    <s v="Olivia Harrison"/>
    <x v="3"/>
    <x v="39"/>
    <s v="Dover"/>
    <x v="2"/>
    <x v="2"/>
    <x v="3"/>
    <n v="18"/>
    <x v="15"/>
  </r>
  <r>
    <x v="598"/>
    <n v="70723"/>
    <x v="4"/>
    <x v="4"/>
    <s v="HydraBloom Hydrating Moisturizer 50ml"/>
    <x v="0"/>
    <n v="200"/>
    <n v="14.95"/>
    <n v="2990"/>
    <n v="4.45"/>
    <n v="890"/>
    <n v="10.5"/>
    <n v="2100"/>
    <n v="0.7023411371237458"/>
    <s v="C0019"/>
    <s v="Delilah Prescott"/>
    <s v="Benjamin Lawson"/>
    <x v="1"/>
    <x v="25"/>
    <s v="Kansas City"/>
    <x v="3"/>
    <x v="2"/>
    <x v="3"/>
    <n v="18"/>
    <x v="15"/>
  </r>
  <r>
    <x v="598"/>
    <n v="70724"/>
    <x v="13"/>
    <x v="13"/>
    <s v="LuminousGlow Tinted Sunscreen 100ml"/>
    <x v="3"/>
    <n v="350"/>
    <n v="26.35"/>
    <n v="9222.5"/>
    <n v="9"/>
    <n v="3150"/>
    <n v="17.350000000000001"/>
    <n v="6072.5"/>
    <n v="0.65844402277039848"/>
    <s v="C0207"/>
    <s v="Aurora West"/>
    <s v="Nicholas Coleman"/>
    <x v="4"/>
    <x v="27"/>
    <s v="Detroit"/>
    <x v="3"/>
    <x v="2"/>
    <x v="3"/>
    <n v="18"/>
    <x v="15"/>
  </r>
  <r>
    <x v="598"/>
    <n v="70725"/>
    <x v="34"/>
    <x v="34"/>
    <s v="HydraBloom Hydrating Moisturizer 30ml"/>
    <x v="0"/>
    <n v="200"/>
    <n v="8.1"/>
    <n v="1620"/>
    <n v="3.3"/>
    <n v="660"/>
    <n v="4.8"/>
    <n v="960"/>
    <n v="0.59259259259259256"/>
    <s v="C0073"/>
    <s v="Atlas Kingsley"/>
    <s v="David Carter"/>
    <x v="1"/>
    <x v="2"/>
    <s v="Rochester"/>
    <x v="1"/>
    <x v="2"/>
    <x v="3"/>
    <n v="18"/>
    <x v="15"/>
  </r>
  <r>
    <x v="598"/>
    <n v="70726"/>
    <x v="10"/>
    <x v="10"/>
    <s v="LuminousGlow Tinted Sunscreen 50ml"/>
    <x v="3"/>
    <n v="300"/>
    <n v="16.95"/>
    <n v="5085"/>
    <n v="5.2"/>
    <n v="1560"/>
    <n v="11.75"/>
    <n v="3525"/>
    <n v="0.69321533923303835"/>
    <s v="C0163"/>
    <s v="SilverFlare Technologies"/>
    <s v="Rachel Owens"/>
    <x v="4"/>
    <x v="31"/>
    <s v="Green Bay"/>
    <x v="3"/>
    <x v="2"/>
    <x v="3"/>
    <n v="18"/>
    <x v="15"/>
  </r>
  <r>
    <x v="598"/>
    <n v="70727"/>
    <x v="10"/>
    <x v="10"/>
    <s v="LuminousGlow Tinted Sunscreen 50ml"/>
    <x v="3"/>
    <n v="100"/>
    <n v="16.95"/>
    <n v="1695"/>
    <n v="5.2"/>
    <n v="520"/>
    <n v="11.75"/>
    <n v="1175"/>
    <n v="0.69321533923303835"/>
    <s v="C0121"/>
    <s v="HorizonNova Corp."/>
    <s v="Michael Evans"/>
    <x v="1"/>
    <x v="10"/>
    <s v="Brownsville"/>
    <x v="2"/>
    <x v="2"/>
    <x v="3"/>
    <n v="18"/>
    <x v="15"/>
  </r>
  <r>
    <x v="598"/>
    <n v="70728"/>
    <x v="31"/>
    <x v="31"/>
    <s v="TimelessElixir Anti-Wrinkle Serum 15ml"/>
    <x v="1"/>
    <n v="300"/>
    <n v="19.349999999999998"/>
    <n v="5804.9999999999991"/>
    <n v="7.55"/>
    <n v="2265"/>
    <n v="11.799999999999997"/>
    <n v="3539.9999999999991"/>
    <n v="0.60981912144702832"/>
    <s v="C0003"/>
    <s v="Rosy Flair Beauty"/>
    <s v="Elizabeth Young"/>
    <x v="2"/>
    <x v="13"/>
    <s v="Los Angeles"/>
    <x v="0"/>
    <x v="2"/>
    <x v="3"/>
    <n v="18"/>
    <x v="15"/>
  </r>
  <r>
    <x v="598"/>
    <n v="70729"/>
    <x v="4"/>
    <x v="4"/>
    <s v="HydraBloom Hydrating Moisturizer 50ml"/>
    <x v="0"/>
    <n v="150"/>
    <n v="14.95"/>
    <n v="2242.5"/>
    <n v="4.45"/>
    <n v="667.5"/>
    <n v="10.5"/>
    <n v="1575"/>
    <n v="0.7023411371237458"/>
    <s v="C0087"/>
    <s v="QuantumRise Corp."/>
    <s v="Daniel Nelson"/>
    <x v="0"/>
    <x v="30"/>
    <s v="Colorado Springs"/>
    <x v="0"/>
    <x v="2"/>
    <x v="3"/>
    <n v="18"/>
    <x v="15"/>
  </r>
  <r>
    <x v="598"/>
    <n v="70730"/>
    <x v="32"/>
    <x v="32"/>
    <s v="AquaFresh Hydrating Toner 150ml"/>
    <x v="4"/>
    <n v="100"/>
    <n v="14.95"/>
    <n v="1495"/>
    <n v="4.45"/>
    <n v="445"/>
    <n v="10.5"/>
    <n v="1050"/>
    <n v="0.7023411371237458"/>
    <s v="C0189"/>
    <s v="Thorne Blackburn"/>
    <s v="Samuel Moore"/>
    <x v="0"/>
    <x v="1"/>
    <s v="Mesa"/>
    <x v="0"/>
    <x v="2"/>
    <x v="3"/>
    <n v="18"/>
    <x v="15"/>
  </r>
  <r>
    <x v="599"/>
    <n v="70731"/>
    <x v="21"/>
    <x v="21"/>
    <s v="RadiantGlow Gel Cleanser 100ml"/>
    <x v="2"/>
    <n v="250"/>
    <n v="12.25"/>
    <n v="3062.5"/>
    <n v="4.45"/>
    <n v="1112.5"/>
    <n v="7.8"/>
    <n v="1950"/>
    <n v="0.63673469387755099"/>
    <s v="C0110"/>
    <s v="Cordelia Cassidy"/>
    <s v="Jessica Foster"/>
    <x v="2"/>
    <x v="20"/>
    <s v="Nome"/>
    <x v="0"/>
    <x v="2"/>
    <x v="3"/>
    <n v="19"/>
    <x v="15"/>
  </r>
  <r>
    <x v="599"/>
    <n v="70732"/>
    <x v="10"/>
    <x v="10"/>
    <s v="LuminousGlow Tinted Sunscreen 50ml"/>
    <x v="3"/>
    <n v="200"/>
    <n v="16.95"/>
    <n v="3390"/>
    <n v="5.2"/>
    <n v="1040"/>
    <n v="11.75"/>
    <n v="2350"/>
    <n v="0.69321533923303835"/>
    <s v="C0038"/>
    <s v="StarryGrace Luxe Skincare"/>
    <s v="Olivia Harrison"/>
    <x v="3"/>
    <x v="7"/>
    <s v="Baltimore"/>
    <x v="2"/>
    <x v="2"/>
    <x v="3"/>
    <n v="19"/>
    <x v="15"/>
  </r>
  <r>
    <x v="599"/>
    <n v="70733"/>
    <x v="37"/>
    <x v="37"/>
    <s v="SunGuard Shield SPF 50+ 100ml"/>
    <x v="3"/>
    <n v="200"/>
    <n v="24.75"/>
    <n v="4950"/>
    <n v="7.75"/>
    <n v="1550"/>
    <n v="17"/>
    <n v="3400"/>
    <n v="0.68686868686868685"/>
    <s v="C0079"/>
    <s v="FusionDynamo Group"/>
    <s v="Rachel Owens"/>
    <x v="4"/>
    <x v="16"/>
    <s v="Peoria"/>
    <x v="3"/>
    <x v="2"/>
    <x v="3"/>
    <n v="19"/>
    <x v="15"/>
  </r>
  <r>
    <x v="599"/>
    <n v="70734"/>
    <x v="30"/>
    <x v="30"/>
    <s v="PurePurge Micellar Cleansing Water 200ml"/>
    <x v="6"/>
    <n v="100"/>
    <n v="18.45"/>
    <n v="1845"/>
    <n v="7.75"/>
    <n v="775"/>
    <n v="10.7"/>
    <n v="1070"/>
    <n v="0.57994579945799463"/>
    <s v="C0151"/>
    <s v="ZenithFlare Creations"/>
    <s v="Grace Allen"/>
    <x v="2"/>
    <x v="20"/>
    <s v="Bethel"/>
    <x v="0"/>
    <x v="2"/>
    <x v="3"/>
    <n v="19"/>
    <x v="15"/>
  </r>
  <r>
    <x v="599"/>
    <n v="70735"/>
    <x v="21"/>
    <x v="21"/>
    <s v="RadiantGlow Gel Cleanser 100ml"/>
    <x v="2"/>
    <n v="50"/>
    <n v="12.25"/>
    <n v="612.5"/>
    <n v="4.45"/>
    <n v="222.5"/>
    <n v="7.8"/>
    <n v="390"/>
    <n v="0.63673469387755099"/>
    <s v="C0014"/>
    <s v="Stellar Dynamo Corp."/>
    <s v="Olivia Harrison"/>
    <x v="3"/>
    <x v="14"/>
    <s v="Richmond"/>
    <x v="2"/>
    <x v="2"/>
    <x v="3"/>
    <n v="19"/>
    <x v="15"/>
  </r>
  <r>
    <x v="599"/>
    <n v="70736"/>
    <x v="10"/>
    <x v="10"/>
    <s v="LuminousGlow Tinted Sunscreen 50ml"/>
    <x v="3"/>
    <n v="200"/>
    <n v="16.95"/>
    <n v="3390"/>
    <n v="5.2"/>
    <n v="1040"/>
    <n v="11.75"/>
    <n v="2350"/>
    <n v="0.69321533923303835"/>
    <s v="C0205"/>
    <s v="Celeste Mercer"/>
    <s v="Andrew Parker"/>
    <x v="3"/>
    <x v="47"/>
    <s v="Stamford"/>
    <x v="1"/>
    <x v="2"/>
    <x v="3"/>
    <n v="19"/>
    <x v="15"/>
  </r>
  <r>
    <x v="599"/>
    <n v="70737"/>
    <x v="15"/>
    <x v="15"/>
    <s v="VitaGlow Brightening Serum 50ml"/>
    <x v="1"/>
    <n v="250"/>
    <n v="31.45"/>
    <n v="7862.5"/>
    <n v="12"/>
    <n v="3000"/>
    <n v="19.45"/>
    <n v="4862.5"/>
    <n v="0.61844197138314783"/>
    <s v="C0057"/>
    <s v="Phineas Dawson"/>
    <s v="Nicholas Coleman"/>
    <x v="4"/>
    <x v="34"/>
    <s v="Indianapolis"/>
    <x v="3"/>
    <x v="2"/>
    <x v="3"/>
    <n v="19"/>
    <x v="15"/>
  </r>
  <r>
    <x v="599"/>
    <n v="70738"/>
    <x v="37"/>
    <x v="37"/>
    <s v="SunGuard Shield SPF 50+ 100ml"/>
    <x v="3"/>
    <n v="450"/>
    <n v="24.75"/>
    <n v="11137.5"/>
    <n v="7.75"/>
    <n v="3487.5"/>
    <n v="17"/>
    <n v="7650"/>
    <n v="0.68686868686868685"/>
    <s v="C0032"/>
    <s v="AquaFusion Incorporated"/>
    <s v="Ashley Turner"/>
    <x v="2"/>
    <x v="13"/>
    <s v="San Jose"/>
    <x v="0"/>
    <x v="2"/>
    <x v="3"/>
    <n v="19"/>
    <x v="15"/>
  </r>
  <r>
    <x v="600"/>
    <n v="70739"/>
    <x v="38"/>
    <x v="38"/>
    <s v="CrystalGlow Gentle Exfoliator 100ml"/>
    <x v="7"/>
    <n v="150"/>
    <n v="19.95"/>
    <n v="2992.5"/>
    <n v="7.45"/>
    <n v="1117.5"/>
    <n v="12.5"/>
    <n v="1875"/>
    <n v="0.62656641604010022"/>
    <s v="C0142"/>
    <s v="GlamourWave Products"/>
    <s v="Grace Allen"/>
    <x v="2"/>
    <x v="20"/>
    <s v="Palmer"/>
    <x v="0"/>
    <x v="2"/>
    <x v="3"/>
    <n v="20"/>
    <x v="15"/>
  </r>
  <r>
    <x v="600"/>
    <n v="70740"/>
    <x v="0"/>
    <x v="0"/>
    <s v="HydraBloom Hydrating Moisturizer 100ml"/>
    <x v="0"/>
    <n v="100"/>
    <n v="24.85"/>
    <n v="2485"/>
    <n v="7.75"/>
    <n v="775"/>
    <n v="17.100000000000001"/>
    <n v="1710"/>
    <n v="0.68812877263581484"/>
    <s v="C0064"/>
    <s v="DiamondElegance Beauty"/>
    <s v="Jessica Foster"/>
    <x v="2"/>
    <x v="20"/>
    <s v="Kodiak"/>
    <x v="0"/>
    <x v="2"/>
    <x v="3"/>
    <n v="20"/>
    <x v="15"/>
  </r>
  <r>
    <x v="600"/>
    <n v="70741"/>
    <x v="0"/>
    <x v="0"/>
    <s v="HydraBloom Hydrating Moisturizer 100ml"/>
    <x v="0"/>
    <n v="50"/>
    <n v="24.85"/>
    <n v="1242.5"/>
    <n v="7.75"/>
    <n v="387.5"/>
    <n v="17.100000000000001"/>
    <n v="855"/>
    <n v="0.68812877263581484"/>
    <s v="C0174"/>
    <s v="QuantumQuest Solutions"/>
    <s v="Victoria Reed"/>
    <x v="2"/>
    <x v="24"/>
    <s v="Spokane"/>
    <x v="0"/>
    <x v="2"/>
    <x v="3"/>
    <n v="20"/>
    <x v="15"/>
  </r>
  <r>
    <x v="600"/>
    <n v="70742"/>
    <x v="3"/>
    <x v="3"/>
    <s v="RadiantGlow Gel Cleanser 200ml"/>
    <x v="2"/>
    <n v="100"/>
    <n v="20.350000000000001"/>
    <n v="2035.0000000000002"/>
    <n v="7.75"/>
    <n v="775"/>
    <n v="12.600000000000001"/>
    <n v="1260.0000000000002"/>
    <n v="0.61916461916461918"/>
    <s v="C0108"/>
    <s v="DiamondAura Luxe Skincare"/>
    <s v="Michael Evans"/>
    <x v="1"/>
    <x v="10"/>
    <s v="Galveston"/>
    <x v="2"/>
    <x v="2"/>
    <x v="3"/>
    <n v="20"/>
    <x v="15"/>
  </r>
  <r>
    <x v="600"/>
    <n v="70743"/>
    <x v="3"/>
    <x v="3"/>
    <s v="RadiantGlow Gel Cleanser 200ml"/>
    <x v="2"/>
    <n v="200"/>
    <n v="20.350000000000001"/>
    <n v="4070.0000000000005"/>
    <n v="7.75"/>
    <n v="1550"/>
    <n v="12.600000000000001"/>
    <n v="2520.0000000000005"/>
    <n v="0.61916461916461918"/>
    <s v="C0009"/>
    <s v="Imelda Sinclair"/>
    <s v="William Jenkins"/>
    <x v="3"/>
    <x v="6"/>
    <s v="Miami"/>
    <x v="2"/>
    <x v="2"/>
    <x v="3"/>
    <n v="20"/>
    <x v="15"/>
  </r>
  <r>
    <x v="600"/>
    <n v="70744"/>
    <x v="4"/>
    <x v="4"/>
    <s v="HydraBloom Hydrating Moisturizer 50ml"/>
    <x v="0"/>
    <n v="100"/>
    <n v="14.95"/>
    <n v="1495"/>
    <n v="4.45"/>
    <n v="445"/>
    <n v="10.5"/>
    <n v="1050"/>
    <n v="0.7023411371237458"/>
    <s v="C0001"/>
    <s v="Belle Glow Cosmetics"/>
    <s v="Elizabeth Young"/>
    <x v="2"/>
    <x v="13"/>
    <s v="Los Angeles"/>
    <x v="0"/>
    <x v="2"/>
    <x v="3"/>
    <n v="20"/>
    <x v="15"/>
  </r>
  <r>
    <x v="600"/>
    <n v="70745"/>
    <x v="46"/>
    <x v="46"/>
    <s v="PorePurify Exfoliating Tonic 100ml"/>
    <x v="4"/>
    <n v="100"/>
    <n v="9.3000000000000007"/>
    <n v="930.00000000000011"/>
    <n v="3.8"/>
    <n v="380"/>
    <n v="5.5000000000000009"/>
    <n v="550.00000000000011"/>
    <n v="0.59139784946236562"/>
    <s v="C0197"/>
    <s v="BlueAegis Corp."/>
    <s v="Samantha Mitchell"/>
    <x v="4"/>
    <x v="32"/>
    <s v="Charleston"/>
    <x v="2"/>
    <x v="2"/>
    <x v="3"/>
    <n v="20"/>
    <x v="15"/>
  </r>
  <r>
    <x v="600"/>
    <n v="70746"/>
    <x v="28"/>
    <x v="28"/>
    <s v="GlowRevive Detox Clay Mask 50g"/>
    <x v="5"/>
    <n v="150"/>
    <n v="11.35"/>
    <n v="1702.5"/>
    <n v="5.2"/>
    <n v="780"/>
    <n v="6.1499999999999995"/>
    <n v="922.5"/>
    <n v="0.54185022026431717"/>
    <s v="C0085"/>
    <s v="VelvetDusk Beauty"/>
    <s v="Samuel Moore"/>
    <x v="0"/>
    <x v="0"/>
    <s v="Taos"/>
    <x v="0"/>
    <x v="2"/>
    <x v="3"/>
    <n v="20"/>
    <x v="15"/>
  </r>
  <r>
    <x v="600"/>
    <n v="70747"/>
    <x v="18"/>
    <x v="18"/>
    <s v="PurePurge Micellar Cleansing Water 100ml"/>
    <x v="6"/>
    <n v="150"/>
    <n v="3.9"/>
    <n v="585"/>
    <n v="2.2999999999999998"/>
    <n v="345"/>
    <n v="1.6"/>
    <n v="240"/>
    <n v="0.41025641025641024"/>
    <s v="C0150"/>
    <s v="EmeraldHarbor Ventures"/>
    <s v="Emily Clarke"/>
    <x v="3"/>
    <x v="9"/>
    <s v="Greenville"/>
    <x v="2"/>
    <x v="2"/>
    <x v="3"/>
    <n v="20"/>
    <x v="15"/>
  </r>
  <r>
    <x v="600"/>
    <n v="70748"/>
    <x v="4"/>
    <x v="4"/>
    <s v="HydraBloom Hydrating Moisturizer 50ml"/>
    <x v="0"/>
    <n v="50"/>
    <n v="14.95"/>
    <n v="747.5"/>
    <n v="4.45"/>
    <n v="222.5"/>
    <n v="10.5"/>
    <n v="525"/>
    <n v="0.7023411371237458"/>
    <s v="C0204"/>
    <s v="Atticus Hale"/>
    <s v="Jennifer Adams"/>
    <x v="1"/>
    <x v="10"/>
    <s v="Round Rock"/>
    <x v="2"/>
    <x v="2"/>
    <x v="3"/>
    <n v="20"/>
    <x v="15"/>
  </r>
  <r>
    <x v="600"/>
    <n v="70749"/>
    <x v="0"/>
    <x v="0"/>
    <s v="HydraBloom Hydrating Moisturizer 100ml"/>
    <x v="0"/>
    <n v="150"/>
    <n v="24.85"/>
    <n v="3727.5"/>
    <n v="7.75"/>
    <n v="1162.5"/>
    <n v="17.100000000000001"/>
    <n v="2565"/>
    <n v="0.68812877263581484"/>
    <s v="C0113"/>
    <s v="Evander Quinn"/>
    <s v="Andrew Parker"/>
    <x v="3"/>
    <x v="47"/>
    <s v="New Haven"/>
    <x v="1"/>
    <x v="2"/>
    <x v="3"/>
    <n v="20"/>
    <x v="15"/>
  </r>
  <r>
    <x v="601"/>
    <n v="70750"/>
    <x v="5"/>
    <x v="5"/>
    <s v="ClearSkies UV Defense SPF 30 50ml"/>
    <x v="3"/>
    <n v="150"/>
    <n v="18.95"/>
    <n v="2842.5"/>
    <n v="6.55"/>
    <n v="982.5"/>
    <n v="12.399999999999999"/>
    <n v="1860"/>
    <n v="0.65435356200527706"/>
    <s v="C0005"/>
    <s v="Rylan Callahan"/>
    <s v="Michael Evans"/>
    <x v="1"/>
    <x v="10"/>
    <s v="Houston"/>
    <x v="2"/>
    <x v="2"/>
    <x v="3"/>
    <n v="21"/>
    <x v="15"/>
  </r>
  <r>
    <x v="601"/>
    <n v="70751"/>
    <x v="0"/>
    <x v="0"/>
    <s v="HydraBloom Hydrating Moisturizer 100ml"/>
    <x v="0"/>
    <n v="100"/>
    <n v="24.85"/>
    <n v="2485"/>
    <n v="7.75"/>
    <n v="775"/>
    <n v="17.100000000000001"/>
    <n v="1710"/>
    <n v="0.68812877263581484"/>
    <s v="C0068"/>
    <s v="IvoryRadiance Cosmetix"/>
    <s v="Olivia Harrison"/>
    <x v="3"/>
    <x v="7"/>
    <s v="Annapolis"/>
    <x v="2"/>
    <x v="2"/>
    <x v="3"/>
    <n v="21"/>
    <x v="15"/>
  </r>
  <r>
    <x v="601"/>
    <n v="70752"/>
    <x v="8"/>
    <x v="8"/>
    <s v="CrystalClear Hyaluronic Boost 30ml"/>
    <x v="1"/>
    <n v="50"/>
    <n v="19.100000000000001"/>
    <n v="955.00000000000011"/>
    <n v="6.6"/>
    <n v="330"/>
    <n v="12.500000000000002"/>
    <n v="625.00000000000011"/>
    <n v="0.65445026178010479"/>
    <s v="C0208"/>
    <s v="EtherealAura Creations"/>
    <s v="Michael Evans"/>
    <x v="1"/>
    <x v="10"/>
    <s v="Houston"/>
    <x v="2"/>
    <x v="2"/>
    <x v="3"/>
    <n v="21"/>
    <x v="15"/>
  </r>
  <r>
    <x v="601"/>
    <n v="70753"/>
    <x v="8"/>
    <x v="8"/>
    <s v="CrystalClear Hyaluronic Boost 30ml"/>
    <x v="1"/>
    <n v="50"/>
    <n v="19.100000000000001"/>
    <n v="955.00000000000011"/>
    <n v="6.6"/>
    <n v="330"/>
    <n v="12.500000000000002"/>
    <n v="625.00000000000011"/>
    <n v="0.65445026178010479"/>
    <s v="C0092"/>
    <s v="Lucius Flynn"/>
    <s v="Matthew Walker"/>
    <x v="1"/>
    <x v="23"/>
    <s v="Savannah"/>
    <x v="2"/>
    <x v="2"/>
    <x v="3"/>
    <n v="21"/>
    <x v="15"/>
  </r>
  <r>
    <x v="601"/>
    <n v="70754"/>
    <x v="1"/>
    <x v="1"/>
    <s v="VitaGlow Brightening Serum 30ml"/>
    <x v="1"/>
    <n v="100"/>
    <n v="22.1"/>
    <n v="2210"/>
    <n v="7.6"/>
    <n v="760"/>
    <n v="14.500000000000002"/>
    <n v="1450"/>
    <n v="0.65610859728506787"/>
    <s v="C0011"/>
    <s v="Celestial Silk Luxe Skincare"/>
    <s v="Joseph Simmons"/>
    <x v="4"/>
    <x v="19"/>
    <s v="Minneapolis"/>
    <x v="3"/>
    <x v="2"/>
    <x v="3"/>
    <n v="21"/>
    <x v="15"/>
  </r>
  <r>
    <x v="601"/>
    <n v="70755"/>
    <x v="13"/>
    <x v="13"/>
    <s v="LuminousGlow Tinted Sunscreen 100ml"/>
    <x v="3"/>
    <n v="350"/>
    <n v="26.35"/>
    <n v="9222.5"/>
    <n v="9"/>
    <n v="3150"/>
    <n v="17.350000000000001"/>
    <n v="6072.5"/>
    <n v="0.65844402277039848"/>
    <s v="C0177"/>
    <s v="CosmoHarbor Corp."/>
    <s v="Benjamin Lawson"/>
    <x v="1"/>
    <x v="5"/>
    <s v="Tulsa"/>
    <x v="2"/>
    <x v="2"/>
    <x v="3"/>
    <n v="21"/>
    <x v="15"/>
  </r>
  <r>
    <x v="601"/>
    <n v="70756"/>
    <x v="8"/>
    <x v="8"/>
    <s v="CrystalClear Hyaluronic Boost 30ml"/>
    <x v="1"/>
    <n v="250"/>
    <n v="19.100000000000001"/>
    <n v="4775"/>
    <n v="6.6"/>
    <n v="1650"/>
    <n v="12.500000000000002"/>
    <n v="3125"/>
    <n v="0.65445026178010468"/>
    <s v="C0061"/>
    <s v="Aurelia Quinn"/>
    <s v="Mia Hughes"/>
    <x v="2"/>
    <x v="13"/>
    <s v="Oakland"/>
    <x v="0"/>
    <x v="2"/>
    <x v="3"/>
    <n v="21"/>
    <x v="15"/>
  </r>
  <r>
    <x v="601"/>
    <n v="70757"/>
    <x v="59"/>
    <x v="59"/>
    <s v="PorePurify Exfoliating Tonic 200ml"/>
    <x v="4"/>
    <n v="100"/>
    <n v="21"/>
    <n v="2100"/>
    <n v="7.6"/>
    <n v="760"/>
    <n v="13.4"/>
    <n v="1340"/>
    <n v="0.63809523809523805"/>
    <s v="C0082"/>
    <s v="OpulentFlair Beauty"/>
    <s v="Jennifer Adams"/>
    <x v="1"/>
    <x v="10"/>
    <s v="El Paso"/>
    <x v="2"/>
    <x v="2"/>
    <x v="3"/>
    <n v="21"/>
    <x v="15"/>
  </r>
  <r>
    <x v="601"/>
    <n v="70758"/>
    <x v="13"/>
    <x v="13"/>
    <s v="LuminousGlow Tinted Sunscreen 100ml"/>
    <x v="3"/>
    <n v="150"/>
    <n v="26.35"/>
    <n v="3952.5"/>
    <n v="9"/>
    <n v="1350"/>
    <n v="17.350000000000001"/>
    <n v="2602.5"/>
    <n v="0.65844402277039848"/>
    <s v="C0186"/>
    <s v="MoonlightWhisper Creations"/>
    <s v="Rachel Owens"/>
    <x v="4"/>
    <x v="16"/>
    <s v="Champaign"/>
    <x v="3"/>
    <x v="2"/>
    <x v="3"/>
    <n v="21"/>
    <x v="15"/>
  </r>
  <r>
    <x v="601"/>
    <n v="70759"/>
    <x v="13"/>
    <x v="13"/>
    <s v="LuminousGlow Tinted Sunscreen 100ml"/>
    <x v="3"/>
    <n v="250"/>
    <n v="26.35"/>
    <n v="6587.5"/>
    <n v="9"/>
    <n v="2250"/>
    <n v="17.350000000000001"/>
    <n v="4337.5"/>
    <n v="0.65844402277039848"/>
    <s v="C0133"/>
    <s v="StarryBlossom Essentials"/>
    <s v="Jessica Foster"/>
    <x v="2"/>
    <x v="20"/>
    <s v="Homer"/>
    <x v="0"/>
    <x v="2"/>
    <x v="3"/>
    <n v="21"/>
    <x v="15"/>
  </r>
  <r>
    <x v="601"/>
    <n v="70760"/>
    <x v="24"/>
    <x v="24"/>
    <s v="PureFoam Renewing Cleanser 200ml"/>
    <x v="2"/>
    <n v="150"/>
    <n v="22.55"/>
    <n v="3382.5"/>
    <n v="9"/>
    <n v="1350"/>
    <n v="13.55"/>
    <n v="2032.5"/>
    <n v="0.60088691796008864"/>
    <s v="C0216"/>
    <s v="ZenithPulse Solutions"/>
    <s v="Grace Allen"/>
    <x v="2"/>
    <x v="20"/>
    <s v="Fairbanks"/>
    <x v="0"/>
    <x v="2"/>
    <x v="3"/>
    <n v="21"/>
    <x v="15"/>
  </r>
  <r>
    <x v="602"/>
    <n v="70761"/>
    <x v="8"/>
    <x v="8"/>
    <s v="CrystalClear Hyaluronic Boost 30ml"/>
    <x v="1"/>
    <n v="300"/>
    <n v="19.100000000000001"/>
    <n v="5730"/>
    <n v="6.6"/>
    <n v="1980"/>
    <n v="12.500000000000002"/>
    <n v="3750"/>
    <n v="0.65445026178010468"/>
    <s v="C0074"/>
    <s v="Seraphina Wilde"/>
    <s v="Lauren King"/>
    <x v="4"/>
    <x v="41"/>
    <s v="Lincoln"/>
    <x v="3"/>
    <x v="2"/>
    <x v="3"/>
    <n v="22"/>
    <x v="15"/>
  </r>
  <r>
    <x v="602"/>
    <n v="70762"/>
    <x v="4"/>
    <x v="4"/>
    <s v="HydraBloom Hydrating Moisturizer 50ml"/>
    <x v="0"/>
    <n v="50"/>
    <n v="14.95"/>
    <n v="747.5"/>
    <n v="4.45"/>
    <n v="222.5"/>
    <n v="10.5"/>
    <n v="525"/>
    <n v="0.7023411371237458"/>
    <s v="C0025"/>
    <s v="Eamon Nash"/>
    <s v="Samuel Moore"/>
    <x v="0"/>
    <x v="1"/>
    <s v="Tucson"/>
    <x v="0"/>
    <x v="2"/>
    <x v="3"/>
    <n v="22"/>
    <x v="15"/>
  </r>
  <r>
    <x v="602"/>
    <n v="70763"/>
    <x v="0"/>
    <x v="0"/>
    <s v="HydraBloom Hydrating Moisturizer 100ml"/>
    <x v="0"/>
    <n v="150"/>
    <n v="24.85"/>
    <n v="3727.5"/>
    <n v="7.75"/>
    <n v="1162.5"/>
    <n v="17.100000000000001"/>
    <n v="2565"/>
    <n v="0.68812877263581484"/>
    <s v="C0162"/>
    <s v="Malachai Hale"/>
    <s v="Olivia Harrison"/>
    <x v="3"/>
    <x v="14"/>
    <s v="Newport News"/>
    <x v="2"/>
    <x v="2"/>
    <x v="3"/>
    <n v="22"/>
    <x v="15"/>
  </r>
  <r>
    <x v="602"/>
    <n v="70764"/>
    <x v="37"/>
    <x v="37"/>
    <s v="SunGuard Shield SPF 50+ 100ml"/>
    <x v="3"/>
    <n v="200"/>
    <n v="24.75"/>
    <n v="4950"/>
    <n v="7.75"/>
    <n v="1550"/>
    <n v="17"/>
    <n v="3400"/>
    <n v="0.68686868686868685"/>
    <s v="C0105"/>
    <s v="TimelessBloom Luxe Skincare"/>
    <s v="Jennifer Adams"/>
    <x v="1"/>
    <x v="10"/>
    <s v="Corpus Christi"/>
    <x v="2"/>
    <x v="2"/>
    <x v="3"/>
    <n v="22"/>
    <x v="15"/>
  </r>
  <r>
    <x v="602"/>
    <n v="70765"/>
    <x v="13"/>
    <x v="13"/>
    <s v="LuminousGlow Tinted Sunscreen 100ml"/>
    <x v="3"/>
    <n v="100"/>
    <n v="26.35"/>
    <n v="2635"/>
    <n v="9"/>
    <n v="900"/>
    <n v="17.350000000000001"/>
    <n v="1735"/>
    <n v="0.65844402277039848"/>
    <s v="C0094"/>
    <s v="RosyDream Skincare"/>
    <s v="Victoria Reed"/>
    <x v="2"/>
    <x v="24"/>
    <s v="Tacoma"/>
    <x v="0"/>
    <x v="2"/>
    <x v="3"/>
    <n v="22"/>
    <x v="15"/>
  </r>
  <r>
    <x v="602"/>
    <n v="70766"/>
    <x v="38"/>
    <x v="38"/>
    <s v="CrystalGlow Gentle Exfoliator 100ml"/>
    <x v="7"/>
    <n v="150"/>
    <n v="19.95"/>
    <n v="2992.5"/>
    <n v="7.45"/>
    <n v="1117.5"/>
    <n v="12.5"/>
    <n v="1875"/>
    <n v="0.62656641604010022"/>
    <s v="C0034"/>
    <s v="Cassian Winters"/>
    <s v="David Carter"/>
    <x v="1"/>
    <x v="2"/>
    <s v="Albany"/>
    <x v="1"/>
    <x v="2"/>
    <x v="3"/>
    <n v="22"/>
    <x v="15"/>
  </r>
  <r>
    <x v="602"/>
    <n v="70767"/>
    <x v="8"/>
    <x v="8"/>
    <s v="CrystalClear Hyaluronic Boost 30ml"/>
    <x v="1"/>
    <n v="150"/>
    <n v="19.100000000000001"/>
    <n v="2865"/>
    <n v="6.6"/>
    <n v="990"/>
    <n v="12.500000000000002"/>
    <n v="1875"/>
    <n v="0.65445026178010468"/>
    <s v="C0119"/>
    <s v="RadiantNectar Cosmetix"/>
    <s v="Andrew Parker"/>
    <x v="3"/>
    <x v="48"/>
    <s v="Manchester"/>
    <x v="1"/>
    <x v="2"/>
    <x v="3"/>
    <n v="22"/>
    <x v="15"/>
  </r>
  <r>
    <x v="602"/>
    <n v="70768"/>
    <x v="14"/>
    <x v="14"/>
    <s v="DewDrop Hydration Sheet Mask"/>
    <x v="5"/>
    <n v="200"/>
    <n v="17.350000000000001"/>
    <n v="3470.0000000000005"/>
    <n v="7.45"/>
    <n v="1490"/>
    <n v="9.9000000000000021"/>
    <n v="1980.0000000000005"/>
    <n v="0.57060518731988474"/>
    <s v="C0172"/>
    <s v="DiamondMist Cosmetix"/>
    <s v="Mia Hughes"/>
    <x v="2"/>
    <x v="13"/>
    <s v="Santa Ana"/>
    <x v="0"/>
    <x v="2"/>
    <x v="3"/>
    <n v="22"/>
    <x v="15"/>
  </r>
  <r>
    <x v="602"/>
    <n v="70769"/>
    <x v="21"/>
    <x v="21"/>
    <s v="RadiantGlow Gel Cleanser 100ml"/>
    <x v="2"/>
    <n v="100"/>
    <n v="12.25"/>
    <n v="1225"/>
    <n v="4.45"/>
    <n v="445"/>
    <n v="7.8"/>
    <n v="780"/>
    <n v="0.63673469387755099"/>
    <s v="C0007"/>
    <s v="Orion Sterling"/>
    <s v="Jessica Foster"/>
    <x v="2"/>
    <x v="20"/>
    <s v="Anchorage"/>
    <x v="0"/>
    <x v="2"/>
    <x v="3"/>
    <n v="22"/>
    <x v="15"/>
  </r>
  <r>
    <x v="602"/>
    <n v="70770"/>
    <x v="0"/>
    <x v="0"/>
    <s v="HydraBloom Hydrating Moisturizer 100ml"/>
    <x v="0"/>
    <n v="200"/>
    <n v="24.85"/>
    <n v="4970"/>
    <n v="7.75"/>
    <n v="1550"/>
    <n v="17.100000000000001"/>
    <n v="3420"/>
    <n v="0.68812877263581484"/>
    <s v="C0078"/>
    <s v="CosmoLink Incorporated"/>
    <s v="William Jenkins"/>
    <x v="3"/>
    <x v="6"/>
    <s v="Jacksonville"/>
    <x v="2"/>
    <x v="2"/>
    <x v="3"/>
    <n v="22"/>
    <x v="15"/>
  </r>
  <r>
    <x v="603"/>
    <n v="70771"/>
    <x v="4"/>
    <x v="4"/>
    <s v="HydraBloom Hydrating Moisturizer 50ml"/>
    <x v="0"/>
    <n v="100"/>
    <n v="14.95"/>
    <n v="1495"/>
    <n v="4.45"/>
    <n v="445"/>
    <n v="10.5"/>
    <n v="1050"/>
    <n v="0.7023411371237458"/>
    <s v="C0198"/>
    <s v="CrystalMist Solutions"/>
    <s v="Ava Franklin"/>
    <x v="1"/>
    <x v="44"/>
    <s v="Jackson"/>
    <x v="2"/>
    <x v="2"/>
    <x v="3"/>
    <n v="25"/>
    <x v="16"/>
  </r>
  <r>
    <x v="603"/>
    <n v="70772"/>
    <x v="1"/>
    <x v="1"/>
    <s v="VitaGlow Brightening Serum 30ml"/>
    <x v="1"/>
    <n v="100"/>
    <n v="22.1"/>
    <n v="2210"/>
    <n v="7.6"/>
    <n v="760"/>
    <n v="14.500000000000002"/>
    <n v="1450"/>
    <n v="0.65610859728506787"/>
    <s v="C0067"/>
    <s v="Oberon Sterling"/>
    <s v="Rachel Owens"/>
    <x v="4"/>
    <x v="16"/>
    <s v="Springfield"/>
    <x v="3"/>
    <x v="2"/>
    <x v="3"/>
    <n v="25"/>
    <x v="16"/>
  </r>
  <r>
    <x v="603"/>
    <n v="70773"/>
    <x v="21"/>
    <x v="21"/>
    <s v="RadiantGlow Gel Cleanser 100ml"/>
    <x v="2"/>
    <n v="100"/>
    <n v="12.25"/>
    <n v="1225"/>
    <n v="4.45"/>
    <n v="445"/>
    <n v="7.8"/>
    <n v="780"/>
    <n v="0.63673469387755099"/>
    <s v="C0023"/>
    <s v="Rosy Hue Beauty"/>
    <s v="Benjamin Ingram"/>
    <x v="0"/>
    <x v="22"/>
    <s v="Boise"/>
    <x v="0"/>
    <x v="2"/>
    <x v="3"/>
    <n v="25"/>
    <x v="16"/>
  </r>
  <r>
    <x v="603"/>
    <n v="70774"/>
    <x v="37"/>
    <x v="37"/>
    <s v="SunGuard Shield SPF 50+ 100ml"/>
    <x v="3"/>
    <n v="450"/>
    <n v="24.75"/>
    <n v="11137.5"/>
    <n v="7.75"/>
    <n v="3487.5"/>
    <n v="17"/>
    <n v="7650"/>
    <n v="0.68686868686868685"/>
    <s v="C0120"/>
    <s v="RadiantCrest Ventures"/>
    <s v="Ashley Turner"/>
    <x v="2"/>
    <x v="13"/>
    <s v="Anaheim"/>
    <x v="0"/>
    <x v="2"/>
    <x v="3"/>
    <n v="25"/>
    <x v="16"/>
  </r>
  <r>
    <x v="603"/>
    <n v="70775"/>
    <x v="14"/>
    <x v="14"/>
    <s v="DewDrop Hydration Sheet Mask"/>
    <x v="5"/>
    <n v="250"/>
    <n v="17.350000000000001"/>
    <n v="4337.5"/>
    <n v="7.45"/>
    <n v="1862.5"/>
    <n v="9.9000000000000021"/>
    <n v="2475"/>
    <n v="0.57060518731988474"/>
    <s v="C0026"/>
    <s v="Golden Aura Creations"/>
    <s v="Samuel Moore"/>
    <x v="0"/>
    <x v="0"/>
    <s v="Albuquerque"/>
    <x v="0"/>
    <x v="2"/>
    <x v="3"/>
    <n v="25"/>
    <x v="16"/>
  </r>
  <r>
    <x v="603"/>
    <n v="70776"/>
    <x v="42"/>
    <x v="42"/>
    <s v="AquaFresh Hydrating Toner 200ml"/>
    <x v="4"/>
    <n v="100"/>
    <n v="19.600000000000001"/>
    <n v="1960.0000000000002"/>
    <n v="6.6"/>
    <n v="660"/>
    <n v="13.000000000000002"/>
    <n v="1300.0000000000002"/>
    <n v="0.66326530612244905"/>
    <s v="C0188"/>
    <s v="BlueCrest Technologies"/>
    <s v="William Jenkins"/>
    <x v="3"/>
    <x v="6"/>
    <s v="Tallahassee"/>
    <x v="2"/>
    <x v="2"/>
    <x v="3"/>
    <n v="25"/>
    <x v="16"/>
  </r>
  <r>
    <x v="603"/>
    <n v="70777"/>
    <x v="13"/>
    <x v="13"/>
    <s v="LuminousGlow Tinted Sunscreen 100ml"/>
    <x v="3"/>
    <n v="100"/>
    <n v="26.35"/>
    <n v="2635"/>
    <n v="9"/>
    <n v="900"/>
    <n v="17.350000000000001"/>
    <n v="1735"/>
    <n v="0.65844402277039848"/>
    <s v="C0029"/>
    <s v="OpulentSilk Beauty"/>
    <s v="Samantha Mitchell"/>
    <x v="4"/>
    <x v="15"/>
    <s v="Louisville"/>
    <x v="2"/>
    <x v="2"/>
    <x v="3"/>
    <n v="25"/>
    <x v="16"/>
  </r>
  <r>
    <x v="603"/>
    <n v="70778"/>
    <x v="15"/>
    <x v="15"/>
    <s v="VitaGlow Brightening Serum 50ml"/>
    <x v="1"/>
    <n v="100"/>
    <n v="31.45"/>
    <n v="3145"/>
    <n v="12"/>
    <n v="1200"/>
    <n v="19.45"/>
    <n v="1945"/>
    <n v="0.61844197138314783"/>
    <s v="C0049"/>
    <s v="PinnacleSage Group"/>
    <s v="Ava Franklin"/>
    <x v="1"/>
    <x v="12"/>
    <s v="New Orleans"/>
    <x v="2"/>
    <x v="2"/>
    <x v="3"/>
    <n v="25"/>
    <x v="16"/>
  </r>
  <r>
    <x v="604"/>
    <n v="70779"/>
    <x v="10"/>
    <x v="10"/>
    <s v="LuminousGlow Tinted Sunscreen 50ml"/>
    <x v="3"/>
    <n v="50"/>
    <n v="16.95"/>
    <n v="847.5"/>
    <n v="5.2"/>
    <n v="260"/>
    <n v="11.75"/>
    <n v="587.5"/>
    <n v="0.69321533923303835"/>
    <s v="C0204"/>
    <s v="Atticus Hale"/>
    <s v="Jennifer Adams"/>
    <x v="1"/>
    <x v="10"/>
    <s v="Round Rock"/>
    <x v="2"/>
    <x v="2"/>
    <x v="3"/>
    <n v="26"/>
    <x v="16"/>
  </r>
  <r>
    <x v="604"/>
    <n v="70780"/>
    <x v="61"/>
    <x v="61"/>
    <s v="PureDerm Micro-Exfoliating Gel 150ml"/>
    <x v="7"/>
    <n v="200"/>
    <n v="32.25"/>
    <n v="6450"/>
    <n v="14.25"/>
    <n v="2850"/>
    <n v="18"/>
    <n v="3600"/>
    <n v="0.55813953488372092"/>
    <s v="C0036"/>
    <s v="MoonlightHarbor Beauty"/>
    <s v="Rachel Owens"/>
    <x v="4"/>
    <x v="31"/>
    <s v="Milwaukee"/>
    <x v="3"/>
    <x v="2"/>
    <x v="3"/>
    <n v="26"/>
    <x v="16"/>
  </r>
  <r>
    <x v="604"/>
    <n v="70781"/>
    <x v="13"/>
    <x v="13"/>
    <s v="LuminousGlow Tinted Sunscreen 100ml"/>
    <x v="3"/>
    <n v="50"/>
    <n v="26.35"/>
    <n v="1317.5"/>
    <n v="9"/>
    <n v="450"/>
    <n v="17.350000000000001"/>
    <n v="867.5"/>
    <n v="0.65844402277039848"/>
    <s v="C0145"/>
    <s v="AuroraFresh Cosmetics"/>
    <s v="Mia Hughes"/>
    <x v="2"/>
    <x v="13"/>
    <s v="Irvine"/>
    <x v="0"/>
    <x v="2"/>
    <x v="3"/>
    <n v="26"/>
    <x v="16"/>
  </r>
  <r>
    <x v="604"/>
    <n v="70782"/>
    <x v="23"/>
    <x v="23"/>
    <s v="RadiantGlow Gel Cleanser 50ml"/>
    <x v="2"/>
    <n v="250"/>
    <n v="4.7"/>
    <n v="1175"/>
    <n v="2.2999999999999998"/>
    <n v="575"/>
    <n v="2.4000000000000004"/>
    <n v="600"/>
    <n v="0.51063829787234039"/>
    <s v="C0182"/>
    <s v="IvoryLuxe Skincare"/>
    <s v="Emily Clarke"/>
    <x v="3"/>
    <x v="29"/>
    <s v="Raleigh"/>
    <x v="2"/>
    <x v="2"/>
    <x v="3"/>
    <n v="26"/>
    <x v="16"/>
  </r>
  <r>
    <x v="604"/>
    <n v="70783"/>
    <x v="4"/>
    <x v="4"/>
    <s v="HydraBloom Hydrating Moisturizer 50ml"/>
    <x v="0"/>
    <n v="250"/>
    <n v="14.95"/>
    <n v="3737.5"/>
    <n v="4.45"/>
    <n v="1112.5"/>
    <n v="10.5"/>
    <n v="2625"/>
    <n v="0.7023411371237458"/>
    <s v="C0118"/>
    <s v="Rowan Hale"/>
    <s v="Nicholas Coleman"/>
    <x v="4"/>
    <x v="34"/>
    <s v="Fort Wayne"/>
    <x v="3"/>
    <x v="2"/>
    <x v="3"/>
    <n v="26"/>
    <x v="16"/>
  </r>
  <r>
    <x v="604"/>
    <n v="70784"/>
    <x v="13"/>
    <x v="13"/>
    <s v="LuminousGlow Tinted Sunscreen 100ml"/>
    <x v="3"/>
    <n v="100"/>
    <n v="26.35"/>
    <n v="2635"/>
    <n v="9"/>
    <n v="900"/>
    <n v="17.350000000000001"/>
    <n v="1735"/>
    <n v="0.65844402277039848"/>
    <s v="C0072"/>
    <s v="BlossomLuxe Essentials"/>
    <s v="James Edwards"/>
    <x v="3"/>
    <x v="43"/>
    <s v="Philadelphia"/>
    <x v="1"/>
    <x v="2"/>
    <x v="3"/>
    <n v="26"/>
    <x v="16"/>
  </r>
  <r>
    <x v="604"/>
    <n v="70785"/>
    <x v="10"/>
    <x v="10"/>
    <s v="LuminousGlow Tinted Sunscreen 50ml"/>
    <x v="3"/>
    <n v="200"/>
    <n v="16.95"/>
    <n v="3390"/>
    <n v="5.2"/>
    <n v="1040"/>
    <n v="11.75"/>
    <n v="2350"/>
    <n v="0.69321533923303835"/>
    <s v="C0098"/>
    <s v="Persephone Harper"/>
    <s v="Benjamin Lawson"/>
    <x v="1"/>
    <x v="8"/>
    <s v="Springfield"/>
    <x v="3"/>
    <x v="2"/>
    <x v="3"/>
    <n v="26"/>
    <x v="16"/>
  </r>
  <r>
    <x v="604"/>
    <n v="70786"/>
    <x v="12"/>
    <x v="12"/>
    <s v="PorePurify Exfoliating Tonic 150ml"/>
    <x v="4"/>
    <n v="150"/>
    <n v="15.95"/>
    <n v="2392.5"/>
    <n v="5.2"/>
    <n v="780"/>
    <n v="10.75"/>
    <n v="1612.5"/>
    <n v="0.6739811912225705"/>
    <s v="C0044"/>
    <s v="OpulentElixir Beauty"/>
    <s v="David Carter"/>
    <x v="1"/>
    <x v="2"/>
    <s v="Syracuse"/>
    <x v="1"/>
    <x v="2"/>
    <x v="3"/>
    <n v="26"/>
    <x v="16"/>
  </r>
  <r>
    <x v="604"/>
    <n v="70787"/>
    <x v="4"/>
    <x v="4"/>
    <s v="HydraBloom Hydrating Moisturizer 50ml"/>
    <x v="0"/>
    <n v="50"/>
    <n v="14.95"/>
    <n v="747.5"/>
    <n v="4.45"/>
    <n v="222.5"/>
    <n v="10.5"/>
    <n v="525"/>
    <n v="0.7023411371237458"/>
    <s v="C0150"/>
    <s v="EmeraldHarbor Ventures"/>
    <s v="Emily Clarke"/>
    <x v="3"/>
    <x v="9"/>
    <s v="Greenville"/>
    <x v="2"/>
    <x v="2"/>
    <x v="3"/>
    <n v="26"/>
    <x v="16"/>
  </r>
  <r>
    <x v="605"/>
    <n v="70788"/>
    <x v="65"/>
    <x v="65"/>
    <s v="VelvetSkin Renewing Scrub 150ml"/>
    <x v="7"/>
    <n v="100"/>
    <n v="28.15"/>
    <n v="2815"/>
    <n v="12"/>
    <n v="1200"/>
    <n v="16.149999999999999"/>
    <n v="1615"/>
    <n v="0.57371225577264651"/>
    <s v="C0069"/>
    <s v="RadiantElixir Skincare"/>
    <s v="Olivia Harrison"/>
    <x v="3"/>
    <x v="39"/>
    <s v="Wilmington"/>
    <x v="2"/>
    <x v="2"/>
    <x v="3"/>
    <n v="27"/>
    <x v="16"/>
  </r>
  <r>
    <x v="605"/>
    <n v="70789"/>
    <x v="37"/>
    <x v="37"/>
    <s v="SunGuard Shield SPF 50+ 100ml"/>
    <x v="3"/>
    <n v="150"/>
    <n v="24.75"/>
    <n v="3712.5"/>
    <n v="7.75"/>
    <n v="1162.5"/>
    <n v="17"/>
    <n v="2550"/>
    <n v="0.68686868686868685"/>
    <s v="C0013"/>
    <s v="Seraphina Sinclair"/>
    <s v="Jessica Foster"/>
    <x v="2"/>
    <x v="20"/>
    <s v="Wasilla"/>
    <x v="0"/>
    <x v="2"/>
    <x v="3"/>
    <n v="27"/>
    <x v="16"/>
  </r>
  <r>
    <x v="605"/>
    <n v="70790"/>
    <x v="6"/>
    <x v="6"/>
    <s v="CrystalClear Hyaluronic Boost 15ml"/>
    <x v="1"/>
    <n v="300"/>
    <n v="14.75"/>
    <n v="4425"/>
    <n v="5.45"/>
    <n v="1635"/>
    <n v="9.3000000000000007"/>
    <n v="2790"/>
    <n v="0.63050847457627124"/>
    <s v="C0061"/>
    <s v="Aurelia Quinn"/>
    <s v="Mia Hughes"/>
    <x v="2"/>
    <x v="13"/>
    <s v="Oakland"/>
    <x v="0"/>
    <x v="2"/>
    <x v="3"/>
    <n v="27"/>
    <x v="16"/>
  </r>
  <r>
    <x v="605"/>
    <n v="70791"/>
    <x v="12"/>
    <x v="12"/>
    <s v="PorePurify Exfoliating Tonic 150ml"/>
    <x v="4"/>
    <n v="200"/>
    <n v="15.95"/>
    <n v="3190"/>
    <n v="5.2"/>
    <n v="1040"/>
    <n v="10.75"/>
    <n v="2150"/>
    <n v="0.6739811912225705"/>
    <s v="C0113"/>
    <s v="Evander Quinn"/>
    <s v="Andrew Parker"/>
    <x v="3"/>
    <x v="47"/>
    <s v="New Haven"/>
    <x v="1"/>
    <x v="2"/>
    <x v="3"/>
    <n v="27"/>
    <x v="16"/>
  </r>
  <r>
    <x v="605"/>
    <n v="70792"/>
    <x v="37"/>
    <x v="37"/>
    <s v="SunGuard Shield SPF 50+ 100ml"/>
    <x v="3"/>
    <n v="350"/>
    <n v="24.75"/>
    <n v="8662.5"/>
    <n v="7.75"/>
    <n v="2712.5"/>
    <n v="17"/>
    <n v="5950"/>
    <n v="0.68686868686868685"/>
    <s v="C0089"/>
    <s v="TerraFusion Group"/>
    <s v="Andrew Parker"/>
    <x v="3"/>
    <x v="36"/>
    <s v="Montpelier"/>
    <x v="1"/>
    <x v="2"/>
    <x v="3"/>
    <n v="27"/>
    <x v="16"/>
  </r>
  <r>
    <x v="605"/>
    <n v="70793"/>
    <x v="11"/>
    <x v="11"/>
    <s v="ClearSkies UV Defense SPF 30 100ml"/>
    <x v="3"/>
    <n v="400"/>
    <n v="32.549999999999997"/>
    <n v="13019.999999999998"/>
    <n v="11.25"/>
    <n v="4500"/>
    <n v="21.299999999999997"/>
    <n v="8519.9999999999982"/>
    <n v="0.65437788018433174"/>
    <s v="C0077"/>
    <s v="EmeraldSphere Solutions"/>
    <s v="Grace Allen"/>
    <x v="2"/>
    <x v="20"/>
    <s v="Fairbanks"/>
    <x v="0"/>
    <x v="2"/>
    <x v="3"/>
    <n v="27"/>
    <x v="16"/>
  </r>
  <r>
    <x v="605"/>
    <n v="70794"/>
    <x v="35"/>
    <x v="35"/>
    <s v="DreamSoothe Overnight Mask 50g"/>
    <x v="5"/>
    <n v="150"/>
    <n v="14.25"/>
    <n v="2137.5"/>
    <n v="6.55"/>
    <n v="982.5"/>
    <n v="7.7"/>
    <n v="1155"/>
    <n v="0.54035087719298247"/>
    <s v="C0043"/>
    <s v="LuminousHue Cosmetix"/>
    <s v="Mia Hughes"/>
    <x v="2"/>
    <x v="13"/>
    <s v="Sacramento"/>
    <x v="0"/>
    <x v="2"/>
    <x v="3"/>
    <n v="27"/>
    <x v="16"/>
  </r>
  <r>
    <x v="605"/>
    <n v="70795"/>
    <x v="11"/>
    <x v="11"/>
    <s v="ClearSkies UV Defense SPF 30 100ml"/>
    <x v="3"/>
    <n v="200"/>
    <n v="32.549999999999997"/>
    <n v="6509.9999999999991"/>
    <n v="11.25"/>
    <n v="2250"/>
    <n v="21.299999999999997"/>
    <n v="4259.9999999999991"/>
    <n v="0.65437788018433174"/>
    <s v="C0129"/>
    <s v="CrystalCraft Corp."/>
    <s v="James Edwards"/>
    <x v="3"/>
    <x v="43"/>
    <s v="Pittsburgh"/>
    <x v="1"/>
    <x v="2"/>
    <x v="3"/>
    <n v="27"/>
    <x v="16"/>
  </r>
  <r>
    <x v="605"/>
    <n v="70796"/>
    <x v="13"/>
    <x v="13"/>
    <s v="LuminousGlow Tinted Sunscreen 100ml"/>
    <x v="3"/>
    <n v="350"/>
    <n v="26.35"/>
    <n v="9222.5"/>
    <n v="9"/>
    <n v="3150"/>
    <n v="17.350000000000001"/>
    <n v="6072.5"/>
    <n v="0.65844402277039848"/>
    <s v="C0115"/>
    <s v="BlossomWhisper Cosmetics"/>
    <s v="Andrew Parker"/>
    <x v="3"/>
    <x v="46"/>
    <s v="Portland"/>
    <x v="1"/>
    <x v="2"/>
    <x v="3"/>
    <n v="27"/>
    <x v="16"/>
  </r>
  <r>
    <x v="605"/>
    <n v="70797"/>
    <x v="41"/>
    <x v="41"/>
    <s v="VelvetSkin Renewing Scrub 50ml"/>
    <x v="7"/>
    <n v="100"/>
    <n v="15.649999999999999"/>
    <n v="1564.9999999999998"/>
    <n v="6.2"/>
    <n v="620"/>
    <n v="9.4499999999999993"/>
    <n v="944.99999999999977"/>
    <n v="0.60383386581469645"/>
    <s v="C0207"/>
    <s v="Aurora West"/>
    <s v="Nicholas Coleman"/>
    <x v="4"/>
    <x v="27"/>
    <s v="Detroit"/>
    <x v="3"/>
    <x v="2"/>
    <x v="3"/>
    <n v="27"/>
    <x v="16"/>
  </r>
  <r>
    <x v="605"/>
    <n v="70798"/>
    <x v="20"/>
    <x v="20"/>
    <s v="VelvetSkin Renewing Scrub 100ml"/>
    <x v="7"/>
    <n v="150"/>
    <n v="20.849999999999998"/>
    <n v="3127.4999999999995"/>
    <n v="8.1999999999999993"/>
    <n v="1230"/>
    <n v="12.649999999999999"/>
    <n v="1897.4999999999995"/>
    <n v="0.606714628297362"/>
    <s v="C0060"/>
    <s v="GoldenHarbor Cosmetix"/>
    <s v="Christopher Green"/>
    <x v="0"/>
    <x v="35"/>
    <s v="Salt Lake City"/>
    <x v="0"/>
    <x v="2"/>
    <x v="3"/>
    <n v="27"/>
    <x v="16"/>
  </r>
  <r>
    <x v="606"/>
    <n v="70799"/>
    <x v="23"/>
    <x v="23"/>
    <s v="RadiantGlow Gel Cleanser 50ml"/>
    <x v="2"/>
    <n v="250"/>
    <n v="4.7"/>
    <n v="1175"/>
    <n v="2.2999999999999998"/>
    <n v="575"/>
    <n v="2.4000000000000004"/>
    <n v="600"/>
    <n v="0.51063829787234039"/>
    <s v="C0191"/>
    <s v="SolarQuest Corp."/>
    <s v="Benjamin Ingram"/>
    <x v="0"/>
    <x v="22"/>
    <s v="Twin Falls"/>
    <x v="0"/>
    <x v="2"/>
    <x v="3"/>
    <n v="28"/>
    <x v="16"/>
  </r>
  <r>
    <x v="606"/>
    <n v="70800"/>
    <x v="10"/>
    <x v="10"/>
    <s v="LuminousGlow Tinted Sunscreen 50ml"/>
    <x v="3"/>
    <n v="50"/>
    <n v="16.95"/>
    <n v="847.5"/>
    <n v="5.2"/>
    <n v="260"/>
    <n v="11.75"/>
    <n v="587.5"/>
    <n v="0.69321533923303835"/>
    <s v="C0026"/>
    <s v="Golden Aura Creations"/>
    <s v="Samuel Moore"/>
    <x v="0"/>
    <x v="0"/>
    <s v="Albuquerque"/>
    <x v="0"/>
    <x v="2"/>
    <x v="3"/>
    <n v="28"/>
    <x v="16"/>
  </r>
  <r>
    <x v="606"/>
    <n v="70801"/>
    <x v="4"/>
    <x v="4"/>
    <s v="HydraBloom Hydrating Moisturizer 50ml"/>
    <x v="0"/>
    <n v="100"/>
    <n v="14.95"/>
    <n v="1495"/>
    <n v="4.45"/>
    <n v="445"/>
    <n v="10.5"/>
    <n v="1050"/>
    <n v="0.7023411371237458"/>
    <s v="C0162"/>
    <s v="Malachai Hale"/>
    <s v="Olivia Harrison"/>
    <x v="3"/>
    <x v="14"/>
    <s v="Newport News"/>
    <x v="2"/>
    <x v="2"/>
    <x v="3"/>
    <n v="28"/>
    <x v="16"/>
  </r>
  <r>
    <x v="606"/>
    <n v="70802"/>
    <x v="21"/>
    <x v="21"/>
    <s v="RadiantGlow Gel Cleanser 100ml"/>
    <x v="2"/>
    <n v="200"/>
    <n v="12.25"/>
    <n v="2450"/>
    <n v="4.45"/>
    <n v="890"/>
    <n v="7.8"/>
    <n v="1560"/>
    <n v="0.63673469387755099"/>
    <s v="C0095"/>
    <s v="OpalBlossom Beauty"/>
    <s v="Jessica Foster"/>
    <x v="2"/>
    <x v="20"/>
    <s v="Seward"/>
    <x v="0"/>
    <x v="2"/>
    <x v="3"/>
    <n v="28"/>
    <x v="16"/>
  </r>
  <r>
    <x v="606"/>
    <n v="70803"/>
    <x v="30"/>
    <x v="30"/>
    <s v="PurePurge Micellar Cleansing Water 200ml"/>
    <x v="6"/>
    <n v="100"/>
    <n v="18.45"/>
    <n v="1845"/>
    <n v="7.75"/>
    <n v="775"/>
    <n v="10.7"/>
    <n v="1070"/>
    <n v="0.57994579945799463"/>
    <s v="C0016"/>
    <s v="Griffin Maddox"/>
    <s v="Rachel Owens"/>
    <x v="4"/>
    <x v="16"/>
    <s v="Chicago"/>
    <x v="3"/>
    <x v="2"/>
    <x v="3"/>
    <n v="28"/>
    <x v="16"/>
  </r>
  <r>
    <x v="606"/>
    <n v="70804"/>
    <x v="43"/>
    <x v="43"/>
    <s v="PureFoam Renewing Cleanser 50ml"/>
    <x v="2"/>
    <n v="150"/>
    <n v="7"/>
    <n v="1050"/>
    <n v="2.8"/>
    <n v="420"/>
    <n v="4.2"/>
    <n v="630"/>
    <n v="0.6"/>
    <s v="C0214"/>
    <s v="ThunderMist Creations"/>
    <s v="Rachel Owens"/>
    <x v="4"/>
    <x v="31"/>
    <s v="Milwaukee"/>
    <x v="3"/>
    <x v="2"/>
    <x v="3"/>
    <n v="28"/>
    <x v="16"/>
  </r>
  <r>
    <x v="606"/>
    <n v="70805"/>
    <x v="1"/>
    <x v="1"/>
    <s v="VitaGlow Brightening Serum 30ml"/>
    <x v="1"/>
    <n v="300"/>
    <n v="22.1"/>
    <n v="6630"/>
    <n v="7.6"/>
    <n v="2280"/>
    <n v="14.500000000000002"/>
    <n v="4350"/>
    <n v="0.65610859728506787"/>
    <s v="C0051"/>
    <s v="InfinitiCraft Corp."/>
    <s v="William Jenkins"/>
    <x v="3"/>
    <x v="6"/>
    <s v="Tampa"/>
    <x v="2"/>
    <x v="2"/>
    <x v="3"/>
    <n v="28"/>
    <x v="16"/>
  </r>
  <r>
    <x v="606"/>
    <n v="70806"/>
    <x v="10"/>
    <x v="10"/>
    <s v="LuminousGlow Tinted Sunscreen 50ml"/>
    <x v="3"/>
    <n v="150"/>
    <n v="16.95"/>
    <n v="2542.5"/>
    <n v="5.2"/>
    <n v="780"/>
    <n v="11.75"/>
    <n v="1762.5"/>
    <n v="0.69321533923303835"/>
    <s v="C0142"/>
    <s v="GlamourWave Products"/>
    <s v="Grace Allen"/>
    <x v="2"/>
    <x v="20"/>
    <s v="Palmer"/>
    <x v="0"/>
    <x v="2"/>
    <x v="3"/>
    <n v="28"/>
    <x v="16"/>
  </r>
  <r>
    <x v="607"/>
    <n v="70807"/>
    <x v="15"/>
    <x v="15"/>
    <s v="VitaGlow Brightening Serum 50ml"/>
    <x v="1"/>
    <n v="100"/>
    <n v="31.45"/>
    <n v="3145"/>
    <n v="12"/>
    <n v="1200"/>
    <n v="19.45"/>
    <n v="1945"/>
    <n v="0.61844197138314783"/>
    <s v="C0008"/>
    <s v="Serenity Sinclair"/>
    <s v="Ashley Turner"/>
    <x v="2"/>
    <x v="13"/>
    <s v="San Francisco"/>
    <x v="0"/>
    <x v="2"/>
    <x v="3"/>
    <n v="29"/>
    <x v="16"/>
  </r>
  <r>
    <x v="607"/>
    <n v="70808"/>
    <x v="13"/>
    <x v="13"/>
    <s v="LuminousGlow Tinted Sunscreen 100ml"/>
    <x v="3"/>
    <n v="350"/>
    <n v="26.35"/>
    <n v="9222.5"/>
    <n v="9"/>
    <n v="3150"/>
    <n v="17.350000000000001"/>
    <n v="6072.5"/>
    <n v="0.65844402277039848"/>
    <s v="C0133"/>
    <s v="StarryBlossom Essentials"/>
    <s v="Jessica Foster"/>
    <x v="2"/>
    <x v="20"/>
    <s v="Homer"/>
    <x v="0"/>
    <x v="2"/>
    <x v="3"/>
    <n v="29"/>
    <x v="16"/>
  </r>
  <r>
    <x v="607"/>
    <n v="70809"/>
    <x v="1"/>
    <x v="1"/>
    <s v="VitaGlow Brightening Serum 30ml"/>
    <x v="1"/>
    <n v="250"/>
    <n v="22.1"/>
    <n v="5525"/>
    <n v="7.6"/>
    <n v="1900"/>
    <n v="14.500000000000002"/>
    <n v="3625"/>
    <n v="0.65610859728506787"/>
    <s v="C0071"/>
    <s v="Cressida Steele"/>
    <s v="Matthew Walker"/>
    <x v="1"/>
    <x v="40"/>
    <s v="Nashville"/>
    <x v="2"/>
    <x v="2"/>
    <x v="3"/>
    <n v="29"/>
    <x v="16"/>
  </r>
  <r>
    <x v="607"/>
    <n v="70810"/>
    <x v="56"/>
    <x v="56"/>
    <s v="PureDerm Micro-Exfoliating Gel 100ml"/>
    <x v="7"/>
    <n v="100"/>
    <n v="24.349999999999998"/>
    <n v="2435"/>
    <n v="9.5500000000000007"/>
    <n v="955"/>
    <n v="14.799999999999997"/>
    <n v="1480"/>
    <n v="0.6078028747433265"/>
    <s v="C0012"/>
    <s v="Radiant Craft Incorporated"/>
    <s v="Samuel Moore"/>
    <x v="0"/>
    <x v="1"/>
    <s v="Phoenix"/>
    <x v="0"/>
    <x v="2"/>
    <x v="3"/>
    <n v="29"/>
    <x v="16"/>
  </r>
  <r>
    <x v="607"/>
    <n v="70811"/>
    <x v="6"/>
    <x v="6"/>
    <s v="CrystalClear Hyaluronic Boost 15ml"/>
    <x v="1"/>
    <n v="200"/>
    <n v="14.75"/>
    <n v="2950"/>
    <n v="5.45"/>
    <n v="1090"/>
    <n v="9.3000000000000007"/>
    <n v="1860"/>
    <n v="0.63050847457627124"/>
    <s v="C0123"/>
    <s v="TerraMist Incorporated"/>
    <s v="Jennifer Adams"/>
    <x v="1"/>
    <x v="10"/>
    <s v="Midland"/>
    <x v="2"/>
    <x v="2"/>
    <x v="3"/>
    <n v="29"/>
    <x v="16"/>
  </r>
  <r>
    <x v="607"/>
    <n v="70812"/>
    <x v="26"/>
    <x v="26"/>
    <s v="SilkSkin Lightweight Moisture Veil 100ml"/>
    <x v="0"/>
    <n v="150"/>
    <n v="26.55"/>
    <n v="3982.5"/>
    <n v="9"/>
    <n v="1350"/>
    <n v="17.55"/>
    <n v="2632.5"/>
    <n v="0.66101694915254239"/>
    <s v="C0059"/>
    <s v="Eamon Kingsley"/>
    <s v="James Edwards"/>
    <x v="3"/>
    <x v="37"/>
    <s v="Newark"/>
    <x v="1"/>
    <x v="2"/>
    <x v="3"/>
    <n v="29"/>
    <x v="16"/>
  </r>
  <r>
    <x v="607"/>
    <n v="70813"/>
    <x v="38"/>
    <x v="38"/>
    <s v="CrystalGlow Gentle Exfoliator 100ml"/>
    <x v="7"/>
    <n v="50"/>
    <n v="19.95"/>
    <n v="997.5"/>
    <n v="7.45"/>
    <n v="372.5"/>
    <n v="12.5"/>
    <n v="625"/>
    <n v="0.62656641604010022"/>
    <s v="C0195"/>
    <s v="AquaFlare Corp."/>
    <s v="Andrew Parker"/>
    <x v="3"/>
    <x v="45"/>
    <s v="Providence"/>
    <x v="1"/>
    <x v="2"/>
    <x v="3"/>
    <n v="29"/>
    <x v="16"/>
  </r>
  <r>
    <x v="607"/>
    <n v="70814"/>
    <x v="23"/>
    <x v="23"/>
    <s v="RadiantGlow Gel Cleanser 50ml"/>
    <x v="2"/>
    <n v="200"/>
    <n v="4.7"/>
    <n v="940"/>
    <n v="2.2999999999999998"/>
    <n v="460"/>
    <n v="2.4000000000000004"/>
    <n v="480"/>
    <n v="0.51063829787234039"/>
    <s v="C0103"/>
    <s v="ThunderSphere Corp."/>
    <s v="Ashley Turner"/>
    <x v="2"/>
    <x v="13"/>
    <s v="Riverside"/>
    <x v="0"/>
    <x v="2"/>
    <x v="3"/>
    <n v="29"/>
    <x v="16"/>
  </r>
  <r>
    <x v="607"/>
    <n v="70815"/>
    <x v="43"/>
    <x v="43"/>
    <s v="PureFoam Renewing Cleanser 50ml"/>
    <x v="2"/>
    <n v="100"/>
    <n v="7"/>
    <n v="700"/>
    <n v="2.8"/>
    <n v="280"/>
    <n v="4.2"/>
    <n v="420"/>
    <n v="0.6"/>
    <s v="C0218"/>
    <s v="Ronan Cassidy"/>
    <s v="Benjamin Ingram"/>
    <x v="0"/>
    <x v="38"/>
    <s v="Bozeman"/>
    <x v="0"/>
    <x v="2"/>
    <x v="3"/>
    <n v="29"/>
    <x v="16"/>
  </r>
  <r>
    <x v="607"/>
    <n v="70816"/>
    <x v="22"/>
    <x v="22"/>
    <s v="PurePurge Micellar Cleansing Water 150ml"/>
    <x v="6"/>
    <n v="50"/>
    <n v="10.050000000000001"/>
    <n v="502.50000000000006"/>
    <n v="4.45"/>
    <n v="222.5"/>
    <n v="5.6000000000000005"/>
    <n v="280.00000000000006"/>
    <n v="0.55721393034825872"/>
    <s v="C0215"/>
    <s v="QuantumHarbor Corp."/>
    <s v="William Jenkins"/>
    <x v="3"/>
    <x v="6"/>
    <s v="Miami"/>
    <x v="2"/>
    <x v="2"/>
    <x v="3"/>
    <n v="29"/>
    <x v="16"/>
  </r>
  <r>
    <x v="608"/>
    <n v="70817"/>
    <x v="22"/>
    <x v="22"/>
    <s v="PurePurge Micellar Cleansing Water 150ml"/>
    <x v="6"/>
    <n v="150"/>
    <n v="10.050000000000001"/>
    <n v="1507.5"/>
    <n v="4.45"/>
    <n v="667.5"/>
    <n v="5.6000000000000005"/>
    <n v="840"/>
    <n v="0.55721393034825872"/>
    <s v="C0182"/>
    <s v="IvoryLuxe Skincare"/>
    <s v="Emily Clarke"/>
    <x v="3"/>
    <x v="29"/>
    <s v="Raleigh"/>
    <x v="2"/>
    <x v="2"/>
    <x v="4"/>
    <n v="2"/>
    <x v="17"/>
  </r>
  <r>
    <x v="608"/>
    <n v="70818"/>
    <x v="14"/>
    <x v="14"/>
    <s v="DewDrop Hydration Sheet Mask"/>
    <x v="5"/>
    <n v="250"/>
    <n v="17.350000000000001"/>
    <n v="4337.5"/>
    <n v="7.45"/>
    <n v="1862.5"/>
    <n v="9.9000000000000021"/>
    <n v="2475"/>
    <n v="0.57060518731988474"/>
    <s v="C0107"/>
    <s v="MoonlitNectar Beauty"/>
    <s v="Andrew Parker"/>
    <x v="3"/>
    <x v="45"/>
    <s v="Providence"/>
    <x v="1"/>
    <x v="2"/>
    <x v="4"/>
    <n v="2"/>
    <x v="17"/>
  </r>
  <r>
    <x v="608"/>
    <n v="70819"/>
    <x v="14"/>
    <x v="14"/>
    <s v="DewDrop Hydration Sheet Mask"/>
    <x v="5"/>
    <n v="50"/>
    <n v="17.350000000000001"/>
    <n v="867.50000000000011"/>
    <n v="7.45"/>
    <n v="372.5"/>
    <n v="9.9000000000000021"/>
    <n v="495.00000000000011"/>
    <n v="0.57060518731988474"/>
    <s v="C0035"/>
    <s v="CrystalMist Skincare"/>
    <s v="Daniel Nelson"/>
    <x v="0"/>
    <x v="30"/>
    <s v="Denver"/>
    <x v="0"/>
    <x v="2"/>
    <x v="4"/>
    <n v="2"/>
    <x v="17"/>
  </r>
  <r>
    <x v="608"/>
    <n v="70820"/>
    <x v="13"/>
    <x v="13"/>
    <s v="LuminousGlow Tinted Sunscreen 100ml"/>
    <x v="3"/>
    <n v="50"/>
    <n v="26.35"/>
    <n v="1317.5"/>
    <n v="9"/>
    <n v="450"/>
    <n v="17.350000000000001"/>
    <n v="867.5"/>
    <n v="0.65844402277039848"/>
    <s v="C0212"/>
    <s v="Orion Nash"/>
    <s v="Grace Allen"/>
    <x v="2"/>
    <x v="20"/>
    <s v="Juneau"/>
    <x v="0"/>
    <x v="2"/>
    <x v="4"/>
    <n v="2"/>
    <x v="17"/>
  </r>
  <r>
    <x v="608"/>
    <n v="70821"/>
    <x v="36"/>
    <x v="36"/>
    <s v="CrystalGlow Gentle Exfoliator 50ml"/>
    <x v="7"/>
    <n v="50"/>
    <n v="14.15"/>
    <n v="707.5"/>
    <n v="5.45"/>
    <n v="272.5"/>
    <n v="8.6999999999999993"/>
    <n v="435"/>
    <n v="0.61484098939929333"/>
    <s v="C0110"/>
    <s v="Cordelia Cassidy"/>
    <s v="Jessica Foster"/>
    <x v="2"/>
    <x v="20"/>
    <s v="Nome"/>
    <x v="0"/>
    <x v="2"/>
    <x v="4"/>
    <n v="2"/>
    <x v="17"/>
  </r>
  <r>
    <x v="608"/>
    <n v="70822"/>
    <x v="58"/>
    <x v="58"/>
    <s v="ElixirMelt Makeup Remover Oil  150ml"/>
    <x v="6"/>
    <n v="150"/>
    <n v="10.45"/>
    <n v="1567.5"/>
    <n v="5.2"/>
    <n v="780"/>
    <n v="5.2499999999999991"/>
    <n v="787.5"/>
    <n v="0.50239234449760761"/>
    <s v="C0067"/>
    <s v="Oberon Sterling"/>
    <s v="Rachel Owens"/>
    <x v="4"/>
    <x v="16"/>
    <s v="Springfield"/>
    <x v="3"/>
    <x v="2"/>
    <x v="4"/>
    <n v="2"/>
    <x v="17"/>
  </r>
  <r>
    <x v="608"/>
    <n v="70823"/>
    <x v="8"/>
    <x v="8"/>
    <s v="CrystalClear Hyaluronic Boost 30ml"/>
    <x v="1"/>
    <n v="50"/>
    <n v="19.100000000000001"/>
    <n v="955.00000000000011"/>
    <n v="6.6"/>
    <n v="330"/>
    <n v="12.500000000000002"/>
    <n v="625.00000000000011"/>
    <n v="0.65445026178010479"/>
    <s v="C0177"/>
    <s v="CosmoHarbor Corp."/>
    <s v="Benjamin Lawson"/>
    <x v="1"/>
    <x v="5"/>
    <s v="Tulsa"/>
    <x v="2"/>
    <x v="2"/>
    <x v="4"/>
    <n v="2"/>
    <x v="17"/>
  </r>
  <r>
    <x v="608"/>
    <n v="70824"/>
    <x v="5"/>
    <x v="5"/>
    <s v="ClearSkies UV Defense SPF 30 50ml"/>
    <x v="3"/>
    <n v="350"/>
    <n v="18.95"/>
    <n v="6632.5"/>
    <n v="6.55"/>
    <n v="2292.5"/>
    <n v="12.399999999999999"/>
    <n v="4340"/>
    <n v="0.65435356200527706"/>
    <s v="C0220"/>
    <s v="Felix Caldwell"/>
    <s v="Joseph Simmons"/>
    <x v="4"/>
    <x v="19"/>
    <s v="Rochester"/>
    <x v="3"/>
    <x v="2"/>
    <x v="4"/>
    <n v="2"/>
    <x v="17"/>
  </r>
  <r>
    <x v="608"/>
    <n v="70825"/>
    <x v="14"/>
    <x v="14"/>
    <s v="DewDrop Hydration Sheet Mask"/>
    <x v="5"/>
    <n v="200"/>
    <n v="17.350000000000001"/>
    <n v="3470.0000000000005"/>
    <n v="7.45"/>
    <n v="1490"/>
    <n v="9.9000000000000021"/>
    <n v="1980.0000000000005"/>
    <n v="0.57060518731988474"/>
    <s v="C0051"/>
    <s v="InfinitiCraft Corp."/>
    <s v="William Jenkins"/>
    <x v="3"/>
    <x v="6"/>
    <s v="Tampa"/>
    <x v="2"/>
    <x v="2"/>
    <x v="4"/>
    <n v="2"/>
    <x v="17"/>
  </r>
  <r>
    <x v="608"/>
    <n v="70826"/>
    <x v="28"/>
    <x v="28"/>
    <s v="GlowRevive Detox Clay Mask 50g"/>
    <x v="5"/>
    <n v="250"/>
    <n v="11.35"/>
    <n v="2837.5"/>
    <n v="5.2"/>
    <n v="1300"/>
    <n v="6.1499999999999995"/>
    <n v="1537.5"/>
    <n v="0.54185022026431717"/>
    <s v="C0022"/>
    <s v="Pinnacle Sphere Corp."/>
    <s v="Victoria Reed"/>
    <x v="2"/>
    <x v="4"/>
    <s v="Portland"/>
    <x v="0"/>
    <x v="2"/>
    <x v="4"/>
    <n v="2"/>
    <x v="17"/>
  </r>
  <r>
    <x v="608"/>
    <n v="70827"/>
    <x v="35"/>
    <x v="35"/>
    <s v="DreamSoothe Overnight Mask 50g"/>
    <x v="5"/>
    <n v="150"/>
    <n v="14.25"/>
    <n v="2137.5"/>
    <n v="6.55"/>
    <n v="982.5"/>
    <n v="7.7"/>
    <n v="1155"/>
    <n v="0.54035087719298247"/>
    <s v="C0165"/>
    <s v="LunarMist Incorporated"/>
    <s v="Nicholas Coleman"/>
    <x v="4"/>
    <x v="27"/>
    <s v="Ann Arbor"/>
    <x v="3"/>
    <x v="2"/>
    <x v="4"/>
    <n v="2"/>
    <x v="17"/>
  </r>
  <r>
    <x v="609"/>
    <n v="70828"/>
    <x v="53"/>
    <x v="53"/>
    <s v="DreamSoothe Overnight Mask 100g"/>
    <x v="5"/>
    <n v="250"/>
    <n v="21.75"/>
    <n v="5437.5"/>
    <n v="9.5500000000000007"/>
    <n v="2387.5"/>
    <n v="12.2"/>
    <n v="3050"/>
    <n v="0.56091954022988511"/>
    <s v="C0095"/>
    <s v="OpalBlossom Beauty"/>
    <s v="Jessica Foster"/>
    <x v="2"/>
    <x v="20"/>
    <s v="Seward"/>
    <x v="0"/>
    <x v="2"/>
    <x v="4"/>
    <n v="3"/>
    <x v="17"/>
  </r>
  <r>
    <x v="609"/>
    <n v="70829"/>
    <x v="10"/>
    <x v="10"/>
    <s v="LuminousGlow Tinted Sunscreen 50ml"/>
    <x v="3"/>
    <n v="350"/>
    <n v="16.95"/>
    <n v="5932.5"/>
    <n v="5.2"/>
    <n v="1820"/>
    <n v="11.75"/>
    <n v="4112.5"/>
    <n v="0.69321533923303835"/>
    <s v="C0106"/>
    <s v="StarryRadiance Cosmetix"/>
    <s v="Lauren King"/>
    <x v="4"/>
    <x v="18"/>
    <s v="Iowa City"/>
    <x v="3"/>
    <x v="2"/>
    <x v="4"/>
    <n v="3"/>
    <x v="17"/>
  </r>
  <r>
    <x v="609"/>
    <n v="70830"/>
    <x v="28"/>
    <x v="28"/>
    <s v="GlowRevive Detox Clay Mask 50g"/>
    <x v="5"/>
    <n v="200"/>
    <n v="11.35"/>
    <n v="2270"/>
    <n v="5.2"/>
    <n v="1040"/>
    <n v="6.1499999999999995"/>
    <n v="1230"/>
    <n v="0.54185022026431717"/>
    <s v="C0076"/>
    <s v="ThunderWave Technologies"/>
    <s v="Andrew Parker"/>
    <x v="3"/>
    <x v="42"/>
    <s v="Boston"/>
    <x v="1"/>
    <x v="2"/>
    <x v="4"/>
    <n v="3"/>
    <x v="17"/>
  </r>
  <r>
    <x v="609"/>
    <n v="70831"/>
    <x v="14"/>
    <x v="14"/>
    <s v="DewDrop Hydration Sheet Mask"/>
    <x v="5"/>
    <n v="150"/>
    <n v="17.350000000000001"/>
    <n v="2602.5"/>
    <n v="7.45"/>
    <n v="1117.5"/>
    <n v="9.9000000000000021"/>
    <n v="1485"/>
    <n v="0.57060518731988474"/>
    <s v="C0021"/>
    <s v="Horizon Luxe Ventures"/>
    <s v="William Jenkins"/>
    <x v="3"/>
    <x v="6"/>
    <s v="Orlando"/>
    <x v="2"/>
    <x v="2"/>
    <x v="4"/>
    <n v="3"/>
    <x v="17"/>
  </r>
  <r>
    <x v="609"/>
    <n v="70832"/>
    <x v="8"/>
    <x v="8"/>
    <s v="CrystalClear Hyaluronic Boost 30ml"/>
    <x v="1"/>
    <n v="200"/>
    <n v="19.100000000000001"/>
    <n v="3820.0000000000005"/>
    <n v="6.6"/>
    <n v="1320"/>
    <n v="12.500000000000002"/>
    <n v="2500.0000000000005"/>
    <n v="0.65445026178010479"/>
    <s v="C0115"/>
    <s v="BlossomWhisper Cosmetics"/>
    <s v="Andrew Parker"/>
    <x v="3"/>
    <x v="46"/>
    <s v="Portland"/>
    <x v="1"/>
    <x v="2"/>
    <x v="4"/>
    <n v="3"/>
    <x v="17"/>
  </r>
  <r>
    <x v="609"/>
    <n v="70833"/>
    <x v="2"/>
    <x v="2"/>
    <s v="TimelessElixir Anti-Wrinkle Serum 30m"/>
    <x v="1"/>
    <n v="150"/>
    <n v="25.3"/>
    <n v="3795"/>
    <n v="9.4"/>
    <n v="1410"/>
    <n v="15.9"/>
    <n v="2385"/>
    <n v="0.62845849802371545"/>
    <s v="C0050"/>
    <s v="SolarLuxe Incorporated"/>
    <s v="Joseph Simmons"/>
    <x v="4"/>
    <x v="28"/>
    <s v="Fargo"/>
    <x v="3"/>
    <x v="2"/>
    <x v="4"/>
    <n v="3"/>
    <x v="17"/>
  </r>
  <r>
    <x v="609"/>
    <n v="70834"/>
    <x v="23"/>
    <x v="23"/>
    <s v="RadiantGlow Gel Cleanser 50ml"/>
    <x v="2"/>
    <n v="100"/>
    <n v="4.7"/>
    <n v="470"/>
    <n v="2.2999999999999998"/>
    <n v="230"/>
    <n v="2.4000000000000004"/>
    <n v="240"/>
    <n v="0.51063829787234039"/>
    <s v="C0086"/>
    <s v="SparklingNova Corp."/>
    <s v="Jennifer Adams"/>
    <x v="1"/>
    <x v="10"/>
    <s v="Amarillo"/>
    <x v="2"/>
    <x v="2"/>
    <x v="4"/>
    <n v="3"/>
    <x v="17"/>
  </r>
  <r>
    <x v="609"/>
    <n v="70835"/>
    <x v="12"/>
    <x v="12"/>
    <s v="PorePurify Exfoliating Tonic 150ml"/>
    <x v="4"/>
    <n v="150"/>
    <n v="15.95"/>
    <n v="2392.5"/>
    <n v="5.2"/>
    <n v="780"/>
    <n v="10.75"/>
    <n v="1612.5"/>
    <n v="0.6739811912225705"/>
    <s v="C0204"/>
    <s v="Atticus Hale"/>
    <s v="Jennifer Adams"/>
    <x v="1"/>
    <x v="10"/>
    <s v="Round Rock"/>
    <x v="2"/>
    <x v="2"/>
    <x v="4"/>
    <n v="3"/>
    <x v="17"/>
  </r>
  <r>
    <x v="609"/>
    <n v="70836"/>
    <x v="38"/>
    <x v="38"/>
    <s v="CrystalGlow Gentle Exfoliator 100ml"/>
    <x v="7"/>
    <n v="150"/>
    <n v="19.95"/>
    <n v="2992.5"/>
    <n v="7.45"/>
    <n v="1117.5"/>
    <n v="12.5"/>
    <n v="1875"/>
    <n v="0.62656641604010022"/>
    <s v="C0057"/>
    <s v="Phineas Dawson"/>
    <s v="Nicholas Coleman"/>
    <x v="4"/>
    <x v="34"/>
    <s v="Indianapolis"/>
    <x v="3"/>
    <x v="2"/>
    <x v="4"/>
    <n v="3"/>
    <x v="17"/>
  </r>
  <r>
    <x v="609"/>
    <n v="70837"/>
    <x v="29"/>
    <x v="29"/>
    <s v="VitaGlow Brightening Serum 15ml"/>
    <x v="1"/>
    <n v="300"/>
    <n v="16.25"/>
    <n v="4875"/>
    <n v="6.2"/>
    <n v="1860"/>
    <n v="10.050000000000001"/>
    <n v="3015"/>
    <n v="0.61846153846153851"/>
    <s v="C0132"/>
    <s v="OpalNectar Beauty"/>
    <s v="Mia Hughes"/>
    <x v="2"/>
    <x v="13"/>
    <s v="Santa Ana"/>
    <x v="0"/>
    <x v="2"/>
    <x v="4"/>
    <n v="3"/>
    <x v="17"/>
  </r>
  <r>
    <x v="610"/>
    <n v="70838"/>
    <x v="10"/>
    <x v="10"/>
    <s v="LuminousGlow Tinted Sunscreen 50ml"/>
    <x v="3"/>
    <n v="400"/>
    <n v="16.95"/>
    <n v="6780"/>
    <n v="5.2"/>
    <n v="2080"/>
    <n v="11.75"/>
    <n v="4700"/>
    <n v="0.69321533923303835"/>
    <s v="C0006"/>
    <s v="Maeve Kingsley"/>
    <s v="Christopher Green"/>
    <x v="0"/>
    <x v="21"/>
    <s v="Las Vegas"/>
    <x v="0"/>
    <x v="2"/>
    <x v="4"/>
    <n v="4"/>
    <x v="17"/>
  </r>
  <r>
    <x v="610"/>
    <n v="70839"/>
    <x v="4"/>
    <x v="4"/>
    <s v="HydraBloom Hydrating Moisturizer 50ml"/>
    <x v="0"/>
    <n v="250"/>
    <n v="14.95"/>
    <n v="3737.5"/>
    <n v="4.45"/>
    <n v="1112.5"/>
    <n v="10.5"/>
    <n v="2625"/>
    <n v="0.7023411371237458"/>
    <s v="C0147"/>
    <s v="SecretGarden Beauty"/>
    <s v="Olivia Harrison"/>
    <x v="3"/>
    <x v="14"/>
    <s v="Virginia Beach"/>
    <x v="2"/>
    <x v="2"/>
    <x v="4"/>
    <n v="4"/>
    <x v="17"/>
  </r>
  <r>
    <x v="610"/>
    <n v="70840"/>
    <x v="57"/>
    <x v="57"/>
    <s v="CalmBliss Soothing Toner 200ml"/>
    <x v="4"/>
    <n v="50"/>
    <n v="25"/>
    <n v="1250"/>
    <n v="9.4"/>
    <n v="470"/>
    <n v="15.6"/>
    <n v="780"/>
    <n v="0.624"/>
    <s v="C0092"/>
    <s v="Lucius Flynn"/>
    <s v="Matthew Walker"/>
    <x v="1"/>
    <x v="23"/>
    <s v="Savannah"/>
    <x v="2"/>
    <x v="2"/>
    <x v="4"/>
    <n v="4"/>
    <x v="17"/>
  </r>
  <r>
    <x v="610"/>
    <n v="70841"/>
    <x v="38"/>
    <x v="38"/>
    <s v="CrystalGlow Gentle Exfoliator 100ml"/>
    <x v="7"/>
    <n v="100"/>
    <n v="19.95"/>
    <n v="1995"/>
    <n v="7.45"/>
    <n v="745"/>
    <n v="12.5"/>
    <n v="1250"/>
    <n v="0.62656641604010022"/>
    <s v="C0016"/>
    <s v="Griffin Maddox"/>
    <s v="Rachel Owens"/>
    <x v="4"/>
    <x v="16"/>
    <s v="Chicago"/>
    <x v="3"/>
    <x v="2"/>
    <x v="4"/>
    <n v="4"/>
    <x v="17"/>
  </r>
  <r>
    <x v="610"/>
    <n v="70842"/>
    <x v="4"/>
    <x v="4"/>
    <s v="HydraBloom Hydrating Moisturizer 50ml"/>
    <x v="0"/>
    <n v="50"/>
    <n v="14.95"/>
    <n v="747.5"/>
    <n v="4.45"/>
    <n v="222.5"/>
    <n v="10.5"/>
    <n v="525"/>
    <n v="0.7023411371237458"/>
    <s v="C0183"/>
    <s v="SereneSilk Beauty"/>
    <s v="Mia Hughes"/>
    <x v="2"/>
    <x v="13"/>
    <s v="Irvine"/>
    <x v="0"/>
    <x v="2"/>
    <x v="4"/>
    <n v="4"/>
    <x v="17"/>
  </r>
  <r>
    <x v="610"/>
    <n v="70843"/>
    <x v="38"/>
    <x v="38"/>
    <s v="CrystalGlow Gentle Exfoliator 100ml"/>
    <x v="7"/>
    <n v="150"/>
    <n v="19.95"/>
    <n v="2992.5"/>
    <n v="7.45"/>
    <n v="1117.5"/>
    <n v="12.5"/>
    <n v="1875"/>
    <n v="0.62656641604010022"/>
    <s v="C0197"/>
    <s v="BlueAegis Corp."/>
    <s v="Samantha Mitchell"/>
    <x v="4"/>
    <x v="32"/>
    <s v="Charleston"/>
    <x v="2"/>
    <x v="2"/>
    <x v="4"/>
    <n v="4"/>
    <x v="17"/>
  </r>
  <r>
    <x v="610"/>
    <n v="70844"/>
    <x v="1"/>
    <x v="1"/>
    <s v="VitaGlow Brightening Serum 30ml"/>
    <x v="1"/>
    <n v="250"/>
    <n v="22.1"/>
    <n v="5525"/>
    <n v="7.6"/>
    <n v="1900"/>
    <n v="14.500000000000002"/>
    <n v="3625"/>
    <n v="0.65610859728506787"/>
    <s v="C0114"/>
    <s v="ElysianGlow Creations"/>
    <s v="Daniel Nelson"/>
    <x v="0"/>
    <x v="3"/>
    <s v="Cody"/>
    <x v="0"/>
    <x v="2"/>
    <x v="4"/>
    <n v="4"/>
    <x v="17"/>
  </r>
  <r>
    <x v="610"/>
    <n v="70845"/>
    <x v="37"/>
    <x v="37"/>
    <s v="SunGuard Shield SPF 50+ 100ml"/>
    <x v="3"/>
    <n v="150"/>
    <n v="24.75"/>
    <n v="3712.5"/>
    <n v="7.75"/>
    <n v="1162.5"/>
    <n v="17"/>
    <n v="2550"/>
    <n v="0.68686868686868685"/>
    <s v="C0076"/>
    <s v="ThunderWave Technologies"/>
    <s v="Andrew Parker"/>
    <x v="3"/>
    <x v="42"/>
    <s v="Boston"/>
    <x v="1"/>
    <x v="2"/>
    <x v="4"/>
    <n v="4"/>
    <x v="17"/>
  </r>
  <r>
    <x v="611"/>
    <n v="70846"/>
    <x v="37"/>
    <x v="37"/>
    <s v="SunGuard Shield SPF 50+ 100ml"/>
    <x v="3"/>
    <n v="200"/>
    <n v="24.75"/>
    <n v="4950"/>
    <n v="7.75"/>
    <n v="1550"/>
    <n v="17"/>
    <n v="3400"/>
    <n v="0.68686868686868685"/>
    <s v="C0135"/>
    <s v="DivineGlow Beauty"/>
    <s v="Ashley Turner"/>
    <x v="2"/>
    <x v="13"/>
    <s v="Long Beach"/>
    <x v="0"/>
    <x v="2"/>
    <x v="4"/>
    <n v="5"/>
    <x v="17"/>
  </r>
  <r>
    <x v="611"/>
    <n v="70847"/>
    <x v="0"/>
    <x v="0"/>
    <s v="HydraBloom Hydrating Moisturizer 100ml"/>
    <x v="0"/>
    <n v="100"/>
    <n v="24.85"/>
    <n v="2485"/>
    <n v="7.75"/>
    <n v="775"/>
    <n v="17.100000000000001"/>
    <n v="1710"/>
    <n v="0.68812877263581484"/>
    <s v="C0044"/>
    <s v="OpulentElixir Beauty"/>
    <s v="David Carter"/>
    <x v="1"/>
    <x v="2"/>
    <s v="Syracuse"/>
    <x v="1"/>
    <x v="2"/>
    <x v="4"/>
    <n v="5"/>
    <x v="17"/>
  </r>
  <r>
    <x v="611"/>
    <n v="70848"/>
    <x v="3"/>
    <x v="3"/>
    <s v="RadiantGlow Gel Cleanser 200ml"/>
    <x v="2"/>
    <n v="200"/>
    <n v="20.350000000000001"/>
    <n v="4070.0000000000005"/>
    <n v="7.75"/>
    <n v="1550"/>
    <n v="12.600000000000001"/>
    <n v="2520.0000000000005"/>
    <n v="0.61916461916461918"/>
    <s v="C0023"/>
    <s v="Rosy Hue Beauty"/>
    <s v="Benjamin Ingram"/>
    <x v="0"/>
    <x v="22"/>
    <s v="Boise"/>
    <x v="0"/>
    <x v="2"/>
    <x v="4"/>
    <n v="5"/>
    <x v="17"/>
  </r>
  <r>
    <x v="611"/>
    <n v="70849"/>
    <x v="14"/>
    <x v="14"/>
    <s v="DewDrop Hydration Sheet Mask"/>
    <x v="5"/>
    <n v="300"/>
    <n v="17.350000000000001"/>
    <n v="5205"/>
    <n v="7.45"/>
    <n v="2235"/>
    <n v="9.9000000000000021"/>
    <n v="2970"/>
    <n v="0.57060518731988474"/>
    <s v="C0072"/>
    <s v="BlossomLuxe Essentials"/>
    <s v="James Edwards"/>
    <x v="3"/>
    <x v="43"/>
    <s v="Philadelphia"/>
    <x v="1"/>
    <x v="2"/>
    <x v="4"/>
    <n v="5"/>
    <x v="17"/>
  </r>
  <r>
    <x v="611"/>
    <n v="70850"/>
    <x v="16"/>
    <x v="16"/>
    <s v="FreshWipe Cleansing Towelettes  80s"/>
    <x v="6"/>
    <n v="100"/>
    <n v="14.55"/>
    <n v="1455"/>
    <n v="6.55"/>
    <n v="655"/>
    <n v="8"/>
    <n v="800"/>
    <n v="0.54982817869415812"/>
    <s v="C0209"/>
    <s v="DiamondGlow Cosmetix"/>
    <s v="Nicholas Coleman"/>
    <x v="4"/>
    <x v="34"/>
    <s v="Indianapolis"/>
    <x v="3"/>
    <x v="2"/>
    <x v="4"/>
    <n v="5"/>
    <x v="17"/>
  </r>
  <r>
    <x v="611"/>
    <n v="70851"/>
    <x v="0"/>
    <x v="0"/>
    <s v="HydraBloom Hydrating Moisturizer 100ml"/>
    <x v="0"/>
    <n v="200"/>
    <n v="24.85"/>
    <n v="4970"/>
    <n v="7.75"/>
    <n v="1550"/>
    <n v="17.100000000000001"/>
    <n v="3420"/>
    <n v="0.68812877263581484"/>
    <s v="C0040"/>
    <s v="Atticus Quinn"/>
    <s v="Emily Clarke"/>
    <x v="3"/>
    <x v="29"/>
    <s v="Charlotte"/>
    <x v="2"/>
    <x v="2"/>
    <x v="4"/>
    <n v="5"/>
    <x v="17"/>
  </r>
  <r>
    <x v="611"/>
    <n v="70852"/>
    <x v="23"/>
    <x v="23"/>
    <s v="RadiantGlow Gel Cleanser 50ml"/>
    <x v="2"/>
    <n v="250"/>
    <n v="4.7"/>
    <n v="1175"/>
    <n v="2.2999999999999998"/>
    <n v="575"/>
    <n v="2.4000000000000004"/>
    <n v="600"/>
    <n v="0.51063829787234039"/>
    <s v="C0118"/>
    <s v="Rowan Hale"/>
    <s v="Nicholas Coleman"/>
    <x v="4"/>
    <x v="34"/>
    <s v="Fort Wayne"/>
    <x v="3"/>
    <x v="2"/>
    <x v="4"/>
    <n v="5"/>
    <x v="17"/>
  </r>
  <r>
    <x v="611"/>
    <n v="70853"/>
    <x v="4"/>
    <x v="4"/>
    <s v="HydraBloom Hydrating Moisturizer 50ml"/>
    <x v="0"/>
    <n v="200"/>
    <n v="14.95"/>
    <n v="2990"/>
    <n v="4.45"/>
    <n v="890"/>
    <n v="10.5"/>
    <n v="2100"/>
    <n v="0.7023411371237458"/>
    <s v="C0065"/>
    <s v="CelestialGlow Essentials"/>
    <s v="Benjamin Lawson"/>
    <x v="1"/>
    <x v="25"/>
    <s v="Kansas City"/>
    <x v="3"/>
    <x v="2"/>
    <x v="4"/>
    <n v="5"/>
    <x v="17"/>
  </r>
  <r>
    <x v="611"/>
    <n v="70854"/>
    <x v="34"/>
    <x v="34"/>
    <s v="HydraBloom Hydrating Moisturizer 30ml"/>
    <x v="0"/>
    <n v="200"/>
    <n v="8.1"/>
    <n v="1620"/>
    <n v="3.3"/>
    <n v="660"/>
    <n v="4.8"/>
    <n v="960"/>
    <n v="0.59259259259259256"/>
    <s v="C0088"/>
    <s v="BlueAegis Technologies"/>
    <s v="Grace Allen"/>
    <x v="2"/>
    <x v="20"/>
    <s v="Juneau"/>
    <x v="0"/>
    <x v="2"/>
    <x v="4"/>
    <n v="5"/>
    <x v="17"/>
  </r>
  <r>
    <x v="612"/>
    <n v="70855"/>
    <x v="21"/>
    <x v="21"/>
    <s v="RadiantGlow Gel Cleanser 100ml"/>
    <x v="2"/>
    <n v="250"/>
    <n v="12.25"/>
    <n v="3062.5"/>
    <n v="4.45"/>
    <n v="1112.5"/>
    <n v="7.8"/>
    <n v="1950"/>
    <n v="0.63673469387755099"/>
    <s v="C0172"/>
    <s v="DiamondMist Cosmetix"/>
    <s v="Mia Hughes"/>
    <x v="2"/>
    <x v="13"/>
    <s v="Santa Ana"/>
    <x v="0"/>
    <x v="2"/>
    <x v="4"/>
    <n v="6"/>
    <x v="17"/>
  </r>
  <r>
    <x v="612"/>
    <n v="70856"/>
    <x v="37"/>
    <x v="37"/>
    <s v="SunGuard Shield SPF 50+ 100ml"/>
    <x v="3"/>
    <n v="250"/>
    <n v="24.75"/>
    <n v="6187.5"/>
    <n v="7.75"/>
    <n v="1937.5"/>
    <n v="17"/>
    <n v="4250"/>
    <n v="0.68686868686868685"/>
    <s v="C0101"/>
    <s v="TechnoCraft Corp."/>
    <s v="Samuel Moore"/>
    <x v="0"/>
    <x v="0"/>
    <s v="Roswell"/>
    <x v="0"/>
    <x v="2"/>
    <x v="4"/>
    <n v="6"/>
    <x v="17"/>
  </r>
  <r>
    <x v="612"/>
    <n v="70857"/>
    <x v="0"/>
    <x v="0"/>
    <s v="HydraBloom Hydrating Moisturizer 100ml"/>
    <x v="0"/>
    <n v="100"/>
    <n v="24.85"/>
    <n v="2485"/>
    <n v="7.75"/>
    <n v="775"/>
    <n v="17.100000000000001"/>
    <n v="1710"/>
    <n v="0.68812877263581484"/>
    <s v="C0028"/>
    <s v="Thaddeus Nash"/>
    <s v="Christopher Green"/>
    <x v="0"/>
    <x v="21"/>
    <s v="Reno"/>
    <x v="0"/>
    <x v="2"/>
    <x v="4"/>
    <n v="6"/>
    <x v="17"/>
  </r>
  <r>
    <x v="612"/>
    <n v="70858"/>
    <x v="20"/>
    <x v="20"/>
    <s v="VelvetSkin Renewing Scrub 100ml"/>
    <x v="7"/>
    <n v="150"/>
    <n v="20.849999999999998"/>
    <n v="3127.4999999999995"/>
    <n v="8.1999999999999993"/>
    <n v="1230"/>
    <n v="12.649999999999999"/>
    <n v="1897.4999999999995"/>
    <n v="0.606714628297362"/>
    <s v="C0189"/>
    <s v="Thorne Blackburn"/>
    <s v="Samuel Moore"/>
    <x v="0"/>
    <x v="1"/>
    <s v="Mesa"/>
    <x v="0"/>
    <x v="2"/>
    <x v="4"/>
    <n v="6"/>
    <x v="17"/>
  </r>
  <r>
    <x v="612"/>
    <n v="70859"/>
    <x v="25"/>
    <x v="25"/>
    <s v="PureFoam Renewing Cleanser 100ml"/>
    <x v="2"/>
    <n v="200"/>
    <n v="12.45"/>
    <n v="2490"/>
    <n v="5.2"/>
    <n v="1040"/>
    <n v="7.2499999999999991"/>
    <n v="1450"/>
    <n v="0.58232931726907633"/>
    <s v="C0014"/>
    <s v="Stellar Dynamo Corp."/>
    <s v="Olivia Harrison"/>
    <x v="3"/>
    <x v="14"/>
    <s v="Richmond"/>
    <x v="2"/>
    <x v="2"/>
    <x v="4"/>
    <n v="6"/>
    <x v="17"/>
  </r>
  <r>
    <x v="612"/>
    <n v="70860"/>
    <x v="21"/>
    <x v="21"/>
    <s v="RadiantGlow Gel Cleanser 100ml"/>
    <x v="2"/>
    <n v="50"/>
    <n v="12.25"/>
    <n v="612.5"/>
    <n v="4.45"/>
    <n v="222.5"/>
    <n v="7.8"/>
    <n v="390"/>
    <n v="0.63673469387755099"/>
    <s v="C0056"/>
    <s v="Imogen West"/>
    <s v="Ava Franklin"/>
    <x v="1"/>
    <x v="33"/>
    <s v="Little Rock"/>
    <x v="2"/>
    <x v="2"/>
    <x v="4"/>
    <n v="6"/>
    <x v="17"/>
  </r>
  <r>
    <x v="612"/>
    <n v="70861"/>
    <x v="30"/>
    <x v="30"/>
    <s v="PurePurge Micellar Cleansing Water 200ml"/>
    <x v="6"/>
    <n v="100"/>
    <n v="18.45"/>
    <n v="1845"/>
    <n v="7.75"/>
    <n v="775"/>
    <n v="10.7"/>
    <n v="1070"/>
    <n v="0.57994579945799463"/>
    <s v="C0169"/>
    <s v="Thaddeus Brighton"/>
    <s v="Jessica Foster"/>
    <x v="2"/>
    <x v="20"/>
    <s v="Kodiak"/>
    <x v="0"/>
    <x v="2"/>
    <x v="4"/>
    <n v="6"/>
    <x v="17"/>
  </r>
  <r>
    <x v="612"/>
    <n v="70862"/>
    <x v="10"/>
    <x v="10"/>
    <s v="LuminousGlow Tinted Sunscreen 50ml"/>
    <x v="3"/>
    <n v="200"/>
    <n v="16.95"/>
    <n v="3390"/>
    <n v="5.2"/>
    <n v="1040"/>
    <n v="11.75"/>
    <n v="2350"/>
    <n v="0.69321533923303835"/>
    <s v="C0108"/>
    <s v="DiamondAura Luxe Skincare"/>
    <s v="Michael Evans"/>
    <x v="1"/>
    <x v="10"/>
    <s v="Galveston"/>
    <x v="2"/>
    <x v="2"/>
    <x v="4"/>
    <n v="6"/>
    <x v="17"/>
  </r>
  <r>
    <x v="613"/>
    <n v="70863"/>
    <x v="13"/>
    <x v="13"/>
    <s v="LuminousGlow Tinted Sunscreen 100ml"/>
    <x v="3"/>
    <n v="50"/>
    <n v="26.35"/>
    <n v="1317.5"/>
    <n v="9"/>
    <n v="450"/>
    <n v="17.350000000000001"/>
    <n v="867.5"/>
    <n v="0.65844402277039848"/>
    <s v="C0033"/>
    <s v="ZenithGrove Solutions"/>
    <s v="Ava Franklin"/>
    <x v="1"/>
    <x v="26"/>
    <s v="Birmingham"/>
    <x v="2"/>
    <x v="2"/>
    <x v="4"/>
    <n v="9"/>
    <x v="18"/>
  </r>
  <r>
    <x v="613"/>
    <n v="70864"/>
    <x v="6"/>
    <x v="6"/>
    <s v="CrystalClear Hyaluronic Boost 15ml"/>
    <x v="1"/>
    <n v="150"/>
    <n v="14.75"/>
    <n v="2212.5"/>
    <n v="5.45"/>
    <n v="817.5"/>
    <n v="9.3000000000000007"/>
    <n v="1395"/>
    <n v="0.63050847457627124"/>
    <s v="C0190"/>
    <s v="ZenithMist Incorporated"/>
    <s v="Jessica Foster"/>
    <x v="2"/>
    <x v="20"/>
    <s v="Wasilla"/>
    <x v="0"/>
    <x v="2"/>
    <x v="4"/>
    <n v="9"/>
    <x v="18"/>
  </r>
  <r>
    <x v="613"/>
    <n v="70865"/>
    <x v="18"/>
    <x v="18"/>
    <s v="PurePurge Micellar Cleansing Water 100ml"/>
    <x v="6"/>
    <n v="150"/>
    <n v="3.9"/>
    <n v="585"/>
    <n v="2.2999999999999998"/>
    <n v="345"/>
    <n v="1.6"/>
    <n v="240"/>
    <n v="0.41025641025641024"/>
    <s v="C0076"/>
    <s v="ThunderWave Technologies"/>
    <s v="Andrew Parker"/>
    <x v="3"/>
    <x v="42"/>
    <s v="Boston"/>
    <x v="1"/>
    <x v="2"/>
    <x v="4"/>
    <n v="9"/>
    <x v="18"/>
  </r>
  <r>
    <x v="613"/>
    <n v="70866"/>
    <x v="29"/>
    <x v="29"/>
    <s v="VitaGlow Brightening Serum 15ml"/>
    <x v="1"/>
    <n v="200"/>
    <n v="16.25"/>
    <n v="3250"/>
    <n v="6.2"/>
    <n v="1240"/>
    <n v="10.050000000000001"/>
    <n v="2010"/>
    <n v="0.61846153846153851"/>
    <s v="C0206"/>
    <s v="Dashiell Vaughn"/>
    <s v="Rachel Owens"/>
    <x v="4"/>
    <x v="31"/>
    <s v="Green Bay"/>
    <x v="3"/>
    <x v="2"/>
    <x v="4"/>
    <n v="9"/>
    <x v="18"/>
  </r>
  <r>
    <x v="613"/>
    <n v="70867"/>
    <x v="17"/>
    <x v="17"/>
    <s v="LuminousGlow Tinted Sunscreen 30ml"/>
    <x v="3"/>
    <n v="500"/>
    <n v="9.6000000000000014"/>
    <n v="4800.0000000000009"/>
    <n v="3.8"/>
    <n v="1900"/>
    <n v="5.8000000000000016"/>
    <n v="2900.0000000000009"/>
    <n v="0.60416666666666674"/>
    <s v="C0093"/>
    <s v="BlossomFlair Skincare"/>
    <s v="Daniel Nelson"/>
    <x v="0"/>
    <x v="3"/>
    <s v="Rock Springs"/>
    <x v="0"/>
    <x v="2"/>
    <x v="4"/>
    <n v="9"/>
    <x v="18"/>
  </r>
  <r>
    <x v="613"/>
    <n v="70868"/>
    <x v="1"/>
    <x v="1"/>
    <s v="VitaGlow Brightening Serum 30ml"/>
    <x v="1"/>
    <n v="300"/>
    <n v="22.1"/>
    <n v="6630"/>
    <n v="7.6"/>
    <n v="2280"/>
    <n v="14.500000000000002"/>
    <n v="4350"/>
    <n v="0.65610859728506787"/>
    <s v="C0041"/>
    <s v="Cassiopeia Dawson"/>
    <s v="Benjamin Lawson"/>
    <x v="1"/>
    <x v="5"/>
    <s v="Oklahoma City"/>
    <x v="2"/>
    <x v="2"/>
    <x v="4"/>
    <n v="9"/>
    <x v="18"/>
  </r>
  <r>
    <x v="613"/>
    <n v="70869"/>
    <x v="11"/>
    <x v="11"/>
    <s v="ClearSkies UV Defense SPF 30 100ml"/>
    <x v="3"/>
    <n v="450"/>
    <n v="32.549999999999997"/>
    <n v="14647.499999999998"/>
    <n v="11.25"/>
    <n v="5062.5"/>
    <n v="21.299999999999997"/>
    <n v="9584.9999999999982"/>
    <n v="0.65437788018433174"/>
    <s v="C0198"/>
    <s v="CrystalMist Solutions"/>
    <s v="Ava Franklin"/>
    <x v="1"/>
    <x v="44"/>
    <s v="Jackson"/>
    <x v="2"/>
    <x v="2"/>
    <x v="4"/>
    <n v="9"/>
    <x v="18"/>
  </r>
  <r>
    <x v="613"/>
    <n v="70870"/>
    <x v="21"/>
    <x v="21"/>
    <s v="RadiantGlow Gel Cleanser 100ml"/>
    <x v="2"/>
    <n v="50"/>
    <n v="12.25"/>
    <n v="612.5"/>
    <n v="4.45"/>
    <n v="222.5"/>
    <n v="7.8"/>
    <n v="390"/>
    <n v="0.63673469387755099"/>
    <s v="C0142"/>
    <s v="GlamourWave Products"/>
    <s v="Grace Allen"/>
    <x v="2"/>
    <x v="20"/>
    <s v="Palmer"/>
    <x v="0"/>
    <x v="2"/>
    <x v="4"/>
    <n v="9"/>
    <x v="18"/>
  </r>
  <r>
    <x v="613"/>
    <n v="70871"/>
    <x v="21"/>
    <x v="21"/>
    <s v="RadiantGlow Gel Cleanser 100ml"/>
    <x v="2"/>
    <n v="250"/>
    <n v="12.25"/>
    <n v="3062.5"/>
    <n v="4.45"/>
    <n v="1112.5"/>
    <n v="7.8"/>
    <n v="1950"/>
    <n v="0.63673469387755099"/>
    <s v="C0060"/>
    <s v="GoldenHarbor Cosmetix"/>
    <s v="Christopher Green"/>
    <x v="0"/>
    <x v="35"/>
    <s v="Salt Lake City"/>
    <x v="0"/>
    <x v="2"/>
    <x v="4"/>
    <n v="9"/>
    <x v="18"/>
  </r>
  <r>
    <x v="614"/>
    <n v="70872"/>
    <x v="4"/>
    <x v="4"/>
    <s v="HydraBloom Hydrating Moisturizer 50ml"/>
    <x v="0"/>
    <n v="100"/>
    <n v="14.95"/>
    <n v="1495"/>
    <n v="4.45"/>
    <n v="445"/>
    <n v="10.5"/>
    <n v="1050"/>
    <n v="0.7023411371237458"/>
    <s v="C0047"/>
    <s v="SilverWave Creations"/>
    <s v="Samuel Moore"/>
    <x v="0"/>
    <x v="0"/>
    <s v="Santa Fe"/>
    <x v="0"/>
    <x v="2"/>
    <x v="4"/>
    <n v="10"/>
    <x v="18"/>
  </r>
  <r>
    <x v="614"/>
    <n v="70873"/>
    <x v="39"/>
    <x v="39"/>
    <s v="SunGuard Shield SPF 50+ 50ml"/>
    <x v="3"/>
    <n v="50"/>
    <n v="14.45"/>
    <n v="722.5"/>
    <n v="4.45"/>
    <n v="222.5"/>
    <n v="10"/>
    <n v="500"/>
    <n v="0.69204152249134943"/>
    <s v="C0150"/>
    <s v="EmeraldHarbor Ventures"/>
    <s v="Emily Clarke"/>
    <x v="3"/>
    <x v="9"/>
    <s v="Greenville"/>
    <x v="2"/>
    <x v="2"/>
    <x v="4"/>
    <n v="10"/>
    <x v="18"/>
  </r>
  <r>
    <x v="614"/>
    <n v="70874"/>
    <x v="21"/>
    <x v="21"/>
    <s v="RadiantGlow Gel Cleanser 100ml"/>
    <x v="2"/>
    <n v="250"/>
    <n v="12.25"/>
    <n v="3062.5"/>
    <n v="4.45"/>
    <n v="1112.5"/>
    <n v="7.8"/>
    <n v="1950"/>
    <n v="0.63673469387755099"/>
    <s v="C0026"/>
    <s v="Golden Aura Creations"/>
    <s v="Samuel Moore"/>
    <x v="0"/>
    <x v="0"/>
    <s v="Albuquerque"/>
    <x v="0"/>
    <x v="2"/>
    <x v="4"/>
    <n v="10"/>
    <x v="18"/>
  </r>
  <r>
    <x v="614"/>
    <n v="70875"/>
    <x v="14"/>
    <x v="14"/>
    <s v="DewDrop Hydration Sheet Mask"/>
    <x v="5"/>
    <n v="150"/>
    <n v="17.350000000000001"/>
    <n v="2602.5"/>
    <n v="7.45"/>
    <n v="1117.5"/>
    <n v="9.9000000000000021"/>
    <n v="1485"/>
    <n v="0.57060518731988474"/>
    <s v="C0162"/>
    <s v="Malachai Hale"/>
    <s v="Olivia Harrison"/>
    <x v="3"/>
    <x v="14"/>
    <s v="Newport News"/>
    <x v="2"/>
    <x v="2"/>
    <x v="4"/>
    <n v="10"/>
    <x v="18"/>
  </r>
  <r>
    <x v="614"/>
    <n v="70876"/>
    <x v="25"/>
    <x v="25"/>
    <s v="PureFoam Renewing Cleanser 100ml"/>
    <x v="2"/>
    <n v="50"/>
    <n v="12.45"/>
    <n v="622.5"/>
    <n v="5.2"/>
    <n v="260"/>
    <n v="7.2499999999999991"/>
    <n v="362.5"/>
    <n v="0.58232931726907633"/>
    <s v="C0020"/>
    <s v="Lyric Davenport"/>
    <s v="Elizabeth Young"/>
    <x v="2"/>
    <x v="13"/>
    <s v="San Diego"/>
    <x v="0"/>
    <x v="2"/>
    <x v="4"/>
    <n v="10"/>
    <x v="18"/>
  </r>
  <r>
    <x v="614"/>
    <n v="70877"/>
    <x v="38"/>
    <x v="38"/>
    <s v="CrystalGlow Gentle Exfoliator 100ml"/>
    <x v="7"/>
    <n v="150"/>
    <n v="19.95"/>
    <n v="2992.5"/>
    <n v="7.45"/>
    <n v="1117.5"/>
    <n v="12.5"/>
    <n v="1875"/>
    <n v="0.62656641604010022"/>
    <s v="C0077"/>
    <s v="EmeraldSphere Solutions"/>
    <s v="Grace Allen"/>
    <x v="2"/>
    <x v="20"/>
    <s v="Fairbanks"/>
    <x v="0"/>
    <x v="2"/>
    <x v="4"/>
    <n v="10"/>
    <x v="18"/>
  </r>
  <r>
    <x v="614"/>
    <n v="70878"/>
    <x v="11"/>
    <x v="11"/>
    <s v="ClearSkies UV Defense SPF 30 100ml"/>
    <x v="3"/>
    <n v="300"/>
    <n v="32.549999999999997"/>
    <n v="9765"/>
    <n v="11.25"/>
    <n v="3375"/>
    <n v="21.299999999999997"/>
    <n v="6390"/>
    <n v="0.65437788018433185"/>
    <s v="C0187"/>
    <s v="VelvetBloom Luxe Skincare"/>
    <s v="Jennifer Adams"/>
    <x v="1"/>
    <x v="10"/>
    <s v="Garland"/>
    <x v="2"/>
    <x v="2"/>
    <x v="4"/>
    <n v="10"/>
    <x v="18"/>
  </r>
  <r>
    <x v="614"/>
    <n v="70879"/>
    <x v="4"/>
    <x v="4"/>
    <s v="HydraBloom Hydrating Moisturizer 50ml"/>
    <x v="0"/>
    <n v="50"/>
    <n v="14.95"/>
    <n v="747.5"/>
    <n v="4.45"/>
    <n v="222.5"/>
    <n v="10.5"/>
    <n v="525"/>
    <n v="0.7023411371237458"/>
    <s v="C0119"/>
    <s v="RadiantNectar Cosmetix"/>
    <s v="Andrew Parker"/>
    <x v="3"/>
    <x v="48"/>
    <s v="Manchester"/>
    <x v="1"/>
    <x v="2"/>
    <x v="4"/>
    <n v="10"/>
    <x v="18"/>
  </r>
  <r>
    <x v="614"/>
    <n v="70880"/>
    <x v="1"/>
    <x v="1"/>
    <s v="VitaGlow Brightening Serum 30ml"/>
    <x v="1"/>
    <n v="100"/>
    <n v="22.1"/>
    <n v="2210"/>
    <n v="7.6"/>
    <n v="760"/>
    <n v="14.500000000000002"/>
    <n v="1450"/>
    <n v="0.65610859728506787"/>
    <s v="C0084"/>
    <s v="RadiantPetals Skincare"/>
    <s v="Joseph Simmons"/>
    <x v="4"/>
    <x v="28"/>
    <s v="Bismarck"/>
    <x v="3"/>
    <x v="2"/>
    <x v="4"/>
    <n v="10"/>
    <x v="18"/>
  </r>
  <r>
    <x v="614"/>
    <n v="70881"/>
    <x v="10"/>
    <x v="10"/>
    <s v="LuminousGlow Tinted Sunscreen 50ml"/>
    <x v="3"/>
    <n v="50"/>
    <n v="16.95"/>
    <n v="847.5"/>
    <n v="5.2"/>
    <n v="260"/>
    <n v="11.75"/>
    <n v="587.5"/>
    <n v="0.69321533923303835"/>
    <s v="C0003"/>
    <s v="Rosy Flair Beauty"/>
    <s v="Elizabeth Young"/>
    <x v="2"/>
    <x v="13"/>
    <s v="Los Angeles"/>
    <x v="0"/>
    <x v="2"/>
    <x v="4"/>
    <n v="10"/>
    <x v="18"/>
  </r>
  <r>
    <x v="615"/>
    <n v="70882"/>
    <x v="12"/>
    <x v="12"/>
    <s v="PorePurify Exfoliating Tonic 150ml"/>
    <x v="4"/>
    <n v="50"/>
    <n v="15.95"/>
    <n v="797.5"/>
    <n v="5.2"/>
    <n v="260"/>
    <n v="10.75"/>
    <n v="537.5"/>
    <n v="0.6739811912225705"/>
    <s v="C0047"/>
    <s v="SilverWave Creations"/>
    <s v="Samuel Moore"/>
    <x v="0"/>
    <x v="0"/>
    <s v="Santa Fe"/>
    <x v="0"/>
    <x v="2"/>
    <x v="4"/>
    <n v="11"/>
    <x v="18"/>
  </r>
  <r>
    <x v="615"/>
    <n v="70883"/>
    <x v="38"/>
    <x v="38"/>
    <s v="CrystalGlow Gentle Exfoliator 100ml"/>
    <x v="7"/>
    <n v="50"/>
    <n v="19.95"/>
    <n v="997.5"/>
    <n v="7.45"/>
    <n v="372.5"/>
    <n v="12.5"/>
    <n v="625"/>
    <n v="0.62656641604010022"/>
    <s v="C0099"/>
    <s v="SolarCrest Corp."/>
    <s v="James Edwards"/>
    <x v="3"/>
    <x v="43"/>
    <s v="Harrisburg"/>
    <x v="1"/>
    <x v="2"/>
    <x v="4"/>
    <n v="11"/>
    <x v="18"/>
  </r>
  <r>
    <x v="615"/>
    <n v="70884"/>
    <x v="8"/>
    <x v="8"/>
    <s v="CrystalClear Hyaluronic Boost 30ml"/>
    <x v="1"/>
    <n v="250"/>
    <n v="19.100000000000001"/>
    <n v="4775"/>
    <n v="6.6"/>
    <n v="1650"/>
    <n v="12.500000000000002"/>
    <n v="3125"/>
    <n v="0.65445026178010468"/>
    <s v="C0058"/>
    <s v="Octavia Tate"/>
    <s v="Andrew Parker"/>
    <x v="3"/>
    <x v="36"/>
    <s v="Burlington"/>
    <x v="1"/>
    <x v="2"/>
    <x v="4"/>
    <n v="11"/>
    <x v="18"/>
  </r>
  <r>
    <x v="615"/>
    <n v="70885"/>
    <x v="8"/>
    <x v="8"/>
    <s v="CrystalClear Hyaluronic Boost 30ml"/>
    <x v="1"/>
    <n v="150"/>
    <n v="19.100000000000001"/>
    <n v="2865"/>
    <n v="6.6"/>
    <n v="990"/>
    <n v="12.500000000000002"/>
    <n v="1875"/>
    <n v="0.65445026178010468"/>
    <s v="C0155"/>
    <s v="RosyPearl Creations"/>
    <s v="Benjamin Ingram"/>
    <x v="0"/>
    <x v="22"/>
    <s v="Twin Falls"/>
    <x v="0"/>
    <x v="2"/>
    <x v="4"/>
    <n v="11"/>
    <x v="18"/>
  </r>
  <r>
    <x v="615"/>
    <n v="70886"/>
    <x v="56"/>
    <x v="56"/>
    <s v="PureDerm Micro-Exfoliating Gel 100ml"/>
    <x v="7"/>
    <n v="100"/>
    <n v="24.349999999999998"/>
    <n v="2435"/>
    <n v="9.5500000000000007"/>
    <n v="955"/>
    <n v="14.799999999999997"/>
    <n v="1480"/>
    <n v="0.6078028747433265"/>
    <s v="C0124"/>
    <s v="CrystalSkin Elegance"/>
    <s v="Benjamin Ingram"/>
    <x v="0"/>
    <x v="22"/>
    <s v="Coeur d'Alene"/>
    <x v="0"/>
    <x v="2"/>
    <x v="4"/>
    <n v="11"/>
    <x v="18"/>
  </r>
  <r>
    <x v="615"/>
    <n v="70887"/>
    <x v="10"/>
    <x v="10"/>
    <s v="LuminousGlow Tinted Sunscreen 50ml"/>
    <x v="3"/>
    <n v="50"/>
    <n v="16.95"/>
    <n v="847.5"/>
    <n v="5.2"/>
    <n v="260"/>
    <n v="11.75"/>
    <n v="587.5"/>
    <n v="0.69321533923303835"/>
    <s v="C0087"/>
    <s v="QuantumRise Corp."/>
    <s v="Daniel Nelson"/>
    <x v="0"/>
    <x v="30"/>
    <s v="Colorado Springs"/>
    <x v="0"/>
    <x v="2"/>
    <x v="4"/>
    <n v="11"/>
    <x v="18"/>
  </r>
  <r>
    <x v="615"/>
    <n v="70888"/>
    <x v="43"/>
    <x v="43"/>
    <s v="PureFoam Renewing Cleanser 50ml"/>
    <x v="2"/>
    <n v="150"/>
    <n v="7"/>
    <n v="1050"/>
    <n v="2.8"/>
    <n v="420"/>
    <n v="4.2"/>
    <n v="630"/>
    <n v="0.6"/>
    <s v="C0035"/>
    <s v="CrystalMist Skincare"/>
    <s v="Daniel Nelson"/>
    <x v="0"/>
    <x v="30"/>
    <s v="Denver"/>
    <x v="0"/>
    <x v="2"/>
    <x v="4"/>
    <n v="11"/>
    <x v="18"/>
  </r>
  <r>
    <x v="615"/>
    <n v="70889"/>
    <x v="14"/>
    <x v="14"/>
    <s v="DewDrop Hydration Sheet Mask"/>
    <x v="5"/>
    <n v="300"/>
    <n v="17.350000000000001"/>
    <n v="5205"/>
    <n v="7.45"/>
    <n v="2235"/>
    <n v="9.9000000000000021"/>
    <n v="2970"/>
    <n v="0.57060518731988474"/>
    <s v="C0068"/>
    <s v="IvoryRadiance Cosmetix"/>
    <s v="Olivia Harrison"/>
    <x v="3"/>
    <x v="7"/>
    <s v="Annapolis"/>
    <x v="2"/>
    <x v="2"/>
    <x v="4"/>
    <n v="11"/>
    <x v="18"/>
  </r>
  <r>
    <x v="615"/>
    <n v="70890"/>
    <x v="33"/>
    <x v="33"/>
    <s v="GlowRevive Detox Clay Mask 100g"/>
    <x v="5"/>
    <n v="250"/>
    <n v="18.95"/>
    <n v="4737.5"/>
    <n v="8.1999999999999993"/>
    <n v="2050"/>
    <n v="10.75"/>
    <n v="2687.5"/>
    <n v="0.56728232189973615"/>
    <s v="C0113"/>
    <s v="Evander Quinn"/>
    <s v="Andrew Parker"/>
    <x v="3"/>
    <x v="47"/>
    <s v="New Haven"/>
    <x v="1"/>
    <x v="2"/>
    <x v="4"/>
    <n v="11"/>
    <x v="18"/>
  </r>
  <r>
    <x v="615"/>
    <n v="70891"/>
    <x v="22"/>
    <x v="22"/>
    <s v="PurePurge Micellar Cleansing Water 150ml"/>
    <x v="6"/>
    <n v="50"/>
    <n v="10.050000000000001"/>
    <n v="502.50000000000006"/>
    <n v="4.45"/>
    <n v="222.5"/>
    <n v="5.6000000000000005"/>
    <n v="280.00000000000006"/>
    <n v="0.55721393034825872"/>
    <s v="C0017"/>
    <s v="Seraphina Hart"/>
    <s v="David Carter"/>
    <x v="1"/>
    <x v="2"/>
    <s v="Buffalo"/>
    <x v="1"/>
    <x v="2"/>
    <x v="4"/>
    <n v="11"/>
    <x v="18"/>
  </r>
  <r>
    <x v="615"/>
    <n v="70892"/>
    <x v="37"/>
    <x v="37"/>
    <s v="SunGuard Shield SPF 50+ 100ml"/>
    <x v="3"/>
    <n v="400"/>
    <n v="24.75"/>
    <n v="9900"/>
    <n v="7.75"/>
    <n v="3100"/>
    <n v="17"/>
    <n v="6800"/>
    <n v="0.68686868686868685"/>
    <s v="C0007"/>
    <s v="Orion Sterling"/>
    <s v="Jessica Foster"/>
    <x v="2"/>
    <x v="20"/>
    <s v="Anchorage"/>
    <x v="0"/>
    <x v="2"/>
    <x v="4"/>
    <n v="11"/>
    <x v="18"/>
  </r>
  <r>
    <x v="616"/>
    <n v="70893"/>
    <x v="16"/>
    <x v="16"/>
    <s v="FreshWipe Cleansing Towelettes  80s"/>
    <x v="6"/>
    <n v="100"/>
    <n v="14.55"/>
    <n v="1455"/>
    <n v="6.55"/>
    <n v="655"/>
    <n v="8"/>
    <n v="800"/>
    <n v="0.54982817869415812"/>
    <s v="C0122"/>
    <s v="FusionPulse Group"/>
    <s v="Michael Evans"/>
    <x v="1"/>
    <x v="10"/>
    <s v="McAllen"/>
    <x v="2"/>
    <x v="2"/>
    <x v="4"/>
    <n v="12"/>
    <x v="18"/>
  </r>
  <r>
    <x v="616"/>
    <n v="70894"/>
    <x v="6"/>
    <x v="6"/>
    <s v="CrystalClear Hyaluronic Boost 15ml"/>
    <x v="1"/>
    <n v="50"/>
    <n v="14.75"/>
    <n v="737.5"/>
    <n v="5.45"/>
    <n v="272.5"/>
    <n v="9.3000000000000007"/>
    <n v="465"/>
    <n v="0.63050847457627124"/>
    <s v="C0189"/>
    <s v="Thorne Blackburn"/>
    <s v="Samuel Moore"/>
    <x v="0"/>
    <x v="1"/>
    <s v="Mesa"/>
    <x v="0"/>
    <x v="2"/>
    <x v="4"/>
    <n v="12"/>
    <x v="18"/>
  </r>
  <r>
    <x v="616"/>
    <n v="70895"/>
    <x v="0"/>
    <x v="0"/>
    <s v="HydraBloom Hydrating Moisturizer 100ml"/>
    <x v="0"/>
    <n v="100"/>
    <n v="24.85"/>
    <n v="2485"/>
    <n v="7.75"/>
    <n v="775"/>
    <n v="17.100000000000001"/>
    <n v="1710"/>
    <n v="0.68812877263581484"/>
    <s v="C0055"/>
    <s v="TimelessAura Luxe Skincare"/>
    <s v="Samantha Mitchell"/>
    <x v="4"/>
    <x v="32"/>
    <s v="Charleston"/>
    <x v="2"/>
    <x v="2"/>
    <x v="4"/>
    <n v="12"/>
    <x v="18"/>
  </r>
  <r>
    <x v="616"/>
    <n v="70896"/>
    <x v="0"/>
    <x v="0"/>
    <s v="HydraBloom Hydrating Moisturizer 100ml"/>
    <x v="0"/>
    <n v="150"/>
    <n v="24.85"/>
    <n v="3727.5"/>
    <n v="7.75"/>
    <n v="1162.5"/>
    <n v="17.100000000000001"/>
    <n v="2565"/>
    <n v="0.68812877263581484"/>
    <s v="C0210"/>
    <s v="Maxwell Blake"/>
    <s v="Andrew Parker"/>
    <x v="3"/>
    <x v="48"/>
    <s v="Manchester"/>
    <x v="1"/>
    <x v="2"/>
    <x v="4"/>
    <n v="12"/>
    <x v="18"/>
  </r>
  <r>
    <x v="616"/>
    <n v="70897"/>
    <x v="16"/>
    <x v="16"/>
    <s v="FreshWipe Cleansing Towelettes  80s"/>
    <x v="6"/>
    <n v="150"/>
    <n v="14.55"/>
    <n v="2182.5"/>
    <n v="6.55"/>
    <n v="982.5"/>
    <n v="8"/>
    <n v="1200"/>
    <n v="0.54982817869415812"/>
    <s v="C0014"/>
    <s v="Stellar Dynamo Corp."/>
    <s v="Olivia Harrison"/>
    <x v="3"/>
    <x v="14"/>
    <s v="Richmond"/>
    <x v="2"/>
    <x v="2"/>
    <x v="4"/>
    <n v="12"/>
    <x v="18"/>
  </r>
  <r>
    <x v="616"/>
    <n v="70898"/>
    <x v="36"/>
    <x v="36"/>
    <s v="CrystalGlow Gentle Exfoliator 50ml"/>
    <x v="7"/>
    <n v="100"/>
    <n v="14.15"/>
    <n v="1415"/>
    <n v="5.45"/>
    <n v="545"/>
    <n v="8.6999999999999993"/>
    <n v="870"/>
    <n v="0.61484098939929333"/>
    <s v="C0092"/>
    <s v="Lucius Flynn"/>
    <s v="Matthew Walker"/>
    <x v="1"/>
    <x v="23"/>
    <s v="Savannah"/>
    <x v="2"/>
    <x v="2"/>
    <x v="4"/>
    <n v="12"/>
    <x v="18"/>
  </r>
  <r>
    <x v="616"/>
    <n v="70899"/>
    <x v="11"/>
    <x v="11"/>
    <s v="ClearSkies UV Defense SPF 30 100ml"/>
    <x v="3"/>
    <n v="450"/>
    <n v="32.549999999999997"/>
    <n v="14647.499999999998"/>
    <n v="11.25"/>
    <n v="5062.5"/>
    <n v="21.299999999999997"/>
    <n v="9584.9999999999982"/>
    <n v="0.65437788018433174"/>
    <s v="C0139"/>
    <s v="Eloise Cassidy"/>
    <s v="Daniel Nelson"/>
    <x v="0"/>
    <x v="30"/>
    <s v="Aurora"/>
    <x v="0"/>
    <x v="2"/>
    <x v="4"/>
    <n v="12"/>
    <x v="18"/>
  </r>
  <r>
    <x v="616"/>
    <n v="70900"/>
    <x v="8"/>
    <x v="8"/>
    <s v="CrystalClear Hyaluronic Boost 30ml"/>
    <x v="1"/>
    <n v="250"/>
    <n v="19.100000000000001"/>
    <n v="4775"/>
    <n v="6.6"/>
    <n v="1650"/>
    <n v="12.500000000000002"/>
    <n v="3125"/>
    <n v="0.65445026178010468"/>
    <s v="C0214"/>
    <s v="ThunderMist Creations"/>
    <s v="Rachel Owens"/>
    <x v="4"/>
    <x v="31"/>
    <s v="Milwaukee"/>
    <x v="3"/>
    <x v="2"/>
    <x v="4"/>
    <n v="12"/>
    <x v="18"/>
  </r>
  <r>
    <x v="616"/>
    <n v="70901"/>
    <x v="14"/>
    <x v="14"/>
    <s v="DewDrop Hydration Sheet Mask"/>
    <x v="5"/>
    <n v="250"/>
    <n v="17.350000000000001"/>
    <n v="4337.5"/>
    <n v="7.45"/>
    <n v="1862.5"/>
    <n v="9.9000000000000021"/>
    <n v="2475"/>
    <n v="0.57060518731988474"/>
    <s v="C0175"/>
    <s v="SolarSphere Corp."/>
    <s v="Ashley Turner"/>
    <x v="2"/>
    <x v="13"/>
    <s v="Long Beach"/>
    <x v="0"/>
    <x v="2"/>
    <x v="4"/>
    <n v="12"/>
    <x v="18"/>
  </r>
  <r>
    <x v="617"/>
    <n v="70902"/>
    <x v="4"/>
    <x v="4"/>
    <s v="HydraBloom Hydrating Moisturizer 50ml"/>
    <x v="0"/>
    <n v="150"/>
    <n v="14.95"/>
    <n v="2242.5"/>
    <n v="4.45"/>
    <n v="667.5"/>
    <n v="10.5"/>
    <n v="1575"/>
    <n v="0.7023411371237458"/>
    <s v="C0061"/>
    <s v="Aurelia Quinn"/>
    <s v="Mia Hughes"/>
    <x v="2"/>
    <x v="13"/>
    <s v="Oakland"/>
    <x v="0"/>
    <x v="2"/>
    <x v="4"/>
    <n v="13"/>
    <x v="18"/>
  </r>
  <r>
    <x v="617"/>
    <n v="70903"/>
    <x v="8"/>
    <x v="8"/>
    <s v="CrystalClear Hyaluronic Boost 30ml"/>
    <x v="1"/>
    <n v="300"/>
    <n v="19.100000000000001"/>
    <n v="5730"/>
    <n v="6.6"/>
    <n v="1980"/>
    <n v="12.500000000000002"/>
    <n v="3750"/>
    <n v="0.65445026178010468"/>
    <s v="C0206"/>
    <s v="Dashiell Vaughn"/>
    <s v="Rachel Owens"/>
    <x v="4"/>
    <x v="31"/>
    <s v="Green Bay"/>
    <x v="3"/>
    <x v="2"/>
    <x v="4"/>
    <n v="13"/>
    <x v="18"/>
  </r>
  <r>
    <x v="617"/>
    <n v="70904"/>
    <x v="28"/>
    <x v="28"/>
    <s v="GlowRevive Detox Clay Mask 50g"/>
    <x v="5"/>
    <n v="100"/>
    <n v="11.35"/>
    <n v="1135"/>
    <n v="5.2"/>
    <n v="520"/>
    <n v="6.1499999999999995"/>
    <n v="615"/>
    <n v="0.54185022026431717"/>
    <s v="C0008"/>
    <s v="Serenity Sinclair"/>
    <s v="Ashley Turner"/>
    <x v="2"/>
    <x v="13"/>
    <s v="San Francisco"/>
    <x v="0"/>
    <x v="2"/>
    <x v="4"/>
    <n v="13"/>
    <x v="18"/>
  </r>
  <r>
    <x v="617"/>
    <n v="70905"/>
    <x v="43"/>
    <x v="43"/>
    <s v="PureFoam Renewing Cleanser 50ml"/>
    <x v="2"/>
    <n v="200"/>
    <n v="7"/>
    <n v="1400"/>
    <n v="2.8"/>
    <n v="560"/>
    <n v="4.2"/>
    <n v="840"/>
    <n v="0.6"/>
    <s v="C0048"/>
    <s v="Octavia Hart"/>
    <s v="Victoria Reed"/>
    <x v="2"/>
    <x v="24"/>
    <s v="Seattle"/>
    <x v="0"/>
    <x v="2"/>
    <x v="4"/>
    <n v="13"/>
    <x v="18"/>
  </r>
  <r>
    <x v="617"/>
    <n v="70906"/>
    <x v="14"/>
    <x v="14"/>
    <s v="DewDrop Hydration Sheet Mask"/>
    <x v="5"/>
    <n v="300"/>
    <n v="17.350000000000001"/>
    <n v="5205"/>
    <n v="7.45"/>
    <n v="2235"/>
    <n v="9.9000000000000021"/>
    <n v="2970"/>
    <n v="0.57060518731988474"/>
    <s v="C0193"/>
    <s v="PinnacleCraft Corp."/>
    <s v="Samantha Mitchell"/>
    <x v="4"/>
    <x v="32"/>
    <s v="Charleston"/>
    <x v="2"/>
    <x v="2"/>
    <x v="4"/>
    <n v="13"/>
    <x v="18"/>
  </r>
  <r>
    <x v="617"/>
    <n v="70907"/>
    <x v="4"/>
    <x v="4"/>
    <s v="HydraBloom Hydrating Moisturizer 50ml"/>
    <x v="0"/>
    <n v="50"/>
    <n v="14.95"/>
    <n v="747.5"/>
    <n v="4.45"/>
    <n v="222.5"/>
    <n v="10.5"/>
    <n v="525"/>
    <n v="0.7023411371237458"/>
    <s v="C0100"/>
    <s v="AquaPulse Creations"/>
    <s v="Samantha Mitchell"/>
    <x v="4"/>
    <x v="17"/>
    <s v="Toledo"/>
    <x v="3"/>
    <x v="2"/>
    <x v="4"/>
    <n v="13"/>
    <x v="18"/>
  </r>
  <r>
    <x v="617"/>
    <n v="70908"/>
    <x v="50"/>
    <x v="50"/>
    <s v="SilkSkin Lightweight Moisture Veil 50ml"/>
    <x v="0"/>
    <n v="150"/>
    <n v="16.349999999999998"/>
    <n v="2452.4999999999995"/>
    <n v="5.2"/>
    <n v="780"/>
    <n v="11.149999999999999"/>
    <n v="1672.4999999999995"/>
    <n v="0.68195718654434245"/>
    <s v="C0020"/>
    <s v="Lyric Davenport"/>
    <s v="Elizabeth Young"/>
    <x v="2"/>
    <x v="13"/>
    <s v="San Diego"/>
    <x v="0"/>
    <x v="2"/>
    <x v="4"/>
    <n v="13"/>
    <x v="18"/>
  </r>
  <r>
    <x v="617"/>
    <n v="70909"/>
    <x v="39"/>
    <x v="39"/>
    <s v="SunGuard Shield SPF 50+ 50ml"/>
    <x v="3"/>
    <n v="150"/>
    <n v="14.45"/>
    <n v="2167.5"/>
    <n v="4.45"/>
    <n v="667.5"/>
    <n v="10"/>
    <n v="1500"/>
    <n v="0.69204152249134943"/>
    <s v="C0172"/>
    <s v="DiamondMist Cosmetix"/>
    <s v="Mia Hughes"/>
    <x v="2"/>
    <x v="13"/>
    <s v="Santa Ana"/>
    <x v="0"/>
    <x v="2"/>
    <x v="4"/>
    <n v="13"/>
    <x v="18"/>
  </r>
  <r>
    <x v="617"/>
    <n v="70910"/>
    <x v="4"/>
    <x v="4"/>
    <s v="HydraBloom Hydrating Moisturizer 50ml"/>
    <x v="0"/>
    <n v="250"/>
    <n v="14.95"/>
    <n v="3737.5"/>
    <n v="4.45"/>
    <n v="1112.5"/>
    <n v="10.5"/>
    <n v="2625"/>
    <n v="0.7023411371237458"/>
    <s v="C0004"/>
    <s v="Enchanted Silk Creations"/>
    <s v="David Carter"/>
    <x v="1"/>
    <x v="2"/>
    <s v="New York City"/>
    <x v="1"/>
    <x v="2"/>
    <x v="4"/>
    <n v="13"/>
    <x v="18"/>
  </r>
  <r>
    <x v="617"/>
    <n v="70911"/>
    <x v="6"/>
    <x v="6"/>
    <s v="CrystalClear Hyaluronic Boost 15ml"/>
    <x v="1"/>
    <n v="150"/>
    <n v="14.75"/>
    <n v="2212.5"/>
    <n v="5.45"/>
    <n v="817.5"/>
    <n v="9.3000000000000007"/>
    <n v="1395"/>
    <n v="0.63050847457627124"/>
    <s v="C0208"/>
    <s v="EtherealAura Creations"/>
    <s v="Michael Evans"/>
    <x v="1"/>
    <x v="10"/>
    <s v="Houston"/>
    <x v="2"/>
    <x v="2"/>
    <x v="4"/>
    <n v="13"/>
    <x v="18"/>
  </r>
  <r>
    <x v="617"/>
    <n v="70912"/>
    <x v="3"/>
    <x v="3"/>
    <s v="RadiantGlow Gel Cleanser 200ml"/>
    <x v="2"/>
    <n v="200"/>
    <n v="20.350000000000001"/>
    <n v="4070.0000000000005"/>
    <n v="7.75"/>
    <n v="1550"/>
    <n v="12.600000000000001"/>
    <n v="2520.0000000000005"/>
    <n v="0.61916461916461918"/>
    <s v="C0053"/>
    <s v="QuantumPulse Systems"/>
    <s v="Samantha Mitchell"/>
    <x v="4"/>
    <x v="17"/>
    <s v="Cleveland"/>
    <x v="3"/>
    <x v="2"/>
    <x v="4"/>
    <n v="13"/>
    <x v="18"/>
  </r>
  <r>
    <x v="618"/>
    <n v="70913"/>
    <x v="6"/>
    <x v="6"/>
    <s v="CrystalClear Hyaluronic Boost 15ml"/>
    <x v="1"/>
    <n v="150"/>
    <n v="14.75"/>
    <n v="2212.5"/>
    <n v="5.45"/>
    <n v="817.5"/>
    <n v="9.3000000000000007"/>
    <n v="1395"/>
    <n v="0.63050847457627124"/>
    <s v="C0145"/>
    <s v="AuroraFresh Cosmetics"/>
    <s v="Mia Hughes"/>
    <x v="2"/>
    <x v="13"/>
    <s v="Irvine"/>
    <x v="0"/>
    <x v="2"/>
    <x v="4"/>
    <n v="16"/>
    <x v="19"/>
  </r>
  <r>
    <x v="618"/>
    <n v="70914"/>
    <x v="2"/>
    <x v="2"/>
    <s v="TimelessElixir Anti-Wrinkle Serum 30m"/>
    <x v="1"/>
    <n v="100"/>
    <n v="25.3"/>
    <n v="2530"/>
    <n v="9.4"/>
    <n v="940"/>
    <n v="15.9"/>
    <n v="1590"/>
    <n v="0.62845849802371545"/>
    <s v="C0009"/>
    <s v="Imelda Sinclair"/>
    <s v="William Jenkins"/>
    <x v="3"/>
    <x v="6"/>
    <s v="Miami"/>
    <x v="2"/>
    <x v="2"/>
    <x v="4"/>
    <n v="16"/>
    <x v="19"/>
  </r>
  <r>
    <x v="618"/>
    <n v="70915"/>
    <x v="11"/>
    <x v="11"/>
    <s v="ClearSkies UV Defense SPF 30 100ml"/>
    <x v="3"/>
    <n v="50"/>
    <n v="32.549999999999997"/>
    <n v="1627.4999999999998"/>
    <n v="11.25"/>
    <n v="562.5"/>
    <n v="21.299999999999997"/>
    <n v="1064.9999999999998"/>
    <n v="0.65437788018433174"/>
    <s v="C0195"/>
    <s v="AquaFlare Corp."/>
    <s v="Andrew Parker"/>
    <x v="3"/>
    <x v="45"/>
    <s v="Providence"/>
    <x v="1"/>
    <x v="2"/>
    <x v="4"/>
    <n v="16"/>
    <x v="19"/>
  </r>
  <r>
    <x v="618"/>
    <n v="70916"/>
    <x v="28"/>
    <x v="28"/>
    <s v="GlowRevive Detox Clay Mask 50g"/>
    <x v="5"/>
    <n v="200"/>
    <n v="11.35"/>
    <n v="2270"/>
    <n v="5.2"/>
    <n v="1040"/>
    <n v="6.1499999999999995"/>
    <n v="1230"/>
    <n v="0.54185022026431717"/>
    <s v="C0123"/>
    <s v="TerraMist Incorporated"/>
    <s v="Jennifer Adams"/>
    <x v="1"/>
    <x v="10"/>
    <s v="Midland"/>
    <x v="2"/>
    <x v="2"/>
    <x v="4"/>
    <n v="16"/>
    <x v="19"/>
  </r>
  <r>
    <x v="618"/>
    <n v="70917"/>
    <x v="8"/>
    <x v="8"/>
    <s v="CrystalClear Hyaluronic Boost 30ml"/>
    <x v="1"/>
    <n v="300"/>
    <n v="19.100000000000001"/>
    <n v="5730"/>
    <n v="6.6"/>
    <n v="1980"/>
    <n v="12.500000000000002"/>
    <n v="3750"/>
    <n v="0.65445026178010468"/>
    <s v="C0188"/>
    <s v="BlueCrest Technologies"/>
    <s v="William Jenkins"/>
    <x v="3"/>
    <x v="6"/>
    <s v="Tallahassee"/>
    <x v="2"/>
    <x v="2"/>
    <x v="4"/>
    <n v="16"/>
    <x v="19"/>
  </r>
  <r>
    <x v="618"/>
    <n v="70918"/>
    <x v="16"/>
    <x v="16"/>
    <s v="FreshWipe Cleansing Towelettes  80s"/>
    <x v="6"/>
    <n v="150"/>
    <n v="14.55"/>
    <n v="2182.5"/>
    <n v="6.55"/>
    <n v="982.5"/>
    <n v="8"/>
    <n v="1200"/>
    <n v="0.54982817869415812"/>
    <s v="C0080"/>
    <s v="EternalGlow Essentials"/>
    <s v="Samantha Mitchell"/>
    <x v="4"/>
    <x v="17"/>
    <s v="Cincinnati"/>
    <x v="3"/>
    <x v="2"/>
    <x v="4"/>
    <n v="16"/>
    <x v="19"/>
  </r>
  <r>
    <x v="618"/>
    <n v="70919"/>
    <x v="21"/>
    <x v="21"/>
    <s v="RadiantGlow Gel Cleanser 100ml"/>
    <x v="2"/>
    <n v="150"/>
    <n v="12.25"/>
    <n v="1837.5"/>
    <n v="4.45"/>
    <n v="667.5"/>
    <n v="7.8"/>
    <n v="1170"/>
    <n v="0.63673469387755099"/>
    <s v="C0197"/>
    <s v="BlueAegis Corp."/>
    <s v="Samantha Mitchell"/>
    <x v="4"/>
    <x v="32"/>
    <s v="Charleston"/>
    <x v="2"/>
    <x v="2"/>
    <x v="4"/>
    <n v="16"/>
    <x v="19"/>
  </r>
  <r>
    <x v="618"/>
    <n v="70920"/>
    <x v="23"/>
    <x v="23"/>
    <s v="RadiantGlow Gel Cleanser 50ml"/>
    <x v="2"/>
    <n v="150"/>
    <n v="4.7"/>
    <n v="705"/>
    <n v="2.2999999999999998"/>
    <n v="345"/>
    <n v="2.4000000000000004"/>
    <n v="360"/>
    <n v="0.51063829787234039"/>
    <s v="C0052"/>
    <s v="OceanQuest Enterprises"/>
    <s v="Emily Clarke"/>
    <x v="3"/>
    <x v="9"/>
    <s v="Charleston"/>
    <x v="2"/>
    <x v="2"/>
    <x v="4"/>
    <n v="16"/>
    <x v="19"/>
  </r>
  <r>
    <x v="618"/>
    <n v="70921"/>
    <x v="8"/>
    <x v="8"/>
    <s v="CrystalClear Hyaluronic Boost 30ml"/>
    <x v="1"/>
    <n v="250"/>
    <n v="19.100000000000001"/>
    <n v="4775"/>
    <n v="6.6"/>
    <n v="1650"/>
    <n v="12.500000000000002"/>
    <n v="3125"/>
    <n v="0.65445026178010468"/>
    <s v="C0103"/>
    <s v="ThunderSphere Corp."/>
    <s v="Ashley Turner"/>
    <x v="2"/>
    <x v="13"/>
    <s v="Riverside"/>
    <x v="0"/>
    <x v="2"/>
    <x v="4"/>
    <n v="16"/>
    <x v="19"/>
  </r>
  <r>
    <x v="618"/>
    <n v="70922"/>
    <x v="0"/>
    <x v="0"/>
    <s v="HydraBloom Hydrating Moisturizer 100ml"/>
    <x v="0"/>
    <n v="150"/>
    <n v="24.85"/>
    <n v="3727.5"/>
    <n v="7.75"/>
    <n v="1162.5"/>
    <n v="17.100000000000001"/>
    <n v="2565"/>
    <n v="0.68812877263581484"/>
    <s v="C0037"/>
    <s v="PureWhisper Essentials"/>
    <s v="Lauren King"/>
    <x v="4"/>
    <x v="18"/>
    <s v="Des Moines"/>
    <x v="3"/>
    <x v="2"/>
    <x v="4"/>
    <n v="16"/>
    <x v="19"/>
  </r>
  <r>
    <x v="619"/>
    <n v="70923"/>
    <x v="63"/>
    <x v="63"/>
    <s v="LuxeSilk Oil Cleansing Essence 100 ml"/>
    <x v="2"/>
    <n v="50"/>
    <n v="15.45"/>
    <n v="772.5"/>
    <n v="6.55"/>
    <n v="327.5"/>
    <n v="8.8999999999999986"/>
    <n v="445"/>
    <n v="0.57605177993527512"/>
    <s v="C0087"/>
    <s v="QuantumRise Corp."/>
    <s v="Daniel Nelson"/>
    <x v="0"/>
    <x v="30"/>
    <s v="Colorado Springs"/>
    <x v="0"/>
    <x v="2"/>
    <x v="4"/>
    <n v="17"/>
    <x v="19"/>
  </r>
  <r>
    <x v="619"/>
    <n v="70924"/>
    <x v="46"/>
    <x v="46"/>
    <s v="PorePurify Exfoliating Tonic 100ml"/>
    <x v="4"/>
    <n v="200"/>
    <n v="9.3000000000000007"/>
    <n v="1860.0000000000002"/>
    <n v="3.8"/>
    <n v="760"/>
    <n v="5.5000000000000009"/>
    <n v="1100.0000000000002"/>
    <n v="0.59139784946236562"/>
    <s v="C0203"/>
    <s v="LuminousNectar Beauty"/>
    <s v="Andrew Parker"/>
    <x v="3"/>
    <x v="45"/>
    <s v="Warwick"/>
    <x v="1"/>
    <x v="2"/>
    <x v="4"/>
    <n v="17"/>
    <x v="19"/>
  </r>
  <r>
    <x v="619"/>
    <n v="70925"/>
    <x v="1"/>
    <x v="1"/>
    <s v="VitaGlow Brightening Serum 30ml"/>
    <x v="1"/>
    <n v="100"/>
    <n v="22.1"/>
    <n v="2210"/>
    <n v="7.6"/>
    <n v="760"/>
    <n v="14.500000000000002"/>
    <n v="1450"/>
    <n v="0.65610859728506787"/>
    <s v="C0156"/>
    <s v="DivineAura Skincare"/>
    <s v="David Carter"/>
    <x v="1"/>
    <x v="2"/>
    <s v="Schenectady"/>
    <x v="1"/>
    <x v="2"/>
    <x v="4"/>
    <n v="17"/>
    <x v="19"/>
  </r>
  <r>
    <x v="619"/>
    <n v="70926"/>
    <x v="34"/>
    <x v="34"/>
    <s v="HydraBloom Hydrating Moisturizer 30ml"/>
    <x v="0"/>
    <n v="150"/>
    <n v="8.1"/>
    <n v="1215"/>
    <n v="3.3"/>
    <n v="495"/>
    <n v="4.8"/>
    <n v="720"/>
    <n v="0.59259259259259256"/>
    <s v="C0024"/>
    <s v="Moonlight Grace Essentials"/>
    <s v="Jessica Foster"/>
    <x v="2"/>
    <x v="20"/>
    <s v="Nome"/>
    <x v="0"/>
    <x v="2"/>
    <x v="4"/>
    <n v="17"/>
    <x v="19"/>
  </r>
  <r>
    <x v="619"/>
    <n v="70927"/>
    <x v="2"/>
    <x v="2"/>
    <s v="TimelessElixir Anti-Wrinkle Serum 30m"/>
    <x v="1"/>
    <n v="150"/>
    <n v="25.3"/>
    <n v="3795"/>
    <n v="9.4"/>
    <n v="1410"/>
    <n v="15.9"/>
    <n v="2385"/>
    <n v="0.62845849802371545"/>
    <s v="C0134"/>
    <s v="EtherealHarbor Skincare"/>
    <s v="Victoria Reed"/>
    <x v="2"/>
    <x v="24"/>
    <s v="Spokane"/>
    <x v="0"/>
    <x v="2"/>
    <x v="4"/>
    <n v="17"/>
    <x v="19"/>
  </r>
  <r>
    <x v="619"/>
    <n v="70928"/>
    <x v="65"/>
    <x v="65"/>
    <s v="VelvetSkin Renewing Scrub 150ml"/>
    <x v="7"/>
    <n v="200"/>
    <n v="28.15"/>
    <n v="5630"/>
    <n v="12"/>
    <n v="2400"/>
    <n v="16.149999999999999"/>
    <n v="3230"/>
    <n v="0.57371225577264651"/>
    <s v="C0109"/>
    <s v="QuantumLink Corp."/>
    <s v="Victoria Reed"/>
    <x v="2"/>
    <x v="4"/>
    <s v="Eugene"/>
    <x v="0"/>
    <x v="2"/>
    <x v="4"/>
    <n v="17"/>
    <x v="19"/>
  </r>
  <r>
    <x v="619"/>
    <n v="70929"/>
    <x v="43"/>
    <x v="43"/>
    <s v="PureFoam Renewing Cleanser 50ml"/>
    <x v="2"/>
    <n v="150"/>
    <n v="7"/>
    <n v="1050"/>
    <n v="2.8"/>
    <n v="420"/>
    <n v="4.2"/>
    <n v="630"/>
    <n v="0.6"/>
    <s v="C0176"/>
    <s v="AzureDynamo Ventures"/>
    <s v="Ashley Turner"/>
    <x v="2"/>
    <x v="13"/>
    <s v="Santa Clarita"/>
    <x v="0"/>
    <x v="2"/>
    <x v="4"/>
    <n v="17"/>
    <x v="19"/>
  </r>
  <r>
    <x v="619"/>
    <n v="70930"/>
    <x v="59"/>
    <x v="59"/>
    <s v="PorePurify Exfoliating Tonic 200ml"/>
    <x v="4"/>
    <n v="250"/>
    <n v="21"/>
    <n v="5250"/>
    <n v="7.6"/>
    <n v="1900"/>
    <n v="13.4"/>
    <n v="3350"/>
    <n v="0.63809523809523805"/>
    <s v="C0015"/>
    <s v="Octavia Grey"/>
    <s v="Benjamin Lawson"/>
    <x v="1"/>
    <x v="8"/>
    <s v="St. Louis"/>
    <x v="3"/>
    <x v="2"/>
    <x v="4"/>
    <n v="17"/>
    <x v="19"/>
  </r>
  <r>
    <x v="619"/>
    <n v="70931"/>
    <x v="2"/>
    <x v="2"/>
    <s v="TimelessElixir Anti-Wrinkle Serum 30m"/>
    <x v="1"/>
    <n v="250"/>
    <n v="25.3"/>
    <n v="6325"/>
    <n v="9.4"/>
    <n v="2350"/>
    <n v="15.9"/>
    <n v="3975"/>
    <n v="0.62845849802371545"/>
    <s v="C0092"/>
    <s v="Lucius Flynn"/>
    <s v="Matthew Walker"/>
    <x v="1"/>
    <x v="23"/>
    <s v="Savannah"/>
    <x v="2"/>
    <x v="2"/>
    <x v="4"/>
    <n v="17"/>
    <x v="19"/>
  </r>
  <r>
    <x v="619"/>
    <n v="70932"/>
    <x v="52"/>
    <x v="52"/>
    <s v="CalmBliss Soothing Toner 100ml"/>
    <x v="4"/>
    <n v="150"/>
    <n v="13"/>
    <n v="1950"/>
    <n v="4.7"/>
    <n v="705"/>
    <n v="8.3000000000000007"/>
    <n v="1245"/>
    <n v="0.63846153846153841"/>
    <s v="C0190"/>
    <s v="ZenithMist Incorporated"/>
    <s v="Jessica Foster"/>
    <x v="2"/>
    <x v="20"/>
    <s v="Wasilla"/>
    <x v="0"/>
    <x v="2"/>
    <x v="4"/>
    <n v="17"/>
    <x v="19"/>
  </r>
  <r>
    <x v="620"/>
    <n v="70933"/>
    <x v="4"/>
    <x v="4"/>
    <s v="HydraBloom Hydrating Moisturizer 50ml"/>
    <x v="0"/>
    <n v="250"/>
    <n v="14.95"/>
    <n v="3737.5"/>
    <n v="4.45"/>
    <n v="1112.5"/>
    <n v="10.5"/>
    <n v="2625"/>
    <n v="0.7023411371237458"/>
    <s v="C0081"/>
    <s v="SecretSapphire Creations"/>
    <s v="David Carter"/>
    <x v="1"/>
    <x v="2"/>
    <s v="Syracuse"/>
    <x v="1"/>
    <x v="2"/>
    <x v="4"/>
    <n v="18"/>
    <x v="19"/>
  </r>
  <r>
    <x v="620"/>
    <n v="70934"/>
    <x v="4"/>
    <x v="4"/>
    <s v="HydraBloom Hydrating Moisturizer 50ml"/>
    <x v="0"/>
    <n v="150"/>
    <n v="14.95"/>
    <n v="2242.5"/>
    <n v="4.45"/>
    <n v="667.5"/>
    <n v="10.5"/>
    <n v="1575"/>
    <n v="0.7023411371237458"/>
    <s v="C0206"/>
    <s v="Dashiell Vaughn"/>
    <s v="Rachel Owens"/>
    <x v="4"/>
    <x v="31"/>
    <s v="Green Bay"/>
    <x v="3"/>
    <x v="2"/>
    <x v="4"/>
    <n v="18"/>
    <x v="19"/>
  </r>
  <r>
    <x v="620"/>
    <n v="70935"/>
    <x v="22"/>
    <x v="22"/>
    <s v="PurePurge Micellar Cleansing Water 150ml"/>
    <x v="6"/>
    <n v="150"/>
    <n v="10.050000000000001"/>
    <n v="1507.5"/>
    <n v="4.45"/>
    <n v="667.5"/>
    <n v="5.6000000000000005"/>
    <n v="840"/>
    <n v="0.55721393034825872"/>
    <s v="C0068"/>
    <s v="IvoryRadiance Cosmetix"/>
    <s v="Olivia Harrison"/>
    <x v="3"/>
    <x v="7"/>
    <s v="Annapolis"/>
    <x v="2"/>
    <x v="2"/>
    <x v="4"/>
    <n v="18"/>
    <x v="19"/>
  </r>
  <r>
    <x v="620"/>
    <n v="70936"/>
    <x v="52"/>
    <x v="52"/>
    <s v="CalmBliss Soothing Toner 100ml"/>
    <x v="4"/>
    <n v="50"/>
    <n v="13"/>
    <n v="650"/>
    <n v="4.7"/>
    <n v="235"/>
    <n v="8.3000000000000007"/>
    <n v="415"/>
    <n v="0.63846153846153841"/>
    <s v="C0138"/>
    <s v="Leopold Caldwell"/>
    <s v="James Edwards"/>
    <x v="3"/>
    <x v="37"/>
    <s v="Jersey City"/>
    <x v="1"/>
    <x v="2"/>
    <x v="4"/>
    <n v="18"/>
    <x v="19"/>
  </r>
  <r>
    <x v="620"/>
    <n v="70937"/>
    <x v="21"/>
    <x v="21"/>
    <s v="RadiantGlow Gel Cleanser 100ml"/>
    <x v="2"/>
    <n v="250"/>
    <n v="12.25"/>
    <n v="3062.5"/>
    <n v="4.45"/>
    <n v="1112.5"/>
    <n v="7.8"/>
    <n v="1950"/>
    <n v="0.63673469387755099"/>
    <s v="C0003"/>
    <s v="Rosy Flair Beauty"/>
    <s v="Elizabeth Young"/>
    <x v="2"/>
    <x v="13"/>
    <s v="Los Angeles"/>
    <x v="0"/>
    <x v="2"/>
    <x v="4"/>
    <n v="18"/>
    <x v="19"/>
  </r>
  <r>
    <x v="620"/>
    <n v="70938"/>
    <x v="8"/>
    <x v="8"/>
    <s v="CrystalClear Hyaluronic Boost 30ml"/>
    <x v="1"/>
    <n v="200"/>
    <n v="19.100000000000001"/>
    <n v="3820.0000000000005"/>
    <n v="6.6"/>
    <n v="1320"/>
    <n v="12.500000000000002"/>
    <n v="2500.0000000000005"/>
    <n v="0.65445026178010479"/>
    <s v="C0059"/>
    <s v="Eamon Kingsley"/>
    <s v="James Edwards"/>
    <x v="3"/>
    <x v="37"/>
    <s v="Newark"/>
    <x v="1"/>
    <x v="2"/>
    <x v="4"/>
    <n v="18"/>
    <x v="19"/>
  </r>
  <r>
    <x v="620"/>
    <n v="70939"/>
    <x v="10"/>
    <x v="10"/>
    <s v="LuminousGlow Tinted Sunscreen 50ml"/>
    <x v="3"/>
    <n v="100"/>
    <n v="16.95"/>
    <n v="1695"/>
    <n v="5.2"/>
    <n v="520"/>
    <n v="11.75"/>
    <n v="1175"/>
    <n v="0.69321533923303835"/>
    <s v="C0121"/>
    <s v="HorizonNova Corp."/>
    <s v="Michael Evans"/>
    <x v="1"/>
    <x v="10"/>
    <s v="Brownsville"/>
    <x v="2"/>
    <x v="2"/>
    <x v="4"/>
    <n v="18"/>
    <x v="19"/>
  </r>
  <r>
    <x v="620"/>
    <n v="70940"/>
    <x v="32"/>
    <x v="32"/>
    <s v="AquaFresh Hydrating Toner 150ml"/>
    <x v="4"/>
    <n v="150"/>
    <n v="14.95"/>
    <n v="2242.5"/>
    <n v="4.45"/>
    <n v="667.5"/>
    <n v="10.5"/>
    <n v="1575"/>
    <n v="0.7023411371237458"/>
    <s v="C0223"/>
    <s v="Cecilia Dawson"/>
    <s v="Christopher Green"/>
    <x v="0"/>
    <x v="35"/>
    <s v="Ogden"/>
    <x v="0"/>
    <x v="2"/>
    <x v="4"/>
    <n v="18"/>
    <x v="19"/>
  </r>
  <r>
    <x v="620"/>
    <n v="70941"/>
    <x v="50"/>
    <x v="50"/>
    <s v="SilkSkin Lightweight Moisture Veil 50ml"/>
    <x v="0"/>
    <n v="50"/>
    <n v="16.349999999999998"/>
    <n v="817.49999999999989"/>
    <n v="5.2"/>
    <n v="260"/>
    <n v="11.149999999999999"/>
    <n v="557.49999999999989"/>
    <n v="0.68195718654434245"/>
    <s v="C0046"/>
    <s v="CrimsonPeak Ventures"/>
    <s v="Michael Evans"/>
    <x v="1"/>
    <x v="10"/>
    <s v="Fort Worth"/>
    <x v="2"/>
    <x v="2"/>
    <x v="4"/>
    <n v="18"/>
    <x v="19"/>
  </r>
  <r>
    <x v="621"/>
    <n v="70942"/>
    <x v="34"/>
    <x v="34"/>
    <s v="HydraBloom Hydrating Moisturizer 30ml"/>
    <x v="0"/>
    <n v="50"/>
    <n v="8.1"/>
    <n v="405"/>
    <n v="3.3"/>
    <n v="165"/>
    <n v="4.8"/>
    <n v="240"/>
    <n v="0.59259259259259256"/>
    <s v="C0097"/>
    <s v="Leander Wilde"/>
    <s v="Lauren King"/>
    <x v="4"/>
    <x v="11"/>
    <s v="Rapid City"/>
    <x v="3"/>
    <x v="2"/>
    <x v="4"/>
    <n v="19"/>
    <x v="19"/>
  </r>
  <r>
    <x v="621"/>
    <n v="70943"/>
    <x v="32"/>
    <x v="32"/>
    <s v="AquaFresh Hydrating Toner 150ml"/>
    <x v="4"/>
    <n v="250"/>
    <n v="14.95"/>
    <n v="3737.5"/>
    <n v="4.45"/>
    <n v="1112.5"/>
    <n v="10.5"/>
    <n v="2625"/>
    <n v="0.7023411371237458"/>
    <s v="C0127"/>
    <s v="Orion West"/>
    <s v="Victoria Reed"/>
    <x v="2"/>
    <x v="4"/>
    <s v="Salem"/>
    <x v="0"/>
    <x v="2"/>
    <x v="4"/>
    <n v="19"/>
    <x v="19"/>
  </r>
  <r>
    <x v="621"/>
    <n v="70944"/>
    <x v="2"/>
    <x v="2"/>
    <s v="TimelessElixir Anti-Wrinkle Serum 30m"/>
    <x v="1"/>
    <n v="50"/>
    <n v="25.3"/>
    <n v="1265"/>
    <n v="9.4"/>
    <n v="470"/>
    <n v="15.9"/>
    <n v="795"/>
    <n v="0.62845849802371545"/>
    <s v="C0015"/>
    <s v="Octavia Grey"/>
    <s v="Benjamin Lawson"/>
    <x v="1"/>
    <x v="8"/>
    <s v="St. Louis"/>
    <x v="3"/>
    <x v="2"/>
    <x v="4"/>
    <n v="19"/>
    <x v="19"/>
  </r>
  <r>
    <x v="621"/>
    <n v="70945"/>
    <x v="14"/>
    <x v="14"/>
    <s v="DewDrop Hydration Sheet Mask"/>
    <x v="5"/>
    <n v="100"/>
    <n v="17.350000000000001"/>
    <n v="1735.0000000000002"/>
    <n v="7.45"/>
    <n v="745"/>
    <n v="9.9000000000000021"/>
    <n v="990.00000000000023"/>
    <n v="0.57060518731988474"/>
    <s v="C0052"/>
    <s v="OceanQuest Enterprises"/>
    <s v="Emily Clarke"/>
    <x v="3"/>
    <x v="9"/>
    <s v="Charleston"/>
    <x v="2"/>
    <x v="2"/>
    <x v="4"/>
    <n v="19"/>
    <x v="19"/>
  </r>
  <r>
    <x v="621"/>
    <n v="70946"/>
    <x v="29"/>
    <x v="29"/>
    <s v="VitaGlow Brightening Serum 15ml"/>
    <x v="1"/>
    <n v="250"/>
    <n v="16.25"/>
    <n v="4062.5"/>
    <n v="6.2"/>
    <n v="1550"/>
    <n v="10.050000000000001"/>
    <n v="2512.5"/>
    <n v="0.61846153846153851"/>
    <s v="C0077"/>
    <s v="EmeraldSphere Solutions"/>
    <s v="Grace Allen"/>
    <x v="2"/>
    <x v="20"/>
    <s v="Fairbanks"/>
    <x v="0"/>
    <x v="2"/>
    <x v="4"/>
    <n v="19"/>
    <x v="19"/>
  </r>
  <r>
    <x v="621"/>
    <n v="70947"/>
    <x v="0"/>
    <x v="0"/>
    <s v="HydraBloom Hydrating Moisturizer 100ml"/>
    <x v="0"/>
    <n v="150"/>
    <n v="24.85"/>
    <n v="3727.5"/>
    <n v="7.75"/>
    <n v="1162.5"/>
    <n v="17.100000000000001"/>
    <n v="2565"/>
    <n v="0.68812877263581484"/>
    <s v="C0210"/>
    <s v="Maxwell Blake"/>
    <s v="Andrew Parker"/>
    <x v="3"/>
    <x v="48"/>
    <s v="Manchester"/>
    <x v="1"/>
    <x v="2"/>
    <x v="4"/>
    <n v="19"/>
    <x v="19"/>
  </r>
  <r>
    <x v="621"/>
    <n v="70948"/>
    <x v="10"/>
    <x v="10"/>
    <s v="LuminousGlow Tinted Sunscreen 50ml"/>
    <x v="3"/>
    <n v="150"/>
    <n v="16.95"/>
    <n v="2542.5"/>
    <n v="5.2"/>
    <n v="780"/>
    <n v="11.75"/>
    <n v="1762.5"/>
    <n v="0.69321533923303835"/>
    <s v="C0043"/>
    <s v="LuminousHue Cosmetix"/>
    <s v="Mia Hughes"/>
    <x v="2"/>
    <x v="13"/>
    <s v="Sacramento"/>
    <x v="0"/>
    <x v="2"/>
    <x v="4"/>
    <n v="19"/>
    <x v="19"/>
  </r>
  <r>
    <x v="621"/>
    <n v="70949"/>
    <x v="11"/>
    <x v="11"/>
    <s v="ClearSkies UV Defense SPF 30 100ml"/>
    <x v="3"/>
    <n v="100"/>
    <n v="32.549999999999997"/>
    <n v="3254.9999999999995"/>
    <n v="11.25"/>
    <n v="1125"/>
    <n v="21.299999999999997"/>
    <n v="2129.9999999999995"/>
    <n v="0.65437788018433174"/>
    <s v="C0184"/>
    <s v="EnchantedGarden Cosmetics"/>
    <s v="Nicholas Coleman"/>
    <x v="4"/>
    <x v="34"/>
    <s v="South Bend"/>
    <x v="3"/>
    <x v="2"/>
    <x v="4"/>
    <n v="19"/>
    <x v="19"/>
  </r>
  <r>
    <x v="622"/>
    <n v="70950"/>
    <x v="41"/>
    <x v="41"/>
    <s v="VelvetSkin Renewing Scrub 50ml"/>
    <x v="7"/>
    <n v="250"/>
    <n v="15.649999999999999"/>
    <n v="3912.4999999999995"/>
    <n v="6.2"/>
    <n v="1550"/>
    <n v="9.4499999999999993"/>
    <n v="2362.4999999999995"/>
    <n v="0.60383386581469645"/>
    <s v="C0029"/>
    <s v="OpulentSilk Beauty"/>
    <s v="Samantha Mitchell"/>
    <x v="4"/>
    <x v="15"/>
    <s v="Louisville"/>
    <x v="2"/>
    <x v="2"/>
    <x v="4"/>
    <n v="20"/>
    <x v="19"/>
  </r>
  <r>
    <x v="622"/>
    <n v="70951"/>
    <x v="39"/>
    <x v="39"/>
    <s v="SunGuard Shield SPF 50+ 50ml"/>
    <x v="3"/>
    <n v="100"/>
    <n v="14.45"/>
    <n v="1445"/>
    <n v="4.45"/>
    <n v="445"/>
    <n v="10"/>
    <n v="1000"/>
    <n v="0.69204152249134943"/>
    <s v="C0145"/>
    <s v="AuroraFresh Cosmetics"/>
    <s v="Mia Hughes"/>
    <x v="2"/>
    <x v="13"/>
    <s v="Irvine"/>
    <x v="0"/>
    <x v="2"/>
    <x v="4"/>
    <n v="20"/>
    <x v="19"/>
  </r>
  <r>
    <x v="622"/>
    <n v="70952"/>
    <x v="1"/>
    <x v="1"/>
    <s v="VitaGlow Brightening Serum 30ml"/>
    <x v="1"/>
    <n v="100"/>
    <n v="22.1"/>
    <n v="2210"/>
    <n v="7.6"/>
    <n v="760"/>
    <n v="14.500000000000002"/>
    <n v="1450"/>
    <n v="0.65610859728506787"/>
    <s v="C0091"/>
    <s v="NovaWave Enterprises"/>
    <s v="Jennifer Adams"/>
    <x v="1"/>
    <x v="10"/>
    <s v="Lubbock"/>
    <x v="2"/>
    <x v="2"/>
    <x v="4"/>
    <n v="20"/>
    <x v="19"/>
  </r>
  <r>
    <x v="622"/>
    <n v="70953"/>
    <x v="1"/>
    <x v="1"/>
    <s v="VitaGlow Brightening Serum 30ml"/>
    <x v="1"/>
    <n v="200"/>
    <n v="22.1"/>
    <n v="4420"/>
    <n v="7.6"/>
    <n v="1520"/>
    <n v="14.500000000000002"/>
    <n v="2900"/>
    <n v="0.65610859728506787"/>
    <s v="C0204"/>
    <s v="Atticus Hale"/>
    <s v="Jennifer Adams"/>
    <x v="1"/>
    <x v="10"/>
    <s v="Round Rock"/>
    <x v="2"/>
    <x v="2"/>
    <x v="4"/>
    <n v="20"/>
    <x v="19"/>
  </r>
  <r>
    <x v="622"/>
    <n v="70954"/>
    <x v="40"/>
    <x v="40"/>
    <s v="CalmBliss Soothing Toner 150ml"/>
    <x v="4"/>
    <n v="50"/>
    <n v="19.25"/>
    <n v="962.5"/>
    <n v="6.55"/>
    <n v="327.5"/>
    <n v="12.7"/>
    <n v="635"/>
    <n v="0.65974025974025974"/>
    <s v="C0008"/>
    <s v="Serenity Sinclair"/>
    <s v="Ashley Turner"/>
    <x v="2"/>
    <x v="13"/>
    <s v="San Francisco"/>
    <x v="0"/>
    <x v="2"/>
    <x v="4"/>
    <n v="20"/>
    <x v="19"/>
  </r>
  <r>
    <x v="622"/>
    <n v="70955"/>
    <x v="2"/>
    <x v="2"/>
    <s v="TimelessElixir Anti-Wrinkle Serum 30m"/>
    <x v="1"/>
    <n v="300"/>
    <n v="25.3"/>
    <n v="7590"/>
    <n v="9.4"/>
    <n v="2820"/>
    <n v="15.9"/>
    <n v="4770"/>
    <n v="0.62845849802371545"/>
    <s v="C0112"/>
    <s v="Zara Winters"/>
    <s v="Olivia Harrison"/>
    <x v="3"/>
    <x v="14"/>
    <s v="Norfolk"/>
    <x v="2"/>
    <x v="2"/>
    <x v="4"/>
    <n v="20"/>
    <x v="19"/>
  </r>
  <r>
    <x v="622"/>
    <n v="70956"/>
    <x v="1"/>
    <x v="1"/>
    <s v="VitaGlow Brightening Serum 30ml"/>
    <x v="1"/>
    <n v="150"/>
    <n v="22.1"/>
    <n v="3315"/>
    <n v="7.6"/>
    <n v="1140"/>
    <n v="14.500000000000002"/>
    <n v="2175"/>
    <n v="0.65610859728506787"/>
    <s v="C0036"/>
    <s v="MoonlightHarbor Beauty"/>
    <s v="Rachel Owens"/>
    <x v="4"/>
    <x v="31"/>
    <s v="Milwaukee"/>
    <x v="3"/>
    <x v="2"/>
    <x v="4"/>
    <n v="20"/>
    <x v="19"/>
  </r>
  <r>
    <x v="622"/>
    <n v="70957"/>
    <x v="1"/>
    <x v="1"/>
    <s v="VitaGlow Brightening Serum 30ml"/>
    <x v="1"/>
    <n v="300"/>
    <n v="22.1"/>
    <n v="6630"/>
    <n v="7.6"/>
    <n v="2280"/>
    <n v="14.500000000000002"/>
    <n v="4350"/>
    <n v="0.65610859728506787"/>
    <s v="C0177"/>
    <s v="CosmoHarbor Corp."/>
    <s v="Benjamin Lawson"/>
    <x v="1"/>
    <x v="5"/>
    <s v="Tulsa"/>
    <x v="2"/>
    <x v="2"/>
    <x v="4"/>
    <n v="20"/>
    <x v="19"/>
  </r>
  <r>
    <x v="622"/>
    <n v="70958"/>
    <x v="2"/>
    <x v="2"/>
    <s v="TimelessElixir Anti-Wrinkle Serum 30m"/>
    <x v="1"/>
    <n v="200"/>
    <n v="25.3"/>
    <n v="5060"/>
    <n v="9.4"/>
    <n v="1880"/>
    <n v="15.9"/>
    <n v="3180"/>
    <n v="0.62845849802371545"/>
    <s v="C0069"/>
    <s v="RadiantElixir Skincare"/>
    <s v="Olivia Harrison"/>
    <x v="3"/>
    <x v="39"/>
    <s v="Wilmington"/>
    <x v="2"/>
    <x v="2"/>
    <x v="4"/>
    <n v="20"/>
    <x v="19"/>
  </r>
  <r>
    <x v="623"/>
    <n v="70959"/>
    <x v="23"/>
    <x v="23"/>
    <s v="RadiantGlow Gel Cleanser 50ml"/>
    <x v="2"/>
    <n v="250"/>
    <n v="4.7"/>
    <n v="1175"/>
    <n v="2.2999999999999998"/>
    <n v="575"/>
    <n v="2.4000000000000004"/>
    <n v="600"/>
    <n v="0.51063829787234039"/>
    <s v="C0115"/>
    <s v="BlossomWhisper Cosmetics"/>
    <s v="Andrew Parker"/>
    <x v="3"/>
    <x v="46"/>
    <s v="Portland"/>
    <x v="1"/>
    <x v="2"/>
    <x v="4"/>
    <n v="23"/>
    <x v="20"/>
  </r>
  <r>
    <x v="623"/>
    <n v="70960"/>
    <x v="21"/>
    <x v="21"/>
    <s v="RadiantGlow Gel Cleanser 100ml"/>
    <x v="2"/>
    <n v="100"/>
    <n v="12.25"/>
    <n v="1225"/>
    <n v="4.45"/>
    <n v="445"/>
    <n v="7.8"/>
    <n v="780"/>
    <n v="0.63673469387755099"/>
    <s v="C0175"/>
    <s v="SolarSphere Corp."/>
    <s v="Ashley Turner"/>
    <x v="2"/>
    <x v="13"/>
    <s v="Long Beach"/>
    <x v="0"/>
    <x v="2"/>
    <x v="4"/>
    <n v="23"/>
    <x v="20"/>
  </r>
  <r>
    <x v="623"/>
    <n v="70961"/>
    <x v="38"/>
    <x v="38"/>
    <s v="CrystalGlow Gentle Exfoliator 100ml"/>
    <x v="7"/>
    <n v="50"/>
    <n v="19.95"/>
    <n v="997.5"/>
    <n v="7.45"/>
    <n v="372.5"/>
    <n v="12.5"/>
    <n v="625"/>
    <n v="0.62656641604010022"/>
    <s v="C0056"/>
    <s v="Imogen West"/>
    <s v="Ava Franklin"/>
    <x v="1"/>
    <x v="33"/>
    <s v="Little Rock"/>
    <x v="2"/>
    <x v="2"/>
    <x v="4"/>
    <n v="23"/>
    <x v="20"/>
  </r>
  <r>
    <x v="623"/>
    <n v="70962"/>
    <x v="10"/>
    <x v="10"/>
    <s v="LuminousGlow Tinted Sunscreen 50ml"/>
    <x v="3"/>
    <n v="200"/>
    <n v="16.95"/>
    <n v="3390"/>
    <n v="5.2"/>
    <n v="1040"/>
    <n v="11.75"/>
    <n v="2350"/>
    <n v="0.69321533923303835"/>
    <s v="C0202"/>
    <s v="PureHarmony Cosmetics"/>
    <s v="Michael Evans"/>
    <x v="1"/>
    <x v="10"/>
    <s v="Irving"/>
    <x v="2"/>
    <x v="2"/>
    <x v="4"/>
    <n v="23"/>
    <x v="20"/>
  </r>
  <r>
    <x v="623"/>
    <n v="70963"/>
    <x v="14"/>
    <x v="14"/>
    <s v="DewDrop Hydration Sheet Mask"/>
    <x v="5"/>
    <n v="50"/>
    <n v="17.350000000000001"/>
    <n v="867.50000000000011"/>
    <n v="7.45"/>
    <n v="372.5"/>
    <n v="9.9000000000000021"/>
    <n v="495.00000000000011"/>
    <n v="0.57060518731988474"/>
    <s v="C0004"/>
    <s v="Enchanted Silk Creations"/>
    <s v="David Carter"/>
    <x v="1"/>
    <x v="2"/>
    <s v="New York City"/>
    <x v="1"/>
    <x v="2"/>
    <x v="4"/>
    <n v="23"/>
    <x v="20"/>
  </r>
  <r>
    <x v="623"/>
    <n v="70964"/>
    <x v="4"/>
    <x v="4"/>
    <s v="HydraBloom Hydrating Moisturizer 50ml"/>
    <x v="0"/>
    <n v="250"/>
    <n v="14.95"/>
    <n v="3737.5"/>
    <n v="4.45"/>
    <n v="1112.5"/>
    <n v="10.5"/>
    <n v="2625"/>
    <n v="0.7023411371237458"/>
    <s v="C0065"/>
    <s v="CelestialGlow Essentials"/>
    <s v="Benjamin Lawson"/>
    <x v="1"/>
    <x v="25"/>
    <s v="Kansas City"/>
    <x v="3"/>
    <x v="2"/>
    <x v="4"/>
    <n v="23"/>
    <x v="20"/>
  </r>
  <r>
    <x v="623"/>
    <n v="70965"/>
    <x v="10"/>
    <x v="10"/>
    <s v="LuminousGlow Tinted Sunscreen 50ml"/>
    <x v="3"/>
    <n v="350"/>
    <n v="16.95"/>
    <n v="5932.5"/>
    <n v="5.2"/>
    <n v="1820"/>
    <n v="11.75"/>
    <n v="4112.5"/>
    <n v="0.69321533923303835"/>
    <s v="C0033"/>
    <s v="ZenithGrove Solutions"/>
    <s v="Ava Franklin"/>
    <x v="1"/>
    <x v="26"/>
    <s v="Birmingham"/>
    <x v="2"/>
    <x v="2"/>
    <x v="4"/>
    <n v="23"/>
    <x v="20"/>
  </r>
  <r>
    <x v="623"/>
    <n v="70966"/>
    <x v="13"/>
    <x v="13"/>
    <s v="LuminousGlow Tinted Sunscreen 100ml"/>
    <x v="3"/>
    <n v="100"/>
    <n v="26.35"/>
    <n v="2635"/>
    <n v="9"/>
    <n v="900"/>
    <n v="17.350000000000001"/>
    <n v="1735"/>
    <n v="0.65844402277039848"/>
    <s v="C0162"/>
    <s v="Malachai Hale"/>
    <s v="Olivia Harrison"/>
    <x v="3"/>
    <x v="14"/>
    <s v="Newport News"/>
    <x v="2"/>
    <x v="2"/>
    <x v="4"/>
    <n v="23"/>
    <x v="20"/>
  </r>
  <r>
    <x v="623"/>
    <n v="70967"/>
    <x v="24"/>
    <x v="24"/>
    <s v="PureFoam Renewing Cleanser 200ml"/>
    <x v="2"/>
    <n v="250"/>
    <n v="22.55"/>
    <n v="5637.5"/>
    <n v="9"/>
    <n v="2250"/>
    <n v="13.55"/>
    <n v="3387.5"/>
    <n v="0.60088691796008864"/>
    <s v="C0124"/>
    <s v="CrystalSkin Elegance"/>
    <s v="Benjamin Ingram"/>
    <x v="0"/>
    <x v="22"/>
    <s v="Coeur d'Alene"/>
    <x v="0"/>
    <x v="2"/>
    <x v="4"/>
    <n v="23"/>
    <x v="20"/>
  </r>
  <r>
    <x v="623"/>
    <n v="70968"/>
    <x v="42"/>
    <x v="42"/>
    <s v="AquaFresh Hydrating Toner 200ml"/>
    <x v="4"/>
    <n v="50"/>
    <n v="19.600000000000001"/>
    <n v="980.00000000000011"/>
    <n v="6.6"/>
    <n v="330"/>
    <n v="13.000000000000002"/>
    <n v="650.00000000000011"/>
    <n v="0.66326530612244905"/>
    <s v="C0088"/>
    <s v="BlueAegis Technologies"/>
    <s v="Grace Allen"/>
    <x v="2"/>
    <x v="20"/>
    <s v="Juneau"/>
    <x v="0"/>
    <x v="2"/>
    <x v="4"/>
    <n v="23"/>
    <x v="20"/>
  </r>
  <r>
    <x v="624"/>
    <n v="70969"/>
    <x v="38"/>
    <x v="38"/>
    <s v="CrystalGlow Gentle Exfoliator 100ml"/>
    <x v="7"/>
    <n v="150"/>
    <n v="19.95"/>
    <n v="2992.5"/>
    <n v="7.45"/>
    <n v="1117.5"/>
    <n v="12.5"/>
    <n v="1875"/>
    <n v="0.62656641604010022"/>
    <s v="C0206"/>
    <s v="Dashiell Vaughn"/>
    <s v="Rachel Owens"/>
    <x v="4"/>
    <x v="31"/>
    <s v="Green Bay"/>
    <x v="3"/>
    <x v="2"/>
    <x v="4"/>
    <n v="24"/>
    <x v="20"/>
  </r>
  <r>
    <x v="624"/>
    <n v="70970"/>
    <x v="13"/>
    <x v="13"/>
    <s v="LuminousGlow Tinted Sunscreen 100ml"/>
    <x v="3"/>
    <n v="200"/>
    <n v="26.35"/>
    <n v="5270"/>
    <n v="9"/>
    <n v="1800"/>
    <n v="17.350000000000001"/>
    <n v="3470"/>
    <n v="0.65844402277039848"/>
    <s v="C0017"/>
    <s v="Seraphina Hart"/>
    <s v="David Carter"/>
    <x v="1"/>
    <x v="2"/>
    <s v="Buffalo"/>
    <x v="1"/>
    <x v="2"/>
    <x v="4"/>
    <n v="24"/>
    <x v="20"/>
  </r>
  <r>
    <x v="624"/>
    <n v="70971"/>
    <x v="21"/>
    <x v="21"/>
    <s v="RadiantGlow Gel Cleanser 100ml"/>
    <x v="2"/>
    <n v="100"/>
    <n v="12.25"/>
    <n v="1225"/>
    <n v="4.45"/>
    <n v="445"/>
    <n v="7.8"/>
    <n v="780"/>
    <n v="0.63673469387755099"/>
    <s v="C0078"/>
    <s v="CosmoLink Incorporated"/>
    <s v="William Jenkins"/>
    <x v="3"/>
    <x v="6"/>
    <s v="Jacksonville"/>
    <x v="2"/>
    <x v="2"/>
    <x v="4"/>
    <n v="24"/>
    <x v="20"/>
  </r>
  <r>
    <x v="624"/>
    <n v="70972"/>
    <x v="32"/>
    <x v="32"/>
    <s v="AquaFresh Hydrating Toner 150ml"/>
    <x v="4"/>
    <n v="200"/>
    <n v="14.95"/>
    <n v="2990"/>
    <n v="4.45"/>
    <n v="890"/>
    <n v="10.5"/>
    <n v="2100"/>
    <n v="0.7023411371237458"/>
    <s v="C0132"/>
    <s v="OpalNectar Beauty"/>
    <s v="Mia Hughes"/>
    <x v="2"/>
    <x v="13"/>
    <s v="Santa Ana"/>
    <x v="0"/>
    <x v="2"/>
    <x v="4"/>
    <n v="24"/>
    <x v="20"/>
  </r>
  <r>
    <x v="624"/>
    <n v="70973"/>
    <x v="1"/>
    <x v="1"/>
    <s v="VitaGlow Brightening Serum 30ml"/>
    <x v="1"/>
    <n v="250"/>
    <n v="22.1"/>
    <n v="5525"/>
    <n v="7.6"/>
    <n v="1900"/>
    <n v="14.500000000000002"/>
    <n v="3625"/>
    <n v="0.65610859728506787"/>
    <s v="C0196"/>
    <s v="Emilia Harper"/>
    <s v="Christopher Green"/>
    <x v="0"/>
    <x v="35"/>
    <s v="Provo"/>
    <x v="0"/>
    <x v="2"/>
    <x v="4"/>
    <n v="24"/>
    <x v="20"/>
  </r>
  <r>
    <x v="624"/>
    <n v="70974"/>
    <x v="28"/>
    <x v="28"/>
    <s v="GlowRevive Detox Clay Mask 50g"/>
    <x v="5"/>
    <n v="250"/>
    <n v="11.35"/>
    <n v="2837.5"/>
    <n v="5.2"/>
    <n v="1300"/>
    <n v="6.1499999999999995"/>
    <n v="1537.5"/>
    <n v="0.54185022026431717"/>
    <s v="C0113"/>
    <s v="Evander Quinn"/>
    <s v="Andrew Parker"/>
    <x v="3"/>
    <x v="47"/>
    <s v="New Haven"/>
    <x v="1"/>
    <x v="2"/>
    <x v="4"/>
    <n v="24"/>
    <x v="20"/>
  </r>
  <r>
    <x v="624"/>
    <n v="70975"/>
    <x v="52"/>
    <x v="52"/>
    <s v="CalmBliss Soothing Toner 100ml"/>
    <x v="4"/>
    <n v="200"/>
    <n v="13"/>
    <n v="2600"/>
    <n v="4.7"/>
    <n v="940"/>
    <n v="8.3000000000000007"/>
    <n v="1660"/>
    <n v="0.63846153846153841"/>
    <s v="C0026"/>
    <s v="Golden Aura Creations"/>
    <s v="Samuel Moore"/>
    <x v="0"/>
    <x v="0"/>
    <s v="Albuquerque"/>
    <x v="0"/>
    <x v="2"/>
    <x v="4"/>
    <n v="24"/>
    <x v="20"/>
  </r>
  <r>
    <x v="624"/>
    <n v="70976"/>
    <x v="21"/>
    <x v="21"/>
    <s v="RadiantGlow Gel Cleanser 100ml"/>
    <x v="2"/>
    <n v="200"/>
    <n v="12.25"/>
    <n v="2450"/>
    <n v="4.45"/>
    <n v="890"/>
    <n v="7.8"/>
    <n v="1560"/>
    <n v="0.63673469387755099"/>
    <s v="C0087"/>
    <s v="QuantumRise Corp."/>
    <s v="Daniel Nelson"/>
    <x v="0"/>
    <x v="30"/>
    <s v="Colorado Springs"/>
    <x v="0"/>
    <x v="2"/>
    <x v="4"/>
    <n v="24"/>
    <x v="20"/>
  </r>
  <r>
    <x v="624"/>
    <n v="70977"/>
    <x v="10"/>
    <x v="10"/>
    <s v="LuminousGlow Tinted Sunscreen 50ml"/>
    <x v="3"/>
    <n v="500"/>
    <n v="16.95"/>
    <n v="8475"/>
    <n v="5.2"/>
    <n v="2600"/>
    <n v="11.75"/>
    <n v="5875"/>
    <n v="0.69321533923303835"/>
    <s v="C0005"/>
    <s v="Rylan Callahan"/>
    <s v="Michael Evans"/>
    <x v="1"/>
    <x v="10"/>
    <s v="Houston"/>
    <x v="2"/>
    <x v="2"/>
    <x v="4"/>
    <n v="24"/>
    <x v="20"/>
  </r>
  <r>
    <x v="624"/>
    <n v="70978"/>
    <x v="13"/>
    <x v="13"/>
    <s v="LuminousGlow Tinted Sunscreen 100ml"/>
    <x v="3"/>
    <n v="50"/>
    <n v="26.35"/>
    <n v="1317.5"/>
    <n v="9"/>
    <n v="450"/>
    <n v="17.350000000000001"/>
    <n v="867.5"/>
    <n v="0.65844402277039848"/>
    <s v="C0150"/>
    <s v="EmeraldHarbor Ventures"/>
    <s v="Emily Clarke"/>
    <x v="3"/>
    <x v="9"/>
    <s v="Greenville"/>
    <x v="2"/>
    <x v="2"/>
    <x v="4"/>
    <n v="24"/>
    <x v="20"/>
  </r>
  <r>
    <x v="624"/>
    <n v="70979"/>
    <x v="14"/>
    <x v="14"/>
    <s v="DewDrop Hydration Sheet Mask"/>
    <x v="5"/>
    <n v="300"/>
    <n v="17.350000000000001"/>
    <n v="5205"/>
    <n v="7.45"/>
    <n v="2235"/>
    <n v="9.9000000000000021"/>
    <n v="2970"/>
    <n v="0.57060518731988474"/>
    <s v="C0117"/>
    <s v="VelvetDream Creations"/>
    <s v="Jennifer Adams"/>
    <x v="1"/>
    <x v="10"/>
    <s v="Waco"/>
    <x v="2"/>
    <x v="2"/>
    <x v="4"/>
    <n v="24"/>
    <x v="20"/>
  </r>
  <r>
    <x v="625"/>
    <n v="70980"/>
    <x v="35"/>
    <x v="35"/>
    <s v="DreamSoothe Overnight Mask 50g"/>
    <x v="5"/>
    <n v="250"/>
    <n v="14.25"/>
    <n v="3562.5"/>
    <n v="6.55"/>
    <n v="1637.5"/>
    <n v="7.7"/>
    <n v="1925"/>
    <n v="0.54035087719298247"/>
    <s v="C0014"/>
    <s v="Stellar Dynamo Corp."/>
    <s v="Olivia Harrison"/>
    <x v="3"/>
    <x v="14"/>
    <s v="Richmond"/>
    <x v="2"/>
    <x v="2"/>
    <x v="4"/>
    <n v="25"/>
    <x v="20"/>
  </r>
  <r>
    <x v="625"/>
    <n v="70981"/>
    <x v="37"/>
    <x v="37"/>
    <s v="SunGuard Shield SPF 50+ 100ml"/>
    <x v="3"/>
    <n v="100"/>
    <n v="24.75"/>
    <n v="2475"/>
    <n v="7.75"/>
    <n v="775"/>
    <n v="17"/>
    <n v="1700"/>
    <n v="0.68686868686868685"/>
    <s v="C0061"/>
    <s v="Aurelia Quinn"/>
    <s v="Mia Hughes"/>
    <x v="2"/>
    <x v="13"/>
    <s v="Oakland"/>
    <x v="0"/>
    <x v="2"/>
    <x v="4"/>
    <n v="25"/>
    <x v="20"/>
  </r>
  <r>
    <x v="625"/>
    <n v="70982"/>
    <x v="11"/>
    <x v="11"/>
    <s v="ClearSkies UV Defense SPF 30 100ml"/>
    <x v="3"/>
    <n v="350"/>
    <n v="32.549999999999997"/>
    <n v="11392.499999999998"/>
    <n v="11.25"/>
    <n v="3937.5"/>
    <n v="21.299999999999997"/>
    <n v="7454.9999999999982"/>
    <n v="0.65437788018433174"/>
    <s v="C0212"/>
    <s v="Orion Nash"/>
    <s v="Grace Allen"/>
    <x v="2"/>
    <x v="20"/>
    <s v="Juneau"/>
    <x v="0"/>
    <x v="2"/>
    <x v="4"/>
    <n v="25"/>
    <x v="20"/>
  </r>
  <r>
    <x v="625"/>
    <n v="70983"/>
    <x v="0"/>
    <x v="0"/>
    <s v="HydraBloom Hydrating Moisturizer 100ml"/>
    <x v="0"/>
    <n v="50"/>
    <n v="24.85"/>
    <n v="1242.5"/>
    <n v="7.75"/>
    <n v="387.5"/>
    <n v="17.100000000000001"/>
    <n v="855"/>
    <n v="0.68812877263581484"/>
    <s v="C0078"/>
    <s v="CosmoLink Incorporated"/>
    <s v="William Jenkins"/>
    <x v="3"/>
    <x v="6"/>
    <s v="Jacksonville"/>
    <x v="2"/>
    <x v="2"/>
    <x v="4"/>
    <n v="25"/>
    <x v="20"/>
  </r>
  <r>
    <x v="625"/>
    <n v="70984"/>
    <x v="0"/>
    <x v="0"/>
    <s v="HydraBloom Hydrating Moisturizer 100ml"/>
    <x v="0"/>
    <n v="250"/>
    <n v="24.85"/>
    <n v="6212.5"/>
    <n v="7.75"/>
    <n v="1937.5"/>
    <n v="17.100000000000001"/>
    <n v="4275"/>
    <n v="0.68812877263581484"/>
    <s v="C0134"/>
    <s v="EtherealHarbor Skincare"/>
    <s v="Victoria Reed"/>
    <x v="2"/>
    <x v="24"/>
    <s v="Spokane"/>
    <x v="0"/>
    <x v="2"/>
    <x v="4"/>
    <n v="25"/>
    <x v="20"/>
  </r>
  <r>
    <x v="625"/>
    <n v="70985"/>
    <x v="1"/>
    <x v="1"/>
    <s v="VitaGlow Brightening Serum 30ml"/>
    <x v="1"/>
    <n v="250"/>
    <n v="22.1"/>
    <n v="5525"/>
    <n v="7.6"/>
    <n v="1900"/>
    <n v="14.500000000000002"/>
    <n v="3625"/>
    <n v="0.65610859728506787"/>
    <s v="C0050"/>
    <s v="SolarLuxe Incorporated"/>
    <s v="Joseph Simmons"/>
    <x v="4"/>
    <x v="28"/>
    <s v="Fargo"/>
    <x v="3"/>
    <x v="2"/>
    <x v="4"/>
    <n v="25"/>
    <x v="20"/>
  </r>
  <r>
    <x v="625"/>
    <n v="70986"/>
    <x v="8"/>
    <x v="8"/>
    <s v="CrystalClear Hyaluronic Boost 30ml"/>
    <x v="1"/>
    <n v="150"/>
    <n v="19.100000000000001"/>
    <n v="2865"/>
    <n v="6.6"/>
    <n v="990"/>
    <n v="12.500000000000002"/>
    <n v="1875"/>
    <n v="0.65445026178010468"/>
    <s v="C0098"/>
    <s v="Persephone Harper"/>
    <s v="Benjamin Lawson"/>
    <x v="1"/>
    <x v="8"/>
    <s v="Springfield"/>
    <x v="3"/>
    <x v="2"/>
    <x v="4"/>
    <n v="25"/>
    <x v="20"/>
  </r>
  <r>
    <x v="625"/>
    <n v="70987"/>
    <x v="14"/>
    <x v="14"/>
    <s v="DewDrop Hydration Sheet Mask"/>
    <x v="5"/>
    <n v="50"/>
    <n v="17.350000000000001"/>
    <n v="867.50000000000011"/>
    <n v="7.45"/>
    <n v="372.5"/>
    <n v="9.9000000000000021"/>
    <n v="495.00000000000011"/>
    <n v="0.57060518731988474"/>
    <s v="C0183"/>
    <s v="SereneSilk Beauty"/>
    <s v="Mia Hughes"/>
    <x v="2"/>
    <x v="13"/>
    <s v="Irvine"/>
    <x v="0"/>
    <x v="2"/>
    <x v="4"/>
    <n v="25"/>
    <x v="20"/>
  </r>
  <r>
    <x v="625"/>
    <n v="70988"/>
    <x v="33"/>
    <x v="33"/>
    <s v="GlowRevive Detox Clay Mask 100g"/>
    <x v="5"/>
    <n v="250"/>
    <n v="18.95"/>
    <n v="4737.5"/>
    <n v="8.1999999999999993"/>
    <n v="2050"/>
    <n v="10.75"/>
    <n v="2687.5"/>
    <n v="0.56728232189973615"/>
    <s v="C0070"/>
    <s v="PurePetals Beauty"/>
    <s v="Nicholas Coleman"/>
    <x v="4"/>
    <x v="27"/>
    <s v="Lansing"/>
    <x v="3"/>
    <x v="2"/>
    <x v="4"/>
    <n v="25"/>
    <x v="20"/>
  </r>
  <r>
    <x v="625"/>
    <n v="70989"/>
    <x v="38"/>
    <x v="38"/>
    <s v="CrystalGlow Gentle Exfoliator 100ml"/>
    <x v="7"/>
    <n v="250"/>
    <n v="19.95"/>
    <n v="4987.5"/>
    <n v="7.45"/>
    <n v="1862.5"/>
    <n v="12.5"/>
    <n v="3125"/>
    <n v="0.62656641604010022"/>
    <s v="C0088"/>
    <s v="BlueAegis Technologies"/>
    <s v="Grace Allen"/>
    <x v="2"/>
    <x v="20"/>
    <s v="Juneau"/>
    <x v="0"/>
    <x v="2"/>
    <x v="4"/>
    <n v="25"/>
    <x v="20"/>
  </r>
  <r>
    <x v="625"/>
    <n v="70990"/>
    <x v="32"/>
    <x v="32"/>
    <s v="AquaFresh Hydrating Toner 150ml"/>
    <x v="4"/>
    <n v="250"/>
    <n v="14.95"/>
    <n v="3737.5"/>
    <n v="4.45"/>
    <n v="1112.5"/>
    <n v="10.5"/>
    <n v="2625"/>
    <n v="0.7023411371237458"/>
    <s v="C0041"/>
    <s v="Cassiopeia Dawson"/>
    <s v="Benjamin Lawson"/>
    <x v="1"/>
    <x v="5"/>
    <s v="Oklahoma City"/>
    <x v="2"/>
    <x v="2"/>
    <x v="4"/>
    <n v="25"/>
    <x v="20"/>
  </r>
  <r>
    <x v="626"/>
    <n v="70991"/>
    <x v="0"/>
    <x v="0"/>
    <s v="HydraBloom Hydrating Moisturizer 100ml"/>
    <x v="0"/>
    <n v="150"/>
    <n v="24.85"/>
    <n v="3727.5"/>
    <n v="7.75"/>
    <n v="1162.5"/>
    <n v="17.100000000000001"/>
    <n v="2565"/>
    <n v="0.68812877263581484"/>
    <s v="C0207"/>
    <s v="Aurora West"/>
    <s v="Nicholas Coleman"/>
    <x v="4"/>
    <x v="27"/>
    <s v="Detroit"/>
    <x v="3"/>
    <x v="2"/>
    <x v="4"/>
    <n v="26"/>
    <x v="20"/>
  </r>
  <r>
    <x v="626"/>
    <n v="70992"/>
    <x v="4"/>
    <x v="4"/>
    <s v="HydraBloom Hydrating Moisturizer 50ml"/>
    <x v="0"/>
    <n v="250"/>
    <n v="14.95"/>
    <n v="3737.5"/>
    <n v="4.45"/>
    <n v="1112.5"/>
    <n v="10.5"/>
    <n v="2625"/>
    <n v="0.7023411371237458"/>
    <s v="C0220"/>
    <s v="Felix Caldwell"/>
    <s v="Joseph Simmons"/>
    <x v="4"/>
    <x v="19"/>
    <s v="Rochester"/>
    <x v="3"/>
    <x v="2"/>
    <x v="4"/>
    <n v="26"/>
    <x v="20"/>
  </r>
  <r>
    <x v="626"/>
    <n v="70993"/>
    <x v="1"/>
    <x v="1"/>
    <s v="VitaGlow Brightening Serum 30ml"/>
    <x v="1"/>
    <n v="250"/>
    <n v="22.1"/>
    <n v="5525"/>
    <n v="7.6"/>
    <n v="1900"/>
    <n v="14.500000000000002"/>
    <n v="3625"/>
    <n v="0.65610859728506787"/>
    <s v="C0037"/>
    <s v="PureWhisper Essentials"/>
    <s v="Lauren King"/>
    <x v="4"/>
    <x v="18"/>
    <s v="Des Moines"/>
    <x v="3"/>
    <x v="2"/>
    <x v="4"/>
    <n v="26"/>
    <x v="20"/>
  </r>
  <r>
    <x v="626"/>
    <n v="70994"/>
    <x v="13"/>
    <x v="13"/>
    <s v="LuminousGlow Tinted Sunscreen 100ml"/>
    <x v="3"/>
    <n v="450"/>
    <n v="26.35"/>
    <n v="11857.5"/>
    <n v="9"/>
    <n v="4050"/>
    <n v="17.350000000000001"/>
    <n v="7807.5"/>
    <n v="0.65844402277039848"/>
    <s v="C0096"/>
    <s v="DivinePearl Skincare"/>
    <s v="Christopher Green"/>
    <x v="0"/>
    <x v="35"/>
    <s v="Provo"/>
    <x v="0"/>
    <x v="2"/>
    <x v="4"/>
    <n v="26"/>
    <x v="20"/>
  </r>
  <r>
    <x v="626"/>
    <n v="70995"/>
    <x v="4"/>
    <x v="4"/>
    <s v="HydraBloom Hydrating Moisturizer 50ml"/>
    <x v="0"/>
    <n v="250"/>
    <n v="14.95"/>
    <n v="3737.5"/>
    <n v="4.45"/>
    <n v="1112.5"/>
    <n v="10.5"/>
    <n v="2625"/>
    <n v="0.7023411371237458"/>
    <s v="C0009"/>
    <s v="Imelda Sinclair"/>
    <s v="William Jenkins"/>
    <x v="3"/>
    <x v="6"/>
    <s v="Miami"/>
    <x v="2"/>
    <x v="2"/>
    <x v="4"/>
    <n v="26"/>
    <x v="20"/>
  </r>
  <r>
    <x v="626"/>
    <n v="70996"/>
    <x v="4"/>
    <x v="4"/>
    <s v="HydraBloom Hydrating Moisturizer 50ml"/>
    <x v="0"/>
    <n v="250"/>
    <n v="14.95"/>
    <n v="3737.5"/>
    <n v="4.45"/>
    <n v="1112.5"/>
    <n v="10.5"/>
    <n v="2625"/>
    <n v="0.7023411371237458"/>
    <s v="C0128"/>
    <s v="SolarFlare Ventures"/>
    <s v="Matthew Walker"/>
    <x v="1"/>
    <x v="23"/>
    <s v="Augusta"/>
    <x v="2"/>
    <x v="2"/>
    <x v="4"/>
    <n v="26"/>
    <x v="20"/>
  </r>
  <r>
    <x v="626"/>
    <n v="70997"/>
    <x v="25"/>
    <x v="25"/>
    <s v="PureFoam Renewing Cleanser 100ml"/>
    <x v="2"/>
    <n v="200"/>
    <n v="12.45"/>
    <n v="2490"/>
    <n v="5.2"/>
    <n v="1040"/>
    <n v="7.2499999999999991"/>
    <n v="1450"/>
    <n v="0.58232931726907633"/>
    <s v="C0022"/>
    <s v="Pinnacle Sphere Corp."/>
    <s v="Victoria Reed"/>
    <x v="2"/>
    <x v="4"/>
    <s v="Portland"/>
    <x v="0"/>
    <x v="2"/>
    <x v="4"/>
    <n v="26"/>
    <x v="20"/>
  </r>
  <r>
    <x v="626"/>
    <n v="70998"/>
    <x v="0"/>
    <x v="0"/>
    <s v="HydraBloom Hydrating Moisturizer 100ml"/>
    <x v="0"/>
    <n v="150"/>
    <n v="24.85"/>
    <n v="3727.5"/>
    <n v="7.75"/>
    <n v="1162.5"/>
    <n v="17.100000000000001"/>
    <n v="2565"/>
    <n v="0.68812877263581484"/>
    <s v="C0214"/>
    <s v="ThunderMist Creations"/>
    <s v="Rachel Owens"/>
    <x v="4"/>
    <x v="31"/>
    <s v="Milwaukee"/>
    <x v="3"/>
    <x v="2"/>
    <x v="4"/>
    <n v="26"/>
    <x v="20"/>
  </r>
  <r>
    <x v="626"/>
    <n v="70999"/>
    <x v="17"/>
    <x v="17"/>
    <s v="LuminousGlow Tinted Sunscreen 30ml"/>
    <x v="3"/>
    <n v="300"/>
    <n v="9.6000000000000014"/>
    <n v="2880.0000000000005"/>
    <n v="3.8"/>
    <n v="1140"/>
    <n v="5.8000000000000016"/>
    <n v="1740.0000000000005"/>
    <n v="0.60416666666666674"/>
    <s v="C0073"/>
    <s v="Atlas Kingsley"/>
    <s v="David Carter"/>
    <x v="1"/>
    <x v="2"/>
    <s v="Rochester"/>
    <x v="1"/>
    <x v="2"/>
    <x v="4"/>
    <n v="26"/>
    <x v="20"/>
  </r>
  <r>
    <x v="627"/>
    <n v="71000"/>
    <x v="1"/>
    <x v="1"/>
    <s v="VitaGlow Brightening Serum 30ml"/>
    <x v="1"/>
    <n v="200"/>
    <n v="22.1"/>
    <n v="4420"/>
    <n v="7.6"/>
    <n v="1520"/>
    <n v="14.500000000000002"/>
    <n v="2900"/>
    <n v="0.65610859728506787"/>
    <s v="C0111"/>
    <s v="CelestialHarmony Essentials"/>
    <s v="Matthew Walker"/>
    <x v="1"/>
    <x v="40"/>
    <s v="Memphis"/>
    <x v="2"/>
    <x v="2"/>
    <x v="4"/>
    <n v="27"/>
    <x v="20"/>
  </r>
  <r>
    <x v="627"/>
    <n v="71001"/>
    <x v="1"/>
    <x v="1"/>
    <s v="VitaGlow Brightening Serum 30ml"/>
    <x v="1"/>
    <n v="250"/>
    <n v="22.1"/>
    <n v="5525"/>
    <n v="7.6"/>
    <n v="1900"/>
    <n v="14.500000000000002"/>
    <n v="3625"/>
    <n v="0.65610859728506787"/>
    <s v="C0023"/>
    <s v="Rosy Hue Beauty"/>
    <s v="Benjamin Ingram"/>
    <x v="0"/>
    <x v="22"/>
    <s v="Boise"/>
    <x v="0"/>
    <x v="2"/>
    <x v="4"/>
    <n v="27"/>
    <x v="20"/>
  </r>
  <r>
    <x v="627"/>
    <n v="71002"/>
    <x v="17"/>
    <x v="17"/>
    <s v="LuminousGlow Tinted Sunscreen 30ml"/>
    <x v="3"/>
    <n v="250"/>
    <n v="9.6000000000000014"/>
    <n v="2400.0000000000005"/>
    <n v="3.8"/>
    <n v="950"/>
    <n v="5.8000000000000016"/>
    <n v="1450.0000000000005"/>
    <n v="0.60416666666666674"/>
    <s v="C0143"/>
    <s v="PureAura Cosmetix"/>
    <s v="Michael Evans"/>
    <x v="1"/>
    <x v="10"/>
    <s v="Plano"/>
    <x v="2"/>
    <x v="2"/>
    <x v="4"/>
    <n v="27"/>
    <x v="20"/>
  </r>
  <r>
    <x v="627"/>
    <n v="71003"/>
    <x v="13"/>
    <x v="13"/>
    <s v="LuminousGlow Tinted Sunscreen 100ml"/>
    <x v="3"/>
    <n v="200"/>
    <n v="26.35"/>
    <n v="5270"/>
    <n v="9"/>
    <n v="1800"/>
    <n v="17.350000000000001"/>
    <n v="3470"/>
    <n v="0.65844402277039848"/>
    <s v="C0209"/>
    <s v="DiamondGlow Cosmetix"/>
    <s v="Nicholas Coleman"/>
    <x v="4"/>
    <x v="34"/>
    <s v="Indianapolis"/>
    <x v="3"/>
    <x v="2"/>
    <x v="4"/>
    <n v="27"/>
    <x v="20"/>
  </r>
  <r>
    <x v="627"/>
    <n v="71004"/>
    <x v="21"/>
    <x v="21"/>
    <s v="RadiantGlow Gel Cleanser 100ml"/>
    <x v="2"/>
    <n v="150"/>
    <n v="12.25"/>
    <n v="1837.5"/>
    <n v="4.45"/>
    <n v="667.5"/>
    <n v="7.8"/>
    <n v="1170"/>
    <n v="0.63673469387755099"/>
    <s v="C0083"/>
    <s v="CrystalAura Cosmetix"/>
    <s v="Emily Clarke"/>
    <x v="3"/>
    <x v="9"/>
    <s v="Columbia"/>
    <x v="2"/>
    <x v="2"/>
    <x v="4"/>
    <n v="27"/>
    <x v="20"/>
  </r>
  <r>
    <x v="627"/>
    <n v="71005"/>
    <x v="4"/>
    <x v="4"/>
    <s v="HydraBloom Hydrating Moisturizer 50ml"/>
    <x v="0"/>
    <n v="150"/>
    <n v="14.95"/>
    <n v="2242.5"/>
    <n v="4.45"/>
    <n v="667.5"/>
    <n v="10.5"/>
    <n v="1575"/>
    <n v="0.7023411371237458"/>
    <s v="C0041"/>
    <s v="Cassiopeia Dawson"/>
    <s v="Benjamin Lawson"/>
    <x v="1"/>
    <x v="5"/>
    <s v="Oklahoma City"/>
    <x v="2"/>
    <x v="2"/>
    <x v="4"/>
    <n v="27"/>
    <x v="20"/>
  </r>
  <r>
    <x v="627"/>
    <n v="71006"/>
    <x v="8"/>
    <x v="8"/>
    <s v="CrystalClear Hyaluronic Boost 30ml"/>
    <x v="1"/>
    <n v="200"/>
    <n v="19.100000000000001"/>
    <n v="3820.0000000000005"/>
    <n v="6.6"/>
    <n v="1320"/>
    <n v="12.500000000000002"/>
    <n v="2500.0000000000005"/>
    <n v="0.65445026178010479"/>
    <s v="C0166"/>
    <s v="FusionPulse Corp."/>
    <s v="Nicholas Coleman"/>
    <x v="4"/>
    <x v="34"/>
    <s v="Fort Wayne"/>
    <x v="3"/>
    <x v="2"/>
    <x v="4"/>
    <n v="27"/>
    <x v="20"/>
  </r>
  <r>
    <x v="627"/>
    <n v="71007"/>
    <x v="50"/>
    <x v="50"/>
    <s v="SilkSkin Lightweight Moisture Veil 50ml"/>
    <x v="0"/>
    <n v="50"/>
    <n v="16.349999999999998"/>
    <n v="817.49999999999989"/>
    <n v="5.2"/>
    <n v="260"/>
    <n v="11.149999999999999"/>
    <n v="557.49999999999989"/>
    <n v="0.68195718654434245"/>
    <s v="C0102"/>
    <s v="ZenithHaven Ventures"/>
    <s v="Samantha Mitchell"/>
    <x v="4"/>
    <x v="15"/>
    <s v="Lexington"/>
    <x v="2"/>
    <x v="2"/>
    <x v="4"/>
    <n v="27"/>
    <x v="20"/>
  </r>
  <r>
    <x v="627"/>
    <n v="71008"/>
    <x v="0"/>
    <x v="0"/>
    <s v="HydraBloom Hydrating Moisturizer 100ml"/>
    <x v="0"/>
    <n v="100"/>
    <n v="24.85"/>
    <n v="2485"/>
    <n v="7.75"/>
    <n v="775"/>
    <n v="17.100000000000001"/>
    <n v="1710"/>
    <n v="0.68812877263581484"/>
    <s v="C0007"/>
    <s v="Orion Sterling"/>
    <s v="Jessica Foster"/>
    <x v="2"/>
    <x v="20"/>
    <s v="Anchorage"/>
    <x v="0"/>
    <x v="2"/>
    <x v="4"/>
    <n v="27"/>
    <x v="20"/>
  </r>
  <r>
    <x v="627"/>
    <n v="71009"/>
    <x v="11"/>
    <x v="11"/>
    <s v="ClearSkies UV Defense SPF 30 100ml"/>
    <x v="3"/>
    <n v="300"/>
    <n v="32.549999999999997"/>
    <n v="9765"/>
    <n v="11.25"/>
    <n v="3375"/>
    <n v="21.299999999999997"/>
    <n v="6390"/>
    <n v="0.65437788018433185"/>
    <s v="C0203"/>
    <s v="LuminousNectar Beauty"/>
    <s v="Andrew Parker"/>
    <x v="3"/>
    <x v="45"/>
    <s v="Warwick"/>
    <x v="1"/>
    <x v="2"/>
    <x v="4"/>
    <n v="27"/>
    <x v="20"/>
  </r>
  <r>
    <x v="628"/>
    <n v="71010"/>
    <x v="4"/>
    <x v="4"/>
    <s v="HydraBloom Hydrating Moisturizer 50ml"/>
    <x v="0"/>
    <n v="200"/>
    <n v="14.95"/>
    <n v="2990"/>
    <n v="4.45"/>
    <n v="890"/>
    <n v="10.5"/>
    <n v="2100"/>
    <n v="0.7023411371237458"/>
    <s v="C0137"/>
    <s v="Octavia Sterling"/>
    <s v="Benjamin Lawson"/>
    <x v="1"/>
    <x v="5"/>
    <s v="Tulsa"/>
    <x v="2"/>
    <x v="2"/>
    <x v="4"/>
    <n v="30"/>
    <x v="21"/>
  </r>
  <r>
    <x v="628"/>
    <n v="71011"/>
    <x v="11"/>
    <x v="11"/>
    <s v="ClearSkies UV Defense SPF 30 100ml"/>
    <x v="3"/>
    <n v="200"/>
    <n v="32.549999999999997"/>
    <n v="6509.9999999999991"/>
    <n v="11.25"/>
    <n v="2250"/>
    <n v="21.299999999999997"/>
    <n v="4259.9999999999991"/>
    <n v="0.65437788018433174"/>
    <s v="C0062"/>
    <s v="Nikolai Hayes"/>
    <s v="Benjamin Ingram"/>
    <x v="0"/>
    <x v="38"/>
    <s v="Billings"/>
    <x v="0"/>
    <x v="2"/>
    <x v="4"/>
    <n v="30"/>
    <x v="21"/>
  </r>
  <r>
    <x v="628"/>
    <n v="71012"/>
    <x v="2"/>
    <x v="2"/>
    <s v="TimelessElixir Anti-Wrinkle Serum 30m"/>
    <x v="1"/>
    <n v="250"/>
    <n v="25.3"/>
    <n v="6325"/>
    <n v="9.4"/>
    <n v="2350"/>
    <n v="15.9"/>
    <n v="3975"/>
    <n v="0.62845849802371545"/>
    <s v="C0194"/>
    <s v="InfinitiWave Ventures"/>
    <s v="Joseph Simmons"/>
    <x v="4"/>
    <x v="19"/>
    <s v="Duluth"/>
    <x v="3"/>
    <x v="2"/>
    <x v="4"/>
    <n v="30"/>
    <x v="21"/>
  </r>
  <r>
    <x v="628"/>
    <n v="71013"/>
    <x v="37"/>
    <x v="37"/>
    <s v="SunGuard Shield SPF 50+ 100ml"/>
    <x v="3"/>
    <n v="250"/>
    <n v="24.75"/>
    <n v="6187.5"/>
    <n v="7.75"/>
    <n v="1937.5"/>
    <n v="17"/>
    <n v="4250"/>
    <n v="0.68686868686868685"/>
    <s v="C0129"/>
    <s v="CrystalCraft Corp."/>
    <s v="James Edwards"/>
    <x v="3"/>
    <x v="43"/>
    <s v="Pittsburgh"/>
    <x v="1"/>
    <x v="2"/>
    <x v="4"/>
    <n v="30"/>
    <x v="21"/>
  </r>
  <r>
    <x v="628"/>
    <n v="71014"/>
    <x v="5"/>
    <x v="5"/>
    <s v="ClearSkies UV Defense SPF 30 50ml"/>
    <x v="3"/>
    <n v="350"/>
    <n v="18.95"/>
    <n v="6632.5"/>
    <n v="6.55"/>
    <n v="2292.5"/>
    <n v="12.399999999999999"/>
    <n v="4340"/>
    <n v="0.65435356200527706"/>
    <s v="C0028"/>
    <s v="Thaddeus Nash"/>
    <s v="Christopher Green"/>
    <x v="0"/>
    <x v="21"/>
    <s v="Reno"/>
    <x v="0"/>
    <x v="2"/>
    <x v="4"/>
    <n v="30"/>
    <x v="21"/>
  </r>
  <r>
    <x v="628"/>
    <n v="71015"/>
    <x v="22"/>
    <x v="22"/>
    <s v="PurePurge Micellar Cleansing Water 150ml"/>
    <x v="6"/>
    <n v="150"/>
    <n v="10.050000000000001"/>
    <n v="1507.5"/>
    <n v="4.45"/>
    <n v="667.5"/>
    <n v="5.6000000000000005"/>
    <n v="840"/>
    <n v="0.55721393034825872"/>
    <s v="C0075"/>
    <s v="Ignatius Flynn"/>
    <s v="Samuel Moore"/>
    <x v="0"/>
    <x v="1"/>
    <s v="Flagstaff"/>
    <x v="0"/>
    <x v="2"/>
    <x v="4"/>
    <n v="30"/>
    <x v="21"/>
  </r>
  <r>
    <x v="628"/>
    <n v="71016"/>
    <x v="16"/>
    <x v="16"/>
    <s v="FreshWipe Cleansing Towelettes  80s"/>
    <x v="6"/>
    <n v="150"/>
    <n v="14.55"/>
    <n v="2182.5"/>
    <n v="6.55"/>
    <n v="982.5"/>
    <n v="8"/>
    <n v="1200"/>
    <n v="0.54982817869415812"/>
    <s v="C0203"/>
    <s v="LuminousNectar Beauty"/>
    <s v="Andrew Parker"/>
    <x v="3"/>
    <x v="45"/>
    <s v="Warwick"/>
    <x v="1"/>
    <x v="2"/>
    <x v="4"/>
    <n v="30"/>
    <x v="21"/>
  </r>
  <r>
    <x v="628"/>
    <n v="71017"/>
    <x v="11"/>
    <x v="11"/>
    <s v="ClearSkies UV Defense SPF 30 100ml"/>
    <x v="3"/>
    <n v="150"/>
    <n v="32.549999999999997"/>
    <n v="4882.5"/>
    <n v="11.25"/>
    <n v="1687.5"/>
    <n v="21.299999999999997"/>
    <n v="3195"/>
    <n v="0.65437788018433185"/>
    <s v="C0051"/>
    <s v="InfinitiCraft Corp."/>
    <s v="William Jenkins"/>
    <x v="3"/>
    <x v="6"/>
    <s v="Tampa"/>
    <x v="2"/>
    <x v="2"/>
    <x v="4"/>
    <n v="30"/>
    <x v="21"/>
  </r>
  <r>
    <x v="629"/>
    <n v="71018"/>
    <x v="6"/>
    <x v="6"/>
    <s v="CrystalClear Hyaluronic Boost 15ml"/>
    <x v="1"/>
    <n v="150"/>
    <n v="14.75"/>
    <n v="2212.5"/>
    <n v="5.45"/>
    <n v="817.5"/>
    <n v="9.3000000000000007"/>
    <n v="1395"/>
    <n v="0.63050847457627124"/>
    <s v="C0120"/>
    <s v="RadiantCrest Ventures"/>
    <s v="Ashley Turner"/>
    <x v="2"/>
    <x v="13"/>
    <s v="Anaheim"/>
    <x v="0"/>
    <x v="2"/>
    <x v="4"/>
    <n v="31"/>
    <x v="21"/>
  </r>
  <r>
    <x v="629"/>
    <n v="71019"/>
    <x v="25"/>
    <x v="25"/>
    <s v="PureFoam Renewing Cleanser 100ml"/>
    <x v="2"/>
    <n v="150"/>
    <n v="12.45"/>
    <n v="1867.5"/>
    <n v="5.2"/>
    <n v="780"/>
    <n v="7.2499999999999991"/>
    <n v="1087.5"/>
    <n v="0.58232931726907633"/>
    <s v="C0208"/>
    <s v="EtherealAura Creations"/>
    <s v="Michael Evans"/>
    <x v="1"/>
    <x v="10"/>
    <s v="Houston"/>
    <x v="2"/>
    <x v="2"/>
    <x v="4"/>
    <n v="31"/>
    <x v="21"/>
  </r>
  <r>
    <x v="629"/>
    <n v="71020"/>
    <x v="8"/>
    <x v="8"/>
    <s v="CrystalClear Hyaluronic Boost 30ml"/>
    <x v="1"/>
    <n v="100"/>
    <n v="19.100000000000001"/>
    <n v="1910.0000000000002"/>
    <n v="6.6"/>
    <n v="660"/>
    <n v="12.500000000000002"/>
    <n v="1250.0000000000002"/>
    <n v="0.65445026178010479"/>
    <s v="C0179"/>
    <s v="TerraWave Corp."/>
    <s v="Daniel Nelson"/>
    <x v="0"/>
    <x v="30"/>
    <s v="Aurora"/>
    <x v="0"/>
    <x v="2"/>
    <x v="4"/>
    <n v="31"/>
    <x v="21"/>
  </r>
  <r>
    <x v="629"/>
    <n v="71021"/>
    <x v="0"/>
    <x v="0"/>
    <s v="HydraBloom Hydrating Moisturizer 100ml"/>
    <x v="0"/>
    <n v="250"/>
    <n v="24.85"/>
    <n v="6212.5"/>
    <n v="7.75"/>
    <n v="1937.5"/>
    <n v="17.100000000000001"/>
    <n v="4275"/>
    <n v="0.68812877263581484"/>
    <s v="C0036"/>
    <s v="MoonlightHarbor Beauty"/>
    <s v="Rachel Owens"/>
    <x v="4"/>
    <x v="31"/>
    <s v="Milwaukee"/>
    <x v="3"/>
    <x v="2"/>
    <x v="4"/>
    <n v="31"/>
    <x v="21"/>
  </r>
  <r>
    <x v="629"/>
    <n v="71022"/>
    <x v="52"/>
    <x v="52"/>
    <s v="CalmBliss Soothing Toner 100ml"/>
    <x v="4"/>
    <n v="150"/>
    <n v="13"/>
    <n v="1950"/>
    <n v="4.7"/>
    <n v="705"/>
    <n v="8.3000000000000007"/>
    <n v="1245"/>
    <n v="0.63846153846153841"/>
    <s v="C0215"/>
    <s v="QuantumHarbor Corp."/>
    <s v="William Jenkins"/>
    <x v="3"/>
    <x v="6"/>
    <s v="Miami"/>
    <x v="2"/>
    <x v="2"/>
    <x v="4"/>
    <n v="31"/>
    <x v="21"/>
  </r>
  <r>
    <x v="629"/>
    <n v="71023"/>
    <x v="0"/>
    <x v="0"/>
    <s v="HydraBloom Hydrating Moisturizer 100ml"/>
    <x v="0"/>
    <n v="100"/>
    <n v="24.85"/>
    <n v="2485"/>
    <n v="7.75"/>
    <n v="775"/>
    <n v="17.100000000000001"/>
    <n v="1710"/>
    <n v="0.68812877263581484"/>
    <s v="C0052"/>
    <s v="OceanQuest Enterprises"/>
    <s v="Emily Clarke"/>
    <x v="3"/>
    <x v="9"/>
    <s v="Charleston"/>
    <x v="2"/>
    <x v="2"/>
    <x v="4"/>
    <n v="31"/>
    <x v="21"/>
  </r>
  <r>
    <x v="629"/>
    <n v="71024"/>
    <x v="63"/>
    <x v="63"/>
    <s v="LuxeSilk Oil Cleansing Essence 100 ml"/>
    <x v="2"/>
    <n v="250"/>
    <n v="15.45"/>
    <n v="3862.5"/>
    <n v="6.55"/>
    <n v="1637.5"/>
    <n v="8.8999999999999986"/>
    <n v="2225"/>
    <n v="0.57605177993527512"/>
    <s v="C0182"/>
    <s v="IvoryLuxe Skincare"/>
    <s v="Emily Clarke"/>
    <x v="3"/>
    <x v="29"/>
    <s v="Raleigh"/>
    <x v="2"/>
    <x v="2"/>
    <x v="4"/>
    <n v="31"/>
    <x v="21"/>
  </r>
  <r>
    <x v="629"/>
    <n v="71025"/>
    <x v="8"/>
    <x v="8"/>
    <s v="CrystalClear Hyaluronic Boost 30ml"/>
    <x v="1"/>
    <n v="100"/>
    <n v="19.100000000000001"/>
    <n v="1910.0000000000002"/>
    <n v="6.6"/>
    <n v="660"/>
    <n v="12.500000000000002"/>
    <n v="1250.0000000000002"/>
    <n v="0.65445026178010479"/>
    <s v="C0122"/>
    <s v="FusionPulse Group"/>
    <s v="Michael Evans"/>
    <x v="1"/>
    <x v="10"/>
    <s v="McAllen"/>
    <x v="2"/>
    <x v="2"/>
    <x v="4"/>
    <n v="31"/>
    <x v="21"/>
  </r>
  <r>
    <x v="629"/>
    <n v="71026"/>
    <x v="43"/>
    <x v="43"/>
    <s v="PureFoam Renewing Cleanser 50ml"/>
    <x v="2"/>
    <n v="100"/>
    <n v="7"/>
    <n v="700"/>
    <n v="2.8"/>
    <n v="280"/>
    <n v="4.2"/>
    <n v="420"/>
    <n v="0.6"/>
    <s v="C0158"/>
    <s v="Octavia Quinn"/>
    <s v="Lauren King"/>
    <x v="4"/>
    <x v="18"/>
    <s v="Ames"/>
    <x v="3"/>
    <x v="2"/>
    <x v="4"/>
    <n v="31"/>
    <x v="21"/>
  </r>
  <r>
    <x v="630"/>
    <n v="71027"/>
    <x v="14"/>
    <x v="14"/>
    <s v="DewDrop Hydration Sheet Mask"/>
    <x v="5"/>
    <n v="150"/>
    <n v="17.350000000000001"/>
    <n v="2602.5"/>
    <n v="7.45"/>
    <n v="1117.5"/>
    <n v="9.9000000000000021"/>
    <n v="1485"/>
    <n v="0.57060518731988474"/>
    <s v="C0056"/>
    <s v="Imogen West"/>
    <s v="Ava Franklin"/>
    <x v="1"/>
    <x v="33"/>
    <s v="Little Rock"/>
    <x v="2"/>
    <x v="2"/>
    <x v="5"/>
    <n v="1"/>
    <x v="21"/>
  </r>
  <r>
    <x v="630"/>
    <n v="71028"/>
    <x v="2"/>
    <x v="2"/>
    <s v="TimelessElixir Anti-Wrinkle Serum 30m"/>
    <x v="1"/>
    <n v="300"/>
    <n v="25.3"/>
    <n v="7590"/>
    <n v="9.4"/>
    <n v="2820"/>
    <n v="15.9"/>
    <n v="4770"/>
    <n v="0.62845849802371545"/>
    <s v="C0142"/>
    <s v="GlamourWave Products"/>
    <s v="Grace Allen"/>
    <x v="2"/>
    <x v="20"/>
    <s v="Palmer"/>
    <x v="0"/>
    <x v="2"/>
    <x v="5"/>
    <n v="1"/>
    <x v="21"/>
  </r>
  <r>
    <x v="630"/>
    <n v="71029"/>
    <x v="55"/>
    <x v="55"/>
    <s v="PureDerm Micro-Exfoliating Gel 50ml"/>
    <x v="7"/>
    <n v="50"/>
    <n v="17.649999999999999"/>
    <n v="882.49999999999989"/>
    <n v="7.55"/>
    <n v="377.5"/>
    <n v="10.099999999999998"/>
    <n v="504.99999999999989"/>
    <n v="0.57223796033994334"/>
    <s v="C0088"/>
    <s v="BlueAegis Technologies"/>
    <s v="Grace Allen"/>
    <x v="2"/>
    <x v="20"/>
    <s v="Juneau"/>
    <x v="0"/>
    <x v="2"/>
    <x v="5"/>
    <n v="1"/>
    <x v="21"/>
  </r>
  <r>
    <x v="630"/>
    <n v="71030"/>
    <x v="13"/>
    <x v="13"/>
    <s v="LuminousGlow Tinted Sunscreen 100ml"/>
    <x v="3"/>
    <n v="400"/>
    <n v="26.35"/>
    <n v="10540"/>
    <n v="9"/>
    <n v="3600"/>
    <n v="17.350000000000001"/>
    <n v="6940"/>
    <n v="0.65844402277039848"/>
    <s v="C0037"/>
    <s v="PureWhisper Essentials"/>
    <s v="Lauren King"/>
    <x v="4"/>
    <x v="18"/>
    <s v="Des Moines"/>
    <x v="3"/>
    <x v="2"/>
    <x v="5"/>
    <n v="1"/>
    <x v="21"/>
  </r>
  <r>
    <x v="630"/>
    <n v="71031"/>
    <x v="19"/>
    <x v="19"/>
    <s v="ClearSkies UV Defense SPF 30 30ml"/>
    <x v="3"/>
    <n v="300"/>
    <n v="11.299999999999999"/>
    <n v="3389.9999999999995"/>
    <n v="4.7"/>
    <n v="1410"/>
    <n v="6.5999999999999988"/>
    <n v="1979.9999999999995"/>
    <n v="0.5840707964601769"/>
    <s v="C0194"/>
    <s v="InfinitiWave Ventures"/>
    <s v="Joseph Simmons"/>
    <x v="4"/>
    <x v="19"/>
    <s v="Duluth"/>
    <x v="3"/>
    <x v="2"/>
    <x v="5"/>
    <n v="1"/>
    <x v="21"/>
  </r>
  <r>
    <x v="630"/>
    <n v="71032"/>
    <x v="4"/>
    <x v="4"/>
    <s v="HydraBloom Hydrating Moisturizer 50ml"/>
    <x v="0"/>
    <n v="200"/>
    <n v="14.95"/>
    <n v="2990"/>
    <n v="4.45"/>
    <n v="890"/>
    <n v="10.5"/>
    <n v="2100"/>
    <n v="0.7023411371237458"/>
    <s v="C0016"/>
    <s v="Griffin Maddox"/>
    <s v="Rachel Owens"/>
    <x v="4"/>
    <x v="16"/>
    <s v="Chicago"/>
    <x v="3"/>
    <x v="2"/>
    <x v="5"/>
    <n v="1"/>
    <x v="21"/>
  </r>
  <r>
    <x v="630"/>
    <n v="71033"/>
    <x v="2"/>
    <x v="2"/>
    <s v="TimelessElixir Anti-Wrinkle Serum 30m"/>
    <x v="1"/>
    <n v="200"/>
    <n v="25.3"/>
    <n v="5060"/>
    <n v="9.4"/>
    <n v="1880"/>
    <n v="15.9"/>
    <n v="3180"/>
    <n v="0.62845849802371545"/>
    <s v="C0109"/>
    <s v="QuantumLink Corp."/>
    <s v="Victoria Reed"/>
    <x v="2"/>
    <x v="4"/>
    <s v="Eugene"/>
    <x v="0"/>
    <x v="2"/>
    <x v="5"/>
    <n v="1"/>
    <x v="21"/>
  </r>
  <r>
    <x v="630"/>
    <n v="71034"/>
    <x v="11"/>
    <x v="11"/>
    <s v="ClearSkies UV Defense SPF 30 100ml"/>
    <x v="3"/>
    <n v="100"/>
    <n v="32.549999999999997"/>
    <n v="3254.9999999999995"/>
    <n v="11.25"/>
    <n v="1125"/>
    <n v="21.299999999999997"/>
    <n v="2129.9999999999995"/>
    <n v="0.65437788018433174"/>
    <s v="C0200"/>
    <s v="Griffin Hayes"/>
    <s v="Emily Clarke"/>
    <x v="3"/>
    <x v="29"/>
    <s v="Raleigh"/>
    <x v="2"/>
    <x v="2"/>
    <x v="5"/>
    <n v="1"/>
    <x v="21"/>
  </r>
  <r>
    <x v="630"/>
    <n v="71035"/>
    <x v="21"/>
    <x v="21"/>
    <s v="RadiantGlow Gel Cleanser 100ml"/>
    <x v="2"/>
    <n v="200"/>
    <n v="12.25"/>
    <n v="2450"/>
    <n v="4.45"/>
    <n v="890"/>
    <n v="7.8"/>
    <n v="1560"/>
    <n v="0.63673469387755099"/>
    <s v="C0078"/>
    <s v="CosmoLink Incorporated"/>
    <s v="William Jenkins"/>
    <x v="3"/>
    <x v="6"/>
    <s v="Jacksonville"/>
    <x v="2"/>
    <x v="2"/>
    <x v="5"/>
    <n v="1"/>
    <x v="21"/>
  </r>
  <r>
    <x v="630"/>
    <n v="71036"/>
    <x v="39"/>
    <x v="39"/>
    <s v="SunGuard Shield SPF 50+ 50ml"/>
    <x v="3"/>
    <n v="50"/>
    <n v="14.45"/>
    <n v="722.5"/>
    <n v="4.45"/>
    <n v="222.5"/>
    <n v="10"/>
    <n v="500"/>
    <n v="0.69204152249134943"/>
    <s v="C0123"/>
    <s v="TerraMist Incorporated"/>
    <s v="Jennifer Adams"/>
    <x v="1"/>
    <x v="10"/>
    <s v="Midland"/>
    <x v="2"/>
    <x v="2"/>
    <x v="5"/>
    <n v="1"/>
    <x v="21"/>
  </r>
  <r>
    <x v="630"/>
    <n v="71037"/>
    <x v="1"/>
    <x v="1"/>
    <s v="VitaGlow Brightening Serum 30ml"/>
    <x v="1"/>
    <n v="100"/>
    <n v="22.1"/>
    <n v="2210"/>
    <n v="7.6"/>
    <n v="760"/>
    <n v="14.500000000000002"/>
    <n v="1450"/>
    <n v="0.65610859728506787"/>
    <s v="C0041"/>
    <s v="Cassiopeia Dawson"/>
    <s v="Benjamin Lawson"/>
    <x v="1"/>
    <x v="5"/>
    <s v="Oklahoma City"/>
    <x v="2"/>
    <x v="2"/>
    <x v="5"/>
    <n v="1"/>
    <x v="21"/>
  </r>
  <r>
    <x v="630"/>
    <n v="71038"/>
    <x v="1"/>
    <x v="1"/>
    <s v="VitaGlow Brightening Serum 30ml"/>
    <x v="1"/>
    <n v="150"/>
    <n v="22.1"/>
    <n v="3315"/>
    <n v="7.6"/>
    <n v="1140"/>
    <n v="14.500000000000002"/>
    <n v="2175"/>
    <n v="0.65610859728506787"/>
    <s v="C0164"/>
    <s v="Isolde Cassidy"/>
    <s v="Andrew Parker"/>
    <x v="3"/>
    <x v="46"/>
    <s v="Portland"/>
    <x v="1"/>
    <x v="2"/>
    <x v="5"/>
    <n v="1"/>
    <x v="21"/>
  </r>
  <r>
    <x v="631"/>
    <n v="71039"/>
    <x v="15"/>
    <x v="15"/>
    <s v="VitaGlow Brightening Serum 50ml"/>
    <x v="1"/>
    <n v="300"/>
    <n v="31.45"/>
    <n v="9435"/>
    <n v="12"/>
    <n v="3600"/>
    <n v="19.45"/>
    <n v="5835"/>
    <n v="0.61844197138314783"/>
    <s v="C0082"/>
    <s v="OpulentFlair Beauty"/>
    <s v="Jennifer Adams"/>
    <x v="1"/>
    <x v="10"/>
    <s v="El Paso"/>
    <x v="2"/>
    <x v="2"/>
    <x v="5"/>
    <n v="2"/>
    <x v="21"/>
  </r>
  <r>
    <x v="631"/>
    <n v="71040"/>
    <x v="60"/>
    <x v="60"/>
    <s v="ElixirMelt Makeup Remover Oil  200ml"/>
    <x v="6"/>
    <n v="150"/>
    <n v="19.850000000000001"/>
    <n v="2977.5"/>
    <n v="9"/>
    <n v="1350"/>
    <n v="10.850000000000001"/>
    <n v="1627.5"/>
    <n v="0.54659949622166248"/>
    <s v="C0019"/>
    <s v="Delilah Prescott"/>
    <s v="Benjamin Lawson"/>
    <x v="1"/>
    <x v="25"/>
    <s v="Kansas City"/>
    <x v="3"/>
    <x v="2"/>
    <x v="5"/>
    <n v="2"/>
    <x v="21"/>
  </r>
  <r>
    <x v="631"/>
    <n v="71041"/>
    <x v="20"/>
    <x v="20"/>
    <s v="VelvetSkin Renewing Scrub 100ml"/>
    <x v="7"/>
    <n v="100"/>
    <n v="20.849999999999998"/>
    <n v="2085"/>
    <n v="8.1999999999999993"/>
    <n v="820"/>
    <n v="12.649999999999999"/>
    <n v="1265"/>
    <n v="0.60671462829736211"/>
    <s v="C0093"/>
    <s v="BlossomFlair Skincare"/>
    <s v="Daniel Nelson"/>
    <x v="0"/>
    <x v="3"/>
    <s v="Rock Springs"/>
    <x v="0"/>
    <x v="2"/>
    <x v="5"/>
    <n v="2"/>
    <x v="21"/>
  </r>
  <r>
    <x v="631"/>
    <n v="71042"/>
    <x v="63"/>
    <x v="63"/>
    <s v="LuxeSilk Oil Cleansing Essence 100 ml"/>
    <x v="2"/>
    <n v="250"/>
    <n v="15.45"/>
    <n v="3862.5"/>
    <n v="6.55"/>
    <n v="1637.5"/>
    <n v="8.8999999999999986"/>
    <n v="2225"/>
    <n v="0.57605177993527512"/>
    <s v="C0215"/>
    <s v="QuantumHarbor Corp."/>
    <s v="William Jenkins"/>
    <x v="3"/>
    <x v="6"/>
    <s v="Miami"/>
    <x v="2"/>
    <x v="2"/>
    <x v="5"/>
    <n v="2"/>
    <x v="21"/>
  </r>
  <r>
    <x v="631"/>
    <n v="71043"/>
    <x v="19"/>
    <x v="19"/>
    <s v="ClearSkies UV Defense SPF 30 30ml"/>
    <x v="3"/>
    <n v="500"/>
    <n v="11.299999999999999"/>
    <n v="5649.9999999999991"/>
    <n v="4.7"/>
    <n v="2350"/>
    <n v="6.5999999999999988"/>
    <n v="3299.9999999999991"/>
    <n v="0.5840707964601769"/>
    <s v="C0061"/>
    <s v="Aurelia Quinn"/>
    <s v="Mia Hughes"/>
    <x v="2"/>
    <x v="13"/>
    <s v="Oakland"/>
    <x v="0"/>
    <x v="2"/>
    <x v="5"/>
    <n v="2"/>
    <x v="21"/>
  </r>
  <r>
    <x v="631"/>
    <n v="71044"/>
    <x v="6"/>
    <x v="6"/>
    <s v="CrystalClear Hyaluronic Boost 15ml"/>
    <x v="1"/>
    <n v="250"/>
    <n v="14.75"/>
    <n v="3687.5"/>
    <n v="5.45"/>
    <n v="1362.5"/>
    <n v="9.3000000000000007"/>
    <n v="2325"/>
    <n v="0.63050847457627124"/>
    <s v="C0134"/>
    <s v="EtherealHarbor Skincare"/>
    <s v="Victoria Reed"/>
    <x v="2"/>
    <x v="24"/>
    <s v="Spokane"/>
    <x v="0"/>
    <x v="2"/>
    <x v="5"/>
    <n v="2"/>
    <x v="21"/>
  </r>
  <r>
    <x v="631"/>
    <n v="71045"/>
    <x v="21"/>
    <x v="21"/>
    <s v="RadiantGlow Gel Cleanser 100ml"/>
    <x v="2"/>
    <n v="100"/>
    <n v="12.25"/>
    <n v="1225"/>
    <n v="4.45"/>
    <n v="445"/>
    <n v="7.8"/>
    <n v="780"/>
    <n v="0.63673469387755099"/>
    <s v="C0107"/>
    <s v="MoonlitNectar Beauty"/>
    <s v="Andrew Parker"/>
    <x v="3"/>
    <x v="45"/>
    <s v="Providence"/>
    <x v="1"/>
    <x v="2"/>
    <x v="5"/>
    <n v="2"/>
    <x v="21"/>
  </r>
  <r>
    <x v="631"/>
    <n v="71046"/>
    <x v="4"/>
    <x v="4"/>
    <s v="HydraBloom Hydrating Moisturizer 50ml"/>
    <x v="0"/>
    <n v="50"/>
    <n v="14.95"/>
    <n v="747.5"/>
    <n v="4.45"/>
    <n v="222.5"/>
    <n v="10.5"/>
    <n v="525"/>
    <n v="0.7023411371237458"/>
    <s v="C0070"/>
    <s v="PurePetals Beauty"/>
    <s v="Nicholas Coleman"/>
    <x v="4"/>
    <x v="27"/>
    <s v="Lansing"/>
    <x v="3"/>
    <x v="2"/>
    <x v="5"/>
    <n v="2"/>
    <x v="21"/>
  </r>
  <r>
    <x v="631"/>
    <n v="71047"/>
    <x v="8"/>
    <x v="8"/>
    <s v="CrystalClear Hyaluronic Boost 30ml"/>
    <x v="1"/>
    <n v="50"/>
    <n v="19.100000000000001"/>
    <n v="955.00000000000011"/>
    <n v="6.6"/>
    <n v="330"/>
    <n v="12.500000000000002"/>
    <n v="625.00000000000011"/>
    <n v="0.65445026178010479"/>
    <s v="C0023"/>
    <s v="Rosy Hue Beauty"/>
    <s v="Benjamin Ingram"/>
    <x v="0"/>
    <x v="22"/>
    <s v="Boise"/>
    <x v="0"/>
    <x v="2"/>
    <x v="5"/>
    <n v="2"/>
    <x v="21"/>
  </r>
  <r>
    <x v="631"/>
    <n v="71048"/>
    <x v="7"/>
    <x v="7"/>
    <s v="AgelessAura Anti-Aging Moisturizer 50ml"/>
    <x v="0"/>
    <n v="50"/>
    <n v="18.549999999999997"/>
    <n v="927.49999999999989"/>
    <n v="6.55"/>
    <n v="327.5"/>
    <n v="11.999999999999996"/>
    <n v="599.99999999999989"/>
    <n v="0.64690026954177893"/>
    <s v="C0178"/>
    <s v="InfinitiNova Creations"/>
    <s v="James Edwards"/>
    <x v="3"/>
    <x v="37"/>
    <s v="Jersey City"/>
    <x v="1"/>
    <x v="2"/>
    <x v="5"/>
    <n v="2"/>
    <x v="21"/>
  </r>
  <r>
    <x v="631"/>
    <n v="71049"/>
    <x v="10"/>
    <x v="10"/>
    <s v="LuminousGlow Tinted Sunscreen 50ml"/>
    <x v="3"/>
    <n v="100"/>
    <n v="16.95"/>
    <n v="1695"/>
    <n v="5.2"/>
    <n v="520"/>
    <n v="11.75"/>
    <n v="1175"/>
    <n v="0.69321533923303835"/>
    <s v="C0014"/>
    <s v="Stellar Dynamo Corp."/>
    <s v="Olivia Harrison"/>
    <x v="3"/>
    <x v="14"/>
    <s v="Richmond"/>
    <x v="2"/>
    <x v="2"/>
    <x v="5"/>
    <n v="2"/>
    <x v="21"/>
  </r>
  <r>
    <x v="632"/>
    <n v="71050"/>
    <x v="43"/>
    <x v="43"/>
    <s v="PureFoam Renewing Cleanser 50ml"/>
    <x v="2"/>
    <n v="150"/>
    <n v="7"/>
    <n v="1050"/>
    <n v="2.8"/>
    <n v="420"/>
    <n v="4.2"/>
    <n v="630"/>
    <n v="0.6"/>
    <s v="C0097"/>
    <s v="Leander Wilde"/>
    <s v="Lauren King"/>
    <x v="4"/>
    <x v="11"/>
    <s v="Rapid City"/>
    <x v="3"/>
    <x v="2"/>
    <x v="5"/>
    <n v="3"/>
    <x v="21"/>
  </r>
  <r>
    <x v="632"/>
    <n v="71051"/>
    <x v="39"/>
    <x v="39"/>
    <s v="SunGuard Shield SPF 50+ 50ml"/>
    <x v="3"/>
    <n v="100"/>
    <n v="14.45"/>
    <n v="1445"/>
    <n v="4.45"/>
    <n v="445"/>
    <n v="10"/>
    <n v="1000"/>
    <n v="0.69204152249134943"/>
    <s v="C0199"/>
    <s v="Elara Monroe"/>
    <s v="Benjamin Ingram"/>
    <x v="0"/>
    <x v="38"/>
    <s v="Missoula"/>
    <x v="0"/>
    <x v="2"/>
    <x v="5"/>
    <n v="3"/>
    <x v="21"/>
  </r>
  <r>
    <x v="632"/>
    <n v="71052"/>
    <x v="18"/>
    <x v="18"/>
    <s v="PurePurge Micellar Cleansing Water 100ml"/>
    <x v="6"/>
    <n v="200"/>
    <n v="3.9"/>
    <n v="780"/>
    <n v="2.2999999999999998"/>
    <n v="460"/>
    <n v="1.6"/>
    <n v="320"/>
    <n v="0.41025641025641024"/>
    <s v="C0051"/>
    <s v="InfinitiCraft Corp."/>
    <s v="William Jenkins"/>
    <x v="3"/>
    <x v="6"/>
    <s v="Tampa"/>
    <x v="2"/>
    <x v="2"/>
    <x v="5"/>
    <n v="3"/>
    <x v="21"/>
  </r>
  <r>
    <x v="632"/>
    <n v="71053"/>
    <x v="47"/>
    <x v="47"/>
    <s v="AgelessAura Anti-Aging Moisturizer 100ml"/>
    <x v="0"/>
    <n v="150"/>
    <n v="32.75"/>
    <n v="4912.5"/>
    <n v="11.25"/>
    <n v="1687.5"/>
    <n v="21.5"/>
    <n v="3225"/>
    <n v="0.65648854961832059"/>
    <s v="C0075"/>
    <s v="Ignatius Flynn"/>
    <s v="Samuel Moore"/>
    <x v="0"/>
    <x v="1"/>
    <s v="Flagstaff"/>
    <x v="0"/>
    <x v="2"/>
    <x v="5"/>
    <n v="3"/>
    <x v="21"/>
  </r>
  <r>
    <x v="632"/>
    <n v="71054"/>
    <x v="4"/>
    <x v="4"/>
    <s v="HydraBloom Hydrating Moisturizer 50ml"/>
    <x v="0"/>
    <n v="250"/>
    <n v="14.95"/>
    <n v="3737.5"/>
    <n v="4.45"/>
    <n v="1112.5"/>
    <n v="10.5"/>
    <n v="2625"/>
    <n v="0.7023411371237458"/>
    <s v="C0112"/>
    <s v="Zara Winters"/>
    <s v="Olivia Harrison"/>
    <x v="3"/>
    <x v="14"/>
    <s v="Norfolk"/>
    <x v="2"/>
    <x v="2"/>
    <x v="5"/>
    <n v="3"/>
    <x v="21"/>
  </r>
  <r>
    <x v="632"/>
    <n v="71055"/>
    <x v="59"/>
    <x v="59"/>
    <s v="PorePurify Exfoliating Tonic 200ml"/>
    <x v="4"/>
    <n v="250"/>
    <n v="21"/>
    <n v="5250"/>
    <n v="7.6"/>
    <n v="1900"/>
    <n v="13.4"/>
    <n v="3350"/>
    <n v="0.63809523809523805"/>
    <s v="C0209"/>
    <s v="DiamondGlow Cosmetix"/>
    <s v="Nicholas Coleman"/>
    <x v="4"/>
    <x v="34"/>
    <s v="Indianapolis"/>
    <x v="3"/>
    <x v="2"/>
    <x v="5"/>
    <n v="3"/>
    <x v="21"/>
  </r>
  <r>
    <x v="632"/>
    <n v="71056"/>
    <x v="40"/>
    <x v="40"/>
    <s v="CalmBliss Soothing Toner 150ml"/>
    <x v="4"/>
    <n v="250"/>
    <n v="19.25"/>
    <n v="4812.5"/>
    <n v="6.55"/>
    <n v="1637.5"/>
    <n v="12.7"/>
    <n v="3175"/>
    <n v="0.65974025974025974"/>
    <s v="C0003"/>
    <s v="Rosy Flair Beauty"/>
    <s v="Elizabeth Young"/>
    <x v="2"/>
    <x v="13"/>
    <s v="Los Angeles"/>
    <x v="0"/>
    <x v="2"/>
    <x v="5"/>
    <n v="3"/>
    <x v="21"/>
  </r>
  <r>
    <x v="632"/>
    <n v="71057"/>
    <x v="16"/>
    <x v="16"/>
    <s v="FreshWipe Cleansing Towelettes  80s"/>
    <x v="6"/>
    <n v="50"/>
    <n v="14.55"/>
    <n v="727.5"/>
    <n v="6.55"/>
    <n v="327.5"/>
    <n v="8"/>
    <n v="400"/>
    <n v="0.54982817869415812"/>
    <s v="C0080"/>
    <s v="EternalGlow Essentials"/>
    <s v="Samantha Mitchell"/>
    <x v="4"/>
    <x v="17"/>
    <s v="Cincinnati"/>
    <x v="3"/>
    <x v="2"/>
    <x v="5"/>
    <n v="3"/>
    <x v="21"/>
  </r>
  <r>
    <x v="632"/>
    <n v="71058"/>
    <x v="0"/>
    <x v="0"/>
    <s v="HydraBloom Hydrating Moisturizer 100ml"/>
    <x v="0"/>
    <n v="250"/>
    <n v="24.85"/>
    <n v="6212.5"/>
    <n v="7.75"/>
    <n v="1937.5"/>
    <n v="17.100000000000001"/>
    <n v="4275"/>
    <n v="0.68812877263581484"/>
    <s v="C0186"/>
    <s v="MoonlightWhisper Creations"/>
    <s v="Rachel Owens"/>
    <x v="4"/>
    <x v="16"/>
    <s v="Champaign"/>
    <x v="3"/>
    <x v="2"/>
    <x v="5"/>
    <n v="3"/>
    <x v="21"/>
  </r>
  <r>
    <x v="632"/>
    <n v="71059"/>
    <x v="14"/>
    <x v="14"/>
    <s v="DewDrop Hydration Sheet Mask"/>
    <x v="5"/>
    <n v="200"/>
    <n v="17.350000000000001"/>
    <n v="3470.0000000000005"/>
    <n v="7.45"/>
    <n v="1490"/>
    <n v="9.9000000000000021"/>
    <n v="1980.0000000000005"/>
    <n v="0.57060518731988474"/>
    <s v="C0118"/>
    <s v="Rowan Hale"/>
    <s v="Nicholas Coleman"/>
    <x v="4"/>
    <x v="34"/>
    <s v="Fort Wayne"/>
    <x v="3"/>
    <x v="2"/>
    <x v="5"/>
    <n v="3"/>
    <x v="21"/>
  </r>
  <r>
    <x v="632"/>
    <n v="71060"/>
    <x v="20"/>
    <x v="20"/>
    <s v="VelvetSkin Renewing Scrub 100ml"/>
    <x v="7"/>
    <n v="50"/>
    <n v="20.849999999999998"/>
    <n v="1042.5"/>
    <n v="8.1999999999999993"/>
    <n v="410"/>
    <n v="12.649999999999999"/>
    <n v="632.5"/>
    <n v="0.60671462829736211"/>
    <s v="C0045"/>
    <s v="AuroraBlossom Essentials"/>
    <s v="Ashley Turner"/>
    <x v="2"/>
    <x v="13"/>
    <s v="Fresno"/>
    <x v="0"/>
    <x v="2"/>
    <x v="5"/>
    <n v="3"/>
    <x v="21"/>
  </r>
  <r>
    <x v="632"/>
    <n v="71061"/>
    <x v="37"/>
    <x v="37"/>
    <s v="SunGuard Shield SPF 50+ 100ml"/>
    <x v="3"/>
    <n v="200"/>
    <n v="24.75"/>
    <n v="4950"/>
    <n v="7.75"/>
    <n v="1550"/>
    <n v="17"/>
    <n v="3400"/>
    <n v="0.68686868686868685"/>
    <s v="C0026"/>
    <s v="Golden Aura Creations"/>
    <s v="Samuel Moore"/>
    <x v="0"/>
    <x v="0"/>
    <s v="Albuquerque"/>
    <x v="0"/>
    <x v="2"/>
    <x v="5"/>
    <n v="3"/>
    <x v="21"/>
  </r>
  <r>
    <x v="632"/>
    <n v="71062"/>
    <x v="10"/>
    <x v="10"/>
    <s v="LuminousGlow Tinted Sunscreen 50ml"/>
    <x v="3"/>
    <n v="450"/>
    <n v="16.95"/>
    <n v="7627.5"/>
    <n v="5.2"/>
    <n v="2340"/>
    <n v="11.75"/>
    <n v="5287.5"/>
    <n v="0.69321533923303835"/>
    <s v="C0057"/>
    <s v="Phineas Dawson"/>
    <s v="Nicholas Coleman"/>
    <x v="4"/>
    <x v="34"/>
    <s v="Indianapolis"/>
    <x v="3"/>
    <x v="2"/>
    <x v="5"/>
    <n v="3"/>
    <x v="21"/>
  </r>
  <r>
    <x v="633"/>
    <n v="71063"/>
    <x v="26"/>
    <x v="26"/>
    <s v="SilkSkin Lightweight Moisture Veil 100ml"/>
    <x v="0"/>
    <n v="200"/>
    <n v="26.55"/>
    <n v="5310"/>
    <n v="9"/>
    <n v="1800"/>
    <n v="17.55"/>
    <n v="3510"/>
    <n v="0.66101694915254239"/>
    <s v="C0127"/>
    <s v="Orion West"/>
    <s v="Victoria Reed"/>
    <x v="2"/>
    <x v="4"/>
    <s v="Salem"/>
    <x v="0"/>
    <x v="2"/>
    <x v="5"/>
    <n v="6"/>
    <x v="22"/>
  </r>
  <r>
    <x v="633"/>
    <n v="71064"/>
    <x v="6"/>
    <x v="6"/>
    <s v="CrystalClear Hyaluronic Boost 15ml"/>
    <x v="1"/>
    <n v="200"/>
    <n v="14.75"/>
    <n v="2950"/>
    <n v="5.45"/>
    <n v="1090"/>
    <n v="9.3000000000000007"/>
    <n v="1860"/>
    <n v="0.63050847457627124"/>
    <s v="C0163"/>
    <s v="SilverFlare Technologies"/>
    <s v="Rachel Owens"/>
    <x v="4"/>
    <x v="31"/>
    <s v="Green Bay"/>
    <x v="3"/>
    <x v="2"/>
    <x v="5"/>
    <n v="6"/>
    <x v="22"/>
  </r>
  <r>
    <x v="633"/>
    <n v="71065"/>
    <x v="34"/>
    <x v="34"/>
    <s v="HydraBloom Hydrating Moisturizer 30ml"/>
    <x v="0"/>
    <n v="150"/>
    <n v="8.1"/>
    <n v="1215"/>
    <n v="3.3"/>
    <n v="495"/>
    <n v="4.8"/>
    <n v="720"/>
    <n v="0.59259259259259256"/>
    <s v="C0029"/>
    <s v="OpulentSilk Beauty"/>
    <s v="Samantha Mitchell"/>
    <x v="4"/>
    <x v="15"/>
    <s v="Louisville"/>
    <x v="2"/>
    <x v="2"/>
    <x v="5"/>
    <n v="6"/>
    <x v="22"/>
  </r>
  <r>
    <x v="633"/>
    <n v="71066"/>
    <x v="23"/>
    <x v="23"/>
    <s v="RadiantGlow Gel Cleanser 50ml"/>
    <x v="2"/>
    <n v="250"/>
    <n v="4.7"/>
    <n v="1175"/>
    <n v="2.2999999999999998"/>
    <n v="575"/>
    <n v="2.4000000000000004"/>
    <n v="600"/>
    <n v="0.51063829787234039"/>
    <s v="C0172"/>
    <s v="DiamondMist Cosmetix"/>
    <s v="Mia Hughes"/>
    <x v="2"/>
    <x v="13"/>
    <s v="Santa Ana"/>
    <x v="0"/>
    <x v="2"/>
    <x v="5"/>
    <n v="6"/>
    <x v="22"/>
  </r>
  <r>
    <x v="633"/>
    <n v="71067"/>
    <x v="1"/>
    <x v="1"/>
    <s v="VitaGlow Brightening Serum 30ml"/>
    <x v="1"/>
    <n v="100"/>
    <n v="22.1"/>
    <n v="2210"/>
    <n v="7.6"/>
    <n v="760"/>
    <n v="14.500000000000002"/>
    <n v="1450"/>
    <n v="0.65610859728506787"/>
    <s v="C0008"/>
    <s v="Serenity Sinclair"/>
    <s v="Ashley Turner"/>
    <x v="2"/>
    <x v="13"/>
    <s v="San Francisco"/>
    <x v="0"/>
    <x v="2"/>
    <x v="5"/>
    <n v="6"/>
    <x v="22"/>
  </r>
  <r>
    <x v="633"/>
    <n v="71068"/>
    <x v="33"/>
    <x v="33"/>
    <s v="GlowRevive Detox Clay Mask 100g"/>
    <x v="5"/>
    <n v="250"/>
    <n v="18.95"/>
    <n v="4737.5"/>
    <n v="8.1999999999999993"/>
    <n v="2050"/>
    <n v="10.75"/>
    <n v="2687.5"/>
    <n v="0.56728232189973615"/>
    <s v="C0194"/>
    <s v="InfinitiWave Ventures"/>
    <s v="Joseph Simmons"/>
    <x v="4"/>
    <x v="19"/>
    <s v="Duluth"/>
    <x v="3"/>
    <x v="2"/>
    <x v="5"/>
    <n v="6"/>
    <x v="22"/>
  </r>
  <r>
    <x v="633"/>
    <n v="71069"/>
    <x v="16"/>
    <x v="16"/>
    <s v="FreshWipe Cleansing Towelettes  80s"/>
    <x v="6"/>
    <n v="100"/>
    <n v="14.55"/>
    <n v="1455"/>
    <n v="6.55"/>
    <n v="655"/>
    <n v="8"/>
    <n v="800"/>
    <n v="0.54982817869415812"/>
    <s v="C0102"/>
    <s v="ZenithHaven Ventures"/>
    <s v="Samantha Mitchell"/>
    <x v="4"/>
    <x v="15"/>
    <s v="Lexington"/>
    <x v="2"/>
    <x v="2"/>
    <x v="5"/>
    <n v="6"/>
    <x v="22"/>
  </r>
  <r>
    <x v="633"/>
    <n v="71070"/>
    <x v="19"/>
    <x v="19"/>
    <s v="ClearSkies UV Defense SPF 30 30ml"/>
    <x v="3"/>
    <n v="150"/>
    <n v="11.299999999999999"/>
    <n v="1694.9999999999998"/>
    <n v="4.7"/>
    <n v="705"/>
    <n v="6.5999999999999988"/>
    <n v="989.99999999999977"/>
    <n v="0.5840707964601769"/>
    <s v="C0068"/>
    <s v="IvoryRadiance Cosmetix"/>
    <s v="Olivia Harrison"/>
    <x v="3"/>
    <x v="7"/>
    <s v="Annapolis"/>
    <x v="2"/>
    <x v="2"/>
    <x v="5"/>
    <n v="6"/>
    <x v="22"/>
  </r>
  <r>
    <x v="633"/>
    <n v="71071"/>
    <x v="48"/>
    <x v="48"/>
    <s v="CrystalGlow Gentle Exfoliator 150ml"/>
    <x v="7"/>
    <n v="100"/>
    <n v="24.75"/>
    <n v="2475"/>
    <n v="10.75"/>
    <n v="1075"/>
    <n v="14"/>
    <n v="1400"/>
    <n v="0.56565656565656564"/>
    <s v="C0035"/>
    <s v="CrystalMist Skincare"/>
    <s v="Daniel Nelson"/>
    <x v="0"/>
    <x v="30"/>
    <s v="Denver"/>
    <x v="0"/>
    <x v="2"/>
    <x v="5"/>
    <n v="6"/>
    <x v="22"/>
  </r>
  <r>
    <x v="633"/>
    <n v="71072"/>
    <x v="39"/>
    <x v="39"/>
    <s v="SunGuard Shield SPF 50+ 50ml"/>
    <x v="3"/>
    <n v="300"/>
    <n v="14.45"/>
    <n v="4335"/>
    <n v="4.45"/>
    <n v="1335"/>
    <n v="10"/>
    <n v="3000"/>
    <n v="0.69204152249134943"/>
    <s v="C0172"/>
    <s v="DiamondMist Cosmetix"/>
    <s v="Mia Hughes"/>
    <x v="2"/>
    <x v="13"/>
    <s v="Santa Ana"/>
    <x v="0"/>
    <x v="2"/>
    <x v="5"/>
    <n v="6"/>
    <x v="22"/>
  </r>
  <r>
    <x v="633"/>
    <n v="71073"/>
    <x v="4"/>
    <x v="4"/>
    <s v="HydraBloom Hydrating Moisturizer 50ml"/>
    <x v="0"/>
    <n v="250"/>
    <n v="14.95"/>
    <n v="3737.5"/>
    <n v="4.45"/>
    <n v="1112.5"/>
    <n v="10.5"/>
    <n v="2625"/>
    <n v="0.7023411371237458"/>
    <s v="C0007"/>
    <s v="Orion Sterling"/>
    <s v="Jessica Foster"/>
    <x v="2"/>
    <x v="20"/>
    <s v="Anchorage"/>
    <x v="0"/>
    <x v="2"/>
    <x v="5"/>
    <n v="6"/>
    <x v="22"/>
  </r>
  <r>
    <x v="633"/>
    <n v="71074"/>
    <x v="0"/>
    <x v="0"/>
    <s v="HydraBloom Hydrating Moisturizer 100ml"/>
    <x v="0"/>
    <n v="250"/>
    <n v="24.85"/>
    <n v="6212.5"/>
    <n v="7.75"/>
    <n v="1937.5"/>
    <n v="17.100000000000001"/>
    <n v="4275"/>
    <n v="0.68812877263581484"/>
    <s v="C0090"/>
    <s v="CrystalCrest Incorporated"/>
    <s v="Ava Franklin"/>
    <x v="1"/>
    <x v="44"/>
    <s v="Southaven"/>
    <x v="2"/>
    <x v="2"/>
    <x v="5"/>
    <n v="6"/>
    <x v="22"/>
  </r>
  <r>
    <x v="633"/>
    <n v="71075"/>
    <x v="2"/>
    <x v="2"/>
    <s v="TimelessElixir Anti-Wrinkle Serum 30m"/>
    <x v="1"/>
    <n v="300"/>
    <n v="25.3"/>
    <n v="7590"/>
    <n v="9.4"/>
    <n v="2820"/>
    <n v="15.9"/>
    <n v="4770"/>
    <n v="0.62845849802371545"/>
    <s v="C0196"/>
    <s v="Emilia Harper"/>
    <s v="Christopher Green"/>
    <x v="0"/>
    <x v="35"/>
    <s v="Provo"/>
    <x v="0"/>
    <x v="2"/>
    <x v="5"/>
    <n v="6"/>
    <x v="22"/>
  </r>
  <r>
    <x v="634"/>
    <n v="71076"/>
    <x v="11"/>
    <x v="11"/>
    <s v="ClearSkies UV Defense SPF 30 100ml"/>
    <x v="3"/>
    <n v="100"/>
    <n v="32.549999999999997"/>
    <n v="3254.9999999999995"/>
    <n v="11.25"/>
    <n v="1125"/>
    <n v="21.299999999999997"/>
    <n v="2129.9999999999995"/>
    <n v="0.65437788018433174"/>
    <s v="C0049"/>
    <s v="PinnacleSage Group"/>
    <s v="Ava Franklin"/>
    <x v="1"/>
    <x v="12"/>
    <s v="New Orleans"/>
    <x v="2"/>
    <x v="2"/>
    <x v="5"/>
    <n v="7"/>
    <x v="22"/>
  </r>
  <r>
    <x v="634"/>
    <n v="71077"/>
    <x v="4"/>
    <x v="4"/>
    <s v="HydraBloom Hydrating Moisturizer 50ml"/>
    <x v="0"/>
    <n v="150"/>
    <n v="14.95"/>
    <n v="2242.5"/>
    <n v="4.45"/>
    <n v="667.5"/>
    <n v="10.5"/>
    <n v="1575"/>
    <n v="0.7023411371237458"/>
    <s v="C0129"/>
    <s v="CrystalCraft Corp."/>
    <s v="James Edwards"/>
    <x v="3"/>
    <x v="43"/>
    <s v="Pittsburgh"/>
    <x v="1"/>
    <x v="2"/>
    <x v="5"/>
    <n v="7"/>
    <x v="22"/>
  </r>
  <r>
    <x v="634"/>
    <n v="71078"/>
    <x v="12"/>
    <x v="12"/>
    <s v="PorePurify Exfoliating Tonic 150ml"/>
    <x v="4"/>
    <n v="250"/>
    <n v="15.95"/>
    <n v="3987.5"/>
    <n v="5.2"/>
    <n v="1300"/>
    <n v="10.75"/>
    <n v="2687.5"/>
    <n v="0.6739811912225705"/>
    <s v="C0105"/>
    <s v="TimelessBloom Luxe Skincare"/>
    <s v="Jennifer Adams"/>
    <x v="1"/>
    <x v="10"/>
    <s v="Corpus Christi"/>
    <x v="2"/>
    <x v="2"/>
    <x v="5"/>
    <n v="7"/>
    <x v="22"/>
  </r>
  <r>
    <x v="634"/>
    <n v="71079"/>
    <x v="43"/>
    <x v="43"/>
    <s v="PureFoam Renewing Cleanser 50ml"/>
    <x v="2"/>
    <n v="200"/>
    <n v="7"/>
    <n v="1400"/>
    <n v="2.8"/>
    <n v="560"/>
    <n v="4.2"/>
    <n v="840"/>
    <n v="0.6"/>
    <s v="C0014"/>
    <s v="Stellar Dynamo Corp."/>
    <s v="Olivia Harrison"/>
    <x v="3"/>
    <x v="14"/>
    <s v="Richmond"/>
    <x v="2"/>
    <x v="2"/>
    <x v="5"/>
    <n v="7"/>
    <x v="22"/>
  </r>
  <r>
    <x v="634"/>
    <n v="71080"/>
    <x v="10"/>
    <x v="10"/>
    <s v="LuminousGlow Tinted Sunscreen 50ml"/>
    <x v="3"/>
    <n v="200"/>
    <n v="16.95"/>
    <n v="3390"/>
    <n v="5.2"/>
    <n v="1040"/>
    <n v="11.75"/>
    <n v="2350"/>
    <n v="0.69321533923303835"/>
    <s v="C0081"/>
    <s v="SecretSapphire Creations"/>
    <s v="David Carter"/>
    <x v="1"/>
    <x v="2"/>
    <s v="Syracuse"/>
    <x v="1"/>
    <x v="2"/>
    <x v="5"/>
    <n v="7"/>
    <x v="22"/>
  </r>
  <r>
    <x v="634"/>
    <n v="71081"/>
    <x v="0"/>
    <x v="0"/>
    <s v="HydraBloom Hydrating Moisturizer 100ml"/>
    <x v="0"/>
    <n v="100"/>
    <n v="24.85"/>
    <n v="2485"/>
    <n v="7.75"/>
    <n v="775"/>
    <n v="17.100000000000001"/>
    <n v="1710"/>
    <n v="0.68812877263581484"/>
    <s v="C0001"/>
    <s v="Belle Glow Cosmetics"/>
    <s v="Elizabeth Young"/>
    <x v="2"/>
    <x v="13"/>
    <s v="Los Angeles"/>
    <x v="0"/>
    <x v="2"/>
    <x v="5"/>
    <n v="7"/>
    <x v="22"/>
  </r>
  <r>
    <x v="634"/>
    <n v="71082"/>
    <x v="37"/>
    <x v="37"/>
    <s v="SunGuard Shield SPF 50+ 100ml"/>
    <x v="3"/>
    <n v="300"/>
    <n v="24.75"/>
    <n v="7425"/>
    <n v="7.75"/>
    <n v="2325"/>
    <n v="17"/>
    <n v="5100"/>
    <n v="0.68686868686868685"/>
    <s v="C0044"/>
    <s v="OpulentElixir Beauty"/>
    <s v="David Carter"/>
    <x v="1"/>
    <x v="2"/>
    <s v="Syracuse"/>
    <x v="1"/>
    <x v="2"/>
    <x v="5"/>
    <n v="7"/>
    <x v="22"/>
  </r>
  <r>
    <x v="634"/>
    <n v="71083"/>
    <x v="21"/>
    <x v="21"/>
    <s v="RadiantGlow Gel Cleanser 100ml"/>
    <x v="2"/>
    <n v="200"/>
    <n v="12.25"/>
    <n v="2450"/>
    <n v="4.45"/>
    <n v="890"/>
    <n v="7.8"/>
    <n v="1560"/>
    <n v="0.63673469387755099"/>
    <s v="C0110"/>
    <s v="Cordelia Cassidy"/>
    <s v="Jessica Foster"/>
    <x v="2"/>
    <x v="20"/>
    <s v="Nome"/>
    <x v="0"/>
    <x v="2"/>
    <x v="5"/>
    <n v="7"/>
    <x v="22"/>
  </r>
  <r>
    <x v="634"/>
    <n v="71084"/>
    <x v="33"/>
    <x v="33"/>
    <s v="GlowRevive Detox Clay Mask 100g"/>
    <x v="5"/>
    <n v="250"/>
    <n v="18.95"/>
    <n v="4737.5"/>
    <n v="8.1999999999999993"/>
    <n v="2050"/>
    <n v="10.75"/>
    <n v="2687.5"/>
    <n v="0.56728232189973615"/>
    <s v="C0200"/>
    <s v="Griffin Hayes"/>
    <s v="Emily Clarke"/>
    <x v="3"/>
    <x v="29"/>
    <s v="Raleigh"/>
    <x v="2"/>
    <x v="2"/>
    <x v="5"/>
    <n v="7"/>
    <x v="22"/>
  </r>
  <r>
    <x v="634"/>
    <n v="71085"/>
    <x v="21"/>
    <x v="21"/>
    <s v="RadiantGlow Gel Cleanser 100ml"/>
    <x v="2"/>
    <n v="200"/>
    <n v="12.25"/>
    <n v="2450"/>
    <n v="4.45"/>
    <n v="890"/>
    <n v="7.8"/>
    <n v="1560"/>
    <n v="0.63673469387755099"/>
    <s v="C0043"/>
    <s v="LuminousHue Cosmetix"/>
    <s v="Mia Hughes"/>
    <x v="2"/>
    <x v="13"/>
    <s v="Sacramento"/>
    <x v="0"/>
    <x v="2"/>
    <x v="5"/>
    <n v="7"/>
    <x v="22"/>
  </r>
  <r>
    <x v="634"/>
    <n v="71086"/>
    <x v="37"/>
    <x v="37"/>
    <s v="SunGuard Shield SPF 50+ 100ml"/>
    <x v="3"/>
    <n v="250"/>
    <n v="24.75"/>
    <n v="6187.5"/>
    <n v="7.75"/>
    <n v="1937.5"/>
    <n v="17"/>
    <n v="4250"/>
    <n v="0.68686868686868685"/>
    <s v="C0094"/>
    <s v="RosyDream Skincare"/>
    <s v="Victoria Reed"/>
    <x v="2"/>
    <x v="24"/>
    <s v="Tacoma"/>
    <x v="0"/>
    <x v="2"/>
    <x v="5"/>
    <n v="7"/>
    <x v="22"/>
  </r>
  <r>
    <x v="635"/>
    <n v="71087"/>
    <x v="8"/>
    <x v="8"/>
    <s v="CrystalClear Hyaluronic Boost 30ml"/>
    <x v="1"/>
    <n v="50"/>
    <n v="19.100000000000001"/>
    <n v="955.00000000000011"/>
    <n v="6.6"/>
    <n v="330"/>
    <n v="12.500000000000002"/>
    <n v="625.00000000000011"/>
    <n v="0.65445026178010479"/>
    <s v="C0142"/>
    <s v="GlamourWave Products"/>
    <s v="Grace Allen"/>
    <x v="2"/>
    <x v="20"/>
    <s v="Palmer"/>
    <x v="0"/>
    <x v="2"/>
    <x v="5"/>
    <n v="8"/>
    <x v="22"/>
  </r>
  <r>
    <x v="635"/>
    <n v="71088"/>
    <x v="58"/>
    <x v="58"/>
    <s v="ElixirMelt Makeup Remover Oil  150ml"/>
    <x v="6"/>
    <n v="50"/>
    <n v="10.45"/>
    <n v="522.5"/>
    <n v="5.2"/>
    <n v="260"/>
    <n v="5.2499999999999991"/>
    <n v="262.5"/>
    <n v="0.50239234449760761"/>
    <s v="C0068"/>
    <s v="IvoryRadiance Cosmetix"/>
    <s v="Olivia Harrison"/>
    <x v="3"/>
    <x v="7"/>
    <s v="Annapolis"/>
    <x v="2"/>
    <x v="2"/>
    <x v="5"/>
    <n v="8"/>
    <x v="22"/>
  </r>
  <r>
    <x v="635"/>
    <n v="71089"/>
    <x v="6"/>
    <x v="6"/>
    <s v="CrystalClear Hyaluronic Boost 15ml"/>
    <x v="1"/>
    <n v="100"/>
    <n v="14.75"/>
    <n v="1475"/>
    <n v="5.45"/>
    <n v="545"/>
    <n v="9.3000000000000007"/>
    <n v="930"/>
    <n v="0.63050847457627124"/>
    <s v="C0120"/>
    <s v="RadiantCrest Ventures"/>
    <s v="Ashley Turner"/>
    <x v="2"/>
    <x v="13"/>
    <s v="Anaheim"/>
    <x v="0"/>
    <x v="2"/>
    <x v="5"/>
    <n v="8"/>
    <x v="22"/>
  </r>
  <r>
    <x v="635"/>
    <n v="71090"/>
    <x v="5"/>
    <x v="5"/>
    <s v="ClearSkies UV Defense SPF 30 50ml"/>
    <x v="3"/>
    <n v="150"/>
    <n v="18.95"/>
    <n v="2842.5"/>
    <n v="6.55"/>
    <n v="982.5"/>
    <n v="12.399999999999999"/>
    <n v="1860"/>
    <n v="0.65435356200527706"/>
    <s v="C0021"/>
    <s v="Horizon Luxe Ventures"/>
    <s v="William Jenkins"/>
    <x v="3"/>
    <x v="6"/>
    <s v="Orlando"/>
    <x v="2"/>
    <x v="2"/>
    <x v="5"/>
    <n v="8"/>
    <x v="22"/>
  </r>
  <r>
    <x v="635"/>
    <n v="71091"/>
    <x v="0"/>
    <x v="0"/>
    <s v="HydraBloom Hydrating Moisturizer 100ml"/>
    <x v="0"/>
    <n v="100"/>
    <n v="24.85"/>
    <n v="2485"/>
    <n v="7.75"/>
    <n v="775"/>
    <n v="17.100000000000001"/>
    <n v="1710"/>
    <n v="0.68812877263581484"/>
    <s v="C0078"/>
    <s v="CosmoLink Incorporated"/>
    <s v="William Jenkins"/>
    <x v="3"/>
    <x v="6"/>
    <s v="Jacksonville"/>
    <x v="2"/>
    <x v="2"/>
    <x v="5"/>
    <n v="8"/>
    <x v="22"/>
  </r>
  <r>
    <x v="635"/>
    <n v="71092"/>
    <x v="13"/>
    <x v="13"/>
    <s v="LuminousGlow Tinted Sunscreen 100ml"/>
    <x v="3"/>
    <n v="400"/>
    <n v="26.35"/>
    <n v="10540"/>
    <n v="9"/>
    <n v="3600"/>
    <n v="17.350000000000001"/>
    <n v="6940"/>
    <n v="0.65844402277039848"/>
    <s v="C0195"/>
    <s v="AquaFlare Corp."/>
    <s v="Andrew Parker"/>
    <x v="3"/>
    <x v="45"/>
    <s v="Providence"/>
    <x v="1"/>
    <x v="2"/>
    <x v="5"/>
    <n v="8"/>
    <x v="22"/>
  </r>
  <r>
    <x v="635"/>
    <n v="71093"/>
    <x v="23"/>
    <x v="23"/>
    <s v="RadiantGlow Gel Cleanser 50ml"/>
    <x v="2"/>
    <n v="50"/>
    <n v="4.7"/>
    <n v="235"/>
    <n v="2.2999999999999998"/>
    <n v="115"/>
    <n v="2.4000000000000004"/>
    <n v="120"/>
    <n v="0.51063829787234039"/>
    <s v="C0013"/>
    <s v="Seraphina Sinclair"/>
    <s v="Jessica Foster"/>
    <x v="2"/>
    <x v="20"/>
    <s v="Wasilla"/>
    <x v="0"/>
    <x v="2"/>
    <x v="5"/>
    <n v="8"/>
    <x v="22"/>
  </r>
  <r>
    <x v="635"/>
    <n v="71094"/>
    <x v="14"/>
    <x v="14"/>
    <s v="DewDrop Hydration Sheet Mask"/>
    <x v="5"/>
    <n v="50"/>
    <n v="17.350000000000001"/>
    <n v="867.50000000000011"/>
    <n v="7.45"/>
    <n v="372.5"/>
    <n v="9.9000000000000021"/>
    <n v="495.00000000000011"/>
    <n v="0.57060518731988474"/>
    <s v="C0107"/>
    <s v="MoonlitNectar Beauty"/>
    <s v="Andrew Parker"/>
    <x v="3"/>
    <x v="45"/>
    <s v="Providence"/>
    <x v="1"/>
    <x v="2"/>
    <x v="5"/>
    <n v="8"/>
    <x v="22"/>
  </r>
  <r>
    <x v="635"/>
    <n v="71095"/>
    <x v="10"/>
    <x v="10"/>
    <s v="LuminousGlow Tinted Sunscreen 50ml"/>
    <x v="3"/>
    <n v="450"/>
    <n v="16.95"/>
    <n v="7627.5"/>
    <n v="5.2"/>
    <n v="2340"/>
    <n v="11.75"/>
    <n v="5287.5"/>
    <n v="0.69321533923303835"/>
    <s v="C0020"/>
    <s v="Lyric Davenport"/>
    <s v="Elizabeth Young"/>
    <x v="2"/>
    <x v="13"/>
    <s v="San Diego"/>
    <x v="0"/>
    <x v="2"/>
    <x v="5"/>
    <n v="8"/>
    <x v="22"/>
  </r>
  <r>
    <x v="635"/>
    <n v="71096"/>
    <x v="7"/>
    <x v="7"/>
    <s v="AgelessAura Anti-Aging Moisturizer 50ml"/>
    <x v="0"/>
    <n v="250"/>
    <n v="18.549999999999997"/>
    <n v="4637.4999999999991"/>
    <n v="6.55"/>
    <n v="1637.5"/>
    <n v="11.999999999999996"/>
    <n v="2999.9999999999991"/>
    <n v="0.64690026954177893"/>
    <s v="C0145"/>
    <s v="AuroraFresh Cosmetics"/>
    <s v="Mia Hughes"/>
    <x v="2"/>
    <x v="13"/>
    <s v="Irvine"/>
    <x v="0"/>
    <x v="2"/>
    <x v="5"/>
    <n v="8"/>
    <x v="22"/>
  </r>
  <r>
    <x v="635"/>
    <n v="71097"/>
    <x v="8"/>
    <x v="8"/>
    <s v="CrystalClear Hyaluronic Boost 30ml"/>
    <x v="1"/>
    <n v="250"/>
    <n v="19.100000000000001"/>
    <n v="4775"/>
    <n v="6.6"/>
    <n v="1650"/>
    <n v="12.500000000000002"/>
    <n v="3125"/>
    <n v="0.65445026178010468"/>
    <s v="C0068"/>
    <s v="IvoryRadiance Cosmetix"/>
    <s v="Olivia Harrison"/>
    <x v="3"/>
    <x v="7"/>
    <s v="Annapolis"/>
    <x v="2"/>
    <x v="2"/>
    <x v="5"/>
    <n v="8"/>
    <x v="22"/>
  </r>
  <r>
    <x v="635"/>
    <n v="71098"/>
    <x v="55"/>
    <x v="55"/>
    <s v="PureDerm Micro-Exfoliating Gel 50ml"/>
    <x v="7"/>
    <n v="100"/>
    <n v="17.649999999999999"/>
    <n v="1764.9999999999998"/>
    <n v="7.55"/>
    <n v="755"/>
    <n v="10.099999999999998"/>
    <n v="1009.9999999999998"/>
    <n v="0.57223796033994334"/>
    <s v="C0212"/>
    <s v="Orion Nash"/>
    <s v="Grace Allen"/>
    <x v="2"/>
    <x v="20"/>
    <s v="Juneau"/>
    <x v="0"/>
    <x v="2"/>
    <x v="5"/>
    <n v="8"/>
    <x v="22"/>
  </r>
  <r>
    <x v="636"/>
    <n v="71099"/>
    <x v="25"/>
    <x v="25"/>
    <s v="PureFoam Renewing Cleanser 100ml"/>
    <x v="2"/>
    <n v="50"/>
    <n v="12.45"/>
    <n v="622.5"/>
    <n v="5.2"/>
    <n v="260"/>
    <n v="7.2499999999999991"/>
    <n v="362.5"/>
    <n v="0.58232931726907633"/>
    <s v="C0017"/>
    <s v="Seraphina Hart"/>
    <s v="David Carter"/>
    <x v="1"/>
    <x v="2"/>
    <s v="Buffalo"/>
    <x v="1"/>
    <x v="2"/>
    <x v="5"/>
    <n v="9"/>
    <x v="22"/>
  </r>
  <r>
    <x v="636"/>
    <n v="71100"/>
    <x v="38"/>
    <x v="38"/>
    <s v="CrystalGlow Gentle Exfoliator 100ml"/>
    <x v="7"/>
    <n v="250"/>
    <n v="19.95"/>
    <n v="4987.5"/>
    <n v="7.45"/>
    <n v="1862.5"/>
    <n v="12.5"/>
    <n v="3125"/>
    <n v="0.62656641604010022"/>
    <s v="C0189"/>
    <s v="Thorne Blackburn"/>
    <s v="Samuel Moore"/>
    <x v="0"/>
    <x v="1"/>
    <s v="Mesa"/>
    <x v="0"/>
    <x v="2"/>
    <x v="5"/>
    <n v="9"/>
    <x v="22"/>
  </r>
  <r>
    <x v="636"/>
    <n v="71101"/>
    <x v="58"/>
    <x v="58"/>
    <s v="ElixirMelt Makeup Remover Oil  150ml"/>
    <x v="6"/>
    <n v="250"/>
    <n v="10.45"/>
    <n v="2612.5"/>
    <n v="5.2"/>
    <n v="1300"/>
    <n v="5.2499999999999991"/>
    <n v="1312.5"/>
    <n v="0.50239234449760761"/>
    <s v="C0119"/>
    <s v="RadiantNectar Cosmetix"/>
    <s v="Andrew Parker"/>
    <x v="3"/>
    <x v="48"/>
    <s v="Manchester"/>
    <x v="1"/>
    <x v="2"/>
    <x v="5"/>
    <n v="9"/>
    <x v="22"/>
  </r>
  <r>
    <x v="636"/>
    <n v="71102"/>
    <x v="53"/>
    <x v="53"/>
    <s v="DreamSoothe Overnight Mask 100g"/>
    <x v="5"/>
    <n v="200"/>
    <n v="21.75"/>
    <n v="4350"/>
    <n v="9.5500000000000007"/>
    <n v="1910"/>
    <n v="12.2"/>
    <n v="2440"/>
    <n v="0.56091954022988511"/>
    <s v="C0038"/>
    <s v="StarryGrace Luxe Skincare"/>
    <s v="Olivia Harrison"/>
    <x v="3"/>
    <x v="7"/>
    <s v="Baltimore"/>
    <x v="2"/>
    <x v="2"/>
    <x v="5"/>
    <n v="9"/>
    <x v="22"/>
  </r>
  <r>
    <x v="636"/>
    <n v="71103"/>
    <x v="21"/>
    <x v="21"/>
    <s v="RadiantGlow Gel Cleanser 100ml"/>
    <x v="2"/>
    <n v="250"/>
    <n v="12.25"/>
    <n v="3062.5"/>
    <n v="4.45"/>
    <n v="1112.5"/>
    <n v="7.8"/>
    <n v="1950"/>
    <n v="0.63673469387755099"/>
    <s v="C0072"/>
    <s v="BlossomLuxe Essentials"/>
    <s v="James Edwards"/>
    <x v="3"/>
    <x v="43"/>
    <s v="Philadelphia"/>
    <x v="1"/>
    <x v="2"/>
    <x v="5"/>
    <n v="9"/>
    <x v="22"/>
  </r>
  <r>
    <x v="636"/>
    <n v="71104"/>
    <x v="39"/>
    <x v="39"/>
    <s v="SunGuard Shield SPF 50+ 50ml"/>
    <x v="3"/>
    <n v="50"/>
    <n v="14.45"/>
    <n v="722.5"/>
    <n v="4.45"/>
    <n v="222.5"/>
    <n v="10"/>
    <n v="500"/>
    <n v="0.69204152249134943"/>
    <s v="C0115"/>
    <s v="BlossomWhisper Cosmetics"/>
    <s v="Andrew Parker"/>
    <x v="3"/>
    <x v="46"/>
    <s v="Portland"/>
    <x v="1"/>
    <x v="2"/>
    <x v="5"/>
    <n v="9"/>
    <x v="22"/>
  </r>
  <r>
    <x v="636"/>
    <n v="71105"/>
    <x v="1"/>
    <x v="1"/>
    <s v="VitaGlow Brightening Serum 30ml"/>
    <x v="1"/>
    <n v="250"/>
    <n v="22.1"/>
    <n v="5525"/>
    <n v="7.6"/>
    <n v="1900"/>
    <n v="14.500000000000002"/>
    <n v="3625"/>
    <n v="0.65610859728506787"/>
    <s v="C0084"/>
    <s v="RadiantPetals Skincare"/>
    <s v="Joseph Simmons"/>
    <x v="4"/>
    <x v="28"/>
    <s v="Bismarck"/>
    <x v="3"/>
    <x v="2"/>
    <x v="5"/>
    <n v="9"/>
    <x v="22"/>
  </r>
  <r>
    <x v="636"/>
    <n v="71106"/>
    <x v="25"/>
    <x v="25"/>
    <s v="PureFoam Renewing Cleanser 100ml"/>
    <x v="2"/>
    <n v="200"/>
    <n v="12.45"/>
    <n v="2490"/>
    <n v="5.2"/>
    <n v="1040"/>
    <n v="7.2499999999999991"/>
    <n v="1450"/>
    <n v="0.58232931726907633"/>
    <s v="C0209"/>
    <s v="DiamondGlow Cosmetix"/>
    <s v="Nicholas Coleman"/>
    <x v="4"/>
    <x v="34"/>
    <s v="Indianapolis"/>
    <x v="3"/>
    <x v="2"/>
    <x v="5"/>
    <n v="9"/>
    <x v="22"/>
  </r>
  <r>
    <x v="636"/>
    <n v="71107"/>
    <x v="8"/>
    <x v="8"/>
    <s v="CrystalClear Hyaluronic Boost 30ml"/>
    <x v="1"/>
    <n v="250"/>
    <n v="19.100000000000001"/>
    <n v="4775"/>
    <n v="6.6"/>
    <n v="1650"/>
    <n v="12.500000000000002"/>
    <n v="3125"/>
    <n v="0.65445026178010468"/>
    <s v="C0133"/>
    <s v="StarryBlossom Essentials"/>
    <s v="Jessica Foster"/>
    <x v="2"/>
    <x v="20"/>
    <s v="Homer"/>
    <x v="0"/>
    <x v="2"/>
    <x v="5"/>
    <n v="9"/>
    <x v="22"/>
  </r>
  <r>
    <x v="636"/>
    <n v="71108"/>
    <x v="46"/>
    <x v="46"/>
    <s v="PorePurify Exfoliating Tonic 100ml"/>
    <x v="4"/>
    <n v="150"/>
    <n v="9.3000000000000007"/>
    <n v="1395"/>
    <n v="3.8"/>
    <n v="570"/>
    <n v="5.5000000000000009"/>
    <n v="825"/>
    <n v="0.59139784946236562"/>
    <s v="C0059"/>
    <s v="Eamon Kingsley"/>
    <s v="James Edwards"/>
    <x v="3"/>
    <x v="37"/>
    <s v="Newark"/>
    <x v="1"/>
    <x v="2"/>
    <x v="5"/>
    <n v="9"/>
    <x v="22"/>
  </r>
  <r>
    <x v="637"/>
    <n v="71109"/>
    <x v="0"/>
    <x v="0"/>
    <s v="HydraBloom Hydrating Moisturizer 100ml"/>
    <x v="0"/>
    <n v="50"/>
    <n v="24.85"/>
    <n v="1242.5"/>
    <n v="7.75"/>
    <n v="387.5"/>
    <n v="17.100000000000001"/>
    <n v="855"/>
    <n v="0.68812877263581484"/>
    <s v="C0104"/>
    <s v="PearlSilk Beauty"/>
    <s v="Ava Franklin"/>
    <x v="1"/>
    <x v="12"/>
    <s v="Baton Rouge"/>
    <x v="2"/>
    <x v="2"/>
    <x v="5"/>
    <n v="10"/>
    <x v="22"/>
  </r>
  <r>
    <x v="637"/>
    <n v="71110"/>
    <x v="43"/>
    <x v="43"/>
    <s v="PureFoam Renewing Cleanser 50ml"/>
    <x v="2"/>
    <n v="100"/>
    <n v="7"/>
    <n v="700"/>
    <n v="2.8"/>
    <n v="280"/>
    <n v="4.2"/>
    <n v="420"/>
    <n v="0.6"/>
    <s v="C0076"/>
    <s v="ThunderWave Technologies"/>
    <s v="Andrew Parker"/>
    <x v="3"/>
    <x v="42"/>
    <s v="Boston"/>
    <x v="1"/>
    <x v="2"/>
    <x v="5"/>
    <n v="10"/>
    <x v="22"/>
  </r>
  <r>
    <x v="637"/>
    <n v="71111"/>
    <x v="13"/>
    <x v="13"/>
    <s v="LuminousGlow Tinted Sunscreen 100ml"/>
    <x v="3"/>
    <n v="250"/>
    <n v="26.35"/>
    <n v="6587.5"/>
    <n v="9"/>
    <n v="2250"/>
    <n v="17.350000000000001"/>
    <n v="4337.5"/>
    <n v="0.65844402277039848"/>
    <s v="C0034"/>
    <s v="Cassian Winters"/>
    <s v="David Carter"/>
    <x v="1"/>
    <x v="2"/>
    <s v="Albany"/>
    <x v="1"/>
    <x v="2"/>
    <x v="5"/>
    <n v="10"/>
    <x v="22"/>
  </r>
  <r>
    <x v="637"/>
    <n v="71112"/>
    <x v="15"/>
    <x v="15"/>
    <s v="VitaGlow Brightening Serum 50ml"/>
    <x v="1"/>
    <n v="50"/>
    <n v="31.45"/>
    <n v="1572.5"/>
    <n v="12"/>
    <n v="600"/>
    <n v="19.45"/>
    <n v="972.5"/>
    <n v="0.61844197138314783"/>
    <s v="C0192"/>
    <s v="LunarCrest Solutions"/>
    <s v="David Carter"/>
    <x v="1"/>
    <x v="2"/>
    <s v="Schenectady"/>
    <x v="1"/>
    <x v="2"/>
    <x v="5"/>
    <n v="10"/>
    <x v="22"/>
  </r>
  <r>
    <x v="637"/>
    <n v="71113"/>
    <x v="49"/>
    <x v="49"/>
    <s v="TimelessElixir Anti-Wrinkle Serum 50ml"/>
    <x v="1"/>
    <n v="250"/>
    <n v="37.549999999999997"/>
    <n v="9387.5"/>
    <n v="14.25"/>
    <n v="3562.5"/>
    <n v="23.299999999999997"/>
    <n v="5825"/>
    <n v="0.62050599201065249"/>
    <s v="C0210"/>
    <s v="Maxwell Blake"/>
    <s v="Andrew Parker"/>
    <x v="3"/>
    <x v="48"/>
    <s v="Manchester"/>
    <x v="1"/>
    <x v="2"/>
    <x v="5"/>
    <n v="10"/>
    <x v="22"/>
  </r>
  <r>
    <x v="637"/>
    <n v="71114"/>
    <x v="19"/>
    <x v="19"/>
    <s v="ClearSkies UV Defense SPF 30 30ml"/>
    <x v="3"/>
    <n v="100"/>
    <n v="11.299999999999999"/>
    <n v="1130"/>
    <n v="4.7"/>
    <n v="470"/>
    <n v="6.5999999999999988"/>
    <n v="660"/>
    <n v="0.58407079646017701"/>
    <s v="C0012"/>
    <s v="Radiant Craft Incorporated"/>
    <s v="Samuel Moore"/>
    <x v="0"/>
    <x v="1"/>
    <s v="Phoenix"/>
    <x v="0"/>
    <x v="2"/>
    <x v="5"/>
    <n v="10"/>
    <x v="22"/>
  </r>
  <r>
    <x v="637"/>
    <n v="71115"/>
    <x v="32"/>
    <x v="32"/>
    <s v="AquaFresh Hydrating Toner 150ml"/>
    <x v="4"/>
    <n v="200"/>
    <n v="14.95"/>
    <n v="2990"/>
    <n v="4.45"/>
    <n v="890"/>
    <n v="10.5"/>
    <n v="2100"/>
    <n v="0.7023411371237458"/>
    <s v="C0052"/>
    <s v="OceanQuest Enterprises"/>
    <s v="Emily Clarke"/>
    <x v="3"/>
    <x v="9"/>
    <s v="Charleston"/>
    <x v="2"/>
    <x v="2"/>
    <x v="5"/>
    <n v="10"/>
    <x v="22"/>
  </r>
  <r>
    <x v="637"/>
    <n v="71116"/>
    <x v="30"/>
    <x v="30"/>
    <s v="PurePurge Micellar Cleansing Water 200ml"/>
    <x v="6"/>
    <n v="50"/>
    <n v="18.45"/>
    <n v="922.5"/>
    <n v="7.75"/>
    <n v="387.5"/>
    <n v="10.7"/>
    <n v="535"/>
    <n v="0.57994579945799463"/>
    <s v="C0178"/>
    <s v="InfinitiNova Creations"/>
    <s v="James Edwards"/>
    <x v="3"/>
    <x v="37"/>
    <s v="Jersey City"/>
    <x v="1"/>
    <x v="2"/>
    <x v="5"/>
    <n v="10"/>
    <x v="22"/>
  </r>
  <r>
    <x v="637"/>
    <n v="71117"/>
    <x v="56"/>
    <x v="56"/>
    <s v="PureDerm Micro-Exfoliating Gel 100ml"/>
    <x v="7"/>
    <n v="50"/>
    <n v="24.349999999999998"/>
    <n v="1217.5"/>
    <n v="9.5500000000000007"/>
    <n v="477.5"/>
    <n v="14.799999999999997"/>
    <n v="740"/>
    <n v="0.6078028747433265"/>
    <s v="C0032"/>
    <s v="AquaFusion Incorporated"/>
    <s v="Ashley Turner"/>
    <x v="2"/>
    <x v="13"/>
    <s v="San Jose"/>
    <x v="0"/>
    <x v="2"/>
    <x v="5"/>
    <n v="10"/>
    <x v="22"/>
  </r>
  <r>
    <x v="637"/>
    <n v="71118"/>
    <x v="44"/>
    <x v="44"/>
    <s v="ElixirMelt Makeup Remover Oil  100ml"/>
    <x v="6"/>
    <n v="100"/>
    <n v="5.1999999999999993"/>
    <n v="519.99999999999989"/>
    <n v="2.8"/>
    <n v="280"/>
    <n v="2.3999999999999995"/>
    <n v="239.99999999999989"/>
    <n v="0.4615384615384614"/>
    <s v="C0168"/>
    <s v="Rowan Calloway"/>
    <s v="Matthew Walker"/>
    <x v="1"/>
    <x v="23"/>
    <s v="Augusta"/>
    <x v="2"/>
    <x v="2"/>
    <x v="5"/>
    <n v="10"/>
    <x v="22"/>
  </r>
  <r>
    <x v="638"/>
    <n v="71119"/>
    <x v="13"/>
    <x v="13"/>
    <s v="LuminousGlow Tinted Sunscreen 100ml"/>
    <x v="3"/>
    <n v="150"/>
    <n v="26.35"/>
    <n v="3952.5"/>
    <n v="9"/>
    <n v="1350"/>
    <n v="17.350000000000001"/>
    <n v="2602.5"/>
    <n v="0.65844402277039848"/>
    <s v="C0057"/>
    <s v="Phineas Dawson"/>
    <s v="Nicholas Coleman"/>
    <x v="4"/>
    <x v="34"/>
    <s v="Indianapolis"/>
    <x v="3"/>
    <x v="2"/>
    <x v="5"/>
    <n v="13"/>
    <x v="23"/>
  </r>
  <r>
    <x v="638"/>
    <n v="71120"/>
    <x v="1"/>
    <x v="1"/>
    <s v="VitaGlow Brightening Serum 30ml"/>
    <x v="1"/>
    <n v="150"/>
    <n v="22.1"/>
    <n v="3315"/>
    <n v="7.6"/>
    <n v="1140"/>
    <n v="14.500000000000002"/>
    <n v="2175"/>
    <n v="0.65610859728506787"/>
    <s v="C0009"/>
    <s v="Imelda Sinclair"/>
    <s v="William Jenkins"/>
    <x v="3"/>
    <x v="6"/>
    <s v="Miami"/>
    <x v="2"/>
    <x v="2"/>
    <x v="5"/>
    <n v="13"/>
    <x v="23"/>
  </r>
  <r>
    <x v="638"/>
    <n v="71121"/>
    <x v="6"/>
    <x v="6"/>
    <s v="CrystalClear Hyaluronic Boost 15ml"/>
    <x v="1"/>
    <n v="100"/>
    <n v="14.75"/>
    <n v="1475"/>
    <n v="5.45"/>
    <n v="545"/>
    <n v="9.3000000000000007"/>
    <n v="930"/>
    <n v="0.63050847457627124"/>
    <s v="C0088"/>
    <s v="BlueAegis Technologies"/>
    <s v="Grace Allen"/>
    <x v="2"/>
    <x v="20"/>
    <s v="Juneau"/>
    <x v="0"/>
    <x v="2"/>
    <x v="5"/>
    <n v="13"/>
    <x v="23"/>
  </r>
  <r>
    <x v="638"/>
    <n v="71122"/>
    <x v="21"/>
    <x v="21"/>
    <s v="RadiantGlow Gel Cleanser 100ml"/>
    <x v="2"/>
    <n v="50"/>
    <n v="12.25"/>
    <n v="612.5"/>
    <n v="4.45"/>
    <n v="222.5"/>
    <n v="7.8"/>
    <n v="390"/>
    <n v="0.63673469387755099"/>
    <s v="C0174"/>
    <s v="QuantumQuest Solutions"/>
    <s v="Victoria Reed"/>
    <x v="2"/>
    <x v="24"/>
    <s v="Spokane"/>
    <x v="0"/>
    <x v="2"/>
    <x v="5"/>
    <n v="13"/>
    <x v="23"/>
  </r>
  <r>
    <x v="638"/>
    <n v="71123"/>
    <x v="19"/>
    <x v="19"/>
    <s v="ClearSkies UV Defense SPF 30 30ml"/>
    <x v="3"/>
    <n v="250"/>
    <n v="11.299999999999999"/>
    <n v="2824.9999999999995"/>
    <n v="4.7"/>
    <n v="1175"/>
    <n v="6.5999999999999988"/>
    <n v="1649.9999999999995"/>
    <n v="0.5840707964601769"/>
    <s v="C0043"/>
    <s v="LuminousHue Cosmetix"/>
    <s v="Mia Hughes"/>
    <x v="2"/>
    <x v="13"/>
    <s v="Sacramento"/>
    <x v="0"/>
    <x v="2"/>
    <x v="5"/>
    <n v="13"/>
    <x v="23"/>
  </r>
  <r>
    <x v="638"/>
    <n v="71124"/>
    <x v="8"/>
    <x v="8"/>
    <s v="CrystalClear Hyaluronic Boost 30ml"/>
    <x v="1"/>
    <n v="200"/>
    <n v="19.100000000000001"/>
    <n v="3820.0000000000005"/>
    <n v="6.6"/>
    <n v="1320"/>
    <n v="12.500000000000002"/>
    <n v="2500.0000000000005"/>
    <n v="0.65445026178010479"/>
    <s v="C0195"/>
    <s v="AquaFlare Corp."/>
    <s v="Andrew Parker"/>
    <x v="3"/>
    <x v="45"/>
    <s v="Providence"/>
    <x v="1"/>
    <x v="2"/>
    <x v="5"/>
    <n v="13"/>
    <x v="23"/>
  </r>
  <r>
    <x v="638"/>
    <n v="71125"/>
    <x v="8"/>
    <x v="8"/>
    <s v="CrystalClear Hyaluronic Boost 30ml"/>
    <x v="1"/>
    <n v="150"/>
    <n v="19.100000000000001"/>
    <n v="2865"/>
    <n v="6.6"/>
    <n v="990"/>
    <n v="12.500000000000002"/>
    <n v="1875"/>
    <n v="0.65445026178010468"/>
    <s v="C0111"/>
    <s v="CelestialHarmony Essentials"/>
    <s v="Matthew Walker"/>
    <x v="1"/>
    <x v="40"/>
    <s v="Memphis"/>
    <x v="2"/>
    <x v="2"/>
    <x v="5"/>
    <n v="13"/>
    <x v="23"/>
  </r>
  <r>
    <x v="638"/>
    <n v="71126"/>
    <x v="52"/>
    <x v="52"/>
    <s v="CalmBliss Soothing Toner 100ml"/>
    <x v="4"/>
    <n v="100"/>
    <n v="13"/>
    <n v="1300"/>
    <n v="4.7"/>
    <n v="470"/>
    <n v="8.3000000000000007"/>
    <n v="830"/>
    <n v="0.63846153846153841"/>
    <s v="C0206"/>
    <s v="Dashiell Vaughn"/>
    <s v="Rachel Owens"/>
    <x v="4"/>
    <x v="31"/>
    <s v="Green Bay"/>
    <x v="3"/>
    <x v="2"/>
    <x v="5"/>
    <n v="13"/>
    <x v="23"/>
  </r>
  <r>
    <x v="638"/>
    <n v="71127"/>
    <x v="10"/>
    <x v="10"/>
    <s v="LuminousGlow Tinted Sunscreen 50ml"/>
    <x v="3"/>
    <n v="100"/>
    <n v="16.95"/>
    <n v="1695"/>
    <n v="5.2"/>
    <n v="520"/>
    <n v="11.75"/>
    <n v="1175"/>
    <n v="0.69321533923303835"/>
    <s v="C0169"/>
    <s v="Thaddeus Brighton"/>
    <s v="Jessica Foster"/>
    <x v="2"/>
    <x v="20"/>
    <s v="Kodiak"/>
    <x v="0"/>
    <x v="2"/>
    <x v="5"/>
    <n v="13"/>
    <x v="23"/>
  </r>
  <r>
    <x v="638"/>
    <n v="71128"/>
    <x v="36"/>
    <x v="36"/>
    <s v="CrystalGlow Gentle Exfoliator 50ml"/>
    <x v="7"/>
    <n v="50"/>
    <n v="14.15"/>
    <n v="707.5"/>
    <n v="5.45"/>
    <n v="272.5"/>
    <n v="8.6999999999999993"/>
    <n v="435"/>
    <n v="0.61484098939929333"/>
    <s v="C0030"/>
    <s v="BlossomRadiance Essentials"/>
    <s v="Michael Evans"/>
    <x v="1"/>
    <x v="10"/>
    <s v="San Antonio"/>
    <x v="2"/>
    <x v="2"/>
    <x v="5"/>
    <n v="13"/>
    <x v="23"/>
  </r>
  <r>
    <x v="638"/>
    <n v="71129"/>
    <x v="8"/>
    <x v="8"/>
    <s v="CrystalClear Hyaluronic Boost 30ml"/>
    <x v="1"/>
    <n v="100"/>
    <n v="19.100000000000001"/>
    <n v="1910.0000000000002"/>
    <n v="6.6"/>
    <n v="660"/>
    <n v="12.500000000000002"/>
    <n v="1250.0000000000002"/>
    <n v="0.65445026178010479"/>
    <s v="C0092"/>
    <s v="Lucius Flynn"/>
    <s v="Matthew Walker"/>
    <x v="1"/>
    <x v="23"/>
    <s v="Savannah"/>
    <x v="2"/>
    <x v="2"/>
    <x v="5"/>
    <n v="13"/>
    <x v="23"/>
  </r>
  <r>
    <x v="639"/>
    <n v="71130"/>
    <x v="55"/>
    <x v="55"/>
    <s v="PureDerm Micro-Exfoliating Gel 50ml"/>
    <x v="7"/>
    <n v="200"/>
    <n v="17.649999999999999"/>
    <n v="3529.9999999999995"/>
    <n v="7.55"/>
    <n v="1510"/>
    <n v="10.099999999999998"/>
    <n v="2019.9999999999995"/>
    <n v="0.57223796033994334"/>
    <s v="C0194"/>
    <s v="InfinitiWave Ventures"/>
    <s v="Joseph Simmons"/>
    <x v="4"/>
    <x v="19"/>
    <s v="Duluth"/>
    <x v="3"/>
    <x v="2"/>
    <x v="5"/>
    <n v="14"/>
    <x v="23"/>
  </r>
  <r>
    <x v="639"/>
    <n v="71131"/>
    <x v="5"/>
    <x v="5"/>
    <s v="ClearSkies UV Defense SPF 30 50ml"/>
    <x v="3"/>
    <n v="100"/>
    <n v="18.95"/>
    <n v="1895"/>
    <n v="6.55"/>
    <n v="655"/>
    <n v="12.399999999999999"/>
    <n v="1240"/>
    <n v="0.65435356200527706"/>
    <s v="C0110"/>
    <s v="Cordelia Cassidy"/>
    <s v="Jessica Foster"/>
    <x v="2"/>
    <x v="20"/>
    <s v="Nome"/>
    <x v="0"/>
    <x v="2"/>
    <x v="5"/>
    <n v="14"/>
    <x v="23"/>
  </r>
  <r>
    <x v="639"/>
    <n v="71132"/>
    <x v="43"/>
    <x v="43"/>
    <s v="PureFoam Renewing Cleanser 50ml"/>
    <x v="2"/>
    <n v="200"/>
    <n v="7"/>
    <n v="1400"/>
    <n v="2.8"/>
    <n v="560"/>
    <n v="4.2"/>
    <n v="840"/>
    <n v="0.6"/>
    <s v="C0037"/>
    <s v="PureWhisper Essentials"/>
    <s v="Lauren King"/>
    <x v="4"/>
    <x v="18"/>
    <s v="Des Moines"/>
    <x v="3"/>
    <x v="2"/>
    <x v="5"/>
    <n v="14"/>
    <x v="23"/>
  </r>
  <r>
    <x v="639"/>
    <n v="71133"/>
    <x v="14"/>
    <x v="14"/>
    <s v="DewDrop Hydration Sheet Mask"/>
    <x v="5"/>
    <n v="200"/>
    <n v="17.350000000000001"/>
    <n v="3470.0000000000005"/>
    <n v="7.45"/>
    <n v="1490"/>
    <n v="9.9000000000000021"/>
    <n v="1980.0000000000005"/>
    <n v="0.57060518731988474"/>
    <s v="C0206"/>
    <s v="Dashiell Vaughn"/>
    <s v="Rachel Owens"/>
    <x v="4"/>
    <x v="31"/>
    <s v="Green Bay"/>
    <x v="3"/>
    <x v="2"/>
    <x v="5"/>
    <n v="14"/>
    <x v="23"/>
  </r>
  <r>
    <x v="639"/>
    <n v="71134"/>
    <x v="11"/>
    <x v="11"/>
    <s v="ClearSkies UV Defense SPF 30 100ml"/>
    <x v="3"/>
    <n v="150"/>
    <n v="32.549999999999997"/>
    <n v="4882.5"/>
    <n v="11.25"/>
    <n v="1687.5"/>
    <n v="21.299999999999997"/>
    <n v="3195"/>
    <n v="0.65437788018433185"/>
    <s v="C0054"/>
    <s v="HorizonFlare Corp."/>
    <s v="Daniel Nelson"/>
    <x v="0"/>
    <x v="3"/>
    <s v="Casper"/>
    <x v="0"/>
    <x v="2"/>
    <x v="5"/>
    <n v="14"/>
    <x v="23"/>
  </r>
  <r>
    <x v="639"/>
    <n v="71135"/>
    <x v="21"/>
    <x v="21"/>
    <s v="RadiantGlow Gel Cleanser 100ml"/>
    <x v="2"/>
    <n v="100"/>
    <n v="12.25"/>
    <n v="1225"/>
    <n v="4.45"/>
    <n v="445"/>
    <n v="7.8"/>
    <n v="780"/>
    <n v="0.63673469387755099"/>
    <s v="C0137"/>
    <s v="Octavia Sterling"/>
    <s v="Benjamin Lawson"/>
    <x v="1"/>
    <x v="5"/>
    <s v="Tulsa"/>
    <x v="2"/>
    <x v="2"/>
    <x v="5"/>
    <n v="14"/>
    <x v="23"/>
  </r>
  <r>
    <x v="639"/>
    <n v="71136"/>
    <x v="29"/>
    <x v="29"/>
    <s v="VitaGlow Brightening Serum 15ml"/>
    <x v="1"/>
    <n v="50"/>
    <n v="16.25"/>
    <n v="812.5"/>
    <n v="6.2"/>
    <n v="310"/>
    <n v="10.050000000000001"/>
    <n v="502.5"/>
    <n v="0.61846153846153851"/>
    <s v="C0121"/>
    <s v="HorizonNova Corp."/>
    <s v="Michael Evans"/>
    <x v="1"/>
    <x v="10"/>
    <s v="Brownsville"/>
    <x v="2"/>
    <x v="2"/>
    <x v="5"/>
    <n v="14"/>
    <x v="23"/>
  </r>
  <r>
    <x v="639"/>
    <n v="71137"/>
    <x v="0"/>
    <x v="0"/>
    <s v="HydraBloom Hydrating Moisturizer 100ml"/>
    <x v="0"/>
    <n v="100"/>
    <n v="24.85"/>
    <n v="2485"/>
    <n v="7.75"/>
    <n v="775"/>
    <n v="17.100000000000001"/>
    <n v="1710"/>
    <n v="0.68812877263581484"/>
    <s v="C0017"/>
    <s v="Seraphina Hart"/>
    <s v="David Carter"/>
    <x v="1"/>
    <x v="2"/>
    <s v="Buffalo"/>
    <x v="1"/>
    <x v="2"/>
    <x v="5"/>
    <n v="14"/>
    <x v="23"/>
  </r>
  <r>
    <x v="639"/>
    <n v="71138"/>
    <x v="4"/>
    <x v="4"/>
    <s v="HydraBloom Hydrating Moisturizer 50ml"/>
    <x v="0"/>
    <n v="150"/>
    <n v="14.95"/>
    <n v="2242.5"/>
    <n v="4.45"/>
    <n v="667.5"/>
    <n v="10.5"/>
    <n v="1575"/>
    <n v="0.7023411371237458"/>
    <s v="C0065"/>
    <s v="CelestialGlow Essentials"/>
    <s v="Benjamin Lawson"/>
    <x v="1"/>
    <x v="25"/>
    <s v="Kansas City"/>
    <x v="3"/>
    <x v="2"/>
    <x v="5"/>
    <n v="14"/>
    <x v="23"/>
  </r>
  <r>
    <x v="639"/>
    <n v="71139"/>
    <x v="1"/>
    <x v="1"/>
    <s v="VitaGlow Brightening Serum 30ml"/>
    <x v="1"/>
    <n v="150"/>
    <n v="22.1"/>
    <n v="3315"/>
    <n v="7.6"/>
    <n v="1140"/>
    <n v="14.500000000000002"/>
    <n v="2175"/>
    <n v="0.65610859728506787"/>
    <s v="C0199"/>
    <s v="Elara Monroe"/>
    <s v="Benjamin Ingram"/>
    <x v="0"/>
    <x v="38"/>
    <s v="Missoula"/>
    <x v="0"/>
    <x v="2"/>
    <x v="5"/>
    <n v="14"/>
    <x v="23"/>
  </r>
  <r>
    <x v="639"/>
    <n v="71140"/>
    <x v="0"/>
    <x v="0"/>
    <s v="HydraBloom Hydrating Moisturizer 100ml"/>
    <x v="0"/>
    <n v="50"/>
    <n v="24.85"/>
    <n v="1242.5"/>
    <n v="7.75"/>
    <n v="387.5"/>
    <n v="17.100000000000001"/>
    <n v="855"/>
    <n v="0.68812877263581484"/>
    <s v="C0146"/>
    <s v="StarryLux Beauty Co."/>
    <s v="Jennifer Adams"/>
    <x v="1"/>
    <x v="10"/>
    <s v="Amarillo"/>
    <x v="2"/>
    <x v="2"/>
    <x v="5"/>
    <n v="14"/>
    <x v="23"/>
  </r>
  <r>
    <x v="639"/>
    <n v="71141"/>
    <x v="4"/>
    <x v="4"/>
    <s v="HydraBloom Hydrating Moisturizer 50ml"/>
    <x v="0"/>
    <n v="100"/>
    <n v="14.95"/>
    <n v="1495"/>
    <n v="4.45"/>
    <n v="445"/>
    <n v="10.5"/>
    <n v="1050"/>
    <n v="0.7023411371237458"/>
    <s v="C0082"/>
    <s v="OpulentFlair Beauty"/>
    <s v="Jennifer Adams"/>
    <x v="1"/>
    <x v="10"/>
    <s v="El Paso"/>
    <x v="2"/>
    <x v="2"/>
    <x v="5"/>
    <n v="14"/>
    <x v="23"/>
  </r>
  <r>
    <x v="639"/>
    <n v="71142"/>
    <x v="37"/>
    <x v="37"/>
    <s v="SunGuard Shield SPF 50+ 100ml"/>
    <x v="3"/>
    <n v="250"/>
    <n v="24.75"/>
    <n v="6187.5"/>
    <n v="7.75"/>
    <n v="1937.5"/>
    <n v="17"/>
    <n v="4250"/>
    <n v="0.68686868686868685"/>
    <s v="C0045"/>
    <s v="AuroraBlossom Essentials"/>
    <s v="Ashley Turner"/>
    <x v="2"/>
    <x v="13"/>
    <s v="Fresno"/>
    <x v="0"/>
    <x v="2"/>
    <x v="5"/>
    <n v="14"/>
    <x v="23"/>
  </r>
  <r>
    <x v="640"/>
    <n v="71143"/>
    <x v="4"/>
    <x v="4"/>
    <s v="HydraBloom Hydrating Moisturizer 50ml"/>
    <x v="0"/>
    <n v="150"/>
    <n v="14.95"/>
    <n v="2242.5"/>
    <n v="4.45"/>
    <n v="667.5"/>
    <n v="10.5"/>
    <n v="1575"/>
    <n v="0.7023411371237458"/>
    <s v="C0107"/>
    <s v="MoonlitNectar Beauty"/>
    <s v="Andrew Parker"/>
    <x v="3"/>
    <x v="45"/>
    <s v="Providence"/>
    <x v="1"/>
    <x v="2"/>
    <x v="5"/>
    <n v="15"/>
    <x v="23"/>
  </r>
  <r>
    <x v="640"/>
    <n v="71144"/>
    <x v="2"/>
    <x v="2"/>
    <s v="TimelessElixir Anti-Wrinkle Serum 30m"/>
    <x v="1"/>
    <n v="250"/>
    <n v="25.3"/>
    <n v="6325"/>
    <n v="9.4"/>
    <n v="2350"/>
    <n v="15.9"/>
    <n v="3975"/>
    <n v="0.62845849802371545"/>
    <s v="C0012"/>
    <s v="Radiant Craft Incorporated"/>
    <s v="Samuel Moore"/>
    <x v="0"/>
    <x v="1"/>
    <s v="Phoenix"/>
    <x v="0"/>
    <x v="2"/>
    <x v="5"/>
    <n v="15"/>
    <x v="23"/>
  </r>
  <r>
    <x v="640"/>
    <n v="71145"/>
    <x v="23"/>
    <x v="23"/>
    <s v="RadiantGlow Gel Cleanser 50ml"/>
    <x v="2"/>
    <n v="250"/>
    <n v="4.7"/>
    <n v="1175"/>
    <n v="2.2999999999999998"/>
    <n v="575"/>
    <n v="2.4000000000000004"/>
    <n v="600"/>
    <n v="0.51063829787234039"/>
    <s v="C0193"/>
    <s v="PinnacleCraft Corp."/>
    <s v="Samantha Mitchell"/>
    <x v="4"/>
    <x v="32"/>
    <s v="Charleston"/>
    <x v="2"/>
    <x v="2"/>
    <x v="5"/>
    <n v="15"/>
    <x v="23"/>
  </r>
  <r>
    <x v="640"/>
    <n v="71146"/>
    <x v="35"/>
    <x v="35"/>
    <s v="DreamSoothe Overnight Mask 50g"/>
    <x v="5"/>
    <n v="250"/>
    <n v="14.25"/>
    <n v="3562.5"/>
    <n v="6.55"/>
    <n v="1637.5"/>
    <n v="7.7"/>
    <n v="1925"/>
    <n v="0.54035087719298247"/>
    <s v="C0041"/>
    <s v="Cassiopeia Dawson"/>
    <s v="Benjamin Lawson"/>
    <x v="1"/>
    <x v="5"/>
    <s v="Oklahoma City"/>
    <x v="2"/>
    <x v="2"/>
    <x v="5"/>
    <n v="15"/>
    <x v="23"/>
  </r>
  <r>
    <x v="640"/>
    <n v="71147"/>
    <x v="25"/>
    <x v="25"/>
    <s v="PureFoam Renewing Cleanser 100ml"/>
    <x v="2"/>
    <n v="200"/>
    <n v="12.45"/>
    <n v="2490"/>
    <n v="5.2"/>
    <n v="1040"/>
    <n v="7.2499999999999991"/>
    <n v="1450"/>
    <n v="0.58232931726907633"/>
    <s v="C0059"/>
    <s v="Eamon Kingsley"/>
    <s v="James Edwards"/>
    <x v="3"/>
    <x v="37"/>
    <s v="Newark"/>
    <x v="1"/>
    <x v="2"/>
    <x v="5"/>
    <n v="15"/>
    <x v="23"/>
  </r>
  <r>
    <x v="640"/>
    <n v="71148"/>
    <x v="11"/>
    <x v="11"/>
    <s v="ClearSkies UV Defense SPF 30 100ml"/>
    <x v="3"/>
    <n v="200"/>
    <n v="32.549999999999997"/>
    <n v="6509.9999999999991"/>
    <n v="11.25"/>
    <n v="2250"/>
    <n v="21.299999999999997"/>
    <n v="4259.9999999999991"/>
    <n v="0.65437788018433174"/>
    <s v="C0152"/>
    <s v="Tamsin Harper"/>
    <s v="William Jenkins"/>
    <x v="3"/>
    <x v="6"/>
    <s v="Tallahassee"/>
    <x v="2"/>
    <x v="2"/>
    <x v="5"/>
    <n v="15"/>
    <x v="23"/>
  </r>
  <r>
    <x v="640"/>
    <n v="71149"/>
    <x v="12"/>
    <x v="12"/>
    <s v="PorePurify Exfoliating Tonic 150ml"/>
    <x v="4"/>
    <n v="200"/>
    <n v="15.95"/>
    <n v="3190"/>
    <n v="5.2"/>
    <n v="1040"/>
    <n v="10.75"/>
    <n v="2150"/>
    <n v="0.6739811912225705"/>
    <s v="C0196"/>
    <s v="Emilia Harper"/>
    <s v="Christopher Green"/>
    <x v="0"/>
    <x v="35"/>
    <s v="Provo"/>
    <x v="0"/>
    <x v="2"/>
    <x v="5"/>
    <n v="15"/>
    <x v="23"/>
  </r>
  <r>
    <x v="640"/>
    <n v="71150"/>
    <x v="34"/>
    <x v="34"/>
    <s v="HydraBloom Hydrating Moisturizer 30ml"/>
    <x v="0"/>
    <n v="250"/>
    <n v="8.1"/>
    <n v="2025"/>
    <n v="3.3"/>
    <n v="825"/>
    <n v="4.8"/>
    <n v="1200"/>
    <n v="0.59259259259259256"/>
    <s v="C0216"/>
    <s v="ZenithPulse Solutions"/>
    <s v="Grace Allen"/>
    <x v="2"/>
    <x v="20"/>
    <s v="Fairbanks"/>
    <x v="0"/>
    <x v="2"/>
    <x v="5"/>
    <n v="15"/>
    <x v="23"/>
  </r>
  <r>
    <x v="640"/>
    <n v="71151"/>
    <x v="1"/>
    <x v="1"/>
    <s v="VitaGlow Brightening Serum 30ml"/>
    <x v="1"/>
    <n v="250"/>
    <n v="22.1"/>
    <n v="5525"/>
    <n v="7.6"/>
    <n v="1900"/>
    <n v="14.500000000000002"/>
    <n v="3625"/>
    <n v="0.65610859728506787"/>
    <s v="C0088"/>
    <s v="BlueAegis Technologies"/>
    <s v="Grace Allen"/>
    <x v="2"/>
    <x v="20"/>
    <s v="Juneau"/>
    <x v="0"/>
    <x v="2"/>
    <x v="5"/>
    <n v="15"/>
    <x v="23"/>
  </r>
  <r>
    <x v="640"/>
    <n v="71152"/>
    <x v="43"/>
    <x v="43"/>
    <s v="PureFoam Renewing Cleanser 50ml"/>
    <x v="2"/>
    <n v="150"/>
    <n v="7"/>
    <n v="1050"/>
    <n v="2.8"/>
    <n v="420"/>
    <n v="4.2"/>
    <n v="630"/>
    <n v="0.6"/>
    <s v="C0174"/>
    <s v="QuantumQuest Solutions"/>
    <s v="Victoria Reed"/>
    <x v="2"/>
    <x v="24"/>
    <s v="Spokane"/>
    <x v="0"/>
    <x v="2"/>
    <x v="5"/>
    <n v="15"/>
    <x v="23"/>
  </r>
  <r>
    <x v="640"/>
    <n v="71153"/>
    <x v="8"/>
    <x v="8"/>
    <s v="CrystalClear Hyaluronic Boost 30ml"/>
    <x v="1"/>
    <n v="250"/>
    <n v="19.100000000000001"/>
    <n v="4775"/>
    <n v="6.6"/>
    <n v="1650"/>
    <n v="12.500000000000002"/>
    <n v="3125"/>
    <n v="0.65445026178010468"/>
    <s v="C0127"/>
    <s v="Orion West"/>
    <s v="Victoria Reed"/>
    <x v="2"/>
    <x v="4"/>
    <s v="Salem"/>
    <x v="0"/>
    <x v="2"/>
    <x v="5"/>
    <n v="15"/>
    <x v="23"/>
  </r>
  <r>
    <x v="640"/>
    <n v="71154"/>
    <x v="19"/>
    <x v="19"/>
    <s v="ClearSkies UV Defense SPF 30 30ml"/>
    <x v="3"/>
    <n v="300"/>
    <n v="11.299999999999999"/>
    <n v="3389.9999999999995"/>
    <n v="4.7"/>
    <n v="1410"/>
    <n v="6.5999999999999988"/>
    <n v="1979.9999999999995"/>
    <n v="0.5840707964601769"/>
    <s v="C0003"/>
    <s v="Rosy Flair Beauty"/>
    <s v="Elizabeth Young"/>
    <x v="2"/>
    <x v="13"/>
    <s v="Los Angeles"/>
    <x v="0"/>
    <x v="2"/>
    <x v="5"/>
    <n v="15"/>
    <x v="23"/>
  </r>
  <r>
    <x v="641"/>
    <n v="71155"/>
    <x v="19"/>
    <x v="19"/>
    <s v="ClearSkies UV Defense SPF 30 30ml"/>
    <x v="3"/>
    <n v="200"/>
    <n v="11.299999999999999"/>
    <n v="2260"/>
    <n v="4.7"/>
    <n v="940"/>
    <n v="6.5999999999999988"/>
    <n v="1320"/>
    <n v="0.58407079646017701"/>
    <s v="C0098"/>
    <s v="Persephone Harper"/>
    <s v="Benjamin Lawson"/>
    <x v="1"/>
    <x v="8"/>
    <s v="Springfield"/>
    <x v="3"/>
    <x v="2"/>
    <x v="5"/>
    <n v="16"/>
    <x v="23"/>
  </r>
  <r>
    <x v="641"/>
    <n v="71156"/>
    <x v="8"/>
    <x v="8"/>
    <s v="CrystalClear Hyaluronic Boost 30ml"/>
    <x v="1"/>
    <n v="150"/>
    <n v="19.100000000000001"/>
    <n v="2865"/>
    <n v="6.6"/>
    <n v="990"/>
    <n v="12.500000000000002"/>
    <n v="1875"/>
    <n v="0.65445026178010468"/>
    <s v="C0056"/>
    <s v="Imogen West"/>
    <s v="Ava Franklin"/>
    <x v="1"/>
    <x v="33"/>
    <s v="Little Rock"/>
    <x v="2"/>
    <x v="2"/>
    <x v="5"/>
    <n v="16"/>
    <x v="23"/>
  </r>
  <r>
    <x v="641"/>
    <n v="71157"/>
    <x v="35"/>
    <x v="35"/>
    <s v="DreamSoothe Overnight Mask 50g"/>
    <x v="5"/>
    <n v="250"/>
    <n v="14.25"/>
    <n v="3562.5"/>
    <n v="6.55"/>
    <n v="1637.5"/>
    <n v="7.7"/>
    <n v="1925"/>
    <n v="0.54035087719298247"/>
    <s v="C0024"/>
    <s v="Moonlight Grace Essentials"/>
    <s v="Jessica Foster"/>
    <x v="2"/>
    <x v="20"/>
    <s v="Nome"/>
    <x v="0"/>
    <x v="2"/>
    <x v="5"/>
    <n v="16"/>
    <x v="23"/>
  </r>
  <r>
    <x v="641"/>
    <n v="71158"/>
    <x v="24"/>
    <x v="24"/>
    <s v="PureFoam Renewing Cleanser 200ml"/>
    <x v="2"/>
    <n v="250"/>
    <n v="22.55"/>
    <n v="5637.5"/>
    <n v="9"/>
    <n v="2250"/>
    <n v="13.55"/>
    <n v="3387.5"/>
    <n v="0.60088691796008864"/>
    <s v="C0208"/>
    <s v="EtherealAura Creations"/>
    <s v="Michael Evans"/>
    <x v="1"/>
    <x v="10"/>
    <s v="Houston"/>
    <x v="2"/>
    <x v="2"/>
    <x v="5"/>
    <n v="16"/>
    <x v="23"/>
  </r>
  <r>
    <x v="641"/>
    <n v="71159"/>
    <x v="48"/>
    <x v="48"/>
    <s v="CrystalGlow Gentle Exfoliator 150ml"/>
    <x v="7"/>
    <n v="200"/>
    <n v="24.75"/>
    <n v="4950"/>
    <n v="10.75"/>
    <n v="2150"/>
    <n v="14"/>
    <n v="2800"/>
    <n v="0.56565656565656564"/>
    <s v="C0006"/>
    <s v="Maeve Kingsley"/>
    <s v="Christopher Green"/>
    <x v="0"/>
    <x v="21"/>
    <s v="Las Vegas"/>
    <x v="0"/>
    <x v="2"/>
    <x v="5"/>
    <n v="16"/>
    <x v="23"/>
  </r>
  <r>
    <x v="641"/>
    <n v="71160"/>
    <x v="38"/>
    <x v="38"/>
    <s v="CrystalGlow Gentle Exfoliator 100ml"/>
    <x v="7"/>
    <n v="100"/>
    <n v="19.95"/>
    <n v="1995"/>
    <n v="7.45"/>
    <n v="745"/>
    <n v="12.5"/>
    <n v="1250"/>
    <n v="0.62656641604010022"/>
    <s v="C0183"/>
    <s v="SereneSilk Beauty"/>
    <s v="Mia Hughes"/>
    <x v="2"/>
    <x v="13"/>
    <s v="Irvine"/>
    <x v="0"/>
    <x v="2"/>
    <x v="5"/>
    <n v="16"/>
    <x v="23"/>
  </r>
  <r>
    <x v="641"/>
    <n v="71161"/>
    <x v="1"/>
    <x v="1"/>
    <s v="VitaGlow Brightening Serum 30ml"/>
    <x v="1"/>
    <n v="100"/>
    <n v="22.1"/>
    <n v="2210"/>
    <n v="7.6"/>
    <n v="760"/>
    <n v="14.500000000000002"/>
    <n v="1450"/>
    <n v="0.65610859728506787"/>
    <s v="C0113"/>
    <s v="Evander Quinn"/>
    <s v="Andrew Parker"/>
    <x v="3"/>
    <x v="47"/>
    <s v="New Haven"/>
    <x v="1"/>
    <x v="2"/>
    <x v="5"/>
    <n v="16"/>
    <x v="23"/>
  </r>
  <r>
    <x v="641"/>
    <n v="71162"/>
    <x v="6"/>
    <x v="6"/>
    <s v="CrystalClear Hyaluronic Boost 15ml"/>
    <x v="1"/>
    <n v="250"/>
    <n v="14.75"/>
    <n v="3687.5"/>
    <n v="5.45"/>
    <n v="1362.5"/>
    <n v="9.3000000000000007"/>
    <n v="2325"/>
    <n v="0.63050847457627124"/>
    <s v="C0032"/>
    <s v="AquaFusion Incorporated"/>
    <s v="Ashley Turner"/>
    <x v="2"/>
    <x v="13"/>
    <s v="San Jose"/>
    <x v="0"/>
    <x v="2"/>
    <x v="5"/>
    <n v="16"/>
    <x v="23"/>
  </r>
  <r>
    <x v="641"/>
    <n v="71163"/>
    <x v="4"/>
    <x v="4"/>
    <s v="HydraBloom Hydrating Moisturizer 50ml"/>
    <x v="0"/>
    <n v="150"/>
    <n v="14.95"/>
    <n v="2242.5"/>
    <n v="4.45"/>
    <n v="667.5"/>
    <n v="10.5"/>
    <n v="1575"/>
    <n v="0.7023411371237458"/>
    <s v="C0164"/>
    <s v="Isolde Cassidy"/>
    <s v="Andrew Parker"/>
    <x v="3"/>
    <x v="46"/>
    <s v="Portland"/>
    <x v="1"/>
    <x v="2"/>
    <x v="5"/>
    <n v="16"/>
    <x v="23"/>
  </r>
  <r>
    <x v="641"/>
    <n v="71164"/>
    <x v="6"/>
    <x v="6"/>
    <s v="CrystalClear Hyaluronic Boost 15ml"/>
    <x v="1"/>
    <n v="50"/>
    <n v="14.75"/>
    <n v="737.5"/>
    <n v="5.45"/>
    <n v="272.5"/>
    <n v="9.3000000000000007"/>
    <n v="465"/>
    <n v="0.63050847457627124"/>
    <s v="C0078"/>
    <s v="CosmoLink Incorporated"/>
    <s v="William Jenkins"/>
    <x v="3"/>
    <x v="6"/>
    <s v="Jacksonville"/>
    <x v="2"/>
    <x v="2"/>
    <x v="5"/>
    <n v="16"/>
    <x v="23"/>
  </r>
  <r>
    <x v="641"/>
    <n v="71165"/>
    <x v="11"/>
    <x v="11"/>
    <s v="ClearSkies UV Defense SPF 30 100ml"/>
    <x v="3"/>
    <n v="400"/>
    <n v="32.549999999999997"/>
    <n v="13019.999999999998"/>
    <n v="11.25"/>
    <n v="4500"/>
    <n v="21.299999999999997"/>
    <n v="8519.9999999999982"/>
    <n v="0.65437788018433174"/>
    <s v="C0090"/>
    <s v="CrystalCrest Incorporated"/>
    <s v="Ava Franklin"/>
    <x v="1"/>
    <x v="44"/>
    <s v="Southaven"/>
    <x v="2"/>
    <x v="2"/>
    <x v="5"/>
    <n v="16"/>
    <x v="23"/>
  </r>
  <r>
    <x v="641"/>
    <n v="71166"/>
    <x v="21"/>
    <x v="21"/>
    <s v="RadiantGlow Gel Cleanser 100ml"/>
    <x v="2"/>
    <n v="150"/>
    <n v="12.25"/>
    <n v="1837.5"/>
    <n v="4.45"/>
    <n v="667.5"/>
    <n v="7.8"/>
    <n v="1170"/>
    <n v="0.63673469387755099"/>
    <s v="C0202"/>
    <s v="PureHarmony Cosmetics"/>
    <s v="Michael Evans"/>
    <x v="1"/>
    <x v="10"/>
    <s v="Irving"/>
    <x v="2"/>
    <x v="2"/>
    <x v="5"/>
    <n v="16"/>
    <x v="23"/>
  </r>
  <r>
    <x v="642"/>
    <n v="71167"/>
    <x v="14"/>
    <x v="14"/>
    <s v="DewDrop Hydration Sheet Mask"/>
    <x v="5"/>
    <n v="200"/>
    <n v="17.350000000000001"/>
    <n v="3470.0000000000005"/>
    <n v="7.45"/>
    <n v="1490"/>
    <n v="9.9000000000000021"/>
    <n v="1980.0000000000005"/>
    <n v="0.57060518731988474"/>
    <s v="C0028"/>
    <s v="Thaddeus Nash"/>
    <s v="Christopher Green"/>
    <x v="0"/>
    <x v="21"/>
    <s v="Reno"/>
    <x v="0"/>
    <x v="2"/>
    <x v="5"/>
    <n v="17"/>
    <x v="23"/>
  </r>
  <r>
    <x v="642"/>
    <n v="71168"/>
    <x v="35"/>
    <x v="35"/>
    <s v="DreamSoothe Overnight Mask 50g"/>
    <x v="5"/>
    <n v="150"/>
    <n v="14.25"/>
    <n v="2137.5"/>
    <n v="6.55"/>
    <n v="982.5"/>
    <n v="7.7"/>
    <n v="1155"/>
    <n v="0.54035087719298247"/>
    <s v="C0136"/>
    <s v="SereneElixir Creations"/>
    <s v="Ashley Turner"/>
    <x v="2"/>
    <x v="13"/>
    <s v="Santa Clarita"/>
    <x v="0"/>
    <x v="2"/>
    <x v="5"/>
    <n v="17"/>
    <x v="23"/>
  </r>
  <r>
    <x v="642"/>
    <n v="71169"/>
    <x v="6"/>
    <x v="6"/>
    <s v="CrystalClear Hyaluronic Boost 15ml"/>
    <x v="1"/>
    <n v="200"/>
    <n v="14.75"/>
    <n v="2950"/>
    <n v="5.45"/>
    <n v="1090"/>
    <n v="9.3000000000000007"/>
    <n v="1860"/>
    <n v="0.63050847457627124"/>
    <s v="C0175"/>
    <s v="SolarSphere Corp."/>
    <s v="Ashley Turner"/>
    <x v="2"/>
    <x v="13"/>
    <s v="Long Beach"/>
    <x v="0"/>
    <x v="2"/>
    <x v="5"/>
    <n v="17"/>
    <x v="23"/>
  </r>
  <r>
    <x v="642"/>
    <n v="71170"/>
    <x v="8"/>
    <x v="8"/>
    <s v="CrystalClear Hyaluronic Boost 30ml"/>
    <x v="1"/>
    <n v="50"/>
    <n v="19.100000000000001"/>
    <n v="955.00000000000011"/>
    <n v="6.6"/>
    <n v="330"/>
    <n v="12.500000000000002"/>
    <n v="625.00000000000011"/>
    <n v="0.65445026178010479"/>
    <s v="C0059"/>
    <s v="Eamon Kingsley"/>
    <s v="James Edwards"/>
    <x v="3"/>
    <x v="37"/>
    <s v="Newark"/>
    <x v="1"/>
    <x v="2"/>
    <x v="5"/>
    <n v="17"/>
    <x v="23"/>
  </r>
  <r>
    <x v="642"/>
    <n v="71171"/>
    <x v="8"/>
    <x v="8"/>
    <s v="CrystalClear Hyaluronic Boost 30ml"/>
    <x v="1"/>
    <n v="250"/>
    <n v="19.100000000000001"/>
    <n v="4775"/>
    <n v="6.6"/>
    <n v="1650"/>
    <n v="12.500000000000002"/>
    <n v="3125"/>
    <n v="0.65445026178010468"/>
    <s v="C0213"/>
    <s v="Isla Winters"/>
    <s v="Jennifer Adams"/>
    <x v="1"/>
    <x v="10"/>
    <s v="Austin"/>
    <x v="2"/>
    <x v="2"/>
    <x v="5"/>
    <n v="17"/>
    <x v="23"/>
  </r>
  <r>
    <x v="642"/>
    <n v="71172"/>
    <x v="12"/>
    <x v="12"/>
    <s v="PorePurify Exfoliating Tonic 150ml"/>
    <x v="4"/>
    <n v="100"/>
    <n v="15.95"/>
    <n v="1595"/>
    <n v="5.2"/>
    <n v="520"/>
    <n v="10.75"/>
    <n v="1075"/>
    <n v="0.6739811912225705"/>
    <s v="C0109"/>
    <s v="QuantumLink Corp."/>
    <s v="Victoria Reed"/>
    <x v="2"/>
    <x v="4"/>
    <s v="Eugene"/>
    <x v="0"/>
    <x v="2"/>
    <x v="5"/>
    <n v="17"/>
    <x v="23"/>
  </r>
  <r>
    <x v="642"/>
    <n v="71173"/>
    <x v="1"/>
    <x v="1"/>
    <s v="VitaGlow Brightening Serum 30ml"/>
    <x v="1"/>
    <n v="150"/>
    <n v="22.1"/>
    <n v="3315"/>
    <n v="7.6"/>
    <n v="1140"/>
    <n v="14.500000000000002"/>
    <n v="2175"/>
    <n v="0.65610859728506787"/>
    <s v="C0050"/>
    <s v="SolarLuxe Incorporated"/>
    <s v="Joseph Simmons"/>
    <x v="4"/>
    <x v="28"/>
    <s v="Fargo"/>
    <x v="3"/>
    <x v="2"/>
    <x v="5"/>
    <n v="17"/>
    <x v="23"/>
  </r>
  <r>
    <x v="642"/>
    <n v="71174"/>
    <x v="10"/>
    <x v="10"/>
    <s v="LuminousGlow Tinted Sunscreen 50ml"/>
    <x v="3"/>
    <n v="250"/>
    <n v="16.95"/>
    <n v="4237.5"/>
    <n v="5.2"/>
    <n v="1300"/>
    <n v="11.75"/>
    <n v="2937.5"/>
    <n v="0.69321533923303835"/>
    <s v="C0010"/>
    <s v="Aurora Flair Cosmetix"/>
    <s v="Jennifer Adams"/>
    <x v="1"/>
    <x v="10"/>
    <s v="Dallas"/>
    <x v="2"/>
    <x v="2"/>
    <x v="5"/>
    <n v="17"/>
    <x v="23"/>
  </r>
  <r>
    <x v="642"/>
    <n v="71175"/>
    <x v="19"/>
    <x v="19"/>
    <s v="ClearSkies UV Defense SPF 30 30ml"/>
    <x v="3"/>
    <n v="50"/>
    <n v="11.299999999999999"/>
    <n v="565"/>
    <n v="4.7"/>
    <n v="235"/>
    <n v="6.5999999999999988"/>
    <n v="330"/>
    <n v="0.58407079646017701"/>
    <s v="C0085"/>
    <s v="VelvetDusk Beauty"/>
    <s v="Samuel Moore"/>
    <x v="0"/>
    <x v="0"/>
    <s v="Taos"/>
    <x v="0"/>
    <x v="2"/>
    <x v="5"/>
    <n v="17"/>
    <x v="23"/>
  </r>
  <r>
    <x v="642"/>
    <n v="71176"/>
    <x v="62"/>
    <x v="62"/>
    <s v="AgelessAura Anti-Aging Moisturizer 30ml"/>
    <x v="0"/>
    <n v="200"/>
    <n v="9.7999999999999989"/>
    <n v="1959.9999999999998"/>
    <n v="4.7"/>
    <n v="940"/>
    <n v="5.0999999999999988"/>
    <n v="1019.9999999999998"/>
    <n v="0.52040816326530603"/>
    <s v="C0001"/>
    <s v="Belle Glow Cosmetics"/>
    <s v="Elizabeth Young"/>
    <x v="2"/>
    <x v="13"/>
    <s v="Los Angeles"/>
    <x v="0"/>
    <x v="2"/>
    <x v="5"/>
    <n v="17"/>
    <x v="23"/>
  </r>
  <r>
    <x v="642"/>
    <n v="71177"/>
    <x v="16"/>
    <x v="16"/>
    <s v="FreshWipe Cleansing Towelettes  80s"/>
    <x v="6"/>
    <n v="100"/>
    <n v="14.55"/>
    <n v="1455"/>
    <n v="6.55"/>
    <n v="655"/>
    <n v="8"/>
    <n v="800"/>
    <n v="0.54982817869415812"/>
    <s v="C0224"/>
    <s v="Leonidas Hale"/>
    <s v="Ashley Turner"/>
    <x v="2"/>
    <x v="13"/>
    <s v="San Francisco"/>
    <x v="0"/>
    <x v="2"/>
    <x v="5"/>
    <n v="17"/>
    <x v="23"/>
  </r>
  <r>
    <x v="643"/>
    <n v="71178"/>
    <x v="37"/>
    <x v="37"/>
    <s v="SunGuard Shield SPF 50+ 100ml"/>
    <x v="3"/>
    <n v="100"/>
    <n v="24.75"/>
    <n v="2475"/>
    <n v="7.75"/>
    <n v="775"/>
    <n v="17"/>
    <n v="1700"/>
    <n v="0.68686868686868685"/>
    <s v="C0130"/>
    <s v="BlueSphere Technologies"/>
    <s v="Mia Hughes"/>
    <x v="2"/>
    <x v="13"/>
    <s v="Bakersfield"/>
    <x v="0"/>
    <x v="2"/>
    <x v="5"/>
    <n v="20"/>
    <x v="24"/>
  </r>
  <r>
    <x v="643"/>
    <n v="71179"/>
    <x v="21"/>
    <x v="21"/>
    <s v="RadiantGlow Gel Cleanser 100ml"/>
    <x v="2"/>
    <n v="250"/>
    <n v="12.25"/>
    <n v="3062.5"/>
    <n v="4.45"/>
    <n v="1112.5"/>
    <n v="7.8"/>
    <n v="1950"/>
    <n v="0.63673469387755099"/>
    <s v="C0061"/>
    <s v="Aurelia Quinn"/>
    <s v="Mia Hughes"/>
    <x v="2"/>
    <x v="13"/>
    <s v="Oakland"/>
    <x v="0"/>
    <x v="2"/>
    <x v="5"/>
    <n v="20"/>
    <x v="24"/>
  </r>
  <r>
    <x v="643"/>
    <n v="71180"/>
    <x v="10"/>
    <x v="10"/>
    <s v="LuminousGlow Tinted Sunscreen 50ml"/>
    <x v="3"/>
    <n v="350"/>
    <n v="16.95"/>
    <n v="5932.5"/>
    <n v="5.2"/>
    <n v="1820"/>
    <n v="11.75"/>
    <n v="4112.5"/>
    <n v="0.69321533923303835"/>
    <s v="C0047"/>
    <s v="SilverWave Creations"/>
    <s v="Samuel Moore"/>
    <x v="0"/>
    <x v="0"/>
    <s v="Santa Fe"/>
    <x v="0"/>
    <x v="2"/>
    <x v="5"/>
    <n v="20"/>
    <x v="24"/>
  </r>
  <r>
    <x v="643"/>
    <n v="71181"/>
    <x v="42"/>
    <x v="42"/>
    <s v="AquaFresh Hydrating Toner 200ml"/>
    <x v="4"/>
    <n v="150"/>
    <n v="19.600000000000001"/>
    <n v="2940"/>
    <n v="6.6"/>
    <n v="990"/>
    <n v="13.000000000000002"/>
    <n v="1950"/>
    <n v="0.66326530612244894"/>
    <s v="C0180"/>
    <s v="CelestialGrace Creations"/>
    <s v="Benjamin Lawson"/>
    <x v="1"/>
    <x v="8"/>
    <s v="Springfield"/>
    <x v="3"/>
    <x v="2"/>
    <x v="5"/>
    <n v="20"/>
    <x v="24"/>
  </r>
  <r>
    <x v="643"/>
    <n v="71182"/>
    <x v="42"/>
    <x v="42"/>
    <s v="AquaFresh Hydrating Toner 200ml"/>
    <x v="4"/>
    <n v="200"/>
    <n v="19.600000000000001"/>
    <n v="3920.0000000000005"/>
    <n v="6.6"/>
    <n v="1320"/>
    <n v="13.000000000000002"/>
    <n v="2600.0000000000005"/>
    <n v="0.66326530612244905"/>
    <s v="C0096"/>
    <s v="DivinePearl Skincare"/>
    <s v="Christopher Green"/>
    <x v="0"/>
    <x v="35"/>
    <s v="Provo"/>
    <x v="0"/>
    <x v="2"/>
    <x v="5"/>
    <n v="20"/>
    <x v="24"/>
  </r>
  <r>
    <x v="643"/>
    <n v="71183"/>
    <x v="41"/>
    <x v="41"/>
    <s v="VelvetSkin Renewing Scrub 50ml"/>
    <x v="7"/>
    <n v="250"/>
    <n v="15.649999999999999"/>
    <n v="3912.4999999999995"/>
    <n v="6.2"/>
    <n v="1550"/>
    <n v="9.4499999999999993"/>
    <n v="2362.4999999999995"/>
    <n v="0.60383386581469645"/>
    <s v="C0105"/>
    <s v="TimelessBloom Luxe Skincare"/>
    <s v="Jennifer Adams"/>
    <x v="1"/>
    <x v="10"/>
    <s v="Corpus Christi"/>
    <x v="2"/>
    <x v="2"/>
    <x v="5"/>
    <n v="20"/>
    <x v="24"/>
  </r>
  <r>
    <x v="643"/>
    <n v="71184"/>
    <x v="8"/>
    <x v="8"/>
    <s v="CrystalClear Hyaluronic Boost 30ml"/>
    <x v="1"/>
    <n v="100"/>
    <n v="19.100000000000001"/>
    <n v="1910.0000000000002"/>
    <n v="6.6"/>
    <n v="660"/>
    <n v="12.500000000000002"/>
    <n v="1250.0000000000002"/>
    <n v="0.65445026178010479"/>
    <s v="C0094"/>
    <s v="RosyDream Skincare"/>
    <s v="Victoria Reed"/>
    <x v="2"/>
    <x v="24"/>
    <s v="Tacoma"/>
    <x v="0"/>
    <x v="2"/>
    <x v="5"/>
    <n v="20"/>
    <x v="24"/>
  </r>
  <r>
    <x v="643"/>
    <n v="71185"/>
    <x v="52"/>
    <x v="52"/>
    <s v="CalmBliss Soothing Toner 100ml"/>
    <x v="4"/>
    <n v="100"/>
    <n v="13"/>
    <n v="1300"/>
    <n v="4.7"/>
    <n v="470"/>
    <n v="8.3000000000000007"/>
    <n v="830"/>
    <n v="0.63846153846153841"/>
    <s v="C0012"/>
    <s v="Radiant Craft Incorporated"/>
    <s v="Samuel Moore"/>
    <x v="0"/>
    <x v="1"/>
    <s v="Phoenix"/>
    <x v="0"/>
    <x v="2"/>
    <x v="5"/>
    <n v="20"/>
    <x v="24"/>
  </r>
  <r>
    <x v="643"/>
    <n v="71186"/>
    <x v="39"/>
    <x v="39"/>
    <s v="SunGuard Shield SPF 50+ 50ml"/>
    <x v="3"/>
    <n v="50"/>
    <n v="14.45"/>
    <n v="722.5"/>
    <n v="4.45"/>
    <n v="222.5"/>
    <n v="10"/>
    <n v="500"/>
    <n v="0.69204152249134943"/>
    <s v="C0212"/>
    <s v="Orion Nash"/>
    <s v="Grace Allen"/>
    <x v="2"/>
    <x v="20"/>
    <s v="Juneau"/>
    <x v="0"/>
    <x v="2"/>
    <x v="5"/>
    <n v="20"/>
    <x v="24"/>
  </r>
  <r>
    <x v="643"/>
    <n v="71187"/>
    <x v="21"/>
    <x v="21"/>
    <s v="RadiantGlow Gel Cleanser 100ml"/>
    <x v="2"/>
    <n v="200"/>
    <n v="12.25"/>
    <n v="2450"/>
    <n v="4.45"/>
    <n v="890"/>
    <n v="7.8"/>
    <n v="1560"/>
    <n v="0.63673469387755099"/>
    <s v="C0016"/>
    <s v="Griffin Maddox"/>
    <s v="Rachel Owens"/>
    <x v="4"/>
    <x v="16"/>
    <s v="Chicago"/>
    <x v="3"/>
    <x v="2"/>
    <x v="5"/>
    <n v="20"/>
    <x v="24"/>
  </r>
  <r>
    <x v="644"/>
    <n v="71188"/>
    <x v="13"/>
    <x v="13"/>
    <s v="LuminousGlow Tinted Sunscreen 100ml"/>
    <x v="3"/>
    <n v="50"/>
    <n v="26.35"/>
    <n v="1317.5"/>
    <n v="9"/>
    <n v="450"/>
    <n v="17.350000000000001"/>
    <n v="867.5"/>
    <n v="0.65844402277039848"/>
    <s v="C0072"/>
    <s v="BlossomLuxe Essentials"/>
    <s v="James Edwards"/>
    <x v="3"/>
    <x v="43"/>
    <s v="Philadelphia"/>
    <x v="1"/>
    <x v="2"/>
    <x v="5"/>
    <n v="21"/>
    <x v="24"/>
  </r>
  <r>
    <x v="644"/>
    <n v="71189"/>
    <x v="23"/>
    <x v="23"/>
    <s v="RadiantGlow Gel Cleanser 50ml"/>
    <x v="2"/>
    <n v="150"/>
    <n v="4.7"/>
    <n v="705"/>
    <n v="2.2999999999999998"/>
    <n v="345"/>
    <n v="2.4000000000000004"/>
    <n v="360"/>
    <n v="0.51063829787234039"/>
    <s v="C0198"/>
    <s v="CrystalMist Solutions"/>
    <s v="Ava Franklin"/>
    <x v="1"/>
    <x v="44"/>
    <s v="Jackson"/>
    <x v="2"/>
    <x v="2"/>
    <x v="5"/>
    <n v="21"/>
    <x v="24"/>
  </r>
  <r>
    <x v="644"/>
    <n v="71190"/>
    <x v="10"/>
    <x v="10"/>
    <s v="LuminousGlow Tinted Sunscreen 50ml"/>
    <x v="3"/>
    <n v="300"/>
    <n v="16.95"/>
    <n v="5085"/>
    <n v="5.2"/>
    <n v="1560"/>
    <n v="11.75"/>
    <n v="3525"/>
    <n v="0.69321533923303835"/>
    <s v="C0041"/>
    <s v="Cassiopeia Dawson"/>
    <s v="Benjamin Lawson"/>
    <x v="1"/>
    <x v="5"/>
    <s v="Oklahoma City"/>
    <x v="2"/>
    <x v="2"/>
    <x v="5"/>
    <n v="21"/>
    <x v="24"/>
  </r>
  <r>
    <x v="644"/>
    <n v="71191"/>
    <x v="34"/>
    <x v="34"/>
    <s v="HydraBloom Hydrating Moisturizer 30ml"/>
    <x v="0"/>
    <n v="50"/>
    <n v="8.1"/>
    <n v="405"/>
    <n v="3.3"/>
    <n v="165"/>
    <n v="4.8"/>
    <n v="240"/>
    <n v="0.59259259259259256"/>
    <s v="C0068"/>
    <s v="IvoryRadiance Cosmetix"/>
    <s v="Olivia Harrison"/>
    <x v="3"/>
    <x v="7"/>
    <s v="Annapolis"/>
    <x v="2"/>
    <x v="2"/>
    <x v="5"/>
    <n v="21"/>
    <x v="24"/>
  </r>
  <r>
    <x v="644"/>
    <n v="71192"/>
    <x v="11"/>
    <x v="11"/>
    <s v="ClearSkies UV Defense SPF 30 100ml"/>
    <x v="3"/>
    <n v="150"/>
    <n v="32.549999999999997"/>
    <n v="4882.5"/>
    <n v="11.25"/>
    <n v="1687.5"/>
    <n v="21.299999999999997"/>
    <n v="3195"/>
    <n v="0.65437788018433185"/>
    <s v="C0026"/>
    <s v="Golden Aura Creations"/>
    <s v="Samuel Moore"/>
    <x v="0"/>
    <x v="0"/>
    <s v="Albuquerque"/>
    <x v="0"/>
    <x v="2"/>
    <x v="5"/>
    <n v="21"/>
    <x v="24"/>
  </r>
  <r>
    <x v="644"/>
    <n v="71193"/>
    <x v="21"/>
    <x v="21"/>
    <s v="RadiantGlow Gel Cleanser 100ml"/>
    <x v="2"/>
    <n v="250"/>
    <n v="12.25"/>
    <n v="3062.5"/>
    <n v="4.45"/>
    <n v="1112.5"/>
    <n v="7.8"/>
    <n v="1950"/>
    <n v="0.63673469387755099"/>
    <s v="C0204"/>
    <s v="Atticus Hale"/>
    <s v="Jennifer Adams"/>
    <x v="1"/>
    <x v="10"/>
    <s v="Round Rock"/>
    <x v="2"/>
    <x v="2"/>
    <x v="5"/>
    <n v="21"/>
    <x v="24"/>
  </r>
  <r>
    <x v="644"/>
    <n v="71194"/>
    <x v="0"/>
    <x v="0"/>
    <s v="HydraBloom Hydrating Moisturizer 100ml"/>
    <x v="0"/>
    <n v="200"/>
    <n v="24.85"/>
    <n v="4970"/>
    <n v="7.75"/>
    <n v="1550"/>
    <n v="17.100000000000001"/>
    <n v="3420"/>
    <n v="0.68812877263581484"/>
    <s v="C0141"/>
    <s v="FusionQuest Incorporated"/>
    <s v="William Jenkins"/>
    <x v="3"/>
    <x v="6"/>
    <s v="St. Petersburg"/>
    <x v="2"/>
    <x v="2"/>
    <x v="5"/>
    <n v="21"/>
    <x v="24"/>
  </r>
  <r>
    <x v="644"/>
    <n v="71195"/>
    <x v="11"/>
    <x v="11"/>
    <s v="ClearSkies UV Defense SPF 30 100ml"/>
    <x v="3"/>
    <n v="250"/>
    <n v="32.549999999999997"/>
    <n v="8137.4999999999991"/>
    <n v="11.25"/>
    <n v="2812.5"/>
    <n v="21.299999999999997"/>
    <n v="5324.9999999999991"/>
    <n v="0.65437788018433174"/>
    <s v="C0118"/>
    <s v="Rowan Hale"/>
    <s v="Nicholas Coleman"/>
    <x v="4"/>
    <x v="34"/>
    <s v="Fort Wayne"/>
    <x v="3"/>
    <x v="2"/>
    <x v="5"/>
    <n v="21"/>
    <x v="24"/>
  </r>
  <r>
    <x v="644"/>
    <n v="71196"/>
    <x v="28"/>
    <x v="28"/>
    <s v="GlowRevive Detox Clay Mask 50g"/>
    <x v="5"/>
    <n v="150"/>
    <n v="11.35"/>
    <n v="1702.5"/>
    <n v="5.2"/>
    <n v="780"/>
    <n v="6.1499999999999995"/>
    <n v="922.5"/>
    <n v="0.54185022026431717"/>
    <s v="C0087"/>
    <s v="QuantumRise Corp."/>
    <s v="Daniel Nelson"/>
    <x v="0"/>
    <x v="30"/>
    <s v="Colorado Springs"/>
    <x v="0"/>
    <x v="2"/>
    <x v="5"/>
    <n v="21"/>
    <x v="24"/>
  </r>
  <r>
    <x v="644"/>
    <n v="71197"/>
    <x v="37"/>
    <x v="37"/>
    <s v="SunGuard Shield SPF 50+ 100ml"/>
    <x v="3"/>
    <n v="150"/>
    <n v="24.75"/>
    <n v="3712.5"/>
    <n v="7.75"/>
    <n v="1162.5"/>
    <n v="17"/>
    <n v="2550"/>
    <n v="0.68686868686868685"/>
    <s v="C0157"/>
    <s v="EtherealElegance Beauty"/>
    <s v="Olivia Harrison"/>
    <x v="3"/>
    <x v="7"/>
    <s v="Bowie"/>
    <x v="2"/>
    <x v="2"/>
    <x v="5"/>
    <n v="21"/>
    <x v="24"/>
  </r>
  <r>
    <x v="644"/>
    <n v="71198"/>
    <x v="63"/>
    <x v="63"/>
    <s v="LuxeSilk Oil Cleansing Essence 100 ml"/>
    <x v="2"/>
    <n v="150"/>
    <n v="15.45"/>
    <n v="2317.5"/>
    <n v="6.55"/>
    <n v="982.5"/>
    <n v="8.8999999999999986"/>
    <n v="1335"/>
    <n v="0.57605177993527512"/>
    <s v="C0029"/>
    <s v="OpulentSilk Beauty"/>
    <s v="Samantha Mitchell"/>
    <x v="4"/>
    <x v="15"/>
    <s v="Louisville"/>
    <x v="2"/>
    <x v="2"/>
    <x v="5"/>
    <n v="21"/>
    <x v="24"/>
  </r>
  <r>
    <x v="644"/>
    <n v="71199"/>
    <x v="8"/>
    <x v="8"/>
    <s v="CrystalClear Hyaluronic Boost 30ml"/>
    <x v="1"/>
    <n v="150"/>
    <n v="19.100000000000001"/>
    <n v="2865"/>
    <n v="6.6"/>
    <n v="990"/>
    <n v="12.500000000000002"/>
    <n v="1875"/>
    <n v="0.65445026178010468"/>
    <s v="C0195"/>
    <s v="AquaFlare Corp."/>
    <s v="Andrew Parker"/>
    <x v="3"/>
    <x v="45"/>
    <s v="Providence"/>
    <x v="1"/>
    <x v="2"/>
    <x v="5"/>
    <n v="21"/>
    <x v="24"/>
  </r>
  <r>
    <x v="644"/>
    <n v="71200"/>
    <x v="15"/>
    <x v="15"/>
    <s v="VitaGlow Brightening Serum 50ml"/>
    <x v="1"/>
    <n v="100"/>
    <n v="31.45"/>
    <n v="3145"/>
    <n v="12"/>
    <n v="1200"/>
    <n v="19.45"/>
    <n v="1945"/>
    <n v="0.61844197138314783"/>
    <s v="C0023"/>
    <s v="Rosy Hue Beauty"/>
    <s v="Benjamin Ingram"/>
    <x v="0"/>
    <x v="22"/>
    <s v="Boise"/>
    <x v="0"/>
    <x v="2"/>
    <x v="5"/>
    <n v="21"/>
    <x v="24"/>
  </r>
  <r>
    <x v="645"/>
    <n v="71201"/>
    <x v="39"/>
    <x v="39"/>
    <s v="SunGuard Shield SPF 50+ 50ml"/>
    <x v="3"/>
    <n v="450"/>
    <n v="14.45"/>
    <n v="6502.5"/>
    <n v="4.45"/>
    <n v="2002.5"/>
    <n v="10"/>
    <n v="4500"/>
    <n v="0.69204152249134943"/>
    <s v="C0160"/>
    <s v="LuminousHarbor Cosmetix"/>
    <s v="Victoria Reed"/>
    <x v="2"/>
    <x v="4"/>
    <s v="Medford"/>
    <x v="0"/>
    <x v="2"/>
    <x v="5"/>
    <n v="22"/>
    <x v="24"/>
  </r>
  <r>
    <x v="645"/>
    <n v="71202"/>
    <x v="52"/>
    <x v="52"/>
    <s v="CalmBliss Soothing Toner 100ml"/>
    <x v="4"/>
    <n v="250"/>
    <n v="13"/>
    <n v="3250"/>
    <n v="4.7"/>
    <n v="1175"/>
    <n v="8.3000000000000007"/>
    <n v="2075"/>
    <n v="0.63846153846153841"/>
    <s v="C0128"/>
    <s v="SolarFlare Ventures"/>
    <s v="Matthew Walker"/>
    <x v="1"/>
    <x v="23"/>
    <s v="Augusta"/>
    <x v="2"/>
    <x v="2"/>
    <x v="5"/>
    <n v="22"/>
    <x v="24"/>
  </r>
  <r>
    <x v="645"/>
    <n v="71203"/>
    <x v="51"/>
    <x v="51"/>
    <s v="SunGuard Shield SPF 50+ 30ml"/>
    <x v="3"/>
    <n v="350"/>
    <n v="9.9"/>
    <n v="3465"/>
    <n v="3.3"/>
    <n v="1155"/>
    <n v="6.6000000000000005"/>
    <n v="2310"/>
    <n v="0.66666666666666663"/>
    <s v="C0038"/>
    <s v="StarryGrace Luxe Skincare"/>
    <s v="Olivia Harrison"/>
    <x v="3"/>
    <x v="7"/>
    <s v="Baltimore"/>
    <x v="2"/>
    <x v="2"/>
    <x v="5"/>
    <n v="22"/>
    <x v="24"/>
  </r>
  <r>
    <x v="645"/>
    <n v="71204"/>
    <x v="35"/>
    <x v="35"/>
    <s v="DreamSoothe Overnight Mask 50g"/>
    <x v="5"/>
    <n v="200"/>
    <n v="14.25"/>
    <n v="2850"/>
    <n v="6.55"/>
    <n v="1310"/>
    <n v="7.7"/>
    <n v="1540"/>
    <n v="0.54035087719298247"/>
    <s v="C0200"/>
    <s v="Griffin Hayes"/>
    <s v="Emily Clarke"/>
    <x v="3"/>
    <x v="29"/>
    <s v="Raleigh"/>
    <x v="2"/>
    <x v="2"/>
    <x v="5"/>
    <n v="22"/>
    <x v="24"/>
  </r>
  <r>
    <x v="645"/>
    <n v="71205"/>
    <x v="4"/>
    <x v="4"/>
    <s v="HydraBloom Hydrating Moisturizer 50ml"/>
    <x v="0"/>
    <n v="150"/>
    <n v="14.95"/>
    <n v="2242.5"/>
    <n v="4.45"/>
    <n v="667.5"/>
    <n v="10.5"/>
    <n v="1575"/>
    <n v="0.7023411371237458"/>
    <s v="C0143"/>
    <s v="PureAura Cosmetix"/>
    <s v="Michael Evans"/>
    <x v="1"/>
    <x v="10"/>
    <s v="Plano"/>
    <x v="2"/>
    <x v="2"/>
    <x v="5"/>
    <n v="22"/>
    <x v="24"/>
  </r>
  <r>
    <x v="645"/>
    <n v="71206"/>
    <x v="1"/>
    <x v="1"/>
    <s v="VitaGlow Brightening Serum 30ml"/>
    <x v="1"/>
    <n v="250"/>
    <n v="22.1"/>
    <n v="5525"/>
    <n v="7.6"/>
    <n v="1900"/>
    <n v="14.500000000000002"/>
    <n v="3625"/>
    <n v="0.65610859728506787"/>
    <s v="C0047"/>
    <s v="SilverWave Creations"/>
    <s v="Samuel Moore"/>
    <x v="0"/>
    <x v="0"/>
    <s v="Santa Fe"/>
    <x v="0"/>
    <x v="2"/>
    <x v="5"/>
    <n v="22"/>
    <x v="24"/>
  </r>
  <r>
    <x v="645"/>
    <n v="71207"/>
    <x v="37"/>
    <x v="37"/>
    <s v="SunGuard Shield SPF 50+ 100ml"/>
    <x v="3"/>
    <n v="50"/>
    <n v="24.75"/>
    <n v="1237.5"/>
    <n v="7.75"/>
    <n v="387.5"/>
    <n v="17"/>
    <n v="850"/>
    <n v="0.68686868686868685"/>
    <s v="C0186"/>
    <s v="MoonlightWhisper Creations"/>
    <s v="Rachel Owens"/>
    <x v="4"/>
    <x v="16"/>
    <s v="Champaign"/>
    <x v="3"/>
    <x v="2"/>
    <x v="5"/>
    <n v="22"/>
    <x v="24"/>
  </r>
  <r>
    <x v="645"/>
    <n v="71208"/>
    <x v="21"/>
    <x v="21"/>
    <s v="RadiantGlow Gel Cleanser 100ml"/>
    <x v="2"/>
    <n v="200"/>
    <n v="12.25"/>
    <n v="2450"/>
    <n v="4.45"/>
    <n v="890"/>
    <n v="7.8"/>
    <n v="1560"/>
    <n v="0.63673469387755099"/>
    <s v="C0203"/>
    <s v="LuminousNectar Beauty"/>
    <s v="Andrew Parker"/>
    <x v="3"/>
    <x v="45"/>
    <s v="Warwick"/>
    <x v="1"/>
    <x v="2"/>
    <x v="5"/>
    <n v="22"/>
    <x v="24"/>
  </r>
  <r>
    <x v="645"/>
    <n v="71209"/>
    <x v="11"/>
    <x v="11"/>
    <s v="ClearSkies UV Defense SPF 30 100ml"/>
    <x v="3"/>
    <n v="100"/>
    <n v="32.549999999999997"/>
    <n v="3254.9999999999995"/>
    <n v="11.25"/>
    <n v="1125"/>
    <n v="21.299999999999997"/>
    <n v="2129.9999999999995"/>
    <n v="0.65437788018433174"/>
    <s v="C0052"/>
    <s v="OceanQuest Enterprises"/>
    <s v="Emily Clarke"/>
    <x v="3"/>
    <x v="9"/>
    <s v="Charleston"/>
    <x v="2"/>
    <x v="2"/>
    <x v="5"/>
    <n v="22"/>
    <x v="24"/>
  </r>
  <r>
    <x v="645"/>
    <n v="71210"/>
    <x v="1"/>
    <x v="1"/>
    <s v="VitaGlow Brightening Serum 30ml"/>
    <x v="1"/>
    <n v="150"/>
    <n v="22.1"/>
    <n v="3315"/>
    <n v="7.6"/>
    <n v="1140"/>
    <n v="14.500000000000002"/>
    <n v="2175"/>
    <n v="0.65610859728506787"/>
    <s v="C0015"/>
    <s v="Octavia Grey"/>
    <s v="Benjamin Lawson"/>
    <x v="1"/>
    <x v="8"/>
    <s v="St. Louis"/>
    <x v="3"/>
    <x v="2"/>
    <x v="5"/>
    <n v="22"/>
    <x v="24"/>
  </r>
  <r>
    <x v="645"/>
    <n v="71211"/>
    <x v="18"/>
    <x v="18"/>
    <s v="PurePurge Micellar Cleansing Water 100ml"/>
    <x v="6"/>
    <n v="100"/>
    <n v="3.9"/>
    <n v="390"/>
    <n v="2.2999999999999998"/>
    <n v="230"/>
    <n v="1.6"/>
    <n v="160"/>
    <n v="0.41025641025641024"/>
    <s v="C0101"/>
    <s v="TechnoCraft Corp."/>
    <s v="Samuel Moore"/>
    <x v="0"/>
    <x v="0"/>
    <s v="Roswell"/>
    <x v="0"/>
    <x v="2"/>
    <x v="5"/>
    <n v="22"/>
    <x v="24"/>
  </r>
  <r>
    <x v="645"/>
    <n v="71212"/>
    <x v="21"/>
    <x v="21"/>
    <s v="RadiantGlow Gel Cleanser 100ml"/>
    <x v="2"/>
    <n v="200"/>
    <n v="12.25"/>
    <n v="2450"/>
    <n v="4.45"/>
    <n v="890"/>
    <n v="7.8"/>
    <n v="1560"/>
    <n v="0.63673469387755099"/>
    <s v="C0190"/>
    <s v="ZenithMist Incorporated"/>
    <s v="Jessica Foster"/>
    <x v="2"/>
    <x v="20"/>
    <s v="Wasilla"/>
    <x v="0"/>
    <x v="2"/>
    <x v="5"/>
    <n v="22"/>
    <x v="24"/>
  </r>
  <r>
    <x v="646"/>
    <n v="71213"/>
    <x v="10"/>
    <x v="10"/>
    <s v="LuminousGlow Tinted Sunscreen 50ml"/>
    <x v="3"/>
    <n v="100"/>
    <n v="16.95"/>
    <n v="1695"/>
    <n v="5.2"/>
    <n v="520"/>
    <n v="11.75"/>
    <n v="1175"/>
    <n v="0.69321533923303835"/>
    <s v="C0064"/>
    <s v="DiamondElegance Beauty"/>
    <s v="Jessica Foster"/>
    <x v="2"/>
    <x v="20"/>
    <s v="Kodiak"/>
    <x v="0"/>
    <x v="2"/>
    <x v="5"/>
    <n v="23"/>
    <x v="24"/>
  </r>
  <r>
    <x v="646"/>
    <n v="71214"/>
    <x v="40"/>
    <x v="40"/>
    <s v="CalmBliss Soothing Toner 150ml"/>
    <x v="4"/>
    <n v="150"/>
    <n v="19.25"/>
    <n v="2887.5"/>
    <n v="6.55"/>
    <n v="982.5"/>
    <n v="12.7"/>
    <n v="1905"/>
    <n v="0.65974025974025974"/>
    <s v="C0009"/>
    <s v="Imelda Sinclair"/>
    <s v="William Jenkins"/>
    <x v="3"/>
    <x v="6"/>
    <s v="Miami"/>
    <x v="2"/>
    <x v="2"/>
    <x v="5"/>
    <n v="23"/>
    <x v="24"/>
  </r>
  <r>
    <x v="646"/>
    <n v="71215"/>
    <x v="16"/>
    <x v="16"/>
    <s v="FreshWipe Cleansing Towelettes  80s"/>
    <x v="6"/>
    <n v="100"/>
    <n v="14.55"/>
    <n v="1455"/>
    <n v="6.55"/>
    <n v="655"/>
    <n v="8"/>
    <n v="800"/>
    <n v="0.54982817869415812"/>
    <s v="C0167"/>
    <s v="Atticus Mercer"/>
    <s v="Ashley Turner"/>
    <x v="2"/>
    <x v="13"/>
    <s v="Anaheim"/>
    <x v="0"/>
    <x v="2"/>
    <x v="5"/>
    <n v="23"/>
    <x v="24"/>
  </r>
  <r>
    <x v="646"/>
    <n v="71216"/>
    <x v="0"/>
    <x v="0"/>
    <s v="HydraBloom Hydrating Moisturizer 100ml"/>
    <x v="0"/>
    <n v="150"/>
    <n v="24.85"/>
    <n v="3727.5"/>
    <n v="7.75"/>
    <n v="1162.5"/>
    <n v="17.100000000000001"/>
    <n v="2565"/>
    <n v="0.68812877263581484"/>
    <s v="C0134"/>
    <s v="EtherealHarbor Skincare"/>
    <s v="Victoria Reed"/>
    <x v="2"/>
    <x v="24"/>
    <s v="Spokane"/>
    <x v="0"/>
    <x v="2"/>
    <x v="5"/>
    <n v="23"/>
    <x v="24"/>
  </r>
  <r>
    <x v="646"/>
    <n v="71217"/>
    <x v="2"/>
    <x v="2"/>
    <s v="TimelessElixir Anti-Wrinkle Serum 30m"/>
    <x v="1"/>
    <n v="200"/>
    <n v="25.3"/>
    <n v="5060"/>
    <n v="9.4"/>
    <n v="1880"/>
    <n v="15.9"/>
    <n v="3180"/>
    <n v="0.62845849802371545"/>
    <s v="C0113"/>
    <s v="Evander Quinn"/>
    <s v="Andrew Parker"/>
    <x v="3"/>
    <x v="47"/>
    <s v="New Haven"/>
    <x v="1"/>
    <x v="2"/>
    <x v="5"/>
    <n v="23"/>
    <x v="24"/>
  </r>
  <r>
    <x v="646"/>
    <n v="71218"/>
    <x v="10"/>
    <x v="10"/>
    <s v="LuminousGlow Tinted Sunscreen 50ml"/>
    <x v="3"/>
    <n v="150"/>
    <n v="16.95"/>
    <n v="2542.5"/>
    <n v="5.2"/>
    <n v="780"/>
    <n v="11.75"/>
    <n v="1762.5"/>
    <n v="0.69321533923303835"/>
    <s v="C0062"/>
    <s v="Nikolai Hayes"/>
    <s v="Benjamin Ingram"/>
    <x v="0"/>
    <x v="38"/>
    <s v="Billings"/>
    <x v="0"/>
    <x v="2"/>
    <x v="5"/>
    <n v="23"/>
    <x v="24"/>
  </r>
  <r>
    <x v="646"/>
    <n v="71219"/>
    <x v="23"/>
    <x v="23"/>
    <s v="RadiantGlow Gel Cleanser 50ml"/>
    <x v="2"/>
    <n v="200"/>
    <n v="4.7"/>
    <n v="940"/>
    <n v="2.2999999999999998"/>
    <n v="460"/>
    <n v="2.4000000000000004"/>
    <n v="480"/>
    <n v="0.51063829787234039"/>
    <s v="C0176"/>
    <s v="AzureDynamo Ventures"/>
    <s v="Ashley Turner"/>
    <x v="2"/>
    <x v="13"/>
    <s v="Santa Clarita"/>
    <x v="0"/>
    <x v="2"/>
    <x v="5"/>
    <n v="23"/>
    <x v="24"/>
  </r>
  <r>
    <x v="646"/>
    <n v="71220"/>
    <x v="33"/>
    <x v="33"/>
    <s v="GlowRevive Detox Clay Mask 100g"/>
    <x v="5"/>
    <n v="250"/>
    <n v="18.95"/>
    <n v="4737.5"/>
    <n v="8.1999999999999993"/>
    <n v="2050"/>
    <n v="10.75"/>
    <n v="2687.5"/>
    <n v="0.56728232189973615"/>
    <s v="C0084"/>
    <s v="RadiantPetals Skincare"/>
    <s v="Joseph Simmons"/>
    <x v="4"/>
    <x v="28"/>
    <s v="Bismarck"/>
    <x v="3"/>
    <x v="2"/>
    <x v="5"/>
    <n v="23"/>
    <x v="24"/>
  </r>
  <r>
    <x v="646"/>
    <n v="71221"/>
    <x v="2"/>
    <x v="2"/>
    <s v="TimelessElixir Anti-Wrinkle Serum 30m"/>
    <x v="1"/>
    <n v="250"/>
    <n v="25.3"/>
    <n v="6325"/>
    <n v="9.4"/>
    <n v="2350"/>
    <n v="15.9"/>
    <n v="3975"/>
    <n v="0.62845849802371545"/>
    <s v="C0137"/>
    <s v="Octavia Sterling"/>
    <s v="Benjamin Lawson"/>
    <x v="1"/>
    <x v="5"/>
    <s v="Tulsa"/>
    <x v="2"/>
    <x v="2"/>
    <x v="5"/>
    <n v="23"/>
    <x v="24"/>
  </r>
  <r>
    <x v="646"/>
    <n v="71222"/>
    <x v="1"/>
    <x v="1"/>
    <s v="VitaGlow Brightening Serum 30ml"/>
    <x v="1"/>
    <n v="250"/>
    <n v="22.1"/>
    <n v="5525"/>
    <n v="7.6"/>
    <n v="1900"/>
    <n v="14.500000000000002"/>
    <n v="3625"/>
    <n v="0.65610859728506787"/>
    <s v="C0029"/>
    <s v="OpulentSilk Beauty"/>
    <s v="Samantha Mitchell"/>
    <x v="4"/>
    <x v="15"/>
    <s v="Louisville"/>
    <x v="2"/>
    <x v="2"/>
    <x v="5"/>
    <n v="23"/>
    <x v="24"/>
  </r>
  <r>
    <x v="646"/>
    <n v="71223"/>
    <x v="57"/>
    <x v="57"/>
    <s v="CalmBliss Soothing Toner 200ml"/>
    <x v="4"/>
    <n v="200"/>
    <n v="25"/>
    <n v="5000"/>
    <n v="9.4"/>
    <n v="1880"/>
    <n v="15.6"/>
    <n v="3120"/>
    <n v="0.624"/>
    <s v="C0001"/>
    <s v="Belle Glow Cosmetics"/>
    <s v="Elizabeth Young"/>
    <x v="2"/>
    <x v="13"/>
    <s v="Los Angeles"/>
    <x v="0"/>
    <x v="2"/>
    <x v="5"/>
    <n v="23"/>
    <x v="24"/>
  </r>
  <r>
    <x v="646"/>
    <n v="71224"/>
    <x v="4"/>
    <x v="4"/>
    <s v="HydraBloom Hydrating Moisturizer 50ml"/>
    <x v="0"/>
    <n v="150"/>
    <n v="14.95"/>
    <n v="2242.5"/>
    <n v="4.45"/>
    <n v="667.5"/>
    <n v="10.5"/>
    <n v="1575"/>
    <n v="0.7023411371237458"/>
    <s v="C0221"/>
    <s v="Evangeline Reyes"/>
    <s v="Grace Allen"/>
    <x v="2"/>
    <x v="20"/>
    <s v="Juneau"/>
    <x v="0"/>
    <x v="2"/>
    <x v="5"/>
    <n v="23"/>
    <x v="24"/>
  </r>
  <r>
    <x v="646"/>
    <n v="71225"/>
    <x v="16"/>
    <x v="16"/>
    <s v="FreshWipe Cleansing Towelettes  80s"/>
    <x v="6"/>
    <n v="150"/>
    <n v="14.55"/>
    <n v="2182.5"/>
    <n v="6.55"/>
    <n v="982.5"/>
    <n v="8"/>
    <n v="1200"/>
    <n v="0.54982817869415812"/>
    <s v="C0155"/>
    <s v="RosyPearl Creations"/>
    <s v="Benjamin Ingram"/>
    <x v="0"/>
    <x v="22"/>
    <s v="Twin Falls"/>
    <x v="0"/>
    <x v="2"/>
    <x v="5"/>
    <n v="23"/>
    <x v="24"/>
  </r>
  <r>
    <x v="647"/>
    <n v="71226"/>
    <x v="40"/>
    <x v="40"/>
    <s v="CalmBliss Soothing Toner 150ml"/>
    <x v="4"/>
    <n v="100"/>
    <n v="19.25"/>
    <n v="1925"/>
    <n v="6.55"/>
    <n v="655"/>
    <n v="12.7"/>
    <n v="1270"/>
    <n v="0.65974025974025974"/>
    <s v="C0099"/>
    <s v="SolarCrest Corp."/>
    <s v="James Edwards"/>
    <x v="3"/>
    <x v="43"/>
    <s v="Harrisburg"/>
    <x v="1"/>
    <x v="2"/>
    <x v="5"/>
    <n v="24"/>
    <x v="24"/>
  </r>
  <r>
    <x v="647"/>
    <n v="71227"/>
    <x v="4"/>
    <x v="4"/>
    <s v="HydraBloom Hydrating Moisturizer 50ml"/>
    <x v="0"/>
    <n v="200"/>
    <n v="14.95"/>
    <n v="2990"/>
    <n v="4.45"/>
    <n v="890"/>
    <n v="10.5"/>
    <n v="2100"/>
    <n v="0.7023411371237458"/>
    <s v="C0207"/>
    <s v="Aurora West"/>
    <s v="Nicholas Coleman"/>
    <x v="4"/>
    <x v="27"/>
    <s v="Detroit"/>
    <x v="3"/>
    <x v="2"/>
    <x v="5"/>
    <n v="24"/>
    <x v="24"/>
  </r>
  <r>
    <x v="647"/>
    <n v="71228"/>
    <x v="20"/>
    <x v="20"/>
    <s v="VelvetSkin Renewing Scrub 100ml"/>
    <x v="7"/>
    <n v="100"/>
    <n v="20.849999999999998"/>
    <n v="2085"/>
    <n v="8.1999999999999993"/>
    <n v="820"/>
    <n v="12.649999999999999"/>
    <n v="1265"/>
    <n v="0.60671462829736211"/>
    <s v="C0013"/>
    <s v="Seraphina Sinclair"/>
    <s v="Jessica Foster"/>
    <x v="2"/>
    <x v="20"/>
    <s v="Wasilla"/>
    <x v="0"/>
    <x v="2"/>
    <x v="5"/>
    <n v="24"/>
    <x v="24"/>
  </r>
  <r>
    <x v="647"/>
    <n v="71229"/>
    <x v="0"/>
    <x v="0"/>
    <s v="HydraBloom Hydrating Moisturizer 100ml"/>
    <x v="0"/>
    <n v="250"/>
    <n v="24.85"/>
    <n v="6212.5"/>
    <n v="7.75"/>
    <n v="1937.5"/>
    <n v="17.100000000000001"/>
    <n v="4275"/>
    <n v="0.68812877263581484"/>
    <s v="C0129"/>
    <s v="CrystalCraft Corp."/>
    <s v="James Edwards"/>
    <x v="3"/>
    <x v="43"/>
    <s v="Pittsburgh"/>
    <x v="1"/>
    <x v="2"/>
    <x v="5"/>
    <n v="24"/>
    <x v="24"/>
  </r>
  <r>
    <x v="647"/>
    <n v="71230"/>
    <x v="21"/>
    <x v="21"/>
    <s v="RadiantGlow Gel Cleanser 100ml"/>
    <x v="2"/>
    <n v="250"/>
    <n v="12.25"/>
    <n v="3062.5"/>
    <n v="4.45"/>
    <n v="1112.5"/>
    <n v="7.8"/>
    <n v="1950"/>
    <n v="0.63673469387755099"/>
    <s v="C0046"/>
    <s v="CrimsonPeak Ventures"/>
    <s v="Michael Evans"/>
    <x v="1"/>
    <x v="10"/>
    <s v="Fort Worth"/>
    <x v="2"/>
    <x v="2"/>
    <x v="5"/>
    <n v="24"/>
    <x v="24"/>
  </r>
  <r>
    <x v="647"/>
    <n v="71231"/>
    <x v="6"/>
    <x v="6"/>
    <s v="CrystalClear Hyaluronic Boost 15ml"/>
    <x v="1"/>
    <n v="250"/>
    <n v="14.75"/>
    <n v="3687.5"/>
    <n v="5.45"/>
    <n v="1362.5"/>
    <n v="9.3000000000000007"/>
    <n v="2325"/>
    <n v="0.63050847457627124"/>
    <s v="C0215"/>
    <s v="QuantumHarbor Corp."/>
    <s v="William Jenkins"/>
    <x v="3"/>
    <x v="6"/>
    <s v="Miami"/>
    <x v="2"/>
    <x v="2"/>
    <x v="5"/>
    <n v="24"/>
    <x v="24"/>
  </r>
  <r>
    <x v="647"/>
    <n v="71232"/>
    <x v="45"/>
    <x v="45"/>
    <s v="CrystalClear Hyaluronic Boost 50ml"/>
    <x v="1"/>
    <n v="300"/>
    <n v="29.65"/>
    <n v="8895"/>
    <n v="10.75"/>
    <n v="3225"/>
    <n v="18.899999999999999"/>
    <n v="5670"/>
    <n v="0.63743676222596968"/>
    <s v="C0034"/>
    <s v="Cassian Winters"/>
    <s v="David Carter"/>
    <x v="1"/>
    <x v="2"/>
    <s v="Albany"/>
    <x v="1"/>
    <x v="2"/>
    <x v="5"/>
    <n v="24"/>
    <x v="24"/>
  </r>
  <r>
    <x v="647"/>
    <n v="71233"/>
    <x v="13"/>
    <x v="13"/>
    <s v="LuminousGlow Tinted Sunscreen 100ml"/>
    <x v="3"/>
    <n v="50"/>
    <n v="26.35"/>
    <n v="1317.5"/>
    <n v="9"/>
    <n v="450"/>
    <n v="17.350000000000001"/>
    <n v="867.5"/>
    <n v="0.65844402277039848"/>
    <s v="C0103"/>
    <s v="ThunderSphere Corp."/>
    <s v="Ashley Turner"/>
    <x v="2"/>
    <x v="13"/>
    <s v="Riverside"/>
    <x v="0"/>
    <x v="2"/>
    <x v="5"/>
    <n v="24"/>
    <x v="24"/>
  </r>
  <r>
    <x v="647"/>
    <n v="71234"/>
    <x v="4"/>
    <x v="4"/>
    <s v="HydraBloom Hydrating Moisturizer 50ml"/>
    <x v="0"/>
    <n v="150"/>
    <n v="14.95"/>
    <n v="2242.5"/>
    <n v="4.45"/>
    <n v="667.5"/>
    <n v="10.5"/>
    <n v="1575"/>
    <n v="0.7023411371237458"/>
    <s v="C0209"/>
    <s v="DiamondGlow Cosmetix"/>
    <s v="Nicholas Coleman"/>
    <x v="4"/>
    <x v="34"/>
    <s v="Indianapolis"/>
    <x v="3"/>
    <x v="2"/>
    <x v="5"/>
    <n v="24"/>
    <x v="24"/>
  </r>
  <r>
    <x v="647"/>
    <n v="71235"/>
    <x v="14"/>
    <x v="14"/>
    <s v="DewDrop Hydration Sheet Mask"/>
    <x v="5"/>
    <n v="300"/>
    <n v="17.350000000000001"/>
    <n v="5205"/>
    <n v="7.45"/>
    <n v="2235"/>
    <n v="9.9000000000000021"/>
    <n v="2970"/>
    <n v="0.57060518731988474"/>
    <s v="C0059"/>
    <s v="Eamon Kingsley"/>
    <s v="James Edwards"/>
    <x v="3"/>
    <x v="37"/>
    <s v="Newark"/>
    <x v="1"/>
    <x v="2"/>
    <x v="5"/>
    <n v="24"/>
    <x v="24"/>
  </r>
  <r>
    <x v="647"/>
    <n v="71236"/>
    <x v="49"/>
    <x v="49"/>
    <s v="TimelessElixir Anti-Wrinkle Serum 50ml"/>
    <x v="1"/>
    <n v="100"/>
    <n v="37.549999999999997"/>
    <n v="3754.9999999999995"/>
    <n v="14.25"/>
    <n v="1425"/>
    <n v="23.299999999999997"/>
    <n v="2329.9999999999995"/>
    <n v="0.62050599201065237"/>
    <s v="C0178"/>
    <s v="InfinitiNova Creations"/>
    <s v="James Edwards"/>
    <x v="3"/>
    <x v="37"/>
    <s v="Jersey City"/>
    <x v="1"/>
    <x v="2"/>
    <x v="5"/>
    <n v="24"/>
    <x v="24"/>
  </r>
  <r>
    <x v="648"/>
    <n v="71237"/>
    <x v="0"/>
    <x v="0"/>
    <s v="HydraBloom Hydrating Moisturizer 100ml"/>
    <x v="0"/>
    <n v="150"/>
    <n v="24.85"/>
    <n v="3727.5"/>
    <n v="7.75"/>
    <n v="1162.5"/>
    <n v="17.100000000000001"/>
    <n v="2565"/>
    <n v="0.68812877263581484"/>
    <s v="C0022"/>
    <s v="Pinnacle Sphere Corp."/>
    <s v="Victoria Reed"/>
    <x v="2"/>
    <x v="4"/>
    <s v="Portland"/>
    <x v="0"/>
    <x v="2"/>
    <x v="5"/>
    <n v="27"/>
    <x v="25"/>
  </r>
  <r>
    <x v="648"/>
    <n v="71238"/>
    <x v="22"/>
    <x v="22"/>
    <s v="PurePurge Micellar Cleansing Water 150ml"/>
    <x v="6"/>
    <n v="50"/>
    <n v="10.050000000000001"/>
    <n v="502.50000000000006"/>
    <n v="4.45"/>
    <n v="222.5"/>
    <n v="5.6000000000000005"/>
    <n v="280.00000000000006"/>
    <n v="0.55721393034825872"/>
    <s v="C0068"/>
    <s v="IvoryRadiance Cosmetix"/>
    <s v="Olivia Harrison"/>
    <x v="3"/>
    <x v="7"/>
    <s v="Annapolis"/>
    <x v="2"/>
    <x v="2"/>
    <x v="5"/>
    <n v="27"/>
    <x v="25"/>
  </r>
  <r>
    <x v="648"/>
    <n v="71239"/>
    <x v="11"/>
    <x v="11"/>
    <s v="ClearSkies UV Defense SPF 30 100ml"/>
    <x v="3"/>
    <n v="500"/>
    <n v="32.549999999999997"/>
    <n v="16274.999999999998"/>
    <n v="11.25"/>
    <n v="5625"/>
    <n v="21.299999999999997"/>
    <n v="10649.999999999998"/>
    <n v="0.65437788018433174"/>
    <s v="C0032"/>
    <s v="AquaFusion Incorporated"/>
    <s v="Ashley Turner"/>
    <x v="2"/>
    <x v="13"/>
    <s v="San Jose"/>
    <x v="0"/>
    <x v="2"/>
    <x v="5"/>
    <n v="27"/>
    <x v="25"/>
  </r>
  <r>
    <x v="648"/>
    <n v="71240"/>
    <x v="21"/>
    <x v="21"/>
    <s v="RadiantGlow Gel Cleanser 100ml"/>
    <x v="2"/>
    <n v="200"/>
    <n v="12.25"/>
    <n v="2450"/>
    <n v="4.45"/>
    <n v="890"/>
    <n v="7.8"/>
    <n v="1560"/>
    <n v="0.63673469387755099"/>
    <s v="C0085"/>
    <s v="VelvetDusk Beauty"/>
    <s v="Samuel Moore"/>
    <x v="0"/>
    <x v="0"/>
    <s v="Taos"/>
    <x v="0"/>
    <x v="2"/>
    <x v="5"/>
    <n v="27"/>
    <x v="25"/>
  </r>
  <r>
    <x v="648"/>
    <n v="71241"/>
    <x v="0"/>
    <x v="0"/>
    <s v="HydraBloom Hydrating Moisturizer 100ml"/>
    <x v="0"/>
    <n v="150"/>
    <n v="24.85"/>
    <n v="3727.5"/>
    <n v="7.75"/>
    <n v="1162.5"/>
    <n v="17.100000000000001"/>
    <n v="2565"/>
    <n v="0.68812877263581484"/>
    <s v="C0209"/>
    <s v="DiamondGlow Cosmetix"/>
    <s v="Nicholas Coleman"/>
    <x v="4"/>
    <x v="34"/>
    <s v="Indianapolis"/>
    <x v="3"/>
    <x v="2"/>
    <x v="5"/>
    <n v="27"/>
    <x v="25"/>
  </r>
  <r>
    <x v="648"/>
    <n v="71242"/>
    <x v="33"/>
    <x v="33"/>
    <s v="GlowRevive Detox Clay Mask 100g"/>
    <x v="5"/>
    <n v="200"/>
    <n v="18.95"/>
    <n v="3790"/>
    <n v="8.1999999999999993"/>
    <n v="1640"/>
    <n v="10.75"/>
    <n v="2150"/>
    <n v="0.56728232189973615"/>
    <s v="C0124"/>
    <s v="CrystalSkin Elegance"/>
    <s v="Benjamin Ingram"/>
    <x v="0"/>
    <x v="22"/>
    <s v="Coeur d'Alene"/>
    <x v="0"/>
    <x v="2"/>
    <x v="5"/>
    <n v="27"/>
    <x v="25"/>
  </r>
  <r>
    <x v="648"/>
    <n v="71243"/>
    <x v="11"/>
    <x v="11"/>
    <s v="ClearSkies UV Defense SPF 30 100ml"/>
    <x v="3"/>
    <n v="150"/>
    <n v="32.549999999999997"/>
    <n v="4882.5"/>
    <n v="11.25"/>
    <n v="1687.5"/>
    <n v="21.299999999999997"/>
    <n v="3195"/>
    <n v="0.65437788018433185"/>
    <s v="C0044"/>
    <s v="OpulentElixir Beauty"/>
    <s v="David Carter"/>
    <x v="1"/>
    <x v="2"/>
    <s v="Syracuse"/>
    <x v="1"/>
    <x v="2"/>
    <x v="5"/>
    <n v="27"/>
    <x v="25"/>
  </r>
  <r>
    <x v="648"/>
    <n v="71244"/>
    <x v="4"/>
    <x v="4"/>
    <s v="HydraBloom Hydrating Moisturizer 50ml"/>
    <x v="0"/>
    <n v="50"/>
    <n v="14.95"/>
    <n v="747.5"/>
    <n v="4.45"/>
    <n v="222.5"/>
    <n v="10.5"/>
    <n v="525"/>
    <n v="0.7023411371237458"/>
    <s v="C0182"/>
    <s v="IvoryLuxe Skincare"/>
    <s v="Emily Clarke"/>
    <x v="3"/>
    <x v="29"/>
    <s v="Raleigh"/>
    <x v="2"/>
    <x v="2"/>
    <x v="5"/>
    <n v="27"/>
    <x v="25"/>
  </r>
  <r>
    <x v="648"/>
    <n v="71245"/>
    <x v="10"/>
    <x v="10"/>
    <s v="LuminousGlow Tinted Sunscreen 50ml"/>
    <x v="3"/>
    <n v="350"/>
    <n v="16.95"/>
    <n v="5932.5"/>
    <n v="5.2"/>
    <n v="1820"/>
    <n v="11.75"/>
    <n v="4112.5"/>
    <n v="0.69321533923303835"/>
    <s v="C0008"/>
    <s v="Serenity Sinclair"/>
    <s v="Ashley Turner"/>
    <x v="2"/>
    <x v="13"/>
    <s v="San Francisco"/>
    <x v="0"/>
    <x v="2"/>
    <x v="5"/>
    <n v="27"/>
    <x v="25"/>
  </r>
  <r>
    <x v="648"/>
    <n v="71246"/>
    <x v="21"/>
    <x v="21"/>
    <s v="RadiantGlow Gel Cleanser 100ml"/>
    <x v="2"/>
    <n v="100"/>
    <n v="12.25"/>
    <n v="1225"/>
    <n v="4.45"/>
    <n v="445"/>
    <n v="7.8"/>
    <n v="780"/>
    <n v="0.63673469387755099"/>
    <s v="C0110"/>
    <s v="Cordelia Cassidy"/>
    <s v="Jessica Foster"/>
    <x v="2"/>
    <x v="20"/>
    <s v="Nome"/>
    <x v="0"/>
    <x v="2"/>
    <x v="5"/>
    <n v="27"/>
    <x v="25"/>
  </r>
  <r>
    <x v="648"/>
    <n v="71247"/>
    <x v="46"/>
    <x v="46"/>
    <s v="PorePurify Exfoliating Tonic 100ml"/>
    <x v="4"/>
    <n v="150"/>
    <n v="9.3000000000000007"/>
    <n v="1395"/>
    <n v="3.8"/>
    <n v="570"/>
    <n v="5.5000000000000009"/>
    <n v="825"/>
    <n v="0.59139784946236562"/>
    <s v="C0064"/>
    <s v="DiamondElegance Beauty"/>
    <s v="Jessica Foster"/>
    <x v="2"/>
    <x v="20"/>
    <s v="Kodiak"/>
    <x v="0"/>
    <x v="2"/>
    <x v="5"/>
    <n v="27"/>
    <x v="25"/>
  </r>
  <r>
    <x v="648"/>
    <n v="71248"/>
    <x v="0"/>
    <x v="0"/>
    <s v="HydraBloom Hydrating Moisturizer 100ml"/>
    <x v="0"/>
    <n v="100"/>
    <n v="24.85"/>
    <n v="2485"/>
    <n v="7.75"/>
    <n v="775"/>
    <n v="17.100000000000001"/>
    <n v="1710"/>
    <n v="0.68812877263581484"/>
    <s v="C0077"/>
    <s v="EmeraldSphere Solutions"/>
    <s v="Grace Allen"/>
    <x v="2"/>
    <x v="20"/>
    <s v="Fairbanks"/>
    <x v="0"/>
    <x v="2"/>
    <x v="5"/>
    <n v="27"/>
    <x v="25"/>
  </r>
  <r>
    <x v="649"/>
    <n v="71249"/>
    <x v="13"/>
    <x v="13"/>
    <s v="LuminousGlow Tinted Sunscreen 100ml"/>
    <x v="3"/>
    <n v="150"/>
    <n v="26.35"/>
    <n v="3952.5"/>
    <n v="9"/>
    <n v="1350"/>
    <n v="17.350000000000001"/>
    <n v="2602.5"/>
    <n v="0.65844402277039848"/>
    <s v="C0039"/>
    <s v="EtherealSilk Creations"/>
    <s v="Grace Allen"/>
    <x v="2"/>
    <x v="20"/>
    <s v="Juneau"/>
    <x v="0"/>
    <x v="2"/>
    <x v="5"/>
    <n v="28"/>
    <x v="25"/>
  </r>
  <r>
    <x v="649"/>
    <n v="71250"/>
    <x v="21"/>
    <x v="21"/>
    <s v="RadiantGlow Gel Cleanser 100ml"/>
    <x v="2"/>
    <n v="100"/>
    <n v="12.25"/>
    <n v="1225"/>
    <n v="4.45"/>
    <n v="445"/>
    <n v="7.8"/>
    <n v="780"/>
    <n v="0.63673469387755099"/>
    <s v="C0152"/>
    <s v="Tamsin Harper"/>
    <s v="William Jenkins"/>
    <x v="3"/>
    <x v="6"/>
    <s v="Tallahassee"/>
    <x v="2"/>
    <x v="2"/>
    <x v="5"/>
    <n v="28"/>
    <x v="25"/>
  </r>
  <r>
    <x v="649"/>
    <n v="71251"/>
    <x v="0"/>
    <x v="0"/>
    <s v="HydraBloom Hydrating Moisturizer 100ml"/>
    <x v="0"/>
    <n v="250"/>
    <n v="24.85"/>
    <n v="6212.5"/>
    <n v="7.75"/>
    <n v="1937.5"/>
    <n v="17.100000000000001"/>
    <n v="4275"/>
    <n v="0.68812877263581484"/>
    <s v="C0016"/>
    <s v="Griffin Maddox"/>
    <s v="Rachel Owens"/>
    <x v="4"/>
    <x v="16"/>
    <s v="Chicago"/>
    <x v="3"/>
    <x v="2"/>
    <x v="5"/>
    <n v="28"/>
    <x v="25"/>
  </r>
  <r>
    <x v="649"/>
    <n v="71252"/>
    <x v="10"/>
    <x v="10"/>
    <s v="LuminousGlow Tinted Sunscreen 50ml"/>
    <x v="3"/>
    <n v="50"/>
    <n v="16.95"/>
    <n v="847.5"/>
    <n v="5.2"/>
    <n v="260"/>
    <n v="11.75"/>
    <n v="587.5"/>
    <n v="0.69321533923303835"/>
    <s v="C0188"/>
    <s v="BlueCrest Technologies"/>
    <s v="William Jenkins"/>
    <x v="3"/>
    <x v="6"/>
    <s v="Tallahassee"/>
    <x v="2"/>
    <x v="2"/>
    <x v="5"/>
    <n v="28"/>
    <x v="25"/>
  </r>
  <r>
    <x v="649"/>
    <n v="71253"/>
    <x v="53"/>
    <x v="53"/>
    <s v="DreamSoothe Overnight Mask 100g"/>
    <x v="5"/>
    <n v="250"/>
    <n v="21.75"/>
    <n v="5437.5"/>
    <n v="9.5500000000000007"/>
    <n v="2387.5"/>
    <n v="12.2"/>
    <n v="3050"/>
    <n v="0.56091954022988511"/>
    <s v="C0123"/>
    <s v="TerraMist Incorporated"/>
    <s v="Jennifer Adams"/>
    <x v="1"/>
    <x v="10"/>
    <s v="Midland"/>
    <x v="2"/>
    <x v="2"/>
    <x v="5"/>
    <n v="28"/>
    <x v="25"/>
  </r>
  <r>
    <x v="649"/>
    <n v="71254"/>
    <x v="14"/>
    <x v="14"/>
    <s v="DewDrop Hydration Sheet Mask"/>
    <x v="5"/>
    <n v="300"/>
    <n v="17.350000000000001"/>
    <n v="5205"/>
    <n v="7.45"/>
    <n v="2235"/>
    <n v="9.9000000000000021"/>
    <n v="2970"/>
    <n v="0.57060518731988474"/>
    <s v="C0003"/>
    <s v="Rosy Flair Beauty"/>
    <s v="Elizabeth Young"/>
    <x v="2"/>
    <x v="13"/>
    <s v="Los Angeles"/>
    <x v="0"/>
    <x v="2"/>
    <x v="5"/>
    <n v="28"/>
    <x v="25"/>
  </r>
  <r>
    <x v="649"/>
    <n v="71255"/>
    <x v="1"/>
    <x v="1"/>
    <s v="VitaGlow Brightening Serum 30ml"/>
    <x v="1"/>
    <n v="150"/>
    <n v="22.1"/>
    <n v="3315"/>
    <n v="7.6"/>
    <n v="1140"/>
    <n v="14.500000000000002"/>
    <n v="2175"/>
    <n v="0.65610859728506787"/>
    <s v="C0096"/>
    <s v="DivinePearl Skincare"/>
    <s v="Christopher Green"/>
    <x v="0"/>
    <x v="35"/>
    <s v="Provo"/>
    <x v="0"/>
    <x v="2"/>
    <x v="5"/>
    <n v="28"/>
    <x v="25"/>
  </r>
  <r>
    <x v="649"/>
    <n v="71256"/>
    <x v="10"/>
    <x v="10"/>
    <s v="LuminousGlow Tinted Sunscreen 50ml"/>
    <x v="3"/>
    <n v="50"/>
    <n v="16.95"/>
    <n v="847.5"/>
    <n v="5.2"/>
    <n v="260"/>
    <n v="11.75"/>
    <n v="587.5"/>
    <n v="0.69321533923303835"/>
    <s v="C0075"/>
    <s v="Ignatius Flynn"/>
    <s v="Samuel Moore"/>
    <x v="0"/>
    <x v="1"/>
    <s v="Flagstaff"/>
    <x v="0"/>
    <x v="2"/>
    <x v="5"/>
    <n v="28"/>
    <x v="25"/>
  </r>
  <r>
    <x v="649"/>
    <n v="71257"/>
    <x v="14"/>
    <x v="14"/>
    <s v="DewDrop Hydration Sheet Mask"/>
    <x v="5"/>
    <n v="300"/>
    <n v="17.350000000000001"/>
    <n v="5205"/>
    <n v="7.45"/>
    <n v="2235"/>
    <n v="9.9000000000000021"/>
    <n v="2970"/>
    <n v="0.57060518731988474"/>
    <s v="C0111"/>
    <s v="CelestialHarmony Essentials"/>
    <s v="Matthew Walker"/>
    <x v="1"/>
    <x v="40"/>
    <s v="Memphis"/>
    <x v="2"/>
    <x v="2"/>
    <x v="5"/>
    <n v="28"/>
    <x v="25"/>
  </r>
  <r>
    <x v="649"/>
    <n v="71258"/>
    <x v="21"/>
    <x v="21"/>
    <s v="RadiantGlow Gel Cleanser 100ml"/>
    <x v="2"/>
    <n v="100"/>
    <n v="12.25"/>
    <n v="1225"/>
    <n v="4.45"/>
    <n v="445"/>
    <n v="7.8"/>
    <n v="780"/>
    <n v="0.63673469387755099"/>
    <s v="C0204"/>
    <s v="Atticus Hale"/>
    <s v="Jennifer Adams"/>
    <x v="1"/>
    <x v="10"/>
    <s v="Round Rock"/>
    <x v="2"/>
    <x v="2"/>
    <x v="5"/>
    <n v="28"/>
    <x v="25"/>
  </r>
  <r>
    <x v="650"/>
    <n v="71259"/>
    <x v="4"/>
    <x v="4"/>
    <s v="HydraBloom Hydrating Moisturizer 50ml"/>
    <x v="0"/>
    <n v="100"/>
    <n v="14.95"/>
    <n v="1495"/>
    <n v="4.45"/>
    <n v="445"/>
    <n v="10.5"/>
    <n v="1050"/>
    <n v="0.7023411371237458"/>
    <s v="C0047"/>
    <s v="SilverWave Creations"/>
    <s v="Samuel Moore"/>
    <x v="0"/>
    <x v="0"/>
    <s v="Santa Fe"/>
    <x v="0"/>
    <x v="2"/>
    <x v="5"/>
    <n v="29"/>
    <x v="25"/>
  </r>
  <r>
    <x v="650"/>
    <n v="71260"/>
    <x v="8"/>
    <x v="8"/>
    <s v="CrystalClear Hyaluronic Boost 30ml"/>
    <x v="1"/>
    <n v="100"/>
    <n v="19.100000000000001"/>
    <n v="1910.0000000000002"/>
    <n v="6.6"/>
    <n v="660"/>
    <n v="12.500000000000002"/>
    <n v="1250.0000000000002"/>
    <n v="0.65445026178010479"/>
    <s v="C0098"/>
    <s v="Persephone Harper"/>
    <s v="Benjamin Lawson"/>
    <x v="1"/>
    <x v="8"/>
    <s v="Springfield"/>
    <x v="3"/>
    <x v="2"/>
    <x v="5"/>
    <n v="29"/>
    <x v="25"/>
  </r>
  <r>
    <x v="650"/>
    <n v="71261"/>
    <x v="0"/>
    <x v="0"/>
    <s v="HydraBloom Hydrating Moisturizer 100ml"/>
    <x v="0"/>
    <n v="150"/>
    <n v="24.85"/>
    <n v="3727.5"/>
    <n v="7.75"/>
    <n v="1162.5"/>
    <n v="17.100000000000001"/>
    <n v="2565"/>
    <n v="0.68812877263581484"/>
    <s v="C0200"/>
    <s v="Griffin Hayes"/>
    <s v="Emily Clarke"/>
    <x v="3"/>
    <x v="29"/>
    <s v="Raleigh"/>
    <x v="2"/>
    <x v="2"/>
    <x v="5"/>
    <n v="29"/>
    <x v="25"/>
  </r>
  <r>
    <x v="650"/>
    <n v="71262"/>
    <x v="1"/>
    <x v="1"/>
    <s v="VitaGlow Brightening Serum 30ml"/>
    <x v="1"/>
    <n v="50"/>
    <n v="22.1"/>
    <n v="1105"/>
    <n v="7.6"/>
    <n v="380"/>
    <n v="14.500000000000002"/>
    <n v="725"/>
    <n v="0.65610859728506787"/>
    <s v="C0004"/>
    <s v="Enchanted Silk Creations"/>
    <s v="David Carter"/>
    <x v="1"/>
    <x v="2"/>
    <s v="New York City"/>
    <x v="1"/>
    <x v="2"/>
    <x v="5"/>
    <n v="29"/>
    <x v="25"/>
  </r>
  <r>
    <x v="650"/>
    <n v="71263"/>
    <x v="37"/>
    <x v="37"/>
    <s v="SunGuard Shield SPF 50+ 100ml"/>
    <x v="3"/>
    <n v="200"/>
    <n v="24.75"/>
    <n v="4950"/>
    <n v="7.75"/>
    <n v="1550"/>
    <n v="17"/>
    <n v="3400"/>
    <n v="0.68686868686868685"/>
    <s v="C0089"/>
    <s v="TerraFusion Group"/>
    <s v="Andrew Parker"/>
    <x v="3"/>
    <x v="36"/>
    <s v="Montpelier"/>
    <x v="1"/>
    <x v="2"/>
    <x v="5"/>
    <n v="29"/>
    <x v="25"/>
  </r>
  <r>
    <x v="650"/>
    <n v="71264"/>
    <x v="0"/>
    <x v="0"/>
    <s v="HydraBloom Hydrating Moisturizer 100ml"/>
    <x v="0"/>
    <n v="250"/>
    <n v="24.85"/>
    <n v="6212.5"/>
    <n v="7.75"/>
    <n v="1937.5"/>
    <n v="17.100000000000001"/>
    <n v="4275"/>
    <n v="0.68812877263581484"/>
    <s v="C0057"/>
    <s v="Phineas Dawson"/>
    <s v="Nicholas Coleman"/>
    <x v="4"/>
    <x v="34"/>
    <s v="Indianapolis"/>
    <x v="3"/>
    <x v="2"/>
    <x v="5"/>
    <n v="29"/>
    <x v="25"/>
  </r>
  <r>
    <x v="650"/>
    <n v="71265"/>
    <x v="49"/>
    <x v="49"/>
    <s v="TimelessElixir Anti-Wrinkle Serum 50ml"/>
    <x v="1"/>
    <n v="250"/>
    <n v="37.549999999999997"/>
    <n v="9387.5"/>
    <n v="14.25"/>
    <n v="3562.5"/>
    <n v="23.299999999999997"/>
    <n v="5825"/>
    <n v="0.62050599201065249"/>
    <s v="C0061"/>
    <s v="Aurelia Quinn"/>
    <s v="Mia Hughes"/>
    <x v="2"/>
    <x v="13"/>
    <s v="Oakland"/>
    <x v="0"/>
    <x v="2"/>
    <x v="5"/>
    <n v="29"/>
    <x v="25"/>
  </r>
  <r>
    <x v="650"/>
    <n v="71266"/>
    <x v="7"/>
    <x v="7"/>
    <s v="AgelessAura Anti-Aging Moisturizer 50ml"/>
    <x v="0"/>
    <n v="100"/>
    <n v="18.549999999999997"/>
    <n v="1854.9999999999998"/>
    <n v="6.55"/>
    <n v="655"/>
    <n v="11.999999999999996"/>
    <n v="1199.9999999999998"/>
    <n v="0.64690026954177893"/>
    <s v="C0177"/>
    <s v="CosmoHarbor Corp."/>
    <s v="Benjamin Lawson"/>
    <x v="1"/>
    <x v="5"/>
    <s v="Tulsa"/>
    <x v="2"/>
    <x v="2"/>
    <x v="5"/>
    <n v="29"/>
    <x v="25"/>
  </r>
  <r>
    <x v="650"/>
    <n v="71267"/>
    <x v="0"/>
    <x v="0"/>
    <s v="HydraBloom Hydrating Moisturizer 100ml"/>
    <x v="0"/>
    <n v="250"/>
    <n v="24.85"/>
    <n v="6212.5"/>
    <n v="7.75"/>
    <n v="1937.5"/>
    <n v="17.100000000000001"/>
    <n v="4275"/>
    <n v="0.68812877263581484"/>
    <s v="C0119"/>
    <s v="RadiantNectar Cosmetix"/>
    <s v="Andrew Parker"/>
    <x v="3"/>
    <x v="48"/>
    <s v="Manchester"/>
    <x v="1"/>
    <x v="2"/>
    <x v="5"/>
    <n v="29"/>
    <x v="25"/>
  </r>
  <r>
    <x v="650"/>
    <n v="71268"/>
    <x v="37"/>
    <x v="37"/>
    <s v="SunGuard Shield SPF 50+ 100ml"/>
    <x v="3"/>
    <n v="200"/>
    <n v="24.75"/>
    <n v="4950"/>
    <n v="7.75"/>
    <n v="1550"/>
    <n v="17"/>
    <n v="3400"/>
    <n v="0.68686868686868685"/>
    <s v="C0035"/>
    <s v="CrystalMist Skincare"/>
    <s v="Daniel Nelson"/>
    <x v="0"/>
    <x v="30"/>
    <s v="Denver"/>
    <x v="0"/>
    <x v="2"/>
    <x v="5"/>
    <n v="29"/>
    <x v="25"/>
  </r>
  <r>
    <x v="650"/>
    <n v="71269"/>
    <x v="29"/>
    <x v="29"/>
    <s v="VitaGlow Brightening Serum 15ml"/>
    <x v="1"/>
    <n v="50"/>
    <n v="16.25"/>
    <n v="812.5"/>
    <n v="6.2"/>
    <n v="310"/>
    <n v="10.050000000000001"/>
    <n v="502.5"/>
    <n v="0.61846153846153851"/>
    <s v="C0180"/>
    <s v="CelestialGrace Creations"/>
    <s v="Benjamin Lawson"/>
    <x v="1"/>
    <x v="8"/>
    <s v="Springfield"/>
    <x v="3"/>
    <x v="2"/>
    <x v="5"/>
    <n v="29"/>
    <x v="25"/>
  </r>
  <r>
    <x v="651"/>
    <n v="71270"/>
    <x v="21"/>
    <x v="21"/>
    <s v="RadiantGlow Gel Cleanser 100ml"/>
    <x v="2"/>
    <n v="200"/>
    <n v="12.25"/>
    <n v="2450"/>
    <n v="4.45"/>
    <n v="890"/>
    <n v="7.8"/>
    <n v="1560"/>
    <n v="0.63673469387755099"/>
    <s v="C0114"/>
    <s v="ElysianGlow Creations"/>
    <s v="Daniel Nelson"/>
    <x v="0"/>
    <x v="3"/>
    <s v="Cody"/>
    <x v="0"/>
    <x v="2"/>
    <x v="5"/>
    <n v="30"/>
    <x v="25"/>
  </r>
  <r>
    <x v="651"/>
    <n v="71271"/>
    <x v="18"/>
    <x v="18"/>
    <s v="PurePurge Micellar Cleansing Water 100ml"/>
    <x v="6"/>
    <n v="150"/>
    <n v="3.9"/>
    <n v="585"/>
    <n v="2.2999999999999998"/>
    <n v="345"/>
    <n v="1.6"/>
    <n v="240"/>
    <n v="0.41025641025641024"/>
    <s v="C0054"/>
    <s v="HorizonFlare Corp."/>
    <s v="Daniel Nelson"/>
    <x v="0"/>
    <x v="3"/>
    <s v="Casper"/>
    <x v="0"/>
    <x v="2"/>
    <x v="5"/>
    <n v="30"/>
    <x v="25"/>
  </r>
  <r>
    <x v="651"/>
    <n v="71272"/>
    <x v="2"/>
    <x v="2"/>
    <s v="TimelessElixir Anti-Wrinkle Serum 30m"/>
    <x v="1"/>
    <n v="150"/>
    <n v="25.3"/>
    <n v="3795"/>
    <n v="9.4"/>
    <n v="1410"/>
    <n v="15.9"/>
    <n v="2385"/>
    <n v="0.62845849802371545"/>
    <s v="C0203"/>
    <s v="LuminousNectar Beauty"/>
    <s v="Andrew Parker"/>
    <x v="3"/>
    <x v="45"/>
    <s v="Warwick"/>
    <x v="1"/>
    <x v="2"/>
    <x v="5"/>
    <n v="30"/>
    <x v="25"/>
  </r>
  <r>
    <x v="651"/>
    <n v="71273"/>
    <x v="35"/>
    <x v="35"/>
    <s v="DreamSoothe Overnight Mask 50g"/>
    <x v="5"/>
    <n v="150"/>
    <n v="14.25"/>
    <n v="2137.5"/>
    <n v="6.55"/>
    <n v="982.5"/>
    <n v="7.7"/>
    <n v="1155"/>
    <n v="0.54035087719298247"/>
    <s v="C0090"/>
    <s v="CrystalCrest Incorporated"/>
    <s v="Ava Franklin"/>
    <x v="1"/>
    <x v="44"/>
    <s v="Southaven"/>
    <x v="2"/>
    <x v="2"/>
    <x v="5"/>
    <n v="30"/>
    <x v="25"/>
  </r>
  <r>
    <x v="651"/>
    <n v="71274"/>
    <x v="0"/>
    <x v="0"/>
    <s v="HydraBloom Hydrating Moisturizer 100ml"/>
    <x v="0"/>
    <n v="200"/>
    <n v="24.85"/>
    <n v="4970"/>
    <n v="7.75"/>
    <n v="1550"/>
    <n v="17.100000000000001"/>
    <n v="3420"/>
    <n v="0.68812877263581484"/>
    <s v="C0037"/>
    <s v="PureWhisper Essentials"/>
    <s v="Lauren King"/>
    <x v="4"/>
    <x v="18"/>
    <s v="Des Moines"/>
    <x v="3"/>
    <x v="2"/>
    <x v="5"/>
    <n v="30"/>
    <x v="25"/>
  </r>
  <r>
    <x v="651"/>
    <n v="71275"/>
    <x v="12"/>
    <x v="12"/>
    <s v="PorePurify Exfoliating Tonic 150ml"/>
    <x v="4"/>
    <n v="250"/>
    <n v="15.95"/>
    <n v="3987.5"/>
    <n v="5.2"/>
    <n v="1300"/>
    <n v="10.75"/>
    <n v="2687.5"/>
    <n v="0.6739811912225705"/>
    <s v="C0072"/>
    <s v="BlossomLuxe Essentials"/>
    <s v="James Edwards"/>
    <x v="3"/>
    <x v="43"/>
    <s v="Philadelphia"/>
    <x v="1"/>
    <x v="2"/>
    <x v="5"/>
    <n v="30"/>
    <x v="25"/>
  </r>
  <r>
    <x v="651"/>
    <n v="71276"/>
    <x v="14"/>
    <x v="14"/>
    <s v="DewDrop Hydration Sheet Mask"/>
    <x v="5"/>
    <n v="100"/>
    <n v="17.350000000000001"/>
    <n v="1735.0000000000002"/>
    <n v="7.45"/>
    <n v="745"/>
    <n v="9.9000000000000021"/>
    <n v="990.00000000000023"/>
    <n v="0.57060518731988474"/>
    <s v="C0143"/>
    <s v="PureAura Cosmetix"/>
    <s v="Michael Evans"/>
    <x v="1"/>
    <x v="10"/>
    <s v="Plano"/>
    <x v="2"/>
    <x v="2"/>
    <x v="5"/>
    <n v="30"/>
    <x v="25"/>
  </r>
  <r>
    <x v="651"/>
    <n v="71277"/>
    <x v="28"/>
    <x v="28"/>
    <s v="GlowRevive Detox Clay Mask 50g"/>
    <x v="5"/>
    <n v="100"/>
    <n v="11.35"/>
    <n v="1135"/>
    <n v="5.2"/>
    <n v="520"/>
    <n v="6.1499999999999995"/>
    <n v="615"/>
    <n v="0.54185022026431717"/>
    <s v="C0056"/>
    <s v="Imogen West"/>
    <s v="Ava Franklin"/>
    <x v="1"/>
    <x v="33"/>
    <s v="Little Rock"/>
    <x v="2"/>
    <x v="2"/>
    <x v="5"/>
    <n v="30"/>
    <x v="25"/>
  </r>
  <r>
    <x v="651"/>
    <n v="71278"/>
    <x v="37"/>
    <x v="37"/>
    <s v="SunGuard Shield SPF 50+ 100ml"/>
    <x v="3"/>
    <n v="100"/>
    <n v="24.75"/>
    <n v="2475"/>
    <n v="7.75"/>
    <n v="775"/>
    <n v="17"/>
    <n v="1700"/>
    <n v="0.68686868686868685"/>
    <s v="C0221"/>
    <s v="Evangeline Reyes"/>
    <s v="Grace Allen"/>
    <x v="2"/>
    <x v="20"/>
    <s v="Juneau"/>
    <x v="0"/>
    <x v="2"/>
    <x v="5"/>
    <n v="30"/>
    <x v="25"/>
  </r>
  <r>
    <x v="651"/>
    <n v="71279"/>
    <x v="4"/>
    <x v="4"/>
    <s v="HydraBloom Hydrating Moisturizer 50ml"/>
    <x v="0"/>
    <n v="200"/>
    <n v="14.95"/>
    <n v="2990"/>
    <n v="4.45"/>
    <n v="890"/>
    <n v="10.5"/>
    <n v="2100"/>
    <n v="0.7023411371237458"/>
    <s v="C0015"/>
    <s v="Octavia Grey"/>
    <s v="Benjamin Lawson"/>
    <x v="1"/>
    <x v="8"/>
    <s v="St. Louis"/>
    <x v="3"/>
    <x v="2"/>
    <x v="5"/>
    <n v="30"/>
    <x v="25"/>
  </r>
  <r>
    <x v="652"/>
    <n v="71280"/>
    <x v="3"/>
    <x v="3"/>
    <s v="RadiantGlow Gel Cleanser 200ml"/>
    <x v="2"/>
    <n v="50"/>
    <n v="20.350000000000001"/>
    <n v="1017.5000000000001"/>
    <n v="7.75"/>
    <n v="387.5"/>
    <n v="12.600000000000001"/>
    <n v="630.00000000000011"/>
    <n v="0.61916461916461918"/>
    <s v="C0208"/>
    <s v="EtherealAura Creations"/>
    <s v="Michael Evans"/>
    <x v="1"/>
    <x v="10"/>
    <s v="Houston"/>
    <x v="2"/>
    <x v="2"/>
    <x v="6"/>
    <n v="1"/>
    <x v="25"/>
  </r>
  <r>
    <x v="652"/>
    <n v="71281"/>
    <x v="14"/>
    <x v="14"/>
    <s v="DewDrop Hydration Sheet Mask"/>
    <x v="5"/>
    <n v="300"/>
    <n v="17.350000000000001"/>
    <n v="5205"/>
    <n v="7.45"/>
    <n v="2235"/>
    <n v="9.9000000000000021"/>
    <n v="2970"/>
    <n v="0.57060518731988474"/>
    <s v="C0045"/>
    <s v="AuroraBlossom Essentials"/>
    <s v="Ashley Turner"/>
    <x v="2"/>
    <x v="13"/>
    <s v="Fresno"/>
    <x v="0"/>
    <x v="2"/>
    <x v="6"/>
    <n v="1"/>
    <x v="25"/>
  </r>
  <r>
    <x v="652"/>
    <n v="71282"/>
    <x v="43"/>
    <x v="43"/>
    <s v="PureFoam Renewing Cleanser 50ml"/>
    <x v="2"/>
    <n v="100"/>
    <n v="7"/>
    <n v="700"/>
    <n v="2.8"/>
    <n v="280"/>
    <n v="4.2"/>
    <n v="420"/>
    <n v="0.6"/>
    <s v="C0113"/>
    <s v="Evander Quinn"/>
    <s v="Andrew Parker"/>
    <x v="3"/>
    <x v="47"/>
    <s v="New Haven"/>
    <x v="1"/>
    <x v="2"/>
    <x v="6"/>
    <n v="1"/>
    <x v="25"/>
  </r>
  <r>
    <x v="652"/>
    <n v="71283"/>
    <x v="10"/>
    <x v="10"/>
    <s v="LuminousGlow Tinted Sunscreen 50ml"/>
    <x v="3"/>
    <n v="450"/>
    <n v="16.95"/>
    <n v="7627.5"/>
    <n v="5.2"/>
    <n v="2340"/>
    <n v="11.75"/>
    <n v="5287.5"/>
    <n v="0.69321533923303835"/>
    <s v="C0023"/>
    <s v="Rosy Hue Beauty"/>
    <s v="Benjamin Ingram"/>
    <x v="0"/>
    <x v="22"/>
    <s v="Boise"/>
    <x v="0"/>
    <x v="2"/>
    <x v="6"/>
    <n v="1"/>
    <x v="25"/>
  </r>
  <r>
    <x v="652"/>
    <n v="71284"/>
    <x v="0"/>
    <x v="0"/>
    <s v="HydraBloom Hydrating Moisturizer 100ml"/>
    <x v="0"/>
    <n v="200"/>
    <n v="24.85"/>
    <n v="4970"/>
    <n v="7.75"/>
    <n v="1550"/>
    <n v="17.100000000000001"/>
    <n v="3420"/>
    <n v="0.68812877263581484"/>
    <s v="C0195"/>
    <s v="AquaFlare Corp."/>
    <s v="Andrew Parker"/>
    <x v="3"/>
    <x v="45"/>
    <s v="Providence"/>
    <x v="1"/>
    <x v="2"/>
    <x v="6"/>
    <n v="1"/>
    <x v="25"/>
  </r>
  <r>
    <x v="652"/>
    <n v="71285"/>
    <x v="0"/>
    <x v="0"/>
    <s v="HydraBloom Hydrating Moisturizer 100ml"/>
    <x v="0"/>
    <n v="100"/>
    <n v="24.85"/>
    <n v="2485"/>
    <n v="7.75"/>
    <n v="775"/>
    <n v="17.100000000000001"/>
    <n v="1710"/>
    <n v="0.68812877263581484"/>
    <s v="C0077"/>
    <s v="EmeraldSphere Solutions"/>
    <s v="Grace Allen"/>
    <x v="2"/>
    <x v="20"/>
    <s v="Fairbanks"/>
    <x v="0"/>
    <x v="2"/>
    <x v="6"/>
    <n v="1"/>
    <x v="25"/>
  </r>
  <r>
    <x v="652"/>
    <n v="71286"/>
    <x v="4"/>
    <x v="4"/>
    <s v="HydraBloom Hydrating Moisturizer 50ml"/>
    <x v="0"/>
    <n v="100"/>
    <n v="14.95"/>
    <n v="1495"/>
    <n v="4.45"/>
    <n v="445"/>
    <n v="10.5"/>
    <n v="1050"/>
    <n v="0.7023411371237458"/>
    <s v="C0136"/>
    <s v="SereneElixir Creations"/>
    <s v="Ashley Turner"/>
    <x v="2"/>
    <x v="13"/>
    <s v="Santa Clarita"/>
    <x v="0"/>
    <x v="2"/>
    <x v="6"/>
    <n v="1"/>
    <x v="25"/>
  </r>
  <r>
    <x v="652"/>
    <n v="71287"/>
    <x v="10"/>
    <x v="10"/>
    <s v="LuminousGlow Tinted Sunscreen 50ml"/>
    <x v="3"/>
    <n v="350"/>
    <n v="16.95"/>
    <n v="5932.5"/>
    <n v="5.2"/>
    <n v="1820"/>
    <n v="11.75"/>
    <n v="4112.5"/>
    <n v="0.69321533923303835"/>
    <s v="C0005"/>
    <s v="Rylan Callahan"/>
    <s v="Michael Evans"/>
    <x v="1"/>
    <x v="10"/>
    <s v="Houston"/>
    <x v="2"/>
    <x v="2"/>
    <x v="6"/>
    <n v="1"/>
    <x v="25"/>
  </r>
  <r>
    <x v="652"/>
    <n v="71288"/>
    <x v="38"/>
    <x v="38"/>
    <s v="CrystalGlow Gentle Exfoliator 100ml"/>
    <x v="7"/>
    <n v="100"/>
    <n v="19.95"/>
    <n v="1995"/>
    <n v="7.45"/>
    <n v="745"/>
    <n v="12.5"/>
    <n v="1250"/>
    <n v="0.62656641604010022"/>
    <s v="C0168"/>
    <s v="Rowan Calloway"/>
    <s v="Matthew Walker"/>
    <x v="1"/>
    <x v="23"/>
    <s v="Augusta"/>
    <x v="2"/>
    <x v="2"/>
    <x v="6"/>
    <n v="1"/>
    <x v="25"/>
  </r>
  <r>
    <x v="652"/>
    <n v="71289"/>
    <x v="21"/>
    <x v="21"/>
    <s v="RadiantGlow Gel Cleanser 100ml"/>
    <x v="2"/>
    <n v="200"/>
    <n v="12.25"/>
    <n v="2450"/>
    <n v="4.45"/>
    <n v="890"/>
    <n v="7.8"/>
    <n v="1560"/>
    <n v="0.63673469387755099"/>
    <s v="C0121"/>
    <s v="HorizonNova Corp."/>
    <s v="Michael Evans"/>
    <x v="1"/>
    <x v="10"/>
    <s v="Brownsville"/>
    <x v="2"/>
    <x v="2"/>
    <x v="6"/>
    <n v="1"/>
    <x v="25"/>
  </r>
  <r>
    <x v="652"/>
    <n v="71290"/>
    <x v="43"/>
    <x v="43"/>
    <s v="PureFoam Renewing Cleanser 50ml"/>
    <x v="2"/>
    <n v="50"/>
    <n v="7"/>
    <n v="350"/>
    <n v="2.8"/>
    <n v="140"/>
    <n v="4.2"/>
    <n v="210"/>
    <n v="0.6"/>
    <s v="C0184"/>
    <s v="EnchantedGarden Cosmetics"/>
    <s v="Nicholas Coleman"/>
    <x v="4"/>
    <x v="34"/>
    <s v="South Bend"/>
    <x v="3"/>
    <x v="2"/>
    <x v="6"/>
    <n v="1"/>
    <x v="25"/>
  </r>
  <r>
    <x v="653"/>
    <n v="71291"/>
    <x v="23"/>
    <x v="23"/>
    <s v="RadiantGlow Gel Cleanser 50ml"/>
    <x v="2"/>
    <n v="100"/>
    <n v="4.7"/>
    <n v="470"/>
    <n v="2.2999999999999998"/>
    <n v="230"/>
    <n v="2.4000000000000004"/>
    <n v="240"/>
    <n v="0.51063829787234039"/>
    <s v="C0079"/>
    <s v="FusionDynamo Group"/>
    <s v="Rachel Owens"/>
    <x v="4"/>
    <x v="16"/>
    <s v="Peoria"/>
    <x v="3"/>
    <x v="2"/>
    <x v="6"/>
    <n v="4"/>
    <x v="26"/>
  </r>
  <r>
    <x v="653"/>
    <n v="71292"/>
    <x v="1"/>
    <x v="1"/>
    <s v="VitaGlow Brightening Serum 30ml"/>
    <x v="1"/>
    <n v="50"/>
    <n v="22.1"/>
    <n v="1105"/>
    <n v="7.6"/>
    <n v="380"/>
    <n v="14.500000000000002"/>
    <n v="725"/>
    <n v="0.65610859728506787"/>
    <s v="C0214"/>
    <s v="ThunderMist Creations"/>
    <s v="Rachel Owens"/>
    <x v="4"/>
    <x v="31"/>
    <s v="Milwaukee"/>
    <x v="3"/>
    <x v="2"/>
    <x v="6"/>
    <n v="4"/>
    <x v="26"/>
  </r>
  <r>
    <x v="653"/>
    <n v="71293"/>
    <x v="0"/>
    <x v="0"/>
    <s v="HydraBloom Hydrating Moisturizer 100ml"/>
    <x v="0"/>
    <n v="150"/>
    <n v="24.85"/>
    <n v="3727.5"/>
    <n v="7.75"/>
    <n v="1162.5"/>
    <n v="17.100000000000001"/>
    <n v="2565"/>
    <n v="0.68812877263581484"/>
    <s v="C0036"/>
    <s v="MoonlightHarbor Beauty"/>
    <s v="Rachel Owens"/>
    <x v="4"/>
    <x v="31"/>
    <s v="Milwaukee"/>
    <x v="3"/>
    <x v="2"/>
    <x v="6"/>
    <n v="4"/>
    <x v="26"/>
  </r>
  <r>
    <x v="653"/>
    <n v="71294"/>
    <x v="11"/>
    <x v="11"/>
    <s v="ClearSkies UV Defense SPF 30 100ml"/>
    <x v="3"/>
    <n v="500"/>
    <n v="32.549999999999997"/>
    <n v="16274.999999999998"/>
    <n v="11.25"/>
    <n v="5625"/>
    <n v="21.299999999999997"/>
    <n v="10649.999999999998"/>
    <n v="0.65437788018433174"/>
    <s v="C0097"/>
    <s v="Leander Wilde"/>
    <s v="Lauren King"/>
    <x v="4"/>
    <x v="11"/>
    <s v="Rapid City"/>
    <x v="3"/>
    <x v="2"/>
    <x v="6"/>
    <n v="4"/>
    <x v="26"/>
  </r>
  <r>
    <x v="653"/>
    <n v="71295"/>
    <x v="1"/>
    <x v="1"/>
    <s v="VitaGlow Brightening Serum 30ml"/>
    <x v="1"/>
    <n v="150"/>
    <n v="22.1"/>
    <n v="3315"/>
    <n v="7.6"/>
    <n v="1140"/>
    <n v="14.500000000000002"/>
    <n v="2175"/>
    <n v="0.65610859728506787"/>
    <s v="C0203"/>
    <s v="LuminousNectar Beauty"/>
    <s v="Andrew Parker"/>
    <x v="3"/>
    <x v="45"/>
    <s v="Warwick"/>
    <x v="1"/>
    <x v="2"/>
    <x v="6"/>
    <n v="4"/>
    <x v="26"/>
  </r>
  <r>
    <x v="653"/>
    <n v="71296"/>
    <x v="11"/>
    <x v="11"/>
    <s v="ClearSkies UV Defense SPF 30 100ml"/>
    <x v="3"/>
    <n v="150"/>
    <n v="32.549999999999997"/>
    <n v="4882.5"/>
    <n v="11.25"/>
    <n v="1687.5"/>
    <n v="21.299999999999997"/>
    <n v="3195"/>
    <n v="0.65437788018433185"/>
    <s v="C0150"/>
    <s v="EmeraldHarbor Ventures"/>
    <s v="Emily Clarke"/>
    <x v="3"/>
    <x v="9"/>
    <s v="Greenville"/>
    <x v="2"/>
    <x v="2"/>
    <x v="6"/>
    <n v="4"/>
    <x v="26"/>
  </r>
  <r>
    <x v="653"/>
    <n v="71297"/>
    <x v="37"/>
    <x v="37"/>
    <s v="SunGuard Shield SPF 50+ 100ml"/>
    <x v="3"/>
    <n v="200"/>
    <n v="24.75"/>
    <n v="4950"/>
    <n v="7.75"/>
    <n v="1550"/>
    <n v="17"/>
    <n v="3400"/>
    <n v="0.68686868686868685"/>
    <s v="C0061"/>
    <s v="Aurelia Quinn"/>
    <s v="Mia Hughes"/>
    <x v="2"/>
    <x v="13"/>
    <s v="Oakland"/>
    <x v="0"/>
    <x v="2"/>
    <x v="6"/>
    <n v="4"/>
    <x v="26"/>
  </r>
  <r>
    <x v="653"/>
    <n v="71298"/>
    <x v="37"/>
    <x v="37"/>
    <s v="SunGuard Shield SPF 50+ 100ml"/>
    <x v="3"/>
    <n v="150"/>
    <n v="24.75"/>
    <n v="3712.5"/>
    <n v="7.75"/>
    <n v="1162.5"/>
    <n v="17"/>
    <n v="2550"/>
    <n v="0.68686868686868685"/>
    <s v="C0015"/>
    <s v="Octavia Grey"/>
    <s v="Benjamin Lawson"/>
    <x v="1"/>
    <x v="8"/>
    <s v="St. Louis"/>
    <x v="3"/>
    <x v="2"/>
    <x v="6"/>
    <n v="4"/>
    <x v="26"/>
  </r>
  <r>
    <x v="653"/>
    <n v="71299"/>
    <x v="8"/>
    <x v="8"/>
    <s v="CrystalClear Hyaluronic Boost 30ml"/>
    <x v="1"/>
    <n v="250"/>
    <n v="19.100000000000001"/>
    <n v="4775"/>
    <n v="6.6"/>
    <n v="1650"/>
    <n v="12.500000000000002"/>
    <n v="3125"/>
    <n v="0.65445026178010468"/>
    <s v="C0088"/>
    <s v="BlueAegis Technologies"/>
    <s v="Grace Allen"/>
    <x v="2"/>
    <x v="20"/>
    <s v="Juneau"/>
    <x v="0"/>
    <x v="2"/>
    <x v="6"/>
    <n v="4"/>
    <x v="26"/>
  </r>
  <r>
    <x v="653"/>
    <n v="71300"/>
    <x v="6"/>
    <x v="6"/>
    <s v="CrystalClear Hyaluronic Boost 15ml"/>
    <x v="1"/>
    <n v="250"/>
    <n v="14.75"/>
    <n v="3687.5"/>
    <n v="5.45"/>
    <n v="1362.5"/>
    <n v="9.3000000000000007"/>
    <n v="2325"/>
    <n v="0.63050847457627124"/>
    <s v="C0104"/>
    <s v="PearlSilk Beauty"/>
    <s v="Ava Franklin"/>
    <x v="1"/>
    <x v="12"/>
    <s v="Baton Rouge"/>
    <x v="2"/>
    <x v="2"/>
    <x v="6"/>
    <n v="4"/>
    <x v="26"/>
  </r>
  <r>
    <x v="653"/>
    <n v="71301"/>
    <x v="1"/>
    <x v="1"/>
    <s v="VitaGlow Brightening Serum 30ml"/>
    <x v="1"/>
    <n v="200"/>
    <n v="22.1"/>
    <n v="4420"/>
    <n v="7.6"/>
    <n v="1520"/>
    <n v="14.500000000000002"/>
    <n v="2900"/>
    <n v="0.65610859728506787"/>
    <s v="C0209"/>
    <s v="DiamondGlow Cosmetix"/>
    <s v="Nicholas Coleman"/>
    <x v="4"/>
    <x v="34"/>
    <s v="Indianapolis"/>
    <x v="3"/>
    <x v="2"/>
    <x v="6"/>
    <n v="4"/>
    <x v="26"/>
  </r>
  <r>
    <x v="654"/>
    <n v="71302"/>
    <x v="4"/>
    <x v="4"/>
    <s v="HydraBloom Hydrating Moisturizer 50ml"/>
    <x v="0"/>
    <n v="150"/>
    <n v="14.95"/>
    <n v="2242.5"/>
    <n v="4.45"/>
    <n v="667.5"/>
    <n v="10.5"/>
    <n v="1575"/>
    <n v="0.7023411371237458"/>
    <s v="C0042"/>
    <s v="Jasper Monroe"/>
    <s v="Nicholas Coleman"/>
    <x v="4"/>
    <x v="27"/>
    <s v="Detroit"/>
    <x v="3"/>
    <x v="2"/>
    <x v="6"/>
    <n v="5"/>
    <x v="26"/>
  </r>
  <r>
    <x v="654"/>
    <n v="71303"/>
    <x v="13"/>
    <x v="13"/>
    <s v="LuminousGlow Tinted Sunscreen 100ml"/>
    <x v="3"/>
    <n v="150"/>
    <n v="26.35"/>
    <n v="3952.5"/>
    <n v="9"/>
    <n v="1350"/>
    <n v="17.350000000000001"/>
    <n v="2602.5"/>
    <n v="0.65844402277039848"/>
    <s v="C0062"/>
    <s v="Nikolai Hayes"/>
    <s v="Benjamin Ingram"/>
    <x v="0"/>
    <x v="38"/>
    <s v="Billings"/>
    <x v="0"/>
    <x v="2"/>
    <x v="6"/>
    <n v="5"/>
    <x v="26"/>
  </r>
  <r>
    <x v="654"/>
    <n v="71304"/>
    <x v="13"/>
    <x v="13"/>
    <s v="LuminousGlow Tinted Sunscreen 100ml"/>
    <x v="3"/>
    <n v="350"/>
    <n v="26.35"/>
    <n v="9222.5"/>
    <n v="9"/>
    <n v="3150"/>
    <n v="17.350000000000001"/>
    <n v="6072.5"/>
    <n v="0.65844402277039848"/>
    <s v="C0175"/>
    <s v="SolarSphere Corp."/>
    <s v="Ashley Turner"/>
    <x v="2"/>
    <x v="13"/>
    <s v="Long Beach"/>
    <x v="0"/>
    <x v="2"/>
    <x v="6"/>
    <n v="5"/>
    <x v="26"/>
  </r>
  <r>
    <x v="654"/>
    <n v="71305"/>
    <x v="15"/>
    <x v="15"/>
    <s v="VitaGlow Brightening Serum 50ml"/>
    <x v="1"/>
    <n v="100"/>
    <n v="31.45"/>
    <n v="3145"/>
    <n v="12"/>
    <n v="1200"/>
    <n v="19.45"/>
    <n v="1945"/>
    <n v="0.61844197138314783"/>
    <s v="C0132"/>
    <s v="OpalNectar Beauty"/>
    <s v="Mia Hughes"/>
    <x v="2"/>
    <x v="13"/>
    <s v="Santa Ana"/>
    <x v="0"/>
    <x v="2"/>
    <x v="6"/>
    <n v="5"/>
    <x v="26"/>
  </r>
  <r>
    <x v="654"/>
    <n v="71306"/>
    <x v="10"/>
    <x v="10"/>
    <s v="LuminousGlow Tinted Sunscreen 50ml"/>
    <x v="3"/>
    <n v="50"/>
    <n v="16.95"/>
    <n v="847.5"/>
    <n v="5.2"/>
    <n v="260"/>
    <n v="11.75"/>
    <n v="587.5"/>
    <n v="0.69321533923303835"/>
    <s v="C0019"/>
    <s v="Delilah Prescott"/>
    <s v="Benjamin Lawson"/>
    <x v="1"/>
    <x v="25"/>
    <s v="Kansas City"/>
    <x v="3"/>
    <x v="2"/>
    <x v="6"/>
    <n v="5"/>
    <x v="26"/>
  </r>
  <r>
    <x v="654"/>
    <n v="71307"/>
    <x v="2"/>
    <x v="2"/>
    <s v="TimelessElixir Anti-Wrinkle Serum 30m"/>
    <x v="1"/>
    <n v="300"/>
    <n v="25.3"/>
    <n v="7590"/>
    <n v="9.4"/>
    <n v="2820"/>
    <n v="15.9"/>
    <n v="4770"/>
    <n v="0.62845849802371545"/>
    <s v="C0098"/>
    <s v="Persephone Harper"/>
    <s v="Benjamin Lawson"/>
    <x v="1"/>
    <x v="8"/>
    <s v="Springfield"/>
    <x v="3"/>
    <x v="2"/>
    <x v="6"/>
    <n v="5"/>
    <x v="26"/>
  </r>
  <r>
    <x v="654"/>
    <n v="71308"/>
    <x v="1"/>
    <x v="1"/>
    <s v="VitaGlow Brightening Serum 30ml"/>
    <x v="1"/>
    <n v="150"/>
    <n v="22.1"/>
    <n v="3315"/>
    <n v="7.6"/>
    <n v="1140"/>
    <n v="14.500000000000002"/>
    <n v="2175"/>
    <n v="0.65610859728506787"/>
    <s v="C0077"/>
    <s v="EmeraldSphere Solutions"/>
    <s v="Grace Allen"/>
    <x v="2"/>
    <x v="20"/>
    <s v="Fairbanks"/>
    <x v="0"/>
    <x v="2"/>
    <x v="6"/>
    <n v="5"/>
    <x v="26"/>
  </r>
  <r>
    <x v="654"/>
    <n v="71309"/>
    <x v="38"/>
    <x v="38"/>
    <s v="CrystalGlow Gentle Exfoliator 100ml"/>
    <x v="7"/>
    <n v="50"/>
    <n v="19.95"/>
    <n v="997.5"/>
    <n v="7.45"/>
    <n v="372.5"/>
    <n v="12.5"/>
    <n v="625"/>
    <n v="0.62656641604010022"/>
    <s v="C0013"/>
    <s v="Seraphina Sinclair"/>
    <s v="Jessica Foster"/>
    <x v="2"/>
    <x v="20"/>
    <s v="Wasilla"/>
    <x v="0"/>
    <x v="2"/>
    <x v="6"/>
    <n v="5"/>
    <x v="26"/>
  </r>
  <r>
    <x v="654"/>
    <n v="71310"/>
    <x v="4"/>
    <x v="4"/>
    <s v="HydraBloom Hydrating Moisturizer 50ml"/>
    <x v="0"/>
    <n v="200"/>
    <n v="14.95"/>
    <n v="2990"/>
    <n v="4.45"/>
    <n v="890"/>
    <n v="10.5"/>
    <n v="2100"/>
    <n v="0.7023411371237458"/>
    <s v="C0202"/>
    <s v="PureHarmony Cosmetics"/>
    <s v="Michael Evans"/>
    <x v="1"/>
    <x v="10"/>
    <s v="Irving"/>
    <x v="2"/>
    <x v="2"/>
    <x v="6"/>
    <n v="5"/>
    <x v="26"/>
  </r>
  <r>
    <x v="654"/>
    <n v="71311"/>
    <x v="20"/>
    <x v="20"/>
    <s v="VelvetSkin Renewing Scrub 100ml"/>
    <x v="7"/>
    <n v="50"/>
    <n v="20.849999999999998"/>
    <n v="1042.5"/>
    <n v="8.1999999999999993"/>
    <n v="410"/>
    <n v="12.649999999999999"/>
    <n v="632.5"/>
    <n v="0.60671462829736211"/>
    <s v="C0071"/>
    <s v="Cressida Steele"/>
    <s v="Matthew Walker"/>
    <x v="1"/>
    <x v="40"/>
    <s v="Nashville"/>
    <x v="2"/>
    <x v="2"/>
    <x v="6"/>
    <n v="5"/>
    <x v="26"/>
  </r>
  <r>
    <x v="654"/>
    <n v="71312"/>
    <x v="8"/>
    <x v="8"/>
    <s v="CrystalClear Hyaluronic Boost 30ml"/>
    <x v="1"/>
    <n v="200"/>
    <n v="19.100000000000001"/>
    <n v="3820.0000000000005"/>
    <n v="6.6"/>
    <n v="1320"/>
    <n v="12.500000000000002"/>
    <n v="2500.0000000000005"/>
    <n v="0.65445026178010479"/>
    <s v="C0189"/>
    <s v="Thorne Blackburn"/>
    <s v="Samuel Moore"/>
    <x v="0"/>
    <x v="1"/>
    <s v="Mesa"/>
    <x v="0"/>
    <x v="2"/>
    <x v="6"/>
    <n v="5"/>
    <x v="26"/>
  </r>
  <r>
    <x v="654"/>
    <n v="71313"/>
    <x v="1"/>
    <x v="1"/>
    <s v="VitaGlow Brightening Serum 30ml"/>
    <x v="1"/>
    <n v="100"/>
    <n v="22.1"/>
    <n v="2210"/>
    <n v="7.6"/>
    <n v="760"/>
    <n v="14.500000000000002"/>
    <n v="1450"/>
    <n v="0.65610859728506787"/>
    <s v="C0056"/>
    <s v="Imogen West"/>
    <s v="Ava Franklin"/>
    <x v="1"/>
    <x v="33"/>
    <s v="Little Rock"/>
    <x v="2"/>
    <x v="2"/>
    <x v="6"/>
    <n v="5"/>
    <x v="26"/>
  </r>
  <r>
    <x v="654"/>
    <n v="71314"/>
    <x v="0"/>
    <x v="0"/>
    <s v="HydraBloom Hydrating Moisturizer 100ml"/>
    <x v="0"/>
    <n v="200"/>
    <n v="24.85"/>
    <n v="4970"/>
    <n v="7.75"/>
    <n v="1550"/>
    <n v="17.100000000000001"/>
    <n v="3420"/>
    <n v="0.68812877263581484"/>
    <s v="C0212"/>
    <s v="Orion Nash"/>
    <s v="Grace Allen"/>
    <x v="2"/>
    <x v="20"/>
    <s v="Juneau"/>
    <x v="0"/>
    <x v="2"/>
    <x v="6"/>
    <n v="5"/>
    <x v="26"/>
  </r>
  <r>
    <x v="655"/>
    <n v="71315"/>
    <x v="8"/>
    <x v="8"/>
    <s v="CrystalClear Hyaluronic Boost 30ml"/>
    <x v="1"/>
    <n v="250"/>
    <n v="19.100000000000001"/>
    <n v="4775"/>
    <n v="6.6"/>
    <n v="1650"/>
    <n v="12.500000000000002"/>
    <n v="3125"/>
    <n v="0.65445026178010468"/>
    <s v="C0117"/>
    <s v="VelvetDream Creations"/>
    <s v="Jennifer Adams"/>
    <x v="1"/>
    <x v="10"/>
    <s v="Waco"/>
    <x v="2"/>
    <x v="2"/>
    <x v="6"/>
    <n v="6"/>
    <x v="26"/>
  </r>
  <r>
    <x v="655"/>
    <n v="71316"/>
    <x v="8"/>
    <x v="8"/>
    <s v="CrystalClear Hyaluronic Boost 30ml"/>
    <x v="1"/>
    <n v="100"/>
    <n v="19.100000000000001"/>
    <n v="1910.0000000000002"/>
    <n v="6.6"/>
    <n v="660"/>
    <n v="12.500000000000002"/>
    <n v="1250.0000000000002"/>
    <n v="0.65445026178010479"/>
    <s v="C0046"/>
    <s v="CrimsonPeak Ventures"/>
    <s v="Michael Evans"/>
    <x v="1"/>
    <x v="10"/>
    <s v="Fort Worth"/>
    <x v="2"/>
    <x v="2"/>
    <x v="6"/>
    <n v="6"/>
    <x v="26"/>
  </r>
  <r>
    <x v="655"/>
    <n v="71317"/>
    <x v="61"/>
    <x v="61"/>
    <s v="PureDerm Micro-Exfoliating Gel 150ml"/>
    <x v="7"/>
    <n v="150"/>
    <n v="32.25"/>
    <n v="4837.5"/>
    <n v="14.25"/>
    <n v="2137.5"/>
    <n v="18"/>
    <n v="2700"/>
    <n v="0.55813953488372092"/>
    <s v="C0002"/>
    <s v="Radiant Luxe Beauty"/>
    <s v="Daniel Nelson"/>
    <x v="0"/>
    <x v="3"/>
    <s v="Cheyenne"/>
    <x v="0"/>
    <x v="2"/>
    <x v="6"/>
    <n v="6"/>
    <x v="26"/>
  </r>
  <r>
    <x v="655"/>
    <n v="71318"/>
    <x v="40"/>
    <x v="40"/>
    <s v="CalmBliss Soothing Toner 150ml"/>
    <x v="4"/>
    <n v="200"/>
    <n v="19.25"/>
    <n v="3850"/>
    <n v="6.55"/>
    <n v="1310"/>
    <n v="12.7"/>
    <n v="2540"/>
    <n v="0.65974025974025974"/>
    <s v="C0162"/>
    <s v="Malachai Hale"/>
    <s v="Olivia Harrison"/>
    <x v="3"/>
    <x v="14"/>
    <s v="Newport News"/>
    <x v="2"/>
    <x v="2"/>
    <x v="6"/>
    <n v="6"/>
    <x v="26"/>
  </r>
  <r>
    <x v="655"/>
    <n v="71319"/>
    <x v="48"/>
    <x v="48"/>
    <s v="CrystalGlow Gentle Exfoliator 150ml"/>
    <x v="7"/>
    <n v="150"/>
    <n v="24.75"/>
    <n v="3712.5"/>
    <n v="10.75"/>
    <n v="1612.5"/>
    <n v="14"/>
    <n v="2100"/>
    <n v="0.56565656565656564"/>
    <s v="C0076"/>
    <s v="ThunderWave Technologies"/>
    <s v="Andrew Parker"/>
    <x v="3"/>
    <x v="42"/>
    <s v="Boston"/>
    <x v="1"/>
    <x v="2"/>
    <x v="6"/>
    <n v="6"/>
    <x v="26"/>
  </r>
  <r>
    <x v="655"/>
    <n v="71320"/>
    <x v="0"/>
    <x v="0"/>
    <s v="HydraBloom Hydrating Moisturizer 100ml"/>
    <x v="0"/>
    <n v="50"/>
    <n v="24.85"/>
    <n v="1242.5"/>
    <n v="7.75"/>
    <n v="387.5"/>
    <n v="17.100000000000001"/>
    <n v="855"/>
    <n v="0.68812877263581484"/>
    <s v="C0214"/>
    <s v="ThunderMist Creations"/>
    <s v="Rachel Owens"/>
    <x v="4"/>
    <x v="31"/>
    <s v="Milwaukee"/>
    <x v="3"/>
    <x v="2"/>
    <x v="6"/>
    <n v="6"/>
    <x v="26"/>
  </r>
  <r>
    <x v="655"/>
    <n v="71321"/>
    <x v="23"/>
    <x v="23"/>
    <s v="RadiantGlow Gel Cleanser 50ml"/>
    <x v="2"/>
    <n v="150"/>
    <n v="4.7"/>
    <n v="705"/>
    <n v="2.2999999999999998"/>
    <n v="345"/>
    <n v="2.4000000000000004"/>
    <n v="360"/>
    <n v="0.51063829787234039"/>
    <s v="C0121"/>
    <s v="HorizonNova Corp."/>
    <s v="Michael Evans"/>
    <x v="1"/>
    <x v="10"/>
    <s v="Brownsville"/>
    <x v="2"/>
    <x v="2"/>
    <x v="6"/>
    <n v="6"/>
    <x v="26"/>
  </r>
  <r>
    <x v="655"/>
    <n v="71322"/>
    <x v="20"/>
    <x v="20"/>
    <s v="VelvetSkin Renewing Scrub 100ml"/>
    <x v="7"/>
    <n v="50"/>
    <n v="20.849999999999998"/>
    <n v="1042.5"/>
    <n v="8.1999999999999993"/>
    <n v="410"/>
    <n v="12.649999999999999"/>
    <n v="632.5"/>
    <n v="0.60671462829736211"/>
    <s v="C0035"/>
    <s v="CrystalMist Skincare"/>
    <s v="Daniel Nelson"/>
    <x v="0"/>
    <x v="30"/>
    <s v="Denver"/>
    <x v="0"/>
    <x v="2"/>
    <x v="6"/>
    <n v="6"/>
    <x v="26"/>
  </r>
  <r>
    <x v="655"/>
    <n v="71323"/>
    <x v="42"/>
    <x v="42"/>
    <s v="AquaFresh Hydrating Toner 200ml"/>
    <x v="4"/>
    <n v="200"/>
    <n v="19.600000000000001"/>
    <n v="3920.0000000000005"/>
    <n v="6.6"/>
    <n v="1320"/>
    <n v="13.000000000000002"/>
    <n v="2600.0000000000005"/>
    <n v="0.66326530612244905"/>
    <s v="C0197"/>
    <s v="BlueAegis Corp."/>
    <s v="Samantha Mitchell"/>
    <x v="4"/>
    <x v="32"/>
    <s v="Charleston"/>
    <x v="2"/>
    <x v="2"/>
    <x v="6"/>
    <n v="6"/>
    <x v="26"/>
  </r>
  <r>
    <x v="655"/>
    <n v="71324"/>
    <x v="50"/>
    <x v="50"/>
    <s v="SilkSkin Lightweight Moisture Veil 50ml"/>
    <x v="0"/>
    <n v="250"/>
    <n v="16.349999999999998"/>
    <n v="4087.4999999999995"/>
    <n v="5.2"/>
    <n v="1300"/>
    <n v="11.149999999999999"/>
    <n v="2787.4999999999995"/>
    <n v="0.68195718654434245"/>
    <s v="C0003"/>
    <s v="Rosy Flair Beauty"/>
    <s v="Elizabeth Young"/>
    <x v="2"/>
    <x v="13"/>
    <s v="Los Angeles"/>
    <x v="0"/>
    <x v="2"/>
    <x v="6"/>
    <n v="6"/>
    <x v="26"/>
  </r>
  <r>
    <x v="655"/>
    <n v="71325"/>
    <x v="49"/>
    <x v="49"/>
    <s v="TimelessElixir Anti-Wrinkle Serum 50ml"/>
    <x v="1"/>
    <n v="250"/>
    <n v="37.549999999999997"/>
    <n v="9387.5"/>
    <n v="14.25"/>
    <n v="3562.5"/>
    <n v="23.299999999999997"/>
    <n v="5825"/>
    <n v="0.62050599201065249"/>
    <s v="C0139"/>
    <s v="Eloise Cassidy"/>
    <s v="Daniel Nelson"/>
    <x v="0"/>
    <x v="30"/>
    <s v="Aurora"/>
    <x v="0"/>
    <x v="2"/>
    <x v="6"/>
    <n v="6"/>
    <x v="26"/>
  </r>
  <r>
    <x v="655"/>
    <n v="71326"/>
    <x v="1"/>
    <x v="1"/>
    <s v="VitaGlow Brightening Serum 30ml"/>
    <x v="1"/>
    <n v="300"/>
    <n v="22.1"/>
    <n v="6630"/>
    <n v="7.6"/>
    <n v="2280"/>
    <n v="14.500000000000002"/>
    <n v="4350"/>
    <n v="0.65610859728506787"/>
    <s v="C0043"/>
    <s v="LuminousHue Cosmetix"/>
    <s v="Mia Hughes"/>
    <x v="2"/>
    <x v="13"/>
    <s v="Sacramento"/>
    <x v="0"/>
    <x v="2"/>
    <x v="6"/>
    <n v="6"/>
    <x v="26"/>
  </r>
  <r>
    <x v="655"/>
    <n v="71327"/>
    <x v="4"/>
    <x v="4"/>
    <s v="HydraBloom Hydrating Moisturizer 50ml"/>
    <x v="0"/>
    <n v="150"/>
    <n v="14.95"/>
    <n v="2242.5"/>
    <n v="4.45"/>
    <n v="667.5"/>
    <n v="10.5"/>
    <n v="1575"/>
    <n v="0.7023411371237458"/>
    <s v="C0092"/>
    <s v="Lucius Flynn"/>
    <s v="Matthew Walker"/>
    <x v="1"/>
    <x v="23"/>
    <s v="Savannah"/>
    <x v="2"/>
    <x v="2"/>
    <x v="6"/>
    <n v="6"/>
    <x v="26"/>
  </r>
  <r>
    <x v="656"/>
    <n v="71328"/>
    <x v="22"/>
    <x v="22"/>
    <s v="PurePurge Micellar Cleansing Water 150ml"/>
    <x v="6"/>
    <n v="50"/>
    <n v="10.050000000000001"/>
    <n v="502.50000000000006"/>
    <n v="4.45"/>
    <n v="222.5"/>
    <n v="5.6000000000000005"/>
    <n v="280.00000000000006"/>
    <n v="0.55721393034825872"/>
    <s v="C0181"/>
    <s v="ElysianMist Cosmetix"/>
    <s v="William Jenkins"/>
    <x v="3"/>
    <x v="6"/>
    <s v="St. Petersburg"/>
    <x v="2"/>
    <x v="2"/>
    <x v="6"/>
    <n v="7"/>
    <x v="26"/>
  </r>
  <r>
    <x v="656"/>
    <n v="71329"/>
    <x v="39"/>
    <x v="39"/>
    <s v="SunGuard Shield SPF 50+ 50ml"/>
    <x v="3"/>
    <n v="150"/>
    <n v="14.45"/>
    <n v="2167.5"/>
    <n v="4.45"/>
    <n v="667.5"/>
    <n v="10"/>
    <n v="1500"/>
    <n v="0.69204152249134943"/>
    <s v="C0205"/>
    <s v="Celeste Mercer"/>
    <s v="Andrew Parker"/>
    <x v="3"/>
    <x v="47"/>
    <s v="Stamford"/>
    <x v="1"/>
    <x v="2"/>
    <x v="6"/>
    <n v="7"/>
    <x v="26"/>
  </r>
  <r>
    <x v="656"/>
    <n v="71330"/>
    <x v="4"/>
    <x v="4"/>
    <s v="HydraBloom Hydrating Moisturizer 50ml"/>
    <x v="0"/>
    <n v="50"/>
    <n v="14.95"/>
    <n v="747.5"/>
    <n v="4.45"/>
    <n v="222.5"/>
    <n v="10.5"/>
    <n v="525"/>
    <n v="0.7023411371237458"/>
    <s v="C0107"/>
    <s v="MoonlitNectar Beauty"/>
    <s v="Andrew Parker"/>
    <x v="3"/>
    <x v="45"/>
    <s v="Providence"/>
    <x v="1"/>
    <x v="2"/>
    <x v="6"/>
    <n v="7"/>
    <x v="26"/>
  </r>
  <r>
    <x v="656"/>
    <n v="71331"/>
    <x v="50"/>
    <x v="50"/>
    <s v="SilkSkin Lightweight Moisture Veil 50ml"/>
    <x v="0"/>
    <n v="100"/>
    <n v="16.349999999999998"/>
    <n v="1634.9999999999998"/>
    <n v="5.2"/>
    <n v="520"/>
    <n v="11.149999999999999"/>
    <n v="1114.9999999999998"/>
    <n v="0.68195718654434245"/>
    <s v="C0048"/>
    <s v="Octavia Hart"/>
    <s v="Victoria Reed"/>
    <x v="2"/>
    <x v="24"/>
    <s v="Seattle"/>
    <x v="0"/>
    <x v="2"/>
    <x v="6"/>
    <n v="7"/>
    <x v="26"/>
  </r>
  <r>
    <x v="656"/>
    <n v="71332"/>
    <x v="14"/>
    <x v="14"/>
    <s v="DewDrop Hydration Sheet Mask"/>
    <x v="5"/>
    <n v="300"/>
    <n v="17.350000000000001"/>
    <n v="5205"/>
    <n v="7.45"/>
    <n v="2235"/>
    <n v="9.9000000000000021"/>
    <n v="2970"/>
    <n v="0.57060518731988474"/>
    <s v="C0063"/>
    <s v="Amara Wilde"/>
    <s v="Michael Evans"/>
    <x v="1"/>
    <x v="10"/>
    <s v="San Antonio"/>
    <x v="2"/>
    <x v="2"/>
    <x v="6"/>
    <n v="7"/>
    <x v="26"/>
  </r>
  <r>
    <x v="656"/>
    <n v="71333"/>
    <x v="11"/>
    <x v="11"/>
    <s v="ClearSkies UV Defense SPF 30 100ml"/>
    <x v="3"/>
    <n v="350"/>
    <n v="32.549999999999997"/>
    <n v="11392.499999999998"/>
    <n v="11.25"/>
    <n v="3937.5"/>
    <n v="21.299999999999997"/>
    <n v="7454.9999999999982"/>
    <n v="0.65437788018433174"/>
    <s v="C0125"/>
    <s v="OpulentGlow Creations"/>
    <s v="Grace Allen"/>
    <x v="2"/>
    <x v="20"/>
    <s v="Valdez"/>
    <x v="0"/>
    <x v="2"/>
    <x v="6"/>
    <n v="7"/>
    <x v="26"/>
  </r>
  <r>
    <x v="656"/>
    <n v="71334"/>
    <x v="5"/>
    <x v="5"/>
    <s v="ClearSkies UV Defense SPF 30 50ml"/>
    <x v="3"/>
    <n v="200"/>
    <n v="18.95"/>
    <n v="3790"/>
    <n v="6.55"/>
    <n v="1310"/>
    <n v="12.399999999999999"/>
    <n v="2480"/>
    <n v="0.65435356200527706"/>
    <s v="C0011"/>
    <s v="Celestial Silk Luxe Skincare"/>
    <s v="Joseph Simmons"/>
    <x v="4"/>
    <x v="19"/>
    <s v="Minneapolis"/>
    <x v="3"/>
    <x v="2"/>
    <x v="6"/>
    <n v="7"/>
    <x v="26"/>
  </r>
  <r>
    <x v="656"/>
    <n v="71335"/>
    <x v="45"/>
    <x v="45"/>
    <s v="CrystalClear Hyaluronic Boost 50ml"/>
    <x v="1"/>
    <n v="200"/>
    <n v="29.65"/>
    <n v="5930"/>
    <n v="10.75"/>
    <n v="2150"/>
    <n v="18.899999999999999"/>
    <n v="3780"/>
    <n v="0.63743676222596968"/>
    <s v="C0073"/>
    <s v="Atlas Kingsley"/>
    <s v="David Carter"/>
    <x v="1"/>
    <x v="2"/>
    <s v="Rochester"/>
    <x v="1"/>
    <x v="2"/>
    <x v="6"/>
    <n v="7"/>
    <x v="26"/>
  </r>
  <r>
    <x v="656"/>
    <n v="71336"/>
    <x v="0"/>
    <x v="0"/>
    <s v="HydraBloom Hydrating Moisturizer 100ml"/>
    <x v="0"/>
    <n v="50"/>
    <n v="24.85"/>
    <n v="1242.5"/>
    <n v="7.75"/>
    <n v="387.5"/>
    <n v="17.100000000000001"/>
    <n v="855"/>
    <n v="0.68812877263581484"/>
    <s v="C0194"/>
    <s v="InfinitiWave Ventures"/>
    <s v="Joseph Simmons"/>
    <x v="4"/>
    <x v="19"/>
    <s v="Duluth"/>
    <x v="3"/>
    <x v="2"/>
    <x v="6"/>
    <n v="7"/>
    <x v="26"/>
  </r>
  <r>
    <x v="656"/>
    <n v="71337"/>
    <x v="4"/>
    <x v="4"/>
    <s v="HydraBloom Hydrating Moisturizer 50ml"/>
    <x v="0"/>
    <n v="150"/>
    <n v="14.95"/>
    <n v="2242.5"/>
    <n v="4.45"/>
    <n v="667.5"/>
    <n v="10.5"/>
    <n v="1575"/>
    <n v="0.7023411371237458"/>
    <s v="C0136"/>
    <s v="SereneElixir Creations"/>
    <s v="Ashley Turner"/>
    <x v="2"/>
    <x v="13"/>
    <s v="Santa Clarita"/>
    <x v="0"/>
    <x v="2"/>
    <x v="6"/>
    <n v="7"/>
    <x v="26"/>
  </r>
  <r>
    <x v="657"/>
    <n v="71338"/>
    <x v="52"/>
    <x v="52"/>
    <s v="CalmBliss Soothing Toner 100ml"/>
    <x v="4"/>
    <n v="250"/>
    <n v="13"/>
    <n v="3250"/>
    <n v="4.7"/>
    <n v="1175"/>
    <n v="8.3000000000000007"/>
    <n v="2075"/>
    <n v="0.63846153846153841"/>
    <s v="C0022"/>
    <s v="Pinnacle Sphere Corp."/>
    <s v="Victoria Reed"/>
    <x v="2"/>
    <x v="4"/>
    <s v="Portland"/>
    <x v="0"/>
    <x v="2"/>
    <x v="6"/>
    <n v="8"/>
    <x v="26"/>
  </r>
  <r>
    <x v="657"/>
    <n v="71339"/>
    <x v="34"/>
    <x v="34"/>
    <s v="HydraBloom Hydrating Moisturizer 30ml"/>
    <x v="0"/>
    <n v="100"/>
    <n v="8.1"/>
    <n v="810"/>
    <n v="3.3"/>
    <n v="330"/>
    <n v="4.8"/>
    <n v="480"/>
    <n v="0.59259259259259256"/>
    <s v="C0004"/>
    <s v="Enchanted Silk Creations"/>
    <s v="David Carter"/>
    <x v="1"/>
    <x v="2"/>
    <s v="New York City"/>
    <x v="1"/>
    <x v="2"/>
    <x v="6"/>
    <n v="8"/>
    <x v="26"/>
  </r>
  <r>
    <x v="657"/>
    <n v="71340"/>
    <x v="0"/>
    <x v="0"/>
    <s v="HydraBloom Hydrating Moisturizer 100ml"/>
    <x v="0"/>
    <n v="250"/>
    <n v="24.85"/>
    <n v="6212.5"/>
    <n v="7.75"/>
    <n v="1937.5"/>
    <n v="17.100000000000001"/>
    <n v="4275"/>
    <n v="0.68812877263581484"/>
    <s v="C0209"/>
    <s v="DiamondGlow Cosmetix"/>
    <s v="Nicholas Coleman"/>
    <x v="4"/>
    <x v="34"/>
    <s v="Indianapolis"/>
    <x v="3"/>
    <x v="2"/>
    <x v="6"/>
    <n v="8"/>
    <x v="26"/>
  </r>
  <r>
    <x v="657"/>
    <n v="71341"/>
    <x v="20"/>
    <x v="20"/>
    <s v="VelvetSkin Renewing Scrub 100ml"/>
    <x v="7"/>
    <n v="50"/>
    <n v="20.849999999999998"/>
    <n v="1042.5"/>
    <n v="8.1999999999999993"/>
    <n v="410"/>
    <n v="12.649999999999999"/>
    <n v="632.5"/>
    <n v="0.60671462829736211"/>
    <s v="C0089"/>
    <s v="TerraFusion Group"/>
    <s v="Andrew Parker"/>
    <x v="3"/>
    <x v="36"/>
    <s v="Montpelier"/>
    <x v="1"/>
    <x v="2"/>
    <x v="6"/>
    <n v="8"/>
    <x v="26"/>
  </r>
  <r>
    <x v="657"/>
    <n v="71342"/>
    <x v="1"/>
    <x v="1"/>
    <s v="VitaGlow Brightening Serum 30ml"/>
    <x v="1"/>
    <n v="50"/>
    <n v="22.1"/>
    <n v="1105"/>
    <n v="7.6"/>
    <n v="380"/>
    <n v="14.500000000000002"/>
    <n v="725"/>
    <n v="0.65610859728506787"/>
    <s v="C0056"/>
    <s v="Imogen West"/>
    <s v="Ava Franklin"/>
    <x v="1"/>
    <x v="33"/>
    <s v="Little Rock"/>
    <x v="2"/>
    <x v="2"/>
    <x v="6"/>
    <n v="8"/>
    <x v="26"/>
  </r>
  <r>
    <x v="657"/>
    <n v="71343"/>
    <x v="1"/>
    <x v="1"/>
    <s v="VitaGlow Brightening Serum 30ml"/>
    <x v="1"/>
    <n v="50"/>
    <n v="22.1"/>
    <n v="1105"/>
    <n v="7.6"/>
    <n v="380"/>
    <n v="14.500000000000002"/>
    <n v="725"/>
    <n v="0.65610859728506787"/>
    <s v="C0014"/>
    <s v="Stellar Dynamo Corp."/>
    <s v="Olivia Harrison"/>
    <x v="3"/>
    <x v="14"/>
    <s v="Richmond"/>
    <x v="2"/>
    <x v="2"/>
    <x v="6"/>
    <n v="8"/>
    <x v="26"/>
  </r>
  <r>
    <x v="657"/>
    <n v="71344"/>
    <x v="45"/>
    <x v="45"/>
    <s v="CrystalClear Hyaluronic Boost 50ml"/>
    <x v="1"/>
    <n v="100"/>
    <n v="29.65"/>
    <n v="2965"/>
    <n v="10.75"/>
    <n v="1075"/>
    <n v="18.899999999999999"/>
    <n v="1890"/>
    <n v="0.63743676222596968"/>
    <s v="C0185"/>
    <s v="PureLuminance Beauty"/>
    <s v="Emily Clarke"/>
    <x v="3"/>
    <x v="9"/>
    <s v="Greenville"/>
    <x v="2"/>
    <x v="2"/>
    <x v="6"/>
    <n v="8"/>
    <x v="26"/>
  </r>
  <r>
    <x v="657"/>
    <n v="71345"/>
    <x v="4"/>
    <x v="4"/>
    <s v="HydraBloom Hydrating Moisturizer 50ml"/>
    <x v="0"/>
    <n v="100"/>
    <n v="14.95"/>
    <n v="1495"/>
    <n v="4.45"/>
    <n v="445"/>
    <n v="10.5"/>
    <n v="1050"/>
    <n v="0.7023411371237458"/>
    <s v="C0069"/>
    <s v="RadiantElixir Skincare"/>
    <s v="Olivia Harrison"/>
    <x v="3"/>
    <x v="39"/>
    <s v="Wilmington"/>
    <x v="2"/>
    <x v="2"/>
    <x v="6"/>
    <n v="8"/>
    <x v="26"/>
  </r>
  <r>
    <x v="657"/>
    <n v="71346"/>
    <x v="0"/>
    <x v="0"/>
    <s v="HydraBloom Hydrating Moisturizer 100ml"/>
    <x v="0"/>
    <n v="200"/>
    <n v="24.85"/>
    <n v="4970"/>
    <n v="7.75"/>
    <n v="1550"/>
    <n v="17.100000000000001"/>
    <n v="3420"/>
    <n v="0.68812877263581484"/>
    <s v="C0220"/>
    <s v="Felix Caldwell"/>
    <s v="Joseph Simmons"/>
    <x v="4"/>
    <x v="19"/>
    <s v="Rochester"/>
    <x v="3"/>
    <x v="2"/>
    <x v="6"/>
    <n v="8"/>
    <x v="26"/>
  </r>
  <r>
    <x v="657"/>
    <n v="71347"/>
    <x v="34"/>
    <x v="34"/>
    <s v="HydraBloom Hydrating Moisturizer 30ml"/>
    <x v="0"/>
    <n v="200"/>
    <n v="8.1"/>
    <n v="1620"/>
    <n v="3.3"/>
    <n v="660"/>
    <n v="4.8"/>
    <n v="960"/>
    <n v="0.59259259259259256"/>
    <s v="C0042"/>
    <s v="Jasper Monroe"/>
    <s v="Nicholas Coleman"/>
    <x v="4"/>
    <x v="27"/>
    <s v="Detroit"/>
    <x v="3"/>
    <x v="2"/>
    <x v="6"/>
    <n v="8"/>
    <x v="26"/>
  </r>
  <r>
    <x v="657"/>
    <n v="71348"/>
    <x v="16"/>
    <x v="16"/>
    <s v="FreshWipe Cleansing Towelettes  80s"/>
    <x v="6"/>
    <n v="100"/>
    <n v="14.55"/>
    <n v="1455"/>
    <n v="6.55"/>
    <n v="655"/>
    <n v="8"/>
    <n v="800"/>
    <n v="0.54982817869415812"/>
    <s v="C0096"/>
    <s v="DivinePearl Skincare"/>
    <s v="Christopher Green"/>
    <x v="0"/>
    <x v="35"/>
    <s v="Provo"/>
    <x v="0"/>
    <x v="2"/>
    <x v="6"/>
    <n v="8"/>
    <x v="26"/>
  </r>
  <r>
    <x v="658"/>
    <n v="71349"/>
    <x v="2"/>
    <x v="2"/>
    <s v="TimelessElixir Anti-Wrinkle Serum 30m"/>
    <x v="1"/>
    <n v="50"/>
    <n v="25.3"/>
    <n v="1265"/>
    <n v="9.4"/>
    <n v="470"/>
    <n v="15.9"/>
    <n v="795"/>
    <n v="0.62845849802371545"/>
    <s v="C0127"/>
    <s v="Orion West"/>
    <s v="Victoria Reed"/>
    <x v="2"/>
    <x v="4"/>
    <s v="Salem"/>
    <x v="0"/>
    <x v="2"/>
    <x v="6"/>
    <n v="11"/>
    <x v="27"/>
  </r>
  <r>
    <x v="658"/>
    <n v="71350"/>
    <x v="20"/>
    <x v="20"/>
    <s v="VelvetSkin Renewing Scrub 100ml"/>
    <x v="7"/>
    <n v="50"/>
    <n v="20.849999999999998"/>
    <n v="1042.5"/>
    <n v="8.1999999999999993"/>
    <n v="410"/>
    <n v="12.649999999999999"/>
    <n v="632.5"/>
    <n v="0.60671462829736211"/>
    <s v="C0075"/>
    <s v="Ignatius Flynn"/>
    <s v="Samuel Moore"/>
    <x v="0"/>
    <x v="1"/>
    <s v="Flagstaff"/>
    <x v="0"/>
    <x v="2"/>
    <x v="6"/>
    <n v="11"/>
    <x v="27"/>
  </r>
  <r>
    <x v="658"/>
    <n v="71351"/>
    <x v="32"/>
    <x v="32"/>
    <s v="AquaFresh Hydrating Toner 150ml"/>
    <x v="4"/>
    <n v="250"/>
    <n v="14.95"/>
    <n v="3737.5"/>
    <n v="4.45"/>
    <n v="1112.5"/>
    <n v="10.5"/>
    <n v="2625"/>
    <n v="0.7023411371237458"/>
    <s v="C0104"/>
    <s v="PearlSilk Beauty"/>
    <s v="Ava Franklin"/>
    <x v="1"/>
    <x v="12"/>
    <s v="Baton Rouge"/>
    <x v="2"/>
    <x v="2"/>
    <x v="6"/>
    <n v="11"/>
    <x v="27"/>
  </r>
  <r>
    <x v="658"/>
    <n v="71352"/>
    <x v="21"/>
    <x v="21"/>
    <s v="RadiantGlow Gel Cleanser 100ml"/>
    <x v="2"/>
    <n v="150"/>
    <n v="12.25"/>
    <n v="1837.5"/>
    <n v="4.45"/>
    <n v="667.5"/>
    <n v="7.8"/>
    <n v="1170"/>
    <n v="0.63673469387755099"/>
    <s v="C0030"/>
    <s v="BlossomRadiance Essentials"/>
    <s v="Michael Evans"/>
    <x v="1"/>
    <x v="10"/>
    <s v="San Antonio"/>
    <x v="2"/>
    <x v="2"/>
    <x v="6"/>
    <n v="11"/>
    <x v="27"/>
  </r>
  <r>
    <x v="658"/>
    <n v="71353"/>
    <x v="14"/>
    <x v="14"/>
    <s v="DewDrop Hydration Sheet Mask"/>
    <x v="5"/>
    <n v="200"/>
    <n v="17.350000000000001"/>
    <n v="3470.0000000000005"/>
    <n v="7.45"/>
    <n v="1490"/>
    <n v="9.9000000000000021"/>
    <n v="1980.0000000000005"/>
    <n v="0.57060518731988474"/>
    <s v="C0144"/>
    <s v="VelvetBloom Beauty"/>
    <s v="Emily Clarke"/>
    <x v="3"/>
    <x v="29"/>
    <s v="Raleigh"/>
    <x v="2"/>
    <x v="2"/>
    <x v="6"/>
    <n v="11"/>
    <x v="27"/>
  </r>
  <r>
    <x v="658"/>
    <n v="71354"/>
    <x v="3"/>
    <x v="3"/>
    <s v="RadiantGlow Gel Cleanser 200ml"/>
    <x v="2"/>
    <n v="250"/>
    <n v="20.350000000000001"/>
    <n v="5087.5"/>
    <n v="7.75"/>
    <n v="1937.5"/>
    <n v="12.600000000000001"/>
    <n v="3150"/>
    <n v="0.61916461916461918"/>
    <s v="C0007"/>
    <s v="Orion Sterling"/>
    <s v="Jessica Foster"/>
    <x v="2"/>
    <x v="20"/>
    <s v="Anchorage"/>
    <x v="0"/>
    <x v="2"/>
    <x v="6"/>
    <n v="11"/>
    <x v="27"/>
  </r>
  <r>
    <x v="658"/>
    <n v="71355"/>
    <x v="1"/>
    <x v="1"/>
    <s v="VitaGlow Brightening Serum 30ml"/>
    <x v="1"/>
    <n v="150"/>
    <n v="22.1"/>
    <n v="3315"/>
    <n v="7.6"/>
    <n v="1140"/>
    <n v="14.500000000000002"/>
    <n v="2175"/>
    <n v="0.65610859728506787"/>
    <s v="C0123"/>
    <s v="TerraMist Incorporated"/>
    <s v="Jennifer Adams"/>
    <x v="1"/>
    <x v="10"/>
    <s v="Midland"/>
    <x v="2"/>
    <x v="2"/>
    <x v="6"/>
    <n v="11"/>
    <x v="27"/>
  </r>
  <r>
    <x v="658"/>
    <n v="71356"/>
    <x v="43"/>
    <x v="43"/>
    <s v="PureFoam Renewing Cleanser 50ml"/>
    <x v="2"/>
    <n v="250"/>
    <n v="7"/>
    <n v="1750"/>
    <n v="2.8"/>
    <n v="700"/>
    <n v="4.2"/>
    <n v="1050"/>
    <n v="0.6"/>
    <s v="C0177"/>
    <s v="CosmoHarbor Corp."/>
    <s v="Benjamin Lawson"/>
    <x v="1"/>
    <x v="5"/>
    <s v="Tulsa"/>
    <x v="2"/>
    <x v="2"/>
    <x v="6"/>
    <n v="11"/>
    <x v="27"/>
  </r>
  <r>
    <x v="658"/>
    <n v="71357"/>
    <x v="52"/>
    <x v="52"/>
    <s v="CalmBliss Soothing Toner 100ml"/>
    <x v="4"/>
    <n v="150"/>
    <n v="13"/>
    <n v="1950"/>
    <n v="4.7"/>
    <n v="705"/>
    <n v="8.3000000000000007"/>
    <n v="1245"/>
    <n v="0.63846153846153841"/>
    <s v="C0001"/>
    <s v="Belle Glow Cosmetics"/>
    <s v="Elizabeth Young"/>
    <x v="2"/>
    <x v="13"/>
    <s v="Los Angeles"/>
    <x v="0"/>
    <x v="2"/>
    <x v="6"/>
    <n v="11"/>
    <x v="27"/>
  </r>
  <r>
    <x v="658"/>
    <n v="71358"/>
    <x v="0"/>
    <x v="0"/>
    <s v="HydraBloom Hydrating Moisturizer 100ml"/>
    <x v="0"/>
    <n v="150"/>
    <n v="24.85"/>
    <n v="3727.5"/>
    <n v="7.75"/>
    <n v="1162.5"/>
    <n v="17.100000000000001"/>
    <n v="2565"/>
    <n v="0.68812877263581484"/>
    <s v="C0223"/>
    <s v="Cecilia Dawson"/>
    <s v="Christopher Green"/>
    <x v="0"/>
    <x v="35"/>
    <s v="Ogden"/>
    <x v="0"/>
    <x v="2"/>
    <x v="6"/>
    <n v="11"/>
    <x v="27"/>
  </r>
  <r>
    <x v="658"/>
    <n v="71359"/>
    <x v="60"/>
    <x v="60"/>
    <s v="ElixirMelt Makeup Remover Oil  200ml"/>
    <x v="6"/>
    <n v="50"/>
    <n v="19.850000000000001"/>
    <n v="992.50000000000011"/>
    <n v="9"/>
    <n v="450"/>
    <n v="10.850000000000001"/>
    <n v="542.50000000000011"/>
    <n v="0.54659949622166248"/>
    <s v="C0098"/>
    <s v="Persephone Harper"/>
    <s v="Benjamin Lawson"/>
    <x v="1"/>
    <x v="8"/>
    <s v="Springfield"/>
    <x v="3"/>
    <x v="2"/>
    <x v="6"/>
    <n v="11"/>
    <x v="27"/>
  </r>
  <r>
    <x v="659"/>
    <n v="71360"/>
    <x v="4"/>
    <x v="4"/>
    <s v="HydraBloom Hydrating Moisturizer 50ml"/>
    <x v="0"/>
    <n v="250"/>
    <n v="14.95"/>
    <n v="3737.5"/>
    <n v="4.45"/>
    <n v="1112.5"/>
    <n v="10.5"/>
    <n v="2625"/>
    <n v="0.7023411371237458"/>
    <s v="C0059"/>
    <s v="Eamon Kingsley"/>
    <s v="James Edwards"/>
    <x v="3"/>
    <x v="37"/>
    <s v="Newark"/>
    <x v="1"/>
    <x v="2"/>
    <x v="6"/>
    <n v="12"/>
    <x v="27"/>
  </r>
  <r>
    <x v="659"/>
    <n v="71361"/>
    <x v="13"/>
    <x v="13"/>
    <s v="LuminousGlow Tinted Sunscreen 100ml"/>
    <x v="3"/>
    <n v="150"/>
    <n v="26.35"/>
    <n v="3952.5"/>
    <n v="9"/>
    <n v="1350"/>
    <n v="17.350000000000001"/>
    <n v="2602.5"/>
    <n v="0.65844402277039848"/>
    <s v="C0163"/>
    <s v="SilverFlare Technologies"/>
    <s v="Rachel Owens"/>
    <x v="4"/>
    <x v="31"/>
    <s v="Green Bay"/>
    <x v="3"/>
    <x v="2"/>
    <x v="6"/>
    <n v="12"/>
    <x v="27"/>
  </r>
  <r>
    <x v="659"/>
    <n v="71362"/>
    <x v="2"/>
    <x v="2"/>
    <s v="TimelessElixir Anti-Wrinkle Serum 30m"/>
    <x v="1"/>
    <n v="150"/>
    <n v="25.3"/>
    <n v="3795"/>
    <n v="9.4"/>
    <n v="1410"/>
    <n v="15.9"/>
    <n v="2385"/>
    <n v="0.62845849802371545"/>
    <s v="C0110"/>
    <s v="Cordelia Cassidy"/>
    <s v="Jessica Foster"/>
    <x v="2"/>
    <x v="20"/>
    <s v="Nome"/>
    <x v="0"/>
    <x v="2"/>
    <x v="6"/>
    <n v="12"/>
    <x v="27"/>
  </r>
  <r>
    <x v="659"/>
    <n v="71363"/>
    <x v="37"/>
    <x v="37"/>
    <s v="SunGuard Shield SPF 50+ 100ml"/>
    <x v="3"/>
    <n v="100"/>
    <n v="24.75"/>
    <n v="2475"/>
    <n v="7.75"/>
    <n v="775"/>
    <n v="17"/>
    <n v="1700"/>
    <n v="0.68686868686868685"/>
    <s v="C0226"/>
    <s v="Augustus Langley"/>
    <s v="Lauren King"/>
    <x v="4"/>
    <x v="41"/>
    <s v="Omaha"/>
    <x v="3"/>
    <x v="2"/>
    <x v="6"/>
    <n v="12"/>
    <x v="27"/>
  </r>
  <r>
    <x v="659"/>
    <n v="71364"/>
    <x v="13"/>
    <x v="13"/>
    <s v="LuminousGlow Tinted Sunscreen 100ml"/>
    <x v="3"/>
    <n v="350"/>
    <n v="26.35"/>
    <n v="9222.5"/>
    <n v="9"/>
    <n v="3150"/>
    <n v="17.350000000000001"/>
    <n v="6072.5"/>
    <n v="0.65844402277039848"/>
    <s v="C0017"/>
    <s v="Seraphina Hart"/>
    <s v="David Carter"/>
    <x v="1"/>
    <x v="2"/>
    <s v="Buffalo"/>
    <x v="1"/>
    <x v="2"/>
    <x v="6"/>
    <n v="12"/>
    <x v="27"/>
  </r>
  <r>
    <x v="659"/>
    <n v="71365"/>
    <x v="49"/>
    <x v="49"/>
    <s v="TimelessElixir Anti-Wrinkle Serum 50ml"/>
    <x v="1"/>
    <n v="100"/>
    <n v="37.549999999999997"/>
    <n v="3754.9999999999995"/>
    <n v="14.25"/>
    <n v="1425"/>
    <n v="23.299999999999997"/>
    <n v="2329.9999999999995"/>
    <n v="0.62050599201065237"/>
    <s v="C0085"/>
    <s v="VelvetDusk Beauty"/>
    <s v="Samuel Moore"/>
    <x v="0"/>
    <x v="0"/>
    <s v="Taos"/>
    <x v="0"/>
    <x v="2"/>
    <x v="6"/>
    <n v="12"/>
    <x v="27"/>
  </r>
  <r>
    <x v="659"/>
    <n v="71366"/>
    <x v="8"/>
    <x v="8"/>
    <s v="CrystalClear Hyaluronic Boost 30ml"/>
    <x v="1"/>
    <n v="100"/>
    <n v="19.100000000000001"/>
    <n v="1910.0000000000002"/>
    <n v="6.6"/>
    <n v="660"/>
    <n v="12.500000000000002"/>
    <n v="1250.0000000000002"/>
    <n v="0.65445026178010479"/>
    <s v="C0118"/>
    <s v="Rowan Hale"/>
    <s v="Nicholas Coleman"/>
    <x v="4"/>
    <x v="34"/>
    <s v="Fort Wayne"/>
    <x v="3"/>
    <x v="2"/>
    <x v="6"/>
    <n v="12"/>
    <x v="27"/>
  </r>
  <r>
    <x v="659"/>
    <n v="71367"/>
    <x v="50"/>
    <x v="50"/>
    <s v="SilkSkin Lightweight Moisture Veil 50ml"/>
    <x v="0"/>
    <n v="50"/>
    <n v="16.349999999999998"/>
    <n v="817.49999999999989"/>
    <n v="5.2"/>
    <n v="260"/>
    <n v="11.149999999999999"/>
    <n v="557.49999999999989"/>
    <n v="0.68195718654434245"/>
    <s v="C0196"/>
    <s v="Emilia Harper"/>
    <s v="Christopher Green"/>
    <x v="0"/>
    <x v="35"/>
    <s v="Provo"/>
    <x v="0"/>
    <x v="2"/>
    <x v="6"/>
    <n v="12"/>
    <x v="27"/>
  </r>
  <r>
    <x v="659"/>
    <n v="71368"/>
    <x v="25"/>
    <x v="25"/>
    <s v="PureFoam Renewing Cleanser 100ml"/>
    <x v="2"/>
    <n v="200"/>
    <n v="12.45"/>
    <n v="2490"/>
    <n v="5.2"/>
    <n v="1040"/>
    <n v="7.2499999999999991"/>
    <n v="1450"/>
    <n v="0.58232931726907633"/>
    <s v="C0032"/>
    <s v="AquaFusion Incorporated"/>
    <s v="Ashley Turner"/>
    <x v="2"/>
    <x v="13"/>
    <s v="San Jose"/>
    <x v="0"/>
    <x v="2"/>
    <x v="6"/>
    <n v="12"/>
    <x v="27"/>
  </r>
  <r>
    <x v="659"/>
    <n v="71369"/>
    <x v="43"/>
    <x v="43"/>
    <s v="PureFoam Renewing Cleanser 50ml"/>
    <x v="2"/>
    <n v="250"/>
    <n v="7"/>
    <n v="1750"/>
    <n v="2.8"/>
    <n v="700"/>
    <n v="4.2"/>
    <n v="1050"/>
    <n v="0.6"/>
    <s v="C0222"/>
    <s v="Silas Hart"/>
    <s v="Joseph Simmons"/>
    <x v="4"/>
    <x v="28"/>
    <s v="Bismarck"/>
    <x v="3"/>
    <x v="2"/>
    <x v="6"/>
    <n v="12"/>
    <x v="27"/>
  </r>
  <r>
    <x v="659"/>
    <n v="71370"/>
    <x v="6"/>
    <x v="6"/>
    <s v="CrystalClear Hyaluronic Boost 15ml"/>
    <x v="1"/>
    <n v="200"/>
    <n v="14.75"/>
    <n v="2950"/>
    <n v="5.45"/>
    <n v="1090"/>
    <n v="9.3000000000000007"/>
    <n v="1860"/>
    <n v="0.63050847457627124"/>
    <s v="C0138"/>
    <s v="Leopold Caldwell"/>
    <s v="James Edwards"/>
    <x v="3"/>
    <x v="37"/>
    <s v="Jersey City"/>
    <x v="1"/>
    <x v="2"/>
    <x v="6"/>
    <n v="12"/>
    <x v="27"/>
  </r>
  <r>
    <x v="660"/>
    <n v="71371"/>
    <x v="21"/>
    <x v="21"/>
    <s v="RadiantGlow Gel Cleanser 100ml"/>
    <x v="2"/>
    <n v="50"/>
    <n v="12.25"/>
    <n v="612.5"/>
    <n v="4.45"/>
    <n v="222.5"/>
    <n v="7.8"/>
    <n v="390"/>
    <n v="0.63673469387755099"/>
    <s v="C0090"/>
    <s v="CrystalCrest Incorporated"/>
    <s v="Ava Franklin"/>
    <x v="1"/>
    <x v="44"/>
    <s v="Southaven"/>
    <x v="2"/>
    <x v="2"/>
    <x v="6"/>
    <n v="13"/>
    <x v="27"/>
  </r>
  <r>
    <x v="660"/>
    <n v="71372"/>
    <x v="1"/>
    <x v="1"/>
    <s v="VitaGlow Brightening Serum 30ml"/>
    <x v="1"/>
    <n v="50"/>
    <n v="22.1"/>
    <n v="1105"/>
    <n v="7.6"/>
    <n v="380"/>
    <n v="14.500000000000002"/>
    <n v="725"/>
    <n v="0.65610859728506787"/>
    <s v="C0069"/>
    <s v="RadiantElixir Skincare"/>
    <s v="Olivia Harrison"/>
    <x v="3"/>
    <x v="39"/>
    <s v="Wilmington"/>
    <x v="2"/>
    <x v="2"/>
    <x v="6"/>
    <n v="13"/>
    <x v="27"/>
  </r>
  <r>
    <x v="660"/>
    <n v="71373"/>
    <x v="32"/>
    <x v="32"/>
    <s v="AquaFresh Hydrating Toner 150ml"/>
    <x v="4"/>
    <n v="150"/>
    <n v="14.95"/>
    <n v="2242.5"/>
    <n v="4.45"/>
    <n v="667.5"/>
    <n v="10.5"/>
    <n v="1575"/>
    <n v="0.7023411371237458"/>
    <s v="C0017"/>
    <s v="Seraphina Hart"/>
    <s v="David Carter"/>
    <x v="1"/>
    <x v="2"/>
    <s v="Buffalo"/>
    <x v="1"/>
    <x v="2"/>
    <x v="6"/>
    <n v="13"/>
    <x v="27"/>
  </r>
  <r>
    <x v="660"/>
    <n v="71374"/>
    <x v="43"/>
    <x v="43"/>
    <s v="PureFoam Renewing Cleanser 50ml"/>
    <x v="2"/>
    <n v="200"/>
    <n v="7"/>
    <n v="1400"/>
    <n v="2.8"/>
    <n v="560"/>
    <n v="4.2"/>
    <n v="840"/>
    <n v="0.6"/>
    <s v="C0200"/>
    <s v="Griffin Hayes"/>
    <s v="Emily Clarke"/>
    <x v="3"/>
    <x v="29"/>
    <s v="Raleigh"/>
    <x v="2"/>
    <x v="2"/>
    <x v="6"/>
    <n v="13"/>
    <x v="27"/>
  </r>
  <r>
    <x v="660"/>
    <n v="71375"/>
    <x v="14"/>
    <x v="14"/>
    <s v="DewDrop Hydration Sheet Mask"/>
    <x v="5"/>
    <n v="150"/>
    <n v="17.350000000000001"/>
    <n v="2602.5"/>
    <n v="7.45"/>
    <n v="1117.5"/>
    <n v="9.9000000000000021"/>
    <n v="1485"/>
    <n v="0.57060518731988474"/>
    <s v="C0160"/>
    <s v="LuminousHarbor Cosmetix"/>
    <s v="Victoria Reed"/>
    <x v="2"/>
    <x v="4"/>
    <s v="Medford"/>
    <x v="0"/>
    <x v="2"/>
    <x v="6"/>
    <n v="13"/>
    <x v="27"/>
  </r>
  <r>
    <x v="660"/>
    <n v="71376"/>
    <x v="12"/>
    <x v="12"/>
    <s v="PorePurify Exfoliating Tonic 150ml"/>
    <x v="4"/>
    <n v="50"/>
    <n v="15.95"/>
    <n v="797.5"/>
    <n v="5.2"/>
    <n v="260"/>
    <n v="10.75"/>
    <n v="537.5"/>
    <n v="0.6739811912225705"/>
    <s v="C0048"/>
    <s v="Octavia Hart"/>
    <s v="Victoria Reed"/>
    <x v="2"/>
    <x v="24"/>
    <s v="Seattle"/>
    <x v="0"/>
    <x v="2"/>
    <x v="6"/>
    <n v="13"/>
    <x v="27"/>
  </r>
  <r>
    <x v="660"/>
    <n v="71377"/>
    <x v="22"/>
    <x v="22"/>
    <s v="PurePurge Micellar Cleansing Water 150ml"/>
    <x v="6"/>
    <n v="100"/>
    <n v="10.050000000000001"/>
    <n v="1005.0000000000001"/>
    <n v="4.45"/>
    <n v="445"/>
    <n v="5.6000000000000005"/>
    <n v="560.00000000000011"/>
    <n v="0.55721393034825872"/>
    <s v="C0093"/>
    <s v="BlossomFlair Skincare"/>
    <s v="Daniel Nelson"/>
    <x v="0"/>
    <x v="3"/>
    <s v="Rock Springs"/>
    <x v="0"/>
    <x v="2"/>
    <x v="6"/>
    <n v="13"/>
    <x v="27"/>
  </r>
  <r>
    <x v="660"/>
    <n v="71378"/>
    <x v="32"/>
    <x v="32"/>
    <s v="AquaFresh Hydrating Toner 150ml"/>
    <x v="4"/>
    <n v="200"/>
    <n v="14.95"/>
    <n v="2990"/>
    <n v="4.45"/>
    <n v="890"/>
    <n v="10.5"/>
    <n v="2100"/>
    <n v="0.7023411371237458"/>
    <s v="C0187"/>
    <s v="VelvetBloom Luxe Skincare"/>
    <s v="Jennifer Adams"/>
    <x v="1"/>
    <x v="10"/>
    <s v="Garland"/>
    <x v="2"/>
    <x v="2"/>
    <x v="6"/>
    <n v="13"/>
    <x v="27"/>
  </r>
  <r>
    <x v="660"/>
    <n v="71379"/>
    <x v="4"/>
    <x v="4"/>
    <s v="HydraBloom Hydrating Moisturizer 50ml"/>
    <x v="0"/>
    <n v="100"/>
    <n v="14.95"/>
    <n v="1495"/>
    <n v="4.45"/>
    <n v="445"/>
    <n v="10.5"/>
    <n v="1050"/>
    <n v="0.7023411371237458"/>
    <s v="C0112"/>
    <s v="Zara Winters"/>
    <s v="Olivia Harrison"/>
    <x v="3"/>
    <x v="14"/>
    <s v="Norfolk"/>
    <x v="2"/>
    <x v="2"/>
    <x v="6"/>
    <n v="13"/>
    <x v="27"/>
  </r>
  <r>
    <x v="660"/>
    <n v="71380"/>
    <x v="14"/>
    <x v="14"/>
    <s v="DewDrop Hydration Sheet Mask"/>
    <x v="5"/>
    <n v="50"/>
    <n v="17.350000000000001"/>
    <n v="867.50000000000011"/>
    <n v="7.45"/>
    <n v="372.5"/>
    <n v="9.9000000000000021"/>
    <n v="495.00000000000011"/>
    <n v="0.57060518731988474"/>
    <s v="C0166"/>
    <s v="FusionPulse Corp."/>
    <s v="Nicholas Coleman"/>
    <x v="4"/>
    <x v="34"/>
    <s v="Fort Wayne"/>
    <x v="3"/>
    <x v="2"/>
    <x v="6"/>
    <n v="13"/>
    <x v="27"/>
  </r>
  <r>
    <x v="661"/>
    <n v="71381"/>
    <x v="19"/>
    <x v="19"/>
    <s v="ClearSkies UV Defense SPF 30 30ml"/>
    <x v="3"/>
    <n v="50"/>
    <n v="11.299999999999999"/>
    <n v="565"/>
    <n v="4.7"/>
    <n v="235"/>
    <n v="6.5999999999999988"/>
    <n v="330"/>
    <n v="0.58407079646017701"/>
    <s v="C0038"/>
    <s v="StarryGrace Luxe Skincare"/>
    <s v="Olivia Harrison"/>
    <x v="3"/>
    <x v="7"/>
    <s v="Baltimore"/>
    <x v="2"/>
    <x v="2"/>
    <x v="6"/>
    <n v="14"/>
    <x v="27"/>
  </r>
  <r>
    <x v="661"/>
    <n v="71382"/>
    <x v="1"/>
    <x v="1"/>
    <s v="VitaGlow Brightening Serum 30ml"/>
    <x v="1"/>
    <n v="50"/>
    <n v="22.1"/>
    <n v="1105"/>
    <n v="7.6"/>
    <n v="380"/>
    <n v="14.500000000000002"/>
    <n v="725"/>
    <n v="0.65610859728506787"/>
    <s v="C0115"/>
    <s v="BlossomWhisper Cosmetics"/>
    <s v="Andrew Parker"/>
    <x v="3"/>
    <x v="46"/>
    <s v="Portland"/>
    <x v="1"/>
    <x v="2"/>
    <x v="6"/>
    <n v="14"/>
    <x v="27"/>
  </r>
  <r>
    <x v="661"/>
    <n v="71383"/>
    <x v="65"/>
    <x v="65"/>
    <s v="VelvetSkin Renewing Scrub 150ml"/>
    <x v="7"/>
    <n v="100"/>
    <n v="28.15"/>
    <n v="2815"/>
    <n v="12"/>
    <n v="1200"/>
    <n v="16.149999999999999"/>
    <n v="1615"/>
    <n v="0.57371225577264651"/>
    <s v="C0207"/>
    <s v="Aurora West"/>
    <s v="Nicholas Coleman"/>
    <x v="4"/>
    <x v="27"/>
    <s v="Detroit"/>
    <x v="3"/>
    <x v="2"/>
    <x v="6"/>
    <n v="14"/>
    <x v="27"/>
  </r>
  <r>
    <x v="661"/>
    <n v="71384"/>
    <x v="0"/>
    <x v="0"/>
    <s v="HydraBloom Hydrating Moisturizer 100ml"/>
    <x v="0"/>
    <n v="250"/>
    <n v="24.85"/>
    <n v="6212.5"/>
    <n v="7.75"/>
    <n v="1937.5"/>
    <n v="17.100000000000001"/>
    <n v="4275"/>
    <n v="0.68812877263581484"/>
    <s v="C0013"/>
    <s v="Seraphina Sinclair"/>
    <s v="Jessica Foster"/>
    <x v="2"/>
    <x v="20"/>
    <s v="Wasilla"/>
    <x v="0"/>
    <x v="2"/>
    <x v="6"/>
    <n v="14"/>
    <x v="27"/>
  </r>
  <r>
    <x v="661"/>
    <n v="71385"/>
    <x v="2"/>
    <x v="2"/>
    <s v="TimelessElixir Anti-Wrinkle Serum 30m"/>
    <x v="1"/>
    <n v="100"/>
    <n v="25.3"/>
    <n v="2530"/>
    <n v="9.4"/>
    <n v="940"/>
    <n v="15.9"/>
    <n v="1590"/>
    <n v="0.62845849802371545"/>
    <s v="C0042"/>
    <s v="Jasper Monroe"/>
    <s v="Nicholas Coleman"/>
    <x v="4"/>
    <x v="27"/>
    <s v="Detroit"/>
    <x v="3"/>
    <x v="2"/>
    <x v="6"/>
    <n v="14"/>
    <x v="27"/>
  </r>
  <r>
    <x v="661"/>
    <n v="71386"/>
    <x v="38"/>
    <x v="38"/>
    <s v="CrystalGlow Gentle Exfoliator 100ml"/>
    <x v="7"/>
    <n v="50"/>
    <n v="19.95"/>
    <n v="997.5"/>
    <n v="7.45"/>
    <n v="372.5"/>
    <n v="12.5"/>
    <n v="625"/>
    <n v="0.62656641604010022"/>
    <s v="C0124"/>
    <s v="CrystalSkin Elegance"/>
    <s v="Benjamin Ingram"/>
    <x v="0"/>
    <x v="22"/>
    <s v="Coeur d'Alene"/>
    <x v="0"/>
    <x v="2"/>
    <x v="6"/>
    <n v="14"/>
    <x v="27"/>
  </r>
  <r>
    <x v="661"/>
    <n v="71387"/>
    <x v="0"/>
    <x v="0"/>
    <s v="HydraBloom Hydrating Moisturizer 100ml"/>
    <x v="0"/>
    <n v="100"/>
    <n v="24.85"/>
    <n v="2485"/>
    <n v="7.75"/>
    <n v="775"/>
    <n v="17.100000000000001"/>
    <n v="1710"/>
    <n v="0.68812877263581484"/>
    <s v="C0206"/>
    <s v="Dashiell Vaughn"/>
    <s v="Rachel Owens"/>
    <x v="4"/>
    <x v="31"/>
    <s v="Green Bay"/>
    <x v="3"/>
    <x v="2"/>
    <x v="6"/>
    <n v="14"/>
    <x v="27"/>
  </r>
  <r>
    <x v="661"/>
    <n v="71388"/>
    <x v="39"/>
    <x v="39"/>
    <s v="SunGuard Shield SPF 50+ 50ml"/>
    <x v="3"/>
    <n v="400"/>
    <n v="14.45"/>
    <n v="5780"/>
    <n v="4.45"/>
    <n v="1780"/>
    <n v="10"/>
    <n v="4000"/>
    <n v="0.69204152249134943"/>
    <s v="C0101"/>
    <s v="TechnoCraft Corp."/>
    <s v="Samuel Moore"/>
    <x v="0"/>
    <x v="0"/>
    <s v="Roswell"/>
    <x v="0"/>
    <x v="2"/>
    <x v="6"/>
    <n v="14"/>
    <x v="27"/>
  </r>
  <r>
    <x v="661"/>
    <n v="71389"/>
    <x v="11"/>
    <x v="11"/>
    <s v="ClearSkies UV Defense SPF 30 100ml"/>
    <x v="3"/>
    <n v="200"/>
    <n v="32.549999999999997"/>
    <n v="6509.9999999999991"/>
    <n v="11.25"/>
    <n v="2250"/>
    <n v="21.299999999999997"/>
    <n v="4259.9999999999991"/>
    <n v="0.65437788018433174"/>
    <s v="C0181"/>
    <s v="ElysianMist Cosmetix"/>
    <s v="William Jenkins"/>
    <x v="3"/>
    <x v="6"/>
    <s v="St. Petersburg"/>
    <x v="2"/>
    <x v="2"/>
    <x v="6"/>
    <n v="14"/>
    <x v="27"/>
  </r>
  <r>
    <x v="661"/>
    <n v="71390"/>
    <x v="10"/>
    <x v="10"/>
    <s v="LuminousGlow Tinted Sunscreen 50ml"/>
    <x v="3"/>
    <n v="200"/>
    <n v="16.95"/>
    <n v="3390"/>
    <n v="5.2"/>
    <n v="1040"/>
    <n v="11.75"/>
    <n v="2350"/>
    <n v="0.69321533923303835"/>
    <s v="C0149"/>
    <s v="QuantumSphere Corp."/>
    <s v="Nicholas Coleman"/>
    <x v="4"/>
    <x v="34"/>
    <s v="South Bend"/>
    <x v="3"/>
    <x v="2"/>
    <x v="6"/>
    <n v="14"/>
    <x v="27"/>
  </r>
  <r>
    <x v="661"/>
    <n v="71391"/>
    <x v="20"/>
    <x v="20"/>
    <s v="VelvetSkin Renewing Scrub 100ml"/>
    <x v="7"/>
    <n v="150"/>
    <n v="20.849999999999998"/>
    <n v="3127.4999999999995"/>
    <n v="8.1999999999999993"/>
    <n v="1230"/>
    <n v="12.649999999999999"/>
    <n v="1897.4999999999995"/>
    <n v="0.606714628297362"/>
    <s v="C0065"/>
    <s v="CelestialGlow Essentials"/>
    <s v="Benjamin Lawson"/>
    <x v="1"/>
    <x v="25"/>
    <s v="Kansas City"/>
    <x v="3"/>
    <x v="2"/>
    <x v="6"/>
    <n v="14"/>
    <x v="27"/>
  </r>
  <r>
    <x v="661"/>
    <n v="71392"/>
    <x v="8"/>
    <x v="8"/>
    <s v="CrystalClear Hyaluronic Boost 30ml"/>
    <x v="1"/>
    <n v="100"/>
    <n v="19.100000000000001"/>
    <n v="1910.0000000000002"/>
    <n v="6.6"/>
    <n v="660"/>
    <n v="12.500000000000002"/>
    <n v="1250.0000000000002"/>
    <n v="0.65445026178010479"/>
    <s v="C0083"/>
    <s v="CrystalAura Cosmetix"/>
    <s v="Emily Clarke"/>
    <x v="3"/>
    <x v="9"/>
    <s v="Columbia"/>
    <x v="2"/>
    <x v="2"/>
    <x v="6"/>
    <n v="14"/>
    <x v="27"/>
  </r>
  <r>
    <x v="662"/>
    <n v="71393"/>
    <x v="58"/>
    <x v="58"/>
    <s v="ElixirMelt Makeup Remover Oil  150ml"/>
    <x v="6"/>
    <n v="100"/>
    <n v="10.45"/>
    <n v="1045"/>
    <n v="5.2"/>
    <n v="520"/>
    <n v="5.2499999999999991"/>
    <n v="525"/>
    <n v="0.50239234449760761"/>
    <s v="C0221"/>
    <s v="Evangeline Reyes"/>
    <s v="Grace Allen"/>
    <x v="2"/>
    <x v="20"/>
    <s v="Juneau"/>
    <x v="0"/>
    <x v="2"/>
    <x v="6"/>
    <n v="15"/>
    <x v="27"/>
  </r>
  <r>
    <x v="662"/>
    <n v="71394"/>
    <x v="15"/>
    <x v="15"/>
    <s v="VitaGlow Brightening Serum 50ml"/>
    <x v="1"/>
    <n v="100"/>
    <n v="31.45"/>
    <n v="3145"/>
    <n v="12"/>
    <n v="1200"/>
    <n v="19.45"/>
    <n v="1945"/>
    <n v="0.61844197138314783"/>
    <s v="C0076"/>
    <s v="ThunderWave Technologies"/>
    <s v="Andrew Parker"/>
    <x v="3"/>
    <x v="42"/>
    <s v="Boston"/>
    <x v="1"/>
    <x v="2"/>
    <x v="6"/>
    <n v="15"/>
    <x v="27"/>
  </r>
  <r>
    <x v="662"/>
    <n v="71395"/>
    <x v="36"/>
    <x v="36"/>
    <s v="CrystalGlow Gentle Exfoliator 50ml"/>
    <x v="7"/>
    <n v="50"/>
    <n v="14.15"/>
    <n v="707.5"/>
    <n v="5.45"/>
    <n v="272.5"/>
    <n v="8.6999999999999993"/>
    <n v="435"/>
    <n v="0.61484098939929333"/>
    <s v="C0146"/>
    <s v="StarryLux Beauty Co."/>
    <s v="Jennifer Adams"/>
    <x v="1"/>
    <x v="10"/>
    <s v="Amarillo"/>
    <x v="2"/>
    <x v="2"/>
    <x v="6"/>
    <n v="15"/>
    <x v="27"/>
  </r>
  <r>
    <x v="662"/>
    <n v="71396"/>
    <x v="4"/>
    <x v="4"/>
    <s v="HydraBloom Hydrating Moisturizer 50ml"/>
    <x v="0"/>
    <n v="150"/>
    <n v="14.95"/>
    <n v="2242.5"/>
    <n v="4.45"/>
    <n v="667.5"/>
    <n v="10.5"/>
    <n v="1575"/>
    <n v="0.7023411371237458"/>
    <s v="C0214"/>
    <s v="ThunderMist Creations"/>
    <s v="Rachel Owens"/>
    <x v="4"/>
    <x v="31"/>
    <s v="Milwaukee"/>
    <x v="3"/>
    <x v="2"/>
    <x v="6"/>
    <n v="15"/>
    <x v="27"/>
  </r>
  <r>
    <x v="662"/>
    <n v="71397"/>
    <x v="0"/>
    <x v="0"/>
    <s v="HydraBloom Hydrating Moisturizer 100ml"/>
    <x v="0"/>
    <n v="250"/>
    <n v="24.85"/>
    <n v="6212.5"/>
    <n v="7.75"/>
    <n v="1937.5"/>
    <n v="17.100000000000001"/>
    <n v="4275"/>
    <n v="0.68812877263581484"/>
    <s v="C0006"/>
    <s v="Maeve Kingsley"/>
    <s v="Christopher Green"/>
    <x v="0"/>
    <x v="21"/>
    <s v="Las Vegas"/>
    <x v="0"/>
    <x v="2"/>
    <x v="6"/>
    <n v="15"/>
    <x v="27"/>
  </r>
  <r>
    <x v="662"/>
    <n v="71398"/>
    <x v="16"/>
    <x v="16"/>
    <s v="FreshWipe Cleansing Towelettes  80s"/>
    <x v="6"/>
    <n v="50"/>
    <n v="14.55"/>
    <n v="727.5"/>
    <n v="6.55"/>
    <n v="327.5"/>
    <n v="8"/>
    <n v="400"/>
    <n v="0.54982817869415812"/>
    <s v="C0151"/>
    <s v="ZenithFlare Creations"/>
    <s v="Grace Allen"/>
    <x v="2"/>
    <x v="20"/>
    <s v="Bethel"/>
    <x v="0"/>
    <x v="2"/>
    <x v="6"/>
    <n v="15"/>
    <x v="27"/>
  </r>
  <r>
    <x v="662"/>
    <n v="71399"/>
    <x v="5"/>
    <x v="5"/>
    <s v="ClearSkies UV Defense SPF 30 50ml"/>
    <x v="3"/>
    <n v="400"/>
    <n v="18.95"/>
    <n v="7580"/>
    <n v="6.55"/>
    <n v="2620"/>
    <n v="12.399999999999999"/>
    <n v="4960"/>
    <n v="0.65435356200527706"/>
    <s v="C0045"/>
    <s v="AuroraBlossom Essentials"/>
    <s v="Ashley Turner"/>
    <x v="2"/>
    <x v="13"/>
    <s v="Fresno"/>
    <x v="0"/>
    <x v="2"/>
    <x v="6"/>
    <n v="15"/>
    <x v="27"/>
  </r>
  <r>
    <x v="662"/>
    <n v="71400"/>
    <x v="64"/>
    <x v="64"/>
    <s v="AquaFresh Hydrating Toner 100ml"/>
    <x v="4"/>
    <n v="250"/>
    <n v="9.4"/>
    <n v="2350"/>
    <n v="3.3"/>
    <n v="825"/>
    <n v="6.1000000000000005"/>
    <n v="1525"/>
    <n v="0.64893617021276595"/>
    <s v="C0091"/>
    <s v="NovaWave Enterprises"/>
    <s v="Jennifer Adams"/>
    <x v="1"/>
    <x v="10"/>
    <s v="Lubbock"/>
    <x v="2"/>
    <x v="2"/>
    <x v="6"/>
    <n v="15"/>
    <x v="27"/>
  </r>
  <r>
    <x v="662"/>
    <n v="71401"/>
    <x v="10"/>
    <x v="10"/>
    <s v="LuminousGlow Tinted Sunscreen 50ml"/>
    <x v="3"/>
    <n v="300"/>
    <n v="16.95"/>
    <n v="5085"/>
    <n v="5.2"/>
    <n v="1560"/>
    <n v="11.75"/>
    <n v="3525"/>
    <n v="0.69321533923303835"/>
    <s v="C0173"/>
    <s v="VelvetElegance Luxe Skincare"/>
    <s v="Samuel Moore"/>
    <x v="0"/>
    <x v="1"/>
    <s v="Yuma"/>
    <x v="0"/>
    <x v="2"/>
    <x v="6"/>
    <n v="15"/>
    <x v="27"/>
  </r>
  <r>
    <x v="662"/>
    <n v="71402"/>
    <x v="13"/>
    <x v="13"/>
    <s v="LuminousGlow Tinted Sunscreen 100ml"/>
    <x v="3"/>
    <n v="250"/>
    <n v="26.35"/>
    <n v="6587.5"/>
    <n v="9"/>
    <n v="2250"/>
    <n v="17.350000000000001"/>
    <n v="4337.5"/>
    <n v="0.65844402277039848"/>
    <s v="C0074"/>
    <s v="Seraphina Wilde"/>
    <s v="Lauren King"/>
    <x v="4"/>
    <x v="41"/>
    <s v="Lincoln"/>
    <x v="3"/>
    <x v="2"/>
    <x v="6"/>
    <n v="15"/>
    <x v="27"/>
  </r>
  <r>
    <x v="663"/>
    <n v="71403"/>
    <x v="35"/>
    <x v="35"/>
    <s v="DreamSoothe Overnight Mask 50g"/>
    <x v="5"/>
    <n v="300"/>
    <n v="14.25"/>
    <n v="4275"/>
    <n v="6.55"/>
    <n v="1965"/>
    <n v="7.7"/>
    <n v="2310"/>
    <n v="0.54035087719298247"/>
    <s v="C0002"/>
    <s v="Radiant Luxe Beauty"/>
    <s v="Daniel Nelson"/>
    <x v="0"/>
    <x v="3"/>
    <s v="Cheyenne"/>
    <x v="0"/>
    <x v="2"/>
    <x v="6"/>
    <n v="18"/>
    <x v="28"/>
  </r>
  <r>
    <x v="663"/>
    <n v="71404"/>
    <x v="40"/>
    <x v="40"/>
    <s v="CalmBliss Soothing Toner 150ml"/>
    <x v="4"/>
    <n v="100"/>
    <n v="19.25"/>
    <n v="1925"/>
    <n v="6.55"/>
    <n v="655"/>
    <n v="12.7"/>
    <n v="1270"/>
    <n v="0.65974025974025974"/>
    <s v="C0108"/>
    <s v="DiamondAura Luxe Skincare"/>
    <s v="Michael Evans"/>
    <x v="1"/>
    <x v="10"/>
    <s v="Galveston"/>
    <x v="2"/>
    <x v="2"/>
    <x v="6"/>
    <n v="18"/>
    <x v="28"/>
  </r>
  <r>
    <x v="663"/>
    <n v="71405"/>
    <x v="31"/>
    <x v="31"/>
    <s v="TimelessElixir Anti-Wrinkle Serum 15ml"/>
    <x v="1"/>
    <n v="50"/>
    <n v="19.349999999999998"/>
    <n v="967.49999999999989"/>
    <n v="7.55"/>
    <n v="377.5"/>
    <n v="11.799999999999997"/>
    <n v="589.99999999999989"/>
    <n v="0.60981912144702832"/>
    <s v="C0080"/>
    <s v="EternalGlow Essentials"/>
    <s v="Samantha Mitchell"/>
    <x v="4"/>
    <x v="17"/>
    <s v="Cincinnati"/>
    <x v="3"/>
    <x v="2"/>
    <x v="6"/>
    <n v="18"/>
    <x v="28"/>
  </r>
  <r>
    <x v="663"/>
    <n v="71406"/>
    <x v="23"/>
    <x v="23"/>
    <s v="RadiantGlow Gel Cleanser 50ml"/>
    <x v="2"/>
    <n v="200"/>
    <n v="4.7"/>
    <n v="940"/>
    <n v="2.2999999999999998"/>
    <n v="460"/>
    <n v="2.4000000000000004"/>
    <n v="480"/>
    <n v="0.51063829787234039"/>
    <s v="C0033"/>
    <s v="ZenithGrove Solutions"/>
    <s v="Ava Franklin"/>
    <x v="1"/>
    <x v="26"/>
    <s v="Birmingham"/>
    <x v="2"/>
    <x v="2"/>
    <x v="6"/>
    <n v="18"/>
    <x v="28"/>
  </r>
  <r>
    <x v="663"/>
    <n v="71407"/>
    <x v="21"/>
    <x v="21"/>
    <s v="RadiantGlow Gel Cleanser 100ml"/>
    <x v="2"/>
    <n v="50"/>
    <n v="12.25"/>
    <n v="612.5"/>
    <n v="4.45"/>
    <n v="222.5"/>
    <n v="7.8"/>
    <n v="390"/>
    <n v="0.63673469387755099"/>
    <s v="C0163"/>
    <s v="SilverFlare Technologies"/>
    <s v="Rachel Owens"/>
    <x v="4"/>
    <x v="31"/>
    <s v="Green Bay"/>
    <x v="3"/>
    <x v="2"/>
    <x v="6"/>
    <n v="18"/>
    <x v="28"/>
  </r>
  <r>
    <x v="663"/>
    <n v="71408"/>
    <x v="22"/>
    <x v="22"/>
    <s v="PurePurge Micellar Cleansing Water 150ml"/>
    <x v="6"/>
    <n v="100"/>
    <n v="10.050000000000001"/>
    <n v="1005.0000000000001"/>
    <n v="4.45"/>
    <n v="445"/>
    <n v="5.6000000000000005"/>
    <n v="560.00000000000011"/>
    <n v="0.55721393034825872"/>
    <s v="C0219"/>
    <s v="Lila Sterling"/>
    <s v="Samantha Mitchell"/>
    <x v="4"/>
    <x v="32"/>
    <s v="Charleston"/>
    <x v="2"/>
    <x v="2"/>
    <x v="6"/>
    <n v="18"/>
    <x v="28"/>
  </r>
  <r>
    <x v="663"/>
    <n v="71409"/>
    <x v="2"/>
    <x v="2"/>
    <s v="TimelessElixir Anti-Wrinkle Serum 30m"/>
    <x v="1"/>
    <n v="50"/>
    <n v="25.3"/>
    <n v="1265"/>
    <n v="9.4"/>
    <n v="470"/>
    <n v="15.9"/>
    <n v="795"/>
    <n v="0.62845849802371545"/>
    <s v="C0145"/>
    <s v="AuroraFresh Cosmetics"/>
    <s v="Mia Hughes"/>
    <x v="2"/>
    <x v="13"/>
    <s v="Irvine"/>
    <x v="0"/>
    <x v="2"/>
    <x v="6"/>
    <n v="18"/>
    <x v="28"/>
  </r>
  <r>
    <x v="663"/>
    <n v="71410"/>
    <x v="38"/>
    <x v="38"/>
    <s v="CrystalGlow Gentle Exfoliator 100ml"/>
    <x v="7"/>
    <n v="150"/>
    <n v="19.95"/>
    <n v="2992.5"/>
    <n v="7.45"/>
    <n v="1117.5"/>
    <n v="12.5"/>
    <n v="1875"/>
    <n v="0.62656641604010022"/>
    <s v="C0051"/>
    <s v="InfinitiCraft Corp."/>
    <s v="William Jenkins"/>
    <x v="3"/>
    <x v="6"/>
    <s v="Tampa"/>
    <x v="2"/>
    <x v="2"/>
    <x v="6"/>
    <n v="18"/>
    <x v="28"/>
  </r>
  <r>
    <x v="663"/>
    <n v="71411"/>
    <x v="8"/>
    <x v="8"/>
    <s v="CrystalClear Hyaluronic Boost 30ml"/>
    <x v="1"/>
    <n v="200"/>
    <n v="19.100000000000001"/>
    <n v="3820.0000000000005"/>
    <n v="6.6"/>
    <n v="1320"/>
    <n v="12.500000000000002"/>
    <n v="2500.0000000000005"/>
    <n v="0.65445026178010479"/>
    <s v="C0104"/>
    <s v="PearlSilk Beauty"/>
    <s v="Ava Franklin"/>
    <x v="1"/>
    <x v="12"/>
    <s v="Baton Rouge"/>
    <x v="2"/>
    <x v="2"/>
    <x v="6"/>
    <n v="18"/>
    <x v="28"/>
  </r>
  <r>
    <x v="663"/>
    <n v="71412"/>
    <x v="40"/>
    <x v="40"/>
    <s v="CalmBliss Soothing Toner 150ml"/>
    <x v="4"/>
    <n v="200"/>
    <n v="19.25"/>
    <n v="3850"/>
    <n v="6.55"/>
    <n v="1310"/>
    <n v="12.7"/>
    <n v="2540"/>
    <n v="0.65974025974025974"/>
    <s v="C0029"/>
    <s v="OpulentSilk Beauty"/>
    <s v="Samantha Mitchell"/>
    <x v="4"/>
    <x v="15"/>
    <s v="Louisville"/>
    <x v="2"/>
    <x v="2"/>
    <x v="6"/>
    <n v="18"/>
    <x v="28"/>
  </r>
  <r>
    <x v="663"/>
    <n v="71413"/>
    <x v="53"/>
    <x v="53"/>
    <s v="DreamSoothe Overnight Mask 100g"/>
    <x v="5"/>
    <n v="300"/>
    <n v="21.75"/>
    <n v="6525"/>
    <n v="9.5500000000000007"/>
    <n v="2865"/>
    <n v="12.2"/>
    <n v="3660"/>
    <n v="0.56091954022988511"/>
    <s v="C0198"/>
    <s v="CrystalMist Solutions"/>
    <s v="Ava Franklin"/>
    <x v="1"/>
    <x v="44"/>
    <s v="Jackson"/>
    <x v="2"/>
    <x v="2"/>
    <x v="6"/>
    <n v="18"/>
    <x v="28"/>
  </r>
  <r>
    <x v="663"/>
    <n v="71414"/>
    <x v="37"/>
    <x v="37"/>
    <s v="SunGuard Shield SPF 50+ 100ml"/>
    <x v="3"/>
    <n v="200"/>
    <n v="24.75"/>
    <n v="4950"/>
    <n v="7.75"/>
    <n v="1550"/>
    <n v="17"/>
    <n v="3400"/>
    <n v="0.68686868686868685"/>
    <s v="C0014"/>
    <s v="Stellar Dynamo Corp."/>
    <s v="Olivia Harrison"/>
    <x v="3"/>
    <x v="14"/>
    <s v="Richmond"/>
    <x v="2"/>
    <x v="2"/>
    <x v="6"/>
    <n v="18"/>
    <x v="28"/>
  </r>
  <r>
    <x v="663"/>
    <n v="71415"/>
    <x v="37"/>
    <x v="37"/>
    <s v="SunGuard Shield SPF 50+ 100ml"/>
    <x v="3"/>
    <n v="200"/>
    <n v="24.75"/>
    <n v="4950"/>
    <n v="7.75"/>
    <n v="1550"/>
    <n v="17"/>
    <n v="3400"/>
    <n v="0.68686868686868685"/>
    <s v="C0057"/>
    <s v="Phineas Dawson"/>
    <s v="Nicholas Coleman"/>
    <x v="4"/>
    <x v="34"/>
    <s v="Indianapolis"/>
    <x v="3"/>
    <x v="2"/>
    <x v="6"/>
    <n v="18"/>
    <x v="28"/>
  </r>
  <r>
    <x v="664"/>
    <n v="71416"/>
    <x v="4"/>
    <x v="4"/>
    <s v="HydraBloom Hydrating Moisturizer 50ml"/>
    <x v="0"/>
    <n v="100"/>
    <n v="14.95"/>
    <n v="1495"/>
    <n v="4.45"/>
    <n v="445"/>
    <n v="10.5"/>
    <n v="1050"/>
    <n v="0.7023411371237458"/>
    <s v="C0202"/>
    <s v="PureHarmony Cosmetics"/>
    <s v="Michael Evans"/>
    <x v="1"/>
    <x v="10"/>
    <s v="Irving"/>
    <x v="2"/>
    <x v="2"/>
    <x v="6"/>
    <n v="19"/>
    <x v="28"/>
  </r>
  <r>
    <x v="664"/>
    <n v="71417"/>
    <x v="44"/>
    <x v="44"/>
    <s v="ElixirMelt Makeup Remover Oil  100ml"/>
    <x v="6"/>
    <n v="100"/>
    <n v="5.1999999999999993"/>
    <n v="519.99999999999989"/>
    <n v="2.8"/>
    <n v="280"/>
    <n v="2.3999999999999995"/>
    <n v="239.99999999999989"/>
    <n v="0.4615384615384614"/>
    <s v="C0069"/>
    <s v="RadiantElixir Skincare"/>
    <s v="Olivia Harrison"/>
    <x v="3"/>
    <x v="39"/>
    <s v="Wilmington"/>
    <x v="2"/>
    <x v="2"/>
    <x v="6"/>
    <n v="19"/>
    <x v="28"/>
  </r>
  <r>
    <x v="664"/>
    <n v="71418"/>
    <x v="11"/>
    <x v="11"/>
    <s v="ClearSkies UV Defense SPF 30 100ml"/>
    <x v="3"/>
    <n v="50"/>
    <n v="32.549999999999997"/>
    <n v="1627.4999999999998"/>
    <n v="11.25"/>
    <n v="562.5"/>
    <n v="21.299999999999997"/>
    <n v="1064.9999999999998"/>
    <n v="0.65437788018433174"/>
    <s v="C0179"/>
    <s v="TerraWave Corp."/>
    <s v="Daniel Nelson"/>
    <x v="0"/>
    <x v="30"/>
    <s v="Aurora"/>
    <x v="0"/>
    <x v="2"/>
    <x v="6"/>
    <n v="19"/>
    <x v="28"/>
  </r>
  <r>
    <x v="664"/>
    <n v="71419"/>
    <x v="37"/>
    <x v="37"/>
    <s v="SunGuard Shield SPF 50+ 100ml"/>
    <x v="3"/>
    <n v="200"/>
    <n v="24.75"/>
    <n v="4950"/>
    <n v="7.75"/>
    <n v="1550"/>
    <n v="17"/>
    <n v="3400"/>
    <n v="0.68686868686868685"/>
    <s v="C0236"/>
    <s v="Sebastian Everly"/>
    <s v="Ashley Turner"/>
    <x v="2"/>
    <x v="13"/>
    <s v="San Francisco"/>
    <x v="0"/>
    <x v="2"/>
    <x v="6"/>
    <n v="19"/>
    <x v="28"/>
  </r>
  <r>
    <x v="664"/>
    <n v="71420"/>
    <x v="39"/>
    <x v="39"/>
    <s v="SunGuard Shield SPF 50+ 50ml"/>
    <x v="3"/>
    <n v="350"/>
    <n v="14.45"/>
    <n v="5057.5"/>
    <n v="4.45"/>
    <n v="1557.5"/>
    <n v="10"/>
    <n v="3500"/>
    <n v="0.69204152249134943"/>
    <s v="C0061"/>
    <s v="Aurelia Quinn"/>
    <s v="Mia Hughes"/>
    <x v="2"/>
    <x v="13"/>
    <s v="Oakland"/>
    <x v="0"/>
    <x v="2"/>
    <x v="6"/>
    <n v="19"/>
    <x v="28"/>
  </r>
  <r>
    <x v="664"/>
    <n v="71421"/>
    <x v="8"/>
    <x v="8"/>
    <s v="CrystalClear Hyaluronic Boost 30ml"/>
    <x v="1"/>
    <n v="150"/>
    <n v="19.100000000000001"/>
    <n v="2865"/>
    <n v="6.6"/>
    <n v="990"/>
    <n v="12.500000000000002"/>
    <n v="1875"/>
    <n v="0.65445026178010468"/>
    <s v="C0122"/>
    <s v="FusionPulse Group"/>
    <s v="Michael Evans"/>
    <x v="1"/>
    <x v="10"/>
    <s v="McAllen"/>
    <x v="2"/>
    <x v="2"/>
    <x v="6"/>
    <n v="19"/>
    <x v="28"/>
  </r>
  <r>
    <x v="664"/>
    <n v="71422"/>
    <x v="4"/>
    <x v="4"/>
    <s v="HydraBloom Hydrating Moisturizer 50ml"/>
    <x v="0"/>
    <n v="50"/>
    <n v="14.95"/>
    <n v="747.5"/>
    <n v="4.45"/>
    <n v="222.5"/>
    <n v="10.5"/>
    <n v="525"/>
    <n v="0.7023411371237458"/>
    <s v="C0057"/>
    <s v="Phineas Dawson"/>
    <s v="Nicholas Coleman"/>
    <x v="4"/>
    <x v="34"/>
    <s v="Indianapolis"/>
    <x v="3"/>
    <x v="2"/>
    <x v="6"/>
    <n v="19"/>
    <x v="28"/>
  </r>
  <r>
    <x v="664"/>
    <n v="71423"/>
    <x v="21"/>
    <x v="21"/>
    <s v="RadiantGlow Gel Cleanser 100ml"/>
    <x v="2"/>
    <n v="200"/>
    <n v="12.25"/>
    <n v="2450"/>
    <n v="4.45"/>
    <n v="890"/>
    <n v="7.8"/>
    <n v="1560"/>
    <n v="0.63673469387755099"/>
    <s v="C0188"/>
    <s v="BlueCrest Technologies"/>
    <s v="William Jenkins"/>
    <x v="3"/>
    <x v="6"/>
    <s v="Tallahassee"/>
    <x v="2"/>
    <x v="2"/>
    <x v="6"/>
    <n v="19"/>
    <x v="28"/>
  </r>
  <r>
    <x v="664"/>
    <n v="71424"/>
    <x v="38"/>
    <x v="38"/>
    <s v="CrystalGlow Gentle Exfoliator 100ml"/>
    <x v="7"/>
    <n v="100"/>
    <n v="19.95"/>
    <n v="1995"/>
    <n v="7.45"/>
    <n v="745"/>
    <n v="12.5"/>
    <n v="1250"/>
    <n v="0.62656641604010022"/>
    <s v="C0149"/>
    <s v="QuantumSphere Corp."/>
    <s v="Nicholas Coleman"/>
    <x v="4"/>
    <x v="34"/>
    <s v="South Bend"/>
    <x v="3"/>
    <x v="2"/>
    <x v="6"/>
    <n v="19"/>
    <x v="28"/>
  </r>
  <r>
    <x v="664"/>
    <n v="71425"/>
    <x v="37"/>
    <x v="37"/>
    <s v="SunGuard Shield SPF 50+ 100ml"/>
    <x v="3"/>
    <n v="300"/>
    <n v="24.75"/>
    <n v="7425"/>
    <n v="7.75"/>
    <n v="2325"/>
    <n v="17"/>
    <n v="5100"/>
    <n v="0.68686868686868685"/>
    <s v="C0201"/>
    <s v="Seraphina Frost"/>
    <s v="Joseph Simmons"/>
    <x v="4"/>
    <x v="28"/>
    <s v="Fargo"/>
    <x v="3"/>
    <x v="2"/>
    <x v="6"/>
    <n v="19"/>
    <x v="28"/>
  </r>
  <r>
    <x v="664"/>
    <n v="71426"/>
    <x v="42"/>
    <x v="42"/>
    <s v="AquaFresh Hydrating Toner 200ml"/>
    <x v="4"/>
    <n v="50"/>
    <n v="19.600000000000001"/>
    <n v="980.00000000000011"/>
    <n v="6.6"/>
    <n v="330"/>
    <n v="13.000000000000002"/>
    <n v="650.00000000000011"/>
    <n v="0.66326530612244905"/>
    <s v="C0046"/>
    <s v="CrimsonPeak Ventures"/>
    <s v="Michael Evans"/>
    <x v="1"/>
    <x v="10"/>
    <s v="Fort Worth"/>
    <x v="2"/>
    <x v="2"/>
    <x v="6"/>
    <n v="19"/>
    <x v="28"/>
  </r>
  <r>
    <x v="664"/>
    <n v="71427"/>
    <x v="3"/>
    <x v="3"/>
    <s v="RadiantGlow Gel Cleanser 200ml"/>
    <x v="2"/>
    <n v="200"/>
    <n v="20.350000000000001"/>
    <n v="4070.0000000000005"/>
    <n v="7.75"/>
    <n v="1550"/>
    <n v="12.600000000000001"/>
    <n v="2520.0000000000005"/>
    <n v="0.61916461916461918"/>
    <s v="C0104"/>
    <s v="PearlSilk Beauty"/>
    <s v="Ava Franklin"/>
    <x v="1"/>
    <x v="12"/>
    <s v="Baton Rouge"/>
    <x v="2"/>
    <x v="2"/>
    <x v="6"/>
    <n v="19"/>
    <x v="28"/>
  </r>
  <r>
    <x v="665"/>
    <n v="71428"/>
    <x v="12"/>
    <x v="12"/>
    <s v="PorePurify Exfoliating Tonic 150ml"/>
    <x v="4"/>
    <n v="250"/>
    <n v="15.95"/>
    <n v="3987.5"/>
    <n v="5.2"/>
    <n v="1300"/>
    <n v="10.75"/>
    <n v="2687.5"/>
    <n v="0.6739811912225705"/>
    <s v="C0218"/>
    <s v="Ronan Cassidy"/>
    <s v="Benjamin Ingram"/>
    <x v="0"/>
    <x v="38"/>
    <s v="Bozeman"/>
    <x v="0"/>
    <x v="2"/>
    <x v="6"/>
    <n v="20"/>
    <x v="28"/>
  </r>
  <r>
    <x v="665"/>
    <n v="71429"/>
    <x v="65"/>
    <x v="65"/>
    <s v="VelvetSkin Renewing Scrub 150ml"/>
    <x v="7"/>
    <n v="250"/>
    <n v="28.15"/>
    <n v="7037.5"/>
    <n v="12"/>
    <n v="3000"/>
    <n v="16.149999999999999"/>
    <n v="4037.5"/>
    <n v="0.57371225577264651"/>
    <s v="C0081"/>
    <s v="SecretSapphire Creations"/>
    <s v="David Carter"/>
    <x v="1"/>
    <x v="2"/>
    <s v="Syracuse"/>
    <x v="1"/>
    <x v="2"/>
    <x v="6"/>
    <n v="20"/>
    <x v="28"/>
  </r>
  <r>
    <x v="665"/>
    <n v="71430"/>
    <x v="10"/>
    <x v="10"/>
    <s v="LuminousGlow Tinted Sunscreen 50ml"/>
    <x v="3"/>
    <n v="100"/>
    <n v="16.95"/>
    <n v="1695"/>
    <n v="5.2"/>
    <n v="520"/>
    <n v="11.75"/>
    <n v="1175"/>
    <n v="0.69321533923303835"/>
    <s v="C0177"/>
    <s v="CosmoHarbor Corp."/>
    <s v="Benjamin Lawson"/>
    <x v="1"/>
    <x v="5"/>
    <s v="Tulsa"/>
    <x v="2"/>
    <x v="2"/>
    <x v="6"/>
    <n v="20"/>
    <x v="28"/>
  </r>
  <r>
    <x v="665"/>
    <n v="71431"/>
    <x v="21"/>
    <x v="21"/>
    <s v="RadiantGlow Gel Cleanser 100ml"/>
    <x v="2"/>
    <n v="250"/>
    <n v="12.25"/>
    <n v="3062.5"/>
    <n v="4.45"/>
    <n v="1112.5"/>
    <n v="7.8"/>
    <n v="1950"/>
    <n v="0.63673469387755099"/>
    <s v="C0135"/>
    <s v="DivineGlow Beauty"/>
    <s v="Ashley Turner"/>
    <x v="2"/>
    <x v="13"/>
    <s v="Long Beach"/>
    <x v="0"/>
    <x v="2"/>
    <x v="6"/>
    <n v="20"/>
    <x v="28"/>
  </r>
  <r>
    <x v="665"/>
    <n v="71432"/>
    <x v="16"/>
    <x v="16"/>
    <s v="FreshWipe Cleansing Towelettes  80s"/>
    <x v="6"/>
    <n v="100"/>
    <n v="14.55"/>
    <n v="1455"/>
    <n v="6.55"/>
    <n v="655"/>
    <n v="8"/>
    <n v="800"/>
    <n v="0.54982817869415812"/>
    <s v="C0014"/>
    <s v="Stellar Dynamo Corp."/>
    <s v="Olivia Harrison"/>
    <x v="3"/>
    <x v="14"/>
    <s v="Richmond"/>
    <x v="2"/>
    <x v="2"/>
    <x v="6"/>
    <n v="20"/>
    <x v="28"/>
  </r>
  <r>
    <x v="665"/>
    <n v="71433"/>
    <x v="32"/>
    <x v="32"/>
    <s v="AquaFresh Hydrating Toner 150ml"/>
    <x v="4"/>
    <n v="200"/>
    <n v="14.95"/>
    <n v="2990"/>
    <n v="4.45"/>
    <n v="890"/>
    <n v="10.5"/>
    <n v="2100"/>
    <n v="0.7023411371237458"/>
    <s v="C0036"/>
    <s v="MoonlightHarbor Beauty"/>
    <s v="Rachel Owens"/>
    <x v="4"/>
    <x v="31"/>
    <s v="Milwaukee"/>
    <x v="3"/>
    <x v="2"/>
    <x v="6"/>
    <n v="20"/>
    <x v="28"/>
  </r>
  <r>
    <x v="665"/>
    <n v="71434"/>
    <x v="0"/>
    <x v="0"/>
    <s v="HydraBloom Hydrating Moisturizer 100ml"/>
    <x v="0"/>
    <n v="150"/>
    <n v="24.85"/>
    <n v="3727.5"/>
    <n v="7.75"/>
    <n v="1162.5"/>
    <n v="17.100000000000001"/>
    <n v="2565"/>
    <n v="0.68812877263581484"/>
    <s v="C0226"/>
    <s v="Augustus Langley"/>
    <s v="Lauren King"/>
    <x v="4"/>
    <x v="41"/>
    <s v="Omaha"/>
    <x v="3"/>
    <x v="2"/>
    <x v="6"/>
    <n v="20"/>
    <x v="28"/>
  </r>
  <r>
    <x v="665"/>
    <n v="71435"/>
    <x v="10"/>
    <x v="10"/>
    <s v="LuminousGlow Tinted Sunscreen 50ml"/>
    <x v="3"/>
    <n v="250"/>
    <n v="16.95"/>
    <n v="4237.5"/>
    <n v="5.2"/>
    <n v="1300"/>
    <n v="11.75"/>
    <n v="2937.5"/>
    <n v="0.69321533923303835"/>
    <s v="C0103"/>
    <s v="ThunderSphere Corp."/>
    <s v="Ashley Turner"/>
    <x v="2"/>
    <x v="13"/>
    <s v="Riverside"/>
    <x v="0"/>
    <x v="2"/>
    <x v="6"/>
    <n v="20"/>
    <x v="28"/>
  </r>
  <r>
    <x v="665"/>
    <n v="71436"/>
    <x v="12"/>
    <x v="12"/>
    <s v="PorePurify Exfoliating Tonic 150ml"/>
    <x v="4"/>
    <n v="250"/>
    <n v="15.95"/>
    <n v="3987.5"/>
    <n v="5.2"/>
    <n v="1300"/>
    <n v="10.75"/>
    <n v="2687.5"/>
    <n v="0.6739811912225705"/>
    <s v="C0254"/>
    <s v="ThunderWave Corp."/>
    <s v="Joseph Simmons"/>
    <x v="4"/>
    <x v="19"/>
    <s v="Duluth"/>
    <x v="3"/>
    <x v="2"/>
    <x v="6"/>
    <n v="20"/>
    <x v="28"/>
  </r>
  <r>
    <x v="665"/>
    <n v="71437"/>
    <x v="11"/>
    <x v="11"/>
    <s v="ClearSkies UV Defense SPF 30 100ml"/>
    <x v="3"/>
    <n v="300"/>
    <n v="32.549999999999997"/>
    <n v="9765"/>
    <n v="11.25"/>
    <n v="3375"/>
    <n v="21.299999999999997"/>
    <n v="6390"/>
    <n v="0.65437788018433185"/>
    <s v="C0178"/>
    <s v="InfinitiNova Creations"/>
    <s v="James Edwards"/>
    <x v="3"/>
    <x v="37"/>
    <s v="Jersey City"/>
    <x v="1"/>
    <x v="2"/>
    <x v="6"/>
    <n v="20"/>
    <x v="28"/>
  </r>
  <r>
    <x v="665"/>
    <n v="71438"/>
    <x v="13"/>
    <x v="13"/>
    <s v="LuminousGlow Tinted Sunscreen 100ml"/>
    <x v="3"/>
    <n v="450"/>
    <n v="26.35"/>
    <n v="11857.5"/>
    <n v="9"/>
    <n v="4050"/>
    <n v="17.350000000000001"/>
    <n v="7807.5"/>
    <n v="0.65844402277039848"/>
    <s v="C0041"/>
    <s v="Cassiopeia Dawson"/>
    <s v="Benjamin Lawson"/>
    <x v="1"/>
    <x v="5"/>
    <s v="Oklahoma City"/>
    <x v="2"/>
    <x v="2"/>
    <x v="6"/>
    <n v="20"/>
    <x v="28"/>
  </r>
  <r>
    <x v="666"/>
    <n v="71439"/>
    <x v="0"/>
    <x v="0"/>
    <s v="HydraBloom Hydrating Moisturizer 100ml"/>
    <x v="0"/>
    <n v="50"/>
    <n v="24.85"/>
    <n v="1242.5"/>
    <n v="7.75"/>
    <n v="387.5"/>
    <n v="17.100000000000001"/>
    <n v="855"/>
    <n v="0.68812877263581484"/>
    <s v="C0214"/>
    <s v="ThunderMist Creations"/>
    <s v="Rachel Owens"/>
    <x v="4"/>
    <x v="31"/>
    <s v="Milwaukee"/>
    <x v="3"/>
    <x v="2"/>
    <x v="6"/>
    <n v="21"/>
    <x v="28"/>
  </r>
  <r>
    <x v="666"/>
    <n v="71440"/>
    <x v="0"/>
    <x v="0"/>
    <s v="HydraBloom Hydrating Moisturizer 100ml"/>
    <x v="0"/>
    <n v="200"/>
    <n v="24.85"/>
    <n v="4970"/>
    <n v="7.75"/>
    <n v="1550"/>
    <n v="17.100000000000001"/>
    <n v="3420"/>
    <n v="0.68812877263581484"/>
    <s v="C0063"/>
    <s v="Amara Wilde"/>
    <s v="Michael Evans"/>
    <x v="1"/>
    <x v="10"/>
    <s v="San Antonio"/>
    <x v="2"/>
    <x v="2"/>
    <x v="6"/>
    <n v="21"/>
    <x v="28"/>
  </r>
  <r>
    <x v="666"/>
    <n v="71441"/>
    <x v="37"/>
    <x v="37"/>
    <s v="SunGuard Shield SPF 50+ 100ml"/>
    <x v="3"/>
    <n v="350"/>
    <n v="24.75"/>
    <n v="8662.5"/>
    <n v="7.75"/>
    <n v="2712.5"/>
    <n v="17"/>
    <n v="5950"/>
    <n v="0.68686868686868685"/>
    <s v="C0092"/>
    <s v="Lucius Flynn"/>
    <s v="Matthew Walker"/>
    <x v="1"/>
    <x v="23"/>
    <s v="Savannah"/>
    <x v="2"/>
    <x v="2"/>
    <x v="6"/>
    <n v="21"/>
    <x v="28"/>
  </r>
  <r>
    <x v="666"/>
    <n v="71442"/>
    <x v="8"/>
    <x v="8"/>
    <s v="CrystalClear Hyaluronic Boost 30ml"/>
    <x v="1"/>
    <n v="50"/>
    <n v="19.100000000000001"/>
    <n v="955.00000000000011"/>
    <n v="6.6"/>
    <n v="330"/>
    <n v="12.500000000000002"/>
    <n v="625.00000000000011"/>
    <n v="0.65445026178010479"/>
    <s v="C0076"/>
    <s v="ThunderWave Technologies"/>
    <s v="Andrew Parker"/>
    <x v="3"/>
    <x v="42"/>
    <s v="Boston"/>
    <x v="1"/>
    <x v="2"/>
    <x v="6"/>
    <n v="21"/>
    <x v="28"/>
  </r>
  <r>
    <x v="666"/>
    <n v="71443"/>
    <x v="22"/>
    <x v="22"/>
    <s v="PurePurge Micellar Cleansing Water 150ml"/>
    <x v="6"/>
    <n v="50"/>
    <n v="10.050000000000001"/>
    <n v="502.50000000000006"/>
    <n v="4.45"/>
    <n v="222.5"/>
    <n v="5.6000000000000005"/>
    <n v="280.00000000000006"/>
    <n v="0.55721393034825872"/>
    <s v="C0149"/>
    <s v="QuantumSphere Corp."/>
    <s v="Nicholas Coleman"/>
    <x v="4"/>
    <x v="34"/>
    <s v="South Bend"/>
    <x v="3"/>
    <x v="2"/>
    <x v="6"/>
    <n v="21"/>
    <x v="28"/>
  </r>
  <r>
    <x v="666"/>
    <n v="71444"/>
    <x v="4"/>
    <x v="4"/>
    <s v="HydraBloom Hydrating Moisturizer 50ml"/>
    <x v="0"/>
    <n v="200"/>
    <n v="14.95"/>
    <n v="2990"/>
    <n v="4.45"/>
    <n v="890"/>
    <n v="10.5"/>
    <n v="2100"/>
    <n v="0.7023411371237458"/>
    <s v="C0022"/>
    <s v="Pinnacle Sphere Corp."/>
    <s v="Victoria Reed"/>
    <x v="2"/>
    <x v="4"/>
    <s v="Portland"/>
    <x v="0"/>
    <x v="2"/>
    <x v="6"/>
    <n v="21"/>
    <x v="28"/>
  </r>
  <r>
    <x v="666"/>
    <n v="71445"/>
    <x v="59"/>
    <x v="59"/>
    <s v="PorePurify Exfoliating Tonic 200ml"/>
    <x v="4"/>
    <n v="100"/>
    <n v="21"/>
    <n v="2100"/>
    <n v="7.6"/>
    <n v="760"/>
    <n v="13.4"/>
    <n v="1340"/>
    <n v="0.63809523809523805"/>
    <s v="C0110"/>
    <s v="Cordelia Cassidy"/>
    <s v="Jessica Foster"/>
    <x v="2"/>
    <x v="20"/>
    <s v="Nome"/>
    <x v="0"/>
    <x v="2"/>
    <x v="6"/>
    <n v="21"/>
    <x v="28"/>
  </r>
  <r>
    <x v="666"/>
    <n v="71446"/>
    <x v="38"/>
    <x v="38"/>
    <s v="CrystalGlow Gentle Exfoliator 100ml"/>
    <x v="7"/>
    <n v="150"/>
    <n v="19.95"/>
    <n v="2992.5"/>
    <n v="7.45"/>
    <n v="1117.5"/>
    <n v="12.5"/>
    <n v="1875"/>
    <n v="0.62656641604010022"/>
    <s v="C0013"/>
    <s v="Seraphina Sinclair"/>
    <s v="Jessica Foster"/>
    <x v="2"/>
    <x v="20"/>
    <s v="Wasilla"/>
    <x v="0"/>
    <x v="2"/>
    <x v="6"/>
    <n v="21"/>
    <x v="28"/>
  </r>
  <r>
    <x v="666"/>
    <n v="71447"/>
    <x v="11"/>
    <x v="11"/>
    <s v="ClearSkies UV Defense SPF 30 100ml"/>
    <x v="3"/>
    <n v="450"/>
    <n v="32.549999999999997"/>
    <n v="14647.499999999998"/>
    <n v="11.25"/>
    <n v="5062.5"/>
    <n v="21.299999999999997"/>
    <n v="9584.9999999999982"/>
    <n v="0.65437788018433174"/>
    <s v="C0205"/>
    <s v="Celeste Mercer"/>
    <s v="Andrew Parker"/>
    <x v="3"/>
    <x v="47"/>
    <s v="Stamford"/>
    <x v="1"/>
    <x v="2"/>
    <x v="6"/>
    <n v="21"/>
    <x v="28"/>
  </r>
  <r>
    <x v="666"/>
    <n v="71448"/>
    <x v="1"/>
    <x v="1"/>
    <s v="VitaGlow Brightening Serum 30ml"/>
    <x v="1"/>
    <n v="100"/>
    <n v="22.1"/>
    <n v="2210"/>
    <n v="7.6"/>
    <n v="760"/>
    <n v="14.500000000000002"/>
    <n v="1450"/>
    <n v="0.65610859728506787"/>
    <s v="C0037"/>
    <s v="PureWhisper Essentials"/>
    <s v="Lauren King"/>
    <x v="4"/>
    <x v="18"/>
    <s v="Des Moines"/>
    <x v="3"/>
    <x v="2"/>
    <x v="6"/>
    <n v="21"/>
    <x v="28"/>
  </r>
  <r>
    <x v="667"/>
    <n v="71449"/>
    <x v="32"/>
    <x v="32"/>
    <s v="AquaFresh Hydrating Toner 150ml"/>
    <x v="4"/>
    <n v="150"/>
    <n v="14.95"/>
    <n v="2242.5"/>
    <n v="4.45"/>
    <n v="667.5"/>
    <n v="10.5"/>
    <n v="1575"/>
    <n v="0.7023411371237458"/>
    <s v="C0003"/>
    <s v="Rosy Flair Beauty"/>
    <s v="Elizabeth Young"/>
    <x v="2"/>
    <x v="13"/>
    <s v="Los Angeles"/>
    <x v="0"/>
    <x v="2"/>
    <x v="6"/>
    <n v="22"/>
    <x v="28"/>
  </r>
  <r>
    <x v="667"/>
    <n v="71450"/>
    <x v="8"/>
    <x v="8"/>
    <s v="CrystalClear Hyaluronic Boost 30ml"/>
    <x v="1"/>
    <n v="200"/>
    <n v="19.100000000000001"/>
    <n v="3820.0000000000005"/>
    <n v="6.6"/>
    <n v="1320"/>
    <n v="12.500000000000002"/>
    <n v="2500.0000000000005"/>
    <n v="0.65445026178010479"/>
    <s v="C0223"/>
    <s v="Cecilia Dawson"/>
    <s v="Christopher Green"/>
    <x v="0"/>
    <x v="35"/>
    <s v="Ogden"/>
    <x v="0"/>
    <x v="2"/>
    <x v="6"/>
    <n v="22"/>
    <x v="28"/>
  </r>
  <r>
    <x v="667"/>
    <n v="71451"/>
    <x v="14"/>
    <x v="14"/>
    <s v="DewDrop Hydration Sheet Mask"/>
    <x v="5"/>
    <n v="250"/>
    <n v="17.350000000000001"/>
    <n v="4337.5"/>
    <n v="7.45"/>
    <n v="1862.5"/>
    <n v="9.9000000000000021"/>
    <n v="2475"/>
    <n v="0.57060518731988474"/>
    <s v="C0049"/>
    <s v="PinnacleSage Group"/>
    <s v="Ava Franklin"/>
    <x v="1"/>
    <x v="12"/>
    <s v="New Orleans"/>
    <x v="2"/>
    <x v="2"/>
    <x v="6"/>
    <n v="22"/>
    <x v="28"/>
  </r>
  <r>
    <x v="667"/>
    <n v="71452"/>
    <x v="11"/>
    <x v="11"/>
    <s v="ClearSkies UV Defense SPF 30 100ml"/>
    <x v="3"/>
    <n v="300"/>
    <n v="32.549999999999997"/>
    <n v="9765"/>
    <n v="11.25"/>
    <n v="3375"/>
    <n v="21.299999999999997"/>
    <n v="6390"/>
    <n v="0.65437788018433185"/>
    <s v="C0159"/>
    <s v="Esme Reyes"/>
    <s v="Andrew Parker"/>
    <x v="3"/>
    <x v="45"/>
    <s v="Warwick"/>
    <x v="1"/>
    <x v="2"/>
    <x v="6"/>
    <n v="22"/>
    <x v="28"/>
  </r>
  <r>
    <x v="667"/>
    <n v="71453"/>
    <x v="0"/>
    <x v="0"/>
    <s v="HydraBloom Hydrating Moisturizer 100ml"/>
    <x v="0"/>
    <n v="250"/>
    <n v="24.85"/>
    <n v="6212.5"/>
    <n v="7.75"/>
    <n v="1937.5"/>
    <n v="17.100000000000001"/>
    <n v="4275"/>
    <n v="0.68812877263581484"/>
    <s v="C0025"/>
    <s v="Eamon Nash"/>
    <s v="Samuel Moore"/>
    <x v="0"/>
    <x v="1"/>
    <s v="Tucson"/>
    <x v="0"/>
    <x v="2"/>
    <x v="6"/>
    <n v="22"/>
    <x v="28"/>
  </r>
  <r>
    <x v="667"/>
    <n v="71454"/>
    <x v="12"/>
    <x v="12"/>
    <s v="PorePurify Exfoliating Tonic 150ml"/>
    <x v="4"/>
    <n v="100"/>
    <n v="15.95"/>
    <n v="1595"/>
    <n v="5.2"/>
    <n v="520"/>
    <n v="10.75"/>
    <n v="1075"/>
    <n v="0.6739811912225705"/>
    <s v="C0198"/>
    <s v="CrystalMist Solutions"/>
    <s v="Ava Franklin"/>
    <x v="1"/>
    <x v="44"/>
    <s v="Jackson"/>
    <x v="2"/>
    <x v="2"/>
    <x v="6"/>
    <n v="22"/>
    <x v="28"/>
  </r>
  <r>
    <x v="667"/>
    <n v="71455"/>
    <x v="21"/>
    <x v="21"/>
    <s v="RadiantGlow Gel Cleanser 100ml"/>
    <x v="2"/>
    <n v="200"/>
    <n v="12.25"/>
    <n v="2450"/>
    <n v="4.45"/>
    <n v="890"/>
    <n v="7.8"/>
    <n v="1560"/>
    <n v="0.63673469387755099"/>
    <s v="C0131"/>
    <s v="VelvetHarmony Cosmetix"/>
    <s v="Jennifer Adams"/>
    <x v="1"/>
    <x v="10"/>
    <s v="Odessa"/>
    <x v="2"/>
    <x v="2"/>
    <x v="6"/>
    <n v="22"/>
    <x v="28"/>
  </r>
  <r>
    <x v="667"/>
    <n v="71456"/>
    <x v="13"/>
    <x v="13"/>
    <s v="LuminousGlow Tinted Sunscreen 100ml"/>
    <x v="3"/>
    <n v="50"/>
    <n v="26.35"/>
    <n v="1317.5"/>
    <n v="9"/>
    <n v="450"/>
    <n v="17.350000000000001"/>
    <n v="867.5"/>
    <n v="0.65844402277039848"/>
    <s v="C0007"/>
    <s v="Orion Sterling"/>
    <s v="Jessica Foster"/>
    <x v="2"/>
    <x v="20"/>
    <s v="Anchorage"/>
    <x v="0"/>
    <x v="2"/>
    <x v="6"/>
    <n v="22"/>
    <x v="28"/>
  </r>
  <r>
    <x v="667"/>
    <n v="71457"/>
    <x v="5"/>
    <x v="5"/>
    <s v="ClearSkies UV Defense SPF 30 50ml"/>
    <x v="3"/>
    <n v="100"/>
    <n v="18.95"/>
    <n v="1895"/>
    <n v="6.55"/>
    <n v="655"/>
    <n v="12.399999999999999"/>
    <n v="1240"/>
    <n v="0.65435356200527706"/>
    <s v="C0043"/>
    <s v="LuminousHue Cosmetix"/>
    <s v="Mia Hughes"/>
    <x v="2"/>
    <x v="13"/>
    <s v="Sacramento"/>
    <x v="0"/>
    <x v="2"/>
    <x v="6"/>
    <n v="22"/>
    <x v="28"/>
  </r>
  <r>
    <x v="667"/>
    <n v="71458"/>
    <x v="8"/>
    <x v="8"/>
    <s v="CrystalClear Hyaluronic Boost 30ml"/>
    <x v="1"/>
    <n v="100"/>
    <n v="19.100000000000001"/>
    <n v="1910.0000000000002"/>
    <n v="6.6"/>
    <n v="660"/>
    <n v="12.500000000000002"/>
    <n v="1250.0000000000002"/>
    <n v="0.65445026178010479"/>
    <s v="C0058"/>
    <s v="Octavia Tate"/>
    <s v="Andrew Parker"/>
    <x v="3"/>
    <x v="36"/>
    <s v="Burlington"/>
    <x v="1"/>
    <x v="2"/>
    <x v="6"/>
    <n v="22"/>
    <x v="28"/>
  </r>
  <r>
    <x v="667"/>
    <n v="71459"/>
    <x v="0"/>
    <x v="0"/>
    <s v="HydraBloom Hydrating Moisturizer 100ml"/>
    <x v="0"/>
    <n v="200"/>
    <n v="24.85"/>
    <n v="4970"/>
    <n v="7.75"/>
    <n v="1550"/>
    <n v="17.100000000000001"/>
    <n v="3420"/>
    <n v="0.68812877263581484"/>
    <s v="C0025"/>
    <s v="Eamon Nash"/>
    <s v="Samuel Moore"/>
    <x v="0"/>
    <x v="1"/>
    <s v="Tucson"/>
    <x v="0"/>
    <x v="2"/>
    <x v="6"/>
    <n v="22"/>
    <x v="28"/>
  </r>
  <r>
    <x v="667"/>
    <n v="71460"/>
    <x v="37"/>
    <x v="37"/>
    <s v="SunGuard Shield SPF 50+ 100ml"/>
    <x v="3"/>
    <n v="250"/>
    <n v="24.75"/>
    <n v="6187.5"/>
    <n v="7.75"/>
    <n v="1937.5"/>
    <n v="17"/>
    <n v="4250"/>
    <n v="0.68686868686868685"/>
    <s v="C0082"/>
    <s v="OpulentFlair Beauty"/>
    <s v="Jennifer Adams"/>
    <x v="1"/>
    <x v="10"/>
    <s v="El Paso"/>
    <x v="2"/>
    <x v="2"/>
    <x v="6"/>
    <n v="22"/>
    <x v="28"/>
  </r>
  <r>
    <x v="668"/>
    <n v="71461"/>
    <x v="42"/>
    <x v="42"/>
    <s v="AquaFresh Hydrating Toner 200ml"/>
    <x v="4"/>
    <n v="50"/>
    <n v="19.600000000000001"/>
    <n v="980.00000000000011"/>
    <n v="6.6"/>
    <n v="330"/>
    <n v="13.000000000000002"/>
    <n v="650.00000000000011"/>
    <n v="0.66326530612244905"/>
    <s v="C0204"/>
    <s v="Atticus Hale"/>
    <s v="Jennifer Adams"/>
    <x v="1"/>
    <x v="10"/>
    <s v="Round Rock"/>
    <x v="2"/>
    <x v="2"/>
    <x v="6"/>
    <n v="25"/>
    <x v="29"/>
  </r>
  <r>
    <x v="668"/>
    <n v="71462"/>
    <x v="18"/>
    <x v="18"/>
    <s v="PurePurge Micellar Cleansing Water 100ml"/>
    <x v="6"/>
    <n v="50"/>
    <n v="3.9"/>
    <n v="195"/>
    <n v="2.2999999999999998"/>
    <n v="115"/>
    <n v="1.6"/>
    <n v="80"/>
    <n v="0.41025641025641024"/>
    <s v="C0109"/>
    <s v="QuantumLink Corp."/>
    <s v="Victoria Reed"/>
    <x v="2"/>
    <x v="4"/>
    <s v="Eugene"/>
    <x v="0"/>
    <x v="2"/>
    <x v="6"/>
    <n v="25"/>
    <x v="29"/>
  </r>
  <r>
    <x v="668"/>
    <n v="71463"/>
    <x v="8"/>
    <x v="8"/>
    <s v="CrystalClear Hyaluronic Boost 30ml"/>
    <x v="1"/>
    <n v="300"/>
    <n v="19.100000000000001"/>
    <n v="5730"/>
    <n v="6.6"/>
    <n v="1980"/>
    <n v="12.500000000000002"/>
    <n v="3750"/>
    <n v="0.65445026178010468"/>
    <s v="C0182"/>
    <s v="IvoryLuxe Skincare"/>
    <s v="Emily Clarke"/>
    <x v="3"/>
    <x v="29"/>
    <s v="Raleigh"/>
    <x v="2"/>
    <x v="2"/>
    <x v="6"/>
    <n v="25"/>
    <x v="29"/>
  </r>
  <r>
    <x v="668"/>
    <n v="71464"/>
    <x v="55"/>
    <x v="55"/>
    <s v="PureDerm Micro-Exfoliating Gel 50ml"/>
    <x v="7"/>
    <n v="100"/>
    <n v="17.649999999999999"/>
    <n v="1764.9999999999998"/>
    <n v="7.55"/>
    <n v="755"/>
    <n v="10.099999999999998"/>
    <n v="1009.9999999999998"/>
    <n v="0.57223796033994334"/>
    <s v="C0116"/>
    <s v="BlossomElixir Essentials"/>
    <s v="Nicholas Coleman"/>
    <x v="4"/>
    <x v="27"/>
    <s v="Ann Arbor"/>
    <x v="3"/>
    <x v="2"/>
    <x v="6"/>
    <n v="25"/>
    <x v="29"/>
  </r>
  <r>
    <x v="668"/>
    <n v="71465"/>
    <x v="51"/>
    <x v="51"/>
    <s v="SunGuard Shield SPF 50+ 30ml"/>
    <x v="3"/>
    <n v="150"/>
    <n v="9.9"/>
    <n v="1485"/>
    <n v="3.3"/>
    <n v="495"/>
    <n v="6.6000000000000005"/>
    <n v="990"/>
    <n v="0.66666666666666663"/>
    <s v="C0068"/>
    <s v="IvoryRadiance Cosmetix"/>
    <s v="Olivia Harrison"/>
    <x v="3"/>
    <x v="7"/>
    <s v="Annapolis"/>
    <x v="2"/>
    <x v="2"/>
    <x v="6"/>
    <n v="25"/>
    <x v="29"/>
  </r>
  <r>
    <x v="668"/>
    <n v="71466"/>
    <x v="37"/>
    <x v="37"/>
    <s v="SunGuard Shield SPF 50+ 100ml"/>
    <x v="3"/>
    <n v="500"/>
    <n v="24.75"/>
    <n v="12375"/>
    <n v="7.75"/>
    <n v="3875"/>
    <n v="17"/>
    <n v="8500"/>
    <n v="0.68686868686868685"/>
    <s v="C0002"/>
    <s v="Radiant Luxe Beauty"/>
    <s v="Daniel Nelson"/>
    <x v="0"/>
    <x v="3"/>
    <s v="Cheyenne"/>
    <x v="0"/>
    <x v="2"/>
    <x v="6"/>
    <n v="25"/>
    <x v="29"/>
  </r>
  <r>
    <x v="668"/>
    <n v="71467"/>
    <x v="25"/>
    <x v="25"/>
    <s v="PureFoam Renewing Cleanser 100ml"/>
    <x v="2"/>
    <n v="250"/>
    <n v="12.45"/>
    <n v="3112.5"/>
    <n v="5.2"/>
    <n v="1300"/>
    <n v="7.2499999999999991"/>
    <n v="1812.5"/>
    <n v="0.58232931726907633"/>
    <s v="C0232"/>
    <s v="Lyra Caldwell"/>
    <s v="Elizabeth Young"/>
    <x v="2"/>
    <x v="13"/>
    <s v="Los Angeles"/>
    <x v="0"/>
    <x v="2"/>
    <x v="6"/>
    <n v="25"/>
    <x v="29"/>
  </r>
  <r>
    <x v="668"/>
    <n v="71468"/>
    <x v="8"/>
    <x v="8"/>
    <s v="CrystalClear Hyaluronic Boost 30ml"/>
    <x v="1"/>
    <n v="200"/>
    <n v="19.100000000000001"/>
    <n v="3820.0000000000005"/>
    <n v="6.6"/>
    <n v="1320"/>
    <n v="12.500000000000002"/>
    <n v="2500.0000000000005"/>
    <n v="0.65445026178010479"/>
    <s v="C0212"/>
    <s v="Orion Nash"/>
    <s v="Grace Allen"/>
    <x v="2"/>
    <x v="20"/>
    <s v="Juneau"/>
    <x v="0"/>
    <x v="2"/>
    <x v="6"/>
    <n v="25"/>
    <x v="29"/>
  </r>
  <r>
    <x v="668"/>
    <n v="71469"/>
    <x v="10"/>
    <x v="10"/>
    <s v="LuminousGlow Tinted Sunscreen 50ml"/>
    <x v="3"/>
    <n v="50"/>
    <n v="16.95"/>
    <n v="847.5"/>
    <n v="5.2"/>
    <n v="260"/>
    <n v="11.75"/>
    <n v="587.5"/>
    <n v="0.69321533923303835"/>
    <s v="C0110"/>
    <s v="Cordelia Cassidy"/>
    <s v="Jessica Foster"/>
    <x v="2"/>
    <x v="20"/>
    <s v="Nome"/>
    <x v="0"/>
    <x v="2"/>
    <x v="6"/>
    <n v="25"/>
    <x v="29"/>
  </r>
  <r>
    <x v="668"/>
    <n v="71470"/>
    <x v="8"/>
    <x v="8"/>
    <s v="CrystalClear Hyaluronic Boost 30ml"/>
    <x v="1"/>
    <n v="200"/>
    <n v="19.100000000000001"/>
    <n v="3820.0000000000005"/>
    <n v="6.6"/>
    <n v="1320"/>
    <n v="12.500000000000002"/>
    <n v="2500.0000000000005"/>
    <n v="0.65445026178010479"/>
    <s v="C0174"/>
    <s v="QuantumQuest Solutions"/>
    <s v="Victoria Reed"/>
    <x v="2"/>
    <x v="24"/>
    <s v="Spokane"/>
    <x v="0"/>
    <x v="2"/>
    <x v="6"/>
    <n v="25"/>
    <x v="29"/>
  </r>
  <r>
    <x v="668"/>
    <n v="71471"/>
    <x v="0"/>
    <x v="0"/>
    <s v="HydraBloom Hydrating Moisturizer 100ml"/>
    <x v="0"/>
    <n v="250"/>
    <n v="24.85"/>
    <n v="6212.5"/>
    <n v="7.75"/>
    <n v="1937.5"/>
    <n v="17.100000000000001"/>
    <n v="4275"/>
    <n v="0.68812877263581484"/>
    <s v="C0088"/>
    <s v="BlueAegis Technologies"/>
    <s v="Grace Allen"/>
    <x v="2"/>
    <x v="20"/>
    <s v="Juneau"/>
    <x v="0"/>
    <x v="2"/>
    <x v="6"/>
    <n v="25"/>
    <x v="29"/>
  </r>
  <r>
    <x v="668"/>
    <n v="71472"/>
    <x v="11"/>
    <x v="11"/>
    <s v="ClearSkies UV Defense SPF 30 100ml"/>
    <x v="3"/>
    <n v="100"/>
    <n v="32.549999999999997"/>
    <n v="3254.9999999999995"/>
    <n v="11.25"/>
    <n v="1125"/>
    <n v="21.299999999999997"/>
    <n v="2129.9999999999995"/>
    <n v="0.65437788018433174"/>
    <s v="C0152"/>
    <s v="Tamsin Harper"/>
    <s v="William Jenkins"/>
    <x v="3"/>
    <x v="6"/>
    <s v="Tallahassee"/>
    <x v="2"/>
    <x v="2"/>
    <x v="6"/>
    <n v="25"/>
    <x v="29"/>
  </r>
  <r>
    <x v="669"/>
    <n v="71473"/>
    <x v="6"/>
    <x v="6"/>
    <s v="CrystalClear Hyaluronic Boost 15ml"/>
    <x v="1"/>
    <n v="150"/>
    <n v="14.75"/>
    <n v="2212.5"/>
    <n v="5.45"/>
    <n v="817.5"/>
    <n v="9.3000000000000007"/>
    <n v="1395"/>
    <n v="0.63050847457627124"/>
    <s v="C0007"/>
    <s v="Orion Sterling"/>
    <s v="Jessica Foster"/>
    <x v="2"/>
    <x v="20"/>
    <s v="Anchorage"/>
    <x v="0"/>
    <x v="2"/>
    <x v="6"/>
    <n v="26"/>
    <x v="29"/>
  </r>
  <r>
    <x v="669"/>
    <n v="71474"/>
    <x v="25"/>
    <x v="25"/>
    <s v="PureFoam Renewing Cleanser 100ml"/>
    <x v="2"/>
    <n v="250"/>
    <n v="12.45"/>
    <n v="3112.5"/>
    <n v="5.2"/>
    <n v="1300"/>
    <n v="7.2499999999999991"/>
    <n v="1812.5"/>
    <n v="0.58232931726907633"/>
    <s v="C0045"/>
    <s v="AuroraBlossom Essentials"/>
    <s v="Ashley Turner"/>
    <x v="2"/>
    <x v="13"/>
    <s v="Fresno"/>
    <x v="0"/>
    <x v="2"/>
    <x v="6"/>
    <n v="26"/>
    <x v="29"/>
  </r>
  <r>
    <x v="669"/>
    <n v="71475"/>
    <x v="29"/>
    <x v="29"/>
    <s v="VitaGlow Brightening Serum 15ml"/>
    <x v="1"/>
    <n v="50"/>
    <n v="16.25"/>
    <n v="812.5"/>
    <n v="6.2"/>
    <n v="310"/>
    <n v="10.050000000000001"/>
    <n v="502.5"/>
    <n v="0.61846153846153851"/>
    <s v="C0161"/>
    <s v="AquaNova Corp."/>
    <s v="Matthew Walker"/>
    <x v="1"/>
    <x v="40"/>
    <s v="Knoxville"/>
    <x v="2"/>
    <x v="2"/>
    <x v="6"/>
    <n v="26"/>
    <x v="29"/>
  </r>
  <r>
    <x v="669"/>
    <n v="71476"/>
    <x v="4"/>
    <x v="4"/>
    <s v="HydraBloom Hydrating Moisturizer 50ml"/>
    <x v="0"/>
    <n v="150"/>
    <n v="14.95"/>
    <n v="2242.5"/>
    <n v="4.45"/>
    <n v="667.5"/>
    <n v="10.5"/>
    <n v="1575"/>
    <n v="0.7023411371237458"/>
    <s v="C0227"/>
    <s v="Serenity Steele"/>
    <s v="Benjamin Ingram"/>
    <x v="0"/>
    <x v="22"/>
    <s v="Boise"/>
    <x v="0"/>
    <x v="2"/>
    <x v="6"/>
    <n v="26"/>
    <x v="29"/>
  </r>
  <r>
    <x v="669"/>
    <n v="71477"/>
    <x v="14"/>
    <x v="14"/>
    <s v="DewDrop Hydration Sheet Mask"/>
    <x v="5"/>
    <n v="250"/>
    <n v="17.350000000000001"/>
    <n v="4337.5"/>
    <n v="7.45"/>
    <n v="1862.5"/>
    <n v="9.9000000000000021"/>
    <n v="2475"/>
    <n v="0.57060518731988474"/>
    <s v="C0100"/>
    <s v="AquaPulse Creations"/>
    <s v="Samantha Mitchell"/>
    <x v="4"/>
    <x v="17"/>
    <s v="Toledo"/>
    <x v="3"/>
    <x v="2"/>
    <x v="6"/>
    <n v="26"/>
    <x v="29"/>
  </r>
  <r>
    <x v="669"/>
    <n v="71478"/>
    <x v="8"/>
    <x v="8"/>
    <s v="CrystalClear Hyaluronic Boost 30ml"/>
    <x v="1"/>
    <n v="250"/>
    <n v="19.100000000000001"/>
    <n v="4775"/>
    <n v="6.6"/>
    <n v="1650"/>
    <n v="12.500000000000002"/>
    <n v="3125"/>
    <n v="0.65445026178010468"/>
    <s v="C0071"/>
    <s v="Cressida Steele"/>
    <s v="Matthew Walker"/>
    <x v="1"/>
    <x v="40"/>
    <s v="Nashville"/>
    <x v="2"/>
    <x v="2"/>
    <x v="6"/>
    <n v="26"/>
    <x v="29"/>
  </r>
  <r>
    <x v="669"/>
    <n v="71479"/>
    <x v="10"/>
    <x v="10"/>
    <s v="LuminousGlow Tinted Sunscreen 50ml"/>
    <x v="3"/>
    <n v="350"/>
    <n v="16.95"/>
    <n v="5932.5"/>
    <n v="5.2"/>
    <n v="1820"/>
    <n v="11.75"/>
    <n v="4112.5"/>
    <n v="0.69321533923303835"/>
    <s v="C0253"/>
    <s v="OpalHarmony Creations"/>
    <s v="Christopher Green"/>
    <x v="0"/>
    <x v="21"/>
    <s v="Reno"/>
    <x v="0"/>
    <x v="2"/>
    <x v="6"/>
    <n v="26"/>
    <x v="29"/>
  </r>
  <r>
    <x v="669"/>
    <n v="71480"/>
    <x v="23"/>
    <x v="23"/>
    <s v="RadiantGlow Gel Cleanser 50ml"/>
    <x v="2"/>
    <n v="50"/>
    <n v="4.7"/>
    <n v="235"/>
    <n v="2.2999999999999998"/>
    <n v="115"/>
    <n v="2.4000000000000004"/>
    <n v="120"/>
    <n v="0.51063829787234039"/>
    <s v="C0084"/>
    <s v="RadiantPetals Skincare"/>
    <s v="Joseph Simmons"/>
    <x v="4"/>
    <x v="28"/>
    <s v="Bismarck"/>
    <x v="3"/>
    <x v="2"/>
    <x v="6"/>
    <n v="26"/>
    <x v="29"/>
  </r>
  <r>
    <x v="669"/>
    <n v="71481"/>
    <x v="14"/>
    <x v="14"/>
    <s v="DewDrop Hydration Sheet Mask"/>
    <x v="5"/>
    <n v="100"/>
    <n v="17.350000000000001"/>
    <n v="1735.0000000000002"/>
    <n v="7.45"/>
    <n v="745"/>
    <n v="9.9000000000000021"/>
    <n v="990.00000000000023"/>
    <n v="0.57060518731988474"/>
    <s v="C0191"/>
    <s v="SolarQuest Corp."/>
    <s v="Benjamin Ingram"/>
    <x v="0"/>
    <x v="22"/>
    <s v="Twin Falls"/>
    <x v="0"/>
    <x v="2"/>
    <x v="6"/>
    <n v="26"/>
    <x v="29"/>
  </r>
  <r>
    <x v="669"/>
    <n v="71482"/>
    <x v="4"/>
    <x v="4"/>
    <s v="HydraBloom Hydrating Moisturizer 50ml"/>
    <x v="0"/>
    <n v="50"/>
    <n v="14.95"/>
    <n v="747.5"/>
    <n v="4.45"/>
    <n v="222.5"/>
    <n v="10.5"/>
    <n v="525"/>
    <n v="0.7023411371237458"/>
    <s v="C0128"/>
    <s v="SolarFlare Ventures"/>
    <s v="Matthew Walker"/>
    <x v="1"/>
    <x v="23"/>
    <s v="Augusta"/>
    <x v="2"/>
    <x v="2"/>
    <x v="6"/>
    <n v="26"/>
    <x v="29"/>
  </r>
  <r>
    <x v="669"/>
    <n v="71483"/>
    <x v="1"/>
    <x v="1"/>
    <s v="VitaGlow Brightening Serum 30ml"/>
    <x v="1"/>
    <n v="50"/>
    <n v="22.1"/>
    <n v="1105"/>
    <n v="7.6"/>
    <n v="380"/>
    <n v="14.500000000000002"/>
    <n v="725"/>
    <n v="0.65610859728506787"/>
    <s v="C0180"/>
    <s v="CelestialGrace Creations"/>
    <s v="Benjamin Lawson"/>
    <x v="1"/>
    <x v="8"/>
    <s v="Springfield"/>
    <x v="3"/>
    <x v="2"/>
    <x v="6"/>
    <n v="26"/>
    <x v="29"/>
  </r>
  <r>
    <x v="669"/>
    <n v="71484"/>
    <x v="58"/>
    <x v="58"/>
    <s v="ElixirMelt Makeup Remover Oil  150ml"/>
    <x v="6"/>
    <n v="150"/>
    <n v="10.45"/>
    <n v="1567.5"/>
    <n v="5.2"/>
    <n v="780"/>
    <n v="5.2499999999999991"/>
    <n v="787.5"/>
    <n v="0.50239234449760761"/>
    <s v="C0247"/>
    <s v="Oberon Blake"/>
    <s v="David Carter"/>
    <x v="1"/>
    <x v="2"/>
    <s v="New York City"/>
    <x v="1"/>
    <x v="2"/>
    <x v="6"/>
    <n v="26"/>
    <x v="29"/>
  </r>
  <r>
    <x v="669"/>
    <n v="71485"/>
    <x v="14"/>
    <x v="14"/>
    <s v="DewDrop Hydration Sheet Mask"/>
    <x v="5"/>
    <n v="50"/>
    <n v="17.350000000000001"/>
    <n v="867.50000000000011"/>
    <n v="7.45"/>
    <n v="372.5"/>
    <n v="9.9000000000000021"/>
    <n v="495.00000000000011"/>
    <n v="0.57060518731988474"/>
    <s v="C0068"/>
    <s v="IvoryRadiance Cosmetix"/>
    <s v="Olivia Harrison"/>
    <x v="3"/>
    <x v="7"/>
    <s v="Annapolis"/>
    <x v="2"/>
    <x v="2"/>
    <x v="6"/>
    <n v="26"/>
    <x v="29"/>
  </r>
  <r>
    <x v="670"/>
    <n v="71486"/>
    <x v="29"/>
    <x v="29"/>
    <s v="VitaGlow Brightening Serum 15ml"/>
    <x v="1"/>
    <n v="250"/>
    <n v="16.25"/>
    <n v="4062.5"/>
    <n v="6.2"/>
    <n v="1550"/>
    <n v="10.050000000000001"/>
    <n v="2512.5"/>
    <n v="0.61846153846153851"/>
    <s v="C0165"/>
    <s v="LunarMist Incorporated"/>
    <s v="Nicholas Coleman"/>
    <x v="4"/>
    <x v="27"/>
    <s v="Ann Arbor"/>
    <x v="3"/>
    <x v="2"/>
    <x v="6"/>
    <n v="27"/>
    <x v="29"/>
  </r>
  <r>
    <x v="670"/>
    <n v="71487"/>
    <x v="0"/>
    <x v="0"/>
    <s v="HydraBloom Hydrating Moisturizer 100ml"/>
    <x v="0"/>
    <n v="50"/>
    <n v="24.85"/>
    <n v="1242.5"/>
    <n v="7.75"/>
    <n v="387.5"/>
    <n v="17.100000000000001"/>
    <n v="855"/>
    <n v="0.68812877263581484"/>
    <s v="C0206"/>
    <s v="Dashiell Vaughn"/>
    <s v="Rachel Owens"/>
    <x v="4"/>
    <x v="31"/>
    <s v="Green Bay"/>
    <x v="3"/>
    <x v="2"/>
    <x v="6"/>
    <n v="27"/>
    <x v="29"/>
  </r>
  <r>
    <x v="670"/>
    <n v="71488"/>
    <x v="11"/>
    <x v="11"/>
    <s v="ClearSkies UV Defense SPF 30 100ml"/>
    <x v="3"/>
    <n v="300"/>
    <n v="32.549999999999997"/>
    <n v="9765"/>
    <n v="11.25"/>
    <n v="3375"/>
    <n v="21.299999999999997"/>
    <n v="6390"/>
    <n v="0.65437788018433185"/>
    <s v="C0121"/>
    <s v="HorizonNova Corp."/>
    <s v="Michael Evans"/>
    <x v="1"/>
    <x v="10"/>
    <s v="Brownsville"/>
    <x v="2"/>
    <x v="2"/>
    <x v="6"/>
    <n v="27"/>
    <x v="29"/>
  </r>
  <r>
    <x v="670"/>
    <n v="71489"/>
    <x v="10"/>
    <x v="10"/>
    <s v="LuminousGlow Tinted Sunscreen 50ml"/>
    <x v="3"/>
    <n v="300"/>
    <n v="16.95"/>
    <n v="5085"/>
    <n v="5.2"/>
    <n v="1560"/>
    <n v="11.75"/>
    <n v="3525"/>
    <n v="0.69321533923303835"/>
    <s v="C0152"/>
    <s v="Tamsin Harper"/>
    <s v="William Jenkins"/>
    <x v="3"/>
    <x v="6"/>
    <s v="Tallahassee"/>
    <x v="2"/>
    <x v="2"/>
    <x v="6"/>
    <n v="27"/>
    <x v="29"/>
  </r>
  <r>
    <x v="670"/>
    <n v="71490"/>
    <x v="20"/>
    <x v="20"/>
    <s v="VelvetSkin Renewing Scrub 100ml"/>
    <x v="7"/>
    <n v="50"/>
    <n v="20.849999999999998"/>
    <n v="1042.5"/>
    <n v="8.1999999999999993"/>
    <n v="410"/>
    <n v="12.649999999999999"/>
    <n v="632.5"/>
    <n v="0.60671462829736211"/>
    <s v="C0009"/>
    <s v="Imelda Sinclair"/>
    <s v="William Jenkins"/>
    <x v="3"/>
    <x v="6"/>
    <s v="Miami"/>
    <x v="2"/>
    <x v="2"/>
    <x v="6"/>
    <n v="27"/>
    <x v="29"/>
  </r>
  <r>
    <x v="670"/>
    <n v="71491"/>
    <x v="3"/>
    <x v="3"/>
    <s v="RadiantGlow Gel Cleanser 200ml"/>
    <x v="2"/>
    <n v="250"/>
    <n v="20.350000000000001"/>
    <n v="5087.5"/>
    <n v="7.75"/>
    <n v="1937.5"/>
    <n v="12.600000000000001"/>
    <n v="3150"/>
    <n v="0.61916461916461918"/>
    <s v="C0123"/>
    <s v="TerraMist Incorporated"/>
    <s v="Jennifer Adams"/>
    <x v="1"/>
    <x v="10"/>
    <s v="Midland"/>
    <x v="2"/>
    <x v="2"/>
    <x v="6"/>
    <n v="27"/>
    <x v="29"/>
  </r>
  <r>
    <x v="670"/>
    <n v="71492"/>
    <x v="36"/>
    <x v="36"/>
    <s v="CrystalGlow Gentle Exfoliator 50ml"/>
    <x v="7"/>
    <n v="50"/>
    <n v="14.15"/>
    <n v="707.5"/>
    <n v="5.45"/>
    <n v="272.5"/>
    <n v="8.6999999999999993"/>
    <n v="435"/>
    <n v="0.61484098939929333"/>
    <s v="C0255"/>
    <s v="StellarCrest Corp."/>
    <s v="Grace Allen"/>
    <x v="2"/>
    <x v="20"/>
    <s v="Fairbanks"/>
    <x v="0"/>
    <x v="2"/>
    <x v="6"/>
    <n v="27"/>
    <x v="29"/>
  </r>
  <r>
    <x v="670"/>
    <n v="71493"/>
    <x v="10"/>
    <x v="10"/>
    <s v="LuminousGlow Tinted Sunscreen 50ml"/>
    <x v="3"/>
    <n v="350"/>
    <n v="16.95"/>
    <n v="5932.5"/>
    <n v="5.2"/>
    <n v="1820"/>
    <n v="11.75"/>
    <n v="4112.5"/>
    <n v="0.69321533923303835"/>
    <s v="C0047"/>
    <s v="SilverWave Creations"/>
    <s v="Samuel Moore"/>
    <x v="0"/>
    <x v="0"/>
    <s v="Santa Fe"/>
    <x v="0"/>
    <x v="2"/>
    <x v="6"/>
    <n v="27"/>
    <x v="29"/>
  </r>
  <r>
    <x v="670"/>
    <n v="71494"/>
    <x v="64"/>
    <x v="64"/>
    <s v="AquaFresh Hydrating Toner 100ml"/>
    <x v="4"/>
    <n v="200"/>
    <n v="9.4"/>
    <n v="1880"/>
    <n v="3.3"/>
    <n v="660"/>
    <n v="6.1000000000000005"/>
    <n v="1220"/>
    <n v="0.64893617021276595"/>
    <s v="C0184"/>
    <s v="EnchantedGarden Cosmetics"/>
    <s v="Nicholas Coleman"/>
    <x v="4"/>
    <x v="34"/>
    <s v="South Bend"/>
    <x v="3"/>
    <x v="2"/>
    <x v="6"/>
    <n v="27"/>
    <x v="29"/>
  </r>
  <r>
    <x v="670"/>
    <n v="71495"/>
    <x v="21"/>
    <x v="21"/>
    <s v="RadiantGlow Gel Cleanser 100ml"/>
    <x v="2"/>
    <n v="200"/>
    <n v="12.25"/>
    <n v="2450"/>
    <n v="4.45"/>
    <n v="890"/>
    <n v="7.8"/>
    <n v="1560"/>
    <n v="0.63673469387755099"/>
    <s v="C0011"/>
    <s v="Celestial Silk Luxe Skincare"/>
    <s v="Joseph Simmons"/>
    <x v="4"/>
    <x v="19"/>
    <s v="Minneapolis"/>
    <x v="3"/>
    <x v="2"/>
    <x v="6"/>
    <n v="27"/>
    <x v="29"/>
  </r>
  <r>
    <x v="670"/>
    <n v="71496"/>
    <x v="56"/>
    <x v="56"/>
    <s v="PureDerm Micro-Exfoliating Gel 100ml"/>
    <x v="7"/>
    <n v="50"/>
    <n v="24.349999999999998"/>
    <n v="1217.5"/>
    <n v="9.5500000000000007"/>
    <n v="477.5"/>
    <n v="14.799999999999997"/>
    <n v="740"/>
    <n v="0.6078028747433265"/>
    <s v="C0146"/>
    <s v="StarryLux Beauty Co."/>
    <s v="Jennifer Adams"/>
    <x v="1"/>
    <x v="10"/>
    <s v="Amarillo"/>
    <x v="2"/>
    <x v="2"/>
    <x v="6"/>
    <n v="27"/>
    <x v="29"/>
  </r>
  <r>
    <x v="671"/>
    <n v="71497"/>
    <x v="2"/>
    <x v="2"/>
    <s v="TimelessElixir Anti-Wrinkle Serum 30m"/>
    <x v="1"/>
    <n v="100"/>
    <n v="25.3"/>
    <n v="2530"/>
    <n v="9.4"/>
    <n v="940"/>
    <n v="15.9"/>
    <n v="1590"/>
    <n v="0.62845849802371545"/>
    <s v="C0078"/>
    <s v="CosmoLink Incorporated"/>
    <s v="William Jenkins"/>
    <x v="3"/>
    <x v="6"/>
    <s v="Jacksonville"/>
    <x v="2"/>
    <x v="2"/>
    <x v="6"/>
    <n v="28"/>
    <x v="29"/>
  </r>
  <r>
    <x v="671"/>
    <n v="71498"/>
    <x v="0"/>
    <x v="0"/>
    <s v="HydraBloom Hydrating Moisturizer 100ml"/>
    <x v="0"/>
    <n v="150"/>
    <n v="24.85"/>
    <n v="3727.5"/>
    <n v="7.75"/>
    <n v="1162.5"/>
    <n v="17.100000000000001"/>
    <n v="2565"/>
    <n v="0.68812877263581484"/>
    <s v="C0053"/>
    <s v="QuantumPulse Systems"/>
    <s v="Samantha Mitchell"/>
    <x v="4"/>
    <x v="17"/>
    <s v="Cleveland"/>
    <x v="3"/>
    <x v="2"/>
    <x v="6"/>
    <n v="28"/>
    <x v="29"/>
  </r>
  <r>
    <x v="671"/>
    <n v="71499"/>
    <x v="4"/>
    <x v="4"/>
    <s v="HydraBloom Hydrating Moisturizer 50ml"/>
    <x v="0"/>
    <n v="250"/>
    <n v="14.95"/>
    <n v="3737.5"/>
    <n v="4.45"/>
    <n v="1112.5"/>
    <n v="10.5"/>
    <n v="2625"/>
    <n v="0.7023411371237458"/>
    <s v="C0163"/>
    <s v="SilverFlare Technologies"/>
    <s v="Rachel Owens"/>
    <x v="4"/>
    <x v="31"/>
    <s v="Green Bay"/>
    <x v="3"/>
    <x v="2"/>
    <x v="6"/>
    <n v="28"/>
    <x v="29"/>
  </r>
  <r>
    <x v="671"/>
    <n v="71500"/>
    <x v="8"/>
    <x v="8"/>
    <s v="CrystalClear Hyaluronic Boost 30ml"/>
    <x v="1"/>
    <n v="100"/>
    <n v="19.100000000000001"/>
    <n v="1910.0000000000002"/>
    <n v="6.6"/>
    <n v="660"/>
    <n v="12.500000000000002"/>
    <n v="1250.0000000000002"/>
    <n v="0.65445026178010479"/>
    <s v="C0215"/>
    <s v="QuantumHarbor Corp."/>
    <s v="William Jenkins"/>
    <x v="3"/>
    <x v="6"/>
    <s v="Miami"/>
    <x v="2"/>
    <x v="2"/>
    <x v="6"/>
    <n v="28"/>
    <x v="29"/>
  </r>
  <r>
    <x v="671"/>
    <n v="71501"/>
    <x v="31"/>
    <x v="31"/>
    <s v="TimelessElixir Anti-Wrinkle Serum 15ml"/>
    <x v="1"/>
    <n v="100"/>
    <n v="19.349999999999998"/>
    <n v="1934.9999999999998"/>
    <n v="7.55"/>
    <n v="755"/>
    <n v="11.799999999999997"/>
    <n v="1179.9999999999998"/>
    <n v="0.60981912144702832"/>
    <s v="C0087"/>
    <s v="QuantumRise Corp."/>
    <s v="Daniel Nelson"/>
    <x v="0"/>
    <x v="30"/>
    <s v="Colorado Springs"/>
    <x v="0"/>
    <x v="2"/>
    <x v="6"/>
    <n v="28"/>
    <x v="29"/>
  </r>
  <r>
    <x v="671"/>
    <n v="71502"/>
    <x v="21"/>
    <x v="21"/>
    <s v="RadiantGlow Gel Cleanser 100ml"/>
    <x v="2"/>
    <n v="250"/>
    <n v="12.25"/>
    <n v="3062.5"/>
    <n v="4.45"/>
    <n v="1112.5"/>
    <n v="7.8"/>
    <n v="1950"/>
    <n v="0.63673469387755099"/>
    <s v="C0137"/>
    <s v="Octavia Sterling"/>
    <s v="Benjamin Lawson"/>
    <x v="1"/>
    <x v="5"/>
    <s v="Tulsa"/>
    <x v="2"/>
    <x v="2"/>
    <x v="6"/>
    <n v="28"/>
    <x v="29"/>
  </r>
  <r>
    <x v="671"/>
    <n v="71503"/>
    <x v="4"/>
    <x v="4"/>
    <s v="HydraBloom Hydrating Moisturizer 50ml"/>
    <x v="0"/>
    <n v="100"/>
    <n v="14.95"/>
    <n v="1495"/>
    <n v="4.45"/>
    <n v="445"/>
    <n v="10.5"/>
    <n v="1050"/>
    <n v="0.7023411371237458"/>
    <s v="C0038"/>
    <s v="StarryGrace Luxe Skincare"/>
    <s v="Olivia Harrison"/>
    <x v="3"/>
    <x v="7"/>
    <s v="Baltimore"/>
    <x v="2"/>
    <x v="2"/>
    <x v="6"/>
    <n v="28"/>
    <x v="29"/>
  </r>
  <r>
    <x v="671"/>
    <n v="71504"/>
    <x v="0"/>
    <x v="0"/>
    <s v="HydraBloom Hydrating Moisturizer 100ml"/>
    <x v="0"/>
    <n v="250"/>
    <n v="24.85"/>
    <n v="6212.5"/>
    <n v="7.75"/>
    <n v="1937.5"/>
    <n v="17.100000000000001"/>
    <n v="4275"/>
    <n v="0.68812877263581484"/>
    <s v="C0233"/>
    <s v="Maximus Nash"/>
    <s v="Victoria Reed"/>
    <x v="2"/>
    <x v="24"/>
    <s v="Seattle"/>
    <x v="0"/>
    <x v="2"/>
    <x v="6"/>
    <n v="28"/>
    <x v="29"/>
  </r>
  <r>
    <x v="671"/>
    <n v="71505"/>
    <x v="16"/>
    <x v="16"/>
    <s v="FreshWipe Cleansing Towelettes  80s"/>
    <x v="6"/>
    <n v="150"/>
    <n v="14.55"/>
    <n v="2182.5"/>
    <n v="6.55"/>
    <n v="982.5"/>
    <n v="8"/>
    <n v="1200"/>
    <n v="0.54982817869415812"/>
    <s v="C0071"/>
    <s v="Cressida Steele"/>
    <s v="Matthew Walker"/>
    <x v="1"/>
    <x v="40"/>
    <s v="Nashville"/>
    <x v="2"/>
    <x v="2"/>
    <x v="6"/>
    <n v="28"/>
    <x v="29"/>
  </r>
  <r>
    <x v="671"/>
    <n v="71506"/>
    <x v="3"/>
    <x v="3"/>
    <s v="RadiantGlow Gel Cleanser 200ml"/>
    <x v="2"/>
    <n v="50"/>
    <n v="20.350000000000001"/>
    <n v="1017.5000000000001"/>
    <n v="7.75"/>
    <n v="387.5"/>
    <n v="12.600000000000001"/>
    <n v="630.00000000000011"/>
    <n v="0.61916461916461918"/>
    <s v="C0039"/>
    <s v="EtherealSilk Creations"/>
    <s v="Grace Allen"/>
    <x v="2"/>
    <x v="20"/>
    <s v="Juneau"/>
    <x v="0"/>
    <x v="2"/>
    <x v="6"/>
    <n v="28"/>
    <x v="29"/>
  </r>
  <r>
    <x v="671"/>
    <n v="71507"/>
    <x v="28"/>
    <x v="28"/>
    <s v="GlowRevive Detox Clay Mask 50g"/>
    <x v="5"/>
    <n v="250"/>
    <n v="11.35"/>
    <n v="2837.5"/>
    <n v="5.2"/>
    <n v="1300"/>
    <n v="6.1499999999999995"/>
    <n v="1537.5"/>
    <n v="0.54185022026431717"/>
    <s v="C0254"/>
    <s v="ThunderWave Corp."/>
    <s v="Joseph Simmons"/>
    <x v="4"/>
    <x v="19"/>
    <s v="Duluth"/>
    <x v="3"/>
    <x v="2"/>
    <x v="6"/>
    <n v="28"/>
    <x v="29"/>
  </r>
  <r>
    <x v="671"/>
    <n v="71508"/>
    <x v="4"/>
    <x v="4"/>
    <s v="HydraBloom Hydrating Moisturizer 50ml"/>
    <x v="0"/>
    <n v="250"/>
    <n v="14.95"/>
    <n v="3737.5"/>
    <n v="4.45"/>
    <n v="1112.5"/>
    <n v="10.5"/>
    <n v="2625"/>
    <n v="0.7023411371237458"/>
    <s v="C0168"/>
    <s v="Rowan Calloway"/>
    <s v="Matthew Walker"/>
    <x v="1"/>
    <x v="23"/>
    <s v="Augusta"/>
    <x v="2"/>
    <x v="2"/>
    <x v="6"/>
    <n v="28"/>
    <x v="29"/>
  </r>
  <r>
    <x v="671"/>
    <n v="71509"/>
    <x v="14"/>
    <x v="14"/>
    <s v="DewDrop Hydration Sheet Mask"/>
    <x v="5"/>
    <n v="300"/>
    <n v="17.350000000000001"/>
    <n v="5205"/>
    <n v="7.45"/>
    <n v="2235"/>
    <n v="9.9000000000000021"/>
    <n v="2970"/>
    <n v="0.57060518731988474"/>
    <s v="C0098"/>
    <s v="Persephone Harper"/>
    <s v="Benjamin Lawson"/>
    <x v="1"/>
    <x v="8"/>
    <s v="Springfield"/>
    <x v="3"/>
    <x v="2"/>
    <x v="6"/>
    <n v="28"/>
    <x v="29"/>
  </r>
  <r>
    <x v="672"/>
    <n v="71510"/>
    <x v="14"/>
    <x v="14"/>
    <s v="DewDrop Hydration Sheet Mask"/>
    <x v="5"/>
    <n v="300"/>
    <n v="17.350000000000001"/>
    <n v="5205"/>
    <n v="7.45"/>
    <n v="2235"/>
    <n v="9.9000000000000021"/>
    <n v="2970"/>
    <n v="0.57060518731988474"/>
    <s v="C0178"/>
    <s v="InfinitiNova Creations"/>
    <s v="James Edwards"/>
    <x v="3"/>
    <x v="37"/>
    <s v="Jersey City"/>
    <x v="1"/>
    <x v="2"/>
    <x v="6"/>
    <n v="29"/>
    <x v="29"/>
  </r>
  <r>
    <x v="672"/>
    <n v="71511"/>
    <x v="0"/>
    <x v="0"/>
    <s v="HydraBloom Hydrating Moisturizer 100ml"/>
    <x v="0"/>
    <n v="100"/>
    <n v="24.85"/>
    <n v="2485"/>
    <n v="7.75"/>
    <n v="775"/>
    <n v="17.100000000000001"/>
    <n v="1710"/>
    <n v="0.68812877263581484"/>
    <s v="C0029"/>
    <s v="OpulentSilk Beauty"/>
    <s v="Samantha Mitchell"/>
    <x v="4"/>
    <x v="15"/>
    <s v="Louisville"/>
    <x v="2"/>
    <x v="2"/>
    <x v="6"/>
    <n v="29"/>
    <x v="29"/>
  </r>
  <r>
    <x v="672"/>
    <n v="71512"/>
    <x v="8"/>
    <x v="8"/>
    <s v="CrystalClear Hyaluronic Boost 30ml"/>
    <x v="1"/>
    <n v="100"/>
    <n v="19.100000000000001"/>
    <n v="1910.0000000000002"/>
    <n v="6.6"/>
    <n v="660"/>
    <n v="12.500000000000002"/>
    <n v="1250.0000000000002"/>
    <n v="0.65445026178010479"/>
    <s v="C0017"/>
    <s v="Seraphina Hart"/>
    <s v="David Carter"/>
    <x v="1"/>
    <x v="2"/>
    <s v="Buffalo"/>
    <x v="1"/>
    <x v="2"/>
    <x v="6"/>
    <n v="29"/>
    <x v="29"/>
  </r>
  <r>
    <x v="672"/>
    <n v="71513"/>
    <x v="0"/>
    <x v="0"/>
    <s v="HydraBloom Hydrating Moisturizer 100ml"/>
    <x v="0"/>
    <n v="250"/>
    <n v="24.85"/>
    <n v="6212.5"/>
    <n v="7.75"/>
    <n v="1937.5"/>
    <n v="17.100000000000001"/>
    <n v="4275"/>
    <n v="0.68812877263581484"/>
    <s v="C0085"/>
    <s v="VelvetDusk Beauty"/>
    <s v="Samuel Moore"/>
    <x v="0"/>
    <x v="0"/>
    <s v="Taos"/>
    <x v="0"/>
    <x v="2"/>
    <x v="6"/>
    <n v="29"/>
    <x v="29"/>
  </r>
  <r>
    <x v="672"/>
    <n v="71514"/>
    <x v="8"/>
    <x v="8"/>
    <s v="CrystalClear Hyaluronic Boost 30ml"/>
    <x v="1"/>
    <n v="300"/>
    <n v="19.100000000000001"/>
    <n v="5730"/>
    <n v="6.6"/>
    <n v="1980"/>
    <n v="12.500000000000002"/>
    <n v="3750"/>
    <n v="0.65445026178010468"/>
    <s v="C0235"/>
    <s v="Evander Holloway"/>
    <s v="Jessica Foster"/>
    <x v="2"/>
    <x v="20"/>
    <s v="Anchorage"/>
    <x v="0"/>
    <x v="2"/>
    <x v="6"/>
    <n v="29"/>
    <x v="29"/>
  </r>
  <r>
    <x v="672"/>
    <n v="71515"/>
    <x v="12"/>
    <x v="12"/>
    <s v="PorePurify Exfoliating Tonic 150ml"/>
    <x v="4"/>
    <n v="200"/>
    <n v="15.95"/>
    <n v="3190"/>
    <n v="5.2"/>
    <n v="1040"/>
    <n v="10.75"/>
    <n v="2150"/>
    <n v="0.6739811912225705"/>
    <s v="C0040"/>
    <s v="Atticus Quinn"/>
    <s v="Emily Clarke"/>
    <x v="3"/>
    <x v="29"/>
    <s v="Charlotte"/>
    <x v="2"/>
    <x v="2"/>
    <x v="6"/>
    <n v="29"/>
    <x v="29"/>
  </r>
  <r>
    <x v="672"/>
    <n v="71516"/>
    <x v="22"/>
    <x v="22"/>
    <s v="PurePurge Micellar Cleansing Water 150ml"/>
    <x v="6"/>
    <n v="50"/>
    <n v="10.050000000000001"/>
    <n v="502.50000000000006"/>
    <n v="4.45"/>
    <n v="222.5"/>
    <n v="5.6000000000000005"/>
    <n v="280.00000000000006"/>
    <n v="0.55721393034825872"/>
    <s v="C0241"/>
    <s v="PhoenixGrove Solutions"/>
    <s v="William Jenkins"/>
    <x v="3"/>
    <x v="6"/>
    <s v="Miami"/>
    <x v="2"/>
    <x v="2"/>
    <x v="6"/>
    <n v="29"/>
    <x v="29"/>
  </r>
  <r>
    <x v="672"/>
    <n v="71517"/>
    <x v="31"/>
    <x v="31"/>
    <s v="TimelessElixir Anti-Wrinkle Serum 15ml"/>
    <x v="1"/>
    <n v="250"/>
    <n v="19.349999999999998"/>
    <n v="4837.4999999999991"/>
    <n v="7.55"/>
    <n v="1887.5"/>
    <n v="11.799999999999997"/>
    <n v="2949.9999999999991"/>
    <n v="0.60981912144702832"/>
    <s v="C0054"/>
    <s v="HorizonFlare Corp."/>
    <s v="Daniel Nelson"/>
    <x v="0"/>
    <x v="3"/>
    <s v="Casper"/>
    <x v="0"/>
    <x v="2"/>
    <x v="6"/>
    <n v="29"/>
    <x v="29"/>
  </r>
  <r>
    <x v="672"/>
    <n v="71518"/>
    <x v="21"/>
    <x v="21"/>
    <s v="RadiantGlow Gel Cleanser 100ml"/>
    <x v="2"/>
    <n v="50"/>
    <n v="12.25"/>
    <n v="612.5"/>
    <n v="4.45"/>
    <n v="222.5"/>
    <n v="7.8"/>
    <n v="390"/>
    <n v="0.63673469387755099"/>
    <s v="C0206"/>
    <s v="Dashiell Vaughn"/>
    <s v="Rachel Owens"/>
    <x v="4"/>
    <x v="31"/>
    <s v="Green Bay"/>
    <x v="3"/>
    <x v="2"/>
    <x v="6"/>
    <n v="29"/>
    <x v="29"/>
  </r>
  <r>
    <x v="672"/>
    <n v="71519"/>
    <x v="4"/>
    <x v="4"/>
    <s v="HydraBloom Hydrating Moisturizer 50ml"/>
    <x v="0"/>
    <n v="50"/>
    <n v="14.95"/>
    <n v="747.5"/>
    <n v="4.45"/>
    <n v="222.5"/>
    <n v="10.5"/>
    <n v="525"/>
    <n v="0.7023411371237458"/>
    <s v="C0009"/>
    <s v="Imelda Sinclair"/>
    <s v="William Jenkins"/>
    <x v="3"/>
    <x v="6"/>
    <s v="Miami"/>
    <x v="2"/>
    <x v="2"/>
    <x v="6"/>
    <n v="29"/>
    <x v="29"/>
  </r>
  <r>
    <x v="672"/>
    <n v="71520"/>
    <x v="43"/>
    <x v="43"/>
    <s v="PureFoam Renewing Cleanser 50ml"/>
    <x v="2"/>
    <n v="250"/>
    <n v="7"/>
    <n v="1750"/>
    <n v="2.8"/>
    <n v="700"/>
    <n v="4.2"/>
    <n v="1050"/>
    <n v="0.6"/>
    <s v="C0204"/>
    <s v="Atticus Hale"/>
    <s v="Jennifer Adams"/>
    <x v="1"/>
    <x v="10"/>
    <s v="Round Rock"/>
    <x v="2"/>
    <x v="2"/>
    <x v="6"/>
    <n v="29"/>
    <x v="29"/>
  </r>
  <r>
    <x v="672"/>
    <n v="71521"/>
    <x v="1"/>
    <x v="1"/>
    <s v="VitaGlow Brightening Serum 30ml"/>
    <x v="1"/>
    <n v="200"/>
    <n v="22.1"/>
    <n v="4420"/>
    <n v="7.6"/>
    <n v="1520"/>
    <n v="14.500000000000002"/>
    <n v="2900"/>
    <n v="0.65610859728506787"/>
    <s v="C0216"/>
    <s v="ZenithPulse Solutions"/>
    <s v="Grace Allen"/>
    <x v="2"/>
    <x v="20"/>
    <s v="Fairbanks"/>
    <x v="0"/>
    <x v="2"/>
    <x v="6"/>
    <n v="29"/>
    <x v="29"/>
  </r>
  <r>
    <x v="672"/>
    <n v="71522"/>
    <x v="4"/>
    <x v="4"/>
    <s v="HydraBloom Hydrating Moisturizer 50ml"/>
    <x v="0"/>
    <n v="150"/>
    <n v="14.95"/>
    <n v="2242.5"/>
    <n v="4.45"/>
    <n v="667.5"/>
    <n v="10.5"/>
    <n v="1575"/>
    <n v="0.7023411371237458"/>
    <s v="C0044"/>
    <s v="OpulentElixir Beauty"/>
    <s v="David Carter"/>
    <x v="1"/>
    <x v="2"/>
    <s v="Syracuse"/>
    <x v="1"/>
    <x v="2"/>
    <x v="6"/>
    <n v="29"/>
    <x v="29"/>
  </r>
  <r>
    <x v="673"/>
    <n v="71523"/>
    <x v="22"/>
    <x v="22"/>
    <s v="PurePurge Micellar Cleansing Water 150ml"/>
    <x v="6"/>
    <n v="200"/>
    <n v="10.050000000000001"/>
    <n v="2010.0000000000002"/>
    <n v="4.45"/>
    <n v="890"/>
    <n v="5.6000000000000005"/>
    <n v="1120.0000000000002"/>
    <n v="0.55721393034825872"/>
    <s v="C0049"/>
    <s v="PinnacleSage Group"/>
    <s v="Ava Franklin"/>
    <x v="1"/>
    <x v="12"/>
    <s v="New Orleans"/>
    <x v="2"/>
    <x v="2"/>
    <x v="7"/>
    <n v="1"/>
    <x v="30"/>
  </r>
  <r>
    <x v="673"/>
    <n v="71524"/>
    <x v="13"/>
    <x v="13"/>
    <s v="LuminousGlow Tinted Sunscreen 100ml"/>
    <x v="3"/>
    <n v="100"/>
    <n v="26.35"/>
    <n v="2635"/>
    <n v="9"/>
    <n v="900"/>
    <n v="17.350000000000001"/>
    <n v="1735"/>
    <n v="0.65844402277039848"/>
    <s v="C0141"/>
    <s v="FusionQuest Incorporated"/>
    <s v="William Jenkins"/>
    <x v="3"/>
    <x v="6"/>
    <s v="St. Petersburg"/>
    <x v="2"/>
    <x v="2"/>
    <x v="7"/>
    <n v="1"/>
    <x v="30"/>
  </r>
  <r>
    <x v="673"/>
    <n v="71525"/>
    <x v="51"/>
    <x v="51"/>
    <s v="SunGuard Shield SPF 50+ 30ml"/>
    <x v="3"/>
    <n v="350"/>
    <n v="9.9"/>
    <n v="3465"/>
    <n v="3.3"/>
    <n v="1155"/>
    <n v="6.6000000000000005"/>
    <n v="2310"/>
    <n v="0.66666666666666663"/>
    <s v="C0095"/>
    <s v="OpalBlossom Beauty"/>
    <s v="Jessica Foster"/>
    <x v="2"/>
    <x v="20"/>
    <s v="Seward"/>
    <x v="0"/>
    <x v="2"/>
    <x v="7"/>
    <n v="1"/>
    <x v="30"/>
  </r>
  <r>
    <x v="673"/>
    <n v="71526"/>
    <x v="4"/>
    <x v="4"/>
    <s v="HydraBloom Hydrating Moisturizer 50ml"/>
    <x v="0"/>
    <n v="150"/>
    <n v="14.95"/>
    <n v="2242.5"/>
    <n v="4.45"/>
    <n v="667.5"/>
    <n v="10.5"/>
    <n v="1575"/>
    <n v="0.7023411371237458"/>
    <s v="C0183"/>
    <s v="SereneSilk Beauty"/>
    <s v="Mia Hughes"/>
    <x v="2"/>
    <x v="13"/>
    <s v="Irvine"/>
    <x v="0"/>
    <x v="2"/>
    <x v="7"/>
    <n v="1"/>
    <x v="30"/>
  </r>
  <r>
    <x v="673"/>
    <n v="71527"/>
    <x v="24"/>
    <x v="24"/>
    <s v="PureFoam Renewing Cleanser 200ml"/>
    <x v="2"/>
    <n v="200"/>
    <n v="22.55"/>
    <n v="4510"/>
    <n v="9"/>
    <n v="1800"/>
    <n v="13.55"/>
    <n v="2710"/>
    <n v="0.60088691796008864"/>
    <s v="C0067"/>
    <s v="Oberon Sterling"/>
    <s v="Rachel Owens"/>
    <x v="4"/>
    <x v="16"/>
    <s v="Springfield"/>
    <x v="3"/>
    <x v="2"/>
    <x v="7"/>
    <n v="1"/>
    <x v="30"/>
  </r>
  <r>
    <x v="673"/>
    <n v="71528"/>
    <x v="35"/>
    <x v="35"/>
    <s v="DreamSoothe Overnight Mask 50g"/>
    <x v="5"/>
    <n v="250"/>
    <n v="14.25"/>
    <n v="3562.5"/>
    <n v="6.55"/>
    <n v="1637.5"/>
    <n v="7.7"/>
    <n v="1925"/>
    <n v="0.54035087719298247"/>
    <s v="C0255"/>
    <s v="StellarCrest Corp."/>
    <s v="Grace Allen"/>
    <x v="2"/>
    <x v="20"/>
    <s v="Fairbanks"/>
    <x v="0"/>
    <x v="2"/>
    <x v="7"/>
    <n v="1"/>
    <x v="30"/>
  </r>
  <r>
    <x v="673"/>
    <n v="71529"/>
    <x v="21"/>
    <x v="21"/>
    <s v="RadiantGlow Gel Cleanser 100ml"/>
    <x v="2"/>
    <n v="100"/>
    <n v="12.25"/>
    <n v="1225"/>
    <n v="4.45"/>
    <n v="445"/>
    <n v="7.8"/>
    <n v="780"/>
    <n v="0.63673469387755099"/>
    <s v="C0162"/>
    <s v="Malachai Hale"/>
    <s v="Olivia Harrison"/>
    <x v="3"/>
    <x v="14"/>
    <s v="Newport News"/>
    <x v="2"/>
    <x v="2"/>
    <x v="7"/>
    <n v="1"/>
    <x v="30"/>
  </r>
  <r>
    <x v="673"/>
    <n v="71530"/>
    <x v="3"/>
    <x v="3"/>
    <s v="RadiantGlow Gel Cleanser 200ml"/>
    <x v="2"/>
    <n v="200"/>
    <n v="20.350000000000001"/>
    <n v="4070.0000000000005"/>
    <n v="7.75"/>
    <n v="1550"/>
    <n v="12.600000000000001"/>
    <n v="2520.0000000000005"/>
    <n v="0.61916461916461918"/>
    <s v="C0123"/>
    <s v="TerraMist Incorporated"/>
    <s v="Jennifer Adams"/>
    <x v="1"/>
    <x v="10"/>
    <s v="Midland"/>
    <x v="2"/>
    <x v="2"/>
    <x v="7"/>
    <n v="1"/>
    <x v="30"/>
  </r>
  <r>
    <x v="673"/>
    <n v="71531"/>
    <x v="53"/>
    <x v="53"/>
    <s v="DreamSoothe Overnight Mask 100g"/>
    <x v="5"/>
    <n v="250"/>
    <n v="21.75"/>
    <n v="5437.5"/>
    <n v="9.5500000000000007"/>
    <n v="2387.5"/>
    <n v="12.2"/>
    <n v="3050"/>
    <n v="0.56091954022988511"/>
    <s v="C0080"/>
    <s v="EternalGlow Essentials"/>
    <s v="Samantha Mitchell"/>
    <x v="4"/>
    <x v="17"/>
    <s v="Cincinnati"/>
    <x v="3"/>
    <x v="2"/>
    <x v="7"/>
    <n v="1"/>
    <x v="30"/>
  </r>
  <r>
    <x v="673"/>
    <n v="71532"/>
    <x v="19"/>
    <x v="19"/>
    <s v="ClearSkies UV Defense SPF 30 30ml"/>
    <x v="3"/>
    <n v="200"/>
    <n v="11.299999999999999"/>
    <n v="2260"/>
    <n v="4.7"/>
    <n v="940"/>
    <n v="6.5999999999999988"/>
    <n v="1320"/>
    <n v="0.58407079646017701"/>
    <s v="C0111"/>
    <s v="CelestialHarmony Essentials"/>
    <s v="Matthew Walker"/>
    <x v="1"/>
    <x v="40"/>
    <s v="Memphis"/>
    <x v="2"/>
    <x v="2"/>
    <x v="7"/>
    <n v="1"/>
    <x v="30"/>
  </r>
  <r>
    <x v="673"/>
    <n v="71533"/>
    <x v="45"/>
    <x v="45"/>
    <s v="CrystalClear Hyaluronic Boost 50ml"/>
    <x v="1"/>
    <n v="50"/>
    <n v="29.65"/>
    <n v="1482.5"/>
    <n v="10.75"/>
    <n v="537.5"/>
    <n v="18.899999999999999"/>
    <n v="945"/>
    <n v="0.63743676222596968"/>
    <s v="C0012"/>
    <s v="Radiant Craft Incorporated"/>
    <s v="Samuel Moore"/>
    <x v="0"/>
    <x v="1"/>
    <s v="Phoenix"/>
    <x v="0"/>
    <x v="2"/>
    <x v="7"/>
    <n v="1"/>
    <x v="30"/>
  </r>
  <r>
    <x v="673"/>
    <n v="71534"/>
    <x v="14"/>
    <x v="14"/>
    <s v="DewDrop Hydration Sheet Mask"/>
    <x v="5"/>
    <n v="150"/>
    <n v="17.350000000000001"/>
    <n v="2602.5"/>
    <n v="7.45"/>
    <n v="1117.5"/>
    <n v="9.9000000000000021"/>
    <n v="1485"/>
    <n v="0.57060518731988474"/>
    <s v="C0248"/>
    <s v="SereneSapphire Essentials"/>
    <s v="Samantha Mitchell"/>
    <x v="4"/>
    <x v="17"/>
    <s v="Columbus"/>
    <x v="3"/>
    <x v="2"/>
    <x v="7"/>
    <n v="1"/>
    <x v="30"/>
  </r>
  <r>
    <x v="674"/>
    <n v="71535"/>
    <x v="37"/>
    <x v="37"/>
    <s v="SunGuard Shield SPF 50+ 100ml"/>
    <x v="3"/>
    <n v="250"/>
    <n v="24.75"/>
    <n v="6187.5"/>
    <n v="7.75"/>
    <n v="1937.5"/>
    <n v="17"/>
    <n v="4250"/>
    <n v="0.68686868686868685"/>
    <s v="C0016"/>
    <s v="Griffin Maddox"/>
    <s v="Rachel Owens"/>
    <x v="4"/>
    <x v="16"/>
    <s v="Chicago"/>
    <x v="3"/>
    <x v="2"/>
    <x v="7"/>
    <n v="2"/>
    <x v="30"/>
  </r>
  <r>
    <x v="674"/>
    <n v="71536"/>
    <x v="10"/>
    <x v="10"/>
    <s v="LuminousGlow Tinted Sunscreen 50ml"/>
    <x v="3"/>
    <n v="50"/>
    <n v="16.95"/>
    <n v="847.5"/>
    <n v="5.2"/>
    <n v="260"/>
    <n v="11.75"/>
    <n v="587.5"/>
    <n v="0.69321533923303835"/>
    <s v="C0090"/>
    <s v="CrystalCrest Incorporated"/>
    <s v="Ava Franklin"/>
    <x v="1"/>
    <x v="44"/>
    <s v="Southaven"/>
    <x v="2"/>
    <x v="2"/>
    <x v="7"/>
    <n v="2"/>
    <x v="30"/>
  </r>
  <r>
    <x v="674"/>
    <n v="71537"/>
    <x v="16"/>
    <x v="16"/>
    <s v="FreshWipe Cleansing Towelettes  80s"/>
    <x v="6"/>
    <n v="150"/>
    <n v="14.55"/>
    <n v="2182.5"/>
    <n v="6.55"/>
    <n v="982.5"/>
    <n v="8"/>
    <n v="1200"/>
    <n v="0.54982817869415812"/>
    <s v="C0075"/>
    <s v="Ignatius Flynn"/>
    <s v="Samuel Moore"/>
    <x v="0"/>
    <x v="1"/>
    <s v="Flagstaff"/>
    <x v="0"/>
    <x v="2"/>
    <x v="7"/>
    <n v="2"/>
    <x v="30"/>
  </r>
  <r>
    <x v="674"/>
    <n v="71538"/>
    <x v="4"/>
    <x v="4"/>
    <s v="HydraBloom Hydrating Moisturizer 50ml"/>
    <x v="0"/>
    <n v="150"/>
    <n v="14.95"/>
    <n v="2242.5"/>
    <n v="4.45"/>
    <n v="667.5"/>
    <n v="10.5"/>
    <n v="1575"/>
    <n v="0.7023411371237458"/>
    <s v="C0204"/>
    <s v="Atticus Hale"/>
    <s v="Jennifer Adams"/>
    <x v="1"/>
    <x v="10"/>
    <s v="Round Rock"/>
    <x v="2"/>
    <x v="2"/>
    <x v="7"/>
    <n v="2"/>
    <x v="30"/>
  </r>
  <r>
    <x v="674"/>
    <n v="71539"/>
    <x v="37"/>
    <x v="37"/>
    <s v="SunGuard Shield SPF 50+ 100ml"/>
    <x v="3"/>
    <n v="350"/>
    <n v="24.75"/>
    <n v="8662.5"/>
    <n v="7.75"/>
    <n v="2712.5"/>
    <n v="17"/>
    <n v="5950"/>
    <n v="0.68686868686868685"/>
    <s v="C0013"/>
    <s v="Seraphina Sinclair"/>
    <s v="Jessica Foster"/>
    <x v="2"/>
    <x v="20"/>
    <s v="Wasilla"/>
    <x v="0"/>
    <x v="2"/>
    <x v="7"/>
    <n v="2"/>
    <x v="30"/>
  </r>
  <r>
    <x v="674"/>
    <n v="71540"/>
    <x v="10"/>
    <x v="10"/>
    <s v="LuminousGlow Tinted Sunscreen 50ml"/>
    <x v="3"/>
    <n v="50"/>
    <n v="16.95"/>
    <n v="847.5"/>
    <n v="5.2"/>
    <n v="260"/>
    <n v="11.75"/>
    <n v="587.5"/>
    <n v="0.69321533923303835"/>
    <s v="C0125"/>
    <s v="OpulentGlow Creations"/>
    <s v="Grace Allen"/>
    <x v="2"/>
    <x v="20"/>
    <s v="Valdez"/>
    <x v="0"/>
    <x v="2"/>
    <x v="7"/>
    <n v="2"/>
    <x v="30"/>
  </r>
  <r>
    <x v="674"/>
    <n v="71541"/>
    <x v="0"/>
    <x v="0"/>
    <s v="HydraBloom Hydrating Moisturizer 100ml"/>
    <x v="0"/>
    <n v="250"/>
    <n v="24.85"/>
    <n v="6212.5"/>
    <n v="7.75"/>
    <n v="1937.5"/>
    <n v="17.100000000000001"/>
    <n v="4275"/>
    <n v="0.68812877263581484"/>
    <s v="C0042"/>
    <s v="Jasper Monroe"/>
    <s v="Nicholas Coleman"/>
    <x v="4"/>
    <x v="27"/>
    <s v="Detroit"/>
    <x v="3"/>
    <x v="2"/>
    <x v="7"/>
    <n v="2"/>
    <x v="30"/>
  </r>
  <r>
    <x v="674"/>
    <n v="71542"/>
    <x v="33"/>
    <x v="33"/>
    <s v="GlowRevive Detox Clay Mask 100g"/>
    <x v="5"/>
    <n v="200"/>
    <n v="18.95"/>
    <n v="3790"/>
    <n v="8.1999999999999993"/>
    <n v="1640"/>
    <n v="10.75"/>
    <n v="2150"/>
    <n v="0.56728232189973615"/>
    <s v="C0001"/>
    <s v="Belle Glow Cosmetics"/>
    <s v="Elizabeth Young"/>
    <x v="2"/>
    <x v="13"/>
    <s v="Los Angeles"/>
    <x v="0"/>
    <x v="2"/>
    <x v="7"/>
    <n v="2"/>
    <x v="30"/>
  </r>
  <r>
    <x v="674"/>
    <n v="71543"/>
    <x v="37"/>
    <x v="37"/>
    <s v="SunGuard Shield SPF 50+ 100ml"/>
    <x v="3"/>
    <n v="450"/>
    <n v="24.75"/>
    <n v="11137.5"/>
    <n v="7.75"/>
    <n v="3487.5"/>
    <n v="17"/>
    <n v="7650"/>
    <n v="0.68686868686868685"/>
    <s v="C0228"/>
    <s v="Caspian Holloway"/>
    <s v="Olivia Harrison"/>
    <x v="3"/>
    <x v="39"/>
    <s v="Wilmington"/>
    <x v="2"/>
    <x v="2"/>
    <x v="7"/>
    <n v="2"/>
    <x v="30"/>
  </r>
  <r>
    <x v="674"/>
    <n v="71544"/>
    <x v="37"/>
    <x v="37"/>
    <s v="SunGuard Shield SPF 50+ 100ml"/>
    <x v="3"/>
    <n v="200"/>
    <n v="24.75"/>
    <n v="4950"/>
    <n v="7.75"/>
    <n v="1550"/>
    <n v="17"/>
    <n v="3400"/>
    <n v="0.68686868686868685"/>
    <s v="C0167"/>
    <s v="Atticus Mercer"/>
    <s v="Ashley Turner"/>
    <x v="2"/>
    <x v="13"/>
    <s v="Anaheim"/>
    <x v="0"/>
    <x v="2"/>
    <x v="7"/>
    <n v="2"/>
    <x v="30"/>
  </r>
  <r>
    <x v="674"/>
    <n v="71545"/>
    <x v="4"/>
    <x v="4"/>
    <s v="HydraBloom Hydrating Moisturizer 50ml"/>
    <x v="0"/>
    <n v="50"/>
    <n v="14.95"/>
    <n v="747.5"/>
    <n v="4.45"/>
    <n v="222.5"/>
    <n v="10.5"/>
    <n v="525"/>
    <n v="0.7023411371237458"/>
    <s v="C0092"/>
    <s v="Lucius Flynn"/>
    <s v="Matthew Walker"/>
    <x v="1"/>
    <x v="23"/>
    <s v="Savannah"/>
    <x v="2"/>
    <x v="2"/>
    <x v="7"/>
    <n v="2"/>
    <x v="30"/>
  </r>
  <r>
    <x v="675"/>
    <n v="71546"/>
    <x v="43"/>
    <x v="43"/>
    <s v="PureFoam Renewing Cleanser 50ml"/>
    <x v="2"/>
    <n v="200"/>
    <n v="7"/>
    <n v="1400"/>
    <n v="2.8"/>
    <n v="560"/>
    <n v="4.2"/>
    <n v="840"/>
    <n v="0.6"/>
    <s v="C0136"/>
    <s v="SereneElixir Creations"/>
    <s v="Ashley Turner"/>
    <x v="2"/>
    <x v="13"/>
    <s v="Santa Clarita"/>
    <x v="0"/>
    <x v="2"/>
    <x v="7"/>
    <n v="3"/>
    <x v="30"/>
  </r>
  <r>
    <x v="675"/>
    <n v="71547"/>
    <x v="40"/>
    <x v="40"/>
    <s v="CalmBliss Soothing Toner 150ml"/>
    <x v="4"/>
    <n v="200"/>
    <n v="19.25"/>
    <n v="3850"/>
    <n v="6.55"/>
    <n v="1310"/>
    <n v="12.7"/>
    <n v="2540"/>
    <n v="0.65974025974025974"/>
    <s v="C0064"/>
    <s v="DiamondElegance Beauty"/>
    <s v="Jessica Foster"/>
    <x v="2"/>
    <x v="20"/>
    <s v="Kodiak"/>
    <x v="0"/>
    <x v="2"/>
    <x v="7"/>
    <n v="3"/>
    <x v="30"/>
  </r>
  <r>
    <x v="675"/>
    <n v="71548"/>
    <x v="40"/>
    <x v="40"/>
    <s v="CalmBliss Soothing Toner 150ml"/>
    <x v="4"/>
    <n v="200"/>
    <n v="19.25"/>
    <n v="3850"/>
    <n v="6.55"/>
    <n v="1310"/>
    <n v="12.7"/>
    <n v="2540"/>
    <n v="0.65974025974025974"/>
    <s v="C0181"/>
    <s v="ElysianMist Cosmetix"/>
    <s v="William Jenkins"/>
    <x v="3"/>
    <x v="6"/>
    <s v="St. Petersburg"/>
    <x v="2"/>
    <x v="2"/>
    <x v="7"/>
    <n v="3"/>
    <x v="30"/>
  </r>
  <r>
    <x v="675"/>
    <n v="71549"/>
    <x v="36"/>
    <x v="36"/>
    <s v="CrystalGlow Gentle Exfoliator 50ml"/>
    <x v="7"/>
    <n v="150"/>
    <n v="14.15"/>
    <n v="2122.5"/>
    <n v="5.45"/>
    <n v="817.5"/>
    <n v="8.6999999999999993"/>
    <n v="1305"/>
    <n v="0.61484098939929333"/>
    <s v="C0107"/>
    <s v="MoonlitNectar Beauty"/>
    <s v="Andrew Parker"/>
    <x v="3"/>
    <x v="45"/>
    <s v="Providence"/>
    <x v="1"/>
    <x v="2"/>
    <x v="7"/>
    <n v="3"/>
    <x v="30"/>
  </r>
  <r>
    <x v="675"/>
    <n v="71550"/>
    <x v="30"/>
    <x v="30"/>
    <s v="PurePurge Micellar Cleansing Water 200ml"/>
    <x v="6"/>
    <n v="100"/>
    <n v="18.45"/>
    <n v="1845"/>
    <n v="7.75"/>
    <n v="775"/>
    <n v="10.7"/>
    <n v="1070"/>
    <n v="0.57994579945799463"/>
    <s v="C0037"/>
    <s v="PureWhisper Essentials"/>
    <s v="Lauren King"/>
    <x v="4"/>
    <x v="18"/>
    <s v="Des Moines"/>
    <x v="3"/>
    <x v="2"/>
    <x v="7"/>
    <n v="3"/>
    <x v="30"/>
  </r>
  <r>
    <x v="675"/>
    <n v="71551"/>
    <x v="14"/>
    <x v="14"/>
    <s v="DewDrop Hydration Sheet Mask"/>
    <x v="5"/>
    <n v="50"/>
    <n v="17.350000000000001"/>
    <n v="867.50000000000011"/>
    <n v="7.45"/>
    <n v="372.5"/>
    <n v="9.9000000000000021"/>
    <n v="495.00000000000011"/>
    <n v="0.57060518731988474"/>
    <s v="C0074"/>
    <s v="Seraphina Wilde"/>
    <s v="Lauren King"/>
    <x v="4"/>
    <x v="41"/>
    <s v="Lincoln"/>
    <x v="3"/>
    <x v="2"/>
    <x v="7"/>
    <n v="3"/>
    <x v="30"/>
  </r>
  <r>
    <x v="675"/>
    <n v="71552"/>
    <x v="13"/>
    <x v="13"/>
    <s v="LuminousGlow Tinted Sunscreen 100ml"/>
    <x v="3"/>
    <n v="300"/>
    <n v="26.35"/>
    <n v="7905"/>
    <n v="9"/>
    <n v="2700"/>
    <n v="17.350000000000001"/>
    <n v="5205"/>
    <n v="0.65844402277039848"/>
    <s v="C0225"/>
    <s v="Freya Carmichael"/>
    <s v="Elizabeth Young"/>
    <x v="2"/>
    <x v="13"/>
    <s v="San Diego"/>
    <x v="0"/>
    <x v="2"/>
    <x v="7"/>
    <n v="3"/>
    <x v="30"/>
  </r>
  <r>
    <x v="675"/>
    <n v="71553"/>
    <x v="4"/>
    <x v="4"/>
    <s v="HydraBloom Hydrating Moisturizer 50ml"/>
    <x v="0"/>
    <n v="200"/>
    <n v="14.95"/>
    <n v="2990"/>
    <n v="4.45"/>
    <n v="890"/>
    <n v="10.5"/>
    <n v="2100"/>
    <n v="0.7023411371237458"/>
    <s v="C0158"/>
    <s v="Octavia Quinn"/>
    <s v="Lauren King"/>
    <x v="4"/>
    <x v="18"/>
    <s v="Ames"/>
    <x v="3"/>
    <x v="2"/>
    <x v="7"/>
    <n v="3"/>
    <x v="30"/>
  </r>
  <r>
    <x v="675"/>
    <n v="71554"/>
    <x v="4"/>
    <x v="4"/>
    <s v="HydraBloom Hydrating Moisturizer 50ml"/>
    <x v="0"/>
    <n v="50"/>
    <n v="14.95"/>
    <n v="747.5"/>
    <n v="4.45"/>
    <n v="222.5"/>
    <n v="10.5"/>
    <n v="525"/>
    <n v="0.7023411371237458"/>
    <s v="C0017"/>
    <s v="Seraphina Hart"/>
    <s v="David Carter"/>
    <x v="1"/>
    <x v="2"/>
    <s v="Buffalo"/>
    <x v="1"/>
    <x v="2"/>
    <x v="7"/>
    <n v="3"/>
    <x v="30"/>
  </r>
  <r>
    <x v="675"/>
    <n v="71555"/>
    <x v="1"/>
    <x v="1"/>
    <s v="VitaGlow Brightening Serum 30ml"/>
    <x v="1"/>
    <n v="100"/>
    <n v="22.1"/>
    <n v="2210"/>
    <n v="7.6"/>
    <n v="760"/>
    <n v="14.500000000000002"/>
    <n v="1450"/>
    <n v="0.65610859728506787"/>
    <s v="C0222"/>
    <s v="Silas Hart"/>
    <s v="Joseph Simmons"/>
    <x v="4"/>
    <x v="28"/>
    <s v="Bismarck"/>
    <x v="3"/>
    <x v="2"/>
    <x v="7"/>
    <n v="3"/>
    <x v="30"/>
  </r>
  <r>
    <x v="675"/>
    <n v="71556"/>
    <x v="49"/>
    <x v="49"/>
    <s v="TimelessElixir Anti-Wrinkle Serum 50ml"/>
    <x v="1"/>
    <n v="50"/>
    <n v="37.549999999999997"/>
    <n v="1877.4999999999998"/>
    <n v="14.25"/>
    <n v="712.5"/>
    <n v="23.299999999999997"/>
    <n v="1164.9999999999998"/>
    <n v="0.62050599201065237"/>
    <s v="C0129"/>
    <s v="CrystalCraft Corp."/>
    <s v="James Edwards"/>
    <x v="3"/>
    <x v="43"/>
    <s v="Pittsburgh"/>
    <x v="1"/>
    <x v="2"/>
    <x v="7"/>
    <n v="3"/>
    <x v="30"/>
  </r>
  <r>
    <x v="675"/>
    <n v="71557"/>
    <x v="37"/>
    <x v="37"/>
    <s v="SunGuard Shield SPF 50+ 100ml"/>
    <x v="3"/>
    <n v="350"/>
    <n v="24.75"/>
    <n v="8662.5"/>
    <n v="7.75"/>
    <n v="2712.5"/>
    <n v="17"/>
    <n v="5950"/>
    <n v="0.68686868686868685"/>
    <s v="C0018"/>
    <s v="Lucian Kingsley"/>
    <s v="Lauren King"/>
    <x v="4"/>
    <x v="11"/>
    <s v="Sioux Falls"/>
    <x v="3"/>
    <x v="2"/>
    <x v="7"/>
    <n v="3"/>
    <x v="30"/>
  </r>
  <r>
    <x v="675"/>
    <n v="71558"/>
    <x v="4"/>
    <x v="4"/>
    <s v="HydraBloom Hydrating Moisturizer 50ml"/>
    <x v="0"/>
    <n v="150"/>
    <n v="14.95"/>
    <n v="2242.5"/>
    <n v="4.45"/>
    <n v="667.5"/>
    <n v="10.5"/>
    <n v="1575"/>
    <n v="0.7023411371237458"/>
    <s v="C0240"/>
    <s v="Lavinia Kingsley"/>
    <s v="Benjamin Lawson"/>
    <x v="1"/>
    <x v="8"/>
    <s v="St. Louis"/>
    <x v="3"/>
    <x v="2"/>
    <x v="7"/>
    <n v="3"/>
    <x v="30"/>
  </r>
  <r>
    <x v="676"/>
    <n v="71559"/>
    <x v="8"/>
    <x v="8"/>
    <s v="CrystalClear Hyaluronic Boost 30ml"/>
    <x v="1"/>
    <n v="100"/>
    <n v="19.100000000000001"/>
    <n v="1910.0000000000002"/>
    <n v="6.6"/>
    <n v="660"/>
    <n v="12.500000000000002"/>
    <n v="1250.0000000000002"/>
    <n v="0.65445026178010479"/>
    <s v="C0206"/>
    <s v="Dashiell Vaughn"/>
    <s v="Rachel Owens"/>
    <x v="4"/>
    <x v="31"/>
    <s v="Green Bay"/>
    <x v="3"/>
    <x v="2"/>
    <x v="7"/>
    <n v="4"/>
    <x v="30"/>
  </r>
  <r>
    <x v="676"/>
    <n v="71560"/>
    <x v="23"/>
    <x v="23"/>
    <s v="RadiantGlow Gel Cleanser 50ml"/>
    <x v="2"/>
    <n v="50"/>
    <n v="4.7"/>
    <n v="235"/>
    <n v="2.2999999999999998"/>
    <n v="115"/>
    <n v="2.4000000000000004"/>
    <n v="120"/>
    <n v="0.51063829787234039"/>
    <s v="C0023"/>
    <s v="Rosy Hue Beauty"/>
    <s v="Benjamin Ingram"/>
    <x v="0"/>
    <x v="22"/>
    <s v="Boise"/>
    <x v="0"/>
    <x v="2"/>
    <x v="7"/>
    <n v="4"/>
    <x v="30"/>
  </r>
  <r>
    <x v="676"/>
    <n v="71561"/>
    <x v="8"/>
    <x v="8"/>
    <s v="CrystalClear Hyaluronic Boost 30ml"/>
    <x v="1"/>
    <n v="150"/>
    <n v="19.100000000000001"/>
    <n v="2865"/>
    <n v="6.6"/>
    <n v="990"/>
    <n v="12.500000000000002"/>
    <n v="1875"/>
    <n v="0.65445026178010468"/>
    <s v="C0064"/>
    <s v="DiamondElegance Beauty"/>
    <s v="Jessica Foster"/>
    <x v="2"/>
    <x v="20"/>
    <s v="Kodiak"/>
    <x v="0"/>
    <x v="2"/>
    <x v="7"/>
    <n v="4"/>
    <x v="30"/>
  </r>
  <r>
    <x v="676"/>
    <n v="71562"/>
    <x v="40"/>
    <x v="40"/>
    <s v="CalmBliss Soothing Toner 150ml"/>
    <x v="4"/>
    <n v="200"/>
    <n v="19.25"/>
    <n v="3850"/>
    <n v="6.55"/>
    <n v="1310"/>
    <n v="12.7"/>
    <n v="2540"/>
    <n v="0.65974025974025974"/>
    <s v="C0049"/>
    <s v="PinnacleSage Group"/>
    <s v="Ava Franklin"/>
    <x v="1"/>
    <x v="12"/>
    <s v="New Orleans"/>
    <x v="2"/>
    <x v="2"/>
    <x v="7"/>
    <n v="4"/>
    <x v="30"/>
  </r>
  <r>
    <x v="676"/>
    <n v="71563"/>
    <x v="42"/>
    <x v="42"/>
    <s v="AquaFresh Hydrating Toner 200ml"/>
    <x v="4"/>
    <n v="50"/>
    <n v="19.600000000000001"/>
    <n v="980.00000000000011"/>
    <n v="6.6"/>
    <n v="330"/>
    <n v="13.000000000000002"/>
    <n v="650.00000000000011"/>
    <n v="0.66326530612244905"/>
    <s v="C0165"/>
    <s v="LunarMist Incorporated"/>
    <s v="Nicholas Coleman"/>
    <x v="4"/>
    <x v="27"/>
    <s v="Ann Arbor"/>
    <x v="3"/>
    <x v="2"/>
    <x v="7"/>
    <n v="4"/>
    <x v="30"/>
  </r>
  <r>
    <x v="676"/>
    <n v="71564"/>
    <x v="10"/>
    <x v="10"/>
    <s v="LuminousGlow Tinted Sunscreen 50ml"/>
    <x v="3"/>
    <n v="100"/>
    <n v="16.95"/>
    <n v="1695"/>
    <n v="5.2"/>
    <n v="520"/>
    <n v="11.75"/>
    <n v="1175"/>
    <n v="0.69321533923303835"/>
    <s v="C0211"/>
    <s v="Ophelia Quinn"/>
    <s v="Elizabeth Young"/>
    <x v="2"/>
    <x v="13"/>
    <s v="Los Angeles"/>
    <x v="0"/>
    <x v="2"/>
    <x v="7"/>
    <n v="4"/>
    <x v="30"/>
  </r>
  <r>
    <x v="676"/>
    <n v="71565"/>
    <x v="8"/>
    <x v="8"/>
    <s v="CrystalClear Hyaluronic Boost 30ml"/>
    <x v="1"/>
    <n v="250"/>
    <n v="19.100000000000001"/>
    <n v="4775"/>
    <n v="6.6"/>
    <n v="1650"/>
    <n v="12.500000000000002"/>
    <n v="3125"/>
    <n v="0.65445026178010468"/>
    <s v="C0085"/>
    <s v="VelvetDusk Beauty"/>
    <s v="Samuel Moore"/>
    <x v="0"/>
    <x v="0"/>
    <s v="Taos"/>
    <x v="0"/>
    <x v="2"/>
    <x v="7"/>
    <n v="4"/>
    <x v="30"/>
  </r>
  <r>
    <x v="676"/>
    <n v="71566"/>
    <x v="4"/>
    <x v="4"/>
    <s v="HydraBloom Hydrating Moisturizer 50ml"/>
    <x v="0"/>
    <n v="200"/>
    <n v="14.95"/>
    <n v="2990"/>
    <n v="4.45"/>
    <n v="890"/>
    <n v="10.5"/>
    <n v="2100"/>
    <n v="0.7023411371237458"/>
    <s v="C0197"/>
    <s v="BlueAegis Corp."/>
    <s v="Samantha Mitchell"/>
    <x v="4"/>
    <x v="32"/>
    <s v="Charleston"/>
    <x v="2"/>
    <x v="2"/>
    <x v="7"/>
    <n v="4"/>
    <x v="30"/>
  </r>
  <r>
    <x v="676"/>
    <n v="71567"/>
    <x v="23"/>
    <x v="23"/>
    <s v="RadiantGlow Gel Cleanser 50ml"/>
    <x v="2"/>
    <n v="250"/>
    <n v="4.7"/>
    <n v="1175"/>
    <n v="2.2999999999999998"/>
    <n v="575"/>
    <n v="2.4000000000000004"/>
    <n v="600"/>
    <n v="0.51063829787234039"/>
    <s v="C0131"/>
    <s v="VelvetHarmony Cosmetix"/>
    <s v="Jennifer Adams"/>
    <x v="1"/>
    <x v="10"/>
    <s v="Odessa"/>
    <x v="2"/>
    <x v="2"/>
    <x v="7"/>
    <n v="4"/>
    <x v="30"/>
  </r>
  <r>
    <x v="676"/>
    <n v="71568"/>
    <x v="15"/>
    <x v="15"/>
    <s v="VitaGlow Brightening Serum 50ml"/>
    <x v="1"/>
    <n v="50"/>
    <n v="31.45"/>
    <n v="1572.5"/>
    <n v="12"/>
    <n v="600"/>
    <n v="19.45"/>
    <n v="972.5"/>
    <n v="0.61844197138314783"/>
    <s v="C0046"/>
    <s v="CrimsonPeak Ventures"/>
    <s v="Michael Evans"/>
    <x v="1"/>
    <x v="10"/>
    <s v="Fort Worth"/>
    <x v="2"/>
    <x v="2"/>
    <x v="7"/>
    <n v="4"/>
    <x v="30"/>
  </r>
  <r>
    <x v="676"/>
    <n v="71569"/>
    <x v="12"/>
    <x v="12"/>
    <s v="PorePurify Exfoliating Tonic 150ml"/>
    <x v="4"/>
    <n v="150"/>
    <n v="15.95"/>
    <n v="2392.5"/>
    <n v="5.2"/>
    <n v="780"/>
    <n v="10.75"/>
    <n v="1612.5"/>
    <n v="0.6739811912225705"/>
    <s v="C0099"/>
    <s v="SolarCrest Corp."/>
    <s v="James Edwards"/>
    <x v="3"/>
    <x v="43"/>
    <s v="Harrisburg"/>
    <x v="1"/>
    <x v="2"/>
    <x v="7"/>
    <n v="4"/>
    <x v="30"/>
  </r>
  <r>
    <x v="676"/>
    <n v="71570"/>
    <x v="37"/>
    <x v="37"/>
    <s v="SunGuard Shield SPF 50+ 100ml"/>
    <x v="3"/>
    <n v="300"/>
    <n v="24.75"/>
    <n v="7425"/>
    <n v="7.75"/>
    <n v="2325"/>
    <n v="17"/>
    <n v="5100"/>
    <n v="0.68686868686868685"/>
    <s v="C0214"/>
    <s v="ThunderMist Creations"/>
    <s v="Rachel Owens"/>
    <x v="4"/>
    <x v="31"/>
    <s v="Milwaukee"/>
    <x v="3"/>
    <x v="2"/>
    <x v="7"/>
    <n v="4"/>
    <x v="30"/>
  </r>
  <r>
    <x v="677"/>
    <n v="71571"/>
    <x v="52"/>
    <x v="52"/>
    <s v="CalmBliss Soothing Toner 100ml"/>
    <x v="4"/>
    <n v="50"/>
    <n v="13"/>
    <n v="650"/>
    <n v="4.7"/>
    <n v="235"/>
    <n v="8.3000000000000007"/>
    <n v="415"/>
    <n v="0.63846153846153841"/>
    <s v="C0027"/>
    <s v="PureHarbor Creations"/>
    <s v="Jennifer Adams"/>
    <x v="1"/>
    <x v="10"/>
    <s v="Austin"/>
    <x v="2"/>
    <x v="2"/>
    <x v="7"/>
    <n v="5"/>
    <x v="30"/>
  </r>
  <r>
    <x v="677"/>
    <n v="71572"/>
    <x v="14"/>
    <x v="14"/>
    <s v="DewDrop Hydration Sheet Mask"/>
    <x v="5"/>
    <n v="300"/>
    <n v="17.350000000000001"/>
    <n v="5205"/>
    <n v="7.45"/>
    <n v="2235"/>
    <n v="9.9000000000000021"/>
    <n v="2970"/>
    <n v="0.57060518731988474"/>
    <s v="C0234"/>
    <s v="Thalia Cassidy"/>
    <s v="Elizabeth Young"/>
    <x v="2"/>
    <x v="13"/>
    <s v="San Diego"/>
    <x v="0"/>
    <x v="2"/>
    <x v="7"/>
    <n v="5"/>
    <x v="30"/>
  </r>
  <r>
    <x v="677"/>
    <n v="71573"/>
    <x v="21"/>
    <x v="21"/>
    <s v="RadiantGlow Gel Cleanser 100ml"/>
    <x v="2"/>
    <n v="50"/>
    <n v="12.25"/>
    <n v="612.5"/>
    <n v="4.45"/>
    <n v="222.5"/>
    <n v="7.8"/>
    <n v="390"/>
    <n v="0.63673469387755099"/>
    <s v="C0073"/>
    <s v="Atlas Kingsley"/>
    <s v="David Carter"/>
    <x v="1"/>
    <x v="2"/>
    <s v="Rochester"/>
    <x v="1"/>
    <x v="2"/>
    <x v="7"/>
    <n v="5"/>
    <x v="30"/>
  </r>
  <r>
    <x v="677"/>
    <n v="71574"/>
    <x v="49"/>
    <x v="49"/>
    <s v="TimelessElixir Anti-Wrinkle Serum 50ml"/>
    <x v="1"/>
    <n v="50"/>
    <n v="37.549999999999997"/>
    <n v="1877.4999999999998"/>
    <n v="14.25"/>
    <n v="712.5"/>
    <n v="23.299999999999997"/>
    <n v="1164.9999999999998"/>
    <n v="0.62050599201065237"/>
    <s v="C0178"/>
    <s v="InfinitiNova Creations"/>
    <s v="James Edwards"/>
    <x v="3"/>
    <x v="37"/>
    <s v="Jersey City"/>
    <x v="1"/>
    <x v="2"/>
    <x v="7"/>
    <n v="5"/>
    <x v="30"/>
  </r>
  <r>
    <x v="677"/>
    <n v="71575"/>
    <x v="0"/>
    <x v="0"/>
    <s v="HydraBloom Hydrating Moisturizer 100ml"/>
    <x v="0"/>
    <n v="100"/>
    <n v="24.85"/>
    <n v="2485"/>
    <n v="7.75"/>
    <n v="775"/>
    <n v="17.100000000000001"/>
    <n v="1710"/>
    <n v="0.68812877263581484"/>
    <s v="C0105"/>
    <s v="TimelessBloom Luxe Skincare"/>
    <s v="Jennifer Adams"/>
    <x v="1"/>
    <x v="10"/>
    <s v="Corpus Christi"/>
    <x v="2"/>
    <x v="2"/>
    <x v="7"/>
    <n v="5"/>
    <x v="30"/>
  </r>
  <r>
    <x v="677"/>
    <n v="71576"/>
    <x v="21"/>
    <x v="21"/>
    <s v="RadiantGlow Gel Cleanser 100ml"/>
    <x v="2"/>
    <n v="50"/>
    <n v="12.25"/>
    <n v="612.5"/>
    <n v="4.45"/>
    <n v="222.5"/>
    <n v="7.8"/>
    <n v="390"/>
    <n v="0.63673469387755099"/>
    <s v="C0149"/>
    <s v="QuantumSphere Corp."/>
    <s v="Nicholas Coleman"/>
    <x v="4"/>
    <x v="34"/>
    <s v="South Bend"/>
    <x v="3"/>
    <x v="2"/>
    <x v="7"/>
    <n v="5"/>
    <x v="30"/>
  </r>
  <r>
    <x v="677"/>
    <n v="71577"/>
    <x v="2"/>
    <x v="2"/>
    <s v="TimelessElixir Anti-Wrinkle Serum 30m"/>
    <x v="1"/>
    <n v="100"/>
    <n v="25.3"/>
    <n v="2530"/>
    <n v="9.4"/>
    <n v="940"/>
    <n v="15.9"/>
    <n v="1590"/>
    <n v="0.62845849802371545"/>
    <s v="C0029"/>
    <s v="OpulentSilk Beauty"/>
    <s v="Samantha Mitchell"/>
    <x v="4"/>
    <x v="15"/>
    <s v="Louisville"/>
    <x v="2"/>
    <x v="2"/>
    <x v="7"/>
    <n v="5"/>
    <x v="30"/>
  </r>
  <r>
    <x v="677"/>
    <n v="71578"/>
    <x v="11"/>
    <x v="11"/>
    <s v="ClearSkies UV Defense SPF 30 100ml"/>
    <x v="3"/>
    <n v="500"/>
    <n v="32.549999999999997"/>
    <n v="16274.999999999998"/>
    <n v="11.25"/>
    <n v="5625"/>
    <n v="21.299999999999997"/>
    <n v="10649.999999999998"/>
    <n v="0.65437788018433174"/>
    <s v="C0076"/>
    <s v="ThunderWave Technologies"/>
    <s v="Andrew Parker"/>
    <x v="3"/>
    <x v="42"/>
    <s v="Boston"/>
    <x v="1"/>
    <x v="2"/>
    <x v="7"/>
    <n v="5"/>
    <x v="30"/>
  </r>
  <r>
    <x v="677"/>
    <n v="71579"/>
    <x v="21"/>
    <x v="21"/>
    <s v="RadiantGlow Gel Cleanser 100ml"/>
    <x v="2"/>
    <n v="50"/>
    <n v="12.25"/>
    <n v="612.5"/>
    <n v="4.45"/>
    <n v="222.5"/>
    <n v="7.8"/>
    <n v="390"/>
    <n v="0.63673469387755099"/>
    <s v="C0222"/>
    <s v="Silas Hart"/>
    <s v="Joseph Simmons"/>
    <x v="4"/>
    <x v="28"/>
    <s v="Bismarck"/>
    <x v="3"/>
    <x v="2"/>
    <x v="7"/>
    <n v="5"/>
    <x v="30"/>
  </r>
  <r>
    <x v="677"/>
    <n v="71580"/>
    <x v="43"/>
    <x v="43"/>
    <s v="PureFoam Renewing Cleanser 50ml"/>
    <x v="2"/>
    <n v="150"/>
    <n v="7"/>
    <n v="1050"/>
    <n v="2.8"/>
    <n v="420"/>
    <n v="4.2"/>
    <n v="630"/>
    <n v="0.6"/>
    <s v="C0047"/>
    <s v="SilverWave Creations"/>
    <s v="Samuel Moore"/>
    <x v="0"/>
    <x v="0"/>
    <s v="Santa Fe"/>
    <x v="0"/>
    <x v="2"/>
    <x v="7"/>
    <n v="5"/>
    <x v="30"/>
  </r>
  <r>
    <x v="677"/>
    <n v="71581"/>
    <x v="11"/>
    <x v="11"/>
    <s v="ClearSkies UV Defense SPF 30 100ml"/>
    <x v="3"/>
    <n v="300"/>
    <n v="32.549999999999997"/>
    <n v="9765"/>
    <n v="11.25"/>
    <n v="3375"/>
    <n v="21.299999999999997"/>
    <n v="6390"/>
    <n v="0.65437788018433185"/>
    <s v="C0146"/>
    <s v="StarryLux Beauty Co."/>
    <s v="Jennifer Adams"/>
    <x v="1"/>
    <x v="10"/>
    <s v="Amarillo"/>
    <x v="2"/>
    <x v="2"/>
    <x v="7"/>
    <n v="5"/>
    <x v="30"/>
  </r>
  <r>
    <x v="678"/>
    <n v="71582"/>
    <x v="11"/>
    <x v="11"/>
    <s v="ClearSkies UV Defense SPF 30 100ml"/>
    <x v="3"/>
    <n v="100"/>
    <n v="32.549999999999997"/>
    <n v="3254.9999999999995"/>
    <n v="11.25"/>
    <n v="1125"/>
    <n v="21.299999999999997"/>
    <n v="2129.9999999999995"/>
    <n v="0.65437788018433174"/>
    <s v="C0080"/>
    <s v="EternalGlow Essentials"/>
    <s v="Samantha Mitchell"/>
    <x v="4"/>
    <x v="17"/>
    <s v="Cincinnati"/>
    <x v="3"/>
    <x v="2"/>
    <x v="7"/>
    <n v="8"/>
    <x v="31"/>
  </r>
  <r>
    <x v="678"/>
    <n v="71583"/>
    <x v="45"/>
    <x v="45"/>
    <s v="CrystalClear Hyaluronic Boost 50ml"/>
    <x v="1"/>
    <n v="100"/>
    <n v="29.65"/>
    <n v="2965"/>
    <n v="10.75"/>
    <n v="1075"/>
    <n v="18.899999999999999"/>
    <n v="1890"/>
    <n v="0.63743676222596968"/>
    <s v="C0009"/>
    <s v="Imelda Sinclair"/>
    <s v="William Jenkins"/>
    <x v="3"/>
    <x v="6"/>
    <s v="Miami"/>
    <x v="2"/>
    <x v="2"/>
    <x v="7"/>
    <n v="8"/>
    <x v="31"/>
  </r>
  <r>
    <x v="678"/>
    <n v="71584"/>
    <x v="52"/>
    <x v="52"/>
    <s v="CalmBliss Soothing Toner 100ml"/>
    <x v="4"/>
    <n v="250"/>
    <n v="13"/>
    <n v="3250"/>
    <n v="4.7"/>
    <n v="1175"/>
    <n v="8.3000000000000007"/>
    <n v="2075"/>
    <n v="0.63846153846153841"/>
    <s v="C0198"/>
    <s v="CrystalMist Solutions"/>
    <s v="Ava Franklin"/>
    <x v="1"/>
    <x v="44"/>
    <s v="Jackson"/>
    <x v="2"/>
    <x v="2"/>
    <x v="7"/>
    <n v="8"/>
    <x v="31"/>
  </r>
  <r>
    <x v="678"/>
    <n v="71585"/>
    <x v="1"/>
    <x v="1"/>
    <s v="VitaGlow Brightening Serum 30ml"/>
    <x v="1"/>
    <n v="100"/>
    <n v="22.1"/>
    <n v="2210"/>
    <n v="7.6"/>
    <n v="760"/>
    <n v="14.500000000000002"/>
    <n v="1450"/>
    <n v="0.65610859728506787"/>
    <s v="C0136"/>
    <s v="SereneElixir Creations"/>
    <s v="Ashley Turner"/>
    <x v="2"/>
    <x v="13"/>
    <s v="Santa Clarita"/>
    <x v="0"/>
    <x v="2"/>
    <x v="7"/>
    <n v="8"/>
    <x v="31"/>
  </r>
  <r>
    <x v="678"/>
    <n v="71586"/>
    <x v="35"/>
    <x v="35"/>
    <s v="DreamSoothe Overnight Mask 50g"/>
    <x v="5"/>
    <n v="250"/>
    <n v="14.25"/>
    <n v="3562.5"/>
    <n v="6.55"/>
    <n v="1637.5"/>
    <n v="7.7"/>
    <n v="1925"/>
    <n v="0.54035087719298247"/>
    <s v="C0255"/>
    <s v="StellarCrest Corp."/>
    <s v="Grace Allen"/>
    <x v="2"/>
    <x v="20"/>
    <s v="Fairbanks"/>
    <x v="0"/>
    <x v="2"/>
    <x v="7"/>
    <n v="8"/>
    <x v="31"/>
  </r>
  <r>
    <x v="678"/>
    <n v="71587"/>
    <x v="11"/>
    <x v="11"/>
    <s v="ClearSkies UV Defense SPF 30 100ml"/>
    <x v="3"/>
    <n v="450"/>
    <n v="32.549999999999997"/>
    <n v="14647.499999999998"/>
    <n v="11.25"/>
    <n v="5062.5"/>
    <n v="21.299999999999997"/>
    <n v="9584.9999999999982"/>
    <n v="0.65437788018433174"/>
    <s v="C0157"/>
    <s v="EtherealElegance Beauty"/>
    <s v="Olivia Harrison"/>
    <x v="3"/>
    <x v="7"/>
    <s v="Bowie"/>
    <x v="2"/>
    <x v="2"/>
    <x v="7"/>
    <n v="8"/>
    <x v="31"/>
  </r>
  <r>
    <x v="678"/>
    <n v="71588"/>
    <x v="8"/>
    <x v="8"/>
    <s v="CrystalClear Hyaluronic Boost 30ml"/>
    <x v="1"/>
    <n v="50"/>
    <n v="19.100000000000001"/>
    <n v="955.00000000000011"/>
    <n v="6.6"/>
    <n v="330"/>
    <n v="12.500000000000002"/>
    <n v="625.00000000000011"/>
    <n v="0.65445026178010479"/>
    <s v="C0239"/>
    <s v="GoldenGlow Beauty"/>
    <s v="Ava Franklin"/>
    <x v="1"/>
    <x v="26"/>
    <s v="Birmingham"/>
    <x v="2"/>
    <x v="2"/>
    <x v="7"/>
    <n v="8"/>
    <x v="31"/>
  </r>
  <r>
    <x v="678"/>
    <n v="71589"/>
    <x v="29"/>
    <x v="29"/>
    <s v="VitaGlow Brightening Serum 15ml"/>
    <x v="1"/>
    <n v="50"/>
    <n v="16.25"/>
    <n v="812.5"/>
    <n v="6.2"/>
    <n v="310"/>
    <n v="10.050000000000001"/>
    <n v="502.5"/>
    <n v="0.61846153846153851"/>
    <s v="C0002"/>
    <s v="Radiant Luxe Beauty"/>
    <s v="Daniel Nelson"/>
    <x v="0"/>
    <x v="3"/>
    <s v="Cheyenne"/>
    <x v="0"/>
    <x v="2"/>
    <x v="7"/>
    <n v="8"/>
    <x v="31"/>
  </r>
  <r>
    <x v="678"/>
    <n v="71590"/>
    <x v="8"/>
    <x v="8"/>
    <s v="CrystalClear Hyaluronic Boost 30ml"/>
    <x v="1"/>
    <n v="250"/>
    <n v="19.100000000000001"/>
    <n v="4775"/>
    <n v="6.6"/>
    <n v="1650"/>
    <n v="12.500000000000002"/>
    <n v="3125"/>
    <n v="0.65445026178010468"/>
    <s v="C0052"/>
    <s v="OceanQuest Enterprises"/>
    <s v="Emily Clarke"/>
    <x v="3"/>
    <x v="9"/>
    <s v="Charleston"/>
    <x v="2"/>
    <x v="2"/>
    <x v="7"/>
    <n v="8"/>
    <x v="31"/>
  </r>
  <r>
    <x v="678"/>
    <n v="71591"/>
    <x v="56"/>
    <x v="56"/>
    <s v="PureDerm Micro-Exfoliating Gel 100ml"/>
    <x v="7"/>
    <n v="250"/>
    <n v="24.349999999999998"/>
    <n v="6087.4999999999991"/>
    <n v="9.5500000000000007"/>
    <n v="2387.5"/>
    <n v="14.799999999999997"/>
    <n v="3699.9999999999991"/>
    <n v="0.60780287474332639"/>
    <s v="C0202"/>
    <s v="PureHarmony Cosmetics"/>
    <s v="Michael Evans"/>
    <x v="1"/>
    <x v="10"/>
    <s v="Irving"/>
    <x v="2"/>
    <x v="2"/>
    <x v="7"/>
    <n v="8"/>
    <x v="31"/>
  </r>
  <r>
    <x v="678"/>
    <n v="71592"/>
    <x v="20"/>
    <x v="20"/>
    <s v="VelvetSkin Renewing Scrub 100ml"/>
    <x v="7"/>
    <n v="50"/>
    <n v="20.849999999999998"/>
    <n v="1042.5"/>
    <n v="8.1999999999999993"/>
    <n v="410"/>
    <n v="12.649999999999999"/>
    <n v="632.5"/>
    <n v="0.60671462829736211"/>
    <s v="C0141"/>
    <s v="FusionQuest Incorporated"/>
    <s v="William Jenkins"/>
    <x v="3"/>
    <x v="6"/>
    <s v="St. Petersburg"/>
    <x v="2"/>
    <x v="2"/>
    <x v="7"/>
    <n v="8"/>
    <x v="31"/>
  </r>
  <r>
    <x v="678"/>
    <n v="71593"/>
    <x v="37"/>
    <x v="37"/>
    <s v="SunGuard Shield SPF 50+ 100ml"/>
    <x v="3"/>
    <n v="350"/>
    <n v="24.75"/>
    <n v="8662.5"/>
    <n v="7.75"/>
    <n v="2712.5"/>
    <n v="17"/>
    <n v="5950"/>
    <n v="0.68686868686868685"/>
    <s v="C0252"/>
    <s v="CelestialLuxe Beauty"/>
    <s v="Matthew Walker"/>
    <x v="1"/>
    <x v="40"/>
    <s v="Nashville"/>
    <x v="2"/>
    <x v="2"/>
    <x v="7"/>
    <n v="8"/>
    <x v="31"/>
  </r>
  <r>
    <x v="678"/>
    <n v="71594"/>
    <x v="30"/>
    <x v="30"/>
    <s v="PurePurge Micellar Cleansing Water 200ml"/>
    <x v="6"/>
    <n v="150"/>
    <n v="18.45"/>
    <n v="2767.5"/>
    <n v="7.75"/>
    <n v="1162.5"/>
    <n v="10.7"/>
    <n v="1605"/>
    <n v="0.57994579945799463"/>
    <s v="C0013"/>
    <s v="Seraphina Sinclair"/>
    <s v="Jessica Foster"/>
    <x v="2"/>
    <x v="20"/>
    <s v="Wasilla"/>
    <x v="0"/>
    <x v="2"/>
    <x v="7"/>
    <n v="8"/>
    <x v="31"/>
  </r>
  <r>
    <x v="679"/>
    <n v="71595"/>
    <x v="0"/>
    <x v="0"/>
    <s v="HydraBloom Hydrating Moisturizer 100ml"/>
    <x v="0"/>
    <n v="50"/>
    <n v="24.85"/>
    <n v="1242.5"/>
    <n v="7.75"/>
    <n v="387.5"/>
    <n v="17.100000000000001"/>
    <n v="855"/>
    <n v="0.68812877263581484"/>
    <s v="C0016"/>
    <s v="Griffin Maddox"/>
    <s v="Rachel Owens"/>
    <x v="4"/>
    <x v="16"/>
    <s v="Chicago"/>
    <x v="3"/>
    <x v="2"/>
    <x v="7"/>
    <n v="9"/>
    <x v="31"/>
  </r>
  <r>
    <x v="679"/>
    <n v="71596"/>
    <x v="10"/>
    <x v="10"/>
    <s v="LuminousGlow Tinted Sunscreen 50ml"/>
    <x v="3"/>
    <n v="300"/>
    <n v="16.95"/>
    <n v="5085"/>
    <n v="5.2"/>
    <n v="1560"/>
    <n v="11.75"/>
    <n v="3525"/>
    <n v="0.69321533923303835"/>
    <s v="C0004"/>
    <s v="Enchanted Silk Creations"/>
    <s v="David Carter"/>
    <x v="1"/>
    <x v="2"/>
    <s v="New York City"/>
    <x v="1"/>
    <x v="2"/>
    <x v="7"/>
    <n v="9"/>
    <x v="31"/>
  </r>
  <r>
    <x v="679"/>
    <n v="71597"/>
    <x v="10"/>
    <x v="10"/>
    <s v="LuminousGlow Tinted Sunscreen 50ml"/>
    <x v="3"/>
    <n v="350"/>
    <n v="16.95"/>
    <n v="5932.5"/>
    <n v="5.2"/>
    <n v="1820"/>
    <n v="11.75"/>
    <n v="4112.5"/>
    <n v="0.69321533923303835"/>
    <s v="C0178"/>
    <s v="InfinitiNova Creations"/>
    <s v="James Edwards"/>
    <x v="3"/>
    <x v="37"/>
    <s v="Jersey City"/>
    <x v="1"/>
    <x v="2"/>
    <x v="7"/>
    <n v="9"/>
    <x v="31"/>
  </r>
  <r>
    <x v="679"/>
    <n v="71598"/>
    <x v="4"/>
    <x v="4"/>
    <s v="HydraBloom Hydrating Moisturizer 50ml"/>
    <x v="0"/>
    <n v="100"/>
    <n v="14.95"/>
    <n v="1495"/>
    <n v="4.45"/>
    <n v="445"/>
    <n v="10.5"/>
    <n v="1050"/>
    <n v="0.7023411371237458"/>
    <s v="C0074"/>
    <s v="Seraphina Wilde"/>
    <s v="Lauren King"/>
    <x v="4"/>
    <x v="41"/>
    <s v="Lincoln"/>
    <x v="3"/>
    <x v="2"/>
    <x v="7"/>
    <n v="9"/>
    <x v="31"/>
  </r>
  <r>
    <x v="679"/>
    <n v="71599"/>
    <x v="17"/>
    <x v="17"/>
    <s v="LuminousGlow Tinted Sunscreen 30ml"/>
    <x v="3"/>
    <n v="250"/>
    <n v="9.6000000000000014"/>
    <n v="2400.0000000000005"/>
    <n v="3.8"/>
    <n v="950"/>
    <n v="5.8000000000000016"/>
    <n v="1450.0000000000005"/>
    <n v="0.60416666666666674"/>
    <s v="C0249"/>
    <s v="StellarHarbor Corp."/>
    <s v="Lauren King"/>
    <x v="4"/>
    <x v="11"/>
    <s v="Sioux Falls"/>
    <x v="3"/>
    <x v="2"/>
    <x v="7"/>
    <n v="9"/>
    <x v="31"/>
  </r>
  <r>
    <x v="679"/>
    <n v="71600"/>
    <x v="65"/>
    <x v="65"/>
    <s v="VelvetSkin Renewing Scrub 150ml"/>
    <x v="7"/>
    <n v="200"/>
    <n v="28.15"/>
    <n v="5630"/>
    <n v="12"/>
    <n v="2400"/>
    <n v="16.149999999999999"/>
    <n v="3230"/>
    <n v="0.57371225577264651"/>
    <s v="C0168"/>
    <s v="Rowan Calloway"/>
    <s v="Matthew Walker"/>
    <x v="1"/>
    <x v="23"/>
    <s v="Augusta"/>
    <x v="2"/>
    <x v="2"/>
    <x v="7"/>
    <n v="9"/>
    <x v="31"/>
  </r>
  <r>
    <x v="679"/>
    <n v="71601"/>
    <x v="6"/>
    <x v="6"/>
    <s v="CrystalClear Hyaluronic Boost 15ml"/>
    <x v="1"/>
    <n v="300"/>
    <n v="14.75"/>
    <n v="4425"/>
    <n v="5.45"/>
    <n v="1635"/>
    <n v="9.3000000000000007"/>
    <n v="2790"/>
    <n v="0.63050847457627124"/>
    <s v="C0036"/>
    <s v="MoonlightHarbor Beauty"/>
    <s v="Rachel Owens"/>
    <x v="4"/>
    <x v="31"/>
    <s v="Milwaukee"/>
    <x v="3"/>
    <x v="2"/>
    <x v="7"/>
    <n v="9"/>
    <x v="31"/>
  </r>
  <r>
    <x v="679"/>
    <n v="71602"/>
    <x v="2"/>
    <x v="2"/>
    <s v="TimelessElixir Anti-Wrinkle Serum 30m"/>
    <x v="1"/>
    <n v="100"/>
    <n v="25.3"/>
    <n v="2530"/>
    <n v="9.4"/>
    <n v="940"/>
    <n v="15.9"/>
    <n v="1590"/>
    <n v="0.62845849802371545"/>
    <s v="C0224"/>
    <s v="Leonidas Hale"/>
    <s v="Ashley Turner"/>
    <x v="2"/>
    <x v="13"/>
    <s v="San Francisco"/>
    <x v="0"/>
    <x v="2"/>
    <x v="7"/>
    <n v="9"/>
    <x v="31"/>
  </r>
  <r>
    <x v="679"/>
    <n v="71603"/>
    <x v="5"/>
    <x v="5"/>
    <s v="ClearSkies UV Defense SPF 30 50ml"/>
    <x v="3"/>
    <n v="150"/>
    <n v="18.95"/>
    <n v="2842.5"/>
    <n v="6.55"/>
    <n v="982.5"/>
    <n v="12.399999999999999"/>
    <n v="1860"/>
    <n v="0.65435356200527706"/>
    <s v="C0019"/>
    <s v="Delilah Prescott"/>
    <s v="Benjamin Lawson"/>
    <x v="1"/>
    <x v="25"/>
    <s v="Kansas City"/>
    <x v="3"/>
    <x v="2"/>
    <x v="7"/>
    <n v="9"/>
    <x v="31"/>
  </r>
  <r>
    <x v="679"/>
    <n v="71604"/>
    <x v="10"/>
    <x v="10"/>
    <s v="LuminousGlow Tinted Sunscreen 50ml"/>
    <x v="3"/>
    <n v="200"/>
    <n v="16.95"/>
    <n v="3390"/>
    <n v="5.2"/>
    <n v="1040"/>
    <n v="11.75"/>
    <n v="2350"/>
    <n v="0.69321533923303835"/>
    <s v="C0157"/>
    <s v="EtherealElegance Beauty"/>
    <s v="Olivia Harrison"/>
    <x v="3"/>
    <x v="7"/>
    <s v="Bowie"/>
    <x v="2"/>
    <x v="2"/>
    <x v="7"/>
    <n v="9"/>
    <x v="31"/>
  </r>
  <r>
    <x v="679"/>
    <n v="71605"/>
    <x v="4"/>
    <x v="4"/>
    <s v="HydraBloom Hydrating Moisturizer 50ml"/>
    <x v="0"/>
    <n v="50"/>
    <n v="14.95"/>
    <n v="747.5"/>
    <n v="4.45"/>
    <n v="222.5"/>
    <n v="10.5"/>
    <n v="525"/>
    <n v="0.7023411371237458"/>
    <s v="C0117"/>
    <s v="VelvetDream Creations"/>
    <s v="Jennifer Adams"/>
    <x v="1"/>
    <x v="10"/>
    <s v="Waco"/>
    <x v="2"/>
    <x v="2"/>
    <x v="7"/>
    <n v="9"/>
    <x v="31"/>
  </r>
  <r>
    <x v="679"/>
    <n v="71606"/>
    <x v="8"/>
    <x v="8"/>
    <s v="CrystalClear Hyaluronic Boost 30ml"/>
    <x v="1"/>
    <n v="250"/>
    <n v="19.100000000000001"/>
    <n v="4775"/>
    <n v="6.6"/>
    <n v="1650"/>
    <n v="12.500000000000002"/>
    <n v="3125"/>
    <n v="0.65445026178010468"/>
    <s v="C0252"/>
    <s v="CelestialLuxe Beauty"/>
    <s v="Matthew Walker"/>
    <x v="1"/>
    <x v="40"/>
    <s v="Nashville"/>
    <x v="2"/>
    <x v="2"/>
    <x v="7"/>
    <n v="9"/>
    <x v="31"/>
  </r>
  <r>
    <x v="679"/>
    <n v="71607"/>
    <x v="0"/>
    <x v="0"/>
    <s v="HydraBloom Hydrating Moisturizer 100ml"/>
    <x v="0"/>
    <n v="150"/>
    <n v="24.85"/>
    <n v="3727.5"/>
    <n v="7.75"/>
    <n v="1162.5"/>
    <n v="17.100000000000001"/>
    <n v="2565"/>
    <n v="0.68812877263581484"/>
    <s v="C0038"/>
    <s v="StarryGrace Luxe Skincare"/>
    <s v="Olivia Harrison"/>
    <x v="3"/>
    <x v="7"/>
    <s v="Baltimore"/>
    <x v="2"/>
    <x v="2"/>
    <x v="7"/>
    <n v="9"/>
    <x v="31"/>
  </r>
  <r>
    <x v="680"/>
    <n v="71608"/>
    <x v="37"/>
    <x v="37"/>
    <s v="SunGuard Shield SPF 50+ 100ml"/>
    <x v="3"/>
    <n v="350"/>
    <n v="24.75"/>
    <n v="8662.5"/>
    <n v="7.75"/>
    <n v="2712.5"/>
    <n v="17"/>
    <n v="5950"/>
    <n v="0.68686868686868685"/>
    <s v="C0193"/>
    <s v="PinnacleCraft Corp."/>
    <s v="Samantha Mitchell"/>
    <x v="4"/>
    <x v="32"/>
    <s v="Charleston"/>
    <x v="2"/>
    <x v="2"/>
    <x v="7"/>
    <n v="10"/>
    <x v="31"/>
  </r>
  <r>
    <x v="680"/>
    <n v="71609"/>
    <x v="14"/>
    <x v="14"/>
    <s v="DewDrop Hydration Sheet Mask"/>
    <x v="5"/>
    <n v="250"/>
    <n v="17.350000000000001"/>
    <n v="4337.5"/>
    <n v="7.45"/>
    <n v="1862.5"/>
    <n v="9.9000000000000021"/>
    <n v="2475"/>
    <n v="0.57060518731988474"/>
    <s v="C0116"/>
    <s v="BlossomElixir Essentials"/>
    <s v="Nicholas Coleman"/>
    <x v="4"/>
    <x v="27"/>
    <s v="Ann Arbor"/>
    <x v="3"/>
    <x v="2"/>
    <x v="7"/>
    <n v="10"/>
    <x v="31"/>
  </r>
  <r>
    <x v="680"/>
    <n v="71610"/>
    <x v="0"/>
    <x v="0"/>
    <s v="HydraBloom Hydrating Moisturizer 100ml"/>
    <x v="0"/>
    <n v="150"/>
    <n v="24.85"/>
    <n v="3727.5"/>
    <n v="7.75"/>
    <n v="1162.5"/>
    <n v="17.100000000000001"/>
    <n v="2565"/>
    <n v="0.68812877263581484"/>
    <s v="C0005"/>
    <s v="Rylan Callahan"/>
    <s v="Michael Evans"/>
    <x v="1"/>
    <x v="10"/>
    <s v="Houston"/>
    <x v="2"/>
    <x v="2"/>
    <x v="7"/>
    <n v="10"/>
    <x v="31"/>
  </r>
  <r>
    <x v="680"/>
    <n v="71611"/>
    <x v="28"/>
    <x v="28"/>
    <s v="GlowRevive Detox Clay Mask 50g"/>
    <x v="5"/>
    <n v="300"/>
    <n v="11.35"/>
    <n v="3405"/>
    <n v="5.2"/>
    <n v="1560"/>
    <n v="6.1499999999999995"/>
    <n v="1845"/>
    <n v="0.54185022026431717"/>
    <s v="C0230"/>
    <s v="Elowen Tate"/>
    <s v="James Edwards"/>
    <x v="3"/>
    <x v="43"/>
    <s v="Philadelphia"/>
    <x v="1"/>
    <x v="2"/>
    <x v="7"/>
    <n v="10"/>
    <x v="31"/>
  </r>
  <r>
    <x v="680"/>
    <n v="71612"/>
    <x v="4"/>
    <x v="4"/>
    <s v="HydraBloom Hydrating Moisturizer 50ml"/>
    <x v="0"/>
    <n v="200"/>
    <n v="14.95"/>
    <n v="2990"/>
    <n v="4.45"/>
    <n v="890"/>
    <n v="10.5"/>
    <n v="2100"/>
    <n v="0.7023411371237458"/>
    <s v="C0245"/>
    <s v="Lysander Hale"/>
    <s v="Samantha Mitchell"/>
    <x v="4"/>
    <x v="15"/>
    <s v="Louisville"/>
    <x v="2"/>
    <x v="2"/>
    <x v="7"/>
    <n v="10"/>
    <x v="31"/>
  </r>
  <r>
    <x v="680"/>
    <n v="71613"/>
    <x v="10"/>
    <x v="10"/>
    <s v="LuminousGlow Tinted Sunscreen 50ml"/>
    <x v="3"/>
    <n v="350"/>
    <n v="16.95"/>
    <n v="5932.5"/>
    <n v="5.2"/>
    <n v="1820"/>
    <n v="11.75"/>
    <n v="4112.5"/>
    <n v="0.69321533923303835"/>
    <s v="C0214"/>
    <s v="ThunderMist Creations"/>
    <s v="Rachel Owens"/>
    <x v="4"/>
    <x v="31"/>
    <s v="Milwaukee"/>
    <x v="3"/>
    <x v="2"/>
    <x v="7"/>
    <n v="10"/>
    <x v="31"/>
  </r>
  <r>
    <x v="680"/>
    <n v="71614"/>
    <x v="10"/>
    <x v="10"/>
    <s v="LuminousGlow Tinted Sunscreen 50ml"/>
    <x v="3"/>
    <n v="150"/>
    <n v="16.95"/>
    <n v="2542.5"/>
    <n v="5.2"/>
    <n v="780"/>
    <n v="11.75"/>
    <n v="1762.5"/>
    <n v="0.69321533923303835"/>
    <s v="C0021"/>
    <s v="Horizon Luxe Ventures"/>
    <s v="William Jenkins"/>
    <x v="3"/>
    <x v="6"/>
    <s v="Orlando"/>
    <x v="2"/>
    <x v="2"/>
    <x v="7"/>
    <n v="10"/>
    <x v="31"/>
  </r>
  <r>
    <x v="680"/>
    <n v="71615"/>
    <x v="4"/>
    <x v="4"/>
    <s v="HydraBloom Hydrating Moisturizer 50ml"/>
    <x v="0"/>
    <n v="200"/>
    <n v="14.95"/>
    <n v="2990"/>
    <n v="4.45"/>
    <n v="890"/>
    <n v="10.5"/>
    <n v="2100"/>
    <n v="0.7023411371237458"/>
    <s v="C0233"/>
    <s v="Maximus Nash"/>
    <s v="Victoria Reed"/>
    <x v="2"/>
    <x v="24"/>
    <s v="Seattle"/>
    <x v="0"/>
    <x v="2"/>
    <x v="7"/>
    <n v="10"/>
    <x v="31"/>
  </r>
  <r>
    <x v="680"/>
    <n v="71616"/>
    <x v="21"/>
    <x v="21"/>
    <s v="RadiantGlow Gel Cleanser 100ml"/>
    <x v="2"/>
    <n v="200"/>
    <n v="12.25"/>
    <n v="2450"/>
    <n v="4.45"/>
    <n v="890"/>
    <n v="7.8"/>
    <n v="1560"/>
    <n v="0.63673469387755099"/>
    <s v="C0098"/>
    <s v="Persephone Harper"/>
    <s v="Benjamin Lawson"/>
    <x v="1"/>
    <x v="8"/>
    <s v="Springfield"/>
    <x v="3"/>
    <x v="2"/>
    <x v="7"/>
    <n v="10"/>
    <x v="31"/>
  </r>
  <r>
    <x v="680"/>
    <n v="71617"/>
    <x v="29"/>
    <x v="29"/>
    <s v="VitaGlow Brightening Serum 15ml"/>
    <x v="1"/>
    <n v="100"/>
    <n v="16.25"/>
    <n v="1625"/>
    <n v="6.2"/>
    <n v="620"/>
    <n v="10.050000000000001"/>
    <n v="1005"/>
    <n v="0.61846153846153851"/>
    <s v="C0064"/>
    <s v="DiamondElegance Beauty"/>
    <s v="Jessica Foster"/>
    <x v="2"/>
    <x v="20"/>
    <s v="Kodiak"/>
    <x v="0"/>
    <x v="2"/>
    <x v="7"/>
    <n v="10"/>
    <x v="31"/>
  </r>
  <r>
    <x v="681"/>
    <n v="71618"/>
    <x v="37"/>
    <x v="37"/>
    <s v="SunGuard Shield SPF 50+ 100ml"/>
    <x v="3"/>
    <n v="500"/>
    <n v="24.75"/>
    <n v="12375"/>
    <n v="7.75"/>
    <n v="3875"/>
    <n v="17"/>
    <n v="8500"/>
    <n v="0.68686868686868685"/>
    <s v="C0147"/>
    <s v="SecretGarden Beauty"/>
    <s v="Olivia Harrison"/>
    <x v="3"/>
    <x v="14"/>
    <s v="Virginia Beach"/>
    <x v="2"/>
    <x v="2"/>
    <x v="7"/>
    <n v="11"/>
    <x v="31"/>
  </r>
  <r>
    <x v="681"/>
    <n v="71619"/>
    <x v="40"/>
    <x v="40"/>
    <s v="CalmBliss Soothing Toner 150ml"/>
    <x v="4"/>
    <n v="100"/>
    <n v="19.25"/>
    <n v="1925"/>
    <n v="6.55"/>
    <n v="655"/>
    <n v="12.7"/>
    <n v="1270"/>
    <n v="0.65974025974025974"/>
    <s v="C0009"/>
    <s v="Imelda Sinclair"/>
    <s v="William Jenkins"/>
    <x v="3"/>
    <x v="6"/>
    <s v="Miami"/>
    <x v="2"/>
    <x v="2"/>
    <x v="7"/>
    <n v="11"/>
    <x v="31"/>
  </r>
  <r>
    <x v="681"/>
    <n v="71620"/>
    <x v="65"/>
    <x v="65"/>
    <s v="VelvetSkin Renewing Scrub 150ml"/>
    <x v="7"/>
    <n v="100"/>
    <n v="28.15"/>
    <n v="2815"/>
    <n v="12"/>
    <n v="1200"/>
    <n v="16.149999999999999"/>
    <n v="1615"/>
    <n v="0.57371225577264651"/>
    <s v="C0204"/>
    <s v="Atticus Hale"/>
    <s v="Jennifer Adams"/>
    <x v="1"/>
    <x v="10"/>
    <s v="Round Rock"/>
    <x v="2"/>
    <x v="2"/>
    <x v="7"/>
    <n v="11"/>
    <x v="31"/>
  </r>
  <r>
    <x v="681"/>
    <n v="71621"/>
    <x v="54"/>
    <x v="54"/>
    <s v="LuxeSilk Oil Cleansing Essence 200 ml"/>
    <x v="2"/>
    <n v="250"/>
    <n v="25.75"/>
    <n v="6437.5"/>
    <n v="11.25"/>
    <n v="2812.5"/>
    <n v="14.5"/>
    <n v="3625"/>
    <n v="0.56310679611650483"/>
    <s v="C0216"/>
    <s v="ZenithPulse Solutions"/>
    <s v="Grace Allen"/>
    <x v="2"/>
    <x v="20"/>
    <s v="Fairbanks"/>
    <x v="0"/>
    <x v="2"/>
    <x v="7"/>
    <n v="11"/>
    <x v="31"/>
  </r>
  <r>
    <x v="681"/>
    <n v="71622"/>
    <x v="34"/>
    <x v="34"/>
    <s v="HydraBloom Hydrating Moisturizer 30ml"/>
    <x v="0"/>
    <n v="150"/>
    <n v="8.1"/>
    <n v="1215"/>
    <n v="3.3"/>
    <n v="495"/>
    <n v="4.8"/>
    <n v="720"/>
    <n v="0.59259259259259256"/>
    <s v="C0200"/>
    <s v="Griffin Hayes"/>
    <s v="Emily Clarke"/>
    <x v="3"/>
    <x v="29"/>
    <s v="Raleigh"/>
    <x v="2"/>
    <x v="2"/>
    <x v="7"/>
    <n v="11"/>
    <x v="31"/>
  </r>
  <r>
    <x v="681"/>
    <n v="71623"/>
    <x v="21"/>
    <x v="21"/>
    <s v="RadiantGlow Gel Cleanser 100ml"/>
    <x v="2"/>
    <n v="250"/>
    <n v="12.25"/>
    <n v="3062.5"/>
    <n v="4.45"/>
    <n v="1112.5"/>
    <n v="7.8"/>
    <n v="1950"/>
    <n v="0.63673469387755099"/>
    <s v="C0050"/>
    <s v="SolarLuxe Incorporated"/>
    <s v="Joseph Simmons"/>
    <x v="4"/>
    <x v="28"/>
    <s v="Fargo"/>
    <x v="3"/>
    <x v="2"/>
    <x v="7"/>
    <n v="11"/>
    <x v="31"/>
  </r>
  <r>
    <x v="681"/>
    <n v="71624"/>
    <x v="14"/>
    <x v="14"/>
    <s v="DewDrop Hydration Sheet Mask"/>
    <x v="5"/>
    <n v="50"/>
    <n v="17.350000000000001"/>
    <n v="867.50000000000011"/>
    <n v="7.45"/>
    <n v="372.5"/>
    <n v="9.9000000000000021"/>
    <n v="495.00000000000011"/>
    <n v="0.57060518731988474"/>
    <s v="C0109"/>
    <s v="QuantumLink Corp."/>
    <s v="Victoria Reed"/>
    <x v="2"/>
    <x v="4"/>
    <s v="Eugene"/>
    <x v="0"/>
    <x v="2"/>
    <x v="7"/>
    <n v="11"/>
    <x v="31"/>
  </r>
  <r>
    <x v="681"/>
    <n v="71625"/>
    <x v="38"/>
    <x v="38"/>
    <s v="CrystalGlow Gentle Exfoliator 100ml"/>
    <x v="7"/>
    <n v="150"/>
    <n v="19.95"/>
    <n v="2992.5"/>
    <n v="7.45"/>
    <n v="1117.5"/>
    <n v="12.5"/>
    <n v="1875"/>
    <n v="0.62656641604010022"/>
    <s v="C0206"/>
    <s v="Dashiell Vaughn"/>
    <s v="Rachel Owens"/>
    <x v="4"/>
    <x v="31"/>
    <s v="Green Bay"/>
    <x v="3"/>
    <x v="2"/>
    <x v="7"/>
    <n v="11"/>
    <x v="31"/>
  </r>
  <r>
    <x v="681"/>
    <n v="71626"/>
    <x v="32"/>
    <x v="32"/>
    <s v="AquaFresh Hydrating Toner 150ml"/>
    <x v="4"/>
    <n v="100"/>
    <n v="14.95"/>
    <n v="1495"/>
    <n v="4.45"/>
    <n v="445"/>
    <n v="10.5"/>
    <n v="1050"/>
    <n v="0.7023411371237458"/>
    <s v="C0122"/>
    <s v="FusionPulse Group"/>
    <s v="Michael Evans"/>
    <x v="1"/>
    <x v="10"/>
    <s v="McAllen"/>
    <x v="2"/>
    <x v="2"/>
    <x v="7"/>
    <n v="11"/>
    <x v="31"/>
  </r>
  <r>
    <x v="681"/>
    <n v="71627"/>
    <x v="23"/>
    <x v="23"/>
    <s v="RadiantGlow Gel Cleanser 50ml"/>
    <x v="2"/>
    <n v="50"/>
    <n v="4.7"/>
    <n v="235"/>
    <n v="2.2999999999999998"/>
    <n v="115"/>
    <n v="2.4000000000000004"/>
    <n v="120"/>
    <n v="0.51063829787234039"/>
    <s v="C0014"/>
    <s v="Stellar Dynamo Corp."/>
    <s v="Olivia Harrison"/>
    <x v="3"/>
    <x v="14"/>
    <s v="Richmond"/>
    <x v="2"/>
    <x v="2"/>
    <x v="7"/>
    <n v="11"/>
    <x v="31"/>
  </r>
  <r>
    <x v="681"/>
    <n v="71628"/>
    <x v="1"/>
    <x v="1"/>
    <s v="VitaGlow Brightening Serum 30ml"/>
    <x v="1"/>
    <n v="50"/>
    <n v="22.1"/>
    <n v="1105"/>
    <n v="7.6"/>
    <n v="380"/>
    <n v="14.500000000000002"/>
    <n v="725"/>
    <n v="0.65610859728506787"/>
    <s v="C0100"/>
    <s v="AquaPulse Creations"/>
    <s v="Samantha Mitchell"/>
    <x v="4"/>
    <x v="17"/>
    <s v="Toledo"/>
    <x v="3"/>
    <x v="2"/>
    <x v="7"/>
    <n v="11"/>
    <x v="31"/>
  </r>
  <r>
    <x v="682"/>
    <n v="71629"/>
    <x v="13"/>
    <x v="13"/>
    <s v="LuminousGlow Tinted Sunscreen 100ml"/>
    <x v="3"/>
    <n v="250"/>
    <n v="26.35"/>
    <n v="6587.5"/>
    <n v="9"/>
    <n v="2250"/>
    <n v="17.350000000000001"/>
    <n v="4337.5"/>
    <n v="0.65844402277039848"/>
    <s v="C0229"/>
    <s v="Giselle Davenport"/>
    <s v="Matthew Walker"/>
    <x v="1"/>
    <x v="23"/>
    <s v="Atlanta"/>
    <x v="2"/>
    <x v="2"/>
    <x v="7"/>
    <n v="12"/>
    <x v="31"/>
  </r>
  <r>
    <x v="682"/>
    <n v="71630"/>
    <x v="7"/>
    <x v="7"/>
    <s v="AgelessAura Anti-Aging Moisturizer 50ml"/>
    <x v="0"/>
    <n v="200"/>
    <n v="18.549999999999997"/>
    <n v="3709.9999999999995"/>
    <n v="6.55"/>
    <n v="1310"/>
    <n v="11.999999999999996"/>
    <n v="2399.9999999999995"/>
    <n v="0.64690026954177893"/>
    <s v="C0072"/>
    <s v="BlossomLuxe Essentials"/>
    <s v="James Edwards"/>
    <x v="3"/>
    <x v="43"/>
    <s v="Philadelphia"/>
    <x v="1"/>
    <x v="2"/>
    <x v="7"/>
    <n v="12"/>
    <x v="31"/>
  </r>
  <r>
    <x v="682"/>
    <n v="71631"/>
    <x v="4"/>
    <x v="4"/>
    <s v="HydraBloom Hydrating Moisturizer 50ml"/>
    <x v="0"/>
    <n v="50"/>
    <n v="14.95"/>
    <n v="747.5"/>
    <n v="4.45"/>
    <n v="222.5"/>
    <n v="10.5"/>
    <n v="525"/>
    <n v="0.7023411371237458"/>
    <s v="C0149"/>
    <s v="QuantumSphere Corp."/>
    <s v="Nicholas Coleman"/>
    <x v="4"/>
    <x v="34"/>
    <s v="South Bend"/>
    <x v="3"/>
    <x v="2"/>
    <x v="7"/>
    <n v="12"/>
    <x v="31"/>
  </r>
  <r>
    <x v="682"/>
    <n v="71632"/>
    <x v="0"/>
    <x v="0"/>
    <s v="HydraBloom Hydrating Moisturizer 100ml"/>
    <x v="0"/>
    <n v="100"/>
    <n v="24.85"/>
    <n v="2485"/>
    <n v="7.75"/>
    <n v="775"/>
    <n v="17.100000000000001"/>
    <n v="1710"/>
    <n v="0.68812877263581484"/>
    <s v="C0035"/>
    <s v="CrystalMist Skincare"/>
    <s v="Daniel Nelson"/>
    <x v="0"/>
    <x v="30"/>
    <s v="Denver"/>
    <x v="0"/>
    <x v="2"/>
    <x v="7"/>
    <n v="12"/>
    <x v="31"/>
  </r>
  <r>
    <x v="682"/>
    <n v="71633"/>
    <x v="45"/>
    <x v="45"/>
    <s v="CrystalClear Hyaluronic Boost 50ml"/>
    <x v="1"/>
    <n v="50"/>
    <n v="29.65"/>
    <n v="1482.5"/>
    <n v="10.75"/>
    <n v="537.5"/>
    <n v="18.899999999999999"/>
    <n v="945"/>
    <n v="0.63743676222596968"/>
    <s v="C0131"/>
    <s v="VelvetHarmony Cosmetix"/>
    <s v="Jennifer Adams"/>
    <x v="1"/>
    <x v="10"/>
    <s v="Odessa"/>
    <x v="2"/>
    <x v="2"/>
    <x v="7"/>
    <n v="12"/>
    <x v="31"/>
  </r>
  <r>
    <x v="682"/>
    <n v="71634"/>
    <x v="10"/>
    <x v="10"/>
    <s v="LuminousGlow Tinted Sunscreen 50ml"/>
    <x v="3"/>
    <n v="350"/>
    <n v="16.95"/>
    <n v="5932.5"/>
    <n v="5.2"/>
    <n v="1820"/>
    <n v="11.75"/>
    <n v="4112.5"/>
    <n v="0.69321533923303835"/>
    <s v="C0077"/>
    <s v="EmeraldSphere Solutions"/>
    <s v="Grace Allen"/>
    <x v="2"/>
    <x v="20"/>
    <s v="Fairbanks"/>
    <x v="0"/>
    <x v="2"/>
    <x v="7"/>
    <n v="12"/>
    <x v="31"/>
  </r>
  <r>
    <x v="682"/>
    <n v="71635"/>
    <x v="38"/>
    <x v="38"/>
    <s v="CrystalGlow Gentle Exfoliator 100ml"/>
    <x v="7"/>
    <n v="50"/>
    <n v="19.95"/>
    <n v="997.5"/>
    <n v="7.45"/>
    <n v="372.5"/>
    <n v="12.5"/>
    <n v="625"/>
    <n v="0.62656641604010022"/>
    <s v="C0039"/>
    <s v="EtherealSilk Creations"/>
    <s v="Grace Allen"/>
    <x v="2"/>
    <x v="20"/>
    <s v="Juneau"/>
    <x v="0"/>
    <x v="2"/>
    <x v="7"/>
    <n v="12"/>
    <x v="31"/>
  </r>
  <r>
    <x v="682"/>
    <n v="71636"/>
    <x v="23"/>
    <x v="23"/>
    <s v="RadiantGlow Gel Cleanser 50ml"/>
    <x v="2"/>
    <n v="250"/>
    <n v="4.7"/>
    <n v="1175"/>
    <n v="2.2999999999999998"/>
    <n v="575"/>
    <n v="2.4000000000000004"/>
    <n v="600"/>
    <n v="0.51063829787234039"/>
    <s v="C0161"/>
    <s v="AquaNova Corp."/>
    <s v="Matthew Walker"/>
    <x v="1"/>
    <x v="40"/>
    <s v="Knoxville"/>
    <x v="2"/>
    <x v="2"/>
    <x v="7"/>
    <n v="12"/>
    <x v="31"/>
  </r>
  <r>
    <x v="682"/>
    <n v="71637"/>
    <x v="31"/>
    <x v="31"/>
    <s v="TimelessElixir Anti-Wrinkle Serum 15ml"/>
    <x v="1"/>
    <n v="50"/>
    <n v="19.349999999999998"/>
    <n v="967.49999999999989"/>
    <n v="7.55"/>
    <n v="377.5"/>
    <n v="11.799999999999997"/>
    <n v="589.99999999999989"/>
    <n v="0.60981912144702832"/>
    <s v="C0095"/>
    <s v="OpalBlossom Beauty"/>
    <s v="Jessica Foster"/>
    <x v="2"/>
    <x v="20"/>
    <s v="Seward"/>
    <x v="0"/>
    <x v="2"/>
    <x v="7"/>
    <n v="12"/>
    <x v="31"/>
  </r>
  <r>
    <x v="682"/>
    <n v="71638"/>
    <x v="8"/>
    <x v="8"/>
    <s v="CrystalClear Hyaluronic Boost 30ml"/>
    <x v="1"/>
    <n v="100"/>
    <n v="19.100000000000001"/>
    <n v="1910.0000000000002"/>
    <n v="6.6"/>
    <n v="660"/>
    <n v="12.500000000000002"/>
    <n v="1250.0000000000002"/>
    <n v="0.65445026178010479"/>
    <s v="C0248"/>
    <s v="SereneSapphire Essentials"/>
    <s v="Samantha Mitchell"/>
    <x v="4"/>
    <x v="17"/>
    <s v="Columbus"/>
    <x v="3"/>
    <x v="2"/>
    <x v="7"/>
    <n v="12"/>
    <x v="31"/>
  </r>
  <r>
    <x v="682"/>
    <n v="71639"/>
    <x v="53"/>
    <x v="53"/>
    <s v="DreamSoothe Overnight Mask 100g"/>
    <x v="5"/>
    <n v="200"/>
    <n v="21.75"/>
    <n v="4350"/>
    <n v="9.5500000000000007"/>
    <n v="1910"/>
    <n v="12.2"/>
    <n v="2440"/>
    <n v="0.56091954022988511"/>
    <s v="C0209"/>
    <s v="DiamondGlow Cosmetix"/>
    <s v="Nicholas Coleman"/>
    <x v="4"/>
    <x v="34"/>
    <s v="Indianapolis"/>
    <x v="3"/>
    <x v="2"/>
    <x v="7"/>
    <n v="12"/>
    <x v="31"/>
  </r>
  <r>
    <x v="682"/>
    <n v="71640"/>
    <x v="10"/>
    <x v="10"/>
    <s v="LuminousGlow Tinted Sunscreen 50ml"/>
    <x v="3"/>
    <n v="50"/>
    <n v="16.95"/>
    <n v="847.5"/>
    <n v="5.2"/>
    <n v="260"/>
    <n v="11.75"/>
    <n v="587.5"/>
    <n v="0.69321533923303835"/>
    <s v="C0236"/>
    <s v="Sebastian Everly"/>
    <s v="Ashley Turner"/>
    <x v="2"/>
    <x v="13"/>
    <s v="San Francisco"/>
    <x v="0"/>
    <x v="2"/>
    <x v="7"/>
    <n v="12"/>
    <x v="31"/>
  </r>
  <r>
    <x v="683"/>
    <n v="71641"/>
    <x v="21"/>
    <x v="21"/>
    <s v="RadiantGlow Gel Cleanser 100ml"/>
    <x v="2"/>
    <n v="200"/>
    <n v="12.25"/>
    <n v="2450"/>
    <n v="4.45"/>
    <n v="890"/>
    <n v="7.8"/>
    <n v="1560"/>
    <n v="0.63673469387755099"/>
    <s v="C0170"/>
    <s v="IvoryBloom Skincare"/>
    <s v="James Edwards"/>
    <x v="3"/>
    <x v="43"/>
    <s v="Pittsburgh"/>
    <x v="1"/>
    <x v="2"/>
    <x v="7"/>
    <n v="15"/>
    <x v="32"/>
  </r>
  <r>
    <x v="683"/>
    <n v="71642"/>
    <x v="37"/>
    <x v="37"/>
    <s v="SunGuard Shield SPF 50+ 100ml"/>
    <x v="3"/>
    <n v="250"/>
    <n v="24.75"/>
    <n v="6187.5"/>
    <n v="7.75"/>
    <n v="1937.5"/>
    <n v="17"/>
    <n v="4250"/>
    <n v="0.68686868686868685"/>
    <s v="C0004"/>
    <s v="Enchanted Silk Creations"/>
    <s v="David Carter"/>
    <x v="1"/>
    <x v="2"/>
    <s v="New York City"/>
    <x v="1"/>
    <x v="2"/>
    <x v="7"/>
    <n v="15"/>
    <x v="32"/>
  </r>
  <r>
    <x v="683"/>
    <n v="71643"/>
    <x v="4"/>
    <x v="4"/>
    <s v="HydraBloom Hydrating Moisturizer 50ml"/>
    <x v="0"/>
    <n v="50"/>
    <n v="14.95"/>
    <n v="747.5"/>
    <n v="4.45"/>
    <n v="222.5"/>
    <n v="10.5"/>
    <n v="525"/>
    <n v="0.7023411371237458"/>
    <s v="C0212"/>
    <s v="Orion Nash"/>
    <s v="Grace Allen"/>
    <x v="2"/>
    <x v="20"/>
    <s v="Juneau"/>
    <x v="0"/>
    <x v="2"/>
    <x v="7"/>
    <n v="15"/>
    <x v="32"/>
  </r>
  <r>
    <x v="683"/>
    <n v="71644"/>
    <x v="27"/>
    <x v="27"/>
    <s v="LuxeSilk Oil Cleansing Essence 50 ml"/>
    <x v="2"/>
    <n v="250"/>
    <n v="9"/>
    <n v="2250"/>
    <n v="3.7"/>
    <n v="925"/>
    <n v="5.3"/>
    <n v="1325"/>
    <n v="0.58888888888888891"/>
    <s v="C0052"/>
    <s v="OceanQuest Enterprises"/>
    <s v="Emily Clarke"/>
    <x v="3"/>
    <x v="9"/>
    <s v="Charleston"/>
    <x v="2"/>
    <x v="2"/>
    <x v="7"/>
    <n v="15"/>
    <x v="32"/>
  </r>
  <r>
    <x v="683"/>
    <n v="71645"/>
    <x v="21"/>
    <x v="21"/>
    <s v="RadiantGlow Gel Cleanser 100ml"/>
    <x v="2"/>
    <n v="150"/>
    <n v="12.25"/>
    <n v="1837.5"/>
    <n v="4.45"/>
    <n v="667.5"/>
    <n v="7.8"/>
    <n v="1170"/>
    <n v="0.63673469387755099"/>
    <s v="C0115"/>
    <s v="BlossomWhisper Cosmetics"/>
    <s v="Andrew Parker"/>
    <x v="3"/>
    <x v="46"/>
    <s v="Portland"/>
    <x v="1"/>
    <x v="2"/>
    <x v="7"/>
    <n v="15"/>
    <x v="32"/>
  </r>
  <r>
    <x v="683"/>
    <n v="71646"/>
    <x v="43"/>
    <x v="43"/>
    <s v="PureFoam Renewing Cleanser 50ml"/>
    <x v="2"/>
    <n v="150"/>
    <n v="7"/>
    <n v="1050"/>
    <n v="2.8"/>
    <n v="420"/>
    <n v="4.2"/>
    <n v="630"/>
    <n v="0.6"/>
    <s v="C0170"/>
    <s v="IvoryBloom Skincare"/>
    <s v="James Edwards"/>
    <x v="3"/>
    <x v="43"/>
    <s v="Pittsburgh"/>
    <x v="1"/>
    <x v="2"/>
    <x v="7"/>
    <n v="15"/>
    <x v="32"/>
  </r>
  <r>
    <x v="683"/>
    <n v="71647"/>
    <x v="0"/>
    <x v="0"/>
    <s v="HydraBloom Hydrating Moisturizer 100ml"/>
    <x v="0"/>
    <n v="100"/>
    <n v="24.85"/>
    <n v="2485"/>
    <n v="7.75"/>
    <n v="775"/>
    <n v="17.100000000000001"/>
    <n v="1710"/>
    <n v="0.68812877263581484"/>
    <s v="C0129"/>
    <s v="CrystalCraft Corp."/>
    <s v="James Edwards"/>
    <x v="3"/>
    <x v="43"/>
    <s v="Pittsburgh"/>
    <x v="1"/>
    <x v="2"/>
    <x v="7"/>
    <n v="15"/>
    <x v="32"/>
  </r>
  <r>
    <x v="683"/>
    <n v="71648"/>
    <x v="51"/>
    <x v="51"/>
    <s v="SunGuard Shield SPF 50+ 30ml"/>
    <x v="3"/>
    <n v="200"/>
    <n v="9.9"/>
    <n v="1980"/>
    <n v="3.3"/>
    <n v="660"/>
    <n v="6.6000000000000005"/>
    <n v="1320"/>
    <n v="0.66666666666666663"/>
    <s v="C0073"/>
    <s v="Atlas Kingsley"/>
    <s v="David Carter"/>
    <x v="1"/>
    <x v="2"/>
    <s v="Rochester"/>
    <x v="1"/>
    <x v="2"/>
    <x v="7"/>
    <n v="15"/>
    <x v="32"/>
  </r>
  <r>
    <x v="683"/>
    <n v="71649"/>
    <x v="30"/>
    <x v="30"/>
    <s v="PurePurge Micellar Cleansing Water 200ml"/>
    <x v="6"/>
    <n v="150"/>
    <n v="18.45"/>
    <n v="2767.5"/>
    <n v="7.75"/>
    <n v="1162.5"/>
    <n v="10.7"/>
    <n v="1605"/>
    <n v="0.57994579945799463"/>
    <s v="C0240"/>
    <s v="Lavinia Kingsley"/>
    <s v="Benjamin Lawson"/>
    <x v="1"/>
    <x v="8"/>
    <s v="St. Louis"/>
    <x v="3"/>
    <x v="2"/>
    <x v="7"/>
    <n v="15"/>
    <x v="32"/>
  </r>
  <r>
    <x v="683"/>
    <n v="71650"/>
    <x v="4"/>
    <x v="4"/>
    <s v="HydraBloom Hydrating Moisturizer 50ml"/>
    <x v="0"/>
    <n v="50"/>
    <n v="14.95"/>
    <n v="747.5"/>
    <n v="4.45"/>
    <n v="222.5"/>
    <n v="10.5"/>
    <n v="525"/>
    <n v="0.7023411371237458"/>
    <s v="C0023"/>
    <s v="Rosy Hue Beauty"/>
    <s v="Benjamin Ingram"/>
    <x v="0"/>
    <x v="22"/>
    <s v="Boise"/>
    <x v="0"/>
    <x v="2"/>
    <x v="7"/>
    <n v="15"/>
    <x v="32"/>
  </r>
  <r>
    <x v="684"/>
    <n v="71651"/>
    <x v="10"/>
    <x v="10"/>
    <s v="LuminousGlow Tinted Sunscreen 50ml"/>
    <x v="3"/>
    <n v="350"/>
    <n v="16.95"/>
    <n v="5932.5"/>
    <n v="5.2"/>
    <n v="1820"/>
    <n v="11.75"/>
    <n v="4112.5"/>
    <n v="0.69321533923303835"/>
    <s v="C0033"/>
    <s v="ZenithGrove Solutions"/>
    <s v="Ava Franklin"/>
    <x v="1"/>
    <x v="26"/>
    <s v="Birmingham"/>
    <x v="2"/>
    <x v="2"/>
    <x v="7"/>
    <n v="16"/>
    <x v="32"/>
  </r>
  <r>
    <x v="684"/>
    <n v="71652"/>
    <x v="8"/>
    <x v="8"/>
    <s v="CrystalClear Hyaluronic Boost 30ml"/>
    <x v="1"/>
    <n v="50"/>
    <n v="19.100000000000001"/>
    <n v="955.00000000000011"/>
    <n v="6.6"/>
    <n v="330"/>
    <n v="12.500000000000002"/>
    <n v="625.00000000000011"/>
    <n v="0.65445026178010479"/>
    <s v="C0126"/>
    <s v="Seraphim Holloway"/>
    <s v="Olivia Harrison"/>
    <x v="3"/>
    <x v="39"/>
    <s v="Dover"/>
    <x v="2"/>
    <x v="2"/>
    <x v="7"/>
    <n v="16"/>
    <x v="32"/>
  </r>
  <r>
    <x v="684"/>
    <n v="71653"/>
    <x v="14"/>
    <x v="14"/>
    <s v="DewDrop Hydration Sheet Mask"/>
    <x v="5"/>
    <n v="250"/>
    <n v="17.350000000000001"/>
    <n v="4337.5"/>
    <n v="7.45"/>
    <n v="1862.5"/>
    <n v="9.9000000000000021"/>
    <n v="2475"/>
    <n v="0.57060518731988474"/>
    <s v="C0069"/>
    <s v="RadiantElixir Skincare"/>
    <s v="Olivia Harrison"/>
    <x v="3"/>
    <x v="39"/>
    <s v="Wilmington"/>
    <x v="2"/>
    <x v="2"/>
    <x v="7"/>
    <n v="16"/>
    <x v="32"/>
  </r>
  <r>
    <x v="684"/>
    <n v="71654"/>
    <x v="4"/>
    <x v="4"/>
    <s v="HydraBloom Hydrating Moisturizer 50ml"/>
    <x v="0"/>
    <n v="200"/>
    <n v="14.95"/>
    <n v="2990"/>
    <n v="4.45"/>
    <n v="890"/>
    <n v="10.5"/>
    <n v="2100"/>
    <n v="0.7023411371237458"/>
    <s v="C0140"/>
    <s v="SilverHarbor Technologies"/>
    <s v="Ava Franklin"/>
    <x v="1"/>
    <x v="26"/>
    <s v="Mobile"/>
    <x v="2"/>
    <x v="2"/>
    <x v="7"/>
    <n v="16"/>
    <x v="32"/>
  </r>
  <r>
    <x v="684"/>
    <n v="71655"/>
    <x v="52"/>
    <x v="52"/>
    <s v="CalmBliss Soothing Toner 100ml"/>
    <x v="4"/>
    <n v="250"/>
    <n v="13"/>
    <n v="3250"/>
    <n v="4.7"/>
    <n v="1175"/>
    <n v="8.3000000000000007"/>
    <n v="2075"/>
    <n v="0.63846153846153841"/>
    <s v="C0021"/>
    <s v="Horizon Luxe Ventures"/>
    <s v="William Jenkins"/>
    <x v="3"/>
    <x v="6"/>
    <s v="Orlando"/>
    <x v="2"/>
    <x v="2"/>
    <x v="7"/>
    <n v="16"/>
    <x v="32"/>
  </r>
  <r>
    <x v="684"/>
    <n v="71656"/>
    <x v="32"/>
    <x v="32"/>
    <s v="AquaFresh Hydrating Toner 150ml"/>
    <x v="4"/>
    <n v="150"/>
    <n v="14.95"/>
    <n v="2242.5"/>
    <n v="4.45"/>
    <n v="667.5"/>
    <n v="10.5"/>
    <n v="1575"/>
    <n v="0.7023411371237458"/>
    <s v="C0216"/>
    <s v="ZenithPulse Solutions"/>
    <s v="Grace Allen"/>
    <x v="2"/>
    <x v="20"/>
    <s v="Fairbanks"/>
    <x v="0"/>
    <x v="2"/>
    <x v="7"/>
    <n v="16"/>
    <x v="32"/>
  </r>
  <r>
    <x v="684"/>
    <n v="71657"/>
    <x v="8"/>
    <x v="8"/>
    <s v="CrystalClear Hyaluronic Boost 30ml"/>
    <x v="1"/>
    <n v="250"/>
    <n v="19.100000000000001"/>
    <n v="4775"/>
    <n v="6.6"/>
    <n v="1650"/>
    <n v="12.500000000000002"/>
    <n v="3125"/>
    <n v="0.65445026178010468"/>
    <s v="C0197"/>
    <s v="BlueAegis Corp."/>
    <s v="Samantha Mitchell"/>
    <x v="4"/>
    <x v="32"/>
    <s v="Charleston"/>
    <x v="2"/>
    <x v="2"/>
    <x v="7"/>
    <n v="16"/>
    <x v="32"/>
  </r>
  <r>
    <x v="684"/>
    <n v="71658"/>
    <x v="0"/>
    <x v="0"/>
    <s v="HydraBloom Hydrating Moisturizer 100ml"/>
    <x v="0"/>
    <n v="150"/>
    <n v="24.85"/>
    <n v="3727.5"/>
    <n v="7.75"/>
    <n v="1162.5"/>
    <n v="17.100000000000001"/>
    <n v="2565"/>
    <n v="0.68812877263581484"/>
    <s v="C0007"/>
    <s v="Orion Sterling"/>
    <s v="Jessica Foster"/>
    <x v="2"/>
    <x v="20"/>
    <s v="Anchorage"/>
    <x v="0"/>
    <x v="2"/>
    <x v="7"/>
    <n v="16"/>
    <x v="32"/>
  </r>
  <r>
    <x v="684"/>
    <n v="71659"/>
    <x v="50"/>
    <x v="50"/>
    <s v="SilkSkin Lightweight Moisture Veil 50ml"/>
    <x v="0"/>
    <n v="50"/>
    <n v="16.349999999999998"/>
    <n v="817.49999999999989"/>
    <n v="5.2"/>
    <n v="260"/>
    <n v="11.149999999999999"/>
    <n v="557.49999999999989"/>
    <n v="0.68195718654434245"/>
    <s v="C0097"/>
    <s v="Leander Wilde"/>
    <s v="Lauren King"/>
    <x v="4"/>
    <x v="11"/>
    <s v="Rapid City"/>
    <x v="3"/>
    <x v="2"/>
    <x v="7"/>
    <n v="16"/>
    <x v="32"/>
  </r>
  <r>
    <x v="684"/>
    <n v="71660"/>
    <x v="36"/>
    <x v="36"/>
    <s v="CrystalGlow Gentle Exfoliator 50ml"/>
    <x v="7"/>
    <n v="250"/>
    <n v="14.15"/>
    <n v="3537.5"/>
    <n v="5.45"/>
    <n v="1362.5"/>
    <n v="8.6999999999999993"/>
    <n v="2175"/>
    <n v="0.61484098939929333"/>
    <s v="C0210"/>
    <s v="Maxwell Blake"/>
    <s v="Andrew Parker"/>
    <x v="3"/>
    <x v="48"/>
    <s v="Manchester"/>
    <x v="1"/>
    <x v="2"/>
    <x v="7"/>
    <n v="16"/>
    <x v="32"/>
  </r>
  <r>
    <x v="685"/>
    <n v="71661"/>
    <x v="13"/>
    <x v="13"/>
    <s v="LuminousGlow Tinted Sunscreen 100ml"/>
    <x v="3"/>
    <n v="300"/>
    <n v="26.35"/>
    <n v="7905"/>
    <n v="9"/>
    <n v="2700"/>
    <n v="17.350000000000001"/>
    <n v="5205"/>
    <n v="0.65844402277039848"/>
    <s v="C0024"/>
    <s v="Moonlight Grace Essentials"/>
    <s v="Jessica Foster"/>
    <x v="2"/>
    <x v="20"/>
    <s v="Nome"/>
    <x v="0"/>
    <x v="2"/>
    <x v="7"/>
    <n v="17"/>
    <x v="32"/>
  </r>
  <r>
    <x v="685"/>
    <n v="71662"/>
    <x v="41"/>
    <x v="41"/>
    <s v="VelvetSkin Renewing Scrub 50ml"/>
    <x v="7"/>
    <n v="150"/>
    <n v="15.649999999999999"/>
    <n v="2347.5"/>
    <n v="6.2"/>
    <n v="930"/>
    <n v="9.4499999999999993"/>
    <n v="1417.5"/>
    <n v="0.60383386581469645"/>
    <s v="C0127"/>
    <s v="Orion West"/>
    <s v="Victoria Reed"/>
    <x v="2"/>
    <x v="4"/>
    <s v="Salem"/>
    <x v="0"/>
    <x v="2"/>
    <x v="7"/>
    <n v="17"/>
    <x v="32"/>
  </r>
  <r>
    <x v="685"/>
    <n v="71663"/>
    <x v="37"/>
    <x v="37"/>
    <s v="SunGuard Shield SPF 50+ 100ml"/>
    <x v="3"/>
    <n v="400"/>
    <n v="24.75"/>
    <n v="9900"/>
    <n v="7.75"/>
    <n v="3100"/>
    <n v="17"/>
    <n v="6800"/>
    <n v="0.68686868686868685"/>
    <s v="C0191"/>
    <s v="SolarQuest Corp."/>
    <s v="Benjamin Ingram"/>
    <x v="0"/>
    <x v="22"/>
    <s v="Twin Falls"/>
    <x v="0"/>
    <x v="2"/>
    <x v="7"/>
    <n v="17"/>
    <x v="32"/>
  </r>
  <r>
    <x v="685"/>
    <n v="71664"/>
    <x v="1"/>
    <x v="1"/>
    <s v="VitaGlow Brightening Serum 30ml"/>
    <x v="1"/>
    <n v="100"/>
    <n v="22.1"/>
    <n v="2210"/>
    <n v="7.6"/>
    <n v="760"/>
    <n v="14.500000000000002"/>
    <n v="1450"/>
    <n v="0.65610859728506787"/>
    <s v="C0088"/>
    <s v="BlueAegis Technologies"/>
    <s v="Grace Allen"/>
    <x v="2"/>
    <x v="20"/>
    <s v="Juneau"/>
    <x v="0"/>
    <x v="2"/>
    <x v="7"/>
    <n v="17"/>
    <x v="32"/>
  </r>
  <r>
    <x v="685"/>
    <n v="71665"/>
    <x v="22"/>
    <x v="22"/>
    <s v="PurePurge Micellar Cleansing Water 150ml"/>
    <x v="6"/>
    <n v="50"/>
    <n v="10.050000000000001"/>
    <n v="502.50000000000006"/>
    <n v="4.45"/>
    <n v="222.5"/>
    <n v="5.6000000000000005"/>
    <n v="280.00000000000006"/>
    <n v="0.55721393034825872"/>
    <s v="C0063"/>
    <s v="Amara Wilde"/>
    <s v="Michael Evans"/>
    <x v="1"/>
    <x v="10"/>
    <s v="San Antonio"/>
    <x v="2"/>
    <x v="2"/>
    <x v="7"/>
    <n v="17"/>
    <x v="32"/>
  </r>
  <r>
    <x v="685"/>
    <n v="71666"/>
    <x v="41"/>
    <x v="41"/>
    <s v="VelvetSkin Renewing Scrub 50ml"/>
    <x v="7"/>
    <n v="50"/>
    <n v="15.649999999999999"/>
    <n v="782.49999999999989"/>
    <n v="6.2"/>
    <n v="310"/>
    <n v="9.4499999999999993"/>
    <n v="472.49999999999989"/>
    <n v="0.60383386581469645"/>
    <s v="C0111"/>
    <s v="CelestialHarmony Essentials"/>
    <s v="Matthew Walker"/>
    <x v="1"/>
    <x v="40"/>
    <s v="Memphis"/>
    <x v="2"/>
    <x v="2"/>
    <x v="7"/>
    <n v="17"/>
    <x v="32"/>
  </r>
  <r>
    <x v="685"/>
    <n v="71667"/>
    <x v="52"/>
    <x v="52"/>
    <s v="CalmBliss Soothing Toner 100ml"/>
    <x v="4"/>
    <n v="100"/>
    <n v="13"/>
    <n v="1300"/>
    <n v="4.7"/>
    <n v="470"/>
    <n v="8.3000000000000007"/>
    <n v="830"/>
    <n v="0.63846153846153841"/>
    <s v="C0078"/>
    <s v="CosmoLink Incorporated"/>
    <s v="William Jenkins"/>
    <x v="3"/>
    <x v="6"/>
    <s v="Jacksonville"/>
    <x v="2"/>
    <x v="2"/>
    <x v="7"/>
    <n v="17"/>
    <x v="32"/>
  </r>
  <r>
    <x v="685"/>
    <n v="71668"/>
    <x v="16"/>
    <x v="16"/>
    <s v="FreshWipe Cleansing Towelettes  80s"/>
    <x v="6"/>
    <n v="50"/>
    <n v="14.55"/>
    <n v="727.5"/>
    <n v="6.55"/>
    <n v="327.5"/>
    <n v="8"/>
    <n v="400"/>
    <n v="0.54982817869415812"/>
    <s v="C0215"/>
    <s v="QuantumHarbor Corp."/>
    <s v="William Jenkins"/>
    <x v="3"/>
    <x v="6"/>
    <s v="Miami"/>
    <x v="2"/>
    <x v="2"/>
    <x v="7"/>
    <n v="17"/>
    <x v="32"/>
  </r>
  <r>
    <x v="685"/>
    <n v="71669"/>
    <x v="14"/>
    <x v="14"/>
    <s v="DewDrop Hydration Sheet Mask"/>
    <x v="5"/>
    <n v="150"/>
    <n v="17.350000000000001"/>
    <n v="2602.5"/>
    <n v="7.45"/>
    <n v="1117.5"/>
    <n v="9.9000000000000021"/>
    <n v="1485"/>
    <n v="0.57060518731988474"/>
    <s v="C0231"/>
    <s v="Leander Frost"/>
    <s v="Ashley Turner"/>
    <x v="2"/>
    <x v="13"/>
    <s v="San Jose"/>
    <x v="0"/>
    <x v="2"/>
    <x v="7"/>
    <n v="17"/>
    <x v="32"/>
  </r>
  <r>
    <x v="685"/>
    <n v="71670"/>
    <x v="37"/>
    <x v="37"/>
    <s v="SunGuard Shield SPF 50+ 100ml"/>
    <x v="3"/>
    <n v="200"/>
    <n v="24.75"/>
    <n v="4950"/>
    <n v="7.75"/>
    <n v="1550"/>
    <n v="17"/>
    <n v="3400"/>
    <n v="0.68686868686868685"/>
    <s v="C0057"/>
    <s v="Phineas Dawson"/>
    <s v="Nicholas Coleman"/>
    <x v="4"/>
    <x v="34"/>
    <s v="Indianapolis"/>
    <x v="3"/>
    <x v="2"/>
    <x v="7"/>
    <n v="17"/>
    <x v="32"/>
  </r>
  <r>
    <x v="685"/>
    <n v="71671"/>
    <x v="18"/>
    <x v="18"/>
    <s v="PurePurge Micellar Cleansing Water 100ml"/>
    <x v="6"/>
    <n v="50"/>
    <n v="3.9"/>
    <n v="195"/>
    <n v="2.2999999999999998"/>
    <n v="115"/>
    <n v="1.6"/>
    <n v="80"/>
    <n v="0.41025641025641024"/>
    <s v="C0151"/>
    <s v="ZenithFlare Creations"/>
    <s v="Grace Allen"/>
    <x v="2"/>
    <x v="20"/>
    <s v="Bethel"/>
    <x v="0"/>
    <x v="2"/>
    <x v="7"/>
    <n v="17"/>
    <x v="32"/>
  </r>
  <r>
    <x v="685"/>
    <n v="71672"/>
    <x v="30"/>
    <x v="30"/>
    <s v="PurePurge Micellar Cleansing Water 200ml"/>
    <x v="6"/>
    <n v="100"/>
    <n v="18.45"/>
    <n v="1845"/>
    <n v="7.75"/>
    <n v="775"/>
    <n v="10.7"/>
    <n v="1070"/>
    <n v="0.57994579945799463"/>
    <s v="C0220"/>
    <s v="Felix Caldwell"/>
    <s v="Joseph Simmons"/>
    <x v="4"/>
    <x v="19"/>
    <s v="Rochester"/>
    <x v="3"/>
    <x v="2"/>
    <x v="7"/>
    <n v="17"/>
    <x v="32"/>
  </r>
  <r>
    <x v="686"/>
    <n v="71673"/>
    <x v="38"/>
    <x v="38"/>
    <s v="CrystalGlow Gentle Exfoliator 100ml"/>
    <x v="7"/>
    <n v="100"/>
    <n v="19.95"/>
    <n v="1995"/>
    <n v="7.45"/>
    <n v="745"/>
    <n v="12.5"/>
    <n v="1250"/>
    <n v="0.62656641604010022"/>
    <s v="C0143"/>
    <s v="PureAura Cosmetix"/>
    <s v="Michael Evans"/>
    <x v="1"/>
    <x v="10"/>
    <s v="Plano"/>
    <x v="2"/>
    <x v="2"/>
    <x v="7"/>
    <n v="18"/>
    <x v="32"/>
  </r>
  <r>
    <x v="686"/>
    <n v="71674"/>
    <x v="52"/>
    <x v="52"/>
    <s v="CalmBliss Soothing Toner 100ml"/>
    <x v="4"/>
    <n v="200"/>
    <n v="13"/>
    <n v="2600"/>
    <n v="4.7"/>
    <n v="940"/>
    <n v="8.3000000000000007"/>
    <n v="1660"/>
    <n v="0.63846153846153841"/>
    <s v="C0082"/>
    <s v="OpulentFlair Beauty"/>
    <s v="Jennifer Adams"/>
    <x v="1"/>
    <x v="10"/>
    <s v="El Paso"/>
    <x v="2"/>
    <x v="2"/>
    <x v="7"/>
    <n v="18"/>
    <x v="32"/>
  </r>
  <r>
    <x v="686"/>
    <n v="71675"/>
    <x v="30"/>
    <x v="30"/>
    <s v="PurePurge Micellar Cleansing Water 200ml"/>
    <x v="6"/>
    <n v="200"/>
    <n v="18.45"/>
    <n v="3690"/>
    <n v="7.75"/>
    <n v="1550"/>
    <n v="10.7"/>
    <n v="2140"/>
    <n v="0.57994579945799463"/>
    <s v="C0146"/>
    <s v="StarryLux Beauty Co."/>
    <s v="Jennifer Adams"/>
    <x v="1"/>
    <x v="10"/>
    <s v="Amarillo"/>
    <x v="2"/>
    <x v="2"/>
    <x v="7"/>
    <n v="18"/>
    <x v="32"/>
  </r>
  <r>
    <x v="686"/>
    <n v="71676"/>
    <x v="30"/>
    <x v="30"/>
    <s v="PurePurge Micellar Cleansing Water 200ml"/>
    <x v="6"/>
    <n v="150"/>
    <n v="18.45"/>
    <n v="2767.5"/>
    <n v="7.75"/>
    <n v="1162.5"/>
    <n v="10.7"/>
    <n v="1605"/>
    <n v="0.57994579945799463"/>
    <s v="C0034"/>
    <s v="Cassian Winters"/>
    <s v="David Carter"/>
    <x v="1"/>
    <x v="2"/>
    <s v="Albany"/>
    <x v="1"/>
    <x v="2"/>
    <x v="7"/>
    <n v="18"/>
    <x v="32"/>
  </r>
  <r>
    <x v="686"/>
    <n v="71677"/>
    <x v="48"/>
    <x v="48"/>
    <s v="CrystalGlow Gentle Exfoliator 150ml"/>
    <x v="7"/>
    <n v="150"/>
    <n v="24.75"/>
    <n v="3712.5"/>
    <n v="10.75"/>
    <n v="1612.5"/>
    <n v="14"/>
    <n v="2100"/>
    <n v="0.56565656565656564"/>
    <s v="C0020"/>
    <s v="Lyric Davenport"/>
    <s v="Elizabeth Young"/>
    <x v="2"/>
    <x v="13"/>
    <s v="San Diego"/>
    <x v="0"/>
    <x v="2"/>
    <x v="7"/>
    <n v="18"/>
    <x v="32"/>
  </r>
  <r>
    <x v="686"/>
    <n v="71678"/>
    <x v="4"/>
    <x v="4"/>
    <s v="HydraBloom Hydrating Moisturizer 50ml"/>
    <x v="0"/>
    <n v="100"/>
    <n v="14.95"/>
    <n v="1495"/>
    <n v="4.45"/>
    <n v="445"/>
    <n v="10.5"/>
    <n v="1050"/>
    <n v="0.7023411371237458"/>
    <s v="C0079"/>
    <s v="FusionDynamo Group"/>
    <s v="Rachel Owens"/>
    <x v="4"/>
    <x v="16"/>
    <s v="Peoria"/>
    <x v="3"/>
    <x v="2"/>
    <x v="7"/>
    <n v="18"/>
    <x v="32"/>
  </r>
  <r>
    <x v="686"/>
    <n v="71679"/>
    <x v="29"/>
    <x v="29"/>
    <s v="VitaGlow Brightening Serum 15ml"/>
    <x v="1"/>
    <n v="150"/>
    <n v="16.25"/>
    <n v="2437.5"/>
    <n v="6.2"/>
    <n v="930"/>
    <n v="10.050000000000001"/>
    <n v="1507.5"/>
    <n v="0.61846153846153851"/>
    <s v="C0236"/>
    <s v="Sebastian Everly"/>
    <s v="Ashley Turner"/>
    <x v="2"/>
    <x v="13"/>
    <s v="San Francisco"/>
    <x v="0"/>
    <x v="2"/>
    <x v="7"/>
    <n v="18"/>
    <x v="32"/>
  </r>
  <r>
    <x v="686"/>
    <n v="71680"/>
    <x v="0"/>
    <x v="0"/>
    <s v="HydraBloom Hydrating Moisturizer 100ml"/>
    <x v="0"/>
    <n v="200"/>
    <n v="24.85"/>
    <n v="4970"/>
    <n v="7.75"/>
    <n v="1550"/>
    <n v="17.100000000000001"/>
    <n v="3420"/>
    <n v="0.68812877263581484"/>
    <s v="C0107"/>
    <s v="MoonlitNectar Beauty"/>
    <s v="Andrew Parker"/>
    <x v="3"/>
    <x v="45"/>
    <s v="Providence"/>
    <x v="1"/>
    <x v="2"/>
    <x v="7"/>
    <n v="18"/>
    <x v="32"/>
  </r>
  <r>
    <x v="686"/>
    <n v="71681"/>
    <x v="20"/>
    <x v="20"/>
    <s v="VelvetSkin Renewing Scrub 100ml"/>
    <x v="7"/>
    <n v="50"/>
    <n v="20.849999999999998"/>
    <n v="1042.5"/>
    <n v="8.1999999999999993"/>
    <n v="410"/>
    <n v="12.649999999999999"/>
    <n v="632.5"/>
    <n v="0.60671462829736211"/>
    <s v="C0050"/>
    <s v="SolarLuxe Incorporated"/>
    <s v="Joseph Simmons"/>
    <x v="4"/>
    <x v="28"/>
    <s v="Fargo"/>
    <x v="3"/>
    <x v="2"/>
    <x v="7"/>
    <n v="18"/>
    <x v="32"/>
  </r>
  <r>
    <x v="686"/>
    <n v="71682"/>
    <x v="1"/>
    <x v="1"/>
    <s v="VitaGlow Brightening Serum 30ml"/>
    <x v="1"/>
    <n v="300"/>
    <n v="22.1"/>
    <n v="6630"/>
    <n v="7.6"/>
    <n v="2280"/>
    <n v="14.500000000000002"/>
    <n v="4350"/>
    <n v="0.65610859728506787"/>
    <s v="C0089"/>
    <s v="TerraFusion Group"/>
    <s v="Andrew Parker"/>
    <x v="3"/>
    <x v="36"/>
    <s v="Montpelier"/>
    <x v="1"/>
    <x v="2"/>
    <x v="7"/>
    <n v="18"/>
    <x v="32"/>
  </r>
  <r>
    <x v="686"/>
    <n v="71683"/>
    <x v="45"/>
    <x v="45"/>
    <s v="CrystalClear Hyaluronic Boost 50ml"/>
    <x v="1"/>
    <n v="300"/>
    <n v="29.65"/>
    <n v="8895"/>
    <n v="10.75"/>
    <n v="3225"/>
    <n v="18.899999999999999"/>
    <n v="5670"/>
    <n v="0.63743676222596968"/>
    <s v="C0019"/>
    <s v="Delilah Prescott"/>
    <s v="Benjamin Lawson"/>
    <x v="1"/>
    <x v="25"/>
    <s v="Kansas City"/>
    <x v="3"/>
    <x v="2"/>
    <x v="7"/>
    <n v="18"/>
    <x v="32"/>
  </r>
  <r>
    <x v="687"/>
    <n v="71684"/>
    <x v="12"/>
    <x v="12"/>
    <s v="PorePurify Exfoliating Tonic 150ml"/>
    <x v="4"/>
    <n v="100"/>
    <n v="15.95"/>
    <n v="1595"/>
    <n v="5.2"/>
    <n v="520"/>
    <n v="10.75"/>
    <n v="1075"/>
    <n v="0.6739811912225705"/>
    <s v="C0037"/>
    <s v="PureWhisper Essentials"/>
    <s v="Lauren King"/>
    <x v="4"/>
    <x v="18"/>
    <s v="Des Moines"/>
    <x v="3"/>
    <x v="2"/>
    <x v="7"/>
    <n v="19"/>
    <x v="32"/>
  </r>
  <r>
    <x v="687"/>
    <n v="71685"/>
    <x v="21"/>
    <x v="21"/>
    <s v="RadiantGlow Gel Cleanser 100ml"/>
    <x v="2"/>
    <n v="50"/>
    <n v="12.25"/>
    <n v="612.5"/>
    <n v="4.45"/>
    <n v="222.5"/>
    <n v="7.8"/>
    <n v="390"/>
    <n v="0.63673469387755099"/>
    <s v="C0091"/>
    <s v="NovaWave Enterprises"/>
    <s v="Jennifer Adams"/>
    <x v="1"/>
    <x v="10"/>
    <s v="Lubbock"/>
    <x v="2"/>
    <x v="2"/>
    <x v="7"/>
    <n v="19"/>
    <x v="32"/>
  </r>
  <r>
    <x v="687"/>
    <n v="71686"/>
    <x v="64"/>
    <x v="64"/>
    <s v="AquaFresh Hydrating Toner 100ml"/>
    <x v="4"/>
    <n v="50"/>
    <n v="9.4"/>
    <n v="470"/>
    <n v="3.3"/>
    <n v="165"/>
    <n v="6.1000000000000005"/>
    <n v="305"/>
    <n v="0.64893617021276595"/>
    <s v="C0116"/>
    <s v="BlossomElixir Essentials"/>
    <s v="Nicholas Coleman"/>
    <x v="4"/>
    <x v="27"/>
    <s v="Ann Arbor"/>
    <x v="3"/>
    <x v="2"/>
    <x v="7"/>
    <n v="19"/>
    <x v="32"/>
  </r>
  <r>
    <x v="687"/>
    <n v="71687"/>
    <x v="27"/>
    <x v="27"/>
    <s v="LuxeSilk Oil Cleansing Essence 50 ml"/>
    <x v="2"/>
    <n v="250"/>
    <n v="9"/>
    <n v="2250"/>
    <n v="3.7"/>
    <n v="925"/>
    <n v="5.3"/>
    <n v="1325"/>
    <n v="0.58888888888888891"/>
    <s v="C0027"/>
    <s v="PureHarbor Creations"/>
    <s v="Jennifer Adams"/>
    <x v="1"/>
    <x v="10"/>
    <s v="Austin"/>
    <x v="2"/>
    <x v="2"/>
    <x v="7"/>
    <n v="19"/>
    <x v="32"/>
  </r>
  <r>
    <x v="687"/>
    <n v="71688"/>
    <x v="0"/>
    <x v="0"/>
    <s v="HydraBloom Hydrating Moisturizer 100ml"/>
    <x v="0"/>
    <n v="200"/>
    <n v="24.85"/>
    <n v="4970"/>
    <n v="7.75"/>
    <n v="1550"/>
    <n v="17.100000000000001"/>
    <n v="3420"/>
    <n v="0.68812877263581484"/>
    <s v="C0178"/>
    <s v="InfinitiNova Creations"/>
    <s v="James Edwards"/>
    <x v="3"/>
    <x v="37"/>
    <s v="Jersey City"/>
    <x v="1"/>
    <x v="2"/>
    <x v="7"/>
    <n v="19"/>
    <x v="32"/>
  </r>
  <r>
    <x v="687"/>
    <n v="71689"/>
    <x v="8"/>
    <x v="8"/>
    <s v="CrystalClear Hyaluronic Boost 30ml"/>
    <x v="1"/>
    <n v="100"/>
    <n v="19.100000000000001"/>
    <n v="1910.0000000000002"/>
    <n v="6.6"/>
    <n v="660"/>
    <n v="12.500000000000002"/>
    <n v="1250.0000000000002"/>
    <n v="0.65445026178010479"/>
    <s v="C0242"/>
    <s v="AzureQuest Enterprises"/>
    <s v="Emily Clarke"/>
    <x v="3"/>
    <x v="29"/>
    <s v="Charlotte"/>
    <x v="2"/>
    <x v="2"/>
    <x v="7"/>
    <n v="19"/>
    <x v="32"/>
  </r>
  <r>
    <x v="687"/>
    <n v="71690"/>
    <x v="1"/>
    <x v="1"/>
    <s v="VitaGlow Brightening Serum 30ml"/>
    <x v="1"/>
    <n v="150"/>
    <n v="22.1"/>
    <n v="3315"/>
    <n v="7.6"/>
    <n v="1140"/>
    <n v="14.500000000000002"/>
    <n v="2175"/>
    <n v="0.65610859728506787"/>
    <s v="C0113"/>
    <s v="Evander Quinn"/>
    <s v="Andrew Parker"/>
    <x v="3"/>
    <x v="47"/>
    <s v="New Haven"/>
    <x v="1"/>
    <x v="2"/>
    <x v="7"/>
    <n v="19"/>
    <x v="32"/>
  </r>
  <r>
    <x v="687"/>
    <n v="71691"/>
    <x v="38"/>
    <x v="38"/>
    <s v="CrystalGlow Gentle Exfoliator 100ml"/>
    <x v="7"/>
    <n v="150"/>
    <n v="19.95"/>
    <n v="2992.5"/>
    <n v="7.45"/>
    <n v="1117.5"/>
    <n v="12.5"/>
    <n v="1875"/>
    <n v="0.62656641604010022"/>
    <s v="C0052"/>
    <s v="OceanQuest Enterprises"/>
    <s v="Emily Clarke"/>
    <x v="3"/>
    <x v="9"/>
    <s v="Charleston"/>
    <x v="2"/>
    <x v="2"/>
    <x v="7"/>
    <n v="19"/>
    <x v="32"/>
  </r>
  <r>
    <x v="687"/>
    <n v="71692"/>
    <x v="1"/>
    <x v="1"/>
    <s v="VitaGlow Brightening Serum 30ml"/>
    <x v="1"/>
    <n v="250"/>
    <n v="22.1"/>
    <n v="5525"/>
    <n v="7.6"/>
    <n v="1900"/>
    <n v="14.500000000000002"/>
    <n v="3625"/>
    <n v="0.65610859728506787"/>
    <s v="C0088"/>
    <s v="BlueAegis Technologies"/>
    <s v="Grace Allen"/>
    <x v="2"/>
    <x v="20"/>
    <s v="Juneau"/>
    <x v="0"/>
    <x v="2"/>
    <x v="7"/>
    <n v="19"/>
    <x v="32"/>
  </r>
  <r>
    <x v="687"/>
    <n v="71693"/>
    <x v="43"/>
    <x v="43"/>
    <s v="PureFoam Renewing Cleanser 50ml"/>
    <x v="2"/>
    <n v="100"/>
    <n v="7"/>
    <n v="700"/>
    <n v="2.8"/>
    <n v="280"/>
    <n v="4.2"/>
    <n v="420"/>
    <n v="0.6"/>
    <s v="C0193"/>
    <s v="PinnacleCraft Corp."/>
    <s v="Samantha Mitchell"/>
    <x v="4"/>
    <x v="32"/>
    <s v="Charleston"/>
    <x v="2"/>
    <x v="2"/>
    <x v="7"/>
    <n v="19"/>
    <x v="32"/>
  </r>
  <r>
    <x v="687"/>
    <n v="71694"/>
    <x v="28"/>
    <x v="28"/>
    <s v="GlowRevive Detox Clay Mask 50g"/>
    <x v="5"/>
    <n v="150"/>
    <n v="11.35"/>
    <n v="1702.5"/>
    <n v="5.2"/>
    <n v="780"/>
    <n v="6.1499999999999995"/>
    <n v="922.5"/>
    <n v="0.54185022026431717"/>
    <s v="C0014"/>
    <s v="Stellar Dynamo Corp."/>
    <s v="Olivia Harrison"/>
    <x v="3"/>
    <x v="14"/>
    <s v="Richmond"/>
    <x v="2"/>
    <x v="2"/>
    <x v="7"/>
    <n v="19"/>
    <x v="32"/>
  </r>
  <r>
    <x v="687"/>
    <n v="71695"/>
    <x v="40"/>
    <x v="40"/>
    <s v="CalmBliss Soothing Toner 150ml"/>
    <x v="4"/>
    <n v="150"/>
    <n v="19.25"/>
    <n v="2887.5"/>
    <n v="6.55"/>
    <n v="982.5"/>
    <n v="12.7"/>
    <n v="1905"/>
    <n v="0.65974025974025974"/>
    <s v="C0212"/>
    <s v="Orion Nash"/>
    <s v="Grace Allen"/>
    <x v="2"/>
    <x v="20"/>
    <s v="Juneau"/>
    <x v="0"/>
    <x v="2"/>
    <x v="7"/>
    <n v="19"/>
    <x v="32"/>
  </r>
  <r>
    <x v="687"/>
    <n v="71696"/>
    <x v="14"/>
    <x v="14"/>
    <s v="DewDrop Hydration Sheet Mask"/>
    <x v="5"/>
    <n v="200"/>
    <n v="17.350000000000001"/>
    <n v="3470.0000000000005"/>
    <n v="7.45"/>
    <n v="1490"/>
    <n v="9.9000000000000021"/>
    <n v="1980.0000000000005"/>
    <n v="0.57060518731988474"/>
    <s v="C0076"/>
    <s v="ThunderWave Technologies"/>
    <s v="Andrew Parker"/>
    <x v="3"/>
    <x v="42"/>
    <s v="Boston"/>
    <x v="1"/>
    <x v="2"/>
    <x v="7"/>
    <n v="19"/>
    <x v="32"/>
  </r>
  <r>
    <x v="688"/>
    <n v="71697"/>
    <x v="51"/>
    <x v="51"/>
    <s v="SunGuard Shield SPF 50+ 30ml"/>
    <x v="3"/>
    <n v="150"/>
    <n v="9.9"/>
    <n v="1485"/>
    <n v="3.3"/>
    <n v="495"/>
    <n v="6.6000000000000005"/>
    <n v="990"/>
    <n v="0.66666666666666663"/>
    <s v="C0098"/>
    <s v="Persephone Harper"/>
    <s v="Benjamin Lawson"/>
    <x v="1"/>
    <x v="8"/>
    <s v="Springfield"/>
    <x v="3"/>
    <x v="2"/>
    <x v="7"/>
    <n v="22"/>
    <x v="33"/>
  </r>
  <r>
    <x v="688"/>
    <n v="71698"/>
    <x v="38"/>
    <x v="38"/>
    <s v="CrystalGlow Gentle Exfoliator 100ml"/>
    <x v="7"/>
    <n v="100"/>
    <n v="19.95"/>
    <n v="1995"/>
    <n v="7.45"/>
    <n v="745"/>
    <n v="12.5"/>
    <n v="1250"/>
    <n v="0.62656641604010022"/>
    <s v="C0161"/>
    <s v="AquaNova Corp."/>
    <s v="Matthew Walker"/>
    <x v="1"/>
    <x v="40"/>
    <s v="Knoxville"/>
    <x v="2"/>
    <x v="2"/>
    <x v="7"/>
    <n v="22"/>
    <x v="33"/>
  </r>
  <r>
    <x v="688"/>
    <n v="71699"/>
    <x v="54"/>
    <x v="54"/>
    <s v="LuxeSilk Oil Cleansing Essence 200 ml"/>
    <x v="2"/>
    <n v="50"/>
    <n v="25.75"/>
    <n v="1287.5"/>
    <n v="11.25"/>
    <n v="562.5"/>
    <n v="14.5"/>
    <n v="725"/>
    <n v="0.56310679611650483"/>
    <s v="C0033"/>
    <s v="ZenithGrove Solutions"/>
    <s v="Ava Franklin"/>
    <x v="1"/>
    <x v="26"/>
    <s v="Birmingham"/>
    <x v="2"/>
    <x v="2"/>
    <x v="7"/>
    <n v="22"/>
    <x v="33"/>
  </r>
  <r>
    <x v="688"/>
    <n v="71700"/>
    <x v="8"/>
    <x v="8"/>
    <s v="CrystalClear Hyaluronic Boost 30ml"/>
    <x v="1"/>
    <n v="300"/>
    <n v="19.100000000000001"/>
    <n v="5730"/>
    <n v="6.6"/>
    <n v="1980"/>
    <n v="12.500000000000002"/>
    <n v="3750"/>
    <n v="0.65445026178010468"/>
    <s v="C0167"/>
    <s v="Atticus Mercer"/>
    <s v="Ashley Turner"/>
    <x v="2"/>
    <x v="13"/>
    <s v="Anaheim"/>
    <x v="0"/>
    <x v="2"/>
    <x v="7"/>
    <n v="22"/>
    <x v="33"/>
  </r>
  <r>
    <x v="688"/>
    <n v="71701"/>
    <x v="38"/>
    <x v="38"/>
    <s v="CrystalGlow Gentle Exfoliator 100ml"/>
    <x v="7"/>
    <n v="100"/>
    <n v="19.95"/>
    <n v="1995"/>
    <n v="7.45"/>
    <n v="745"/>
    <n v="12.5"/>
    <n v="1250"/>
    <n v="0.62656641604010022"/>
    <s v="C0126"/>
    <s v="Seraphim Holloway"/>
    <s v="Olivia Harrison"/>
    <x v="3"/>
    <x v="39"/>
    <s v="Dover"/>
    <x v="2"/>
    <x v="2"/>
    <x v="7"/>
    <n v="22"/>
    <x v="33"/>
  </r>
  <r>
    <x v="688"/>
    <n v="71702"/>
    <x v="39"/>
    <x v="39"/>
    <s v="SunGuard Shield SPF 50+ 50ml"/>
    <x v="3"/>
    <n v="100"/>
    <n v="14.45"/>
    <n v="1445"/>
    <n v="4.45"/>
    <n v="445"/>
    <n v="10"/>
    <n v="1000"/>
    <n v="0.69204152249134943"/>
    <s v="C0092"/>
    <s v="Lucius Flynn"/>
    <s v="Matthew Walker"/>
    <x v="1"/>
    <x v="23"/>
    <s v="Savannah"/>
    <x v="2"/>
    <x v="2"/>
    <x v="7"/>
    <n v="22"/>
    <x v="33"/>
  </r>
  <r>
    <x v="688"/>
    <n v="71703"/>
    <x v="34"/>
    <x v="34"/>
    <s v="HydraBloom Hydrating Moisturizer 30ml"/>
    <x v="0"/>
    <n v="250"/>
    <n v="8.1"/>
    <n v="2025"/>
    <n v="3.3"/>
    <n v="825"/>
    <n v="4.8"/>
    <n v="1200"/>
    <n v="0.59259259259259256"/>
    <s v="C0047"/>
    <s v="SilverWave Creations"/>
    <s v="Samuel Moore"/>
    <x v="0"/>
    <x v="0"/>
    <s v="Santa Fe"/>
    <x v="0"/>
    <x v="2"/>
    <x v="7"/>
    <n v="22"/>
    <x v="33"/>
  </r>
  <r>
    <x v="688"/>
    <n v="71704"/>
    <x v="8"/>
    <x v="8"/>
    <s v="CrystalClear Hyaluronic Boost 30ml"/>
    <x v="1"/>
    <n v="150"/>
    <n v="19.100000000000001"/>
    <n v="2865"/>
    <n v="6.6"/>
    <n v="990"/>
    <n v="12.500000000000002"/>
    <n v="1875"/>
    <n v="0.65445026178010468"/>
    <s v="C0061"/>
    <s v="Aurelia Quinn"/>
    <s v="Mia Hughes"/>
    <x v="2"/>
    <x v="13"/>
    <s v="Oakland"/>
    <x v="0"/>
    <x v="2"/>
    <x v="7"/>
    <n v="22"/>
    <x v="33"/>
  </r>
  <r>
    <x v="688"/>
    <n v="71705"/>
    <x v="10"/>
    <x v="10"/>
    <s v="LuminousGlow Tinted Sunscreen 50ml"/>
    <x v="3"/>
    <n v="250"/>
    <n v="16.95"/>
    <n v="4237.5"/>
    <n v="5.2"/>
    <n v="1300"/>
    <n v="11.75"/>
    <n v="2937.5"/>
    <n v="0.69321533923303835"/>
    <s v="C0019"/>
    <s v="Delilah Prescott"/>
    <s v="Benjamin Lawson"/>
    <x v="1"/>
    <x v="25"/>
    <s v="Kansas City"/>
    <x v="3"/>
    <x v="2"/>
    <x v="7"/>
    <n v="22"/>
    <x v="33"/>
  </r>
  <r>
    <x v="688"/>
    <n v="71706"/>
    <x v="21"/>
    <x v="21"/>
    <s v="RadiantGlow Gel Cleanser 100ml"/>
    <x v="2"/>
    <n v="100"/>
    <n v="12.25"/>
    <n v="1225"/>
    <n v="4.45"/>
    <n v="445"/>
    <n v="7.8"/>
    <n v="780"/>
    <n v="0.63673469387755099"/>
    <s v="C0230"/>
    <s v="Elowen Tate"/>
    <s v="James Edwards"/>
    <x v="3"/>
    <x v="43"/>
    <s v="Philadelphia"/>
    <x v="1"/>
    <x v="2"/>
    <x v="7"/>
    <n v="22"/>
    <x v="33"/>
  </r>
  <r>
    <x v="688"/>
    <n v="71707"/>
    <x v="12"/>
    <x v="12"/>
    <s v="PorePurify Exfoliating Tonic 150ml"/>
    <x v="4"/>
    <n v="250"/>
    <n v="15.95"/>
    <n v="3987.5"/>
    <n v="5.2"/>
    <n v="1300"/>
    <n v="10.75"/>
    <n v="2687.5"/>
    <n v="0.6739811912225705"/>
    <s v="C0041"/>
    <s v="Cassiopeia Dawson"/>
    <s v="Benjamin Lawson"/>
    <x v="1"/>
    <x v="5"/>
    <s v="Oklahoma City"/>
    <x v="2"/>
    <x v="2"/>
    <x v="7"/>
    <n v="22"/>
    <x v="33"/>
  </r>
  <r>
    <x v="688"/>
    <n v="71708"/>
    <x v="40"/>
    <x v="40"/>
    <s v="CalmBliss Soothing Toner 150ml"/>
    <x v="4"/>
    <n v="200"/>
    <n v="19.25"/>
    <n v="3850"/>
    <n v="6.55"/>
    <n v="1310"/>
    <n v="12.7"/>
    <n v="2540"/>
    <n v="0.65974025974025974"/>
    <s v="C0199"/>
    <s v="Elara Monroe"/>
    <s v="Benjamin Ingram"/>
    <x v="0"/>
    <x v="38"/>
    <s v="Missoula"/>
    <x v="0"/>
    <x v="2"/>
    <x v="7"/>
    <n v="22"/>
    <x v="33"/>
  </r>
  <r>
    <x v="689"/>
    <n v="71709"/>
    <x v="8"/>
    <x v="8"/>
    <s v="CrystalClear Hyaluronic Boost 30ml"/>
    <x v="1"/>
    <n v="250"/>
    <n v="19.100000000000001"/>
    <n v="4775"/>
    <n v="6.6"/>
    <n v="1650"/>
    <n v="12.500000000000002"/>
    <n v="3125"/>
    <n v="0.65445026178010468"/>
    <s v="C0007"/>
    <s v="Orion Sterling"/>
    <s v="Jessica Foster"/>
    <x v="2"/>
    <x v="20"/>
    <s v="Anchorage"/>
    <x v="0"/>
    <x v="2"/>
    <x v="7"/>
    <n v="23"/>
    <x v="33"/>
  </r>
  <r>
    <x v="689"/>
    <n v="71710"/>
    <x v="4"/>
    <x v="4"/>
    <s v="HydraBloom Hydrating Moisturizer 50ml"/>
    <x v="0"/>
    <n v="200"/>
    <n v="14.95"/>
    <n v="2990"/>
    <n v="4.45"/>
    <n v="890"/>
    <n v="10.5"/>
    <n v="2100"/>
    <n v="0.7023411371237458"/>
    <s v="C0114"/>
    <s v="ElysianGlow Creations"/>
    <s v="Daniel Nelson"/>
    <x v="0"/>
    <x v="3"/>
    <s v="Cody"/>
    <x v="0"/>
    <x v="2"/>
    <x v="7"/>
    <n v="23"/>
    <x v="33"/>
  </r>
  <r>
    <x v="689"/>
    <n v="71711"/>
    <x v="10"/>
    <x v="10"/>
    <s v="LuminousGlow Tinted Sunscreen 50ml"/>
    <x v="3"/>
    <n v="450"/>
    <n v="16.95"/>
    <n v="7627.5"/>
    <n v="5.2"/>
    <n v="2340"/>
    <n v="11.75"/>
    <n v="5287.5"/>
    <n v="0.69321533923303835"/>
    <s v="C0094"/>
    <s v="RosyDream Skincare"/>
    <s v="Victoria Reed"/>
    <x v="2"/>
    <x v="24"/>
    <s v="Tacoma"/>
    <x v="0"/>
    <x v="2"/>
    <x v="7"/>
    <n v="23"/>
    <x v="33"/>
  </r>
  <r>
    <x v="689"/>
    <n v="71712"/>
    <x v="15"/>
    <x v="15"/>
    <s v="VitaGlow Brightening Serum 50ml"/>
    <x v="1"/>
    <n v="300"/>
    <n v="31.45"/>
    <n v="9435"/>
    <n v="12"/>
    <n v="3600"/>
    <n v="19.45"/>
    <n v="5835"/>
    <n v="0.61844197138314783"/>
    <s v="C0008"/>
    <s v="Serenity Sinclair"/>
    <s v="Ashley Turner"/>
    <x v="2"/>
    <x v="13"/>
    <s v="San Francisco"/>
    <x v="0"/>
    <x v="2"/>
    <x v="7"/>
    <n v="23"/>
    <x v="33"/>
  </r>
  <r>
    <x v="689"/>
    <n v="71713"/>
    <x v="44"/>
    <x v="44"/>
    <s v="ElixirMelt Makeup Remover Oil  100ml"/>
    <x v="6"/>
    <n v="250"/>
    <n v="5.1999999999999993"/>
    <n v="1299.9999999999998"/>
    <n v="2.8"/>
    <n v="700"/>
    <n v="2.3999999999999995"/>
    <n v="599.99999999999977"/>
    <n v="0.46153846153846145"/>
    <s v="C0103"/>
    <s v="ThunderSphere Corp."/>
    <s v="Ashley Turner"/>
    <x v="2"/>
    <x v="13"/>
    <s v="Riverside"/>
    <x v="0"/>
    <x v="2"/>
    <x v="7"/>
    <n v="23"/>
    <x v="33"/>
  </r>
  <r>
    <x v="689"/>
    <n v="71714"/>
    <x v="21"/>
    <x v="21"/>
    <s v="RadiantGlow Gel Cleanser 100ml"/>
    <x v="2"/>
    <n v="200"/>
    <n v="12.25"/>
    <n v="2450"/>
    <n v="4.45"/>
    <n v="890"/>
    <n v="7.8"/>
    <n v="1560"/>
    <n v="0.63673469387755099"/>
    <s v="C0250"/>
    <s v="QuantumCraft Ventures"/>
    <s v="David Carter"/>
    <x v="1"/>
    <x v="2"/>
    <s v="New York City"/>
    <x v="1"/>
    <x v="2"/>
    <x v="7"/>
    <n v="23"/>
    <x v="33"/>
  </r>
  <r>
    <x v="689"/>
    <n v="71715"/>
    <x v="3"/>
    <x v="3"/>
    <s v="RadiantGlow Gel Cleanser 200ml"/>
    <x v="2"/>
    <n v="200"/>
    <n v="20.350000000000001"/>
    <n v="4070.0000000000005"/>
    <n v="7.75"/>
    <n v="1550"/>
    <n v="12.600000000000001"/>
    <n v="2520.0000000000005"/>
    <n v="0.61916461916461918"/>
    <s v="C0231"/>
    <s v="Leander Frost"/>
    <s v="Ashley Turner"/>
    <x v="2"/>
    <x v="13"/>
    <s v="San Jose"/>
    <x v="0"/>
    <x v="2"/>
    <x v="7"/>
    <n v="23"/>
    <x v="33"/>
  </r>
  <r>
    <x v="689"/>
    <n v="71716"/>
    <x v="17"/>
    <x v="17"/>
    <s v="LuminousGlow Tinted Sunscreen 30ml"/>
    <x v="3"/>
    <n v="300"/>
    <n v="9.6000000000000014"/>
    <n v="2880.0000000000005"/>
    <n v="3.8"/>
    <n v="1140"/>
    <n v="5.8000000000000016"/>
    <n v="1740.0000000000005"/>
    <n v="0.60416666666666674"/>
    <s v="C0055"/>
    <s v="TimelessAura Luxe Skincare"/>
    <s v="Samantha Mitchell"/>
    <x v="4"/>
    <x v="32"/>
    <s v="Charleston"/>
    <x v="2"/>
    <x v="2"/>
    <x v="7"/>
    <n v="23"/>
    <x v="33"/>
  </r>
  <r>
    <x v="689"/>
    <n v="71717"/>
    <x v="8"/>
    <x v="8"/>
    <s v="CrystalClear Hyaluronic Boost 30ml"/>
    <x v="1"/>
    <n v="150"/>
    <n v="19.100000000000001"/>
    <n v="2865"/>
    <n v="6.6"/>
    <n v="990"/>
    <n v="12.500000000000002"/>
    <n v="1875"/>
    <n v="0.65445026178010468"/>
    <s v="C0189"/>
    <s v="Thorne Blackburn"/>
    <s v="Samuel Moore"/>
    <x v="0"/>
    <x v="1"/>
    <s v="Mesa"/>
    <x v="0"/>
    <x v="2"/>
    <x v="7"/>
    <n v="23"/>
    <x v="33"/>
  </r>
  <r>
    <x v="689"/>
    <n v="71718"/>
    <x v="21"/>
    <x v="21"/>
    <s v="RadiantGlow Gel Cleanser 100ml"/>
    <x v="2"/>
    <n v="200"/>
    <n v="12.25"/>
    <n v="2450"/>
    <n v="4.45"/>
    <n v="890"/>
    <n v="7.8"/>
    <n v="1560"/>
    <n v="0.63673469387755099"/>
    <s v="C0081"/>
    <s v="SecretSapphire Creations"/>
    <s v="David Carter"/>
    <x v="1"/>
    <x v="2"/>
    <s v="Syracuse"/>
    <x v="1"/>
    <x v="2"/>
    <x v="7"/>
    <n v="23"/>
    <x v="33"/>
  </r>
  <r>
    <x v="690"/>
    <n v="71719"/>
    <x v="2"/>
    <x v="2"/>
    <s v="TimelessElixir Anti-Wrinkle Serum 30m"/>
    <x v="1"/>
    <n v="250"/>
    <n v="25.3"/>
    <n v="6325"/>
    <n v="9.4"/>
    <n v="2350"/>
    <n v="15.9"/>
    <n v="3975"/>
    <n v="0.62845849802371545"/>
    <s v="C0039"/>
    <s v="EtherealSilk Creations"/>
    <s v="Grace Allen"/>
    <x v="2"/>
    <x v="20"/>
    <s v="Juneau"/>
    <x v="0"/>
    <x v="2"/>
    <x v="7"/>
    <n v="24"/>
    <x v="33"/>
  </r>
  <r>
    <x v="690"/>
    <n v="71720"/>
    <x v="11"/>
    <x v="11"/>
    <s v="ClearSkies UV Defense SPF 30 100ml"/>
    <x v="3"/>
    <n v="100"/>
    <n v="32.549999999999997"/>
    <n v="3254.9999999999995"/>
    <n v="11.25"/>
    <n v="1125"/>
    <n v="21.299999999999997"/>
    <n v="2129.9999999999995"/>
    <n v="0.65437788018433174"/>
    <s v="C0204"/>
    <s v="Atticus Hale"/>
    <s v="Jennifer Adams"/>
    <x v="1"/>
    <x v="10"/>
    <s v="Round Rock"/>
    <x v="2"/>
    <x v="2"/>
    <x v="7"/>
    <n v="24"/>
    <x v="33"/>
  </r>
  <r>
    <x v="690"/>
    <n v="71721"/>
    <x v="37"/>
    <x v="37"/>
    <s v="SunGuard Shield SPF 50+ 100ml"/>
    <x v="3"/>
    <n v="200"/>
    <n v="24.75"/>
    <n v="4950"/>
    <n v="7.75"/>
    <n v="1550"/>
    <n v="17"/>
    <n v="3400"/>
    <n v="0.68686868686868685"/>
    <s v="C0163"/>
    <s v="SilverFlare Technologies"/>
    <s v="Rachel Owens"/>
    <x v="4"/>
    <x v="31"/>
    <s v="Green Bay"/>
    <x v="3"/>
    <x v="2"/>
    <x v="7"/>
    <n v="24"/>
    <x v="33"/>
  </r>
  <r>
    <x v="690"/>
    <n v="71722"/>
    <x v="21"/>
    <x v="21"/>
    <s v="RadiantGlow Gel Cleanser 100ml"/>
    <x v="2"/>
    <n v="50"/>
    <n v="12.25"/>
    <n v="612.5"/>
    <n v="4.45"/>
    <n v="222.5"/>
    <n v="7.8"/>
    <n v="390"/>
    <n v="0.63673469387755099"/>
    <s v="C0053"/>
    <s v="QuantumPulse Systems"/>
    <s v="Samantha Mitchell"/>
    <x v="4"/>
    <x v="17"/>
    <s v="Cleveland"/>
    <x v="3"/>
    <x v="2"/>
    <x v="7"/>
    <n v="24"/>
    <x v="33"/>
  </r>
  <r>
    <x v="690"/>
    <n v="71723"/>
    <x v="36"/>
    <x v="36"/>
    <s v="CrystalGlow Gentle Exfoliator 50ml"/>
    <x v="7"/>
    <n v="250"/>
    <n v="14.15"/>
    <n v="3537.5"/>
    <n v="5.45"/>
    <n v="1362.5"/>
    <n v="8.6999999999999993"/>
    <n v="2175"/>
    <n v="0.61484098939929333"/>
    <s v="C0236"/>
    <s v="Sebastian Everly"/>
    <s v="Ashley Turner"/>
    <x v="2"/>
    <x v="13"/>
    <s v="San Francisco"/>
    <x v="0"/>
    <x v="2"/>
    <x v="7"/>
    <n v="24"/>
    <x v="33"/>
  </r>
  <r>
    <x v="690"/>
    <n v="71724"/>
    <x v="21"/>
    <x v="21"/>
    <s v="RadiantGlow Gel Cleanser 100ml"/>
    <x v="2"/>
    <n v="50"/>
    <n v="12.25"/>
    <n v="612.5"/>
    <n v="4.45"/>
    <n v="222.5"/>
    <n v="7.8"/>
    <n v="390"/>
    <n v="0.63673469387755099"/>
    <s v="C0059"/>
    <s v="Eamon Kingsley"/>
    <s v="James Edwards"/>
    <x v="3"/>
    <x v="37"/>
    <s v="Newark"/>
    <x v="1"/>
    <x v="2"/>
    <x v="7"/>
    <n v="24"/>
    <x v="33"/>
  </r>
  <r>
    <x v="690"/>
    <n v="71725"/>
    <x v="11"/>
    <x v="11"/>
    <s v="ClearSkies UV Defense SPF 30 100ml"/>
    <x v="3"/>
    <n v="200"/>
    <n v="32.549999999999997"/>
    <n v="6509.9999999999991"/>
    <n v="11.25"/>
    <n v="2250"/>
    <n v="21.299999999999997"/>
    <n v="4259.9999999999991"/>
    <n v="0.65437788018433174"/>
    <s v="C0150"/>
    <s v="EmeraldHarbor Ventures"/>
    <s v="Emily Clarke"/>
    <x v="3"/>
    <x v="9"/>
    <s v="Greenville"/>
    <x v="2"/>
    <x v="2"/>
    <x v="7"/>
    <n v="24"/>
    <x v="33"/>
  </r>
  <r>
    <x v="690"/>
    <n v="71726"/>
    <x v="13"/>
    <x v="13"/>
    <s v="LuminousGlow Tinted Sunscreen 100ml"/>
    <x v="3"/>
    <n v="200"/>
    <n v="26.35"/>
    <n v="5270"/>
    <n v="9"/>
    <n v="1800"/>
    <n v="17.350000000000001"/>
    <n v="3470"/>
    <n v="0.65844402277039848"/>
    <s v="C0128"/>
    <s v="SolarFlare Ventures"/>
    <s v="Matthew Walker"/>
    <x v="1"/>
    <x v="23"/>
    <s v="Augusta"/>
    <x v="2"/>
    <x v="2"/>
    <x v="7"/>
    <n v="24"/>
    <x v="33"/>
  </r>
  <r>
    <x v="690"/>
    <n v="71727"/>
    <x v="13"/>
    <x v="13"/>
    <s v="LuminousGlow Tinted Sunscreen 100ml"/>
    <x v="3"/>
    <n v="150"/>
    <n v="26.35"/>
    <n v="3952.5"/>
    <n v="9"/>
    <n v="1350"/>
    <n v="17.350000000000001"/>
    <n v="2602.5"/>
    <n v="0.65844402277039848"/>
    <s v="C0109"/>
    <s v="QuantumLink Corp."/>
    <s v="Victoria Reed"/>
    <x v="2"/>
    <x v="4"/>
    <s v="Eugene"/>
    <x v="0"/>
    <x v="2"/>
    <x v="7"/>
    <n v="24"/>
    <x v="33"/>
  </r>
  <r>
    <x v="690"/>
    <n v="71728"/>
    <x v="49"/>
    <x v="49"/>
    <s v="TimelessElixir Anti-Wrinkle Serum 50ml"/>
    <x v="1"/>
    <n v="100"/>
    <n v="37.549999999999997"/>
    <n v="3754.9999999999995"/>
    <n v="14.25"/>
    <n v="1425"/>
    <n v="23.299999999999997"/>
    <n v="2329.9999999999995"/>
    <n v="0.62050599201065237"/>
    <s v="C0168"/>
    <s v="Rowan Calloway"/>
    <s v="Matthew Walker"/>
    <x v="1"/>
    <x v="23"/>
    <s v="Augusta"/>
    <x v="2"/>
    <x v="2"/>
    <x v="7"/>
    <n v="24"/>
    <x v="33"/>
  </r>
  <r>
    <x v="690"/>
    <n v="71729"/>
    <x v="2"/>
    <x v="2"/>
    <s v="TimelessElixir Anti-Wrinkle Serum 30m"/>
    <x v="1"/>
    <n v="300"/>
    <n v="25.3"/>
    <n v="7590"/>
    <n v="9.4"/>
    <n v="2820"/>
    <n v="15.9"/>
    <n v="4770"/>
    <n v="0.62845849802371545"/>
    <s v="C0012"/>
    <s v="Radiant Craft Incorporated"/>
    <s v="Samuel Moore"/>
    <x v="0"/>
    <x v="1"/>
    <s v="Phoenix"/>
    <x v="0"/>
    <x v="2"/>
    <x v="7"/>
    <n v="24"/>
    <x v="33"/>
  </r>
  <r>
    <x v="691"/>
    <n v="71730"/>
    <x v="10"/>
    <x v="10"/>
    <s v="LuminousGlow Tinted Sunscreen 50ml"/>
    <x v="3"/>
    <n v="50"/>
    <n v="16.95"/>
    <n v="847.5"/>
    <n v="5.2"/>
    <n v="260"/>
    <n v="11.75"/>
    <n v="587.5"/>
    <n v="0.69321533923303835"/>
    <s v="C0153"/>
    <s v="Orion Hale"/>
    <s v="Samuel Moore"/>
    <x v="0"/>
    <x v="1"/>
    <s v="Mesa"/>
    <x v="0"/>
    <x v="2"/>
    <x v="7"/>
    <n v="25"/>
    <x v="33"/>
  </r>
  <r>
    <x v="691"/>
    <n v="71731"/>
    <x v="37"/>
    <x v="37"/>
    <s v="SunGuard Shield SPF 50+ 100ml"/>
    <x v="3"/>
    <n v="50"/>
    <n v="24.75"/>
    <n v="1237.5"/>
    <n v="7.75"/>
    <n v="387.5"/>
    <n v="17"/>
    <n v="850"/>
    <n v="0.68686868686868685"/>
    <s v="C0022"/>
    <s v="Pinnacle Sphere Corp."/>
    <s v="Victoria Reed"/>
    <x v="2"/>
    <x v="4"/>
    <s v="Portland"/>
    <x v="0"/>
    <x v="2"/>
    <x v="7"/>
    <n v="25"/>
    <x v="33"/>
  </r>
  <r>
    <x v="691"/>
    <n v="71732"/>
    <x v="45"/>
    <x v="45"/>
    <s v="CrystalClear Hyaluronic Boost 50ml"/>
    <x v="1"/>
    <n v="50"/>
    <n v="29.65"/>
    <n v="1482.5"/>
    <n v="10.75"/>
    <n v="537.5"/>
    <n v="18.899999999999999"/>
    <n v="945"/>
    <n v="0.63743676222596968"/>
    <s v="C0001"/>
    <s v="Belle Glow Cosmetics"/>
    <s v="Elizabeth Young"/>
    <x v="2"/>
    <x v="13"/>
    <s v="Los Angeles"/>
    <x v="0"/>
    <x v="2"/>
    <x v="7"/>
    <n v="25"/>
    <x v="33"/>
  </r>
  <r>
    <x v="691"/>
    <n v="71733"/>
    <x v="4"/>
    <x v="4"/>
    <s v="HydraBloom Hydrating Moisturizer 50ml"/>
    <x v="0"/>
    <n v="100"/>
    <n v="14.95"/>
    <n v="1495"/>
    <n v="4.45"/>
    <n v="445"/>
    <n v="10.5"/>
    <n v="1050"/>
    <n v="0.7023411371237458"/>
    <s v="C0076"/>
    <s v="ThunderWave Technologies"/>
    <s v="Andrew Parker"/>
    <x v="3"/>
    <x v="42"/>
    <s v="Boston"/>
    <x v="1"/>
    <x v="2"/>
    <x v="7"/>
    <n v="25"/>
    <x v="33"/>
  </r>
  <r>
    <x v="691"/>
    <n v="71734"/>
    <x v="35"/>
    <x v="35"/>
    <s v="DreamSoothe Overnight Mask 50g"/>
    <x v="5"/>
    <n v="100"/>
    <n v="14.25"/>
    <n v="1425"/>
    <n v="6.55"/>
    <n v="655"/>
    <n v="7.7"/>
    <n v="770"/>
    <n v="0.54035087719298247"/>
    <s v="C0117"/>
    <s v="VelvetDream Creations"/>
    <s v="Jennifer Adams"/>
    <x v="1"/>
    <x v="10"/>
    <s v="Waco"/>
    <x v="2"/>
    <x v="2"/>
    <x v="7"/>
    <n v="25"/>
    <x v="33"/>
  </r>
  <r>
    <x v="691"/>
    <n v="71735"/>
    <x v="23"/>
    <x v="23"/>
    <s v="RadiantGlow Gel Cleanser 50ml"/>
    <x v="2"/>
    <n v="150"/>
    <n v="4.7"/>
    <n v="705"/>
    <n v="2.2999999999999998"/>
    <n v="345"/>
    <n v="2.4000000000000004"/>
    <n v="360"/>
    <n v="0.51063829787234039"/>
    <s v="C0225"/>
    <s v="Freya Carmichael"/>
    <s v="Elizabeth Young"/>
    <x v="2"/>
    <x v="13"/>
    <s v="San Diego"/>
    <x v="0"/>
    <x v="2"/>
    <x v="7"/>
    <n v="25"/>
    <x v="33"/>
  </r>
  <r>
    <x v="691"/>
    <n v="71736"/>
    <x v="4"/>
    <x v="4"/>
    <s v="HydraBloom Hydrating Moisturizer 50ml"/>
    <x v="0"/>
    <n v="50"/>
    <n v="14.95"/>
    <n v="747.5"/>
    <n v="4.45"/>
    <n v="222.5"/>
    <n v="10.5"/>
    <n v="525"/>
    <n v="0.7023411371237458"/>
    <s v="C0191"/>
    <s v="SolarQuest Corp."/>
    <s v="Benjamin Ingram"/>
    <x v="0"/>
    <x v="22"/>
    <s v="Twin Falls"/>
    <x v="0"/>
    <x v="2"/>
    <x v="7"/>
    <n v="25"/>
    <x v="33"/>
  </r>
  <r>
    <x v="691"/>
    <n v="71737"/>
    <x v="22"/>
    <x v="22"/>
    <s v="PurePurge Micellar Cleansing Water 150ml"/>
    <x v="6"/>
    <n v="100"/>
    <n v="10.050000000000001"/>
    <n v="1005.0000000000001"/>
    <n v="4.45"/>
    <n v="445"/>
    <n v="5.6000000000000005"/>
    <n v="560.00000000000011"/>
    <n v="0.55721393034825872"/>
    <s v="C0093"/>
    <s v="BlossomFlair Skincare"/>
    <s v="Daniel Nelson"/>
    <x v="0"/>
    <x v="3"/>
    <s v="Rock Springs"/>
    <x v="0"/>
    <x v="2"/>
    <x v="7"/>
    <n v="25"/>
    <x v="33"/>
  </r>
  <r>
    <x v="691"/>
    <n v="71738"/>
    <x v="8"/>
    <x v="8"/>
    <s v="CrystalClear Hyaluronic Boost 30ml"/>
    <x v="1"/>
    <n v="200"/>
    <n v="19.100000000000001"/>
    <n v="3820.0000000000005"/>
    <n v="6.6"/>
    <n v="1320"/>
    <n v="12.500000000000002"/>
    <n v="2500.0000000000005"/>
    <n v="0.65445026178010479"/>
    <s v="C0014"/>
    <s v="Stellar Dynamo Corp."/>
    <s v="Olivia Harrison"/>
    <x v="3"/>
    <x v="14"/>
    <s v="Richmond"/>
    <x v="2"/>
    <x v="2"/>
    <x v="7"/>
    <n v="25"/>
    <x v="33"/>
  </r>
  <r>
    <x v="691"/>
    <n v="71739"/>
    <x v="6"/>
    <x v="6"/>
    <s v="CrystalClear Hyaluronic Boost 15ml"/>
    <x v="1"/>
    <n v="200"/>
    <n v="14.75"/>
    <n v="2950"/>
    <n v="5.45"/>
    <n v="1090"/>
    <n v="9.3000000000000007"/>
    <n v="1860"/>
    <n v="0.63050847457627124"/>
    <s v="C0262"/>
    <s v="Jasper Flynn"/>
    <s v="Jessica Foster"/>
    <x v="2"/>
    <x v="20"/>
    <s v="Anchorage"/>
    <x v="0"/>
    <x v="2"/>
    <x v="7"/>
    <n v="25"/>
    <x v="33"/>
  </r>
  <r>
    <x v="691"/>
    <n v="71740"/>
    <x v="10"/>
    <x v="10"/>
    <s v="LuminousGlow Tinted Sunscreen 50ml"/>
    <x v="3"/>
    <n v="200"/>
    <n v="16.95"/>
    <n v="3390"/>
    <n v="5.2"/>
    <n v="1040"/>
    <n v="11.75"/>
    <n v="2350"/>
    <n v="0.69321533923303835"/>
    <s v="C0146"/>
    <s v="StarryLux Beauty Co."/>
    <s v="Jennifer Adams"/>
    <x v="1"/>
    <x v="10"/>
    <s v="Amarillo"/>
    <x v="2"/>
    <x v="2"/>
    <x v="7"/>
    <n v="25"/>
    <x v="33"/>
  </r>
  <r>
    <x v="691"/>
    <n v="71741"/>
    <x v="6"/>
    <x v="6"/>
    <s v="CrystalClear Hyaluronic Boost 15ml"/>
    <x v="1"/>
    <n v="300"/>
    <n v="14.75"/>
    <n v="4425"/>
    <n v="5.45"/>
    <n v="1635"/>
    <n v="9.3000000000000007"/>
    <n v="2790"/>
    <n v="0.63050847457627124"/>
    <s v="C0254"/>
    <s v="ThunderWave Corp."/>
    <s v="Joseph Simmons"/>
    <x v="4"/>
    <x v="19"/>
    <s v="Duluth"/>
    <x v="3"/>
    <x v="2"/>
    <x v="7"/>
    <n v="25"/>
    <x v="33"/>
  </r>
  <r>
    <x v="691"/>
    <n v="71742"/>
    <x v="0"/>
    <x v="0"/>
    <s v="HydraBloom Hydrating Moisturizer 100ml"/>
    <x v="0"/>
    <n v="50"/>
    <n v="24.85"/>
    <n v="1242.5"/>
    <n v="7.75"/>
    <n v="387.5"/>
    <n v="17.100000000000001"/>
    <n v="855"/>
    <n v="0.68812877263581484"/>
    <s v="C0004"/>
    <s v="Enchanted Silk Creations"/>
    <s v="David Carter"/>
    <x v="1"/>
    <x v="2"/>
    <s v="New York City"/>
    <x v="1"/>
    <x v="2"/>
    <x v="7"/>
    <n v="25"/>
    <x v="33"/>
  </r>
  <r>
    <x v="692"/>
    <n v="71743"/>
    <x v="23"/>
    <x v="23"/>
    <s v="RadiantGlow Gel Cleanser 50ml"/>
    <x v="2"/>
    <n v="200"/>
    <n v="4.7"/>
    <n v="940"/>
    <n v="2.2999999999999998"/>
    <n v="460"/>
    <n v="2.4000000000000004"/>
    <n v="480"/>
    <n v="0.51063829787234039"/>
    <s v="C0108"/>
    <s v="DiamondAura Luxe Skincare"/>
    <s v="Michael Evans"/>
    <x v="1"/>
    <x v="10"/>
    <s v="Galveston"/>
    <x v="2"/>
    <x v="2"/>
    <x v="7"/>
    <n v="26"/>
    <x v="33"/>
  </r>
  <r>
    <x v="692"/>
    <n v="71744"/>
    <x v="1"/>
    <x v="1"/>
    <s v="VitaGlow Brightening Serum 30ml"/>
    <x v="1"/>
    <n v="100"/>
    <n v="22.1"/>
    <n v="2210"/>
    <n v="7.6"/>
    <n v="760"/>
    <n v="14.500000000000002"/>
    <n v="1450"/>
    <n v="0.65610859728506787"/>
    <s v="C0073"/>
    <s v="Atlas Kingsley"/>
    <s v="David Carter"/>
    <x v="1"/>
    <x v="2"/>
    <s v="Rochester"/>
    <x v="1"/>
    <x v="2"/>
    <x v="7"/>
    <n v="26"/>
    <x v="33"/>
  </r>
  <r>
    <x v="692"/>
    <n v="71745"/>
    <x v="28"/>
    <x v="28"/>
    <s v="GlowRevive Detox Clay Mask 50g"/>
    <x v="5"/>
    <n v="150"/>
    <n v="11.35"/>
    <n v="1702.5"/>
    <n v="5.2"/>
    <n v="780"/>
    <n v="6.1499999999999995"/>
    <n v="922.5"/>
    <n v="0.54185022026431717"/>
    <s v="C0005"/>
    <s v="Rylan Callahan"/>
    <s v="Michael Evans"/>
    <x v="1"/>
    <x v="10"/>
    <s v="Houston"/>
    <x v="2"/>
    <x v="2"/>
    <x v="7"/>
    <n v="26"/>
    <x v="33"/>
  </r>
  <r>
    <x v="692"/>
    <n v="71746"/>
    <x v="21"/>
    <x v="21"/>
    <s v="RadiantGlow Gel Cleanser 100ml"/>
    <x v="2"/>
    <n v="100"/>
    <n v="12.25"/>
    <n v="1225"/>
    <n v="4.45"/>
    <n v="445"/>
    <n v="7.8"/>
    <n v="780"/>
    <n v="0.63673469387755099"/>
    <s v="C0036"/>
    <s v="MoonlightHarbor Beauty"/>
    <s v="Rachel Owens"/>
    <x v="4"/>
    <x v="31"/>
    <s v="Milwaukee"/>
    <x v="3"/>
    <x v="2"/>
    <x v="7"/>
    <n v="26"/>
    <x v="33"/>
  </r>
  <r>
    <x v="692"/>
    <n v="71747"/>
    <x v="53"/>
    <x v="53"/>
    <s v="DreamSoothe Overnight Mask 100g"/>
    <x v="5"/>
    <n v="250"/>
    <n v="21.75"/>
    <n v="5437.5"/>
    <n v="9.5500000000000007"/>
    <n v="2387.5"/>
    <n v="12.2"/>
    <n v="3050"/>
    <n v="0.56091954022988511"/>
    <s v="C0072"/>
    <s v="BlossomLuxe Essentials"/>
    <s v="James Edwards"/>
    <x v="3"/>
    <x v="43"/>
    <s v="Philadelphia"/>
    <x v="1"/>
    <x v="2"/>
    <x v="7"/>
    <n v="26"/>
    <x v="33"/>
  </r>
  <r>
    <x v="692"/>
    <n v="71748"/>
    <x v="0"/>
    <x v="0"/>
    <s v="HydraBloom Hydrating Moisturizer 100ml"/>
    <x v="0"/>
    <n v="100"/>
    <n v="24.85"/>
    <n v="2485"/>
    <n v="7.75"/>
    <n v="775"/>
    <n v="17.100000000000001"/>
    <n v="1710"/>
    <n v="0.68812877263581484"/>
    <s v="C0149"/>
    <s v="QuantumSphere Corp."/>
    <s v="Nicholas Coleman"/>
    <x v="4"/>
    <x v="34"/>
    <s v="South Bend"/>
    <x v="3"/>
    <x v="2"/>
    <x v="7"/>
    <n v="26"/>
    <x v="33"/>
  </r>
  <r>
    <x v="692"/>
    <n v="71749"/>
    <x v="46"/>
    <x v="46"/>
    <s v="PorePurify Exfoliating Tonic 100ml"/>
    <x v="4"/>
    <n v="100"/>
    <n v="9.3000000000000007"/>
    <n v="930.00000000000011"/>
    <n v="3.8"/>
    <n v="380"/>
    <n v="5.5000000000000009"/>
    <n v="550.00000000000011"/>
    <n v="0.59139784946236562"/>
    <s v="C0235"/>
    <s v="Evander Holloway"/>
    <s v="Jessica Foster"/>
    <x v="2"/>
    <x v="20"/>
    <s v="Anchorage"/>
    <x v="0"/>
    <x v="2"/>
    <x v="7"/>
    <n v="26"/>
    <x v="33"/>
  </r>
  <r>
    <x v="692"/>
    <n v="71750"/>
    <x v="10"/>
    <x v="10"/>
    <s v="LuminousGlow Tinted Sunscreen 50ml"/>
    <x v="3"/>
    <n v="100"/>
    <n v="16.95"/>
    <n v="1695"/>
    <n v="5.2"/>
    <n v="520"/>
    <n v="11.75"/>
    <n v="1175"/>
    <n v="0.69321533923303835"/>
    <s v="C0202"/>
    <s v="PureHarmony Cosmetics"/>
    <s v="Michael Evans"/>
    <x v="1"/>
    <x v="10"/>
    <s v="Irving"/>
    <x v="2"/>
    <x v="2"/>
    <x v="7"/>
    <n v="26"/>
    <x v="33"/>
  </r>
  <r>
    <x v="692"/>
    <n v="71751"/>
    <x v="13"/>
    <x v="13"/>
    <s v="LuminousGlow Tinted Sunscreen 100ml"/>
    <x v="3"/>
    <n v="400"/>
    <n v="26.35"/>
    <n v="10540"/>
    <n v="9"/>
    <n v="3600"/>
    <n v="17.350000000000001"/>
    <n v="6940"/>
    <n v="0.65844402277039848"/>
    <s v="C0047"/>
    <s v="SilverWave Creations"/>
    <s v="Samuel Moore"/>
    <x v="0"/>
    <x v="0"/>
    <s v="Santa Fe"/>
    <x v="0"/>
    <x v="2"/>
    <x v="7"/>
    <n v="26"/>
    <x v="33"/>
  </r>
  <r>
    <x v="692"/>
    <n v="71752"/>
    <x v="0"/>
    <x v="0"/>
    <s v="HydraBloom Hydrating Moisturizer 100ml"/>
    <x v="0"/>
    <n v="200"/>
    <n v="24.85"/>
    <n v="4970"/>
    <n v="7.75"/>
    <n v="1550"/>
    <n v="17.100000000000001"/>
    <n v="3420"/>
    <n v="0.68812877263581484"/>
    <s v="C0238"/>
    <s v="IvoryHaven Cosmetics"/>
    <s v="James Edwards"/>
    <x v="3"/>
    <x v="37"/>
    <s v="Newark"/>
    <x v="1"/>
    <x v="2"/>
    <x v="7"/>
    <n v="26"/>
    <x v="33"/>
  </r>
  <r>
    <x v="692"/>
    <n v="71753"/>
    <x v="10"/>
    <x v="10"/>
    <s v="LuminousGlow Tinted Sunscreen 50ml"/>
    <x v="3"/>
    <n v="350"/>
    <n v="16.95"/>
    <n v="5932.5"/>
    <n v="5.2"/>
    <n v="1820"/>
    <n v="11.75"/>
    <n v="4112.5"/>
    <n v="0.69321533923303835"/>
    <s v="C0040"/>
    <s v="Atticus Quinn"/>
    <s v="Emily Clarke"/>
    <x v="3"/>
    <x v="29"/>
    <s v="Charlotte"/>
    <x v="2"/>
    <x v="2"/>
    <x v="7"/>
    <n v="26"/>
    <x v="33"/>
  </r>
  <r>
    <x v="692"/>
    <n v="71754"/>
    <x v="4"/>
    <x v="4"/>
    <s v="HydraBloom Hydrating Moisturizer 50ml"/>
    <x v="0"/>
    <n v="200"/>
    <n v="14.95"/>
    <n v="2990"/>
    <n v="4.45"/>
    <n v="890"/>
    <n v="10.5"/>
    <n v="2100"/>
    <n v="0.7023411371237458"/>
    <s v="C0034"/>
    <s v="Cassian Winters"/>
    <s v="David Carter"/>
    <x v="1"/>
    <x v="2"/>
    <s v="Albany"/>
    <x v="1"/>
    <x v="2"/>
    <x v="7"/>
    <n v="26"/>
    <x v="33"/>
  </r>
  <r>
    <x v="693"/>
    <n v="71755"/>
    <x v="3"/>
    <x v="3"/>
    <s v="RadiantGlow Gel Cleanser 200ml"/>
    <x v="2"/>
    <n v="250"/>
    <n v="20.350000000000001"/>
    <n v="5087.5"/>
    <n v="7.75"/>
    <n v="1937.5"/>
    <n v="12.600000000000001"/>
    <n v="3150"/>
    <n v="0.61916461916461918"/>
    <s v="C0071"/>
    <s v="Cressida Steele"/>
    <s v="Matthew Walker"/>
    <x v="1"/>
    <x v="40"/>
    <s v="Nashville"/>
    <x v="2"/>
    <x v="2"/>
    <x v="7"/>
    <n v="29"/>
    <x v="34"/>
  </r>
  <r>
    <x v="693"/>
    <n v="71756"/>
    <x v="7"/>
    <x v="7"/>
    <s v="AgelessAura Anti-Aging Moisturizer 50ml"/>
    <x v="0"/>
    <n v="200"/>
    <n v="18.549999999999997"/>
    <n v="3709.9999999999995"/>
    <n v="6.55"/>
    <n v="1310"/>
    <n v="11.999999999999996"/>
    <n v="2399.9999999999995"/>
    <n v="0.64690026954177893"/>
    <s v="C0091"/>
    <s v="NovaWave Enterprises"/>
    <s v="Jennifer Adams"/>
    <x v="1"/>
    <x v="10"/>
    <s v="Lubbock"/>
    <x v="2"/>
    <x v="2"/>
    <x v="7"/>
    <n v="29"/>
    <x v="34"/>
  </r>
  <r>
    <x v="693"/>
    <n v="71757"/>
    <x v="29"/>
    <x v="29"/>
    <s v="VitaGlow Brightening Serum 15ml"/>
    <x v="1"/>
    <n v="100"/>
    <n v="16.25"/>
    <n v="1625"/>
    <n v="6.2"/>
    <n v="620"/>
    <n v="10.050000000000001"/>
    <n v="1005"/>
    <n v="0.61846153846153851"/>
    <s v="C0142"/>
    <s v="GlamourWave Products"/>
    <s v="Grace Allen"/>
    <x v="2"/>
    <x v="20"/>
    <s v="Palmer"/>
    <x v="0"/>
    <x v="2"/>
    <x v="7"/>
    <n v="29"/>
    <x v="34"/>
  </r>
  <r>
    <x v="693"/>
    <n v="71758"/>
    <x v="36"/>
    <x v="36"/>
    <s v="CrystalGlow Gentle Exfoliator 50ml"/>
    <x v="7"/>
    <n v="100"/>
    <n v="14.15"/>
    <n v="1415"/>
    <n v="5.45"/>
    <n v="545"/>
    <n v="8.6999999999999993"/>
    <n v="870"/>
    <n v="0.61484098939929333"/>
    <s v="C0111"/>
    <s v="CelestialHarmony Essentials"/>
    <s v="Matthew Walker"/>
    <x v="1"/>
    <x v="40"/>
    <s v="Memphis"/>
    <x v="2"/>
    <x v="2"/>
    <x v="7"/>
    <n v="29"/>
    <x v="34"/>
  </r>
  <r>
    <x v="693"/>
    <n v="71759"/>
    <x v="14"/>
    <x v="14"/>
    <s v="DewDrop Hydration Sheet Mask"/>
    <x v="5"/>
    <n v="100"/>
    <n v="17.350000000000001"/>
    <n v="1735.0000000000002"/>
    <n v="7.45"/>
    <n v="745"/>
    <n v="9.9000000000000021"/>
    <n v="990.00000000000023"/>
    <n v="0.57060518731988474"/>
    <s v="C0072"/>
    <s v="BlossomLuxe Essentials"/>
    <s v="James Edwards"/>
    <x v="3"/>
    <x v="43"/>
    <s v="Philadelphia"/>
    <x v="1"/>
    <x v="2"/>
    <x v="7"/>
    <n v="29"/>
    <x v="34"/>
  </r>
  <r>
    <x v="693"/>
    <n v="71760"/>
    <x v="21"/>
    <x v="21"/>
    <s v="RadiantGlow Gel Cleanser 100ml"/>
    <x v="2"/>
    <n v="50"/>
    <n v="12.25"/>
    <n v="612.5"/>
    <n v="4.45"/>
    <n v="222.5"/>
    <n v="7.8"/>
    <n v="390"/>
    <n v="0.63673469387755099"/>
    <s v="C0080"/>
    <s v="EternalGlow Essentials"/>
    <s v="Samantha Mitchell"/>
    <x v="4"/>
    <x v="17"/>
    <s v="Cincinnati"/>
    <x v="3"/>
    <x v="2"/>
    <x v="7"/>
    <n v="29"/>
    <x v="34"/>
  </r>
  <r>
    <x v="693"/>
    <n v="71761"/>
    <x v="4"/>
    <x v="4"/>
    <s v="HydraBloom Hydrating Moisturizer 50ml"/>
    <x v="0"/>
    <n v="150"/>
    <n v="14.95"/>
    <n v="2242.5"/>
    <n v="4.45"/>
    <n v="667.5"/>
    <n v="10.5"/>
    <n v="1575"/>
    <n v="0.7023411371237458"/>
    <s v="C0172"/>
    <s v="DiamondMist Cosmetix"/>
    <s v="Mia Hughes"/>
    <x v="2"/>
    <x v="13"/>
    <s v="Santa Ana"/>
    <x v="0"/>
    <x v="2"/>
    <x v="7"/>
    <n v="29"/>
    <x v="34"/>
  </r>
  <r>
    <x v="693"/>
    <n v="71762"/>
    <x v="16"/>
    <x v="16"/>
    <s v="FreshWipe Cleansing Towelettes  80s"/>
    <x v="6"/>
    <n v="100"/>
    <n v="14.55"/>
    <n v="1455"/>
    <n v="6.55"/>
    <n v="655"/>
    <n v="8"/>
    <n v="800"/>
    <n v="0.54982817869415812"/>
    <s v="C0252"/>
    <s v="CelestialLuxe Beauty"/>
    <s v="Matthew Walker"/>
    <x v="1"/>
    <x v="40"/>
    <s v="Nashville"/>
    <x v="2"/>
    <x v="2"/>
    <x v="7"/>
    <n v="29"/>
    <x v="34"/>
  </r>
  <r>
    <x v="693"/>
    <n v="71763"/>
    <x v="4"/>
    <x v="4"/>
    <s v="HydraBloom Hydrating Moisturizer 50ml"/>
    <x v="0"/>
    <n v="200"/>
    <n v="14.95"/>
    <n v="2990"/>
    <n v="4.45"/>
    <n v="890"/>
    <n v="10.5"/>
    <n v="2100"/>
    <n v="0.7023411371237458"/>
    <s v="C0221"/>
    <s v="Evangeline Reyes"/>
    <s v="Grace Allen"/>
    <x v="2"/>
    <x v="20"/>
    <s v="Juneau"/>
    <x v="0"/>
    <x v="2"/>
    <x v="7"/>
    <n v="29"/>
    <x v="34"/>
  </r>
  <r>
    <x v="693"/>
    <n v="71764"/>
    <x v="10"/>
    <x v="10"/>
    <s v="LuminousGlow Tinted Sunscreen 50ml"/>
    <x v="3"/>
    <n v="200"/>
    <n v="16.95"/>
    <n v="3390"/>
    <n v="5.2"/>
    <n v="1040"/>
    <n v="11.75"/>
    <n v="2350"/>
    <n v="0.69321533923303835"/>
    <s v="C0210"/>
    <s v="Maxwell Blake"/>
    <s v="Andrew Parker"/>
    <x v="3"/>
    <x v="48"/>
    <s v="Manchester"/>
    <x v="1"/>
    <x v="2"/>
    <x v="7"/>
    <n v="29"/>
    <x v="34"/>
  </r>
  <r>
    <x v="694"/>
    <n v="71765"/>
    <x v="1"/>
    <x v="1"/>
    <s v="VitaGlow Brightening Serum 30ml"/>
    <x v="1"/>
    <n v="150"/>
    <n v="22.1"/>
    <n v="3315"/>
    <n v="7.6"/>
    <n v="1140"/>
    <n v="14.500000000000002"/>
    <n v="2175"/>
    <n v="0.65610859728506787"/>
    <s v="C0216"/>
    <s v="ZenithPulse Solutions"/>
    <s v="Grace Allen"/>
    <x v="2"/>
    <x v="20"/>
    <s v="Fairbanks"/>
    <x v="0"/>
    <x v="2"/>
    <x v="7"/>
    <n v="30"/>
    <x v="34"/>
  </r>
  <r>
    <x v="694"/>
    <n v="71766"/>
    <x v="10"/>
    <x v="10"/>
    <s v="LuminousGlow Tinted Sunscreen 50ml"/>
    <x v="3"/>
    <n v="350"/>
    <n v="16.95"/>
    <n v="5932.5"/>
    <n v="5.2"/>
    <n v="1820"/>
    <n v="11.75"/>
    <n v="4112.5"/>
    <n v="0.69321533923303835"/>
    <s v="C0183"/>
    <s v="SereneSilk Beauty"/>
    <s v="Mia Hughes"/>
    <x v="2"/>
    <x v="13"/>
    <s v="Irvine"/>
    <x v="0"/>
    <x v="2"/>
    <x v="7"/>
    <n v="30"/>
    <x v="34"/>
  </r>
  <r>
    <x v="694"/>
    <n v="71767"/>
    <x v="23"/>
    <x v="23"/>
    <s v="RadiantGlow Gel Cleanser 50ml"/>
    <x v="2"/>
    <n v="200"/>
    <n v="4.7"/>
    <n v="940"/>
    <n v="2.2999999999999998"/>
    <n v="460"/>
    <n v="2.4000000000000004"/>
    <n v="480"/>
    <n v="0.51063829787234039"/>
    <s v="C0095"/>
    <s v="OpalBlossom Beauty"/>
    <s v="Jessica Foster"/>
    <x v="2"/>
    <x v="20"/>
    <s v="Seward"/>
    <x v="0"/>
    <x v="2"/>
    <x v="7"/>
    <n v="30"/>
    <x v="34"/>
  </r>
  <r>
    <x v="694"/>
    <n v="71768"/>
    <x v="65"/>
    <x v="65"/>
    <s v="VelvetSkin Renewing Scrub 150ml"/>
    <x v="7"/>
    <n v="50"/>
    <n v="28.15"/>
    <n v="1407.5"/>
    <n v="12"/>
    <n v="600"/>
    <n v="16.149999999999999"/>
    <n v="807.5"/>
    <n v="0.57371225577264651"/>
    <s v="C0226"/>
    <s v="Augustus Langley"/>
    <s v="Lauren King"/>
    <x v="4"/>
    <x v="41"/>
    <s v="Omaha"/>
    <x v="3"/>
    <x v="2"/>
    <x v="7"/>
    <n v="30"/>
    <x v="34"/>
  </r>
  <r>
    <x v="694"/>
    <n v="71769"/>
    <x v="54"/>
    <x v="54"/>
    <s v="LuxeSilk Oil Cleansing Essence 200 ml"/>
    <x v="2"/>
    <n v="150"/>
    <n v="25.75"/>
    <n v="3862.5"/>
    <n v="11.25"/>
    <n v="1687.5"/>
    <n v="14.5"/>
    <n v="2175"/>
    <n v="0.56310679611650483"/>
    <s v="C0223"/>
    <s v="Cecilia Dawson"/>
    <s v="Christopher Green"/>
    <x v="0"/>
    <x v="35"/>
    <s v="Ogden"/>
    <x v="0"/>
    <x v="2"/>
    <x v="7"/>
    <n v="30"/>
    <x v="34"/>
  </r>
  <r>
    <x v="694"/>
    <n v="71770"/>
    <x v="13"/>
    <x v="13"/>
    <s v="LuminousGlow Tinted Sunscreen 100ml"/>
    <x v="3"/>
    <n v="350"/>
    <n v="26.35"/>
    <n v="9222.5"/>
    <n v="9"/>
    <n v="3150"/>
    <n v="17.350000000000001"/>
    <n v="6072.5"/>
    <n v="0.65844402277039848"/>
    <s v="C0253"/>
    <s v="OpalHarmony Creations"/>
    <s v="Christopher Green"/>
    <x v="0"/>
    <x v="21"/>
    <s v="Reno"/>
    <x v="0"/>
    <x v="2"/>
    <x v="7"/>
    <n v="30"/>
    <x v="34"/>
  </r>
  <r>
    <x v="694"/>
    <n v="71771"/>
    <x v="14"/>
    <x v="14"/>
    <s v="DewDrop Hydration Sheet Mask"/>
    <x v="5"/>
    <n v="50"/>
    <n v="17.350000000000001"/>
    <n v="867.50000000000011"/>
    <n v="7.45"/>
    <n v="372.5"/>
    <n v="9.9000000000000021"/>
    <n v="495.00000000000011"/>
    <n v="0.57060518731988474"/>
    <s v="C0056"/>
    <s v="Imogen West"/>
    <s v="Ava Franklin"/>
    <x v="1"/>
    <x v="33"/>
    <s v="Little Rock"/>
    <x v="2"/>
    <x v="2"/>
    <x v="7"/>
    <n v="30"/>
    <x v="34"/>
  </r>
  <r>
    <x v="694"/>
    <n v="71772"/>
    <x v="49"/>
    <x v="49"/>
    <s v="TimelessElixir Anti-Wrinkle Serum 50ml"/>
    <x v="1"/>
    <n v="100"/>
    <n v="37.549999999999997"/>
    <n v="3754.9999999999995"/>
    <n v="14.25"/>
    <n v="1425"/>
    <n v="23.299999999999997"/>
    <n v="2329.9999999999995"/>
    <n v="0.62050599201065237"/>
    <s v="C0131"/>
    <s v="VelvetHarmony Cosmetix"/>
    <s v="Jennifer Adams"/>
    <x v="1"/>
    <x v="10"/>
    <s v="Odessa"/>
    <x v="2"/>
    <x v="2"/>
    <x v="7"/>
    <n v="30"/>
    <x v="34"/>
  </r>
  <r>
    <x v="694"/>
    <n v="71773"/>
    <x v="6"/>
    <x v="6"/>
    <s v="CrystalClear Hyaluronic Boost 15ml"/>
    <x v="1"/>
    <n v="50"/>
    <n v="14.75"/>
    <n v="737.5"/>
    <n v="5.45"/>
    <n v="272.5"/>
    <n v="9.3000000000000007"/>
    <n v="465"/>
    <n v="0.63050847457627124"/>
    <s v="C0218"/>
    <s v="Ronan Cassidy"/>
    <s v="Benjamin Ingram"/>
    <x v="0"/>
    <x v="38"/>
    <s v="Bozeman"/>
    <x v="0"/>
    <x v="2"/>
    <x v="7"/>
    <n v="30"/>
    <x v="34"/>
  </r>
  <r>
    <x v="694"/>
    <n v="71774"/>
    <x v="1"/>
    <x v="1"/>
    <s v="VitaGlow Brightening Serum 30ml"/>
    <x v="1"/>
    <n v="100"/>
    <n v="22.1"/>
    <n v="2210"/>
    <n v="7.6"/>
    <n v="760"/>
    <n v="14.500000000000002"/>
    <n v="1450"/>
    <n v="0.65610859728506787"/>
    <s v="C0157"/>
    <s v="EtherealElegance Beauty"/>
    <s v="Olivia Harrison"/>
    <x v="3"/>
    <x v="7"/>
    <s v="Bowie"/>
    <x v="2"/>
    <x v="2"/>
    <x v="7"/>
    <n v="30"/>
    <x v="34"/>
  </r>
  <r>
    <x v="694"/>
    <n v="71775"/>
    <x v="29"/>
    <x v="29"/>
    <s v="VitaGlow Brightening Serum 15ml"/>
    <x v="1"/>
    <n v="200"/>
    <n v="16.25"/>
    <n v="3250"/>
    <n v="6.2"/>
    <n v="1240"/>
    <n v="10.050000000000001"/>
    <n v="2010"/>
    <n v="0.61846153846153851"/>
    <s v="C0006"/>
    <s v="Maeve Kingsley"/>
    <s v="Christopher Green"/>
    <x v="0"/>
    <x v="21"/>
    <s v="Las Vegas"/>
    <x v="0"/>
    <x v="2"/>
    <x v="7"/>
    <n v="30"/>
    <x v="34"/>
  </r>
  <r>
    <x v="695"/>
    <n v="71776"/>
    <x v="10"/>
    <x v="10"/>
    <s v="LuminousGlow Tinted Sunscreen 50ml"/>
    <x v="3"/>
    <n v="200"/>
    <n v="16.95"/>
    <n v="3390"/>
    <n v="5.2"/>
    <n v="1040"/>
    <n v="11.75"/>
    <n v="2350"/>
    <n v="0.69321533923303835"/>
    <s v="C0123"/>
    <s v="TerraMist Incorporated"/>
    <s v="Jennifer Adams"/>
    <x v="1"/>
    <x v="10"/>
    <s v="Midland"/>
    <x v="2"/>
    <x v="2"/>
    <x v="7"/>
    <n v="31"/>
    <x v="34"/>
  </r>
  <r>
    <x v="695"/>
    <n v="71777"/>
    <x v="34"/>
    <x v="34"/>
    <s v="HydraBloom Hydrating Moisturizer 30ml"/>
    <x v="0"/>
    <n v="250"/>
    <n v="8.1"/>
    <n v="2025"/>
    <n v="3.3"/>
    <n v="825"/>
    <n v="4.8"/>
    <n v="1200"/>
    <n v="0.59259259259259256"/>
    <s v="C0142"/>
    <s v="GlamourWave Products"/>
    <s v="Grace Allen"/>
    <x v="2"/>
    <x v="20"/>
    <s v="Palmer"/>
    <x v="0"/>
    <x v="2"/>
    <x v="7"/>
    <n v="31"/>
    <x v="34"/>
  </r>
  <r>
    <x v="695"/>
    <n v="71778"/>
    <x v="1"/>
    <x v="1"/>
    <s v="VitaGlow Brightening Serum 30ml"/>
    <x v="1"/>
    <n v="250"/>
    <n v="22.1"/>
    <n v="5525"/>
    <n v="7.6"/>
    <n v="1900"/>
    <n v="14.500000000000002"/>
    <n v="3625"/>
    <n v="0.65610859728506787"/>
    <s v="C0088"/>
    <s v="BlueAegis Technologies"/>
    <s v="Grace Allen"/>
    <x v="2"/>
    <x v="20"/>
    <s v="Juneau"/>
    <x v="0"/>
    <x v="2"/>
    <x v="7"/>
    <n v="31"/>
    <x v="34"/>
  </r>
  <r>
    <x v="695"/>
    <n v="71779"/>
    <x v="13"/>
    <x v="13"/>
    <s v="LuminousGlow Tinted Sunscreen 100ml"/>
    <x v="3"/>
    <n v="150"/>
    <n v="26.35"/>
    <n v="3952.5"/>
    <n v="9"/>
    <n v="1350"/>
    <n v="17.350000000000001"/>
    <n v="2602.5"/>
    <n v="0.65844402277039848"/>
    <s v="C0035"/>
    <s v="CrystalMist Skincare"/>
    <s v="Daniel Nelson"/>
    <x v="0"/>
    <x v="30"/>
    <s v="Denver"/>
    <x v="0"/>
    <x v="2"/>
    <x v="7"/>
    <n v="31"/>
    <x v="34"/>
  </r>
  <r>
    <x v="695"/>
    <n v="71780"/>
    <x v="0"/>
    <x v="0"/>
    <s v="HydraBloom Hydrating Moisturizer 100ml"/>
    <x v="0"/>
    <n v="100"/>
    <n v="24.85"/>
    <n v="2485"/>
    <n v="7.75"/>
    <n v="775"/>
    <n v="17.100000000000001"/>
    <n v="1710"/>
    <n v="0.68812877263581484"/>
    <s v="C0002"/>
    <s v="Radiant Luxe Beauty"/>
    <s v="Daniel Nelson"/>
    <x v="0"/>
    <x v="3"/>
    <s v="Cheyenne"/>
    <x v="0"/>
    <x v="2"/>
    <x v="7"/>
    <n v="31"/>
    <x v="34"/>
  </r>
  <r>
    <x v="695"/>
    <n v="71781"/>
    <x v="4"/>
    <x v="4"/>
    <s v="HydraBloom Hydrating Moisturizer 50ml"/>
    <x v="0"/>
    <n v="150"/>
    <n v="14.95"/>
    <n v="2242.5"/>
    <n v="4.45"/>
    <n v="667.5"/>
    <n v="10.5"/>
    <n v="1575"/>
    <n v="0.7023411371237458"/>
    <s v="C0256"/>
    <s v="PinnacleLink Technologies"/>
    <s v="Joseph Simmons"/>
    <x v="4"/>
    <x v="28"/>
    <s v="Fargo"/>
    <x v="3"/>
    <x v="2"/>
    <x v="7"/>
    <n v="31"/>
    <x v="34"/>
  </r>
  <r>
    <x v="695"/>
    <n v="71782"/>
    <x v="61"/>
    <x v="61"/>
    <s v="PureDerm Micro-Exfoliating Gel 150ml"/>
    <x v="7"/>
    <n v="150"/>
    <n v="32.25"/>
    <n v="4837.5"/>
    <n v="14.25"/>
    <n v="2137.5"/>
    <n v="18"/>
    <n v="2700"/>
    <n v="0.55813953488372092"/>
    <s v="C0049"/>
    <s v="PinnacleSage Group"/>
    <s v="Ava Franklin"/>
    <x v="1"/>
    <x v="12"/>
    <s v="New Orleans"/>
    <x v="2"/>
    <x v="2"/>
    <x v="7"/>
    <n v="31"/>
    <x v="34"/>
  </r>
  <r>
    <x v="695"/>
    <n v="71783"/>
    <x v="20"/>
    <x v="20"/>
    <s v="VelvetSkin Renewing Scrub 100ml"/>
    <x v="7"/>
    <n v="100"/>
    <n v="20.849999999999998"/>
    <n v="2085"/>
    <n v="8.1999999999999993"/>
    <n v="820"/>
    <n v="12.649999999999999"/>
    <n v="1265"/>
    <n v="0.60671462829736211"/>
    <s v="C0019"/>
    <s v="Delilah Prescott"/>
    <s v="Benjamin Lawson"/>
    <x v="1"/>
    <x v="25"/>
    <s v="Kansas City"/>
    <x v="3"/>
    <x v="2"/>
    <x v="7"/>
    <n v="31"/>
    <x v="34"/>
  </r>
  <r>
    <x v="695"/>
    <n v="71784"/>
    <x v="8"/>
    <x v="8"/>
    <s v="CrystalClear Hyaluronic Boost 30ml"/>
    <x v="1"/>
    <n v="300"/>
    <n v="19.100000000000001"/>
    <n v="5730"/>
    <n v="6.6"/>
    <n v="1980"/>
    <n v="12.500000000000002"/>
    <n v="3750"/>
    <n v="0.65445026178010468"/>
    <s v="C0199"/>
    <s v="Elara Monroe"/>
    <s v="Benjamin Ingram"/>
    <x v="0"/>
    <x v="38"/>
    <s v="Missoula"/>
    <x v="0"/>
    <x v="2"/>
    <x v="7"/>
    <n v="31"/>
    <x v="34"/>
  </r>
  <r>
    <x v="695"/>
    <n v="71785"/>
    <x v="4"/>
    <x v="4"/>
    <s v="HydraBloom Hydrating Moisturizer 50ml"/>
    <x v="0"/>
    <n v="150"/>
    <n v="14.95"/>
    <n v="2242.5"/>
    <n v="4.45"/>
    <n v="667.5"/>
    <n v="10.5"/>
    <n v="1575"/>
    <n v="0.7023411371237458"/>
    <s v="C0104"/>
    <s v="PearlSilk Beauty"/>
    <s v="Ava Franklin"/>
    <x v="1"/>
    <x v="12"/>
    <s v="Baton Rouge"/>
    <x v="2"/>
    <x v="2"/>
    <x v="7"/>
    <n v="31"/>
    <x v="34"/>
  </r>
  <r>
    <x v="696"/>
    <n v="71786"/>
    <x v="39"/>
    <x v="39"/>
    <s v="SunGuard Shield SPF 50+ 50ml"/>
    <x v="3"/>
    <n v="50"/>
    <n v="14.45"/>
    <n v="722.5"/>
    <n v="4.45"/>
    <n v="222.5"/>
    <n v="10"/>
    <n v="500"/>
    <n v="0.69204152249134943"/>
    <s v="C0087"/>
    <s v="QuantumRise Corp."/>
    <s v="Daniel Nelson"/>
    <x v="0"/>
    <x v="30"/>
    <s v="Colorado Springs"/>
    <x v="0"/>
    <x v="2"/>
    <x v="8"/>
    <n v="1"/>
    <x v="34"/>
  </r>
  <r>
    <x v="696"/>
    <n v="71787"/>
    <x v="37"/>
    <x v="37"/>
    <s v="SunGuard Shield SPF 50+ 100ml"/>
    <x v="3"/>
    <n v="100"/>
    <n v="24.75"/>
    <n v="2475"/>
    <n v="7.75"/>
    <n v="775"/>
    <n v="17"/>
    <n v="1700"/>
    <n v="0.68686868686868685"/>
    <s v="C0194"/>
    <s v="InfinitiWave Ventures"/>
    <s v="Joseph Simmons"/>
    <x v="4"/>
    <x v="19"/>
    <s v="Duluth"/>
    <x v="3"/>
    <x v="2"/>
    <x v="8"/>
    <n v="1"/>
    <x v="34"/>
  </r>
  <r>
    <x v="696"/>
    <n v="71788"/>
    <x v="13"/>
    <x v="13"/>
    <s v="LuminousGlow Tinted Sunscreen 100ml"/>
    <x v="3"/>
    <n v="350"/>
    <n v="26.35"/>
    <n v="9222.5"/>
    <n v="9"/>
    <n v="3150"/>
    <n v="17.350000000000001"/>
    <n v="6072.5"/>
    <n v="0.65844402277039848"/>
    <s v="C0142"/>
    <s v="GlamourWave Products"/>
    <s v="Grace Allen"/>
    <x v="2"/>
    <x v="20"/>
    <s v="Palmer"/>
    <x v="0"/>
    <x v="2"/>
    <x v="8"/>
    <n v="1"/>
    <x v="34"/>
  </r>
  <r>
    <x v="696"/>
    <n v="71789"/>
    <x v="37"/>
    <x v="37"/>
    <s v="SunGuard Shield SPF 50+ 100ml"/>
    <x v="3"/>
    <n v="200"/>
    <n v="24.75"/>
    <n v="4950"/>
    <n v="7.75"/>
    <n v="1550"/>
    <n v="17"/>
    <n v="3400"/>
    <n v="0.68686868686868685"/>
    <s v="C0210"/>
    <s v="Maxwell Blake"/>
    <s v="Andrew Parker"/>
    <x v="3"/>
    <x v="48"/>
    <s v="Manchester"/>
    <x v="1"/>
    <x v="2"/>
    <x v="8"/>
    <n v="1"/>
    <x v="34"/>
  </r>
  <r>
    <x v="696"/>
    <n v="71790"/>
    <x v="37"/>
    <x v="37"/>
    <s v="SunGuard Shield SPF 50+ 100ml"/>
    <x v="3"/>
    <n v="150"/>
    <n v="24.75"/>
    <n v="3712.5"/>
    <n v="7.75"/>
    <n v="1162.5"/>
    <n v="17"/>
    <n v="2550"/>
    <n v="0.68686868686868685"/>
    <s v="C0156"/>
    <s v="DivineAura Skincare"/>
    <s v="David Carter"/>
    <x v="1"/>
    <x v="2"/>
    <s v="Schenectady"/>
    <x v="1"/>
    <x v="2"/>
    <x v="8"/>
    <n v="1"/>
    <x v="34"/>
  </r>
  <r>
    <x v="696"/>
    <n v="71791"/>
    <x v="1"/>
    <x v="1"/>
    <s v="VitaGlow Brightening Serum 30ml"/>
    <x v="1"/>
    <n v="200"/>
    <n v="22.1"/>
    <n v="4420"/>
    <n v="7.6"/>
    <n v="1520"/>
    <n v="14.500000000000002"/>
    <n v="2900"/>
    <n v="0.65610859728506787"/>
    <s v="C0069"/>
    <s v="RadiantElixir Skincare"/>
    <s v="Olivia Harrison"/>
    <x v="3"/>
    <x v="39"/>
    <s v="Wilmington"/>
    <x v="2"/>
    <x v="2"/>
    <x v="8"/>
    <n v="1"/>
    <x v="34"/>
  </r>
  <r>
    <x v="696"/>
    <n v="71792"/>
    <x v="23"/>
    <x v="23"/>
    <s v="RadiantGlow Gel Cleanser 50ml"/>
    <x v="2"/>
    <n v="150"/>
    <n v="4.7"/>
    <n v="705"/>
    <n v="2.2999999999999998"/>
    <n v="345"/>
    <n v="2.4000000000000004"/>
    <n v="360"/>
    <n v="0.51063829787234039"/>
    <s v="C0239"/>
    <s v="GoldenGlow Beauty"/>
    <s v="Ava Franklin"/>
    <x v="1"/>
    <x v="26"/>
    <s v="Birmingham"/>
    <x v="2"/>
    <x v="2"/>
    <x v="8"/>
    <n v="1"/>
    <x v="34"/>
  </r>
  <r>
    <x v="696"/>
    <n v="71793"/>
    <x v="32"/>
    <x v="32"/>
    <s v="AquaFresh Hydrating Toner 150ml"/>
    <x v="4"/>
    <n v="50"/>
    <n v="14.95"/>
    <n v="747.5"/>
    <n v="4.45"/>
    <n v="222.5"/>
    <n v="10.5"/>
    <n v="525"/>
    <n v="0.7023411371237458"/>
    <s v="C0119"/>
    <s v="RadiantNectar Cosmetix"/>
    <s v="Andrew Parker"/>
    <x v="3"/>
    <x v="48"/>
    <s v="Manchester"/>
    <x v="1"/>
    <x v="2"/>
    <x v="8"/>
    <n v="1"/>
    <x v="34"/>
  </r>
  <r>
    <x v="696"/>
    <n v="71794"/>
    <x v="0"/>
    <x v="0"/>
    <s v="HydraBloom Hydrating Moisturizer 100ml"/>
    <x v="0"/>
    <n v="150"/>
    <n v="24.85"/>
    <n v="3727.5"/>
    <n v="7.75"/>
    <n v="1162.5"/>
    <n v="17.100000000000001"/>
    <n v="2565"/>
    <n v="0.68812877263581484"/>
    <s v="C0041"/>
    <s v="Cassiopeia Dawson"/>
    <s v="Benjamin Lawson"/>
    <x v="1"/>
    <x v="5"/>
    <s v="Oklahoma City"/>
    <x v="2"/>
    <x v="2"/>
    <x v="8"/>
    <n v="1"/>
    <x v="34"/>
  </r>
  <r>
    <x v="696"/>
    <n v="71795"/>
    <x v="32"/>
    <x v="32"/>
    <s v="AquaFresh Hydrating Toner 150ml"/>
    <x v="4"/>
    <n v="50"/>
    <n v="14.95"/>
    <n v="747.5"/>
    <n v="4.45"/>
    <n v="222.5"/>
    <n v="10.5"/>
    <n v="525"/>
    <n v="0.7023411371237458"/>
    <s v="C0025"/>
    <s v="Eamon Nash"/>
    <s v="Samuel Moore"/>
    <x v="0"/>
    <x v="1"/>
    <s v="Tucson"/>
    <x v="0"/>
    <x v="2"/>
    <x v="8"/>
    <n v="1"/>
    <x v="34"/>
  </r>
  <r>
    <x v="696"/>
    <n v="71796"/>
    <x v="54"/>
    <x v="54"/>
    <s v="LuxeSilk Oil Cleansing Essence 200 ml"/>
    <x v="2"/>
    <n v="200"/>
    <n v="25.75"/>
    <n v="5150"/>
    <n v="11.25"/>
    <n v="2250"/>
    <n v="14.5"/>
    <n v="2900"/>
    <n v="0.56310679611650483"/>
    <s v="C0153"/>
    <s v="Orion Hale"/>
    <s v="Samuel Moore"/>
    <x v="0"/>
    <x v="1"/>
    <s v="Mesa"/>
    <x v="0"/>
    <x v="2"/>
    <x v="8"/>
    <n v="1"/>
    <x v="34"/>
  </r>
  <r>
    <x v="696"/>
    <n v="71797"/>
    <x v="65"/>
    <x v="65"/>
    <s v="VelvetSkin Renewing Scrub 150ml"/>
    <x v="7"/>
    <n v="150"/>
    <n v="28.15"/>
    <n v="4222.5"/>
    <n v="12"/>
    <n v="1800"/>
    <n v="16.149999999999999"/>
    <n v="2422.5"/>
    <n v="0.57371225577264651"/>
    <s v="C0184"/>
    <s v="EnchantedGarden Cosmetics"/>
    <s v="Nicholas Coleman"/>
    <x v="4"/>
    <x v="34"/>
    <s v="South Bend"/>
    <x v="3"/>
    <x v="2"/>
    <x v="8"/>
    <n v="1"/>
    <x v="34"/>
  </r>
  <r>
    <x v="697"/>
    <n v="71798"/>
    <x v="8"/>
    <x v="8"/>
    <s v="CrystalClear Hyaluronic Boost 30ml"/>
    <x v="1"/>
    <n v="150"/>
    <n v="19.100000000000001"/>
    <n v="2865"/>
    <n v="6.6"/>
    <n v="990"/>
    <n v="12.500000000000002"/>
    <n v="1875"/>
    <n v="0.65445026178010468"/>
    <s v="C0012"/>
    <s v="Radiant Craft Incorporated"/>
    <s v="Samuel Moore"/>
    <x v="0"/>
    <x v="1"/>
    <s v="Phoenix"/>
    <x v="0"/>
    <x v="2"/>
    <x v="8"/>
    <n v="2"/>
    <x v="34"/>
  </r>
  <r>
    <x v="697"/>
    <n v="71799"/>
    <x v="10"/>
    <x v="10"/>
    <s v="LuminousGlow Tinted Sunscreen 50ml"/>
    <x v="3"/>
    <n v="50"/>
    <n v="16.95"/>
    <n v="847.5"/>
    <n v="5.2"/>
    <n v="260"/>
    <n v="11.75"/>
    <n v="587.5"/>
    <n v="0.69321533923303835"/>
    <s v="C0210"/>
    <s v="Maxwell Blake"/>
    <s v="Andrew Parker"/>
    <x v="3"/>
    <x v="48"/>
    <s v="Manchester"/>
    <x v="1"/>
    <x v="2"/>
    <x v="8"/>
    <n v="2"/>
    <x v="34"/>
  </r>
  <r>
    <x v="697"/>
    <n v="71800"/>
    <x v="57"/>
    <x v="57"/>
    <s v="CalmBliss Soothing Toner 200ml"/>
    <x v="4"/>
    <n v="250"/>
    <n v="25"/>
    <n v="6250"/>
    <n v="9.4"/>
    <n v="2350"/>
    <n v="15.6"/>
    <n v="3900"/>
    <n v="0.624"/>
    <s v="C0090"/>
    <s v="CrystalCrest Incorporated"/>
    <s v="Ava Franklin"/>
    <x v="1"/>
    <x v="44"/>
    <s v="Southaven"/>
    <x v="2"/>
    <x v="2"/>
    <x v="8"/>
    <n v="2"/>
    <x v="34"/>
  </r>
  <r>
    <x v="697"/>
    <n v="71801"/>
    <x v="38"/>
    <x v="38"/>
    <s v="CrystalGlow Gentle Exfoliator 100ml"/>
    <x v="7"/>
    <n v="200"/>
    <n v="19.95"/>
    <n v="3990"/>
    <n v="7.45"/>
    <n v="1490"/>
    <n v="12.5"/>
    <n v="2500"/>
    <n v="0.62656641604010022"/>
    <s v="C0166"/>
    <s v="FusionPulse Corp."/>
    <s v="Nicholas Coleman"/>
    <x v="4"/>
    <x v="34"/>
    <s v="Fort Wayne"/>
    <x v="3"/>
    <x v="2"/>
    <x v="8"/>
    <n v="2"/>
    <x v="34"/>
  </r>
  <r>
    <x v="697"/>
    <n v="71802"/>
    <x v="11"/>
    <x v="11"/>
    <s v="ClearSkies UV Defense SPF 30 100ml"/>
    <x v="3"/>
    <n v="200"/>
    <n v="32.549999999999997"/>
    <n v="6509.9999999999991"/>
    <n v="11.25"/>
    <n v="2250"/>
    <n v="21.299999999999997"/>
    <n v="4259.9999999999991"/>
    <n v="0.65437788018433174"/>
    <s v="C0073"/>
    <s v="Atlas Kingsley"/>
    <s v="David Carter"/>
    <x v="1"/>
    <x v="2"/>
    <s v="Rochester"/>
    <x v="1"/>
    <x v="2"/>
    <x v="8"/>
    <n v="2"/>
    <x v="34"/>
  </r>
  <r>
    <x v="697"/>
    <n v="71803"/>
    <x v="27"/>
    <x v="27"/>
    <s v="LuxeSilk Oil Cleansing Essence 50 ml"/>
    <x v="2"/>
    <n v="150"/>
    <n v="9"/>
    <n v="1350"/>
    <n v="3.7"/>
    <n v="555"/>
    <n v="5.3"/>
    <n v="795"/>
    <n v="0.58888888888888891"/>
    <s v="C0225"/>
    <s v="Freya Carmichael"/>
    <s v="Elizabeth Young"/>
    <x v="2"/>
    <x v="13"/>
    <s v="San Diego"/>
    <x v="0"/>
    <x v="2"/>
    <x v="8"/>
    <n v="2"/>
    <x v="34"/>
  </r>
  <r>
    <x v="697"/>
    <n v="71804"/>
    <x v="8"/>
    <x v="8"/>
    <s v="CrystalClear Hyaluronic Boost 30ml"/>
    <x v="1"/>
    <n v="100"/>
    <n v="19.100000000000001"/>
    <n v="1910.0000000000002"/>
    <n v="6.6"/>
    <n v="660"/>
    <n v="12.500000000000002"/>
    <n v="1250.0000000000002"/>
    <n v="0.65445026178010479"/>
    <s v="C0113"/>
    <s v="Evander Quinn"/>
    <s v="Andrew Parker"/>
    <x v="3"/>
    <x v="47"/>
    <s v="New Haven"/>
    <x v="1"/>
    <x v="2"/>
    <x v="8"/>
    <n v="2"/>
    <x v="34"/>
  </r>
  <r>
    <x v="697"/>
    <n v="71805"/>
    <x v="17"/>
    <x v="17"/>
    <s v="LuminousGlow Tinted Sunscreen 30ml"/>
    <x v="3"/>
    <n v="100"/>
    <n v="9.6000000000000014"/>
    <n v="960.00000000000011"/>
    <n v="3.8"/>
    <n v="380"/>
    <n v="5.8000000000000016"/>
    <n v="580.00000000000011"/>
    <n v="0.60416666666666674"/>
    <s v="C0055"/>
    <s v="TimelessAura Luxe Skincare"/>
    <s v="Samantha Mitchell"/>
    <x v="4"/>
    <x v="32"/>
    <s v="Charleston"/>
    <x v="2"/>
    <x v="2"/>
    <x v="8"/>
    <n v="2"/>
    <x v="34"/>
  </r>
  <r>
    <x v="697"/>
    <n v="71806"/>
    <x v="4"/>
    <x v="4"/>
    <s v="HydraBloom Hydrating Moisturizer 50ml"/>
    <x v="0"/>
    <n v="150"/>
    <n v="14.95"/>
    <n v="2242.5"/>
    <n v="4.45"/>
    <n v="667.5"/>
    <n v="10.5"/>
    <n v="1575"/>
    <n v="0.7023411371237458"/>
    <s v="C0067"/>
    <s v="Oberon Sterling"/>
    <s v="Rachel Owens"/>
    <x v="4"/>
    <x v="16"/>
    <s v="Springfield"/>
    <x v="3"/>
    <x v="2"/>
    <x v="8"/>
    <n v="2"/>
    <x v="34"/>
  </r>
  <r>
    <x v="697"/>
    <n v="71807"/>
    <x v="16"/>
    <x v="16"/>
    <s v="FreshWipe Cleansing Towelettes  80s"/>
    <x v="6"/>
    <n v="50"/>
    <n v="14.55"/>
    <n v="727.5"/>
    <n v="6.55"/>
    <n v="327.5"/>
    <n v="8"/>
    <n v="400"/>
    <n v="0.54982817869415812"/>
    <s v="C0132"/>
    <s v="OpalNectar Beauty"/>
    <s v="Mia Hughes"/>
    <x v="2"/>
    <x v="13"/>
    <s v="Santa Ana"/>
    <x v="0"/>
    <x v="2"/>
    <x v="8"/>
    <n v="2"/>
    <x v="34"/>
  </r>
  <r>
    <x v="698"/>
    <n v="71808"/>
    <x v="33"/>
    <x v="33"/>
    <s v="GlowRevive Detox Clay Mask 100g"/>
    <x v="5"/>
    <n v="150"/>
    <n v="18.95"/>
    <n v="2842.5"/>
    <n v="8.1999999999999993"/>
    <n v="1230"/>
    <n v="10.75"/>
    <n v="1612.5"/>
    <n v="0.56728232189973615"/>
    <s v="C0191"/>
    <s v="SolarQuest Corp."/>
    <s v="Benjamin Ingram"/>
    <x v="0"/>
    <x v="22"/>
    <s v="Twin Falls"/>
    <x v="0"/>
    <x v="2"/>
    <x v="8"/>
    <n v="5"/>
    <x v="35"/>
  </r>
  <r>
    <x v="698"/>
    <n v="71809"/>
    <x v="10"/>
    <x v="10"/>
    <s v="LuminousGlow Tinted Sunscreen 50ml"/>
    <x v="3"/>
    <n v="150"/>
    <n v="16.95"/>
    <n v="2542.5"/>
    <n v="5.2"/>
    <n v="780"/>
    <n v="11.75"/>
    <n v="1762.5"/>
    <n v="0.69321533923303835"/>
    <s v="C0014"/>
    <s v="Stellar Dynamo Corp."/>
    <s v="Olivia Harrison"/>
    <x v="3"/>
    <x v="14"/>
    <s v="Richmond"/>
    <x v="2"/>
    <x v="2"/>
    <x v="8"/>
    <n v="5"/>
    <x v="35"/>
  </r>
  <r>
    <x v="698"/>
    <n v="71810"/>
    <x v="30"/>
    <x v="30"/>
    <s v="PurePurge Micellar Cleansing Water 200ml"/>
    <x v="6"/>
    <n v="150"/>
    <n v="18.45"/>
    <n v="2767.5"/>
    <n v="7.75"/>
    <n v="1162.5"/>
    <n v="10.7"/>
    <n v="1605"/>
    <n v="0.57994579945799463"/>
    <s v="C0057"/>
    <s v="Phineas Dawson"/>
    <s v="Nicholas Coleman"/>
    <x v="4"/>
    <x v="34"/>
    <s v="Indianapolis"/>
    <x v="3"/>
    <x v="2"/>
    <x v="8"/>
    <n v="5"/>
    <x v="35"/>
  </r>
  <r>
    <x v="698"/>
    <n v="71811"/>
    <x v="1"/>
    <x v="1"/>
    <s v="VitaGlow Brightening Serum 30ml"/>
    <x v="1"/>
    <n v="150"/>
    <n v="22.1"/>
    <n v="3315"/>
    <n v="7.6"/>
    <n v="1140"/>
    <n v="14.500000000000002"/>
    <n v="2175"/>
    <n v="0.65610859728506787"/>
    <s v="C0229"/>
    <s v="Giselle Davenport"/>
    <s v="Matthew Walker"/>
    <x v="1"/>
    <x v="23"/>
    <s v="Atlanta"/>
    <x v="2"/>
    <x v="2"/>
    <x v="8"/>
    <n v="5"/>
    <x v="35"/>
  </r>
  <r>
    <x v="698"/>
    <n v="71812"/>
    <x v="44"/>
    <x v="44"/>
    <s v="ElixirMelt Makeup Remover Oil  100ml"/>
    <x v="6"/>
    <n v="200"/>
    <n v="5.1999999999999993"/>
    <n v="1039.9999999999998"/>
    <n v="2.8"/>
    <n v="560"/>
    <n v="2.3999999999999995"/>
    <n v="479.99999999999977"/>
    <n v="0.4615384615384614"/>
    <s v="C0168"/>
    <s v="Rowan Calloway"/>
    <s v="Matthew Walker"/>
    <x v="1"/>
    <x v="23"/>
    <s v="Augusta"/>
    <x v="2"/>
    <x v="2"/>
    <x v="8"/>
    <n v="5"/>
    <x v="35"/>
  </r>
  <r>
    <x v="698"/>
    <n v="71813"/>
    <x v="36"/>
    <x v="36"/>
    <s v="CrystalGlow Gentle Exfoliator 50ml"/>
    <x v="7"/>
    <n v="50"/>
    <n v="14.15"/>
    <n v="707.5"/>
    <n v="5.45"/>
    <n v="272.5"/>
    <n v="8.6999999999999993"/>
    <n v="435"/>
    <n v="0.61484098939929333"/>
    <s v="C0003"/>
    <s v="Rosy Flair Beauty"/>
    <s v="Elizabeth Young"/>
    <x v="2"/>
    <x v="13"/>
    <s v="Los Angeles"/>
    <x v="0"/>
    <x v="2"/>
    <x v="8"/>
    <n v="5"/>
    <x v="35"/>
  </r>
  <r>
    <x v="698"/>
    <n v="71814"/>
    <x v="1"/>
    <x v="1"/>
    <s v="VitaGlow Brightening Serum 30ml"/>
    <x v="1"/>
    <n v="250"/>
    <n v="22.1"/>
    <n v="5525"/>
    <n v="7.6"/>
    <n v="1900"/>
    <n v="14.500000000000002"/>
    <n v="3625"/>
    <n v="0.65610859728506787"/>
    <s v="C0217"/>
    <s v="TerraFlare Corp."/>
    <s v="Samuel Moore"/>
    <x v="0"/>
    <x v="0"/>
    <s v="Santa Fe"/>
    <x v="0"/>
    <x v="2"/>
    <x v="8"/>
    <n v="5"/>
    <x v="35"/>
  </r>
  <r>
    <x v="698"/>
    <n v="71815"/>
    <x v="28"/>
    <x v="28"/>
    <s v="GlowRevive Detox Clay Mask 50g"/>
    <x v="5"/>
    <n v="150"/>
    <n v="11.35"/>
    <n v="1702.5"/>
    <n v="5.2"/>
    <n v="780"/>
    <n v="6.1499999999999995"/>
    <n v="922.5"/>
    <n v="0.54185022026431717"/>
    <s v="C0129"/>
    <s v="CrystalCraft Corp."/>
    <s v="James Edwards"/>
    <x v="3"/>
    <x v="43"/>
    <s v="Pittsburgh"/>
    <x v="1"/>
    <x v="2"/>
    <x v="8"/>
    <n v="5"/>
    <x v="35"/>
  </r>
  <r>
    <x v="698"/>
    <n v="71816"/>
    <x v="11"/>
    <x v="11"/>
    <s v="ClearSkies UV Defense SPF 30 100ml"/>
    <x v="3"/>
    <n v="450"/>
    <n v="32.549999999999997"/>
    <n v="14647.499999999998"/>
    <n v="11.25"/>
    <n v="5062.5"/>
    <n v="21.299999999999997"/>
    <n v="9584.9999999999982"/>
    <n v="0.65437788018433174"/>
    <s v="C0222"/>
    <s v="Silas Hart"/>
    <s v="Joseph Simmons"/>
    <x v="4"/>
    <x v="28"/>
    <s v="Bismarck"/>
    <x v="3"/>
    <x v="2"/>
    <x v="8"/>
    <n v="5"/>
    <x v="35"/>
  </r>
  <r>
    <x v="698"/>
    <n v="71817"/>
    <x v="33"/>
    <x v="33"/>
    <s v="GlowRevive Detox Clay Mask 100g"/>
    <x v="5"/>
    <n v="250"/>
    <n v="18.95"/>
    <n v="4737.5"/>
    <n v="8.1999999999999993"/>
    <n v="2050"/>
    <n v="10.75"/>
    <n v="2687.5"/>
    <n v="0.56728232189973615"/>
    <s v="C0097"/>
    <s v="Leander Wilde"/>
    <s v="Lauren King"/>
    <x v="4"/>
    <x v="11"/>
    <s v="Rapid City"/>
    <x v="3"/>
    <x v="2"/>
    <x v="8"/>
    <n v="5"/>
    <x v="35"/>
  </r>
  <r>
    <x v="698"/>
    <n v="71818"/>
    <x v="23"/>
    <x v="23"/>
    <s v="RadiantGlow Gel Cleanser 50ml"/>
    <x v="2"/>
    <n v="150"/>
    <n v="4.7"/>
    <n v="705"/>
    <n v="2.2999999999999998"/>
    <n v="345"/>
    <n v="2.4000000000000004"/>
    <n v="360"/>
    <n v="0.51063829787234039"/>
    <s v="C0046"/>
    <s v="CrimsonPeak Ventures"/>
    <s v="Michael Evans"/>
    <x v="1"/>
    <x v="10"/>
    <s v="Fort Worth"/>
    <x v="2"/>
    <x v="2"/>
    <x v="8"/>
    <n v="5"/>
    <x v="35"/>
  </r>
  <r>
    <x v="699"/>
    <n v="71819"/>
    <x v="2"/>
    <x v="2"/>
    <s v="TimelessElixir Anti-Wrinkle Serum 30m"/>
    <x v="1"/>
    <n v="50"/>
    <n v="25.3"/>
    <n v="1265"/>
    <n v="9.4"/>
    <n v="470"/>
    <n v="15.9"/>
    <n v="795"/>
    <n v="0.62845849802371545"/>
    <s v="C0185"/>
    <s v="PureLuminance Beauty"/>
    <s v="Emily Clarke"/>
    <x v="3"/>
    <x v="9"/>
    <s v="Greenville"/>
    <x v="2"/>
    <x v="2"/>
    <x v="8"/>
    <n v="6"/>
    <x v="35"/>
  </r>
  <r>
    <x v="699"/>
    <n v="71820"/>
    <x v="57"/>
    <x v="57"/>
    <s v="CalmBliss Soothing Toner 200ml"/>
    <x v="4"/>
    <n v="100"/>
    <n v="25"/>
    <n v="2500"/>
    <n v="9.4"/>
    <n v="940"/>
    <n v="15.6"/>
    <n v="1560"/>
    <n v="0.624"/>
    <s v="C0076"/>
    <s v="ThunderWave Technologies"/>
    <s v="Andrew Parker"/>
    <x v="3"/>
    <x v="42"/>
    <s v="Boston"/>
    <x v="1"/>
    <x v="2"/>
    <x v="8"/>
    <n v="6"/>
    <x v="35"/>
  </r>
  <r>
    <x v="699"/>
    <n v="71821"/>
    <x v="52"/>
    <x v="52"/>
    <s v="CalmBliss Soothing Toner 100ml"/>
    <x v="4"/>
    <n v="100"/>
    <n v="13"/>
    <n v="1300"/>
    <n v="4.7"/>
    <n v="470"/>
    <n v="8.3000000000000007"/>
    <n v="830"/>
    <n v="0.63846153846153841"/>
    <s v="C0042"/>
    <s v="Jasper Monroe"/>
    <s v="Nicholas Coleman"/>
    <x v="4"/>
    <x v="27"/>
    <s v="Detroit"/>
    <x v="3"/>
    <x v="2"/>
    <x v="8"/>
    <n v="6"/>
    <x v="35"/>
  </r>
  <r>
    <x v="699"/>
    <n v="71822"/>
    <x v="11"/>
    <x v="11"/>
    <s v="ClearSkies UV Defense SPF 30 100ml"/>
    <x v="3"/>
    <n v="300"/>
    <n v="32.549999999999997"/>
    <n v="9765"/>
    <n v="11.25"/>
    <n v="3375"/>
    <n v="21.299999999999997"/>
    <n v="6390"/>
    <n v="0.65437788018433185"/>
    <s v="C0223"/>
    <s v="Cecilia Dawson"/>
    <s v="Christopher Green"/>
    <x v="0"/>
    <x v="35"/>
    <s v="Ogden"/>
    <x v="0"/>
    <x v="2"/>
    <x v="8"/>
    <n v="6"/>
    <x v="35"/>
  </r>
  <r>
    <x v="699"/>
    <n v="71823"/>
    <x v="1"/>
    <x v="1"/>
    <s v="VitaGlow Brightening Serum 30ml"/>
    <x v="1"/>
    <n v="200"/>
    <n v="22.1"/>
    <n v="4420"/>
    <n v="7.6"/>
    <n v="1520"/>
    <n v="14.500000000000002"/>
    <n v="2900"/>
    <n v="0.65610859728506787"/>
    <s v="C0142"/>
    <s v="GlamourWave Products"/>
    <s v="Grace Allen"/>
    <x v="2"/>
    <x v="20"/>
    <s v="Palmer"/>
    <x v="0"/>
    <x v="2"/>
    <x v="8"/>
    <n v="6"/>
    <x v="35"/>
  </r>
  <r>
    <x v="699"/>
    <n v="71824"/>
    <x v="0"/>
    <x v="0"/>
    <s v="HydraBloom Hydrating Moisturizer 100ml"/>
    <x v="0"/>
    <n v="50"/>
    <n v="24.85"/>
    <n v="1242.5"/>
    <n v="7.75"/>
    <n v="387.5"/>
    <n v="17.100000000000001"/>
    <n v="855"/>
    <n v="0.68812877263581484"/>
    <s v="C0018"/>
    <s v="Lucian Kingsley"/>
    <s v="Lauren King"/>
    <x v="4"/>
    <x v="11"/>
    <s v="Sioux Falls"/>
    <x v="3"/>
    <x v="2"/>
    <x v="8"/>
    <n v="6"/>
    <x v="35"/>
  </r>
  <r>
    <x v="699"/>
    <n v="71825"/>
    <x v="33"/>
    <x v="33"/>
    <s v="GlowRevive Detox Clay Mask 100g"/>
    <x v="5"/>
    <n v="200"/>
    <n v="18.95"/>
    <n v="3790"/>
    <n v="8.1999999999999993"/>
    <n v="1640"/>
    <n v="10.75"/>
    <n v="2150"/>
    <n v="0.56728232189973615"/>
    <s v="C0061"/>
    <s v="Aurelia Quinn"/>
    <s v="Mia Hughes"/>
    <x v="2"/>
    <x v="13"/>
    <s v="Oakland"/>
    <x v="0"/>
    <x v="2"/>
    <x v="8"/>
    <n v="6"/>
    <x v="35"/>
  </r>
  <r>
    <x v="699"/>
    <n v="71826"/>
    <x v="48"/>
    <x v="48"/>
    <s v="CrystalGlow Gentle Exfoliator 150ml"/>
    <x v="7"/>
    <n v="150"/>
    <n v="24.75"/>
    <n v="3712.5"/>
    <n v="10.75"/>
    <n v="1612.5"/>
    <n v="14"/>
    <n v="2100"/>
    <n v="0.56565656565656564"/>
    <s v="C0079"/>
    <s v="FusionDynamo Group"/>
    <s v="Rachel Owens"/>
    <x v="4"/>
    <x v="16"/>
    <s v="Peoria"/>
    <x v="3"/>
    <x v="2"/>
    <x v="8"/>
    <n v="6"/>
    <x v="35"/>
  </r>
  <r>
    <x v="699"/>
    <n v="71827"/>
    <x v="25"/>
    <x v="25"/>
    <s v="PureFoam Renewing Cleanser 100ml"/>
    <x v="2"/>
    <n v="250"/>
    <n v="12.45"/>
    <n v="3112.5"/>
    <n v="5.2"/>
    <n v="1300"/>
    <n v="7.2499999999999991"/>
    <n v="1812.5"/>
    <n v="0.58232931726907633"/>
    <s v="C0047"/>
    <s v="SilverWave Creations"/>
    <s v="Samuel Moore"/>
    <x v="0"/>
    <x v="0"/>
    <s v="Santa Fe"/>
    <x v="0"/>
    <x v="2"/>
    <x v="8"/>
    <n v="6"/>
    <x v="35"/>
  </r>
  <r>
    <x v="699"/>
    <n v="71828"/>
    <x v="8"/>
    <x v="8"/>
    <s v="CrystalClear Hyaluronic Boost 30ml"/>
    <x v="1"/>
    <n v="50"/>
    <n v="19.100000000000001"/>
    <n v="955.00000000000011"/>
    <n v="6.6"/>
    <n v="330"/>
    <n v="12.500000000000002"/>
    <n v="625.00000000000011"/>
    <n v="0.65445026178010479"/>
    <s v="C0131"/>
    <s v="VelvetHarmony Cosmetix"/>
    <s v="Jennifer Adams"/>
    <x v="1"/>
    <x v="10"/>
    <s v="Odessa"/>
    <x v="2"/>
    <x v="2"/>
    <x v="8"/>
    <n v="6"/>
    <x v="35"/>
  </r>
  <r>
    <x v="699"/>
    <n v="71829"/>
    <x v="4"/>
    <x v="4"/>
    <s v="HydraBloom Hydrating Moisturizer 50ml"/>
    <x v="0"/>
    <n v="250"/>
    <n v="14.95"/>
    <n v="3737.5"/>
    <n v="4.45"/>
    <n v="1112.5"/>
    <n v="10.5"/>
    <n v="2625"/>
    <n v="0.7023411371237458"/>
    <s v="C0238"/>
    <s v="IvoryHaven Cosmetics"/>
    <s v="James Edwards"/>
    <x v="3"/>
    <x v="37"/>
    <s v="Newark"/>
    <x v="1"/>
    <x v="2"/>
    <x v="8"/>
    <n v="6"/>
    <x v="35"/>
  </r>
  <r>
    <x v="700"/>
    <n v="71830"/>
    <x v="0"/>
    <x v="0"/>
    <s v="HydraBloom Hydrating Moisturizer 100ml"/>
    <x v="0"/>
    <n v="250"/>
    <n v="24.85"/>
    <n v="6212.5"/>
    <n v="7.75"/>
    <n v="1937.5"/>
    <n v="17.100000000000001"/>
    <n v="4275"/>
    <n v="0.68812877263581484"/>
    <s v="C0099"/>
    <s v="SolarCrest Corp."/>
    <s v="James Edwards"/>
    <x v="3"/>
    <x v="43"/>
    <s v="Harrisburg"/>
    <x v="1"/>
    <x v="2"/>
    <x v="8"/>
    <n v="7"/>
    <x v="35"/>
  </r>
  <r>
    <x v="700"/>
    <n v="71831"/>
    <x v="29"/>
    <x v="29"/>
    <s v="VitaGlow Brightening Serum 15ml"/>
    <x v="1"/>
    <n v="250"/>
    <n v="16.25"/>
    <n v="4062.5"/>
    <n v="6.2"/>
    <n v="1550"/>
    <n v="10.050000000000001"/>
    <n v="2512.5"/>
    <n v="0.61846153846153851"/>
    <s v="C0152"/>
    <s v="Tamsin Harper"/>
    <s v="William Jenkins"/>
    <x v="3"/>
    <x v="6"/>
    <s v="Tallahassee"/>
    <x v="2"/>
    <x v="2"/>
    <x v="8"/>
    <n v="7"/>
    <x v="35"/>
  </r>
  <r>
    <x v="700"/>
    <n v="71832"/>
    <x v="49"/>
    <x v="49"/>
    <s v="TimelessElixir Anti-Wrinkle Serum 50ml"/>
    <x v="1"/>
    <n v="200"/>
    <n v="37.549999999999997"/>
    <n v="7509.9999999999991"/>
    <n v="14.25"/>
    <n v="2850"/>
    <n v="23.299999999999997"/>
    <n v="4659.9999999999991"/>
    <n v="0.62050599201065237"/>
    <s v="C0217"/>
    <s v="TerraFlare Corp."/>
    <s v="Samuel Moore"/>
    <x v="0"/>
    <x v="0"/>
    <s v="Santa Fe"/>
    <x v="0"/>
    <x v="2"/>
    <x v="8"/>
    <n v="7"/>
    <x v="35"/>
  </r>
  <r>
    <x v="700"/>
    <n v="71833"/>
    <x v="18"/>
    <x v="18"/>
    <s v="PurePurge Micellar Cleansing Water 100ml"/>
    <x v="6"/>
    <n v="150"/>
    <n v="3.9"/>
    <n v="585"/>
    <n v="2.2999999999999998"/>
    <n v="345"/>
    <n v="1.6"/>
    <n v="240"/>
    <n v="0.41025641025641024"/>
    <s v="C0036"/>
    <s v="MoonlightHarbor Beauty"/>
    <s v="Rachel Owens"/>
    <x v="4"/>
    <x v="31"/>
    <s v="Milwaukee"/>
    <x v="3"/>
    <x v="2"/>
    <x v="8"/>
    <n v="7"/>
    <x v="35"/>
  </r>
  <r>
    <x v="700"/>
    <n v="71834"/>
    <x v="37"/>
    <x v="37"/>
    <s v="SunGuard Shield SPF 50+ 100ml"/>
    <x v="3"/>
    <n v="500"/>
    <n v="24.75"/>
    <n v="12375"/>
    <n v="7.75"/>
    <n v="3875"/>
    <n v="17"/>
    <n v="8500"/>
    <n v="0.68686868686868685"/>
    <s v="C0160"/>
    <s v="LuminousHarbor Cosmetix"/>
    <s v="Victoria Reed"/>
    <x v="2"/>
    <x v="4"/>
    <s v="Medford"/>
    <x v="0"/>
    <x v="2"/>
    <x v="8"/>
    <n v="7"/>
    <x v="35"/>
  </r>
  <r>
    <x v="700"/>
    <n v="71835"/>
    <x v="6"/>
    <x v="6"/>
    <s v="CrystalClear Hyaluronic Boost 15ml"/>
    <x v="1"/>
    <n v="300"/>
    <n v="14.75"/>
    <n v="4425"/>
    <n v="5.45"/>
    <n v="1635"/>
    <n v="9.3000000000000007"/>
    <n v="2790"/>
    <n v="0.63050847457627124"/>
    <s v="C0083"/>
    <s v="CrystalAura Cosmetix"/>
    <s v="Emily Clarke"/>
    <x v="3"/>
    <x v="9"/>
    <s v="Columbia"/>
    <x v="2"/>
    <x v="2"/>
    <x v="8"/>
    <n v="7"/>
    <x v="35"/>
  </r>
  <r>
    <x v="700"/>
    <n v="71836"/>
    <x v="4"/>
    <x v="4"/>
    <s v="HydraBloom Hydrating Moisturizer 50ml"/>
    <x v="0"/>
    <n v="250"/>
    <n v="14.95"/>
    <n v="3737.5"/>
    <n v="4.45"/>
    <n v="1112.5"/>
    <n v="10.5"/>
    <n v="2625"/>
    <n v="0.7023411371237458"/>
    <s v="C0026"/>
    <s v="Golden Aura Creations"/>
    <s v="Samuel Moore"/>
    <x v="0"/>
    <x v="0"/>
    <s v="Albuquerque"/>
    <x v="0"/>
    <x v="2"/>
    <x v="8"/>
    <n v="7"/>
    <x v="35"/>
  </r>
  <r>
    <x v="700"/>
    <n v="71837"/>
    <x v="1"/>
    <x v="1"/>
    <s v="VitaGlow Brightening Serum 30ml"/>
    <x v="1"/>
    <n v="150"/>
    <n v="22.1"/>
    <n v="3315"/>
    <n v="7.6"/>
    <n v="1140"/>
    <n v="14.500000000000002"/>
    <n v="2175"/>
    <n v="0.65610859728506787"/>
    <s v="C0214"/>
    <s v="ThunderMist Creations"/>
    <s v="Rachel Owens"/>
    <x v="4"/>
    <x v="31"/>
    <s v="Milwaukee"/>
    <x v="3"/>
    <x v="2"/>
    <x v="8"/>
    <n v="7"/>
    <x v="35"/>
  </r>
  <r>
    <x v="700"/>
    <n v="71838"/>
    <x v="0"/>
    <x v="0"/>
    <s v="HydraBloom Hydrating Moisturizer 100ml"/>
    <x v="0"/>
    <n v="100"/>
    <n v="24.85"/>
    <n v="2485"/>
    <n v="7.75"/>
    <n v="775"/>
    <n v="17.100000000000001"/>
    <n v="1710"/>
    <n v="0.68812877263581484"/>
    <s v="C0163"/>
    <s v="SilverFlare Technologies"/>
    <s v="Rachel Owens"/>
    <x v="4"/>
    <x v="31"/>
    <s v="Green Bay"/>
    <x v="3"/>
    <x v="2"/>
    <x v="8"/>
    <n v="7"/>
    <x v="35"/>
  </r>
  <r>
    <x v="700"/>
    <n v="71839"/>
    <x v="4"/>
    <x v="4"/>
    <s v="HydraBloom Hydrating Moisturizer 50ml"/>
    <x v="0"/>
    <n v="250"/>
    <n v="14.95"/>
    <n v="3737.5"/>
    <n v="4.45"/>
    <n v="1112.5"/>
    <n v="10.5"/>
    <n v="2625"/>
    <n v="0.7023411371237458"/>
    <s v="C0114"/>
    <s v="ElysianGlow Creations"/>
    <s v="Daniel Nelson"/>
    <x v="0"/>
    <x v="3"/>
    <s v="Cody"/>
    <x v="0"/>
    <x v="2"/>
    <x v="8"/>
    <n v="7"/>
    <x v="35"/>
  </r>
  <r>
    <x v="700"/>
    <n v="71840"/>
    <x v="38"/>
    <x v="38"/>
    <s v="CrystalGlow Gentle Exfoliator 100ml"/>
    <x v="7"/>
    <n v="50"/>
    <n v="19.95"/>
    <n v="997.5"/>
    <n v="7.45"/>
    <n v="372.5"/>
    <n v="12.5"/>
    <n v="625"/>
    <n v="0.62656641604010022"/>
    <s v="C0094"/>
    <s v="RosyDream Skincare"/>
    <s v="Victoria Reed"/>
    <x v="2"/>
    <x v="24"/>
    <s v="Tacoma"/>
    <x v="0"/>
    <x v="2"/>
    <x v="8"/>
    <n v="7"/>
    <x v="35"/>
  </r>
  <r>
    <x v="700"/>
    <n v="71841"/>
    <x v="28"/>
    <x v="28"/>
    <s v="GlowRevive Detox Clay Mask 50g"/>
    <x v="5"/>
    <n v="200"/>
    <n v="11.35"/>
    <n v="2270"/>
    <n v="5.2"/>
    <n v="1040"/>
    <n v="6.1499999999999995"/>
    <n v="1230"/>
    <n v="0.54185022026431717"/>
    <s v="C0234"/>
    <s v="Thalia Cassidy"/>
    <s v="Elizabeth Young"/>
    <x v="2"/>
    <x v="13"/>
    <s v="San Diego"/>
    <x v="0"/>
    <x v="2"/>
    <x v="8"/>
    <n v="7"/>
    <x v="35"/>
  </r>
  <r>
    <x v="701"/>
    <n v="71842"/>
    <x v="8"/>
    <x v="8"/>
    <s v="CrystalClear Hyaluronic Boost 30ml"/>
    <x v="1"/>
    <n v="50"/>
    <n v="19.100000000000001"/>
    <n v="955.00000000000011"/>
    <n v="6.6"/>
    <n v="330"/>
    <n v="12.500000000000002"/>
    <n v="625.00000000000011"/>
    <n v="0.65445026178010479"/>
    <s v="C0029"/>
    <s v="OpulentSilk Beauty"/>
    <s v="Samantha Mitchell"/>
    <x v="4"/>
    <x v="15"/>
    <s v="Louisville"/>
    <x v="2"/>
    <x v="2"/>
    <x v="8"/>
    <n v="8"/>
    <x v="35"/>
  </r>
  <r>
    <x v="701"/>
    <n v="71843"/>
    <x v="39"/>
    <x v="39"/>
    <s v="SunGuard Shield SPF 50+ 50ml"/>
    <x v="3"/>
    <n v="350"/>
    <n v="14.45"/>
    <n v="5057.5"/>
    <n v="4.45"/>
    <n v="1557.5"/>
    <n v="10"/>
    <n v="3500"/>
    <n v="0.69204152249134943"/>
    <s v="C0200"/>
    <s v="Griffin Hayes"/>
    <s v="Emily Clarke"/>
    <x v="3"/>
    <x v="29"/>
    <s v="Raleigh"/>
    <x v="2"/>
    <x v="2"/>
    <x v="8"/>
    <n v="8"/>
    <x v="35"/>
  </r>
  <r>
    <x v="701"/>
    <n v="71844"/>
    <x v="4"/>
    <x v="4"/>
    <s v="HydraBloom Hydrating Moisturizer 50ml"/>
    <x v="0"/>
    <n v="50"/>
    <n v="14.95"/>
    <n v="747.5"/>
    <n v="4.45"/>
    <n v="222.5"/>
    <n v="10.5"/>
    <n v="525"/>
    <n v="0.7023411371237458"/>
    <s v="C0085"/>
    <s v="VelvetDusk Beauty"/>
    <s v="Samuel Moore"/>
    <x v="0"/>
    <x v="0"/>
    <s v="Taos"/>
    <x v="0"/>
    <x v="2"/>
    <x v="8"/>
    <n v="8"/>
    <x v="35"/>
  </r>
  <r>
    <x v="701"/>
    <n v="71845"/>
    <x v="56"/>
    <x v="56"/>
    <s v="PureDerm Micro-Exfoliating Gel 100ml"/>
    <x v="7"/>
    <n v="200"/>
    <n v="24.349999999999998"/>
    <n v="4870"/>
    <n v="9.5500000000000007"/>
    <n v="1910"/>
    <n v="14.799999999999997"/>
    <n v="2960"/>
    <n v="0.6078028747433265"/>
    <s v="C0178"/>
    <s v="InfinitiNova Creations"/>
    <s v="James Edwards"/>
    <x v="3"/>
    <x v="37"/>
    <s v="Jersey City"/>
    <x v="1"/>
    <x v="2"/>
    <x v="8"/>
    <n v="8"/>
    <x v="35"/>
  </r>
  <r>
    <x v="701"/>
    <n v="71846"/>
    <x v="10"/>
    <x v="10"/>
    <s v="LuminousGlow Tinted Sunscreen 50ml"/>
    <x v="3"/>
    <n v="400"/>
    <n v="16.95"/>
    <n v="6780"/>
    <n v="5.2"/>
    <n v="2080"/>
    <n v="11.75"/>
    <n v="4700"/>
    <n v="0.69321533923303835"/>
    <s v="C0064"/>
    <s v="DiamondElegance Beauty"/>
    <s v="Jessica Foster"/>
    <x v="2"/>
    <x v="20"/>
    <s v="Kodiak"/>
    <x v="0"/>
    <x v="2"/>
    <x v="8"/>
    <n v="8"/>
    <x v="35"/>
  </r>
  <r>
    <x v="701"/>
    <n v="71847"/>
    <x v="39"/>
    <x v="39"/>
    <s v="SunGuard Shield SPF 50+ 50ml"/>
    <x v="3"/>
    <n v="150"/>
    <n v="14.45"/>
    <n v="2167.5"/>
    <n v="4.45"/>
    <n v="667.5"/>
    <n v="10"/>
    <n v="1500"/>
    <n v="0.69204152249134943"/>
    <s v="C0153"/>
    <s v="Orion Hale"/>
    <s v="Samuel Moore"/>
    <x v="0"/>
    <x v="1"/>
    <s v="Mesa"/>
    <x v="0"/>
    <x v="2"/>
    <x v="8"/>
    <n v="8"/>
    <x v="35"/>
  </r>
  <r>
    <x v="701"/>
    <n v="71848"/>
    <x v="29"/>
    <x v="29"/>
    <s v="VitaGlow Brightening Serum 15ml"/>
    <x v="1"/>
    <n v="200"/>
    <n v="16.25"/>
    <n v="3250"/>
    <n v="6.2"/>
    <n v="1240"/>
    <n v="10.050000000000001"/>
    <n v="2010"/>
    <n v="0.61846153846153851"/>
    <s v="C0118"/>
    <s v="Rowan Hale"/>
    <s v="Nicholas Coleman"/>
    <x v="4"/>
    <x v="34"/>
    <s v="Fort Wayne"/>
    <x v="3"/>
    <x v="2"/>
    <x v="8"/>
    <n v="8"/>
    <x v="35"/>
  </r>
  <r>
    <x v="701"/>
    <n v="71849"/>
    <x v="6"/>
    <x v="6"/>
    <s v="CrystalClear Hyaluronic Boost 15ml"/>
    <x v="1"/>
    <n v="150"/>
    <n v="14.75"/>
    <n v="2212.5"/>
    <n v="5.45"/>
    <n v="817.5"/>
    <n v="9.3000000000000007"/>
    <n v="1395"/>
    <n v="0.63050847457627124"/>
    <s v="C0108"/>
    <s v="DiamondAura Luxe Skincare"/>
    <s v="Michael Evans"/>
    <x v="1"/>
    <x v="10"/>
    <s v="Galveston"/>
    <x v="2"/>
    <x v="2"/>
    <x v="8"/>
    <n v="8"/>
    <x v="35"/>
  </r>
  <r>
    <x v="701"/>
    <n v="71850"/>
    <x v="10"/>
    <x v="10"/>
    <s v="LuminousGlow Tinted Sunscreen 50ml"/>
    <x v="3"/>
    <n v="400"/>
    <n v="16.95"/>
    <n v="6780"/>
    <n v="5.2"/>
    <n v="2080"/>
    <n v="11.75"/>
    <n v="4700"/>
    <n v="0.69321533923303835"/>
    <s v="C0256"/>
    <s v="PinnacleLink Technologies"/>
    <s v="Joseph Simmons"/>
    <x v="4"/>
    <x v="28"/>
    <s v="Fargo"/>
    <x v="3"/>
    <x v="2"/>
    <x v="8"/>
    <n v="8"/>
    <x v="35"/>
  </r>
  <r>
    <x v="702"/>
    <n v="71851"/>
    <x v="43"/>
    <x v="43"/>
    <s v="PureFoam Renewing Cleanser 50ml"/>
    <x v="2"/>
    <n v="150"/>
    <n v="7"/>
    <n v="1050"/>
    <n v="2.8"/>
    <n v="420"/>
    <n v="4.2"/>
    <n v="630"/>
    <n v="0.6"/>
    <s v="C0050"/>
    <s v="SolarLuxe Incorporated"/>
    <s v="Joseph Simmons"/>
    <x v="4"/>
    <x v="28"/>
    <s v="Fargo"/>
    <x v="3"/>
    <x v="2"/>
    <x v="8"/>
    <n v="9"/>
    <x v="35"/>
  </r>
  <r>
    <x v="702"/>
    <n v="71852"/>
    <x v="33"/>
    <x v="33"/>
    <s v="GlowRevive Detox Clay Mask 100g"/>
    <x v="5"/>
    <n v="250"/>
    <n v="18.95"/>
    <n v="4737.5"/>
    <n v="8.1999999999999993"/>
    <n v="2050"/>
    <n v="10.75"/>
    <n v="2687.5"/>
    <n v="0.56728232189973615"/>
    <s v="C0010"/>
    <s v="Aurora Flair Cosmetix"/>
    <s v="Jennifer Adams"/>
    <x v="1"/>
    <x v="10"/>
    <s v="Dallas"/>
    <x v="2"/>
    <x v="2"/>
    <x v="8"/>
    <n v="9"/>
    <x v="35"/>
  </r>
  <r>
    <x v="702"/>
    <n v="71853"/>
    <x v="36"/>
    <x v="36"/>
    <s v="CrystalGlow Gentle Exfoliator 50ml"/>
    <x v="7"/>
    <n v="150"/>
    <n v="14.15"/>
    <n v="2122.5"/>
    <n v="5.45"/>
    <n v="817.5"/>
    <n v="8.6999999999999993"/>
    <n v="1305"/>
    <n v="0.61484098939929333"/>
    <s v="C0175"/>
    <s v="SolarSphere Corp."/>
    <s v="Ashley Turner"/>
    <x v="2"/>
    <x v="13"/>
    <s v="Long Beach"/>
    <x v="0"/>
    <x v="2"/>
    <x v="8"/>
    <n v="9"/>
    <x v="35"/>
  </r>
  <r>
    <x v="702"/>
    <n v="71854"/>
    <x v="8"/>
    <x v="8"/>
    <s v="CrystalClear Hyaluronic Boost 30ml"/>
    <x v="1"/>
    <n v="250"/>
    <n v="19.100000000000001"/>
    <n v="4775"/>
    <n v="6.6"/>
    <n v="1650"/>
    <n v="12.500000000000002"/>
    <n v="3125"/>
    <n v="0.65445026178010468"/>
    <s v="C0021"/>
    <s v="Horizon Luxe Ventures"/>
    <s v="William Jenkins"/>
    <x v="3"/>
    <x v="6"/>
    <s v="Orlando"/>
    <x v="2"/>
    <x v="2"/>
    <x v="8"/>
    <n v="9"/>
    <x v="35"/>
  </r>
  <r>
    <x v="702"/>
    <n v="71855"/>
    <x v="4"/>
    <x v="4"/>
    <s v="HydraBloom Hydrating Moisturizer 50ml"/>
    <x v="0"/>
    <n v="150"/>
    <n v="14.95"/>
    <n v="2242.5"/>
    <n v="4.45"/>
    <n v="667.5"/>
    <n v="10.5"/>
    <n v="1575"/>
    <n v="0.7023411371237458"/>
    <s v="C0093"/>
    <s v="BlossomFlair Skincare"/>
    <s v="Daniel Nelson"/>
    <x v="0"/>
    <x v="3"/>
    <s v="Rock Springs"/>
    <x v="0"/>
    <x v="2"/>
    <x v="8"/>
    <n v="9"/>
    <x v="35"/>
  </r>
  <r>
    <x v="702"/>
    <n v="71856"/>
    <x v="11"/>
    <x v="11"/>
    <s v="ClearSkies UV Defense SPF 30 100ml"/>
    <x v="3"/>
    <n v="200"/>
    <n v="32.549999999999997"/>
    <n v="6509.9999999999991"/>
    <n v="11.25"/>
    <n v="2250"/>
    <n v="21.299999999999997"/>
    <n v="4259.9999999999991"/>
    <n v="0.65437788018433174"/>
    <s v="C0196"/>
    <s v="Emilia Harper"/>
    <s v="Christopher Green"/>
    <x v="0"/>
    <x v="35"/>
    <s v="Provo"/>
    <x v="0"/>
    <x v="2"/>
    <x v="8"/>
    <n v="9"/>
    <x v="35"/>
  </r>
  <r>
    <x v="702"/>
    <n v="71857"/>
    <x v="20"/>
    <x v="20"/>
    <s v="VelvetSkin Renewing Scrub 100ml"/>
    <x v="7"/>
    <n v="50"/>
    <n v="20.849999999999998"/>
    <n v="1042.5"/>
    <n v="8.1999999999999993"/>
    <n v="410"/>
    <n v="12.649999999999999"/>
    <n v="632.5"/>
    <n v="0.60671462829736211"/>
    <s v="C0229"/>
    <s v="Giselle Davenport"/>
    <s v="Matthew Walker"/>
    <x v="1"/>
    <x v="23"/>
    <s v="Atlanta"/>
    <x v="2"/>
    <x v="2"/>
    <x v="8"/>
    <n v="9"/>
    <x v="35"/>
  </r>
  <r>
    <x v="702"/>
    <n v="71858"/>
    <x v="11"/>
    <x v="11"/>
    <s v="ClearSkies UV Defense SPF 30 100ml"/>
    <x v="3"/>
    <n v="250"/>
    <n v="32.549999999999997"/>
    <n v="8137.4999999999991"/>
    <n v="11.25"/>
    <n v="2812.5"/>
    <n v="21.299999999999997"/>
    <n v="5324.9999999999991"/>
    <n v="0.65437788018433174"/>
    <s v="C0173"/>
    <s v="VelvetElegance Luxe Skincare"/>
    <s v="Samuel Moore"/>
    <x v="0"/>
    <x v="1"/>
    <s v="Yuma"/>
    <x v="0"/>
    <x v="2"/>
    <x v="8"/>
    <n v="9"/>
    <x v="35"/>
  </r>
  <r>
    <x v="702"/>
    <n v="71859"/>
    <x v="12"/>
    <x v="12"/>
    <s v="PorePurify Exfoliating Tonic 150ml"/>
    <x v="4"/>
    <n v="200"/>
    <n v="15.95"/>
    <n v="3190"/>
    <n v="5.2"/>
    <n v="1040"/>
    <n v="10.75"/>
    <n v="2150"/>
    <n v="0.6739811912225705"/>
    <s v="C0032"/>
    <s v="AquaFusion Incorporated"/>
    <s v="Ashley Turner"/>
    <x v="2"/>
    <x v="13"/>
    <s v="San Jose"/>
    <x v="0"/>
    <x v="2"/>
    <x v="8"/>
    <n v="9"/>
    <x v="35"/>
  </r>
  <r>
    <x v="702"/>
    <n v="71860"/>
    <x v="3"/>
    <x v="3"/>
    <s v="RadiantGlow Gel Cleanser 200ml"/>
    <x v="2"/>
    <n v="200"/>
    <n v="20.350000000000001"/>
    <n v="4070.0000000000005"/>
    <n v="7.75"/>
    <n v="1550"/>
    <n v="12.600000000000001"/>
    <n v="2520.0000000000005"/>
    <n v="0.61916461916461918"/>
    <s v="C0116"/>
    <s v="BlossomElixir Essentials"/>
    <s v="Nicholas Coleman"/>
    <x v="4"/>
    <x v="27"/>
    <s v="Ann Arbor"/>
    <x v="3"/>
    <x v="2"/>
    <x v="8"/>
    <n v="9"/>
    <x v="35"/>
  </r>
  <r>
    <x v="703"/>
    <n v="71861"/>
    <x v="56"/>
    <x v="56"/>
    <s v="PureDerm Micro-Exfoliating Gel 100ml"/>
    <x v="7"/>
    <n v="150"/>
    <n v="24.349999999999998"/>
    <n v="3652.4999999999995"/>
    <n v="9.5500000000000007"/>
    <n v="1432.5"/>
    <n v="14.799999999999997"/>
    <n v="2219.9999999999995"/>
    <n v="0.60780287474332639"/>
    <s v="C0084"/>
    <s v="RadiantPetals Skincare"/>
    <s v="Joseph Simmons"/>
    <x v="4"/>
    <x v="28"/>
    <s v="Bismarck"/>
    <x v="3"/>
    <x v="2"/>
    <x v="8"/>
    <n v="12"/>
    <x v="36"/>
  </r>
  <r>
    <x v="703"/>
    <n v="71862"/>
    <x v="38"/>
    <x v="38"/>
    <s v="CrystalGlow Gentle Exfoliator 100ml"/>
    <x v="7"/>
    <n v="50"/>
    <n v="19.95"/>
    <n v="997.5"/>
    <n v="7.45"/>
    <n v="372.5"/>
    <n v="12.5"/>
    <n v="625"/>
    <n v="0.62656641604010022"/>
    <s v="C0004"/>
    <s v="Enchanted Silk Creations"/>
    <s v="David Carter"/>
    <x v="1"/>
    <x v="2"/>
    <s v="New York City"/>
    <x v="1"/>
    <x v="2"/>
    <x v="8"/>
    <n v="12"/>
    <x v="36"/>
  </r>
  <r>
    <x v="703"/>
    <n v="71863"/>
    <x v="1"/>
    <x v="1"/>
    <s v="VitaGlow Brightening Serum 30ml"/>
    <x v="1"/>
    <n v="150"/>
    <n v="22.1"/>
    <n v="3315"/>
    <n v="7.6"/>
    <n v="1140"/>
    <n v="14.500000000000002"/>
    <n v="2175"/>
    <n v="0.65610859728506787"/>
    <s v="C0218"/>
    <s v="Ronan Cassidy"/>
    <s v="Benjamin Ingram"/>
    <x v="0"/>
    <x v="38"/>
    <s v="Bozeman"/>
    <x v="0"/>
    <x v="2"/>
    <x v="8"/>
    <n v="12"/>
    <x v="36"/>
  </r>
  <r>
    <x v="703"/>
    <n v="71864"/>
    <x v="10"/>
    <x v="10"/>
    <s v="LuminousGlow Tinted Sunscreen 50ml"/>
    <x v="3"/>
    <n v="200"/>
    <n v="16.95"/>
    <n v="3390"/>
    <n v="5.2"/>
    <n v="1040"/>
    <n v="11.75"/>
    <n v="2350"/>
    <n v="0.69321533923303835"/>
    <s v="C0181"/>
    <s v="ElysianMist Cosmetix"/>
    <s v="William Jenkins"/>
    <x v="3"/>
    <x v="6"/>
    <s v="St. Petersburg"/>
    <x v="2"/>
    <x v="2"/>
    <x v="8"/>
    <n v="12"/>
    <x v="36"/>
  </r>
  <r>
    <x v="703"/>
    <n v="71865"/>
    <x v="21"/>
    <x v="21"/>
    <s v="RadiantGlow Gel Cleanser 100ml"/>
    <x v="2"/>
    <n v="200"/>
    <n v="12.25"/>
    <n v="2450"/>
    <n v="4.45"/>
    <n v="890"/>
    <n v="7.8"/>
    <n v="1560"/>
    <n v="0.63673469387755099"/>
    <s v="C0106"/>
    <s v="StarryRadiance Cosmetix"/>
    <s v="Lauren King"/>
    <x v="4"/>
    <x v="18"/>
    <s v="Iowa City"/>
    <x v="3"/>
    <x v="2"/>
    <x v="8"/>
    <n v="12"/>
    <x v="36"/>
  </r>
  <r>
    <x v="703"/>
    <n v="71866"/>
    <x v="0"/>
    <x v="0"/>
    <s v="HydraBloom Hydrating Moisturizer 100ml"/>
    <x v="0"/>
    <n v="50"/>
    <n v="24.85"/>
    <n v="1242.5"/>
    <n v="7.75"/>
    <n v="387.5"/>
    <n v="17.100000000000001"/>
    <n v="855"/>
    <n v="0.68812877263581484"/>
    <s v="C0258"/>
    <s v="HorizonDynamo Group"/>
    <s v="William Jenkins"/>
    <x v="3"/>
    <x v="6"/>
    <s v="Miami"/>
    <x v="2"/>
    <x v="2"/>
    <x v="8"/>
    <n v="12"/>
    <x v="36"/>
  </r>
  <r>
    <x v="703"/>
    <n v="71867"/>
    <x v="57"/>
    <x v="57"/>
    <s v="CalmBliss Soothing Toner 200ml"/>
    <x v="4"/>
    <n v="200"/>
    <n v="25"/>
    <n v="5000"/>
    <n v="9.4"/>
    <n v="1880"/>
    <n v="15.6"/>
    <n v="3120"/>
    <n v="0.624"/>
    <s v="C0053"/>
    <s v="QuantumPulse Systems"/>
    <s v="Samantha Mitchell"/>
    <x v="4"/>
    <x v="17"/>
    <s v="Cleveland"/>
    <x v="3"/>
    <x v="2"/>
    <x v="8"/>
    <n v="12"/>
    <x v="36"/>
  </r>
  <r>
    <x v="703"/>
    <n v="71868"/>
    <x v="36"/>
    <x v="36"/>
    <s v="CrystalGlow Gentle Exfoliator 50ml"/>
    <x v="7"/>
    <n v="100"/>
    <n v="14.15"/>
    <n v="1415"/>
    <n v="5.45"/>
    <n v="545"/>
    <n v="8.6999999999999993"/>
    <n v="870"/>
    <n v="0.61484098939929333"/>
    <s v="C0174"/>
    <s v="QuantumQuest Solutions"/>
    <s v="Victoria Reed"/>
    <x v="2"/>
    <x v="24"/>
    <s v="Spokane"/>
    <x v="0"/>
    <x v="2"/>
    <x v="8"/>
    <n v="12"/>
    <x v="36"/>
  </r>
  <r>
    <x v="703"/>
    <n v="71869"/>
    <x v="10"/>
    <x v="10"/>
    <s v="LuminousGlow Tinted Sunscreen 50ml"/>
    <x v="3"/>
    <n v="250"/>
    <n v="16.95"/>
    <n v="4237.5"/>
    <n v="5.2"/>
    <n v="1300"/>
    <n v="11.75"/>
    <n v="2937.5"/>
    <n v="0.69321533923303835"/>
    <s v="C0079"/>
    <s v="FusionDynamo Group"/>
    <s v="Rachel Owens"/>
    <x v="4"/>
    <x v="16"/>
    <s v="Peoria"/>
    <x v="3"/>
    <x v="2"/>
    <x v="8"/>
    <n v="12"/>
    <x v="36"/>
  </r>
  <r>
    <x v="703"/>
    <n v="71870"/>
    <x v="2"/>
    <x v="2"/>
    <s v="TimelessElixir Anti-Wrinkle Serum 30m"/>
    <x v="1"/>
    <n v="100"/>
    <n v="25.3"/>
    <n v="2530"/>
    <n v="9.4"/>
    <n v="940"/>
    <n v="15.9"/>
    <n v="1590"/>
    <n v="0.62845849802371545"/>
    <s v="C0122"/>
    <s v="FusionPulse Group"/>
    <s v="Michael Evans"/>
    <x v="1"/>
    <x v="10"/>
    <s v="McAllen"/>
    <x v="2"/>
    <x v="2"/>
    <x v="8"/>
    <n v="12"/>
    <x v="36"/>
  </r>
  <r>
    <x v="703"/>
    <n v="71871"/>
    <x v="32"/>
    <x v="32"/>
    <s v="AquaFresh Hydrating Toner 150ml"/>
    <x v="4"/>
    <n v="50"/>
    <n v="14.95"/>
    <n v="747.5"/>
    <n v="4.45"/>
    <n v="222.5"/>
    <n v="10.5"/>
    <n v="525"/>
    <n v="0.7023411371237458"/>
    <s v="C0095"/>
    <s v="OpalBlossom Beauty"/>
    <s v="Jessica Foster"/>
    <x v="2"/>
    <x v="20"/>
    <s v="Seward"/>
    <x v="0"/>
    <x v="2"/>
    <x v="8"/>
    <n v="12"/>
    <x v="36"/>
  </r>
  <r>
    <x v="704"/>
    <n v="71872"/>
    <x v="35"/>
    <x v="35"/>
    <s v="DreamSoothe Overnight Mask 50g"/>
    <x v="5"/>
    <n v="150"/>
    <n v="14.25"/>
    <n v="2137.5"/>
    <n v="6.55"/>
    <n v="982.5"/>
    <n v="7.7"/>
    <n v="1155"/>
    <n v="0.54035087719298247"/>
    <s v="C0037"/>
    <s v="PureWhisper Essentials"/>
    <s v="Lauren King"/>
    <x v="4"/>
    <x v="18"/>
    <s v="Des Moines"/>
    <x v="3"/>
    <x v="2"/>
    <x v="8"/>
    <n v="13"/>
    <x v="36"/>
  </r>
  <r>
    <x v="704"/>
    <n v="71873"/>
    <x v="32"/>
    <x v="32"/>
    <s v="AquaFresh Hydrating Toner 150ml"/>
    <x v="4"/>
    <n v="200"/>
    <n v="14.95"/>
    <n v="2990"/>
    <n v="4.45"/>
    <n v="890"/>
    <n v="10.5"/>
    <n v="2100"/>
    <n v="0.7023411371237458"/>
    <s v="C0182"/>
    <s v="IvoryLuxe Skincare"/>
    <s v="Emily Clarke"/>
    <x v="3"/>
    <x v="29"/>
    <s v="Raleigh"/>
    <x v="2"/>
    <x v="2"/>
    <x v="8"/>
    <n v="13"/>
    <x v="36"/>
  </r>
  <r>
    <x v="704"/>
    <n v="71874"/>
    <x v="4"/>
    <x v="4"/>
    <s v="HydraBloom Hydrating Moisturizer 50ml"/>
    <x v="0"/>
    <n v="150"/>
    <n v="14.95"/>
    <n v="2242.5"/>
    <n v="4.45"/>
    <n v="667.5"/>
    <n v="10.5"/>
    <n v="1575"/>
    <n v="0.7023411371237458"/>
    <s v="C0227"/>
    <s v="Serenity Steele"/>
    <s v="Benjamin Ingram"/>
    <x v="0"/>
    <x v="22"/>
    <s v="Boise"/>
    <x v="0"/>
    <x v="2"/>
    <x v="8"/>
    <n v="13"/>
    <x v="36"/>
  </r>
  <r>
    <x v="704"/>
    <n v="71875"/>
    <x v="36"/>
    <x v="36"/>
    <s v="CrystalGlow Gentle Exfoliator 50ml"/>
    <x v="7"/>
    <n v="100"/>
    <n v="14.15"/>
    <n v="1415"/>
    <n v="5.45"/>
    <n v="545"/>
    <n v="8.6999999999999993"/>
    <n v="870"/>
    <n v="0.61484098939929333"/>
    <s v="C0096"/>
    <s v="DivinePearl Skincare"/>
    <s v="Christopher Green"/>
    <x v="0"/>
    <x v="35"/>
    <s v="Provo"/>
    <x v="0"/>
    <x v="2"/>
    <x v="8"/>
    <n v="13"/>
    <x v="36"/>
  </r>
  <r>
    <x v="704"/>
    <n v="71876"/>
    <x v="4"/>
    <x v="4"/>
    <s v="HydraBloom Hydrating Moisturizer 50ml"/>
    <x v="0"/>
    <n v="150"/>
    <n v="14.95"/>
    <n v="2242.5"/>
    <n v="4.45"/>
    <n v="667.5"/>
    <n v="10.5"/>
    <n v="1575"/>
    <n v="0.7023411371237458"/>
    <s v="C0006"/>
    <s v="Maeve Kingsley"/>
    <s v="Christopher Green"/>
    <x v="0"/>
    <x v="21"/>
    <s v="Las Vegas"/>
    <x v="0"/>
    <x v="2"/>
    <x v="8"/>
    <n v="13"/>
    <x v="36"/>
  </r>
  <r>
    <x v="704"/>
    <n v="71877"/>
    <x v="8"/>
    <x v="8"/>
    <s v="CrystalClear Hyaluronic Boost 30ml"/>
    <x v="1"/>
    <n v="300"/>
    <n v="19.100000000000001"/>
    <n v="5730"/>
    <n v="6.6"/>
    <n v="1980"/>
    <n v="12.500000000000002"/>
    <n v="3750"/>
    <n v="0.65445026178010468"/>
    <s v="C0127"/>
    <s v="Orion West"/>
    <s v="Victoria Reed"/>
    <x v="2"/>
    <x v="4"/>
    <s v="Salem"/>
    <x v="0"/>
    <x v="2"/>
    <x v="8"/>
    <n v="13"/>
    <x v="36"/>
  </r>
  <r>
    <x v="704"/>
    <n v="71878"/>
    <x v="14"/>
    <x v="14"/>
    <s v="DewDrop Hydration Sheet Mask"/>
    <x v="5"/>
    <n v="150"/>
    <n v="17.350000000000001"/>
    <n v="2602.5"/>
    <n v="7.45"/>
    <n v="1117.5"/>
    <n v="9.9000000000000021"/>
    <n v="1485"/>
    <n v="0.57060518731988474"/>
    <s v="C0052"/>
    <s v="OceanQuest Enterprises"/>
    <s v="Emily Clarke"/>
    <x v="3"/>
    <x v="9"/>
    <s v="Charleston"/>
    <x v="2"/>
    <x v="2"/>
    <x v="8"/>
    <n v="13"/>
    <x v="36"/>
  </r>
  <r>
    <x v="704"/>
    <n v="71879"/>
    <x v="38"/>
    <x v="38"/>
    <s v="CrystalGlow Gentle Exfoliator 100ml"/>
    <x v="7"/>
    <n v="100"/>
    <n v="19.95"/>
    <n v="1995"/>
    <n v="7.45"/>
    <n v="745"/>
    <n v="12.5"/>
    <n v="1250"/>
    <n v="0.62656641604010022"/>
    <s v="C0072"/>
    <s v="BlossomLuxe Essentials"/>
    <s v="James Edwards"/>
    <x v="3"/>
    <x v="43"/>
    <s v="Philadelphia"/>
    <x v="1"/>
    <x v="2"/>
    <x v="8"/>
    <n v="13"/>
    <x v="36"/>
  </r>
  <r>
    <x v="704"/>
    <n v="71880"/>
    <x v="11"/>
    <x v="11"/>
    <s v="ClearSkies UV Defense SPF 30 100ml"/>
    <x v="3"/>
    <n v="100"/>
    <n v="32.549999999999997"/>
    <n v="3254.9999999999995"/>
    <n v="11.25"/>
    <n v="1125"/>
    <n v="21.299999999999997"/>
    <n v="2129.9999999999995"/>
    <n v="0.65437788018433174"/>
    <s v="C0009"/>
    <s v="Imelda Sinclair"/>
    <s v="William Jenkins"/>
    <x v="3"/>
    <x v="6"/>
    <s v="Miami"/>
    <x v="2"/>
    <x v="2"/>
    <x v="8"/>
    <n v="13"/>
    <x v="36"/>
  </r>
  <r>
    <x v="704"/>
    <n v="71881"/>
    <x v="8"/>
    <x v="8"/>
    <s v="CrystalClear Hyaluronic Boost 30ml"/>
    <x v="1"/>
    <n v="150"/>
    <n v="19.100000000000001"/>
    <n v="2865"/>
    <n v="6.6"/>
    <n v="990"/>
    <n v="12.500000000000002"/>
    <n v="1875"/>
    <n v="0.65445026178010468"/>
    <s v="C0238"/>
    <s v="IvoryHaven Cosmetics"/>
    <s v="James Edwards"/>
    <x v="3"/>
    <x v="37"/>
    <s v="Newark"/>
    <x v="1"/>
    <x v="2"/>
    <x v="8"/>
    <n v="13"/>
    <x v="36"/>
  </r>
  <r>
    <x v="704"/>
    <n v="71882"/>
    <x v="54"/>
    <x v="54"/>
    <s v="LuxeSilk Oil Cleansing Essence 200 ml"/>
    <x v="2"/>
    <n v="250"/>
    <n v="25.75"/>
    <n v="6437.5"/>
    <n v="11.25"/>
    <n v="2812.5"/>
    <n v="14.5"/>
    <n v="3625"/>
    <n v="0.56310679611650483"/>
    <s v="C0061"/>
    <s v="Aurelia Quinn"/>
    <s v="Mia Hughes"/>
    <x v="2"/>
    <x v="13"/>
    <s v="Oakland"/>
    <x v="0"/>
    <x v="2"/>
    <x v="8"/>
    <n v="13"/>
    <x v="36"/>
  </r>
  <r>
    <x v="704"/>
    <n v="71883"/>
    <x v="32"/>
    <x v="32"/>
    <s v="AquaFresh Hydrating Toner 150ml"/>
    <x v="4"/>
    <n v="150"/>
    <n v="14.95"/>
    <n v="2242.5"/>
    <n v="4.45"/>
    <n v="667.5"/>
    <n v="10.5"/>
    <n v="1575"/>
    <n v="0.7023411371237458"/>
    <s v="C0144"/>
    <s v="VelvetBloom Beauty"/>
    <s v="Emily Clarke"/>
    <x v="3"/>
    <x v="29"/>
    <s v="Raleigh"/>
    <x v="2"/>
    <x v="2"/>
    <x v="8"/>
    <n v="13"/>
    <x v="36"/>
  </r>
  <r>
    <x v="705"/>
    <n v="71884"/>
    <x v="21"/>
    <x v="21"/>
    <s v="RadiantGlow Gel Cleanser 100ml"/>
    <x v="2"/>
    <n v="250"/>
    <n v="12.25"/>
    <n v="3062.5"/>
    <n v="4.45"/>
    <n v="1112.5"/>
    <n v="7.8"/>
    <n v="1950"/>
    <n v="0.63673469387755099"/>
    <s v="C0232"/>
    <s v="Lyra Caldwell"/>
    <s v="Elizabeth Young"/>
    <x v="2"/>
    <x v="13"/>
    <s v="Los Angeles"/>
    <x v="0"/>
    <x v="2"/>
    <x v="8"/>
    <n v="14"/>
    <x v="36"/>
  </r>
  <r>
    <x v="705"/>
    <n v="71885"/>
    <x v="11"/>
    <x v="11"/>
    <s v="ClearSkies UV Defense SPF 30 100ml"/>
    <x v="3"/>
    <n v="200"/>
    <n v="32.549999999999997"/>
    <n v="6509.9999999999991"/>
    <n v="11.25"/>
    <n v="2250"/>
    <n v="21.299999999999997"/>
    <n v="4259.9999999999991"/>
    <n v="0.65437788018433174"/>
    <s v="C0175"/>
    <s v="SolarSphere Corp."/>
    <s v="Ashley Turner"/>
    <x v="2"/>
    <x v="13"/>
    <s v="Long Beach"/>
    <x v="0"/>
    <x v="2"/>
    <x v="8"/>
    <n v="14"/>
    <x v="36"/>
  </r>
  <r>
    <x v="705"/>
    <n v="71886"/>
    <x v="42"/>
    <x v="42"/>
    <s v="AquaFresh Hydrating Toner 200ml"/>
    <x v="4"/>
    <n v="250"/>
    <n v="19.600000000000001"/>
    <n v="4900"/>
    <n v="6.6"/>
    <n v="1650"/>
    <n v="13.000000000000002"/>
    <n v="3250"/>
    <n v="0.66326530612244894"/>
    <s v="C0061"/>
    <s v="Aurelia Quinn"/>
    <s v="Mia Hughes"/>
    <x v="2"/>
    <x v="13"/>
    <s v="Oakland"/>
    <x v="0"/>
    <x v="2"/>
    <x v="8"/>
    <n v="14"/>
    <x v="36"/>
  </r>
  <r>
    <x v="705"/>
    <n v="71887"/>
    <x v="10"/>
    <x v="10"/>
    <s v="LuminousGlow Tinted Sunscreen 50ml"/>
    <x v="3"/>
    <n v="250"/>
    <n v="16.95"/>
    <n v="4237.5"/>
    <n v="5.2"/>
    <n v="1300"/>
    <n v="11.75"/>
    <n v="2937.5"/>
    <n v="0.69321533923303835"/>
    <s v="C0212"/>
    <s v="Orion Nash"/>
    <s v="Grace Allen"/>
    <x v="2"/>
    <x v="20"/>
    <s v="Juneau"/>
    <x v="0"/>
    <x v="2"/>
    <x v="8"/>
    <n v="14"/>
    <x v="36"/>
  </r>
  <r>
    <x v="705"/>
    <n v="71888"/>
    <x v="21"/>
    <x v="21"/>
    <s v="RadiantGlow Gel Cleanser 100ml"/>
    <x v="2"/>
    <n v="250"/>
    <n v="12.25"/>
    <n v="3062.5"/>
    <n v="4.45"/>
    <n v="1112.5"/>
    <n v="7.8"/>
    <n v="1950"/>
    <n v="0.63673469387755099"/>
    <s v="C0033"/>
    <s v="ZenithGrove Solutions"/>
    <s v="Ava Franklin"/>
    <x v="1"/>
    <x v="26"/>
    <s v="Birmingham"/>
    <x v="2"/>
    <x v="2"/>
    <x v="8"/>
    <n v="14"/>
    <x v="36"/>
  </r>
  <r>
    <x v="705"/>
    <n v="71889"/>
    <x v="2"/>
    <x v="2"/>
    <s v="TimelessElixir Anti-Wrinkle Serum 30m"/>
    <x v="1"/>
    <n v="50"/>
    <n v="25.3"/>
    <n v="1265"/>
    <n v="9.4"/>
    <n v="470"/>
    <n v="15.9"/>
    <n v="795"/>
    <n v="0.62845849802371545"/>
    <s v="C0105"/>
    <s v="TimelessBloom Luxe Skincare"/>
    <s v="Jennifer Adams"/>
    <x v="1"/>
    <x v="10"/>
    <s v="Corpus Christi"/>
    <x v="2"/>
    <x v="2"/>
    <x v="8"/>
    <n v="14"/>
    <x v="36"/>
  </r>
  <r>
    <x v="705"/>
    <n v="71890"/>
    <x v="7"/>
    <x v="7"/>
    <s v="AgelessAura Anti-Aging Moisturizer 50ml"/>
    <x v="0"/>
    <n v="150"/>
    <n v="18.549999999999997"/>
    <n v="2782.4999999999995"/>
    <n v="6.55"/>
    <n v="982.5"/>
    <n v="11.999999999999996"/>
    <n v="1799.9999999999995"/>
    <n v="0.64690026954177893"/>
    <s v="C0256"/>
    <s v="PinnacleLink Technologies"/>
    <s v="Joseph Simmons"/>
    <x v="4"/>
    <x v="28"/>
    <s v="Fargo"/>
    <x v="3"/>
    <x v="2"/>
    <x v="8"/>
    <n v="14"/>
    <x v="36"/>
  </r>
  <r>
    <x v="705"/>
    <n v="71891"/>
    <x v="13"/>
    <x v="13"/>
    <s v="LuminousGlow Tinted Sunscreen 100ml"/>
    <x v="3"/>
    <n v="300"/>
    <n v="26.35"/>
    <n v="7905"/>
    <n v="9"/>
    <n v="2700"/>
    <n v="17.350000000000001"/>
    <n v="5205"/>
    <n v="0.65844402277039848"/>
    <s v="C0007"/>
    <s v="Orion Sterling"/>
    <s v="Jessica Foster"/>
    <x v="2"/>
    <x v="20"/>
    <s v="Anchorage"/>
    <x v="0"/>
    <x v="2"/>
    <x v="8"/>
    <n v="14"/>
    <x v="36"/>
  </r>
  <r>
    <x v="705"/>
    <n v="71892"/>
    <x v="14"/>
    <x v="14"/>
    <s v="DewDrop Hydration Sheet Mask"/>
    <x v="5"/>
    <n v="150"/>
    <n v="17.350000000000001"/>
    <n v="2602.5"/>
    <n v="7.45"/>
    <n v="1117.5"/>
    <n v="9.9000000000000021"/>
    <n v="1485"/>
    <n v="0.57060518731988474"/>
    <s v="C0199"/>
    <s v="Elara Monroe"/>
    <s v="Benjamin Ingram"/>
    <x v="0"/>
    <x v="38"/>
    <s v="Missoula"/>
    <x v="0"/>
    <x v="2"/>
    <x v="8"/>
    <n v="14"/>
    <x v="36"/>
  </r>
  <r>
    <x v="705"/>
    <n v="71893"/>
    <x v="38"/>
    <x v="38"/>
    <s v="CrystalGlow Gentle Exfoliator 100ml"/>
    <x v="7"/>
    <n v="50"/>
    <n v="19.95"/>
    <n v="997.5"/>
    <n v="7.45"/>
    <n v="372.5"/>
    <n v="12.5"/>
    <n v="625"/>
    <n v="0.62656641604010022"/>
    <s v="C0150"/>
    <s v="EmeraldHarbor Ventures"/>
    <s v="Emily Clarke"/>
    <x v="3"/>
    <x v="9"/>
    <s v="Greenville"/>
    <x v="2"/>
    <x v="2"/>
    <x v="8"/>
    <n v="14"/>
    <x v="36"/>
  </r>
  <r>
    <x v="706"/>
    <n v="71894"/>
    <x v="14"/>
    <x v="14"/>
    <s v="DewDrop Hydration Sheet Mask"/>
    <x v="5"/>
    <n v="300"/>
    <n v="17.350000000000001"/>
    <n v="5205"/>
    <n v="7.45"/>
    <n v="2235"/>
    <n v="9.9000000000000021"/>
    <n v="2970"/>
    <n v="0.57060518731988474"/>
    <s v="C0214"/>
    <s v="ThunderMist Creations"/>
    <s v="Rachel Owens"/>
    <x v="4"/>
    <x v="31"/>
    <s v="Milwaukee"/>
    <x v="3"/>
    <x v="2"/>
    <x v="8"/>
    <n v="15"/>
    <x v="36"/>
  </r>
  <r>
    <x v="706"/>
    <n v="71895"/>
    <x v="14"/>
    <x v="14"/>
    <s v="DewDrop Hydration Sheet Mask"/>
    <x v="5"/>
    <n v="50"/>
    <n v="17.350000000000001"/>
    <n v="867.50000000000011"/>
    <n v="7.45"/>
    <n v="372.5"/>
    <n v="9.9000000000000021"/>
    <n v="495.00000000000011"/>
    <n v="0.57060518731988474"/>
    <s v="C0246"/>
    <s v="Vivienne Monroe"/>
    <s v="David Carter"/>
    <x v="1"/>
    <x v="2"/>
    <s v="New York City"/>
    <x v="1"/>
    <x v="2"/>
    <x v="8"/>
    <n v="15"/>
    <x v="36"/>
  </r>
  <r>
    <x v="706"/>
    <n v="71896"/>
    <x v="38"/>
    <x v="38"/>
    <s v="CrystalGlow Gentle Exfoliator 100ml"/>
    <x v="7"/>
    <n v="50"/>
    <n v="19.95"/>
    <n v="997.5"/>
    <n v="7.45"/>
    <n v="372.5"/>
    <n v="12.5"/>
    <n v="625"/>
    <n v="0.62656641604010022"/>
    <s v="C0038"/>
    <s v="StarryGrace Luxe Skincare"/>
    <s v="Olivia Harrison"/>
    <x v="3"/>
    <x v="7"/>
    <s v="Baltimore"/>
    <x v="2"/>
    <x v="2"/>
    <x v="8"/>
    <n v="15"/>
    <x v="36"/>
  </r>
  <r>
    <x v="706"/>
    <n v="71897"/>
    <x v="58"/>
    <x v="58"/>
    <s v="ElixirMelt Makeup Remover Oil  150ml"/>
    <x v="6"/>
    <n v="200"/>
    <n v="10.45"/>
    <n v="2090"/>
    <n v="5.2"/>
    <n v="1040"/>
    <n v="5.2499999999999991"/>
    <n v="1050"/>
    <n v="0.50239234449760761"/>
    <s v="C0182"/>
    <s v="IvoryLuxe Skincare"/>
    <s v="Emily Clarke"/>
    <x v="3"/>
    <x v="29"/>
    <s v="Raleigh"/>
    <x v="2"/>
    <x v="2"/>
    <x v="8"/>
    <n v="15"/>
    <x v="36"/>
  </r>
  <r>
    <x v="706"/>
    <n v="71898"/>
    <x v="1"/>
    <x v="1"/>
    <s v="VitaGlow Brightening Serum 30ml"/>
    <x v="1"/>
    <n v="300"/>
    <n v="22.1"/>
    <n v="6630"/>
    <n v="7.6"/>
    <n v="2280"/>
    <n v="14.500000000000002"/>
    <n v="4350"/>
    <n v="0.65610859728506787"/>
    <s v="C0155"/>
    <s v="RosyPearl Creations"/>
    <s v="Benjamin Ingram"/>
    <x v="0"/>
    <x v="22"/>
    <s v="Twin Falls"/>
    <x v="0"/>
    <x v="2"/>
    <x v="8"/>
    <n v="15"/>
    <x v="36"/>
  </r>
  <r>
    <x v="706"/>
    <n v="71899"/>
    <x v="8"/>
    <x v="8"/>
    <s v="CrystalClear Hyaluronic Boost 30ml"/>
    <x v="1"/>
    <n v="250"/>
    <n v="19.100000000000001"/>
    <n v="4775"/>
    <n v="6.6"/>
    <n v="1650"/>
    <n v="12.500000000000002"/>
    <n v="3125"/>
    <n v="0.65445026178010468"/>
    <s v="C0117"/>
    <s v="VelvetDream Creations"/>
    <s v="Jennifer Adams"/>
    <x v="1"/>
    <x v="10"/>
    <s v="Waco"/>
    <x v="2"/>
    <x v="2"/>
    <x v="8"/>
    <n v="15"/>
    <x v="36"/>
  </r>
  <r>
    <x v="706"/>
    <n v="71900"/>
    <x v="23"/>
    <x v="23"/>
    <s v="RadiantGlow Gel Cleanser 50ml"/>
    <x v="2"/>
    <n v="250"/>
    <n v="4.7"/>
    <n v="1175"/>
    <n v="2.2999999999999998"/>
    <n v="575"/>
    <n v="2.4000000000000004"/>
    <n v="600"/>
    <n v="0.51063829787234039"/>
    <s v="C0084"/>
    <s v="RadiantPetals Skincare"/>
    <s v="Joseph Simmons"/>
    <x v="4"/>
    <x v="28"/>
    <s v="Bismarck"/>
    <x v="3"/>
    <x v="2"/>
    <x v="8"/>
    <n v="15"/>
    <x v="36"/>
  </r>
  <r>
    <x v="706"/>
    <n v="71901"/>
    <x v="1"/>
    <x v="1"/>
    <s v="VitaGlow Brightening Serum 30ml"/>
    <x v="1"/>
    <n v="150"/>
    <n v="22.1"/>
    <n v="3315"/>
    <n v="7.6"/>
    <n v="1140"/>
    <n v="14.500000000000002"/>
    <n v="2175"/>
    <n v="0.65610859728506787"/>
    <s v="C0142"/>
    <s v="GlamourWave Products"/>
    <s v="Grace Allen"/>
    <x v="2"/>
    <x v="20"/>
    <s v="Palmer"/>
    <x v="0"/>
    <x v="2"/>
    <x v="8"/>
    <n v="15"/>
    <x v="36"/>
  </r>
  <r>
    <x v="706"/>
    <n v="71902"/>
    <x v="51"/>
    <x v="51"/>
    <s v="SunGuard Shield SPF 50+ 30ml"/>
    <x v="3"/>
    <n v="100"/>
    <n v="9.9"/>
    <n v="990"/>
    <n v="3.3"/>
    <n v="330"/>
    <n v="6.6000000000000005"/>
    <n v="660"/>
    <n v="0.66666666666666663"/>
    <s v="C0063"/>
    <s v="Amara Wilde"/>
    <s v="Michael Evans"/>
    <x v="1"/>
    <x v="10"/>
    <s v="San Antonio"/>
    <x v="2"/>
    <x v="2"/>
    <x v="8"/>
    <n v="15"/>
    <x v="36"/>
  </r>
  <r>
    <x v="706"/>
    <n v="71903"/>
    <x v="34"/>
    <x v="34"/>
    <s v="HydraBloom Hydrating Moisturizer 30ml"/>
    <x v="0"/>
    <n v="50"/>
    <n v="8.1"/>
    <n v="405"/>
    <n v="3.3"/>
    <n v="165"/>
    <n v="4.8"/>
    <n v="240"/>
    <n v="0.59259259259259256"/>
    <s v="C0191"/>
    <s v="SolarQuest Corp."/>
    <s v="Benjamin Ingram"/>
    <x v="0"/>
    <x v="22"/>
    <s v="Twin Falls"/>
    <x v="0"/>
    <x v="2"/>
    <x v="8"/>
    <n v="15"/>
    <x v="36"/>
  </r>
  <r>
    <x v="706"/>
    <n v="71904"/>
    <x v="37"/>
    <x v="37"/>
    <s v="SunGuard Shield SPF 50+ 100ml"/>
    <x v="3"/>
    <n v="150"/>
    <n v="24.75"/>
    <n v="3712.5"/>
    <n v="7.75"/>
    <n v="1162.5"/>
    <n v="17"/>
    <n v="2550"/>
    <n v="0.68686868686868685"/>
    <s v="C0058"/>
    <s v="Octavia Tate"/>
    <s v="Andrew Parker"/>
    <x v="3"/>
    <x v="36"/>
    <s v="Burlington"/>
    <x v="1"/>
    <x v="2"/>
    <x v="8"/>
    <n v="15"/>
    <x v="36"/>
  </r>
  <r>
    <x v="706"/>
    <n v="71905"/>
    <x v="43"/>
    <x v="43"/>
    <s v="PureFoam Renewing Cleanser 50ml"/>
    <x v="2"/>
    <n v="100"/>
    <n v="7"/>
    <n v="700"/>
    <n v="2.8"/>
    <n v="280"/>
    <n v="4.2"/>
    <n v="420"/>
    <n v="0.6"/>
    <s v="C0130"/>
    <s v="BlueSphere Technologies"/>
    <s v="Mia Hughes"/>
    <x v="2"/>
    <x v="13"/>
    <s v="Bakersfield"/>
    <x v="0"/>
    <x v="2"/>
    <x v="8"/>
    <n v="15"/>
    <x v="36"/>
  </r>
  <r>
    <x v="707"/>
    <n v="71906"/>
    <x v="42"/>
    <x v="42"/>
    <s v="AquaFresh Hydrating Toner 200ml"/>
    <x v="4"/>
    <n v="250"/>
    <n v="19.600000000000001"/>
    <n v="4900"/>
    <n v="6.6"/>
    <n v="1650"/>
    <n v="13.000000000000002"/>
    <n v="3250"/>
    <n v="0.66326530612244894"/>
    <s v="C0189"/>
    <s v="Thorne Blackburn"/>
    <s v="Samuel Moore"/>
    <x v="0"/>
    <x v="1"/>
    <s v="Mesa"/>
    <x v="0"/>
    <x v="2"/>
    <x v="8"/>
    <n v="16"/>
    <x v="36"/>
  </r>
  <r>
    <x v="707"/>
    <n v="71907"/>
    <x v="10"/>
    <x v="10"/>
    <s v="LuminousGlow Tinted Sunscreen 50ml"/>
    <x v="3"/>
    <n v="150"/>
    <n v="16.95"/>
    <n v="2542.5"/>
    <n v="5.2"/>
    <n v="780"/>
    <n v="11.75"/>
    <n v="1762.5"/>
    <n v="0.69321533923303835"/>
    <s v="C0113"/>
    <s v="Evander Quinn"/>
    <s v="Andrew Parker"/>
    <x v="3"/>
    <x v="47"/>
    <s v="New Haven"/>
    <x v="1"/>
    <x v="2"/>
    <x v="8"/>
    <n v="16"/>
    <x v="36"/>
  </r>
  <r>
    <x v="707"/>
    <n v="71908"/>
    <x v="15"/>
    <x v="15"/>
    <s v="VitaGlow Brightening Serum 50ml"/>
    <x v="1"/>
    <n v="100"/>
    <n v="31.45"/>
    <n v="3145"/>
    <n v="12"/>
    <n v="1200"/>
    <n v="19.45"/>
    <n v="1945"/>
    <n v="0.61844197138314783"/>
    <s v="C0005"/>
    <s v="Rylan Callahan"/>
    <s v="Michael Evans"/>
    <x v="1"/>
    <x v="10"/>
    <s v="Houston"/>
    <x v="2"/>
    <x v="2"/>
    <x v="8"/>
    <n v="16"/>
    <x v="36"/>
  </r>
  <r>
    <x v="707"/>
    <n v="71909"/>
    <x v="8"/>
    <x v="8"/>
    <s v="CrystalClear Hyaluronic Boost 30ml"/>
    <x v="1"/>
    <n v="150"/>
    <n v="19.100000000000001"/>
    <n v="2865"/>
    <n v="6.6"/>
    <n v="990"/>
    <n v="12.500000000000002"/>
    <n v="1875"/>
    <n v="0.65445026178010468"/>
    <s v="C0022"/>
    <s v="Pinnacle Sphere Corp."/>
    <s v="Victoria Reed"/>
    <x v="2"/>
    <x v="4"/>
    <s v="Portland"/>
    <x v="0"/>
    <x v="2"/>
    <x v="8"/>
    <n v="16"/>
    <x v="36"/>
  </r>
  <r>
    <x v="707"/>
    <n v="71910"/>
    <x v="4"/>
    <x v="4"/>
    <s v="HydraBloom Hydrating Moisturizer 50ml"/>
    <x v="0"/>
    <n v="150"/>
    <n v="14.95"/>
    <n v="2242.5"/>
    <n v="4.45"/>
    <n v="667.5"/>
    <n v="10.5"/>
    <n v="1575"/>
    <n v="0.7023411371237458"/>
    <s v="C0218"/>
    <s v="Ronan Cassidy"/>
    <s v="Benjamin Ingram"/>
    <x v="0"/>
    <x v="38"/>
    <s v="Bozeman"/>
    <x v="0"/>
    <x v="2"/>
    <x v="8"/>
    <n v="16"/>
    <x v="36"/>
  </r>
  <r>
    <x v="707"/>
    <n v="71911"/>
    <x v="54"/>
    <x v="54"/>
    <s v="LuxeSilk Oil Cleansing Essence 200 ml"/>
    <x v="2"/>
    <n v="250"/>
    <n v="25.75"/>
    <n v="6437.5"/>
    <n v="11.25"/>
    <n v="2812.5"/>
    <n v="14.5"/>
    <n v="3625"/>
    <n v="0.56310679611650483"/>
    <s v="C0121"/>
    <s v="HorizonNova Corp."/>
    <s v="Michael Evans"/>
    <x v="1"/>
    <x v="10"/>
    <s v="Brownsville"/>
    <x v="2"/>
    <x v="2"/>
    <x v="8"/>
    <n v="16"/>
    <x v="36"/>
  </r>
  <r>
    <x v="707"/>
    <n v="71912"/>
    <x v="21"/>
    <x v="21"/>
    <s v="RadiantGlow Gel Cleanser 100ml"/>
    <x v="2"/>
    <n v="100"/>
    <n v="12.25"/>
    <n v="1225"/>
    <n v="4.45"/>
    <n v="445"/>
    <n v="7.8"/>
    <n v="780"/>
    <n v="0.63673469387755099"/>
    <s v="C0077"/>
    <s v="EmeraldSphere Solutions"/>
    <s v="Grace Allen"/>
    <x v="2"/>
    <x v="20"/>
    <s v="Fairbanks"/>
    <x v="0"/>
    <x v="2"/>
    <x v="8"/>
    <n v="16"/>
    <x v="36"/>
  </r>
  <r>
    <x v="707"/>
    <n v="71913"/>
    <x v="10"/>
    <x v="10"/>
    <s v="LuminousGlow Tinted Sunscreen 50ml"/>
    <x v="3"/>
    <n v="200"/>
    <n v="16.95"/>
    <n v="3390"/>
    <n v="5.2"/>
    <n v="1040"/>
    <n v="11.75"/>
    <n v="2350"/>
    <n v="0.69321533923303835"/>
    <s v="C0045"/>
    <s v="AuroraBlossom Essentials"/>
    <s v="Ashley Turner"/>
    <x v="2"/>
    <x v="13"/>
    <s v="Fresno"/>
    <x v="0"/>
    <x v="2"/>
    <x v="8"/>
    <n v="16"/>
    <x v="36"/>
  </r>
  <r>
    <x v="707"/>
    <n v="71914"/>
    <x v="11"/>
    <x v="11"/>
    <s v="ClearSkies UV Defense SPF 30 100ml"/>
    <x v="3"/>
    <n v="350"/>
    <n v="32.549999999999997"/>
    <n v="11392.499999999998"/>
    <n v="11.25"/>
    <n v="3937.5"/>
    <n v="21.299999999999997"/>
    <n v="7454.9999999999982"/>
    <n v="0.65437788018433174"/>
    <s v="C0229"/>
    <s v="Giselle Davenport"/>
    <s v="Matthew Walker"/>
    <x v="1"/>
    <x v="23"/>
    <s v="Atlanta"/>
    <x v="2"/>
    <x v="2"/>
    <x v="8"/>
    <n v="16"/>
    <x v="36"/>
  </r>
  <r>
    <x v="707"/>
    <n v="71915"/>
    <x v="57"/>
    <x v="57"/>
    <s v="CalmBliss Soothing Toner 200ml"/>
    <x v="4"/>
    <n v="50"/>
    <n v="25"/>
    <n v="1250"/>
    <n v="9.4"/>
    <n v="470"/>
    <n v="15.6"/>
    <n v="780"/>
    <n v="0.624"/>
    <s v="C0218"/>
    <s v="Ronan Cassidy"/>
    <s v="Benjamin Ingram"/>
    <x v="0"/>
    <x v="38"/>
    <s v="Bozeman"/>
    <x v="0"/>
    <x v="2"/>
    <x v="8"/>
    <n v="16"/>
    <x v="36"/>
  </r>
  <r>
    <x v="707"/>
    <n v="71916"/>
    <x v="10"/>
    <x v="10"/>
    <s v="LuminousGlow Tinted Sunscreen 50ml"/>
    <x v="3"/>
    <n v="150"/>
    <n v="16.95"/>
    <n v="2542.5"/>
    <n v="5.2"/>
    <n v="780"/>
    <n v="11.75"/>
    <n v="1762.5"/>
    <n v="0.69321533923303835"/>
    <s v="C0060"/>
    <s v="GoldenHarbor Cosmetix"/>
    <s v="Christopher Green"/>
    <x v="0"/>
    <x v="35"/>
    <s v="Salt Lake City"/>
    <x v="0"/>
    <x v="2"/>
    <x v="8"/>
    <n v="16"/>
    <x v="36"/>
  </r>
  <r>
    <x v="708"/>
    <n v="71917"/>
    <x v="45"/>
    <x v="45"/>
    <s v="CrystalClear Hyaluronic Boost 50ml"/>
    <x v="1"/>
    <n v="150"/>
    <n v="29.65"/>
    <n v="4447.5"/>
    <n v="10.75"/>
    <n v="1612.5"/>
    <n v="18.899999999999999"/>
    <n v="2835"/>
    <n v="0.63743676222596968"/>
    <s v="C0189"/>
    <s v="Thorne Blackburn"/>
    <s v="Samuel Moore"/>
    <x v="0"/>
    <x v="1"/>
    <s v="Mesa"/>
    <x v="0"/>
    <x v="2"/>
    <x v="8"/>
    <n v="19"/>
    <x v="37"/>
  </r>
  <r>
    <x v="708"/>
    <n v="71918"/>
    <x v="0"/>
    <x v="0"/>
    <s v="HydraBloom Hydrating Moisturizer 100ml"/>
    <x v="0"/>
    <n v="50"/>
    <n v="24.85"/>
    <n v="1242.5"/>
    <n v="7.75"/>
    <n v="387.5"/>
    <n v="17.100000000000001"/>
    <n v="855"/>
    <n v="0.68812877263581484"/>
    <s v="C0035"/>
    <s v="CrystalMist Skincare"/>
    <s v="Daniel Nelson"/>
    <x v="0"/>
    <x v="30"/>
    <s v="Denver"/>
    <x v="0"/>
    <x v="2"/>
    <x v="8"/>
    <n v="19"/>
    <x v="37"/>
  </r>
  <r>
    <x v="708"/>
    <n v="71919"/>
    <x v="14"/>
    <x v="14"/>
    <s v="DewDrop Hydration Sheet Mask"/>
    <x v="5"/>
    <n v="100"/>
    <n v="17.350000000000001"/>
    <n v="1735.0000000000002"/>
    <n v="7.45"/>
    <n v="745"/>
    <n v="9.9000000000000021"/>
    <n v="990.00000000000023"/>
    <n v="0.57060518731988474"/>
    <s v="C0250"/>
    <s v="QuantumCraft Ventures"/>
    <s v="David Carter"/>
    <x v="1"/>
    <x v="2"/>
    <s v="New York City"/>
    <x v="1"/>
    <x v="2"/>
    <x v="8"/>
    <n v="19"/>
    <x v="37"/>
  </r>
  <r>
    <x v="708"/>
    <n v="71920"/>
    <x v="11"/>
    <x v="11"/>
    <s v="ClearSkies UV Defense SPF 30 100ml"/>
    <x v="3"/>
    <n v="200"/>
    <n v="32.549999999999997"/>
    <n v="6509.9999999999991"/>
    <n v="11.25"/>
    <n v="2250"/>
    <n v="21.299999999999997"/>
    <n v="4259.9999999999991"/>
    <n v="0.65437788018433174"/>
    <s v="C0178"/>
    <s v="InfinitiNova Creations"/>
    <s v="James Edwards"/>
    <x v="3"/>
    <x v="37"/>
    <s v="Jersey City"/>
    <x v="1"/>
    <x v="2"/>
    <x v="8"/>
    <n v="19"/>
    <x v="37"/>
  </r>
  <r>
    <x v="708"/>
    <n v="71921"/>
    <x v="10"/>
    <x v="10"/>
    <s v="LuminousGlow Tinted Sunscreen 50ml"/>
    <x v="3"/>
    <n v="100"/>
    <n v="16.95"/>
    <n v="1695"/>
    <n v="5.2"/>
    <n v="520"/>
    <n v="11.75"/>
    <n v="1175"/>
    <n v="0.69321533923303835"/>
    <s v="C0096"/>
    <s v="DivinePearl Skincare"/>
    <s v="Christopher Green"/>
    <x v="0"/>
    <x v="35"/>
    <s v="Provo"/>
    <x v="0"/>
    <x v="2"/>
    <x v="8"/>
    <n v="19"/>
    <x v="37"/>
  </r>
  <r>
    <x v="708"/>
    <n v="71922"/>
    <x v="10"/>
    <x v="10"/>
    <s v="LuminousGlow Tinted Sunscreen 50ml"/>
    <x v="3"/>
    <n v="350"/>
    <n v="16.95"/>
    <n v="5932.5"/>
    <n v="5.2"/>
    <n v="1820"/>
    <n v="11.75"/>
    <n v="4112.5"/>
    <n v="0.69321533923303835"/>
    <s v="C0082"/>
    <s v="OpulentFlair Beauty"/>
    <s v="Jennifer Adams"/>
    <x v="1"/>
    <x v="10"/>
    <s v="El Paso"/>
    <x v="2"/>
    <x v="2"/>
    <x v="8"/>
    <n v="19"/>
    <x v="37"/>
  </r>
  <r>
    <x v="708"/>
    <n v="71923"/>
    <x v="15"/>
    <x v="15"/>
    <s v="VitaGlow Brightening Serum 50ml"/>
    <x v="1"/>
    <n v="250"/>
    <n v="31.45"/>
    <n v="7862.5"/>
    <n v="12"/>
    <n v="3000"/>
    <n v="19.45"/>
    <n v="4862.5"/>
    <n v="0.61844197138314783"/>
    <s v="C0115"/>
    <s v="BlossomWhisper Cosmetics"/>
    <s v="Andrew Parker"/>
    <x v="3"/>
    <x v="46"/>
    <s v="Portland"/>
    <x v="1"/>
    <x v="2"/>
    <x v="8"/>
    <n v="19"/>
    <x v="37"/>
  </r>
  <r>
    <x v="708"/>
    <n v="71924"/>
    <x v="30"/>
    <x v="30"/>
    <s v="PurePurge Micellar Cleansing Water 200ml"/>
    <x v="6"/>
    <n v="50"/>
    <n v="18.45"/>
    <n v="922.5"/>
    <n v="7.75"/>
    <n v="387.5"/>
    <n v="10.7"/>
    <n v="535"/>
    <n v="0.57994579945799463"/>
    <s v="C0037"/>
    <s v="PureWhisper Essentials"/>
    <s v="Lauren King"/>
    <x v="4"/>
    <x v="18"/>
    <s v="Des Moines"/>
    <x v="3"/>
    <x v="2"/>
    <x v="8"/>
    <n v="19"/>
    <x v="37"/>
  </r>
  <r>
    <x v="708"/>
    <n v="71925"/>
    <x v="1"/>
    <x v="1"/>
    <s v="VitaGlow Brightening Serum 30ml"/>
    <x v="1"/>
    <n v="150"/>
    <n v="22.1"/>
    <n v="3315"/>
    <n v="7.6"/>
    <n v="1140"/>
    <n v="14.500000000000002"/>
    <n v="2175"/>
    <n v="0.65610859728506787"/>
    <s v="C0220"/>
    <s v="Felix Caldwell"/>
    <s v="Joseph Simmons"/>
    <x v="4"/>
    <x v="19"/>
    <s v="Rochester"/>
    <x v="3"/>
    <x v="2"/>
    <x v="8"/>
    <n v="19"/>
    <x v="37"/>
  </r>
  <r>
    <x v="709"/>
    <n v="71926"/>
    <x v="39"/>
    <x v="39"/>
    <s v="SunGuard Shield SPF 50+ 50ml"/>
    <x v="3"/>
    <n v="350"/>
    <n v="14.45"/>
    <n v="5057.5"/>
    <n v="4.45"/>
    <n v="1557.5"/>
    <n v="10"/>
    <n v="3500"/>
    <n v="0.69204152249134943"/>
    <s v="C0186"/>
    <s v="MoonlightWhisper Creations"/>
    <s v="Rachel Owens"/>
    <x v="4"/>
    <x v="16"/>
    <s v="Champaign"/>
    <x v="3"/>
    <x v="2"/>
    <x v="8"/>
    <n v="20"/>
    <x v="37"/>
  </r>
  <r>
    <x v="709"/>
    <n v="71927"/>
    <x v="1"/>
    <x v="1"/>
    <s v="VitaGlow Brightening Serum 30ml"/>
    <x v="1"/>
    <n v="250"/>
    <n v="22.1"/>
    <n v="5525"/>
    <n v="7.6"/>
    <n v="1900"/>
    <n v="14.500000000000002"/>
    <n v="3625"/>
    <n v="0.65610859728506787"/>
    <s v="C0063"/>
    <s v="Amara Wilde"/>
    <s v="Michael Evans"/>
    <x v="1"/>
    <x v="10"/>
    <s v="San Antonio"/>
    <x v="2"/>
    <x v="2"/>
    <x v="8"/>
    <n v="20"/>
    <x v="37"/>
  </r>
  <r>
    <x v="709"/>
    <n v="71928"/>
    <x v="0"/>
    <x v="0"/>
    <s v="HydraBloom Hydrating Moisturizer 100ml"/>
    <x v="0"/>
    <n v="150"/>
    <n v="24.85"/>
    <n v="3727.5"/>
    <n v="7.75"/>
    <n v="1162.5"/>
    <n v="17.100000000000001"/>
    <n v="2565"/>
    <n v="0.68812877263581484"/>
    <s v="C0246"/>
    <s v="Vivienne Monroe"/>
    <s v="David Carter"/>
    <x v="1"/>
    <x v="2"/>
    <s v="New York City"/>
    <x v="1"/>
    <x v="2"/>
    <x v="8"/>
    <n v="20"/>
    <x v="37"/>
  </r>
  <r>
    <x v="709"/>
    <n v="71929"/>
    <x v="35"/>
    <x v="35"/>
    <s v="DreamSoothe Overnight Mask 50g"/>
    <x v="5"/>
    <n v="100"/>
    <n v="14.25"/>
    <n v="1425"/>
    <n v="6.55"/>
    <n v="655"/>
    <n v="7.7"/>
    <n v="770"/>
    <n v="0.54035087719298247"/>
    <s v="C0252"/>
    <s v="CelestialLuxe Beauty"/>
    <s v="Matthew Walker"/>
    <x v="1"/>
    <x v="40"/>
    <s v="Nashville"/>
    <x v="2"/>
    <x v="2"/>
    <x v="8"/>
    <n v="20"/>
    <x v="37"/>
  </r>
  <r>
    <x v="709"/>
    <n v="71930"/>
    <x v="14"/>
    <x v="14"/>
    <s v="DewDrop Hydration Sheet Mask"/>
    <x v="5"/>
    <n v="300"/>
    <n v="17.350000000000001"/>
    <n v="5205"/>
    <n v="7.45"/>
    <n v="2235"/>
    <n v="9.9000000000000021"/>
    <n v="2970"/>
    <n v="0.57060518731988474"/>
    <s v="C0099"/>
    <s v="SolarCrest Corp."/>
    <s v="James Edwards"/>
    <x v="3"/>
    <x v="43"/>
    <s v="Harrisburg"/>
    <x v="1"/>
    <x v="2"/>
    <x v="8"/>
    <n v="20"/>
    <x v="37"/>
  </r>
  <r>
    <x v="709"/>
    <n v="71931"/>
    <x v="40"/>
    <x v="40"/>
    <s v="CalmBliss Soothing Toner 150ml"/>
    <x v="4"/>
    <n v="250"/>
    <n v="19.25"/>
    <n v="4812.5"/>
    <n v="6.55"/>
    <n v="1637.5"/>
    <n v="12.7"/>
    <n v="3175"/>
    <n v="0.65974025974025974"/>
    <s v="C0207"/>
    <s v="Aurora West"/>
    <s v="Nicholas Coleman"/>
    <x v="4"/>
    <x v="27"/>
    <s v="Detroit"/>
    <x v="3"/>
    <x v="2"/>
    <x v="8"/>
    <n v="20"/>
    <x v="37"/>
  </r>
  <r>
    <x v="709"/>
    <n v="71932"/>
    <x v="1"/>
    <x v="1"/>
    <s v="VitaGlow Brightening Serum 30ml"/>
    <x v="1"/>
    <n v="150"/>
    <n v="22.1"/>
    <n v="3315"/>
    <n v="7.6"/>
    <n v="1140"/>
    <n v="14.500000000000002"/>
    <n v="2175"/>
    <n v="0.65610859728506787"/>
    <s v="C0034"/>
    <s v="Cassian Winters"/>
    <s v="David Carter"/>
    <x v="1"/>
    <x v="2"/>
    <s v="Albany"/>
    <x v="1"/>
    <x v="2"/>
    <x v="8"/>
    <n v="20"/>
    <x v="37"/>
  </r>
  <r>
    <x v="709"/>
    <n v="71933"/>
    <x v="39"/>
    <x v="39"/>
    <s v="SunGuard Shield SPF 50+ 50ml"/>
    <x v="3"/>
    <n v="450"/>
    <n v="14.45"/>
    <n v="6502.5"/>
    <n v="4.45"/>
    <n v="2002.5"/>
    <n v="10"/>
    <n v="4500"/>
    <n v="0.69204152249134943"/>
    <s v="C0147"/>
    <s v="SecretGarden Beauty"/>
    <s v="Olivia Harrison"/>
    <x v="3"/>
    <x v="14"/>
    <s v="Virginia Beach"/>
    <x v="2"/>
    <x v="2"/>
    <x v="8"/>
    <n v="20"/>
    <x v="37"/>
  </r>
  <r>
    <x v="709"/>
    <n v="71934"/>
    <x v="58"/>
    <x v="58"/>
    <s v="ElixirMelt Makeup Remover Oil  150ml"/>
    <x v="6"/>
    <n v="150"/>
    <n v="10.45"/>
    <n v="1567.5"/>
    <n v="5.2"/>
    <n v="780"/>
    <n v="5.2499999999999991"/>
    <n v="787.5"/>
    <n v="0.50239234449760761"/>
    <s v="C0190"/>
    <s v="ZenithMist Incorporated"/>
    <s v="Jessica Foster"/>
    <x v="2"/>
    <x v="20"/>
    <s v="Wasilla"/>
    <x v="0"/>
    <x v="2"/>
    <x v="8"/>
    <n v="20"/>
    <x v="37"/>
  </r>
  <r>
    <x v="709"/>
    <n v="71935"/>
    <x v="14"/>
    <x v="14"/>
    <s v="DewDrop Hydration Sheet Mask"/>
    <x v="5"/>
    <n v="100"/>
    <n v="17.350000000000001"/>
    <n v="1735.0000000000002"/>
    <n v="7.45"/>
    <n v="745"/>
    <n v="9.9000000000000021"/>
    <n v="990.00000000000023"/>
    <n v="0.57060518731988474"/>
    <s v="C0253"/>
    <s v="OpalHarmony Creations"/>
    <s v="Christopher Green"/>
    <x v="0"/>
    <x v="21"/>
    <s v="Reno"/>
    <x v="0"/>
    <x v="2"/>
    <x v="8"/>
    <n v="20"/>
    <x v="37"/>
  </r>
  <r>
    <x v="710"/>
    <n v="71936"/>
    <x v="52"/>
    <x v="52"/>
    <s v="CalmBliss Soothing Toner 100ml"/>
    <x v="4"/>
    <n v="150"/>
    <n v="13"/>
    <n v="1950"/>
    <n v="4.7"/>
    <n v="705"/>
    <n v="8.3000000000000007"/>
    <n v="1245"/>
    <n v="0.63846153846153841"/>
    <s v="C0171"/>
    <s v="RadiantPearl Beauty"/>
    <s v="Mia Hughes"/>
    <x v="2"/>
    <x v="13"/>
    <s v="Bakersfield"/>
    <x v="0"/>
    <x v="2"/>
    <x v="8"/>
    <n v="21"/>
    <x v="37"/>
  </r>
  <r>
    <x v="710"/>
    <n v="71937"/>
    <x v="2"/>
    <x v="2"/>
    <s v="TimelessElixir Anti-Wrinkle Serum 30m"/>
    <x v="1"/>
    <n v="50"/>
    <n v="25.3"/>
    <n v="1265"/>
    <n v="9.4"/>
    <n v="470"/>
    <n v="15.9"/>
    <n v="795"/>
    <n v="0.62845849802371545"/>
    <s v="C0221"/>
    <s v="Evangeline Reyes"/>
    <s v="Grace Allen"/>
    <x v="2"/>
    <x v="20"/>
    <s v="Juneau"/>
    <x v="0"/>
    <x v="2"/>
    <x v="8"/>
    <n v="21"/>
    <x v="37"/>
  </r>
  <r>
    <x v="710"/>
    <n v="71938"/>
    <x v="46"/>
    <x v="46"/>
    <s v="PorePurify Exfoliating Tonic 100ml"/>
    <x v="4"/>
    <n v="150"/>
    <n v="9.3000000000000007"/>
    <n v="1395"/>
    <n v="3.8"/>
    <n v="570"/>
    <n v="5.5000000000000009"/>
    <n v="825"/>
    <n v="0.59139784946236562"/>
    <s v="C0079"/>
    <s v="FusionDynamo Group"/>
    <s v="Rachel Owens"/>
    <x v="4"/>
    <x v="16"/>
    <s v="Peoria"/>
    <x v="3"/>
    <x v="2"/>
    <x v="8"/>
    <n v="21"/>
    <x v="37"/>
  </r>
  <r>
    <x v="710"/>
    <n v="71939"/>
    <x v="10"/>
    <x v="10"/>
    <s v="LuminousGlow Tinted Sunscreen 50ml"/>
    <x v="3"/>
    <n v="350"/>
    <n v="16.95"/>
    <n v="5932.5"/>
    <n v="5.2"/>
    <n v="1820"/>
    <n v="11.75"/>
    <n v="4112.5"/>
    <n v="0.69321533923303835"/>
    <s v="C0049"/>
    <s v="PinnacleSage Group"/>
    <s v="Ava Franklin"/>
    <x v="1"/>
    <x v="12"/>
    <s v="New Orleans"/>
    <x v="2"/>
    <x v="2"/>
    <x v="8"/>
    <n v="21"/>
    <x v="37"/>
  </r>
  <r>
    <x v="710"/>
    <n v="71940"/>
    <x v="10"/>
    <x v="10"/>
    <s v="LuminousGlow Tinted Sunscreen 50ml"/>
    <x v="3"/>
    <n v="50"/>
    <n v="16.95"/>
    <n v="847.5"/>
    <n v="5.2"/>
    <n v="260"/>
    <n v="11.75"/>
    <n v="587.5"/>
    <n v="0.69321533923303835"/>
    <s v="C0239"/>
    <s v="GoldenGlow Beauty"/>
    <s v="Ava Franklin"/>
    <x v="1"/>
    <x v="26"/>
    <s v="Birmingham"/>
    <x v="2"/>
    <x v="2"/>
    <x v="8"/>
    <n v="21"/>
    <x v="37"/>
  </r>
  <r>
    <x v="710"/>
    <n v="71941"/>
    <x v="4"/>
    <x v="4"/>
    <s v="HydraBloom Hydrating Moisturizer 50ml"/>
    <x v="0"/>
    <n v="50"/>
    <n v="14.95"/>
    <n v="747.5"/>
    <n v="4.45"/>
    <n v="222.5"/>
    <n v="10.5"/>
    <n v="525"/>
    <n v="0.7023411371237458"/>
    <s v="C0254"/>
    <s v="ThunderWave Corp."/>
    <s v="Joseph Simmons"/>
    <x v="4"/>
    <x v="19"/>
    <s v="Duluth"/>
    <x v="3"/>
    <x v="2"/>
    <x v="8"/>
    <n v="21"/>
    <x v="37"/>
  </r>
  <r>
    <x v="710"/>
    <n v="71942"/>
    <x v="2"/>
    <x v="2"/>
    <s v="TimelessElixir Anti-Wrinkle Serum 30m"/>
    <x v="1"/>
    <n v="250"/>
    <n v="25.3"/>
    <n v="6325"/>
    <n v="9.4"/>
    <n v="2350"/>
    <n v="15.9"/>
    <n v="3975"/>
    <n v="0.62845849802371545"/>
    <s v="C0009"/>
    <s v="Imelda Sinclair"/>
    <s v="William Jenkins"/>
    <x v="3"/>
    <x v="6"/>
    <s v="Miami"/>
    <x v="2"/>
    <x v="2"/>
    <x v="8"/>
    <n v="21"/>
    <x v="37"/>
  </r>
  <r>
    <x v="710"/>
    <n v="71943"/>
    <x v="21"/>
    <x v="21"/>
    <s v="RadiantGlow Gel Cleanser 100ml"/>
    <x v="2"/>
    <n v="100"/>
    <n v="12.25"/>
    <n v="1225"/>
    <n v="4.45"/>
    <n v="445"/>
    <n v="7.8"/>
    <n v="780"/>
    <n v="0.63673469387755099"/>
    <s v="C0149"/>
    <s v="QuantumSphere Corp."/>
    <s v="Nicholas Coleman"/>
    <x v="4"/>
    <x v="34"/>
    <s v="South Bend"/>
    <x v="3"/>
    <x v="2"/>
    <x v="8"/>
    <n v="21"/>
    <x v="37"/>
  </r>
  <r>
    <x v="710"/>
    <n v="71944"/>
    <x v="1"/>
    <x v="1"/>
    <s v="VitaGlow Brightening Serum 30ml"/>
    <x v="1"/>
    <n v="200"/>
    <n v="22.1"/>
    <n v="4420"/>
    <n v="7.6"/>
    <n v="1520"/>
    <n v="14.500000000000002"/>
    <n v="2900"/>
    <n v="0.65610859728506787"/>
    <s v="C0087"/>
    <s v="QuantumRise Corp."/>
    <s v="Daniel Nelson"/>
    <x v="0"/>
    <x v="30"/>
    <s v="Colorado Springs"/>
    <x v="0"/>
    <x v="2"/>
    <x v="8"/>
    <n v="21"/>
    <x v="37"/>
  </r>
  <r>
    <x v="711"/>
    <n v="71945"/>
    <x v="1"/>
    <x v="1"/>
    <s v="VitaGlow Brightening Serum 30ml"/>
    <x v="1"/>
    <n v="200"/>
    <n v="22.1"/>
    <n v="4420"/>
    <n v="7.6"/>
    <n v="1520"/>
    <n v="14.500000000000002"/>
    <n v="2900"/>
    <n v="0.65610859728506787"/>
    <s v="C0215"/>
    <s v="QuantumHarbor Corp."/>
    <s v="William Jenkins"/>
    <x v="3"/>
    <x v="6"/>
    <s v="Miami"/>
    <x v="2"/>
    <x v="2"/>
    <x v="8"/>
    <n v="22"/>
    <x v="37"/>
  </r>
  <r>
    <x v="711"/>
    <n v="71946"/>
    <x v="4"/>
    <x v="4"/>
    <s v="HydraBloom Hydrating Moisturizer 50ml"/>
    <x v="0"/>
    <n v="100"/>
    <n v="14.95"/>
    <n v="1495"/>
    <n v="4.45"/>
    <n v="445"/>
    <n v="10.5"/>
    <n v="1050"/>
    <n v="0.7023411371237458"/>
    <s v="C0194"/>
    <s v="InfinitiWave Ventures"/>
    <s v="Joseph Simmons"/>
    <x v="4"/>
    <x v="19"/>
    <s v="Duluth"/>
    <x v="3"/>
    <x v="2"/>
    <x v="8"/>
    <n v="22"/>
    <x v="37"/>
  </r>
  <r>
    <x v="711"/>
    <n v="71947"/>
    <x v="8"/>
    <x v="8"/>
    <s v="CrystalClear Hyaluronic Boost 30ml"/>
    <x v="1"/>
    <n v="250"/>
    <n v="19.100000000000001"/>
    <n v="4775"/>
    <n v="6.6"/>
    <n v="1650"/>
    <n v="12.500000000000002"/>
    <n v="3125"/>
    <n v="0.65445026178010468"/>
    <s v="C0032"/>
    <s v="AquaFusion Incorporated"/>
    <s v="Ashley Turner"/>
    <x v="2"/>
    <x v="13"/>
    <s v="San Jose"/>
    <x v="0"/>
    <x v="2"/>
    <x v="8"/>
    <n v="22"/>
    <x v="37"/>
  </r>
  <r>
    <x v="711"/>
    <n v="71948"/>
    <x v="15"/>
    <x v="15"/>
    <s v="VitaGlow Brightening Serum 50ml"/>
    <x v="1"/>
    <n v="300"/>
    <n v="31.45"/>
    <n v="9435"/>
    <n v="12"/>
    <n v="3600"/>
    <n v="19.45"/>
    <n v="5835"/>
    <n v="0.61844197138314783"/>
    <s v="C0065"/>
    <s v="CelestialGlow Essentials"/>
    <s v="Benjamin Lawson"/>
    <x v="1"/>
    <x v="25"/>
    <s v="Kansas City"/>
    <x v="3"/>
    <x v="2"/>
    <x v="8"/>
    <n v="22"/>
    <x v="37"/>
  </r>
  <r>
    <x v="711"/>
    <n v="71949"/>
    <x v="21"/>
    <x v="21"/>
    <s v="RadiantGlow Gel Cleanser 100ml"/>
    <x v="2"/>
    <n v="100"/>
    <n v="12.25"/>
    <n v="1225"/>
    <n v="4.45"/>
    <n v="445"/>
    <n v="7.8"/>
    <n v="780"/>
    <n v="0.63673469387755099"/>
    <s v="C0084"/>
    <s v="RadiantPetals Skincare"/>
    <s v="Joseph Simmons"/>
    <x v="4"/>
    <x v="28"/>
    <s v="Bismarck"/>
    <x v="3"/>
    <x v="2"/>
    <x v="8"/>
    <n v="22"/>
    <x v="37"/>
  </r>
  <r>
    <x v="711"/>
    <n v="71950"/>
    <x v="10"/>
    <x v="10"/>
    <s v="LuminousGlow Tinted Sunscreen 50ml"/>
    <x v="3"/>
    <n v="200"/>
    <n v="16.95"/>
    <n v="3390"/>
    <n v="5.2"/>
    <n v="1040"/>
    <n v="11.75"/>
    <n v="2350"/>
    <n v="0.69321533923303835"/>
    <s v="C0056"/>
    <s v="Imogen West"/>
    <s v="Ava Franklin"/>
    <x v="1"/>
    <x v="33"/>
    <s v="Little Rock"/>
    <x v="2"/>
    <x v="2"/>
    <x v="8"/>
    <n v="22"/>
    <x v="37"/>
  </r>
  <r>
    <x v="711"/>
    <n v="71951"/>
    <x v="16"/>
    <x v="16"/>
    <s v="FreshWipe Cleansing Towelettes  80s"/>
    <x v="6"/>
    <n v="150"/>
    <n v="14.55"/>
    <n v="2182.5"/>
    <n v="6.55"/>
    <n v="982.5"/>
    <n v="8"/>
    <n v="1200"/>
    <n v="0.54982817869415812"/>
    <s v="C0219"/>
    <s v="Lila Sterling"/>
    <s v="Samantha Mitchell"/>
    <x v="4"/>
    <x v="32"/>
    <s v="Charleston"/>
    <x v="2"/>
    <x v="2"/>
    <x v="8"/>
    <n v="22"/>
    <x v="37"/>
  </r>
  <r>
    <x v="711"/>
    <n v="71952"/>
    <x v="2"/>
    <x v="2"/>
    <s v="TimelessElixir Anti-Wrinkle Serum 30m"/>
    <x v="1"/>
    <n v="150"/>
    <n v="25.3"/>
    <n v="3795"/>
    <n v="9.4"/>
    <n v="1410"/>
    <n v="15.9"/>
    <n v="2385"/>
    <n v="0.62845849802371545"/>
    <s v="C0143"/>
    <s v="PureAura Cosmetix"/>
    <s v="Michael Evans"/>
    <x v="1"/>
    <x v="10"/>
    <s v="Plano"/>
    <x v="2"/>
    <x v="2"/>
    <x v="8"/>
    <n v="22"/>
    <x v="37"/>
  </r>
  <r>
    <x v="711"/>
    <n v="71953"/>
    <x v="21"/>
    <x v="21"/>
    <s v="RadiantGlow Gel Cleanser 100ml"/>
    <x v="2"/>
    <n v="50"/>
    <n v="12.25"/>
    <n v="612.5"/>
    <n v="4.45"/>
    <n v="222.5"/>
    <n v="7.8"/>
    <n v="390"/>
    <n v="0.63673469387755099"/>
    <s v="C0254"/>
    <s v="ThunderWave Corp."/>
    <s v="Joseph Simmons"/>
    <x v="4"/>
    <x v="19"/>
    <s v="Duluth"/>
    <x v="3"/>
    <x v="2"/>
    <x v="8"/>
    <n v="22"/>
    <x v="37"/>
  </r>
  <r>
    <x v="711"/>
    <n v="71954"/>
    <x v="42"/>
    <x v="42"/>
    <s v="AquaFresh Hydrating Toner 200ml"/>
    <x v="4"/>
    <n v="150"/>
    <n v="19.600000000000001"/>
    <n v="2940"/>
    <n v="6.6"/>
    <n v="990"/>
    <n v="13.000000000000002"/>
    <n v="1950"/>
    <n v="0.66326530612244894"/>
    <s v="C0082"/>
    <s v="OpulentFlair Beauty"/>
    <s v="Jennifer Adams"/>
    <x v="1"/>
    <x v="10"/>
    <s v="El Paso"/>
    <x v="2"/>
    <x v="2"/>
    <x v="8"/>
    <n v="22"/>
    <x v="37"/>
  </r>
  <r>
    <x v="711"/>
    <n v="71955"/>
    <x v="8"/>
    <x v="8"/>
    <s v="CrystalClear Hyaluronic Boost 30ml"/>
    <x v="1"/>
    <n v="300"/>
    <n v="19.100000000000001"/>
    <n v="5730"/>
    <n v="6.6"/>
    <n v="1980"/>
    <n v="12.500000000000002"/>
    <n v="3750"/>
    <n v="0.65445026178010468"/>
    <s v="C0023"/>
    <s v="Rosy Hue Beauty"/>
    <s v="Benjamin Ingram"/>
    <x v="0"/>
    <x v="22"/>
    <s v="Boise"/>
    <x v="0"/>
    <x v="2"/>
    <x v="8"/>
    <n v="22"/>
    <x v="37"/>
  </r>
  <r>
    <x v="712"/>
    <n v="71956"/>
    <x v="13"/>
    <x v="13"/>
    <s v="LuminousGlow Tinted Sunscreen 100ml"/>
    <x v="3"/>
    <n v="350"/>
    <n v="26.35"/>
    <n v="9222.5"/>
    <n v="9"/>
    <n v="3150"/>
    <n v="17.350000000000001"/>
    <n v="6072.5"/>
    <n v="0.65844402277039848"/>
    <s v="C0204"/>
    <s v="Atticus Hale"/>
    <s v="Jennifer Adams"/>
    <x v="1"/>
    <x v="10"/>
    <s v="Round Rock"/>
    <x v="2"/>
    <x v="2"/>
    <x v="8"/>
    <n v="23"/>
    <x v="37"/>
  </r>
  <r>
    <x v="712"/>
    <n v="71957"/>
    <x v="19"/>
    <x v="19"/>
    <s v="ClearSkies UV Defense SPF 30 30ml"/>
    <x v="3"/>
    <n v="350"/>
    <n v="11.299999999999999"/>
    <n v="3954.9999999999995"/>
    <n v="4.7"/>
    <n v="1645"/>
    <n v="6.5999999999999988"/>
    <n v="2309.9999999999995"/>
    <n v="0.5840707964601769"/>
    <s v="C0061"/>
    <s v="Aurelia Quinn"/>
    <s v="Mia Hughes"/>
    <x v="2"/>
    <x v="13"/>
    <s v="Oakland"/>
    <x v="0"/>
    <x v="2"/>
    <x v="8"/>
    <n v="23"/>
    <x v="37"/>
  </r>
  <r>
    <x v="712"/>
    <n v="71958"/>
    <x v="10"/>
    <x v="10"/>
    <s v="LuminousGlow Tinted Sunscreen 50ml"/>
    <x v="3"/>
    <n v="500"/>
    <n v="16.95"/>
    <n v="8475"/>
    <n v="5.2"/>
    <n v="2600"/>
    <n v="11.75"/>
    <n v="5875"/>
    <n v="0.69321533923303835"/>
    <s v="C0105"/>
    <s v="TimelessBloom Luxe Skincare"/>
    <s v="Jennifer Adams"/>
    <x v="1"/>
    <x v="10"/>
    <s v="Corpus Christi"/>
    <x v="2"/>
    <x v="2"/>
    <x v="8"/>
    <n v="23"/>
    <x v="37"/>
  </r>
  <r>
    <x v="712"/>
    <n v="71959"/>
    <x v="21"/>
    <x v="21"/>
    <s v="RadiantGlow Gel Cleanser 100ml"/>
    <x v="2"/>
    <n v="200"/>
    <n v="12.25"/>
    <n v="2450"/>
    <n v="4.45"/>
    <n v="890"/>
    <n v="7.8"/>
    <n v="1560"/>
    <n v="0.63673469387755099"/>
    <s v="C0035"/>
    <s v="CrystalMist Skincare"/>
    <s v="Daniel Nelson"/>
    <x v="0"/>
    <x v="30"/>
    <s v="Denver"/>
    <x v="0"/>
    <x v="2"/>
    <x v="8"/>
    <n v="23"/>
    <x v="37"/>
  </r>
  <r>
    <x v="712"/>
    <n v="71960"/>
    <x v="8"/>
    <x v="8"/>
    <s v="CrystalClear Hyaluronic Boost 30ml"/>
    <x v="1"/>
    <n v="100"/>
    <n v="19.100000000000001"/>
    <n v="1910.0000000000002"/>
    <n v="6.6"/>
    <n v="660"/>
    <n v="12.500000000000002"/>
    <n v="1250.0000000000002"/>
    <n v="0.65445026178010479"/>
    <s v="C0046"/>
    <s v="CrimsonPeak Ventures"/>
    <s v="Michael Evans"/>
    <x v="1"/>
    <x v="10"/>
    <s v="Fort Worth"/>
    <x v="2"/>
    <x v="2"/>
    <x v="8"/>
    <n v="23"/>
    <x v="37"/>
  </r>
  <r>
    <x v="712"/>
    <n v="71961"/>
    <x v="0"/>
    <x v="0"/>
    <s v="HydraBloom Hydrating Moisturizer 100ml"/>
    <x v="0"/>
    <n v="100"/>
    <n v="24.85"/>
    <n v="2485"/>
    <n v="7.75"/>
    <n v="775"/>
    <n v="17.100000000000001"/>
    <n v="1710"/>
    <n v="0.68812877263581484"/>
    <s v="C0202"/>
    <s v="PureHarmony Cosmetics"/>
    <s v="Michael Evans"/>
    <x v="1"/>
    <x v="10"/>
    <s v="Irving"/>
    <x v="2"/>
    <x v="2"/>
    <x v="8"/>
    <n v="23"/>
    <x v="37"/>
  </r>
  <r>
    <x v="712"/>
    <n v="71962"/>
    <x v="32"/>
    <x v="32"/>
    <s v="AquaFresh Hydrating Toner 150ml"/>
    <x v="4"/>
    <n v="100"/>
    <n v="14.95"/>
    <n v="1495"/>
    <n v="4.45"/>
    <n v="445"/>
    <n v="10.5"/>
    <n v="1050"/>
    <n v="0.7023411371237458"/>
    <s v="C0006"/>
    <s v="Maeve Kingsley"/>
    <s v="Christopher Green"/>
    <x v="0"/>
    <x v="21"/>
    <s v="Las Vegas"/>
    <x v="0"/>
    <x v="2"/>
    <x v="8"/>
    <n v="23"/>
    <x v="37"/>
  </r>
  <r>
    <x v="712"/>
    <n v="71963"/>
    <x v="6"/>
    <x v="6"/>
    <s v="CrystalClear Hyaluronic Boost 15ml"/>
    <x v="1"/>
    <n v="300"/>
    <n v="14.75"/>
    <n v="4425"/>
    <n v="5.45"/>
    <n v="1635"/>
    <n v="9.3000000000000007"/>
    <n v="2790"/>
    <n v="0.63050847457627124"/>
    <s v="C0262"/>
    <s v="Jasper Flynn"/>
    <s v="Jessica Foster"/>
    <x v="2"/>
    <x v="20"/>
    <s v="Anchorage"/>
    <x v="0"/>
    <x v="2"/>
    <x v="8"/>
    <n v="23"/>
    <x v="37"/>
  </r>
  <r>
    <x v="712"/>
    <n v="71964"/>
    <x v="23"/>
    <x v="23"/>
    <s v="RadiantGlow Gel Cleanser 50ml"/>
    <x v="2"/>
    <n v="100"/>
    <n v="4.7"/>
    <n v="470"/>
    <n v="2.2999999999999998"/>
    <n v="230"/>
    <n v="2.4000000000000004"/>
    <n v="240"/>
    <n v="0.51063829787234039"/>
    <s v="C0208"/>
    <s v="EtherealAura Creations"/>
    <s v="Michael Evans"/>
    <x v="1"/>
    <x v="10"/>
    <s v="Houston"/>
    <x v="2"/>
    <x v="2"/>
    <x v="8"/>
    <n v="23"/>
    <x v="37"/>
  </r>
  <r>
    <x v="713"/>
    <n v="71965"/>
    <x v="11"/>
    <x v="11"/>
    <s v="ClearSkies UV Defense SPF 30 100ml"/>
    <x v="3"/>
    <n v="50"/>
    <n v="32.549999999999997"/>
    <n v="1627.4999999999998"/>
    <n v="11.25"/>
    <n v="562.5"/>
    <n v="21.299999999999997"/>
    <n v="1064.9999999999998"/>
    <n v="0.65437788018433174"/>
    <s v="C0184"/>
    <s v="EnchantedGarden Cosmetics"/>
    <s v="Nicholas Coleman"/>
    <x v="4"/>
    <x v="34"/>
    <s v="South Bend"/>
    <x v="3"/>
    <x v="2"/>
    <x v="8"/>
    <n v="26"/>
    <x v="38"/>
  </r>
  <r>
    <x v="713"/>
    <n v="71966"/>
    <x v="14"/>
    <x v="14"/>
    <s v="DewDrop Hydration Sheet Mask"/>
    <x v="5"/>
    <n v="50"/>
    <n v="17.350000000000001"/>
    <n v="867.50000000000011"/>
    <n v="7.45"/>
    <n v="372.5"/>
    <n v="9.9000000000000021"/>
    <n v="495.00000000000011"/>
    <n v="0.57060518731988474"/>
    <s v="C0165"/>
    <s v="LunarMist Incorporated"/>
    <s v="Nicholas Coleman"/>
    <x v="4"/>
    <x v="27"/>
    <s v="Ann Arbor"/>
    <x v="3"/>
    <x v="2"/>
    <x v="8"/>
    <n v="26"/>
    <x v="38"/>
  </r>
  <r>
    <x v="713"/>
    <n v="71967"/>
    <x v="21"/>
    <x v="21"/>
    <s v="RadiantGlow Gel Cleanser 100ml"/>
    <x v="2"/>
    <n v="250"/>
    <n v="12.25"/>
    <n v="3062.5"/>
    <n v="4.45"/>
    <n v="1112.5"/>
    <n v="7.8"/>
    <n v="1950"/>
    <n v="0.63673469387755099"/>
    <s v="C0003"/>
    <s v="Rosy Flair Beauty"/>
    <s v="Elizabeth Young"/>
    <x v="2"/>
    <x v="13"/>
    <s v="Los Angeles"/>
    <x v="0"/>
    <x v="2"/>
    <x v="8"/>
    <n v="26"/>
    <x v="38"/>
  </r>
  <r>
    <x v="713"/>
    <n v="71968"/>
    <x v="14"/>
    <x v="14"/>
    <s v="DewDrop Hydration Sheet Mask"/>
    <x v="5"/>
    <n v="200"/>
    <n v="17.350000000000001"/>
    <n v="3470.0000000000005"/>
    <n v="7.45"/>
    <n v="1490"/>
    <n v="9.9000000000000021"/>
    <n v="1980.0000000000005"/>
    <n v="0.57060518731988474"/>
    <s v="C0057"/>
    <s v="Phineas Dawson"/>
    <s v="Nicholas Coleman"/>
    <x v="4"/>
    <x v="34"/>
    <s v="Indianapolis"/>
    <x v="3"/>
    <x v="2"/>
    <x v="8"/>
    <n v="26"/>
    <x v="38"/>
  </r>
  <r>
    <x v="713"/>
    <n v="71969"/>
    <x v="1"/>
    <x v="1"/>
    <s v="VitaGlow Brightening Serum 30ml"/>
    <x v="1"/>
    <n v="50"/>
    <n v="22.1"/>
    <n v="1105"/>
    <n v="7.6"/>
    <n v="380"/>
    <n v="14.500000000000002"/>
    <n v="725"/>
    <n v="0.65610859728506787"/>
    <s v="C0002"/>
    <s v="Radiant Luxe Beauty"/>
    <s v="Daniel Nelson"/>
    <x v="0"/>
    <x v="3"/>
    <s v="Cheyenne"/>
    <x v="0"/>
    <x v="2"/>
    <x v="8"/>
    <n v="26"/>
    <x v="38"/>
  </r>
  <r>
    <x v="713"/>
    <n v="71970"/>
    <x v="31"/>
    <x v="31"/>
    <s v="TimelessElixir Anti-Wrinkle Serum 15ml"/>
    <x v="1"/>
    <n v="50"/>
    <n v="19.349999999999998"/>
    <n v="967.49999999999989"/>
    <n v="7.55"/>
    <n v="377.5"/>
    <n v="11.799999999999997"/>
    <n v="589.99999999999989"/>
    <n v="0.60981912144702832"/>
    <s v="C0097"/>
    <s v="Leander Wilde"/>
    <s v="Lauren King"/>
    <x v="4"/>
    <x v="11"/>
    <s v="Rapid City"/>
    <x v="3"/>
    <x v="2"/>
    <x v="8"/>
    <n v="26"/>
    <x v="38"/>
  </r>
  <r>
    <x v="713"/>
    <n v="71971"/>
    <x v="30"/>
    <x v="30"/>
    <s v="PurePurge Micellar Cleansing Water 200ml"/>
    <x v="6"/>
    <n v="250"/>
    <n v="18.45"/>
    <n v="4612.5"/>
    <n v="7.75"/>
    <n v="1937.5"/>
    <n v="10.7"/>
    <n v="2675"/>
    <n v="0.57994579945799463"/>
    <s v="C0177"/>
    <s v="CosmoHarbor Corp."/>
    <s v="Benjamin Lawson"/>
    <x v="1"/>
    <x v="5"/>
    <s v="Tulsa"/>
    <x v="2"/>
    <x v="2"/>
    <x v="8"/>
    <n v="26"/>
    <x v="38"/>
  </r>
  <r>
    <x v="713"/>
    <n v="71972"/>
    <x v="10"/>
    <x v="10"/>
    <s v="LuminousGlow Tinted Sunscreen 50ml"/>
    <x v="3"/>
    <n v="350"/>
    <n v="16.95"/>
    <n v="5932.5"/>
    <n v="5.2"/>
    <n v="1820"/>
    <n v="11.75"/>
    <n v="4112.5"/>
    <n v="0.69321533923303835"/>
    <s v="C0137"/>
    <s v="Octavia Sterling"/>
    <s v="Benjamin Lawson"/>
    <x v="1"/>
    <x v="5"/>
    <s v="Tulsa"/>
    <x v="2"/>
    <x v="2"/>
    <x v="8"/>
    <n v="26"/>
    <x v="38"/>
  </r>
  <r>
    <x v="713"/>
    <n v="71973"/>
    <x v="23"/>
    <x v="23"/>
    <s v="RadiantGlow Gel Cleanser 50ml"/>
    <x v="2"/>
    <n v="150"/>
    <n v="4.7"/>
    <n v="705"/>
    <n v="2.2999999999999998"/>
    <n v="345"/>
    <n v="2.4000000000000004"/>
    <n v="360"/>
    <n v="0.51063829787234039"/>
    <s v="C0197"/>
    <s v="BlueAegis Corp."/>
    <s v="Samantha Mitchell"/>
    <x v="4"/>
    <x v="32"/>
    <s v="Charleston"/>
    <x v="2"/>
    <x v="2"/>
    <x v="8"/>
    <n v="26"/>
    <x v="38"/>
  </r>
  <r>
    <x v="713"/>
    <n v="71974"/>
    <x v="55"/>
    <x v="55"/>
    <s v="PureDerm Micro-Exfoliating Gel 50ml"/>
    <x v="7"/>
    <n v="50"/>
    <n v="17.649999999999999"/>
    <n v="882.49999999999989"/>
    <n v="7.55"/>
    <n v="377.5"/>
    <n v="10.099999999999998"/>
    <n v="504.99999999999989"/>
    <n v="0.57223796033994334"/>
    <s v="C0271"/>
    <s v="EmeraldWave Incorporated"/>
    <s v="Lauren King"/>
    <x v="4"/>
    <x v="41"/>
    <s v="Lincoln"/>
    <x v="3"/>
    <x v="2"/>
    <x v="8"/>
    <n v="26"/>
    <x v="38"/>
  </r>
  <r>
    <x v="713"/>
    <n v="71975"/>
    <x v="2"/>
    <x v="2"/>
    <s v="TimelessElixir Anti-Wrinkle Serum 30m"/>
    <x v="1"/>
    <n v="250"/>
    <n v="25.3"/>
    <n v="6325"/>
    <n v="9.4"/>
    <n v="2350"/>
    <n v="15.9"/>
    <n v="3975"/>
    <n v="0.62845849802371545"/>
    <s v="C0045"/>
    <s v="AuroraBlossom Essentials"/>
    <s v="Ashley Turner"/>
    <x v="2"/>
    <x v="13"/>
    <s v="Fresno"/>
    <x v="0"/>
    <x v="2"/>
    <x v="8"/>
    <n v="26"/>
    <x v="38"/>
  </r>
  <r>
    <x v="714"/>
    <n v="71976"/>
    <x v="22"/>
    <x v="22"/>
    <s v="PurePurge Micellar Cleansing Water 150ml"/>
    <x v="6"/>
    <n v="100"/>
    <n v="10.050000000000001"/>
    <n v="1005.0000000000001"/>
    <n v="4.45"/>
    <n v="445"/>
    <n v="5.6000000000000005"/>
    <n v="560.00000000000011"/>
    <n v="0.55721393034825872"/>
    <s v="C0100"/>
    <s v="AquaPulse Creations"/>
    <s v="Samantha Mitchell"/>
    <x v="4"/>
    <x v="17"/>
    <s v="Toledo"/>
    <x v="3"/>
    <x v="2"/>
    <x v="8"/>
    <n v="27"/>
    <x v="38"/>
  </r>
  <r>
    <x v="714"/>
    <n v="71977"/>
    <x v="0"/>
    <x v="0"/>
    <s v="HydraBloom Hydrating Moisturizer 100ml"/>
    <x v="0"/>
    <n v="150"/>
    <n v="24.85"/>
    <n v="3727.5"/>
    <n v="7.75"/>
    <n v="1162.5"/>
    <n v="17.100000000000001"/>
    <n v="2565"/>
    <n v="0.68812877263581484"/>
    <s v="C0033"/>
    <s v="ZenithGrove Solutions"/>
    <s v="Ava Franklin"/>
    <x v="1"/>
    <x v="26"/>
    <s v="Birmingham"/>
    <x v="2"/>
    <x v="2"/>
    <x v="8"/>
    <n v="27"/>
    <x v="38"/>
  </r>
  <r>
    <x v="714"/>
    <n v="71978"/>
    <x v="4"/>
    <x v="4"/>
    <s v="HydraBloom Hydrating Moisturizer 50ml"/>
    <x v="0"/>
    <n v="250"/>
    <n v="14.95"/>
    <n v="3737.5"/>
    <n v="4.45"/>
    <n v="1112.5"/>
    <n v="10.5"/>
    <n v="2625"/>
    <n v="0.7023411371237458"/>
    <s v="C0141"/>
    <s v="FusionQuest Incorporated"/>
    <s v="William Jenkins"/>
    <x v="3"/>
    <x v="6"/>
    <s v="St. Petersburg"/>
    <x v="2"/>
    <x v="2"/>
    <x v="8"/>
    <n v="27"/>
    <x v="38"/>
  </r>
  <r>
    <x v="714"/>
    <n v="71979"/>
    <x v="10"/>
    <x v="10"/>
    <s v="LuminousGlow Tinted Sunscreen 50ml"/>
    <x v="3"/>
    <n v="50"/>
    <n v="16.95"/>
    <n v="847.5"/>
    <n v="5.2"/>
    <n v="260"/>
    <n v="11.75"/>
    <n v="587.5"/>
    <n v="0.69321533923303835"/>
    <s v="C0067"/>
    <s v="Oberon Sterling"/>
    <s v="Rachel Owens"/>
    <x v="4"/>
    <x v="16"/>
    <s v="Springfield"/>
    <x v="3"/>
    <x v="2"/>
    <x v="8"/>
    <n v="27"/>
    <x v="38"/>
  </r>
  <r>
    <x v="714"/>
    <n v="71980"/>
    <x v="54"/>
    <x v="54"/>
    <s v="LuxeSilk Oil Cleansing Essence 200 ml"/>
    <x v="2"/>
    <n v="100"/>
    <n v="25.75"/>
    <n v="2575"/>
    <n v="11.25"/>
    <n v="1125"/>
    <n v="14.5"/>
    <n v="1450"/>
    <n v="0.56310679611650483"/>
    <s v="C0098"/>
    <s v="Persephone Harper"/>
    <s v="Benjamin Lawson"/>
    <x v="1"/>
    <x v="8"/>
    <s v="Springfield"/>
    <x v="3"/>
    <x v="2"/>
    <x v="8"/>
    <n v="27"/>
    <x v="38"/>
  </r>
  <r>
    <x v="714"/>
    <n v="71981"/>
    <x v="2"/>
    <x v="2"/>
    <s v="TimelessElixir Anti-Wrinkle Serum 30m"/>
    <x v="1"/>
    <n v="150"/>
    <n v="25.3"/>
    <n v="3795"/>
    <n v="9.4"/>
    <n v="1410"/>
    <n v="15.9"/>
    <n v="2385"/>
    <n v="0.62845849802371545"/>
    <s v="C0134"/>
    <s v="EtherealHarbor Skincare"/>
    <s v="Victoria Reed"/>
    <x v="2"/>
    <x v="24"/>
    <s v="Spokane"/>
    <x v="0"/>
    <x v="2"/>
    <x v="8"/>
    <n v="27"/>
    <x v="38"/>
  </r>
  <r>
    <x v="714"/>
    <n v="71982"/>
    <x v="63"/>
    <x v="63"/>
    <s v="LuxeSilk Oil Cleansing Essence 100 ml"/>
    <x v="2"/>
    <n v="50"/>
    <n v="15.45"/>
    <n v="772.5"/>
    <n v="6.55"/>
    <n v="327.5"/>
    <n v="8.8999999999999986"/>
    <n v="445"/>
    <n v="0.57605177993527512"/>
    <s v="C0188"/>
    <s v="BlueCrest Technologies"/>
    <s v="William Jenkins"/>
    <x v="3"/>
    <x v="6"/>
    <s v="Tallahassee"/>
    <x v="2"/>
    <x v="2"/>
    <x v="8"/>
    <n v="27"/>
    <x v="38"/>
  </r>
  <r>
    <x v="714"/>
    <n v="71983"/>
    <x v="14"/>
    <x v="14"/>
    <s v="DewDrop Hydration Sheet Mask"/>
    <x v="5"/>
    <n v="300"/>
    <n v="17.350000000000001"/>
    <n v="5205"/>
    <n v="7.45"/>
    <n v="2235"/>
    <n v="9.9000000000000021"/>
    <n v="2970"/>
    <n v="0.57060518731988474"/>
    <s v="C0026"/>
    <s v="Golden Aura Creations"/>
    <s v="Samuel Moore"/>
    <x v="0"/>
    <x v="0"/>
    <s v="Albuquerque"/>
    <x v="0"/>
    <x v="2"/>
    <x v="8"/>
    <n v="27"/>
    <x v="38"/>
  </r>
  <r>
    <x v="714"/>
    <n v="71984"/>
    <x v="0"/>
    <x v="0"/>
    <s v="HydraBloom Hydrating Moisturizer 100ml"/>
    <x v="0"/>
    <n v="150"/>
    <n v="24.85"/>
    <n v="3727.5"/>
    <n v="7.75"/>
    <n v="1162.5"/>
    <n v="17.100000000000001"/>
    <n v="2565"/>
    <n v="0.68812877263581484"/>
    <s v="C0074"/>
    <s v="Seraphina Wilde"/>
    <s v="Lauren King"/>
    <x v="4"/>
    <x v="41"/>
    <s v="Lincoln"/>
    <x v="3"/>
    <x v="2"/>
    <x v="8"/>
    <n v="27"/>
    <x v="38"/>
  </r>
  <r>
    <x v="714"/>
    <n v="71985"/>
    <x v="8"/>
    <x v="8"/>
    <s v="CrystalClear Hyaluronic Boost 30ml"/>
    <x v="1"/>
    <n v="150"/>
    <n v="19.100000000000001"/>
    <n v="2865"/>
    <n v="6.6"/>
    <n v="990"/>
    <n v="12.500000000000002"/>
    <n v="1875"/>
    <n v="0.65445026178010468"/>
    <s v="C0012"/>
    <s v="Radiant Craft Incorporated"/>
    <s v="Samuel Moore"/>
    <x v="0"/>
    <x v="1"/>
    <s v="Phoenix"/>
    <x v="0"/>
    <x v="2"/>
    <x v="8"/>
    <n v="27"/>
    <x v="38"/>
  </r>
  <r>
    <x v="715"/>
    <n v="71986"/>
    <x v="48"/>
    <x v="48"/>
    <s v="CrystalGlow Gentle Exfoliator 150ml"/>
    <x v="7"/>
    <n v="250"/>
    <n v="24.75"/>
    <n v="6187.5"/>
    <n v="10.75"/>
    <n v="2687.5"/>
    <n v="14"/>
    <n v="3500"/>
    <n v="0.56565656565656564"/>
    <s v="C0113"/>
    <s v="Evander Quinn"/>
    <s v="Andrew Parker"/>
    <x v="3"/>
    <x v="47"/>
    <s v="New Haven"/>
    <x v="1"/>
    <x v="2"/>
    <x v="8"/>
    <n v="28"/>
    <x v="38"/>
  </r>
  <r>
    <x v="715"/>
    <n v="71987"/>
    <x v="51"/>
    <x v="51"/>
    <s v="SunGuard Shield SPF 50+ 30ml"/>
    <x v="3"/>
    <n v="350"/>
    <n v="9.9"/>
    <n v="3465"/>
    <n v="3.3"/>
    <n v="1155"/>
    <n v="6.6000000000000005"/>
    <n v="2310"/>
    <n v="0.66666666666666663"/>
    <s v="C0126"/>
    <s v="Seraphim Holloway"/>
    <s v="Olivia Harrison"/>
    <x v="3"/>
    <x v="39"/>
    <s v="Dover"/>
    <x v="2"/>
    <x v="2"/>
    <x v="8"/>
    <n v="28"/>
    <x v="38"/>
  </r>
  <r>
    <x v="715"/>
    <n v="71988"/>
    <x v="10"/>
    <x v="10"/>
    <s v="LuminousGlow Tinted Sunscreen 50ml"/>
    <x v="3"/>
    <n v="350"/>
    <n v="16.95"/>
    <n v="5932.5"/>
    <n v="5.2"/>
    <n v="1820"/>
    <n v="11.75"/>
    <n v="4112.5"/>
    <n v="0.69321533923303835"/>
    <s v="C0198"/>
    <s v="CrystalMist Solutions"/>
    <s v="Ava Franklin"/>
    <x v="1"/>
    <x v="44"/>
    <s v="Jackson"/>
    <x v="2"/>
    <x v="2"/>
    <x v="8"/>
    <n v="28"/>
    <x v="38"/>
  </r>
  <r>
    <x v="715"/>
    <n v="71989"/>
    <x v="23"/>
    <x v="23"/>
    <s v="RadiantGlow Gel Cleanser 50ml"/>
    <x v="2"/>
    <n v="100"/>
    <n v="4.7"/>
    <n v="470"/>
    <n v="2.2999999999999998"/>
    <n v="230"/>
    <n v="2.4000000000000004"/>
    <n v="240"/>
    <n v="0.51063829787234039"/>
    <s v="C0152"/>
    <s v="Tamsin Harper"/>
    <s v="William Jenkins"/>
    <x v="3"/>
    <x v="6"/>
    <s v="Tallahassee"/>
    <x v="2"/>
    <x v="2"/>
    <x v="8"/>
    <n v="28"/>
    <x v="38"/>
  </r>
  <r>
    <x v="715"/>
    <n v="71990"/>
    <x v="4"/>
    <x v="4"/>
    <s v="HydraBloom Hydrating Moisturizer 50ml"/>
    <x v="0"/>
    <n v="150"/>
    <n v="14.95"/>
    <n v="2242.5"/>
    <n v="4.45"/>
    <n v="667.5"/>
    <n v="10.5"/>
    <n v="1575"/>
    <n v="0.7023411371237458"/>
    <s v="C0016"/>
    <s v="Griffin Maddox"/>
    <s v="Rachel Owens"/>
    <x v="4"/>
    <x v="16"/>
    <s v="Chicago"/>
    <x v="3"/>
    <x v="2"/>
    <x v="8"/>
    <n v="28"/>
    <x v="38"/>
  </r>
  <r>
    <x v="715"/>
    <n v="71991"/>
    <x v="7"/>
    <x v="7"/>
    <s v="AgelessAura Anti-Aging Moisturizer 50ml"/>
    <x v="0"/>
    <n v="50"/>
    <n v="18.549999999999997"/>
    <n v="927.49999999999989"/>
    <n v="6.55"/>
    <n v="327.5"/>
    <n v="11.999999999999996"/>
    <n v="599.99999999999989"/>
    <n v="0.64690026954177893"/>
    <s v="C0157"/>
    <s v="EtherealElegance Beauty"/>
    <s v="Olivia Harrison"/>
    <x v="3"/>
    <x v="7"/>
    <s v="Bowie"/>
    <x v="2"/>
    <x v="2"/>
    <x v="8"/>
    <n v="28"/>
    <x v="38"/>
  </r>
  <r>
    <x v="715"/>
    <n v="71992"/>
    <x v="43"/>
    <x v="43"/>
    <s v="PureFoam Renewing Cleanser 50ml"/>
    <x v="2"/>
    <n v="250"/>
    <n v="7"/>
    <n v="1750"/>
    <n v="2.8"/>
    <n v="700"/>
    <n v="4.2"/>
    <n v="1050"/>
    <n v="0.6"/>
    <s v="C0068"/>
    <s v="IvoryRadiance Cosmetix"/>
    <s v="Olivia Harrison"/>
    <x v="3"/>
    <x v="7"/>
    <s v="Annapolis"/>
    <x v="2"/>
    <x v="2"/>
    <x v="8"/>
    <n v="28"/>
    <x v="38"/>
  </r>
  <r>
    <x v="715"/>
    <n v="71993"/>
    <x v="21"/>
    <x v="21"/>
    <s v="RadiantGlow Gel Cleanser 100ml"/>
    <x v="2"/>
    <n v="200"/>
    <n v="12.25"/>
    <n v="2450"/>
    <n v="4.45"/>
    <n v="890"/>
    <n v="7.8"/>
    <n v="1560"/>
    <n v="0.63673469387755099"/>
    <s v="C0189"/>
    <s v="Thorne Blackburn"/>
    <s v="Samuel Moore"/>
    <x v="0"/>
    <x v="1"/>
    <s v="Mesa"/>
    <x v="0"/>
    <x v="2"/>
    <x v="8"/>
    <n v="28"/>
    <x v="38"/>
  </r>
  <r>
    <x v="715"/>
    <n v="71994"/>
    <x v="55"/>
    <x v="55"/>
    <s v="PureDerm Micro-Exfoliating Gel 50ml"/>
    <x v="7"/>
    <n v="100"/>
    <n v="17.649999999999999"/>
    <n v="1764.9999999999998"/>
    <n v="7.55"/>
    <n v="755"/>
    <n v="10.099999999999998"/>
    <n v="1009.9999999999998"/>
    <n v="0.57223796033994334"/>
    <s v="C0210"/>
    <s v="Maxwell Blake"/>
    <s v="Andrew Parker"/>
    <x v="3"/>
    <x v="48"/>
    <s v="Manchester"/>
    <x v="1"/>
    <x v="2"/>
    <x v="8"/>
    <n v="28"/>
    <x v="38"/>
  </r>
  <r>
    <x v="716"/>
    <n v="71995"/>
    <x v="42"/>
    <x v="42"/>
    <s v="AquaFresh Hydrating Toner 200ml"/>
    <x v="4"/>
    <n v="150"/>
    <n v="19.600000000000001"/>
    <n v="2940"/>
    <n v="6.6"/>
    <n v="990"/>
    <n v="13.000000000000002"/>
    <n v="1950"/>
    <n v="0.66326530612244894"/>
    <s v="C0151"/>
    <s v="ZenithFlare Creations"/>
    <s v="Grace Allen"/>
    <x v="2"/>
    <x v="20"/>
    <s v="Bethel"/>
    <x v="0"/>
    <x v="2"/>
    <x v="8"/>
    <n v="29"/>
    <x v="38"/>
  </r>
  <r>
    <x v="716"/>
    <n v="71996"/>
    <x v="0"/>
    <x v="0"/>
    <s v="HydraBloom Hydrating Moisturizer 100ml"/>
    <x v="0"/>
    <n v="50"/>
    <n v="24.85"/>
    <n v="1242.5"/>
    <n v="7.75"/>
    <n v="387.5"/>
    <n v="17.100000000000001"/>
    <n v="855"/>
    <n v="0.68812877263581484"/>
    <s v="C0078"/>
    <s v="CosmoLink Incorporated"/>
    <s v="William Jenkins"/>
    <x v="3"/>
    <x v="6"/>
    <s v="Jacksonville"/>
    <x v="2"/>
    <x v="2"/>
    <x v="8"/>
    <n v="29"/>
    <x v="38"/>
  </r>
  <r>
    <x v="716"/>
    <n v="71997"/>
    <x v="65"/>
    <x v="65"/>
    <s v="VelvetSkin Renewing Scrub 150ml"/>
    <x v="7"/>
    <n v="50"/>
    <n v="28.15"/>
    <n v="1407.5"/>
    <n v="12"/>
    <n v="600"/>
    <n v="16.149999999999999"/>
    <n v="807.5"/>
    <n v="0.57371225577264651"/>
    <s v="C0210"/>
    <s v="Maxwell Blake"/>
    <s v="Andrew Parker"/>
    <x v="3"/>
    <x v="48"/>
    <s v="Manchester"/>
    <x v="1"/>
    <x v="2"/>
    <x v="8"/>
    <n v="29"/>
    <x v="38"/>
  </r>
  <r>
    <x v="716"/>
    <n v="71998"/>
    <x v="4"/>
    <x v="4"/>
    <s v="HydraBloom Hydrating Moisturizer 50ml"/>
    <x v="0"/>
    <n v="200"/>
    <n v="14.95"/>
    <n v="2990"/>
    <n v="4.45"/>
    <n v="890"/>
    <n v="10.5"/>
    <n v="2100"/>
    <n v="0.7023411371237458"/>
    <s v="C0223"/>
    <s v="Cecilia Dawson"/>
    <s v="Christopher Green"/>
    <x v="0"/>
    <x v="35"/>
    <s v="Ogden"/>
    <x v="0"/>
    <x v="2"/>
    <x v="8"/>
    <n v="29"/>
    <x v="38"/>
  </r>
  <r>
    <x v="716"/>
    <n v="71999"/>
    <x v="39"/>
    <x v="39"/>
    <s v="SunGuard Shield SPF 50+ 50ml"/>
    <x v="3"/>
    <n v="450"/>
    <n v="14.45"/>
    <n v="6502.5"/>
    <n v="4.45"/>
    <n v="2002.5"/>
    <n v="10"/>
    <n v="4500"/>
    <n v="0.69204152249134943"/>
    <s v="C0091"/>
    <s v="NovaWave Enterprises"/>
    <s v="Jennifer Adams"/>
    <x v="1"/>
    <x v="10"/>
    <s v="Lubbock"/>
    <x v="2"/>
    <x v="2"/>
    <x v="8"/>
    <n v="29"/>
    <x v="38"/>
  </r>
  <r>
    <x v="716"/>
    <n v="72000"/>
    <x v="1"/>
    <x v="1"/>
    <s v="VitaGlow Brightening Serum 30ml"/>
    <x v="1"/>
    <n v="100"/>
    <n v="22.1"/>
    <n v="2210"/>
    <n v="7.6"/>
    <n v="760"/>
    <n v="14.500000000000002"/>
    <n v="1450"/>
    <n v="0.65610859728506787"/>
    <s v="C0011"/>
    <s v="Celestial Silk Luxe Skincare"/>
    <s v="Joseph Simmons"/>
    <x v="4"/>
    <x v="19"/>
    <s v="Minneapolis"/>
    <x v="3"/>
    <x v="2"/>
    <x v="8"/>
    <n v="29"/>
    <x v="38"/>
  </r>
  <r>
    <x v="716"/>
    <n v="72001"/>
    <x v="0"/>
    <x v="0"/>
    <s v="HydraBloom Hydrating Moisturizer 100ml"/>
    <x v="0"/>
    <n v="100"/>
    <n v="24.85"/>
    <n v="2485"/>
    <n v="7.75"/>
    <n v="775"/>
    <n v="17.100000000000001"/>
    <n v="1710"/>
    <n v="0.68812877263581484"/>
    <s v="C0209"/>
    <s v="DiamondGlow Cosmetix"/>
    <s v="Nicholas Coleman"/>
    <x v="4"/>
    <x v="34"/>
    <s v="Indianapolis"/>
    <x v="3"/>
    <x v="2"/>
    <x v="8"/>
    <n v="29"/>
    <x v="38"/>
  </r>
  <r>
    <x v="716"/>
    <n v="72002"/>
    <x v="20"/>
    <x v="20"/>
    <s v="VelvetSkin Renewing Scrub 100ml"/>
    <x v="7"/>
    <n v="200"/>
    <n v="20.849999999999998"/>
    <n v="4170"/>
    <n v="8.1999999999999993"/>
    <n v="1640"/>
    <n v="12.649999999999999"/>
    <n v="2530"/>
    <n v="0.60671462829736211"/>
    <s v="C0260"/>
    <s v="Declan Winters"/>
    <s v="Elizabeth Young"/>
    <x v="2"/>
    <x v="13"/>
    <s v="Los Angeles"/>
    <x v="0"/>
    <x v="2"/>
    <x v="8"/>
    <n v="29"/>
    <x v="38"/>
  </r>
  <r>
    <x v="716"/>
    <n v="72003"/>
    <x v="20"/>
    <x v="20"/>
    <s v="VelvetSkin Renewing Scrub 100ml"/>
    <x v="7"/>
    <n v="250"/>
    <n v="20.849999999999998"/>
    <n v="5212.4999999999991"/>
    <n v="8.1999999999999993"/>
    <n v="2050"/>
    <n v="12.649999999999999"/>
    <n v="3162.4999999999991"/>
    <n v="0.606714628297362"/>
    <s v="C0170"/>
    <s v="IvoryBloom Skincare"/>
    <s v="James Edwards"/>
    <x v="3"/>
    <x v="43"/>
    <s v="Pittsburgh"/>
    <x v="1"/>
    <x v="2"/>
    <x v="8"/>
    <n v="29"/>
    <x v="38"/>
  </r>
  <r>
    <x v="716"/>
    <n v="72004"/>
    <x v="1"/>
    <x v="1"/>
    <s v="VitaGlow Brightening Serum 30ml"/>
    <x v="1"/>
    <n v="150"/>
    <n v="22.1"/>
    <n v="3315"/>
    <n v="7.6"/>
    <n v="1140"/>
    <n v="14.500000000000002"/>
    <n v="2175"/>
    <n v="0.65610859728506787"/>
    <s v="C0103"/>
    <s v="ThunderSphere Corp."/>
    <s v="Ashley Turner"/>
    <x v="2"/>
    <x v="13"/>
    <s v="Riverside"/>
    <x v="0"/>
    <x v="2"/>
    <x v="8"/>
    <n v="29"/>
    <x v="38"/>
  </r>
  <r>
    <x v="717"/>
    <n v="72005"/>
    <x v="31"/>
    <x v="31"/>
    <s v="TimelessElixir Anti-Wrinkle Serum 15ml"/>
    <x v="1"/>
    <n v="50"/>
    <n v="19.349999999999998"/>
    <n v="967.49999999999989"/>
    <n v="7.55"/>
    <n v="377.5"/>
    <n v="11.799999999999997"/>
    <n v="589.99999999999989"/>
    <n v="0.60981912144702832"/>
    <s v="C0072"/>
    <s v="BlossomLuxe Essentials"/>
    <s v="James Edwards"/>
    <x v="3"/>
    <x v="43"/>
    <s v="Philadelphia"/>
    <x v="1"/>
    <x v="2"/>
    <x v="8"/>
    <n v="30"/>
    <x v="38"/>
  </r>
  <r>
    <x v="717"/>
    <n v="72006"/>
    <x v="4"/>
    <x v="4"/>
    <s v="HydraBloom Hydrating Moisturizer 50ml"/>
    <x v="0"/>
    <n v="50"/>
    <n v="14.95"/>
    <n v="747.5"/>
    <n v="4.45"/>
    <n v="222.5"/>
    <n v="10.5"/>
    <n v="525"/>
    <n v="0.7023411371237458"/>
    <s v="C0132"/>
    <s v="OpalNectar Beauty"/>
    <s v="Mia Hughes"/>
    <x v="2"/>
    <x v="13"/>
    <s v="Santa Ana"/>
    <x v="0"/>
    <x v="2"/>
    <x v="8"/>
    <n v="30"/>
    <x v="38"/>
  </r>
  <r>
    <x v="717"/>
    <n v="72007"/>
    <x v="10"/>
    <x v="10"/>
    <s v="LuminousGlow Tinted Sunscreen 50ml"/>
    <x v="3"/>
    <n v="200"/>
    <n v="16.95"/>
    <n v="3390"/>
    <n v="5.2"/>
    <n v="1040"/>
    <n v="11.75"/>
    <n v="2350"/>
    <n v="0.69321533923303835"/>
    <s v="C0248"/>
    <s v="SereneSapphire Essentials"/>
    <s v="Samantha Mitchell"/>
    <x v="4"/>
    <x v="17"/>
    <s v="Columbus"/>
    <x v="3"/>
    <x v="2"/>
    <x v="8"/>
    <n v="30"/>
    <x v="38"/>
  </r>
  <r>
    <x v="717"/>
    <n v="72008"/>
    <x v="21"/>
    <x v="21"/>
    <s v="RadiantGlow Gel Cleanser 100ml"/>
    <x v="2"/>
    <n v="250"/>
    <n v="12.25"/>
    <n v="3062.5"/>
    <n v="4.45"/>
    <n v="1112.5"/>
    <n v="7.8"/>
    <n v="1950"/>
    <n v="0.63673469387755099"/>
    <s v="C0047"/>
    <s v="SilverWave Creations"/>
    <s v="Samuel Moore"/>
    <x v="0"/>
    <x v="0"/>
    <s v="Santa Fe"/>
    <x v="0"/>
    <x v="2"/>
    <x v="8"/>
    <n v="30"/>
    <x v="38"/>
  </r>
  <r>
    <x v="717"/>
    <n v="72009"/>
    <x v="4"/>
    <x v="4"/>
    <s v="HydraBloom Hydrating Moisturizer 50ml"/>
    <x v="0"/>
    <n v="200"/>
    <n v="14.95"/>
    <n v="2990"/>
    <n v="4.45"/>
    <n v="890"/>
    <n v="10.5"/>
    <n v="2100"/>
    <n v="0.7023411371237458"/>
    <s v="C0089"/>
    <s v="TerraFusion Group"/>
    <s v="Andrew Parker"/>
    <x v="3"/>
    <x v="36"/>
    <s v="Montpelier"/>
    <x v="1"/>
    <x v="2"/>
    <x v="8"/>
    <n v="30"/>
    <x v="38"/>
  </r>
  <r>
    <x v="717"/>
    <n v="72010"/>
    <x v="8"/>
    <x v="8"/>
    <s v="CrystalClear Hyaluronic Boost 30ml"/>
    <x v="1"/>
    <n v="250"/>
    <n v="19.100000000000001"/>
    <n v="4775"/>
    <n v="6.6"/>
    <n v="1650"/>
    <n v="12.500000000000002"/>
    <n v="3125"/>
    <n v="0.65445026178010468"/>
    <s v="C0175"/>
    <s v="SolarSphere Corp."/>
    <s v="Ashley Turner"/>
    <x v="2"/>
    <x v="13"/>
    <s v="Long Beach"/>
    <x v="0"/>
    <x v="2"/>
    <x v="8"/>
    <n v="30"/>
    <x v="38"/>
  </r>
  <r>
    <x v="717"/>
    <n v="72011"/>
    <x v="34"/>
    <x v="34"/>
    <s v="HydraBloom Hydrating Moisturizer 30ml"/>
    <x v="0"/>
    <n v="50"/>
    <n v="8.1"/>
    <n v="405"/>
    <n v="3.3"/>
    <n v="165"/>
    <n v="4.8"/>
    <n v="240"/>
    <n v="0.59259259259259256"/>
    <s v="C0216"/>
    <s v="ZenithPulse Solutions"/>
    <s v="Grace Allen"/>
    <x v="2"/>
    <x v="20"/>
    <s v="Fairbanks"/>
    <x v="0"/>
    <x v="2"/>
    <x v="8"/>
    <n v="30"/>
    <x v="38"/>
  </r>
  <r>
    <x v="717"/>
    <n v="72012"/>
    <x v="0"/>
    <x v="0"/>
    <s v="HydraBloom Hydrating Moisturizer 100ml"/>
    <x v="0"/>
    <n v="250"/>
    <n v="24.85"/>
    <n v="6212.5"/>
    <n v="7.75"/>
    <n v="1937.5"/>
    <n v="17.100000000000001"/>
    <n v="4275"/>
    <n v="0.68812877263581484"/>
    <s v="C0050"/>
    <s v="SolarLuxe Incorporated"/>
    <s v="Joseph Simmons"/>
    <x v="4"/>
    <x v="28"/>
    <s v="Fargo"/>
    <x v="3"/>
    <x v="2"/>
    <x v="8"/>
    <n v="30"/>
    <x v="38"/>
  </r>
  <r>
    <x v="717"/>
    <n v="72013"/>
    <x v="0"/>
    <x v="0"/>
    <s v="HydraBloom Hydrating Moisturizer 100ml"/>
    <x v="0"/>
    <n v="150"/>
    <n v="24.85"/>
    <n v="3727.5"/>
    <n v="7.75"/>
    <n v="1162.5"/>
    <n v="17.100000000000001"/>
    <n v="2565"/>
    <n v="0.68812877263581484"/>
    <s v="C0092"/>
    <s v="Lucius Flynn"/>
    <s v="Matthew Walker"/>
    <x v="1"/>
    <x v="23"/>
    <s v="Savannah"/>
    <x v="2"/>
    <x v="2"/>
    <x v="8"/>
    <n v="30"/>
    <x v="38"/>
  </r>
  <r>
    <x v="717"/>
    <n v="72014"/>
    <x v="11"/>
    <x v="11"/>
    <s v="ClearSkies UV Defense SPF 30 100ml"/>
    <x v="3"/>
    <n v="400"/>
    <n v="32.549999999999997"/>
    <n v="13019.999999999998"/>
    <n v="11.25"/>
    <n v="4500"/>
    <n v="21.299999999999997"/>
    <n v="8519.9999999999982"/>
    <n v="0.65437788018433174"/>
    <s v="C0243"/>
    <s v="SilverLuxe Incorporated"/>
    <s v="Elizabeth Young"/>
    <x v="2"/>
    <x v="13"/>
    <s v="Los Angeles"/>
    <x v="0"/>
    <x v="2"/>
    <x v="8"/>
    <n v="30"/>
    <x v="38"/>
  </r>
  <r>
    <x v="718"/>
    <n v="72015"/>
    <x v="12"/>
    <x v="12"/>
    <s v="PorePurify Exfoliating Tonic 150ml"/>
    <x v="4"/>
    <n v="250"/>
    <n v="15.95"/>
    <n v="3987.5"/>
    <n v="5.2"/>
    <n v="1300"/>
    <n v="10.75"/>
    <n v="2687.5"/>
    <n v="0.6739811912225705"/>
    <s v="C0114"/>
    <s v="ElysianGlow Creations"/>
    <s v="Daniel Nelson"/>
    <x v="0"/>
    <x v="3"/>
    <s v="Cody"/>
    <x v="0"/>
    <x v="2"/>
    <x v="9"/>
    <n v="3"/>
    <x v="39"/>
  </r>
  <r>
    <x v="718"/>
    <n v="72016"/>
    <x v="4"/>
    <x v="4"/>
    <s v="HydraBloom Hydrating Moisturizer 50ml"/>
    <x v="0"/>
    <n v="50"/>
    <n v="14.95"/>
    <n v="747.5"/>
    <n v="4.45"/>
    <n v="222.5"/>
    <n v="10.5"/>
    <n v="525"/>
    <n v="0.7023411371237458"/>
    <s v="C0071"/>
    <s v="Cressida Steele"/>
    <s v="Matthew Walker"/>
    <x v="1"/>
    <x v="40"/>
    <s v="Nashville"/>
    <x v="2"/>
    <x v="2"/>
    <x v="9"/>
    <n v="3"/>
    <x v="39"/>
  </r>
  <r>
    <x v="718"/>
    <n v="72017"/>
    <x v="21"/>
    <x v="21"/>
    <s v="RadiantGlow Gel Cleanser 100ml"/>
    <x v="2"/>
    <n v="150"/>
    <n v="12.25"/>
    <n v="1837.5"/>
    <n v="4.45"/>
    <n v="667.5"/>
    <n v="7.8"/>
    <n v="1170"/>
    <n v="0.63673469387755099"/>
    <s v="C0259"/>
    <s v="Genevieve Reyes"/>
    <s v="Ava Franklin"/>
    <x v="1"/>
    <x v="33"/>
    <s v="Little Rock"/>
    <x v="2"/>
    <x v="2"/>
    <x v="9"/>
    <n v="3"/>
    <x v="39"/>
  </r>
  <r>
    <x v="718"/>
    <n v="72018"/>
    <x v="8"/>
    <x v="8"/>
    <s v="CrystalClear Hyaluronic Boost 30ml"/>
    <x v="1"/>
    <n v="50"/>
    <n v="19.100000000000001"/>
    <n v="955.00000000000011"/>
    <n v="6.6"/>
    <n v="330"/>
    <n v="12.500000000000002"/>
    <n v="625.00000000000011"/>
    <n v="0.65445026178010479"/>
    <s v="C0216"/>
    <s v="ZenithPulse Solutions"/>
    <s v="Grace Allen"/>
    <x v="2"/>
    <x v="20"/>
    <s v="Fairbanks"/>
    <x v="0"/>
    <x v="2"/>
    <x v="9"/>
    <n v="3"/>
    <x v="39"/>
  </r>
  <r>
    <x v="718"/>
    <n v="72019"/>
    <x v="13"/>
    <x v="13"/>
    <s v="LuminousGlow Tinted Sunscreen 100ml"/>
    <x v="3"/>
    <n v="200"/>
    <n v="26.35"/>
    <n v="5270"/>
    <n v="9"/>
    <n v="1800"/>
    <n v="17.350000000000001"/>
    <n v="3470"/>
    <n v="0.65844402277039848"/>
    <s v="C0121"/>
    <s v="HorizonNova Corp."/>
    <s v="Michael Evans"/>
    <x v="1"/>
    <x v="10"/>
    <s v="Brownsville"/>
    <x v="2"/>
    <x v="2"/>
    <x v="9"/>
    <n v="3"/>
    <x v="39"/>
  </r>
  <r>
    <x v="718"/>
    <n v="72020"/>
    <x v="16"/>
    <x v="16"/>
    <s v="FreshWipe Cleansing Towelettes  80s"/>
    <x v="6"/>
    <n v="100"/>
    <n v="14.55"/>
    <n v="1455"/>
    <n v="6.55"/>
    <n v="655"/>
    <n v="8"/>
    <n v="800"/>
    <n v="0.54982817869415812"/>
    <s v="C0070"/>
    <s v="PurePetals Beauty"/>
    <s v="Nicholas Coleman"/>
    <x v="4"/>
    <x v="27"/>
    <s v="Lansing"/>
    <x v="3"/>
    <x v="2"/>
    <x v="9"/>
    <n v="3"/>
    <x v="39"/>
  </r>
  <r>
    <x v="718"/>
    <n v="72021"/>
    <x v="0"/>
    <x v="0"/>
    <s v="HydraBloom Hydrating Moisturizer 100ml"/>
    <x v="0"/>
    <n v="50"/>
    <n v="24.85"/>
    <n v="1242.5"/>
    <n v="7.75"/>
    <n v="387.5"/>
    <n v="17.100000000000001"/>
    <n v="855"/>
    <n v="0.68812877263581484"/>
    <s v="C0234"/>
    <s v="Thalia Cassidy"/>
    <s v="Elizabeth Young"/>
    <x v="2"/>
    <x v="13"/>
    <s v="San Diego"/>
    <x v="0"/>
    <x v="2"/>
    <x v="9"/>
    <n v="3"/>
    <x v="39"/>
  </r>
  <r>
    <x v="718"/>
    <n v="72022"/>
    <x v="4"/>
    <x v="4"/>
    <s v="HydraBloom Hydrating Moisturizer 50ml"/>
    <x v="0"/>
    <n v="150"/>
    <n v="14.95"/>
    <n v="2242.5"/>
    <n v="4.45"/>
    <n v="667.5"/>
    <n v="10.5"/>
    <n v="1575"/>
    <n v="0.7023411371237458"/>
    <s v="C0201"/>
    <s v="Seraphina Frost"/>
    <s v="Joseph Simmons"/>
    <x v="4"/>
    <x v="28"/>
    <s v="Fargo"/>
    <x v="3"/>
    <x v="2"/>
    <x v="9"/>
    <n v="3"/>
    <x v="39"/>
  </r>
  <r>
    <x v="718"/>
    <n v="72023"/>
    <x v="4"/>
    <x v="4"/>
    <s v="HydraBloom Hydrating Moisturizer 50ml"/>
    <x v="0"/>
    <n v="50"/>
    <n v="14.95"/>
    <n v="747.5"/>
    <n v="4.45"/>
    <n v="222.5"/>
    <n v="10.5"/>
    <n v="525"/>
    <n v="0.7023411371237458"/>
    <s v="C0022"/>
    <s v="Pinnacle Sphere Corp."/>
    <s v="Victoria Reed"/>
    <x v="2"/>
    <x v="4"/>
    <s v="Portland"/>
    <x v="0"/>
    <x v="2"/>
    <x v="9"/>
    <n v="3"/>
    <x v="39"/>
  </r>
  <r>
    <x v="718"/>
    <n v="72024"/>
    <x v="0"/>
    <x v="0"/>
    <s v="HydraBloom Hydrating Moisturizer 100ml"/>
    <x v="0"/>
    <n v="50"/>
    <n v="24.85"/>
    <n v="1242.5"/>
    <n v="7.75"/>
    <n v="387.5"/>
    <n v="17.100000000000001"/>
    <n v="855"/>
    <n v="0.68812877263581484"/>
    <s v="C0113"/>
    <s v="Evander Quinn"/>
    <s v="Andrew Parker"/>
    <x v="3"/>
    <x v="47"/>
    <s v="New Haven"/>
    <x v="1"/>
    <x v="2"/>
    <x v="9"/>
    <n v="3"/>
    <x v="39"/>
  </r>
  <r>
    <x v="718"/>
    <n v="72025"/>
    <x v="38"/>
    <x v="38"/>
    <s v="CrystalGlow Gentle Exfoliator 100ml"/>
    <x v="7"/>
    <n v="50"/>
    <n v="19.95"/>
    <n v="997.5"/>
    <n v="7.45"/>
    <n v="372.5"/>
    <n v="12.5"/>
    <n v="625"/>
    <n v="0.62656641604010022"/>
    <s v="C0202"/>
    <s v="PureHarmony Cosmetics"/>
    <s v="Michael Evans"/>
    <x v="1"/>
    <x v="10"/>
    <s v="Irving"/>
    <x v="2"/>
    <x v="2"/>
    <x v="9"/>
    <n v="3"/>
    <x v="39"/>
  </r>
  <r>
    <x v="719"/>
    <n v="72026"/>
    <x v="25"/>
    <x v="25"/>
    <s v="PureFoam Renewing Cleanser 100ml"/>
    <x v="2"/>
    <n v="200"/>
    <n v="12.45"/>
    <n v="2490"/>
    <n v="5.2"/>
    <n v="1040"/>
    <n v="7.2499999999999991"/>
    <n v="1450"/>
    <n v="0.58232931726907633"/>
    <s v="C0087"/>
    <s v="QuantumRise Corp."/>
    <s v="Daniel Nelson"/>
    <x v="0"/>
    <x v="30"/>
    <s v="Colorado Springs"/>
    <x v="0"/>
    <x v="2"/>
    <x v="9"/>
    <n v="4"/>
    <x v="39"/>
  </r>
  <r>
    <x v="719"/>
    <n v="72027"/>
    <x v="46"/>
    <x v="46"/>
    <s v="PorePurify Exfoliating Tonic 100ml"/>
    <x v="4"/>
    <n v="50"/>
    <n v="9.3000000000000007"/>
    <n v="465.00000000000006"/>
    <n v="3.8"/>
    <n v="190"/>
    <n v="5.5000000000000009"/>
    <n v="275.00000000000006"/>
    <n v="0.59139784946236562"/>
    <s v="C0236"/>
    <s v="Sebastian Everly"/>
    <s v="Ashley Turner"/>
    <x v="2"/>
    <x v="13"/>
    <s v="San Francisco"/>
    <x v="0"/>
    <x v="2"/>
    <x v="9"/>
    <n v="4"/>
    <x v="39"/>
  </r>
  <r>
    <x v="719"/>
    <n v="72028"/>
    <x v="8"/>
    <x v="8"/>
    <s v="CrystalClear Hyaluronic Boost 30ml"/>
    <x v="1"/>
    <n v="150"/>
    <n v="19.100000000000001"/>
    <n v="2865"/>
    <n v="6.6"/>
    <n v="990"/>
    <n v="12.500000000000002"/>
    <n v="1875"/>
    <n v="0.65445026178010468"/>
    <s v="C0177"/>
    <s v="CosmoHarbor Corp."/>
    <s v="Benjamin Lawson"/>
    <x v="1"/>
    <x v="5"/>
    <s v="Tulsa"/>
    <x v="2"/>
    <x v="2"/>
    <x v="9"/>
    <n v="4"/>
    <x v="39"/>
  </r>
  <r>
    <x v="719"/>
    <n v="72029"/>
    <x v="2"/>
    <x v="2"/>
    <s v="TimelessElixir Anti-Wrinkle Serum 30m"/>
    <x v="1"/>
    <n v="200"/>
    <n v="25.3"/>
    <n v="5060"/>
    <n v="9.4"/>
    <n v="1880"/>
    <n v="15.9"/>
    <n v="3180"/>
    <n v="0.62845849802371545"/>
    <s v="C0244"/>
    <s v="StellarHarbor Technologies"/>
    <s v="Ava Franklin"/>
    <x v="1"/>
    <x v="12"/>
    <s v="New Orleans"/>
    <x v="2"/>
    <x v="2"/>
    <x v="9"/>
    <n v="4"/>
    <x v="39"/>
  </r>
  <r>
    <x v="719"/>
    <n v="72030"/>
    <x v="44"/>
    <x v="44"/>
    <s v="ElixirMelt Makeup Remover Oil  100ml"/>
    <x v="6"/>
    <n v="50"/>
    <n v="5.1999999999999993"/>
    <n v="259.99999999999994"/>
    <n v="2.8"/>
    <n v="140"/>
    <n v="2.3999999999999995"/>
    <n v="119.99999999999994"/>
    <n v="0.4615384615384614"/>
    <s v="C0040"/>
    <s v="Atticus Quinn"/>
    <s v="Emily Clarke"/>
    <x v="3"/>
    <x v="29"/>
    <s v="Charlotte"/>
    <x v="2"/>
    <x v="2"/>
    <x v="9"/>
    <n v="4"/>
    <x v="39"/>
  </r>
  <r>
    <x v="719"/>
    <n v="72031"/>
    <x v="57"/>
    <x v="57"/>
    <s v="CalmBliss Soothing Toner 200ml"/>
    <x v="4"/>
    <n v="50"/>
    <n v="25"/>
    <n v="1250"/>
    <n v="9.4"/>
    <n v="470"/>
    <n v="15.6"/>
    <n v="780"/>
    <n v="0.624"/>
    <s v="C0067"/>
    <s v="Oberon Sterling"/>
    <s v="Rachel Owens"/>
    <x v="4"/>
    <x v="16"/>
    <s v="Springfield"/>
    <x v="3"/>
    <x v="2"/>
    <x v="9"/>
    <n v="4"/>
    <x v="39"/>
  </r>
  <r>
    <x v="719"/>
    <n v="72032"/>
    <x v="10"/>
    <x v="10"/>
    <s v="LuminousGlow Tinted Sunscreen 50ml"/>
    <x v="3"/>
    <n v="250"/>
    <n v="16.95"/>
    <n v="4237.5"/>
    <n v="5.2"/>
    <n v="1300"/>
    <n v="11.75"/>
    <n v="2937.5"/>
    <n v="0.69321533923303835"/>
    <s v="C0170"/>
    <s v="IvoryBloom Skincare"/>
    <s v="James Edwards"/>
    <x v="3"/>
    <x v="43"/>
    <s v="Pittsburgh"/>
    <x v="1"/>
    <x v="2"/>
    <x v="9"/>
    <n v="4"/>
    <x v="39"/>
  </r>
  <r>
    <x v="719"/>
    <n v="72033"/>
    <x v="10"/>
    <x v="10"/>
    <s v="LuminousGlow Tinted Sunscreen 50ml"/>
    <x v="3"/>
    <n v="350"/>
    <n v="16.95"/>
    <n v="5932.5"/>
    <n v="5.2"/>
    <n v="1820"/>
    <n v="11.75"/>
    <n v="4112.5"/>
    <n v="0.69321533923303835"/>
    <s v="C0157"/>
    <s v="EtherealElegance Beauty"/>
    <s v="Olivia Harrison"/>
    <x v="3"/>
    <x v="7"/>
    <s v="Bowie"/>
    <x v="2"/>
    <x v="2"/>
    <x v="9"/>
    <n v="4"/>
    <x v="39"/>
  </r>
  <r>
    <x v="719"/>
    <n v="72034"/>
    <x v="0"/>
    <x v="0"/>
    <s v="HydraBloom Hydrating Moisturizer 100ml"/>
    <x v="0"/>
    <n v="100"/>
    <n v="24.85"/>
    <n v="2485"/>
    <n v="7.75"/>
    <n v="775"/>
    <n v="17.100000000000001"/>
    <n v="1710"/>
    <n v="0.68812877263581484"/>
    <s v="C0252"/>
    <s v="CelestialLuxe Beauty"/>
    <s v="Matthew Walker"/>
    <x v="1"/>
    <x v="40"/>
    <s v="Nashville"/>
    <x v="2"/>
    <x v="2"/>
    <x v="9"/>
    <n v="4"/>
    <x v="39"/>
  </r>
  <r>
    <x v="719"/>
    <n v="72035"/>
    <x v="58"/>
    <x v="58"/>
    <s v="ElixirMelt Makeup Remover Oil  150ml"/>
    <x v="6"/>
    <n v="150"/>
    <n v="10.45"/>
    <n v="1567.5"/>
    <n v="5.2"/>
    <n v="780"/>
    <n v="5.2499999999999991"/>
    <n v="787.5"/>
    <n v="0.50239234449760761"/>
    <s v="C0118"/>
    <s v="Rowan Hale"/>
    <s v="Nicholas Coleman"/>
    <x v="4"/>
    <x v="34"/>
    <s v="Fort Wayne"/>
    <x v="3"/>
    <x v="2"/>
    <x v="9"/>
    <n v="4"/>
    <x v="39"/>
  </r>
  <r>
    <x v="719"/>
    <n v="72036"/>
    <x v="32"/>
    <x v="32"/>
    <s v="AquaFresh Hydrating Toner 150ml"/>
    <x v="4"/>
    <n v="100"/>
    <n v="14.95"/>
    <n v="1495"/>
    <n v="4.45"/>
    <n v="445"/>
    <n v="10.5"/>
    <n v="1050"/>
    <n v="0.7023411371237458"/>
    <s v="C0167"/>
    <s v="Atticus Mercer"/>
    <s v="Ashley Turner"/>
    <x v="2"/>
    <x v="13"/>
    <s v="Anaheim"/>
    <x v="0"/>
    <x v="2"/>
    <x v="9"/>
    <n v="4"/>
    <x v="39"/>
  </r>
  <r>
    <x v="720"/>
    <n v="72037"/>
    <x v="4"/>
    <x v="4"/>
    <s v="HydraBloom Hydrating Moisturizer 50ml"/>
    <x v="0"/>
    <n v="100"/>
    <n v="14.95"/>
    <n v="1495"/>
    <n v="4.45"/>
    <n v="445"/>
    <n v="10.5"/>
    <n v="1050"/>
    <n v="0.7023411371237458"/>
    <s v="C0015"/>
    <s v="Octavia Grey"/>
    <s v="Benjamin Lawson"/>
    <x v="1"/>
    <x v="8"/>
    <s v="St. Louis"/>
    <x v="3"/>
    <x v="2"/>
    <x v="9"/>
    <n v="5"/>
    <x v="39"/>
  </r>
  <r>
    <x v="720"/>
    <n v="72038"/>
    <x v="53"/>
    <x v="53"/>
    <s v="DreamSoothe Overnight Mask 100g"/>
    <x v="5"/>
    <n v="150"/>
    <n v="21.75"/>
    <n v="3262.5"/>
    <n v="9.5500000000000007"/>
    <n v="1432.5"/>
    <n v="12.2"/>
    <n v="1830"/>
    <n v="0.56091954022988511"/>
    <s v="C0238"/>
    <s v="IvoryHaven Cosmetics"/>
    <s v="James Edwards"/>
    <x v="3"/>
    <x v="37"/>
    <s v="Newark"/>
    <x v="1"/>
    <x v="2"/>
    <x v="9"/>
    <n v="5"/>
    <x v="39"/>
  </r>
  <r>
    <x v="720"/>
    <n v="72039"/>
    <x v="18"/>
    <x v="18"/>
    <s v="PurePurge Micellar Cleansing Water 100ml"/>
    <x v="6"/>
    <n v="150"/>
    <n v="3.9"/>
    <n v="585"/>
    <n v="2.2999999999999998"/>
    <n v="345"/>
    <n v="1.6"/>
    <n v="240"/>
    <n v="0.41025641025641024"/>
    <s v="C0242"/>
    <s v="AzureQuest Enterprises"/>
    <s v="Emily Clarke"/>
    <x v="3"/>
    <x v="29"/>
    <s v="Charlotte"/>
    <x v="2"/>
    <x v="2"/>
    <x v="9"/>
    <n v="5"/>
    <x v="39"/>
  </r>
  <r>
    <x v="720"/>
    <n v="72040"/>
    <x v="30"/>
    <x v="30"/>
    <s v="PurePurge Micellar Cleansing Water 200ml"/>
    <x v="6"/>
    <n v="150"/>
    <n v="18.45"/>
    <n v="2767.5"/>
    <n v="7.75"/>
    <n v="1162.5"/>
    <n v="10.7"/>
    <n v="1605"/>
    <n v="0.57994579945799463"/>
    <s v="C0101"/>
    <s v="TechnoCraft Corp."/>
    <s v="Samuel Moore"/>
    <x v="0"/>
    <x v="0"/>
    <s v="Roswell"/>
    <x v="0"/>
    <x v="2"/>
    <x v="9"/>
    <n v="5"/>
    <x v="39"/>
  </r>
  <r>
    <x v="720"/>
    <n v="72041"/>
    <x v="8"/>
    <x v="8"/>
    <s v="CrystalClear Hyaluronic Boost 30ml"/>
    <x v="1"/>
    <n v="200"/>
    <n v="19.100000000000001"/>
    <n v="3820.0000000000005"/>
    <n v="6.6"/>
    <n v="1320"/>
    <n v="12.500000000000002"/>
    <n v="2500.0000000000005"/>
    <n v="0.65445026178010479"/>
    <s v="C0137"/>
    <s v="Octavia Sterling"/>
    <s v="Benjamin Lawson"/>
    <x v="1"/>
    <x v="5"/>
    <s v="Tulsa"/>
    <x v="2"/>
    <x v="2"/>
    <x v="9"/>
    <n v="5"/>
    <x v="39"/>
  </r>
  <r>
    <x v="720"/>
    <n v="72042"/>
    <x v="0"/>
    <x v="0"/>
    <s v="HydraBloom Hydrating Moisturizer 100ml"/>
    <x v="0"/>
    <n v="250"/>
    <n v="24.85"/>
    <n v="6212.5"/>
    <n v="7.75"/>
    <n v="1937.5"/>
    <n v="17.100000000000001"/>
    <n v="4275"/>
    <n v="0.68812877263581484"/>
    <s v="C0162"/>
    <s v="Malachai Hale"/>
    <s v="Olivia Harrison"/>
    <x v="3"/>
    <x v="14"/>
    <s v="Newport News"/>
    <x v="2"/>
    <x v="2"/>
    <x v="9"/>
    <n v="5"/>
    <x v="39"/>
  </r>
  <r>
    <x v="720"/>
    <n v="72043"/>
    <x v="8"/>
    <x v="8"/>
    <s v="CrystalClear Hyaluronic Boost 30ml"/>
    <x v="1"/>
    <n v="250"/>
    <n v="19.100000000000001"/>
    <n v="4775"/>
    <n v="6.6"/>
    <n v="1650"/>
    <n v="12.500000000000002"/>
    <n v="3125"/>
    <n v="0.65445026178010468"/>
    <s v="C0053"/>
    <s v="QuantumPulse Systems"/>
    <s v="Samantha Mitchell"/>
    <x v="4"/>
    <x v="17"/>
    <s v="Cleveland"/>
    <x v="3"/>
    <x v="2"/>
    <x v="9"/>
    <n v="5"/>
    <x v="39"/>
  </r>
  <r>
    <x v="720"/>
    <n v="72044"/>
    <x v="39"/>
    <x v="39"/>
    <s v="SunGuard Shield SPF 50+ 50ml"/>
    <x v="3"/>
    <n v="50"/>
    <n v="14.45"/>
    <n v="722.5"/>
    <n v="4.45"/>
    <n v="222.5"/>
    <n v="10"/>
    <n v="500"/>
    <n v="0.69204152249134943"/>
    <s v="C0085"/>
    <s v="VelvetDusk Beauty"/>
    <s v="Samuel Moore"/>
    <x v="0"/>
    <x v="0"/>
    <s v="Taos"/>
    <x v="0"/>
    <x v="2"/>
    <x v="9"/>
    <n v="5"/>
    <x v="39"/>
  </r>
  <r>
    <x v="720"/>
    <n v="72045"/>
    <x v="10"/>
    <x v="10"/>
    <s v="LuminousGlow Tinted Sunscreen 50ml"/>
    <x v="3"/>
    <n v="350"/>
    <n v="16.95"/>
    <n v="5932.5"/>
    <n v="5.2"/>
    <n v="1820"/>
    <n v="11.75"/>
    <n v="4112.5"/>
    <n v="0.69321533923303835"/>
    <s v="C0026"/>
    <s v="Golden Aura Creations"/>
    <s v="Samuel Moore"/>
    <x v="0"/>
    <x v="0"/>
    <s v="Albuquerque"/>
    <x v="0"/>
    <x v="2"/>
    <x v="9"/>
    <n v="5"/>
    <x v="39"/>
  </r>
  <r>
    <x v="720"/>
    <n v="72046"/>
    <x v="22"/>
    <x v="22"/>
    <s v="PurePurge Micellar Cleansing Water 150ml"/>
    <x v="6"/>
    <n v="100"/>
    <n v="10.050000000000001"/>
    <n v="1005.0000000000001"/>
    <n v="4.45"/>
    <n v="445"/>
    <n v="5.6000000000000005"/>
    <n v="560.00000000000011"/>
    <n v="0.55721393034825872"/>
    <s v="C0180"/>
    <s v="CelestialGrace Creations"/>
    <s v="Benjamin Lawson"/>
    <x v="1"/>
    <x v="8"/>
    <s v="Springfield"/>
    <x v="3"/>
    <x v="2"/>
    <x v="9"/>
    <n v="5"/>
    <x v="39"/>
  </r>
  <r>
    <x v="720"/>
    <n v="72047"/>
    <x v="53"/>
    <x v="53"/>
    <s v="DreamSoothe Overnight Mask 100g"/>
    <x v="5"/>
    <n v="200"/>
    <n v="21.75"/>
    <n v="4350"/>
    <n v="9.5500000000000007"/>
    <n v="1910"/>
    <n v="12.2"/>
    <n v="2440"/>
    <n v="0.56091954022988511"/>
    <s v="C0004"/>
    <s v="Enchanted Silk Creations"/>
    <s v="David Carter"/>
    <x v="1"/>
    <x v="2"/>
    <s v="New York City"/>
    <x v="1"/>
    <x v="2"/>
    <x v="9"/>
    <n v="5"/>
    <x v="39"/>
  </r>
  <r>
    <x v="720"/>
    <n v="72048"/>
    <x v="4"/>
    <x v="4"/>
    <s v="HydraBloom Hydrating Moisturizer 50ml"/>
    <x v="0"/>
    <n v="50"/>
    <n v="14.95"/>
    <n v="747.5"/>
    <n v="4.45"/>
    <n v="222.5"/>
    <n v="10.5"/>
    <n v="525"/>
    <n v="0.7023411371237458"/>
    <s v="C0218"/>
    <s v="Ronan Cassidy"/>
    <s v="Benjamin Ingram"/>
    <x v="0"/>
    <x v="38"/>
    <s v="Bozeman"/>
    <x v="0"/>
    <x v="2"/>
    <x v="9"/>
    <n v="5"/>
    <x v="39"/>
  </r>
  <r>
    <x v="721"/>
    <n v="72049"/>
    <x v="0"/>
    <x v="0"/>
    <s v="HydraBloom Hydrating Moisturizer 100ml"/>
    <x v="0"/>
    <n v="100"/>
    <n v="24.85"/>
    <n v="2485"/>
    <n v="7.75"/>
    <n v="775"/>
    <n v="17.100000000000001"/>
    <n v="1710"/>
    <n v="0.68812877263581484"/>
    <s v="C0057"/>
    <s v="Phineas Dawson"/>
    <s v="Nicholas Coleman"/>
    <x v="4"/>
    <x v="34"/>
    <s v="Indianapolis"/>
    <x v="3"/>
    <x v="2"/>
    <x v="9"/>
    <n v="6"/>
    <x v="39"/>
  </r>
  <r>
    <x v="721"/>
    <n v="72050"/>
    <x v="0"/>
    <x v="0"/>
    <s v="HydraBloom Hydrating Moisturizer 100ml"/>
    <x v="0"/>
    <n v="50"/>
    <n v="24.85"/>
    <n v="1242.5"/>
    <n v="7.75"/>
    <n v="387.5"/>
    <n v="17.100000000000001"/>
    <n v="855"/>
    <n v="0.68812877263581484"/>
    <s v="C0008"/>
    <s v="Serenity Sinclair"/>
    <s v="Ashley Turner"/>
    <x v="2"/>
    <x v="13"/>
    <s v="San Francisco"/>
    <x v="0"/>
    <x v="2"/>
    <x v="9"/>
    <n v="6"/>
    <x v="39"/>
  </r>
  <r>
    <x v="721"/>
    <n v="72051"/>
    <x v="20"/>
    <x v="20"/>
    <s v="VelvetSkin Renewing Scrub 100ml"/>
    <x v="7"/>
    <n v="150"/>
    <n v="20.849999999999998"/>
    <n v="3127.4999999999995"/>
    <n v="8.1999999999999993"/>
    <n v="1230"/>
    <n v="12.649999999999999"/>
    <n v="1897.4999999999995"/>
    <n v="0.606714628297362"/>
    <s v="C0096"/>
    <s v="DivinePearl Skincare"/>
    <s v="Christopher Green"/>
    <x v="0"/>
    <x v="35"/>
    <s v="Provo"/>
    <x v="0"/>
    <x v="2"/>
    <x v="9"/>
    <n v="6"/>
    <x v="39"/>
  </r>
  <r>
    <x v="721"/>
    <n v="72052"/>
    <x v="18"/>
    <x v="18"/>
    <s v="PurePurge Micellar Cleansing Water 100ml"/>
    <x v="6"/>
    <n v="50"/>
    <n v="3.9"/>
    <n v="195"/>
    <n v="2.2999999999999998"/>
    <n v="115"/>
    <n v="1.6"/>
    <n v="80"/>
    <n v="0.41025641025641024"/>
    <s v="C0224"/>
    <s v="Leonidas Hale"/>
    <s v="Ashley Turner"/>
    <x v="2"/>
    <x v="13"/>
    <s v="San Francisco"/>
    <x v="0"/>
    <x v="2"/>
    <x v="9"/>
    <n v="6"/>
    <x v="39"/>
  </r>
  <r>
    <x v="721"/>
    <n v="72053"/>
    <x v="14"/>
    <x v="14"/>
    <s v="DewDrop Hydration Sheet Mask"/>
    <x v="5"/>
    <n v="300"/>
    <n v="17.350000000000001"/>
    <n v="5205"/>
    <n v="7.45"/>
    <n v="2235"/>
    <n v="9.9000000000000021"/>
    <n v="2970"/>
    <n v="0.57060518731988474"/>
    <s v="C0012"/>
    <s v="Radiant Craft Incorporated"/>
    <s v="Samuel Moore"/>
    <x v="0"/>
    <x v="1"/>
    <s v="Phoenix"/>
    <x v="0"/>
    <x v="2"/>
    <x v="9"/>
    <n v="6"/>
    <x v="39"/>
  </r>
  <r>
    <x v="721"/>
    <n v="72054"/>
    <x v="4"/>
    <x v="4"/>
    <s v="HydraBloom Hydrating Moisturizer 50ml"/>
    <x v="0"/>
    <n v="100"/>
    <n v="14.95"/>
    <n v="1495"/>
    <n v="4.45"/>
    <n v="445"/>
    <n v="10.5"/>
    <n v="1050"/>
    <n v="0.7023411371237458"/>
    <s v="C0265"/>
    <s v="SapphirePulse Incorporated"/>
    <s v="Samantha Mitchell"/>
    <x v="4"/>
    <x v="15"/>
    <s v="Louisville"/>
    <x v="2"/>
    <x v="2"/>
    <x v="9"/>
    <n v="6"/>
    <x v="39"/>
  </r>
  <r>
    <x v="721"/>
    <n v="72055"/>
    <x v="10"/>
    <x v="10"/>
    <s v="LuminousGlow Tinted Sunscreen 50ml"/>
    <x v="3"/>
    <n v="350"/>
    <n v="16.95"/>
    <n v="5932.5"/>
    <n v="5.2"/>
    <n v="1820"/>
    <n v="11.75"/>
    <n v="4112.5"/>
    <n v="0.69321533923303835"/>
    <s v="C0065"/>
    <s v="CelestialGlow Essentials"/>
    <s v="Benjamin Lawson"/>
    <x v="1"/>
    <x v="25"/>
    <s v="Kansas City"/>
    <x v="3"/>
    <x v="2"/>
    <x v="9"/>
    <n v="6"/>
    <x v="39"/>
  </r>
  <r>
    <x v="721"/>
    <n v="72056"/>
    <x v="2"/>
    <x v="2"/>
    <s v="TimelessElixir Anti-Wrinkle Serum 30m"/>
    <x v="1"/>
    <n v="150"/>
    <n v="25.3"/>
    <n v="3795"/>
    <n v="9.4"/>
    <n v="1410"/>
    <n v="15.9"/>
    <n v="2385"/>
    <n v="0.62845849802371545"/>
    <s v="C0147"/>
    <s v="SecretGarden Beauty"/>
    <s v="Olivia Harrison"/>
    <x v="3"/>
    <x v="14"/>
    <s v="Virginia Beach"/>
    <x v="2"/>
    <x v="2"/>
    <x v="9"/>
    <n v="6"/>
    <x v="39"/>
  </r>
  <r>
    <x v="721"/>
    <n v="72057"/>
    <x v="32"/>
    <x v="32"/>
    <s v="AquaFresh Hydrating Toner 150ml"/>
    <x v="4"/>
    <n v="150"/>
    <n v="14.95"/>
    <n v="2242.5"/>
    <n v="4.45"/>
    <n v="667.5"/>
    <n v="10.5"/>
    <n v="1575"/>
    <n v="0.7023411371237458"/>
    <s v="C0158"/>
    <s v="Octavia Quinn"/>
    <s v="Lauren King"/>
    <x v="4"/>
    <x v="18"/>
    <s v="Ames"/>
    <x v="3"/>
    <x v="2"/>
    <x v="9"/>
    <n v="6"/>
    <x v="39"/>
  </r>
  <r>
    <x v="721"/>
    <n v="72058"/>
    <x v="4"/>
    <x v="4"/>
    <s v="HydraBloom Hydrating Moisturizer 50ml"/>
    <x v="0"/>
    <n v="200"/>
    <n v="14.95"/>
    <n v="2990"/>
    <n v="4.45"/>
    <n v="890"/>
    <n v="10.5"/>
    <n v="2100"/>
    <n v="0.7023411371237458"/>
    <s v="C0224"/>
    <s v="Leonidas Hale"/>
    <s v="Ashley Turner"/>
    <x v="2"/>
    <x v="13"/>
    <s v="San Francisco"/>
    <x v="0"/>
    <x v="2"/>
    <x v="9"/>
    <n v="6"/>
    <x v="39"/>
  </r>
  <r>
    <x v="721"/>
    <n v="72059"/>
    <x v="37"/>
    <x v="37"/>
    <s v="SunGuard Shield SPF 50+ 100ml"/>
    <x v="3"/>
    <n v="150"/>
    <n v="24.75"/>
    <n v="3712.5"/>
    <n v="7.75"/>
    <n v="1162.5"/>
    <n v="17"/>
    <n v="2550"/>
    <n v="0.68686868686868685"/>
    <s v="C0044"/>
    <s v="OpulentElixir Beauty"/>
    <s v="David Carter"/>
    <x v="1"/>
    <x v="2"/>
    <s v="Syracuse"/>
    <x v="1"/>
    <x v="2"/>
    <x v="9"/>
    <n v="6"/>
    <x v="39"/>
  </r>
  <r>
    <x v="721"/>
    <n v="72060"/>
    <x v="14"/>
    <x v="14"/>
    <s v="DewDrop Hydration Sheet Mask"/>
    <x v="5"/>
    <n v="200"/>
    <n v="17.350000000000001"/>
    <n v="3470.0000000000005"/>
    <n v="7.45"/>
    <n v="1490"/>
    <n v="9.9000000000000021"/>
    <n v="1980.0000000000005"/>
    <n v="0.57060518731988474"/>
    <s v="C0251"/>
    <s v="SapphireFlare Technologies"/>
    <s v="Daniel Nelson"/>
    <x v="0"/>
    <x v="30"/>
    <s v="Denver"/>
    <x v="0"/>
    <x v="2"/>
    <x v="9"/>
    <n v="6"/>
    <x v="39"/>
  </r>
  <r>
    <x v="722"/>
    <n v="72061"/>
    <x v="4"/>
    <x v="4"/>
    <s v="HydraBloom Hydrating Moisturizer 50ml"/>
    <x v="0"/>
    <n v="200"/>
    <n v="14.95"/>
    <n v="2990"/>
    <n v="4.45"/>
    <n v="890"/>
    <n v="10.5"/>
    <n v="2100"/>
    <n v="0.7023411371237458"/>
    <s v="C0122"/>
    <s v="FusionPulse Group"/>
    <s v="Michael Evans"/>
    <x v="1"/>
    <x v="10"/>
    <s v="McAllen"/>
    <x v="2"/>
    <x v="2"/>
    <x v="9"/>
    <n v="7"/>
    <x v="39"/>
  </r>
  <r>
    <x v="722"/>
    <n v="72062"/>
    <x v="21"/>
    <x v="21"/>
    <s v="RadiantGlow Gel Cleanser 100ml"/>
    <x v="2"/>
    <n v="200"/>
    <n v="12.25"/>
    <n v="2450"/>
    <n v="4.45"/>
    <n v="890"/>
    <n v="7.8"/>
    <n v="1560"/>
    <n v="0.63673469387755099"/>
    <s v="C0198"/>
    <s v="CrystalMist Solutions"/>
    <s v="Ava Franklin"/>
    <x v="1"/>
    <x v="44"/>
    <s v="Jackson"/>
    <x v="2"/>
    <x v="2"/>
    <x v="9"/>
    <n v="7"/>
    <x v="39"/>
  </r>
  <r>
    <x v="722"/>
    <n v="72063"/>
    <x v="37"/>
    <x v="37"/>
    <s v="SunGuard Shield SPF 50+ 100ml"/>
    <x v="3"/>
    <n v="400"/>
    <n v="24.75"/>
    <n v="9900"/>
    <n v="7.75"/>
    <n v="3100"/>
    <n v="17"/>
    <n v="6800"/>
    <n v="0.68686868686868685"/>
    <s v="C0033"/>
    <s v="ZenithGrove Solutions"/>
    <s v="Ava Franklin"/>
    <x v="1"/>
    <x v="26"/>
    <s v="Birmingham"/>
    <x v="2"/>
    <x v="2"/>
    <x v="9"/>
    <n v="7"/>
    <x v="39"/>
  </r>
  <r>
    <x v="722"/>
    <n v="72064"/>
    <x v="23"/>
    <x v="23"/>
    <s v="RadiantGlow Gel Cleanser 50ml"/>
    <x v="2"/>
    <n v="250"/>
    <n v="4.7"/>
    <n v="1175"/>
    <n v="2.2999999999999998"/>
    <n v="575"/>
    <n v="2.4000000000000004"/>
    <n v="600"/>
    <n v="0.51063829787234039"/>
    <s v="C0077"/>
    <s v="EmeraldSphere Solutions"/>
    <s v="Grace Allen"/>
    <x v="2"/>
    <x v="20"/>
    <s v="Fairbanks"/>
    <x v="0"/>
    <x v="2"/>
    <x v="9"/>
    <n v="7"/>
    <x v="39"/>
  </r>
  <r>
    <x v="722"/>
    <n v="72065"/>
    <x v="0"/>
    <x v="0"/>
    <s v="HydraBloom Hydrating Moisturizer 100ml"/>
    <x v="0"/>
    <n v="200"/>
    <n v="24.85"/>
    <n v="4970"/>
    <n v="7.75"/>
    <n v="1550"/>
    <n v="17.100000000000001"/>
    <n v="3420"/>
    <n v="0.68812877263581484"/>
    <s v="C0023"/>
    <s v="Rosy Hue Beauty"/>
    <s v="Benjamin Ingram"/>
    <x v="0"/>
    <x v="22"/>
    <s v="Boise"/>
    <x v="0"/>
    <x v="2"/>
    <x v="9"/>
    <n v="7"/>
    <x v="39"/>
  </r>
  <r>
    <x v="722"/>
    <n v="72066"/>
    <x v="0"/>
    <x v="0"/>
    <s v="HydraBloom Hydrating Moisturizer 100ml"/>
    <x v="0"/>
    <n v="200"/>
    <n v="24.85"/>
    <n v="4970"/>
    <n v="7.75"/>
    <n v="1550"/>
    <n v="17.100000000000001"/>
    <n v="3420"/>
    <n v="0.68812877263581484"/>
    <s v="C0120"/>
    <s v="RadiantCrest Ventures"/>
    <s v="Ashley Turner"/>
    <x v="2"/>
    <x v="13"/>
    <s v="Anaheim"/>
    <x v="0"/>
    <x v="2"/>
    <x v="9"/>
    <n v="7"/>
    <x v="39"/>
  </r>
  <r>
    <x v="722"/>
    <n v="72067"/>
    <x v="0"/>
    <x v="0"/>
    <s v="HydraBloom Hydrating Moisturizer 100ml"/>
    <x v="0"/>
    <n v="100"/>
    <n v="24.85"/>
    <n v="2485"/>
    <n v="7.75"/>
    <n v="775"/>
    <n v="17.100000000000001"/>
    <n v="1710"/>
    <n v="0.68812877263581484"/>
    <s v="C0270"/>
    <s v="RadiantNova Corp."/>
    <s v="Rachel Owens"/>
    <x v="4"/>
    <x v="31"/>
    <s v="Milwaukee"/>
    <x v="3"/>
    <x v="2"/>
    <x v="9"/>
    <n v="7"/>
    <x v="39"/>
  </r>
  <r>
    <x v="722"/>
    <n v="72068"/>
    <x v="16"/>
    <x v="16"/>
    <s v="FreshWipe Cleansing Towelettes  80s"/>
    <x v="6"/>
    <n v="150"/>
    <n v="14.55"/>
    <n v="2182.5"/>
    <n v="6.55"/>
    <n v="982.5"/>
    <n v="8"/>
    <n v="1200"/>
    <n v="0.54982817869415812"/>
    <s v="C0251"/>
    <s v="SapphireFlare Technologies"/>
    <s v="Daniel Nelson"/>
    <x v="0"/>
    <x v="30"/>
    <s v="Denver"/>
    <x v="0"/>
    <x v="2"/>
    <x v="9"/>
    <n v="7"/>
    <x v="39"/>
  </r>
  <r>
    <x v="722"/>
    <n v="72069"/>
    <x v="15"/>
    <x v="15"/>
    <s v="VitaGlow Brightening Serum 50ml"/>
    <x v="1"/>
    <n v="250"/>
    <n v="31.45"/>
    <n v="7862.5"/>
    <n v="12"/>
    <n v="3000"/>
    <n v="19.45"/>
    <n v="4862.5"/>
    <n v="0.61844197138314783"/>
    <s v="C0095"/>
    <s v="OpalBlossom Beauty"/>
    <s v="Jessica Foster"/>
    <x v="2"/>
    <x v="20"/>
    <s v="Seward"/>
    <x v="0"/>
    <x v="2"/>
    <x v="9"/>
    <n v="7"/>
    <x v="39"/>
  </r>
  <r>
    <x v="723"/>
    <n v="72070"/>
    <x v="0"/>
    <x v="0"/>
    <s v="HydraBloom Hydrating Moisturizer 100ml"/>
    <x v="0"/>
    <n v="250"/>
    <n v="24.85"/>
    <n v="6212.5"/>
    <n v="7.75"/>
    <n v="1937.5"/>
    <n v="17.100000000000001"/>
    <n v="4275"/>
    <n v="0.68812877263581484"/>
    <s v="C0099"/>
    <s v="SolarCrest Corp."/>
    <s v="James Edwards"/>
    <x v="3"/>
    <x v="43"/>
    <s v="Harrisburg"/>
    <x v="1"/>
    <x v="2"/>
    <x v="9"/>
    <n v="10"/>
    <x v="40"/>
  </r>
  <r>
    <x v="723"/>
    <n v="72071"/>
    <x v="1"/>
    <x v="1"/>
    <s v="VitaGlow Brightening Serum 30ml"/>
    <x v="1"/>
    <n v="250"/>
    <n v="22.1"/>
    <n v="5525"/>
    <n v="7.6"/>
    <n v="1900"/>
    <n v="14.500000000000002"/>
    <n v="3625"/>
    <n v="0.65610859728506787"/>
    <s v="C0188"/>
    <s v="BlueCrest Technologies"/>
    <s v="William Jenkins"/>
    <x v="3"/>
    <x v="6"/>
    <s v="Tallahassee"/>
    <x v="2"/>
    <x v="2"/>
    <x v="9"/>
    <n v="10"/>
    <x v="40"/>
  </r>
  <r>
    <x v="723"/>
    <n v="72072"/>
    <x v="10"/>
    <x v="10"/>
    <s v="LuminousGlow Tinted Sunscreen 50ml"/>
    <x v="3"/>
    <n v="150"/>
    <n v="16.95"/>
    <n v="2542.5"/>
    <n v="5.2"/>
    <n v="780"/>
    <n v="11.75"/>
    <n v="1762.5"/>
    <n v="0.69321533923303835"/>
    <s v="C0075"/>
    <s v="Ignatius Flynn"/>
    <s v="Samuel Moore"/>
    <x v="0"/>
    <x v="1"/>
    <s v="Flagstaff"/>
    <x v="0"/>
    <x v="2"/>
    <x v="9"/>
    <n v="10"/>
    <x v="40"/>
  </r>
  <r>
    <x v="723"/>
    <n v="72073"/>
    <x v="40"/>
    <x v="40"/>
    <s v="CalmBliss Soothing Toner 150ml"/>
    <x v="4"/>
    <n v="150"/>
    <n v="19.25"/>
    <n v="2887.5"/>
    <n v="6.55"/>
    <n v="982.5"/>
    <n v="12.7"/>
    <n v="1905"/>
    <n v="0.65974025974025974"/>
    <s v="C0203"/>
    <s v="LuminousNectar Beauty"/>
    <s v="Andrew Parker"/>
    <x v="3"/>
    <x v="45"/>
    <s v="Warwick"/>
    <x v="1"/>
    <x v="2"/>
    <x v="9"/>
    <n v="10"/>
    <x v="40"/>
  </r>
  <r>
    <x v="723"/>
    <n v="72074"/>
    <x v="28"/>
    <x v="28"/>
    <s v="GlowRevive Detox Clay Mask 50g"/>
    <x v="5"/>
    <n v="100"/>
    <n v="11.35"/>
    <n v="1135"/>
    <n v="5.2"/>
    <n v="520"/>
    <n v="6.1499999999999995"/>
    <n v="615"/>
    <n v="0.54185022026431717"/>
    <s v="C0194"/>
    <s v="InfinitiWave Ventures"/>
    <s v="Joseph Simmons"/>
    <x v="4"/>
    <x v="19"/>
    <s v="Duluth"/>
    <x v="3"/>
    <x v="2"/>
    <x v="9"/>
    <n v="10"/>
    <x v="40"/>
  </r>
  <r>
    <x v="723"/>
    <n v="72075"/>
    <x v="0"/>
    <x v="0"/>
    <s v="HydraBloom Hydrating Moisturizer 100ml"/>
    <x v="0"/>
    <n v="200"/>
    <n v="24.85"/>
    <n v="4970"/>
    <n v="7.75"/>
    <n v="1550"/>
    <n v="17.100000000000001"/>
    <n v="3420"/>
    <n v="0.68812877263581484"/>
    <s v="C0132"/>
    <s v="OpalNectar Beauty"/>
    <s v="Mia Hughes"/>
    <x v="2"/>
    <x v="13"/>
    <s v="Santa Ana"/>
    <x v="0"/>
    <x v="2"/>
    <x v="9"/>
    <n v="10"/>
    <x v="40"/>
  </r>
  <r>
    <x v="723"/>
    <n v="72076"/>
    <x v="29"/>
    <x v="29"/>
    <s v="VitaGlow Brightening Serum 15ml"/>
    <x v="1"/>
    <n v="300"/>
    <n v="16.25"/>
    <n v="4875"/>
    <n v="6.2"/>
    <n v="1860"/>
    <n v="10.050000000000001"/>
    <n v="3015"/>
    <n v="0.61846153846153851"/>
    <s v="C0062"/>
    <s v="Nikolai Hayes"/>
    <s v="Benjamin Ingram"/>
    <x v="0"/>
    <x v="38"/>
    <s v="Billings"/>
    <x v="0"/>
    <x v="2"/>
    <x v="9"/>
    <n v="10"/>
    <x v="40"/>
  </r>
  <r>
    <x v="723"/>
    <n v="72077"/>
    <x v="7"/>
    <x v="7"/>
    <s v="AgelessAura Anti-Aging Moisturizer 50ml"/>
    <x v="0"/>
    <n v="150"/>
    <n v="18.549999999999997"/>
    <n v="2782.4999999999995"/>
    <n v="6.55"/>
    <n v="982.5"/>
    <n v="11.999999999999996"/>
    <n v="1799.9999999999995"/>
    <n v="0.64690026954177893"/>
    <s v="C0260"/>
    <s v="Declan Winters"/>
    <s v="Elizabeth Young"/>
    <x v="2"/>
    <x v="13"/>
    <s v="Los Angeles"/>
    <x v="0"/>
    <x v="2"/>
    <x v="9"/>
    <n v="10"/>
    <x v="40"/>
  </r>
  <r>
    <x v="723"/>
    <n v="72078"/>
    <x v="56"/>
    <x v="56"/>
    <s v="PureDerm Micro-Exfoliating Gel 100ml"/>
    <x v="7"/>
    <n v="250"/>
    <n v="24.349999999999998"/>
    <n v="6087.4999999999991"/>
    <n v="9.5500000000000007"/>
    <n v="2387.5"/>
    <n v="14.799999999999997"/>
    <n v="3699.9999999999991"/>
    <n v="0.60780287474332639"/>
    <s v="C0108"/>
    <s v="DiamondAura Luxe Skincare"/>
    <s v="Michael Evans"/>
    <x v="1"/>
    <x v="10"/>
    <s v="Galveston"/>
    <x v="2"/>
    <x v="2"/>
    <x v="9"/>
    <n v="10"/>
    <x v="40"/>
  </r>
  <r>
    <x v="723"/>
    <n v="72079"/>
    <x v="20"/>
    <x v="20"/>
    <s v="VelvetSkin Renewing Scrub 100ml"/>
    <x v="7"/>
    <n v="100"/>
    <n v="20.849999999999998"/>
    <n v="2085"/>
    <n v="8.1999999999999993"/>
    <n v="820"/>
    <n v="12.649999999999999"/>
    <n v="1265"/>
    <n v="0.60671462829736211"/>
    <s v="C0221"/>
    <s v="Evangeline Reyes"/>
    <s v="Grace Allen"/>
    <x v="2"/>
    <x v="20"/>
    <s v="Juneau"/>
    <x v="0"/>
    <x v="2"/>
    <x v="9"/>
    <n v="10"/>
    <x v="40"/>
  </r>
  <r>
    <x v="723"/>
    <n v="72080"/>
    <x v="36"/>
    <x v="36"/>
    <s v="CrystalGlow Gentle Exfoliator 50ml"/>
    <x v="7"/>
    <n v="150"/>
    <n v="14.15"/>
    <n v="2122.5"/>
    <n v="5.45"/>
    <n v="817.5"/>
    <n v="8.6999999999999993"/>
    <n v="1305"/>
    <n v="0.61484098939929333"/>
    <s v="C0012"/>
    <s v="Radiant Craft Incorporated"/>
    <s v="Samuel Moore"/>
    <x v="0"/>
    <x v="1"/>
    <s v="Phoenix"/>
    <x v="0"/>
    <x v="2"/>
    <x v="9"/>
    <n v="10"/>
    <x v="40"/>
  </r>
  <r>
    <x v="723"/>
    <n v="72081"/>
    <x v="21"/>
    <x v="21"/>
    <s v="RadiantGlow Gel Cleanser 100ml"/>
    <x v="2"/>
    <n v="250"/>
    <n v="12.25"/>
    <n v="3062.5"/>
    <n v="4.45"/>
    <n v="1112.5"/>
    <n v="7.8"/>
    <n v="1950"/>
    <n v="0.63673469387755099"/>
    <s v="C0065"/>
    <s v="CelestialGlow Essentials"/>
    <s v="Benjamin Lawson"/>
    <x v="1"/>
    <x v="25"/>
    <s v="Kansas City"/>
    <x v="3"/>
    <x v="2"/>
    <x v="9"/>
    <n v="10"/>
    <x v="40"/>
  </r>
  <r>
    <x v="724"/>
    <n v="72082"/>
    <x v="11"/>
    <x v="11"/>
    <s v="ClearSkies UV Defense SPF 30 100ml"/>
    <x v="3"/>
    <n v="450"/>
    <n v="32.549999999999997"/>
    <n v="14647.499999999998"/>
    <n v="11.25"/>
    <n v="5062.5"/>
    <n v="21.299999999999997"/>
    <n v="9584.9999999999982"/>
    <n v="0.65437788018433174"/>
    <s v="C0129"/>
    <s v="CrystalCraft Corp."/>
    <s v="James Edwards"/>
    <x v="3"/>
    <x v="43"/>
    <s v="Pittsburgh"/>
    <x v="1"/>
    <x v="2"/>
    <x v="9"/>
    <n v="11"/>
    <x v="40"/>
  </r>
  <r>
    <x v="724"/>
    <n v="72083"/>
    <x v="34"/>
    <x v="34"/>
    <s v="HydraBloom Hydrating Moisturizer 30ml"/>
    <x v="0"/>
    <n v="50"/>
    <n v="8.1"/>
    <n v="405"/>
    <n v="3.3"/>
    <n v="165"/>
    <n v="4.8"/>
    <n v="240"/>
    <n v="0.59259259259259256"/>
    <s v="C0141"/>
    <s v="FusionQuest Incorporated"/>
    <s v="William Jenkins"/>
    <x v="3"/>
    <x v="6"/>
    <s v="St. Petersburg"/>
    <x v="2"/>
    <x v="2"/>
    <x v="9"/>
    <n v="11"/>
    <x v="40"/>
  </r>
  <r>
    <x v="724"/>
    <n v="72084"/>
    <x v="38"/>
    <x v="38"/>
    <s v="CrystalGlow Gentle Exfoliator 100ml"/>
    <x v="7"/>
    <n v="150"/>
    <n v="19.95"/>
    <n v="2992.5"/>
    <n v="7.45"/>
    <n v="1117.5"/>
    <n v="12.5"/>
    <n v="1875"/>
    <n v="0.62656641604010022"/>
    <s v="C0153"/>
    <s v="Orion Hale"/>
    <s v="Samuel Moore"/>
    <x v="0"/>
    <x v="1"/>
    <s v="Mesa"/>
    <x v="0"/>
    <x v="2"/>
    <x v="9"/>
    <n v="11"/>
    <x v="40"/>
  </r>
  <r>
    <x v="724"/>
    <n v="72085"/>
    <x v="37"/>
    <x v="37"/>
    <s v="SunGuard Shield SPF 50+ 100ml"/>
    <x v="3"/>
    <n v="50"/>
    <n v="24.75"/>
    <n v="1237.5"/>
    <n v="7.75"/>
    <n v="387.5"/>
    <n v="17"/>
    <n v="850"/>
    <n v="0.68686868686868685"/>
    <s v="C0257"/>
    <s v="RadiantMist Incorporated"/>
    <s v="Benjamin Ingram"/>
    <x v="0"/>
    <x v="38"/>
    <s v="Billings"/>
    <x v="0"/>
    <x v="2"/>
    <x v="9"/>
    <n v="11"/>
    <x v="40"/>
  </r>
  <r>
    <x v="724"/>
    <n v="72086"/>
    <x v="38"/>
    <x v="38"/>
    <s v="CrystalGlow Gentle Exfoliator 100ml"/>
    <x v="7"/>
    <n v="50"/>
    <n v="19.95"/>
    <n v="997.5"/>
    <n v="7.45"/>
    <n v="372.5"/>
    <n v="12.5"/>
    <n v="625"/>
    <n v="0.62656641604010022"/>
    <s v="C0051"/>
    <s v="InfinitiCraft Corp."/>
    <s v="William Jenkins"/>
    <x v="3"/>
    <x v="6"/>
    <s v="Tampa"/>
    <x v="2"/>
    <x v="2"/>
    <x v="9"/>
    <n v="11"/>
    <x v="40"/>
  </r>
  <r>
    <x v="724"/>
    <n v="72087"/>
    <x v="11"/>
    <x v="11"/>
    <s v="ClearSkies UV Defense SPF 30 100ml"/>
    <x v="3"/>
    <n v="350"/>
    <n v="32.549999999999997"/>
    <n v="11392.499999999998"/>
    <n v="11.25"/>
    <n v="3937.5"/>
    <n v="21.299999999999997"/>
    <n v="7454.9999999999982"/>
    <n v="0.65437788018433174"/>
    <s v="C0073"/>
    <s v="Atlas Kingsley"/>
    <s v="David Carter"/>
    <x v="1"/>
    <x v="2"/>
    <s v="Rochester"/>
    <x v="1"/>
    <x v="2"/>
    <x v="9"/>
    <n v="11"/>
    <x v="40"/>
  </r>
  <r>
    <x v="724"/>
    <n v="72088"/>
    <x v="1"/>
    <x v="1"/>
    <s v="VitaGlow Brightening Serum 30ml"/>
    <x v="1"/>
    <n v="300"/>
    <n v="22.1"/>
    <n v="6630"/>
    <n v="7.6"/>
    <n v="2280"/>
    <n v="14.500000000000002"/>
    <n v="4350"/>
    <n v="0.65610859728506787"/>
    <s v="C0162"/>
    <s v="Malachai Hale"/>
    <s v="Olivia Harrison"/>
    <x v="3"/>
    <x v="14"/>
    <s v="Newport News"/>
    <x v="2"/>
    <x v="2"/>
    <x v="9"/>
    <n v="11"/>
    <x v="40"/>
  </r>
  <r>
    <x v="724"/>
    <n v="72089"/>
    <x v="38"/>
    <x v="38"/>
    <s v="CrystalGlow Gentle Exfoliator 100ml"/>
    <x v="7"/>
    <n v="150"/>
    <n v="19.95"/>
    <n v="2992.5"/>
    <n v="7.45"/>
    <n v="1117.5"/>
    <n v="12.5"/>
    <n v="1875"/>
    <n v="0.62656641604010022"/>
    <s v="C0214"/>
    <s v="ThunderMist Creations"/>
    <s v="Rachel Owens"/>
    <x v="4"/>
    <x v="31"/>
    <s v="Milwaukee"/>
    <x v="3"/>
    <x v="2"/>
    <x v="9"/>
    <n v="11"/>
    <x v="40"/>
  </r>
  <r>
    <x v="724"/>
    <n v="72090"/>
    <x v="13"/>
    <x v="13"/>
    <s v="LuminousGlow Tinted Sunscreen 100ml"/>
    <x v="3"/>
    <n v="500"/>
    <n v="26.35"/>
    <n v="13175"/>
    <n v="9"/>
    <n v="4500"/>
    <n v="17.350000000000001"/>
    <n v="8675"/>
    <n v="0.65844402277039848"/>
    <s v="C0081"/>
    <s v="SecretSapphire Creations"/>
    <s v="David Carter"/>
    <x v="1"/>
    <x v="2"/>
    <s v="Syracuse"/>
    <x v="1"/>
    <x v="2"/>
    <x v="9"/>
    <n v="11"/>
    <x v="40"/>
  </r>
  <r>
    <x v="725"/>
    <n v="72091"/>
    <x v="50"/>
    <x v="50"/>
    <s v="SilkSkin Lightweight Moisture Veil 50ml"/>
    <x v="0"/>
    <n v="100"/>
    <n v="16.349999999999998"/>
    <n v="1634.9999999999998"/>
    <n v="5.2"/>
    <n v="520"/>
    <n v="11.149999999999999"/>
    <n v="1114.9999999999998"/>
    <n v="0.68195718654434245"/>
    <s v="C0097"/>
    <s v="Leander Wilde"/>
    <s v="Lauren King"/>
    <x v="4"/>
    <x v="11"/>
    <s v="Rapid City"/>
    <x v="3"/>
    <x v="2"/>
    <x v="9"/>
    <n v="12"/>
    <x v="40"/>
  </r>
  <r>
    <x v="725"/>
    <n v="72092"/>
    <x v="10"/>
    <x v="10"/>
    <s v="LuminousGlow Tinted Sunscreen 50ml"/>
    <x v="3"/>
    <n v="500"/>
    <n v="16.95"/>
    <n v="8475"/>
    <n v="5.2"/>
    <n v="2600"/>
    <n v="11.75"/>
    <n v="5875"/>
    <n v="0.69321533923303835"/>
    <s v="C0018"/>
    <s v="Lucian Kingsley"/>
    <s v="Lauren King"/>
    <x v="4"/>
    <x v="11"/>
    <s v="Sioux Falls"/>
    <x v="3"/>
    <x v="2"/>
    <x v="9"/>
    <n v="12"/>
    <x v="40"/>
  </r>
  <r>
    <x v="725"/>
    <n v="72093"/>
    <x v="18"/>
    <x v="18"/>
    <s v="PurePurge Micellar Cleansing Water 100ml"/>
    <x v="6"/>
    <n v="100"/>
    <n v="3.9"/>
    <n v="390"/>
    <n v="2.2999999999999998"/>
    <n v="230"/>
    <n v="1.6"/>
    <n v="160"/>
    <n v="0.41025641025641024"/>
    <s v="C0169"/>
    <s v="Thaddeus Brighton"/>
    <s v="Jessica Foster"/>
    <x v="2"/>
    <x v="20"/>
    <s v="Kodiak"/>
    <x v="0"/>
    <x v="2"/>
    <x v="9"/>
    <n v="12"/>
    <x v="40"/>
  </r>
  <r>
    <x v="725"/>
    <n v="72094"/>
    <x v="32"/>
    <x v="32"/>
    <s v="AquaFresh Hydrating Toner 150ml"/>
    <x v="4"/>
    <n v="150"/>
    <n v="14.95"/>
    <n v="2242.5"/>
    <n v="4.45"/>
    <n v="667.5"/>
    <n v="10.5"/>
    <n v="1575"/>
    <n v="0.7023411371237458"/>
    <s v="C0224"/>
    <s v="Leonidas Hale"/>
    <s v="Ashley Turner"/>
    <x v="2"/>
    <x v="13"/>
    <s v="San Francisco"/>
    <x v="0"/>
    <x v="2"/>
    <x v="9"/>
    <n v="12"/>
    <x v="40"/>
  </r>
  <r>
    <x v="725"/>
    <n v="72095"/>
    <x v="12"/>
    <x v="12"/>
    <s v="PorePurify Exfoliating Tonic 150ml"/>
    <x v="4"/>
    <n v="250"/>
    <n v="15.95"/>
    <n v="3987.5"/>
    <n v="5.2"/>
    <n v="1300"/>
    <n v="10.75"/>
    <n v="2687.5"/>
    <n v="0.6739811912225705"/>
    <s v="C0052"/>
    <s v="OceanQuest Enterprises"/>
    <s v="Emily Clarke"/>
    <x v="3"/>
    <x v="9"/>
    <s v="Charleston"/>
    <x v="2"/>
    <x v="2"/>
    <x v="9"/>
    <n v="12"/>
    <x v="40"/>
  </r>
  <r>
    <x v="725"/>
    <n v="72096"/>
    <x v="23"/>
    <x v="23"/>
    <s v="RadiantGlow Gel Cleanser 50ml"/>
    <x v="2"/>
    <n v="150"/>
    <n v="4.7"/>
    <n v="705"/>
    <n v="2.2999999999999998"/>
    <n v="345"/>
    <n v="2.4000000000000004"/>
    <n v="360"/>
    <n v="0.51063829787234039"/>
    <s v="C0233"/>
    <s v="Maximus Nash"/>
    <s v="Victoria Reed"/>
    <x v="2"/>
    <x v="24"/>
    <s v="Seattle"/>
    <x v="0"/>
    <x v="2"/>
    <x v="9"/>
    <n v="12"/>
    <x v="40"/>
  </r>
  <r>
    <x v="725"/>
    <n v="72097"/>
    <x v="0"/>
    <x v="0"/>
    <s v="HydraBloom Hydrating Moisturizer 100ml"/>
    <x v="0"/>
    <n v="50"/>
    <n v="24.85"/>
    <n v="1242.5"/>
    <n v="7.75"/>
    <n v="387.5"/>
    <n v="17.100000000000001"/>
    <n v="855"/>
    <n v="0.68812877263581484"/>
    <s v="C0136"/>
    <s v="SereneElixir Creations"/>
    <s v="Ashley Turner"/>
    <x v="2"/>
    <x v="13"/>
    <s v="Santa Clarita"/>
    <x v="0"/>
    <x v="2"/>
    <x v="9"/>
    <n v="12"/>
    <x v="40"/>
  </r>
  <r>
    <x v="725"/>
    <n v="72098"/>
    <x v="31"/>
    <x v="31"/>
    <s v="TimelessElixir Anti-Wrinkle Serum 15ml"/>
    <x v="1"/>
    <n v="250"/>
    <n v="19.349999999999998"/>
    <n v="4837.4999999999991"/>
    <n v="7.55"/>
    <n v="1887.5"/>
    <n v="11.799999999999997"/>
    <n v="2949.9999999999991"/>
    <n v="0.60981912144702832"/>
    <s v="C0160"/>
    <s v="LuminousHarbor Cosmetix"/>
    <s v="Victoria Reed"/>
    <x v="2"/>
    <x v="4"/>
    <s v="Medford"/>
    <x v="0"/>
    <x v="2"/>
    <x v="9"/>
    <n v="12"/>
    <x v="40"/>
  </r>
  <r>
    <x v="725"/>
    <n v="72099"/>
    <x v="4"/>
    <x v="4"/>
    <s v="HydraBloom Hydrating Moisturizer 50ml"/>
    <x v="0"/>
    <n v="150"/>
    <n v="14.95"/>
    <n v="2242.5"/>
    <n v="4.45"/>
    <n v="667.5"/>
    <n v="10.5"/>
    <n v="1575"/>
    <n v="0.7023411371237458"/>
    <s v="C0103"/>
    <s v="ThunderSphere Corp."/>
    <s v="Ashley Turner"/>
    <x v="2"/>
    <x v="13"/>
    <s v="Riverside"/>
    <x v="0"/>
    <x v="2"/>
    <x v="9"/>
    <n v="12"/>
    <x v="40"/>
  </r>
  <r>
    <x v="725"/>
    <n v="72100"/>
    <x v="10"/>
    <x v="10"/>
    <s v="LuminousGlow Tinted Sunscreen 50ml"/>
    <x v="3"/>
    <n v="50"/>
    <n v="16.95"/>
    <n v="847.5"/>
    <n v="5.2"/>
    <n v="260"/>
    <n v="11.75"/>
    <n v="587.5"/>
    <n v="0.69321533923303835"/>
    <s v="C0009"/>
    <s v="Imelda Sinclair"/>
    <s v="William Jenkins"/>
    <x v="3"/>
    <x v="6"/>
    <s v="Miami"/>
    <x v="2"/>
    <x v="2"/>
    <x v="9"/>
    <n v="12"/>
    <x v="40"/>
  </r>
  <r>
    <x v="726"/>
    <n v="72101"/>
    <x v="29"/>
    <x v="29"/>
    <s v="VitaGlow Brightening Serum 15ml"/>
    <x v="1"/>
    <n v="100"/>
    <n v="16.25"/>
    <n v="1625"/>
    <n v="6.2"/>
    <n v="620"/>
    <n v="10.050000000000001"/>
    <n v="1005"/>
    <n v="0.61846153846153851"/>
    <s v="C0056"/>
    <s v="Imogen West"/>
    <s v="Ava Franklin"/>
    <x v="1"/>
    <x v="33"/>
    <s v="Little Rock"/>
    <x v="2"/>
    <x v="2"/>
    <x v="9"/>
    <n v="13"/>
    <x v="40"/>
  </r>
  <r>
    <x v="726"/>
    <n v="72102"/>
    <x v="40"/>
    <x v="40"/>
    <s v="CalmBliss Soothing Toner 150ml"/>
    <x v="4"/>
    <n v="150"/>
    <n v="19.25"/>
    <n v="2887.5"/>
    <n v="6.55"/>
    <n v="982.5"/>
    <n v="12.7"/>
    <n v="1905"/>
    <n v="0.65974025974025974"/>
    <s v="C0085"/>
    <s v="VelvetDusk Beauty"/>
    <s v="Samuel Moore"/>
    <x v="0"/>
    <x v="0"/>
    <s v="Taos"/>
    <x v="0"/>
    <x v="2"/>
    <x v="9"/>
    <n v="13"/>
    <x v="40"/>
  </r>
  <r>
    <x v="726"/>
    <n v="72103"/>
    <x v="35"/>
    <x v="35"/>
    <s v="DreamSoothe Overnight Mask 50g"/>
    <x v="5"/>
    <n v="50"/>
    <n v="14.25"/>
    <n v="712.5"/>
    <n v="6.55"/>
    <n v="327.5"/>
    <n v="7.7"/>
    <n v="385"/>
    <n v="0.54035087719298247"/>
    <s v="C0022"/>
    <s v="Pinnacle Sphere Corp."/>
    <s v="Victoria Reed"/>
    <x v="2"/>
    <x v="4"/>
    <s v="Portland"/>
    <x v="0"/>
    <x v="2"/>
    <x v="9"/>
    <n v="13"/>
    <x v="40"/>
  </r>
  <r>
    <x v="726"/>
    <n v="72104"/>
    <x v="10"/>
    <x v="10"/>
    <s v="LuminousGlow Tinted Sunscreen 50ml"/>
    <x v="3"/>
    <n v="100"/>
    <n v="16.95"/>
    <n v="1695"/>
    <n v="5.2"/>
    <n v="520"/>
    <n v="11.75"/>
    <n v="1175"/>
    <n v="0.69321533923303835"/>
    <s v="C0183"/>
    <s v="SereneSilk Beauty"/>
    <s v="Mia Hughes"/>
    <x v="2"/>
    <x v="13"/>
    <s v="Irvine"/>
    <x v="0"/>
    <x v="2"/>
    <x v="9"/>
    <n v="13"/>
    <x v="40"/>
  </r>
  <r>
    <x v="726"/>
    <n v="72105"/>
    <x v="40"/>
    <x v="40"/>
    <s v="CalmBliss Soothing Toner 150ml"/>
    <x v="4"/>
    <n v="150"/>
    <n v="19.25"/>
    <n v="2887.5"/>
    <n v="6.55"/>
    <n v="982.5"/>
    <n v="12.7"/>
    <n v="1905"/>
    <n v="0.65974025974025974"/>
    <s v="C0092"/>
    <s v="Lucius Flynn"/>
    <s v="Matthew Walker"/>
    <x v="1"/>
    <x v="23"/>
    <s v="Savannah"/>
    <x v="2"/>
    <x v="2"/>
    <x v="9"/>
    <n v="13"/>
    <x v="40"/>
  </r>
  <r>
    <x v="726"/>
    <n v="72106"/>
    <x v="58"/>
    <x v="58"/>
    <s v="ElixirMelt Makeup Remover Oil  150ml"/>
    <x v="6"/>
    <n v="150"/>
    <n v="10.45"/>
    <n v="1567.5"/>
    <n v="5.2"/>
    <n v="780"/>
    <n v="5.2499999999999991"/>
    <n v="787.5"/>
    <n v="0.50239234449760761"/>
    <s v="C0152"/>
    <s v="Tamsin Harper"/>
    <s v="William Jenkins"/>
    <x v="3"/>
    <x v="6"/>
    <s v="Tallahassee"/>
    <x v="2"/>
    <x v="2"/>
    <x v="9"/>
    <n v="13"/>
    <x v="40"/>
  </r>
  <r>
    <x v="726"/>
    <n v="72107"/>
    <x v="25"/>
    <x v="25"/>
    <s v="PureFoam Renewing Cleanser 100ml"/>
    <x v="2"/>
    <n v="150"/>
    <n v="12.45"/>
    <n v="1867.5"/>
    <n v="5.2"/>
    <n v="780"/>
    <n v="7.2499999999999991"/>
    <n v="1087.5"/>
    <n v="0.58232931726907633"/>
    <s v="C0041"/>
    <s v="Cassiopeia Dawson"/>
    <s v="Benjamin Lawson"/>
    <x v="1"/>
    <x v="5"/>
    <s v="Oklahoma City"/>
    <x v="2"/>
    <x v="2"/>
    <x v="9"/>
    <n v="13"/>
    <x v="40"/>
  </r>
  <r>
    <x v="726"/>
    <n v="72108"/>
    <x v="52"/>
    <x v="52"/>
    <s v="CalmBliss Soothing Toner 100ml"/>
    <x v="4"/>
    <n v="200"/>
    <n v="13"/>
    <n v="2600"/>
    <n v="4.7"/>
    <n v="940"/>
    <n v="8.3000000000000007"/>
    <n v="1660"/>
    <n v="0.63846153846153841"/>
    <s v="C0231"/>
    <s v="Leander Frost"/>
    <s v="Ashley Turner"/>
    <x v="2"/>
    <x v="13"/>
    <s v="San Jose"/>
    <x v="0"/>
    <x v="2"/>
    <x v="9"/>
    <n v="13"/>
    <x v="40"/>
  </r>
  <r>
    <x v="726"/>
    <n v="72109"/>
    <x v="13"/>
    <x v="13"/>
    <s v="LuminousGlow Tinted Sunscreen 100ml"/>
    <x v="3"/>
    <n v="350"/>
    <n v="26.35"/>
    <n v="9222.5"/>
    <n v="9"/>
    <n v="3150"/>
    <n v="17.350000000000001"/>
    <n v="6072.5"/>
    <n v="0.65844402277039848"/>
    <s v="C0139"/>
    <s v="Eloise Cassidy"/>
    <s v="Daniel Nelson"/>
    <x v="0"/>
    <x v="30"/>
    <s v="Aurora"/>
    <x v="0"/>
    <x v="2"/>
    <x v="9"/>
    <n v="13"/>
    <x v="40"/>
  </r>
  <r>
    <x v="726"/>
    <n v="72110"/>
    <x v="4"/>
    <x v="4"/>
    <s v="HydraBloom Hydrating Moisturizer 50ml"/>
    <x v="0"/>
    <n v="250"/>
    <n v="14.95"/>
    <n v="3737.5"/>
    <n v="4.45"/>
    <n v="1112.5"/>
    <n v="10.5"/>
    <n v="2625"/>
    <n v="0.7023411371237458"/>
    <s v="C0242"/>
    <s v="AzureQuest Enterprises"/>
    <s v="Emily Clarke"/>
    <x v="3"/>
    <x v="29"/>
    <s v="Charlotte"/>
    <x v="2"/>
    <x v="2"/>
    <x v="9"/>
    <n v="13"/>
    <x v="40"/>
  </r>
  <r>
    <x v="726"/>
    <n v="72111"/>
    <x v="13"/>
    <x v="13"/>
    <s v="LuminousGlow Tinted Sunscreen 100ml"/>
    <x v="3"/>
    <n v="150"/>
    <n v="26.35"/>
    <n v="3952.5"/>
    <n v="9"/>
    <n v="1350"/>
    <n v="17.350000000000001"/>
    <n v="2602.5"/>
    <n v="0.65844402277039848"/>
    <s v="C0030"/>
    <s v="BlossomRadiance Essentials"/>
    <s v="Michael Evans"/>
    <x v="1"/>
    <x v="10"/>
    <s v="San Antonio"/>
    <x v="2"/>
    <x v="2"/>
    <x v="9"/>
    <n v="13"/>
    <x v="40"/>
  </r>
  <r>
    <x v="726"/>
    <n v="72112"/>
    <x v="37"/>
    <x v="37"/>
    <s v="SunGuard Shield SPF 50+ 100ml"/>
    <x v="3"/>
    <n v="400"/>
    <n v="24.75"/>
    <n v="9900"/>
    <n v="7.75"/>
    <n v="3100"/>
    <n v="17"/>
    <n v="6800"/>
    <n v="0.68686868686868685"/>
    <s v="C0169"/>
    <s v="Thaddeus Brighton"/>
    <s v="Jessica Foster"/>
    <x v="2"/>
    <x v="20"/>
    <s v="Kodiak"/>
    <x v="0"/>
    <x v="2"/>
    <x v="9"/>
    <n v="13"/>
    <x v="40"/>
  </r>
  <r>
    <x v="727"/>
    <n v="72113"/>
    <x v="37"/>
    <x v="37"/>
    <s v="SunGuard Shield SPF 50+ 100ml"/>
    <x v="3"/>
    <n v="150"/>
    <n v="24.75"/>
    <n v="3712.5"/>
    <n v="7.75"/>
    <n v="1162.5"/>
    <n v="17"/>
    <n v="2550"/>
    <n v="0.68686868686868685"/>
    <s v="C0097"/>
    <s v="Leander Wilde"/>
    <s v="Lauren King"/>
    <x v="4"/>
    <x v="11"/>
    <s v="Rapid City"/>
    <x v="3"/>
    <x v="2"/>
    <x v="9"/>
    <n v="14"/>
    <x v="40"/>
  </r>
  <r>
    <x v="727"/>
    <n v="72114"/>
    <x v="4"/>
    <x v="4"/>
    <s v="HydraBloom Hydrating Moisturizer 50ml"/>
    <x v="0"/>
    <n v="200"/>
    <n v="14.95"/>
    <n v="2990"/>
    <n v="4.45"/>
    <n v="890"/>
    <n v="10.5"/>
    <n v="2100"/>
    <n v="0.7023411371237458"/>
    <s v="C0139"/>
    <s v="Eloise Cassidy"/>
    <s v="Daniel Nelson"/>
    <x v="0"/>
    <x v="30"/>
    <s v="Aurora"/>
    <x v="0"/>
    <x v="2"/>
    <x v="9"/>
    <n v="14"/>
    <x v="40"/>
  </r>
  <r>
    <x v="727"/>
    <n v="72115"/>
    <x v="1"/>
    <x v="1"/>
    <s v="VitaGlow Brightening Serum 30ml"/>
    <x v="1"/>
    <n v="50"/>
    <n v="22.1"/>
    <n v="1105"/>
    <n v="7.6"/>
    <n v="380"/>
    <n v="14.500000000000002"/>
    <n v="725"/>
    <n v="0.65610859728506787"/>
    <s v="C0158"/>
    <s v="Octavia Quinn"/>
    <s v="Lauren King"/>
    <x v="4"/>
    <x v="18"/>
    <s v="Ames"/>
    <x v="3"/>
    <x v="2"/>
    <x v="9"/>
    <n v="14"/>
    <x v="40"/>
  </r>
  <r>
    <x v="727"/>
    <n v="72116"/>
    <x v="0"/>
    <x v="0"/>
    <s v="HydraBloom Hydrating Moisturizer 100ml"/>
    <x v="0"/>
    <n v="150"/>
    <n v="24.85"/>
    <n v="3727.5"/>
    <n v="7.75"/>
    <n v="1162.5"/>
    <n v="17.100000000000001"/>
    <n v="2565"/>
    <n v="0.68812877263581484"/>
    <s v="C0210"/>
    <s v="Maxwell Blake"/>
    <s v="Andrew Parker"/>
    <x v="3"/>
    <x v="48"/>
    <s v="Manchester"/>
    <x v="1"/>
    <x v="2"/>
    <x v="9"/>
    <n v="14"/>
    <x v="40"/>
  </r>
  <r>
    <x v="727"/>
    <n v="72117"/>
    <x v="0"/>
    <x v="0"/>
    <s v="HydraBloom Hydrating Moisturizer 100ml"/>
    <x v="0"/>
    <n v="250"/>
    <n v="24.85"/>
    <n v="6212.5"/>
    <n v="7.75"/>
    <n v="1937.5"/>
    <n v="17.100000000000001"/>
    <n v="4275"/>
    <n v="0.68812877263581484"/>
    <s v="C0041"/>
    <s v="Cassiopeia Dawson"/>
    <s v="Benjamin Lawson"/>
    <x v="1"/>
    <x v="5"/>
    <s v="Oklahoma City"/>
    <x v="2"/>
    <x v="2"/>
    <x v="9"/>
    <n v="14"/>
    <x v="40"/>
  </r>
  <r>
    <x v="727"/>
    <n v="72118"/>
    <x v="43"/>
    <x v="43"/>
    <s v="PureFoam Renewing Cleanser 50ml"/>
    <x v="2"/>
    <n v="150"/>
    <n v="7"/>
    <n v="1050"/>
    <n v="2.8"/>
    <n v="420"/>
    <n v="4.2"/>
    <n v="630"/>
    <n v="0.6"/>
    <s v="C0056"/>
    <s v="Imogen West"/>
    <s v="Ava Franklin"/>
    <x v="1"/>
    <x v="33"/>
    <s v="Little Rock"/>
    <x v="2"/>
    <x v="2"/>
    <x v="9"/>
    <n v="14"/>
    <x v="40"/>
  </r>
  <r>
    <x v="727"/>
    <n v="72119"/>
    <x v="21"/>
    <x v="21"/>
    <s v="RadiantGlow Gel Cleanser 100ml"/>
    <x v="2"/>
    <n v="150"/>
    <n v="12.25"/>
    <n v="1837.5"/>
    <n v="4.45"/>
    <n v="667.5"/>
    <n v="7.8"/>
    <n v="1170"/>
    <n v="0.63673469387755099"/>
    <s v="C0027"/>
    <s v="PureHarbor Creations"/>
    <s v="Jennifer Adams"/>
    <x v="1"/>
    <x v="10"/>
    <s v="Austin"/>
    <x v="2"/>
    <x v="2"/>
    <x v="9"/>
    <n v="14"/>
    <x v="40"/>
  </r>
  <r>
    <x v="727"/>
    <n v="72120"/>
    <x v="37"/>
    <x v="37"/>
    <s v="SunGuard Shield SPF 50+ 100ml"/>
    <x v="3"/>
    <n v="50"/>
    <n v="24.75"/>
    <n v="1237.5"/>
    <n v="7.75"/>
    <n v="387.5"/>
    <n v="17"/>
    <n v="850"/>
    <n v="0.68686868686868685"/>
    <s v="C0223"/>
    <s v="Cecilia Dawson"/>
    <s v="Christopher Green"/>
    <x v="0"/>
    <x v="35"/>
    <s v="Ogden"/>
    <x v="0"/>
    <x v="2"/>
    <x v="9"/>
    <n v="14"/>
    <x v="40"/>
  </r>
  <r>
    <x v="727"/>
    <n v="72121"/>
    <x v="23"/>
    <x v="23"/>
    <s v="RadiantGlow Gel Cleanser 50ml"/>
    <x v="2"/>
    <n v="50"/>
    <n v="4.7"/>
    <n v="235"/>
    <n v="2.2999999999999998"/>
    <n v="115"/>
    <n v="2.4000000000000004"/>
    <n v="120"/>
    <n v="0.51063829787234039"/>
    <s v="C0070"/>
    <s v="PurePetals Beauty"/>
    <s v="Nicholas Coleman"/>
    <x v="4"/>
    <x v="27"/>
    <s v="Lansing"/>
    <x v="3"/>
    <x v="2"/>
    <x v="9"/>
    <n v="14"/>
    <x v="40"/>
  </r>
  <r>
    <x v="727"/>
    <n v="72122"/>
    <x v="29"/>
    <x v="29"/>
    <s v="VitaGlow Brightening Serum 15ml"/>
    <x v="1"/>
    <n v="250"/>
    <n v="16.25"/>
    <n v="4062.5"/>
    <n v="6.2"/>
    <n v="1550"/>
    <n v="10.050000000000001"/>
    <n v="2512.5"/>
    <n v="0.61846153846153851"/>
    <s v="C0107"/>
    <s v="MoonlitNectar Beauty"/>
    <s v="Andrew Parker"/>
    <x v="3"/>
    <x v="45"/>
    <s v="Providence"/>
    <x v="1"/>
    <x v="2"/>
    <x v="9"/>
    <n v="14"/>
    <x v="40"/>
  </r>
  <r>
    <x v="727"/>
    <n v="72123"/>
    <x v="14"/>
    <x v="14"/>
    <s v="DewDrop Hydration Sheet Mask"/>
    <x v="5"/>
    <n v="100"/>
    <n v="17.350000000000001"/>
    <n v="1735.0000000000002"/>
    <n v="7.45"/>
    <n v="745"/>
    <n v="9.9000000000000021"/>
    <n v="990.00000000000023"/>
    <n v="0.57060518731988474"/>
    <s v="C0046"/>
    <s v="CrimsonPeak Ventures"/>
    <s v="Michael Evans"/>
    <x v="1"/>
    <x v="10"/>
    <s v="Fort Worth"/>
    <x v="2"/>
    <x v="2"/>
    <x v="9"/>
    <n v="14"/>
    <x v="40"/>
  </r>
  <r>
    <x v="727"/>
    <n v="72124"/>
    <x v="28"/>
    <x v="28"/>
    <s v="GlowRevive Detox Clay Mask 50g"/>
    <x v="5"/>
    <n v="250"/>
    <n v="11.35"/>
    <n v="2837.5"/>
    <n v="5.2"/>
    <n v="1300"/>
    <n v="6.1499999999999995"/>
    <n v="1537.5"/>
    <n v="0.54185022026431717"/>
    <s v="C0148"/>
    <s v="AzureNova Creations"/>
    <s v="Michael Evans"/>
    <x v="1"/>
    <x v="10"/>
    <s v="Arlington"/>
    <x v="2"/>
    <x v="2"/>
    <x v="9"/>
    <n v="14"/>
    <x v="40"/>
  </r>
  <r>
    <x v="728"/>
    <n v="72125"/>
    <x v="0"/>
    <x v="0"/>
    <s v="HydraBloom Hydrating Moisturizer 100ml"/>
    <x v="0"/>
    <n v="50"/>
    <n v="24.85"/>
    <n v="1242.5"/>
    <n v="7.75"/>
    <n v="387.5"/>
    <n v="17.100000000000001"/>
    <n v="855"/>
    <n v="0.68812877263581484"/>
    <s v="C0115"/>
    <s v="BlossomWhisper Cosmetics"/>
    <s v="Andrew Parker"/>
    <x v="3"/>
    <x v="46"/>
    <s v="Portland"/>
    <x v="1"/>
    <x v="2"/>
    <x v="9"/>
    <n v="17"/>
    <x v="41"/>
  </r>
  <r>
    <x v="728"/>
    <n v="72126"/>
    <x v="40"/>
    <x v="40"/>
    <s v="CalmBliss Soothing Toner 150ml"/>
    <x v="4"/>
    <n v="50"/>
    <n v="19.25"/>
    <n v="962.5"/>
    <n v="6.55"/>
    <n v="327.5"/>
    <n v="12.7"/>
    <n v="635"/>
    <n v="0.65974025974025974"/>
    <s v="C0232"/>
    <s v="Lyra Caldwell"/>
    <s v="Elizabeth Young"/>
    <x v="2"/>
    <x v="13"/>
    <s v="Los Angeles"/>
    <x v="0"/>
    <x v="2"/>
    <x v="9"/>
    <n v="17"/>
    <x v="41"/>
  </r>
  <r>
    <x v="728"/>
    <n v="72127"/>
    <x v="10"/>
    <x v="10"/>
    <s v="LuminousGlow Tinted Sunscreen 50ml"/>
    <x v="3"/>
    <n v="350"/>
    <n v="16.95"/>
    <n v="5932.5"/>
    <n v="5.2"/>
    <n v="1820"/>
    <n v="11.75"/>
    <n v="4112.5"/>
    <n v="0.69321533923303835"/>
    <s v="C0069"/>
    <s v="RadiantElixir Skincare"/>
    <s v="Olivia Harrison"/>
    <x v="3"/>
    <x v="39"/>
    <s v="Wilmington"/>
    <x v="2"/>
    <x v="2"/>
    <x v="9"/>
    <n v="17"/>
    <x v="41"/>
  </r>
  <r>
    <x v="728"/>
    <n v="72128"/>
    <x v="22"/>
    <x v="22"/>
    <s v="PurePurge Micellar Cleansing Water 150ml"/>
    <x v="6"/>
    <n v="100"/>
    <n v="10.050000000000001"/>
    <n v="1005.0000000000001"/>
    <n v="4.45"/>
    <n v="445"/>
    <n v="5.6000000000000005"/>
    <n v="560.00000000000011"/>
    <n v="0.55721393034825872"/>
    <s v="C0022"/>
    <s v="Pinnacle Sphere Corp."/>
    <s v="Victoria Reed"/>
    <x v="2"/>
    <x v="4"/>
    <s v="Portland"/>
    <x v="0"/>
    <x v="2"/>
    <x v="9"/>
    <n v="17"/>
    <x v="41"/>
  </r>
  <r>
    <x v="728"/>
    <n v="72129"/>
    <x v="32"/>
    <x v="32"/>
    <s v="AquaFresh Hydrating Toner 150ml"/>
    <x v="4"/>
    <n v="50"/>
    <n v="14.95"/>
    <n v="747.5"/>
    <n v="4.45"/>
    <n v="222.5"/>
    <n v="10.5"/>
    <n v="525"/>
    <n v="0.7023411371237458"/>
    <s v="C0145"/>
    <s v="AuroraFresh Cosmetics"/>
    <s v="Mia Hughes"/>
    <x v="2"/>
    <x v="13"/>
    <s v="Irvine"/>
    <x v="0"/>
    <x v="2"/>
    <x v="9"/>
    <n v="17"/>
    <x v="41"/>
  </r>
  <r>
    <x v="728"/>
    <n v="72130"/>
    <x v="29"/>
    <x v="29"/>
    <s v="VitaGlow Brightening Serum 15ml"/>
    <x v="1"/>
    <n v="200"/>
    <n v="16.25"/>
    <n v="3250"/>
    <n v="6.2"/>
    <n v="1240"/>
    <n v="10.050000000000001"/>
    <n v="2010"/>
    <n v="0.61846153846153851"/>
    <s v="C0196"/>
    <s v="Emilia Harper"/>
    <s v="Christopher Green"/>
    <x v="0"/>
    <x v="35"/>
    <s v="Provo"/>
    <x v="0"/>
    <x v="2"/>
    <x v="9"/>
    <n v="17"/>
    <x v="41"/>
  </r>
  <r>
    <x v="728"/>
    <n v="72131"/>
    <x v="14"/>
    <x v="14"/>
    <s v="DewDrop Hydration Sheet Mask"/>
    <x v="5"/>
    <n v="300"/>
    <n v="17.350000000000001"/>
    <n v="5205"/>
    <n v="7.45"/>
    <n v="2235"/>
    <n v="9.9000000000000021"/>
    <n v="2970"/>
    <n v="0.57060518731988474"/>
    <s v="C0179"/>
    <s v="TerraWave Corp."/>
    <s v="Daniel Nelson"/>
    <x v="0"/>
    <x v="30"/>
    <s v="Aurora"/>
    <x v="0"/>
    <x v="2"/>
    <x v="9"/>
    <n v="17"/>
    <x v="41"/>
  </r>
  <r>
    <x v="728"/>
    <n v="72132"/>
    <x v="1"/>
    <x v="1"/>
    <s v="VitaGlow Brightening Serum 30ml"/>
    <x v="1"/>
    <n v="200"/>
    <n v="22.1"/>
    <n v="4420"/>
    <n v="7.6"/>
    <n v="1520"/>
    <n v="14.500000000000002"/>
    <n v="2900"/>
    <n v="0.65610859728506787"/>
    <s v="C0095"/>
    <s v="OpalBlossom Beauty"/>
    <s v="Jessica Foster"/>
    <x v="2"/>
    <x v="20"/>
    <s v="Seward"/>
    <x v="0"/>
    <x v="2"/>
    <x v="9"/>
    <n v="17"/>
    <x v="41"/>
  </r>
  <r>
    <x v="728"/>
    <n v="72133"/>
    <x v="32"/>
    <x v="32"/>
    <s v="AquaFresh Hydrating Toner 150ml"/>
    <x v="4"/>
    <n v="250"/>
    <n v="14.95"/>
    <n v="3737.5"/>
    <n v="4.45"/>
    <n v="1112.5"/>
    <n v="10.5"/>
    <n v="2625"/>
    <n v="0.7023411371237458"/>
    <s v="C0238"/>
    <s v="IvoryHaven Cosmetics"/>
    <s v="James Edwards"/>
    <x v="3"/>
    <x v="37"/>
    <s v="Newark"/>
    <x v="1"/>
    <x v="2"/>
    <x v="9"/>
    <n v="17"/>
    <x v="41"/>
  </r>
  <r>
    <x v="728"/>
    <n v="72134"/>
    <x v="10"/>
    <x v="10"/>
    <s v="LuminousGlow Tinted Sunscreen 50ml"/>
    <x v="3"/>
    <n v="200"/>
    <n v="16.95"/>
    <n v="3390"/>
    <n v="5.2"/>
    <n v="1040"/>
    <n v="11.75"/>
    <n v="2350"/>
    <n v="0.69321533923303835"/>
    <s v="C0087"/>
    <s v="QuantumRise Corp."/>
    <s v="Daniel Nelson"/>
    <x v="0"/>
    <x v="30"/>
    <s v="Colorado Springs"/>
    <x v="0"/>
    <x v="2"/>
    <x v="9"/>
    <n v="17"/>
    <x v="41"/>
  </r>
  <r>
    <x v="729"/>
    <n v="72135"/>
    <x v="61"/>
    <x v="61"/>
    <s v="PureDerm Micro-Exfoliating Gel 150ml"/>
    <x v="7"/>
    <n v="150"/>
    <n v="32.25"/>
    <n v="4837.5"/>
    <n v="14.25"/>
    <n v="2137.5"/>
    <n v="18"/>
    <n v="2700"/>
    <n v="0.55813953488372092"/>
    <s v="C0200"/>
    <s v="Griffin Hayes"/>
    <s v="Emily Clarke"/>
    <x v="3"/>
    <x v="29"/>
    <s v="Raleigh"/>
    <x v="2"/>
    <x v="2"/>
    <x v="9"/>
    <n v="18"/>
    <x v="41"/>
  </r>
  <r>
    <x v="729"/>
    <n v="72136"/>
    <x v="61"/>
    <x v="61"/>
    <s v="PureDerm Micro-Exfoliating Gel 150ml"/>
    <x v="7"/>
    <n v="100"/>
    <n v="32.25"/>
    <n v="3225"/>
    <n v="14.25"/>
    <n v="1425"/>
    <n v="18"/>
    <n v="1800"/>
    <n v="0.55813953488372092"/>
    <s v="C0164"/>
    <s v="Isolde Cassidy"/>
    <s v="Andrew Parker"/>
    <x v="3"/>
    <x v="46"/>
    <s v="Portland"/>
    <x v="1"/>
    <x v="2"/>
    <x v="9"/>
    <n v="18"/>
    <x v="41"/>
  </r>
  <r>
    <x v="729"/>
    <n v="72137"/>
    <x v="8"/>
    <x v="8"/>
    <s v="CrystalClear Hyaluronic Boost 30ml"/>
    <x v="1"/>
    <n v="250"/>
    <n v="19.100000000000001"/>
    <n v="4775"/>
    <n v="6.6"/>
    <n v="1650"/>
    <n v="12.500000000000002"/>
    <n v="3125"/>
    <n v="0.65445026178010468"/>
    <s v="C0060"/>
    <s v="GoldenHarbor Cosmetix"/>
    <s v="Christopher Green"/>
    <x v="0"/>
    <x v="35"/>
    <s v="Salt Lake City"/>
    <x v="0"/>
    <x v="2"/>
    <x v="9"/>
    <n v="18"/>
    <x v="41"/>
  </r>
  <r>
    <x v="729"/>
    <n v="72138"/>
    <x v="23"/>
    <x v="23"/>
    <s v="RadiantGlow Gel Cleanser 50ml"/>
    <x v="2"/>
    <n v="250"/>
    <n v="4.7"/>
    <n v="1175"/>
    <n v="2.2999999999999998"/>
    <n v="575"/>
    <n v="2.4000000000000004"/>
    <n v="600"/>
    <n v="0.51063829787234039"/>
    <s v="C0037"/>
    <s v="PureWhisper Essentials"/>
    <s v="Lauren King"/>
    <x v="4"/>
    <x v="18"/>
    <s v="Des Moines"/>
    <x v="3"/>
    <x v="2"/>
    <x v="9"/>
    <n v="18"/>
    <x v="41"/>
  </r>
  <r>
    <x v="729"/>
    <n v="72139"/>
    <x v="42"/>
    <x v="42"/>
    <s v="AquaFresh Hydrating Toner 200ml"/>
    <x v="4"/>
    <n v="200"/>
    <n v="19.600000000000001"/>
    <n v="3920.0000000000005"/>
    <n v="6.6"/>
    <n v="1320"/>
    <n v="13.000000000000002"/>
    <n v="2600.0000000000005"/>
    <n v="0.66326530612244905"/>
    <s v="C0191"/>
    <s v="SolarQuest Corp."/>
    <s v="Benjamin Ingram"/>
    <x v="0"/>
    <x v="22"/>
    <s v="Twin Falls"/>
    <x v="0"/>
    <x v="2"/>
    <x v="9"/>
    <n v="18"/>
    <x v="41"/>
  </r>
  <r>
    <x v="729"/>
    <n v="72140"/>
    <x v="38"/>
    <x v="38"/>
    <s v="CrystalGlow Gentle Exfoliator 100ml"/>
    <x v="7"/>
    <n v="100"/>
    <n v="19.95"/>
    <n v="1995"/>
    <n v="7.45"/>
    <n v="745"/>
    <n v="12.5"/>
    <n v="1250"/>
    <n v="0.62656641604010022"/>
    <s v="C0141"/>
    <s v="FusionQuest Incorporated"/>
    <s v="William Jenkins"/>
    <x v="3"/>
    <x v="6"/>
    <s v="St. Petersburg"/>
    <x v="2"/>
    <x v="2"/>
    <x v="9"/>
    <n v="18"/>
    <x v="41"/>
  </r>
  <r>
    <x v="729"/>
    <n v="72141"/>
    <x v="21"/>
    <x v="21"/>
    <s v="RadiantGlow Gel Cleanser 100ml"/>
    <x v="2"/>
    <n v="150"/>
    <n v="12.25"/>
    <n v="1837.5"/>
    <n v="4.45"/>
    <n v="667.5"/>
    <n v="7.8"/>
    <n v="1170"/>
    <n v="0.63673469387755099"/>
    <s v="C0122"/>
    <s v="FusionPulse Group"/>
    <s v="Michael Evans"/>
    <x v="1"/>
    <x v="10"/>
    <s v="McAllen"/>
    <x v="2"/>
    <x v="2"/>
    <x v="9"/>
    <n v="18"/>
    <x v="41"/>
  </r>
  <r>
    <x v="729"/>
    <n v="72142"/>
    <x v="49"/>
    <x v="49"/>
    <s v="TimelessElixir Anti-Wrinkle Serum 50ml"/>
    <x v="1"/>
    <n v="200"/>
    <n v="37.549999999999997"/>
    <n v="7509.9999999999991"/>
    <n v="14.25"/>
    <n v="2850"/>
    <n v="23.299999999999997"/>
    <n v="4659.9999999999991"/>
    <n v="0.62050599201065237"/>
    <s v="C0053"/>
    <s v="QuantumPulse Systems"/>
    <s v="Samantha Mitchell"/>
    <x v="4"/>
    <x v="17"/>
    <s v="Cleveland"/>
    <x v="3"/>
    <x v="2"/>
    <x v="9"/>
    <n v="18"/>
    <x v="41"/>
  </r>
  <r>
    <x v="729"/>
    <n v="72143"/>
    <x v="14"/>
    <x v="14"/>
    <s v="DewDrop Hydration Sheet Mask"/>
    <x v="5"/>
    <n v="300"/>
    <n v="17.350000000000001"/>
    <n v="5205"/>
    <n v="7.45"/>
    <n v="2235"/>
    <n v="9.9000000000000021"/>
    <n v="2970"/>
    <n v="0.57060518731988474"/>
    <s v="C0088"/>
    <s v="BlueAegis Technologies"/>
    <s v="Grace Allen"/>
    <x v="2"/>
    <x v="20"/>
    <s v="Juneau"/>
    <x v="0"/>
    <x v="2"/>
    <x v="9"/>
    <n v="18"/>
    <x v="41"/>
  </r>
  <r>
    <x v="730"/>
    <n v="72144"/>
    <x v="2"/>
    <x v="2"/>
    <s v="TimelessElixir Anti-Wrinkle Serum 30m"/>
    <x v="1"/>
    <n v="250"/>
    <n v="25.3"/>
    <n v="6325"/>
    <n v="9.4"/>
    <n v="2350"/>
    <n v="15.9"/>
    <n v="3975"/>
    <n v="0.62845849802371545"/>
    <s v="C0175"/>
    <s v="SolarSphere Corp."/>
    <s v="Ashley Turner"/>
    <x v="2"/>
    <x v="13"/>
    <s v="Long Beach"/>
    <x v="0"/>
    <x v="2"/>
    <x v="9"/>
    <n v="19"/>
    <x v="41"/>
  </r>
  <r>
    <x v="730"/>
    <n v="72145"/>
    <x v="11"/>
    <x v="11"/>
    <s v="ClearSkies UV Defense SPF 30 100ml"/>
    <x v="3"/>
    <n v="300"/>
    <n v="32.549999999999997"/>
    <n v="9765"/>
    <n v="11.25"/>
    <n v="3375"/>
    <n v="21.299999999999997"/>
    <n v="6390"/>
    <n v="0.65437788018433185"/>
    <s v="C0256"/>
    <s v="PinnacleLink Technologies"/>
    <s v="Joseph Simmons"/>
    <x v="4"/>
    <x v="28"/>
    <s v="Fargo"/>
    <x v="3"/>
    <x v="2"/>
    <x v="9"/>
    <n v="19"/>
    <x v="41"/>
  </r>
  <r>
    <x v="730"/>
    <n v="72146"/>
    <x v="0"/>
    <x v="0"/>
    <s v="HydraBloom Hydrating Moisturizer 100ml"/>
    <x v="0"/>
    <n v="200"/>
    <n v="24.85"/>
    <n v="4970"/>
    <n v="7.75"/>
    <n v="1550"/>
    <n v="17.100000000000001"/>
    <n v="3420"/>
    <n v="0.68812877263581484"/>
    <s v="C0003"/>
    <s v="Rosy Flair Beauty"/>
    <s v="Elizabeth Young"/>
    <x v="2"/>
    <x v="13"/>
    <s v="Los Angeles"/>
    <x v="0"/>
    <x v="2"/>
    <x v="9"/>
    <n v="19"/>
    <x v="41"/>
  </r>
  <r>
    <x v="730"/>
    <n v="72147"/>
    <x v="13"/>
    <x v="13"/>
    <s v="LuminousGlow Tinted Sunscreen 100ml"/>
    <x v="3"/>
    <n v="350"/>
    <n v="26.35"/>
    <n v="9222.5"/>
    <n v="9"/>
    <n v="3150"/>
    <n v="17.350000000000001"/>
    <n v="6072.5"/>
    <n v="0.65844402277039848"/>
    <s v="C0267"/>
    <s v="Isolde Nash"/>
    <s v="Matthew Walker"/>
    <x v="1"/>
    <x v="40"/>
    <s v="Nashville"/>
    <x v="2"/>
    <x v="2"/>
    <x v="9"/>
    <n v="19"/>
    <x v="41"/>
  </r>
  <r>
    <x v="730"/>
    <n v="72148"/>
    <x v="56"/>
    <x v="56"/>
    <s v="PureDerm Micro-Exfoliating Gel 100ml"/>
    <x v="7"/>
    <n v="50"/>
    <n v="24.349999999999998"/>
    <n v="1217.5"/>
    <n v="9.5500000000000007"/>
    <n v="477.5"/>
    <n v="14.799999999999997"/>
    <n v="740"/>
    <n v="0.6078028747433265"/>
    <s v="C0169"/>
    <s v="Thaddeus Brighton"/>
    <s v="Jessica Foster"/>
    <x v="2"/>
    <x v="20"/>
    <s v="Kodiak"/>
    <x v="0"/>
    <x v="2"/>
    <x v="9"/>
    <n v="19"/>
    <x v="41"/>
  </r>
  <r>
    <x v="730"/>
    <n v="72149"/>
    <x v="37"/>
    <x v="37"/>
    <s v="SunGuard Shield SPF 50+ 100ml"/>
    <x v="3"/>
    <n v="250"/>
    <n v="24.75"/>
    <n v="6187.5"/>
    <n v="7.75"/>
    <n v="1937.5"/>
    <n v="17"/>
    <n v="4250"/>
    <n v="0.68686868686868685"/>
    <s v="C0077"/>
    <s v="EmeraldSphere Solutions"/>
    <s v="Grace Allen"/>
    <x v="2"/>
    <x v="20"/>
    <s v="Fairbanks"/>
    <x v="0"/>
    <x v="2"/>
    <x v="9"/>
    <n v="19"/>
    <x v="41"/>
  </r>
  <r>
    <x v="730"/>
    <n v="72150"/>
    <x v="10"/>
    <x v="10"/>
    <s v="LuminousGlow Tinted Sunscreen 50ml"/>
    <x v="3"/>
    <n v="350"/>
    <n v="16.95"/>
    <n v="5932.5"/>
    <n v="5.2"/>
    <n v="1820"/>
    <n v="11.75"/>
    <n v="4112.5"/>
    <n v="0.69321533923303835"/>
    <s v="C0046"/>
    <s v="CrimsonPeak Ventures"/>
    <s v="Michael Evans"/>
    <x v="1"/>
    <x v="10"/>
    <s v="Fort Worth"/>
    <x v="2"/>
    <x v="2"/>
    <x v="9"/>
    <n v="19"/>
    <x v="41"/>
  </r>
  <r>
    <x v="730"/>
    <n v="72151"/>
    <x v="21"/>
    <x v="21"/>
    <s v="RadiantGlow Gel Cleanser 100ml"/>
    <x v="2"/>
    <n v="250"/>
    <n v="12.25"/>
    <n v="3062.5"/>
    <n v="4.45"/>
    <n v="1112.5"/>
    <n v="7.8"/>
    <n v="1950"/>
    <n v="0.63673469387755099"/>
    <s v="C0223"/>
    <s v="Cecilia Dawson"/>
    <s v="Christopher Green"/>
    <x v="0"/>
    <x v="35"/>
    <s v="Ogden"/>
    <x v="0"/>
    <x v="2"/>
    <x v="9"/>
    <n v="19"/>
    <x v="41"/>
  </r>
  <r>
    <x v="730"/>
    <n v="72152"/>
    <x v="29"/>
    <x v="29"/>
    <s v="VitaGlow Brightening Serum 15ml"/>
    <x v="1"/>
    <n v="250"/>
    <n v="16.25"/>
    <n v="4062.5"/>
    <n v="6.2"/>
    <n v="1550"/>
    <n v="10.050000000000001"/>
    <n v="2512.5"/>
    <n v="0.61846153846153851"/>
    <s v="C0021"/>
    <s v="Horizon Luxe Ventures"/>
    <s v="William Jenkins"/>
    <x v="3"/>
    <x v="6"/>
    <s v="Orlando"/>
    <x v="2"/>
    <x v="2"/>
    <x v="9"/>
    <n v="19"/>
    <x v="41"/>
  </r>
  <r>
    <x v="730"/>
    <n v="72153"/>
    <x v="13"/>
    <x v="13"/>
    <s v="LuminousGlow Tinted Sunscreen 100ml"/>
    <x v="3"/>
    <n v="100"/>
    <n v="26.35"/>
    <n v="2635"/>
    <n v="9"/>
    <n v="900"/>
    <n v="17.350000000000001"/>
    <n v="1735"/>
    <n v="0.65844402277039848"/>
    <s v="C0205"/>
    <s v="Celeste Mercer"/>
    <s v="Andrew Parker"/>
    <x v="3"/>
    <x v="47"/>
    <s v="Stamford"/>
    <x v="1"/>
    <x v="2"/>
    <x v="9"/>
    <n v="19"/>
    <x v="41"/>
  </r>
  <r>
    <x v="731"/>
    <n v="72154"/>
    <x v="3"/>
    <x v="3"/>
    <s v="RadiantGlow Gel Cleanser 200ml"/>
    <x v="2"/>
    <n v="250"/>
    <n v="20.350000000000001"/>
    <n v="5087.5"/>
    <n v="7.75"/>
    <n v="1937.5"/>
    <n v="12.600000000000001"/>
    <n v="3150"/>
    <n v="0.61916461916461918"/>
    <s v="C0168"/>
    <s v="Rowan Calloway"/>
    <s v="Matthew Walker"/>
    <x v="1"/>
    <x v="23"/>
    <s v="Augusta"/>
    <x v="2"/>
    <x v="2"/>
    <x v="9"/>
    <n v="20"/>
    <x v="41"/>
  </r>
  <r>
    <x v="731"/>
    <n v="72155"/>
    <x v="35"/>
    <x v="35"/>
    <s v="DreamSoothe Overnight Mask 50g"/>
    <x v="5"/>
    <n v="150"/>
    <n v="14.25"/>
    <n v="2137.5"/>
    <n v="6.55"/>
    <n v="982.5"/>
    <n v="7.7"/>
    <n v="1155"/>
    <n v="0.54035087719298247"/>
    <s v="C0095"/>
    <s v="OpalBlossom Beauty"/>
    <s v="Jessica Foster"/>
    <x v="2"/>
    <x v="20"/>
    <s v="Seward"/>
    <x v="0"/>
    <x v="2"/>
    <x v="9"/>
    <n v="20"/>
    <x v="41"/>
  </r>
  <r>
    <x v="731"/>
    <n v="72156"/>
    <x v="8"/>
    <x v="8"/>
    <s v="CrystalClear Hyaluronic Boost 30ml"/>
    <x v="1"/>
    <n v="200"/>
    <n v="19.100000000000001"/>
    <n v="3820.0000000000005"/>
    <n v="6.6"/>
    <n v="1320"/>
    <n v="12.500000000000002"/>
    <n v="2500.0000000000005"/>
    <n v="0.65445026178010479"/>
    <s v="C0042"/>
    <s v="Jasper Monroe"/>
    <s v="Nicholas Coleman"/>
    <x v="4"/>
    <x v="27"/>
    <s v="Detroit"/>
    <x v="3"/>
    <x v="2"/>
    <x v="9"/>
    <n v="20"/>
    <x v="41"/>
  </r>
  <r>
    <x v="731"/>
    <n v="72157"/>
    <x v="51"/>
    <x v="51"/>
    <s v="SunGuard Shield SPF 50+ 30ml"/>
    <x v="3"/>
    <n v="50"/>
    <n v="9.9"/>
    <n v="495"/>
    <n v="3.3"/>
    <n v="165"/>
    <n v="6.6000000000000005"/>
    <n v="330"/>
    <n v="0.66666666666666663"/>
    <s v="C0260"/>
    <s v="Declan Winters"/>
    <s v="Elizabeth Young"/>
    <x v="2"/>
    <x v="13"/>
    <s v="Los Angeles"/>
    <x v="0"/>
    <x v="2"/>
    <x v="9"/>
    <n v="20"/>
    <x v="41"/>
  </r>
  <r>
    <x v="731"/>
    <n v="72158"/>
    <x v="14"/>
    <x v="14"/>
    <s v="DewDrop Hydration Sheet Mask"/>
    <x v="5"/>
    <n v="200"/>
    <n v="17.350000000000001"/>
    <n v="3470.0000000000005"/>
    <n v="7.45"/>
    <n v="1490"/>
    <n v="9.9000000000000021"/>
    <n v="1980.0000000000005"/>
    <n v="0.57060518731988474"/>
    <s v="C0174"/>
    <s v="QuantumQuest Solutions"/>
    <s v="Victoria Reed"/>
    <x v="2"/>
    <x v="24"/>
    <s v="Spokane"/>
    <x v="0"/>
    <x v="2"/>
    <x v="9"/>
    <n v="20"/>
    <x v="41"/>
  </r>
  <r>
    <x v="731"/>
    <n v="72159"/>
    <x v="4"/>
    <x v="4"/>
    <s v="HydraBloom Hydrating Moisturizer 50ml"/>
    <x v="0"/>
    <n v="200"/>
    <n v="14.95"/>
    <n v="2990"/>
    <n v="4.45"/>
    <n v="890"/>
    <n v="10.5"/>
    <n v="2100"/>
    <n v="0.7023411371237458"/>
    <s v="C0239"/>
    <s v="GoldenGlow Beauty"/>
    <s v="Ava Franklin"/>
    <x v="1"/>
    <x v="26"/>
    <s v="Birmingham"/>
    <x v="2"/>
    <x v="2"/>
    <x v="9"/>
    <n v="20"/>
    <x v="41"/>
  </r>
  <r>
    <x v="731"/>
    <n v="72160"/>
    <x v="35"/>
    <x v="35"/>
    <s v="DreamSoothe Overnight Mask 50g"/>
    <x v="5"/>
    <n v="250"/>
    <n v="14.25"/>
    <n v="3562.5"/>
    <n v="6.55"/>
    <n v="1637.5"/>
    <n v="7.7"/>
    <n v="1925"/>
    <n v="0.54035087719298247"/>
    <s v="C0014"/>
    <s v="Stellar Dynamo Corp."/>
    <s v="Olivia Harrison"/>
    <x v="3"/>
    <x v="14"/>
    <s v="Richmond"/>
    <x v="2"/>
    <x v="2"/>
    <x v="9"/>
    <n v="20"/>
    <x v="41"/>
  </r>
  <r>
    <x v="731"/>
    <n v="72161"/>
    <x v="19"/>
    <x v="19"/>
    <s v="ClearSkies UV Defense SPF 30 30ml"/>
    <x v="3"/>
    <n v="450"/>
    <n v="11.299999999999999"/>
    <n v="5084.9999999999991"/>
    <n v="4.7"/>
    <n v="2115"/>
    <n v="6.5999999999999988"/>
    <n v="2969.9999999999991"/>
    <n v="0.5840707964601769"/>
    <s v="C0153"/>
    <s v="Orion Hale"/>
    <s v="Samuel Moore"/>
    <x v="0"/>
    <x v="1"/>
    <s v="Mesa"/>
    <x v="0"/>
    <x v="2"/>
    <x v="9"/>
    <n v="20"/>
    <x v="41"/>
  </r>
  <r>
    <x v="731"/>
    <n v="72162"/>
    <x v="15"/>
    <x v="15"/>
    <s v="VitaGlow Brightening Serum 50ml"/>
    <x v="1"/>
    <n v="200"/>
    <n v="31.45"/>
    <n v="6290"/>
    <n v="12"/>
    <n v="2400"/>
    <n v="19.45"/>
    <n v="3890"/>
    <n v="0.61844197138314783"/>
    <s v="C0176"/>
    <s v="AzureDynamo Ventures"/>
    <s v="Ashley Turner"/>
    <x v="2"/>
    <x v="13"/>
    <s v="Santa Clarita"/>
    <x v="0"/>
    <x v="2"/>
    <x v="9"/>
    <n v="20"/>
    <x v="41"/>
  </r>
  <r>
    <x v="731"/>
    <n v="72163"/>
    <x v="6"/>
    <x v="6"/>
    <s v="CrystalClear Hyaluronic Boost 15ml"/>
    <x v="1"/>
    <n v="100"/>
    <n v="14.75"/>
    <n v="1475"/>
    <n v="5.45"/>
    <n v="545"/>
    <n v="9.3000000000000007"/>
    <n v="930"/>
    <n v="0.63050847457627124"/>
    <s v="C0245"/>
    <s v="Lysander Hale"/>
    <s v="Samantha Mitchell"/>
    <x v="4"/>
    <x v="15"/>
    <s v="Louisville"/>
    <x v="2"/>
    <x v="2"/>
    <x v="9"/>
    <n v="20"/>
    <x v="41"/>
  </r>
  <r>
    <x v="732"/>
    <n v="72164"/>
    <x v="0"/>
    <x v="0"/>
    <s v="HydraBloom Hydrating Moisturizer 100ml"/>
    <x v="0"/>
    <n v="250"/>
    <n v="24.85"/>
    <n v="6212.5"/>
    <n v="7.75"/>
    <n v="1937.5"/>
    <n v="17.100000000000001"/>
    <n v="4275"/>
    <n v="0.68812877263581484"/>
    <s v="C0031"/>
    <s v="StellarWings Incorporated"/>
    <s v="Matthew Walker"/>
    <x v="1"/>
    <x v="23"/>
    <s v="Atlanta"/>
    <x v="2"/>
    <x v="2"/>
    <x v="9"/>
    <n v="21"/>
    <x v="41"/>
  </r>
  <r>
    <x v="732"/>
    <n v="72165"/>
    <x v="8"/>
    <x v="8"/>
    <s v="CrystalClear Hyaluronic Boost 30ml"/>
    <x v="1"/>
    <n v="100"/>
    <n v="19.100000000000001"/>
    <n v="1910.0000000000002"/>
    <n v="6.6"/>
    <n v="660"/>
    <n v="12.500000000000002"/>
    <n v="1250.0000000000002"/>
    <n v="0.65445026178010479"/>
    <s v="C0104"/>
    <s v="PearlSilk Beauty"/>
    <s v="Ava Franklin"/>
    <x v="1"/>
    <x v="12"/>
    <s v="Baton Rouge"/>
    <x v="2"/>
    <x v="2"/>
    <x v="9"/>
    <n v="21"/>
    <x v="41"/>
  </r>
  <r>
    <x v="732"/>
    <n v="72166"/>
    <x v="11"/>
    <x v="11"/>
    <s v="ClearSkies UV Defense SPF 30 100ml"/>
    <x v="3"/>
    <n v="50"/>
    <n v="32.549999999999997"/>
    <n v="1627.4999999999998"/>
    <n v="11.25"/>
    <n v="562.5"/>
    <n v="21.299999999999997"/>
    <n v="1064.9999999999998"/>
    <n v="0.65437788018433174"/>
    <s v="C0055"/>
    <s v="TimelessAura Luxe Skincare"/>
    <s v="Samantha Mitchell"/>
    <x v="4"/>
    <x v="32"/>
    <s v="Charleston"/>
    <x v="2"/>
    <x v="2"/>
    <x v="9"/>
    <n v="21"/>
    <x v="41"/>
  </r>
  <r>
    <x v="732"/>
    <n v="72167"/>
    <x v="0"/>
    <x v="0"/>
    <s v="HydraBloom Hydrating Moisturizer 100ml"/>
    <x v="0"/>
    <n v="100"/>
    <n v="24.85"/>
    <n v="2485"/>
    <n v="7.75"/>
    <n v="775"/>
    <n v="17.100000000000001"/>
    <n v="1710"/>
    <n v="0.68812877263581484"/>
    <s v="C0209"/>
    <s v="DiamondGlow Cosmetix"/>
    <s v="Nicholas Coleman"/>
    <x v="4"/>
    <x v="34"/>
    <s v="Indianapolis"/>
    <x v="3"/>
    <x v="2"/>
    <x v="9"/>
    <n v="21"/>
    <x v="41"/>
  </r>
  <r>
    <x v="732"/>
    <n v="72168"/>
    <x v="29"/>
    <x v="29"/>
    <s v="VitaGlow Brightening Serum 15ml"/>
    <x v="1"/>
    <n v="200"/>
    <n v="16.25"/>
    <n v="3250"/>
    <n v="6.2"/>
    <n v="1240"/>
    <n v="10.050000000000001"/>
    <n v="2010"/>
    <n v="0.61846153846153851"/>
    <s v="C0233"/>
    <s v="Maximus Nash"/>
    <s v="Victoria Reed"/>
    <x v="2"/>
    <x v="24"/>
    <s v="Seattle"/>
    <x v="0"/>
    <x v="2"/>
    <x v="9"/>
    <n v="21"/>
    <x v="41"/>
  </r>
  <r>
    <x v="732"/>
    <n v="72169"/>
    <x v="53"/>
    <x v="53"/>
    <s v="DreamSoothe Overnight Mask 100g"/>
    <x v="5"/>
    <n v="200"/>
    <n v="21.75"/>
    <n v="4350"/>
    <n v="9.5500000000000007"/>
    <n v="1910"/>
    <n v="12.2"/>
    <n v="2440"/>
    <n v="0.56091954022988511"/>
    <s v="C0020"/>
    <s v="Lyric Davenport"/>
    <s v="Elizabeth Young"/>
    <x v="2"/>
    <x v="13"/>
    <s v="San Diego"/>
    <x v="0"/>
    <x v="2"/>
    <x v="9"/>
    <n v="21"/>
    <x v="41"/>
  </r>
  <r>
    <x v="732"/>
    <n v="72170"/>
    <x v="52"/>
    <x v="52"/>
    <s v="CalmBliss Soothing Toner 100ml"/>
    <x v="4"/>
    <n v="250"/>
    <n v="13"/>
    <n v="3250"/>
    <n v="4.7"/>
    <n v="1175"/>
    <n v="8.3000000000000007"/>
    <n v="2075"/>
    <n v="0.63846153846153841"/>
    <s v="C0016"/>
    <s v="Griffin Maddox"/>
    <s v="Rachel Owens"/>
    <x v="4"/>
    <x v="16"/>
    <s v="Chicago"/>
    <x v="3"/>
    <x v="2"/>
    <x v="9"/>
    <n v="21"/>
    <x v="41"/>
  </r>
  <r>
    <x v="732"/>
    <n v="72171"/>
    <x v="4"/>
    <x v="4"/>
    <s v="HydraBloom Hydrating Moisturizer 50ml"/>
    <x v="0"/>
    <n v="200"/>
    <n v="14.95"/>
    <n v="2990"/>
    <n v="4.45"/>
    <n v="890"/>
    <n v="10.5"/>
    <n v="2100"/>
    <n v="0.7023411371237458"/>
    <s v="C0074"/>
    <s v="Seraphina Wilde"/>
    <s v="Lauren King"/>
    <x v="4"/>
    <x v="41"/>
    <s v="Lincoln"/>
    <x v="3"/>
    <x v="2"/>
    <x v="9"/>
    <n v="21"/>
    <x v="41"/>
  </r>
  <r>
    <x v="732"/>
    <n v="72172"/>
    <x v="21"/>
    <x v="21"/>
    <s v="RadiantGlow Gel Cleanser 100ml"/>
    <x v="2"/>
    <n v="150"/>
    <n v="12.25"/>
    <n v="1837.5"/>
    <n v="4.45"/>
    <n v="667.5"/>
    <n v="7.8"/>
    <n v="1170"/>
    <n v="0.63673469387755099"/>
    <s v="C0218"/>
    <s v="Ronan Cassidy"/>
    <s v="Benjamin Ingram"/>
    <x v="0"/>
    <x v="38"/>
    <s v="Bozeman"/>
    <x v="0"/>
    <x v="2"/>
    <x v="9"/>
    <n v="21"/>
    <x v="41"/>
  </r>
  <r>
    <x v="733"/>
    <n v="72173"/>
    <x v="10"/>
    <x v="10"/>
    <s v="LuminousGlow Tinted Sunscreen 50ml"/>
    <x v="3"/>
    <n v="300"/>
    <n v="16.95"/>
    <n v="5085"/>
    <n v="5.2"/>
    <n v="1560"/>
    <n v="11.75"/>
    <n v="3525"/>
    <n v="0.69321533923303835"/>
    <s v="C0192"/>
    <s v="LunarCrest Solutions"/>
    <s v="David Carter"/>
    <x v="1"/>
    <x v="2"/>
    <s v="Schenectady"/>
    <x v="1"/>
    <x v="2"/>
    <x v="9"/>
    <n v="24"/>
    <x v="42"/>
  </r>
  <r>
    <x v="733"/>
    <n v="72174"/>
    <x v="21"/>
    <x v="21"/>
    <s v="RadiantGlow Gel Cleanser 100ml"/>
    <x v="2"/>
    <n v="100"/>
    <n v="12.25"/>
    <n v="1225"/>
    <n v="4.45"/>
    <n v="445"/>
    <n v="7.8"/>
    <n v="780"/>
    <n v="0.63673469387755099"/>
    <s v="C0257"/>
    <s v="RadiantMist Incorporated"/>
    <s v="Benjamin Ingram"/>
    <x v="0"/>
    <x v="38"/>
    <s v="Billings"/>
    <x v="0"/>
    <x v="2"/>
    <x v="9"/>
    <n v="24"/>
    <x v="42"/>
  </r>
  <r>
    <x v="733"/>
    <n v="72175"/>
    <x v="10"/>
    <x v="10"/>
    <s v="LuminousGlow Tinted Sunscreen 50ml"/>
    <x v="3"/>
    <n v="200"/>
    <n v="16.95"/>
    <n v="3390"/>
    <n v="5.2"/>
    <n v="1040"/>
    <n v="11.75"/>
    <n v="2350"/>
    <n v="0.69321533923303835"/>
    <s v="C0215"/>
    <s v="QuantumHarbor Corp."/>
    <s v="William Jenkins"/>
    <x v="3"/>
    <x v="6"/>
    <s v="Miami"/>
    <x v="2"/>
    <x v="2"/>
    <x v="9"/>
    <n v="24"/>
    <x v="42"/>
  </r>
  <r>
    <x v="733"/>
    <n v="72176"/>
    <x v="10"/>
    <x v="10"/>
    <s v="LuminousGlow Tinted Sunscreen 50ml"/>
    <x v="3"/>
    <n v="100"/>
    <n v="16.95"/>
    <n v="1695"/>
    <n v="5.2"/>
    <n v="520"/>
    <n v="11.75"/>
    <n v="1175"/>
    <n v="0.69321533923303835"/>
    <s v="C0159"/>
    <s v="Esme Reyes"/>
    <s v="Andrew Parker"/>
    <x v="3"/>
    <x v="45"/>
    <s v="Warwick"/>
    <x v="1"/>
    <x v="2"/>
    <x v="9"/>
    <n v="24"/>
    <x v="42"/>
  </r>
  <r>
    <x v="733"/>
    <n v="72177"/>
    <x v="32"/>
    <x v="32"/>
    <s v="AquaFresh Hydrating Toner 150ml"/>
    <x v="4"/>
    <n v="100"/>
    <n v="14.95"/>
    <n v="1495"/>
    <n v="4.45"/>
    <n v="445"/>
    <n v="10.5"/>
    <n v="1050"/>
    <n v="0.7023411371237458"/>
    <s v="C0071"/>
    <s v="Cressida Steele"/>
    <s v="Matthew Walker"/>
    <x v="1"/>
    <x v="40"/>
    <s v="Nashville"/>
    <x v="2"/>
    <x v="2"/>
    <x v="9"/>
    <n v="24"/>
    <x v="42"/>
  </r>
  <r>
    <x v="733"/>
    <n v="72178"/>
    <x v="11"/>
    <x v="11"/>
    <s v="ClearSkies UV Defense SPF 30 100ml"/>
    <x v="3"/>
    <n v="50"/>
    <n v="32.549999999999997"/>
    <n v="1627.4999999999998"/>
    <n v="11.25"/>
    <n v="562.5"/>
    <n v="21.299999999999997"/>
    <n v="1064.9999999999998"/>
    <n v="0.65437788018433174"/>
    <s v="C0236"/>
    <s v="Sebastian Everly"/>
    <s v="Ashley Turner"/>
    <x v="2"/>
    <x v="13"/>
    <s v="San Francisco"/>
    <x v="0"/>
    <x v="2"/>
    <x v="9"/>
    <n v="24"/>
    <x v="42"/>
  </r>
  <r>
    <x v="733"/>
    <n v="72179"/>
    <x v="8"/>
    <x v="8"/>
    <s v="CrystalClear Hyaluronic Boost 30ml"/>
    <x v="1"/>
    <n v="300"/>
    <n v="19.100000000000001"/>
    <n v="5730"/>
    <n v="6.6"/>
    <n v="1980"/>
    <n v="12.500000000000002"/>
    <n v="3750"/>
    <n v="0.65445026178010468"/>
    <s v="C0083"/>
    <s v="CrystalAura Cosmetix"/>
    <s v="Emily Clarke"/>
    <x v="3"/>
    <x v="9"/>
    <s v="Columbia"/>
    <x v="2"/>
    <x v="2"/>
    <x v="9"/>
    <n v="24"/>
    <x v="42"/>
  </r>
  <r>
    <x v="733"/>
    <n v="72180"/>
    <x v="60"/>
    <x v="60"/>
    <s v="ElixirMelt Makeup Remover Oil  200ml"/>
    <x v="6"/>
    <n v="50"/>
    <n v="19.850000000000001"/>
    <n v="992.50000000000011"/>
    <n v="9"/>
    <n v="450"/>
    <n v="10.850000000000001"/>
    <n v="542.50000000000011"/>
    <n v="0.54659949622166248"/>
    <s v="C0007"/>
    <s v="Orion Sterling"/>
    <s v="Jessica Foster"/>
    <x v="2"/>
    <x v="20"/>
    <s v="Anchorage"/>
    <x v="0"/>
    <x v="2"/>
    <x v="9"/>
    <n v="24"/>
    <x v="42"/>
  </r>
  <r>
    <x v="733"/>
    <n v="72181"/>
    <x v="21"/>
    <x v="21"/>
    <s v="RadiantGlow Gel Cleanser 100ml"/>
    <x v="2"/>
    <n v="50"/>
    <n v="12.25"/>
    <n v="612.5"/>
    <n v="4.45"/>
    <n v="222.5"/>
    <n v="7.8"/>
    <n v="390"/>
    <n v="0.63673469387755099"/>
    <s v="C0156"/>
    <s v="DivineAura Skincare"/>
    <s v="David Carter"/>
    <x v="1"/>
    <x v="2"/>
    <s v="Schenectady"/>
    <x v="1"/>
    <x v="2"/>
    <x v="9"/>
    <n v="24"/>
    <x v="42"/>
  </r>
  <r>
    <x v="733"/>
    <n v="72182"/>
    <x v="0"/>
    <x v="0"/>
    <s v="HydraBloom Hydrating Moisturizer 100ml"/>
    <x v="0"/>
    <n v="50"/>
    <n v="24.85"/>
    <n v="1242.5"/>
    <n v="7.75"/>
    <n v="387.5"/>
    <n v="17.100000000000001"/>
    <n v="855"/>
    <n v="0.68812877263581484"/>
    <s v="C0240"/>
    <s v="Lavinia Kingsley"/>
    <s v="Benjamin Lawson"/>
    <x v="1"/>
    <x v="8"/>
    <s v="St. Louis"/>
    <x v="3"/>
    <x v="2"/>
    <x v="9"/>
    <n v="24"/>
    <x v="42"/>
  </r>
  <r>
    <x v="733"/>
    <n v="72183"/>
    <x v="37"/>
    <x v="37"/>
    <s v="SunGuard Shield SPF 50+ 100ml"/>
    <x v="3"/>
    <n v="50"/>
    <n v="24.75"/>
    <n v="1237.5"/>
    <n v="7.75"/>
    <n v="387.5"/>
    <n v="17"/>
    <n v="850"/>
    <n v="0.68686868686868685"/>
    <s v="C0058"/>
    <s v="Octavia Tate"/>
    <s v="Andrew Parker"/>
    <x v="3"/>
    <x v="36"/>
    <s v="Burlington"/>
    <x v="1"/>
    <x v="2"/>
    <x v="9"/>
    <n v="24"/>
    <x v="42"/>
  </r>
  <r>
    <x v="734"/>
    <n v="72184"/>
    <x v="37"/>
    <x v="37"/>
    <s v="SunGuard Shield SPF 50+ 100ml"/>
    <x v="3"/>
    <n v="200"/>
    <n v="24.75"/>
    <n v="4950"/>
    <n v="7.75"/>
    <n v="1550"/>
    <n v="17"/>
    <n v="3400"/>
    <n v="0.68686868686868685"/>
    <s v="C0267"/>
    <s v="Isolde Nash"/>
    <s v="Matthew Walker"/>
    <x v="1"/>
    <x v="40"/>
    <s v="Nashville"/>
    <x v="2"/>
    <x v="2"/>
    <x v="9"/>
    <n v="25"/>
    <x v="42"/>
  </r>
  <r>
    <x v="734"/>
    <n v="72185"/>
    <x v="1"/>
    <x v="1"/>
    <s v="VitaGlow Brightening Serum 30ml"/>
    <x v="1"/>
    <n v="300"/>
    <n v="22.1"/>
    <n v="6630"/>
    <n v="7.6"/>
    <n v="2280"/>
    <n v="14.500000000000002"/>
    <n v="4350"/>
    <n v="0.65610859728506787"/>
    <s v="C0210"/>
    <s v="Maxwell Blake"/>
    <s v="Andrew Parker"/>
    <x v="3"/>
    <x v="48"/>
    <s v="Manchester"/>
    <x v="1"/>
    <x v="2"/>
    <x v="9"/>
    <n v="25"/>
    <x v="42"/>
  </r>
  <r>
    <x v="734"/>
    <n v="72186"/>
    <x v="23"/>
    <x v="23"/>
    <s v="RadiantGlow Gel Cleanser 50ml"/>
    <x v="2"/>
    <n v="250"/>
    <n v="4.7"/>
    <n v="1175"/>
    <n v="2.2999999999999998"/>
    <n v="575"/>
    <n v="2.4000000000000004"/>
    <n v="600"/>
    <n v="0.51063829787234039"/>
    <s v="C0009"/>
    <s v="Imelda Sinclair"/>
    <s v="William Jenkins"/>
    <x v="3"/>
    <x v="6"/>
    <s v="Miami"/>
    <x v="2"/>
    <x v="2"/>
    <x v="9"/>
    <n v="25"/>
    <x v="42"/>
  </r>
  <r>
    <x v="734"/>
    <n v="72187"/>
    <x v="10"/>
    <x v="10"/>
    <s v="LuminousGlow Tinted Sunscreen 50ml"/>
    <x v="3"/>
    <n v="200"/>
    <n v="16.95"/>
    <n v="3390"/>
    <n v="5.2"/>
    <n v="1040"/>
    <n v="11.75"/>
    <n v="2350"/>
    <n v="0.69321533923303835"/>
    <s v="C0068"/>
    <s v="IvoryRadiance Cosmetix"/>
    <s v="Olivia Harrison"/>
    <x v="3"/>
    <x v="7"/>
    <s v="Annapolis"/>
    <x v="2"/>
    <x v="2"/>
    <x v="9"/>
    <n v="25"/>
    <x v="42"/>
  </r>
  <r>
    <x v="734"/>
    <n v="72188"/>
    <x v="0"/>
    <x v="0"/>
    <s v="HydraBloom Hydrating Moisturizer 100ml"/>
    <x v="0"/>
    <n v="100"/>
    <n v="24.85"/>
    <n v="2485"/>
    <n v="7.75"/>
    <n v="775"/>
    <n v="17.100000000000001"/>
    <n v="1710"/>
    <n v="0.68812877263581484"/>
    <s v="C0002"/>
    <s v="Radiant Luxe Beauty"/>
    <s v="Daniel Nelson"/>
    <x v="0"/>
    <x v="3"/>
    <s v="Cheyenne"/>
    <x v="0"/>
    <x v="2"/>
    <x v="9"/>
    <n v="25"/>
    <x v="42"/>
  </r>
  <r>
    <x v="734"/>
    <n v="72189"/>
    <x v="31"/>
    <x v="31"/>
    <s v="TimelessElixir Anti-Wrinkle Serum 15ml"/>
    <x v="1"/>
    <n v="50"/>
    <n v="19.349999999999998"/>
    <n v="967.49999999999989"/>
    <n v="7.55"/>
    <n v="377.5"/>
    <n v="11.799999999999997"/>
    <n v="589.99999999999989"/>
    <n v="0.60981912144702832"/>
    <s v="C0046"/>
    <s v="CrimsonPeak Ventures"/>
    <s v="Michael Evans"/>
    <x v="1"/>
    <x v="10"/>
    <s v="Fort Worth"/>
    <x v="2"/>
    <x v="2"/>
    <x v="9"/>
    <n v="25"/>
    <x v="42"/>
  </r>
  <r>
    <x v="734"/>
    <n v="72190"/>
    <x v="10"/>
    <x v="10"/>
    <s v="LuminousGlow Tinted Sunscreen 50ml"/>
    <x v="3"/>
    <n v="50"/>
    <n v="16.95"/>
    <n v="847.5"/>
    <n v="5.2"/>
    <n v="260"/>
    <n v="11.75"/>
    <n v="587.5"/>
    <n v="0.69321533923303835"/>
    <s v="C0115"/>
    <s v="BlossomWhisper Cosmetics"/>
    <s v="Andrew Parker"/>
    <x v="3"/>
    <x v="46"/>
    <s v="Portland"/>
    <x v="1"/>
    <x v="2"/>
    <x v="9"/>
    <n v="25"/>
    <x v="42"/>
  </r>
  <r>
    <x v="734"/>
    <n v="72191"/>
    <x v="48"/>
    <x v="48"/>
    <s v="CrystalGlow Gentle Exfoliator 150ml"/>
    <x v="7"/>
    <n v="50"/>
    <n v="24.75"/>
    <n v="1237.5"/>
    <n v="10.75"/>
    <n v="537.5"/>
    <n v="14"/>
    <n v="700"/>
    <n v="0.56565656565656564"/>
    <s v="C0209"/>
    <s v="DiamondGlow Cosmetix"/>
    <s v="Nicholas Coleman"/>
    <x v="4"/>
    <x v="34"/>
    <s v="Indianapolis"/>
    <x v="3"/>
    <x v="2"/>
    <x v="9"/>
    <n v="25"/>
    <x v="42"/>
  </r>
  <r>
    <x v="734"/>
    <n v="72192"/>
    <x v="13"/>
    <x v="13"/>
    <s v="LuminousGlow Tinted Sunscreen 100ml"/>
    <x v="3"/>
    <n v="500"/>
    <n v="26.35"/>
    <n v="13175"/>
    <n v="9"/>
    <n v="4500"/>
    <n v="17.350000000000001"/>
    <n v="8675"/>
    <n v="0.65844402277039848"/>
    <s v="C0129"/>
    <s v="CrystalCraft Corp."/>
    <s v="James Edwards"/>
    <x v="3"/>
    <x v="43"/>
    <s v="Pittsburgh"/>
    <x v="1"/>
    <x v="2"/>
    <x v="9"/>
    <n v="25"/>
    <x v="42"/>
  </r>
  <r>
    <x v="734"/>
    <n v="72193"/>
    <x v="50"/>
    <x v="50"/>
    <s v="SilkSkin Lightweight Moisture Veil 50ml"/>
    <x v="0"/>
    <n v="50"/>
    <n v="16.349999999999998"/>
    <n v="817.49999999999989"/>
    <n v="5.2"/>
    <n v="260"/>
    <n v="11.149999999999999"/>
    <n v="557.49999999999989"/>
    <n v="0.68195718654434245"/>
    <s v="C0222"/>
    <s v="Silas Hart"/>
    <s v="Joseph Simmons"/>
    <x v="4"/>
    <x v="28"/>
    <s v="Bismarck"/>
    <x v="3"/>
    <x v="2"/>
    <x v="9"/>
    <n v="25"/>
    <x v="42"/>
  </r>
  <r>
    <x v="734"/>
    <n v="72194"/>
    <x v="0"/>
    <x v="0"/>
    <s v="HydraBloom Hydrating Moisturizer 100ml"/>
    <x v="0"/>
    <n v="100"/>
    <n v="24.85"/>
    <n v="2485"/>
    <n v="7.75"/>
    <n v="775"/>
    <n v="17.100000000000001"/>
    <n v="1710"/>
    <n v="0.68812877263581484"/>
    <s v="C0132"/>
    <s v="OpalNectar Beauty"/>
    <s v="Mia Hughes"/>
    <x v="2"/>
    <x v="13"/>
    <s v="Santa Ana"/>
    <x v="0"/>
    <x v="2"/>
    <x v="9"/>
    <n v="25"/>
    <x v="42"/>
  </r>
  <r>
    <x v="735"/>
    <n v="72195"/>
    <x v="34"/>
    <x v="34"/>
    <s v="HydraBloom Hydrating Moisturizer 30ml"/>
    <x v="0"/>
    <n v="250"/>
    <n v="8.1"/>
    <n v="2025"/>
    <n v="3.3"/>
    <n v="825"/>
    <n v="4.8"/>
    <n v="1200"/>
    <n v="0.59259259259259256"/>
    <s v="C0093"/>
    <s v="BlossomFlair Skincare"/>
    <s v="Daniel Nelson"/>
    <x v="0"/>
    <x v="3"/>
    <s v="Rock Springs"/>
    <x v="0"/>
    <x v="2"/>
    <x v="9"/>
    <n v="26"/>
    <x v="42"/>
  </r>
  <r>
    <x v="735"/>
    <n v="72196"/>
    <x v="10"/>
    <x v="10"/>
    <s v="LuminousGlow Tinted Sunscreen 50ml"/>
    <x v="3"/>
    <n v="150"/>
    <n v="16.95"/>
    <n v="2542.5"/>
    <n v="5.2"/>
    <n v="780"/>
    <n v="11.75"/>
    <n v="1762.5"/>
    <n v="0.69321533923303835"/>
    <s v="C0152"/>
    <s v="Tamsin Harper"/>
    <s v="William Jenkins"/>
    <x v="3"/>
    <x v="6"/>
    <s v="Tallahassee"/>
    <x v="2"/>
    <x v="2"/>
    <x v="9"/>
    <n v="26"/>
    <x v="42"/>
  </r>
  <r>
    <x v="735"/>
    <n v="72197"/>
    <x v="10"/>
    <x v="10"/>
    <s v="LuminousGlow Tinted Sunscreen 50ml"/>
    <x v="3"/>
    <n v="200"/>
    <n v="16.95"/>
    <n v="3390"/>
    <n v="5.2"/>
    <n v="1040"/>
    <n v="11.75"/>
    <n v="2350"/>
    <n v="0.69321533923303835"/>
    <s v="C0122"/>
    <s v="FusionPulse Group"/>
    <s v="Michael Evans"/>
    <x v="1"/>
    <x v="10"/>
    <s v="McAllen"/>
    <x v="2"/>
    <x v="2"/>
    <x v="9"/>
    <n v="26"/>
    <x v="42"/>
  </r>
  <r>
    <x v="735"/>
    <n v="72198"/>
    <x v="12"/>
    <x v="12"/>
    <s v="PorePurify Exfoliating Tonic 150ml"/>
    <x v="4"/>
    <n v="250"/>
    <n v="15.95"/>
    <n v="3987.5"/>
    <n v="5.2"/>
    <n v="1300"/>
    <n v="10.75"/>
    <n v="2687.5"/>
    <n v="0.6739811912225705"/>
    <s v="C0144"/>
    <s v="VelvetBloom Beauty"/>
    <s v="Emily Clarke"/>
    <x v="3"/>
    <x v="29"/>
    <s v="Raleigh"/>
    <x v="2"/>
    <x v="2"/>
    <x v="9"/>
    <n v="26"/>
    <x v="42"/>
  </r>
  <r>
    <x v="735"/>
    <n v="72199"/>
    <x v="64"/>
    <x v="64"/>
    <s v="AquaFresh Hydrating Toner 100ml"/>
    <x v="4"/>
    <n v="200"/>
    <n v="9.4"/>
    <n v="1880"/>
    <n v="3.3"/>
    <n v="660"/>
    <n v="6.1000000000000005"/>
    <n v="1220"/>
    <n v="0.64893617021276595"/>
    <s v="C0019"/>
    <s v="Delilah Prescott"/>
    <s v="Benjamin Lawson"/>
    <x v="1"/>
    <x v="25"/>
    <s v="Kansas City"/>
    <x v="3"/>
    <x v="2"/>
    <x v="9"/>
    <n v="26"/>
    <x v="42"/>
  </r>
  <r>
    <x v="735"/>
    <n v="72200"/>
    <x v="8"/>
    <x v="8"/>
    <s v="CrystalClear Hyaluronic Boost 30ml"/>
    <x v="1"/>
    <n v="50"/>
    <n v="19.100000000000001"/>
    <n v="955.00000000000011"/>
    <n v="6.6"/>
    <n v="330"/>
    <n v="12.500000000000002"/>
    <n v="625.00000000000011"/>
    <n v="0.65445026178010479"/>
    <s v="C0278"/>
    <s v="DivineSilk Skincare"/>
    <s v="Jessica Foster"/>
    <x v="2"/>
    <x v="20"/>
    <s v="Anchorage"/>
    <x v="0"/>
    <x v="2"/>
    <x v="9"/>
    <n v="26"/>
    <x v="42"/>
  </r>
  <r>
    <x v="735"/>
    <n v="72201"/>
    <x v="17"/>
    <x v="17"/>
    <s v="LuminousGlow Tinted Sunscreen 30ml"/>
    <x v="3"/>
    <n v="150"/>
    <n v="9.6000000000000014"/>
    <n v="1440.0000000000002"/>
    <n v="3.8"/>
    <n v="570"/>
    <n v="5.8000000000000016"/>
    <n v="870.00000000000023"/>
    <n v="0.60416666666666674"/>
    <s v="C0059"/>
    <s v="Eamon Kingsley"/>
    <s v="James Edwards"/>
    <x v="3"/>
    <x v="37"/>
    <s v="Newark"/>
    <x v="1"/>
    <x v="2"/>
    <x v="9"/>
    <n v="26"/>
    <x v="42"/>
  </r>
  <r>
    <x v="735"/>
    <n v="72202"/>
    <x v="34"/>
    <x v="34"/>
    <s v="HydraBloom Hydrating Moisturizer 30ml"/>
    <x v="0"/>
    <n v="250"/>
    <n v="8.1"/>
    <n v="2025"/>
    <n v="3.3"/>
    <n v="825"/>
    <n v="4.8"/>
    <n v="1200"/>
    <n v="0.59259259259259256"/>
    <s v="C0098"/>
    <s v="Persephone Harper"/>
    <s v="Benjamin Lawson"/>
    <x v="1"/>
    <x v="8"/>
    <s v="Springfield"/>
    <x v="3"/>
    <x v="2"/>
    <x v="9"/>
    <n v="26"/>
    <x v="42"/>
  </r>
  <r>
    <x v="735"/>
    <n v="72203"/>
    <x v="8"/>
    <x v="8"/>
    <s v="CrystalClear Hyaluronic Boost 30ml"/>
    <x v="1"/>
    <n v="100"/>
    <n v="19.100000000000001"/>
    <n v="1910.0000000000002"/>
    <n v="6.6"/>
    <n v="660"/>
    <n v="12.500000000000002"/>
    <n v="1250.0000000000002"/>
    <n v="0.65445026178010479"/>
    <s v="C0179"/>
    <s v="TerraWave Corp."/>
    <s v="Daniel Nelson"/>
    <x v="0"/>
    <x v="30"/>
    <s v="Aurora"/>
    <x v="0"/>
    <x v="2"/>
    <x v="9"/>
    <n v="26"/>
    <x v="42"/>
  </r>
  <r>
    <x v="735"/>
    <n v="72204"/>
    <x v="6"/>
    <x v="6"/>
    <s v="CrystalClear Hyaluronic Boost 15ml"/>
    <x v="1"/>
    <n v="300"/>
    <n v="14.75"/>
    <n v="4425"/>
    <n v="5.45"/>
    <n v="1635"/>
    <n v="9.3000000000000007"/>
    <n v="2790"/>
    <n v="0.63050847457627124"/>
    <s v="C0125"/>
    <s v="OpulentGlow Creations"/>
    <s v="Grace Allen"/>
    <x v="2"/>
    <x v="20"/>
    <s v="Valdez"/>
    <x v="0"/>
    <x v="2"/>
    <x v="9"/>
    <n v="26"/>
    <x v="42"/>
  </r>
  <r>
    <x v="735"/>
    <n v="72205"/>
    <x v="21"/>
    <x v="21"/>
    <s v="RadiantGlow Gel Cleanser 100ml"/>
    <x v="2"/>
    <n v="100"/>
    <n v="12.25"/>
    <n v="1225"/>
    <n v="4.45"/>
    <n v="445"/>
    <n v="7.8"/>
    <n v="780"/>
    <n v="0.63673469387755099"/>
    <s v="C0234"/>
    <s v="Thalia Cassidy"/>
    <s v="Elizabeth Young"/>
    <x v="2"/>
    <x v="13"/>
    <s v="San Diego"/>
    <x v="0"/>
    <x v="2"/>
    <x v="9"/>
    <n v="26"/>
    <x v="42"/>
  </r>
  <r>
    <x v="736"/>
    <n v="72206"/>
    <x v="15"/>
    <x v="15"/>
    <s v="VitaGlow Brightening Serum 50ml"/>
    <x v="1"/>
    <n v="200"/>
    <n v="31.45"/>
    <n v="6290"/>
    <n v="12"/>
    <n v="2400"/>
    <n v="19.45"/>
    <n v="3890"/>
    <n v="0.61844197138314783"/>
    <s v="C0064"/>
    <s v="DiamondElegance Beauty"/>
    <s v="Jessica Foster"/>
    <x v="2"/>
    <x v="20"/>
    <s v="Kodiak"/>
    <x v="0"/>
    <x v="2"/>
    <x v="9"/>
    <n v="27"/>
    <x v="42"/>
  </r>
  <r>
    <x v="736"/>
    <n v="72207"/>
    <x v="4"/>
    <x v="4"/>
    <s v="HydraBloom Hydrating Moisturizer 50ml"/>
    <x v="0"/>
    <n v="50"/>
    <n v="14.95"/>
    <n v="747.5"/>
    <n v="4.45"/>
    <n v="222.5"/>
    <n v="10.5"/>
    <n v="525"/>
    <n v="0.7023411371237458"/>
    <s v="C0044"/>
    <s v="OpulentElixir Beauty"/>
    <s v="David Carter"/>
    <x v="1"/>
    <x v="2"/>
    <s v="Syracuse"/>
    <x v="1"/>
    <x v="2"/>
    <x v="9"/>
    <n v="27"/>
    <x v="42"/>
  </r>
  <r>
    <x v="736"/>
    <n v="72208"/>
    <x v="2"/>
    <x v="2"/>
    <s v="TimelessElixir Anti-Wrinkle Serum 30m"/>
    <x v="1"/>
    <n v="250"/>
    <n v="25.3"/>
    <n v="6325"/>
    <n v="9.4"/>
    <n v="2350"/>
    <n v="15.9"/>
    <n v="3975"/>
    <n v="0.62845849802371545"/>
    <s v="C0154"/>
    <s v="AuroraMist Essentials"/>
    <s v="Victoria Reed"/>
    <x v="2"/>
    <x v="4"/>
    <s v="Bend"/>
    <x v="0"/>
    <x v="2"/>
    <x v="9"/>
    <n v="27"/>
    <x v="42"/>
  </r>
  <r>
    <x v="736"/>
    <n v="72209"/>
    <x v="3"/>
    <x v="3"/>
    <s v="RadiantGlow Gel Cleanser 200ml"/>
    <x v="2"/>
    <n v="150"/>
    <n v="20.350000000000001"/>
    <n v="3052.5"/>
    <n v="7.75"/>
    <n v="1162.5"/>
    <n v="12.600000000000001"/>
    <n v="1890"/>
    <n v="0.61916461916461918"/>
    <s v="C0260"/>
    <s v="Declan Winters"/>
    <s v="Elizabeth Young"/>
    <x v="2"/>
    <x v="13"/>
    <s v="Los Angeles"/>
    <x v="0"/>
    <x v="2"/>
    <x v="9"/>
    <n v="27"/>
    <x v="42"/>
  </r>
  <r>
    <x v="736"/>
    <n v="72210"/>
    <x v="22"/>
    <x v="22"/>
    <s v="PurePurge Micellar Cleansing Water 150ml"/>
    <x v="6"/>
    <n v="50"/>
    <n v="10.050000000000001"/>
    <n v="502.50000000000006"/>
    <n v="4.45"/>
    <n v="222.5"/>
    <n v="5.6000000000000005"/>
    <n v="280.00000000000006"/>
    <n v="0.55721393034825872"/>
    <s v="C0035"/>
    <s v="CrystalMist Skincare"/>
    <s v="Daniel Nelson"/>
    <x v="0"/>
    <x v="30"/>
    <s v="Denver"/>
    <x v="0"/>
    <x v="2"/>
    <x v="9"/>
    <n v="27"/>
    <x v="42"/>
  </r>
  <r>
    <x v="736"/>
    <n v="72211"/>
    <x v="49"/>
    <x v="49"/>
    <s v="TimelessElixir Anti-Wrinkle Serum 50ml"/>
    <x v="1"/>
    <n v="150"/>
    <n v="37.549999999999997"/>
    <n v="5632.5"/>
    <n v="14.25"/>
    <n v="2137.5"/>
    <n v="23.299999999999997"/>
    <n v="3495"/>
    <n v="0.62050599201065249"/>
    <s v="C0104"/>
    <s v="PearlSilk Beauty"/>
    <s v="Ava Franklin"/>
    <x v="1"/>
    <x v="12"/>
    <s v="Baton Rouge"/>
    <x v="2"/>
    <x v="2"/>
    <x v="9"/>
    <n v="27"/>
    <x v="42"/>
  </r>
  <r>
    <x v="736"/>
    <n v="72212"/>
    <x v="48"/>
    <x v="48"/>
    <s v="CrystalGlow Gentle Exfoliator 150ml"/>
    <x v="7"/>
    <n v="100"/>
    <n v="24.75"/>
    <n v="2475"/>
    <n v="10.75"/>
    <n v="1075"/>
    <n v="14"/>
    <n v="1400"/>
    <n v="0.56565656565656564"/>
    <s v="C0279"/>
    <s v="SapphireWave Solutions"/>
    <s v="Matthew Walker"/>
    <x v="1"/>
    <x v="23"/>
    <s v="Atlanta"/>
    <x v="2"/>
    <x v="2"/>
    <x v="9"/>
    <n v="27"/>
    <x v="42"/>
  </r>
  <r>
    <x v="736"/>
    <n v="72213"/>
    <x v="2"/>
    <x v="2"/>
    <s v="TimelessElixir Anti-Wrinkle Serum 30m"/>
    <x v="1"/>
    <n v="200"/>
    <n v="25.3"/>
    <n v="5060"/>
    <n v="9.4"/>
    <n v="1880"/>
    <n v="15.9"/>
    <n v="3180"/>
    <n v="0.62845849802371545"/>
    <s v="C0196"/>
    <s v="Emilia Harper"/>
    <s v="Christopher Green"/>
    <x v="0"/>
    <x v="35"/>
    <s v="Provo"/>
    <x v="0"/>
    <x v="2"/>
    <x v="9"/>
    <n v="27"/>
    <x v="42"/>
  </r>
  <r>
    <x v="736"/>
    <n v="72214"/>
    <x v="37"/>
    <x v="37"/>
    <s v="SunGuard Shield SPF 50+ 100ml"/>
    <x v="3"/>
    <n v="100"/>
    <n v="24.75"/>
    <n v="2475"/>
    <n v="7.75"/>
    <n v="775"/>
    <n v="17"/>
    <n v="1700"/>
    <n v="0.68686868686868685"/>
    <s v="C0112"/>
    <s v="Zara Winters"/>
    <s v="Olivia Harrison"/>
    <x v="3"/>
    <x v="14"/>
    <s v="Norfolk"/>
    <x v="2"/>
    <x v="2"/>
    <x v="9"/>
    <n v="27"/>
    <x v="42"/>
  </r>
  <r>
    <x v="737"/>
    <n v="72215"/>
    <x v="0"/>
    <x v="0"/>
    <s v="HydraBloom Hydrating Moisturizer 100ml"/>
    <x v="0"/>
    <n v="150"/>
    <n v="24.85"/>
    <n v="3727.5"/>
    <n v="7.75"/>
    <n v="1162.5"/>
    <n v="17.100000000000001"/>
    <n v="2565"/>
    <n v="0.68812877263581484"/>
    <s v="C0196"/>
    <s v="Emilia Harper"/>
    <s v="Christopher Green"/>
    <x v="0"/>
    <x v="35"/>
    <s v="Provo"/>
    <x v="0"/>
    <x v="2"/>
    <x v="9"/>
    <n v="28"/>
    <x v="42"/>
  </r>
  <r>
    <x v="737"/>
    <n v="72216"/>
    <x v="35"/>
    <x v="35"/>
    <s v="DreamSoothe Overnight Mask 50g"/>
    <x v="5"/>
    <n v="250"/>
    <n v="14.25"/>
    <n v="3562.5"/>
    <n v="6.55"/>
    <n v="1637.5"/>
    <n v="7.7"/>
    <n v="1925"/>
    <n v="0.54035087719298247"/>
    <s v="C0144"/>
    <s v="VelvetBloom Beauty"/>
    <s v="Emily Clarke"/>
    <x v="3"/>
    <x v="29"/>
    <s v="Raleigh"/>
    <x v="2"/>
    <x v="2"/>
    <x v="9"/>
    <n v="28"/>
    <x v="42"/>
  </r>
  <r>
    <x v="737"/>
    <n v="72217"/>
    <x v="14"/>
    <x v="14"/>
    <s v="DewDrop Hydration Sheet Mask"/>
    <x v="5"/>
    <n v="250"/>
    <n v="17.350000000000001"/>
    <n v="4337.5"/>
    <n v="7.45"/>
    <n v="1862.5"/>
    <n v="9.9000000000000021"/>
    <n v="2475"/>
    <n v="0.57060518731988474"/>
    <s v="C0122"/>
    <s v="FusionPulse Group"/>
    <s v="Michael Evans"/>
    <x v="1"/>
    <x v="10"/>
    <s v="McAllen"/>
    <x v="2"/>
    <x v="2"/>
    <x v="9"/>
    <n v="28"/>
    <x v="42"/>
  </r>
  <r>
    <x v="737"/>
    <n v="72218"/>
    <x v="8"/>
    <x v="8"/>
    <s v="CrystalClear Hyaluronic Boost 30ml"/>
    <x v="1"/>
    <n v="200"/>
    <n v="19.100000000000001"/>
    <n v="3820.0000000000005"/>
    <n v="6.6"/>
    <n v="1320"/>
    <n v="12.500000000000002"/>
    <n v="2500.0000000000005"/>
    <n v="0.65445026178010479"/>
    <s v="C0074"/>
    <s v="Seraphina Wilde"/>
    <s v="Lauren King"/>
    <x v="4"/>
    <x v="41"/>
    <s v="Lincoln"/>
    <x v="3"/>
    <x v="2"/>
    <x v="9"/>
    <n v="28"/>
    <x v="42"/>
  </r>
  <r>
    <x v="737"/>
    <n v="72219"/>
    <x v="21"/>
    <x v="21"/>
    <s v="RadiantGlow Gel Cleanser 100ml"/>
    <x v="2"/>
    <n v="200"/>
    <n v="12.25"/>
    <n v="2450"/>
    <n v="4.45"/>
    <n v="890"/>
    <n v="7.8"/>
    <n v="1560"/>
    <n v="0.63673469387755099"/>
    <s v="C0226"/>
    <s v="Augustus Langley"/>
    <s v="Lauren King"/>
    <x v="4"/>
    <x v="41"/>
    <s v="Omaha"/>
    <x v="3"/>
    <x v="2"/>
    <x v="9"/>
    <n v="28"/>
    <x v="42"/>
  </r>
  <r>
    <x v="737"/>
    <n v="72220"/>
    <x v="38"/>
    <x v="38"/>
    <s v="CrystalGlow Gentle Exfoliator 100ml"/>
    <x v="7"/>
    <n v="50"/>
    <n v="19.95"/>
    <n v="997.5"/>
    <n v="7.45"/>
    <n v="372.5"/>
    <n v="12.5"/>
    <n v="625"/>
    <n v="0.62656641604010022"/>
    <s v="C0011"/>
    <s v="Celestial Silk Luxe Skincare"/>
    <s v="Joseph Simmons"/>
    <x v="4"/>
    <x v="19"/>
    <s v="Minneapolis"/>
    <x v="3"/>
    <x v="2"/>
    <x v="9"/>
    <n v="28"/>
    <x v="42"/>
  </r>
  <r>
    <x v="737"/>
    <n v="72221"/>
    <x v="11"/>
    <x v="11"/>
    <s v="ClearSkies UV Defense SPF 30 100ml"/>
    <x v="3"/>
    <n v="200"/>
    <n v="32.549999999999997"/>
    <n v="6509.9999999999991"/>
    <n v="11.25"/>
    <n v="2250"/>
    <n v="21.299999999999997"/>
    <n v="4259.9999999999991"/>
    <n v="0.65437788018433174"/>
    <s v="C0248"/>
    <s v="SereneSapphire Essentials"/>
    <s v="Samantha Mitchell"/>
    <x v="4"/>
    <x v="17"/>
    <s v="Columbus"/>
    <x v="3"/>
    <x v="2"/>
    <x v="9"/>
    <n v="28"/>
    <x v="42"/>
  </r>
  <r>
    <x v="737"/>
    <n v="72222"/>
    <x v="37"/>
    <x v="37"/>
    <s v="SunGuard Shield SPF 50+ 100ml"/>
    <x v="3"/>
    <n v="400"/>
    <n v="24.75"/>
    <n v="9900"/>
    <n v="7.75"/>
    <n v="3100"/>
    <n v="17"/>
    <n v="6800"/>
    <n v="0.68686868686868685"/>
    <s v="C0075"/>
    <s v="Ignatius Flynn"/>
    <s v="Samuel Moore"/>
    <x v="0"/>
    <x v="1"/>
    <s v="Flagstaff"/>
    <x v="0"/>
    <x v="2"/>
    <x v="9"/>
    <n v="28"/>
    <x v="42"/>
  </r>
  <r>
    <x v="737"/>
    <n v="72223"/>
    <x v="60"/>
    <x v="60"/>
    <s v="ElixirMelt Makeup Remover Oil  200ml"/>
    <x v="6"/>
    <n v="50"/>
    <n v="19.850000000000001"/>
    <n v="992.50000000000011"/>
    <n v="9"/>
    <n v="450"/>
    <n v="10.850000000000001"/>
    <n v="542.50000000000011"/>
    <n v="0.54659949622166248"/>
    <s v="C0019"/>
    <s v="Delilah Prescott"/>
    <s v="Benjamin Lawson"/>
    <x v="1"/>
    <x v="25"/>
    <s v="Kansas City"/>
    <x v="3"/>
    <x v="2"/>
    <x v="9"/>
    <n v="28"/>
    <x v="42"/>
  </r>
  <r>
    <x v="737"/>
    <n v="72224"/>
    <x v="52"/>
    <x v="52"/>
    <s v="CalmBliss Soothing Toner 100ml"/>
    <x v="4"/>
    <n v="200"/>
    <n v="13"/>
    <n v="2600"/>
    <n v="4.7"/>
    <n v="940"/>
    <n v="8.3000000000000007"/>
    <n v="1660"/>
    <n v="0.63846153846153841"/>
    <s v="C0267"/>
    <s v="Isolde Nash"/>
    <s v="Matthew Walker"/>
    <x v="1"/>
    <x v="40"/>
    <s v="Nashville"/>
    <x v="2"/>
    <x v="2"/>
    <x v="9"/>
    <n v="28"/>
    <x v="42"/>
  </r>
  <r>
    <x v="737"/>
    <n v="72225"/>
    <x v="59"/>
    <x v="59"/>
    <s v="PorePurify Exfoliating Tonic 200ml"/>
    <x v="4"/>
    <n v="200"/>
    <n v="21"/>
    <n v="4200"/>
    <n v="7.6"/>
    <n v="1520"/>
    <n v="13.4"/>
    <n v="2680"/>
    <n v="0.63809523809523805"/>
    <s v="C0226"/>
    <s v="Augustus Langley"/>
    <s v="Lauren King"/>
    <x v="4"/>
    <x v="41"/>
    <s v="Omaha"/>
    <x v="3"/>
    <x v="2"/>
    <x v="9"/>
    <n v="28"/>
    <x v="42"/>
  </r>
  <r>
    <x v="737"/>
    <n v="72226"/>
    <x v="4"/>
    <x v="4"/>
    <s v="HydraBloom Hydrating Moisturizer 50ml"/>
    <x v="0"/>
    <n v="150"/>
    <n v="14.95"/>
    <n v="2242.5"/>
    <n v="4.45"/>
    <n v="667.5"/>
    <n v="10.5"/>
    <n v="1575"/>
    <n v="0.7023411371237458"/>
    <s v="C0061"/>
    <s v="Aurelia Quinn"/>
    <s v="Mia Hughes"/>
    <x v="2"/>
    <x v="13"/>
    <s v="Oakland"/>
    <x v="0"/>
    <x v="2"/>
    <x v="9"/>
    <n v="28"/>
    <x v="42"/>
  </r>
  <r>
    <x v="738"/>
    <n v="72227"/>
    <x v="0"/>
    <x v="0"/>
    <s v="HydraBloom Hydrating Moisturizer 100ml"/>
    <x v="0"/>
    <n v="200"/>
    <n v="24.85"/>
    <n v="4970"/>
    <n v="7.75"/>
    <n v="1550"/>
    <n v="17.100000000000001"/>
    <n v="3420"/>
    <n v="0.68812877263581484"/>
    <s v="C0102"/>
    <s v="ZenithHaven Ventures"/>
    <s v="Samantha Mitchell"/>
    <x v="4"/>
    <x v="15"/>
    <s v="Lexington"/>
    <x v="2"/>
    <x v="2"/>
    <x v="9"/>
    <n v="31"/>
    <x v="43"/>
  </r>
  <r>
    <x v="738"/>
    <n v="72228"/>
    <x v="36"/>
    <x v="36"/>
    <s v="CrystalGlow Gentle Exfoliator 50ml"/>
    <x v="7"/>
    <n v="50"/>
    <n v="14.15"/>
    <n v="707.5"/>
    <n v="5.45"/>
    <n v="272.5"/>
    <n v="8.6999999999999993"/>
    <n v="435"/>
    <n v="0.61484098939929333"/>
    <s v="C0118"/>
    <s v="Rowan Hale"/>
    <s v="Nicholas Coleman"/>
    <x v="4"/>
    <x v="34"/>
    <s v="Fort Wayne"/>
    <x v="3"/>
    <x v="2"/>
    <x v="9"/>
    <n v="31"/>
    <x v="43"/>
  </r>
  <r>
    <x v="738"/>
    <n v="72229"/>
    <x v="20"/>
    <x v="20"/>
    <s v="VelvetSkin Renewing Scrub 100ml"/>
    <x v="7"/>
    <n v="250"/>
    <n v="20.849999999999998"/>
    <n v="5212.4999999999991"/>
    <n v="8.1999999999999993"/>
    <n v="2050"/>
    <n v="12.649999999999999"/>
    <n v="3162.4999999999991"/>
    <n v="0.606714628297362"/>
    <s v="C0020"/>
    <s v="Lyric Davenport"/>
    <s v="Elizabeth Young"/>
    <x v="2"/>
    <x v="13"/>
    <s v="San Diego"/>
    <x v="0"/>
    <x v="2"/>
    <x v="9"/>
    <n v="31"/>
    <x v="43"/>
  </r>
  <r>
    <x v="738"/>
    <n v="72230"/>
    <x v="21"/>
    <x v="21"/>
    <s v="RadiantGlow Gel Cleanser 100ml"/>
    <x v="2"/>
    <n v="100"/>
    <n v="12.25"/>
    <n v="1225"/>
    <n v="4.45"/>
    <n v="445"/>
    <n v="7.8"/>
    <n v="780"/>
    <n v="0.63673469387755099"/>
    <s v="C0258"/>
    <s v="HorizonDynamo Group"/>
    <s v="William Jenkins"/>
    <x v="3"/>
    <x v="6"/>
    <s v="Miami"/>
    <x v="2"/>
    <x v="2"/>
    <x v="9"/>
    <n v="31"/>
    <x v="43"/>
  </r>
  <r>
    <x v="738"/>
    <n v="72231"/>
    <x v="18"/>
    <x v="18"/>
    <s v="PurePurge Micellar Cleansing Water 100ml"/>
    <x v="6"/>
    <n v="150"/>
    <n v="3.9"/>
    <n v="585"/>
    <n v="2.2999999999999998"/>
    <n v="345"/>
    <n v="1.6"/>
    <n v="240"/>
    <n v="0.41025641025641024"/>
    <s v="C0245"/>
    <s v="Lysander Hale"/>
    <s v="Samantha Mitchell"/>
    <x v="4"/>
    <x v="15"/>
    <s v="Louisville"/>
    <x v="2"/>
    <x v="2"/>
    <x v="9"/>
    <n v="31"/>
    <x v="43"/>
  </r>
  <r>
    <x v="738"/>
    <n v="72232"/>
    <x v="8"/>
    <x v="8"/>
    <s v="CrystalClear Hyaluronic Boost 30ml"/>
    <x v="1"/>
    <n v="100"/>
    <n v="19.100000000000001"/>
    <n v="1910.0000000000002"/>
    <n v="6.6"/>
    <n v="660"/>
    <n v="12.500000000000002"/>
    <n v="1250.0000000000002"/>
    <n v="0.65445026178010479"/>
    <s v="C0251"/>
    <s v="SapphireFlare Technologies"/>
    <s v="Daniel Nelson"/>
    <x v="0"/>
    <x v="30"/>
    <s v="Denver"/>
    <x v="0"/>
    <x v="2"/>
    <x v="9"/>
    <n v="31"/>
    <x v="43"/>
  </r>
  <r>
    <x v="738"/>
    <n v="72233"/>
    <x v="49"/>
    <x v="49"/>
    <s v="TimelessElixir Anti-Wrinkle Serum 50ml"/>
    <x v="1"/>
    <n v="50"/>
    <n v="37.549999999999997"/>
    <n v="1877.4999999999998"/>
    <n v="14.25"/>
    <n v="712.5"/>
    <n v="23.299999999999997"/>
    <n v="1164.9999999999998"/>
    <n v="0.62050599201065237"/>
    <s v="C0013"/>
    <s v="Seraphina Sinclair"/>
    <s v="Jessica Foster"/>
    <x v="2"/>
    <x v="20"/>
    <s v="Wasilla"/>
    <x v="0"/>
    <x v="2"/>
    <x v="9"/>
    <n v="31"/>
    <x v="43"/>
  </r>
  <r>
    <x v="738"/>
    <n v="72234"/>
    <x v="10"/>
    <x v="10"/>
    <s v="LuminousGlow Tinted Sunscreen 50ml"/>
    <x v="3"/>
    <n v="300"/>
    <n v="16.95"/>
    <n v="5085"/>
    <n v="5.2"/>
    <n v="1560"/>
    <n v="11.75"/>
    <n v="3525"/>
    <n v="0.69321533923303835"/>
    <s v="C0192"/>
    <s v="LunarCrest Solutions"/>
    <s v="David Carter"/>
    <x v="1"/>
    <x v="2"/>
    <s v="Schenectady"/>
    <x v="1"/>
    <x v="2"/>
    <x v="9"/>
    <n v="31"/>
    <x v="43"/>
  </r>
  <r>
    <x v="738"/>
    <n v="72235"/>
    <x v="10"/>
    <x v="10"/>
    <s v="LuminousGlow Tinted Sunscreen 50ml"/>
    <x v="3"/>
    <n v="150"/>
    <n v="16.95"/>
    <n v="2542.5"/>
    <n v="5.2"/>
    <n v="780"/>
    <n v="11.75"/>
    <n v="1762.5"/>
    <n v="0.69321533923303835"/>
    <s v="C0226"/>
    <s v="Augustus Langley"/>
    <s v="Lauren King"/>
    <x v="4"/>
    <x v="41"/>
    <s v="Omaha"/>
    <x v="3"/>
    <x v="2"/>
    <x v="9"/>
    <n v="31"/>
    <x v="43"/>
  </r>
  <r>
    <x v="738"/>
    <n v="72236"/>
    <x v="29"/>
    <x v="29"/>
    <s v="VitaGlow Brightening Serum 15ml"/>
    <x v="1"/>
    <n v="250"/>
    <n v="16.25"/>
    <n v="4062.5"/>
    <n v="6.2"/>
    <n v="1550"/>
    <n v="10.050000000000001"/>
    <n v="2512.5"/>
    <n v="0.61846153846153851"/>
    <s v="C0243"/>
    <s v="SilverLuxe Incorporated"/>
    <s v="Elizabeth Young"/>
    <x v="2"/>
    <x v="13"/>
    <s v="Los Angeles"/>
    <x v="0"/>
    <x v="2"/>
    <x v="9"/>
    <n v="31"/>
    <x v="43"/>
  </r>
  <r>
    <x v="739"/>
    <n v="72237"/>
    <x v="34"/>
    <x v="34"/>
    <s v="HydraBloom Hydrating Moisturizer 30ml"/>
    <x v="0"/>
    <n v="250"/>
    <n v="8.1"/>
    <n v="2025"/>
    <n v="3.3"/>
    <n v="825"/>
    <n v="4.8"/>
    <n v="1200"/>
    <n v="0.59259259259259256"/>
    <s v="C0073"/>
    <s v="Atlas Kingsley"/>
    <s v="David Carter"/>
    <x v="1"/>
    <x v="2"/>
    <s v="Rochester"/>
    <x v="1"/>
    <x v="2"/>
    <x v="10"/>
    <n v="1"/>
    <x v="43"/>
  </r>
  <r>
    <x v="739"/>
    <n v="72238"/>
    <x v="20"/>
    <x v="20"/>
    <s v="VelvetSkin Renewing Scrub 100ml"/>
    <x v="7"/>
    <n v="50"/>
    <n v="20.849999999999998"/>
    <n v="1042.5"/>
    <n v="8.1999999999999993"/>
    <n v="410"/>
    <n v="12.649999999999999"/>
    <n v="632.5"/>
    <n v="0.60671462829736211"/>
    <s v="C0214"/>
    <s v="ThunderMist Creations"/>
    <s v="Rachel Owens"/>
    <x v="4"/>
    <x v="31"/>
    <s v="Milwaukee"/>
    <x v="3"/>
    <x v="2"/>
    <x v="10"/>
    <n v="1"/>
    <x v="43"/>
  </r>
  <r>
    <x v="739"/>
    <n v="72239"/>
    <x v="2"/>
    <x v="2"/>
    <s v="TimelessElixir Anti-Wrinkle Serum 30m"/>
    <x v="1"/>
    <n v="50"/>
    <n v="25.3"/>
    <n v="1265"/>
    <n v="9.4"/>
    <n v="470"/>
    <n v="15.9"/>
    <n v="795"/>
    <n v="0.62845849802371545"/>
    <s v="C0036"/>
    <s v="MoonlightHarbor Beauty"/>
    <s v="Rachel Owens"/>
    <x v="4"/>
    <x v="31"/>
    <s v="Milwaukee"/>
    <x v="3"/>
    <x v="2"/>
    <x v="10"/>
    <n v="1"/>
    <x v="43"/>
  </r>
  <r>
    <x v="739"/>
    <n v="72240"/>
    <x v="20"/>
    <x v="20"/>
    <s v="VelvetSkin Renewing Scrub 100ml"/>
    <x v="7"/>
    <n v="150"/>
    <n v="20.849999999999998"/>
    <n v="3127.4999999999995"/>
    <n v="8.1999999999999993"/>
    <n v="1230"/>
    <n v="12.649999999999999"/>
    <n v="1897.4999999999995"/>
    <n v="0.606714628297362"/>
    <s v="C0259"/>
    <s v="Genevieve Reyes"/>
    <s v="Ava Franklin"/>
    <x v="1"/>
    <x v="33"/>
    <s v="Little Rock"/>
    <x v="2"/>
    <x v="2"/>
    <x v="10"/>
    <n v="1"/>
    <x v="43"/>
  </r>
  <r>
    <x v="739"/>
    <n v="72241"/>
    <x v="4"/>
    <x v="4"/>
    <s v="HydraBloom Hydrating Moisturizer 50ml"/>
    <x v="0"/>
    <n v="100"/>
    <n v="14.95"/>
    <n v="1495"/>
    <n v="4.45"/>
    <n v="445"/>
    <n v="10.5"/>
    <n v="1050"/>
    <n v="0.7023411371237458"/>
    <s v="C0168"/>
    <s v="Rowan Calloway"/>
    <s v="Matthew Walker"/>
    <x v="1"/>
    <x v="23"/>
    <s v="Augusta"/>
    <x v="2"/>
    <x v="2"/>
    <x v="10"/>
    <n v="1"/>
    <x v="43"/>
  </r>
  <r>
    <x v="739"/>
    <n v="72242"/>
    <x v="14"/>
    <x v="14"/>
    <s v="DewDrop Hydration Sheet Mask"/>
    <x v="5"/>
    <n v="250"/>
    <n v="17.350000000000001"/>
    <n v="4337.5"/>
    <n v="7.45"/>
    <n v="1862.5"/>
    <n v="9.9000000000000021"/>
    <n v="2475"/>
    <n v="0.57060518731988474"/>
    <s v="C0257"/>
    <s v="RadiantMist Incorporated"/>
    <s v="Benjamin Ingram"/>
    <x v="0"/>
    <x v="38"/>
    <s v="Billings"/>
    <x v="0"/>
    <x v="2"/>
    <x v="10"/>
    <n v="1"/>
    <x v="43"/>
  </r>
  <r>
    <x v="739"/>
    <n v="72243"/>
    <x v="15"/>
    <x v="15"/>
    <s v="VitaGlow Brightening Serum 50ml"/>
    <x v="1"/>
    <n v="50"/>
    <n v="31.45"/>
    <n v="1572.5"/>
    <n v="12"/>
    <n v="600"/>
    <n v="19.45"/>
    <n v="972.5"/>
    <n v="0.61844197138314783"/>
    <s v="C0121"/>
    <s v="HorizonNova Corp."/>
    <s v="Michael Evans"/>
    <x v="1"/>
    <x v="10"/>
    <s v="Brownsville"/>
    <x v="2"/>
    <x v="2"/>
    <x v="10"/>
    <n v="1"/>
    <x v="43"/>
  </r>
  <r>
    <x v="739"/>
    <n v="72244"/>
    <x v="14"/>
    <x v="14"/>
    <s v="DewDrop Hydration Sheet Mask"/>
    <x v="5"/>
    <n v="250"/>
    <n v="17.350000000000001"/>
    <n v="4337.5"/>
    <n v="7.45"/>
    <n v="1862.5"/>
    <n v="9.9000000000000021"/>
    <n v="2475"/>
    <n v="0.57060518731988474"/>
    <s v="C0237"/>
    <s v="Calliope Harper"/>
    <s v="Benjamin Lawson"/>
    <x v="1"/>
    <x v="5"/>
    <s v="Oklahoma City"/>
    <x v="2"/>
    <x v="2"/>
    <x v="10"/>
    <n v="1"/>
    <x v="43"/>
  </r>
  <r>
    <x v="739"/>
    <n v="72245"/>
    <x v="47"/>
    <x v="47"/>
    <s v="AgelessAura Anti-Aging Moisturizer 100ml"/>
    <x v="0"/>
    <n v="200"/>
    <n v="32.75"/>
    <n v="6550"/>
    <n v="11.25"/>
    <n v="2250"/>
    <n v="21.5"/>
    <n v="4300"/>
    <n v="0.65648854961832059"/>
    <s v="C0156"/>
    <s v="DivineAura Skincare"/>
    <s v="David Carter"/>
    <x v="1"/>
    <x v="2"/>
    <s v="Schenectady"/>
    <x v="1"/>
    <x v="2"/>
    <x v="10"/>
    <n v="1"/>
    <x v="43"/>
  </r>
  <r>
    <x v="739"/>
    <n v="72246"/>
    <x v="40"/>
    <x v="40"/>
    <s v="CalmBliss Soothing Toner 150ml"/>
    <x v="4"/>
    <n v="150"/>
    <n v="19.25"/>
    <n v="2887.5"/>
    <n v="6.55"/>
    <n v="982.5"/>
    <n v="12.7"/>
    <n v="1905"/>
    <n v="0.65974025974025974"/>
    <s v="C0185"/>
    <s v="PureLuminance Beauty"/>
    <s v="Emily Clarke"/>
    <x v="3"/>
    <x v="9"/>
    <s v="Greenville"/>
    <x v="2"/>
    <x v="2"/>
    <x v="10"/>
    <n v="1"/>
    <x v="43"/>
  </r>
  <r>
    <x v="739"/>
    <n v="72247"/>
    <x v="20"/>
    <x v="20"/>
    <s v="VelvetSkin Renewing Scrub 100ml"/>
    <x v="7"/>
    <n v="150"/>
    <n v="20.849999999999998"/>
    <n v="3127.4999999999995"/>
    <n v="8.1999999999999993"/>
    <n v="1230"/>
    <n v="12.649999999999999"/>
    <n v="1897.4999999999995"/>
    <n v="0.606714628297362"/>
    <s v="C0101"/>
    <s v="TechnoCraft Corp."/>
    <s v="Samuel Moore"/>
    <x v="0"/>
    <x v="0"/>
    <s v="Roswell"/>
    <x v="0"/>
    <x v="2"/>
    <x v="10"/>
    <n v="1"/>
    <x v="43"/>
  </r>
  <r>
    <x v="739"/>
    <n v="72248"/>
    <x v="30"/>
    <x v="30"/>
    <s v="PurePurge Micellar Cleansing Water 200ml"/>
    <x v="6"/>
    <n v="150"/>
    <n v="18.45"/>
    <n v="2767.5"/>
    <n v="7.75"/>
    <n v="1162.5"/>
    <n v="10.7"/>
    <n v="1605"/>
    <n v="0.57994579945799463"/>
    <s v="C0063"/>
    <s v="Amara Wilde"/>
    <s v="Michael Evans"/>
    <x v="1"/>
    <x v="10"/>
    <s v="San Antonio"/>
    <x v="2"/>
    <x v="2"/>
    <x v="10"/>
    <n v="1"/>
    <x v="43"/>
  </r>
  <r>
    <x v="740"/>
    <n v="72249"/>
    <x v="0"/>
    <x v="0"/>
    <s v="HydraBloom Hydrating Moisturizer 100ml"/>
    <x v="0"/>
    <n v="200"/>
    <n v="24.85"/>
    <n v="4970"/>
    <n v="7.75"/>
    <n v="1550"/>
    <n v="17.100000000000001"/>
    <n v="3420"/>
    <n v="0.68812877263581484"/>
    <s v="C0178"/>
    <s v="InfinitiNova Creations"/>
    <s v="James Edwards"/>
    <x v="3"/>
    <x v="37"/>
    <s v="Jersey City"/>
    <x v="1"/>
    <x v="2"/>
    <x v="10"/>
    <n v="2"/>
    <x v="43"/>
  </r>
  <r>
    <x v="740"/>
    <n v="72250"/>
    <x v="8"/>
    <x v="8"/>
    <s v="CrystalClear Hyaluronic Boost 30ml"/>
    <x v="1"/>
    <n v="50"/>
    <n v="19.100000000000001"/>
    <n v="955.00000000000011"/>
    <n v="6.6"/>
    <n v="330"/>
    <n v="12.500000000000002"/>
    <n v="625.00000000000011"/>
    <n v="0.65445026178010479"/>
    <s v="C0089"/>
    <s v="TerraFusion Group"/>
    <s v="Andrew Parker"/>
    <x v="3"/>
    <x v="36"/>
    <s v="Montpelier"/>
    <x v="1"/>
    <x v="2"/>
    <x v="10"/>
    <n v="2"/>
    <x v="43"/>
  </r>
  <r>
    <x v="740"/>
    <n v="72251"/>
    <x v="56"/>
    <x v="56"/>
    <s v="PureDerm Micro-Exfoliating Gel 100ml"/>
    <x v="7"/>
    <n v="50"/>
    <n v="24.349999999999998"/>
    <n v="1217.5"/>
    <n v="9.5500000000000007"/>
    <n v="477.5"/>
    <n v="14.799999999999997"/>
    <n v="740"/>
    <n v="0.6078028747433265"/>
    <s v="C0210"/>
    <s v="Maxwell Blake"/>
    <s v="Andrew Parker"/>
    <x v="3"/>
    <x v="48"/>
    <s v="Manchester"/>
    <x v="1"/>
    <x v="2"/>
    <x v="10"/>
    <n v="2"/>
    <x v="43"/>
  </r>
  <r>
    <x v="740"/>
    <n v="72252"/>
    <x v="2"/>
    <x v="2"/>
    <s v="TimelessElixir Anti-Wrinkle Serum 30m"/>
    <x v="1"/>
    <n v="250"/>
    <n v="25.3"/>
    <n v="6325"/>
    <n v="9.4"/>
    <n v="2350"/>
    <n v="15.9"/>
    <n v="3975"/>
    <n v="0.62845849802371545"/>
    <s v="C0056"/>
    <s v="Imogen West"/>
    <s v="Ava Franklin"/>
    <x v="1"/>
    <x v="33"/>
    <s v="Little Rock"/>
    <x v="2"/>
    <x v="2"/>
    <x v="10"/>
    <n v="2"/>
    <x v="43"/>
  </r>
  <r>
    <x v="740"/>
    <n v="72253"/>
    <x v="34"/>
    <x v="34"/>
    <s v="HydraBloom Hydrating Moisturizer 30ml"/>
    <x v="0"/>
    <n v="250"/>
    <n v="8.1"/>
    <n v="2025"/>
    <n v="3.3"/>
    <n v="825"/>
    <n v="4.8"/>
    <n v="1200"/>
    <n v="0.59259259259259256"/>
    <s v="C0138"/>
    <s v="Leopold Caldwell"/>
    <s v="James Edwards"/>
    <x v="3"/>
    <x v="37"/>
    <s v="Jersey City"/>
    <x v="1"/>
    <x v="2"/>
    <x v="10"/>
    <n v="2"/>
    <x v="43"/>
  </r>
  <r>
    <x v="740"/>
    <n v="72254"/>
    <x v="22"/>
    <x v="22"/>
    <s v="PurePurge Micellar Cleansing Water 150ml"/>
    <x v="6"/>
    <n v="150"/>
    <n v="10.050000000000001"/>
    <n v="1507.5"/>
    <n v="4.45"/>
    <n v="667.5"/>
    <n v="5.6000000000000005"/>
    <n v="840"/>
    <n v="0.55721393034825872"/>
    <s v="C0030"/>
    <s v="BlossomRadiance Essentials"/>
    <s v="Michael Evans"/>
    <x v="1"/>
    <x v="10"/>
    <s v="San Antonio"/>
    <x v="2"/>
    <x v="2"/>
    <x v="10"/>
    <n v="2"/>
    <x v="43"/>
  </r>
  <r>
    <x v="740"/>
    <n v="72255"/>
    <x v="11"/>
    <x v="11"/>
    <s v="ClearSkies UV Defense SPF 30 100ml"/>
    <x v="3"/>
    <n v="100"/>
    <n v="32.549999999999997"/>
    <n v="3254.9999999999995"/>
    <n v="11.25"/>
    <n v="1125"/>
    <n v="21.299999999999997"/>
    <n v="2129.9999999999995"/>
    <n v="0.65437788018433174"/>
    <s v="C0048"/>
    <s v="Octavia Hart"/>
    <s v="Victoria Reed"/>
    <x v="2"/>
    <x v="24"/>
    <s v="Seattle"/>
    <x v="0"/>
    <x v="2"/>
    <x v="10"/>
    <n v="2"/>
    <x v="43"/>
  </r>
  <r>
    <x v="740"/>
    <n v="72256"/>
    <x v="21"/>
    <x v="21"/>
    <s v="RadiantGlow Gel Cleanser 100ml"/>
    <x v="2"/>
    <n v="200"/>
    <n v="12.25"/>
    <n v="2450"/>
    <n v="4.45"/>
    <n v="890"/>
    <n v="7.8"/>
    <n v="1560"/>
    <n v="0.63673469387755099"/>
    <s v="C0077"/>
    <s v="EmeraldSphere Solutions"/>
    <s v="Grace Allen"/>
    <x v="2"/>
    <x v="20"/>
    <s v="Fairbanks"/>
    <x v="0"/>
    <x v="2"/>
    <x v="10"/>
    <n v="2"/>
    <x v="43"/>
  </r>
  <r>
    <x v="740"/>
    <n v="72257"/>
    <x v="37"/>
    <x v="37"/>
    <s v="SunGuard Shield SPF 50+ 100ml"/>
    <x v="3"/>
    <n v="150"/>
    <n v="24.75"/>
    <n v="3712.5"/>
    <n v="7.75"/>
    <n v="1162.5"/>
    <n v="17"/>
    <n v="2550"/>
    <n v="0.68686868686868685"/>
    <s v="C0147"/>
    <s v="SecretGarden Beauty"/>
    <s v="Olivia Harrison"/>
    <x v="3"/>
    <x v="14"/>
    <s v="Virginia Beach"/>
    <x v="2"/>
    <x v="2"/>
    <x v="10"/>
    <n v="2"/>
    <x v="43"/>
  </r>
  <r>
    <x v="740"/>
    <n v="72258"/>
    <x v="0"/>
    <x v="0"/>
    <s v="HydraBloom Hydrating Moisturizer 100ml"/>
    <x v="0"/>
    <n v="50"/>
    <n v="24.85"/>
    <n v="1242.5"/>
    <n v="7.75"/>
    <n v="387.5"/>
    <n v="17.100000000000001"/>
    <n v="855"/>
    <n v="0.68812877263581484"/>
    <s v="C0160"/>
    <s v="LuminousHarbor Cosmetix"/>
    <s v="Victoria Reed"/>
    <x v="2"/>
    <x v="4"/>
    <s v="Medford"/>
    <x v="0"/>
    <x v="2"/>
    <x v="10"/>
    <n v="2"/>
    <x v="43"/>
  </r>
  <r>
    <x v="740"/>
    <n v="72259"/>
    <x v="6"/>
    <x v="6"/>
    <s v="CrystalClear Hyaluronic Boost 15ml"/>
    <x v="1"/>
    <n v="200"/>
    <n v="14.75"/>
    <n v="2950"/>
    <n v="5.45"/>
    <n v="1090"/>
    <n v="9.3000000000000007"/>
    <n v="1860"/>
    <n v="0.63050847457627124"/>
    <s v="C0046"/>
    <s v="CrimsonPeak Ventures"/>
    <s v="Michael Evans"/>
    <x v="1"/>
    <x v="10"/>
    <s v="Fort Worth"/>
    <x v="2"/>
    <x v="2"/>
    <x v="10"/>
    <n v="2"/>
    <x v="43"/>
  </r>
  <r>
    <x v="740"/>
    <n v="72260"/>
    <x v="34"/>
    <x v="34"/>
    <s v="HydraBloom Hydrating Moisturizer 30ml"/>
    <x v="0"/>
    <n v="250"/>
    <n v="8.1"/>
    <n v="2025"/>
    <n v="3.3"/>
    <n v="825"/>
    <n v="4.8"/>
    <n v="1200"/>
    <n v="0.59259259259259256"/>
    <s v="C0022"/>
    <s v="Pinnacle Sphere Corp."/>
    <s v="Victoria Reed"/>
    <x v="2"/>
    <x v="4"/>
    <s v="Portland"/>
    <x v="0"/>
    <x v="2"/>
    <x v="10"/>
    <n v="2"/>
    <x v="43"/>
  </r>
  <r>
    <x v="740"/>
    <n v="72261"/>
    <x v="0"/>
    <x v="0"/>
    <s v="HydraBloom Hydrating Moisturizer 100ml"/>
    <x v="0"/>
    <n v="150"/>
    <n v="24.85"/>
    <n v="3727.5"/>
    <n v="7.75"/>
    <n v="1162.5"/>
    <n v="17.100000000000001"/>
    <n v="2565"/>
    <n v="0.68812877263581484"/>
    <s v="C0065"/>
    <s v="CelestialGlow Essentials"/>
    <s v="Benjamin Lawson"/>
    <x v="1"/>
    <x v="25"/>
    <s v="Kansas City"/>
    <x v="3"/>
    <x v="2"/>
    <x v="10"/>
    <n v="2"/>
    <x v="43"/>
  </r>
  <r>
    <x v="740"/>
    <n v="72262"/>
    <x v="11"/>
    <x v="11"/>
    <s v="ClearSkies UV Defense SPF 30 100ml"/>
    <x v="3"/>
    <n v="250"/>
    <n v="32.549999999999997"/>
    <n v="8137.4999999999991"/>
    <n v="11.25"/>
    <n v="2812.5"/>
    <n v="21.299999999999997"/>
    <n v="5324.9999999999991"/>
    <n v="0.65437788018433174"/>
    <s v="C0169"/>
    <s v="Thaddeus Brighton"/>
    <s v="Jessica Foster"/>
    <x v="2"/>
    <x v="20"/>
    <s v="Kodiak"/>
    <x v="0"/>
    <x v="2"/>
    <x v="10"/>
    <n v="2"/>
    <x v="43"/>
  </r>
  <r>
    <x v="741"/>
    <n v="72263"/>
    <x v="46"/>
    <x v="46"/>
    <s v="PorePurify Exfoliating Tonic 100ml"/>
    <x v="4"/>
    <n v="250"/>
    <n v="9.3000000000000007"/>
    <n v="2325"/>
    <n v="3.8"/>
    <n v="950"/>
    <n v="5.5000000000000009"/>
    <n v="1375"/>
    <n v="0.59139784946236562"/>
    <s v="C0093"/>
    <s v="BlossomFlair Skincare"/>
    <s v="Daniel Nelson"/>
    <x v="0"/>
    <x v="3"/>
    <s v="Rock Springs"/>
    <x v="0"/>
    <x v="2"/>
    <x v="10"/>
    <n v="3"/>
    <x v="43"/>
  </r>
  <r>
    <x v="741"/>
    <n v="72264"/>
    <x v="34"/>
    <x v="34"/>
    <s v="HydraBloom Hydrating Moisturizer 30ml"/>
    <x v="0"/>
    <n v="150"/>
    <n v="8.1"/>
    <n v="1215"/>
    <n v="3.3"/>
    <n v="495"/>
    <n v="4.8"/>
    <n v="720"/>
    <n v="0.59259259259259256"/>
    <s v="C0057"/>
    <s v="Phineas Dawson"/>
    <s v="Nicholas Coleman"/>
    <x v="4"/>
    <x v="34"/>
    <s v="Indianapolis"/>
    <x v="3"/>
    <x v="2"/>
    <x v="10"/>
    <n v="3"/>
    <x v="43"/>
  </r>
  <r>
    <x v="741"/>
    <n v="72265"/>
    <x v="30"/>
    <x v="30"/>
    <s v="PurePurge Micellar Cleansing Water 200ml"/>
    <x v="6"/>
    <n v="100"/>
    <n v="18.45"/>
    <n v="1845"/>
    <n v="7.75"/>
    <n v="775"/>
    <n v="10.7"/>
    <n v="1070"/>
    <n v="0.57994579945799463"/>
    <s v="C0012"/>
    <s v="Radiant Craft Incorporated"/>
    <s v="Samuel Moore"/>
    <x v="0"/>
    <x v="1"/>
    <s v="Phoenix"/>
    <x v="0"/>
    <x v="2"/>
    <x v="10"/>
    <n v="3"/>
    <x v="43"/>
  </r>
  <r>
    <x v="741"/>
    <n v="72266"/>
    <x v="13"/>
    <x v="13"/>
    <s v="LuminousGlow Tinted Sunscreen 100ml"/>
    <x v="3"/>
    <n v="100"/>
    <n v="26.35"/>
    <n v="2635"/>
    <n v="9"/>
    <n v="900"/>
    <n v="17.350000000000001"/>
    <n v="1735"/>
    <n v="0.65844402277039848"/>
    <s v="C0118"/>
    <s v="Rowan Hale"/>
    <s v="Nicholas Coleman"/>
    <x v="4"/>
    <x v="34"/>
    <s v="Fort Wayne"/>
    <x v="3"/>
    <x v="2"/>
    <x v="10"/>
    <n v="3"/>
    <x v="43"/>
  </r>
  <r>
    <x v="741"/>
    <n v="72267"/>
    <x v="40"/>
    <x v="40"/>
    <s v="CalmBliss Soothing Toner 150ml"/>
    <x v="4"/>
    <n v="150"/>
    <n v="19.25"/>
    <n v="2887.5"/>
    <n v="6.55"/>
    <n v="982.5"/>
    <n v="12.7"/>
    <n v="1905"/>
    <n v="0.65974025974025974"/>
    <s v="C0251"/>
    <s v="SapphireFlare Technologies"/>
    <s v="Daniel Nelson"/>
    <x v="0"/>
    <x v="30"/>
    <s v="Denver"/>
    <x v="0"/>
    <x v="2"/>
    <x v="10"/>
    <n v="3"/>
    <x v="43"/>
  </r>
  <r>
    <x v="741"/>
    <n v="72268"/>
    <x v="43"/>
    <x v="43"/>
    <s v="PureFoam Renewing Cleanser 50ml"/>
    <x v="2"/>
    <n v="100"/>
    <n v="7"/>
    <n v="700"/>
    <n v="2.8"/>
    <n v="280"/>
    <n v="4.2"/>
    <n v="420"/>
    <n v="0.6"/>
    <s v="C0090"/>
    <s v="CrystalCrest Incorporated"/>
    <s v="Ava Franklin"/>
    <x v="1"/>
    <x v="44"/>
    <s v="Southaven"/>
    <x v="2"/>
    <x v="2"/>
    <x v="10"/>
    <n v="3"/>
    <x v="43"/>
  </r>
  <r>
    <x v="741"/>
    <n v="72269"/>
    <x v="48"/>
    <x v="48"/>
    <s v="CrystalGlow Gentle Exfoliator 150ml"/>
    <x v="7"/>
    <n v="250"/>
    <n v="24.75"/>
    <n v="6187.5"/>
    <n v="10.75"/>
    <n v="2687.5"/>
    <n v="14"/>
    <n v="3500"/>
    <n v="0.56565656565656564"/>
    <s v="C0035"/>
    <s v="CrystalMist Skincare"/>
    <s v="Daniel Nelson"/>
    <x v="0"/>
    <x v="30"/>
    <s v="Denver"/>
    <x v="0"/>
    <x v="2"/>
    <x v="10"/>
    <n v="3"/>
    <x v="43"/>
  </r>
  <r>
    <x v="741"/>
    <n v="72270"/>
    <x v="4"/>
    <x v="4"/>
    <s v="HydraBloom Hydrating Moisturizer 50ml"/>
    <x v="0"/>
    <n v="50"/>
    <n v="14.95"/>
    <n v="747.5"/>
    <n v="4.45"/>
    <n v="222.5"/>
    <n v="10.5"/>
    <n v="525"/>
    <n v="0.7023411371237458"/>
    <s v="C0139"/>
    <s v="Eloise Cassidy"/>
    <s v="Daniel Nelson"/>
    <x v="0"/>
    <x v="30"/>
    <s v="Aurora"/>
    <x v="0"/>
    <x v="2"/>
    <x v="10"/>
    <n v="3"/>
    <x v="43"/>
  </r>
  <r>
    <x v="741"/>
    <n v="72271"/>
    <x v="40"/>
    <x v="40"/>
    <s v="CalmBliss Soothing Toner 150ml"/>
    <x v="4"/>
    <n v="150"/>
    <n v="19.25"/>
    <n v="2887.5"/>
    <n v="6.55"/>
    <n v="982.5"/>
    <n v="12.7"/>
    <n v="1905"/>
    <n v="0.65974025974025974"/>
    <s v="C0001"/>
    <s v="Belle Glow Cosmetics"/>
    <s v="Elizabeth Young"/>
    <x v="2"/>
    <x v="13"/>
    <s v="Los Angeles"/>
    <x v="0"/>
    <x v="2"/>
    <x v="10"/>
    <n v="3"/>
    <x v="43"/>
  </r>
  <r>
    <x v="741"/>
    <n v="72272"/>
    <x v="37"/>
    <x v="37"/>
    <s v="SunGuard Shield SPF 50+ 100ml"/>
    <x v="3"/>
    <n v="50"/>
    <n v="24.75"/>
    <n v="1237.5"/>
    <n v="7.75"/>
    <n v="387.5"/>
    <n v="17"/>
    <n v="850"/>
    <n v="0.68686868686868685"/>
    <s v="C0240"/>
    <s v="Lavinia Kingsley"/>
    <s v="Benjamin Lawson"/>
    <x v="1"/>
    <x v="8"/>
    <s v="St. Louis"/>
    <x v="3"/>
    <x v="2"/>
    <x v="10"/>
    <n v="3"/>
    <x v="43"/>
  </r>
  <r>
    <x v="741"/>
    <n v="72273"/>
    <x v="10"/>
    <x v="10"/>
    <s v="LuminousGlow Tinted Sunscreen 50ml"/>
    <x v="3"/>
    <n v="250"/>
    <n v="16.95"/>
    <n v="4237.5"/>
    <n v="5.2"/>
    <n v="1300"/>
    <n v="11.75"/>
    <n v="2937.5"/>
    <n v="0.69321533923303835"/>
    <s v="C0026"/>
    <s v="Golden Aura Creations"/>
    <s v="Samuel Moore"/>
    <x v="0"/>
    <x v="0"/>
    <s v="Albuquerque"/>
    <x v="0"/>
    <x v="2"/>
    <x v="10"/>
    <n v="3"/>
    <x v="43"/>
  </r>
  <r>
    <x v="741"/>
    <n v="72274"/>
    <x v="34"/>
    <x v="34"/>
    <s v="HydraBloom Hydrating Moisturizer 30ml"/>
    <x v="0"/>
    <n v="200"/>
    <n v="8.1"/>
    <n v="1620"/>
    <n v="3.3"/>
    <n v="660"/>
    <n v="4.8"/>
    <n v="960"/>
    <n v="0.59259259259259256"/>
    <s v="C0042"/>
    <s v="Jasper Monroe"/>
    <s v="Nicholas Coleman"/>
    <x v="4"/>
    <x v="27"/>
    <s v="Detroit"/>
    <x v="3"/>
    <x v="2"/>
    <x v="10"/>
    <n v="3"/>
    <x v="43"/>
  </r>
  <r>
    <x v="741"/>
    <n v="72275"/>
    <x v="4"/>
    <x v="4"/>
    <s v="HydraBloom Hydrating Moisturizer 50ml"/>
    <x v="0"/>
    <n v="250"/>
    <n v="14.95"/>
    <n v="3737.5"/>
    <n v="4.45"/>
    <n v="1112.5"/>
    <n v="10.5"/>
    <n v="2625"/>
    <n v="0.7023411371237458"/>
    <s v="C0104"/>
    <s v="PearlSilk Beauty"/>
    <s v="Ava Franklin"/>
    <x v="1"/>
    <x v="12"/>
    <s v="Baton Rouge"/>
    <x v="2"/>
    <x v="2"/>
    <x v="10"/>
    <n v="3"/>
    <x v="43"/>
  </r>
  <r>
    <x v="741"/>
    <n v="72276"/>
    <x v="6"/>
    <x v="6"/>
    <s v="CrystalClear Hyaluronic Boost 15ml"/>
    <x v="1"/>
    <n v="50"/>
    <n v="14.75"/>
    <n v="737.5"/>
    <n v="5.45"/>
    <n v="272.5"/>
    <n v="9.3000000000000007"/>
    <n v="465"/>
    <n v="0.63050847457627124"/>
    <s v="C0156"/>
    <s v="DivineAura Skincare"/>
    <s v="David Carter"/>
    <x v="1"/>
    <x v="2"/>
    <s v="Schenectady"/>
    <x v="1"/>
    <x v="2"/>
    <x v="10"/>
    <n v="3"/>
    <x v="43"/>
  </r>
  <r>
    <x v="741"/>
    <n v="72277"/>
    <x v="19"/>
    <x v="19"/>
    <s v="ClearSkies UV Defense SPF 30 30ml"/>
    <x v="3"/>
    <n v="500"/>
    <n v="11.299999999999999"/>
    <n v="5649.9999999999991"/>
    <n v="4.7"/>
    <n v="2350"/>
    <n v="6.5999999999999988"/>
    <n v="3299.9999999999991"/>
    <n v="0.5840707964601769"/>
    <s v="C0203"/>
    <s v="LuminousNectar Beauty"/>
    <s v="Andrew Parker"/>
    <x v="3"/>
    <x v="45"/>
    <s v="Warwick"/>
    <x v="1"/>
    <x v="2"/>
    <x v="10"/>
    <n v="3"/>
    <x v="43"/>
  </r>
  <r>
    <x v="742"/>
    <n v="72278"/>
    <x v="0"/>
    <x v="0"/>
    <s v="HydraBloom Hydrating Moisturizer 100ml"/>
    <x v="0"/>
    <n v="150"/>
    <n v="24.85"/>
    <n v="3727.5"/>
    <n v="7.75"/>
    <n v="1162.5"/>
    <n v="17.100000000000001"/>
    <n v="2565"/>
    <n v="0.68812877263581484"/>
    <s v="C0250"/>
    <s v="QuantumCraft Ventures"/>
    <s v="David Carter"/>
    <x v="1"/>
    <x v="2"/>
    <s v="New York City"/>
    <x v="1"/>
    <x v="2"/>
    <x v="10"/>
    <n v="4"/>
    <x v="43"/>
  </r>
  <r>
    <x v="742"/>
    <n v="72279"/>
    <x v="22"/>
    <x v="22"/>
    <s v="PurePurge Micellar Cleansing Water 150ml"/>
    <x v="6"/>
    <n v="100"/>
    <n v="10.050000000000001"/>
    <n v="1005.0000000000001"/>
    <n v="4.45"/>
    <n v="445"/>
    <n v="5.6000000000000005"/>
    <n v="560.00000000000011"/>
    <n v="0.55721393034825872"/>
    <s v="C0168"/>
    <s v="Rowan Calloway"/>
    <s v="Matthew Walker"/>
    <x v="1"/>
    <x v="23"/>
    <s v="Augusta"/>
    <x v="2"/>
    <x v="2"/>
    <x v="10"/>
    <n v="4"/>
    <x v="43"/>
  </r>
  <r>
    <x v="742"/>
    <n v="72280"/>
    <x v="12"/>
    <x v="12"/>
    <s v="PorePurify Exfoliating Tonic 150ml"/>
    <x v="4"/>
    <n v="50"/>
    <n v="15.95"/>
    <n v="797.5"/>
    <n v="5.2"/>
    <n v="260"/>
    <n v="10.75"/>
    <n v="537.5"/>
    <n v="0.6739811912225705"/>
    <s v="C0209"/>
    <s v="DiamondGlow Cosmetix"/>
    <s v="Nicholas Coleman"/>
    <x v="4"/>
    <x v="34"/>
    <s v="Indianapolis"/>
    <x v="3"/>
    <x v="2"/>
    <x v="10"/>
    <n v="4"/>
    <x v="43"/>
  </r>
  <r>
    <x v="742"/>
    <n v="72281"/>
    <x v="30"/>
    <x v="30"/>
    <s v="PurePurge Micellar Cleansing Water 200ml"/>
    <x v="6"/>
    <n v="150"/>
    <n v="18.45"/>
    <n v="2767.5"/>
    <n v="7.75"/>
    <n v="1162.5"/>
    <n v="10.7"/>
    <n v="1605"/>
    <n v="0.57994579945799463"/>
    <s v="C0037"/>
    <s v="PureWhisper Essentials"/>
    <s v="Lauren King"/>
    <x v="4"/>
    <x v="18"/>
    <s v="Des Moines"/>
    <x v="3"/>
    <x v="2"/>
    <x v="10"/>
    <n v="4"/>
    <x v="43"/>
  </r>
  <r>
    <x v="742"/>
    <n v="72282"/>
    <x v="59"/>
    <x v="59"/>
    <s v="PorePurify Exfoliating Tonic 200ml"/>
    <x v="4"/>
    <n v="200"/>
    <n v="21"/>
    <n v="4200"/>
    <n v="7.6"/>
    <n v="1520"/>
    <n v="13.4"/>
    <n v="2680"/>
    <n v="0.63809523809523805"/>
    <s v="C0223"/>
    <s v="Cecilia Dawson"/>
    <s v="Christopher Green"/>
    <x v="0"/>
    <x v="35"/>
    <s v="Ogden"/>
    <x v="0"/>
    <x v="2"/>
    <x v="10"/>
    <n v="4"/>
    <x v="43"/>
  </r>
  <r>
    <x v="742"/>
    <n v="72283"/>
    <x v="10"/>
    <x v="10"/>
    <s v="LuminousGlow Tinted Sunscreen 50ml"/>
    <x v="3"/>
    <n v="350"/>
    <n v="16.95"/>
    <n v="5932.5"/>
    <n v="5.2"/>
    <n v="1820"/>
    <n v="11.75"/>
    <n v="4112.5"/>
    <n v="0.69321533923303835"/>
    <s v="C0060"/>
    <s v="GoldenHarbor Cosmetix"/>
    <s v="Christopher Green"/>
    <x v="0"/>
    <x v="35"/>
    <s v="Salt Lake City"/>
    <x v="0"/>
    <x v="2"/>
    <x v="10"/>
    <n v="4"/>
    <x v="43"/>
  </r>
  <r>
    <x v="742"/>
    <n v="72284"/>
    <x v="4"/>
    <x v="4"/>
    <s v="HydraBloom Hydrating Moisturizer 50ml"/>
    <x v="0"/>
    <n v="200"/>
    <n v="14.95"/>
    <n v="2990"/>
    <n v="4.45"/>
    <n v="890"/>
    <n v="10.5"/>
    <n v="2100"/>
    <n v="0.7023411371237458"/>
    <s v="C0110"/>
    <s v="Cordelia Cassidy"/>
    <s v="Jessica Foster"/>
    <x v="2"/>
    <x v="20"/>
    <s v="Nome"/>
    <x v="0"/>
    <x v="2"/>
    <x v="10"/>
    <n v="4"/>
    <x v="43"/>
  </r>
  <r>
    <x v="742"/>
    <n v="72285"/>
    <x v="8"/>
    <x v="8"/>
    <s v="CrystalClear Hyaluronic Boost 30ml"/>
    <x v="1"/>
    <n v="250"/>
    <n v="19.100000000000001"/>
    <n v="4775"/>
    <n v="6.6"/>
    <n v="1650"/>
    <n v="12.500000000000002"/>
    <n v="3125"/>
    <n v="0.65445026178010468"/>
    <s v="C0136"/>
    <s v="SereneElixir Creations"/>
    <s v="Ashley Turner"/>
    <x v="2"/>
    <x v="13"/>
    <s v="Santa Clarita"/>
    <x v="0"/>
    <x v="2"/>
    <x v="10"/>
    <n v="4"/>
    <x v="43"/>
  </r>
  <r>
    <x v="742"/>
    <n v="72286"/>
    <x v="45"/>
    <x v="45"/>
    <s v="CrystalClear Hyaluronic Boost 50ml"/>
    <x v="1"/>
    <n v="200"/>
    <n v="29.65"/>
    <n v="5930"/>
    <n v="10.75"/>
    <n v="2150"/>
    <n v="18.899999999999999"/>
    <n v="3780"/>
    <n v="0.63743676222596968"/>
    <s v="C0142"/>
    <s v="GlamourWave Products"/>
    <s v="Grace Allen"/>
    <x v="2"/>
    <x v="20"/>
    <s v="Palmer"/>
    <x v="0"/>
    <x v="2"/>
    <x v="10"/>
    <n v="4"/>
    <x v="43"/>
  </r>
  <r>
    <x v="742"/>
    <n v="72287"/>
    <x v="11"/>
    <x v="11"/>
    <s v="ClearSkies UV Defense SPF 30 100ml"/>
    <x v="3"/>
    <n v="350"/>
    <n v="32.549999999999997"/>
    <n v="11392.499999999998"/>
    <n v="11.25"/>
    <n v="3937.5"/>
    <n v="21.299999999999997"/>
    <n v="7454.9999999999982"/>
    <n v="0.65437788018433174"/>
    <s v="C0065"/>
    <s v="CelestialGlow Essentials"/>
    <s v="Benjamin Lawson"/>
    <x v="1"/>
    <x v="25"/>
    <s v="Kansas City"/>
    <x v="3"/>
    <x v="2"/>
    <x v="10"/>
    <n v="4"/>
    <x v="43"/>
  </r>
  <r>
    <x v="742"/>
    <n v="72288"/>
    <x v="38"/>
    <x v="38"/>
    <s v="CrystalGlow Gentle Exfoliator 100ml"/>
    <x v="7"/>
    <n v="50"/>
    <n v="19.95"/>
    <n v="997.5"/>
    <n v="7.45"/>
    <n v="372.5"/>
    <n v="12.5"/>
    <n v="625"/>
    <n v="0.62656641604010022"/>
    <s v="C0179"/>
    <s v="TerraWave Corp."/>
    <s v="Daniel Nelson"/>
    <x v="0"/>
    <x v="30"/>
    <s v="Aurora"/>
    <x v="0"/>
    <x v="2"/>
    <x v="10"/>
    <n v="4"/>
    <x v="43"/>
  </r>
  <r>
    <x v="742"/>
    <n v="72289"/>
    <x v="10"/>
    <x v="10"/>
    <s v="LuminousGlow Tinted Sunscreen 50ml"/>
    <x v="3"/>
    <n v="200"/>
    <n v="16.95"/>
    <n v="3390"/>
    <n v="5.2"/>
    <n v="1040"/>
    <n v="11.75"/>
    <n v="2350"/>
    <n v="0.69321533923303835"/>
    <s v="C0015"/>
    <s v="Octavia Grey"/>
    <s v="Benjamin Lawson"/>
    <x v="1"/>
    <x v="8"/>
    <s v="St. Louis"/>
    <x v="3"/>
    <x v="2"/>
    <x v="10"/>
    <n v="4"/>
    <x v="43"/>
  </r>
  <r>
    <x v="742"/>
    <n v="72290"/>
    <x v="31"/>
    <x v="31"/>
    <s v="TimelessElixir Anti-Wrinkle Serum 15ml"/>
    <x v="1"/>
    <n v="50"/>
    <n v="19.349999999999998"/>
    <n v="967.49999999999989"/>
    <n v="7.55"/>
    <n v="377.5"/>
    <n v="11.799999999999997"/>
    <n v="589.99999999999989"/>
    <n v="0.60981912144702832"/>
    <s v="C0070"/>
    <s v="PurePetals Beauty"/>
    <s v="Nicholas Coleman"/>
    <x v="4"/>
    <x v="27"/>
    <s v="Lansing"/>
    <x v="3"/>
    <x v="2"/>
    <x v="10"/>
    <n v="4"/>
    <x v="43"/>
  </r>
  <r>
    <x v="743"/>
    <n v="72291"/>
    <x v="1"/>
    <x v="1"/>
    <s v="VitaGlow Brightening Serum 30ml"/>
    <x v="1"/>
    <n v="50"/>
    <n v="22.1"/>
    <n v="1105"/>
    <n v="7.6"/>
    <n v="380"/>
    <n v="14.500000000000002"/>
    <n v="725"/>
    <n v="0.65610859728506787"/>
    <s v="C0120"/>
    <s v="RadiantCrest Ventures"/>
    <s v="Ashley Turner"/>
    <x v="2"/>
    <x v="13"/>
    <s v="Anaheim"/>
    <x v="0"/>
    <x v="2"/>
    <x v="10"/>
    <n v="7"/>
    <x v="44"/>
  </r>
  <r>
    <x v="743"/>
    <n v="72292"/>
    <x v="37"/>
    <x v="37"/>
    <s v="SunGuard Shield SPF 50+ 100ml"/>
    <x v="3"/>
    <n v="100"/>
    <n v="24.75"/>
    <n v="2475"/>
    <n v="7.75"/>
    <n v="775"/>
    <n v="17"/>
    <n v="1700"/>
    <n v="0.68686868686868685"/>
    <s v="C0261"/>
    <s v="Isolde Callahan"/>
    <s v="James Edwards"/>
    <x v="3"/>
    <x v="43"/>
    <s v="Philadelphia"/>
    <x v="1"/>
    <x v="2"/>
    <x v="10"/>
    <n v="7"/>
    <x v="44"/>
  </r>
  <r>
    <x v="743"/>
    <n v="72293"/>
    <x v="0"/>
    <x v="0"/>
    <s v="HydraBloom Hydrating Moisturizer 100ml"/>
    <x v="0"/>
    <n v="250"/>
    <n v="24.85"/>
    <n v="6212.5"/>
    <n v="7.75"/>
    <n v="1937.5"/>
    <n v="17.100000000000001"/>
    <n v="4275"/>
    <n v="0.68812877263581484"/>
    <s v="C0076"/>
    <s v="ThunderWave Technologies"/>
    <s v="Andrew Parker"/>
    <x v="3"/>
    <x v="42"/>
    <s v="Boston"/>
    <x v="1"/>
    <x v="2"/>
    <x v="10"/>
    <n v="7"/>
    <x v="44"/>
  </r>
  <r>
    <x v="743"/>
    <n v="72294"/>
    <x v="13"/>
    <x v="13"/>
    <s v="LuminousGlow Tinted Sunscreen 100ml"/>
    <x v="3"/>
    <n v="500"/>
    <n v="26.35"/>
    <n v="13175"/>
    <n v="9"/>
    <n v="4500"/>
    <n v="17.350000000000001"/>
    <n v="8675"/>
    <n v="0.65844402277039848"/>
    <s v="C0218"/>
    <s v="Ronan Cassidy"/>
    <s v="Benjamin Ingram"/>
    <x v="0"/>
    <x v="38"/>
    <s v="Bozeman"/>
    <x v="0"/>
    <x v="2"/>
    <x v="10"/>
    <n v="7"/>
    <x v="44"/>
  </r>
  <r>
    <x v="743"/>
    <n v="72295"/>
    <x v="8"/>
    <x v="8"/>
    <s v="CrystalClear Hyaluronic Boost 30ml"/>
    <x v="1"/>
    <n v="100"/>
    <n v="19.100000000000001"/>
    <n v="1910.0000000000002"/>
    <n v="6.6"/>
    <n v="660"/>
    <n v="12.500000000000002"/>
    <n v="1250.0000000000002"/>
    <n v="0.65445026178010479"/>
    <s v="C0054"/>
    <s v="HorizonFlare Corp."/>
    <s v="Daniel Nelson"/>
    <x v="0"/>
    <x v="3"/>
    <s v="Casper"/>
    <x v="0"/>
    <x v="2"/>
    <x v="10"/>
    <n v="7"/>
    <x v="44"/>
  </r>
  <r>
    <x v="743"/>
    <n v="72296"/>
    <x v="64"/>
    <x v="64"/>
    <s v="AquaFresh Hydrating Toner 100ml"/>
    <x v="4"/>
    <n v="150"/>
    <n v="9.4"/>
    <n v="1410"/>
    <n v="3.3"/>
    <n v="495"/>
    <n v="6.1000000000000005"/>
    <n v="915"/>
    <n v="0.64893617021276595"/>
    <s v="C0103"/>
    <s v="ThunderSphere Corp."/>
    <s v="Ashley Turner"/>
    <x v="2"/>
    <x v="13"/>
    <s v="Riverside"/>
    <x v="0"/>
    <x v="2"/>
    <x v="10"/>
    <n v="7"/>
    <x v="44"/>
  </r>
  <r>
    <x v="743"/>
    <n v="72297"/>
    <x v="20"/>
    <x v="20"/>
    <s v="VelvetSkin Renewing Scrub 100ml"/>
    <x v="7"/>
    <n v="150"/>
    <n v="20.849999999999998"/>
    <n v="3127.4999999999995"/>
    <n v="8.1999999999999993"/>
    <n v="1230"/>
    <n v="12.649999999999999"/>
    <n v="1897.4999999999995"/>
    <n v="0.606714628297362"/>
    <s v="C0057"/>
    <s v="Phineas Dawson"/>
    <s v="Nicholas Coleman"/>
    <x v="4"/>
    <x v="34"/>
    <s v="Indianapolis"/>
    <x v="3"/>
    <x v="2"/>
    <x v="10"/>
    <n v="7"/>
    <x v="44"/>
  </r>
  <r>
    <x v="743"/>
    <n v="72298"/>
    <x v="5"/>
    <x v="5"/>
    <s v="ClearSkies UV Defense SPF 30 50ml"/>
    <x v="3"/>
    <n v="200"/>
    <n v="18.95"/>
    <n v="3790"/>
    <n v="6.55"/>
    <n v="1310"/>
    <n v="12.399999999999999"/>
    <n v="2480"/>
    <n v="0.65435356200527706"/>
    <s v="C0192"/>
    <s v="LunarCrest Solutions"/>
    <s v="David Carter"/>
    <x v="1"/>
    <x v="2"/>
    <s v="Schenectady"/>
    <x v="1"/>
    <x v="2"/>
    <x v="10"/>
    <n v="7"/>
    <x v="44"/>
  </r>
  <r>
    <x v="743"/>
    <n v="72299"/>
    <x v="13"/>
    <x v="13"/>
    <s v="LuminousGlow Tinted Sunscreen 100ml"/>
    <x v="3"/>
    <n v="100"/>
    <n v="26.35"/>
    <n v="2635"/>
    <n v="9"/>
    <n v="900"/>
    <n v="17.350000000000001"/>
    <n v="1735"/>
    <n v="0.65844402277039848"/>
    <s v="C0141"/>
    <s v="FusionQuest Incorporated"/>
    <s v="William Jenkins"/>
    <x v="3"/>
    <x v="6"/>
    <s v="St. Petersburg"/>
    <x v="2"/>
    <x v="2"/>
    <x v="10"/>
    <n v="7"/>
    <x v="44"/>
  </r>
  <r>
    <x v="743"/>
    <n v="72300"/>
    <x v="0"/>
    <x v="0"/>
    <s v="HydraBloom Hydrating Moisturizer 100ml"/>
    <x v="0"/>
    <n v="250"/>
    <n v="24.85"/>
    <n v="6212.5"/>
    <n v="7.75"/>
    <n v="1937.5"/>
    <n v="17.100000000000001"/>
    <n v="4275"/>
    <n v="0.68812877263581484"/>
    <s v="C0181"/>
    <s v="ElysianMist Cosmetix"/>
    <s v="William Jenkins"/>
    <x v="3"/>
    <x v="6"/>
    <s v="St. Petersburg"/>
    <x v="2"/>
    <x v="2"/>
    <x v="10"/>
    <n v="7"/>
    <x v="44"/>
  </r>
  <r>
    <x v="743"/>
    <n v="72301"/>
    <x v="6"/>
    <x v="6"/>
    <s v="CrystalClear Hyaluronic Boost 15ml"/>
    <x v="1"/>
    <n v="50"/>
    <n v="14.75"/>
    <n v="737.5"/>
    <n v="5.45"/>
    <n v="272.5"/>
    <n v="9.3000000000000007"/>
    <n v="465"/>
    <n v="0.63050847457627124"/>
    <s v="C0258"/>
    <s v="HorizonDynamo Group"/>
    <s v="William Jenkins"/>
    <x v="3"/>
    <x v="6"/>
    <s v="Miami"/>
    <x v="2"/>
    <x v="2"/>
    <x v="10"/>
    <n v="7"/>
    <x v="44"/>
  </r>
  <r>
    <x v="743"/>
    <n v="72302"/>
    <x v="1"/>
    <x v="1"/>
    <s v="VitaGlow Brightening Serum 30ml"/>
    <x v="1"/>
    <n v="50"/>
    <n v="22.1"/>
    <n v="1105"/>
    <n v="7.6"/>
    <n v="380"/>
    <n v="14.500000000000002"/>
    <n v="725"/>
    <n v="0.65610859728506787"/>
    <s v="C0018"/>
    <s v="Lucian Kingsley"/>
    <s v="Lauren King"/>
    <x v="4"/>
    <x v="11"/>
    <s v="Sioux Falls"/>
    <x v="3"/>
    <x v="2"/>
    <x v="10"/>
    <n v="7"/>
    <x v="44"/>
  </r>
  <r>
    <x v="743"/>
    <n v="72303"/>
    <x v="1"/>
    <x v="1"/>
    <s v="VitaGlow Brightening Serum 30ml"/>
    <x v="1"/>
    <n v="100"/>
    <n v="22.1"/>
    <n v="2210"/>
    <n v="7.6"/>
    <n v="760"/>
    <n v="14.500000000000002"/>
    <n v="1450"/>
    <n v="0.65610859728506787"/>
    <s v="C0208"/>
    <s v="EtherealAura Creations"/>
    <s v="Michael Evans"/>
    <x v="1"/>
    <x v="10"/>
    <s v="Houston"/>
    <x v="2"/>
    <x v="2"/>
    <x v="10"/>
    <n v="7"/>
    <x v="44"/>
  </r>
  <r>
    <x v="744"/>
    <n v="72304"/>
    <x v="2"/>
    <x v="2"/>
    <s v="TimelessElixir Anti-Wrinkle Serum 30m"/>
    <x v="1"/>
    <n v="100"/>
    <n v="25.3"/>
    <n v="2530"/>
    <n v="9.4"/>
    <n v="940"/>
    <n v="15.9"/>
    <n v="1590"/>
    <n v="0.62845849802371545"/>
    <s v="C0067"/>
    <s v="Oberon Sterling"/>
    <s v="Rachel Owens"/>
    <x v="4"/>
    <x v="16"/>
    <s v="Springfield"/>
    <x v="3"/>
    <x v="2"/>
    <x v="10"/>
    <n v="8"/>
    <x v="44"/>
  </r>
  <r>
    <x v="744"/>
    <n v="72305"/>
    <x v="38"/>
    <x v="38"/>
    <s v="CrystalGlow Gentle Exfoliator 100ml"/>
    <x v="7"/>
    <n v="150"/>
    <n v="19.95"/>
    <n v="2992.5"/>
    <n v="7.45"/>
    <n v="1117.5"/>
    <n v="12.5"/>
    <n v="1875"/>
    <n v="0.62656641604010022"/>
    <s v="C0094"/>
    <s v="RosyDream Skincare"/>
    <s v="Victoria Reed"/>
    <x v="2"/>
    <x v="24"/>
    <s v="Tacoma"/>
    <x v="0"/>
    <x v="2"/>
    <x v="10"/>
    <n v="8"/>
    <x v="44"/>
  </r>
  <r>
    <x v="744"/>
    <n v="72306"/>
    <x v="6"/>
    <x v="6"/>
    <s v="CrystalClear Hyaluronic Boost 15ml"/>
    <x v="1"/>
    <n v="150"/>
    <n v="14.75"/>
    <n v="2212.5"/>
    <n v="5.45"/>
    <n v="817.5"/>
    <n v="9.3000000000000007"/>
    <n v="1395"/>
    <n v="0.63050847457627124"/>
    <s v="C0052"/>
    <s v="OceanQuest Enterprises"/>
    <s v="Emily Clarke"/>
    <x v="3"/>
    <x v="9"/>
    <s v="Charleston"/>
    <x v="2"/>
    <x v="2"/>
    <x v="10"/>
    <n v="8"/>
    <x v="44"/>
  </r>
  <r>
    <x v="744"/>
    <n v="72307"/>
    <x v="1"/>
    <x v="1"/>
    <s v="VitaGlow Brightening Serum 30ml"/>
    <x v="1"/>
    <n v="250"/>
    <n v="22.1"/>
    <n v="5525"/>
    <n v="7.6"/>
    <n v="1900"/>
    <n v="14.500000000000002"/>
    <n v="3625"/>
    <n v="0.65610859728506787"/>
    <s v="C0163"/>
    <s v="SilverFlare Technologies"/>
    <s v="Rachel Owens"/>
    <x v="4"/>
    <x v="31"/>
    <s v="Green Bay"/>
    <x v="3"/>
    <x v="2"/>
    <x v="10"/>
    <n v="8"/>
    <x v="44"/>
  </r>
  <r>
    <x v="744"/>
    <n v="72308"/>
    <x v="4"/>
    <x v="4"/>
    <s v="HydraBloom Hydrating Moisturizer 50ml"/>
    <x v="0"/>
    <n v="150"/>
    <n v="14.95"/>
    <n v="2242.5"/>
    <n v="4.45"/>
    <n v="667.5"/>
    <n v="10.5"/>
    <n v="1575"/>
    <n v="0.7023411371237458"/>
    <s v="C0142"/>
    <s v="GlamourWave Products"/>
    <s v="Grace Allen"/>
    <x v="2"/>
    <x v="20"/>
    <s v="Palmer"/>
    <x v="0"/>
    <x v="2"/>
    <x v="10"/>
    <n v="8"/>
    <x v="44"/>
  </r>
  <r>
    <x v="744"/>
    <n v="72309"/>
    <x v="0"/>
    <x v="0"/>
    <s v="HydraBloom Hydrating Moisturizer 100ml"/>
    <x v="0"/>
    <n v="200"/>
    <n v="24.85"/>
    <n v="4970"/>
    <n v="7.75"/>
    <n v="1550"/>
    <n v="17.100000000000001"/>
    <n v="3420"/>
    <n v="0.68812877263581484"/>
    <s v="C0131"/>
    <s v="VelvetHarmony Cosmetix"/>
    <s v="Jennifer Adams"/>
    <x v="1"/>
    <x v="10"/>
    <s v="Odessa"/>
    <x v="2"/>
    <x v="2"/>
    <x v="10"/>
    <n v="8"/>
    <x v="44"/>
  </r>
  <r>
    <x v="744"/>
    <n v="72310"/>
    <x v="10"/>
    <x v="10"/>
    <s v="LuminousGlow Tinted Sunscreen 50ml"/>
    <x v="3"/>
    <n v="250"/>
    <n v="16.95"/>
    <n v="4237.5"/>
    <n v="5.2"/>
    <n v="1300"/>
    <n v="11.75"/>
    <n v="2937.5"/>
    <n v="0.69321533923303835"/>
    <s v="C0098"/>
    <s v="Persephone Harper"/>
    <s v="Benjamin Lawson"/>
    <x v="1"/>
    <x v="8"/>
    <s v="Springfield"/>
    <x v="3"/>
    <x v="2"/>
    <x v="10"/>
    <n v="8"/>
    <x v="44"/>
  </r>
  <r>
    <x v="744"/>
    <n v="72311"/>
    <x v="28"/>
    <x v="28"/>
    <s v="GlowRevive Detox Clay Mask 50g"/>
    <x v="5"/>
    <n v="250"/>
    <n v="11.35"/>
    <n v="2837.5"/>
    <n v="5.2"/>
    <n v="1300"/>
    <n v="6.1499999999999995"/>
    <n v="1537.5"/>
    <n v="0.54185022026431717"/>
    <s v="C0248"/>
    <s v="SereneSapphire Essentials"/>
    <s v="Samantha Mitchell"/>
    <x v="4"/>
    <x v="17"/>
    <s v="Columbus"/>
    <x v="3"/>
    <x v="2"/>
    <x v="10"/>
    <n v="8"/>
    <x v="44"/>
  </r>
  <r>
    <x v="744"/>
    <n v="72312"/>
    <x v="18"/>
    <x v="18"/>
    <s v="PurePurge Micellar Cleansing Water 100ml"/>
    <x v="6"/>
    <n v="150"/>
    <n v="3.9"/>
    <n v="585"/>
    <n v="2.2999999999999998"/>
    <n v="345"/>
    <n v="1.6"/>
    <n v="240"/>
    <n v="0.41025641025641024"/>
    <s v="C0168"/>
    <s v="Rowan Calloway"/>
    <s v="Matthew Walker"/>
    <x v="1"/>
    <x v="23"/>
    <s v="Augusta"/>
    <x v="2"/>
    <x v="2"/>
    <x v="10"/>
    <n v="8"/>
    <x v="44"/>
  </r>
  <r>
    <x v="744"/>
    <n v="72313"/>
    <x v="12"/>
    <x v="12"/>
    <s v="PorePurify Exfoliating Tonic 150ml"/>
    <x v="4"/>
    <n v="50"/>
    <n v="15.95"/>
    <n v="797.5"/>
    <n v="5.2"/>
    <n v="260"/>
    <n v="10.75"/>
    <n v="537.5"/>
    <n v="0.6739811912225705"/>
    <s v="C0002"/>
    <s v="Radiant Luxe Beauty"/>
    <s v="Daniel Nelson"/>
    <x v="0"/>
    <x v="3"/>
    <s v="Cheyenne"/>
    <x v="0"/>
    <x v="2"/>
    <x v="10"/>
    <n v="8"/>
    <x v="44"/>
  </r>
  <r>
    <x v="744"/>
    <n v="72314"/>
    <x v="13"/>
    <x v="13"/>
    <s v="LuminousGlow Tinted Sunscreen 100ml"/>
    <x v="3"/>
    <n v="100"/>
    <n v="26.35"/>
    <n v="2635"/>
    <n v="9"/>
    <n v="900"/>
    <n v="17.350000000000001"/>
    <n v="1735"/>
    <n v="0.65844402277039848"/>
    <s v="C0184"/>
    <s v="EnchantedGarden Cosmetics"/>
    <s v="Nicholas Coleman"/>
    <x v="4"/>
    <x v="34"/>
    <s v="South Bend"/>
    <x v="3"/>
    <x v="2"/>
    <x v="10"/>
    <n v="8"/>
    <x v="44"/>
  </r>
  <r>
    <x v="744"/>
    <n v="72315"/>
    <x v="4"/>
    <x v="4"/>
    <s v="HydraBloom Hydrating Moisturizer 50ml"/>
    <x v="0"/>
    <n v="100"/>
    <n v="14.95"/>
    <n v="1495"/>
    <n v="4.45"/>
    <n v="445"/>
    <n v="10.5"/>
    <n v="1050"/>
    <n v="0.7023411371237458"/>
    <s v="C0004"/>
    <s v="Enchanted Silk Creations"/>
    <s v="David Carter"/>
    <x v="1"/>
    <x v="2"/>
    <s v="New York City"/>
    <x v="1"/>
    <x v="2"/>
    <x v="10"/>
    <n v="8"/>
    <x v="44"/>
  </r>
  <r>
    <x v="744"/>
    <n v="72316"/>
    <x v="37"/>
    <x v="37"/>
    <s v="SunGuard Shield SPF 50+ 100ml"/>
    <x v="3"/>
    <n v="500"/>
    <n v="24.75"/>
    <n v="12375"/>
    <n v="7.75"/>
    <n v="3875"/>
    <n v="17"/>
    <n v="8500"/>
    <n v="0.68686868686868685"/>
    <s v="C0099"/>
    <s v="SolarCrest Corp."/>
    <s v="James Edwards"/>
    <x v="3"/>
    <x v="43"/>
    <s v="Harrisburg"/>
    <x v="1"/>
    <x v="2"/>
    <x v="10"/>
    <n v="8"/>
    <x v="44"/>
  </r>
  <r>
    <x v="744"/>
    <n v="72317"/>
    <x v="14"/>
    <x v="14"/>
    <s v="DewDrop Hydration Sheet Mask"/>
    <x v="5"/>
    <n v="100"/>
    <n v="17.350000000000001"/>
    <n v="1735.0000000000002"/>
    <n v="7.45"/>
    <n v="745"/>
    <n v="9.9000000000000021"/>
    <n v="990.00000000000023"/>
    <n v="0.57060518731988474"/>
    <s v="C0091"/>
    <s v="NovaWave Enterprises"/>
    <s v="Jennifer Adams"/>
    <x v="1"/>
    <x v="10"/>
    <s v="Lubbock"/>
    <x v="2"/>
    <x v="2"/>
    <x v="10"/>
    <n v="8"/>
    <x v="44"/>
  </r>
  <r>
    <x v="744"/>
    <n v="72318"/>
    <x v="13"/>
    <x v="13"/>
    <s v="LuminousGlow Tinted Sunscreen 100ml"/>
    <x v="3"/>
    <n v="50"/>
    <n v="26.35"/>
    <n v="1317.5"/>
    <n v="9"/>
    <n v="450"/>
    <n v="17.350000000000001"/>
    <n v="867.5"/>
    <n v="0.65844402277039848"/>
    <s v="C0137"/>
    <s v="Octavia Sterling"/>
    <s v="Benjamin Lawson"/>
    <x v="1"/>
    <x v="5"/>
    <s v="Tulsa"/>
    <x v="2"/>
    <x v="2"/>
    <x v="10"/>
    <n v="8"/>
    <x v="44"/>
  </r>
  <r>
    <x v="745"/>
    <n v="72319"/>
    <x v="21"/>
    <x v="21"/>
    <s v="RadiantGlow Gel Cleanser 100ml"/>
    <x v="2"/>
    <n v="150"/>
    <n v="12.25"/>
    <n v="1837.5"/>
    <n v="4.45"/>
    <n v="667.5"/>
    <n v="7.8"/>
    <n v="1170"/>
    <n v="0.63673469387755099"/>
    <s v="C0032"/>
    <s v="AquaFusion Incorporated"/>
    <s v="Ashley Turner"/>
    <x v="2"/>
    <x v="13"/>
    <s v="San Jose"/>
    <x v="0"/>
    <x v="2"/>
    <x v="10"/>
    <n v="9"/>
    <x v="44"/>
  </r>
  <r>
    <x v="745"/>
    <n v="72320"/>
    <x v="12"/>
    <x v="12"/>
    <s v="PorePurify Exfoliating Tonic 150ml"/>
    <x v="4"/>
    <n v="50"/>
    <n v="15.95"/>
    <n v="797.5"/>
    <n v="5.2"/>
    <n v="260"/>
    <n v="10.75"/>
    <n v="537.5"/>
    <n v="0.6739811912225705"/>
    <s v="C0171"/>
    <s v="RadiantPearl Beauty"/>
    <s v="Mia Hughes"/>
    <x v="2"/>
    <x v="13"/>
    <s v="Bakersfield"/>
    <x v="0"/>
    <x v="2"/>
    <x v="10"/>
    <n v="9"/>
    <x v="44"/>
  </r>
  <r>
    <x v="745"/>
    <n v="72321"/>
    <x v="3"/>
    <x v="3"/>
    <s v="RadiantGlow Gel Cleanser 200ml"/>
    <x v="2"/>
    <n v="50"/>
    <n v="20.350000000000001"/>
    <n v="1017.5000000000001"/>
    <n v="7.75"/>
    <n v="387.5"/>
    <n v="12.600000000000001"/>
    <n v="630.00000000000011"/>
    <n v="0.61916461916461918"/>
    <s v="C0211"/>
    <s v="Ophelia Quinn"/>
    <s v="Elizabeth Young"/>
    <x v="2"/>
    <x v="13"/>
    <s v="Los Angeles"/>
    <x v="0"/>
    <x v="2"/>
    <x v="10"/>
    <n v="9"/>
    <x v="44"/>
  </r>
  <r>
    <x v="745"/>
    <n v="72322"/>
    <x v="13"/>
    <x v="13"/>
    <s v="LuminousGlow Tinted Sunscreen 100ml"/>
    <x v="3"/>
    <n v="300"/>
    <n v="26.35"/>
    <n v="7905"/>
    <n v="9"/>
    <n v="2700"/>
    <n v="17.350000000000001"/>
    <n v="5205"/>
    <n v="0.65844402277039848"/>
    <s v="C0011"/>
    <s v="Celestial Silk Luxe Skincare"/>
    <s v="Joseph Simmons"/>
    <x v="4"/>
    <x v="19"/>
    <s v="Minneapolis"/>
    <x v="3"/>
    <x v="2"/>
    <x v="10"/>
    <n v="9"/>
    <x v="44"/>
  </r>
  <r>
    <x v="745"/>
    <n v="72323"/>
    <x v="37"/>
    <x v="37"/>
    <s v="SunGuard Shield SPF 50+ 100ml"/>
    <x v="3"/>
    <n v="450"/>
    <n v="24.75"/>
    <n v="11137.5"/>
    <n v="7.75"/>
    <n v="3487.5"/>
    <n v="17"/>
    <n v="7650"/>
    <n v="0.68686868686868685"/>
    <s v="C0234"/>
    <s v="Thalia Cassidy"/>
    <s v="Elizabeth Young"/>
    <x v="2"/>
    <x v="13"/>
    <s v="San Diego"/>
    <x v="0"/>
    <x v="2"/>
    <x v="10"/>
    <n v="9"/>
    <x v="44"/>
  </r>
  <r>
    <x v="745"/>
    <n v="72324"/>
    <x v="7"/>
    <x v="7"/>
    <s v="AgelessAura Anti-Aging Moisturizer 50ml"/>
    <x v="0"/>
    <n v="50"/>
    <n v="18.549999999999997"/>
    <n v="927.49999999999989"/>
    <n v="6.55"/>
    <n v="327.5"/>
    <n v="11.999999999999996"/>
    <n v="599.99999999999989"/>
    <n v="0.64690026954177893"/>
    <s v="C0088"/>
    <s v="BlueAegis Technologies"/>
    <s v="Grace Allen"/>
    <x v="2"/>
    <x v="20"/>
    <s v="Juneau"/>
    <x v="0"/>
    <x v="2"/>
    <x v="10"/>
    <n v="9"/>
    <x v="44"/>
  </r>
  <r>
    <x v="745"/>
    <n v="72325"/>
    <x v="4"/>
    <x v="4"/>
    <s v="HydraBloom Hydrating Moisturizer 50ml"/>
    <x v="0"/>
    <n v="150"/>
    <n v="14.95"/>
    <n v="2242.5"/>
    <n v="4.45"/>
    <n v="667.5"/>
    <n v="10.5"/>
    <n v="1575"/>
    <n v="0.7023411371237458"/>
    <s v="C0045"/>
    <s v="AuroraBlossom Essentials"/>
    <s v="Ashley Turner"/>
    <x v="2"/>
    <x v="13"/>
    <s v="Fresno"/>
    <x v="0"/>
    <x v="2"/>
    <x v="10"/>
    <n v="9"/>
    <x v="44"/>
  </r>
  <r>
    <x v="745"/>
    <n v="72326"/>
    <x v="18"/>
    <x v="18"/>
    <s v="PurePurge Micellar Cleansing Water 100ml"/>
    <x v="6"/>
    <n v="150"/>
    <n v="3.9"/>
    <n v="585"/>
    <n v="2.2999999999999998"/>
    <n v="345"/>
    <n v="1.6"/>
    <n v="240"/>
    <n v="0.41025641025641024"/>
    <s v="C0024"/>
    <s v="Moonlight Grace Essentials"/>
    <s v="Jessica Foster"/>
    <x v="2"/>
    <x v="20"/>
    <s v="Nome"/>
    <x v="0"/>
    <x v="2"/>
    <x v="10"/>
    <n v="9"/>
    <x v="44"/>
  </r>
  <r>
    <x v="745"/>
    <n v="72327"/>
    <x v="21"/>
    <x v="21"/>
    <s v="RadiantGlow Gel Cleanser 100ml"/>
    <x v="2"/>
    <n v="150"/>
    <n v="12.25"/>
    <n v="1837.5"/>
    <n v="4.45"/>
    <n v="667.5"/>
    <n v="7.8"/>
    <n v="1170"/>
    <n v="0.63673469387755099"/>
    <s v="C0226"/>
    <s v="Augustus Langley"/>
    <s v="Lauren King"/>
    <x v="4"/>
    <x v="41"/>
    <s v="Omaha"/>
    <x v="3"/>
    <x v="2"/>
    <x v="10"/>
    <n v="9"/>
    <x v="44"/>
  </r>
  <r>
    <x v="745"/>
    <n v="72328"/>
    <x v="29"/>
    <x v="29"/>
    <s v="VitaGlow Brightening Serum 15ml"/>
    <x v="1"/>
    <n v="200"/>
    <n v="16.25"/>
    <n v="3250"/>
    <n v="6.2"/>
    <n v="1240"/>
    <n v="10.050000000000001"/>
    <n v="2010"/>
    <n v="0.61846153846153851"/>
    <s v="C0175"/>
    <s v="SolarSphere Corp."/>
    <s v="Ashley Turner"/>
    <x v="2"/>
    <x v="13"/>
    <s v="Long Beach"/>
    <x v="0"/>
    <x v="2"/>
    <x v="10"/>
    <n v="9"/>
    <x v="44"/>
  </r>
  <r>
    <x v="745"/>
    <n v="72329"/>
    <x v="7"/>
    <x v="7"/>
    <s v="AgelessAura Anti-Aging Moisturizer 50ml"/>
    <x v="0"/>
    <n v="200"/>
    <n v="18.549999999999997"/>
    <n v="3709.9999999999995"/>
    <n v="6.55"/>
    <n v="1310"/>
    <n v="11.999999999999996"/>
    <n v="2399.9999999999995"/>
    <n v="0.64690026954177893"/>
    <s v="C0068"/>
    <s v="IvoryRadiance Cosmetix"/>
    <s v="Olivia Harrison"/>
    <x v="3"/>
    <x v="7"/>
    <s v="Annapolis"/>
    <x v="2"/>
    <x v="2"/>
    <x v="10"/>
    <n v="9"/>
    <x v="44"/>
  </r>
  <r>
    <x v="745"/>
    <n v="72330"/>
    <x v="21"/>
    <x v="21"/>
    <s v="RadiantGlow Gel Cleanser 100ml"/>
    <x v="2"/>
    <n v="200"/>
    <n v="12.25"/>
    <n v="2450"/>
    <n v="4.45"/>
    <n v="890"/>
    <n v="7.8"/>
    <n v="1560"/>
    <n v="0.63673469387755099"/>
    <s v="C0166"/>
    <s v="FusionPulse Corp."/>
    <s v="Nicholas Coleman"/>
    <x v="4"/>
    <x v="34"/>
    <s v="Fort Wayne"/>
    <x v="3"/>
    <x v="2"/>
    <x v="10"/>
    <n v="9"/>
    <x v="44"/>
  </r>
  <r>
    <x v="746"/>
    <n v="72331"/>
    <x v="3"/>
    <x v="3"/>
    <s v="RadiantGlow Gel Cleanser 200ml"/>
    <x v="2"/>
    <n v="50"/>
    <n v="20.350000000000001"/>
    <n v="1017.5000000000001"/>
    <n v="7.75"/>
    <n v="387.5"/>
    <n v="12.600000000000001"/>
    <n v="630.00000000000011"/>
    <n v="0.61916461916461918"/>
    <s v="C0108"/>
    <s v="DiamondAura Luxe Skincare"/>
    <s v="Michael Evans"/>
    <x v="1"/>
    <x v="10"/>
    <s v="Galveston"/>
    <x v="2"/>
    <x v="2"/>
    <x v="10"/>
    <n v="10"/>
    <x v="44"/>
  </r>
  <r>
    <x v="746"/>
    <n v="72332"/>
    <x v="0"/>
    <x v="0"/>
    <s v="HydraBloom Hydrating Moisturizer 100ml"/>
    <x v="0"/>
    <n v="50"/>
    <n v="24.85"/>
    <n v="1242.5"/>
    <n v="7.75"/>
    <n v="387.5"/>
    <n v="17.100000000000001"/>
    <n v="855"/>
    <n v="0.68812877263581484"/>
    <s v="C0245"/>
    <s v="Lysander Hale"/>
    <s v="Samantha Mitchell"/>
    <x v="4"/>
    <x v="15"/>
    <s v="Louisville"/>
    <x v="2"/>
    <x v="2"/>
    <x v="10"/>
    <n v="10"/>
    <x v="44"/>
  </r>
  <r>
    <x v="746"/>
    <n v="72333"/>
    <x v="8"/>
    <x v="8"/>
    <s v="CrystalClear Hyaluronic Boost 30ml"/>
    <x v="1"/>
    <n v="50"/>
    <n v="19.100000000000001"/>
    <n v="955.00000000000011"/>
    <n v="6.6"/>
    <n v="330"/>
    <n v="12.500000000000002"/>
    <n v="625.00000000000011"/>
    <n v="0.65445026178010479"/>
    <s v="C0201"/>
    <s v="Seraphina Frost"/>
    <s v="Joseph Simmons"/>
    <x v="4"/>
    <x v="28"/>
    <s v="Fargo"/>
    <x v="3"/>
    <x v="2"/>
    <x v="10"/>
    <n v="10"/>
    <x v="44"/>
  </r>
  <r>
    <x v="746"/>
    <n v="72334"/>
    <x v="4"/>
    <x v="4"/>
    <s v="HydraBloom Hydrating Moisturizer 50ml"/>
    <x v="0"/>
    <n v="100"/>
    <n v="14.95"/>
    <n v="1495"/>
    <n v="4.45"/>
    <n v="445"/>
    <n v="10.5"/>
    <n v="1050"/>
    <n v="0.7023411371237458"/>
    <s v="C0040"/>
    <s v="Atticus Quinn"/>
    <s v="Emily Clarke"/>
    <x v="3"/>
    <x v="29"/>
    <s v="Charlotte"/>
    <x v="2"/>
    <x v="2"/>
    <x v="10"/>
    <n v="10"/>
    <x v="44"/>
  </r>
  <r>
    <x v="746"/>
    <n v="72335"/>
    <x v="6"/>
    <x v="6"/>
    <s v="CrystalClear Hyaluronic Boost 15ml"/>
    <x v="1"/>
    <n v="50"/>
    <n v="14.75"/>
    <n v="737.5"/>
    <n v="5.45"/>
    <n v="272.5"/>
    <n v="9.3000000000000007"/>
    <n v="465"/>
    <n v="0.63050847457627124"/>
    <s v="C0115"/>
    <s v="BlossomWhisper Cosmetics"/>
    <s v="Andrew Parker"/>
    <x v="3"/>
    <x v="46"/>
    <s v="Portland"/>
    <x v="1"/>
    <x v="2"/>
    <x v="10"/>
    <n v="10"/>
    <x v="44"/>
  </r>
  <r>
    <x v="746"/>
    <n v="72336"/>
    <x v="11"/>
    <x v="11"/>
    <s v="ClearSkies UV Defense SPF 30 100ml"/>
    <x v="3"/>
    <n v="350"/>
    <n v="32.549999999999997"/>
    <n v="11392.499999999998"/>
    <n v="11.25"/>
    <n v="3937.5"/>
    <n v="21.299999999999997"/>
    <n v="7454.9999999999982"/>
    <n v="0.65437788018433174"/>
    <s v="C0007"/>
    <s v="Orion Sterling"/>
    <s v="Jessica Foster"/>
    <x v="2"/>
    <x v="20"/>
    <s v="Anchorage"/>
    <x v="0"/>
    <x v="2"/>
    <x v="10"/>
    <n v="10"/>
    <x v="44"/>
  </r>
  <r>
    <x v="746"/>
    <n v="72337"/>
    <x v="5"/>
    <x v="5"/>
    <s v="ClearSkies UV Defense SPF 30 50ml"/>
    <x v="3"/>
    <n v="300"/>
    <n v="18.95"/>
    <n v="5685"/>
    <n v="6.55"/>
    <n v="1965"/>
    <n v="12.399999999999999"/>
    <n v="3720"/>
    <n v="0.65435356200527706"/>
    <s v="C0086"/>
    <s v="SparklingNova Corp."/>
    <s v="Jennifer Adams"/>
    <x v="1"/>
    <x v="10"/>
    <s v="Amarillo"/>
    <x v="2"/>
    <x v="2"/>
    <x v="10"/>
    <n v="10"/>
    <x v="44"/>
  </r>
  <r>
    <x v="746"/>
    <n v="72338"/>
    <x v="37"/>
    <x v="37"/>
    <s v="SunGuard Shield SPF 50+ 100ml"/>
    <x v="3"/>
    <n v="100"/>
    <n v="24.75"/>
    <n v="2475"/>
    <n v="7.75"/>
    <n v="775"/>
    <n v="17"/>
    <n v="1700"/>
    <n v="0.68686868686868685"/>
    <s v="C0221"/>
    <s v="Evangeline Reyes"/>
    <s v="Grace Allen"/>
    <x v="2"/>
    <x v="20"/>
    <s v="Juneau"/>
    <x v="0"/>
    <x v="2"/>
    <x v="10"/>
    <n v="10"/>
    <x v="44"/>
  </r>
  <r>
    <x v="746"/>
    <n v="72339"/>
    <x v="21"/>
    <x v="21"/>
    <s v="RadiantGlow Gel Cleanser 100ml"/>
    <x v="2"/>
    <n v="100"/>
    <n v="12.25"/>
    <n v="1225"/>
    <n v="4.45"/>
    <n v="445"/>
    <n v="7.8"/>
    <n v="780"/>
    <n v="0.63673469387755099"/>
    <s v="C0145"/>
    <s v="AuroraFresh Cosmetics"/>
    <s v="Mia Hughes"/>
    <x v="2"/>
    <x v="13"/>
    <s v="Irvine"/>
    <x v="0"/>
    <x v="2"/>
    <x v="10"/>
    <n v="10"/>
    <x v="44"/>
  </r>
  <r>
    <x v="746"/>
    <n v="72340"/>
    <x v="0"/>
    <x v="0"/>
    <s v="HydraBloom Hydrating Moisturizer 100ml"/>
    <x v="0"/>
    <n v="200"/>
    <n v="24.85"/>
    <n v="4970"/>
    <n v="7.75"/>
    <n v="1550"/>
    <n v="17.100000000000001"/>
    <n v="3420"/>
    <n v="0.68812877263581484"/>
    <s v="C0097"/>
    <s v="Leander Wilde"/>
    <s v="Lauren King"/>
    <x v="4"/>
    <x v="11"/>
    <s v="Rapid City"/>
    <x v="3"/>
    <x v="2"/>
    <x v="10"/>
    <n v="10"/>
    <x v="44"/>
  </r>
  <r>
    <x v="746"/>
    <n v="72341"/>
    <x v="1"/>
    <x v="1"/>
    <s v="VitaGlow Brightening Serum 30ml"/>
    <x v="1"/>
    <n v="150"/>
    <n v="22.1"/>
    <n v="3315"/>
    <n v="7.6"/>
    <n v="1140"/>
    <n v="14.500000000000002"/>
    <n v="2175"/>
    <n v="0.65610859728506787"/>
    <s v="C0166"/>
    <s v="FusionPulse Corp."/>
    <s v="Nicholas Coleman"/>
    <x v="4"/>
    <x v="34"/>
    <s v="Fort Wayne"/>
    <x v="3"/>
    <x v="2"/>
    <x v="10"/>
    <n v="10"/>
    <x v="44"/>
  </r>
  <r>
    <x v="746"/>
    <n v="72342"/>
    <x v="40"/>
    <x v="40"/>
    <s v="CalmBliss Soothing Toner 150ml"/>
    <x v="4"/>
    <n v="100"/>
    <n v="19.25"/>
    <n v="1925"/>
    <n v="6.55"/>
    <n v="655"/>
    <n v="12.7"/>
    <n v="1270"/>
    <n v="0.65974025974025974"/>
    <s v="C0016"/>
    <s v="Griffin Maddox"/>
    <s v="Rachel Owens"/>
    <x v="4"/>
    <x v="16"/>
    <s v="Chicago"/>
    <x v="3"/>
    <x v="2"/>
    <x v="10"/>
    <n v="10"/>
    <x v="44"/>
  </r>
  <r>
    <x v="746"/>
    <n v="72343"/>
    <x v="24"/>
    <x v="24"/>
    <s v="PureFoam Renewing Cleanser 200ml"/>
    <x v="2"/>
    <n v="200"/>
    <n v="22.55"/>
    <n v="4510"/>
    <n v="9"/>
    <n v="1800"/>
    <n v="13.55"/>
    <n v="2710"/>
    <n v="0.60088691796008864"/>
    <s v="C0240"/>
    <s v="Lavinia Kingsley"/>
    <s v="Benjamin Lawson"/>
    <x v="1"/>
    <x v="8"/>
    <s v="St. Louis"/>
    <x v="3"/>
    <x v="2"/>
    <x v="10"/>
    <n v="10"/>
    <x v="44"/>
  </r>
  <r>
    <x v="746"/>
    <n v="72344"/>
    <x v="11"/>
    <x v="11"/>
    <s v="ClearSkies UV Defense SPF 30 100ml"/>
    <x v="3"/>
    <n v="300"/>
    <n v="32.549999999999997"/>
    <n v="9765"/>
    <n v="11.25"/>
    <n v="3375"/>
    <n v="21.299999999999997"/>
    <n v="6390"/>
    <n v="0.65437788018433185"/>
    <s v="C0213"/>
    <s v="Isla Winters"/>
    <s v="Jennifer Adams"/>
    <x v="1"/>
    <x v="10"/>
    <s v="Austin"/>
    <x v="2"/>
    <x v="2"/>
    <x v="10"/>
    <n v="10"/>
    <x v="44"/>
  </r>
  <r>
    <x v="747"/>
    <n v="72345"/>
    <x v="52"/>
    <x v="52"/>
    <s v="CalmBliss Soothing Toner 100ml"/>
    <x v="4"/>
    <n v="150"/>
    <n v="13"/>
    <n v="1950"/>
    <n v="4.7"/>
    <n v="705"/>
    <n v="8.3000000000000007"/>
    <n v="1245"/>
    <n v="0.63846153846153841"/>
    <s v="C0259"/>
    <s v="Genevieve Reyes"/>
    <s v="Ava Franklin"/>
    <x v="1"/>
    <x v="33"/>
    <s v="Little Rock"/>
    <x v="2"/>
    <x v="2"/>
    <x v="10"/>
    <n v="11"/>
    <x v="44"/>
  </r>
  <r>
    <x v="747"/>
    <n v="72346"/>
    <x v="36"/>
    <x v="36"/>
    <s v="CrystalGlow Gentle Exfoliator 50ml"/>
    <x v="7"/>
    <n v="150"/>
    <n v="14.15"/>
    <n v="2122.5"/>
    <n v="5.45"/>
    <n v="817.5"/>
    <n v="8.6999999999999993"/>
    <n v="1305"/>
    <n v="0.61484098939929333"/>
    <s v="C0197"/>
    <s v="BlueAegis Corp."/>
    <s v="Samantha Mitchell"/>
    <x v="4"/>
    <x v="32"/>
    <s v="Charleston"/>
    <x v="2"/>
    <x v="2"/>
    <x v="10"/>
    <n v="11"/>
    <x v="44"/>
  </r>
  <r>
    <x v="747"/>
    <n v="72347"/>
    <x v="10"/>
    <x v="10"/>
    <s v="LuminousGlow Tinted Sunscreen 50ml"/>
    <x v="3"/>
    <n v="50"/>
    <n v="16.95"/>
    <n v="847.5"/>
    <n v="5.2"/>
    <n v="260"/>
    <n v="11.75"/>
    <n v="587.5"/>
    <n v="0.69321533923303835"/>
    <s v="C0077"/>
    <s v="EmeraldSphere Solutions"/>
    <s v="Grace Allen"/>
    <x v="2"/>
    <x v="20"/>
    <s v="Fairbanks"/>
    <x v="0"/>
    <x v="2"/>
    <x v="10"/>
    <n v="11"/>
    <x v="44"/>
  </r>
  <r>
    <x v="747"/>
    <n v="72348"/>
    <x v="37"/>
    <x v="37"/>
    <s v="SunGuard Shield SPF 50+ 100ml"/>
    <x v="3"/>
    <n v="350"/>
    <n v="24.75"/>
    <n v="8662.5"/>
    <n v="7.75"/>
    <n v="2712.5"/>
    <n v="17"/>
    <n v="5950"/>
    <n v="0.68686868686868685"/>
    <s v="C0124"/>
    <s v="CrystalSkin Elegance"/>
    <s v="Benjamin Ingram"/>
    <x v="0"/>
    <x v="22"/>
    <s v="Coeur d'Alene"/>
    <x v="0"/>
    <x v="2"/>
    <x v="10"/>
    <n v="11"/>
    <x v="44"/>
  </r>
  <r>
    <x v="747"/>
    <n v="72349"/>
    <x v="16"/>
    <x v="16"/>
    <s v="FreshWipe Cleansing Towelettes  80s"/>
    <x v="6"/>
    <n v="150"/>
    <n v="14.55"/>
    <n v="2182.5"/>
    <n v="6.55"/>
    <n v="982.5"/>
    <n v="8"/>
    <n v="1200"/>
    <n v="0.54982817869415812"/>
    <s v="C0001"/>
    <s v="Belle Glow Cosmetics"/>
    <s v="Elizabeth Young"/>
    <x v="2"/>
    <x v="13"/>
    <s v="Los Angeles"/>
    <x v="0"/>
    <x v="2"/>
    <x v="10"/>
    <n v="11"/>
    <x v="44"/>
  </r>
  <r>
    <x v="747"/>
    <n v="72350"/>
    <x v="20"/>
    <x v="20"/>
    <s v="VelvetSkin Renewing Scrub 100ml"/>
    <x v="7"/>
    <n v="150"/>
    <n v="20.849999999999998"/>
    <n v="3127.4999999999995"/>
    <n v="8.1999999999999993"/>
    <n v="1230"/>
    <n v="12.649999999999999"/>
    <n v="1897.4999999999995"/>
    <n v="0.606714628297362"/>
    <s v="C0043"/>
    <s v="LuminousHue Cosmetix"/>
    <s v="Mia Hughes"/>
    <x v="2"/>
    <x v="13"/>
    <s v="Sacramento"/>
    <x v="0"/>
    <x v="2"/>
    <x v="10"/>
    <n v="11"/>
    <x v="44"/>
  </r>
  <r>
    <x v="747"/>
    <n v="72351"/>
    <x v="43"/>
    <x v="43"/>
    <s v="PureFoam Renewing Cleanser 50ml"/>
    <x v="2"/>
    <n v="100"/>
    <n v="7"/>
    <n v="700"/>
    <n v="2.8"/>
    <n v="280"/>
    <n v="4.2"/>
    <n v="420"/>
    <n v="0.6"/>
    <s v="C0272"/>
    <s v="ThunderPulse Corp."/>
    <s v="Elizabeth Young"/>
    <x v="2"/>
    <x v="13"/>
    <s v="Los Angeles"/>
    <x v="0"/>
    <x v="2"/>
    <x v="10"/>
    <n v="11"/>
    <x v="44"/>
  </r>
  <r>
    <x v="747"/>
    <n v="72352"/>
    <x v="38"/>
    <x v="38"/>
    <s v="CrystalGlow Gentle Exfoliator 100ml"/>
    <x v="7"/>
    <n v="50"/>
    <n v="19.95"/>
    <n v="997.5"/>
    <n v="7.45"/>
    <n v="372.5"/>
    <n v="12.5"/>
    <n v="625"/>
    <n v="0.62656641604010022"/>
    <s v="C0141"/>
    <s v="FusionQuest Incorporated"/>
    <s v="William Jenkins"/>
    <x v="3"/>
    <x v="6"/>
    <s v="St. Petersburg"/>
    <x v="2"/>
    <x v="2"/>
    <x v="10"/>
    <n v="11"/>
    <x v="44"/>
  </r>
  <r>
    <x v="747"/>
    <n v="72353"/>
    <x v="1"/>
    <x v="1"/>
    <s v="VitaGlow Brightening Serum 30ml"/>
    <x v="1"/>
    <n v="100"/>
    <n v="22.1"/>
    <n v="2210"/>
    <n v="7.6"/>
    <n v="760"/>
    <n v="14.500000000000002"/>
    <n v="1450"/>
    <n v="0.65610859728506787"/>
    <s v="C0237"/>
    <s v="Calliope Harper"/>
    <s v="Benjamin Lawson"/>
    <x v="1"/>
    <x v="5"/>
    <s v="Oklahoma City"/>
    <x v="2"/>
    <x v="2"/>
    <x v="10"/>
    <n v="11"/>
    <x v="44"/>
  </r>
  <r>
    <x v="747"/>
    <n v="72354"/>
    <x v="10"/>
    <x v="10"/>
    <s v="LuminousGlow Tinted Sunscreen 50ml"/>
    <x v="3"/>
    <n v="100"/>
    <n v="16.95"/>
    <n v="1695"/>
    <n v="5.2"/>
    <n v="520"/>
    <n v="11.75"/>
    <n v="1175"/>
    <n v="0.69321533923303835"/>
    <s v="C0163"/>
    <s v="SilverFlare Technologies"/>
    <s v="Rachel Owens"/>
    <x v="4"/>
    <x v="31"/>
    <s v="Green Bay"/>
    <x v="3"/>
    <x v="2"/>
    <x v="10"/>
    <n v="11"/>
    <x v="44"/>
  </r>
  <r>
    <x v="747"/>
    <n v="72355"/>
    <x v="51"/>
    <x v="51"/>
    <s v="SunGuard Shield SPF 50+ 30ml"/>
    <x v="3"/>
    <n v="350"/>
    <n v="9.9"/>
    <n v="3465"/>
    <n v="3.3"/>
    <n v="1155"/>
    <n v="6.6000000000000005"/>
    <n v="2310"/>
    <n v="0.66666666666666663"/>
    <s v="C0038"/>
    <s v="StarryGrace Luxe Skincare"/>
    <s v="Olivia Harrison"/>
    <x v="3"/>
    <x v="7"/>
    <s v="Baltimore"/>
    <x v="2"/>
    <x v="2"/>
    <x v="10"/>
    <n v="11"/>
    <x v="44"/>
  </r>
  <r>
    <x v="747"/>
    <n v="72356"/>
    <x v="13"/>
    <x v="13"/>
    <s v="LuminousGlow Tinted Sunscreen 100ml"/>
    <x v="3"/>
    <n v="300"/>
    <n v="26.35"/>
    <n v="7905"/>
    <n v="9"/>
    <n v="2700"/>
    <n v="17.350000000000001"/>
    <n v="5205"/>
    <n v="0.65844402277039848"/>
    <s v="C0057"/>
    <s v="Phineas Dawson"/>
    <s v="Nicholas Coleman"/>
    <x v="4"/>
    <x v="34"/>
    <s v="Indianapolis"/>
    <x v="3"/>
    <x v="2"/>
    <x v="10"/>
    <n v="11"/>
    <x v="44"/>
  </r>
  <r>
    <x v="747"/>
    <n v="72357"/>
    <x v="1"/>
    <x v="1"/>
    <s v="VitaGlow Brightening Serum 30ml"/>
    <x v="1"/>
    <n v="100"/>
    <n v="22.1"/>
    <n v="2210"/>
    <n v="7.6"/>
    <n v="760"/>
    <n v="14.500000000000002"/>
    <n v="1450"/>
    <n v="0.65610859728506787"/>
    <s v="C0267"/>
    <s v="Isolde Nash"/>
    <s v="Matthew Walker"/>
    <x v="1"/>
    <x v="40"/>
    <s v="Nashville"/>
    <x v="2"/>
    <x v="2"/>
    <x v="10"/>
    <n v="11"/>
    <x v="44"/>
  </r>
  <r>
    <x v="748"/>
    <n v="72358"/>
    <x v="33"/>
    <x v="33"/>
    <s v="GlowRevive Detox Clay Mask 100g"/>
    <x v="5"/>
    <n v="150"/>
    <n v="18.95"/>
    <n v="2842.5"/>
    <n v="8.1999999999999993"/>
    <n v="1230"/>
    <n v="10.75"/>
    <n v="1612.5"/>
    <n v="0.56728232189973615"/>
    <s v="C0224"/>
    <s v="Leonidas Hale"/>
    <s v="Ashley Turner"/>
    <x v="2"/>
    <x v="13"/>
    <s v="San Francisco"/>
    <x v="0"/>
    <x v="2"/>
    <x v="10"/>
    <n v="14"/>
    <x v="45"/>
  </r>
  <r>
    <x v="748"/>
    <n v="72359"/>
    <x v="6"/>
    <x v="6"/>
    <s v="CrystalClear Hyaluronic Boost 15ml"/>
    <x v="1"/>
    <n v="200"/>
    <n v="14.75"/>
    <n v="2950"/>
    <n v="5.45"/>
    <n v="1090"/>
    <n v="9.3000000000000007"/>
    <n v="1860"/>
    <n v="0.63050847457627124"/>
    <s v="C0061"/>
    <s v="Aurelia Quinn"/>
    <s v="Mia Hughes"/>
    <x v="2"/>
    <x v="13"/>
    <s v="Oakland"/>
    <x v="0"/>
    <x v="2"/>
    <x v="10"/>
    <n v="14"/>
    <x v="45"/>
  </r>
  <r>
    <x v="748"/>
    <n v="72360"/>
    <x v="48"/>
    <x v="48"/>
    <s v="CrystalGlow Gentle Exfoliator 150ml"/>
    <x v="7"/>
    <n v="150"/>
    <n v="24.75"/>
    <n v="3712.5"/>
    <n v="10.75"/>
    <n v="1612.5"/>
    <n v="14"/>
    <n v="2100"/>
    <n v="0.56565656565656564"/>
    <s v="C0012"/>
    <s v="Radiant Craft Incorporated"/>
    <s v="Samuel Moore"/>
    <x v="0"/>
    <x v="1"/>
    <s v="Phoenix"/>
    <x v="0"/>
    <x v="2"/>
    <x v="10"/>
    <n v="14"/>
    <x v="45"/>
  </r>
  <r>
    <x v="748"/>
    <n v="72361"/>
    <x v="11"/>
    <x v="11"/>
    <s v="ClearSkies UV Defense SPF 30 100ml"/>
    <x v="3"/>
    <n v="150"/>
    <n v="32.549999999999997"/>
    <n v="4882.5"/>
    <n v="11.25"/>
    <n v="1687.5"/>
    <n v="21.299999999999997"/>
    <n v="3195"/>
    <n v="0.65437788018433185"/>
    <s v="C0251"/>
    <s v="SapphireFlare Technologies"/>
    <s v="Daniel Nelson"/>
    <x v="0"/>
    <x v="30"/>
    <s v="Denver"/>
    <x v="0"/>
    <x v="2"/>
    <x v="10"/>
    <n v="14"/>
    <x v="45"/>
  </r>
  <r>
    <x v="748"/>
    <n v="72362"/>
    <x v="37"/>
    <x v="37"/>
    <s v="SunGuard Shield SPF 50+ 100ml"/>
    <x v="3"/>
    <n v="350"/>
    <n v="24.75"/>
    <n v="8662.5"/>
    <n v="7.75"/>
    <n v="2712.5"/>
    <n v="17"/>
    <n v="5950"/>
    <n v="0.68686868686868685"/>
    <s v="C0048"/>
    <s v="Octavia Hart"/>
    <s v="Victoria Reed"/>
    <x v="2"/>
    <x v="24"/>
    <s v="Seattle"/>
    <x v="0"/>
    <x v="2"/>
    <x v="10"/>
    <n v="14"/>
    <x v="45"/>
  </r>
  <r>
    <x v="748"/>
    <n v="72363"/>
    <x v="35"/>
    <x v="35"/>
    <s v="DreamSoothe Overnight Mask 50g"/>
    <x v="5"/>
    <n v="200"/>
    <n v="14.25"/>
    <n v="2850"/>
    <n v="6.55"/>
    <n v="1310"/>
    <n v="7.7"/>
    <n v="1540"/>
    <n v="0.54035087719298247"/>
    <s v="C0107"/>
    <s v="MoonlitNectar Beauty"/>
    <s v="Andrew Parker"/>
    <x v="3"/>
    <x v="45"/>
    <s v="Providence"/>
    <x v="1"/>
    <x v="2"/>
    <x v="10"/>
    <n v="14"/>
    <x v="45"/>
  </r>
  <r>
    <x v="748"/>
    <n v="72364"/>
    <x v="63"/>
    <x v="63"/>
    <s v="LuxeSilk Oil Cleansing Essence 100 ml"/>
    <x v="2"/>
    <n v="50"/>
    <n v="15.45"/>
    <n v="772.5"/>
    <n v="6.55"/>
    <n v="327.5"/>
    <n v="8.8999999999999986"/>
    <n v="445"/>
    <n v="0.57605177993527512"/>
    <s v="C0206"/>
    <s v="Dashiell Vaughn"/>
    <s v="Rachel Owens"/>
    <x v="4"/>
    <x v="31"/>
    <s v="Green Bay"/>
    <x v="3"/>
    <x v="2"/>
    <x v="10"/>
    <n v="14"/>
    <x v="45"/>
  </r>
  <r>
    <x v="748"/>
    <n v="72365"/>
    <x v="21"/>
    <x v="21"/>
    <s v="RadiantGlow Gel Cleanser 100ml"/>
    <x v="2"/>
    <n v="100"/>
    <n v="12.25"/>
    <n v="1225"/>
    <n v="4.45"/>
    <n v="445"/>
    <n v="7.8"/>
    <n v="780"/>
    <n v="0.63673469387755099"/>
    <s v="C0136"/>
    <s v="SereneElixir Creations"/>
    <s v="Ashley Turner"/>
    <x v="2"/>
    <x v="13"/>
    <s v="Santa Clarita"/>
    <x v="0"/>
    <x v="2"/>
    <x v="10"/>
    <n v="14"/>
    <x v="45"/>
  </r>
  <r>
    <x v="748"/>
    <n v="72366"/>
    <x v="21"/>
    <x v="21"/>
    <s v="RadiantGlow Gel Cleanser 100ml"/>
    <x v="2"/>
    <n v="50"/>
    <n v="12.25"/>
    <n v="612.5"/>
    <n v="4.45"/>
    <n v="222.5"/>
    <n v="7.8"/>
    <n v="390"/>
    <n v="0.63673469387755099"/>
    <s v="C0154"/>
    <s v="AuroraMist Essentials"/>
    <s v="Victoria Reed"/>
    <x v="2"/>
    <x v="4"/>
    <s v="Bend"/>
    <x v="0"/>
    <x v="2"/>
    <x v="10"/>
    <n v="14"/>
    <x v="45"/>
  </r>
  <r>
    <x v="748"/>
    <n v="72367"/>
    <x v="13"/>
    <x v="13"/>
    <s v="LuminousGlow Tinted Sunscreen 100ml"/>
    <x v="3"/>
    <n v="150"/>
    <n v="26.35"/>
    <n v="3952.5"/>
    <n v="9"/>
    <n v="1350"/>
    <n v="17.350000000000001"/>
    <n v="2602.5"/>
    <n v="0.65844402277039848"/>
    <s v="C0214"/>
    <s v="ThunderMist Creations"/>
    <s v="Rachel Owens"/>
    <x v="4"/>
    <x v="31"/>
    <s v="Milwaukee"/>
    <x v="3"/>
    <x v="2"/>
    <x v="10"/>
    <n v="14"/>
    <x v="45"/>
  </r>
  <r>
    <x v="748"/>
    <n v="72368"/>
    <x v="35"/>
    <x v="35"/>
    <s v="DreamSoothe Overnight Mask 50g"/>
    <x v="5"/>
    <n v="100"/>
    <n v="14.25"/>
    <n v="1425"/>
    <n v="6.55"/>
    <n v="655"/>
    <n v="7.7"/>
    <n v="770"/>
    <n v="0.54035087719298247"/>
    <s v="C0228"/>
    <s v="Caspian Holloway"/>
    <s v="Olivia Harrison"/>
    <x v="3"/>
    <x v="39"/>
    <s v="Wilmington"/>
    <x v="2"/>
    <x v="2"/>
    <x v="10"/>
    <n v="14"/>
    <x v="45"/>
  </r>
  <r>
    <x v="748"/>
    <n v="72369"/>
    <x v="21"/>
    <x v="21"/>
    <s v="RadiantGlow Gel Cleanser 100ml"/>
    <x v="2"/>
    <n v="150"/>
    <n v="12.25"/>
    <n v="1837.5"/>
    <n v="4.45"/>
    <n v="667.5"/>
    <n v="7.8"/>
    <n v="1170"/>
    <n v="0.63673469387755099"/>
    <s v="C0171"/>
    <s v="RadiantPearl Beauty"/>
    <s v="Mia Hughes"/>
    <x v="2"/>
    <x v="13"/>
    <s v="Bakersfield"/>
    <x v="0"/>
    <x v="2"/>
    <x v="10"/>
    <n v="14"/>
    <x v="45"/>
  </r>
  <r>
    <x v="749"/>
    <n v="72370"/>
    <x v="8"/>
    <x v="8"/>
    <s v="CrystalClear Hyaluronic Boost 30ml"/>
    <x v="1"/>
    <n v="200"/>
    <n v="19.100000000000001"/>
    <n v="3820.0000000000005"/>
    <n v="6.6"/>
    <n v="1320"/>
    <n v="12.500000000000002"/>
    <n v="2500.0000000000005"/>
    <n v="0.65445026178010479"/>
    <s v="C0262"/>
    <s v="Jasper Flynn"/>
    <s v="Jessica Foster"/>
    <x v="2"/>
    <x v="20"/>
    <s v="Anchorage"/>
    <x v="0"/>
    <x v="2"/>
    <x v="10"/>
    <n v="15"/>
    <x v="45"/>
  </r>
  <r>
    <x v="749"/>
    <n v="72371"/>
    <x v="41"/>
    <x v="41"/>
    <s v="VelvetSkin Renewing Scrub 50ml"/>
    <x v="7"/>
    <n v="50"/>
    <n v="15.649999999999999"/>
    <n v="782.49999999999989"/>
    <n v="6.2"/>
    <n v="310"/>
    <n v="9.4499999999999993"/>
    <n v="472.49999999999989"/>
    <n v="0.60383386581469645"/>
    <s v="C0068"/>
    <s v="IvoryRadiance Cosmetix"/>
    <s v="Olivia Harrison"/>
    <x v="3"/>
    <x v="7"/>
    <s v="Annapolis"/>
    <x v="2"/>
    <x v="2"/>
    <x v="10"/>
    <n v="15"/>
    <x v="45"/>
  </r>
  <r>
    <x v="749"/>
    <n v="72372"/>
    <x v="14"/>
    <x v="14"/>
    <s v="DewDrop Hydration Sheet Mask"/>
    <x v="5"/>
    <n v="200"/>
    <n v="17.350000000000001"/>
    <n v="3470.0000000000005"/>
    <n v="7.45"/>
    <n v="1490"/>
    <n v="9.9000000000000021"/>
    <n v="1980.0000000000005"/>
    <n v="0.57060518731988474"/>
    <s v="C0126"/>
    <s v="Seraphim Holloway"/>
    <s v="Olivia Harrison"/>
    <x v="3"/>
    <x v="39"/>
    <s v="Dover"/>
    <x v="2"/>
    <x v="2"/>
    <x v="10"/>
    <n v="15"/>
    <x v="45"/>
  </r>
  <r>
    <x v="749"/>
    <n v="72373"/>
    <x v="4"/>
    <x v="4"/>
    <s v="HydraBloom Hydrating Moisturizer 50ml"/>
    <x v="0"/>
    <n v="100"/>
    <n v="14.95"/>
    <n v="1495"/>
    <n v="4.45"/>
    <n v="445"/>
    <n v="10.5"/>
    <n v="1050"/>
    <n v="0.7023411371237458"/>
    <s v="C0142"/>
    <s v="GlamourWave Products"/>
    <s v="Grace Allen"/>
    <x v="2"/>
    <x v="20"/>
    <s v="Palmer"/>
    <x v="0"/>
    <x v="2"/>
    <x v="10"/>
    <n v="15"/>
    <x v="45"/>
  </r>
  <r>
    <x v="749"/>
    <n v="72374"/>
    <x v="55"/>
    <x v="55"/>
    <s v="PureDerm Micro-Exfoliating Gel 50ml"/>
    <x v="7"/>
    <n v="250"/>
    <n v="17.649999999999999"/>
    <n v="4412.5"/>
    <n v="7.55"/>
    <n v="1887.5"/>
    <n v="10.099999999999998"/>
    <n v="2525"/>
    <n v="0.57223796033994334"/>
    <s v="C0243"/>
    <s v="SilverLuxe Incorporated"/>
    <s v="Elizabeth Young"/>
    <x v="2"/>
    <x v="13"/>
    <s v="Los Angeles"/>
    <x v="0"/>
    <x v="2"/>
    <x v="10"/>
    <n v="15"/>
    <x v="45"/>
  </r>
  <r>
    <x v="749"/>
    <n v="72375"/>
    <x v="44"/>
    <x v="44"/>
    <s v="ElixirMelt Makeup Remover Oil  100ml"/>
    <x v="6"/>
    <n v="250"/>
    <n v="5.1999999999999993"/>
    <n v="1299.9999999999998"/>
    <n v="2.8"/>
    <n v="700"/>
    <n v="2.3999999999999995"/>
    <n v="599.99999999999977"/>
    <n v="0.46153846153846145"/>
    <s v="C0039"/>
    <s v="EtherealSilk Creations"/>
    <s v="Grace Allen"/>
    <x v="2"/>
    <x v="20"/>
    <s v="Juneau"/>
    <x v="0"/>
    <x v="2"/>
    <x v="10"/>
    <n v="15"/>
    <x v="45"/>
  </r>
  <r>
    <x v="749"/>
    <n v="72376"/>
    <x v="10"/>
    <x v="10"/>
    <s v="LuminousGlow Tinted Sunscreen 50ml"/>
    <x v="3"/>
    <n v="450"/>
    <n v="16.95"/>
    <n v="7627.5"/>
    <n v="5.2"/>
    <n v="2340"/>
    <n v="11.75"/>
    <n v="5287.5"/>
    <n v="0.69321533923303835"/>
    <s v="C0218"/>
    <s v="Ronan Cassidy"/>
    <s v="Benjamin Ingram"/>
    <x v="0"/>
    <x v="38"/>
    <s v="Bozeman"/>
    <x v="0"/>
    <x v="2"/>
    <x v="10"/>
    <n v="15"/>
    <x v="45"/>
  </r>
  <r>
    <x v="749"/>
    <n v="72377"/>
    <x v="4"/>
    <x v="4"/>
    <s v="HydraBloom Hydrating Moisturizer 50ml"/>
    <x v="0"/>
    <n v="250"/>
    <n v="14.95"/>
    <n v="3737.5"/>
    <n v="4.45"/>
    <n v="1112.5"/>
    <n v="10.5"/>
    <n v="2625"/>
    <n v="0.7023411371237458"/>
    <s v="C0077"/>
    <s v="EmeraldSphere Solutions"/>
    <s v="Grace Allen"/>
    <x v="2"/>
    <x v="20"/>
    <s v="Fairbanks"/>
    <x v="0"/>
    <x v="2"/>
    <x v="10"/>
    <n v="15"/>
    <x v="45"/>
  </r>
  <r>
    <x v="749"/>
    <n v="72378"/>
    <x v="10"/>
    <x v="10"/>
    <s v="LuminousGlow Tinted Sunscreen 50ml"/>
    <x v="3"/>
    <n v="400"/>
    <n v="16.95"/>
    <n v="6780"/>
    <n v="5.2"/>
    <n v="2080"/>
    <n v="11.75"/>
    <n v="4700"/>
    <n v="0.69321533923303835"/>
    <s v="C0103"/>
    <s v="ThunderSphere Corp."/>
    <s v="Ashley Turner"/>
    <x v="2"/>
    <x v="13"/>
    <s v="Riverside"/>
    <x v="0"/>
    <x v="2"/>
    <x v="10"/>
    <n v="15"/>
    <x v="45"/>
  </r>
  <r>
    <x v="749"/>
    <n v="72379"/>
    <x v="10"/>
    <x v="10"/>
    <s v="LuminousGlow Tinted Sunscreen 50ml"/>
    <x v="3"/>
    <n v="400"/>
    <n v="16.95"/>
    <n v="6780"/>
    <n v="5.2"/>
    <n v="2080"/>
    <n v="11.75"/>
    <n v="4700"/>
    <n v="0.69321533923303835"/>
    <s v="C0002"/>
    <s v="Radiant Luxe Beauty"/>
    <s v="Daniel Nelson"/>
    <x v="0"/>
    <x v="3"/>
    <s v="Cheyenne"/>
    <x v="0"/>
    <x v="2"/>
    <x v="10"/>
    <n v="15"/>
    <x v="45"/>
  </r>
  <r>
    <x v="749"/>
    <n v="72380"/>
    <x v="35"/>
    <x v="35"/>
    <s v="DreamSoothe Overnight Mask 50g"/>
    <x v="5"/>
    <n v="150"/>
    <n v="14.25"/>
    <n v="2137.5"/>
    <n v="6.55"/>
    <n v="982.5"/>
    <n v="7.7"/>
    <n v="1155"/>
    <n v="0.54035087719298247"/>
    <s v="C0099"/>
    <s v="SolarCrest Corp."/>
    <s v="James Edwards"/>
    <x v="3"/>
    <x v="43"/>
    <s v="Harrisburg"/>
    <x v="1"/>
    <x v="2"/>
    <x v="10"/>
    <n v="15"/>
    <x v="45"/>
  </r>
  <r>
    <x v="749"/>
    <n v="72381"/>
    <x v="11"/>
    <x v="11"/>
    <s v="ClearSkies UV Defense SPF 30 100ml"/>
    <x v="3"/>
    <n v="350"/>
    <n v="32.549999999999997"/>
    <n v="11392.499999999998"/>
    <n v="11.25"/>
    <n v="3937.5"/>
    <n v="21.299999999999997"/>
    <n v="7454.9999999999982"/>
    <n v="0.65437788018433174"/>
    <s v="C0212"/>
    <s v="Orion Nash"/>
    <s v="Grace Allen"/>
    <x v="2"/>
    <x v="20"/>
    <s v="Juneau"/>
    <x v="0"/>
    <x v="2"/>
    <x v="10"/>
    <n v="15"/>
    <x v="45"/>
  </r>
  <r>
    <x v="750"/>
    <n v="72382"/>
    <x v="5"/>
    <x v="5"/>
    <s v="ClearSkies UV Defense SPF 30 50ml"/>
    <x v="3"/>
    <n v="500"/>
    <n v="18.95"/>
    <n v="9475"/>
    <n v="6.55"/>
    <n v="3275"/>
    <n v="12.399999999999999"/>
    <n v="6200"/>
    <n v="0.65435356200527706"/>
    <s v="C0120"/>
    <s v="RadiantCrest Ventures"/>
    <s v="Ashley Turner"/>
    <x v="2"/>
    <x v="13"/>
    <s v="Anaheim"/>
    <x v="0"/>
    <x v="2"/>
    <x v="10"/>
    <n v="16"/>
    <x v="45"/>
  </r>
  <r>
    <x v="750"/>
    <n v="72383"/>
    <x v="45"/>
    <x v="45"/>
    <s v="CrystalClear Hyaluronic Boost 50ml"/>
    <x v="1"/>
    <n v="250"/>
    <n v="29.65"/>
    <n v="7412.5"/>
    <n v="10.75"/>
    <n v="2687.5"/>
    <n v="18.899999999999999"/>
    <n v="4725"/>
    <n v="0.63743676222596968"/>
    <s v="C0223"/>
    <s v="Cecilia Dawson"/>
    <s v="Christopher Green"/>
    <x v="0"/>
    <x v="35"/>
    <s v="Ogden"/>
    <x v="0"/>
    <x v="2"/>
    <x v="10"/>
    <n v="16"/>
    <x v="45"/>
  </r>
  <r>
    <x v="750"/>
    <n v="72384"/>
    <x v="4"/>
    <x v="4"/>
    <s v="HydraBloom Hydrating Moisturizer 50ml"/>
    <x v="0"/>
    <n v="150"/>
    <n v="14.95"/>
    <n v="2242.5"/>
    <n v="4.45"/>
    <n v="667.5"/>
    <n v="10.5"/>
    <n v="1575"/>
    <n v="0.7023411371237458"/>
    <s v="C0147"/>
    <s v="SecretGarden Beauty"/>
    <s v="Olivia Harrison"/>
    <x v="3"/>
    <x v="14"/>
    <s v="Virginia Beach"/>
    <x v="2"/>
    <x v="2"/>
    <x v="10"/>
    <n v="16"/>
    <x v="45"/>
  </r>
  <r>
    <x v="750"/>
    <n v="72385"/>
    <x v="14"/>
    <x v="14"/>
    <s v="DewDrop Hydration Sheet Mask"/>
    <x v="5"/>
    <n v="250"/>
    <n v="17.350000000000001"/>
    <n v="4337.5"/>
    <n v="7.45"/>
    <n v="1862.5"/>
    <n v="9.9000000000000021"/>
    <n v="2475"/>
    <n v="0.57060518731988474"/>
    <s v="C0027"/>
    <s v="PureHarbor Creations"/>
    <s v="Jennifer Adams"/>
    <x v="1"/>
    <x v="10"/>
    <s v="Austin"/>
    <x v="2"/>
    <x v="2"/>
    <x v="10"/>
    <n v="16"/>
    <x v="45"/>
  </r>
  <r>
    <x v="750"/>
    <n v="72386"/>
    <x v="0"/>
    <x v="0"/>
    <s v="HydraBloom Hydrating Moisturizer 100ml"/>
    <x v="0"/>
    <n v="50"/>
    <n v="24.85"/>
    <n v="1242.5"/>
    <n v="7.75"/>
    <n v="387.5"/>
    <n v="17.100000000000001"/>
    <n v="855"/>
    <n v="0.68812877263581484"/>
    <s v="C0209"/>
    <s v="DiamondGlow Cosmetix"/>
    <s v="Nicholas Coleman"/>
    <x v="4"/>
    <x v="34"/>
    <s v="Indianapolis"/>
    <x v="3"/>
    <x v="2"/>
    <x v="10"/>
    <n v="16"/>
    <x v="45"/>
  </r>
  <r>
    <x v="750"/>
    <n v="72387"/>
    <x v="8"/>
    <x v="8"/>
    <s v="CrystalClear Hyaluronic Boost 30ml"/>
    <x v="1"/>
    <n v="100"/>
    <n v="19.100000000000001"/>
    <n v="1910.0000000000002"/>
    <n v="6.6"/>
    <n v="660"/>
    <n v="12.500000000000002"/>
    <n v="1250.0000000000002"/>
    <n v="0.65445026178010479"/>
    <s v="C0078"/>
    <s v="CosmoLink Incorporated"/>
    <s v="William Jenkins"/>
    <x v="3"/>
    <x v="6"/>
    <s v="Jacksonville"/>
    <x v="2"/>
    <x v="2"/>
    <x v="10"/>
    <n v="16"/>
    <x v="45"/>
  </r>
  <r>
    <x v="750"/>
    <n v="72388"/>
    <x v="59"/>
    <x v="59"/>
    <s v="PorePurify Exfoliating Tonic 200ml"/>
    <x v="4"/>
    <n v="100"/>
    <n v="21"/>
    <n v="2100"/>
    <n v="7.6"/>
    <n v="760"/>
    <n v="13.4"/>
    <n v="1340"/>
    <n v="0.63809523809523805"/>
    <s v="C0067"/>
    <s v="Oberon Sterling"/>
    <s v="Rachel Owens"/>
    <x v="4"/>
    <x v="16"/>
    <s v="Springfield"/>
    <x v="3"/>
    <x v="2"/>
    <x v="10"/>
    <n v="16"/>
    <x v="45"/>
  </r>
  <r>
    <x v="750"/>
    <n v="72389"/>
    <x v="38"/>
    <x v="38"/>
    <s v="CrystalGlow Gentle Exfoliator 100ml"/>
    <x v="7"/>
    <n v="100"/>
    <n v="19.95"/>
    <n v="1995"/>
    <n v="7.45"/>
    <n v="745"/>
    <n v="12.5"/>
    <n v="1250"/>
    <n v="0.62656641604010022"/>
    <s v="C0242"/>
    <s v="AzureQuest Enterprises"/>
    <s v="Emily Clarke"/>
    <x v="3"/>
    <x v="29"/>
    <s v="Charlotte"/>
    <x v="2"/>
    <x v="2"/>
    <x v="10"/>
    <n v="16"/>
    <x v="45"/>
  </r>
  <r>
    <x v="750"/>
    <n v="72390"/>
    <x v="56"/>
    <x v="56"/>
    <s v="PureDerm Micro-Exfoliating Gel 100ml"/>
    <x v="7"/>
    <n v="150"/>
    <n v="24.349999999999998"/>
    <n v="3652.4999999999995"/>
    <n v="9.5500000000000007"/>
    <n v="1432.5"/>
    <n v="14.799999999999997"/>
    <n v="2219.9999999999995"/>
    <n v="0.60780287474332639"/>
    <s v="C0159"/>
    <s v="Esme Reyes"/>
    <s v="Andrew Parker"/>
    <x v="3"/>
    <x v="45"/>
    <s v="Warwick"/>
    <x v="1"/>
    <x v="2"/>
    <x v="10"/>
    <n v="16"/>
    <x v="45"/>
  </r>
  <r>
    <x v="750"/>
    <n v="72391"/>
    <x v="11"/>
    <x v="11"/>
    <s v="ClearSkies UV Defense SPF 30 100ml"/>
    <x v="3"/>
    <n v="300"/>
    <n v="32.549999999999997"/>
    <n v="9765"/>
    <n v="11.25"/>
    <n v="3375"/>
    <n v="21.299999999999997"/>
    <n v="6390"/>
    <n v="0.65437788018433185"/>
    <s v="C0237"/>
    <s v="Calliope Harper"/>
    <s v="Benjamin Lawson"/>
    <x v="1"/>
    <x v="5"/>
    <s v="Oklahoma City"/>
    <x v="2"/>
    <x v="2"/>
    <x v="10"/>
    <n v="16"/>
    <x v="45"/>
  </r>
  <r>
    <x v="750"/>
    <n v="72392"/>
    <x v="11"/>
    <x v="11"/>
    <s v="ClearSkies UV Defense SPF 30 100ml"/>
    <x v="3"/>
    <n v="200"/>
    <n v="32.549999999999997"/>
    <n v="6509.9999999999991"/>
    <n v="11.25"/>
    <n v="2250"/>
    <n v="21.299999999999997"/>
    <n v="4259.9999999999991"/>
    <n v="0.65437788018433174"/>
    <s v="C0057"/>
    <s v="Phineas Dawson"/>
    <s v="Nicholas Coleman"/>
    <x v="4"/>
    <x v="34"/>
    <s v="Indianapolis"/>
    <x v="3"/>
    <x v="2"/>
    <x v="10"/>
    <n v="16"/>
    <x v="45"/>
  </r>
  <r>
    <x v="750"/>
    <n v="72393"/>
    <x v="38"/>
    <x v="38"/>
    <s v="CrystalGlow Gentle Exfoliator 100ml"/>
    <x v="7"/>
    <n v="100"/>
    <n v="19.95"/>
    <n v="1995"/>
    <n v="7.45"/>
    <n v="745"/>
    <n v="12.5"/>
    <n v="1250"/>
    <n v="0.62656641604010022"/>
    <s v="C0087"/>
    <s v="QuantumRise Corp."/>
    <s v="Daniel Nelson"/>
    <x v="0"/>
    <x v="30"/>
    <s v="Colorado Springs"/>
    <x v="0"/>
    <x v="2"/>
    <x v="10"/>
    <n v="16"/>
    <x v="45"/>
  </r>
  <r>
    <x v="750"/>
    <n v="72394"/>
    <x v="0"/>
    <x v="0"/>
    <s v="HydraBloom Hydrating Moisturizer 100ml"/>
    <x v="0"/>
    <n v="50"/>
    <n v="24.85"/>
    <n v="1242.5"/>
    <n v="7.75"/>
    <n v="387.5"/>
    <n v="17.100000000000001"/>
    <n v="855"/>
    <n v="0.68812877263581484"/>
    <s v="C0015"/>
    <s v="Octavia Grey"/>
    <s v="Benjamin Lawson"/>
    <x v="1"/>
    <x v="8"/>
    <s v="St. Louis"/>
    <x v="3"/>
    <x v="2"/>
    <x v="10"/>
    <n v="16"/>
    <x v="45"/>
  </r>
  <r>
    <x v="750"/>
    <n v="72395"/>
    <x v="15"/>
    <x v="15"/>
    <s v="VitaGlow Brightening Serum 50ml"/>
    <x v="1"/>
    <n v="150"/>
    <n v="31.45"/>
    <n v="4717.5"/>
    <n v="12"/>
    <n v="1800"/>
    <n v="19.45"/>
    <n v="2917.5"/>
    <n v="0.61844197138314783"/>
    <s v="C0072"/>
    <s v="BlossomLuxe Essentials"/>
    <s v="James Edwards"/>
    <x v="3"/>
    <x v="43"/>
    <s v="Philadelphia"/>
    <x v="1"/>
    <x v="2"/>
    <x v="10"/>
    <n v="16"/>
    <x v="45"/>
  </r>
  <r>
    <x v="751"/>
    <n v="72396"/>
    <x v="13"/>
    <x v="13"/>
    <s v="LuminousGlow Tinted Sunscreen 100ml"/>
    <x v="3"/>
    <n v="100"/>
    <n v="26.35"/>
    <n v="2635"/>
    <n v="9"/>
    <n v="900"/>
    <n v="17.350000000000001"/>
    <n v="1735"/>
    <n v="0.65844402277039848"/>
    <s v="C0269"/>
    <s v="OceanCraft Corp."/>
    <s v="Benjamin Lawson"/>
    <x v="1"/>
    <x v="25"/>
    <s v="Kansas City"/>
    <x v="3"/>
    <x v="2"/>
    <x v="10"/>
    <n v="17"/>
    <x v="45"/>
  </r>
  <r>
    <x v="751"/>
    <n v="72397"/>
    <x v="34"/>
    <x v="34"/>
    <s v="HydraBloom Hydrating Moisturizer 30ml"/>
    <x v="0"/>
    <n v="200"/>
    <n v="8.1"/>
    <n v="1620"/>
    <n v="3.3"/>
    <n v="660"/>
    <n v="4.8"/>
    <n v="960"/>
    <n v="0.59259259259259256"/>
    <s v="C0113"/>
    <s v="Evander Quinn"/>
    <s v="Andrew Parker"/>
    <x v="3"/>
    <x v="47"/>
    <s v="New Haven"/>
    <x v="1"/>
    <x v="2"/>
    <x v="10"/>
    <n v="17"/>
    <x v="45"/>
  </r>
  <r>
    <x v="751"/>
    <n v="72398"/>
    <x v="3"/>
    <x v="3"/>
    <s v="RadiantGlow Gel Cleanser 200ml"/>
    <x v="2"/>
    <n v="250"/>
    <n v="20.350000000000001"/>
    <n v="5087.5"/>
    <n v="7.75"/>
    <n v="1937.5"/>
    <n v="12.600000000000001"/>
    <n v="3150"/>
    <n v="0.61916461916461918"/>
    <s v="C0164"/>
    <s v="Isolde Cassidy"/>
    <s v="Andrew Parker"/>
    <x v="3"/>
    <x v="46"/>
    <s v="Portland"/>
    <x v="1"/>
    <x v="2"/>
    <x v="10"/>
    <n v="17"/>
    <x v="45"/>
  </r>
  <r>
    <x v="751"/>
    <n v="72399"/>
    <x v="1"/>
    <x v="1"/>
    <s v="VitaGlow Brightening Serum 30ml"/>
    <x v="1"/>
    <n v="150"/>
    <n v="22.1"/>
    <n v="3315"/>
    <n v="7.6"/>
    <n v="1140"/>
    <n v="14.500000000000002"/>
    <n v="2175"/>
    <n v="0.65610859728506787"/>
    <s v="C0047"/>
    <s v="SilverWave Creations"/>
    <s v="Samuel Moore"/>
    <x v="0"/>
    <x v="0"/>
    <s v="Santa Fe"/>
    <x v="0"/>
    <x v="2"/>
    <x v="10"/>
    <n v="17"/>
    <x v="45"/>
  </r>
  <r>
    <x v="751"/>
    <n v="72400"/>
    <x v="1"/>
    <x v="1"/>
    <s v="VitaGlow Brightening Serum 30ml"/>
    <x v="1"/>
    <n v="200"/>
    <n v="22.1"/>
    <n v="4420"/>
    <n v="7.6"/>
    <n v="1520"/>
    <n v="14.500000000000002"/>
    <n v="2900"/>
    <n v="0.65610859728506787"/>
    <s v="C0232"/>
    <s v="Lyra Caldwell"/>
    <s v="Elizabeth Young"/>
    <x v="2"/>
    <x v="13"/>
    <s v="Los Angeles"/>
    <x v="0"/>
    <x v="2"/>
    <x v="10"/>
    <n v="17"/>
    <x v="45"/>
  </r>
  <r>
    <x v="751"/>
    <n v="72401"/>
    <x v="42"/>
    <x v="42"/>
    <s v="AquaFresh Hydrating Toner 200ml"/>
    <x v="4"/>
    <n v="100"/>
    <n v="19.600000000000001"/>
    <n v="1960.0000000000002"/>
    <n v="6.6"/>
    <n v="660"/>
    <n v="13.000000000000002"/>
    <n v="1300.0000000000002"/>
    <n v="0.66326530612244905"/>
    <s v="C0066"/>
    <s v="MoonlitBloom Creations"/>
    <s v="Daniel Nelson"/>
    <x v="0"/>
    <x v="3"/>
    <s v="Gillette"/>
    <x v="0"/>
    <x v="2"/>
    <x v="10"/>
    <n v="17"/>
    <x v="45"/>
  </r>
  <r>
    <x v="751"/>
    <n v="72402"/>
    <x v="13"/>
    <x v="13"/>
    <s v="LuminousGlow Tinted Sunscreen 100ml"/>
    <x v="3"/>
    <n v="250"/>
    <n v="26.35"/>
    <n v="6587.5"/>
    <n v="9"/>
    <n v="2250"/>
    <n v="17.350000000000001"/>
    <n v="4337.5"/>
    <n v="0.65844402277039848"/>
    <s v="C0185"/>
    <s v="PureLuminance Beauty"/>
    <s v="Emily Clarke"/>
    <x v="3"/>
    <x v="9"/>
    <s v="Greenville"/>
    <x v="2"/>
    <x v="2"/>
    <x v="10"/>
    <n v="17"/>
    <x v="45"/>
  </r>
  <r>
    <x v="751"/>
    <n v="72403"/>
    <x v="55"/>
    <x v="55"/>
    <s v="PureDerm Micro-Exfoliating Gel 50ml"/>
    <x v="7"/>
    <n v="150"/>
    <n v="17.649999999999999"/>
    <n v="2647.5"/>
    <n v="7.55"/>
    <n v="1132.5"/>
    <n v="10.099999999999998"/>
    <n v="1515"/>
    <n v="0.57223796033994334"/>
    <s v="C0170"/>
    <s v="IvoryBloom Skincare"/>
    <s v="James Edwards"/>
    <x v="3"/>
    <x v="43"/>
    <s v="Pittsburgh"/>
    <x v="1"/>
    <x v="2"/>
    <x v="10"/>
    <n v="17"/>
    <x v="45"/>
  </r>
  <r>
    <x v="751"/>
    <n v="72404"/>
    <x v="24"/>
    <x v="24"/>
    <s v="PureFoam Renewing Cleanser 200ml"/>
    <x v="2"/>
    <n v="100"/>
    <n v="22.55"/>
    <n v="2255"/>
    <n v="9"/>
    <n v="900"/>
    <n v="13.55"/>
    <n v="1355"/>
    <n v="0.60088691796008864"/>
    <s v="C0280"/>
    <s v="OceanCrest Corp."/>
    <s v="Emily Clarke"/>
    <x v="3"/>
    <x v="9"/>
    <s v="Charleston"/>
    <x v="2"/>
    <x v="2"/>
    <x v="10"/>
    <n v="17"/>
    <x v="45"/>
  </r>
  <r>
    <x v="751"/>
    <n v="72405"/>
    <x v="2"/>
    <x v="2"/>
    <s v="TimelessElixir Anti-Wrinkle Serum 30m"/>
    <x v="1"/>
    <n v="250"/>
    <n v="25.3"/>
    <n v="6325"/>
    <n v="9.4"/>
    <n v="2350"/>
    <n v="15.9"/>
    <n v="3975"/>
    <n v="0.62845849802371545"/>
    <s v="C0207"/>
    <s v="Aurora West"/>
    <s v="Nicholas Coleman"/>
    <x v="4"/>
    <x v="27"/>
    <s v="Detroit"/>
    <x v="3"/>
    <x v="2"/>
    <x v="10"/>
    <n v="17"/>
    <x v="45"/>
  </r>
  <r>
    <x v="751"/>
    <n v="72406"/>
    <x v="8"/>
    <x v="8"/>
    <s v="CrystalClear Hyaluronic Boost 30ml"/>
    <x v="1"/>
    <n v="50"/>
    <n v="19.100000000000001"/>
    <n v="955.00000000000011"/>
    <n v="6.6"/>
    <n v="330"/>
    <n v="12.500000000000002"/>
    <n v="625.00000000000011"/>
    <n v="0.65445026178010479"/>
    <s v="C0225"/>
    <s v="Freya Carmichael"/>
    <s v="Elizabeth Young"/>
    <x v="2"/>
    <x v="13"/>
    <s v="San Diego"/>
    <x v="0"/>
    <x v="2"/>
    <x v="10"/>
    <n v="17"/>
    <x v="45"/>
  </r>
  <r>
    <x v="751"/>
    <n v="72407"/>
    <x v="11"/>
    <x v="11"/>
    <s v="ClearSkies UV Defense SPF 30 100ml"/>
    <x v="3"/>
    <n v="200"/>
    <n v="32.549999999999997"/>
    <n v="6509.9999999999991"/>
    <n v="11.25"/>
    <n v="2250"/>
    <n v="21.299999999999997"/>
    <n v="4259.9999999999991"/>
    <n v="0.65437788018433174"/>
    <s v="C0084"/>
    <s v="RadiantPetals Skincare"/>
    <s v="Joseph Simmons"/>
    <x v="4"/>
    <x v="28"/>
    <s v="Bismarck"/>
    <x v="3"/>
    <x v="2"/>
    <x v="10"/>
    <n v="17"/>
    <x v="45"/>
  </r>
  <r>
    <x v="751"/>
    <n v="72408"/>
    <x v="37"/>
    <x v="37"/>
    <s v="SunGuard Shield SPF 50+ 100ml"/>
    <x v="3"/>
    <n v="400"/>
    <n v="24.75"/>
    <n v="9900"/>
    <n v="7.75"/>
    <n v="3100"/>
    <n v="17"/>
    <n v="6800"/>
    <n v="0.68686868686868685"/>
    <s v="C0031"/>
    <s v="StellarWings Incorporated"/>
    <s v="Matthew Walker"/>
    <x v="1"/>
    <x v="23"/>
    <s v="Atlanta"/>
    <x v="2"/>
    <x v="2"/>
    <x v="10"/>
    <n v="17"/>
    <x v="45"/>
  </r>
  <r>
    <x v="751"/>
    <n v="72409"/>
    <x v="0"/>
    <x v="0"/>
    <s v="HydraBloom Hydrating Moisturizer 100ml"/>
    <x v="0"/>
    <n v="150"/>
    <n v="24.85"/>
    <n v="3727.5"/>
    <n v="7.75"/>
    <n v="1162.5"/>
    <n v="17.100000000000001"/>
    <n v="2565"/>
    <n v="0.68812877263581484"/>
    <s v="C0137"/>
    <s v="Octavia Sterling"/>
    <s v="Benjamin Lawson"/>
    <x v="1"/>
    <x v="5"/>
    <s v="Tulsa"/>
    <x v="2"/>
    <x v="2"/>
    <x v="10"/>
    <n v="17"/>
    <x v="45"/>
  </r>
  <r>
    <x v="751"/>
    <n v="72410"/>
    <x v="0"/>
    <x v="0"/>
    <s v="HydraBloom Hydrating Moisturizer 100ml"/>
    <x v="0"/>
    <n v="100"/>
    <n v="24.85"/>
    <n v="2485"/>
    <n v="7.75"/>
    <n v="775"/>
    <n v="17.100000000000001"/>
    <n v="1710"/>
    <n v="0.68812877263581484"/>
    <s v="C0179"/>
    <s v="TerraWave Corp."/>
    <s v="Daniel Nelson"/>
    <x v="0"/>
    <x v="30"/>
    <s v="Aurora"/>
    <x v="0"/>
    <x v="2"/>
    <x v="10"/>
    <n v="17"/>
    <x v="45"/>
  </r>
  <r>
    <x v="752"/>
    <n v="72411"/>
    <x v="4"/>
    <x v="4"/>
    <s v="HydraBloom Hydrating Moisturizer 50ml"/>
    <x v="0"/>
    <n v="100"/>
    <n v="14.95"/>
    <n v="1495"/>
    <n v="4.45"/>
    <n v="445"/>
    <n v="10.5"/>
    <n v="1050"/>
    <n v="0.7023411371237458"/>
    <s v="C0072"/>
    <s v="BlossomLuxe Essentials"/>
    <s v="James Edwards"/>
    <x v="3"/>
    <x v="43"/>
    <s v="Philadelphia"/>
    <x v="1"/>
    <x v="2"/>
    <x v="10"/>
    <n v="18"/>
    <x v="45"/>
  </r>
  <r>
    <x v="752"/>
    <n v="72412"/>
    <x v="33"/>
    <x v="33"/>
    <s v="GlowRevive Detox Clay Mask 100g"/>
    <x v="5"/>
    <n v="250"/>
    <n v="18.95"/>
    <n v="4737.5"/>
    <n v="8.1999999999999993"/>
    <n v="2050"/>
    <n v="10.75"/>
    <n v="2687.5"/>
    <n v="0.56728232189973615"/>
    <s v="C0033"/>
    <s v="ZenithGrove Solutions"/>
    <s v="Ava Franklin"/>
    <x v="1"/>
    <x v="26"/>
    <s v="Birmingham"/>
    <x v="2"/>
    <x v="2"/>
    <x v="10"/>
    <n v="18"/>
    <x v="45"/>
  </r>
  <r>
    <x v="752"/>
    <n v="72413"/>
    <x v="8"/>
    <x v="8"/>
    <s v="CrystalClear Hyaluronic Boost 30ml"/>
    <x v="1"/>
    <n v="100"/>
    <n v="19.100000000000001"/>
    <n v="1910.0000000000002"/>
    <n v="6.6"/>
    <n v="660"/>
    <n v="12.500000000000002"/>
    <n v="1250.0000000000002"/>
    <n v="0.65445026178010479"/>
    <s v="C0194"/>
    <s v="InfinitiWave Ventures"/>
    <s v="Joseph Simmons"/>
    <x v="4"/>
    <x v="19"/>
    <s v="Duluth"/>
    <x v="3"/>
    <x v="2"/>
    <x v="10"/>
    <n v="18"/>
    <x v="45"/>
  </r>
  <r>
    <x v="752"/>
    <n v="72414"/>
    <x v="19"/>
    <x v="19"/>
    <s v="ClearSkies UV Defense SPF 30 30ml"/>
    <x v="3"/>
    <n v="500"/>
    <n v="11.299999999999999"/>
    <n v="5649.9999999999991"/>
    <n v="4.7"/>
    <n v="2350"/>
    <n v="6.5999999999999988"/>
    <n v="3299.9999999999991"/>
    <n v="0.5840707964601769"/>
    <s v="C0114"/>
    <s v="ElysianGlow Creations"/>
    <s v="Daniel Nelson"/>
    <x v="0"/>
    <x v="3"/>
    <s v="Cody"/>
    <x v="0"/>
    <x v="2"/>
    <x v="10"/>
    <n v="18"/>
    <x v="45"/>
  </r>
  <r>
    <x v="752"/>
    <n v="72415"/>
    <x v="1"/>
    <x v="1"/>
    <s v="VitaGlow Brightening Serum 30ml"/>
    <x v="1"/>
    <n v="200"/>
    <n v="22.1"/>
    <n v="4420"/>
    <n v="7.6"/>
    <n v="1520"/>
    <n v="14.500000000000002"/>
    <n v="2900"/>
    <n v="0.65610859728506787"/>
    <s v="C0125"/>
    <s v="OpulentGlow Creations"/>
    <s v="Grace Allen"/>
    <x v="2"/>
    <x v="20"/>
    <s v="Valdez"/>
    <x v="0"/>
    <x v="2"/>
    <x v="10"/>
    <n v="18"/>
    <x v="45"/>
  </r>
  <r>
    <x v="752"/>
    <n v="72416"/>
    <x v="22"/>
    <x v="22"/>
    <s v="PurePurge Micellar Cleansing Water 150ml"/>
    <x v="6"/>
    <n v="250"/>
    <n v="10.050000000000001"/>
    <n v="2512.5"/>
    <n v="4.45"/>
    <n v="1112.5"/>
    <n v="5.6000000000000005"/>
    <n v="1400"/>
    <n v="0.55721393034825872"/>
    <s v="C0261"/>
    <s v="Isolde Callahan"/>
    <s v="James Edwards"/>
    <x v="3"/>
    <x v="43"/>
    <s v="Philadelphia"/>
    <x v="1"/>
    <x v="2"/>
    <x v="10"/>
    <n v="18"/>
    <x v="45"/>
  </r>
  <r>
    <x v="752"/>
    <n v="72417"/>
    <x v="21"/>
    <x v="21"/>
    <s v="RadiantGlow Gel Cleanser 100ml"/>
    <x v="2"/>
    <n v="100"/>
    <n v="12.25"/>
    <n v="1225"/>
    <n v="4.45"/>
    <n v="445"/>
    <n v="7.8"/>
    <n v="780"/>
    <n v="0.63673469387755099"/>
    <s v="C0208"/>
    <s v="EtherealAura Creations"/>
    <s v="Michael Evans"/>
    <x v="1"/>
    <x v="10"/>
    <s v="Houston"/>
    <x v="2"/>
    <x v="2"/>
    <x v="10"/>
    <n v="18"/>
    <x v="45"/>
  </r>
  <r>
    <x v="752"/>
    <n v="72418"/>
    <x v="59"/>
    <x v="59"/>
    <s v="PorePurify Exfoliating Tonic 200ml"/>
    <x v="4"/>
    <n v="250"/>
    <n v="21"/>
    <n v="5250"/>
    <n v="7.6"/>
    <n v="1900"/>
    <n v="13.4"/>
    <n v="3350"/>
    <n v="0.63809523809523805"/>
    <s v="C0040"/>
    <s v="Atticus Quinn"/>
    <s v="Emily Clarke"/>
    <x v="3"/>
    <x v="29"/>
    <s v="Charlotte"/>
    <x v="2"/>
    <x v="2"/>
    <x v="10"/>
    <n v="18"/>
    <x v="45"/>
  </r>
  <r>
    <x v="752"/>
    <n v="72419"/>
    <x v="12"/>
    <x v="12"/>
    <s v="PorePurify Exfoliating Tonic 150ml"/>
    <x v="4"/>
    <n v="200"/>
    <n v="15.95"/>
    <n v="3190"/>
    <n v="5.2"/>
    <n v="1040"/>
    <n v="10.75"/>
    <n v="2150"/>
    <n v="0.6739811912225705"/>
    <s v="C0162"/>
    <s v="Malachai Hale"/>
    <s v="Olivia Harrison"/>
    <x v="3"/>
    <x v="14"/>
    <s v="Newport News"/>
    <x v="2"/>
    <x v="2"/>
    <x v="10"/>
    <n v="18"/>
    <x v="45"/>
  </r>
  <r>
    <x v="752"/>
    <n v="72420"/>
    <x v="1"/>
    <x v="1"/>
    <s v="VitaGlow Brightening Serum 30ml"/>
    <x v="1"/>
    <n v="150"/>
    <n v="22.1"/>
    <n v="3315"/>
    <n v="7.6"/>
    <n v="1140"/>
    <n v="14.500000000000002"/>
    <n v="2175"/>
    <n v="0.65610859728506787"/>
    <s v="C0032"/>
    <s v="AquaFusion Incorporated"/>
    <s v="Ashley Turner"/>
    <x v="2"/>
    <x v="13"/>
    <s v="San Jose"/>
    <x v="0"/>
    <x v="2"/>
    <x v="10"/>
    <n v="18"/>
    <x v="45"/>
  </r>
  <r>
    <x v="752"/>
    <n v="72421"/>
    <x v="45"/>
    <x v="45"/>
    <s v="CrystalClear Hyaluronic Boost 50ml"/>
    <x v="1"/>
    <n v="200"/>
    <n v="29.65"/>
    <n v="5930"/>
    <n v="10.75"/>
    <n v="2150"/>
    <n v="18.899999999999999"/>
    <n v="3780"/>
    <n v="0.63743676222596968"/>
    <s v="C0144"/>
    <s v="VelvetBloom Beauty"/>
    <s v="Emily Clarke"/>
    <x v="3"/>
    <x v="29"/>
    <s v="Raleigh"/>
    <x v="2"/>
    <x v="2"/>
    <x v="10"/>
    <n v="18"/>
    <x v="45"/>
  </r>
  <r>
    <x v="752"/>
    <n v="72422"/>
    <x v="1"/>
    <x v="1"/>
    <s v="VitaGlow Brightening Serum 30ml"/>
    <x v="1"/>
    <n v="250"/>
    <n v="22.1"/>
    <n v="5525"/>
    <n v="7.6"/>
    <n v="1900"/>
    <n v="14.500000000000002"/>
    <n v="3625"/>
    <n v="0.65610859728506787"/>
    <s v="C0069"/>
    <s v="RadiantElixir Skincare"/>
    <s v="Olivia Harrison"/>
    <x v="3"/>
    <x v="39"/>
    <s v="Wilmington"/>
    <x v="2"/>
    <x v="2"/>
    <x v="10"/>
    <n v="18"/>
    <x v="45"/>
  </r>
  <r>
    <x v="752"/>
    <n v="72423"/>
    <x v="16"/>
    <x v="16"/>
    <s v="FreshWipe Cleansing Towelettes  80s"/>
    <x v="6"/>
    <n v="150"/>
    <n v="14.55"/>
    <n v="2182.5"/>
    <n v="6.55"/>
    <n v="982.5"/>
    <n v="8"/>
    <n v="1200"/>
    <n v="0.54982817869415812"/>
    <s v="C0273"/>
    <s v="CrystalSphere Solutions"/>
    <s v="Christopher Green"/>
    <x v="0"/>
    <x v="35"/>
    <s v="Salt Lake City"/>
    <x v="0"/>
    <x v="2"/>
    <x v="10"/>
    <n v="18"/>
    <x v="45"/>
  </r>
  <r>
    <x v="752"/>
    <n v="72424"/>
    <x v="10"/>
    <x v="10"/>
    <s v="LuminousGlow Tinted Sunscreen 50ml"/>
    <x v="3"/>
    <n v="350"/>
    <n v="16.95"/>
    <n v="5932.5"/>
    <n v="5.2"/>
    <n v="1820"/>
    <n v="11.75"/>
    <n v="4112.5"/>
    <n v="0.69321533923303835"/>
    <s v="C0057"/>
    <s v="Phineas Dawson"/>
    <s v="Nicholas Coleman"/>
    <x v="4"/>
    <x v="34"/>
    <s v="Indianapolis"/>
    <x v="3"/>
    <x v="2"/>
    <x v="10"/>
    <n v="18"/>
    <x v="45"/>
  </r>
  <r>
    <x v="753"/>
    <n v="72425"/>
    <x v="41"/>
    <x v="41"/>
    <s v="VelvetSkin Renewing Scrub 50ml"/>
    <x v="7"/>
    <n v="150"/>
    <n v="15.649999999999999"/>
    <n v="2347.5"/>
    <n v="6.2"/>
    <n v="930"/>
    <n v="9.4499999999999993"/>
    <n v="1417.5"/>
    <n v="0.60383386581469645"/>
    <s v="C0245"/>
    <s v="Lysander Hale"/>
    <s v="Samantha Mitchell"/>
    <x v="4"/>
    <x v="15"/>
    <s v="Louisville"/>
    <x v="2"/>
    <x v="2"/>
    <x v="10"/>
    <n v="21"/>
    <x v="46"/>
  </r>
  <r>
    <x v="753"/>
    <n v="72426"/>
    <x v="4"/>
    <x v="4"/>
    <s v="HydraBloom Hydrating Moisturizer 50ml"/>
    <x v="0"/>
    <n v="150"/>
    <n v="14.95"/>
    <n v="2242.5"/>
    <n v="4.45"/>
    <n v="667.5"/>
    <n v="10.5"/>
    <n v="1575"/>
    <n v="0.7023411371237458"/>
    <s v="C0126"/>
    <s v="Seraphim Holloway"/>
    <s v="Olivia Harrison"/>
    <x v="3"/>
    <x v="39"/>
    <s v="Dover"/>
    <x v="2"/>
    <x v="2"/>
    <x v="10"/>
    <n v="21"/>
    <x v="46"/>
  </r>
  <r>
    <x v="753"/>
    <n v="72427"/>
    <x v="18"/>
    <x v="18"/>
    <s v="PurePurge Micellar Cleansing Water 100ml"/>
    <x v="6"/>
    <n v="150"/>
    <n v="3.9"/>
    <n v="585"/>
    <n v="2.2999999999999998"/>
    <n v="345"/>
    <n v="1.6"/>
    <n v="240"/>
    <n v="0.41025641025641024"/>
    <s v="C0270"/>
    <s v="RadiantNova Corp."/>
    <s v="Rachel Owens"/>
    <x v="4"/>
    <x v="31"/>
    <s v="Milwaukee"/>
    <x v="3"/>
    <x v="2"/>
    <x v="10"/>
    <n v="21"/>
    <x v="46"/>
  </r>
  <r>
    <x v="753"/>
    <n v="72428"/>
    <x v="0"/>
    <x v="0"/>
    <s v="HydraBloom Hydrating Moisturizer 100ml"/>
    <x v="0"/>
    <n v="150"/>
    <n v="24.85"/>
    <n v="3727.5"/>
    <n v="7.75"/>
    <n v="1162.5"/>
    <n v="17.100000000000001"/>
    <n v="2565"/>
    <n v="0.68812877263581484"/>
    <s v="C0249"/>
    <s v="StellarHarbor Corp."/>
    <s v="Lauren King"/>
    <x v="4"/>
    <x v="11"/>
    <s v="Sioux Falls"/>
    <x v="3"/>
    <x v="2"/>
    <x v="10"/>
    <n v="21"/>
    <x v="46"/>
  </r>
  <r>
    <x v="753"/>
    <n v="72429"/>
    <x v="10"/>
    <x v="10"/>
    <s v="LuminousGlow Tinted Sunscreen 50ml"/>
    <x v="3"/>
    <n v="300"/>
    <n v="16.95"/>
    <n v="5085"/>
    <n v="5.2"/>
    <n v="1560"/>
    <n v="11.75"/>
    <n v="3525"/>
    <n v="0.69321533923303835"/>
    <s v="C0070"/>
    <s v="PurePetals Beauty"/>
    <s v="Nicholas Coleman"/>
    <x v="4"/>
    <x v="27"/>
    <s v="Lansing"/>
    <x v="3"/>
    <x v="2"/>
    <x v="10"/>
    <n v="21"/>
    <x v="46"/>
  </r>
  <r>
    <x v="753"/>
    <n v="72430"/>
    <x v="3"/>
    <x v="3"/>
    <s v="RadiantGlow Gel Cleanser 200ml"/>
    <x v="2"/>
    <n v="200"/>
    <n v="20.350000000000001"/>
    <n v="4070.0000000000005"/>
    <n v="7.75"/>
    <n v="1550"/>
    <n v="12.600000000000001"/>
    <n v="2520.0000000000005"/>
    <n v="0.61916461916461918"/>
    <s v="C0103"/>
    <s v="ThunderSphere Corp."/>
    <s v="Ashley Turner"/>
    <x v="2"/>
    <x v="13"/>
    <s v="Riverside"/>
    <x v="0"/>
    <x v="2"/>
    <x v="10"/>
    <n v="21"/>
    <x v="46"/>
  </r>
  <r>
    <x v="753"/>
    <n v="72431"/>
    <x v="8"/>
    <x v="8"/>
    <s v="CrystalClear Hyaluronic Boost 30ml"/>
    <x v="1"/>
    <n v="100"/>
    <n v="19.100000000000001"/>
    <n v="1910.0000000000002"/>
    <n v="6.6"/>
    <n v="660"/>
    <n v="12.500000000000002"/>
    <n v="1250.0000000000002"/>
    <n v="0.65445026178010479"/>
    <s v="C0084"/>
    <s v="RadiantPetals Skincare"/>
    <s v="Joseph Simmons"/>
    <x v="4"/>
    <x v="28"/>
    <s v="Bismarck"/>
    <x v="3"/>
    <x v="2"/>
    <x v="10"/>
    <n v="21"/>
    <x v="46"/>
  </r>
  <r>
    <x v="753"/>
    <n v="72432"/>
    <x v="1"/>
    <x v="1"/>
    <s v="VitaGlow Brightening Serum 30ml"/>
    <x v="1"/>
    <n v="200"/>
    <n v="22.1"/>
    <n v="4420"/>
    <n v="7.6"/>
    <n v="1520"/>
    <n v="14.500000000000002"/>
    <n v="2900"/>
    <n v="0.65610859728506787"/>
    <s v="C0251"/>
    <s v="SapphireFlare Technologies"/>
    <s v="Daniel Nelson"/>
    <x v="0"/>
    <x v="30"/>
    <s v="Denver"/>
    <x v="0"/>
    <x v="2"/>
    <x v="10"/>
    <n v="21"/>
    <x v="46"/>
  </r>
  <r>
    <x v="753"/>
    <n v="72433"/>
    <x v="12"/>
    <x v="12"/>
    <s v="PorePurify Exfoliating Tonic 150ml"/>
    <x v="4"/>
    <n v="200"/>
    <n v="15.95"/>
    <n v="3190"/>
    <n v="5.2"/>
    <n v="1040"/>
    <n v="10.75"/>
    <n v="2150"/>
    <n v="0.6739811912225705"/>
    <s v="C0092"/>
    <s v="Lucius Flynn"/>
    <s v="Matthew Walker"/>
    <x v="1"/>
    <x v="23"/>
    <s v="Savannah"/>
    <x v="2"/>
    <x v="2"/>
    <x v="10"/>
    <n v="21"/>
    <x v="46"/>
  </r>
  <r>
    <x v="753"/>
    <n v="72434"/>
    <x v="10"/>
    <x v="10"/>
    <s v="LuminousGlow Tinted Sunscreen 50ml"/>
    <x v="3"/>
    <n v="50"/>
    <n v="16.95"/>
    <n v="847.5"/>
    <n v="5.2"/>
    <n v="260"/>
    <n v="11.75"/>
    <n v="587.5"/>
    <n v="0.69321533923303835"/>
    <s v="C0020"/>
    <s v="Lyric Davenport"/>
    <s v="Elizabeth Young"/>
    <x v="2"/>
    <x v="13"/>
    <s v="San Diego"/>
    <x v="0"/>
    <x v="2"/>
    <x v="10"/>
    <n v="21"/>
    <x v="46"/>
  </r>
  <r>
    <x v="753"/>
    <n v="72435"/>
    <x v="1"/>
    <x v="1"/>
    <s v="VitaGlow Brightening Serum 30ml"/>
    <x v="1"/>
    <n v="300"/>
    <n v="22.1"/>
    <n v="6630"/>
    <n v="7.6"/>
    <n v="2280"/>
    <n v="14.500000000000002"/>
    <n v="4350"/>
    <n v="0.65610859728506787"/>
    <s v="C0122"/>
    <s v="FusionPulse Group"/>
    <s v="Michael Evans"/>
    <x v="1"/>
    <x v="10"/>
    <s v="McAllen"/>
    <x v="2"/>
    <x v="2"/>
    <x v="10"/>
    <n v="21"/>
    <x v="46"/>
  </r>
  <r>
    <x v="753"/>
    <n v="72436"/>
    <x v="21"/>
    <x v="21"/>
    <s v="RadiantGlow Gel Cleanser 100ml"/>
    <x v="2"/>
    <n v="150"/>
    <n v="12.25"/>
    <n v="1837.5"/>
    <n v="4.45"/>
    <n v="667.5"/>
    <n v="7.8"/>
    <n v="1170"/>
    <n v="0.63673469387755099"/>
    <s v="C0099"/>
    <s v="SolarCrest Corp."/>
    <s v="James Edwards"/>
    <x v="3"/>
    <x v="43"/>
    <s v="Harrisburg"/>
    <x v="1"/>
    <x v="2"/>
    <x v="10"/>
    <n v="21"/>
    <x v="46"/>
  </r>
  <r>
    <x v="753"/>
    <n v="72437"/>
    <x v="4"/>
    <x v="4"/>
    <s v="HydraBloom Hydrating Moisturizer 50ml"/>
    <x v="0"/>
    <n v="100"/>
    <n v="14.95"/>
    <n v="1495"/>
    <n v="4.45"/>
    <n v="445"/>
    <n v="10.5"/>
    <n v="1050"/>
    <n v="0.7023411371237458"/>
    <s v="C0281"/>
    <s v="LunarQuest Enterprises"/>
    <s v="Ashley Turner"/>
    <x v="2"/>
    <x v="13"/>
    <s v="San Francisco"/>
    <x v="0"/>
    <x v="2"/>
    <x v="10"/>
    <n v="21"/>
    <x v="46"/>
  </r>
  <r>
    <x v="753"/>
    <n v="72438"/>
    <x v="25"/>
    <x v="25"/>
    <s v="PureFoam Renewing Cleanser 100ml"/>
    <x v="2"/>
    <n v="150"/>
    <n v="12.45"/>
    <n v="1867.5"/>
    <n v="5.2"/>
    <n v="780"/>
    <n v="7.2499999999999991"/>
    <n v="1087.5"/>
    <n v="0.58232931726907633"/>
    <s v="C0211"/>
    <s v="Ophelia Quinn"/>
    <s v="Elizabeth Young"/>
    <x v="2"/>
    <x v="13"/>
    <s v="Los Angeles"/>
    <x v="0"/>
    <x v="2"/>
    <x v="10"/>
    <n v="21"/>
    <x v="46"/>
  </r>
  <r>
    <x v="753"/>
    <n v="72439"/>
    <x v="18"/>
    <x v="18"/>
    <s v="PurePurge Micellar Cleansing Water 100ml"/>
    <x v="6"/>
    <n v="50"/>
    <n v="3.9"/>
    <n v="195"/>
    <n v="2.2999999999999998"/>
    <n v="115"/>
    <n v="1.6"/>
    <n v="80"/>
    <n v="0.41025641025641024"/>
    <s v="C0197"/>
    <s v="BlueAegis Corp."/>
    <s v="Samantha Mitchell"/>
    <x v="4"/>
    <x v="32"/>
    <s v="Charleston"/>
    <x v="2"/>
    <x v="2"/>
    <x v="10"/>
    <n v="21"/>
    <x v="46"/>
  </r>
  <r>
    <x v="754"/>
    <n v="72440"/>
    <x v="14"/>
    <x v="14"/>
    <s v="DewDrop Hydration Sheet Mask"/>
    <x v="5"/>
    <n v="300"/>
    <n v="17.350000000000001"/>
    <n v="5205"/>
    <n v="7.45"/>
    <n v="2235"/>
    <n v="9.9000000000000021"/>
    <n v="2970"/>
    <n v="0.57060518731988474"/>
    <s v="C0268"/>
    <s v="Octavia Sinclair"/>
    <s v="Elizabeth Young"/>
    <x v="2"/>
    <x v="13"/>
    <s v="Los Angeles"/>
    <x v="0"/>
    <x v="2"/>
    <x v="10"/>
    <n v="22"/>
    <x v="46"/>
  </r>
  <r>
    <x v="754"/>
    <n v="72441"/>
    <x v="1"/>
    <x v="1"/>
    <s v="VitaGlow Brightening Serum 30ml"/>
    <x v="1"/>
    <n v="200"/>
    <n v="22.1"/>
    <n v="4420"/>
    <n v="7.6"/>
    <n v="1520"/>
    <n v="14.500000000000002"/>
    <n v="2900"/>
    <n v="0.65610859728506787"/>
    <s v="C0049"/>
    <s v="PinnacleSage Group"/>
    <s v="Ava Franklin"/>
    <x v="1"/>
    <x v="12"/>
    <s v="New Orleans"/>
    <x v="2"/>
    <x v="2"/>
    <x v="10"/>
    <n v="22"/>
    <x v="46"/>
  </r>
  <r>
    <x v="754"/>
    <n v="72442"/>
    <x v="39"/>
    <x v="39"/>
    <s v="SunGuard Shield SPF 50+ 50ml"/>
    <x v="3"/>
    <n v="150"/>
    <n v="14.45"/>
    <n v="2167.5"/>
    <n v="4.45"/>
    <n v="667.5"/>
    <n v="10"/>
    <n v="1500"/>
    <n v="0.69204152249134943"/>
    <s v="C0151"/>
    <s v="ZenithFlare Creations"/>
    <s v="Grace Allen"/>
    <x v="2"/>
    <x v="20"/>
    <s v="Bethel"/>
    <x v="0"/>
    <x v="2"/>
    <x v="10"/>
    <n v="22"/>
    <x v="46"/>
  </r>
  <r>
    <x v="754"/>
    <n v="72443"/>
    <x v="40"/>
    <x v="40"/>
    <s v="CalmBliss Soothing Toner 150ml"/>
    <x v="4"/>
    <n v="50"/>
    <n v="19.25"/>
    <n v="962.5"/>
    <n v="6.55"/>
    <n v="327.5"/>
    <n v="12.7"/>
    <n v="635"/>
    <n v="0.65974025974025974"/>
    <s v="C0237"/>
    <s v="Calliope Harper"/>
    <s v="Benjamin Lawson"/>
    <x v="1"/>
    <x v="5"/>
    <s v="Oklahoma City"/>
    <x v="2"/>
    <x v="2"/>
    <x v="10"/>
    <n v="22"/>
    <x v="46"/>
  </r>
  <r>
    <x v="754"/>
    <n v="72444"/>
    <x v="8"/>
    <x v="8"/>
    <s v="CrystalClear Hyaluronic Boost 30ml"/>
    <x v="1"/>
    <n v="300"/>
    <n v="19.100000000000001"/>
    <n v="5730"/>
    <n v="6.6"/>
    <n v="1980"/>
    <n v="12.500000000000002"/>
    <n v="3750"/>
    <n v="0.65445026178010468"/>
    <s v="C0097"/>
    <s v="Leander Wilde"/>
    <s v="Lauren King"/>
    <x v="4"/>
    <x v="11"/>
    <s v="Rapid City"/>
    <x v="3"/>
    <x v="2"/>
    <x v="10"/>
    <n v="22"/>
    <x v="46"/>
  </r>
  <r>
    <x v="754"/>
    <n v="72445"/>
    <x v="28"/>
    <x v="28"/>
    <s v="GlowRevive Detox Clay Mask 50g"/>
    <x v="5"/>
    <n v="150"/>
    <n v="11.35"/>
    <n v="1702.5"/>
    <n v="5.2"/>
    <n v="780"/>
    <n v="6.1499999999999995"/>
    <n v="922.5"/>
    <n v="0.54185022026431717"/>
    <s v="C0040"/>
    <s v="Atticus Quinn"/>
    <s v="Emily Clarke"/>
    <x v="3"/>
    <x v="29"/>
    <s v="Charlotte"/>
    <x v="2"/>
    <x v="2"/>
    <x v="10"/>
    <n v="22"/>
    <x v="46"/>
  </r>
  <r>
    <x v="754"/>
    <n v="72446"/>
    <x v="16"/>
    <x v="16"/>
    <s v="FreshWipe Cleansing Towelettes  80s"/>
    <x v="6"/>
    <n v="50"/>
    <n v="14.55"/>
    <n v="727.5"/>
    <n v="6.55"/>
    <n v="327.5"/>
    <n v="8"/>
    <n v="400"/>
    <n v="0.54982817869415812"/>
    <s v="C0242"/>
    <s v="AzureQuest Enterprises"/>
    <s v="Emily Clarke"/>
    <x v="3"/>
    <x v="29"/>
    <s v="Charlotte"/>
    <x v="2"/>
    <x v="2"/>
    <x v="10"/>
    <n v="22"/>
    <x v="46"/>
  </r>
  <r>
    <x v="754"/>
    <n v="72447"/>
    <x v="34"/>
    <x v="34"/>
    <s v="HydraBloom Hydrating Moisturizer 30ml"/>
    <x v="0"/>
    <n v="100"/>
    <n v="8.1"/>
    <n v="810"/>
    <n v="3.3"/>
    <n v="330"/>
    <n v="4.8"/>
    <n v="480"/>
    <n v="0.59259259259259256"/>
    <s v="C0215"/>
    <s v="QuantumHarbor Corp."/>
    <s v="William Jenkins"/>
    <x v="3"/>
    <x v="6"/>
    <s v="Miami"/>
    <x v="2"/>
    <x v="2"/>
    <x v="10"/>
    <n v="22"/>
    <x v="46"/>
  </r>
  <r>
    <x v="754"/>
    <n v="72448"/>
    <x v="37"/>
    <x v="37"/>
    <s v="SunGuard Shield SPF 50+ 100ml"/>
    <x v="3"/>
    <n v="200"/>
    <n v="24.75"/>
    <n v="4950"/>
    <n v="7.75"/>
    <n v="1550"/>
    <n v="17"/>
    <n v="3400"/>
    <n v="0.68686868686868685"/>
    <s v="C0189"/>
    <s v="Thorne Blackburn"/>
    <s v="Samuel Moore"/>
    <x v="0"/>
    <x v="1"/>
    <s v="Mesa"/>
    <x v="0"/>
    <x v="2"/>
    <x v="10"/>
    <n v="22"/>
    <x v="46"/>
  </r>
  <r>
    <x v="754"/>
    <n v="72449"/>
    <x v="37"/>
    <x v="37"/>
    <s v="SunGuard Shield SPF 50+ 100ml"/>
    <x v="3"/>
    <n v="300"/>
    <n v="24.75"/>
    <n v="7425"/>
    <n v="7.75"/>
    <n v="2325"/>
    <n v="17"/>
    <n v="5100"/>
    <n v="0.68686868686868685"/>
    <s v="C0279"/>
    <s v="SapphireWave Solutions"/>
    <s v="Matthew Walker"/>
    <x v="1"/>
    <x v="23"/>
    <s v="Atlanta"/>
    <x v="2"/>
    <x v="2"/>
    <x v="10"/>
    <n v="22"/>
    <x v="46"/>
  </r>
  <r>
    <x v="754"/>
    <n v="72450"/>
    <x v="21"/>
    <x v="21"/>
    <s v="RadiantGlow Gel Cleanser 100ml"/>
    <x v="2"/>
    <n v="250"/>
    <n v="12.25"/>
    <n v="3062.5"/>
    <n v="4.45"/>
    <n v="1112.5"/>
    <n v="7.8"/>
    <n v="1950"/>
    <n v="0.63673469387755099"/>
    <s v="C0143"/>
    <s v="PureAura Cosmetix"/>
    <s v="Michael Evans"/>
    <x v="1"/>
    <x v="10"/>
    <s v="Plano"/>
    <x v="2"/>
    <x v="2"/>
    <x v="10"/>
    <n v="22"/>
    <x v="46"/>
  </r>
  <r>
    <x v="754"/>
    <n v="72451"/>
    <x v="21"/>
    <x v="21"/>
    <s v="RadiantGlow Gel Cleanser 100ml"/>
    <x v="2"/>
    <n v="100"/>
    <n v="12.25"/>
    <n v="1225"/>
    <n v="4.45"/>
    <n v="445"/>
    <n v="7.8"/>
    <n v="780"/>
    <n v="0.63673469387755099"/>
    <s v="C0255"/>
    <s v="StellarCrest Corp."/>
    <s v="Grace Allen"/>
    <x v="2"/>
    <x v="20"/>
    <s v="Fairbanks"/>
    <x v="0"/>
    <x v="2"/>
    <x v="10"/>
    <n v="22"/>
    <x v="46"/>
  </r>
  <r>
    <x v="754"/>
    <n v="72452"/>
    <x v="41"/>
    <x v="41"/>
    <s v="VelvetSkin Renewing Scrub 50ml"/>
    <x v="7"/>
    <n v="100"/>
    <n v="15.649999999999999"/>
    <n v="1564.9999999999998"/>
    <n v="6.2"/>
    <n v="620"/>
    <n v="9.4499999999999993"/>
    <n v="944.99999999999977"/>
    <n v="0.60383386581469645"/>
    <s v="C0146"/>
    <s v="StarryLux Beauty Co."/>
    <s v="Jennifer Adams"/>
    <x v="1"/>
    <x v="10"/>
    <s v="Amarillo"/>
    <x v="2"/>
    <x v="2"/>
    <x v="10"/>
    <n v="22"/>
    <x v="46"/>
  </r>
  <r>
    <x v="755"/>
    <n v="72453"/>
    <x v="37"/>
    <x v="37"/>
    <s v="SunGuard Shield SPF 50+ 100ml"/>
    <x v="3"/>
    <n v="250"/>
    <n v="24.75"/>
    <n v="6187.5"/>
    <n v="7.75"/>
    <n v="1937.5"/>
    <n v="17"/>
    <n v="4250"/>
    <n v="0.68686868686868685"/>
    <s v="C0039"/>
    <s v="EtherealSilk Creations"/>
    <s v="Grace Allen"/>
    <x v="2"/>
    <x v="20"/>
    <s v="Juneau"/>
    <x v="0"/>
    <x v="2"/>
    <x v="10"/>
    <n v="23"/>
    <x v="46"/>
  </r>
  <r>
    <x v="755"/>
    <n v="72454"/>
    <x v="52"/>
    <x v="52"/>
    <s v="CalmBliss Soothing Toner 100ml"/>
    <x v="4"/>
    <n v="50"/>
    <n v="13"/>
    <n v="650"/>
    <n v="4.7"/>
    <n v="235"/>
    <n v="8.3000000000000007"/>
    <n v="415"/>
    <n v="0.63846153846153841"/>
    <s v="C0205"/>
    <s v="Celeste Mercer"/>
    <s v="Andrew Parker"/>
    <x v="3"/>
    <x v="47"/>
    <s v="Stamford"/>
    <x v="1"/>
    <x v="2"/>
    <x v="10"/>
    <n v="23"/>
    <x v="46"/>
  </r>
  <r>
    <x v="755"/>
    <n v="72455"/>
    <x v="8"/>
    <x v="8"/>
    <s v="CrystalClear Hyaluronic Boost 30ml"/>
    <x v="1"/>
    <n v="200"/>
    <n v="19.100000000000001"/>
    <n v="3820.0000000000005"/>
    <n v="6.6"/>
    <n v="1320"/>
    <n v="12.500000000000002"/>
    <n v="2500.0000000000005"/>
    <n v="0.65445026178010479"/>
    <s v="C0182"/>
    <s v="IvoryLuxe Skincare"/>
    <s v="Emily Clarke"/>
    <x v="3"/>
    <x v="29"/>
    <s v="Raleigh"/>
    <x v="2"/>
    <x v="2"/>
    <x v="10"/>
    <n v="23"/>
    <x v="46"/>
  </r>
  <r>
    <x v="755"/>
    <n v="72456"/>
    <x v="14"/>
    <x v="14"/>
    <s v="DewDrop Hydration Sheet Mask"/>
    <x v="5"/>
    <n v="300"/>
    <n v="17.350000000000001"/>
    <n v="5205"/>
    <n v="7.45"/>
    <n v="2235"/>
    <n v="9.9000000000000021"/>
    <n v="2970"/>
    <n v="0.57060518731988474"/>
    <s v="C0131"/>
    <s v="VelvetHarmony Cosmetix"/>
    <s v="Jennifer Adams"/>
    <x v="1"/>
    <x v="10"/>
    <s v="Odessa"/>
    <x v="2"/>
    <x v="2"/>
    <x v="10"/>
    <n v="23"/>
    <x v="46"/>
  </r>
  <r>
    <x v="755"/>
    <n v="72457"/>
    <x v="46"/>
    <x v="46"/>
    <s v="PorePurify Exfoliating Tonic 100ml"/>
    <x v="4"/>
    <n v="200"/>
    <n v="9.3000000000000007"/>
    <n v="1860.0000000000002"/>
    <n v="3.8"/>
    <n v="760"/>
    <n v="5.5000000000000009"/>
    <n v="1100.0000000000002"/>
    <n v="0.59139784946236562"/>
    <s v="C0011"/>
    <s v="Celestial Silk Luxe Skincare"/>
    <s v="Joseph Simmons"/>
    <x v="4"/>
    <x v="19"/>
    <s v="Minneapolis"/>
    <x v="3"/>
    <x v="2"/>
    <x v="10"/>
    <n v="23"/>
    <x v="46"/>
  </r>
  <r>
    <x v="755"/>
    <n v="72458"/>
    <x v="1"/>
    <x v="1"/>
    <s v="VitaGlow Brightening Serum 30ml"/>
    <x v="1"/>
    <n v="100"/>
    <n v="22.1"/>
    <n v="2210"/>
    <n v="7.6"/>
    <n v="760"/>
    <n v="14.500000000000002"/>
    <n v="1450"/>
    <n v="0.65610859728506787"/>
    <s v="C0064"/>
    <s v="DiamondElegance Beauty"/>
    <s v="Jessica Foster"/>
    <x v="2"/>
    <x v="20"/>
    <s v="Kodiak"/>
    <x v="0"/>
    <x v="2"/>
    <x v="10"/>
    <n v="23"/>
    <x v="46"/>
  </r>
  <r>
    <x v="755"/>
    <n v="72459"/>
    <x v="51"/>
    <x v="51"/>
    <s v="SunGuard Shield SPF 50+ 30ml"/>
    <x v="3"/>
    <n v="250"/>
    <n v="9.9"/>
    <n v="2475"/>
    <n v="3.3"/>
    <n v="825"/>
    <n v="6.6000000000000005"/>
    <n v="1650"/>
    <n v="0.66666666666666663"/>
    <s v="C0118"/>
    <s v="Rowan Hale"/>
    <s v="Nicholas Coleman"/>
    <x v="4"/>
    <x v="34"/>
    <s v="Fort Wayne"/>
    <x v="3"/>
    <x v="2"/>
    <x v="10"/>
    <n v="23"/>
    <x v="46"/>
  </r>
  <r>
    <x v="755"/>
    <n v="72460"/>
    <x v="1"/>
    <x v="1"/>
    <s v="VitaGlow Brightening Serum 30ml"/>
    <x v="1"/>
    <n v="50"/>
    <n v="22.1"/>
    <n v="1105"/>
    <n v="7.6"/>
    <n v="380"/>
    <n v="14.500000000000002"/>
    <n v="725"/>
    <n v="0.65610859728506787"/>
    <s v="C0094"/>
    <s v="RosyDream Skincare"/>
    <s v="Victoria Reed"/>
    <x v="2"/>
    <x v="24"/>
    <s v="Tacoma"/>
    <x v="0"/>
    <x v="2"/>
    <x v="10"/>
    <n v="23"/>
    <x v="46"/>
  </r>
  <r>
    <x v="755"/>
    <n v="72461"/>
    <x v="22"/>
    <x v="22"/>
    <s v="PurePurge Micellar Cleansing Water 150ml"/>
    <x v="6"/>
    <n v="150"/>
    <n v="10.050000000000001"/>
    <n v="1507.5"/>
    <n v="4.45"/>
    <n v="667.5"/>
    <n v="5.6000000000000005"/>
    <n v="840"/>
    <n v="0.55721393034825872"/>
    <s v="C0078"/>
    <s v="CosmoLink Incorporated"/>
    <s v="William Jenkins"/>
    <x v="3"/>
    <x v="6"/>
    <s v="Jacksonville"/>
    <x v="2"/>
    <x v="2"/>
    <x v="10"/>
    <n v="23"/>
    <x v="46"/>
  </r>
  <r>
    <x v="755"/>
    <n v="72462"/>
    <x v="8"/>
    <x v="8"/>
    <s v="CrystalClear Hyaluronic Boost 30ml"/>
    <x v="1"/>
    <n v="150"/>
    <n v="19.100000000000001"/>
    <n v="2865"/>
    <n v="6.6"/>
    <n v="990"/>
    <n v="12.500000000000002"/>
    <n v="1875"/>
    <n v="0.65445026178010468"/>
    <s v="C0231"/>
    <s v="Leander Frost"/>
    <s v="Ashley Turner"/>
    <x v="2"/>
    <x v="13"/>
    <s v="San Jose"/>
    <x v="0"/>
    <x v="2"/>
    <x v="10"/>
    <n v="23"/>
    <x v="46"/>
  </r>
  <r>
    <x v="755"/>
    <n v="72463"/>
    <x v="4"/>
    <x v="4"/>
    <s v="HydraBloom Hydrating Moisturizer 50ml"/>
    <x v="0"/>
    <n v="150"/>
    <n v="14.95"/>
    <n v="2242.5"/>
    <n v="4.45"/>
    <n v="667.5"/>
    <n v="10.5"/>
    <n v="1575"/>
    <n v="0.7023411371237458"/>
    <s v="C0269"/>
    <s v="OceanCraft Corp."/>
    <s v="Benjamin Lawson"/>
    <x v="1"/>
    <x v="25"/>
    <s v="Kansas City"/>
    <x v="3"/>
    <x v="2"/>
    <x v="10"/>
    <n v="23"/>
    <x v="46"/>
  </r>
  <r>
    <x v="755"/>
    <n v="72464"/>
    <x v="20"/>
    <x v="20"/>
    <s v="VelvetSkin Renewing Scrub 100ml"/>
    <x v="7"/>
    <n v="100"/>
    <n v="20.849999999999998"/>
    <n v="2085"/>
    <n v="8.1999999999999993"/>
    <n v="820"/>
    <n v="12.649999999999999"/>
    <n v="1265"/>
    <n v="0.60671462829736211"/>
    <s v="C0033"/>
    <s v="ZenithGrove Solutions"/>
    <s v="Ava Franklin"/>
    <x v="1"/>
    <x v="26"/>
    <s v="Birmingham"/>
    <x v="2"/>
    <x v="2"/>
    <x v="10"/>
    <n v="23"/>
    <x v="46"/>
  </r>
  <r>
    <x v="755"/>
    <n v="72465"/>
    <x v="58"/>
    <x v="58"/>
    <s v="ElixirMelt Makeup Remover Oil  150ml"/>
    <x v="6"/>
    <n v="250"/>
    <n v="10.45"/>
    <n v="2612.5"/>
    <n v="5.2"/>
    <n v="1300"/>
    <n v="5.2499999999999991"/>
    <n v="1312.5"/>
    <n v="0.50239234449760761"/>
    <s v="C0114"/>
    <s v="ElysianGlow Creations"/>
    <s v="Daniel Nelson"/>
    <x v="0"/>
    <x v="3"/>
    <s v="Cody"/>
    <x v="0"/>
    <x v="2"/>
    <x v="10"/>
    <n v="23"/>
    <x v="46"/>
  </r>
  <r>
    <x v="755"/>
    <n v="72466"/>
    <x v="4"/>
    <x v="4"/>
    <s v="HydraBloom Hydrating Moisturizer 50ml"/>
    <x v="0"/>
    <n v="50"/>
    <n v="14.95"/>
    <n v="747.5"/>
    <n v="4.45"/>
    <n v="222.5"/>
    <n v="10.5"/>
    <n v="525"/>
    <n v="0.7023411371237458"/>
    <s v="C0069"/>
    <s v="RadiantElixir Skincare"/>
    <s v="Olivia Harrison"/>
    <x v="3"/>
    <x v="39"/>
    <s v="Wilmington"/>
    <x v="2"/>
    <x v="2"/>
    <x v="10"/>
    <n v="23"/>
    <x v="46"/>
  </r>
  <r>
    <x v="755"/>
    <n v="72467"/>
    <x v="16"/>
    <x v="16"/>
    <s v="FreshWipe Cleansing Towelettes  80s"/>
    <x v="6"/>
    <n v="50"/>
    <n v="14.55"/>
    <n v="727.5"/>
    <n v="6.55"/>
    <n v="327.5"/>
    <n v="8"/>
    <n v="400"/>
    <n v="0.54982817869415812"/>
    <s v="C0160"/>
    <s v="LuminousHarbor Cosmetix"/>
    <s v="Victoria Reed"/>
    <x v="2"/>
    <x v="4"/>
    <s v="Medford"/>
    <x v="0"/>
    <x v="2"/>
    <x v="10"/>
    <n v="23"/>
    <x v="46"/>
  </r>
  <r>
    <x v="756"/>
    <n v="72468"/>
    <x v="61"/>
    <x v="61"/>
    <s v="PureDerm Micro-Exfoliating Gel 150ml"/>
    <x v="7"/>
    <n v="250"/>
    <n v="32.25"/>
    <n v="8062.5"/>
    <n v="14.25"/>
    <n v="3562.5"/>
    <n v="18"/>
    <n v="4500"/>
    <n v="0.55813953488372092"/>
    <s v="C0186"/>
    <s v="MoonlightWhisper Creations"/>
    <s v="Rachel Owens"/>
    <x v="4"/>
    <x v="16"/>
    <s v="Champaign"/>
    <x v="3"/>
    <x v="2"/>
    <x v="10"/>
    <n v="24"/>
    <x v="46"/>
  </r>
  <r>
    <x v="756"/>
    <n v="72469"/>
    <x v="8"/>
    <x v="8"/>
    <s v="CrystalClear Hyaluronic Boost 30ml"/>
    <x v="1"/>
    <n v="250"/>
    <n v="19.100000000000001"/>
    <n v="4775"/>
    <n v="6.6"/>
    <n v="1650"/>
    <n v="12.500000000000002"/>
    <n v="3125"/>
    <n v="0.65445026178010468"/>
    <s v="C0037"/>
    <s v="PureWhisper Essentials"/>
    <s v="Lauren King"/>
    <x v="4"/>
    <x v="18"/>
    <s v="Des Moines"/>
    <x v="3"/>
    <x v="2"/>
    <x v="10"/>
    <n v="24"/>
    <x v="46"/>
  </r>
  <r>
    <x v="756"/>
    <n v="72470"/>
    <x v="37"/>
    <x v="37"/>
    <s v="SunGuard Shield SPF 50+ 100ml"/>
    <x v="3"/>
    <n v="450"/>
    <n v="24.75"/>
    <n v="11137.5"/>
    <n v="7.75"/>
    <n v="3487.5"/>
    <n v="17"/>
    <n v="7650"/>
    <n v="0.68686868686868685"/>
    <s v="C0246"/>
    <s v="Vivienne Monroe"/>
    <s v="David Carter"/>
    <x v="1"/>
    <x v="2"/>
    <s v="New York City"/>
    <x v="1"/>
    <x v="2"/>
    <x v="10"/>
    <n v="24"/>
    <x v="46"/>
  </r>
  <r>
    <x v="756"/>
    <n v="72471"/>
    <x v="8"/>
    <x v="8"/>
    <s v="CrystalClear Hyaluronic Boost 30ml"/>
    <x v="1"/>
    <n v="300"/>
    <n v="19.100000000000001"/>
    <n v="5730"/>
    <n v="6.6"/>
    <n v="1980"/>
    <n v="12.500000000000002"/>
    <n v="3750"/>
    <n v="0.65445026178010468"/>
    <s v="C0158"/>
    <s v="Octavia Quinn"/>
    <s v="Lauren King"/>
    <x v="4"/>
    <x v="18"/>
    <s v="Ames"/>
    <x v="3"/>
    <x v="2"/>
    <x v="10"/>
    <n v="24"/>
    <x v="46"/>
  </r>
  <r>
    <x v="756"/>
    <n v="72472"/>
    <x v="4"/>
    <x v="4"/>
    <s v="HydraBloom Hydrating Moisturizer 50ml"/>
    <x v="0"/>
    <n v="150"/>
    <n v="14.95"/>
    <n v="2242.5"/>
    <n v="4.45"/>
    <n v="667.5"/>
    <n v="10.5"/>
    <n v="1575"/>
    <n v="0.7023411371237458"/>
    <s v="C0082"/>
    <s v="OpulentFlair Beauty"/>
    <s v="Jennifer Adams"/>
    <x v="1"/>
    <x v="10"/>
    <s v="El Paso"/>
    <x v="2"/>
    <x v="2"/>
    <x v="10"/>
    <n v="24"/>
    <x v="46"/>
  </r>
  <r>
    <x v="756"/>
    <n v="72473"/>
    <x v="10"/>
    <x v="10"/>
    <s v="LuminousGlow Tinted Sunscreen 50ml"/>
    <x v="3"/>
    <n v="50"/>
    <n v="16.95"/>
    <n v="847.5"/>
    <n v="5.2"/>
    <n v="260"/>
    <n v="11.75"/>
    <n v="587.5"/>
    <n v="0.69321533923303835"/>
    <s v="C0022"/>
    <s v="Pinnacle Sphere Corp."/>
    <s v="Victoria Reed"/>
    <x v="2"/>
    <x v="4"/>
    <s v="Portland"/>
    <x v="0"/>
    <x v="2"/>
    <x v="10"/>
    <n v="24"/>
    <x v="46"/>
  </r>
  <r>
    <x v="756"/>
    <n v="72474"/>
    <x v="20"/>
    <x v="20"/>
    <s v="VelvetSkin Renewing Scrub 100ml"/>
    <x v="7"/>
    <n v="150"/>
    <n v="20.849999999999998"/>
    <n v="3127.4999999999995"/>
    <n v="8.1999999999999993"/>
    <n v="1230"/>
    <n v="12.649999999999999"/>
    <n v="1897.4999999999995"/>
    <n v="0.606714628297362"/>
    <s v="C0102"/>
    <s v="ZenithHaven Ventures"/>
    <s v="Samantha Mitchell"/>
    <x v="4"/>
    <x v="15"/>
    <s v="Lexington"/>
    <x v="2"/>
    <x v="2"/>
    <x v="10"/>
    <n v="24"/>
    <x v="46"/>
  </r>
  <r>
    <x v="756"/>
    <n v="72475"/>
    <x v="32"/>
    <x v="32"/>
    <s v="AquaFresh Hydrating Toner 150ml"/>
    <x v="4"/>
    <n v="200"/>
    <n v="14.95"/>
    <n v="2990"/>
    <n v="4.45"/>
    <n v="890"/>
    <n v="10.5"/>
    <n v="2100"/>
    <n v="0.7023411371237458"/>
    <s v="C0096"/>
    <s v="DivinePearl Skincare"/>
    <s v="Christopher Green"/>
    <x v="0"/>
    <x v="35"/>
    <s v="Provo"/>
    <x v="0"/>
    <x v="2"/>
    <x v="10"/>
    <n v="24"/>
    <x v="46"/>
  </r>
  <r>
    <x v="756"/>
    <n v="72476"/>
    <x v="42"/>
    <x v="42"/>
    <s v="AquaFresh Hydrating Toner 200ml"/>
    <x v="4"/>
    <n v="150"/>
    <n v="19.600000000000001"/>
    <n v="2940"/>
    <n v="6.6"/>
    <n v="990"/>
    <n v="13.000000000000002"/>
    <n v="1950"/>
    <n v="0.66326530612244894"/>
    <s v="C0115"/>
    <s v="BlossomWhisper Cosmetics"/>
    <s v="Andrew Parker"/>
    <x v="3"/>
    <x v="46"/>
    <s v="Portland"/>
    <x v="1"/>
    <x v="2"/>
    <x v="10"/>
    <n v="24"/>
    <x v="46"/>
  </r>
  <r>
    <x v="756"/>
    <n v="72477"/>
    <x v="8"/>
    <x v="8"/>
    <s v="CrystalClear Hyaluronic Boost 30ml"/>
    <x v="1"/>
    <n v="300"/>
    <n v="19.100000000000001"/>
    <n v="5730"/>
    <n v="6.6"/>
    <n v="1980"/>
    <n v="12.500000000000002"/>
    <n v="3750"/>
    <n v="0.65445026178010468"/>
    <s v="C0147"/>
    <s v="SecretGarden Beauty"/>
    <s v="Olivia Harrison"/>
    <x v="3"/>
    <x v="14"/>
    <s v="Virginia Beach"/>
    <x v="2"/>
    <x v="2"/>
    <x v="10"/>
    <n v="24"/>
    <x v="46"/>
  </r>
  <r>
    <x v="756"/>
    <n v="72478"/>
    <x v="21"/>
    <x v="21"/>
    <s v="RadiantGlow Gel Cleanser 100ml"/>
    <x v="2"/>
    <n v="150"/>
    <n v="12.25"/>
    <n v="1837.5"/>
    <n v="4.45"/>
    <n v="667.5"/>
    <n v="7.8"/>
    <n v="1170"/>
    <n v="0.63673469387755099"/>
    <s v="C0089"/>
    <s v="TerraFusion Group"/>
    <s v="Andrew Parker"/>
    <x v="3"/>
    <x v="36"/>
    <s v="Montpelier"/>
    <x v="1"/>
    <x v="2"/>
    <x v="10"/>
    <n v="24"/>
    <x v="46"/>
  </r>
  <r>
    <x v="756"/>
    <n v="72479"/>
    <x v="49"/>
    <x v="49"/>
    <s v="TimelessElixir Anti-Wrinkle Serum 50ml"/>
    <x v="1"/>
    <n v="100"/>
    <n v="37.549999999999997"/>
    <n v="3754.9999999999995"/>
    <n v="14.25"/>
    <n v="1425"/>
    <n v="23.299999999999997"/>
    <n v="2329.9999999999995"/>
    <n v="0.62050599201065237"/>
    <s v="C0071"/>
    <s v="Cressida Steele"/>
    <s v="Matthew Walker"/>
    <x v="1"/>
    <x v="40"/>
    <s v="Nashville"/>
    <x v="2"/>
    <x v="2"/>
    <x v="10"/>
    <n v="24"/>
    <x v="46"/>
  </r>
  <r>
    <x v="756"/>
    <n v="72480"/>
    <x v="60"/>
    <x v="60"/>
    <s v="ElixirMelt Makeup Remover Oil  200ml"/>
    <x v="6"/>
    <n v="200"/>
    <n v="19.850000000000001"/>
    <n v="3970.0000000000005"/>
    <n v="9"/>
    <n v="1800"/>
    <n v="10.850000000000001"/>
    <n v="2170.0000000000005"/>
    <n v="0.54659949622166248"/>
    <s v="C0143"/>
    <s v="PureAura Cosmetix"/>
    <s v="Michael Evans"/>
    <x v="1"/>
    <x v="10"/>
    <s v="Plano"/>
    <x v="2"/>
    <x v="2"/>
    <x v="10"/>
    <n v="24"/>
    <x v="46"/>
  </r>
  <r>
    <x v="756"/>
    <n v="72481"/>
    <x v="3"/>
    <x v="3"/>
    <s v="RadiantGlow Gel Cleanser 200ml"/>
    <x v="2"/>
    <n v="150"/>
    <n v="20.350000000000001"/>
    <n v="3052.5"/>
    <n v="7.75"/>
    <n v="1162.5"/>
    <n v="12.600000000000001"/>
    <n v="1890"/>
    <n v="0.61916461916461918"/>
    <s v="C0219"/>
    <s v="Lila Sterling"/>
    <s v="Samantha Mitchell"/>
    <x v="4"/>
    <x v="32"/>
    <s v="Charleston"/>
    <x v="2"/>
    <x v="2"/>
    <x v="10"/>
    <n v="24"/>
    <x v="46"/>
  </r>
  <r>
    <x v="756"/>
    <n v="72482"/>
    <x v="10"/>
    <x v="10"/>
    <s v="LuminousGlow Tinted Sunscreen 50ml"/>
    <x v="3"/>
    <n v="200"/>
    <n v="16.95"/>
    <n v="3390"/>
    <n v="5.2"/>
    <n v="1040"/>
    <n v="11.75"/>
    <n v="2350"/>
    <n v="0.69321533923303835"/>
    <s v="C0029"/>
    <s v="OpulentSilk Beauty"/>
    <s v="Samantha Mitchell"/>
    <x v="4"/>
    <x v="15"/>
    <s v="Louisville"/>
    <x v="2"/>
    <x v="2"/>
    <x v="10"/>
    <n v="24"/>
    <x v="46"/>
  </r>
  <r>
    <x v="757"/>
    <n v="72483"/>
    <x v="8"/>
    <x v="8"/>
    <s v="CrystalClear Hyaluronic Boost 30ml"/>
    <x v="1"/>
    <n v="50"/>
    <n v="19.100000000000001"/>
    <n v="955.00000000000011"/>
    <n v="6.6"/>
    <n v="330"/>
    <n v="12.500000000000002"/>
    <n v="625.00000000000011"/>
    <n v="0.65445026178010479"/>
    <s v="C0121"/>
    <s v="HorizonNova Corp."/>
    <s v="Michael Evans"/>
    <x v="1"/>
    <x v="10"/>
    <s v="Brownsville"/>
    <x v="2"/>
    <x v="2"/>
    <x v="10"/>
    <n v="25"/>
    <x v="46"/>
  </r>
  <r>
    <x v="757"/>
    <n v="72484"/>
    <x v="21"/>
    <x v="21"/>
    <s v="RadiantGlow Gel Cleanser 100ml"/>
    <x v="2"/>
    <n v="250"/>
    <n v="12.25"/>
    <n v="3062.5"/>
    <n v="4.45"/>
    <n v="1112.5"/>
    <n v="7.8"/>
    <n v="1950"/>
    <n v="0.63673469387755099"/>
    <s v="C0267"/>
    <s v="Isolde Nash"/>
    <s v="Matthew Walker"/>
    <x v="1"/>
    <x v="40"/>
    <s v="Nashville"/>
    <x v="2"/>
    <x v="2"/>
    <x v="10"/>
    <n v="25"/>
    <x v="46"/>
  </r>
  <r>
    <x v="757"/>
    <n v="72485"/>
    <x v="1"/>
    <x v="1"/>
    <s v="VitaGlow Brightening Serum 30ml"/>
    <x v="1"/>
    <n v="50"/>
    <n v="22.1"/>
    <n v="1105"/>
    <n v="7.6"/>
    <n v="380"/>
    <n v="14.500000000000002"/>
    <n v="725"/>
    <n v="0.65610859728506787"/>
    <s v="C0128"/>
    <s v="SolarFlare Ventures"/>
    <s v="Matthew Walker"/>
    <x v="1"/>
    <x v="23"/>
    <s v="Augusta"/>
    <x v="2"/>
    <x v="2"/>
    <x v="10"/>
    <n v="25"/>
    <x v="46"/>
  </r>
  <r>
    <x v="757"/>
    <n v="72486"/>
    <x v="10"/>
    <x v="10"/>
    <s v="LuminousGlow Tinted Sunscreen 50ml"/>
    <x v="3"/>
    <n v="100"/>
    <n v="16.95"/>
    <n v="1695"/>
    <n v="5.2"/>
    <n v="520"/>
    <n v="11.75"/>
    <n v="1175"/>
    <n v="0.69321533923303835"/>
    <s v="C0041"/>
    <s v="Cassiopeia Dawson"/>
    <s v="Benjamin Lawson"/>
    <x v="1"/>
    <x v="5"/>
    <s v="Oklahoma City"/>
    <x v="2"/>
    <x v="2"/>
    <x v="10"/>
    <n v="25"/>
    <x v="46"/>
  </r>
  <r>
    <x v="757"/>
    <n v="72487"/>
    <x v="2"/>
    <x v="2"/>
    <s v="TimelessElixir Anti-Wrinkle Serum 30m"/>
    <x v="1"/>
    <n v="300"/>
    <n v="25.3"/>
    <n v="7590"/>
    <n v="9.4"/>
    <n v="2820"/>
    <n v="15.9"/>
    <n v="4770"/>
    <n v="0.62845849802371545"/>
    <s v="C0010"/>
    <s v="Aurora Flair Cosmetix"/>
    <s v="Jennifer Adams"/>
    <x v="1"/>
    <x v="10"/>
    <s v="Dallas"/>
    <x v="2"/>
    <x v="2"/>
    <x v="10"/>
    <n v="25"/>
    <x v="46"/>
  </r>
  <r>
    <x v="757"/>
    <n v="72488"/>
    <x v="12"/>
    <x v="12"/>
    <s v="PorePurify Exfoliating Tonic 150ml"/>
    <x v="4"/>
    <n v="50"/>
    <n v="15.95"/>
    <n v="797.5"/>
    <n v="5.2"/>
    <n v="260"/>
    <n v="10.75"/>
    <n v="537.5"/>
    <n v="0.6739811912225705"/>
    <s v="C0045"/>
    <s v="AuroraBlossom Essentials"/>
    <s v="Ashley Turner"/>
    <x v="2"/>
    <x v="13"/>
    <s v="Fresno"/>
    <x v="0"/>
    <x v="2"/>
    <x v="10"/>
    <n v="25"/>
    <x v="46"/>
  </r>
  <r>
    <x v="757"/>
    <n v="72489"/>
    <x v="37"/>
    <x v="37"/>
    <s v="SunGuard Shield SPF 50+ 100ml"/>
    <x v="3"/>
    <n v="200"/>
    <n v="24.75"/>
    <n v="4950"/>
    <n v="7.75"/>
    <n v="1550"/>
    <n v="17"/>
    <n v="3400"/>
    <n v="0.68686868686868685"/>
    <s v="C0248"/>
    <s v="SereneSapphire Essentials"/>
    <s v="Samantha Mitchell"/>
    <x v="4"/>
    <x v="17"/>
    <s v="Columbus"/>
    <x v="3"/>
    <x v="2"/>
    <x v="10"/>
    <n v="25"/>
    <x v="46"/>
  </r>
  <r>
    <x v="757"/>
    <n v="72490"/>
    <x v="19"/>
    <x v="19"/>
    <s v="ClearSkies UV Defense SPF 30 30ml"/>
    <x v="3"/>
    <n v="350"/>
    <n v="11.299999999999999"/>
    <n v="3954.9999999999995"/>
    <n v="4.7"/>
    <n v="1645"/>
    <n v="6.5999999999999988"/>
    <n v="2309.9999999999995"/>
    <n v="0.5840707964601769"/>
    <s v="C0020"/>
    <s v="Lyric Davenport"/>
    <s v="Elizabeth Young"/>
    <x v="2"/>
    <x v="13"/>
    <s v="San Diego"/>
    <x v="0"/>
    <x v="2"/>
    <x v="10"/>
    <n v="25"/>
    <x v="46"/>
  </r>
  <r>
    <x v="757"/>
    <n v="72491"/>
    <x v="30"/>
    <x v="30"/>
    <s v="PurePurge Micellar Cleansing Water 200ml"/>
    <x v="6"/>
    <n v="150"/>
    <n v="18.45"/>
    <n v="2767.5"/>
    <n v="7.75"/>
    <n v="1162.5"/>
    <n v="10.7"/>
    <n v="1605"/>
    <n v="0.57994579945799463"/>
    <s v="C0027"/>
    <s v="PureHarbor Creations"/>
    <s v="Jennifer Adams"/>
    <x v="1"/>
    <x v="10"/>
    <s v="Austin"/>
    <x v="2"/>
    <x v="2"/>
    <x v="10"/>
    <n v="25"/>
    <x v="46"/>
  </r>
  <r>
    <x v="757"/>
    <n v="72492"/>
    <x v="11"/>
    <x v="11"/>
    <s v="ClearSkies UV Defense SPF 30 100ml"/>
    <x v="3"/>
    <n v="450"/>
    <n v="32.549999999999997"/>
    <n v="14647.499999999998"/>
    <n v="11.25"/>
    <n v="5062.5"/>
    <n v="21.299999999999997"/>
    <n v="9584.9999999999982"/>
    <n v="0.65437788018433174"/>
    <s v="C0082"/>
    <s v="OpulentFlair Beauty"/>
    <s v="Jennifer Adams"/>
    <x v="1"/>
    <x v="10"/>
    <s v="El Paso"/>
    <x v="2"/>
    <x v="2"/>
    <x v="10"/>
    <n v="25"/>
    <x v="46"/>
  </r>
  <r>
    <x v="757"/>
    <n v="72493"/>
    <x v="4"/>
    <x v="4"/>
    <s v="HydraBloom Hydrating Moisturizer 50ml"/>
    <x v="0"/>
    <n v="250"/>
    <n v="14.95"/>
    <n v="3737.5"/>
    <n v="4.45"/>
    <n v="1112.5"/>
    <n v="10.5"/>
    <n v="2625"/>
    <n v="0.7023411371237458"/>
    <s v="C0019"/>
    <s v="Delilah Prescott"/>
    <s v="Benjamin Lawson"/>
    <x v="1"/>
    <x v="25"/>
    <s v="Kansas City"/>
    <x v="3"/>
    <x v="2"/>
    <x v="10"/>
    <n v="25"/>
    <x v="46"/>
  </r>
  <r>
    <x v="757"/>
    <n v="72494"/>
    <x v="21"/>
    <x v="21"/>
    <s v="RadiantGlow Gel Cleanser 100ml"/>
    <x v="2"/>
    <n v="100"/>
    <n v="12.25"/>
    <n v="1225"/>
    <n v="4.45"/>
    <n v="445"/>
    <n v="7.8"/>
    <n v="780"/>
    <n v="0.63673469387755099"/>
    <s v="C0278"/>
    <s v="DivineSilk Skincare"/>
    <s v="Jessica Foster"/>
    <x v="2"/>
    <x v="20"/>
    <s v="Anchorage"/>
    <x v="0"/>
    <x v="2"/>
    <x v="10"/>
    <n v="25"/>
    <x v="46"/>
  </r>
  <r>
    <x v="757"/>
    <n v="72495"/>
    <x v="0"/>
    <x v="0"/>
    <s v="HydraBloom Hydrating Moisturizer 100ml"/>
    <x v="0"/>
    <n v="150"/>
    <n v="24.85"/>
    <n v="3727.5"/>
    <n v="7.75"/>
    <n v="1162.5"/>
    <n v="17.100000000000001"/>
    <n v="2565"/>
    <n v="0.68812877263581484"/>
    <s v="C0272"/>
    <s v="ThunderPulse Corp."/>
    <s v="Elizabeth Young"/>
    <x v="2"/>
    <x v="13"/>
    <s v="Los Angeles"/>
    <x v="0"/>
    <x v="2"/>
    <x v="10"/>
    <n v="25"/>
    <x v="46"/>
  </r>
  <r>
    <x v="757"/>
    <n v="72496"/>
    <x v="48"/>
    <x v="48"/>
    <s v="CrystalGlow Gentle Exfoliator 150ml"/>
    <x v="7"/>
    <n v="150"/>
    <n v="24.75"/>
    <n v="3712.5"/>
    <n v="10.75"/>
    <n v="1612.5"/>
    <n v="14"/>
    <n v="2100"/>
    <n v="0.56565656565656564"/>
    <s v="C0098"/>
    <s v="Persephone Harper"/>
    <s v="Benjamin Lawson"/>
    <x v="1"/>
    <x v="8"/>
    <s v="Springfield"/>
    <x v="3"/>
    <x v="2"/>
    <x v="10"/>
    <n v="25"/>
    <x v="46"/>
  </r>
  <r>
    <x v="757"/>
    <n v="72497"/>
    <x v="10"/>
    <x v="10"/>
    <s v="LuminousGlow Tinted Sunscreen 50ml"/>
    <x v="3"/>
    <n v="200"/>
    <n v="16.95"/>
    <n v="3390"/>
    <n v="5.2"/>
    <n v="1040"/>
    <n v="11.75"/>
    <n v="2350"/>
    <n v="0.69321533923303835"/>
    <s v="C0264"/>
    <s v="OceanCrest Group"/>
    <s v="William Jenkins"/>
    <x v="3"/>
    <x v="6"/>
    <s v="Miami"/>
    <x v="2"/>
    <x v="2"/>
    <x v="10"/>
    <n v="25"/>
    <x v="46"/>
  </r>
  <r>
    <x v="758"/>
    <n v="72498"/>
    <x v="8"/>
    <x v="8"/>
    <s v="CrystalClear Hyaluronic Boost 30ml"/>
    <x v="1"/>
    <n v="250"/>
    <n v="19.100000000000001"/>
    <n v="4775"/>
    <n v="6.6"/>
    <n v="1650"/>
    <n v="12.500000000000002"/>
    <n v="3125"/>
    <n v="0.65445026178010468"/>
    <s v="C0156"/>
    <s v="DivineAura Skincare"/>
    <s v="David Carter"/>
    <x v="1"/>
    <x v="2"/>
    <s v="Schenectady"/>
    <x v="1"/>
    <x v="2"/>
    <x v="10"/>
    <n v="28"/>
    <x v="47"/>
  </r>
  <r>
    <x v="758"/>
    <n v="72499"/>
    <x v="1"/>
    <x v="1"/>
    <s v="VitaGlow Brightening Serum 30ml"/>
    <x v="1"/>
    <n v="100"/>
    <n v="22.1"/>
    <n v="2210"/>
    <n v="7.6"/>
    <n v="760"/>
    <n v="14.500000000000002"/>
    <n v="1450"/>
    <n v="0.65610859728506787"/>
    <s v="C0235"/>
    <s v="Evander Holloway"/>
    <s v="Jessica Foster"/>
    <x v="2"/>
    <x v="20"/>
    <s v="Anchorage"/>
    <x v="0"/>
    <x v="2"/>
    <x v="10"/>
    <n v="28"/>
    <x v="47"/>
  </r>
  <r>
    <x v="758"/>
    <n v="72500"/>
    <x v="40"/>
    <x v="40"/>
    <s v="CalmBliss Soothing Toner 150ml"/>
    <x v="4"/>
    <n v="50"/>
    <n v="19.25"/>
    <n v="962.5"/>
    <n v="6.55"/>
    <n v="327.5"/>
    <n v="12.7"/>
    <n v="635"/>
    <n v="0.65974025974025974"/>
    <s v="C0271"/>
    <s v="EmeraldWave Incorporated"/>
    <s v="Lauren King"/>
    <x v="4"/>
    <x v="41"/>
    <s v="Lincoln"/>
    <x v="3"/>
    <x v="2"/>
    <x v="10"/>
    <n v="28"/>
    <x v="47"/>
  </r>
  <r>
    <x v="758"/>
    <n v="72501"/>
    <x v="14"/>
    <x v="14"/>
    <s v="DewDrop Hydration Sheet Mask"/>
    <x v="5"/>
    <n v="150"/>
    <n v="17.350000000000001"/>
    <n v="2602.5"/>
    <n v="7.45"/>
    <n v="1117.5"/>
    <n v="9.9000000000000021"/>
    <n v="1485"/>
    <n v="0.57060518731988474"/>
    <s v="C0074"/>
    <s v="Seraphina Wilde"/>
    <s v="Lauren King"/>
    <x v="4"/>
    <x v="41"/>
    <s v="Lincoln"/>
    <x v="3"/>
    <x v="2"/>
    <x v="10"/>
    <n v="28"/>
    <x v="47"/>
  </r>
  <r>
    <x v="758"/>
    <n v="72502"/>
    <x v="11"/>
    <x v="11"/>
    <s v="ClearSkies UV Defense SPF 30 100ml"/>
    <x v="3"/>
    <n v="400"/>
    <n v="32.549999999999997"/>
    <n v="13019.999999999998"/>
    <n v="11.25"/>
    <n v="4500"/>
    <n v="21.299999999999997"/>
    <n v="8519.9999999999982"/>
    <n v="0.65437788018433174"/>
    <s v="C0264"/>
    <s v="OceanCrest Group"/>
    <s v="William Jenkins"/>
    <x v="3"/>
    <x v="6"/>
    <s v="Miami"/>
    <x v="2"/>
    <x v="2"/>
    <x v="10"/>
    <n v="28"/>
    <x v="47"/>
  </r>
  <r>
    <x v="758"/>
    <n v="72503"/>
    <x v="16"/>
    <x v="16"/>
    <s v="FreshWipe Cleansing Towelettes  80s"/>
    <x v="6"/>
    <n v="100"/>
    <n v="14.55"/>
    <n v="1455"/>
    <n v="6.55"/>
    <n v="655"/>
    <n v="8"/>
    <n v="800"/>
    <n v="0.54982817869415812"/>
    <s v="C0250"/>
    <s v="QuantumCraft Ventures"/>
    <s v="David Carter"/>
    <x v="1"/>
    <x v="2"/>
    <s v="New York City"/>
    <x v="1"/>
    <x v="2"/>
    <x v="10"/>
    <n v="28"/>
    <x v="47"/>
  </r>
  <r>
    <x v="758"/>
    <n v="72504"/>
    <x v="21"/>
    <x v="21"/>
    <s v="RadiantGlow Gel Cleanser 100ml"/>
    <x v="2"/>
    <n v="100"/>
    <n v="12.25"/>
    <n v="1225"/>
    <n v="4.45"/>
    <n v="445"/>
    <n v="7.8"/>
    <n v="780"/>
    <n v="0.63673469387755099"/>
    <s v="C0141"/>
    <s v="FusionQuest Incorporated"/>
    <s v="William Jenkins"/>
    <x v="3"/>
    <x v="6"/>
    <s v="St. Petersburg"/>
    <x v="2"/>
    <x v="2"/>
    <x v="10"/>
    <n v="28"/>
    <x v="47"/>
  </r>
  <r>
    <x v="758"/>
    <n v="72505"/>
    <x v="23"/>
    <x v="23"/>
    <s v="RadiantGlow Gel Cleanser 50ml"/>
    <x v="2"/>
    <n v="100"/>
    <n v="4.7"/>
    <n v="470"/>
    <n v="2.2999999999999998"/>
    <n v="230"/>
    <n v="2.4000000000000004"/>
    <n v="240"/>
    <n v="0.51063829787234039"/>
    <s v="C0172"/>
    <s v="DiamondMist Cosmetix"/>
    <s v="Mia Hughes"/>
    <x v="2"/>
    <x v="13"/>
    <s v="Santa Ana"/>
    <x v="0"/>
    <x v="2"/>
    <x v="10"/>
    <n v="28"/>
    <x v="47"/>
  </r>
  <r>
    <x v="758"/>
    <n v="72506"/>
    <x v="20"/>
    <x v="20"/>
    <s v="VelvetSkin Renewing Scrub 100ml"/>
    <x v="7"/>
    <n v="150"/>
    <n v="20.849999999999998"/>
    <n v="3127.4999999999995"/>
    <n v="8.1999999999999993"/>
    <n v="1230"/>
    <n v="12.649999999999999"/>
    <n v="1897.4999999999995"/>
    <n v="0.606714628297362"/>
    <s v="C0063"/>
    <s v="Amara Wilde"/>
    <s v="Michael Evans"/>
    <x v="1"/>
    <x v="10"/>
    <s v="San Antonio"/>
    <x v="2"/>
    <x v="2"/>
    <x v="10"/>
    <n v="28"/>
    <x v="47"/>
  </r>
  <r>
    <x v="758"/>
    <n v="72507"/>
    <x v="38"/>
    <x v="38"/>
    <s v="CrystalGlow Gentle Exfoliator 100ml"/>
    <x v="7"/>
    <n v="100"/>
    <n v="19.95"/>
    <n v="1995"/>
    <n v="7.45"/>
    <n v="745"/>
    <n v="12.5"/>
    <n v="1250"/>
    <n v="0.62656641604010022"/>
    <s v="C0103"/>
    <s v="ThunderSphere Corp."/>
    <s v="Ashley Turner"/>
    <x v="2"/>
    <x v="13"/>
    <s v="Riverside"/>
    <x v="0"/>
    <x v="2"/>
    <x v="10"/>
    <n v="28"/>
    <x v="47"/>
  </r>
  <r>
    <x v="758"/>
    <n v="72508"/>
    <x v="43"/>
    <x v="43"/>
    <s v="PureFoam Renewing Cleanser 50ml"/>
    <x v="2"/>
    <n v="200"/>
    <n v="7"/>
    <n v="1400"/>
    <n v="2.8"/>
    <n v="560"/>
    <n v="4.2"/>
    <n v="840"/>
    <n v="0.6"/>
    <s v="C0264"/>
    <s v="OceanCrest Group"/>
    <s v="William Jenkins"/>
    <x v="3"/>
    <x v="6"/>
    <s v="Miami"/>
    <x v="2"/>
    <x v="2"/>
    <x v="10"/>
    <n v="28"/>
    <x v="47"/>
  </r>
  <r>
    <x v="758"/>
    <n v="72509"/>
    <x v="8"/>
    <x v="8"/>
    <s v="CrystalClear Hyaluronic Boost 30ml"/>
    <x v="1"/>
    <n v="50"/>
    <n v="19.100000000000001"/>
    <n v="955.00000000000011"/>
    <n v="6.6"/>
    <n v="330"/>
    <n v="12.500000000000002"/>
    <n v="625.00000000000011"/>
    <n v="0.65445026178010479"/>
    <s v="C0135"/>
    <s v="DivineGlow Beauty"/>
    <s v="Ashley Turner"/>
    <x v="2"/>
    <x v="13"/>
    <s v="Long Beach"/>
    <x v="0"/>
    <x v="2"/>
    <x v="10"/>
    <n v="28"/>
    <x v="47"/>
  </r>
  <r>
    <x v="759"/>
    <n v="72510"/>
    <x v="52"/>
    <x v="52"/>
    <s v="CalmBliss Soothing Toner 100ml"/>
    <x v="4"/>
    <n v="200"/>
    <n v="13"/>
    <n v="2600"/>
    <n v="4.7"/>
    <n v="940"/>
    <n v="8.3000000000000007"/>
    <n v="1660"/>
    <n v="0.63846153846153841"/>
    <s v="C0185"/>
    <s v="PureLuminance Beauty"/>
    <s v="Emily Clarke"/>
    <x v="3"/>
    <x v="9"/>
    <s v="Greenville"/>
    <x v="2"/>
    <x v="2"/>
    <x v="10"/>
    <n v="29"/>
    <x v="47"/>
  </r>
  <r>
    <x v="759"/>
    <n v="72511"/>
    <x v="21"/>
    <x v="21"/>
    <s v="RadiantGlow Gel Cleanser 100ml"/>
    <x v="2"/>
    <n v="250"/>
    <n v="12.25"/>
    <n v="3062.5"/>
    <n v="4.45"/>
    <n v="1112.5"/>
    <n v="7.8"/>
    <n v="1950"/>
    <n v="0.63673469387755099"/>
    <s v="C0043"/>
    <s v="LuminousHue Cosmetix"/>
    <s v="Mia Hughes"/>
    <x v="2"/>
    <x v="13"/>
    <s v="Sacramento"/>
    <x v="0"/>
    <x v="2"/>
    <x v="10"/>
    <n v="29"/>
    <x v="47"/>
  </r>
  <r>
    <x v="759"/>
    <n v="72512"/>
    <x v="7"/>
    <x v="7"/>
    <s v="AgelessAura Anti-Aging Moisturizer 50ml"/>
    <x v="0"/>
    <n v="50"/>
    <n v="18.549999999999997"/>
    <n v="927.49999999999989"/>
    <n v="6.55"/>
    <n v="327.5"/>
    <n v="11.999999999999996"/>
    <n v="599.99999999999989"/>
    <n v="0.64690026954177893"/>
    <s v="C0159"/>
    <s v="Esme Reyes"/>
    <s v="Andrew Parker"/>
    <x v="3"/>
    <x v="45"/>
    <s v="Warwick"/>
    <x v="1"/>
    <x v="2"/>
    <x v="10"/>
    <n v="29"/>
    <x v="47"/>
  </r>
  <r>
    <x v="759"/>
    <n v="72513"/>
    <x v="2"/>
    <x v="2"/>
    <s v="TimelessElixir Anti-Wrinkle Serum 30m"/>
    <x v="1"/>
    <n v="50"/>
    <n v="25.3"/>
    <n v="1265"/>
    <n v="9.4"/>
    <n v="470"/>
    <n v="15.9"/>
    <n v="795"/>
    <n v="0.62845849802371545"/>
    <s v="C0014"/>
    <s v="Stellar Dynamo Corp."/>
    <s v="Olivia Harrison"/>
    <x v="3"/>
    <x v="14"/>
    <s v="Richmond"/>
    <x v="2"/>
    <x v="2"/>
    <x v="10"/>
    <n v="29"/>
    <x v="47"/>
  </r>
  <r>
    <x v="759"/>
    <n v="72514"/>
    <x v="10"/>
    <x v="10"/>
    <s v="LuminousGlow Tinted Sunscreen 50ml"/>
    <x v="3"/>
    <n v="50"/>
    <n v="16.95"/>
    <n v="847.5"/>
    <n v="5.2"/>
    <n v="260"/>
    <n v="11.75"/>
    <n v="587.5"/>
    <n v="0.69321533923303835"/>
    <s v="C0282"/>
    <s v="Lenora Harper"/>
    <s v="Christopher Green"/>
    <x v="0"/>
    <x v="21"/>
    <s v="Las Vegas"/>
    <x v="0"/>
    <x v="2"/>
    <x v="10"/>
    <n v="29"/>
    <x v="47"/>
  </r>
  <r>
    <x v="759"/>
    <n v="72515"/>
    <x v="37"/>
    <x v="37"/>
    <s v="SunGuard Shield SPF 50+ 100ml"/>
    <x v="3"/>
    <n v="100"/>
    <n v="24.75"/>
    <n v="2475"/>
    <n v="7.75"/>
    <n v="775"/>
    <n v="17"/>
    <n v="1700"/>
    <n v="0.68686868686868685"/>
    <s v="C0059"/>
    <s v="Eamon Kingsley"/>
    <s v="James Edwards"/>
    <x v="3"/>
    <x v="37"/>
    <s v="Newark"/>
    <x v="1"/>
    <x v="2"/>
    <x v="10"/>
    <n v="29"/>
    <x v="47"/>
  </r>
  <r>
    <x v="759"/>
    <n v="72516"/>
    <x v="37"/>
    <x v="37"/>
    <s v="SunGuard Shield SPF 50+ 100ml"/>
    <x v="3"/>
    <n v="250"/>
    <n v="24.75"/>
    <n v="6187.5"/>
    <n v="7.75"/>
    <n v="1937.5"/>
    <n v="17"/>
    <n v="4250"/>
    <n v="0.68686868686868685"/>
    <s v="C0225"/>
    <s v="Freya Carmichael"/>
    <s v="Elizabeth Young"/>
    <x v="2"/>
    <x v="13"/>
    <s v="San Diego"/>
    <x v="0"/>
    <x v="2"/>
    <x v="10"/>
    <n v="29"/>
    <x v="47"/>
  </r>
  <r>
    <x v="759"/>
    <n v="72517"/>
    <x v="6"/>
    <x v="6"/>
    <s v="CrystalClear Hyaluronic Boost 15ml"/>
    <x v="1"/>
    <n v="150"/>
    <n v="14.75"/>
    <n v="2212.5"/>
    <n v="5.45"/>
    <n v="817.5"/>
    <n v="9.3000000000000007"/>
    <n v="1395"/>
    <n v="0.63050847457627124"/>
    <s v="C0038"/>
    <s v="StarryGrace Luxe Skincare"/>
    <s v="Olivia Harrison"/>
    <x v="3"/>
    <x v="7"/>
    <s v="Baltimore"/>
    <x v="2"/>
    <x v="2"/>
    <x v="10"/>
    <n v="29"/>
    <x v="47"/>
  </r>
  <r>
    <x v="759"/>
    <n v="72518"/>
    <x v="0"/>
    <x v="0"/>
    <s v="HydraBloom Hydrating Moisturizer 100ml"/>
    <x v="0"/>
    <n v="200"/>
    <n v="24.85"/>
    <n v="4970"/>
    <n v="7.75"/>
    <n v="1550"/>
    <n v="17.100000000000001"/>
    <n v="3420"/>
    <n v="0.68812877263581484"/>
    <s v="C0257"/>
    <s v="RadiantMist Incorporated"/>
    <s v="Benjamin Ingram"/>
    <x v="0"/>
    <x v="38"/>
    <s v="Billings"/>
    <x v="0"/>
    <x v="2"/>
    <x v="10"/>
    <n v="29"/>
    <x v="47"/>
  </r>
  <r>
    <x v="759"/>
    <n v="72519"/>
    <x v="14"/>
    <x v="14"/>
    <s v="DewDrop Hydration Sheet Mask"/>
    <x v="5"/>
    <n v="200"/>
    <n v="17.350000000000001"/>
    <n v="3470.0000000000005"/>
    <n v="7.45"/>
    <n v="1490"/>
    <n v="9.9000000000000021"/>
    <n v="1980.0000000000005"/>
    <n v="0.57060518731988474"/>
    <s v="C0179"/>
    <s v="TerraWave Corp."/>
    <s v="Daniel Nelson"/>
    <x v="0"/>
    <x v="30"/>
    <s v="Aurora"/>
    <x v="0"/>
    <x v="2"/>
    <x v="10"/>
    <n v="29"/>
    <x v="47"/>
  </r>
  <r>
    <x v="759"/>
    <n v="72520"/>
    <x v="18"/>
    <x v="18"/>
    <s v="PurePurge Micellar Cleansing Water 100ml"/>
    <x v="6"/>
    <n v="50"/>
    <n v="3.9"/>
    <n v="195"/>
    <n v="2.2999999999999998"/>
    <n v="115"/>
    <n v="1.6"/>
    <n v="80"/>
    <n v="0.41025641025641024"/>
    <s v="C0216"/>
    <s v="ZenithPulse Solutions"/>
    <s v="Grace Allen"/>
    <x v="2"/>
    <x v="20"/>
    <s v="Fairbanks"/>
    <x v="0"/>
    <x v="2"/>
    <x v="10"/>
    <n v="29"/>
    <x v="47"/>
  </r>
  <r>
    <x v="759"/>
    <n v="72521"/>
    <x v="50"/>
    <x v="50"/>
    <s v="SilkSkin Lightweight Moisture Veil 50ml"/>
    <x v="0"/>
    <n v="150"/>
    <n v="16.349999999999998"/>
    <n v="2452.4999999999995"/>
    <n v="5.2"/>
    <n v="780"/>
    <n v="11.149999999999999"/>
    <n v="1672.4999999999995"/>
    <n v="0.68195718654434245"/>
    <s v="C0212"/>
    <s v="Orion Nash"/>
    <s v="Grace Allen"/>
    <x v="2"/>
    <x v="20"/>
    <s v="Juneau"/>
    <x v="0"/>
    <x v="2"/>
    <x v="10"/>
    <n v="29"/>
    <x v="47"/>
  </r>
  <r>
    <x v="759"/>
    <n v="72522"/>
    <x v="39"/>
    <x v="39"/>
    <s v="SunGuard Shield SPF 50+ 50ml"/>
    <x v="3"/>
    <n v="200"/>
    <n v="14.45"/>
    <n v="2890"/>
    <n v="4.45"/>
    <n v="890"/>
    <n v="10"/>
    <n v="2000"/>
    <n v="0.69204152249134943"/>
    <s v="C0012"/>
    <s v="Radiant Craft Incorporated"/>
    <s v="Samuel Moore"/>
    <x v="0"/>
    <x v="1"/>
    <s v="Phoenix"/>
    <x v="0"/>
    <x v="2"/>
    <x v="10"/>
    <n v="29"/>
    <x v="47"/>
  </r>
  <r>
    <x v="760"/>
    <n v="72523"/>
    <x v="10"/>
    <x v="10"/>
    <s v="LuminousGlow Tinted Sunscreen 50ml"/>
    <x v="3"/>
    <n v="350"/>
    <n v="16.95"/>
    <n v="5932.5"/>
    <n v="5.2"/>
    <n v="1820"/>
    <n v="11.75"/>
    <n v="4112.5"/>
    <n v="0.69321533923303835"/>
    <s v="C0071"/>
    <s v="Cressida Steele"/>
    <s v="Matthew Walker"/>
    <x v="1"/>
    <x v="40"/>
    <s v="Nashville"/>
    <x v="2"/>
    <x v="2"/>
    <x v="10"/>
    <n v="30"/>
    <x v="47"/>
  </r>
  <r>
    <x v="760"/>
    <n v="72524"/>
    <x v="37"/>
    <x v="37"/>
    <s v="SunGuard Shield SPF 50+ 100ml"/>
    <x v="3"/>
    <n v="200"/>
    <n v="24.75"/>
    <n v="4950"/>
    <n v="7.75"/>
    <n v="1550"/>
    <n v="17"/>
    <n v="3400"/>
    <n v="0.68686868686868685"/>
    <s v="C0086"/>
    <s v="SparklingNova Corp."/>
    <s v="Jennifer Adams"/>
    <x v="1"/>
    <x v="10"/>
    <s v="Amarillo"/>
    <x v="2"/>
    <x v="2"/>
    <x v="10"/>
    <n v="30"/>
    <x v="47"/>
  </r>
  <r>
    <x v="760"/>
    <n v="72525"/>
    <x v="1"/>
    <x v="1"/>
    <s v="VitaGlow Brightening Serum 30ml"/>
    <x v="1"/>
    <n v="100"/>
    <n v="22.1"/>
    <n v="2210"/>
    <n v="7.6"/>
    <n v="760"/>
    <n v="14.500000000000002"/>
    <n v="1450"/>
    <n v="0.65610859728506787"/>
    <s v="C0225"/>
    <s v="Freya Carmichael"/>
    <s v="Elizabeth Young"/>
    <x v="2"/>
    <x v="13"/>
    <s v="San Diego"/>
    <x v="0"/>
    <x v="2"/>
    <x v="10"/>
    <n v="30"/>
    <x v="47"/>
  </r>
  <r>
    <x v="760"/>
    <n v="72526"/>
    <x v="2"/>
    <x v="2"/>
    <s v="TimelessElixir Anti-Wrinkle Serum 30m"/>
    <x v="1"/>
    <n v="50"/>
    <n v="25.3"/>
    <n v="1265"/>
    <n v="9.4"/>
    <n v="470"/>
    <n v="15.9"/>
    <n v="795"/>
    <n v="0.62845849802371545"/>
    <s v="C0180"/>
    <s v="CelestialGrace Creations"/>
    <s v="Benjamin Lawson"/>
    <x v="1"/>
    <x v="8"/>
    <s v="Springfield"/>
    <x v="3"/>
    <x v="2"/>
    <x v="10"/>
    <n v="30"/>
    <x v="47"/>
  </r>
  <r>
    <x v="760"/>
    <n v="72527"/>
    <x v="38"/>
    <x v="38"/>
    <s v="CrystalGlow Gentle Exfoliator 100ml"/>
    <x v="7"/>
    <n v="150"/>
    <n v="19.95"/>
    <n v="2992.5"/>
    <n v="7.45"/>
    <n v="1117.5"/>
    <n v="12.5"/>
    <n v="1875"/>
    <n v="0.62656641604010022"/>
    <s v="C0267"/>
    <s v="Isolde Nash"/>
    <s v="Matthew Walker"/>
    <x v="1"/>
    <x v="40"/>
    <s v="Nashville"/>
    <x v="2"/>
    <x v="2"/>
    <x v="10"/>
    <n v="30"/>
    <x v="47"/>
  </r>
  <r>
    <x v="760"/>
    <n v="72528"/>
    <x v="34"/>
    <x v="34"/>
    <s v="HydraBloom Hydrating Moisturizer 30ml"/>
    <x v="0"/>
    <n v="150"/>
    <n v="8.1"/>
    <n v="1215"/>
    <n v="3.3"/>
    <n v="495"/>
    <n v="4.8"/>
    <n v="720"/>
    <n v="0.59259259259259256"/>
    <s v="C0223"/>
    <s v="Cecilia Dawson"/>
    <s v="Christopher Green"/>
    <x v="0"/>
    <x v="35"/>
    <s v="Ogden"/>
    <x v="0"/>
    <x v="2"/>
    <x v="10"/>
    <n v="30"/>
    <x v="47"/>
  </r>
  <r>
    <x v="760"/>
    <n v="72529"/>
    <x v="43"/>
    <x v="43"/>
    <s v="PureFoam Renewing Cleanser 50ml"/>
    <x v="2"/>
    <n v="200"/>
    <n v="7"/>
    <n v="1400"/>
    <n v="2.8"/>
    <n v="560"/>
    <n v="4.2"/>
    <n v="840"/>
    <n v="0.6"/>
    <s v="C0113"/>
    <s v="Evander Quinn"/>
    <s v="Andrew Parker"/>
    <x v="3"/>
    <x v="47"/>
    <s v="New Haven"/>
    <x v="1"/>
    <x v="2"/>
    <x v="10"/>
    <n v="30"/>
    <x v="47"/>
  </r>
  <r>
    <x v="760"/>
    <n v="72530"/>
    <x v="2"/>
    <x v="2"/>
    <s v="TimelessElixir Anti-Wrinkle Serum 30m"/>
    <x v="1"/>
    <n v="150"/>
    <n v="25.3"/>
    <n v="3795"/>
    <n v="9.4"/>
    <n v="1410"/>
    <n v="15.9"/>
    <n v="2385"/>
    <n v="0.62845849802371545"/>
    <s v="C0134"/>
    <s v="EtherealHarbor Skincare"/>
    <s v="Victoria Reed"/>
    <x v="2"/>
    <x v="24"/>
    <s v="Spokane"/>
    <x v="0"/>
    <x v="2"/>
    <x v="10"/>
    <n v="30"/>
    <x v="47"/>
  </r>
  <r>
    <x v="760"/>
    <n v="72531"/>
    <x v="4"/>
    <x v="4"/>
    <s v="HydraBloom Hydrating Moisturizer 50ml"/>
    <x v="0"/>
    <n v="50"/>
    <n v="14.95"/>
    <n v="747.5"/>
    <n v="4.45"/>
    <n v="222.5"/>
    <n v="10.5"/>
    <n v="525"/>
    <n v="0.7023411371237458"/>
    <s v="C0257"/>
    <s v="RadiantMist Incorporated"/>
    <s v="Benjamin Ingram"/>
    <x v="0"/>
    <x v="38"/>
    <s v="Billings"/>
    <x v="0"/>
    <x v="2"/>
    <x v="10"/>
    <n v="30"/>
    <x v="47"/>
  </r>
  <r>
    <x v="760"/>
    <n v="72532"/>
    <x v="8"/>
    <x v="8"/>
    <s v="CrystalClear Hyaluronic Boost 30ml"/>
    <x v="1"/>
    <n v="300"/>
    <n v="19.100000000000001"/>
    <n v="5730"/>
    <n v="6.6"/>
    <n v="1980"/>
    <n v="12.500000000000002"/>
    <n v="3750"/>
    <n v="0.65445026178010468"/>
    <s v="C0258"/>
    <s v="HorizonDynamo Group"/>
    <s v="William Jenkins"/>
    <x v="3"/>
    <x v="6"/>
    <s v="Miami"/>
    <x v="2"/>
    <x v="2"/>
    <x v="10"/>
    <n v="30"/>
    <x v="47"/>
  </r>
  <r>
    <x v="760"/>
    <n v="72533"/>
    <x v="1"/>
    <x v="1"/>
    <s v="VitaGlow Brightening Serum 30ml"/>
    <x v="1"/>
    <n v="200"/>
    <n v="22.1"/>
    <n v="4420"/>
    <n v="7.6"/>
    <n v="1520"/>
    <n v="14.500000000000002"/>
    <n v="2900"/>
    <n v="0.65610859728506787"/>
    <s v="C0170"/>
    <s v="IvoryBloom Skincare"/>
    <s v="James Edwards"/>
    <x v="3"/>
    <x v="43"/>
    <s v="Pittsburgh"/>
    <x v="1"/>
    <x v="2"/>
    <x v="10"/>
    <n v="30"/>
    <x v="47"/>
  </r>
  <r>
    <x v="760"/>
    <n v="72534"/>
    <x v="14"/>
    <x v="14"/>
    <s v="DewDrop Hydration Sheet Mask"/>
    <x v="5"/>
    <n v="250"/>
    <n v="17.350000000000001"/>
    <n v="4337.5"/>
    <n v="7.45"/>
    <n v="1862.5"/>
    <n v="9.9000000000000021"/>
    <n v="2475"/>
    <n v="0.57060518731988474"/>
    <s v="C0098"/>
    <s v="Persephone Harper"/>
    <s v="Benjamin Lawson"/>
    <x v="1"/>
    <x v="8"/>
    <s v="Springfield"/>
    <x v="3"/>
    <x v="2"/>
    <x v="10"/>
    <n v="30"/>
    <x v="47"/>
  </r>
  <r>
    <x v="760"/>
    <n v="72535"/>
    <x v="35"/>
    <x v="35"/>
    <s v="DreamSoothe Overnight Mask 50g"/>
    <x v="5"/>
    <n v="250"/>
    <n v="14.25"/>
    <n v="3562.5"/>
    <n v="6.55"/>
    <n v="1637.5"/>
    <n v="7.7"/>
    <n v="1925"/>
    <n v="0.54035087719298247"/>
    <s v="C0238"/>
    <s v="IvoryHaven Cosmetics"/>
    <s v="James Edwards"/>
    <x v="3"/>
    <x v="37"/>
    <s v="Newark"/>
    <x v="1"/>
    <x v="2"/>
    <x v="10"/>
    <n v="30"/>
    <x v="47"/>
  </r>
  <r>
    <x v="761"/>
    <n v="72536"/>
    <x v="8"/>
    <x v="8"/>
    <s v="CrystalClear Hyaluronic Boost 30ml"/>
    <x v="1"/>
    <n v="150"/>
    <n v="19.100000000000001"/>
    <n v="2865"/>
    <n v="6.6"/>
    <n v="990"/>
    <n v="12.500000000000002"/>
    <n v="1875"/>
    <n v="0.65445026178010468"/>
    <s v="C0038"/>
    <s v="StarryGrace Luxe Skincare"/>
    <s v="Olivia Harrison"/>
    <x v="3"/>
    <x v="7"/>
    <s v="Baltimore"/>
    <x v="2"/>
    <x v="2"/>
    <x v="11"/>
    <n v="1"/>
    <x v="47"/>
  </r>
  <r>
    <x v="761"/>
    <n v="72537"/>
    <x v="22"/>
    <x v="22"/>
    <s v="PurePurge Micellar Cleansing Water 150ml"/>
    <x v="6"/>
    <n v="100"/>
    <n v="10.050000000000001"/>
    <n v="1005.0000000000001"/>
    <n v="4.45"/>
    <n v="445"/>
    <n v="5.6000000000000005"/>
    <n v="560.00000000000011"/>
    <n v="0.55721393034825872"/>
    <s v="C0061"/>
    <s v="Aurelia Quinn"/>
    <s v="Mia Hughes"/>
    <x v="2"/>
    <x v="13"/>
    <s v="Oakland"/>
    <x v="0"/>
    <x v="2"/>
    <x v="11"/>
    <n v="1"/>
    <x v="47"/>
  </r>
  <r>
    <x v="761"/>
    <n v="72538"/>
    <x v="2"/>
    <x v="2"/>
    <s v="TimelessElixir Anti-Wrinkle Serum 30m"/>
    <x v="1"/>
    <n v="300"/>
    <n v="25.3"/>
    <n v="7590"/>
    <n v="9.4"/>
    <n v="2820"/>
    <n v="15.9"/>
    <n v="4770"/>
    <n v="0.62845849802371545"/>
    <s v="C0211"/>
    <s v="Ophelia Quinn"/>
    <s v="Elizabeth Young"/>
    <x v="2"/>
    <x v="13"/>
    <s v="Los Angeles"/>
    <x v="0"/>
    <x v="2"/>
    <x v="11"/>
    <n v="1"/>
    <x v="47"/>
  </r>
  <r>
    <x v="761"/>
    <n v="72539"/>
    <x v="4"/>
    <x v="4"/>
    <s v="HydraBloom Hydrating Moisturizer 50ml"/>
    <x v="0"/>
    <n v="100"/>
    <n v="14.95"/>
    <n v="1495"/>
    <n v="4.45"/>
    <n v="445"/>
    <n v="10.5"/>
    <n v="1050"/>
    <n v="0.7023411371237458"/>
    <s v="C0172"/>
    <s v="DiamondMist Cosmetix"/>
    <s v="Mia Hughes"/>
    <x v="2"/>
    <x v="13"/>
    <s v="Santa Ana"/>
    <x v="0"/>
    <x v="2"/>
    <x v="11"/>
    <n v="1"/>
    <x v="47"/>
  </r>
  <r>
    <x v="761"/>
    <n v="72540"/>
    <x v="21"/>
    <x v="21"/>
    <s v="RadiantGlow Gel Cleanser 100ml"/>
    <x v="2"/>
    <n v="50"/>
    <n v="12.25"/>
    <n v="612.5"/>
    <n v="4.45"/>
    <n v="222.5"/>
    <n v="7.8"/>
    <n v="390"/>
    <n v="0.63673469387755099"/>
    <s v="C0278"/>
    <s v="DivineSilk Skincare"/>
    <s v="Jessica Foster"/>
    <x v="2"/>
    <x v="20"/>
    <s v="Anchorage"/>
    <x v="0"/>
    <x v="2"/>
    <x v="11"/>
    <n v="1"/>
    <x v="47"/>
  </r>
  <r>
    <x v="761"/>
    <n v="72541"/>
    <x v="14"/>
    <x v="14"/>
    <s v="DewDrop Hydration Sheet Mask"/>
    <x v="5"/>
    <n v="300"/>
    <n v="17.350000000000001"/>
    <n v="5205"/>
    <n v="7.45"/>
    <n v="2235"/>
    <n v="9.9000000000000021"/>
    <n v="2970"/>
    <n v="0.57060518731988474"/>
    <s v="C0056"/>
    <s v="Imogen West"/>
    <s v="Ava Franklin"/>
    <x v="1"/>
    <x v="33"/>
    <s v="Little Rock"/>
    <x v="2"/>
    <x v="2"/>
    <x v="11"/>
    <n v="1"/>
    <x v="47"/>
  </r>
  <r>
    <x v="761"/>
    <n v="72542"/>
    <x v="4"/>
    <x v="4"/>
    <s v="HydraBloom Hydrating Moisturizer 50ml"/>
    <x v="0"/>
    <n v="200"/>
    <n v="14.95"/>
    <n v="2990"/>
    <n v="4.45"/>
    <n v="890"/>
    <n v="10.5"/>
    <n v="2100"/>
    <n v="0.7023411371237458"/>
    <s v="C0129"/>
    <s v="CrystalCraft Corp."/>
    <s v="James Edwards"/>
    <x v="3"/>
    <x v="43"/>
    <s v="Pittsburgh"/>
    <x v="1"/>
    <x v="2"/>
    <x v="11"/>
    <n v="1"/>
    <x v="47"/>
  </r>
  <r>
    <x v="761"/>
    <n v="72543"/>
    <x v="27"/>
    <x v="27"/>
    <s v="LuxeSilk Oil Cleansing Essence 50 ml"/>
    <x v="2"/>
    <n v="150"/>
    <n v="9"/>
    <n v="1350"/>
    <n v="3.7"/>
    <n v="555"/>
    <n v="5.3"/>
    <n v="795"/>
    <n v="0.58888888888888891"/>
    <s v="C0205"/>
    <s v="Celeste Mercer"/>
    <s v="Andrew Parker"/>
    <x v="3"/>
    <x v="47"/>
    <s v="Stamford"/>
    <x v="1"/>
    <x v="2"/>
    <x v="11"/>
    <n v="1"/>
    <x v="47"/>
  </r>
  <r>
    <x v="761"/>
    <n v="72544"/>
    <x v="20"/>
    <x v="20"/>
    <s v="VelvetSkin Renewing Scrub 100ml"/>
    <x v="7"/>
    <n v="50"/>
    <n v="20.849999999999998"/>
    <n v="1042.5"/>
    <n v="8.1999999999999993"/>
    <n v="410"/>
    <n v="12.649999999999999"/>
    <n v="632.5"/>
    <n v="0.60671462829736211"/>
    <s v="C0097"/>
    <s v="Leander Wilde"/>
    <s v="Lauren King"/>
    <x v="4"/>
    <x v="11"/>
    <s v="Rapid City"/>
    <x v="3"/>
    <x v="2"/>
    <x v="11"/>
    <n v="1"/>
    <x v="47"/>
  </r>
  <r>
    <x v="761"/>
    <n v="72545"/>
    <x v="65"/>
    <x v="65"/>
    <s v="VelvetSkin Renewing Scrub 150ml"/>
    <x v="7"/>
    <n v="200"/>
    <n v="28.15"/>
    <n v="5630"/>
    <n v="12"/>
    <n v="2400"/>
    <n v="16.149999999999999"/>
    <n v="3230"/>
    <n v="0.57371225577264651"/>
    <s v="C0254"/>
    <s v="ThunderWave Corp."/>
    <s v="Joseph Simmons"/>
    <x v="4"/>
    <x v="19"/>
    <s v="Duluth"/>
    <x v="3"/>
    <x v="2"/>
    <x v="11"/>
    <n v="1"/>
    <x v="47"/>
  </r>
  <r>
    <x v="761"/>
    <n v="72546"/>
    <x v="22"/>
    <x v="22"/>
    <s v="PurePurge Micellar Cleansing Water 150ml"/>
    <x v="6"/>
    <n v="150"/>
    <n v="10.050000000000001"/>
    <n v="1507.5"/>
    <n v="4.45"/>
    <n v="667.5"/>
    <n v="5.6000000000000005"/>
    <n v="840"/>
    <n v="0.55721393034825872"/>
    <s v="C0109"/>
    <s v="QuantumLink Corp."/>
    <s v="Victoria Reed"/>
    <x v="2"/>
    <x v="4"/>
    <s v="Eugene"/>
    <x v="0"/>
    <x v="2"/>
    <x v="11"/>
    <n v="1"/>
    <x v="47"/>
  </r>
  <r>
    <x v="761"/>
    <n v="72547"/>
    <x v="31"/>
    <x v="31"/>
    <s v="TimelessElixir Anti-Wrinkle Serum 15ml"/>
    <x v="1"/>
    <n v="250"/>
    <n v="19.349999999999998"/>
    <n v="4837.4999999999991"/>
    <n v="7.55"/>
    <n v="1887.5"/>
    <n v="11.799999999999997"/>
    <n v="2949.9999999999991"/>
    <n v="0.60981912144702832"/>
    <s v="C0147"/>
    <s v="SecretGarden Beauty"/>
    <s v="Olivia Harrison"/>
    <x v="3"/>
    <x v="14"/>
    <s v="Virginia Beach"/>
    <x v="2"/>
    <x v="2"/>
    <x v="11"/>
    <n v="1"/>
    <x v="47"/>
  </r>
  <r>
    <x v="762"/>
    <n v="72548"/>
    <x v="3"/>
    <x v="3"/>
    <s v="RadiantGlow Gel Cleanser 200ml"/>
    <x v="2"/>
    <n v="150"/>
    <n v="20.350000000000001"/>
    <n v="3052.5"/>
    <n v="7.75"/>
    <n v="1162.5"/>
    <n v="12.600000000000001"/>
    <n v="1890"/>
    <n v="0.61916461916461918"/>
    <s v="C0288"/>
    <s v="EmeraldWave Group"/>
    <s v="Joseph Simmons"/>
    <x v="4"/>
    <x v="19"/>
    <s v="Minneapolis"/>
    <x v="3"/>
    <x v="2"/>
    <x v="11"/>
    <n v="2"/>
    <x v="47"/>
  </r>
  <r>
    <x v="762"/>
    <n v="72549"/>
    <x v="40"/>
    <x v="40"/>
    <s v="CalmBliss Soothing Toner 150ml"/>
    <x v="4"/>
    <n v="200"/>
    <n v="19.25"/>
    <n v="3850"/>
    <n v="6.55"/>
    <n v="1310"/>
    <n v="12.7"/>
    <n v="2540"/>
    <n v="0.65974025974025974"/>
    <s v="C0198"/>
    <s v="CrystalMist Solutions"/>
    <s v="Ava Franklin"/>
    <x v="1"/>
    <x v="44"/>
    <s v="Jackson"/>
    <x v="2"/>
    <x v="2"/>
    <x v="11"/>
    <n v="2"/>
    <x v="47"/>
  </r>
  <r>
    <x v="762"/>
    <n v="72550"/>
    <x v="18"/>
    <x v="18"/>
    <s v="PurePurge Micellar Cleansing Water 100ml"/>
    <x v="6"/>
    <n v="100"/>
    <n v="3.9"/>
    <n v="390"/>
    <n v="2.2999999999999998"/>
    <n v="230"/>
    <n v="1.6"/>
    <n v="160"/>
    <n v="0.41025641025641024"/>
    <s v="C0019"/>
    <s v="Delilah Prescott"/>
    <s v="Benjamin Lawson"/>
    <x v="1"/>
    <x v="25"/>
    <s v="Kansas City"/>
    <x v="3"/>
    <x v="2"/>
    <x v="11"/>
    <n v="2"/>
    <x v="47"/>
  </r>
  <r>
    <x v="762"/>
    <n v="72551"/>
    <x v="0"/>
    <x v="0"/>
    <s v="HydraBloom Hydrating Moisturizer 100ml"/>
    <x v="0"/>
    <n v="250"/>
    <n v="24.85"/>
    <n v="6212.5"/>
    <n v="7.75"/>
    <n v="1937.5"/>
    <n v="17.100000000000001"/>
    <n v="4275"/>
    <n v="0.68812877263581484"/>
    <s v="C0121"/>
    <s v="HorizonNova Corp."/>
    <s v="Michael Evans"/>
    <x v="1"/>
    <x v="10"/>
    <s v="Brownsville"/>
    <x v="2"/>
    <x v="2"/>
    <x v="11"/>
    <n v="2"/>
    <x v="47"/>
  </r>
  <r>
    <x v="762"/>
    <n v="72552"/>
    <x v="12"/>
    <x v="12"/>
    <s v="PorePurify Exfoliating Tonic 150ml"/>
    <x v="4"/>
    <n v="200"/>
    <n v="15.95"/>
    <n v="3190"/>
    <n v="5.2"/>
    <n v="1040"/>
    <n v="10.75"/>
    <n v="2150"/>
    <n v="0.6739811912225705"/>
    <s v="C0082"/>
    <s v="OpulentFlair Beauty"/>
    <s v="Jennifer Adams"/>
    <x v="1"/>
    <x v="10"/>
    <s v="El Paso"/>
    <x v="2"/>
    <x v="2"/>
    <x v="11"/>
    <n v="2"/>
    <x v="47"/>
  </r>
  <r>
    <x v="762"/>
    <n v="72553"/>
    <x v="49"/>
    <x v="49"/>
    <s v="TimelessElixir Anti-Wrinkle Serum 50ml"/>
    <x v="1"/>
    <n v="300"/>
    <n v="37.549999999999997"/>
    <n v="11265"/>
    <n v="14.25"/>
    <n v="4275"/>
    <n v="23.299999999999997"/>
    <n v="6990"/>
    <n v="0.62050599201065249"/>
    <s v="C0256"/>
    <s v="PinnacleLink Technologies"/>
    <s v="Joseph Simmons"/>
    <x v="4"/>
    <x v="28"/>
    <s v="Fargo"/>
    <x v="3"/>
    <x v="2"/>
    <x v="11"/>
    <n v="2"/>
    <x v="47"/>
  </r>
  <r>
    <x v="762"/>
    <n v="72554"/>
    <x v="29"/>
    <x v="29"/>
    <s v="VitaGlow Brightening Serum 15ml"/>
    <x v="1"/>
    <n v="300"/>
    <n v="16.25"/>
    <n v="4875"/>
    <n v="6.2"/>
    <n v="1860"/>
    <n v="10.050000000000001"/>
    <n v="3015"/>
    <n v="0.61846153846153851"/>
    <s v="C0067"/>
    <s v="Oberon Sterling"/>
    <s v="Rachel Owens"/>
    <x v="4"/>
    <x v="16"/>
    <s v="Springfield"/>
    <x v="3"/>
    <x v="2"/>
    <x v="11"/>
    <n v="2"/>
    <x v="47"/>
  </r>
  <r>
    <x v="762"/>
    <n v="72555"/>
    <x v="12"/>
    <x v="12"/>
    <s v="PorePurify Exfoliating Tonic 150ml"/>
    <x v="4"/>
    <n v="150"/>
    <n v="15.95"/>
    <n v="2392.5"/>
    <n v="5.2"/>
    <n v="780"/>
    <n v="10.75"/>
    <n v="1612.5"/>
    <n v="0.6739811912225705"/>
    <s v="C0249"/>
    <s v="StellarHarbor Corp."/>
    <s v="Lauren King"/>
    <x v="4"/>
    <x v="11"/>
    <s v="Sioux Falls"/>
    <x v="3"/>
    <x v="2"/>
    <x v="11"/>
    <n v="2"/>
    <x v="47"/>
  </r>
  <r>
    <x v="762"/>
    <n v="72556"/>
    <x v="14"/>
    <x v="14"/>
    <s v="DewDrop Hydration Sheet Mask"/>
    <x v="5"/>
    <n v="300"/>
    <n v="17.350000000000001"/>
    <n v="5205"/>
    <n v="7.45"/>
    <n v="2235"/>
    <n v="9.9000000000000021"/>
    <n v="2970"/>
    <n v="0.57060518731988474"/>
    <s v="C0135"/>
    <s v="DivineGlow Beauty"/>
    <s v="Ashley Turner"/>
    <x v="2"/>
    <x v="13"/>
    <s v="Long Beach"/>
    <x v="0"/>
    <x v="2"/>
    <x v="11"/>
    <n v="2"/>
    <x v="47"/>
  </r>
  <r>
    <x v="762"/>
    <n v="72557"/>
    <x v="4"/>
    <x v="4"/>
    <s v="HydraBloom Hydrating Moisturizer 50ml"/>
    <x v="0"/>
    <n v="100"/>
    <n v="14.95"/>
    <n v="1495"/>
    <n v="4.45"/>
    <n v="445"/>
    <n v="10.5"/>
    <n v="1050"/>
    <n v="0.7023411371237458"/>
    <s v="C0165"/>
    <s v="LunarMist Incorporated"/>
    <s v="Nicholas Coleman"/>
    <x v="4"/>
    <x v="27"/>
    <s v="Ann Arbor"/>
    <x v="3"/>
    <x v="2"/>
    <x v="11"/>
    <n v="2"/>
    <x v="47"/>
  </r>
  <r>
    <x v="762"/>
    <n v="72558"/>
    <x v="21"/>
    <x v="21"/>
    <s v="RadiantGlow Gel Cleanser 100ml"/>
    <x v="2"/>
    <n v="250"/>
    <n v="12.25"/>
    <n v="3062.5"/>
    <n v="4.45"/>
    <n v="1112.5"/>
    <n v="7.8"/>
    <n v="1950"/>
    <n v="0.63673469387755099"/>
    <s v="C0044"/>
    <s v="OpulentElixir Beauty"/>
    <s v="David Carter"/>
    <x v="1"/>
    <x v="2"/>
    <s v="Syracuse"/>
    <x v="1"/>
    <x v="2"/>
    <x v="11"/>
    <n v="2"/>
    <x v="47"/>
  </r>
  <r>
    <x v="762"/>
    <n v="72559"/>
    <x v="8"/>
    <x v="8"/>
    <s v="CrystalClear Hyaluronic Boost 30ml"/>
    <x v="1"/>
    <n v="250"/>
    <n v="19.100000000000001"/>
    <n v="4775"/>
    <n v="6.6"/>
    <n v="1650"/>
    <n v="12.500000000000002"/>
    <n v="3125"/>
    <n v="0.65445026178010468"/>
    <s v="C0143"/>
    <s v="PureAura Cosmetix"/>
    <s v="Michael Evans"/>
    <x v="1"/>
    <x v="10"/>
    <s v="Plano"/>
    <x v="2"/>
    <x v="2"/>
    <x v="11"/>
    <n v="2"/>
    <x v="47"/>
  </r>
  <r>
    <x v="762"/>
    <n v="72560"/>
    <x v="63"/>
    <x v="63"/>
    <s v="LuxeSilk Oil Cleansing Essence 100 ml"/>
    <x v="2"/>
    <n v="200"/>
    <n v="15.45"/>
    <n v="3090"/>
    <n v="6.55"/>
    <n v="1310"/>
    <n v="8.8999999999999986"/>
    <n v="1780"/>
    <n v="0.57605177993527512"/>
    <s v="C0092"/>
    <s v="Lucius Flynn"/>
    <s v="Matthew Walker"/>
    <x v="1"/>
    <x v="23"/>
    <s v="Savannah"/>
    <x v="2"/>
    <x v="2"/>
    <x v="11"/>
    <n v="2"/>
    <x v="47"/>
  </r>
  <r>
    <x v="763"/>
    <n v="72561"/>
    <x v="8"/>
    <x v="8"/>
    <s v="CrystalClear Hyaluronic Boost 30ml"/>
    <x v="1"/>
    <n v="150"/>
    <n v="19.100000000000001"/>
    <n v="2865"/>
    <n v="6.6"/>
    <n v="990"/>
    <n v="12.500000000000002"/>
    <n v="1875"/>
    <n v="0.65445026178010468"/>
    <s v="C0073"/>
    <s v="Atlas Kingsley"/>
    <s v="David Carter"/>
    <x v="1"/>
    <x v="2"/>
    <s v="Rochester"/>
    <x v="1"/>
    <x v="2"/>
    <x v="11"/>
    <n v="5"/>
    <x v="48"/>
  </r>
  <r>
    <x v="763"/>
    <n v="72562"/>
    <x v="0"/>
    <x v="0"/>
    <s v="HydraBloom Hydrating Moisturizer 100ml"/>
    <x v="0"/>
    <n v="150"/>
    <n v="24.85"/>
    <n v="3727.5"/>
    <n v="7.75"/>
    <n v="1162.5"/>
    <n v="17.100000000000001"/>
    <n v="2565"/>
    <n v="0.68812877263581484"/>
    <s v="C0216"/>
    <s v="ZenithPulse Solutions"/>
    <s v="Grace Allen"/>
    <x v="2"/>
    <x v="20"/>
    <s v="Fairbanks"/>
    <x v="0"/>
    <x v="2"/>
    <x v="11"/>
    <n v="5"/>
    <x v="48"/>
  </r>
  <r>
    <x v="763"/>
    <n v="72563"/>
    <x v="14"/>
    <x v="14"/>
    <s v="DewDrop Hydration Sheet Mask"/>
    <x v="5"/>
    <n v="300"/>
    <n v="17.350000000000001"/>
    <n v="5205"/>
    <n v="7.45"/>
    <n v="2235"/>
    <n v="9.9000000000000021"/>
    <n v="2970"/>
    <n v="0.57060518731988474"/>
    <s v="C0282"/>
    <s v="Lenora Harper"/>
    <s v="Christopher Green"/>
    <x v="0"/>
    <x v="21"/>
    <s v="Las Vegas"/>
    <x v="0"/>
    <x v="2"/>
    <x v="11"/>
    <n v="5"/>
    <x v="48"/>
  </r>
  <r>
    <x v="763"/>
    <n v="72564"/>
    <x v="39"/>
    <x v="39"/>
    <s v="SunGuard Shield SPF 50+ 50ml"/>
    <x v="3"/>
    <n v="350"/>
    <n v="14.45"/>
    <n v="5057.5"/>
    <n v="4.45"/>
    <n v="1557.5"/>
    <n v="10"/>
    <n v="3500"/>
    <n v="0.69204152249134943"/>
    <s v="C0121"/>
    <s v="HorizonNova Corp."/>
    <s v="Michael Evans"/>
    <x v="1"/>
    <x v="10"/>
    <s v="Brownsville"/>
    <x v="2"/>
    <x v="2"/>
    <x v="11"/>
    <n v="5"/>
    <x v="48"/>
  </r>
  <r>
    <x v="763"/>
    <n v="72565"/>
    <x v="16"/>
    <x v="16"/>
    <s v="FreshWipe Cleansing Towelettes  80s"/>
    <x v="6"/>
    <n v="200"/>
    <n v="14.55"/>
    <n v="2910"/>
    <n v="6.55"/>
    <n v="1310"/>
    <n v="8"/>
    <n v="1600"/>
    <n v="0.54982817869415812"/>
    <s v="C0049"/>
    <s v="PinnacleSage Group"/>
    <s v="Ava Franklin"/>
    <x v="1"/>
    <x v="12"/>
    <s v="New Orleans"/>
    <x v="2"/>
    <x v="2"/>
    <x v="11"/>
    <n v="5"/>
    <x v="48"/>
  </r>
  <r>
    <x v="763"/>
    <n v="72566"/>
    <x v="22"/>
    <x v="22"/>
    <s v="PurePurge Micellar Cleansing Water 150ml"/>
    <x v="6"/>
    <n v="150"/>
    <n v="10.050000000000001"/>
    <n v="1507.5"/>
    <n v="4.45"/>
    <n v="667.5"/>
    <n v="5.6000000000000005"/>
    <n v="840"/>
    <n v="0.55721393034825872"/>
    <s v="C0260"/>
    <s v="Declan Winters"/>
    <s v="Elizabeth Young"/>
    <x v="2"/>
    <x v="13"/>
    <s v="Los Angeles"/>
    <x v="0"/>
    <x v="2"/>
    <x v="11"/>
    <n v="5"/>
    <x v="48"/>
  </r>
  <r>
    <x v="763"/>
    <n v="72567"/>
    <x v="14"/>
    <x v="14"/>
    <s v="DewDrop Hydration Sheet Mask"/>
    <x v="5"/>
    <n v="300"/>
    <n v="17.350000000000001"/>
    <n v="5205"/>
    <n v="7.45"/>
    <n v="2235"/>
    <n v="9.9000000000000021"/>
    <n v="2970"/>
    <n v="0.57060518731988474"/>
    <s v="C0188"/>
    <s v="BlueCrest Technologies"/>
    <s v="William Jenkins"/>
    <x v="3"/>
    <x v="6"/>
    <s v="Tallahassee"/>
    <x v="2"/>
    <x v="2"/>
    <x v="11"/>
    <n v="5"/>
    <x v="48"/>
  </r>
  <r>
    <x v="763"/>
    <n v="72568"/>
    <x v="34"/>
    <x v="34"/>
    <s v="HydraBloom Hydrating Moisturizer 30ml"/>
    <x v="0"/>
    <n v="150"/>
    <n v="8.1"/>
    <n v="1215"/>
    <n v="3.3"/>
    <n v="495"/>
    <n v="4.8"/>
    <n v="720"/>
    <n v="0.59259259259259256"/>
    <s v="C0089"/>
    <s v="TerraFusion Group"/>
    <s v="Andrew Parker"/>
    <x v="3"/>
    <x v="36"/>
    <s v="Montpelier"/>
    <x v="1"/>
    <x v="2"/>
    <x v="11"/>
    <n v="5"/>
    <x v="48"/>
  </r>
  <r>
    <x v="763"/>
    <n v="72569"/>
    <x v="1"/>
    <x v="1"/>
    <s v="VitaGlow Brightening Serum 30ml"/>
    <x v="1"/>
    <n v="150"/>
    <n v="22.1"/>
    <n v="3315"/>
    <n v="7.6"/>
    <n v="1140"/>
    <n v="14.500000000000002"/>
    <n v="2175"/>
    <n v="0.65610859728506787"/>
    <s v="C0043"/>
    <s v="LuminousHue Cosmetix"/>
    <s v="Mia Hughes"/>
    <x v="2"/>
    <x v="13"/>
    <s v="Sacramento"/>
    <x v="0"/>
    <x v="2"/>
    <x v="11"/>
    <n v="5"/>
    <x v="48"/>
  </r>
  <r>
    <x v="763"/>
    <n v="72570"/>
    <x v="13"/>
    <x v="13"/>
    <s v="LuminousGlow Tinted Sunscreen 100ml"/>
    <x v="3"/>
    <n v="300"/>
    <n v="26.35"/>
    <n v="7905"/>
    <n v="9"/>
    <n v="2700"/>
    <n v="17.350000000000001"/>
    <n v="5205"/>
    <n v="0.65844402277039848"/>
    <s v="C0268"/>
    <s v="Octavia Sinclair"/>
    <s v="Elizabeth Young"/>
    <x v="2"/>
    <x v="13"/>
    <s v="Los Angeles"/>
    <x v="0"/>
    <x v="2"/>
    <x v="11"/>
    <n v="5"/>
    <x v="48"/>
  </r>
  <r>
    <x v="763"/>
    <n v="72571"/>
    <x v="58"/>
    <x v="58"/>
    <s v="ElixirMelt Makeup Remover Oil  150ml"/>
    <x v="6"/>
    <n v="150"/>
    <n v="10.45"/>
    <n v="1567.5"/>
    <n v="5.2"/>
    <n v="780"/>
    <n v="5.2499999999999991"/>
    <n v="787.5"/>
    <n v="0.50239234449760761"/>
    <s v="C0014"/>
    <s v="Stellar Dynamo Corp."/>
    <s v="Olivia Harrison"/>
    <x v="3"/>
    <x v="14"/>
    <s v="Richmond"/>
    <x v="2"/>
    <x v="2"/>
    <x v="11"/>
    <n v="5"/>
    <x v="48"/>
  </r>
  <r>
    <x v="763"/>
    <n v="72572"/>
    <x v="4"/>
    <x v="4"/>
    <s v="HydraBloom Hydrating Moisturizer 50ml"/>
    <x v="0"/>
    <n v="100"/>
    <n v="14.95"/>
    <n v="1495"/>
    <n v="4.45"/>
    <n v="445"/>
    <n v="10.5"/>
    <n v="1050"/>
    <n v="0.7023411371237458"/>
    <s v="C0072"/>
    <s v="BlossomLuxe Essentials"/>
    <s v="James Edwards"/>
    <x v="3"/>
    <x v="43"/>
    <s v="Philadelphia"/>
    <x v="1"/>
    <x v="2"/>
    <x v="11"/>
    <n v="5"/>
    <x v="48"/>
  </r>
  <r>
    <x v="763"/>
    <n v="72573"/>
    <x v="10"/>
    <x v="10"/>
    <s v="LuminousGlow Tinted Sunscreen 50ml"/>
    <x v="3"/>
    <n v="250"/>
    <n v="16.95"/>
    <n v="4237.5"/>
    <n v="5.2"/>
    <n v="1300"/>
    <n v="11.75"/>
    <n v="2937.5"/>
    <n v="0.69321533923303835"/>
    <s v="C0007"/>
    <s v="Orion Sterling"/>
    <s v="Jessica Foster"/>
    <x v="2"/>
    <x v="20"/>
    <s v="Anchorage"/>
    <x v="0"/>
    <x v="2"/>
    <x v="11"/>
    <n v="5"/>
    <x v="48"/>
  </r>
  <r>
    <x v="763"/>
    <n v="72574"/>
    <x v="0"/>
    <x v="0"/>
    <s v="HydraBloom Hydrating Moisturizer 100ml"/>
    <x v="0"/>
    <n v="250"/>
    <n v="24.85"/>
    <n v="6212.5"/>
    <n v="7.75"/>
    <n v="1937.5"/>
    <n v="17.100000000000001"/>
    <n v="4275"/>
    <n v="0.68812877263581484"/>
    <s v="C0228"/>
    <s v="Caspian Holloway"/>
    <s v="Olivia Harrison"/>
    <x v="3"/>
    <x v="39"/>
    <s v="Wilmington"/>
    <x v="2"/>
    <x v="2"/>
    <x v="11"/>
    <n v="5"/>
    <x v="48"/>
  </r>
  <r>
    <x v="764"/>
    <n v="72575"/>
    <x v="36"/>
    <x v="36"/>
    <s v="CrystalGlow Gentle Exfoliator 50ml"/>
    <x v="7"/>
    <n v="250"/>
    <n v="14.15"/>
    <n v="3537.5"/>
    <n v="5.45"/>
    <n v="1362.5"/>
    <n v="8.6999999999999993"/>
    <n v="2175"/>
    <n v="0.61484098939929333"/>
    <s v="C0059"/>
    <s v="Eamon Kingsley"/>
    <s v="James Edwards"/>
    <x v="3"/>
    <x v="37"/>
    <s v="Newark"/>
    <x v="1"/>
    <x v="2"/>
    <x v="11"/>
    <n v="6"/>
    <x v="48"/>
  </r>
  <r>
    <x v="764"/>
    <n v="72576"/>
    <x v="8"/>
    <x v="8"/>
    <s v="CrystalClear Hyaluronic Boost 30ml"/>
    <x v="1"/>
    <n v="200"/>
    <n v="19.100000000000001"/>
    <n v="3820.0000000000005"/>
    <n v="6.6"/>
    <n v="1320"/>
    <n v="12.500000000000002"/>
    <n v="2500.0000000000005"/>
    <n v="0.65445026178010479"/>
    <s v="C0127"/>
    <s v="Orion West"/>
    <s v="Victoria Reed"/>
    <x v="2"/>
    <x v="4"/>
    <s v="Salem"/>
    <x v="0"/>
    <x v="2"/>
    <x v="11"/>
    <n v="6"/>
    <x v="48"/>
  </r>
  <r>
    <x v="764"/>
    <n v="72577"/>
    <x v="4"/>
    <x v="4"/>
    <s v="HydraBloom Hydrating Moisturizer 50ml"/>
    <x v="0"/>
    <n v="50"/>
    <n v="14.95"/>
    <n v="747.5"/>
    <n v="4.45"/>
    <n v="222.5"/>
    <n v="10.5"/>
    <n v="525"/>
    <n v="0.7023411371237458"/>
    <s v="C0199"/>
    <s v="Elara Monroe"/>
    <s v="Benjamin Ingram"/>
    <x v="0"/>
    <x v="38"/>
    <s v="Missoula"/>
    <x v="0"/>
    <x v="2"/>
    <x v="11"/>
    <n v="6"/>
    <x v="48"/>
  </r>
  <r>
    <x v="764"/>
    <n v="72578"/>
    <x v="13"/>
    <x v="13"/>
    <s v="LuminousGlow Tinted Sunscreen 100ml"/>
    <x v="3"/>
    <n v="250"/>
    <n v="26.35"/>
    <n v="6587.5"/>
    <n v="9"/>
    <n v="2250"/>
    <n v="17.350000000000001"/>
    <n v="4337.5"/>
    <n v="0.65844402277039848"/>
    <s v="C0162"/>
    <s v="Malachai Hale"/>
    <s v="Olivia Harrison"/>
    <x v="3"/>
    <x v="14"/>
    <s v="Newport News"/>
    <x v="2"/>
    <x v="2"/>
    <x v="11"/>
    <n v="6"/>
    <x v="48"/>
  </r>
  <r>
    <x v="764"/>
    <n v="72579"/>
    <x v="0"/>
    <x v="0"/>
    <s v="HydraBloom Hydrating Moisturizer 100ml"/>
    <x v="0"/>
    <n v="200"/>
    <n v="24.85"/>
    <n v="4970"/>
    <n v="7.75"/>
    <n v="1550"/>
    <n v="17.100000000000001"/>
    <n v="3420"/>
    <n v="0.68812877263581484"/>
    <s v="C0146"/>
    <s v="StarryLux Beauty Co."/>
    <s v="Jennifer Adams"/>
    <x v="1"/>
    <x v="10"/>
    <s v="Amarillo"/>
    <x v="2"/>
    <x v="2"/>
    <x v="11"/>
    <n v="6"/>
    <x v="48"/>
  </r>
  <r>
    <x v="764"/>
    <n v="72580"/>
    <x v="2"/>
    <x v="2"/>
    <s v="TimelessElixir Anti-Wrinkle Serum 30m"/>
    <x v="1"/>
    <n v="300"/>
    <n v="25.3"/>
    <n v="7590"/>
    <n v="9.4"/>
    <n v="2820"/>
    <n v="15.9"/>
    <n v="4770"/>
    <n v="0.62845849802371545"/>
    <s v="C0055"/>
    <s v="TimelessAura Luxe Skincare"/>
    <s v="Samantha Mitchell"/>
    <x v="4"/>
    <x v="32"/>
    <s v="Charleston"/>
    <x v="2"/>
    <x v="2"/>
    <x v="11"/>
    <n v="6"/>
    <x v="48"/>
  </r>
  <r>
    <x v="764"/>
    <n v="72581"/>
    <x v="34"/>
    <x v="34"/>
    <s v="HydraBloom Hydrating Moisturizer 30ml"/>
    <x v="0"/>
    <n v="50"/>
    <n v="8.1"/>
    <n v="405"/>
    <n v="3.3"/>
    <n v="165"/>
    <n v="4.8"/>
    <n v="240"/>
    <n v="0.59259259259259256"/>
    <s v="C0234"/>
    <s v="Thalia Cassidy"/>
    <s v="Elizabeth Young"/>
    <x v="2"/>
    <x v="13"/>
    <s v="San Diego"/>
    <x v="0"/>
    <x v="2"/>
    <x v="11"/>
    <n v="6"/>
    <x v="48"/>
  </r>
  <r>
    <x v="764"/>
    <n v="72582"/>
    <x v="38"/>
    <x v="38"/>
    <s v="CrystalGlow Gentle Exfoliator 100ml"/>
    <x v="7"/>
    <n v="100"/>
    <n v="19.95"/>
    <n v="1995"/>
    <n v="7.45"/>
    <n v="745"/>
    <n v="12.5"/>
    <n v="1250"/>
    <n v="0.62656641604010022"/>
    <s v="C0080"/>
    <s v="EternalGlow Essentials"/>
    <s v="Samantha Mitchell"/>
    <x v="4"/>
    <x v="17"/>
    <s v="Cincinnati"/>
    <x v="3"/>
    <x v="2"/>
    <x v="11"/>
    <n v="6"/>
    <x v="48"/>
  </r>
  <r>
    <x v="764"/>
    <n v="72583"/>
    <x v="0"/>
    <x v="0"/>
    <s v="HydraBloom Hydrating Moisturizer 100ml"/>
    <x v="0"/>
    <n v="50"/>
    <n v="24.85"/>
    <n v="1242.5"/>
    <n v="7.75"/>
    <n v="387.5"/>
    <n v="17.100000000000001"/>
    <n v="855"/>
    <n v="0.68812877263581484"/>
    <s v="C0239"/>
    <s v="GoldenGlow Beauty"/>
    <s v="Ava Franklin"/>
    <x v="1"/>
    <x v="26"/>
    <s v="Birmingham"/>
    <x v="2"/>
    <x v="2"/>
    <x v="11"/>
    <n v="6"/>
    <x v="48"/>
  </r>
  <r>
    <x v="764"/>
    <n v="72584"/>
    <x v="40"/>
    <x v="40"/>
    <s v="CalmBliss Soothing Toner 150ml"/>
    <x v="4"/>
    <n v="150"/>
    <n v="19.25"/>
    <n v="2887.5"/>
    <n v="6.55"/>
    <n v="982.5"/>
    <n v="12.7"/>
    <n v="1905"/>
    <n v="0.65974025974025974"/>
    <s v="C0068"/>
    <s v="IvoryRadiance Cosmetix"/>
    <s v="Olivia Harrison"/>
    <x v="3"/>
    <x v="7"/>
    <s v="Annapolis"/>
    <x v="2"/>
    <x v="2"/>
    <x v="11"/>
    <n v="6"/>
    <x v="48"/>
  </r>
  <r>
    <x v="764"/>
    <n v="72585"/>
    <x v="32"/>
    <x v="32"/>
    <s v="AquaFresh Hydrating Toner 150ml"/>
    <x v="4"/>
    <n v="250"/>
    <n v="14.95"/>
    <n v="3737.5"/>
    <n v="4.45"/>
    <n v="1112.5"/>
    <n v="10.5"/>
    <n v="2625"/>
    <n v="0.7023411371237458"/>
    <s v="C0112"/>
    <s v="Zara Winters"/>
    <s v="Olivia Harrison"/>
    <x v="3"/>
    <x v="14"/>
    <s v="Norfolk"/>
    <x v="2"/>
    <x v="2"/>
    <x v="11"/>
    <n v="6"/>
    <x v="48"/>
  </r>
  <r>
    <x v="764"/>
    <n v="72586"/>
    <x v="13"/>
    <x v="13"/>
    <s v="LuminousGlow Tinted Sunscreen 100ml"/>
    <x v="3"/>
    <n v="200"/>
    <n v="26.35"/>
    <n v="5270"/>
    <n v="9"/>
    <n v="1800"/>
    <n v="17.350000000000001"/>
    <n v="3470"/>
    <n v="0.65844402277039848"/>
    <s v="C0195"/>
    <s v="AquaFlare Corp."/>
    <s v="Andrew Parker"/>
    <x v="3"/>
    <x v="45"/>
    <s v="Providence"/>
    <x v="1"/>
    <x v="2"/>
    <x v="11"/>
    <n v="6"/>
    <x v="48"/>
  </r>
  <r>
    <x v="764"/>
    <n v="72587"/>
    <x v="4"/>
    <x v="4"/>
    <s v="HydraBloom Hydrating Moisturizer 50ml"/>
    <x v="0"/>
    <n v="150"/>
    <n v="14.95"/>
    <n v="2242.5"/>
    <n v="4.45"/>
    <n v="667.5"/>
    <n v="10.5"/>
    <n v="1575"/>
    <n v="0.7023411371237458"/>
    <s v="C0044"/>
    <s v="OpulentElixir Beauty"/>
    <s v="David Carter"/>
    <x v="1"/>
    <x v="2"/>
    <s v="Syracuse"/>
    <x v="1"/>
    <x v="2"/>
    <x v="11"/>
    <n v="6"/>
    <x v="48"/>
  </r>
  <r>
    <x v="764"/>
    <n v="72588"/>
    <x v="8"/>
    <x v="8"/>
    <s v="CrystalClear Hyaluronic Boost 30ml"/>
    <x v="1"/>
    <n v="100"/>
    <n v="19.100000000000001"/>
    <n v="1910.0000000000002"/>
    <n v="6.6"/>
    <n v="660"/>
    <n v="12.500000000000002"/>
    <n v="1250.0000000000002"/>
    <n v="0.65445026178010479"/>
    <s v="C0175"/>
    <s v="SolarSphere Corp."/>
    <s v="Ashley Turner"/>
    <x v="2"/>
    <x v="13"/>
    <s v="Long Beach"/>
    <x v="0"/>
    <x v="2"/>
    <x v="11"/>
    <n v="6"/>
    <x v="48"/>
  </r>
  <r>
    <x v="764"/>
    <n v="72589"/>
    <x v="14"/>
    <x v="14"/>
    <s v="DewDrop Hydration Sheet Mask"/>
    <x v="5"/>
    <n v="300"/>
    <n v="17.350000000000001"/>
    <n v="5205"/>
    <n v="7.45"/>
    <n v="2235"/>
    <n v="9.9000000000000021"/>
    <n v="2970"/>
    <n v="0.57060518731988474"/>
    <s v="C0122"/>
    <s v="FusionPulse Group"/>
    <s v="Michael Evans"/>
    <x v="1"/>
    <x v="10"/>
    <s v="McAllen"/>
    <x v="2"/>
    <x v="2"/>
    <x v="11"/>
    <n v="6"/>
    <x v="48"/>
  </r>
  <r>
    <x v="765"/>
    <n v="72590"/>
    <x v="43"/>
    <x v="43"/>
    <s v="PureFoam Renewing Cleanser 50ml"/>
    <x v="2"/>
    <n v="250"/>
    <n v="7"/>
    <n v="1750"/>
    <n v="2.8"/>
    <n v="700"/>
    <n v="4.2"/>
    <n v="1050"/>
    <n v="0.6"/>
    <s v="C0061"/>
    <s v="Aurelia Quinn"/>
    <s v="Mia Hughes"/>
    <x v="2"/>
    <x v="13"/>
    <s v="Oakland"/>
    <x v="0"/>
    <x v="2"/>
    <x v="11"/>
    <n v="7"/>
    <x v="48"/>
  </r>
  <r>
    <x v="765"/>
    <n v="72591"/>
    <x v="13"/>
    <x v="13"/>
    <s v="LuminousGlow Tinted Sunscreen 100ml"/>
    <x v="3"/>
    <n v="100"/>
    <n v="26.35"/>
    <n v="2635"/>
    <n v="9"/>
    <n v="900"/>
    <n v="17.350000000000001"/>
    <n v="1735"/>
    <n v="0.65844402277039848"/>
    <s v="C0005"/>
    <s v="Rylan Callahan"/>
    <s v="Michael Evans"/>
    <x v="1"/>
    <x v="10"/>
    <s v="Houston"/>
    <x v="2"/>
    <x v="2"/>
    <x v="11"/>
    <n v="7"/>
    <x v="48"/>
  </r>
  <r>
    <x v="765"/>
    <n v="72592"/>
    <x v="13"/>
    <x v="13"/>
    <s v="LuminousGlow Tinted Sunscreen 100ml"/>
    <x v="3"/>
    <n v="200"/>
    <n v="26.35"/>
    <n v="5270"/>
    <n v="9"/>
    <n v="1800"/>
    <n v="17.350000000000001"/>
    <n v="3470"/>
    <n v="0.65844402277039848"/>
    <s v="C0185"/>
    <s v="PureLuminance Beauty"/>
    <s v="Emily Clarke"/>
    <x v="3"/>
    <x v="9"/>
    <s v="Greenville"/>
    <x v="2"/>
    <x v="2"/>
    <x v="11"/>
    <n v="7"/>
    <x v="48"/>
  </r>
  <r>
    <x v="765"/>
    <n v="72593"/>
    <x v="19"/>
    <x v="19"/>
    <s v="ClearSkies UV Defense SPF 30 30ml"/>
    <x v="3"/>
    <n v="300"/>
    <n v="11.299999999999999"/>
    <n v="3389.9999999999995"/>
    <n v="4.7"/>
    <n v="1410"/>
    <n v="6.5999999999999988"/>
    <n v="1979.9999999999995"/>
    <n v="0.5840707964601769"/>
    <s v="C0093"/>
    <s v="BlossomFlair Skincare"/>
    <s v="Daniel Nelson"/>
    <x v="0"/>
    <x v="3"/>
    <s v="Rock Springs"/>
    <x v="0"/>
    <x v="2"/>
    <x v="11"/>
    <n v="7"/>
    <x v="48"/>
  </r>
  <r>
    <x v="765"/>
    <n v="72594"/>
    <x v="52"/>
    <x v="52"/>
    <s v="CalmBliss Soothing Toner 100ml"/>
    <x v="4"/>
    <n v="200"/>
    <n v="13"/>
    <n v="2600"/>
    <n v="4.7"/>
    <n v="940"/>
    <n v="8.3000000000000007"/>
    <n v="1660"/>
    <n v="0.63846153846153841"/>
    <s v="C0267"/>
    <s v="Isolde Nash"/>
    <s v="Matthew Walker"/>
    <x v="1"/>
    <x v="40"/>
    <s v="Nashville"/>
    <x v="2"/>
    <x v="2"/>
    <x v="11"/>
    <n v="7"/>
    <x v="48"/>
  </r>
  <r>
    <x v="765"/>
    <n v="72595"/>
    <x v="59"/>
    <x v="59"/>
    <s v="PorePurify Exfoliating Tonic 200ml"/>
    <x v="4"/>
    <n v="200"/>
    <n v="21"/>
    <n v="4200"/>
    <n v="7.6"/>
    <n v="1520"/>
    <n v="13.4"/>
    <n v="2680"/>
    <n v="0.63809523809523805"/>
    <s v="C0223"/>
    <s v="Cecilia Dawson"/>
    <s v="Christopher Green"/>
    <x v="0"/>
    <x v="35"/>
    <s v="Ogden"/>
    <x v="0"/>
    <x v="2"/>
    <x v="11"/>
    <n v="7"/>
    <x v="48"/>
  </r>
  <r>
    <x v="765"/>
    <n v="72596"/>
    <x v="11"/>
    <x v="11"/>
    <s v="ClearSkies UV Defense SPF 30 100ml"/>
    <x v="3"/>
    <n v="100"/>
    <n v="32.549999999999997"/>
    <n v="3254.9999999999995"/>
    <n v="11.25"/>
    <n v="1125"/>
    <n v="21.299999999999997"/>
    <n v="2129.9999999999995"/>
    <n v="0.65437788018433174"/>
    <s v="C0241"/>
    <s v="PhoenixGrove Solutions"/>
    <s v="William Jenkins"/>
    <x v="3"/>
    <x v="6"/>
    <s v="Miami"/>
    <x v="2"/>
    <x v="2"/>
    <x v="11"/>
    <n v="7"/>
    <x v="48"/>
  </r>
  <r>
    <x v="765"/>
    <n v="72597"/>
    <x v="6"/>
    <x v="6"/>
    <s v="CrystalClear Hyaluronic Boost 15ml"/>
    <x v="1"/>
    <n v="150"/>
    <n v="14.75"/>
    <n v="2212.5"/>
    <n v="5.45"/>
    <n v="817.5"/>
    <n v="9.3000000000000007"/>
    <n v="1395"/>
    <n v="0.63050847457627124"/>
    <s v="C0248"/>
    <s v="SereneSapphire Essentials"/>
    <s v="Samantha Mitchell"/>
    <x v="4"/>
    <x v="17"/>
    <s v="Columbus"/>
    <x v="3"/>
    <x v="2"/>
    <x v="11"/>
    <n v="7"/>
    <x v="48"/>
  </r>
  <r>
    <x v="765"/>
    <n v="72598"/>
    <x v="13"/>
    <x v="13"/>
    <s v="LuminousGlow Tinted Sunscreen 100ml"/>
    <x v="3"/>
    <n v="450"/>
    <n v="26.35"/>
    <n v="11857.5"/>
    <n v="9"/>
    <n v="4050"/>
    <n v="17.350000000000001"/>
    <n v="7807.5"/>
    <n v="0.65844402277039848"/>
    <s v="C0179"/>
    <s v="TerraWave Corp."/>
    <s v="Daniel Nelson"/>
    <x v="0"/>
    <x v="30"/>
    <s v="Aurora"/>
    <x v="0"/>
    <x v="2"/>
    <x v="11"/>
    <n v="7"/>
    <x v="48"/>
  </r>
  <r>
    <x v="765"/>
    <n v="72599"/>
    <x v="50"/>
    <x v="50"/>
    <s v="SilkSkin Lightweight Moisture Veil 50ml"/>
    <x v="0"/>
    <n v="50"/>
    <n v="16.349999999999998"/>
    <n v="817.49999999999989"/>
    <n v="5.2"/>
    <n v="260"/>
    <n v="11.149999999999999"/>
    <n v="557.49999999999989"/>
    <n v="0.68195718654434245"/>
    <s v="C0111"/>
    <s v="CelestialHarmony Essentials"/>
    <s v="Matthew Walker"/>
    <x v="1"/>
    <x v="40"/>
    <s v="Memphis"/>
    <x v="2"/>
    <x v="2"/>
    <x v="11"/>
    <n v="7"/>
    <x v="48"/>
  </r>
  <r>
    <x v="765"/>
    <n v="72600"/>
    <x v="21"/>
    <x v="21"/>
    <s v="RadiantGlow Gel Cleanser 100ml"/>
    <x v="2"/>
    <n v="100"/>
    <n v="12.25"/>
    <n v="1225"/>
    <n v="4.45"/>
    <n v="445"/>
    <n v="7.8"/>
    <n v="780"/>
    <n v="0.63673469387755099"/>
    <s v="C0227"/>
    <s v="Serenity Steele"/>
    <s v="Benjamin Ingram"/>
    <x v="0"/>
    <x v="22"/>
    <s v="Boise"/>
    <x v="0"/>
    <x v="2"/>
    <x v="11"/>
    <n v="7"/>
    <x v="48"/>
  </r>
  <r>
    <x v="765"/>
    <n v="72601"/>
    <x v="23"/>
    <x v="23"/>
    <s v="RadiantGlow Gel Cleanser 50ml"/>
    <x v="2"/>
    <n v="150"/>
    <n v="4.7"/>
    <n v="705"/>
    <n v="2.2999999999999998"/>
    <n v="345"/>
    <n v="2.4000000000000004"/>
    <n v="360"/>
    <n v="0.51063829787234039"/>
    <s v="C0014"/>
    <s v="Stellar Dynamo Corp."/>
    <s v="Olivia Harrison"/>
    <x v="3"/>
    <x v="14"/>
    <s v="Richmond"/>
    <x v="2"/>
    <x v="2"/>
    <x v="11"/>
    <n v="7"/>
    <x v="48"/>
  </r>
  <r>
    <x v="766"/>
    <n v="72602"/>
    <x v="20"/>
    <x v="20"/>
    <s v="VelvetSkin Renewing Scrub 100ml"/>
    <x v="7"/>
    <n v="150"/>
    <n v="20.849999999999998"/>
    <n v="3127.4999999999995"/>
    <n v="8.1999999999999993"/>
    <n v="1230"/>
    <n v="12.649999999999999"/>
    <n v="1897.4999999999995"/>
    <n v="0.606714628297362"/>
    <s v="C0250"/>
    <s v="QuantumCraft Ventures"/>
    <s v="David Carter"/>
    <x v="1"/>
    <x v="2"/>
    <s v="New York City"/>
    <x v="1"/>
    <x v="2"/>
    <x v="11"/>
    <n v="8"/>
    <x v="48"/>
  </r>
  <r>
    <x v="766"/>
    <n v="72603"/>
    <x v="34"/>
    <x v="34"/>
    <s v="HydraBloom Hydrating Moisturizer 30ml"/>
    <x v="0"/>
    <n v="150"/>
    <n v="8.1"/>
    <n v="1215"/>
    <n v="3.3"/>
    <n v="495"/>
    <n v="4.8"/>
    <n v="720"/>
    <n v="0.59259259259259256"/>
    <s v="C0106"/>
    <s v="StarryRadiance Cosmetix"/>
    <s v="Lauren King"/>
    <x v="4"/>
    <x v="18"/>
    <s v="Iowa City"/>
    <x v="3"/>
    <x v="2"/>
    <x v="11"/>
    <n v="8"/>
    <x v="48"/>
  </r>
  <r>
    <x v="766"/>
    <n v="72604"/>
    <x v="8"/>
    <x v="8"/>
    <s v="CrystalClear Hyaluronic Boost 30ml"/>
    <x v="1"/>
    <n v="50"/>
    <n v="19.100000000000001"/>
    <n v="955.00000000000011"/>
    <n v="6.6"/>
    <n v="330"/>
    <n v="12.500000000000002"/>
    <n v="625.00000000000011"/>
    <n v="0.65445026178010479"/>
    <s v="C0002"/>
    <s v="Radiant Luxe Beauty"/>
    <s v="Daniel Nelson"/>
    <x v="0"/>
    <x v="3"/>
    <s v="Cheyenne"/>
    <x v="0"/>
    <x v="2"/>
    <x v="11"/>
    <n v="8"/>
    <x v="48"/>
  </r>
  <r>
    <x v="766"/>
    <n v="72605"/>
    <x v="25"/>
    <x v="25"/>
    <s v="PureFoam Renewing Cleanser 100ml"/>
    <x v="2"/>
    <n v="250"/>
    <n v="12.45"/>
    <n v="3112.5"/>
    <n v="5.2"/>
    <n v="1300"/>
    <n v="7.2499999999999991"/>
    <n v="1812.5"/>
    <n v="0.58232931726907633"/>
    <s v="C0160"/>
    <s v="LuminousHarbor Cosmetix"/>
    <s v="Victoria Reed"/>
    <x v="2"/>
    <x v="4"/>
    <s v="Medford"/>
    <x v="0"/>
    <x v="2"/>
    <x v="11"/>
    <n v="8"/>
    <x v="48"/>
  </r>
  <r>
    <x v="766"/>
    <n v="72606"/>
    <x v="4"/>
    <x v="4"/>
    <s v="HydraBloom Hydrating Moisturizer 50ml"/>
    <x v="0"/>
    <n v="100"/>
    <n v="14.95"/>
    <n v="1495"/>
    <n v="4.45"/>
    <n v="445"/>
    <n v="10.5"/>
    <n v="1050"/>
    <n v="0.7023411371237458"/>
    <s v="C0281"/>
    <s v="LunarQuest Enterprises"/>
    <s v="Ashley Turner"/>
    <x v="2"/>
    <x v="13"/>
    <s v="San Francisco"/>
    <x v="0"/>
    <x v="2"/>
    <x v="11"/>
    <n v="8"/>
    <x v="48"/>
  </r>
  <r>
    <x v="766"/>
    <n v="72607"/>
    <x v="23"/>
    <x v="23"/>
    <s v="RadiantGlow Gel Cleanser 50ml"/>
    <x v="2"/>
    <n v="150"/>
    <n v="4.7"/>
    <n v="705"/>
    <n v="2.2999999999999998"/>
    <n v="345"/>
    <n v="2.4000000000000004"/>
    <n v="360"/>
    <n v="0.51063829787234039"/>
    <s v="C0043"/>
    <s v="LuminousHue Cosmetix"/>
    <s v="Mia Hughes"/>
    <x v="2"/>
    <x v="13"/>
    <s v="Sacramento"/>
    <x v="0"/>
    <x v="2"/>
    <x v="11"/>
    <n v="8"/>
    <x v="48"/>
  </r>
  <r>
    <x v="766"/>
    <n v="72608"/>
    <x v="13"/>
    <x v="13"/>
    <s v="LuminousGlow Tinted Sunscreen 100ml"/>
    <x v="3"/>
    <n v="150"/>
    <n v="26.35"/>
    <n v="3952.5"/>
    <n v="9"/>
    <n v="1350"/>
    <n v="17.350000000000001"/>
    <n v="2602.5"/>
    <n v="0.65844402277039848"/>
    <s v="C0036"/>
    <s v="MoonlightHarbor Beauty"/>
    <s v="Rachel Owens"/>
    <x v="4"/>
    <x v="31"/>
    <s v="Milwaukee"/>
    <x v="3"/>
    <x v="2"/>
    <x v="11"/>
    <n v="8"/>
    <x v="48"/>
  </r>
  <r>
    <x v="766"/>
    <n v="72609"/>
    <x v="34"/>
    <x v="34"/>
    <s v="HydraBloom Hydrating Moisturizer 30ml"/>
    <x v="0"/>
    <n v="100"/>
    <n v="8.1"/>
    <n v="810"/>
    <n v="3.3"/>
    <n v="330"/>
    <n v="4.8"/>
    <n v="480"/>
    <n v="0.59259259259259256"/>
    <s v="C0206"/>
    <s v="Dashiell Vaughn"/>
    <s v="Rachel Owens"/>
    <x v="4"/>
    <x v="31"/>
    <s v="Green Bay"/>
    <x v="3"/>
    <x v="2"/>
    <x v="11"/>
    <n v="8"/>
    <x v="48"/>
  </r>
  <r>
    <x v="766"/>
    <n v="72610"/>
    <x v="0"/>
    <x v="0"/>
    <s v="HydraBloom Hydrating Moisturizer 100ml"/>
    <x v="0"/>
    <n v="250"/>
    <n v="24.85"/>
    <n v="6212.5"/>
    <n v="7.75"/>
    <n v="1937.5"/>
    <n v="17.100000000000001"/>
    <n v="4275"/>
    <n v="0.68812877263581484"/>
    <s v="C0164"/>
    <s v="Isolde Cassidy"/>
    <s v="Andrew Parker"/>
    <x v="3"/>
    <x v="46"/>
    <s v="Portland"/>
    <x v="1"/>
    <x v="2"/>
    <x v="11"/>
    <n v="8"/>
    <x v="48"/>
  </r>
  <r>
    <x v="766"/>
    <n v="72611"/>
    <x v="14"/>
    <x v="14"/>
    <s v="DewDrop Hydration Sheet Mask"/>
    <x v="5"/>
    <n v="50"/>
    <n v="17.350000000000001"/>
    <n v="867.50000000000011"/>
    <n v="7.45"/>
    <n v="372.5"/>
    <n v="9.9000000000000021"/>
    <n v="495.00000000000011"/>
    <n v="0.57060518731988474"/>
    <s v="C0089"/>
    <s v="TerraFusion Group"/>
    <s v="Andrew Parker"/>
    <x v="3"/>
    <x v="36"/>
    <s v="Montpelier"/>
    <x v="1"/>
    <x v="2"/>
    <x v="11"/>
    <n v="8"/>
    <x v="48"/>
  </r>
  <r>
    <x v="766"/>
    <n v="72612"/>
    <x v="4"/>
    <x v="4"/>
    <s v="HydraBloom Hydrating Moisturizer 50ml"/>
    <x v="0"/>
    <n v="200"/>
    <n v="14.95"/>
    <n v="2990"/>
    <n v="4.45"/>
    <n v="890"/>
    <n v="10.5"/>
    <n v="2100"/>
    <n v="0.7023411371237458"/>
    <s v="C0252"/>
    <s v="CelestialLuxe Beauty"/>
    <s v="Matthew Walker"/>
    <x v="1"/>
    <x v="40"/>
    <s v="Nashville"/>
    <x v="2"/>
    <x v="2"/>
    <x v="11"/>
    <n v="8"/>
    <x v="48"/>
  </r>
  <r>
    <x v="766"/>
    <n v="72613"/>
    <x v="27"/>
    <x v="27"/>
    <s v="LuxeSilk Oil Cleansing Essence 50 ml"/>
    <x v="2"/>
    <n v="100"/>
    <n v="9"/>
    <n v="900"/>
    <n v="3.7"/>
    <n v="370"/>
    <n v="5.3"/>
    <n v="530"/>
    <n v="0.58888888888888891"/>
    <s v="C0031"/>
    <s v="StellarWings Incorporated"/>
    <s v="Matthew Walker"/>
    <x v="1"/>
    <x v="23"/>
    <s v="Atlanta"/>
    <x v="2"/>
    <x v="2"/>
    <x v="11"/>
    <n v="8"/>
    <x v="48"/>
  </r>
  <r>
    <x v="766"/>
    <n v="72614"/>
    <x v="13"/>
    <x v="13"/>
    <s v="LuminousGlow Tinted Sunscreen 100ml"/>
    <x v="3"/>
    <n v="200"/>
    <n v="26.35"/>
    <n v="5270"/>
    <n v="9"/>
    <n v="1800"/>
    <n v="17.350000000000001"/>
    <n v="3470"/>
    <n v="0.65844402277039848"/>
    <s v="C0280"/>
    <s v="OceanCrest Corp."/>
    <s v="Emily Clarke"/>
    <x v="3"/>
    <x v="9"/>
    <s v="Charleston"/>
    <x v="2"/>
    <x v="2"/>
    <x v="11"/>
    <n v="8"/>
    <x v="48"/>
  </r>
  <r>
    <x v="767"/>
    <n v="72615"/>
    <x v="10"/>
    <x v="10"/>
    <s v="LuminousGlow Tinted Sunscreen 50ml"/>
    <x v="3"/>
    <n v="200"/>
    <n v="16.95"/>
    <n v="3390"/>
    <n v="5.2"/>
    <n v="1040"/>
    <n v="11.75"/>
    <n v="2350"/>
    <n v="0.69321533923303835"/>
    <s v="C0216"/>
    <s v="ZenithPulse Solutions"/>
    <s v="Grace Allen"/>
    <x v="2"/>
    <x v="20"/>
    <s v="Fairbanks"/>
    <x v="0"/>
    <x v="2"/>
    <x v="11"/>
    <n v="9"/>
    <x v="48"/>
  </r>
  <r>
    <x v="767"/>
    <n v="72616"/>
    <x v="52"/>
    <x v="52"/>
    <s v="CalmBliss Soothing Toner 100ml"/>
    <x v="4"/>
    <n v="50"/>
    <n v="13"/>
    <n v="650"/>
    <n v="4.7"/>
    <n v="235"/>
    <n v="8.3000000000000007"/>
    <n v="415"/>
    <n v="0.63846153846153841"/>
    <s v="C0114"/>
    <s v="ElysianGlow Creations"/>
    <s v="Daniel Nelson"/>
    <x v="0"/>
    <x v="3"/>
    <s v="Cody"/>
    <x v="0"/>
    <x v="2"/>
    <x v="11"/>
    <n v="9"/>
    <x v="48"/>
  </r>
  <r>
    <x v="767"/>
    <n v="72617"/>
    <x v="16"/>
    <x v="16"/>
    <s v="FreshWipe Cleansing Towelettes  80s"/>
    <x v="6"/>
    <n v="100"/>
    <n v="14.55"/>
    <n v="1455"/>
    <n v="6.55"/>
    <n v="655"/>
    <n v="8"/>
    <n v="800"/>
    <n v="0.54982817869415812"/>
    <s v="C0200"/>
    <s v="Griffin Hayes"/>
    <s v="Emily Clarke"/>
    <x v="3"/>
    <x v="29"/>
    <s v="Raleigh"/>
    <x v="2"/>
    <x v="2"/>
    <x v="11"/>
    <n v="9"/>
    <x v="48"/>
  </r>
  <r>
    <x v="767"/>
    <n v="72618"/>
    <x v="14"/>
    <x v="14"/>
    <s v="DewDrop Hydration Sheet Mask"/>
    <x v="5"/>
    <n v="150"/>
    <n v="17.350000000000001"/>
    <n v="2602.5"/>
    <n v="7.45"/>
    <n v="1117.5"/>
    <n v="9.9000000000000021"/>
    <n v="1485"/>
    <n v="0.57060518731988474"/>
    <s v="C0273"/>
    <s v="CrystalSphere Solutions"/>
    <s v="Christopher Green"/>
    <x v="0"/>
    <x v="35"/>
    <s v="Salt Lake City"/>
    <x v="0"/>
    <x v="2"/>
    <x v="11"/>
    <n v="9"/>
    <x v="48"/>
  </r>
  <r>
    <x v="767"/>
    <n v="72619"/>
    <x v="0"/>
    <x v="0"/>
    <s v="HydraBloom Hydrating Moisturizer 100ml"/>
    <x v="0"/>
    <n v="250"/>
    <n v="24.85"/>
    <n v="6212.5"/>
    <n v="7.75"/>
    <n v="1937.5"/>
    <n v="17.100000000000001"/>
    <n v="4275"/>
    <n v="0.68812877263581484"/>
    <s v="C0271"/>
    <s v="EmeraldWave Incorporated"/>
    <s v="Lauren King"/>
    <x v="4"/>
    <x v="41"/>
    <s v="Lincoln"/>
    <x v="3"/>
    <x v="2"/>
    <x v="11"/>
    <n v="9"/>
    <x v="48"/>
  </r>
  <r>
    <x v="767"/>
    <n v="72620"/>
    <x v="21"/>
    <x v="21"/>
    <s v="RadiantGlow Gel Cleanser 100ml"/>
    <x v="2"/>
    <n v="250"/>
    <n v="12.25"/>
    <n v="3062.5"/>
    <n v="4.45"/>
    <n v="1112.5"/>
    <n v="7.8"/>
    <n v="1950"/>
    <n v="0.63673469387755099"/>
    <s v="C0025"/>
    <s v="Eamon Nash"/>
    <s v="Samuel Moore"/>
    <x v="0"/>
    <x v="1"/>
    <s v="Tucson"/>
    <x v="0"/>
    <x v="2"/>
    <x v="11"/>
    <n v="9"/>
    <x v="48"/>
  </r>
  <r>
    <x v="767"/>
    <n v="72621"/>
    <x v="27"/>
    <x v="27"/>
    <s v="LuxeSilk Oil Cleansing Essence 50 ml"/>
    <x v="2"/>
    <n v="150"/>
    <n v="9"/>
    <n v="1350"/>
    <n v="3.7"/>
    <n v="555"/>
    <n v="5.3"/>
    <n v="795"/>
    <n v="0.58888888888888891"/>
    <s v="C0057"/>
    <s v="Phineas Dawson"/>
    <s v="Nicholas Coleman"/>
    <x v="4"/>
    <x v="34"/>
    <s v="Indianapolis"/>
    <x v="3"/>
    <x v="2"/>
    <x v="11"/>
    <n v="9"/>
    <x v="48"/>
  </r>
  <r>
    <x v="767"/>
    <n v="72622"/>
    <x v="12"/>
    <x v="12"/>
    <s v="PorePurify Exfoliating Tonic 150ml"/>
    <x v="4"/>
    <n v="200"/>
    <n v="15.95"/>
    <n v="3190"/>
    <n v="5.2"/>
    <n v="1040"/>
    <n v="10.75"/>
    <n v="2150"/>
    <n v="0.6739811912225705"/>
    <s v="C0190"/>
    <s v="ZenithMist Incorporated"/>
    <s v="Jessica Foster"/>
    <x v="2"/>
    <x v="20"/>
    <s v="Wasilla"/>
    <x v="0"/>
    <x v="2"/>
    <x v="11"/>
    <n v="9"/>
    <x v="48"/>
  </r>
  <r>
    <x v="767"/>
    <n v="72623"/>
    <x v="43"/>
    <x v="43"/>
    <s v="PureFoam Renewing Cleanser 50ml"/>
    <x v="2"/>
    <n v="150"/>
    <n v="7"/>
    <n v="1050"/>
    <n v="2.8"/>
    <n v="420"/>
    <n v="4.2"/>
    <n v="630"/>
    <n v="0.6"/>
    <s v="C0159"/>
    <s v="Esme Reyes"/>
    <s v="Andrew Parker"/>
    <x v="3"/>
    <x v="45"/>
    <s v="Warwick"/>
    <x v="1"/>
    <x v="2"/>
    <x v="11"/>
    <n v="9"/>
    <x v="48"/>
  </r>
  <r>
    <x v="767"/>
    <n v="72624"/>
    <x v="32"/>
    <x v="32"/>
    <s v="AquaFresh Hydrating Toner 150ml"/>
    <x v="4"/>
    <n v="150"/>
    <n v="14.95"/>
    <n v="2242.5"/>
    <n v="4.45"/>
    <n v="667.5"/>
    <n v="10.5"/>
    <n v="1575"/>
    <n v="0.7023411371237458"/>
    <s v="C0062"/>
    <s v="Nikolai Hayes"/>
    <s v="Benjamin Ingram"/>
    <x v="0"/>
    <x v="38"/>
    <s v="Billings"/>
    <x v="0"/>
    <x v="2"/>
    <x v="11"/>
    <n v="9"/>
    <x v="48"/>
  </r>
  <r>
    <x v="767"/>
    <n v="72625"/>
    <x v="37"/>
    <x v="37"/>
    <s v="SunGuard Shield SPF 50+ 100ml"/>
    <x v="3"/>
    <n v="250"/>
    <n v="24.75"/>
    <n v="6187.5"/>
    <n v="7.75"/>
    <n v="1937.5"/>
    <n v="17"/>
    <n v="4250"/>
    <n v="0.68686868686868685"/>
    <s v="C0073"/>
    <s v="Atlas Kingsley"/>
    <s v="David Carter"/>
    <x v="1"/>
    <x v="2"/>
    <s v="Rochester"/>
    <x v="1"/>
    <x v="2"/>
    <x v="11"/>
    <n v="9"/>
    <x v="48"/>
  </r>
  <r>
    <x v="767"/>
    <n v="72626"/>
    <x v="0"/>
    <x v="0"/>
    <s v="HydraBloom Hydrating Moisturizer 100ml"/>
    <x v="0"/>
    <n v="100"/>
    <n v="24.85"/>
    <n v="2485"/>
    <n v="7.75"/>
    <n v="775"/>
    <n v="17.100000000000001"/>
    <n v="1710"/>
    <n v="0.68812877263581484"/>
    <s v="C0255"/>
    <s v="StellarCrest Corp."/>
    <s v="Grace Allen"/>
    <x v="2"/>
    <x v="20"/>
    <s v="Fairbanks"/>
    <x v="0"/>
    <x v="2"/>
    <x v="11"/>
    <n v="9"/>
    <x v="48"/>
  </r>
  <r>
    <x v="767"/>
    <n v="72627"/>
    <x v="11"/>
    <x v="11"/>
    <s v="ClearSkies UV Defense SPF 30 100ml"/>
    <x v="3"/>
    <n v="500"/>
    <n v="32.549999999999997"/>
    <n v="16274.999999999998"/>
    <n v="11.25"/>
    <n v="5625"/>
    <n v="21.299999999999997"/>
    <n v="10649.999999999998"/>
    <n v="0.65437788018433174"/>
    <s v="C0098"/>
    <s v="Persephone Harper"/>
    <s v="Benjamin Lawson"/>
    <x v="1"/>
    <x v="8"/>
    <s v="Springfield"/>
    <x v="3"/>
    <x v="2"/>
    <x v="11"/>
    <n v="9"/>
    <x v="48"/>
  </r>
  <r>
    <x v="768"/>
    <n v="72628"/>
    <x v="40"/>
    <x v="40"/>
    <s v="CalmBliss Soothing Toner 150ml"/>
    <x v="4"/>
    <n v="150"/>
    <n v="19.25"/>
    <n v="2887.5"/>
    <n v="6.55"/>
    <n v="982.5"/>
    <n v="12.7"/>
    <n v="1905"/>
    <n v="0.65974025974025974"/>
    <s v="C0243"/>
    <s v="SilverLuxe Incorporated"/>
    <s v="Elizabeth Young"/>
    <x v="2"/>
    <x v="13"/>
    <s v="Los Angeles"/>
    <x v="0"/>
    <x v="2"/>
    <x v="11"/>
    <n v="12"/>
    <x v="49"/>
  </r>
  <r>
    <x v="768"/>
    <n v="72629"/>
    <x v="35"/>
    <x v="35"/>
    <s v="DreamSoothe Overnight Mask 50g"/>
    <x v="5"/>
    <n v="200"/>
    <n v="14.25"/>
    <n v="2850"/>
    <n v="6.55"/>
    <n v="1310"/>
    <n v="7.7"/>
    <n v="1540"/>
    <n v="0.54035087719298247"/>
    <s v="C0205"/>
    <s v="Celeste Mercer"/>
    <s v="Andrew Parker"/>
    <x v="3"/>
    <x v="47"/>
    <s v="Stamford"/>
    <x v="1"/>
    <x v="2"/>
    <x v="11"/>
    <n v="12"/>
    <x v="49"/>
  </r>
  <r>
    <x v="768"/>
    <n v="72630"/>
    <x v="21"/>
    <x v="21"/>
    <s v="RadiantGlow Gel Cleanser 100ml"/>
    <x v="2"/>
    <n v="250"/>
    <n v="12.25"/>
    <n v="3062.5"/>
    <n v="4.45"/>
    <n v="1112.5"/>
    <n v="7.8"/>
    <n v="1950"/>
    <n v="0.63673469387755099"/>
    <s v="C0167"/>
    <s v="Atticus Mercer"/>
    <s v="Ashley Turner"/>
    <x v="2"/>
    <x v="13"/>
    <s v="Anaheim"/>
    <x v="0"/>
    <x v="2"/>
    <x v="11"/>
    <n v="12"/>
    <x v="49"/>
  </r>
  <r>
    <x v="768"/>
    <n v="72631"/>
    <x v="0"/>
    <x v="0"/>
    <s v="HydraBloom Hydrating Moisturizer 100ml"/>
    <x v="0"/>
    <n v="50"/>
    <n v="24.85"/>
    <n v="1242.5"/>
    <n v="7.75"/>
    <n v="387.5"/>
    <n v="17.100000000000001"/>
    <n v="855"/>
    <n v="0.68812877263581484"/>
    <s v="C0217"/>
    <s v="TerraFlare Corp."/>
    <s v="Samuel Moore"/>
    <x v="0"/>
    <x v="0"/>
    <s v="Santa Fe"/>
    <x v="0"/>
    <x v="2"/>
    <x v="11"/>
    <n v="12"/>
    <x v="49"/>
  </r>
  <r>
    <x v="768"/>
    <n v="72632"/>
    <x v="14"/>
    <x v="14"/>
    <s v="DewDrop Hydration Sheet Mask"/>
    <x v="5"/>
    <n v="50"/>
    <n v="17.350000000000001"/>
    <n v="867.50000000000011"/>
    <n v="7.45"/>
    <n v="372.5"/>
    <n v="9.9000000000000021"/>
    <n v="495.00000000000011"/>
    <n v="0.57060518731988474"/>
    <s v="C0082"/>
    <s v="OpulentFlair Beauty"/>
    <s v="Jennifer Adams"/>
    <x v="1"/>
    <x v="10"/>
    <s v="El Paso"/>
    <x v="2"/>
    <x v="2"/>
    <x v="11"/>
    <n v="12"/>
    <x v="49"/>
  </r>
  <r>
    <x v="768"/>
    <n v="72633"/>
    <x v="4"/>
    <x v="4"/>
    <s v="HydraBloom Hydrating Moisturizer 50ml"/>
    <x v="0"/>
    <n v="150"/>
    <n v="14.95"/>
    <n v="2242.5"/>
    <n v="4.45"/>
    <n v="667.5"/>
    <n v="10.5"/>
    <n v="1575"/>
    <n v="0.7023411371237458"/>
    <s v="C0273"/>
    <s v="CrystalSphere Solutions"/>
    <s v="Christopher Green"/>
    <x v="0"/>
    <x v="35"/>
    <s v="Salt Lake City"/>
    <x v="0"/>
    <x v="2"/>
    <x v="11"/>
    <n v="12"/>
    <x v="49"/>
  </r>
  <r>
    <x v="768"/>
    <n v="72634"/>
    <x v="4"/>
    <x v="4"/>
    <s v="HydraBloom Hydrating Moisturizer 50ml"/>
    <x v="0"/>
    <n v="150"/>
    <n v="14.95"/>
    <n v="2242.5"/>
    <n v="4.45"/>
    <n v="667.5"/>
    <n v="10.5"/>
    <n v="1575"/>
    <n v="0.7023411371237458"/>
    <s v="C0291"/>
    <s v="Lachlan Steele"/>
    <s v="Lauren King"/>
    <x v="4"/>
    <x v="41"/>
    <s v="Omaha"/>
    <x v="3"/>
    <x v="2"/>
    <x v="11"/>
    <n v="12"/>
    <x v="49"/>
  </r>
  <r>
    <x v="768"/>
    <n v="72635"/>
    <x v="0"/>
    <x v="0"/>
    <s v="HydraBloom Hydrating Moisturizer 100ml"/>
    <x v="0"/>
    <n v="50"/>
    <n v="24.85"/>
    <n v="1242.5"/>
    <n v="7.75"/>
    <n v="387.5"/>
    <n v="17.100000000000001"/>
    <n v="855"/>
    <n v="0.68812877263581484"/>
    <s v="C0171"/>
    <s v="RadiantPearl Beauty"/>
    <s v="Mia Hughes"/>
    <x v="2"/>
    <x v="13"/>
    <s v="Bakersfield"/>
    <x v="0"/>
    <x v="2"/>
    <x v="11"/>
    <n v="12"/>
    <x v="49"/>
  </r>
  <r>
    <x v="768"/>
    <n v="72636"/>
    <x v="37"/>
    <x v="37"/>
    <s v="SunGuard Shield SPF 50+ 100ml"/>
    <x v="3"/>
    <n v="500"/>
    <n v="24.75"/>
    <n v="12375"/>
    <n v="7.75"/>
    <n v="3875"/>
    <n v="17"/>
    <n v="8500"/>
    <n v="0.68686868686868685"/>
    <s v="C0107"/>
    <s v="MoonlitNectar Beauty"/>
    <s v="Andrew Parker"/>
    <x v="3"/>
    <x v="45"/>
    <s v="Providence"/>
    <x v="1"/>
    <x v="2"/>
    <x v="11"/>
    <n v="12"/>
    <x v="49"/>
  </r>
  <r>
    <x v="768"/>
    <n v="72637"/>
    <x v="31"/>
    <x v="31"/>
    <s v="TimelessElixir Anti-Wrinkle Serum 15ml"/>
    <x v="1"/>
    <n v="50"/>
    <n v="19.349999999999998"/>
    <n v="967.49999999999989"/>
    <n v="7.55"/>
    <n v="377.5"/>
    <n v="11.799999999999997"/>
    <n v="589.99999999999989"/>
    <n v="0.60981912144702832"/>
    <s v="C0276"/>
    <s v="EnchantedBloom Corp."/>
    <s v="Samuel Moore"/>
    <x v="0"/>
    <x v="0"/>
    <s v="Santa Fe"/>
    <x v="0"/>
    <x v="2"/>
    <x v="11"/>
    <n v="12"/>
    <x v="49"/>
  </r>
  <r>
    <x v="768"/>
    <n v="72638"/>
    <x v="4"/>
    <x v="4"/>
    <s v="HydraBloom Hydrating Moisturizer 50ml"/>
    <x v="0"/>
    <n v="150"/>
    <n v="14.95"/>
    <n v="2242.5"/>
    <n v="4.45"/>
    <n v="667.5"/>
    <n v="10.5"/>
    <n v="1575"/>
    <n v="0.7023411371237458"/>
    <s v="C0023"/>
    <s v="Rosy Hue Beauty"/>
    <s v="Benjamin Ingram"/>
    <x v="0"/>
    <x v="22"/>
    <s v="Boise"/>
    <x v="0"/>
    <x v="2"/>
    <x v="11"/>
    <n v="12"/>
    <x v="49"/>
  </r>
  <r>
    <x v="768"/>
    <n v="72639"/>
    <x v="11"/>
    <x v="11"/>
    <s v="ClearSkies UV Defense SPF 30 100ml"/>
    <x v="3"/>
    <n v="250"/>
    <n v="32.549999999999997"/>
    <n v="8137.4999999999991"/>
    <n v="11.25"/>
    <n v="2812.5"/>
    <n v="21.299999999999997"/>
    <n v="5324.9999999999991"/>
    <n v="0.65437788018433174"/>
    <s v="C0289"/>
    <s v="AquaNova Incorporated"/>
    <s v="Ava Franklin"/>
    <x v="1"/>
    <x v="44"/>
    <s v="Horn Lake"/>
    <x v="2"/>
    <x v="2"/>
    <x v="11"/>
    <n v="12"/>
    <x v="49"/>
  </r>
  <r>
    <x v="769"/>
    <n v="72640"/>
    <x v="38"/>
    <x v="38"/>
    <s v="CrystalGlow Gentle Exfoliator 100ml"/>
    <x v="7"/>
    <n v="150"/>
    <n v="19.95"/>
    <n v="2992.5"/>
    <n v="7.45"/>
    <n v="1117.5"/>
    <n v="12.5"/>
    <n v="1875"/>
    <n v="0.62656641604010022"/>
    <s v="C0069"/>
    <s v="RadiantElixir Skincare"/>
    <s v="Olivia Harrison"/>
    <x v="3"/>
    <x v="39"/>
    <s v="Wilmington"/>
    <x v="2"/>
    <x v="2"/>
    <x v="11"/>
    <n v="13"/>
    <x v="49"/>
  </r>
  <r>
    <x v="769"/>
    <n v="72641"/>
    <x v="11"/>
    <x v="11"/>
    <s v="ClearSkies UV Defense SPF 30 100ml"/>
    <x v="3"/>
    <n v="100"/>
    <n v="32.549999999999997"/>
    <n v="3254.9999999999995"/>
    <n v="11.25"/>
    <n v="1125"/>
    <n v="21.299999999999997"/>
    <n v="2129.9999999999995"/>
    <n v="0.65437788018433174"/>
    <s v="C0223"/>
    <s v="Cecilia Dawson"/>
    <s v="Christopher Green"/>
    <x v="0"/>
    <x v="35"/>
    <s v="Ogden"/>
    <x v="0"/>
    <x v="2"/>
    <x v="11"/>
    <n v="13"/>
    <x v="49"/>
  </r>
  <r>
    <x v="769"/>
    <n v="72642"/>
    <x v="60"/>
    <x v="60"/>
    <s v="ElixirMelt Makeup Remover Oil  200ml"/>
    <x v="6"/>
    <n v="100"/>
    <n v="19.850000000000001"/>
    <n v="1985.0000000000002"/>
    <n v="9"/>
    <n v="900"/>
    <n v="10.850000000000001"/>
    <n v="1085.0000000000002"/>
    <n v="0.54659949622166248"/>
    <s v="C0032"/>
    <s v="AquaFusion Incorporated"/>
    <s v="Ashley Turner"/>
    <x v="2"/>
    <x v="13"/>
    <s v="San Jose"/>
    <x v="0"/>
    <x v="2"/>
    <x v="11"/>
    <n v="13"/>
    <x v="49"/>
  </r>
  <r>
    <x v="769"/>
    <n v="72643"/>
    <x v="0"/>
    <x v="0"/>
    <s v="HydraBloom Hydrating Moisturizer 100ml"/>
    <x v="0"/>
    <n v="250"/>
    <n v="24.85"/>
    <n v="6212.5"/>
    <n v="7.75"/>
    <n v="1937.5"/>
    <n v="17.100000000000001"/>
    <n v="4275"/>
    <n v="0.68812877263581484"/>
    <s v="C0180"/>
    <s v="CelestialGrace Creations"/>
    <s v="Benjamin Lawson"/>
    <x v="1"/>
    <x v="8"/>
    <s v="Springfield"/>
    <x v="3"/>
    <x v="2"/>
    <x v="11"/>
    <n v="13"/>
    <x v="49"/>
  </r>
  <r>
    <x v="769"/>
    <n v="72644"/>
    <x v="1"/>
    <x v="1"/>
    <s v="VitaGlow Brightening Serum 30ml"/>
    <x v="1"/>
    <n v="200"/>
    <n v="22.1"/>
    <n v="4420"/>
    <n v="7.6"/>
    <n v="1520"/>
    <n v="14.500000000000002"/>
    <n v="2900"/>
    <n v="0.65610859728506787"/>
    <s v="C0059"/>
    <s v="Eamon Kingsley"/>
    <s v="James Edwards"/>
    <x v="3"/>
    <x v="37"/>
    <s v="Newark"/>
    <x v="1"/>
    <x v="2"/>
    <x v="11"/>
    <n v="13"/>
    <x v="49"/>
  </r>
  <r>
    <x v="769"/>
    <n v="72645"/>
    <x v="51"/>
    <x v="51"/>
    <s v="SunGuard Shield SPF 50+ 30ml"/>
    <x v="3"/>
    <n v="200"/>
    <n v="9.9"/>
    <n v="1980"/>
    <n v="3.3"/>
    <n v="660"/>
    <n v="6.6000000000000005"/>
    <n v="1320"/>
    <n v="0.66666666666666663"/>
    <s v="C0203"/>
    <s v="LuminousNectar Beauty"/>
    <s v="Andrew Parker"/>
    <x v="3"/>
    <x v="45"/>
    <s v="Warwick"/>
    <x v="1"/>
    <x v="2"/>
    <x v="11"/>
    <n v="13"/>
    <x v="49"/>
  </r>
  <r>
    <x v="769"/>
    <n v="72646"/>
    <x v="34"/>
    <x v="34"/>
    <s v="HydraBloom Hydrating Moisturizer 30ml"/>
    <x v="0"/>
    <n v="150"/>
    <n v="8.1"/>
    <n v="1215"/>
    <n v="3.3"/>
    <n v="495"/>
    <n v="4.8"/>
    <n v="720"/>
    <n v="0.59259259259259256"/>
    <s v="C0165"/>
    <s v="LunarMist Incorporated"/>
    <s v="Nicholas Coleman"/>
    <x v="4"/>
    <x v="27"/>
    <s v="Ann Arbor"/>
    <x v="3"/>
    <x v="2"/>
    <x v="11"/>
    <n v="13"/>
    <x v="49"/>
  </r>
  <r>
    <x v="769"/>
    <n v="72647"/>
    <x v="32"/>
    <x v="32"/>
    <s v="AquaFresh Hydrating Toner 150ml"/>
    <x v="4"/>
    <n v="150"/>
    <n v="14.95"/>
    <n v="2242.5"/>
    <n v="4.45"/>
    <n v="667.5"/>
    <n v="10.5"/>
    <n v="1575"/>
    <n v="0.7023411371237458"/>
    <s v="C0290"/>
    <s v="CrystalDusk Creations"/>
    <s v="Benjamin Ingram"/>
    <x v="0"/>
    <x v="38"/>
    <s v="Billings"/>
    <x v="0"/>
    <x v="2"/>
    <x v="11"/>
    <n v="13"/>
    <x v="49"/>
  </r>
  <r>
    <x v="769"/>
    <n v="72648"/>
    <x v="3"/>
    <x v="3"/>
    <s v="RadiantGlow Gel Cleanser 200ml"/>
    <x v="2"/>
    <n v="100"/>
    <n v="20.350000000000001"/>
    <n v="2035.0000000000002"/>
    <n v="7.75"/>
    <n v="775"/>
    <n v="12.600000000000001"/>
    <n v="1260.0000000000002"/>
    <n v="0.61916461916461918"/>
    <s v="C0029"/>
    <s v="OpulentSilk Beauty"/>
    <s v="Samantha Mitchell"/>
    <x v="4"/>
    <x v="15"/>
    <s v="Louisville"/>
    <x v="2"/>
    <x v="2"/>
    <x v="11"/>
    <n v="13"/>
    <x v="49"/>
  </r>
  <r>
    <x v="769"/>
    <n v="72649"/>
    <x v="2"/>
    <x v="2"/>
    <s v="TimelessElixir Anti-Wrinkle Serum 30m"/>
    <x v="1"/>
    <n v="250"/>
    <n v="25.3"/>
    <n v="6325"/>
    <n v="9.4"/>
    <n v="2350"/>
    <n v="15.9"/>
    <n v="3975"/>
    <n v="0.62845849802371545"/>
    <s v="C0136"/>
    <s v="SereneElixir Creations"/>
    <s v="Ashley Turner"/>
    <x v="2"/>
    <x v="13"/>
    <s v="Santa Clarita"/>
    <x v="0"/>
    <x v="2"/>
    <x v="11"/>
    <n v="13"/>
    <x v="49"/>
  </r>
  <r>
    <x v="769"/>
    <n v="72650"/>
    <x v="28"/>
    <x v="28"/>
    <s v="GlowRevive Detox Clay Mask 50g"/>
    <x v="5"/>
    <n v="250"/>
    <n v="11.35"/>
    <n v="2837.5"/>
    <n v="5.2"/>
    <n v="1300"/>
    <n v="6.1499999999999995"/>
    <n v="1537.5"/>
    <n v="0.54185022026431717"/>
    <s v="C0234"/>
    <s v="Thalia Cassidy"/>
    <s v="Elizabeth Young"/>
    <x v="2"/>
    <x v="13"/>
    <s v="San Diego"/>
    <x v="0"/>
    <x v="2"/>
    <x v="11"/>
    <n v="13"/>
    <x v="49"/>
  </r>
  <r>
    <x v="769"/>
    <n v="72651"/>
    <x v="21"/>
    <x v="21"/>
    <s v="RadiantGlow Gel Cleanser 100ml"/>
    <x v="2"/>
    <n v="200"/>
    <n v="12.25"/>
    <n v="2450"/>
    <n v="4.45"/>
    <n v="890"/>
    <n v="7.8"/>
    <n v="1560"/>
    <n v="0.63673469387755099"/>
    <s v="C0201"/>
    <s v="Seraphina Frost"/>
    <s v="Joseph Simmons"/>
    <x v="4"/>
    <x v="28"/>
    <s v="Fargo"/>
    <x v="3"/>
    <x v="2"/>
    <x v="11"/>
    <n v="13"/>
    <x v="49"/>
  </r>
  <r>
    <x v="769"/>
    <n v="72652"/>
    <x v="37"/>
    <x v="37"/>
    <s v="SunGuard Shield SPF 50+ 100ml"/>
    <x v="3"/>
    <n v="200"/>
    <n v="24.75"/>
    <n v="4950"/>
    <n v="7.75"/>
    <n v="1550"/>
    <n v="17"/>
    <n v="3400"/>
    <n v="0.68686868686868685"/>
    <s v="C0048"/>
    <s v="Octavia Hart"/>
    <s v="Victoria Reed"/>
    <x v="2"/>
    <x v="24"/>
    <s v="Seattle"/>
    <x v="0"/>
    <x v="2"/>
    <x v="11"/>
    <n v="13"/>
    <x v="49"/>
  </r>
  <r>
    <x v="769"/>
    <n v="72653"/>
    <x v="15"/>
    <x v="15"/>
    <s v="VitaGlow Brightening Serum 50ml"/>
    <x v="1"/>
    <n v="100"/>
    <n v="31.45"/>
    <n v="3145"/>
    <n v="12"/>
    <n v="1200"/>
    <n v="19.45"/>
    <n v="1945"/>
    <n v="0.61844197138314783"/>
    <s v="C0088"/>
    <s v="BlueAegis Technologies"/>
    <s v="Grace Allen"/>
    <x v="2"/>
    <x v="20"/>
    <s v="Juneau"/>
    <x v="0"/>
    <x v="2"/>
    <x v="11"/>
    <n v="13"/>
    <x v="49"/>
  </r>
  <r>
    <x v="769"/>
    <n v="72654"/>
    <x v="1"/>
    <x v="1"/>
    <s v="VitaGlow Brightening Serum 30ml"/>
    <x v="1"/>
    <n v="250"/>
    <n v="22.1"/>
    <n v="5525"/>
    <n v="7.6"/>
    <n v="1900"/>
    <n v="14.500000000000002"/>
    <n v="3625"/>
    <n v="0.65610859728506787"/>
    <s v="C0074"/>
    <s v="Seraphina Wilde"/>
    <s v="Lauren King"/>
    <x v="4"/>
    <x v="41"/>
    <s v="Lincoln"/>
    <x v="3"/>
    <x v="2"/>
    <x v="11"/>
    <n v="13"/>
    <x v="49"/>
  </r>
  <r>
    <x v="770"/>
    <n v="72655"/>
    <x v="38"/>
    <x v="38"/>
    <s v="CrystalGlow Gentle Exfoliator 100ml"/>
    <x v="7"/>
    <n v="150"/>
    <n v="19.95"/>
    <n v="2992.5"/>
    <n v="7.45"/>
    <n v="1117.5"/>
    <n v="12.5"/>
    <n v="1875"/>
    <n v="0.62656641604010022"/>
    <s v="C0297"/>
    <s v="LunarMist Creations"/>
    <s v="Andrew Parker"/>
    <x v="3"/>
    <x v="45"/>
    <s v="Providence"/>
    <x v="1"/>
    <x v="2"/>
    <x v="11"/>
    <n v="14"/>
    <x v="49"/>
  </r>
  <r>
    <x v="770"/>
    <n v="72656"/>
    <x v="0"/>
    <x v="0"/>
    <s v="HydraBloom Hydrating Moisturizer 100ml"/>
    <x v="0"/>
    <n v="100"/>
    <n v="24.85"/>
    <n v="2485"/>
    <n v="7.75"/>
    <n v="775"/>
    <n v="17.100000000000001"/>
    <n v="1710"/>
    <n v="0.68812877263581484"/>
    <s v="C0106"/>
    <s v="StarryRadiance Cosmetix"/>
    <s v="Lauren King"/>
    <x v="4"/>
    <x v="18"/>
    <s v="Iowa City"/>
    <x v="3"/>
    <x v="2"/>
    <x v="11"/>
    <n v="14"/>
    <x v="49"/>
  </r>
  <r>
    <x v="770"/>
    <n v="72657"/>
    <x v="41"/>
    <x v="41"/>
    <s v="VelvetSkin Renewing Scrub 50ml"/>
    <x v="7"/>
    <n v="200"/>
    <n v="15.649999999999999"/>
    <n v="3129.9999999999995"/>
    <n v="6.2"/>
    <n v="1240"/>
    <n v="9.4499999999999993"/>
    <n v="1889.9999999999995"/>
    <n v="0.60383386581469645"/>
    <s v="C0173"/>
    <s v="VelvetElegance Luxe Skincare"/>
    <s v="Samuel Moore"/>
    <x v="0"/>
    <x v="1"/>
    <s v="Yuma"/>
    <x v="0"/>
    <x v="2"/>
    <x v="11"/>
    <n v="14"/>
    <x v="49"/>
  </r>
  <r>
    <x v="770"/>
    <n v="72658"/>
    <x v="10"/>
    <x v="10"/>
    <s v="LuminousGlow Tinted Sunscreen 50ml"/>
    <x v="3"/>
    <n v="300"/>
    <n v="16.95"/>
    <n v="5085"/>
    <n v="5.2"/>
    <n v="1560"/>
    <n v="11.75"/>
    <n v="3525"/>
    <n v="0.69321533923303835"/>
    <s v="C0051"/>
    <s v="InfinitiCraft Corp."/>
    <s v="William Jenkins"/>
    <x v="3"/>
    <x v="6"/>
    <s v="Tampa"/>
    <x v="2"/>
    <x v="2"/>
    <x v="11"/>
    <n v="14"/>
    <x v="49"/>
  </r>
  <r>
    <x v="770"/>
    <n v="72659"/>
    <x v="14"/>
    <x v="14"/>
    <s v="DewDrop Hydration Sheet Mask"/>
    <x v="5"/>
    <n v="50"/>
    <n v="17.350000000000001"/>
    <n v="867.50000000000011"/>
    <n v="7.45"/>
    <n v="372.5"/>
    <n v="9.9000000000000021"/>
    <n v="495.00000000000011"/>
    <n v="0.57060518731988474"/>
    <s v="C0148"/>
    <s v="AzureNova Creations"/>
    <s v="Michael Evans"/>
    <x v="1"/>
    <x v="10"/>
    <s v="Arlington"/>
    <x v="2"/>
    <x v="2"/>
    <x v="11"/>
    <n v="14"/>
    <x v="49"/>
  </r>
  <r>
    <x v="770"/>
    <n v="72660"/>
    <x v="14"/>
    <x v="14"/>
    <s v="DewDrop Hydration Sheet Mask"/>
    <x v="5"/>
    <n v="150"/>
    <n v="17.350000000000001"/>
    <n v="2602.5"/>
    <n v="7.45"/>
    <n v="1117.5"/>
    <n v="9.9000000000000021"/>
    <n v="1485"/>
    <n v="0.57060518731988474"/>
    <s v="C0278"/>
    <s v="DivineSilk Skincare"/>
    <s v="Jessica Foster"/>
    <x v="2"/>
    <x v="20"/>
    <s v="Anchorage"/>
    <x v="0"/>
    <x v="2"/>
    <x v="11"/>
    <n v="14"/>
    <x v="49"/>
  </r>
  <r>
    <x v="770"/>
    <n v="72661"/>
    <x v="6"/>
    <x v="6"/>
    <s v="CrystalClear Hyaluronic Boost 15ml"/>
    <x v="1"/>
    <n v="200"/>
    <n v="14.75"/>
    <n v="2950"/>
    <n v="5.45"/>
    <n v="1090"/>
    <n v="9.3000000000000007"/>
    <n v="1860"/>
    <n v="0.63050847457627124"/>
    <s v="C0214"/>
    <s v="ThunderMist Creations"/>
    <s v="Rachel Owens"/>
    <x v="4"/>
    <x v="31"/>
    <s v="Milwaukee"/>
    <x v="3"/>
    <x v="2"/>
    <x v="11"/>
    <n v="14"/>
    <x v="49"/>
  </r>
  <r>
    <x v="770"/>
    <n v="72662"/>
    <x v="2"/>
    <x v="2"/>
    <s v="TimelessElixir Anti-Wrinkle Serum 30m"/>
    <x v="1"/>
    <n v="200"/>
    <n v="25.3"/>
    <n v="5060"/>
    <n v="9.4"/>
    <n v="1880"/>
    <n v="15.9"/>
    <n v="3180"/>
    <n v="0.62845849802371545"/>
    <s v="C0221"/>
    <s v="Evangeline Reyes"/>
    <s v="Grace Allen"/>
    <x v="2"/>
    <x v="20"/>
    <s v="Juneau"/>
    <x v="0"/>
    <x v="2"/>
    <x v="11"/>
    <n v="14"/>
    <x v="49"/>
  </r>
  <r>
    <x v="770"/>
    <n v="72663"/>
    <x v="13"/>
    <x v="13"/>
    <s v="LuminousGlow Tinted Sunscreen 100ml"/>
    <x v="3"/>
    <n v="150"/>
    <n v="26.35"/>
    <n v="3952.5"/>
    <n v="9"/>
    <n v="1350"/>
    <n v="17.350000000000001"/>
    <n v="2602.5"/>
    <n v="0.65844402277039848"/>
    <s v="C0059"/>
    <s v="Eamon Kingsley"/>
    <s v="James Edwards"/>
    <x v="3"/>
    <x v="37"/>
    <s v="Newark"/>
    <x v="1"/>
    <x v="2"/>
    <x v="11"/>
    <n v="14"/>
    <x v="49"/>
  </r>
  <r>
    <x v="770"/>
    <n v="72664"/>
    <x v="2"/>
    <x v="2"/>
    <s v="TimelessElixir Anti-Wrinkle Serum 30m"/>
    <x v="1"/>
    <n v="200"/>
    <n v="25.3"/>
    <n v="5060"/>
    <n v="9.4"/>
    <n v="1880"/>
    <n v="15.9"/>
    <n v="3180"/>
    <n v="0.62845849802371545"/>
    <s v="C0134"/>
    <s v="EtherealHarbor Skincare"/>
    <s v="Victoria Reed"/>
    <x v="2"/>
    <x v="24"/>
    <s v="Spokane"/>
    <x v="0"/>
    <x v="2"/>
    <x v="11"/>
    <n v="14"/>
    <x v="49"/>
  </r>
  <r>
    <x v="770"/>
    <n v="72665"/>
    <x v="25"/>
    <x v="25"/>
    <s v="PureFoam Renewing Cleanser 100ml"/>
    <x v="2"/>
    <n v="50"/>
    <n v="12.45"/>
    <n v="622.5"/>
    <n v="5.2"/>
    <n v="260"/>
    <n v="7.2499999999999991"/>
    <n v="362.5"/>
    <n v="0.58232931726907633"/>
    <s v="C0156"/>
    <s v="DivineAura Skincare"/>
    <s v="David Carter"/>
    <x v="1"/>
    <x v="2"/>
    <s v="Schenectady"/>
    <x v="1"/>
    <x v="2"/>
    <x v="11"/>
    <n v="14"/>
    <x v="49"/>
  </r>
  <r>
    <x v="770"/>
    <n v="72666"/>
    <x v="21"/>
    <x v="21"/>
    <s v="RadiantGlow Gel Cleanser 100ml"/>
    <x v="2"/>
    <n v="100"/>
    <n v="12.25"/>
    <n v="1225"/>
    <n v="4.45"/>
    <n v="445"/>
    <n v="7.8"/>
    <n v="780"/>
    <n v="0.63673469387755099"/>
    <s v="C0120"/>
    <s v="RadiantCrest Ventures"/>
    <s v="Ashley Turner"/>
    <x v="2"/>
    <x v="13"/>
    <s v="Anaheim"/>
    <x v="0"/>
    <x v="2"/>
    <x v="11"/>
    <n v="14"/>
    <x v="49"/>
  </r>
  <r>
    <x v="770"/>
    <n v="72667"/>
    <x v="23"/>
    <x v="23"/>
    <s v="RadiantGlow Gel Cleanser 50ml"/>
    <x v="2"/>
    <n v="200"/>
    <n v="4.7"/>
    <n v="940"/>
    <n v="2.2999999999999998"/>
    <n v="460"/>
    <n v="2.4000000000000004"/>
    <n v="480"/>
    <n v="0.51063829787234039"/>
    <s v="C0024"/>
    <s v="Moonlight Grace Essentials"/>
    <s v="Jessica Foster"/>
    <x v="2"/>
    <x v="20"/>
    <s v="Nome"/>
    <x v="0"/>
    <x v="2"/>
    <x v="11"/>
    <n v="14"/>
    <x v="49"/>
  </r>
  <r>
    <x v="770"/>
    <n v="72668"/>
    <x v="40"/>
    <x v="40"/>
    <s v="CalmBliss Soothing Toner 150ml"/>
    <x v="4"/>
    <n v="150"/>
    <n v="19.25"/>
    <n v="2887.5"/>
    <n v="6.55"/>
    <n v="982.5"/>
    <n v="12.7"/>
    <n v="1905"/>
    <n v="0.65974025974025974"/>
    <s v="C0148"/>
    <s v="AzureNova Creations"/>
    <s v="Michael Evans"/>
    <x v="1"/>
    <x v="10"/>
    <s v="Arlington"/>
    <x v="2"/>
    <x v="2"/>
    <x v="11"/>
    <n v="14"/>
    <x v="49"/>
  </r>
  <r>
    <x v="770"/>
    <n v="72669"/>
    <x v="29"/>
    <x v="29"/>
    <s v="VitaGlow Brightening Serum 15ml"/>
    <x v="1"/>
    <n v="50"/>
    <n v="16.25"/>
    <n v="812.5"/>
    <n v="6.2"/>
    <n v="310"/>
    <n v="10.050000000000001"/>
    <n v="502.5"/>
    <n v="0.61846153846153851"/>
    <s v="C0002"/>
    <s v="Radiant Luxe Beauty"/>
    <s v="Daniel Nelson"/>
    <x v="0"/>
    <x v="3"/>
    <s v="Cheyenne"/>
    <x v="0"/>
    <x v="2"/>
    <x v="11"/>
    <n v="14"/>
    <x v="49"/>
  </r>
  <r>
    <x v="771"/>
    <n v="72670"/>
    <x v="37"/>
    <x v="37"/>
    <s v="SunGuard Shield SPF 50+ 100ml"/>
    <x v="3"/>
    <n v="250"/>
    <n v="24.75"/>
    <n v="6187.5"/>
    <n v="7.75"/>
    <n v="1937.5"/>
    <n v="17"/>
    <n v="4250"/>
    <n v="0.68686868686868685"/>
    <s v="C0104"/>
    <s v="PearlSilk Beauty"/>
    <s v="Ava Franklin"/>
    <x v="1"/>
    <x v="12"/>
    <s v="Baton Rouge"/>
    <x v="2"/>
    <x v="2"/>
    <x v="11"/>
    <n v="15"/>
    <x v="49"/>
  </r>
  <r>
    <x v="771"/>
    <n v="72671"/>
    <x v="8"/>
    <x v="8"/>
    <s v="CrystalClear Hyaluronic Boost 30ml"/>
    <x v="1"/>
    <n v="50"/>
    <n v="19.100000000000001"/>
    <n v="955.00000000000011"/>
    <n v="6.6"/>
    <n v="330"/>
    <n v="12.500000000000002"/>
    <n v="625.00000000000011"/>
    <n v="0.65445026178010479"/>
    <s v="C0225"/>
    <s v="Freya Carmichael"/>
    <s v="Elizabeth Young"/>
    <x v="2"/>
    <x v="13"/>
    <s v="San Diego"/>
    <x v="0"/>
    <x v="2"/>
    <x v="11"/>
    <n v="15"/>
    <x v="49"/>
  </r>
  <r>
    <x v="771"/>
    <n v="72672"/>
    <x v="17"/>
    <x v="17"/>
    <s v="LuminousGlow Tinted Sunscreen 30ml"/>
    <x v="3"/>
    <n v="50"/>
    <n v="9.6000000000000014"/>
    <n v="480.00000000000006"/>
    <n v="3.8"/>
    <n v="190"/>
    <n v="5.8000000000000016"/>
    <n v="290.00000000000006"/>
    <n v="0.60416666666666674"/>
    <s v="C0128"/>
    <s v="SolarFlare Ventures"/>
    <s v="Matthew Walker"/>
    <x v="1"/>
    <x v="23"/>
    <s v="Augusta"/>
    <x v="2"/>
    <x v="2"/>
    <x v="11"/>
    <n v="15"/>
    <x v="49"/>
  </r>
  <r>
    <x v="771"/>
    <n v="72673"/>
    <x v="54"/>
    <x v="54"/>
    <s v="LuxeSilk Oil Cleansing Essence 200 ml"/>
    <x v="2"/>
    <n v="200"/>
    <n v="25.75"/>
    <n v="5150"/>
    <n v="11.25"/>
    <n v="2250"/>
    <n v="14.5"/>
    <n v="2900"/>
    <n v="0.56310679611650483"/>
    <s v="C0158"/>
    <s v="Octavia Quinn"/>
    <s v="Lauren King"/>
    <x v="4"/>
    <x v="18"/>
    <s v="Ames"/>
    <x v="3"/>
    <x v="2"/>
    <x v="11"/>
    <n v="15"/>
    <x v="49"/>
  </r>
  <r>
    <x v="771"/>
    <n v="72674"/>
    <x v="21"/>
    <x v="21"/>
    <s v="RadiantGlow Gel Cleanser 100ml"/>
    <x v="2"/>
    <n v="100"/>
    <n v="12.25"/>
    <n v="1225"/>
    <n v="4.45"/>
    <n v="445"/>
    <n v="7.8"/>
    <n v="780"/>
    <n v="0.63673469387755099"/>
    <s v="C0294"/>
    <s v="Felix Sinclair"/>
    <s v="Samuel Moore"/>
    <x v="0"/>
    <x v="0"/>
    <s v="Albuquerque"/>
    <x v="0"/>
    <x v="2"/>
    <x v="11"/>
    <n v="15"/>
    <x v="49"/>
  </r>
  <r>
    <x v="771"/>
    <n v="72675"/>
    <x v="2"/>
    <x v="2"/>
    <s v="TimelessElixir Anti-Wrinkle Serum 30m"/>
    <x v="1"/>
    <n v="100"/>
    <n v="25.3"/>
    <n v="2530"/>
    <n v="9.4"/>
    <n v="940"/>
    <n v="15.9"/>
    <n v="1590"/>
    <n v="0.62845849802371545"/>
    <s v="C0257"/>
    <s v="RadiantMist Incorporated"/>
    <s v="Benjamin Ingram"/>
    <x v="0"/>
    <x v="38"/>
    <s v="Billings"/>
    <x v="0"/>
    <x v="2"/>
    <x v="11"/>
    <n v="15"/>
    <x v="49"/>
  </r>
  <r>
    <x v="771"/>
    <n v="72676"/>
    <x v="5"/>
    <x v="5"/>
    <s v="ClearSkies UV Defense SPF 30 50ml"/>
    <x v="3"/>
    <n v="450"/>
    <n v="18.95"/>
    <n v="8527.5"/>
    <n v="6.55"/>
    <n v="2947.5"/>
    <n v="12.399999999999999"/>
    <n v="5580"/>
    <n v="0.65435356200527706"/>
    <s v="C0178"/>
    <s v="InfinitiNova Creations"/>
    <s v="James Edwards"/>
    <x v="3"/>
    <x v="37"/>
    <s v="Jersey City"/>
    <x v="1"/>
    <x v="2"/>
    <x v="11"/>
    <n v="15"/>
    <x v="49"/>
  </r>
  <r>
    <x v="771"/>
    <n v="72677"/>
    <x v="11"/>
    <x v="11"/>
    <s v="ClearSkies UV Defense SPF 30 100ml"/>
    <x v="3"/>
    <n v="150"/>
    <n v="32.549999999999997"/>
    <n v="4882.5"/>
    <n v="11.25"/>
    <n v="1687.5"/>
    <n v="21.299999999999997"/>
    <n v="3195"/>
    <n v="0.65437788018433185"/>
    <s v="C0269"/>
    <s v="OceanCraft Corp."/>
    <s v="Benjamin Lawson"/>
    <x v="1"/>
    <x v="25"/>
    <s v="Kansas City"/>
    <x v="3"/>
    <x v="2"/>
    <x v="11"/>
    <n v="15"/>
    <x v="49"/>
  </r>
  <r>
    <x v="771"/>
    <n v="72678"/>
    <x v="12"/>
    <x v="12"/>
    <s v="PorePurify Exfoliating Tonic 150ml"/>
    <x v="4"/>
    <n v="150"/>
    <n v="15.95"/>
    <n v="2392.5"/>
    <n v="5.2"/>
    <n v="780"/>
    <n v="10.75"/>
    <n v="1612.5"/>
    <n v="0.6739811912225705"/>
    <s v="C0229"/>
    <s v="Giselle Davenport"/>
    <s v="Matthew Walker"/>
    <x v="1"/>
    <x v="23"/>
    <s v="Atlanta"/>
    <x v="2"/>
    <x v="2"/>
    <x v="11"/>
    <n v="15"/>
    <x v="49"/>
  </r>
  <r>
    <x v="771"/>
    <n v="72679"/>
    <x v="27"/>
    <x v="27"/>
    <s v="LuxeSilk Oil Cleansing Essence 50 ml"/>
    <x v="2"/>
    <n v="200"/>
    <n v="9"/>
    <n v="1800"/>
    <n v="3.7"/>
    <n v="740"/>
    <n v="5.3"/>
    <n v="1060"/>
    <n v="0.58888888888888891"/>
    <s v="C0117"/>
    <s v="VelvetDream Creations"/>
    <s v="Jennifer Adams"/>
    <x v="1"/>
    <x v="10"/>
    <s v="Waco"/>
    <x v="2"/>
    <x v="2"/>
    <x v="11"/>
    <n v="15"/>
    <x v="49"/>
  </r>
  <r>
    <x v="771"/>
    <n v="72680"/>
    <x v="52"/>
    <x v="52"/>
    <s v="CalmBliss Soothing Toner 100ml"/>
    <x v="4"/>
    <n v="250"/>
    <n v="13"/>
    <n v="3250"/>
    <n v="4.7"/>
    <n v="1175"/>
    <n v="8.3000000000000007"/>
    <n v="2075"/>
    <n v="0.63846153846153841"/>
    <s v="C0282"/>
    <s v="Lenora Harper"/>
    <s v="Christopher Green"/>
    <x v="0"/>
    <x v="21"/>
    <s v="Las Vegas"/>
    <x v="0"/>
    <x v="2"/>
    <x v="11"/>
    <n v="15"/>
    <x v="49"/>
  </r>
  <r>
    <x v="771"/>
    <n v="72681"/>
    <x v="42"/>
    <x v="42"/>
    <s v="AquaFresh Hydrating Toner 200ml"/>
    <x v="4"/>
    <n v="150"/>
    <n v="19.600000000000001"/>
    <n v="2940"/>
    <n v="6.6"/>
    <n v="990"/>
    <n v="13.000000000000002"/>
    <n v="1950"/>
    <n v="0.66326530612244894"/>
    <s v="C0119"/>
    <s v="RadiantNectar Cosmetix"/>
    <s v="Andrew Parker"/>
    <x v="3"/>
    <x v="48"/>
    <s v="Manchester"/>
    <x v="1"/>
    <x v="2"/>
    <x v="11"/>
    <n v="15"/>
    <x v="49"/>
  </r>
  <r>
    <x v="771"/>
    <n v="72682"/>
    <x v="8"/>
    <x v="8"/>
    <s v="CrystalClear Hyaluronic Boost 30ml"/>
    <x v="1"/>
    <n v="200"/>
    <n v="19.100000000000001"/>
    <n v="3820.0000000000005"/>
    <n v="6.6"/>
    <n v="1320"/>
    <n v="12.500000000000002"/>
    <n v="2500.0000000000005"/>
    <n v="0.65445026178010479"/>
    <s v="C0202"/>
    <s v="PureHarmony Cosmetics"/>
    <s v="Michael Evans"/>
    <x v="1"/>
    <x v="10"/>
    <s v="Irving"/>
    <x v="2"/>
    <x v="2"/>
    <x v="11"/>
    <n v="15"/>
    <x v="49"/>
  </r>
  <r>
    <x v="771"/>
    <n v="72683"/>
    <x v="4"/>
    <x v="4"/>
    <s v="HydraBloom Hydrating Moisturizer 50ml"/>
    <x v="0"/>
    <n v="50"/>
    <n v="14.95"/>
    <n v="747.5"/>
    <n v="4.45"/>
    <n v="222.5"/>
    <n v="10.5"/>
    <n v="525"/>
    <n v="0.7023411371237458"/>
    <s v="C0043"/>
    <s v="LuminousHue Cosmetix"/>
    <s v="Mia Hughes"/>
    <x v="2"/>
    <x v="13"/>
    <s v="Sacramento"/>
    <x v="0"/>
    <x v="2"/>
    <x v="11"/>
    <n v="15"/>
    <x v="49"/>
  </r>
  <r>
    <x v="771"/>
    <n v="72684"/>
    <x v="40"/>
    <x v="40"/>
    <s v="CalmBliss Soothing Toner 150ml"/>
    <x v="4"/>
    <n v="150"/>
    <n v="19.25"/>
    <n v="2887.5"/>
    <n v="6.55"/>
    <n v="982.5"/>
    <n v="12.7"/>
    <n v="1905"/>
    <n v="0.65974025974025974"/>
    <s v="C0176"/>
    <s v="AzureDynamo Ventures"/>
    <s v="Ashley Turner"/>
    <x v="2"/>
    <x v="13"/>
    <s v="Santa Clarita"/>
    <x v="0"/>
    <x v="2"/>
    <x v="11"/>
    <n v="15"/>
    <x v="49"/>
  </r>
  <r>
    <x v="772"/>
    <n v="72685"/>
    <x v="18"/>
    <x v="18"/>
    <s v="PurePurge Micellar Cleansing Water 100ml"/>
    <x v="6"/>
    <n v="100"/>
    <n v="3.9"/>
    <n v="390"/>
    <n v="2.2999999999999998"/>
    <n v="230"/>
    <n v="1.6"/>
    <n v="160"/>
    <n v="0.41025641025641024"/>
    <s v="C0055"/>
    <s v="TimelessAura Luxe Skincare"/>
    <s v="Samantha Mitchell"/>
    <x v="4"/>
    <x v="32"/>
    <s v="Charleston"/>
    <x v="2"/>
    <x v="2"/>
    <x v="11"/>
    <n v="16"/>
    <x v="49"/>
  </r>
  <r>
    <x v="772"/>
    <n v="72686"/>
    <x v="21"/>
    <x v="21"/>
    <s v="RadiantGlow Gel Cleanser 100ml"/>
    <x v="2"/>
    <n v="250"/>
    <n v="12.25"/>
    <n v="3062.5"/>
    <n v="4.45"/>
    <n v="1112.5"/>
    <n v="7.8"/>
    <n v="1950"/>
    <n v="0.63673469387755099"/>
    <s v="C0251"/>
    <s v="SapphireFlare Technologies"/>
    <s v="Daniel Nelson"/>
    <x v="0"/>
    <x v="30"/>
    <s v="Denver"/>
    <x v="0"/>
    <x v="2"/>
    <x v="11"/>
    <n v="16"/>
    <x v="49"/>
  </r>
  <r>
    <x v="772"/>
    <n v="72687"/>
    <x v="59"/>
    <x v="59"/>
    <s v="PorePurify Exfoliating Tonic 200ml"/>
    <x v="4"/>
    <n v="50"/>
    <n v="21"/>
    <n v="1050"/>
    <n v="7.6"/>
    <n v="380"/>
    <n v="13.4"/>
    <n v="670"/>
    <n v="0.63809523809523805"/>
    <s v="C0106"/>
    <s v="StarryRadiance Cosmetix"/>
    <s v="Lauren King"/>
    <x v="4"/>
    <x v="18"/>
    <s v="Iowa City"/>
    <x v="3"/>
    <x v="2"/>
    <x v="11"/>
    <n v="16"/>
    <x v="49"/>
  </r>
  <r>
    <x v="772"/>
    <n v="72688"/>
    <x v="8"/>
    <x v="8"/>
    <s v="CrystalClear Hyaluronic Boost 30ml"/>
    <x v="1"/>
    <n v="100"/>
    <n v="19.100000000000001"/>
    <n v="1910.0000000000002"/>
    <n v="6.6"/>
    <n v="660"/>
    <n v="12.500000000000002"/>
    <n v="1250.0000000000002"/>
    <n v="0.65445026178010479"/>
    <s v="C0027"/>
    <s v="PureHarbor Creations"/>
    <s v="Jennifer Adams"/>
    <x v="1"/>
    <x v="10"/>
    <s v="Austin"/>
    <x v="2"/>
    <x v="2"/>
    <x v="11"/>
    <n v="16"/>
    <x v="49"/>
  </r>
  <r>
    <x v="772"/>
    <n v="72689"/>
    <x v="1"/>
    <x v="1"/>
    <s v="VitaGlow Brightening Serum 30ml"/>
    <x v="1"/>
    <n v="200"/>
    <n v="22.1"/>
    <n v="4420"/>
    <n v="7.6"/>
    <n v="1520"/>
    <n v="14.500000000000002"/>
    <n v="2900"/>
    <n v="0.65610859728506787"/>
    <s v="C0077"/>
    <s v="EmeraldSphere Solutions"/>
    <s v="Grace Allen"/>
    <x v="2"/>
    <x v="20"/>
    <s v="Fairbanks"/>
    <x v="0"/>
    <x v="2"/>
    <x v="11"/>
    <n v="16"/>
    <x v="49"/>
  </r>
  <r>
    <x v="772"/>
    <n v="72690"/>
    <x v="51"/>
    <x v="51"/>
    <s v="SunGuard Shield SPF 50+ 30ml"/>
    <x v="3"/>
    <n v="250"/>
    <n v="9.9"/>
    <n v="2475"/>
    <n v="3.3"/>
    <n v="825"/>
    <n v="6.6000000000000005"/>
    <n v="1650"/>
    <n v="0.66666666666666663"/>
    <s v="C0130"/>
    <s v="BlueSphere Technologies"/>
    <s v="Mia Hughes"/>
    <x v="2"/>
    <x v="13"/>
    <s v="Bakersfield"/>
    <x v="0"/>
    <x v="2"/>
    <x v="11"/>
    <n v="16"/>
    <x v="49"/>
  </r>
  <r>
    <x v="772"/>
    <n v="72691"/>
    <x v="4"/>
    <x v="4"/>
    <s v="HydraBloom Hydrating Moisturizer 50ml"/>
    <x v="0"/>
    <n v="250"/>
    <n v="14.95"/>
    <n v="3737.5"/>
    <n v="4.45"/>
    <n v="1112.5"/>
    <n v="10.5"/>
    <n v="2625"/>
    <n v="0.7023411371237458"/>
    <s v="C0141"/>
    <s v="FusionQuest Incorporated"/>
    <s v="William Jenkins"/>
    <x v="3"/>
    <x v="6"/>
    <s v="St. Petersburg"/>
    <x v="2"/>
    <x v="2"/>
    <x v="11"/>
    <n v="16"/>
    <x v="49"/>
  </r>
  <r>
    <x v="772"/>
    <n v="72692"/>
    <x v="8"/>
    <x v="8"/>
    <s v="CrystalClear Hyaluronic Boost 30ml"/>
    <x v="1"/>
    <n v="100"/>
    <n v="19.100000000000001"/>
    <n v="1910.0000000000002"/>
    <n v="6.6"/>
    <n v="660"/>
    <n v="12.500000000000002"/>
    <n v="1250.0000000000002"/>
    <n v="0.65445026178010479"/>
    <s v="C0221"/>
    <s v="Evangeline Reyes"/>
    <s v="Grace Allen"/>
    <x v="2"/>
    <x v="20"/>
    <s v="Juneau"/>
    <x v="0"/>
    <x v="2"/>
    <x v="11"/>
    <n v="16"/>
    <x v="49"/>
  </r>
  <r>
    <x v="772"/>
    <n v="72693"/>
    <x v="1"/>
    <x v="1"/>
    <s v="VitaGlow Brightening Serum 30ml"/>
    <x v="1"/>
    <n v="100"/>
    <n v="22.1"/>
    <n v="2210"/>
    <n v="7.6"/>
    <n v="760"/>
    <n v="14.500000000000002"/>
    <n v="1450"/>
    <n v="0.65610859728506787"/>
    <s v="C0137"/>
    <s v="Octavia Sterling"/>
    <s v="Benjamin Lawson"/>
    <x v="1"/>
    <x v="5"/>
    <s v="Tulsa"/>
    <x v="2"/>
    <x v="2"/>
    <x v="11"/>
    <n v="16"/>
    <x v="49"/>
  </r>
  <r>
    <x v="772"/>
    <n v="72694"/>
    <x v="8"/>
    <x v="8"/>
    <s v="CrystalClear Hyaluronic Boost 30ml"/>
    <x v="1"/>
    <n v="100"/>
    <n v="19.100000000000001"/>
    <n v="1910.0000000000002"/>
    <n v="6.6"/>
    <n v="660"/>
    <n v="12.500000000000002"/>
    <n v="1250.0000000000002"/>
    <n v="0.65445026178010479"/>
    <s v="C0083"/>
    <s v="CrystalAura Cosmetix"/>
    <s v="Emily Clarke"/>
    <x v="3"/>
    <x v="9"/>
    <s v="Columbia"/>
    <x v="2"/>
    <x v="2"/>
    <x v="11"/>
    <n v="16"/>
    <x v="49"/>
  </r>
  <r>
    <x v="772"/>
    <n v="72695"/>
    <x v="13"/>
    <x v="13"/>
    <s v="LuminousGlow Tinted Sunscreen 100ml"/>
    <x v="3"/>
    <n v="50"/>
    <n v="26.35"/>
    <n v="1317.5"/>
    <n v="9"/>
    <n v="450"/>
    <n v="17.350000000000001"/>
    <n v="867.5"/>
    <n v="0.65844402277039848"/>
    <s v="C0099"/>
    <s v="SolarCrest Corp."/>
    <s v="James Edwards"/>
    <x v="3"/>
    <x v="43"/>
    <s v="Harrisburg"/>
    <x v="1"/>
    <x v="2"/>
    <x v="11"/>
    <n v="16"/>
    <x v="49"/>
  </r>
  <r>
    <x v="772"/>
    <n v="72696"/>
    <x v="8"/>
    <x v="8"/>
    <s v="CrystalClear Hyaluronic Boost 30ml"/>
    <x v="1"/>
    <n v="300"/>
    <n v="19.100000000000001"/>
    <n v="5730"/>
    <n v="6.6"/>
    <n v="1980"/>
    <n v="12.500000000000002"/>
    <n v="3750"/>
    <n v="0.65445026178010468"/>
    <s v="C0008"/>
    <s v="Serenity Sinclair"/>
    <s v="Ashley Turner"/>
    <x v="2"/>
    <x v="13"/>
    <s v="San Francisco"/>
    <x v="0"/>
    <x v="2"/>
    <x v="11"/>
    <n v="16"/>
    <x v="49"/>
  </r>
  <r>
    <x v="772"/>
    <n v="72697"/>
    <x v="37"/>
    <x v="37"/>
    <s v="SunGuard Shield SPF 50+ 100ml"/>
    <x v="3"/>
    <n v="50"/>
    <n v="24.75"/>
    <n v="1237.5"/>
    <n v="7.75"/>
    <n v="387.5"/>
    <n v="17"/>
    <n v="850"/>
    <n v="0.68686868686868685"/>
    <s v="C0156"/>
    <s v="DivineAura Skincare"/>
    <s v="David Carter"/>
    <x v="1"/>
    <x v="2"/>
    <s v="Schenectady"/>
    <x v="1"/>
    <x v="2"/>
    <x v="11"/>
    <n v="16"/>
    <x v="49"/>
  </r>
  <r>
    <x v="772"/>
    <n v="72698"/>
    <x v="32"/>
    <x v="32"/>
    <s v="AquaFresh Hydrating Toner 150ml"/>
    <x v="4"/>
    <n v="200"/>
    <n v="14.95"/>
    <n v="2990"/>
    <n v="4.45"/>
    <n v="890"/>
    <n v="10.5"/>
    <n v="2100"/>
    <n v="0.7023411371237458"/>
    <s v="C0258"/>
    <s v="HorizonDynamo Group"/>
    <s v="William Jenkins"/>
    <x v="3"/>
    <x v="6"/>
    <s v="Miami"/>
    <x v="2"/>
    <x v="2"/>
    <x v="11"/>
    <n v="16"/>
    <x v="49"/>
  </r>
  <r>
    <x v="772"/>
    <n v="72699"/>
    <x v="42"/>
    <x v="42"/>
    <s v="AquaFresh Hydrating Toner 200ml"/>
    <x v="4"/>
    <n v="100"/>
    <n v="19.600000000000001"/>
    <n v="1960.0000000000002"/>
    <n v="6.6"/>
    <n v="660"/>
    <n v="13.000000000000002"/>
    <n v="1300.0000000000002"/>
    <n v="0.66326530612244905"/>
    <s v="C0283"/>
    <s v="Magnus Sterling"/>
    <s v="Benjamin Lawson"/>
    <x v="1"/>
    <x v="5"/>
    <s v="Tulsa"/>
    <x v="2"/>
    <x v="2"/>
    <x v="11"/>
    <n v="16"/>
    <x v="49"/>
  </r>
  <r>
    <x v="773"/>
    <n v="72700"/>
    <x v="2"/>
    <x v="2"/>
    <s v="TimelessElixir Anti-Wrinkle Serum 30m"/>
    <x v="1"/>
    <n v="100"/>
    <n v="25.3"/>
    <n v="2530"/>
    <n v="9.4"/>
    <n v="940"/>
    <n v="15.9"/>
    <n v="1590"/>
    <n v="0.62845849802371545"/>
    <s v="C0205"/>
    <s v="Celeste Mercer"/>
    <s v="Andrew Parker"/>
    <x v="3"/>
    <x v="47"/>
    <s v="Stamford"/>
    <x v="1"/>
    <x v="2"/>
    <x v="11"/>
    <n v="19"/>
    <x v="50"/>
  </r>
  <r>
    <x v="773"/>
    <n v="72701"/>
    <x v="36"/>
    <x v="36"/>
    <s v="CrystalGlow Gentle Exfoliator 50ml"/>
    <x v="7"/>
    <n v="100"/>
    <n v="14.15"/>
    <n v="1415"/>
    <n v="5.45"/>
    <n v="545"/>
    <n v="8.6999999999999993"/>
    <n v="870"/>
    <n v="0.61484098939929333"/>
    <s v="C0154"/>
    <s v="AuroraMist Essentials"/>
    <s v="Victoria Reed"/>
    <x v="2"/>
    <x v="4"/>
    <s v="Bend"/>
    <x v="0"/>
    <x v="2"/>
    <x v="11"/>
    <n v="19"/>
    <x v="50"/>
  </r>
  <r>
    <x v="773"/>
    <n v="72702"/>
    <x v="15"/>
    <x v="15"/>
    <s v="VitaGlow Brightening Serum 50ml"/>
    <x v="1"/>
    <n v="300"/>
    <n v="31.45"/>
    <n v="9435"/>
    <n v="12"/>
    <n v="3600"/>
    <n v="19.45"/>
    <n v="5835"/>
    <n v="0.61844197138314783"/>
    <s v="C0003"/>
    <s v="Rosy Flair Beauty"/>
    <s v="Elizabeth Young"/>
    <x v="2"/>
    <x v="13"/>
    <s v="Los Angeles"/>
    <x v="0"/>
    <x v="2"/>
    <x v="11"/>
    <n v="19"/>
    <x v="50"/>
  </r>
  <r>
    <x v="773"/>
    <n v="72703"/>
    <x v="43"/>
    <x v="43"/>
    <s v="PureFoam Renewing Cleanser 50ml"/>
    <x v="2"/>
    <n v="250"/>
    <n v="7"/>
    <n v="1750"/>
    <n v="2.8"/>
    <n v="700"/>
    <n v="4.2"/>
    <n v="1050"/>
    <n v="0.6"/>
    <s v="C0228"/>
    <s v="Caspian Holloway"/>
    <s v="Olivia Harrison"/>
    <x v="3"/>
    <x v="39"/>
    <s v="Wilmington"/>
    <x v="2"/>
    <x v="2"/>
    <x v="11"/>
    <n v="19"/>
    <x v="50"/>
  </r>
  <r>
    <x v="773"/>
    <n v="72704"/>
    <x v="34"/>
    <x v="34"/>
    <s v="HydraBloom Hydrating Moisturizer 30ml"/>
    <x v="0"/>
    <n v="50"/>
    <n v="8.1"/>
    <n v="405"/>
    <n v="3.3"/>
    <n v="165"/>
    <n v="4.8"/>
    <n v="240"/>
    <n v="0.59259259259259256"/>
    <s v="C0046"/>
    <s v="CrimsonPeak Ventures"/>
    <s v="Michael Evans"/>
    <x v="1"/>
    <x v="10"/>
    <s v="Fort Worth"/>
    <x v="2"/>
    <x v="2"/>
    <x v="11"/>
    <n v="19"/>
    <x v="50"/>
  </r>
  <r>
    <x v="773"/>
    <n v="72705"/>
    <x v="5"/>
    <x v="5"/>
    <s v="ClearSkies UV Defense SPF 30 50ml"/>
    <x v="3"/>
    <n v="450"/>
    <n v="18.95"/>
    <n v="8527.5"/>
    <n v="6.55"/>
    <n v="2947.5"/>
    <n v="12.399999999999999"/>
    <n v="5580"/>
    <n v="0.65435356200527706"/>
    <s v="C0142"/>
    <s v="GlamourWave Products"/>
    <s v="Grace Allen"/>
    <x v="2"/>
    <x v="20"/>
    <s v="Palmer"/>
    <x v="0"/>
    <x v="2"/>
    <x v="11"/>
    <n v="19"/>
    <x v="50"/>
  </r>
  <r>
    <x v="773"/>
    <n v="72706"/>
    <x v="5"/>
    <x v="5"/>
    <s v="ClearSkies UV Defense SPF 30 50ml"/>
    <x v="3"/>
    <n v="250"/>
    <n v="18.95"/>
    <n v="4737.5"/>
    <n v="6.55"/>
    <n v="1637.5"/>
    <n v="12.399999999999999"/>
    <n v="3100"/>
    <n v="0.65435356200527706"/>
    <s v="C0291"/>
    <s v="Lachlan Steele"/>
    <s v="Lauren King"/>
    <x v="4"/>
    <x v="41"/>
    <s v="Omaha"/>
    <x v="3"/>
    <x v="2"/>
    <x v="11"/>
    <n v="19"/>
    <x v="50"/>
  </r>
  <r>
    <x v="773"/>
    <n v="72707"/>
    <x v="0"/>
    <x v="0"/>
    <s v="HydraBloom Hydrating Moisturizer 100ml"/>
    <x v="0"/>
    <n v="50"/>
    <n v="24.85"/>
    <n v="1242.5"/>
    <n v="7.75"/>
    <n v="387.5"/>
    <n v="17.100000000000001"/>
    <n v="855"/>
    <n v="0.68812877263581484"/>
    <s v="C0141"/>
    <s v="FusionQuest Incorporated"/>
    <s v="William Jenkins"/>
    <x v="3"/>
    <x v="6"/>
    <s v="St. Petersburg"/>
    <x v="2"/>
    <x v="2"/>
    <x v="11"/>
    <n v="19"/>
    <x v="50"/>
  </r>
  <r>
    <x v="773"/>
    <n v="72708"/>
    <x v="22"/>
    <x v="22"/>
    <s v="PurePurge Micellar Cleansing Water 150ml"/>
    <x v="6"/>
    <n v="150"/>
    <n v="10.050000000000001"/>
    <n v="1507.5"/>
    <n v="4.45"/>
    <n v="667.5"/>
    <n v="5.6000000000000005"/>
    <n v="840"/>
    <n v="0.55721393034825872"/>
    <s v="C0264"/>
    <s v="OceanCrest Group"/>
    <s v="William Jenkins"/>
    <x v="3"/>
    <x v="6"/>
    <s v="Miami"/>
    <x v="2"/>
    <x v="2"/>
    <x v="11"/>
    <n v="19"/>
    <x v="50"/>
  </r>
  <r>
    <x v="773"/>
    <n v="72709"/>
    <x v="13"/>
    <x v="13"/>
    <s v="LuminousGlow Tinted Sunscreen 100ml"/>
    <x v="3"/>
    <n v="150"/>
    <n v="26.35"/>
    <n v="3952.5"/>
    <n v="9"/>
    <n v="1350"/>
    <n v="17.350000000000001"/>
    <n v="2602.5"/>
    <n v="0.65844402277039848"/>
    <s v="C0298"/>
    <s v="RadiantVista Ventures"/>
    <s v="Emily Clarke"/>
    <x v="3"/>
    <x v="9"/>
    <s v="Charleston"/>
    <x v="2"/>
    <x v="2"/>
    <x v="11"/>
    <n v="19"/>
    <x v="50"/>
  </r>
  <r>
    <x v="773"/>
    <n v="72710"/>
    <x v="0"/>
    <x v="0"/>
    <s v="HydraBloom Hydrating Moisturizer 100ml"/>
    <x v="0"/>
    <n v="150"/>
    <n v="24.85"/>
    <n v="3727.5"/>
    <n v="7.75"/>
    <n v="1162.5"/>
    <n v="17.100000000000001"/>
    <n v="2565"/>
    <n v="0.68812877263581484"/>
    <s v="C0037"/>
    <s v="PureWhisper Essentials"/>
    <s v="Lauren King"/>
    <x v="4"/>
    <x v="18"/>
    <s v="Des Moines"/>
    <x v="3"/>
    <x v="2"/>
    <x v="11"/>
    <n v="19"/>
    <x v="50"/>
  </r>
  <r>
    <x v="773"/>
    <n v="72711"/>
    <x v="4"/>
    <x v="4"/>
    <s v="HydraBloom Hydrating Moisturizer 50ml"/>
    <x v="0"/>
    <n v="50"/>
    <n v="14.95"/>
    <n v="747.5"/>
    <n v="4.45"/>
    <n v="222.5"/>
    <n v="10.5"/>
    <n v="525"/>
    <n v="0.7023411371237458"/>
    <s v="C0290"/>
    <s v="CrystalDusk Creations"/>
    <s v="Benjamin Ingram"/>
    <x v="0"/>
    <x v="38"/>
    <s v="Billings"/>
    <x v="0"/>
    <x v="2"/>
    <x v="11"/>
    <n v="19"/>
    <x v="50"/>
  </r>
  <r>
    <x v="773"/>
    <n v="72712"/>
    <x v="8"/>
    <x v="8"/>
    <s v="CrystalClear Hyaluronic Boost 30ml"/>
    <x v="1"/>
    <n v="250"/>
    <n v="19.100000000000001"/>
    <n v="4775"/>
    <n v="6.6"/>
    <n v="1650"/>
    <n v="12.500000000000002"/>
    <n v="3125"/>
    <n v="0.65445026178010468"/>
    <s v="C0070"/>
    <s v="PurePetals Beauty"/>
    <s v="Nicholas Coleman"/>
    <x v="4"/>
    <x v="27"/>
    <s v="Lansing"/>
    <x v="3"/>
    <x v="2"/>
    <x v="11"/>
    <n v="19"/>
    <x v="50"/>
  </r>
  <r>
    <x v="774"/>
    <n v="72713"/>
    <x v="20"/>
    <x v="20"/>
    <s v="VelvetSkin Renewing Scrub 100ml"/>
    <x v="7"/>
    <n v="50"/>
    <n v="20.849999999999998"/>
    <n v="1042.5"/>
    <n v="8.1999999999999993"/>
    <n v="410"/>
    <n v="12.649999999999999"/>
    <n v="632.5"/>
    <n v="0.60671462829736211"/>
    <s v="C0295"/>
    <s v="Serenity Brighton"/>
    <s v="Emily Clarke"/>
    <x v="3"/>
    <x v="29"/>
    <s v="Charlotte"/>
    <x v="2"/>
    <x v="2"/>
    <x v="11"/>
    <n v="20"/>
    <x v="50"/>
  </r>
  <r>
    <x v="774"/>
    <n v="72714"/>
    <x v="10"/>
    <x v="10"/>
    <s v="LuminousGlow Tinted Sunscreen 50ml"/>
    <x v="3"/>
    <n v="400"/>
    <n v="16.95"/>
    <n v="6780"/>
    <n v="5.2"/>
    <n v="2080"/>
    <n v="11.75"/>
    <n v="4700"/>
    <n v="0.69321533923303835"/>
    <s v="C0262"/>
    <s v="Jasper Flynn"/>
    <s v="Jessica Foster"/>
    <x v="2"/>
    <x v="20"/>
    <s v="Anchorage"/>
    <x v="0"/>
    <x v="2"/>
    <x v="11"/>
    <n v="20"/>
    <x v="50"/>
  </r>
  <r>
    <x v="774"/>
    <n v="72715"/>
    <x v="13"/>
    <x v="13"/>
    <s v="LuminousGlow Tinted Sunscreen 100ml"/>
    <x v="3"/>
    <n v="100"/>
    <n v="26.35"/>
    <n v="2635"/>
    <n v="9"/>
    <n v="900"/>
    <n v="17.350000000000001"/>
    <n v="1735"/>
    <n v="0.65844402277039848"/>
    <s v="C0299"/>
    <s v="GoldenPearl Essentials"/>
    <s v="Lauren King"/>
    <x v="4"/>
    <x v="11"/>
    <s v="Sioux Falls"/>
    <x v="3"/>
    <x v="2"/>
    <x v="11"/>
    <n v="20"/>
    <x v="50"/>
  </r>
  <r>
    <x v="774"/>
    <n v="72716"/>
    <x v="43"/>
    <x v="43"/>
    <s v="PureFoam Renewing Cleanser 50ml"/>
    <x v="2"/>
    <n v="100"/>
    <n v="7"/>
    <n v="700"/>
    <n v="2.8"/>
    <n v="280"/>
    <n v="4.2"/>
    <n v="420"/>
    <n v="0.6"/>
    <s v="C0300"/>
    <s v="HarmonyHue Cosmetics"/>
    <s v="Christopher Green"/>
    <x v="0"/>
    <x v="35"/>
    <s v="Salt Lake City"/>
    <x v="0"/>
    <x v="2"/>
    <x v="11"/>
    <n v="20"/>
    <x v="50"/>
  </r>
  <r>
    <x v="774"/>
    <n v="72717"/>
    <x v="38"/>
    <x v="38"/>
    <s v="CrystalGlow Gentle Exfoliator 100ml"/>
    <x v="7"/>
    <n v="50"/>
    <n v="19.95"/>
    <n v="997.5"/>
    <n v="7.45"/>
    <n v="372.5"/>
    <n v="12.5"/>
    <n v="625"/>
    <n v="0.62656641604010022"/>
    <s v="C0077"/>
    <s v="EmeraldSphere Solutions"/>
    <s v="Grace Allen"/>
    <x v="2"/>
    <x v="20"/>
    <s v="Fairbanks"/>
    <x v="0"/>
    <x v="2"/>
    <x v="11"/>
    <n v="20"/>
    <x v="50"/>
  </r>
  <r>
    <x v="774"/>
    <n v="72718"/>
    <x v="4"/>
    <x v="4"/>
    <s v="HydraBloom Hydrating Moisturizer 50ml"/>
    <x v="0"/>
    <n v="250"/>
    <n v="14.95"/>
    <n v="3737.5"/>
    <n v="4.45"/>
    <n v="1112.5"/>
    <n v="10.5"/>
    <n v="2625"/>
    <n v="0.7023411371237458"/>
    <s v="C0275"/>
    <s v="Astrid Maddox"/>
    <s v="Elizabeth Young"/>
    <x v="2"/>
    <x v="13"/>
    <s v="Los Angeles"/>
    <x v="0"/>
    <x v="2"/>
    <x v="11"/>
    <n v="20"/>
    <x v="50"/>
  </r>
  <r>
    <x v="774"/>
    <n v="72719"/>
    <x v="2"/>
    <x v="2"/>
    <s v="TimelessElixir Anti-Wrinkle Serum 30m"/>
    <x v="1"/>
    <n v="200"/>
    <n v="25.3"/>
    <n v="5060"/>
    <n v="9.4"/>
    <n v="1880"/>
    <n v="15.9"/>
    <n v="3180"/>
    <n v="0.62845849802371545"/>
    <s v="C0005"/>
    <s v="Rylan Callahan"/>
    <s v="Michael Evans"/>
    <x v="1"/>
    <x v="10"/>
    <s v="Houston"/>
    <x v="2"/>
    <x v="2"/>
    <x v="11"/>
    <n v="20"/>
    <x v="50"/>
  </r>
  <r>
    <x v="774"/>
    <n v="72720"/>
    <x v="55"/>
    <x v="55"/>
    <s v="PureDerm Micro-Exfoliating Gel 50ml"/>
    <x v="7"/>
    <n v="100"/>
    <n v="17.649999999999999"/>
    <n v="1764.9999999999998"/>
    <n v="7.55"/>
    <n v="755"/>
    <n v="10.099999999999998"/>
    <n v="1009.9999999999998"/>
    <n v="0.57223796033994334"/>
    <s v="C0196"/>
    <s v="Emilia Harper"/>
    <s v="Christopher Green"/>
    <x v="0"/>
    <x v="35"/>
    <s v="Provo"/>
    <x v="0"/>
    <x v="2"/>
    <x v="11"/>
    <n v="20"/>
    <x v="50"/>
  </r>
  <r>
    <x v="774"/>
    <n v="72721"/>
    <x v="23"/>
    <x v="23"/>
    <s v="RadiantGlow Gel Cleanser 50ml"/>
    <x v="2"/>
    <n v="150"/>
    <n v="4.7"/>
    <n v="705"/>
    <n v="2.2999999999999998"/>
    <n v="345"/>
    <n v="2.4000000000000004"/>
    <n v="360"/>
    <n v="0.51063829787234039"/>
    <s v="C0135"/>
    <s v="DivineGlow Beauty"/>
    <s v="Ashley Turner"/>
    <x v="2"/>
    <x v="13"/>
    <s v="Long Beach"/>
    <x v="0"/>
    <x v="2"/>
    <x v="11"/>
    <n v="20"/>
    <x v="50"/>
  </r>
  <r>
    <x v="774"/>
    <n v="72722"/>
    <x v="37"/>
    <x v="37"/>
    <s v="SunGuard Shield SPF 50+ 100ml"/>
    <x v="3"/>
    <n v="50"/>
    <n v="24.75"/>
    <n v="1237.5"/>
    <n v="7.75"/>
    <n v="387.5"/>
    <n v="17"/>
    <n v="850"/>
    <n v="0.68686868686868685"/>
    <s v="C0046"/>
    <s v="CrimsonPeak Ventures"/>
    <s v="Michael Evans"/>
    <x v="1"/>
    <x v="10"/>
    <s v="Fort Worth"/>
    <x v="2"/>
    <x v="2"/>
    <x v="11"/>
    <n v="20"/>
    <x v="50"/>
  </r>
  <r>
    <x v="774"/>
    <n v="72723"/>
    <x v="38"/>
    <x v="38"/>
    <s v="CrystalGlow Gentle Exfoliator 100ml"/>
    <x v="7"/>
    <n v="100"/>
    <n v="19.95"/>
    <n v="1995"/>
    <n v="7.45"/>
    <n v="745"/>
    <n v="12.5"/>
    <n v="1250"/>
    <n v="0.62656641604010022"/>
    <s v="C0163"/>
    <s v="SilverFlare Technologies"/>
    <s v="Rachel Owens"/>
    <x v="4"/>
    <x v="31"/>
    <s v="Green Bay"/>
    <x v="3"/>
    <x v="2"/>
    <x v="11"/>
    <n v="20"/>
    <x v="50"/>
  </r>
  <r>
    <x v="774"/>
    <n v="72724"/>
    <x v="16"/>
    <x v="16"/>
    <s v="FreshWipe Cleansing Towelettes  80s"/>
    <x v="6"/>
    <n v="100"/>
    <n v="14.55"/>
    <n v="1455"/>
    <n v="6.55"/>
    <n v="655"/>
    <n v="8"/>
    <n v="800"/>
    <n v="0.54982817869415812"/>
    <s v="C0200"/>
    <s v="Griffin Hayes"/>
    <s v="Emily Clarke"/>
    <x v="3"/>
    <x v="29"/>
    <s v="Raleigh"/>
    <x v="2"/>
    <x v="2"/>
    <x v="11"/>
    <n v="20"/>
    <x v="50"/>
  </r>
  <r>
    <x v="774"/>
    <n v="72725"/>
    <x v="21"/>
    <x v="21"/>
    <s v="RadiantGlow Gel Cleanser 100ml"/>
    <x v="2"/>
    <n v="150"/>
    <n v="12.25"/>
    <n v="1837.5"/>
    <n v="4.45"/>
    <n v="667.5"/>
    <n v="7.8"/>
    <n v="1170"/>
    <n v="0.63673469387755099"/>
    <s v="C0092"/>
    <s v="Lucius Flynn"/>
    <s v="Matthew Walker"/>
    <x v="1"/>
    <x v="23"/>
    <s v="Savannah"/>
    <x v="2"/>
    <x v="2"/>
    <x v="11"/>
    <n v="20"/>
    <x v="50"/>
  </r>
  <r>
    <x v="775"/>
    <n v="72726"/>
    <x v="51"/>
    <x v="51"/>
    <s v="SunGuard Shield SPF 50+ 30ml"/>
    <x v="3"/>
    <n v="500"/>
    <n v="9.9"/>
    <n v="4950"/>
    <n v="3.3"/>
    <n v="1650"/>
    <n v="6.6000000000000005"/>
    <n v="3300"/>
    <n v="0.66666666666666663"/>
    <s v="C0068"/>
    <s v="IvoryRadiance Cosmetix"/>
    <s v="Olivia Harrison"/>
    <x v="3"/>
    <x v="7"/>
    <s v="Annapolis"/>
    <x v="2"/>
    <x v="2"/>
    <x v="11"/>
    <n v="21"/>
    <x v="50"/>
  </r>
  <r>
    <x v="775"/>
    <n v="72727"/>
    <x v="36"/>
    <x v="36"/>
    <s v="CrystalGlow Gentle Exfoliator 50ml"/>
    <x v="7"/>
    <n v="150"/>
    <n v="14.15"/>
    <n v="2122.5"/>
    <n v="5.45"/>
    <n v="817.5"/>
    <n v="8.6999999999999993"/>
    <n v="1305"/>
    <n v="0.61484098939929333"/>
    <s v="C0200"/>
    <s v="Griffin Hayes"/>
    <s v="Emily Clarke"/>
    <x v="3"/>
    <x v="29"/>
    <s v="Raleigh"/>
    <x v="2"/>
    <x v="2"/>
    <x v="11"/>
    <n v="21"/>
    <x v="50"/>
  </r>
  <r>
    <x v="775"/>
    <n v="72728"/>
    <x v="21"/>
    <x v="21"/>
    <s v="RadiantGlow Gel Cleanser 100ml"/>
    <x v="2"/>
    <n v="250"/>
    <n v="12.25"/>
    <n v="3062.5"/>
    <n v="4.45"/>
    <n v="1112.5"/>
    <n v="7.8"/>
    <n v="1950"/>
    <n v="0.63673469387755099"/>
    <s v="C0106"/>
    <s v="StarryRadiance Cosmetix"/>
    <s v="Lauren King"/>
    <x v="4"/>
    <x v="18"/>
    <s v="Iowa City"/>
    <x v="3"/>
    <x v="2"/>
    <x v="11"/>
    <n v="21"/>
    <x v="50"/>
  </r>
  <r>
    <x v="775"/>
    <n v="72729"/>
    <x v="37"/>
    <x v="37"/>
    <s v="SunGuard Shield SPF 50+ 100ml"/>
    <x v="3"/>
    <n v="250"/>
    <n v="24.75"/>
    <n v="6187.5"/>
    <n v="7.75"/>
    <n v="1937.5"/>
    <n v="17"/>
    <n v="4250"/>
    <n v="0.68686868686868685"/>
    <s v="C0149"/>
    <s v="QuantumSphere Corp."/>
    <s v="Nicholas Coleman"/>
    <x v="4"/>
    <x v="34"/>
    <s v="South Bend"/>
    <x v="3"/>
    <x v="2"/>
    <x v="11"/>
    <n v="21"/>
    <x v="50"/>
  </r>
  <r>
    <x v="775"/>
    <n v="72730"/>
    <x v="13"/>
    <x v="13"/>
    <s v="LuminousGlow Tinted Sunscreen 100ml"/>
    <x v="3"/>
    <n v="400"/>
    <n v="26.35"/>
    <n v="10540"/>
    <n v="9"/>
    <n v="3600"/>
    <n v="17.350000000000001"/>
    <n v="6940"/>
    <n v="0.65844402277039848"/>
    <s v="C0104"/>
    <s v="PearlSilk Beauty"/>
    <s v="Ava Franklin"/>
    <x v="1"/>
    <x v="12"/>
    <s v="Baton Rouge"/>
    <x v="2"/>
    <x v="2"/>
    <x v="11"/>
    <n v="21"/>
    <x v="50"/>
  </r>
  <r>
    <x v="775"/>
    <n v="72731"/>
    <x v="10"/>
    <x v="10"/>
    <s v="LuminousGlow Tinted Sunscreen 50ml"/>
    <x v="3"/>
    <n v="400"/>
    <n v="16.95"/>
    <n v="6780"/>
    <n v="5.2"/>
    <n v="2080"/>
    <n v="11.75"/>
    <n v="4700"/>
    <n v="0.69321533923303835"/>
    <s v="C0207"/>
    <s v="Aurora West"/>
    <s v="Nicholas Coleman"/>
    <x v="4"/>
    <x v="27"/>
    <s v="Detroit"/>
    <x v="3"/>
    <x v="2"/>
    <x v="11"/>
    <n v="21"/>
    <x v="50"/>
  </r>
  <r>
    <x v="775"/>
    <n v="72732"/>
    <x v="56"/>
    <x v="56"/>
    <s v="PureDerm Micro-Exfoliating Gel 100ml"/>
    <x v="7"/>
    <n v="100"/>
    <n v="24.349999999999998"/>
    <n v="2435"/>
    <n v="9.5500000000000007"/>
    <n v="955"/>
    <n v="14.799999999999997"/>
    <n v="1480"/>
    <n v="0.6078028747433265"/>
    <s v="C0240"/>
    <s v="Lavinia Kingsley"/>
    <s v="Benjamin Lawson"/>
    <x v="1"/>
    <x v="8"/>
    <s v="St. Louis"/>
    <x v="3"/>
    <x v="2"/>
    <x v="11"/>
    <n v="21"/>
    <x v="50"/>
  </r>
  <r>
    <x v="775"/>
    <n v="72733"/>
    <x v="0"/>
    <x v="0"/>
    <s v="HydraBloom Hydrating Moisturizer 100ml"/>
    <x v="0"/>
    <n v="50"/>
    <n v="24.85"/>
    <n v="1242.5"/>
    <n v="7.75"/>
    <n v="387.5"/>
    <n v="17.100000000000001"/>
    <n v="855"/>
    <n v="0.68812877263581484"/>
    <s v="C0010"/>
    <s v="Aurora Flair Cosmetix"/>
    <s v="Jennifer Adams"/>
    <x v="1"/>
    <x v="10"/>
    <s v="Dallas"/>
    <x v="2"/>
    <x v="2"/>
    <x v="11"/>
    <n v="21"/>
    <x v="50"/>
  </r>
  <r>
    <x v="775"/>
    <n v="72734"/>
    <x v="14"/>
    <x v="14"/>
    <s v="DewDrop Hydration Sheet Mask"/>
    <x v="5"/>
    <n v="100"/>
    <n v="17.350000000000001"/>
    <n v="1735.0000000000002"/>
    <n v="7.45"/>
    <n v="745"/>
    <n v="9.9000000000000021"/>
    <n v="990.00000000000023"/>
    <n v="0.57060518731988474"/>
    <s v="C0046"/>
    <s v="CrimsonPeak Ventures"/>
    <s v="Michael Evans"/>
    <x v="1"/>
    <x v="10"/>
    <s v="Fort Worth"/>
    <x v="2"/>
    <x v="2"/>
    <x v="11"/>
    <n v="21"/>
    <x v="50"/>
  </r>
  <r>
    <x v="775"/>
    <n v="72735"/>
    <x v="10"/>
    <x v="10"/>
    <s v="LuminousGlow Tinted Sunscreen 50ml"/>
    <x v="3"/>
    <n v="400"/>
    <n v="16.95"/>
    <n v="6780"/>
    <n v="5.2"/>
    <n v="2080"/>
    <n v="11.75"/>
    <n v="4700"/>
    <n v="0.69321533923303835"/>
    <s v="C0078"/>
    <s v="CosmoLink Incorporated"/>
    <s v="William Jenkins"/>
    <x v="3"/>
    <x v="6"/>
    <s v="Jacksonville"/>
    <x v="2"/>
    <x v="2"/>
    <x v="11"/>
    <n v="21"/>
    <x v="50"/>
  </r>
  <r>
    <x v="775"/>
    <n v="72736"/>
    <x v="10"/>
    <x v="10"/>
    <s v="LuminousGlow Tinted Sunscreen 50ml"/>
    <x v="3"/>
    <n v="300"/>
    <n v="16.95"/>
    <n v="5085"/>
    <n v="5.2"/>
    <n v="1560"/>
    <n v="11.75"/>
    <n v="3525"/>
    <n v="0.69321533923303835"/>
    <s v="C0150"/>
    <s v="EmeraldHarbor Ventures"/>
    <s v="Emily Clarke"/>
    <x v="3"/>
    <x v="9"/>
    <s v="Greenville"/>
    <x v="2"/>
    <x v="2"/>
    <x v="11"/>
    <n v="21"/>
    <x v="50"/>
  </r>
  <r>
    <x v="775"/>
    <n v="72737"/>
    <x v="39"/>
    <x v="39"/>
    <s v="SunGuard Shield SPF 50+ 50ml"/>
    <x v="3"/>
    <n v="150"/>
    <n v="14.45"/>
    <n v="2167.5"/>
    <n v="4.45"/>
    <n v="667.5"/>
    <n v="10"/>
    <n v="1500"/>
    <n v="0.69204152249134943"/>
    <s v="C0295"/>
    <s v="Serenity Brighton"/>
    <s v="Emily Clarke"/>
    <x v="3"/>
    <x v="29"/>
    <s v="Charlotte"/>
    <x v="2"/>
    <x v="2"/>
    <x v="11"/>
    <n v="21"/>
    <x v="50"/>
  </r>
  <r>
    <x v="775"/>
    <n v="72738"/>
    <x v="1"/>
    <x v="1"/>
    <s v="VitaGlow Brightening Serum 30ml"/>
    <x v="1"/>
    <n v="150"/>
    <n v="22.1"/>
    <n v="3315"/>
    <n v="7.6"/>
    <n v="1140"/>
    <n v="14.500000000000002"/>
    <n v="2175"/>
    <n v="0.65610859728506787"/>
    <s v="C0176"/>
    <s v="AzureDynamo Ventures"/>
    <s v="Ashley Turner"/>
    <x v="2"/>
    <x v="13"/>
    <s v="Santa Clarita"/>
    <x v="0"/>
    <x v="2"/>
    <x v="11"/>
    <n v="21"/>
    <x v="50"/>
  </r>
  <r>
    <x v="776"/>
    <n v="72739"/>
    <x v="34"/>
    <x v="34"/>
    <s v="HydraBloom Hydrating Moisturizer 30ml"/>
    <x v="0"/>
    <n v="250"/>
    <n v="8.1"/>
    <n v="2025"/>
    <n v="3.3"/>
    <n v="825"/>
    <n v="4.8"/>
    <n v="1200"/>
    <n v="0.59259259259259256"/>
    <s v="C0237"/>
    <s v="Calliope Harper"/>
    <s v="Benjamin Lawson"/>
    <x v="1"/>
    <x v="5"/>
    <s v="Oklahoma City"/>
    <x v="2"/>
    <x v="2"/>
    <x v="11"/>
    <n v="22"/>
    <x v="50"/>
  </r>
  <r>
    <x v="776"/>
    <n v="72740"/>
    <x v="10"/>
    <x v="10"/>
    <s v="LuminousGlow Tinted Sunscreen 50ml"/>
    <x v="3"/>
    <n v="50"/>
    <n v="16.95"/>
    <n v="847.5"/>
    <n v="5.2"/>
    <n v="260"/>
    <n v="11.75"/>
    <n v="587.5"/>
    <n v="0.69321533923303835"/>
    <s v="C0024"/>
    <s v="Moonlight Grace Essentials"/>
    <s v="Jessica Foster"/>
    <x v="2"/>
    <x v="20"/>
    <s v="Nome"/>
    <x v="0"/>
    <x v="2"/>
    <x v="11"/>
    <n v="22"/>
    <x v="50"/>
  </r>
  <r>
    <x v="776"/>
    <n v="72741"/>
    <x v="33"/>
    <x v="33"/>
    <s v="GlowRevive Detox Clay Mask 100g"/>
    <x v="5"/>
    <n v="250"/>
    <n v="18.95"/>
    <n v="4737.5"/>
    <n v="8.1999999999999993"/>
    <n v="2050"/>
    <n v="10.75"/>
    <n v="2687.5"/>
    <n v="0.56728232189973615"/>
    <s v="C0265"/>
    <s v="SapphirePulse Incorporated"/>
    <s v="Samantha Mitchell"/>
    <x v="4"/>
    <x v="15"/>
    <s v="Louisville"/>
    <x v="2"/>
    <x v="2"/>
    <x v="11"/>
    <n v="22"/>
    <x v="50"/>
  </r>
  <r>
    <x v="776"/>
    <n v="72742"/>
    <x v="14"/>
    <x v="14"/>
    <s v="DewDrop Hydration Sheet Mask"/>
    <x v="5"/>
    <n v="150"/>
    <n v="17.350000000000001"/>
    <n v="2602.5"/>
    <n v="7.45"/>
    <n v="1117.5"/>
    <n v="9.9000000000000021"/>
    <n v="1485"/>
    <n v="0.57060518731988474"/>
    <s v="C0297"/>
    <s v="LunarMist Creations"/>
    <s v="Andrew Parker"/>
    <x v="3"/>
    <x v="45"/>
    <s v="Providence"/>
    <x v="1"/>
    <x v="2"/>
    <x v="11"/>
    <n v="22"/>
    <x v="50"/>
  </r>
  <r>
    <x v="776"/>
    <n v="72743"/>
    <x v="36"/>
    <x v="36"/>
    <s v="CrystalGlow Gentle Exfoliator 50ml"/>
    <x v="7"/>
    <n v="50"/>
    <n v="14.15"/>
    <n v="707.5"/>
    <n v="5.45"/>
    <n v="272.5"/>
    <n v="8.6999999999999993"/>
    <n v="435"/>
    <n v="0.61484098939929333"/>
    <s v="C0291"/>
    <s v="Lachlan Steele"/>
    <s v="Lauren King"/>
    <x v="4"/>
    <x v="41"/>
    <s v="Omaha"/>
    <x v="3"/>
    <x v="2"/>
    <x v="11"/>
    <n v="22"/>
    <x v="50"/>
  </r>
  <r>
    <x v="776"/>
    <n v="72744"/>
    <x v="23"/>
    <x v="23"/>
    <s v="RadiantGlow Gel Cleanser 50ml"/>
    <x v="2"/>
    <n v="250"/>
    <n v="4.7"/>
    <n v="1175"/>
    <n v="2.2999999999999998"/>
    <n v="575"/>
    <n v="2.4000000000000004"/>
    <n v="600"/>
    <n v="0.51063829787234039"/>
    <s v="C0258"/>
    <s v="HorizonDynamo Group"/>
    <s v="William Jenkins"/>
    <x v="3"/>
    <x v="6"/>
    <s v="Miami"/>
    <x v="2"/>
    <x v="2"/>
    <x v="11"/>
    <n v="22"/>
    <x v="50"/>
  </r>
  <r>
    <x v="776"/>
    <n v="72745"/>
    <x v="48"/>
    <x v="48"/>
    <s v="CrystalGlow Gentle Exfoliator 150ml"/>
    <x v="7"/>
    <n v="150"/>
    <n v="24.75"/>
    <n v="3712.5"/>
    <n v="10.75"/>
    <n v="1612.5"/>
    <n v="14"/>
    <n v="2100"/>
    <n v="0.56565656565656564"/>
    <s v="C0131"/>
    <s v="VelvetHarmony Cosmetix"/>
    <s v="Jennifer Adams"/>
    <x v="1"/>
    <x v="10"/>
    <s v="Odessa"/>
    <x v="2"/>
    <x v="2"/>
    <x v="11"/>
    <n v="22"/>
    <x v="50"/>
  </r>
  <r>
    <x v="776"/>
    <n v="72746"/>
    <x v="38"/>
    <x v="38"/>
    <s v="CrystalGlow Gentle Exfoliator 100ml"/>
    <x v="7"/>
    <n v="100"/>
    <n v="19.95"/>
    <n v="1995"/>
    <n v="7.45"/>
    <n v="745"/>
    <n v="12.5"/>
    <n v="1250"/>
    <n v="0.62656641604010022"/>
    <s v="C0076"/>
    <s v="ThunderWave Technologies"/>
    <s v="Andrew Parker"/>
    <x v="3"/>
    <x v="42"/>
    <s v="Boston"/>
    <x v="1"/>
    <x v="2"/>
    <x v="11"/>
    <n v="22"/>
    <x v="50"/>
  </r>
  <r>
    <x v="776"/>
    <n v="72747"/>
    <x v="42"/>
    <x v="42"/>
    <s v="AquaFresh Hydrating Toner 200ml"/>
    <x v="4"/>
    <n v="150"/>
    <n v="19.600000000000001"/>
    <n v="2940"/>
    <n v="6.6"/>
    <n v="990"/>
    <n v="13.000000000000002"/>
    <n v="1950"/>
    <n v="0.66326530612244894"/>
    <s v="C0029"/>
    <s v="OpulentSilk Beauty"/>
    <s v="Samantha Mitchell"/>
    <x v="4"/>
    <x v="15"/>
    <s v="Louisville"/>
    <x v="2"/>
    <x v="2"/>
    <x v="11"/>
    <n v="22"/>
    <x v="50"/>
  </r>
  <r>
    <x v="776"/>
    <n v="72748"/>
    <x v="14"/>
    <x v="14"/>
    <s v="DewDrop Hydration Sheet Mask"/>
    <x v="5"/>
    <n v="150"/>
    <n v="17.350000000000001"/>
    <n v="2602.5"/>
    <n v="7.45"/>
    <n v="1117.5"/>
    <n v="9.9000000000000021"/>
    <n v="1485"/>
    <n v="0.57060518731988474"/>
    <s v="C0273"/>
    <s v="CrystalSphere Solutions"/>
    <s v="Christopher Green"/>
    <x v="0"/>
    <x v="35"/>
    <s v="Salt Lake City"/>
    <x v="0"/>
    <x v="2"/>
    <x v="11"/>
    <n v="22"/>
    <x v="50"/>
  </r>
  <r>
    <x v="776"/>
    <n v="72749"/>
    <x v="38"/>
    <x v="38"/>
    <s v="CrystalGlow Gentle Exfoliator 100ml"/>
    <x v="7"/>
    <n v="100"/>
    <n v="19.95"/>
    <n v="1995"/>
    <n v="7.45"/>
    <n v="745"/>
    <n v="12.5"/>
    <n v="1250"/>
    <n v="0.62656641604010022"/>
    <s v="C0048"/>
    <s v="Octavia Hart"/>
    <s v="Victoria Reed"/>
    <x v="2"/>
    <x v="24"/>
    <s v="Seattle"/>
    <x v="0"/>
    <x v="2"/>
    <x v="11"/>
    <n v="22"/>
    <x v="50"/>
  </r>
  <r>
    <x v="776"/>
    <n v="72750"/>
    <x v="23"/>
    <x v="23"/>
    <s v="RadiantGlow Gel Cleanser 50ml"/>
    <x v="2"/>
    <n v="150"/>
    <n v="4.7"/>
    <n v="705"/>
    <n v="2.2999999999999998"/>
    <n v="345"/>
    <n v="2.4000000000000004"/>
    <n v="360"/>
    <n v="0.51063829787234039"/>
    <s v="C0183"/>
    <s v="SereneSilk Beauty"/>
    <s v="Mia Hughes"/>
    <x v="2"/>
    <x v="13"/>
    <s v="Irvine"/>
    <x v="0"/>
    <x v="2"/>
    <x v="11"/>
    <n v="22"/>
    <x v="50"/>
  </r>
  <r>
    <x v="776"/>
    <n v="72751"/>
    <x v="11"/>
    <x v="11"/>
    <s v="ClearSkies UV Defense SPF 30 100ml"/>
    <x v="3"/>
    <n v="100"/>
    <n v="32.549999999999997"/>
    <n v="3254.9999999999995"/>
    <n v="11.25"/>
    <n v="1125"/>
    <n v="21.299999999999997"/>
    <n v="2129.9999999999995"/>
    <n v="0.65437788018433174"/>
    <s v="C0168"/>
    <s v="Rowan Calloway"/>
    <s v="Matthew Walker"/>
    <x v="1"/>
    <x v="23"/>
    <s v="Augusta"/>
    <x v="2"/>
    <x v="2"/>
    <x v="11"/>
    <n v="22"/>
    <x v="50"/>
  </r>
  <r>
    <x v="777"/>
    <n v="72752"/>
    <x v="57"/>
    <x v="57"/>
    <s v="CalmBliss Soothing Toner 200ml"/>
    <x v="4"/>
    <n v="50"/>
    <n v="25"/>
    <n v="1250"/>
    <n v="9.4"/>
    <n v="470"/>
    <n v="15.6"/>
    <n v="780"/>
    <n v="0.624"/>
    <s v="C0224"/>
    <s v="Leonidas Hale"/>
    <s v="Ashley Turner"/>
    <x v="2"/>
    <x v="13"/>
    <s v="San Francisco"/>
    <x v="0"/>
    <x v="2"/>
    <x v="11"/>
    <n v="23"/>
    <x v="50"/>
  </r>
  <r>
    <x v="777"/>
    <n v="72753"/>
    <x v="4"/>
    <x v="4"/>
    <s v="HydraBloom Hydrating Moisturizer 50ml"/>
    <x v="0"/>
    <n v="50"/>
    <n v="14.95"/>
    <n v="747.5"/>
    <n v="4.45"/>
    <n v="222.5"/>
    <n v="10.5"/>
    <n v="525"/>
    <n v="0.7023411371237458"/>
    <s v="C0082"/>
    <s v="OpulentFlair Beauty"/>
    <s v="Jennifer Adams"/>
    <x v="1"/>
    <x v="10"/>
    <s v="El Paso"/>
    <x v="2"/>
    <x v="2"/>
    <x v="11"/>
    <n v="23"/>
    <x v="50"/>
  </r>
  <r>
    <x v="777"/>
    <n v="72754"/>
    <x v="10"/>
    <x v="10"/>
    <s v="LuminousGlow Tinted Sunscreen 50ml"/>
    <x v="3"/>
    <n v="100"/>
    <n v="16.95"/>
    <n v="1695"/>
    <n v="5.2"/>
    <n v="520"/>
    <n v="11.75"/>
    <n v="1175"/>
    <n v="0.69321533923303835"/>
    <s v="C0049"/>
    <s v="PinnacleSage Group"/>
    <s v="Ava Franklin"/>
    <x v="1"/>
    <x v="12"/>
    <s v="New Orleans"/>
    <x v="2"/>
    <x v="2"/>
    <x v="11"/>
    <n v="23"/>
    <x v="50"/>
  </r>
  <r>
    <x v="777"/>
    <n v="72755"/>
    <x v="4"/>
    <x v="4"/>
    <s v="HydraBloom Hydrating Moisturizer 50ml"/>
    <x v="0"/>
    <n v="100"/>
    <n v="14.95"/>
    <n v="1495"/>
    <n v="4.45"/>
    <n v="445"/>
    <n v="10.5"/>
    <n v="1050"/>
    <n v="0.7023411371237458"/>
    <s v="C0013"/>
    <s v="Seraphina Sinclair"/>
    <s v="Jessica Foster"/>
    <x v="2"/>
    <x v="20"/>
    <s v="Wasilla"/>
    <x v="0"/>
    <x v="2"/>
    <x v="11"/>
    <n v="23"/>
    <x v="50"/>
  </r>
  <r>
    <x v="777"/>
    <n v="72756"/>
    <x v="48"/>
    <x v="48"/>
    <s v="CrystalGlow Gentle Exfoliator 150ml"/>
    <x v="7"/>
    <n v="150"/>
    <n v="24.75"/>
    <n v="3712.5"/>
    <n v="10.75"/>
    <n v="1612.5"/>
    <n v="14"/>
    <n v="2100"/>
    <n v="0.56565656565656564"/>
    <s v="C0037"/>
    <s v="PureWhisper Essentials"/>
    <s v="Lauren King"/>
    <x v="4"/>
    <x v="18"/>
    <s v="Des Moines"/>
    <x v="3"/>
    <x v="2"/>
    <x v="11"/>
    <n v="23"/>
    <x v="50"/>
  </r>
  <r>
    <x v="777"/>
    <n v="72757"/>
    <x v="12"/>
    <x v="12"/>
    <s v="PorePurify Exfoliating Tonic 150ml"/>
    <x v="4"/>
    <n v="150"/>
    <n v="15.95"/>
    <n v="2392.5"/>
    <n v="5.2"/>
    <n v="780"/>
    <n v="10.75"/>
    <n v="1612.5"/>
    <n v="0.6739811912225705"/>
    <s v="C0179"/>
    <s v="TerraWave Corp."/>
    <s v="Daniel Nelson"/>
    <x v="0"/>
    <x v="30"/>
    <s v="Aurora"/>
    <x v="0"/>
    <x v="2"/>
    <x v="11"/>
    <n v="23"/>
    <x v="50"/>
  </r>
  <r>
    <x v="777"/>
    <n v="72758"/>
    <x v="10"/>
    <x v="10"/>
    <s v="LuminousGlow Tinted Sunscreen 50ml"/>
    <x v="3"/>
    <n v="350"/>
    <n v="16.95"/>
    <n v="5932.5"/>
    <n v="5.2"/>
    <n v="1820"/>
    <n v="11.75"/>
    <n v="4112.5"/>
    <n v="0.69321533923303835"/>
    <s v="C0301"/>
    <s v="TimelessRadiance Beauty"/>
    <s v="Victoria Reed"/>
    <x v="2"/>
    <x v="24"/>
    <s v="Seattle"/>
    <x v="0"/>
    <x v="2"/>
    <x v="11"/>
    <n v="23"/>
    <x v="50"/>
  </r>
  <r>
    <x v="777"/>
    <n v="72759"/>
    <x v="38"/>
    <x v="38"/>
    <s v="CrystalGlow Gentle Exfoliator 100ml"/>
    <x v="7"/>
    <n v="100"/>
    <n v="19.95"/>
    <n v="1995"/>
    <n v="7.45"/>
    <n v="745"/>
    <n v="12.5"/>
    <n v="1250"/>
    <n v="0.62656641604010022"/>
    <s v="C0107"/>
    <s v="MoonlitNectar Beauty"/>
    <s v="Andrew Parker"/>
    <x v="3"/>
    <x v="45"/>
    <s v="Providence"/>
    <x v="1"/>
    <x v="2"/>
    <x v="11"/>
    <n v="23"/>
    <x v="50"/>
  </r>
  <r>
    <x v="777"/>
    <n v="72760"/>
    <x v="32"/>
    <x v="32"/>
    <s v="AquaFresh Hydrating Toner 150ml"/>
    <x v="4"/>
    <n v="150"/>
    <n v="14.95"/>
    <n v="2242.5"/>
    <n v="4.45"/>
    <n v="667.5"/>
    <n v="10.5"/>
    <n v="1575"/>
    <n v="0.7023411371237458"/>
    <s v="C0014"/>
    <s v="Stellar Dynamo Corp."/>
    <s v="Olivia Harrison"/>
    <x v="3"/>
    <x v="14"/>
    <s v="Richmond"/>
    <x v="2"/>
    <x v="2"/>
    <x v="11"/>
    <n v="23"/>
    <x v="50"/>
  </r>
  <r>
    <x v="777"/>
    <n v="72761"/>
    <x v="50"/>
    <x v="50"/>
    <s v="SilkSkin Lightweight Moisture Veil 50ml"/>
    <x v="0"/>
    <n v="200"/>
    <n v="16.349999999999998"/>
    <n v="3269.9999999999995"/>
    <n v="5.2"/>
    <n v="1040"/>
    <n v="11.149999999999999"/>
    <n v="2229.9999999999995"/>
    <n v="0.68195718654434245"/>
    <s v="C0176"/>
    <s v="AzureDynamo Ventures"/>
    <s v="Ashley Turner"/>
    <x v="2"/>
    <x v="13"/>
    <s v="Santa Clarita"/>
    <x v="0"/>
    <x v="2"/>
    <x v="11"/>
    <n v="23"/>
    <x v="50"/>
  </r>
  <r>
    <x v="777"/>
    <n v="72762"/>
    <x v="21"/>
    <x v="21"/>
    <s v="RadiantGlow Gel Cleanser 100ml"/>
    <x v="2"/>
    <n v="250"/>
    <n v="12.25"/>
    <n v="3062.5"/>
    <n v="4.45"/>
    <n v="1112.5"/>
    <n v="7.8"/>
    <n v="1950"/>
    <n v="0.63673469387755099"/>
    <s v="C0121"/>
    <s v="HorizonNova Corp."/>
    <s v="Michael Evans"/>
    <x v="1"/>
    <x v="10"/>
    <s v="Brownsville"/>
    <x v="2"/>
    <x v="2"/>
    <x v="11"/>
    <n v="23"/>
    <x v="50"/>
  </r>
  <r>
    <x v="777"/>
    <n v="72763"/>
    <x v="53"/>
    <x v="53"/>
    <s v="DreamSoothe Overnight Mask 100g"/>
    <x v="5"/>
    <n v="150"/>
    <n v="21.75"/>
    <n v="3262.5"/>
    <n v="9.5500000000000007"/>
    <n v="1432.5"/>
    <n v="12.2"/>
    <n v="1830"/>
    <n v="0.56091954022988511"/>
    <s v="C0071"/>
    <s v="Cressida Steele"/>
    <s v="Matthew Walker"/>
    <x v="1"/>
    <x v="40"/>
    <s v="Nashville"/>
    <x v="2"/>
    <x v="2"/>
    <x v="11"/>
    <n v="23"/>
    <x v="50"/>
  </r>
  <r>
    <x v="778"/>
    <n v="72764"/>
    <x v="8"/>
    <x v="8"/>
    <s v="CrystalClear Hyaluronic Boost 30ml"/>
    <x v="1"/>
    <n v="100"/>
    <n v="19.100000000000001"/>
    <n v="1910.0000000000002"/>
    <n v="6.6"/>
    <n v="660"/>
    <n v="12.500000000000002"/>
    <n v="1250.0000000000002"/>
    <n v="0.65445026178010479"/>
    <s v="C0127"/>
    <s v="Orion West"/>
    <s v="Victoria Reed"/>
    <x v="2"/>
    <x v="4"/>
    <s v="Salem"/>
    <x v="0"/>
    <x v="2"/>
    <x v="11"/>
    <n v="26"/>
    <x v="51"/>
  </r>
  <r>
    <x v="778"/>
    <n v="72765"/>
    <x v="18"/>
    <x v="18"/>
    <s v="PurePurge Micellar Cleansing Water 100ml"/>
    <x v="6"/>
    <n v="150"/>
    <n v="3.9"/>
    <n v="585"/>
    <n v="2.2999999999999998"/>
    <n v="345"/>
    <n v="1.6"/>
    <n v="240"/>
    <n v="0.41025641025641024"/>
    <s v="C0213"/>
    <s v="Isla Winters"/>
    <s v="Jennifer Adams"/>
    <x v="1"/>
    <x v="10"/>
    <s v="Austin"/>
    <x v="2"/>
    <x v="2"/>
    <x v="11"/>
    <n v="26"/>
    <x v="51"/>
  </r>
  <r>
    <x v="778"/>
    <n v="72766"/>
    <x v="28"/>
    <x v="28"/>
    <s v="GlowRevive Detox Clay Mask 50g"/>
    <x v="5"/>
    <n v="200"/>
    <n v="11.35"/>
    <n v="2270"/>
    <n v="5.2"/>
    <n v="1040"/>
    <n v="6.1499999999999995"/>
    <n v="1230"/>
    <n v="0.54185022026431717"/>
    <s v="C0152"/>
    <s v="Tamsin Harper"/>
    <s v="William Jenkins"/>
    <x v="3"/>
    <x v="6"/>
    <s v="Tallahassee"/>
    <x v="2"/>
    <x v="2"/>
    <x v="11"/>
    <n v="26"/>
    <x v="51"/>
  </r>
  <r>
    <x v="778"/>
    <n v="72767"/>
    <x v="0"/>
    <x v="0"/>
    <s v="HydraBloom Hydrating Moisturizer 100ml"/>
    <x v="0"/>
    <n v="50"/>
    <n v="24.85"/>
    <n v="1242.5"/>
    <n v="7.75"/>
    <n v="387.5"/>
    <n v="17.100000000000001"/>
    <n v="855"/>
    <n v="0.68812877263581484"/>
    <s v="C0136"/>
    <s v="SereneElixir Creations"/>
    <s v="Ashley Turner"/>
    <x v="2"/>
    <x v="13"/>
    <s v="Santa Clarita"/>
    <x v="0"/>
    <x v="2"/>
    <x v="11"/>
    <n v="26"/>
    <x v="51"/>
  </r>
  <r>
    <x v="778"/>
    <n v="72768"/>
    <x v="48"/>
    <x v="48"/>
    <s v="CrystalGlow Gentle Exfoliator 150ml"/>
    <x v="7"/>
    <n v="150"/>
    <n v="24.75"/>
    <n v="3712.5"/>
    <n v="10.75"/>
    <n v="1612.5"/>
    <n v="14"/>
    <n v="2100"/>
    <n v="0.56565656565656564"/>
    <s v="C0226"/>
    <s v="Augustus Langley"/>
    <s v="Lauren King"/>
    <x v="4"/>
    <x v="41"/>
    <s v="Omaha"/>
    <x v="3"/>
    <x v="2"/>
    <x v="11"/>
    <n v="26"/>
    <x v="51"/>
  </r>
  <r>
    <x v="778"/>
    <n v="72769"/>
    <x v="13"/>
    <x v="13"/>
    <s v="LuminousGlow Tinted Sunscreen 100ml"/>
    <x v="3"/>
    <n v="100"/>
    <n v="26.35"/>
    <n v="2635"/>
    <n v="9"/>
    <n v="900"/>
    <n v="17.350000000000001"/>
    <n v="1735"/>
    <n v="0.65844402277039848"/>
    <s v="C0169"/>
    <s v="Thaddeus Brighton"/>
    <s v="Jessica Foster"/>
    <x v="2"/>
    <x v="20"/>
    <s v="Kodiak"/>
    <x v="0"/>
    <x v="2"/>
    <x v="11"/>
    <n v="26"/>
    <x v="51"/>
  </r>
  <r>
    <x v="778"/>
    <n v="72770"/>
    <x v="27"/>
    <x v="27"/>
    <s v="LuxeSilk Oil Cleansing Essence 50 ml"/>
    <x v="2"/>
    <n v="100"/>
    <n v="9"/>
    <n v="900"/>
    <n v="3.7"/>
    <n v="370"/>
    <n v="5.3"/>
    <n v="530"/>
    <n v="0.58888888888888891"/>
    <s v="C0012"/>
    <s v="Radiant Craft Incorporated"/>
    <s v="Samuel Moore"/>
    <x v="0"/>
    <x v="1"/>
    <s v="Phoenix"/>
    <x v="0"/>
    <x v="2"/>
    <x v="11"/>
    <n v="26"/>
    <x v="51"/>
  </r>
  <r>
    <x v="778"/>
    <n v="72771"/>
    <x v="8"/>
    <x v="8"/>
    <s v="CrystalClear Hyaluronic Boost 30ml"/>
    <x v="1"/>
    <n v="250"/>
    <n v="19.100000000000001"/>
    <n v="4775"/>
    <n v="6.6"/>
    <n v="1650"/>
    <n v="12.500000000000002"/>
    <n v="3125"/>
    <n v="0.65445026178010468"/>
    <s v="C0257"/>
    <s v="RadiantMist Incorporated"/>
    <s v="Benjamin Ingram"/>
    <x v="0"/>
    <x v="38"/>
    <s v="Billings"/>
    <x v="0"/>
    <x v="2"/>
    <x v="11"/>
    <n v="26"/>
    <x v="51"/>
  </r>
  <r>
    <x v="778"/>
    <n v="72772"/>
    <x v="55"/>
    <x v="55"/>
    <s v="PureDerm Micro-Exfoliating Gel 50ml"/>
    <x v="7"/>
    <n v="250"/>
    <n v="17.649999999999999"/>
    <n v="4412.5"/>
    <n v="7.55"/>
    <n v="1887.5"/>
    <n v="10.099999999999998"/>
    <n v="2525"/>
    <n v="0.57223796033994334"/>
    <s v="C0111"/>
    <s v="CelestialHarmony Essentials"/>
    <s v="Matthew Walker"/>
    <x v="1"/>
    <x v="40"/>
    <s v="Memphis"/>
    <x v="2"/>
    <x v="2"/>
    <x v="11"/>
    <n v="26"/>
    <x v="51"/>
  </r>
  <r>
    <x v="778"/>
    <n v="72773"/>
    <x v="22"/>
    <x v="22"/>
    <s v="PurePurge Micellar Cleansing Water 150ml"/>
    <x v="6"/>
    <n v="150"/>
    <n v="10.050000000000001"/>
    <n v="1507.5"/>
    <n v="4.45"/>
    <n v="667.5"/>
    <n v="5.6000000000000005"/>
    <n v="840"/>
    <n v="0.55721393034825872"/>
    <s v="C0143"/>
    <s v="PureAura Cosmetix"/>
    <s v="Michael Evans"/>
    <x v="1"/>
    <x v="10"/>
    <s v="Plano"/>
    <x v="2"/>
    <x v="2"/>
    <x v="11"/>
    <n v="26"/>
    <x v="51"/>
  </r>
  <r>
    <x v="778"/>
    <n v="72774"/>
    <x v="13"/>
    <x v="13"/>
    <s v="LuminousGlow Tinted Sunscreen 100ml"/>
    <x v="3"/>
    <n v="50"/>
    <n v="26.35"/>
    <n v="1317.5"/>
    <n v="9"/>
    <n v="450"/>
    <n v="17.350000000000001"/>
    <n v="867.5"/>
    <n v="0.65844402277039848"/>
    <s v="C0015"/>
    <s v="Octavia Grey"/>
    <s v="Benjamin Lawson"/>
    <x v="1"/>
    <x v="8"/>
    <s v="St. Louis"/>
    <x v="3"/>
    <x v="2"/>
    <x v="11"/>
    <n v="26"/>
    <x v="51"/>
  </r>
  <r>
    <x v="778"/>
    <n v="72775"/>
    <x v="52"/>
    <x v="52"/>
    <s v="CalmBliss Soothing Toner 100ml"/>
    <x v="4"/>
    <n v="100"/>
    <n v="13"/>
    <n v="1300"/>
    <n v="4.7"/>
    <n v="470"/>
    <n v="8.3000000000000007"/>
    <n v="830"/>
    <n v="0.63846153846153841"/>
    <s v="C0184"/>
    <s v="EnchantedGarden Cosmetics"/>
    <s v="Nicholas Coleman"/>
    <x v="4"/>
    <x v="34"/>
    <s v="South Bend"/>
    <x v="3"/>
    <x v="2"/>
    <x v="11"/>
    <n v="26"/>
    <x v="51"/>
  </r>
  <r>
    <x v="779"/>
    <n v="72776"/>
    <x v="30"/>
    <x v="30"/>
    <s v="PurePurge Micellar Cleansing Water 200ml"/>
    <x v="6"/>
    <n v="150"/>
    <n v="18.45"/>
    <n v="2767.5"/>
    <n v="7.75"/>
    <n v="1162.5"/>
    <n v="10.7"/>
    <n v="1605"/>
    <n v="0.57994579945799463"/>
    <s v="C0075"/>
    <s v="Ignatius Flynn"/>
    <s v="Samuel Moore"/>
    <x v="0"/>
    <x v="1"/>
    <s v="Flagstaff"/>
    <x v="0"/>
    <x v="2"/>
    <x v="11"/>
    <n v="27"/>
    <x v="51"/>
  </r>
  <r>
    <x v="779"/>
    <n v="72777"/>
    <x v="11"/>
    <x v="11"/>
    <s v="ClearSkies UV Defense SPF 30 100ml"/>
    <x v="3"/>
    <n v="150"/>
    <n v="32.549999999999997"/>
    <n v="4882.5"/>
    <n v="11.25"/>
    <n v="1687.5"/>
    <n v="21.299999999999997"/>
    <n v="3195"/>
    <n v="0.65437788018433185"/>
    <s v="C0089"/>
    <s v="TerraFusion Group"/>
    <s v="Andrew Parker"/>
    <x v="3"/>
    <x v="36"/>
    <s v="Montpelier"/>
    <x v="1"/>
    <x v="2"/>
    <x v="11"/>
    <n v="27"/>
    <x v="51"/>
  </r>
  <r>
    <x v="779"/>
    <n v="72778"/>
    <x v="23"/>
    <x v="23"/>
    <s v="RadiantGlow Gel Cleanser 50ml"/>
    <x v="2"/>
    <n v="250"/>
    <n v="4.7"/>
    <n v="1175"/>
    <n v="2.2999999999999998"/>
    <n v="575"/>
    <n v="2.4000000000000004"/>
    <n v="600"/>
    <n v="0.51063829787234039"/>
    <s v="C0180"/>
    <s v="CelestialGrace Creations"/>
    <s v="Benjamin Lawson"/>
    <x v="1"/>
    <x v="8"/>
    <s v="Springfield"/>
    <x v="3"/>
    <x v="2"/>
    <x v="11"/>
    <n v="27"/>
    <x v="51"/>
  </r>
  <r>
    <x v="779"/>
    <n v="72779"/>
    <x v="4"/>
    <x v="4"/>
    <s v="HydraBloom Hydrating Moisturizer 50ml"/>
    <x v="0"/>
    <n v="150"/>
    <n v="14.95"/>
    <n v="2242.5"/>
    <n v="4.45"/>
    <n v="667.5"/>
    <n v="10.5"/>
    <n v="1575"/>
    <n v="0.7023411371237458"/>
    <s v="C0204"/>
    <s v="Atticus Hale"/>
    <s v="Jennifer Adams"/>
    <x v="1"/>
    <x v="10"/>
    <s v="Round Rock"/>
    <x v="2"/>
    <x v="2"/>
    <x v="11"/>
    <n v="27"/>
    <x v="51"/>
  </r>
  <r>
    <x v="779"/>
    <n v="72780"/>
    <x v="43"/>
    <x v="43"/>
    <s v="PureFoam Renewing Cleanser 50ml"/>
    <x v="2"/>
    <n v="200"/>
    <n v="7"/>
    <n v="1400"/>
    <n v="2.8"/>
    <n v="560"/>
    <n v="4.2"/>
    <n v="840"/>
    <n v="0.6"/>
    <s v="C0010"/>
    <s v="Aurora Flair Cosmetix"/>
    <s v="Jennifer Adams"/>
    <x v="1"/>
    <x v="10"/>
    <s v="Dallas"/>
    <x v="2"/>
    <x v="2"/>
    <x v="11"/>
    <n v="27"/>
    <x v="51"/>
  </r>
  <r>
    <x v="779"/>
    <n v="72781"/>
    <x v="0"/>
    <x v="0"/>
    <s v="HydraBloom Hydrating Moisturizer 100ml"/>
    <x v="0"/>
    <n v="50"/>
    <n v="24.85"/>
    <n v="1242.5"/>
    <n v="7.75"/>
    <n v="387.5"/>
    <n v="17.100000000000001"/>
    <n v="855"/>
    <n v="0.68812877263581484"/>
    <s v="C0170"/>
    <s v="IvoryBloom Skincare"/>
    <s v="James Edwards"/>
    <x v="3"/>
    <x v="43"/>
    <s v="Pittsburgh"/>
    <x v="1"/>
    <x v="2"/>
    <x v="11"/>
    <n v="27"/>
    <x v="51"/>
  </r>
  <r>
    <x v="779"/>
    <n v="72782"/>
    <x v="4"/>
    <x v="4"/>
    <s v="HydraBloom Hydrating Moisturizer 50ml"/>
    <x v="0"/>
    <n v="250"/>
    <n v="14.95"/>
    <n v="3737.5"/>
    <n v="4.45"/>
    <n v="1112.5"/>
    <n v="10.5"/>
    <n v="2625"/>
    <n v="0.7023411371237458"/>
    <s v="C0114"/>
    <s v="ElysianGlow Creations"/>
    <s v="Daniel Nelson"/>
    <x v="0"/>
    <x v="3"/>
    <s v="Cody"/>
    <x v="0"/>
    <x v="2"/>
    <x v="11"/>
    <n v="27"/>
    <x v="51"/>
  </r>
  <r>
    <x v="779"/>
    <n v="72783"/>
    <x v="13"/>
    <x v="13"/>
    <s v="LuminousGlow Tinted Sunscreen 100ml"/>
    <x v="3"/>
    <n v="150"/>
    <n v="26.35"/>
    <n v="3952.5"/>
    <n v="9"/>
    <n v="1350"/>
    <n v="17.350000000000001"/>
    <n v="2602.5"/>
    <n v="0.65844402277039848"/>
    <s v="C0100"/>
    <s v="AquaPulse Creations"/>
    <s v="Samantha Mitchell"/>
    <x v="4"/>
    <x v="17"/>
    <s v="Toledo"/>
    <x v="3"/>
    <x v="2"/>
    <x v="11"/>
    <n v="27"/>
    <x v="51"/>
  </r>
  <r>
    <x v="779"/>
    <n v="72784"/>
    <x v="36"/>
    <x v="36"/>
    <s v="CrystalGlow Gentle Exfoliator 50ml"/>
    <x v="7"/>
    <n v="100"/>
    <n v="14.15"/>
    <n v="1415"/>
    <n v="5.45"/>
    <n v="545"/>
    <n v="8.6999999999999993"/>
    <n v="870"/>
    <n v="0.61484098939929333"/>
    <s v="C0126"/>
    <s v="Seraphim Holloway"/>
    <s v="Olivia Harrison"/>
    <x v="3"/>
    <x v="39"/>
    <s v="Dover"/>
    <x v="2"/>
    <x v="2"/>
    <x v="11"/>
    <n v="27"/>
    <x v="51"/>
  </r>
  <r>
    <x v="779"/>
    <n v="72785"/>
    <x v="22"/>
    <x v="22"/>
    <s v="PurePurge Micellar Cleansing Water 150ml"/>
    <x v="6"/>
    <n v="250"/>
    <n v="10.050000000000001"/>
    <n v="2512.5"/>
    <n v="4.45"/>
    <n v="1112.5"/>
    <n v="5.6000000000000005"/>
    <n v="1400"/>
    <n v="0.55721393034825872"/>
    <s v="C0237"/>
    <s v="Calliope Harper"/>
    <s v="Benjamin Lawson"/>
    <x v="1"/>
    <x v="5"/>
    <s v="Oklahoma City"/>
    <x v="2"/>
    <x v="2"/>
    <x v="11"/>
    <n v="27"/>
    <x v="51"/>
  </r>
  <r>
    <x v="779"/>
    <n v="72786"/>
    <x v="50"/>
    <x v="50"/>
    <s v="SilkSkin Lightweight Moisture Veil 50ml"/>
    <x v="0"/>
    <n v="50"/>
    <n v="16.349999999999998"/>
    <n v="817.49999999999989"/>
    <n v="5.2"/>
    <n v="260"/>
    <n v="11.149999999999999"/>
    <n v="557.49999999999989"/>
    <n v="0.68195718654434245"/>
    <s v="C0154"/>
    <s v="AuroraMist Essentials"/>
    <s v="Victoria Reed"/>
    <x v="2"/>
    <x v="4"/>
    <s v="Bend"/>
    <x v="0"/>
    <x v="2"/>
    <x v="11"/>
    <n v="27"/>
    <x v="51"/>
  </r>
  <r>
    <x v="779"/>
    <n v="72787"/>
    <x v="13"/>
    <x v="13"/>
    <s v="LuminousGlow Tinted Sunscreen 100ml"/>
    <x v="3"/>
    <n v="250"/>
    <n v="26.35"/>
    <n v="6587.5"/>
    <n v="9"/>
    <n v="2250"/>
    <n v="17.350000000000001"/>
    <n v="4337.5"/>
    <n v="0.65844402277039848"/>
    <s v="C0144"/>
    <s v="VelvetBloom Beauty"/>
    <s v="Emily Clarke"/>
    <x v="3"/>
    <x v="29"/>
    <s v="Raleigh"/>
    <x v="2"/>
    <x v="2"/>
    <x v="11"/>
    <n v="27"/>
    <x v="51"/>
  </r>
  <r>
    <x v="779"/>
    <n v="72788"/>
    <x v="64"/>
    <x v="64"/>
    <s v="AquaFresh Hydrating Toner 100ml"/>
    <x v="4"/>
    <n v="250"/>
    <n v="9.4"/>
    <n v="2350"/>
    <n v="3.3"/>
    <n v="825"/>
    <n v="6.1000000000000005"/>
    <n v="1525"/>
    <n v="0.64893617021276595"/>
    <s v="C0036"/>
    <s v="MoonlightHarbor Beauty"/>
    <s v="Rachel Owens"/>
    <x v="4"/>
    <x v="31"/>
    <s v="Milwaukee"/>
    <x v="3"/>
    <x v="2"/>
    <x v="11"/>
    <n v="27"/>
    <x v="51"/>
  </r>
  <r>
    <x v="779"/>
    <n v="72789"/>
    <x v="4"/>
    <x v="4"/>
    <s v="HydraBloom Hydrating Moisturizer 50ml"/>
    <x v="0"/>
    <n v="250"/>
    <n v="14.95"/>
    <n v="3737.5"/>
    <n v="4.45"/>
    <n v="1112.5"/>
    <n v="10.5"/>
    <n v="2625"/>
    <n v="0.7023411371237458"/>
    <s v="C0007"/>
    <s v="Orion Sterling"/>
    <s v="Jessica Foster"/>
    <x v="2"/>
    <x v="20"/>
    <s v="Anchorage"/>
    <x v="0"/>
    <x v="2"/>
    <x v="11"/>
    <n v="27"/>
    <x v="51"/>
  </r>
  <r>
    <x v="779"/>
    <n v="72790"/>
    <x v="38"/>
    <x v="38"/>
    <s v="CrystalGlow Gentle Exfoliator 100ml"/>
    <x v="7"/>
    <n v="150"/>
    <n v="19.95"/>
    <n v="2992.5"/>
    <n v="7.45"/>
    <n v="1117.5"/>
    <n v="12.5"/>
    <n v="1875"/>
    <n v="0.62656641604010022"/>
    <s v="C0132"/>
    <s v="OpalNectar Beauty"/>
    <s v="Mia Hughes"/>
    <x v="2"/>
    <x v="13"/>
    <s v="Santa Ana"/>
    <x v="0"/>
    <x v="2"/>
    <x v="11"/>
    <n v="27"/>
    <x v="51"/>
  </r>
  <r>
    <x v="780"/>
    <n v="72791"/>
    <x v="32"/>
    <x v="32"/>
    <s v="AquaFresh Hydrating Toner 150ml"/>
    <x v="4"/>
    <n v="100"/>
    <n v="14.95"/>
    <n v="1495"/>
    <n v="4.45"/>
    <n v="445"/>
    <n v="10.5"/>
    <n v="1050"/>
    <n v="0.7023411371237458"/>
    <s v="C0056"/>
    <s v="Imogen West"/>
    <s v="Ava Franklin"/>
    <x v="1"/>
    <x v="33"/>
    <s v="Little Rock"/>
    <x v="2"/>
    <x v="2"/>
    <x v="11"/>
    <n v="28"/>
    <x v="51"/>
  </r>
  <r>
    <x v="780"/>
    <n v="72792"/>
    <x v="18"/>
    <x v="18"/>
    <s v="PurePurge Micellar Cleansing Water 100ml"/>
    <x v="6"/>
    <n v="50"/>
    <n v="3.9"/>
    <n v="195"/>
    <n v="2.2999999999999998"/>
    <n v="115"/>
    <n v="1.6"/>
    <n v="80"/>
    <n v="0.41025641025641024"/>
    <s v="C0241"/>
    <s v="PhoenixGrove Solutions"/>
    <s v="William Jenkins"/>
    <x v="3"/>
    <x v="6"/>
    <s v="Miami"/>
    <x v="2"/>
    <x v="2"/>
    <x v="11"/>
    <n v="28"/>
    <x v="51"/>
  </r>
  <r>
    <x v="780"/>
    <n v="72793"/>
    <x v="10"/>
    <x v="10"/>
    <s v="LuminousGlow Tinted Sunscreen 50ml"/>
    <x v="3"/>
    <n v="100"/>
    <n v="16.95"/>
    <n v="1695"/>
    <n v="5.2"/>
    <n v="520"/>
    <n v="11.75"/>
    <n v="1175"/>
    <n v="0.69321533923303835"/>
    <s v="C0288"/>
    <s v="EmeraldWave Group"/>
    <s v="Joseph Simmons"/>
    <x v="4"/>
    <x v="19"/>
    <s v="Minneapolis"/>
    <x v="3"/>
    <x v="2"/>
    <x v="11"/>
    <n v="28"/>
    <x v="51"/>
  </r>
  <r>
    <x v="780"/>
    <n v="72794"/>
    <x v="0"/>
    <x v="0"/>
    <s v="HydraBloom Hydrating Moisturizer 100ml"/>
    <x v="0"/>
    <n v="50"/>
    <n v="24.85"/>
    <n v="1242.5"/>
    <n v="7.75"/>
    <n v="387.5"/>
    <n v="17.100000000000001"/>
    <n v="855"/>
    <n v="0.68812877263581484"/>
    <s v="C0295"/>
    <s v="Serenity Brighton"/>
    <s v="Emily Clarke"/>
    <x v="3"/>
    <x v="29"/>
    <s v="Charlotte"/>
    <x v="2"/>
    <x v="2"/>
    <x v="11"/>
    <n v="28"/>
    <x v="51"/>
  </r>
  <r>
    <x v="780"/>
    <n v="72795"/>
    <x v="40"/>
    <x v="40"/>
    <s v="CalmBliss Soothing Toner 150ml"/>
    <x v="4"/>
    <n v="250"/>
    <n v="19.25"/>
    <n v="4812.5"/>
    <n v="6.55"/>
    <n v="1637.5"/>
    <n v="12.7"/>
    <n v="3175"/>
    <n v="0.65974025974025974"/>
    <s v="C0049"/>
    <s v="PinnacleSage Group"/>
    <s v="Ava Franklin"/>
    <x v="1"/>
    <x v="12"/>
    <s v="New Orleans"/>
    <x v="2"/>
    <x v="2"/>
    <x v="11"/>
    <n v="28"/>
    <x v="51"/>
  </r>
  <r>
    <x v="780"/>
    <n v="72796"/>
    <x v="1"/>
    <x v="1"/>
    <s v="VitaGlow Brightening Serum 30ml"/>
    <x v="1"/>
    <n v="50"/>
    <n v="22.1"/>
    <n v="1105"/>
    <n v="7.6"/>
    <n v="380"/>
    <n v="14.500000000000002"/>
    <n v="725"/>
    <n v="0.65610859728506787"/>
    <s v="C0020"/>
    <s v="Lyric Davenport"/>
    <s v="Elizabeth Young"/>
    <x v="2"/>
    <x v="13"/>
    <s v="San Diego"/>
    <x v="0"/>
    <x v="2"/>
    <x v="11"/>
    <n v="28"/>
    <x v="51"/>
  </r>
  <r>
    <x v="780"/>
    <n v="72797"/>
    <x v="1"/>
    <x v="1"/>
    <s v="VitaGlow Brightening Serum 30ml"/>
    <x v="1"/>
    <n v="300"/>
    <n v="22.1"/>
    <n v="6630"/>
    <n v="7.6"/>
    <n v="2280"/>
    <n v="14.500000000000002"/>
    <n v="4350"/>
    <n v="0.65610859728506787"/>
    <s v="C0254"/>
    <s v="ThunderWave Corp."/>
    <s v="Joseph Simmons"/>
    <x v="4"/>
    <x v="19"/>
    <s v="Duluth"/>
    <x v="3"/>
    <x v="2"/>
    <x v="11"/>
    <n v="28"/>
    <x v="51"/>
  </r>
  <r>
    <x v="780"/>
    <n v="72798"/>
    <x v="31"/>
    <x v="31"/>
    <s v="TimelessElixir Anti-Wrinkle Serum 15ml"/>
    <x v="1"/>
    <n v="100"/>
    <n v="19.349999999999998"/>
    <n v="1934.9999999999998"/>
    <n v="7.55"/>
    <n v="755"/>
    <n v="11.799999999999997"/>
    <n v="1179.9999999999998"/>
    <n v="0.60981912144702832"/>
    <s v="C0051"/>
    <s v="InfinitiCraft Corp."/>
    <s v="William Jenkins"/>
    <x v="3"/>
    <x v="6"/>
    <s v="Tampa"/>
    <x v="2"/>
    <x v="2"/>
    <x v="11"/>
    <n v="28"/>
    <x v="51"/>
  </r>
  <r>
    <x v="780"/>
    <n v="72799"/>
    <x v="10"/>
    <x v="10"/>
    <s v="LuminousGlow Tinted Sunscreen 50ml"/>
    <x v="3"/>
    <n v="200"/>
    <n v="16.95"/>
    <n v="3390"/>
    <n v="5.2"/>
    <n v="1040"/>
    <n v="11.75"/>
    <n v="2350"/>
    <n v="0.69321533923303835"/>
    <s v="C0281"/>
    <s v="LunarQuest Enterprises"/>
    <s v="Ashley Turner"/>
    <x v="2"/>
    <x v="13"/>
    <s v="San Francisco"/>
    <x v="0"/>
    <x v="2"/>
    <x v="11"/>
    <n v="28"/>
    <x v="51"/>
  </r>
  <r>
    <x v="780"/>
    <n v="72800"/>
    <x v="8"/>
    <x v="8"/>
    <s v="CrystalClear Hyaluronic Boost 30ml"/>
    <x v="1"/>
    <n v="200"/>
    <n v="19.100000000000001"/>
    <n v="3820.0000000000005"/>
    <n v="6.6"/>
    <n v="1320"/>
    <n v="12.500000000000002"/>
    <n v="2500.0000000000005"/>
    <n v="0.65445026178010479"/>
    <s v="C0221"/>
    <s v="Evangeline Reyes"/>
    <s v="Grace Allen"/>
    <x v="2"/>
    <x v="20"/>
    <s v="Juneau"/>
    <x v="0"/>
    <x v="2"/>
    <x v="11"/>
    <n v="28"/>
    <x v="51"/>
  </r>
  <r>
    <x v="780"/>
    <n v="72801"/>
    <x v="0"/>
    <x v="0"/>
    <s v="HydraBloom Hydrating Moisturizer 100ml"/>
    <x v="0"/>
    <n v="200"/>
    <n v="24.85"/>
    <n v="4970"/>
    <n v="7.75"/>
    <n v="1550"/>
    <n v="17.100000000000001"/>
    <n v="3420"/>
    <n v="0.68812877263581484"/>
    <s v="C0253"/>
    <s v="OpalHarmony Creations"/>
    <s v="Christopher Green"/>
    <x v="0"/>
    <x v="21"/>
    <s v="Reno"/>
    <x v="0"/>
    <x v="2"/>
    <x v="11"/>
    <n v="28"/>
    <x v="51"/>
  </r>
  <r>
    <x v="780"/>
    <n v="72802"/>
    <x v="19"/>
    <x v="19"/>
    <s v="ClearSkies UV Defense SPF 30 30ml"/>
    <x v="3"/>
    <n v="100"/>
    <n v="11.299999999999999"/>
    <n v="1130"/>
    <n v="4.7"/>
    <n v="470"/>
    <n v="6.5999999999999988"/>
    <n v="660"/>
    <n v="0.58407079646017701"/>
    <s v="C0192"/>
    <s v="LunarCrest Solutions"/>
    <s v="David Carter"/>
    <x v="1"/>
    <x v="2"/>
    <s v="Schenectady"/>
    <x v="1"/>
    <x v="2"/>
    <x v="11"/>
    <n v="28"/>
    <x v="51"/>
  </r>
  <r>
    <x v="781"/>
    <n v="72803"/>
    <x v="37"/>
    <x v="37"/>
    <s v="SunGuard Shield SPF 50+ 100ml"/>
    <x v="3"/>
    <n v="450"/>
    <n v="24.75"/>
    <n v="11137.5"/>
    <n v="7.75"/>
    <n v="3487.5"/>
    <n v="17"/>
    <n v="7650"/>
    <n v="0.68686868686868685"/>
    <s v="C0187"/>
    <s v="VelvetBloom Luxe Skincare"/>
    <s v="Jennifer Adams"/>
    <x v="1"/>
    <x v="10"/>
    <s v="Garland"/>
    <x v="2"/>
    <x v="2"/>
    <x v="11"/>
    <n v="29"/>
    <x v="51"/>
  </r>
  <r>
    <x v="781"/>
    <n v="72804"/>
    <x v="10"/>
    <x v="10"/>
    <s v="LuminousGlow Tinted Sunscreen 50ml"/>
    <x v="3"/>
    <n v="350"/>
    <n v="16.95"/>
    <n v="5932.5"/>
    <n v="5.2"/>
    <n v="1820"/>
    <n v="11.75"/>
    <n v="4112.5"/>
    <n v="0.69321533923303835"/>
    <s v="C0068"/>
    <s v="IvoryRadiance Cosmetix"/>
    <s v="Olivia Harrison"/>
    <x v="3"/>
    <x v="7"/>
    <s v="Annapolis"/>
    <x v="2"/>
    <x v="2"/>
    <x v="11"/>
    <n v="29"/>
    <x v="51"/>
  </r>
  <r>
    <x v="781"/>
    <n v="72805"/>
    <x v="43"/>
    <x v="43"/>
    <s v="PureFoam Renewing Cleanser 50ml"/>
    <x v="2"/>
    <n v="150"/>
    <n v="7"/>
    <n v="1050"/>
    <n v="2.8"/>
    <n v="420"/>
    <n v="4.2"/>
    <n v="630"/>
    <n v="0.6"/>
    <s v="C0085"/>
    <s v="VelvetDusk Beauty"/>
    <s v="Samuel Moore"/>
    <x v="0"/>
    <x v="0"/>
    <s v="Taos"/>
    <x v="0"/>
    <x v="2"/>
    <x v="11"/>
    <n v="29"/>
    <x v="51"/>
  </r>
  <r>
    <x v="781"/>
    <n v="72806"/>
    <x v="5"/>
    <x v="5"/>
    <s v="ClearSkies UV Defense SPF 30 50ml"/>
    <x v="3"/>
    <n v="500"/>
    <n v="18.95"/>
    <n v="9475"/>
    <n v="6.55"/>
    <n v="3275"/>
    <n v="12.399999999999999"/>
    <n v="6200"/>
    <n v="0.65435356200527706"/>
    <s v="C0208"/>
    <s v="EtherealAura Creations"/>
    <s v="Michael Evans"/>
    <x v="1"/>
    <x v="10"/>
    <s v="Houston"/>
    <x v="2"/>
    <x v="2"/>
    <x v="11"/>
    <n v="29"/>
    <x v="51"/>
  </r>
  <r>
    <x v="781"/>
    <n v="72807"/>
    <x v="27"/>
    <x v="27"/>
    <s v="LuxeSilk Oil Cleansing Essence 50 ml"/>
    <x v="2"/>
    <n v="250"/>
    <n v="9"/>
    <n v="2250"/>
    <n v="3.7"/>
    <n v="925"/>
    <n v="5.3"/>
    <n v="1325"/>
    <n v="0.58888888888888891"/>
    <s v="C0087"/>
    <s v="QuantumRise Corp."/>
    <s v="Daniel Nelson"/>
    <x v="0"/>
    <x v="30"/>
    <s v="Colorado Springs"/>
    <x v="0"/>
    <x v="2"/>
    <x v="11"/>
    <n v="29"/>
    <x v="51"/>
  </r>
  <r>
    <x v="781"/>
    <n v="72808"/>
    <x v="16"/>
    <x v="16"/>
    <s v="FreshWipe Cleansing Towelettes  80s"/>
    <x v="6"/>
    <n v="150"/>
    <n v="14.55"/>
    <n v="2182.5"/>
    <n v="6.55"/>
    <n v="982.5"/>
    <n v="8"/>
    <n v="1200"/>
    <n v="0.54982817869415812"/>
    <s v="C0215"/>
    <s v="QuantumHarbor Corp."/>
    <s v="William Jenkins"/>
    <x v="3"/>
    <x v="6"/>
    <s v="Miami"/>
    <x v="2"/>
    <x v="2"/>
    <x v="11"/>
    <n v="29"/>
    <x v="51"/>
  </r>
  <r>
    <x v="781"/>
    <n v="72809"/>
    <x v="53"/>
    <x v="53"/>
    <s v="DreamSoothe Overnight Mask 100g"/>
    <x v="5"/>
    <n v="250"/>
    <n v="21.75"/>
    <n v="5437.5"/>
    <n v="9.5500000000000007"/>
    <n v="2387.5"/>
    <n v="12.2"/>
    <n v="3050"/>
    <n v="0.56091954022988511"/>
    <s v="C0134"/>
    <s v="EtherealHarbor Skincare"/>
    <s v="Victoria Reed"/>
    <x v="2"/>
    <x v="24"/>
    <s v="Spokane"/>
    <x v="0"/>
    <x v="2"/>
    <x v="11"/>
    <n v="29"/>
    <x v="51"/>
  </r>
  <r>
    <x v="781"/>
    <n v="72810"/>
    <x v="20"/>
    <x v="20"/>
    <s v="VelvetSkin Renewing Scrub 100ml"/>
    <x v="7"/>
    <n v="150"/>
    <n v="20.849999999999998"/>
    <n v="3127.4999999999995"/>
    <n v="8.1999999999999993"/>
    <n v="1230"/>
    <n v="12.649999999999999"/>
    <n v="1897.4999999999995"/>
    <n v="0.606714628297362"/>
    <s v="C0012"/>
    <s v="Radiant Craft Incorporated"/>
    <s v="Samuel Moore"/>
    <x v="0"/>
    <x v="1"/>
    <s v="Phoenix"/>
    <x v="0"/>
    <x v="2"/>
    <x v="11"/>
    <n v="29"/>
    <x v="51"/>
  </r>
  <r>
    <x v="781"/>
    <n v="72811"/>
    <x v="25"/>
    <x v="25"/>
    <s v="PureFoam Renewing Cleanser 100ml"/>
    <x v="2"/>
    <n v="250"/>
    <n v="12.45"/>
    <n v="3112.5"/>
    <n v="5.2"/>
    <n v="1300"/>
    <n v="7.2499999999999991"/>
    <n v="1812.5"/>
    <n v="0.58232931726907633"/>
    <s v="C0302"/>
    <s v="DivineHue Cosmetix"/>
    <s v="Grace Allen"/>
    <x v="2"/>
    <x v="20"/>
    <s v="Fairbanks"/>
    <x v="0"/>
    <x v="2"/>
    <x v="11"/>
    <n v="29"/>
    <x v="51"/>
  </r>
  <r>
    <x v="781"/>
    <n v="72812"/>
    <x v="21"/>
    <x v="21"/>
    <s v="RadiantGlow Gel Cleanser 100ml"/>
    <x v="2"/>
    <n v="250"/>
    <n v="12.25"/>
    <n v="3062.5"/>
    <n v="4.45"/>
    <n v="1112.5"/>
    <n v="7.8"/>
    <n v="1950"/>
    <n v="0.63673469387755099"/>
    <s v="C0248"/>
    <s v="SereneSapphire Essentials"/>
    <s v="Samantha Mitchell"/>
    <x v="4"/>
    <x v="17"/>
    <s v="Columbus"/>
    <x v="3"/>
    <x v="2"/>
    <x v="11"/>
    <n v="29"/>
    <x v="51"/>
  </r>
  <r>
    <x v="781"/>
    <n v="72813"/>
    <x v="10"/>
    <x v="10"/>
    <s v="LuminousGlow Tinted Sunscreen 50ml"/>
    <x v="3"/>
    <n v="200"/>
    <n v="16.95"/>
    <n v="3390"/>
    <n v="5.2"/>
    <n v="1040"/>
    <n v="11.75"/>
    <n v="2350"/>
    <n v="0.69321533923303835"/>
    <s v="C0202"/>
    <s v="PureHarmony Cosmetics"/>
    <s v="Michael Evans"/>
    <x v="1"/>
    <x v="10"/>
    <s v="Irving"/>
    <x v="2"/>
    <x v="2"/>
    <x v="11"/>
    <n v="29"/>
    <x v="51"/>
  </r>
  <r>
    <x v="781"/>
    <n v="72814"/>
    <x v="8"/>
    <x v="8"/>
    <s v="CrystalClear Hyaluronic Boost 30ml"/>
    <x v="1"/>
    <n v="300"/>
    <n v="19.100000000000001"/>
    <n v="5730"/>
    <n v="6.6"/>
    <n v="1980"/>
    <n v="12.500000000000002"/>
    <n v="3750"/>
    <n v="0.65445026178010468"/>
    <s v="C0275"/>
    <s v="Astrid Maddox"/>
    <s v="Elizabeth Young"/>
    <x v="2"/>
    <x v="13"/>
    <s v="Los Angeles"/>
    <x v="0"/>
    <x v="2"/>
    <x v="11"/>
    <n v="29"/>
    <x v="51"/>
  </r>
  <r>
    <x v="781"/>
    <n v="72815"/>
    <x v="4"/>
    <x v="4"/>
    <s v="HydraBloom Hydrating Moisturizer 50ml"/>
    <x v="0"/>
    <n v="50"/>
    <n v="14.95"/>
    <n v="747.5"/>
    <n v="4.45"/>
    <n v="222.5"/>
    <n v="10.5"/>
    <n v="525"/>
    <n v="0.7023411371237458"/>
    <s v="C0053"/>
    <s v="QuantumPulse Systems"/>
    <s v="Samantha Mitchell"/>
    <x v="4"/>
    <x v="17"/>
    <s v="Cleveland"/>
    <x v="3"/>
    <x v="2"/>
    <x v="11"/>
    <n v="29"/>
    <x v="51"/>
  </r>
  <r>
    <x v="782"/>
    <n v="72816"/>
    <x v="45"/>
    <x v="45"/>
    <s v="CrystalClear Hyaluronic Boost 50ml"/>
    <x v="1"/>
    <n v="300"/>
    <n v="29.65"/>
    <n v="8895"/>
    <n v="10.75"/>
    <n v="3225"/>
    <n v="18.899999999999999"/>
    <n v="5670"/>
    <n v="0.63743676222596968"/>
    <s v="C0128"/>
    <s v="SolarFlare Ventures"/>
    <s v="Matthew Walker"/>
    <x v="1"/>
    <x v="23"/>
    <s v="Augusta"/>
    <x v="2"/>
    <x v="2"/>
    <x v="11"/>
    <n v="30"/>
    <x v="51"/>
  </r>
  <r>
    <x v="782"/>
    <n v="72817"/>
    <x v="34"/>
    <x v="34"/>
    <s v="HydraBloom Hydrating Moisturizer 30ml"/>
    <x v="0"/>
    <n v="150"/>
    <n v="8.1"/>
    <n v="1215"/>
    <n v="3.3"/>
    <n v="495"/>
    <n v="4.8"/>
    <n v="720"/>
    <n v="0.59259259259259256"/>
    <s v="C0303"/>
    <s v="PureElixir Beauty"/>
    <s v="Rachel Owens"/>
    <x v="4"/>
    <x v="16"/>
    <s v="Champaign"/>
    <x v="3"/>
    <x v="2"/>
    <x v="11"/>
    <n v="30"/>
    <x v="51"/>
  </r>
  <r>
    <x v="782"/>
    <n v="72818"/>
    <x v="32"/>
    <x v="32"/>
    <s v="AquaFresh Hydrating Toner 150ml"/>
    <x v="4"/>
    <n v="250"/>
    <n v="14.95"/>
    <n v="3737.5"/>
    <n v="4.45"/>
    <n v="1112.5"/>
    <n v="10.5"/>
    <n v="2625"/>
    <n v="0.7023411371237458"/>
    <s v="C0168"/>
    <s v="Rowan Calloway"/>
    <s v="Matthew Walker"/>
    <x v="1"/>
    <x v="23"/>
    <s v="Augusta"/>
    <x v="2"/>
    <x v="2"/>
    <x v="11"/>
    <n v="30"/>
    <x v="51"/>
  </r>
  <r>
    <x v="782"/>
    <n v="72819"/>
    <x v="25"/>
    <x v="25"/>
    <s v="PureFoam Renewing Cleanser 100ml"/>
    <x v="2"/>
    <n v="200"/>
    <n v="12.45"/>
    <n v="2490"/>
    <n v="5.2"/>
    <n v="1040"/>
    <n v="7.2499999999999991"/>
    <n v="1450"/>
    <n v="0.58232931726907633"/>
    <s v="C0245"/>
    <s v="Lysander Hale"/>
    <s v="Samantha Mitchell"/>
    <x v="4"/>
    <x v="15"/>
    <s v="Louisville"/>
    <x v="2"/>
    <x v="2"/>
    <x v="11"/>
    <n v="30"/>
    <x v="51"/>
  </r>
  <r>
    <x v="782"/>
    <n v="72820"/>
    <x v="31"/>
    <x v="31"/>
    <s v="TimelessElixir Anti-Wrinkle Serum 15ml"/>
    <x v="1"/>
    <n v="200"/>
    <n v="19.349999999999998"/>
    <n v="3869.9999999999995"/>
    <n v="7.55"/>
    <n v="1510"/>
    <n v="11.799999999999997"/>
    <n v="2359.9999999999995"/>
    <n v="0.60981912144702832"/>
    <s v="C0088"/>
    <s v="BlueAegis Technologies"/>
    <s v="Grace Allen"/>
    <x v="2"/>
    <x v="20"/>
    <s v="Juneau"/>
    <x v="0"/>
    <x v="2"/>
    <x v="11"/>
    <n v="30"/>
    <x v="51"/>
  </r>
  <r>
    <x v="782"/>
    <n v="72821"/>
    <x v="47"/>
    <x v="47"/>
    <s v="AgelessAura Anti-Aging Moisturizer 100ml"/>
    <x v="0"/>
    <n v="250"/>
    <n v="32.75"/>
    <n v="8187.5"/>
    <n v="11.25"/>
    <n v="2812.5"/>
    <n v="21.5"/>
    <n v="5375"/>
    <n v="0.65648854961832059"/>
    <s v="C0138"/>
    <s v="Leopold Caldwell"/>
    <s v="James Edwards"/>
    <x v="3"/>
    <x v="37"/>
    <s v="Jersey City"/>
    <x v="1"/>
    <x v="2"/>
    <x v="11"/>
    <n v="30"/>
    <x v="51"/>
  </r>
  <r>
    <x v="782"/>
    <n v="72822"/>
    <x v="45"/>
    <x v="45"/>
    <s v="CrystalClear Hyaluronic Boost 50ml"/>
    <x v="1"/>
    <n v="200"/>
    <n v="29.65"/>
    <n v="5930"/>
    <n v="10.75"/>
    <n v="2150"/>
    <n v="18.899999999999999"/>
    <n v="3780"/>
    <n v="0.63743676222596968"/>
    <s v="C0110"/>
    <s v="Cordelia Cassidy"/>
    <s v="Jessica Foster"/>
    <x v="2"/>
    <x v="20"/>
    <s v="Nome"/>
    <x v="0"/>
    <x v="2"/>
    <x v="11"/>
    <n v="30"/>
    <x v="51"/>
  </r>
  <r>
    <x v="782"/>
    <n v="72823"/>
    <x v="4"/>
    <x v="4"/>
    <s v="HydraBloom Hydrating Moisturizer 50ml"/>
    <x v="0"/>
    <n v="100"/>
    <n v="14.95"/>
    <n v="1495"/>
    <n v="4.45"/>
    <n v="445"/>
    <n v="10.5"/>
    <n v="1050"/>
    <n v="0.7023411371237458"/>
    <s v="C0271"/>
    <s v="EmeraldWave Incorporated"/>
    <s v="Lauren King"/>
    <x v="4"/>
    <x v="41"/>
    <s v="Lincoln"/>
    <x v="3"/>
    <x v="2"/>
    <x v="11"/>
    <n v="30"/>
    <x v="51"/>
  </r>
  <r>
    <x v="782"/>
    <n v="72824"/>
    <x v="19"/>
    <x v="19"/>
    <s v="ClearSkies UV Defense SPF 30 30ml"/>
    <x v="3"/>
    <n v="350"/>
    <n v="11.299999999999999"/>
    <n v="3954.9999999999995"/>
    <n v="4.7"/>
    <n v="1645"/>
    <n v="6.5999999999999988"/>
    <n v="2309.9999999999995"/>
    <n v="0.5840707964601769"/>
    <s v="C0113"/>
    <s v="Evander Quinn"/>
    <s v="Andrew Parker"/>
    <x v="3"/>
    <x v="47"/>
    <s v="New Haven"/>
    <x v="1"/>
    <x v="2"/>
    <x v="11"/>
    <n v="30"/>
    <x v="51"/>
  </r>
  <r>
    <x v="782"/>
    <n v="72825"/>
    <x v="13"/>
    <x v="13"/>
    <s v="LuminousGlow Tinted Sunscreen 100ml"/>
    <x v="3"/>
    <n v="400"/>
    <n v="26.35"/>
    <n v="10540"/>
    <n v="9"/>
    <n v="3600"/>
    <n v="17.350000000000001"/>
    <n v="6940"/>
    <n v="0.65844402277039848"/>
    <s v="C0296"/>
    <s v="LuminousWhisper Luxe Skincare"/>
    <s v="Joseph Simmons"/>
    <x v="4"/>
    <x v="28"/>
    <s v="Fargo"/>
    <x v="3"/>
    <x v="2"/>
    <x v="11"/>
    <n v="30"/>
    <x v="51"/>
  </r>
  <r>
    <x v="782"/>
    <n v="72826"/>
    <x v="0"/>
    <x v="0"/>
    <s v="HydraBloom Hydrating Moisturizer 100ml"/>
    <x v="0"/>
    <n v="50"/>
    <n v="24.85"/>
    <n v="1242.5"/>
    <n v="7.75"/>
    <n v="387.5"/>
    <n v="17.100000000000001"/>
    <n v="855"/>
    <n v="0.68812877263581484"/>
    <s v="C0216"/>
    <s v="ZenithPulse Solutions"/>
    <s v="Grace Allen"/>
    <x v="2"/>
    <x v="20"/>
    <s v="Fairbanks"/>
    <x v="0"/>
    <x v="2"/>
    <x v="11"/>
    <n v="30"/>
    <x v="51"/>
  </r>
  <r>
    <x v="782"/>
    <n v="72827"/>
    <x v="14"/>
    <x v="14"/>
    <s v="DewDrop Hydration Sheet Mask"/>
    <x v="5"/>
    <n v="250"/>
    <n v="17.350000000000001"/>
    <n v="4337.5"/>
    <n v="7.45"/>
    <n v="1862.5"/>
    <n v="9.9000000000000021"/>
    <n v="2475"/>
    <n v="0.57060518731988474"/>
    <s v="C0190"/>
    <s v="ZenithMist Incorporated"/>
    <s v="Jessica Foster"/>
    <x v="2"/>
    <x v="20"/>
    <s v="Wasilla"/>
    <x v="0"/>
    <x v="2"/>
    <x v="11"/>
    <n v="30"/>
    <x v="51"/>
  </r>
  <r>
    <x v="782"/>
    <n v="72828"/>
    <x v="16"/>
    <x v="16"/>
    <s v="FreshWipe Cleansing Towelettes  80s"/>
    <x v="6"/>
    <n v="150"/>
    <n v="14.55"/>
    <n v="2182.5"/>
    <n v="6.55"/>
    <n v="982.5"/>
    <n v="8"/>
    <n v="1200"/>
    <n v="0.54982817869415812"/>
    <s v="C0147"/>
    <s v="SecretGarden Beauty"/>
    <s v="Olivia Harrison"/>
    <x v="3"/>
    <x v="14"/>
    <s v="Virginia Beach"/>
    <x v="2"/>
    <x v="2"/>
    <x v="11"/>
    <n v="30"/>
    <x v="51"/>
  </r>
  <r>
    <x v="782"/>
    <n v="72829"/>
    <x v="65"/>
    <x v="65"/>
    <s v="VelvetSkin Renewing Scrub 150ml"/>
    <x v="7"/>
    <n v="100"/>
    <n v="28.15"/>
    <n v="2815"/>
    <n v="12"/>
    <n v="1200"/>
    <n v="16.149999999999999"/>
    <n v="1615"/>
    <n v="0.57371225577264651"/>
    <s v="C0028"/>
    <s v="Thaddeus Nash"/>
    <s v="Christopher Green"/>
    <x v="0"/>
    <x v="21"/>
    <s v="Reno"/>
    <x v="0"/>
    <x v="2"/>
    <x v="11"/>
    <n v="30"/>
    <x v="51"/>
  </r>
  <r>
    <x v="783"/>
    <n v="72830"/>
    <x v="21"/>
    <x v="21"/>
    <s v="RadiantGlow Gel Cleanser 100ml"/>
    <x v="2"/>
    <n v="50"/>
    <n v="12.25"/>
    <n v="612.5"/>
    <n v="4.45"/>
    <n v="222.5"/>
    <n v="7.8"/>
    <n v="390"/>
    <n v="0.63673469387755099"/>
    <s v="C0082"/>
    <s v="OpulentFlair Beauty"/>
    <s v="Jennifer Adams"/>
    <x v="1"/>
    <x v="10"/>
    <s v="El Paso"/>
    <x v="2"/>
    <x v="2"/>
    <x v="11"/>
    <n v="31"/>
    <x v="51"/>
  </r>
  <r>
    <x v="783"/>
    <n v="72831"/>
    <x v="21"/>
    <x v="21"/>
    <s v="RadiantGlow Gel Cleanser 100ml"/>
    <x v="2"/>
    <n v="200"/>
    <n v="12.25"/>
    <n v="2450"/>
    <n v="4.45"/>
    <n v="890"/>
    <n v="7.8"/>
    <n v="1560"/>
    <n v="0.63673469387755099"/>
    <s v="C0198"/>
    <s v="CrystalMist Solutions"/>
    <s v="Ava Franklin"/>
    <x v="1"/>
    <x v="44"/>
    <s v="Jackson"/>
    <x v="2"/>
    <x v="2"/>
    <x v="11"/>
    <n v="31"/>
    <x v="51"/>
  </r>
  <r>
    <x v="783"/>
    <n v="72832"/>
    <x v="1"/>
    <x v="1"/>
    <s v="VitaGlow Brightening Serum 30ml"/>
    <x v="1"/>
    <n v="200"/>
    <n v="22.1"/>
    <n v="4420"/>
    <n v="7.6"/>
    <n v="1520"/>
    <n v="14.500000000000002"/>
    <n v="2900"/>
    <n v="0.65610859728506787"/>
    <s v="C0099"/>
    <s v="SolarCrest Corp."/>
    <s v="James Edwards"/>
    <x v="3"/>
    <x v="43"/>
    <s v="Harrisburg"/>
    <x v="1"/>
    <x v="2"/>
    <x v="11"/>
    <n v="31"/>
    <x v="51"/>
  </r>
  <r>
    <x v="783"/>
    <n v="72833"/>
    <x v="10"/>
    <x v="10"/>
    <s v="LuminousGlow Tinted Sunscreen 50ml"/>
    <x v="3"/>
    <n v="250"/>
    <n v="16.95"/>
    <n v="4237.5"/>
    <n v="5.2"/>
    <n v="1300"/>
    <n v="11.75"/>
    <n v="2937.5"/>
    <n v="0.69321533923303835"/>
    <s v="C0162"/>
    <s v="Malachai Hale"/>
    <s v="Olivia Harrison"/>
    <x v="3"/>
    <x v="14"/>
    <s v="Newport News"/>
    <x v="2"/>
    <x v="2"/>
    <x v="11"/>
    <n v="31"/>
    <x v="51"/>
  </r>
  <r>
    <x v="783"/>
    <n v="72834"/>
    <x v="61"/>
    <x v="61"/>
    <s v="PureDerm Micro-Exfoliating Gel 150ml"/>
    <x v="7"/>
    <n v="250"/>
    <n v="32.25"/>
    <n v="8062.5"/>
    <n v="14.25"/>
    <n v="3562.5"/>
    <n v="18"/>
    <n v="4500"/>
    <n v="0.55813953488372092"/>
    <s v="C0268"/>
    <s v="Octavia Sinclair"/>
    <s v="Elizabeth Young"/>
    <x v="2"/>
    <x v="13"/>
    <s v="Los Angeles"/>
    <x v="0"/>
    <x v="2"/>
    <x v="11"/>
    <n v="31"/>
    <x v="51"/>
  </r>
  <r>
    <x v="783"/>
    <n v="72835"/>
    <x v="10"/>
    <x v="10"/>
    <s v="LuminousGlow Tinted Sunscreen 50ml"/>
    <x v="3"/>
    <n v="350"/>
    <n v="16.95"/>
    <n v="5932.5"/>
    <n v="5.2"/>
    <n v="1820"/>
    <n v="11.75"/>
    <n v="4112.5"/>
    <n v="0.69321533923303835"/>
    <s v="C0304"/>
    <s v="Alfred Driz"/>
    <s v="Christopher Green"/>
    <x v="0"/>
    <x v="21"/>
    <s v="Carson City"/>
    <x v="0"/>
    <x v="2"/>
    <x v="11"/>
    <n v="31"/>
    <x v="51"/>
  </r>
  <r>
    <x v="783"/>
    <n v="72836"/>
    <x v="4"/>
    <x v="4"/>
    <s v="HydraBloom Hydrating Moisturizer 50ml"/>
    <x v="0"/>
    <n v="150"/>
    <n v="14.95"/>
    <n v="2242.5"/>
    <n v="4.45"/>
    <n v="667.5"/>
    <n v="10.5"/>
    <n v="1575"/>
    <n v="0.7023411371237458"/>
    <s v="C0016"/>
    <s v="Griffin Maddox"/>
    <s v="Rachel Owens"/>
    <x v="4"/>
    <x v="16"/>
    <s v="Chicago"/>
    <x v="3"/>
    <x v="2"/>
    <x v="11"/>
    <n v="31"/>
    <x v="51"/>
  </r>
  <r>
    <x v="783"/>
    <n v="72837"/>
    <x v="4"/>
    <x v="4"/>
    <s v="HydraBloom Hydrating Moisturizer 50ml"/>
    <x v="0"/>
    <n v="250"/>
    <n v="14.95"/>
    <n v="3737.5"/>
    <n v="4.45"/>
    <n v="1112.5"/>
    <n v="10.5"/>
    <n v="2625"/>
    <n v="0.7023411371237458"/>
    <s v="C0235"/>
    <s v="Evander Holloway"/>
    <s v="Jessica Foster"/>
    <x v="2"/>
    <x v="20"/>
    <s v="Anchorage"/>
    <x v="0"/>
    <x v="2"/>
    <x v="11"/>
    <n v="31"/>
    <x v="51"/>
  </r>
  <r>
    <x v="783"/>
    <n v="72838"/>
    <x v="12"/>
    <x v="12"/>
    <s v="PorePurify Exfoliating Tonic 150ml"/>
    <x v="4"/>
    <n v="200"/>
    <n v="15.95"/>
    <n v="3190"/>
    <n v="5.2"/>
    <n v="1040"/>
    <n v="10.75"/>
    <n v="2150"/>
    <n v="0.6739811912225705"/>
    <s v="C0201"/>
    <s v="Seraphina Frost"/>
    <s v="Joseph Simmons"/>
    <x v="4"/>
    <x v="28"/>
    <s v="Fargo"/>
    <x v="3"/>
    <x v="2"/>
    <x v="11"/>
    <n v="31"/>
    <x v="51"/>
  </r>
  <r>
    <x v="783"/>
    <n v="72839"/>
    <x v="4"/>
    <x v="4"/>
    <s v="HydraBloom Hydrating Moisturizer 50ml"/>
    <x v="0"/>
    <n v="200"/>
    <n v="14.95"/>
    <n v="2990"/>
    <n v="4.45"/>
    <n v="890"/>
    <n v="10.5"/>
    <n v="2100"/>
    <n v="0.7023411371237458"/>
    <s v="C0099"/>
    <s v="SolarCrest Corp."/>
    <s v="James Edwards"/>
    <x v="3"/>
    <x v="43"/>
    <s v="Harrisburg"/>
    <x v="1"/>
    <x v="2"/>
    <x v="11"/>
    <n v="31"/>
    <x v="51"/>
  </r>
  <r>
    <x v="783"/>
    <n v="72840"/>
    <x v="4"/>
    <x v="4"/>
    <s v="HydraBloom Hydrating Moisturizer 50ml"/>
    <x v="0"/>
    <n v="150"/>
    <n v="14.95"/>
    <n v="2242.5"/>
    <n v="4.45"/>
    <n v="667.5"/>
    <n v="10.5"/>
    <n v="1575"/>
    <n v="0.7023411371237458"/>
    <s v="C0113"/>
    <s v="Evander Quinn"/>
    <s v="Andrew Parker"/>
    <x v="3"/>
    <x v="47"/>
    <s v="New Haven"/>
    <x v="1"/>
    <x v="2"/>
    <x v="11"/>
    <n v="31"/>
    <x v="51"/>
  </r>
  <r>
    <x v="783"/>
    <n v="72841"/>
    <x v="19"/>
    <x v="19"/>
    <s v="ClearSkies UV Defense SPF 30 30ml"/>
    <x v="3"/>
    <n v="250"/>
    <n v="11.299999999999999"/>
    <n v="2824.9999999999995"/>
    <n v="4.7"/>
    <n v="1175"/>
    <n v="6.5999999999999988"/>
    <n v="1649.9999999999995"/>
    <n v="0.5840707964601769"/>
    <s v="C0065"/>
    <s v="CelestialGlow Essentials"/>
    <s v="Benjamin Lawson"/>
    <x v="1"/>
    <x v="25"/>
    <s v="Kansas City"/>
    <x v="3"/>
    <x v="2"/>
    <x v="11"/>
    <n v="31"/>
    <x v="51"/>
  </r>
  <r>
    <x v="783"/>
    <n v="72842"/>
    <x v="17"/>
    <x v="17"/>
    <s v="LuminousGlow Tinted Sunscreen 30ml"/>
    <x v="3"/>
    <n v="500"/>
    <n v="9.6000000000000014"/>
    <n v="4800.0000000000009"/>
    <n v="3.8"/>
    <n v="1900"/>
    <n v="5.8000000000000016"/>
    <n v="2900.0000000000009"/>
    <n v="0.60416666666666674"/>
    <s v="C0248"/>
    <s v="SereneSapphire Essentials"/>
    <s v="Samantha Mitchell"/>
    <x v="4"/>
    <x v="17"/>
    <s v="Columbus"/>
    <x v="3"/>
    <x v="2"/>
    <x v="11"/>
    <n v="31"/>
    <x v="51"/>
  </r>
  <r>
    <x v="783"/>
    <n v="72843"/>
    <x v="16"/>
    <x v="16"/>
    <s v="FreshWipe Cleansing Towelettes  80s"/>
    <x v="6"/>
    <n v="250"/>
    <n v="14.55"/>
    <n v="3637.5"/>
    <n v="6.55"/>
    <n v="1637.5"/>
    <n v="8"/>
    <n v="2000"/>
    <n v="0.54982817869415812"/>
    <s v="C0042"/>
    <s v="Jasper Monroe"/>
    <s v="Nicholas Coleman"/>
    <x v="4"/>
    <x v="27"/>
    <s v="Detroit"/>
    <x v="3"/>
    <x v="2"/>
    <x v="11"/>
    <n v="31"/>
    <x v="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7CF467-1D00-4225-8A03-26B7A8A84B4F}" name="5pvot_mon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3:AM16" firstHeaderRow="0" firstDataRow="1" firstDataCol="1"/>
  <pivotFields count="28">
    <pivotField numFmtId="14"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dataField="1" showAll="0"/>
    <pivotField showAll="0"/>
    <pivotField showAll="0"/>
    <pivotField showAll="0"/>
    <pivotField showAll="0">
      <items count="9">
        <item x="2"/>
        <item x="7"/>
        <item x="5"/>
        <item x="6"/>
        <item x="0"/>
        <item x="1"/>
        <item x="3"/>
        <item x="4"/>
        <item t="default"/>
      </items>
    </pivotField>
    <pivotField dataField="1" showAll="0"/>
    <pivotField showAll="0"/>
    <pivotField dataField="1" showAll="0"/>
    <pivotField showAll="0"/>
    <pivotField showAll="0"/>
    <pivotField showAll="0"/>
    <pivotField dataField="1" showAll="0"/>
    <pivotField dataField="1" showAll="0"/>
    <pivotField showAll="0"/>
    <pivotField showAll="0"/>
    <pivotField showAll="0"/>
    <pivotField showAll="0">
      <items count="6">
        <item x="4"/>
        <item x="1"/>
        <item x="3"/>
        <item x="2"/>
        <item x="0"/>
        <item t="default"/>
      </items>
    </pivotField>
    <pivotField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showAll="0"/>
    <pivotField showAll="0">
      <items count="5">
        <item x="3"/>
        <item x="1"/>
        <item x="2"/>
        <item x="0"/>
        <item t="default"/>
      </items>
    </pivotField>
    <pivotField showAll="0">
      <items count="4">
        <item x="0"/>
        <item x="1"/>
        <item x="2"/>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5"/>
  </rowFields>
  <rowItems count="13">
    <i>
      <x v="1"/>
    </i>
    <i>
      <x v="2"/>
    </i>
    <i>
      <x v="3"/>
    </i>
    <i>
      <x v="4"/>
    </i>
    <i>
      <x v="5"/>
    </i>
    <i>
      <x v="6"/>
    </i>
    <i>
      <x v="7"/>
    </i>
    <i>
      <x v="8"/>
    </i>
    <i>
      <x v="9"/>
    </i>
    <i>
      <x v="10"/>
    </i>
    <i>
      <x v="11"/>
    </i>
    <i>
      <x v="12"/>
    </i>
    <i t="grand">
      <x/>
    </i>
  </rowItems>
  <colFields count="1">
    <field x="-2"/>
  </colFields>
  <colItems count="5">
    <i>
      <x/>
    </i>
    <i i="1">
      <x v="1"/>
    </i>
    <i i="2">
      <x v="2"/>
    </i>
    <i i="3">
      <x v="3"/>
    </i>
    <i i="4">
      <x v="4"/>
    </i>
  </colItems>
  <dataFields count="5">
    <dataField name="Total Orders" fld="1" subtotal="count" baseField="0" baseItem="1" numFmtId="3"/>
    <dataField name="Total Sales Volume" fld="6" baseField="0" baseItem="1" numFmtId="165"/>
    <dataField name="Total Profit" fld="12" baseField="0" baseItem="1" numFmtId="164"/>
    <dataField name="Total Sales Amount" fld="8" baseField="0" baseItem="0" numFmtId="164"/>
    <dataField name="Ave. Profit Margin" fld="13" subtotal="average" baseField="0" baseItem="3" numFmtId="10"/>
  </dataField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EF4373-E239-4C8D-88B5-46EE3BAF8F38}" name="region_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5">
  <location ref="Y3:Z8"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Product Category" compact="0" outline="0" showAll="0">
      <items count="9">
        <item x="2"/>
        <item x="7"/>
        <item x="5"/>
        <item x="6"/>
        <item x="0"/>
        <item x="1"/>
        <item x="3"/>
        <item x="4"/>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axis="axisRow"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20"/>
  </rowFields>
  <rowItems count="5">
    <i>
      <x/>
    </i>
    <i>
      <x v="1"/>
    </i>
    <i>
      <x v="2"/>
    </i>
    <i>
      <x v="3"/>
    </i>
    <i t="grand">
      <x/>
    </i>
  </rowItems>
  <colItems count="1">
    <i/>
  </colItems>
  <dataFields count="1">
    <dataField name="Total Sales Volume" fld="6" baseField="20" baseItem="2" numFmtId="166"/>
  </dataFields>
  <chartFormats count="26">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0" count="1" selected="0">
            <x v="3"/>
          </reference>
        </references>
      </pivotArea>
    </chartFormat>
    <chartFormat chart="1" format="2">
      <pivotArea type="data" outline="0" fieldPosition="0">
        <references count="2">
          <reference field="4294967294" count="1" selected="0">
            <x v="0"/>
          </reference>
          <reference field="20" count="1" selected="0">
            <x v="2"/>
          </reference>
        </references>
      </pivotArea>
    </chartFormat>
    <chartFormat chart="1" format="3">
      <pivotArea type="data" outline="0" fieldPosition="0">
        <references count="2">
          <reference field="4294967294" count="1" selected="0">
            <x v="0"/>
          </reference>
          <reference field="20" count="1" selected="0">
            <x v="1"/>
          </reference>
        </references>
      </pivotArea>
    </chartFormat>
    <chartFormat chart="1" format="4">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0" count="1" selected="0">
            <x v="0"/>
          </reference>
        </references>
      </pivotArea>
    </chartFormat>
    <chartFormat chart="2" format="7">
      <pivotArea type="data" outline="0" fieldPosition="0">
        <references count="2">
          <reference field="4294967294" count="1" selected="0">
            <x v="0"/>
          </reference>
          <reference field="20" count="1" selected="0">
            <x v="1"/>
          </reference>
        </references>
      </pivotArea>
    </chartFormat>
    <chartFormat chart="2" format="8">
      <pivotArea type="data" outline="0" fieldPosition="0">
        <references count="2">
          <reference field="4294967294" count="1" selected="0">
            <x v="0"/>
          </reference>
          <reference field="20" count="1" selected="0">
            <x v="2"/>
          </reference>
        </references>
      </pivotArea>
    </chartFormat>
    <chartFormat chart="2" format="9">
      <pivotArea type="data" outline="0" fieldPosition="0">
        <references count="2">
          <reference field="4294967294" count="1" selected="0">
            <x v="0"/>
          </reference>
          <reference field="20"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20" count="1" selected="0">
            <x v="0"/>
          </reference>
        </references>
      </pivotArea>
    </chartFormat>
    <chartFormat chart="3" format="12">
      <pivotArea type="data" outline="0" fieldPosition="0">
        <references count="2">
          <reference field="4294967294" count="1" selected="0">
            <x v="0"/>
          </reference>
          <reference field="20" count="1" selected="0">
            <x v="1"/>
          </reference>
        </references>
      </pivotArea>
    </chartFormat>
    <chartFormat chart="3" format="13">
      <pivotArea type="data" outline="0" fieldPosition="0">
        <references count="2">
          <reference field="4294967294" count="1" selected="0">
            <x v="0"/>
          </reference>
          <reference field="20" count="1" selected="0">
            <x v="2"/>
          </reference>
        </references>
      </pivotArea>
    </chartFormat>
    <chartFormat chart="3" format="14">
      <pivotArea type="data" outline="0" fieldPosition="0">
        <references count="2">
          <reference field="4294967294" count="1" selected="0">
            <x v="0"/>
          </reference>
          <reference field="20"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0" count="1" selected="0">
            <x v="0"/>
          </reference>
        </references>
      </pivotArea>
    </chartFormat>
    <chartFormat chart="6" format="12">
      <pivotArea type="data" outline="0" fieldPosition="0">
        <references count="2">
          <reference field="4294967294" count="1" selected="0">
            <x v="0"/>
          </reference>
          <reference field="20" count="1" selected="0">
            <x v="1"/>
          </reference>
        </references>
      </pivotArea>
    </chartFormat>
    <chartFormat chart="6" format="13">
      <pivotArea type="data" outline="0" fieldPosition="0">
        <references count="2">
          <reference field="4294967294" count="1" selected="0">
            <x v="0"/>
          </reference>
          <reference field="20" count="1" selected="0">
            <x v="2"/>
          </reference>
        </references>
      </pivotArea>
    </chartFormat>
    <chartFormat chart="6" format="14">
      <pivotArea type="data" outline="0" fieldPosition="0">
        <references count="2">
          <reference field="4294967294" count="1" selected="0">
            <x v="0"/>
          </reference>
          <reference field="20" count="1" selected="0">
            <x v="3"/>
          </reference>
        </references>
      </pivotArea>
    </chartFormat>
    <chartFormat chart="23" format="10" series="1">
      <pivotArea type="data" outline="0" fieldPosition="0">
        <references count="1">
          <reference field="4294967294" count="1" selected="0">
            <x v="0"/>
          </reference>
        </references>
      </pivotArea>
    </chartFormat>
    <chartFormat chart="23" format="11">
      <pivotArea type="data" outline="0" fieldPosition="0">
        <references count="2">
          <reference field="4294967294" count="1" selected="0">
            <x v="0"/>
          </reference>
          <reference field="20" count="1" selected="0">
            <x v="0"/>
          </reference>
        </references>
      </pivotArea>
    </chartFormat>
    <chartFormat chart="23" format="12">
      <pivotArea type="data" outline="0" fieldPosition="0">
        <references count="2">
          <reference field="4294967294" count="1" selected="0">
            <x v="0"/>
          </reference>
          <reference field="20" count="1" selected="0">
            <x v="1"/>
          </reference>
        </references>
      </pivotArea>
    </chartFormat>
    <chartFormat chart="23" format="13">
      <pivotArea type="data" outline="0" fieldPosition="0">
        <references count="2">
          <reference field="4294967294" count="1" selected="0">
            <x v="0"/>
          </reference>
          <reference field="20" count="1" selected="0">
            <x v="2"/>
          </reference>
        </references>
      </pivotArea>
    </chartFormat>
    <chartFormat chart="23" format="14">
      <pivotArea type="data" outline="0" fieldPosition="0">
        <references count="2">
          <reference field="4294967294" count="1" selected="0">
            <x v="0"/>
          </reference>
          <reference field="20" count="1" selected="0">
            <x v="3"/>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31B83A-12EB-4EC7-BC52-F111C804608C}" name="pvot_stat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S3:AW53" firstHeaderRow="0"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Product Category" compact="0" outline="0" showAll="0">
      <items count="9">
        <item x="2"/>
        <item x="7"/>
        <item x="5"/>
        <item x="6"/>
        <item x="0"/>
        <item x="1"/>
        <item x="3"/>
        <item x="4"/>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items count="6">
        <item x="4"/>
        <item x="1"/>
        <item x="3"/>
        <item x="2"/>
        <item x="0"/>
        <item t="default"/>
      </items>
    </pivotField>
    <pivotField name="States" axis="axisRow"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8"/>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4">
    <i>
      <x/>
    </i>
    <i i="1">
      <x v="1"/>
    </i>
    <i i="2">
      <x v="2"/>
    </i>
    <i i="3">
      <x v="3"/>
    </i>
  </colItems>
  <dataFields count="4">
    <dataField name="Total Sales Amount" fld="8" baseField="17" baseItem="8" numFmtId="166"/>
    <dataField name="Total Sales Volume" fld="6" baseField="4" baseItem="5" numFmtId="166"/>
    <dataField name="Total Profit" fld="12" baseField="4" baseItem="2" numFmtId="166"/>
    <dataField name="Ave. Profit Margin" fld="13" subtotal="average" baseField="4" baseItem="2" numFmtId="10"/>
  </dataField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273CD2-23C5-4B07-8BD0-D1B43188B782}" name="2category_volume"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M3:N12"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Product Category" axis="axisRow" compact="0" outline="0" showAll="0">
      <items count="9">
        <item x="2"/>
        <item x="7"/>
        <item x="5"/>
        <item x="6"/>
        <item x="0"/>
        <item x="1"/>
        <item x="3"/>
        <item x="4"/>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5"/>
  </rowFields>
  <rowItems count="9">
    <i>
      <x/>
    </i>
    <i>
      <x v="1"/>
    </i>
    <i>
      <x v="2"/>
    </i>
    <i>
      <x v="3"/>
    </i>
    <i>
      <x v="4"/>
    </i>
    <i>
      <x v="5"/>
    </i>
    <i>
      <x v="6"/>
    </i>
    <i>
      <x v="7"/>
    </i>
    <i t="grand">
      <x/>
    </i>
  </rowItems>
  <colItems count="1">
    <i/>
  </colItems>
  <dataFields count="1">
    <dataField name="Total Sales Volume" fld="6" baseField="4" baseItem="5" numFmtId="166"/>
  </dataFields>
  <chartFormats count="1">
    <chartFormat chart="0" format="1" series="1">
      <pivotArea type="data" outline="0" fieldPosition="0">
        <references count="1">
          <reference field="4294967294" count="1" selected="0">
            <x v="0"/>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C56C95-80DF-4C6C-8A16-4D17656B8942}"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G3:H12"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dataField="1" compact="0" outline="0" showAll="0"/>
    <pivotField compact="0" outline="0" showAll="0"/>
    <pivotField compact="0" outline="0" showAll="0"/>
    <pivotField compact="0" outline="0" showAll="0"/>
    <pivotField name="category_sales" axis="axisRow" compact="0" outline="0" showAll="0" defaultSubtotal="0">
      <items count="8">
        <item x="2"/>
        <item x="7"/>
        <item x="5"/>
        <item x="6"/>
        <item x="0"/>
        <item x="1"/>
        <item x="3"/>
        <item x="4"/>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5"/>
  </rowFields>
  <rowItems count="9">
    <i>
      <x/>
    </i>
    <i>
      <x v="1"/>
    </i>
    <i>
      <x v="2"/>
    </i>
    <i>
      <x v="3"/>
    </i>
    <i>
      <x v="4"/>
    </i>
    <i>
      <x v="5"/>
    </i>
    <i>
      <x v="6"/>
    </i>
    <i>
      <x v="7"/>
    </i>
    <i t="grand">
      <x/>
    </i>
  </rowItems>
  <colItems count="1">
    <i/>
  </colItems>
  <dataFields count="1">
    <dataField name="Total Orders" fld="1" subtotal="count" baseField="4" baseItem="7" numFmtId="3"/>
  </dataField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8A1037-6F47-44E3-97B0-6E65E9609E06}" name="1pvot_total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28">
    <pivotField numFmtId="14"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dataField="1" showAll="0"/>
    <pivotField showAll="0"/>
    <pivotField showAll="0"/>
    <pivotField showAll="0"/>
    <pivotField showAll="0">
      <items count="9">
        <item x="2"/>
        <item x="7"/>
        <item x="5"/>
        <item x="6"/>
        <item x="0"/>
        <item x="1"/>
        <item x="3"/>
        <item x="4"/>
        <item t="default"/>
      </items>
    </pivotField>
    <pivotField dataField="1" showAll="0"/>
    <pivotField showAll="0"/>
    <pivotField dataField="1" showAll="0"/>
    <pivotField showAll="0"/>
    <pivotField showAll="0"/>
    <pivotField showAll="0"/>
    <pivotField dataField="1" showAll="0"/>
    <pivotField dataField="1" showAll="0"/>
    <pivotField showAll="0"/>
    <pivotField showAll="0"/>
    <pivotField showAll="0"/>
    <pivotField showAll="0">
      <items count="6">
        <item x="4"/>
        <item x="1"/>
        <item x="3"/>
        <item x="2"/>
        <item x="0"/>
        <item t="default"/>
      </items>
    </pivotField>
    <pivotField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showAll="0"/>
    <pivotField showAll="0">
      <items count="5">
        <item x="3"/>
        <item x="1"/>
        <item x="2"/>
        <item x="0"/>
        <item t="default"/>
      </items>
    </pivotField>
    <pivotField showAll="0">
      <items count="4">
        <item x="0"/>
        <item x="1"/>
        <item x="2"/>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5">
    <i>
      <x/>
    </i>
    <i i="1">
      <x v="1"/>
    </i>
    <i i="2">
      <x v="2"/>
    </i>
    <i i="3">
      <x v="3"/>
    </i>
    <i i="4">
      <x v="4"/>
    </i>
  </colItems>
  <dataFields count="5">
    <dataField name="Total Orders" fld="1" subtotal="count" baseField="0" baseItem="1" numFmtId="3"/>
    <dataField name="Total Sales Amount" fld="8" baseField="0" baseItem="0" numFmtId="164"/>
    <dataField name="Total Sales Volume" fld="6" baseField="0" baseItem="1" numFmtId="165"/>
    <dataField name="Total Profit" fld="12" baseField="0" baseItem="1" numFmtId="164"/>
    <dataField name="Ave. Profit Margin" fld="13" subtotal="average" baseField="0" baseItem="3" numFmtId="10"/>
  </dataField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893AEB-FA77-4463-B35D-3CDDEF1A6E75}" name="4week_order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8">
  <location ref="AE3:AF56"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dataField="1" compact="0" outline="0" showAll="0"/>
    <pivotField compact="0" outline="0" showAll="0"/>
    <pivotField compact="0" outline="0" showAll="0"/>
    <pivotField compact="0" outline="0" showAll="0"/>
    <pivotField name="category_sales" compact="0" outline="0" showAll="0" defaultSubtotal="0">
      <items count="8">
        <item x="2"/>
        <item x="7"/>
        <item x="5"/>
        <item x="6"/>
        <item x="0"/>
        <item x="1"/>
        <item x="3"/>
        <item x="4"/>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axis="axisRow" compact="0" outline="0"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2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Total Orders" fld="1" subtotal="count" baseField="4" baseItem="7" numFmtId="3"/>
  </dataFields>
  <chartFormats count="2">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490FFC-FF55-48A6-8845-92F9D850FDB0}" name="3region 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7">
  <location ref="AB3:AC8"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Product Category" compact="0" outline="0" showAll="0">
      <items count="9">
        <item x="2"/>
        <item x="7"/>
        <item x="5"/>
        <item x="6"/>
        <item x="0"/>
        <item x="1"/>
        <item x="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axis="axisRow"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20"/>
  </rowFields>
  <rowItems count="5">
    <i>
      <x/>
    </i>
    <i>
      <x v="1"/>
    </i>
    <i>
      <x v="2"/>
    </i>
    <i>
      <x v="3"/>
    </i>
    <i t="grand">
      <x/>
    </i>
  </rowItems>
  <colItems count="1">
    <i/>
  </colItems>
  <dataFields count="1">
    <dataField name="Total Profit" fld="12" baseField="20" baseItem="2" numFmtId="164"/>
  </dataFields>
  <chartFormats count="23">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20" count="1" selected="0">
            <x v="0"/>
          </reference>
        </references>
      </pivotArea>
    </chartFormat>
    <chartFormat chart="12" format="6">
      <pivotArea type="data" outline="0" fieldPosition="0">
        <references count="2">
          <reference field="4294967294" count="1" selected="0">
            <x v="0"/>
          </reference>
          <reference field="20" count="1" selected="0">
            <x v="1"/>
          </reference>
        </references>
      </pivotArea>
    </chartFormat>
    <chartFormat chart="12" format="7">
      <pivotArea type="data" outline="0" fieldPosition="0">
        <references count="2">
          <reference field="4294967294" count="1" selected="0">
            <x v="0"/>
          </reference>
          <reference field="20" count="1" selected="0">
            <x v="2"/>
          </reference>
        </references>
      </pivotArea>
    </chartFormat>
    <chartFormat chart="12" format="8">
      <pivotArea type="data" outline="0" fieldPosition="0">
        <references count="2">
          <reference field="4294967294" count="1" selected="0">
            <x v="0"/>
          </reference>
          <reference field="20" count="1" selected="0">
            <x v="3"/>
          </reference>
        </references>
      </pivotArea>
    </chartFormat>
    <chartFormat chart="13" format="9" series="1">
      <pivotArea type="data" outline="0" fieldPosition="0">
        <references count="1">
          <reference field="4294967294" count="1" selected="0">
            <x v="0"/>
          </reference>
        </references>
      </pivotArea>
    </chartFormat>
    <chartFormat chart="13" format="10">
      <pivotArea type="data" outline="0" fieldPosition="0">
        <references count="2">
          <reference field="4294967294" count="1" selected="0">
            <x v="0"/>
          </reference>
          <reference field="20" count="1" selected="0">
            <x v="0"/>
          </reference>
        </references>
      </pivotArea>
    </chartFormat>
    <chartFormat chart="13" format="11">
      <pivotArea type="data" outline="0" fieldPosition="0">
        <references count="2">
          <reference field="4294967294" count="1" selected="0">
            <x v="0"/>
          </reference>
          <reference field="20" count="1" selected="0">
            <x v="1"/>
          </reference>
        </references>
      </pivotArea>
    </chartFormat>
    <chartFormat chart="13" format="12">
      <pivotArea type="data" outline="0" fieldPosition="0">
        <references count="2">
          <reference field="4294967294" count="1" selected="0">
            <x v="0"/>
          </reference>
          <reference field="20" count="1" selected="0">
            <x v="2"/>
          </reference>
        </references>
      </pivotArea>
    </chartFormat>
    <chartFormat chart="13" format="13">
      <pivotArea type="data" outline="0" fieldPosition="0">
        <references count="2">
          <reference field="4294967294" count="1" selected="0">
            <x v="0"/>
          </reference>
          <reference field="20" count="1" selected="0">
            <x v="3"/>
          </reference>
        </references>
      </pivotArea>
    </chartFormat>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20" count="1" selected="0">
            <x v="0"/>
          </reference>
        </references>
      </pivotArea>
    </chartFormat>
    <chartFormat chart="21" format="2">
      <pivotArea type="data" outline="0" fieldPosition="0">
        <references count="2">
          <reference field="4294967294" count="1" selected="0">
            <x v="0"/>
          </reference>
          <reference field="20" count="1" selected="0">
            <x v="2"/>
          </reference>
        </references>
      </pivotArea>
    </chartFormat>
    <chartFormat chart="21" format="3">
      <pivotArea type="data" outline="0" fieldPosition="0">
        <references count="2">
          <reference field="4294967294" count="1" selected="0">
            <x v="0"/>
          </reference>
          <reference field="20" count="1" selected="0">
            <x v="3"/>
          </reference>
        </references>
      </pivotArea>
    </chartFormat>
    <chartFormat chart="21" format="4">
      <pivotArea type="data" outline="0" fieldPosition="0">
        <references count="2">
          <reference field="4294967294" count="1" selected="0">
            <x v="0"/>
          </reference>
          <reference field="20" count="1" selected="0">
            <x v="1"/>
          </reference>
        </references>
      </pivotArea>
    </chartFormat>
    <chartFormat chart="24" format="10" series="1">
      <pivotArea type="data" outline="0" fieldPosition="0">
        <references count="1">
          <reference field="4294967294" count="1" selected="0">
            <x v="0"/>
          </reference>
        </references>
      </pivotArea>
    </chartFormat>
    <chartFormat chart="24" format="11">
      <pivotArea type="data" outline="0" fieldPosition="0">
        <references count="2">
          <reference field="4294967294" count="1" selected="0">
            <x v="0"/>
          </reference>
          <reference field="20" count="1" selected="0">
            <x v="0"/>
          </reference>
        </references>
      </pivotArea>
    </chartFormat>
    <chartFormat chart="24" format="12">
      <pivotArea type="data" outline="0" fieldPosition="0">
        <references count="2">
          <reference field="4294967294" count="1" selected="0">
            <x v="0"/>
          </reference>
          <reference field="20" count="1" selected="0">
            <x v="1"/>
          </reference>
        </references>
      </pivotArea>
    </chartFormat>
    <chartFormat chart="24" format="13">
      <pivotArea type="data" outline="0" fieldPosition="0">
        <references count="2">
          <reference field="4294967294" count="1" selected="0">
            <x v="0"/>
          </reference>
          <reference field="20" count="1" selected="0">
            <x v="2"/>
          </reference>
        </references>
      </pivotArea>
    </chartFormat>
    <chartFormat chart="24" format="14">
      <pivotArea type="data" outline="0" fieldPosition="0">
        <references count="2">
          <reference field="4294967294" count="1" selected="0">
            <x v="0"/>
          </reference>
          <reference field="20" count="1" selected="0">
            <x v="3"/>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D483F9-11F3-494D-AC1F-405A0BAB608B}" name="6pvot_products"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Y3:BC69" firstHeaderRow="0"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axis="axisRow" compact="0" outline="0" showAll="0" sortType="descending">
      <items count="67">
        <item x="25"/>
        <item x="24"/>
        <item x="43"/>
        <item x="21"/>
        <item x="3"/>
        <item x="23"/>
        <item x="63"/>
        <item x="54"/>
        <item x="27"/>
        <item x="56"/>
        <item x="61"/>
        <item x="55"/>
        <item x="38"/>
        <item x="48"/>
        <item x="36"/>
        <item x="20"/>
        <item x="65"/>
        <item x="41"/>
        <item x="18"/>
        <item x="22"/>
        <item x="30"/>
        <item x="44"/>
        <item x="58"/>
        <item x="60"/>
        <item x="16"/>
        <item x="33"/>
        <item x="28"/>
        <item x="53"/>
        <item x="35"/>
        <item x="14"/>
        <item x="47"/>
        <item x="62"/>
        <item x="7"/>
        <item x="0"/>
        <item x="34"/>
        <item x="4"/>
        <item x="26"/>
        <item x="9"/>
        <item x="50"/>
        <item x="37"/>
        <item x="51"/>
        <item x="39"/>
        <item x="11"/>
        <item x="19"/>
        <item x="5"/>
        <item x="13"/>
        <item x="17"/>
        <item x="10"/>
        <item x="31"/>
        <item x="2"/>
        <item x="49"/>
        <item x="29"/>
        <item x="1"/>
        <item x="15"/>
        <item x="6"/>
        <item x="8"/>
        <item x="45"/>
        <item x="46"/>
        <item x="12"/>
        <item x="59"/>
        <item x="64"/>
        <item x="32"/>
        <item x="42"/>
        <item x="52"/>
        <item x="40"/>
        <item x="57"/>
        <item t="default"/>
      </items>
      <autoSortScope>
        <pivotArea dataOnly="0" outline="0" fieldPosition="0">
          <references count="1">
            <reference field="4294967294" count="1" selected="0">
              <x v="0"/>
            </reference>
          </references>
        </pivotArea>
      </autoSortScope>
    </pivotField>
    <pivotField compact="0" outline="0" showAll="0"/>
    <pivotField name="Product Category" compact="0" outline="0" showAll="0">
      <items count="9">
        <item x="2"/>
        <item x="7"/>
        <item x="5"/>
        <item x="6"/>
        <item x="0"/>
        <item x="1"/>
        <item x="3"/>
        <item x="4"/>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items count="6">
        <item x="4"/>
        <item x="1"/>
        <item x="3"/>
        <item x="2"/>
        <item x="0"/>
        <item t="default"/>
      </items>
    </pivotField>
    <pivotField name="States"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3"/>
  </rowFields>
  <rowItems count="66">
    <i>
      <x v="42"/>
    </i>
    <i>
      <x v="39"/>
    </i>
    <i>
      <x v="47"/>
    </i>
    <i>
      <x v="33"/>
    </i>
    <i>
      <x v="45"/>
    </i>
    <i>
      <x v="55"/>
    </i>
    <i>
      <x v="52"/>
    </i>
    <i>
      <x v="35"/>
    </i>
    <i>
      <x v="29"/>
    </i>
    <i>
      <x v="49"/>
    </i>
    <i>
      <x v="3"/>
    </i>
    <i>
      <x v="12"/>
    </i>
    <i>
      <x v="41"/>
    </i>
    <i>
      <x v="54"/>
    </i>
    <i>
      <x v="53"/>
    </i>
    <i>
      <x v="64"/>
    </i>
    <i>
      <x v="4"/>
    </i>
    <i>
      <x v="56"/>
    </i>
    <i>
      <x v="50"/>
    </i>
    <i>
      <x v="51"/>
    </i>
    <i>
      <x v="58"/>
    </i>
    <i>
      <x v="61"/>
    </i>
    <i>
      <x v="15"/>
    </i>
    <i>
      <x v="44"/>
    </i>
    <i>
      <x v="43"/>
    </i>
    <i>
      <x v="27"/>
    </i>
    <i>
      <x v="63"/>
    </i>
    <i>
      <x v="28"/>
    </i>
    <i>
      <x v="62"/>
    </i>
    <i>
      <x v="24"/>
    </i>
    <i>
      <x v="25"/>
    </i>
    <i>
      <x v="13"/>
    </i>
    <i>
      <x v="20"/>
    </i>
    <i>
      <x v="2"/>
    </i>
    <i>
      <x v="40"/>
    </i>
    <i>
      <x v="34"/>
    </i>
    <i>
      <x v="59"/>
    </i>
    <i>
      <x v="48"/>
    </i>
    <i>
      <x v="16"/>
    </i>
    <i>
      <x v="5"/>
    </i>
    <i>
      <x v="9"/>
    </i>
    <i>
      <x v="26"/>
    </i>
    <i>
      <x v="38"/>
    </i>
    <i>
      <x v="14"/>
    </i>
    <i>
      <x/>
    </i>
    <i>
      <x v="19"/>
    </i>
    <i>
      <x v="10"/>
    </i>
    <i>
      <x v="65"/>
    </i>
    <i>
      <x v="7"/>
    </i>
    <i>
      <x v="32"/>
    </i>
    <i>
      <x v="17"/>
    </i>
    <i>
      <x v="1"/>
    </i>
    <i>
      <x v="30"/>
    </i>
    <i>
      <x v="46"/>
    </i>
    <i>
      <x v="11"/>
    </i>
    <i>
      <x v="23"/>
    </i>
    <i>
      <x v="22"/>
    </i>
    <i>
      <x v="6"/>
    </i>
    <i>
      <x v="8"/>
    </i>
    <i>
      <x v="60"/>
    </i>
    <i>
      <x v="36"/>
    </i>
    <i>
      <x v="57"/>
    </i>
    <i>
      <x v="18"/>
    </i>
    <i>
      <x v="21"/>
    </i>
    <i>
      <x v="31"/>
    </i>
    <i>
      <x v="37"/>
    </i>
  </rowItems>
  <colFields count="1">
    <field x="-2"/>
  </colFields>
  <colItems count="4">
    <i>
      <x/>
    </i>
    <i i="1">
      <x v="1"/>
    </i>
    <i i="2">
      <x v="2"/>
    </i>
    <i i="3">
      <x v="3"/>
    </i>
  </colItems>
  <dataFields count="4">
    <dataField name="Total Sales Amount" fld="8" baseField="17" baseItem="8" numFmtId="166"/>
    <dataField name="Total Sales Volume" fld="6" baseField="4" baseItem="5" numFmtId="166"/>
    <dataField name="Total Profit" fld="12" baseField="4" baseItem="2" numFmtId="166"/>
    <dataField name="Ave. Profit Margin" fld="13" subtotal="average" baseField="4" baseItem="2" numFmtId="10"/>
  </dataField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C1FA1D-EC4D-4BC6-B8AA-60E50B34F3CE}" name="category_sale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0">
  <location ref="J3:K12"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category_sales" axis="axisRow" compact="0" outline="0" showAll="0" sortType="ascending">
      <items count="9">
        <item x="2"/>
        <item x="7"/>
        <item x="5"/>
        <item x="6"/>
        <item x="0"/>
        <item x="1"/>
        <item x="3"/>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5"/>
  </rowFields>
  <rowItems count="9">
    <i>
      <x v="3"/>
    </i>
    <i>
      <x v="1"/>
    </i>
    <i>
      <x v="7"/>
    </i>
    <i>
      <x v="2"/>
    </i>
    <i>
      <x/>
    </i>
    <i>
      <x v="4"/>
    </i>
    <i>
      <x v="5"/>
    </i>
    <i>
      <x v="6"/>
    </i>
    <i t="grand">
      <x/>
    </i>
  </rowItems>
  <colItems count="1">
    <i/>
  </colItems>
  <dataFields count="1">
    <dataField name="Total Sales Amount" fld="8" baseField="4" baseItem="4" numFmtId="167"/>
  </dataFields>
  <chartFormats count="1">
    <chartFormat chart="1" format="0" series="1">
      <pivotArea type="data" outline="0" fieldPosition="0">
        <references count="1">
          <reference field="4294967294" count="1" selected="0">
            <x v="0"/>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D3AEAC-3741-46A8-A4FE-A18817B33B42}" name="category_margin"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V3:W12"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Product Category" axis="axisRow" compact="0" outline="0" showAll="0">
      <items count="9">
        <item x="2"/>
        <item x="7"/>
        <item x="5"/>
        <item x="6"/>
        <item x="0"/>
        <item x="1"/>
        <item x="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5"/>
  </rowFields>
  <rowItems count="9">
    <i>
      <x/>
    </i>
    <i>
      <x v="1"/>
    </i>
    <i>
      <x v="2"/>
    </i>
    <i>
      <x v="3"/>
    </i>
    <i>
      <x v="4"/>
    </i>
    <i>
      <x v="5"/>
    </i>
    <i>
      <x v="6"/>
    </i>
    <i>
      <x v="7"/>
    </i>
    <i t="grand">
      <x/>
    </i>
  </rowItems>
  <colItems count="1">
    <i/>
  </colItems>
  <dataFields count="1">
    <dataField name="Ave. Profit Margin" fld="13" subtotal="average" baseField="4" baseItem="2" numFmtId="10"/>
  </dataFields>
  <chartFormats count="1">
    <chartFormat chart="0" format="3" series="1">
      <pivotArea type="data" outline="0" fieldPosition="0">
        <references count="1">
          <reference field="4294967294" count="1" selected="0">
            <x v="0"/>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0D3D910-48D4-4EFB-8468-C8FA6A5F1220}" name="category_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S3:T12" firstHeaderRow="1" firstDataRow="1" firstDataCol="1"/>
  <pivotFields count="28">
    <pivotField compact="0" numFmtId="14" outline="0" showAll="0">
      <items count="7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t="default"/>
      </items>
    </pivotField>
    <pivotField compact="0" outline="0" showAll="0"/>
    <pivotField compact="0" outline="0" showAll="0"/>
    <pivotField compact="0" outline="0" showAll="0"/>
    <pivotField compact="0" outline="0" showAll="0"/>
    <pivotField name="Product Category" axis="axisRow" compact="0" outline="0" showAll="0">
      <items count="9">
        <item x="2"/>
        <item x="7"/>
        <item x="5"/>
        <item x="6"/>
        <item x="0"/>
        <item x="1"/>
        <item x="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6">
        <item x="4"/>
        <item x="1"/>
        <item x="3"/>
        <item x="2"/>
        <item x="0"/>
        <item t="default"/>
      </items>
    </pivotField>
    <pivotField compact="0" outline="0" showAll="0">
      <items count="50">
        <item x="26"/>
        <item x="20"/>
        <item x="1"/>
        <item x="33"/>
        <item x="13"/>
        <item x="30"/>
        <item x="47"/>
        <item x="39"/>
        <item x="6"/>
        <item x="23"/>
        <item x="22"/>
        <item x="16"/>
        <item x="34"/>
        <item x="18"/>
        <item x="25"/>
        <item x="15"/>
        <item x="12"/>
        <item x="46"/>
        <item x="7"/>
        <item x="42"/>
        <item x="27"/>
        <item x="19"/>
        <item x="44"/>
        <item x="8"/>
        <item x="38"/>
        <item x="41"/>
        <item x="21"/>
        <item x="48"/>
        <item x="37"/>
        <item x="0"/>
        <item x="2"/>
        <item x="29"/>
        <item x="28"/>
        <item x="17"/>
        <item x="5"/>
        <item x="4"/>
        <item x="43"/>
        <item x="45"/>
        <item x="9"/>
        <item x="11"/>
        <item x="40"/>
        <item x="10"/>
        <item x="35"/>
        <item x="36"/>
        <item x="14"/>
        <item x="24"/>
        <item x="32"/>
        <item x="31"/>
        <item x="3"/>
        <item t="default"/>
      </items>
    </pivotField>
    <pivotField compact="0" outline="0" showAll="0"/>
    <pivotField compact="0" outline="0" showAll="0">
      <items count="5">
        <item x="3"/>
        <item x="1"/>
        <item x="2"/>
        <item x="0"/>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5"/>
  </rowFields>
  <rowItems count="9">
    <i>
      <x/>
    </i>
    <i>
      <x v="1"/>
    </i>
    <i>
      <x v="2"/>
    </i>
    <i>
      <x v="3"/>
    </i>
    <i>
      <x v="4"/>
    </i>
    <i>
      <x v="5"/>
    </i>
    <i>
      <x v="6"/>
    </i>
    <i>
      <x v="7"/>
    </i>
    <i t="grand">
      <x/>
    </i>
  </rowItems>
  <colItems count="1">
    <i/>
  </colItems>
  <dataFields count="1">
    <dataField name="Total Profit" fld="12" baseField="4" baseItem="2" numFmtId="166"/>
  </dataFields>
  <chartFormats count="10">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6"/>
          </reference>
        </references>
      </pivotArea>
    </chartFormat>
    <chartFormat chart="1" format="2">
      <pivotArea type="data" outline="0" fieldPosition="0">
        <references count="2">
          <reference field="4294967294" count="1" selected="0">
            <x v="0"/>
          </reference>
          <reference field="5" count="1" selected="0">
            <x v="5"/>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4"/>
          </reference>
        </references>
      </pivotArea>
    </chartFormat>
    <chartFormat chart="1" format="5">
      <pivotArea type="data" outline="0" fieldPosition="0">
        <references count="2">
          <reference field="4294967294" count="1" selected="0">
            <x v="0"/>
          </reference>
          <reference field="5" count="1" selected="0">
            <x v="7"/>
          </reference>
        </references>
      </pivotArea>
    </chartFormat>
    <chartFormat chart="1" format="6">
      <pivotArea type="data" outline="0" fieldPosition="0">
        <references count="2">
          <reference field="4294967294" count="1" selected="0">
            <x v="0"/>
          </reference>
          <reference field="5" count="1" selected="0">
            <x v="3"/>
          </reference>
        </references>
      </pivotArea>
    </chartFormat>
    <chartFormat chart="1" format="7">
      <pivotArea type="data" outline="0" fieldPosition="0">
        <references count="2">
          <reference field="4294967294" count="1" selected="0">
            <x v="0"/>
          </reference>
          <reference field="5" count="1" selected="0">
            <x v="0"/>
          </reference>
        </references>
      </pivotArea>
    </chartFormat>
    <chartFormat chart="1" format="8">
      <pivotArea type="data" outline="0" fieldPosition="0">
        <references count="2">
          <reference field="4294967294" count="1" selected="0">
            <x v="0"/>
          </reference>
          <reference field="5" count="1" selected="0">
            <x v="1"/>
          </reference>
        </references>
      </pivotArea>
    </chartFormat>
  </chartFormats>
  <pivotTableStyleInfo name="PivotStyleMedium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A9BDEE50-611E-44E9-9A72-7C2CD071008A}" autoFormatId="16" applyNumberFormats="0" applyBorderFormats="0" applyFontFormats="0" applyPatternFormats="0" applyAlignmentFormats="0" applyWidthHeightFormats="0">
  <queryTableRefresh nextId="28" unboundColumnsRight="5">
    <queryTableFields count="25">
      <queryTableField id="1" name="date" tableColumnId="1"/>
      <queryTableField id="2" name="orderNo" tableColumnId="2"/>
      <queryTableField id="3" name="itemCode" tableColumnId="3"/>
      <queryTableField id="24" dataBound="0" tableColumnId="23"/>
      <queryTableField id="4" name="itemDescription" tableColumnId="4"/>
      <queryTableField id="5" name="itemCategory" tableColumnId="5"/>
      <queryTableField id="6" name="qty" tableColumnId="6"/>
      <queryTableField id="7" name="unitPrice" tableColumnId="7"/>
      <queryTableField id="8" name="totalPrice" tableColumnId="8"/>
      <queryTableField id="9" name="unitCost" tableColumnId="9"/>
      <queryTableField id="10" name="totalCost" tableColumnId="10"/>
      <queryTableField id="11" name="profit" tableColumnId="11"/>
      <queryTableField id="12" name="profitMargin" tableColumnId="12"/>
      <queryTableField id="13" name="totalProfit" tableColumnId="13"/>
      <queryTableField id="14" name="clientCode" tableColumnId="14"/>
      <queryTableField id="15" name="clientName" tableColumnId="15"/>
      <queryTableField id="16" name="salesHead" tableColumnId="16"/>
      <queryTableField id="17" name="salesMgr" tableColumnId="17"/>
      <queryTableField id="18" name="state" tableColumnId="18"/>
      <queryTableField id="19" name="city" tableColumnId="19"/>
      <queryTableField id="23" dataBound="0" tableColumnId="24"/>
      <queryTableField id="20" dataBound="0" tableColumnId="20"/>
      <queryTableField id="21" dataBound="0" tableColumnId="21"/>
      <queryTableField id="22" dataBound="0" tableColumnId="22"/>
      <queryTableField id="25" dataBound="0"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5FC33961-7E4B-40D2-B7A1-0862CEE01993}" autoFormatId="16" applyNumberFormats="0" applyBorderFormats="0" applyFontFormats="0" applyPatternFormats="0" applyAlignmentFormats="0" applyWidthHeightFormats="0">
  <queryTableRefresh nextId="10">
    <queryTableFields count="9">
      <queryTableField id="1" name="#" tableColumnId="1"/>
      <queryTableField id="2" name="clientCode" tableColumnId="2"/>
      <queryTableField id="3" name="clientName" tableColumnId="3"/>
      <queryTableField id="4" name="city" tableColumnId="4"/>
      <queryTableField id="5" name="state" tableColumnId="5"/>
      <queryTableField id="6" name="salesHead" tableColumnId="6"/>
      <queryTableField id="7" name="salesMgr" tableColumnId="7"/>
      <queryTableField id="9" dataBound="0" tableColumnId="9"/>
      <queryTableField id="8" name="clientStatus"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E37FEA5-890B-436D-AE4E-A1AABA5B14F1}" autoFormatId="16" applyNumberFormats="0" applyBorderFormats="0" applyFontFormats="0" applyPatternFormats="0" applyAlignmentFormats="0" applyWidthHeightFormats="0">
  <queryTableRefresh nextId="14">
    <queryTableFields count="9">
      <queryTableField id="1" name="#" tableColumnId="1"/>
      <queryTableField id="2" name="item#" tableColumnId="2"/>
      <queryTableField id="3" name="itemCode" tableColumnId="3"/>
      <queryTableField id="4" name="itemDescription" tableColumnId="4"/>
      <queryTableField id="5" name="itemCategory" tableColumnId="5"/>
      <queryTableField id="6" name="itemStatus" tableColumnId="6"/>
      <queryTableField id="7" name="unitCost" tableColumnId="7"/>
      <queryTableField id="8" name="unitPrice" tableColumnId="8"/>
      <queryTableField id="9" name="mshare"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A760F54A-616E-4923-A610-9C357E5DAF1F}" autoFormatId="16" applyNumberFormats="0" applyBorderFormats="0" applyFontFormats="0" applyPatternFormats="0" applyAlignmentFormats="0" applyWidthHeightFormats="0">
  <queryTableRefresh nextId="6" unboundColumnsRight="1">
    <queryTableFields count="5">
      <queryTableField id="1" name="state" tableColumnId="1"/>
      <queryTableField id="5" dataBound="0" tableColumnId="5"/>
      <queryTableField id="2" name="salesHead" tableColumnId="2"/>
      <queryTableField id="3" name="salesMgr" tableColumnId="3"/>
      <queryTableField id="4" dataBound="0"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Mgr" xr10:uid="{A268076A-3C69-4ABB-BDBD-5BEF26B35DE1}" sourceName="salesMgr">
  <pivotTables>
    <pivotTable tabId="6" name="1pvot_totals"/>
    <pivotTable tabId="6" name="category_sales"/>
    <pivotTable tabId="6" name="pvot_states"/>
    <pivotTable tabId="6" name="6pvot_products"/>
    <pivotTable tabId="6" name="category_profit"/>
    <pivotTable tabId="6" name="2category_volume"/>
    <pivotTable tabId="6" name="category_margin"/>
    <pivotTable tabId="6" name="PivotTable4"/>
    <pivotTable tabId="6" name="region_profit"/>
    <pivotTable tabId="6" name="3region profit"/>
    <pivotTable tabId="6" name="4week_orders"/>
    <pivotTable tabId="6" name="5pvot_month"/>
  </pivotTables>
  <data>
    <tabular pivotCacheId="272117216">
      <items count="5">
        <i x="4" s="1"/>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0FA2FAF-92E7-47CB-B369-83179802F82B}" sourceName="state">
  <pivotTables>
    <pivotTable tabId="6" name="1pvot_totals"/>
    <pivotTable tabId="6" name="category_sales"/>
    <pivotTable tabId="6" name="6pvot_products"/>
    <pivotTable tabId="6" name="category_profit"/>
    <pivotTable tabId="6" name="2category_volume"/>
    <pivotTable tabId="6" name="category_margin"/>
    <pivotTable tabId="6" name="PivotTable4"/>
    <pivotTable tabId="6" name="region_profit"/>
    <pivotTable tabId="6" name="3region profit"/>
    <pivotTable tabId="6" name="4week_orders"/>
    <pivotTable tabId="6" name="5pvot_month"/>
  </pivotTables>
  <data>
    <tabular pivotCacheId="272117216">
      <items count="49">
        <i x="26" s="1"/>
        <i x="20" s="1"/>
        <i x="1" s="1"/>
        <i x="33" s="1"/>
        <i x="13" s="1"/>
        <i x="30" s="1"/>
        <i x="47" s="1"/>
        <i x="39" s="1"/>
        <i x="6" s="1"/>
        <i x="23" s="1"/>
        <i x="22" s="1"/>
        <i x="16" s="1"/>
        <i x="34" s="1"/>
        <i x="18" s="1"/>
        <i x="25" s="1"/>
        <i x="15" s="1"/>
        <i x="12" s="1"/>
        <i x="46" s="1"/>
        <i x="7" s="1"/>
        <i x="42" s="1"/>
        <i x="27" s="1"/>
        <i x="19" s="1"/>
        <i x="44" s="1"/>
        <i x="8" s="1"/>
        <i x="38" s="1"/>
        <i x="41" s="1"/>
        <i x="21" s="1"/>
        <i x="48" s="1"/>
        <i x="37" s="1"/>
        <i x="0" s="1"/>
        <i x="2" s="1"/>
        <i x="29" s="1"/>
        <i x="28" s="1"/>
        <i x="17" s="1"/>
        <i x="5" s="1"/>
        <i x="4" s="1"/>
        <i x="43" s="1"/>
        <i x="45" s="1"/>
        <i x="9" s="1"/>
        <i x="11" s="1"/>
        <i x="40" s="1"/>
        <i x="10" s="1"/>
        <i x="35" s="1"/>
        <i x="36" s="1"/>
        <i x="14" s="1"/>
        <i x="24" s="1"/>
        <i x="32" s="1"/>
        <i x="3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Category1" xr10:uid="{DB824C9B-5934-4F47-94EB-2F59CAD0F61A}" sourceName="itemCategory">
  <pivotTables>
    <pivotTable tabId="6" name="category_margin"/>
    <pivotTable tabId="6" name="category_profit"/>
    <pivotTable tabId="6" name="category_sales"/>
    <pivotTable tabId="6" name="2category_volume"/>
    <pivotTable tabId="6" name="PivotTable4"/>
    <pivotTable tabId="6" name="6pvot_products"/>
    <pivotTable tabId="6" name="pvot_states"/>
    <pivotTable tabId="6" name="1pvot_totals"/>
    <pivotTable tabId="6" name="3region profit"/>
    <pivotTable tabId="6" name="region_profit"/>
    <pivotTable tabId="6" name="4week_orders"/>
    <pivotTable tabId="6" name="5pvot_month"/>
  </pivotTables>
  <data>
    <tabular pivotCacheId="272117216">
      <items count="8">
        <i x="2" s="1"/>
        <i x="7" s="1"/>
        <i x="5" s="1"/>
        <i x="6" s="1"/>
        <i x="0" s="1"/>
        <i x="1"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44B3270-580F-4D32-8085-EAEC41FD9C37}" sourceName="Region">
  <pivotTables>
    <pivotTable tabId="6" name="category_margin"/>
    <pivotTable tabId="6" name="category_profit"/>
    <pivotTable tabId="6" name="category_sales"/>
    <pivotTable tabId="6" name="PivotTable4"/>
    <pivotTable tabId="6" name="6pvot_products"/>
    <pivotTable tabId="6" name="pvot_states"/>
    <pivotTable tabId="6" name="1pvot_totals"/>
    <pivotTable tabId="6" name="3region profit"/>
    <pivotTable tabId="6" name="region_profit"/>
    <pivotTable tabId="6" name="4week_orders"/>
    <pivotTable tabId="6" name="5pvot_month"/>
    <pivotTable tabId="6" name="2category_volume"/>
  </pivotTables>
  <data>
    <tabular pivotCacheId="272117216">
      <items count="4">
        <i x="3" s="1"/>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1F7B27C-BAF6-4C22-91D1-1E61F435D57B}" sourceName="year">
  <pivotTables>
    <pivotTable tabId="6" name="3region profit"/>
    <pivotTable tabId="6" name="region_profit"/>
    <pivotTable tabId="6" name="PivotTable4"/>
    <pivotTable tabId="6" name="category_margin"/>
    <pivotTable tabId="6" name="2category_volume"/>
    <pivotTable tabId="6" name="category_profit"/>
    <pivotTable tabId="6" name="6pvot_products"/>
    <pivotTable tabId="6" name="pvot_states"/>
    <pivotTable tabId="6" name="category_sales"/>
    <pivotTable tabId="6" name="1pvot_totals"/>
    <pivotTable tabId="6" name="4week_orders"/>
    <pivotTable tabId="6" name="5pvot_month"/>
  </pivotTables>
  <data>
    <tabular pivotCacheId="27211721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Mgr" xr10:uid="{9CE11F0E-E489-4B20-A7FC-FEFE032758AD}" cache="Slicer_salesMgr" caption="SALES MANAGER" style="SlicerStyleDark6 2" rowHeight="241300"/>
  <slicer name="state" xr10:uid="{D192CBEB-CE3E-4F50-9C02-3F4FC1A64C2F}" cache="Slicer_state" caption="STATES" style="SlicerStyleDark6 2" rowHeight="241300"/>
  <slicer name="itemCategory" xr10:uid="{37660913-2C93-46C2-BD4B-86E93ADF89E4}" cache="Slicer_itemCategory1" caption="CATEGORY" style="SlicerStyleDark6 2" rowHeight="241300"/>
  <slicer name="Region" xr10:uid="{758C8E30-212F-46DD-9EF8-29A2320C4DB3}" cache="Slicer_Region1" caption="REGION" style="SlicerStyleDark6 2" rowHeight="241300"/>
  <slicer name="year" xr10:uid="{B7B92D73-4DB1-4526-82D4-705BCF5634EC}" cache="Slicer_year1" caption="YEAR" columnCount="3" style="SlicerStyleDark6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Category2" xr10:uid="{F6282C35-A0AF-4529-801B-01025E0DAB9C}" cache="Slicer_itemCategory1" caption="CATEGORY" style="SlicerStyleDark6 2" rowHeight="228600"/>
  <slicer name="region2" xr10:uid="{263DC66E-3D10-4A2D-B59C-B1AC2EBC29C7}" cache="Slicer_Region1" caption="REGION" style="SlicerStyleDark6 2" rowHeight="228600"/>
  <slicer name="year2" xr10:uid="{0FAC39FC-E218-4F2E-9BC9-ACB709FF65DE}" cache="Slicer_year1" caption="YEAR" columnCount="3" style="SlicerStyleDark6 2" rowHeight="2286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3D5DE8-A618-4F05-80BC-D7ED30802696}" name="sales_order1" displayName="sales_order1" ref="A1:Y7246" tableType="queryTable" totalsRowShown="0">
  <autoFilter ref="A1:Y7246" xr:uid="{E03D5DE8-A618-4F05-80BC-D7ED30802696}"/>
  <tableColumns count="25">
    <tableColumn id="1" xr3:uid="{076F7CF6-572E-415F-8D87-298381539518}" uniqueName="1" name="date" queryTableFieldId="1" dataDxfId="32"/>
    <tableColumn id="2" xr3:uid="{3DB6FCEF-D57D-4745-9D64-5E3FFDDD7059}" uniqueName="2" name="orderNo" queryTableFieldId="2"/>
    <tableColumn id="3" xr3:uid="{CF20F4F8-2D80-47DB-9EB5-9C979F60B6D5}" uniqueName="3" name="itemCode" queryTableFieldId="3" dataDxfId="31"/>
    <tableColumn id="23" xr3:uid="{EEB31A86-3618-4C06-879F-B238C5D928BF}" uniqueName="23" name="itemCode2" queryTableFieldId="24" dataDxfId="30">
      <calculatedColumnFormula>VLOOKUP(sales_order1[[#This Row],[itemCode]],product_details3!B:C,2,0)</calculatedColumnFormula>
    </tableColumn>
    <tableColumn id="4" xr3:uid="{47D99FB8-150C-4071-9CE5-B128E74AE4FC}" uniqueName="4" name="itemDescription" queryTableFieldId="4" dataDxfId="29"/>
    <tableColumn id="5" xr3:uid="{996D3E89-3577-4310-BE5C-2CC5AC78A1C7}" uniqueName="5" name="itemCategory" queryTableFieldId="5" dataDxfId="28"/>
    <tableColumn id="6" xr3:uid="{8F4C6BB2-7B87-4FDC-8409-1E42DB2C38EA}" uniqueName="6" name="qty" queryTableFieldId="6"/>
    <tableColumn id="7" xr3:uid="{80369289-3E1A-4A11-98DF-F85593FD168F}" uniqueName="7" name="unitPrice" queryTableFieldId="7"/>
    <tableColumn id="8" xr3:uid="{7D747141-4C98-4815-B61E-40329B12D61B}" uniqueName="8" name="totalPrice" queryTableFieldId="8"/>
    <tableColumn id="9" xr3:uid="{5AE30156-B93F-4672-AC3C-C84749EE25C4}" uniqueName="9" name="unitCost" queryTableFieldId="9"/>
    <tableColumn id="10" xr3:uid="{91683A58-A9F4-45A7-BDCF-D700511F3CDB}" uniqueName="10" name="totalCost" queryTableFieldId="10"/>
    <tableColumn id="11" xr3:uid="{0170ADDF-A2AC-4BFC-8898-AEE309D78EBD}" uniqueName="11" name="profit" queryTableFieldId="11"/>
    <tableColumn id="12" xr3:uid="{9960B996-EADA-4BB1-93BC-A7DAF7D02277}" uniqueName="12" name="profitMargin" queryTableFieldId="12"/>
    <tableColumn id="13" xr3:uid="{320F95B4-F2E7-4ACE-89DA-A7B39E7B1CEA}" uniqueName="13" name="totalProfit" queryTableFieldId="13"/>
    <tableColumn id="14" xr3:uid="{1B24A8E8-02E1-4610-9D65-059353D10F12}" uniqueName="14" name="clientCode" queryTableFieldId="14" dataDxfId="27"/>
    <tableColumn id="15" xr3:uid="{A18CDE03-E853-421E-9B45-1C1CC4D1B02B}" uniqueName="15" name="clientName" queryTableFieldId="15" dataDxfId="26"/>
    <tableColumn id="16" xr3:uid="{4564B290-1556-4D27-B592-9BA1797D3D17}" uniqueName="16" name="salesHead" queryTableFieldId="16" dataDxfId="25"/>
    <tableColumn id="17" xr3:uid="{5BDC4787-4F27-49CC-B5D4-65F2C157E904}" uniqueName="17" name="salesMgr" queryTableFieldId="17" dataDxfId="24"/>
    <tableColumn id="18" xr3:uid="{21600C2A-0A62-4A25-9134-3F5CDDCE123D}" uniqueName="18" name="state" queryTableFieldId="18" dataDxfId="23"/>
    <tableColumn id="19" xr3:uid="{9012407D-343F-4DBE-ACBF-BDEB8D995204}" uniqueName="19" name="city" queryTableFieldId="19" dataDxfId="22"/>
    <tableColumn id="24" xr3:uid="{E8FDBFFD-693B-4D62-8A30-B4B8E1E2B24B}" uniqueName="24" name="Region" queryTableFieldId="23" dataDxfId="21"/>
    <tableColumn id="20" xr3:uid="{463C58C1-D815-4BA9-AC37-03252F3F5E72}" uniqueName="20" name="year" queryTableFieldId="20" dataDxfId="20">
      <calculatedColumnFormula>YEAR(sales_order1[[#This Row],[date]])</calculatedColumnFormula>
    </tableColumn>
    <tableColumn id="21" xr3:uid="{40F7914A-B2B5-40C1-9B05-15F645218F35}" uniqueName="21" name="month" queryTableFieldId="21" dataDxfId="19">
      <calculatedColumnFormula>TEXT(sales_order1[[#This Row],[date]], "Mmm")</calculatedColumnFormula>
    </tableColumn>
    <tableColumn id="22" xr3:uid="{37F788F0-09E5-4A3B-BF1E-48B8537378D9}" uniqueName="22" name="day" queryTableFieldId="22" dataDxfId="18">
      <calculatedColumnFormula>VALUE(TEXT(sales_order1[[#This Row],[date]], "D"))</calculatedColumnFormula>
    </tableColumn>
    <tableColumn id="25" xr3:uid="{A41560E8-AF89-4C36-B6FB-587E4B4A338B}" uniqueName="25" name="week" queryTableFieldId="25"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22864B-8190-4154-ACBC-C8EA03C492AB}" name="client_details2" displayName="client_details2" ref="A1:I305" tableType="queryTable" totalsRowShown="0">
  <autoFilter ref="A1:I305" xr:uid="{6322864B-8190-4154-ACBC-C8EA03C492AB}"/>
  <tableColumns count="9">
    <tableColumn id="1" xr3:uid="{4B092529-5BCE-4619-B419-AF1B3118B0FC}" uniqueName="1" name="#" queryTableFieldId="1"/>
    <tableColumn id="2" xr3:uid="{A9B479A4-2579-42EA-9F6F-58BB8735E01C}" uniqueName="2" name="clientCode" queryTableFieldId="2" dataDxfId="16"/>
    <tableColumn id="3" xr3:uid="{23A8428A-EAB4-42FB-B7CE-93E9EE7905FF}" uniqueName="3" name="clientName" queryTableFieldId="3" dataDxfId="15"/>
    <tableColumn id="4" xr3:uid="{CE315810-B8A0-45F2-B099-2C30846414C8}" uniqueName="4" name="city" queryTableFieldId="4" dataDxfId="14"/>
    <tableColumn id="5" xr3:uid="{5CB5A024-C568-46ED-9B3B-68F322EFEF34}" uniqueName="5" name="state" queryTableFieldId="5" dataDxfId="13"/>
    <tableColumn id="6" xr3:uid="{A71AB72A-48DF-4214-B074-A4E13E94DAA7}" uniqueName="6" name="salesHead" queryTableFieldId="6" dataDxfId="12"/>
    <tableColumn id="7" xr3:uid="{FDEF8F32-60F2-4543-966D-E03F0FD0356F}" uniqueName="7" name="salesMgr" queryTableFieldId="7" dataDxfId="11"/>
    <tableColumn id="9" xr3:uid="{4D6AF9BC-AB6F-484E-A728-6F32D25C2F41}" uniqueName="9" name="Region" queryTableFieldId="9" dataDxfId="10"/>
    <tableColumn id="8" xr3:uid="{90F02F70-3C8A-4236-A8CB-C14012D345AD}" uniqueName="8" name="clientStatus" queryTableFieldId="8" dataDxf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2ABFA2-69BB-4017-96D8-209D731B23DA}" name="product_details3" displayName="product_details3" ref="A1:I91" tableType="queryTable" totalsRowShown="0">
  <autoFilter ref="A1:I91" xr:uid="{3C2ABFA2-69BB-4017-96D8-209D731B23DA}"/>
  <tableColumns count="9">
    <tableColumn id="1" xr3:uid="{E5A097B1-E099-4576-87A8-55FAAED3D1A1}" uniqueName="1" name="#" queryTableFieldId="1"/>
    <tableColumn id="2" xr3:uid="{E89368D6-F520-44E1-8A74-DE56BDCFC781}" uniqueName="2" name="item#" queryTableFieldId="2" dataDxfId="8"/>
    <tableColumn id="3" xr3:uid="{DACDC111-0EA4-476C-9541-6031F1602075}" uniqueName="3" name="itemCode" queryTableFieldId="3" dataDxfId="7"/>
    <tableColumn id="4" xr3:uid="{FC7192C6-2F49-467F-BBA6-D9110A05A528}" uniqueName="4" name="itemDescription" queryTableFieldId="4" dataDxfId="6"/>
    <tableColumn id="5" xr3:uid="{16111ECF-1AB2-474A-BF25-BE77142099C3}" uniqueName="5" name="itemCategory" queryTableFieldId="5" dataDxfId="5"/>
    <tableColumn id="6" xr3:uid="{B47D7CFD-A72A-4229-986E-2A2FF3D3D508}" uniqueName="6" name="itemStatus" queryTableFieldId="6" dataDxfId="4"/>
    <tableColumn id="7" xr3:uid="{A8EDC032-6655-4104-B8A8-89AA77715ED1}" uniqueName="7" name="unitCost" queryTableFieldId="7"/>
    <tableColumn id="8" xr3:uid="{8F9FE79C-3D67-4423-8CCB-D4A0BC97A067}" uniqueName="8" name="unitPrice" queryTableFieldId="8"/>
    <tableColumn id="9" xr3:uid="{395CB886-2973-4929-B964-894C5192B413}" uniqueName="9" name="mshare" queryTableFieldId="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87AD584-F11C-4683-AFBF-3686CBCE9E58}" name="sales_team4" displayName="sales_team4" ref="A1:E54" tableType="queryTable" totalsRowShown="0">
  <autoFilter ref="A1:E54" xr:uid="{387AD584-F11C-4683-AFBF-3686CBCE9E58}"/>
  <tableColumns count="5">
    <tableColumn id="1" xr3:uid="{1B27BB74-E172-4981-B30E-DB7048100337}" uniqueName="1" name="state" queryTableFieldId="1" dataDxfId="3"/>
    <tableColumn id="5" xr3:uid="{B057898E-0774-4DC6-B708-D9F58B4DD1D7}" uniqueName="5" name="State2" queryTableFieldId="5"/>
    <tableColumn id="2" xr3:uid="{FE0DAE9E-CDDD-438E-BFBF-0DDC46796276}" uniqueName="2" name="salesHead" queryTableFieldId="2" dataDxfId="2"/>
    <tableColumn id="3" xr3:uid="{E4457C35-799C-4970-AA4B-59F90CD12322}" uniqueName="3" name="salesMgr" queryTableFieldId="3" dataDxfId="1"/>
    <tableColumn id="4" xr3:uid="{55227B00-162D-435B-B962-0CC04CC5E743}" uniqueName="4" name="Region"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18" Type="http://schemas.openxmlformats.org/officeDocument/2006/relationships/ctrlProp" Target="../ctrlProps/ctrlProp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ctrlProp" Target="../ctrlProps/ctrlProp2.xml"/><Relationship Id="rId2" Type="http://schemas.openxmlformats.org/officeDocument/2006/relationships/pivotTable" Target="../pivotTables/pivotTable2.xml"/><Relationship Id="rId16" Type="http://schemas.openxmlformats.org/officeDocument/2006/relationships/ctrlProp" Target="../ctrlProps/ctrlProp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vmlDrawing" Target="../drawings/vmlDrawing1.v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ctrlProp" Target="../ctrlProps/ctrlProp4.xml"/><Relationship Id="rId2" Type="http://schemas.openxmlformats.org/officeDocument/2006/relationships/vmlDrawing" Target="../drawings/vmlDrawing2.vml"/><Relationship Id="rId1" Type="http://schemas.openxmlformats.org/officeDocument/2006/relationships/drawing" Target="../drawings/drawing2.xml"/><Relationship Id="rId6" Type="http://schemas.microsoft.com/office/2007/relationships/slicer" Target="../slicers/slicer2.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24E7C-A262-4E4F-BE50-480D95CFBA79}">
  <sheetPr codeName="Sheet2"/>
  <dimension ref="A1:Y7246"/>
  <sheetViews>
    <sheetView topLeftCell="A7201" zoomScale="80" zoomScaleNormal="80" workbookViewId="0">
      <selection activeCell="D7247" sqref="D7247"/>
    </sheetView>
  </sheetViews>
  <sheetFormatPr defaultRowHeight="15" x14ac:dyDescent="0.25"/>
  <cols>
    <col min="1" max="1" width="11.5703125" bestFit="1" customWidth="1"/>
    <col min="2" max="2" width="10.7109375" bestFit="1" customWidth="1"/>
    <col min="3" max="3" width="12" bestFit="1" customWidth="1"/>
    <col min="4" max="4" width="13" bestFit="1" customWidth="1"/>
    <col min="5" max="5" width="39.42578125" bestFit="1" customWidth="1"/>
    <col min="6" max="6" width="17.7109375" bestFit="1" customWidth="1"/>
    <col min="7" max="7" width="6.140625" bestFit="1" customWidth="1"/>
    <col min="8" max="8" width="11.28515625" bestFit="1" customWidth="1"/>
    <col min="9" max="9" width="11.85546875" bestFit="1" customWidth="1"/>
    <col min="10" max="10" width="10.7109375" bestFit="1" customWidth="1"/>
    <col min="11" max="11" width="11.28515625" bestFit="1" customWidth="1"/>
    <col min="12" max="12" width="8.28515625" bestFit="1" customWidth="1"/>
    <col min="13" max="13" width="14.5703125" bestFit="1" customWidth="1"/>
    <col min="14" max="14" width="12.42578125" bestFit="1" customWidth="1"/>
    <col min="15" max="15" width="12.85546875" bestFit="1" customWidth="1"/>
    <col min="16" max="16" width="30.140625" bestFit="1" customWidth="1"/>
    <col min="17" max="17" width="17.7109375" bestFit="1" customWidth="1"/>
    <col min="18" max="18" width="13.42578125" bestFit="1" customWidth="1"/>
    <col min="19" max="19" width="15.28515625" bestFit="1" customWidth="1"/>
    <col min="20" max="20" width="16" bestFit="1" customWidth="1"/>
    <col min="21" max="21" width="10.140625" bestFit="1" customWidth="1"/>
    <col min="22" max="22" width="7.140625" bestFit="1" customWidth="1"/>
    <col min="24" max="24" width="6.42578125" bestFit="1" customWidth="1"/>
    <col min="25" max="25" width="8.140625" bestFit="1" customWidth="1"/>
  </cols>
  <sheetData>
    <row r="1" spans="1:25" x14ac:dyDescent="0.25">
      <c r="A1" t="s">
        <v>0</v>
      </c>
      <c r="B1" t="s">
        <v>1</v>
      </c>
      <c r="C1" t="s">
        <v>2</v>
      </c>
      <c r="D1" t="s">
        <v>1212</v>
      </c>
      <c r="E1" t="s">
        <v>3</v>
      </c>
      <c r="F1" t="s">
        <v>4</v>
      </c>
      <c r="G1" t="s">
        <v>5</v>
      </c>
      <c r="H1" t="s">
        <v>6</v>
      </c>
      <c r="I1" t="s">
        <v>7</v>
      </c>
      <c r="J1" t="s">
        <v>8</v>
      </c>
      <c r="K1" t="s">
        <v>9</v>
      </c>
      <c r="L1" t="s">
        <v>10</v>
      </c>
      <c r="M1" t="s">
        <v>11</v>
      </c>
      <c r="N1" t="s">
        <v>12</v>
      </c>
      <c r="O1" t="s">
        <v>13</v>
      </c>
      <c r="P1" t="s">
        <v>14</v>
      </c>
      <c r="Q1" t="s">
        <v>15</v>
      </c>
      <c r="R1" t="s">
        <v>16</v>
      </c>
      <c r="S1" t="s">
        <v>17</v>
      </c>
      <c r="T1" t="s">
        <v>18</v>
      </c>
      <c r="U1" t="s">
        <v>1192</v>
      </c>
      <c r="V1" t="s">
        <v>1183</v>
      </c>
      <c r="W1" t="s">
        <v>1184</v>
      </c>
      <c r="X1" t="s">
        <v>1185</v>
      </c>
      <c r="Y1" t="s">
        <v>1211</v>
      </c>
    </row>
    <row r="2" spans="1:25" x14ac:dyDescent="0.25">
      <c r="A2" s="1">
        <v>43831</v>
      </c>
      <c r="B2">
        <v>50001</v>
      </c>
      <c r="C2" t="s">
        <v>19</v>
      </c>
      <c r="D2" t="str">
        <f>VLOOKUP(sales_order1[[#This Row],[itemCode]],product_details3!B:C,2,0)</f>
        <v>MSTH100</v>
      </c>
      <c r="E2" t="s">
        <v>20</v>
      </c>
      <c r="F2" t="s">
        <v>21</v>
      </c>
      <c r="G2">
        <v>100</v>
      </c>
      <c r="H2">
        <v>26.25</v>
      </c>
      <c r="I2">
        <v>2625</v>
      </c>
      <c r="J2">
        <v>7.75</v>
      </c>
      <c r="K2">
        <v>775</v>
      </c>
      <c r="L2">
        <v>18.5</v>
      </c>
      <c r="M2">
        <v>0.70476190476190481</v>
      </c>
      <c r="N2">
        <v>1850</v>
      </c>
      <c r="O2" t="s">
        <v>22</v>
      </c>
      <c r="P2" t="s">
        <v>23</v>
      </c>
      <c r="Q2" t="s">
        <v>24</v>
      </c>
      <c r="R2" t="s">
        <v>25</v>
      </c>
      <c r="S2" t="s">
        <v>26</v>
      </c>
      <c r="T2" t="s">
        <v>27</v>
      </c>
      <c r="U2" t="s">
        <v>1191</v>
      </c>
      <c r="V2">
        <f>YEAR(sales_order1[[#This Row],[date]])</f>
        <v>2020</v>
      </c>
      <c r="W2" t="str">
        <f>TEXT(sales_order1[[#This Row],[date]], "Mmm")</f>
        <v>Jan</v>
      </c>
      <c r="X2">
        <f>VALUE(TEXT(sales_order1[[#This Row],[date]], "D"))</f>
        <v>1</v>
      </c>
      <c r="Y2">
        <v>1</v>
      </c>
    </row>
    <row r="3" spans="1:25" x14ac:dyDescent="0.25">
      <c r="A3" s="1">
        <v>43831</v>
      </c>
      <c r="B3">
        <v>50002</v>
      </c>
      <c r="C3" t="s">
        <v>28</v>
      </c>
      <c r="D3" t="str">
        <f>VLOOKUP(sales_order1[[#This Row],[itemCode]],product_details3!B:C,2,0)</f>
        <v>SRMC30</v>
      </c>
      <c r="E3" t="s">
        <v>29</v>
      </c>
      <c r="F3" t="s">
        <v>30</v>
      </c>
      <c r="G3">
        <v>150</v>
      </c>
      <c r="H3">
        <v>22.6</v>
      </c>
      <c r="I3">
        <v>3390</v>
      </c>
      <c r="J3">
        <v>7.6</v>
      </c>
      <c r="K3">
        <v>1140</v>
      </c>
      <c r="L3">
        <v>15</v>
      </c>
      <c r="M3">
        <v>0.66371681415929207</v>
      </c>
      <c r="N3">
        <v>2250</v>
      </c>
      <c r="O3" t="s">
        <v>31</v>
      </c>
      <c r="P3" t="s">
        <v>32</v>
      </c>
      <c r="Q3" t="s">
        <v>24</v>
      </c>
      <c r="R3" t="s">
        <v>25</v>
      </c>
      <c r="S3" t="s">
        <v>33</v>
      </c>
      <c r="T3" t="s">
        <v>34</v>
      </c>
      <c r="U3" t="s">
        <v>1191</v>
      </c>
      <c r="V3">
        <f>YEAR(sales_order1[[#This Row],[date]])</f>
        <v>2020</v>
      </c>
      <c r="W3" t="str">
        <f>TEXT(sales_order1[[#This Row],[date]], "Mmm")</f>
        <v>Jan</v>
      </c>
      <c r="X3">
        <f>VALUE(TEXT(sales_order1[[#This Row],[date]], "D"))</f>
        <v>1</v>
      </c>
      <c r="Y3">
        <v>1</v>
      </c>
    </row>
    <row r="4" spans="1:25" x14ac:dyDescent="0.25">
      <c r="A4" s="1">
        <v>43831</v>
      </c>
      <c r="B4">
        <v>50003</v>
      </c>
      <c r="C4" t="s">
        <v>35</v>
      </c>
      <c r="D4" t="str">
        <f>VLOOKUP(sales_order1[[#This Row],[itemCode]],product_details3!B:C,2,0)</f>
        <v>SRMA30</v>
      </c>
      <c r="E4" t="s">
        <v>36</v>
      </c>
      <c r="F4" t="s">
        <v>30</v>
      </c>
      <c r="G4">
        <v>100</v>
      </c>
      <c r="H4">
        <v>26.2</v>
      </c>
      <c r="I4">
        <v>2620</v>
      </c>
      <c r="J4">
        <v>9.4</v>
      </c>
      <c r="K4">
        <v>940</v>
      </c>
      <c r="L4">
        <v>16.8</v>
      </c>
      <c r="M4">
        <v>0.6412213740458016</v>
      </c>
      <c r="N4">
        <v>1680</v>
      </c>
      <c r="O4" t="s">
        <v>37</v>
      </c>
      <c r="P4" t="s">
        <v>38</v>
      </c>
      <c r="Q4" t="s">
        <v>39</v>
      </c>
      <c r="R4" t="s">
        <v>40</v>
      </c>
      <c r="S4" t="s">
        <v>41</v>
      </c>
      <c r="T4" t="s">
        <v>42</v>
      </c>
      <c r="U4" t="s">
        <v>1188</v>
      </c>
      <c r="V4">
        <f>YEAR(sales_order1[[#This Row],[date]])</f>
        <v>2020</v>
      </c>
      <c r="W4" t="str">
        <f>TEXT(sales_order1[[#This Row],[date]], "Mmm")</f>
        <v>Jan</v>
      </c>
      <c r="X4">
        <f>VALUE(TEXT(sales_order1[[#This Row],[date]], "D"))</f>
        <v>1</v>
      </c>
      <c r="Y4">
        <v>1</v>
      </c>
    </row>
    <row r="5" spans="1:25" x14ac:dyDescent="0.25">
      <c r="A5" s="1">
        <v>43831</v>
      </c>
      <c r="B5">
        <v>50004</v>
      </c>
      <c r="C5" t="s">
        <v>43</v>
      </c>
      <c r="D5" t="str">
        <f>VLOOKUP(sales_order1[[#This Row],[itemCode]],product_details3!B:C,2,0)</f>
        <v>CLNG200</v>
      </c>
      <c r="E5" t="s">
        <v>44</v>
      </c>
      <c r="F5" t="s">
        <v>45</v>
      </c>
      <c r="G5">
        <v>150</v>
      </c>
      <c r="H5">
        <v>21.25</v>
      </c>
      <c r="I5">
        <v>3187.5</v>
      </c>
      <c r="J5">
        <v>7.75</v>
      </c>
      <c r="K5">
        <v>1162.5</v>
      </c>
      <c r="L5">
        <v>13.5</v>
      </c>
      <c r="M5">
        <v>0.63529411764705879</v>
      </c>
      <c r="N5">
        <v>2025</v>
      </c>
      <c r="O5" t="s">
        <v>46</v>
      </c>
      <c r="P5" t="s">
        <v>47</v>
      </c>
      <c r="Q5" t="s">
        <v>48</v>
      </c>
      <c r="R5" t="s">
        <v>25</v>
      </c>
      <c r="S5" t="s">
        <v>49</v>
      </c>
      <c r="T5" t="s">
        <v>50</v>
      </c>
      <c r="U5" t="s">
        <v>1191</v>
      </c>
      <c r="V5">
        <f>YEAR(sales_order1[[#This Row],[date]])</f>
        <v>2020</v>
      </c>
      <c r="W5" t="str">
        <f>TEXT(sales_order1[[#This Row],[date]], "Mmm")</f>
        <v>Jan</v>
      </c>
      <c r="X5">
        <f>VALUE(TEXT(sales_order1[[#This Row],[date]], "D"))</f>
        <v>1</v>
      </c>
      <c r="Y5">
        <v>1</v>
      </c>
    </row>
    <row r="6" spans="1:25" x14ac:dyDescent="0.25">
      <c r="A6" s="1">
        <v>43831</v>
      </c>
      <c r="B6">
        <v>50005</v>
      </c>
      <c r="C6" t="s">
        <v>51</v>
      </c>
      <c r="D6" t="str">
        <f>VLOOKUP(sales_order1[[#This Row],[itemCode]],product_details3!B:C,2,0)</f>
        <v>MSTH50</v>
      </c>
      <c r="E6" t="s">
        <v>52</v>
      </c>
      <c r="F6" t="s">
        <v>21</v>
      </c>
      <c r="G6">
        <v>100</v>
      </c>
      <c r="H6">
        <v>15.75</v>
      </c>
      <c r="I6">
        <v>1575</v>
      </c>
      <c r="J6">
        <v>4.45</v>
      </c>
      <c r="K6">
        <v>445</v>
      </c>
      <c r="L6">
        <v>11.3</v>
      </c>
      <c r="M6">
        <v>0.71746031746031746</v>
      </c>
      <c r="N6">
        <v>1130</v>
      </c>
      <c r="O6" t="s">
        <v>53</v>
      </c>
      <c r="P6" t="s">
        <v>54</v>
      </c>
      <c r="Q6" t="s">
        <v>55</v>
      </c>
      <c r="R6" t="s">
        <v>56</v>
      </c>
      <c r="S6" t="s">
        <v>57</v>
      </c>
      <c r="T6" t="s">
        <v>58</v>
      </c>
      <c r="U6" t="s">
        <v>1191</v>
      </c>
      <c r="V6">
        <f>YEAR(sales_order1[[#This Row],[date]])</f>
        <v>2020</v>
      </c>
      <c r="W6" t="str">
        <f>TEXT(sales_order1[[#This Row],[date]], "Mmm")</f>
        <v>Jan</v>
      </c>
      <c r="X6">
        <f>VALUE(TEXT(sales_order1[[#This Row],[date]], "D"))</f>
        <v>1</v>
      </c>
      <c r="Y6">
        <v>1</v>
      </c>
    </row>
    <row r="7" spans="1:25" x14ac:dyDescent="0.25">
      <c r="A7" s="1">
        <v>43831</v>
      </c>
      <c r="B7">
        <v>50006</v>
      </c>
      <c r="C7" t="s">
        <v>59</v>
      </c>
      <c r="D7" t="str">
        <f>VLOOKUP(sales_order1[[#This Row],[itemCode]],product_details3!B:C,2,0)</f>
        <v>SCRS3050</v>
      </c>
      <c r="E7" t="s">
        <v>60</v>
      </c>
      <c r="F7" t="s">
        <v>61</v>
      </c>
      <c r="G7">
        <v>50</v>
      </c>
      <c r="H7">
        <v>19.649999999999999</v>
      </c>
      <c r="I7">
        <v>982.5</v>
      </c>
      <c r="J7">
        <v>6.55</v>
      </c>
      <c r="K7">
        <v>327.5</v>
      </c>
      <c r="L7">
        <v>13.1</v>
      </c>
      <c r="M7">
        <v>0.66666666666666663</v>
      </c>
      <c r="N7">
        <v>655</v>
      </c>
      <c r="O7" t="s">
        <v>62</v>
      </c>
      <c r="P7" t="s">
        <v>63</v>
      </c>
      <c r="Q7" t="s">
        <v>64</v>
      </c>
      <c r="R7" t="s">
        <v>40</v>
      </c>
      <c r="S7" t="s">
        <v>65</v>
      </c>
      <c r="T7" t="s">
        <v>66</v>
      </c>
      <c r="U7" t="s">
        <v>1190</v>
      </c>
      <c r="V7">
        <f>YEAR(sales_order1[[#This Row],[date]])</f>
        <v>2020</v>
      </c>
      <c r="W7" t="str">
        <f>TEXT(sales_order1[[#This Row],[date]], "Mmm")</f>
        <v>Jan</v>
      </c>
      <c r="X7">
        <f>VALUE(TEXT(sales_order1[[#This Row],[date]], "D"))</f>
        <v>1</v>
      </c>
      <c r="Y7">
        <v>1</v>
      </c>
    </row>
    <row r="8" spans="1:25" x14ac:dyDescent="0.25">
      <c r="A8" s="1">
        <v>43832</v>
      </c>
      <c r="B8">
        <v>50007</v>
      </c>
      <c r="C8" t="s">
        <v>67</v>
      </c>
      <c r="D8" t="str">
        <f>VLOOKUP(sales_order1[[#This Row],[itemCode]],product_details3!B:C,2,0)</f>
        <v>SRMH15</v>
      </c>
      <c r="E8" t="s">
        <v>68</v>
      </c>
      <c r="F8" t="s">
        <v>30</v>
      </c>
      <c r="G8">
        <v>100</v>
      </c>
      <c r="H8">
        <v>15.75</v>
      </c>
      <c r="I8">
        <v>1575</v>
      </c>
      <c r="J8">
        <v>5.45</v>
      </c>
      <c r="K8">
        <v>545</v>
      </c>
      <c r="L8">
        <v>10.3</v>
      </c>
      <c r="M8">
        <v>0.65396825396825398</v>
      </c>
      <c r="N8">
        <v>1030</v>
      </c>
      <c r="O8" t="s">
        <v>69</v>
      </c>
      <c r="P8" t="s">
        <v>70</v>
      </c>
      <c r="Q8" t="s">
        <v>71</v>
      </c>
      <c r="R8" t="s">
        <v>72</v>
      </c>
      <c r="S8" t="s">
        <v>73</v>
      </c>
      <c r="T8" t="s">
        <v>74</v>
      </c>
      <c r="U8" t="s">
        <v>1190</v>
      </c>
      <c r="V8">
        <f>YEAR(sales_order1[[#This Row],[date]])</f>
        <v>2020</v>
      </c>
      <c r="W8" t="str">
        <f>TEXT(sales_order1[[#This Row],[date]], "Mmm")</f>
        <v>Jan</v>
      </c>
      <c r="X8">
        <f>VALUE(TEXT(sales_order1[[#This Row],[date]], "D"))</f>
        <v>2</v>
      </c>
      <c r="Y8">
        <v>1</v>
      </c>
    </row>
    <row r="9" spans="1:25" x14ac:dyDescent="0.25">
      <c r="A9" s="1">
        <v>43832</v>
      </c>
      <c r="B9">
        <v>50008</v>
      </c>
      <c r="C9" t="s">
        <v>35</v>
      </c>
      <c r="D9" t="str">
        <f>VLOOKUP(sales_order1[[#This Row],[itemCode]],product_details3!B:C,2,0)</f>
        <v>SRMA30</v>
      </c>
      <c r="E9" t="s">
        <v>36</v>
      </c>
      <c r="F9" t="s">
        <v>30</v>
      </c>
      <c r="G9">
        <v>100</v>
      </c>
      <c r="H9">
        <v>26.2</v>
      </c>
      <c r="I9">
        <v>2620</v>
      </c>
      <c r="J9">
        <v>9.4</v>
      </c>
      <c r="K9">
        <v>940</v>
      </c>
      <c r="L9">
        <v>16.8</v>
      </c>
      <c r="M9">
        <v>0.6412213740458016</v>
      </c>
      <c r="N9">
        <v>1680</v>
      </c>
      <c r="O9" t="s">
        <v>75</v>
      </c>
      <c r="P9" t="s">
        <v>76</v>
      </c>
      <c r="Q9" t="s">
        <v>77</v>
      </c>
      <c r="R9" t="s">
        <v>72</v>
      </c>
      <c r="S9" t="s">
        <v>78</v>
      </c>
      <c r="T9" t="s">
        <v>79</v>
      </c>
      <c r="U9" t="s">
        <v>1190</v>
      </c>
      <c r="V9">
        <f>YEAR(sales_order1[[#This Row],[date]])</f>
        <v>2020</v>
      </c>
      <c r="W9" t="str">
        <f>TEXT(sales_order1[[#This Row],[date]], "Mmm")</f>
        <v>Jan</v>
      </c>
      <c r="X9">
        <f>VALUE(TEXT(sales_order1[[#This Row],[date]], "D"))</f>
        <v>2</v>
      </c>
      <c r="Y9">
        <v>1</v>
      </c>
    </row>
    <row r="10" spans="1:25" x14ac:dyDescent="0.25">
      <c r="A10" s="1">
        <v>43832</v>
      </c>
      <c r="B10">
        <v>50009</v>
      </c>
      <c r="C10" t="s">
        <v>80</v>
      </c>
      <c r="D10" t="str">
        <f>VLOOKUP(sales_order1[[#This Row],[itemCode]],product_details3!B:C,2,0)</f>
        <v>MSTA50</v>
      </c>
      <c r="E10" t="s">
        <v>81</v>
      </c>
      <c r="F10" t="s">
        <v>21</v>
      </c>
      <c r="G10">
        <v>100</v>
      </c>
      <c r="H10">
        <v>19.649999999999999</v>
      </c>
      <c r="I10">
        <v>1965</v>
      </c>
      <c r="J10">
        <v>6.55</v>
      </c>
      <c r="K10">
        <v>655</v>
      </c>
      <c r="L10">
        <v>13.1</v>
      </c>
      <c r="M10">
        <v>0.66666666666666663</v>
      </c>
      <c r="N10">
        <v>1310</v>
      </c>
      <c r="O10" t="s">
        <v>82</v>
      </c>
      <c r="P10" t="s">
        <v>83</v>
      </c>
      <c r="Q10" t="s">
        <v>64</v>
      </c>
      <c r="R10" t="s">
        <v>40</v>
      </c>
      <c r="S10" t="s">
        <v>84</v>
      </c>
      <c r="T10" t="s">
        <v>85</v>
      </c>
      <c r="U10" t="s">
        <v>1189</v>
      </c>
      <c r="V10">
        <f>YEAR(sales_order1[[#This Row],[date]])</f>
        <v>2020</v>
      </c>
      <c r="W10" t="str">
        <f>TEXT(sales_order1[[#This Row],[date]], "Mmm")</f>
        <v>Jan</v>
      </c>
      <c r="X10">
        <f>VALUE(TEXT(sales_order1[[#This Row],[date]], "D"))</f>
        <v>2</v>
      </c>
      <c r="Y10">
        <v>1</v>
      </c>
    </row>
    <row r="11" spans="1:25" x14ac:dyDescent="0.25">
      <c r="A11" s="1">
        <v>43832</v>
      </c>
      <c r="B11">
        <v>50010</v>
      </c>
      <c r="C11" t="s">
        <v>86</v>
      </c>
      <c r="D11" t="str">
        <f>VLOOKUP(sales_order1[[#This Row],[itemCode]],product_details3!B:C,2,0)</f>
        <v>SRMH30</v>
      </c>
      <c r="E11" t="s">
        <v>87</v>
      </c>
      <c r="F11" t="s">
        <v>30</v>
      </c>
      <c r="G11">
        <v>100</v>
      </c>
      <c r="H11">
        <v>21</v>
      </c>
      <c r="I11">
        <v>2100</v>
      </c>
      <c r="J11">
        <v>6.6</v>
      </c>
      <c r="K11">
        <v>660</v>
      </c>
      <c r="L11">
        <v>14.4</v>
      </c>
      <c r="M11">
        <v>0.68571428571428572</v>
      </c>
      <c r="N11">
        <v>1440</v>
      </c>
      <c r="O11" t="s">
        <v>88</v>
      </c>
      <c r="P11" t="s">
        <v>89</v>
      </c>
      <c r="Q11" t="s">
        <v>24</v>
      </c>
      <c r="R11" t="s">
        <v>25</v>
      </c>
      <c r="S11" t="s">
        <v>26</v>
      </c>
      <c r="T11" t="s">
        <v>90</v>
      </c>
      <c r="U11" t="s">
        <v>1191</v>
      </c>
      <c r="V11">
        <f>YEAR(sales_order1[[#This Row],[date]])</f>
        <v>2020</v>
      </c>
      <c r="W11" t="str">
        <f>TEXT(sales_order1[[#This Row],[date]], "Mmm")</f>
        <v>Jan</v>
      </c>
      <c r="X11">
        <f>VALUE(TEXT(sales_order1[[#This Row],[date]], "D"))</f>
        <v>2</v>
      </c>
      <c r="Y11">
        <v>1</v>
      </c>
    </row>
    <row r="12" spans="1:25" x14ac:dyDescent="0.25">
      <c r="A12" s="1">
        <v>43832</v>
      </c>
      <c r="B12">
        <v>50011</v>
      </c>
      <c r="C12" t="s">
        <v>86</v>
      </c>
      <c r="D12" t="str">
        <f>VLOOKUP(sales_order1[[#This Row],[itemCode]],product_details3!B:C,2,0)</f>
        <v>SRMH30</v>
      </c>
      <c r="E12" t="s">
        <v>87</v>
      </c>
      <c r="F12" t="s">
        <v>30</v>
      </c>
      <c r="G12">
        <v>50</v>
      </c>
      <c r="H12">
        <v>21</v>
      </c>
      <c r="I12">
        <v>1050</v>
      </c>
      <c r="J12">
        <v>6.6</v>
      </c>
      <c r="K12">
        <v>330</v>
      </c>
      <c r="L12">
        <v>14.4</v>
      </c>
      <c r="M12">
        <v>0.68571428571428572</v>
      </c>
      <c r="N12">
        <v>720</v>
      </c>
      <c r="O12" t="s">
        <v>91</v>
      </c>
      <c r="P12" t="s">
        <v>92</v>
      </c>
      <c r="Q12" t="s">
        <v>93</v>
      </c>
      <c r="R12" t="s">
        <v>72</v>
      </c>
      <c r="S12" t="s">
        <v>94</v>
      </c>
      <c r="T12" t="s">
        <v>95</v>
      </c>
      <c r="U12" t="s">
        <v>1190</v>
      </c>
      <c r="V12">
        <f>YEAR(sales_order1[[#This Row],[date]])</f>
        <v>2020</v>
      </c>
      <c r="W12" t="str">
        <f>TEXT(sales_order1[[#This Row],[date]], "Mmm")</f>
        <v>Jan</v>
      </c>
      <c r="X12">
        <f>VALUE(TEXT(sales_order1[[#This Row],[date]], "D"))</f>
        <v>2</v>
      </c>
      <c r="Y12">
        <v>1</v>
      </c>
    </row>
    <row r="13" spans="1:25" x14ac:dyDescent="0.25">
      <c r="A13" s="1">
        <v>43832</v>
      </c>
      <c r="B13">
        <v>50012</v>
      </c>
      <c r="C13" t="s">
        <v>96</v>
      </c>
      <c r="D13" t="str">
        <f>VLOOKUP(sales_order1[[#This Row],[itemCode]],product_details3!B:C,2,0)</f>
        <v>MSTL30</v>
      </c>
      <c r="E13" t="s">
        <v>97</v>
      </c>
      <c r="F13" t="s">
        <v>21</v>
      </c>
      <c r="G13">
        <v>50</v>
      </c>
      <c r="H13">
        <v>9.3000000000000007</v>
      </c>
      <c r="I13">
        <v>465</v>
      </c>
      <c r="J13">
        <v>3.8</v>
      </c>
      <c r="K13">
        <v>190</v>
      </c>
      <c r="L13">
        <v>5.5</v>
      </c>
      <c r="M13">
        <v>0.59139784946236562</v>
      </c>
      <c r="N13">
        <v>275</v>
      </c>
      <c r="O13" t="s">
        <v>98</v>
      </c>
      <c r="P13" t="s">
        <v>99</v>
      </c>
      <c r="Q13" t="s">
        <v>100</v>
      </c>
      <c r="R13" t="s">
        <v>40</v>
      </c>
      <c r="S13" t="s">
        <v>101</v>
      </c>
      <c r="T13" t="s">
        <v>102</v>
      </c>
      <c r="U13" t="s">
        <v>1190</v>
      </c>
      <c r="V13">
        <f>YEAR(sales_order1[[#This Row],[date]])</f>
        <v>2020</v>
      </c>
      <c r="W13" t="str">
        <f>TEXT(sales_order1[[#This Row],[date]], "Mmm")</f>
        <v>Jan</v>
      </c>
      <c r="X13">
        <f>VALUE(TEXT(sales_order1[[#This Row],[date]], "D"))</f>
        <v>2</v>
      </c>
      <c r="Y13">
        <v>1</v>
      </c>
    </row>
    <row r="14" spans="1:25" x14ac:dyDescent="0.25">
      <c r="A14" s="1">
        <v>43832</v>
      </c>
      <c r="B14">
        <v>50013</v>
      </c>
      <c r="C14" t="s">
        <v>103</v>
      </c>
      <c r="D14" t="str">
        <f>VLOOKUP(sales_order1[[#This Row],[itemCode]],product_details3!B:C,2,0)</f>
        <v>SCRT50</v>
      </c>
      <c r="E14" t="s">
        <v>104</v>
      </c>
      <c r="F14" t="s">
        <v>61</v>
      </c>
      <c r="G14">
        <v>250</v>
      </c>
      <c r="H14">
        <v>16.95</v>
      </c>
      <c r="I14">
        <v>4237.5</v>
      </c>
      <c r="J14">
        <v>5.2</v>
      </c>
      <c r="K14">
        <v>1300</v>
      </c>
      <c r="L14">
        <v>11.75</v>
      </c>
      <c r="M14">
        <v>0.69321533923303835</v>
      </c>
      <c r="N14">
        <v>2937.5</v>
      </c>
      <c r="O14" t="s">
        <v>105</v>
      </c>
      <c r="P14" t="s">
        <v>106</v>
      </c>
      <c r="Q14" t="s">
        <v>107</v>
      </c>
      <c r="R14" t="s">
        <v>40</v>
      </c>
      <c r="S14" t="s">
        <v>101</v>
      </c>
      <c r="T14" t="s">
        <v>108</v>
      </c>
      <c r="U14" t="s">
        <v>1190</v>
      </c>
      <c r="V14">
        <f>YEAR(sales_order1[[#This Row],[date]])</f>
        <v>2020</v>
      </c>
      <c r="W14" t="str">
        <f>TEXT(sales_order1[[#This Row],[date]], "Mmm")</f>
        <v>Jan</v>
      </c>
      <c r="X14">
        <f>VALUE(TEXT(sales_order1[[#This Row],[date]], "D"))</f>
        <v>2</v>
      </c>
      <c r="Y14">
        <v>1</v>
      </c>
    </row>
    <row r="15" spans="1:25" x14ac:dyDescent="0.25">
      <c r="A15" s="1">
        <v>43833</v>
      </c>
      <c r="B15">
        <v>50014</v>
      </c>
      <c r="C15" t="s">
        <v>86</v>
      </c>
      <c r="D15" t="str">
        <f>VLOOKUP(sales_order1[[#This Row],[itemCode]],product_details3!B:C,2,0)</f>
        <v>SRMH30</v>
      </c>
      <c r="E15" t="s">
        <v>87</v>
      </c>
      <c r="F15" t="s">
        <v>30</v>
      </c>
      <c r="G15">
        <v>50</v>
      </c>
      <c r="H15">
        <v>21</v>
      </c>
      <c r="I15">
        <v>1050</v>
      </c>
      <c r="J15">
        <v>6.6</v>
      </c>
      <c r="K15">
        <v>330</v>
      </c>
      <c r="L15">
        <v>14.4</v>
      </c>
      <c r="M15">
        <v>0.68571428571428572</v>
      </c>
      <c r="N15">
        <v>720</v>
      </c>
      <c r="O15" t="s">
        <v>109</v>
      </c>
      <c r="P15" t="s">
        <v>110</v>
      </c>
      <c r="Q15" t="s">
        <v>111</v>
      </c>
      <c r="R15" t="s">
        <v>112</v>
      </c>
      <c r="S15" t="s">
        <v>113</v>
      </c>
      <c r="T15" t="s">
        <v>114</v>
      </c>
      <c r="U15" t="s">
        <v>1189</v>
      </c>
      <c r="V15">
        <f>YEAR(sales_order1[[#This Row],[date]])</f>
        <v>2020</v>
      </c>
      <c r="W15" t="str">
        <f>TEXT(sales_order1[[#This Row],[date]], "Mmm")</f>
        <v>Jan</v>
      </c>
      <c r="X15">
        <f>VALUE(TEXT(sales_order1[[#This Row],[date]], "D"))</f>
        <v>3</v>
      </c>
      <c r="Y15">
        <v>1</v>
      </c>
    </row>
    <row r="16" spans="1:25" x14ac:dyDescent="0.25">
      <c r="A16" s="1">
        <v>43833</v>
      </c>
      <c r="B16">
        <v>50015</v>
      </c>
      <c r="C16" t="s">
        <v>115</v>
      </c>
      <c r="D16" t="str">
        <f>VLOOKUP(sales_order1[[#This Row],[itemCode]],product_details3!B:C,2,0)</f>
        <v>SCRS30100</v>
      </c>
      <c r="E16" t="s">
        <v>116</v>
      </c>
      <c r="F16" t="s">
        <v>61</v>
      </c>
      <c r="G16">
        <v>150</v>
      </c>
      <c r="H16">
        <v>32.75</v>
      </c>
      <c r="I16">
        <v>4912.5</v>
      </c>
      <c r="J16">
        <v>11.25</v>
      </c>
      <c r="K16">
        <v>1687.5</v>
      </c>
      <c r="L16">
        <v>21.5</v>
      </c>
      <c r="M16">
        <v>0.65648854961832059</v>
      </c>
      <c r="N16">
        <v>3225</v>
      </c>
      <c r="O16" t="s">
        <v>117</v>
      </c>
      <c r="P16" t="s">
        <v>118</v>
      </c>
      <c r="Q16" t="s">
        <v>119</v>
      </c>
      <c r="R16" t="s">
        <v>40</v>
      </c>
      <c r="S16" t="s">
        <v>120</v>
      </c>
      <c r="T16" t="s">
        <v>121</v>
      </c>
      <c r="U16" t="s">
        <v>1190</v>
      </c>
      <c r="V16">
        <f>YEAR(sales_order1[[#This Row],[date]])</f>
        <v>2020</v>
      </c>
      <c r="W16" t="str">
        <f>TEXT(sales_order1[[#This Row],[date]], "Mmm")</f>
        <v>Jan</v>
      </c>
      <c r="X16">
        <f>VALUE(TEXT(sales_order1[[#This Row],[date]], "D"))</f>
        <v>3</v>
      </c>
      <c r="Y16">
        <v>1</v>
      </c>
    </row>
    <row r="17" spans="1:25" x14ac:dyDescent="0.25">
      <c r="A17" s="1">
        <v>43833</v>
      </c>
      <c r="B17">
        <v>50016</v>
      </c>
      <c r="C17" t="s">
        <v>122</v>
      </c>
      <c r="D17" t="str">
        <f>VLOOKUP(sales_order1[[#This Row],[itemCode]],product_details3!B:C,2,0)</f>
        <v>TNRE150</v>
      </c>
      <c r="E17" t="s">
        <v>123</v>
      </c>
      <c r="F17" t="s">
        <v>124</v>
      </c>
      <c r="G17">
        <v>150</v>
      </c>
      <c r="H17">
        <v>16.95</v>
      </c>
      <c r="I17">
        <v>2542.5</v>
      </c>
      <c r="J17">
        <v>5.2</v>
      </c>
      <c r="K17">
        <v>780</v>
      </c>
      <c r="L17">
        <v>11.75</v>
      </c>
      <c r="M17">
        <v>0.69321533923303835</v>
      </c>
      <c r="N17">
        <v>1762.5</v>
      </c>
      <c r="O17" t="s">
        <v>125</v>
      </c>
      <c r="P17" t="s">
        <v>126</v>
      </c>
      <c r="Q17" t="s">
        <v>71</v>
      </c>
      <c r="R17" t="s">
        <v>72</v>
      </c>
      <c r="S17" t="s">
        <v>73</v>
      </c>
      <c r="T17" t="s">
        <v>127</v>
      </c>
      <c r="U17" t="s">
        <v>1190</v>
      </c>
      <c r="V17">
        <f>YEAR(sales_order1[[#This Row],[date]])</f>
        <v>2020</v>
      </c>
      <c r="W17" t="str">
        <f>TEXT(sales_order1[[#This Row],[date]], "Mmm")</f>
        <v>Jan</v>
      </c>
      <c r="X17">
        <f>VALUE(TEXT(sales_order1[[#This Row],[date]], "D"))</f>
        <v>3</v>
      </c>
      <c r="Y17">
        <v>1</v>
      </c>
    </row>
    <row r="18" spans="1:25" x14ac:dyDescent="0.25">
      <c r="A18" s="1">
        <v>43833</v>
      </c>
      <c r="B18">
        <v>50017</v>
      </c>
      <c r="C18" t="s">
        <v>128</v>
      </c>
      <c r="D18" t="str">
        <f>VLOOKUP(sales_order1[[#This Row],[itemCode]],product_details3!B:C,2,0)</f>
        <v>SCRT100</v>
      </c>
      <c r="E18" t="s">
        <v>129</v>
      </c>
      <c r="F18" t="s">
        <v>61</v>
      </c>
      <c r="G18">
        <v>100</v>
      </c>
      <c r="H18">
        <v>28.25</v>
      </c>
      <c r="I18">
        <v>2825</v>
      </c>
      <c r="J18">
        <v>9</v>
      </c>
      <c r="K18">
        <v>900</v>
      </c>
      <c r="L18">
        <v>19.25</v>
      </c>
      <c r="M18">
        <v>0.68141592920353977</v>
      </c>
      <c r="N18">
        <v>1925</v>
      </c>
      <c r="O18" t="s">
        <v>130</v>
      </c>
      <c r="P18" t="s">
        <v>131</v>
      </c>
      <c r="Q18" t="s">
        <v>132</v>
      </c>
      <c r="R18" t="s">
        <v>56</v>
      </c>
      <c r="S18" t="s">
        <v>133</v>
      </c>
      <c r="T18" t="s">
        <v>134</v>
      </c>
      <c r="U18" t="s">
        <v>1191</v>
      </c>
      <c r="V18">
        <f>YEAR(sales_order1[[#This Row],[date]])</f>
        <v>2020</v>
      </c>
      <c r="W18" t="str">
        <f>TEXT(sales_order1[[#This Row],[date]], "Mmm")</f>
        <v>Jan</v>
      </c>
      <c r="X18">
        <f>VALUE(TEXT(sales_order1[[#This Row],[date]], "D"))</f>
        <v>3</v>
      </c>
      <c r="Y18">
        <v>1</v>
      </c>
    </row>
    <row r="19" spans="1:25" x14ac:dyDescent="0.25">
      <c r="A19" s="1">
        <v>43833</v>
      </c>
      <c r="B19">
        <v>50018</v>
      </c>
      <c r="C19" t="s">
        <v>135</v>
      </c>
      <c r="D19" t="str">
        <f>VLOOKUP(sales_order1[[#This Row],[itemCode]],product_details3!B:C,2,0)</f>
        <v>MSKSH</v>
      </c>
      <c r="E19" t="s">
        <v>136</v>
      </c>
      <c r="F19" t="s">
        <v>137</v>
      </c>
      <c r="G19">
        <v>150</v>
      </c>
      <c r="H19">
        <v>18.75</v>
      </c>
      <c r="I19">
        <v>2812.5</v>
      </c>
      <c r="J19">
        <v>7.45</v>
      </c>
      <c r="K19">
        <v>1117.5</v>
      </c>
      <c r="L19">
        <v>11.3</v>
      </c>
      <c r="M19">
        <v>0.60266666666666668</v>
      </c>
      <c r="N19">
        <v>1695</v>
      </c>
      <c r="O19" t="s">
        <v>138</v>
      </c>
      <c r="P19" t="s">
        <v>139</v>
      </c>
      <c r="Q19" t="s">
        <v>77</v>
      </c>
      <c r="R19" t="s">
        <v>72</v>
      </c>
      <c r="S19" t="s">
        <v>140</v>
      </c>
      <c r="T19" t="s">
        <v>141</v>
      </c>
      <c r="U19" t="s">
        <v>1190</v>
      </c>
      <c r="V19">
        <f>YEAR(sales_order1[[#This Row],[date]])</f>
        <v>2020</v>
      </c>
      <c r="W19" t="str">
        <f>TEXT(sales_order1[[#This Row],[date]], "Mmm")</f>
        <v>Jan</v>
      </c>
      <c r="X19">
        <f>VALUE(TEXT(sales_order1[[#This Row],[date]], "D"))</f>
        <v>3</v>
      </c>
      <c r="Y19">
        <v>1</v>
      </c>
    </row>
    <row r="20" spans="1:25" x14ac:dyDescent="0.25">
      <c r="A20" s="1">
        <v>43833</v>
      </c>
      <c r="B20">
        <v>50019</v>
      </c>
      <c r="C20" t="s">
        <v>142</v>
      </c>
      <c r="D20" t="str">
        <f>VLOOKUP(sales_order1[[#This Row],[itemCode]],product_details3!B:C,2,0)</f>
        <v>SRMC50</v>
      </c>
      <c r="E20" t="s">
        <v>143</v>
      </c>
      <c r="F20" t="s">
        <v>30</v>
      </c>
      <c r="G20">
        <v>100</v>
      </c>
      <c r="H20">
        <v>33.25</v>
      </c>
      <c r="I20">
        <v>3325</v>
      </c>
      <c r="J20">
        <v>12</v>
      </c>
      <c r="K20">
        <v>1200</v>
      </c>
      <c r="L20">
        <v>21.25</v>
      </c>
      <c r="M20">
        <v>0.63909774436090228</v>
      </c>
      <c r="N20">
        <v>2125</v>
      </c>
      <c r="O20" t="s">
        <v>144</v>
      </c>
      <c r="P20" t="s">
        <v>145</v>
      </c>
      <c r="Q20" t="s">
        <v>146</v>
      </c>
      <c r="R20" t="s">
        <v>112</v>
      </c>
      <c r="S20" t="s">
        <v>147</v>
      </c>
      <c r="T20" t="s">
        <v>148</v>
      </c>
      <c r="U20" t="s">
        <v>1190</v>
      </c>
      <c r="V20">
        <f>YEAR(sales_order1[[#This Row],[date]])</f>
        <v>2020</v>
      </c>
      <c r="W20" t="str">
        <f>TEXT(sales_order1[[#This Row],[date]], "Mmm")</f>
        <v>Jan</v>
      </c>
      <c r="X20">
        <f>VALUE(TEXT(sales_order1[[#This Row],[date]], "D"))</f>
        <v>3</v>
      </c>
      <c r="Y20">
        <v>1</v>
      </c>
    </row>
    <row r="21" spans="1:25" x14ac:dyDescent="0.25">
      <c r="A21" s="1">
        <v>43833</v>
      </c>
      <c r="B21">
        <v>50020</v>
      </c>
      <c r="C21" t="s">
        <v>149</v>
      </c>
      <c r="D21" t="str">
        <f>VLOOKUP(sales_order1[[#This Row],[itemCode]],product_details3!B:C,2,0)</f>
        <v>MKRW80</v>
      </c>
      <c r="E21" t="s">
        <v>150</v>
      </c>
      <c r="F21" t="s">
        <v>151</v>
      </c>
      <c r="G21">
        <v>50</v>
      </c>
      <c r="H21">
        <v>14.65</v>
      </c>
      <c r="I21">
        <v>732.5</v>
      </c>
      <c r="J21">
        <v>6.55</v>
      </c>
      <c r="K21">
        <v>327.5</v>
      </c>
      <c r="L21">
        <v>8.1</v>
      </c>
      <c r="M21">
        <v>0.55290102389078488</v>
      </c>
      <c r="N21">
        <v>405</v>
      </c>
      <c r="O21" t="s">
        <v>152</v>
      </c>
      <c r="P21" t="s">
        <v>153</v>
      </c>
      <c r="Q21" t="s">
        <v>154</v>
      </c>
      <c r="R21" t="s">
        <v>56</v>
      </c>
      <c r="S21" t="s">
        <v>133</v>
      </c>
      <c r="T21" t="s">
        <v>155</v>
      </c>
      <c r="U21" t="s">
        <v>1191</v>
      </c>
      <c r="V21">
        <f>YEAR(sales_order1[[#This Row],[date]])</f>
        <v>2020</v>
      </c>
      <c r="W21" t="str">
        <f>TEXT(sales_order1[[#This Row],[date]], "Mmm")</f>
        <v>Jan</v>
      </c>
      <c r="X21">
        <f>VALUE(TEXT(sales_order1[[#This Row],[date]], "D"))</f>
        <v>3</v>
      </c>
      <c r="Y21">
        <v>1</v>
      </c>
    </row>
    <row r="22" spans="1:25" x14ac:dyDescent="0.25">
      <c r="A22" s="1">
        <v>43833</v>
      </c>
      <c r="B22">
        <v>50021</v>
      </c>
      <c r="C22" t="s">
        <v>156</v>
      </c>
      <c r="D22" t="str">
        <f>VLOOKUP(sales_order1[[#This Row],[itemCode]],product_details3!B:C,2,0)</f>
        <v>SCRT30</v>
      </c>
      <c r="E22" t="s">
        <v>157</v>
      </c>
      <c r="F22" t="s">
        <v>61</v>
      </c>
      <c r="G22">
        <v>150</v>
      </c>
      <c r="H22">
        <v>11.3</v>
      </c>
      <c r="I22">
        <v>1695</v>
      </c>
      <c r="J22">
        <v>3.8</v>
      </c>
      <c r="K22">
        <v>570</v>
      </c>
      <c r="L22">
        <v>7.5</v>
      </c>
      <c r="M22">
        <v>0.66371681415929207</v>
      </c>
      <c r="N22">
        <v>1125</v>
      </c>
      <c r="O22" t="s">
        <v>158</v>
      </c>
      <c r="P22" t="s">
        <v>159</v>
      </c>
      <c r="Q22" t="s">
        <v>160</v>
      </c>
      <c r="R22" t="s">
        <v>112</v>
      </c>
      <c r="S22" t="s">
        <v>161</v>
      </c>
      <c r="T22" t="s">
        <v>162</v>
      </c>
      <c r="U22" t="s">
        <v>1189</v>
      </c>
      <c r="V22">
        <f>YEAR(sales_order1[[#This Row],[date]])</f>
        <v>2020</v>
      </c>
      <c r="W22" t="str">
        <f>TEXT(sales_order1[[#This Row],[date]], "Mmm")</f>
        <v>Jan</v>
      </c>
      <c r="X22">
        <f>VALUE(TEXT(sales_order1[[#This Row],[date]], "D"))</f>
        <v>3</v>
      </c>
      <c r="Y22">
        <v>1</v>
      </c>
    </row>
    <row r="23" spans="1:25" x14ac:dyDescent="0.25">
      <c r="A23" s="1">
        <v>43836</v>
      </c>
      <c r="B23">
        <v>50022</v>
      </c>
      <c r="C23" t="s">
        <v>103</v>
      </c>
      <c r="D23" t="str">
        <f>VLOOKUP(sales_order1[[#This Row],[itemCode]],product_details3!B:C,2,0)</f>
        <v>SCRT50</v>
      </c>
      <c r="E23" t="s">
        <v>104</v>
      </c>
      <c r="F23" t="s">
        <v>61</v>
      </c>
      <c r="G23">
        <v>50</v>
      </c>
      <c r="H23">
        <v>16.95</v>
      </c>
      <c r="I23">
        <v>847.5</v>
      </c>
      <c r="J23">
        <v>5.2</v>
      </c>
      <c r="K23">
        <v>260</v>
      </c>
      <c r="L23">
        <v>11.75</v>
      </c>
      <c r="M23">
        <v>0.69321533923303835</v>
      </c>
      <c r="N23">
        <v>587.5</v>
      </c>
      <c r="O23" t="s">
        <v>163</v>
      </c>
      <c r="P23" t="s">
        <v>164</v>
      </c>
      <c r="Q23" t="s">
        <v>146</v>
      </c>
      <c r="R23" t="s">
        <v>112</v>
      </c>
      <c r="S23" t="s">
        <v>165</v>
      </c>
      <c r="T23" t="s">
        <v>166</v>
      </c>
      <c r="U23" t="s">
        <v>1189</v>
      </c>
      <c r="V23">
        <f>YEAR(sales_order1[[#This Row],[date]])</f>
        <v>2020</v>
      </c>
      <c r="W23" t="str">
        <f>TEXT(sales_order1[[#This Row],[date]], "Mmm")</f>
        <v>Jan</v>
      </c>
      <c r="X23">
        <f>VALUE(TEXT(sales_order1[[#This Row],[date]], "D"))</f>
        <v>6</v>
      </c>
      <c r="Y23">
        <v>1</v>
      </c>
    </row>
    <row r="24" spans="1:25" x14ac:dyDescent="0.25">
      <c r="A24" s="1">
        <v>43836</v>
      </c>
      <c r="B24">
        <v>50023</v>
      </c>
      <c r="C24" t="s">
        <v>135</v>
      </c>
      <c r="D24" t="str">
        <f>VLOOKUP(sales_order1[[#This Row],[itemCode]],product_details3!B:C,2,0)</f>
        <v>MSKSH</v>
      </c>
      <c r="E24" t="s">
        <v>136</v>
      </c>
      <c r="F24" t="s">
        <v>137</v>
      </c>
      <c r="G24">
        <v>150</v>
      </c>
      <c r="H24">
        <v>18.75</v>
      </c>
      <c r="I24">
        <v>2812.5</v>
      </c>
      <c r="J24">
        <v>7.45</v>
      </c>
      <c r="K24">
        <v>1117.5</v>
      </c>
      <c r="L24">
        <v>11.3</v>
      </c>
      <c r="M24">
        <v>0.60266666666666668</v>
      </c>
      <c r="N24">
        <v>1695</v>
      </c>
      <c r="O24" t="s">
        <v>167</v>
      </c>
      <c r="P24" t="s">
        <v>168</v>
      </c>
      <c r="Q24" t="s">
        <v>100</v>
      </c>
      <c r="R24" t="s">
        <v>40</v>
      </c>
      <c r="S24" t="s">
        <v>101</v>
      </c>
      <c r="T24" t="s">
        <v>169</v>
      </c>
      <c r="U24" t="s">
        <v>1190</v>
      </c>
      <c r="V24">
        <f>YEAR(sales_order1[[#This Row],[date]])</f>
        <v>2020</v>
      </c>
      <c r="W24" t="str">
        <f>TEXT(sales_order1[[#This Row],[date]], "Mmm")</f>
        <v>Jan</v>
      </c>
      <c r="X24">
        <f>VALUE(TEXT(sales_order1[[#This Row],[date]], "D"))</f>
        <v>6</v>
      </c>
      <c r="Y24">
        <v>1</v>
      </c>
    </row>
    <row r="25" spans="1:25" x14ac:dyDescent="0.25">
      <c r="A25" s="1">
        <v>43836</v>
      </c>
      <c r="B25">
        <v>50024</v>
      </c>
      <c r="C25" t="s">
        <v>170</v>
      </c>
      <c r="D25" t="str">
        <f>VLOOKUP(sales_order1[[#This Row],[itemCode]],product_details3!B:C,2,0)</f>
        <v>MKRM100</v>
      </c>
      <c r="E25" t="s">
        <v>171</v>
      </c>
      <c r="F25" t="s">
        <v>151</v>
      </c>
      <c r="G25">
        <v>50</v>
      </c>
      <c r="H25">
        <v>5.5</v>
      </c>
      <c r="I25">
        <v>275</v>
      </c>
      <c r="J25">
        <v>2.2999999999999998</v>
      </c>
      <c r="K25">
        <v>115</v>
      </c>
      <c r="L25">
        <v>3.2</v>
      </c>
      <c r="M25">
        <v>0.5818181818181819</v>
      </c>
      <c r="N25">
        <v>160</v>
      </c>
      <c r="O25" t="s">
        <v>172</v>
      </c>
      <c r="P25" t="s">
        <v>173</v>
      </c>
      <c r="Q25" t="s">
        <v>39</v>
      </c>
      <c r="R25" t="s">
        <v>40</v>
      </c>
      <c r="S25" t="s">
        <v>41</v>
      </c>
      <c r="T25" t="s">
        <v>174</v>
      </c>
      <c r="U25" t="s">
        <v>1188</v>
      </c>
      <c r="V25">
        <f>YEAR(sales_order1[[#This Row],[date]])</f>
        <v>2020</v>
      </c>
      <c r="W25" t="str">
        <f>TEXT(sales_order1[[#This Row],[date]], "Mmm")</f>
        <v>Jan</v>
      </c>
      <c r="X25">
        <f>VALUE(TEXT(sales_order1[[#This Row],[date]], "D"))</f>
        <v>6</v>
      </c>
      <c r="Y25">
        <v>1</v>
      </c>
    </row>
    <row r="26" spans="1:25" x14ac:dyDescent="0.25">
      <c r="A26" s="1">
        <v>43836</v>
      </c>
      <c r="B26">
        <v>50025</v>
      </c>
      <c r="C26" t="s">
        <v>175</v>
      </c>
      <c r="D26" t="str">
        <f>VLOOKUP(sales_order1[[#This Row],[itemCode]],product_details3!B:C,2,0)</f>
        <v>SCRS3030</v>
      </c>
      <c r="E26" t="s">
        <v>176</v>
      </c>
      <c r="F26" t="s">
        <v>61</v>
      </c>
      <c r="G26">
        <v>100</v>
      </c>
      <c r="H26">
        <v>13.1</v>
      </c>
      <c r="I26">
        <v>1310</v>
      </c>
      <c r="J26">
        <v>4.7</v>
      </c>
      <c r="K26">
        <v>470</v>
      </c>
      <c r="L26">
        <v>8.4</v>
      </c>
      <c r="M26">
        <v>0.6412213740458016</v>
      </c>
      <c r="N26">
        <v>840</v>
      </c>
      <c r="O26" t="s">
        <v>177</v>
      </c>
      <c r="P26" t="s">
        <v>178</v>
      </c>
      <c r="Q26" t="s">
        <v>111</v>
      </c>
      <c r="R26" t="s">
        <v>112</v>
      </c>
      <c r="S26" t="s">
        <v>179</v>
      </c>
      <c r="T26" t="s">
        <v>180</v>
      </c>
      <c r="U26" t="s">
        <v>1189</v>
      </c>
      <c r="V26">
        <f>YEAR(sales_order1[[#This Row],[date]])</f>
        <v>2020</v>
      </c>
      <c r="W26" t="str">
        <f>TEXT(sales_order1[[#This Row],[date]], "Mmm")</f>
        <v>Jan</v>
      </c>
      <c r="X26">
        <f>VALUE(TEXT(sales_order1[[#This Row],[date]], "D"))</f>
        <v>6</v>
      </c>
      <c r="Y26">
        <v>1</v>
      </c>
    </row>
    <row r="27" spans="1:25" x14ac:dyDescent="0.25">
      <c r="A27" s="1">
        <v>43836</v>
      </c>
      <c r="B27">
        <v>50026</v>
      </c>
      <c r="C27" t="s">
        <v>181</v>
      </c>
      <c r="D27" t="str">
        <f>VLOOKUP(sales_order1[[#This Row],[itemCode]],product_details3!B:C,2,0)</f>
        <v>EXFP100</v>
      </c>
      <c r="E27" t="s">
        <v>182</v>
      </c>
      <c r="F27" t="s">
        <v>183</v>
      </c>
      <c r="G27">
        <v>50</v>
      </c>
      <c r="H27">
        <v>21.95</v>
      </c>
      <c r="I27">
        <v>1097.5</v>
      </c>
      <c r="J27">
        <v>8.1999999999999993</v>
      </c>
      <c r="K27">
        <v>410</v>
      </c>
      <c r="L27">
        <v>13.75</v>
      </c>
      <c r="M27">
        <v>0.62642369020501143</v>
      </c>
      <c r="N27">
        <v>687.5</v>
      </c>
      <c r="O27" t="s">
        <v>184</v>
      </c>
      <c r="P27" t="s">
        <v>185</v>
      </c>
      <c r="Q27" t="s">
        <v>186</v>
      </c>
      <c r="R27" t="s">
        <v>112</v>
      </c>
      <c r="S27" t="s">
        <v>187</v>
      </c>
      <c r="T27" t="s">
        <v>188</v>
      </c>
      <c r="U27" t="s">
        <v>1189</v>
      </c>
      <c r="V27">
        <f>YEAR(sales_order1[[#This Row],[date]])</f>
        <v>2020</v>
      </c>
      <c r="W27" t="str">
        <f>TEXT(sales_order1[[#This Row],[date]], "Mmm")</f>
        <v>Jan</v>
      </c>
      <c r="X27">
        <f>VALUE(TEXT(sales_order1[[#This Row],[date]], "D"))</f>
        <v>6</v>
      </c>
      <c r="Y27">
        <v>1</v>
      </c>
    </row>
    <row r="28" spans="1:25" x14ac:dyDescent="0.25">
      <c r="A28" s="1">
        <v>43837</v>
      </c>
      <c r="B28">
        <v>50027</v>
      </c>
      <c r="C28" t="s">
        <v>28</v>
      </c>
      <c r="D28" t="str">
        <f>VLOOKUP(sales_order1[[#This Row],[itemCode]],product_details3!B:C,2,0)</f>
        <v>SRMC30</v>
      </c>
      <c r="E28" t="s">
        <v>29</v>
      </c>
      <c r="F28" t="s">
        <v>30</v>
      </c>
      <c r="G28">
        <v>150</v>
      </c>
      <c r="H28">
        <v>22.6</v>
      </c>
      <c r="I28">
        <v>3390</v>
      </c>
      <c r="J28">
        <v>7.6</v>
      </c>
      <c r="K28">
        <v>1140</v>
      </c>
      <c r="L28">
        <v>15</v>
      </c>
      <c r="M28">
        <v>0.66371681415929207</v>
      </c>
      <c r="N28">
        <v>2250</v>
      </c>
      <c r="O28" t="s">
        <v>189</v>
      </c>
      <c r="P28" t="s">
        <v>190</v>
      </c>
      <c r="Q28" t="s">
        <v>191</v>
      </c>
      <c r="R28" t="s">
        <v>56</v>
      </c>
      <c r="S28" t="s">
        <v>192</v>
      </c>
      <c r="T28" t="s">
        <v>193</v>
      </c>
      <c r="U28" t="s">
        <v>1191</v>
      </c>
      <c r="V28">
        <f>YEAR(sales_order1[[#This Row],[date]])</f>
        <v>2020</v>
      </c>
      <c r="W28" t="str">
        <f>TEXT(sales_order1[[#This Row],[date]], "Mmm")</f>
        <v>Jan</v>
      </c>
      <c r="X28">
        <f>VALUE(TEXT(sales_order1[[#This Row],[date]], "D"))</f>
        <v>7</v>
      </c>
      <c r="Y28">
        <v>1</v>
      </c>
    </row>
    <row r="29" spans="1:25" x14ac:dyDescent="0.25">
      <c r="A29" s="1">
        <v>43837</v>
      </c>
      <c r="B29">
        <v>50028</v>
      </c>
      <c r="C29" t="s">
        <v>194</v>
      </c>
      <c r="D29" t="str">
        <f>VLOOKUP(sales_order1[[#This Row],[itemCode]],product_details3!B:C,2,0)</f>
        <v>CLNG150</v>
      </c>
      <c r="E29" t="s">
        <v>195</v>
      </c>
      <c r="F29" t="s">
        <v>45</v>
      </c>
      <c r="G29">
        <v>150</v>
      </c>
      <c r="H29">
        <v>12.75</v>
      </c>
      <c r="I29">
        <v>1912.5</v>
      </c>
      <c r="J29">
        <v>4.45</v>
      </c>
      <c r="K29">
        <v>667.5</v>
      </c>
      <c r="L29">
        <v>8.3000000000000007</v>
      </c>
      <c r="M29">
        <v>0.65098039215686276</v>
      </c>
      <c r="N29">
        <v>1245</v>
      </c>
      <c r="O29" t="s">
        <v>196</v>
      </c>
      <c r="P29" t="s">
        <v>197</v>
      </c>
      <c r="Q29" t="s">
        <v>132</v>
      </c>
      <c r="R29" t="s">
        <v>56</v>
      </c>
      <c r="S29" t="s">
        <v>133</v>
      </c>
      <c r="T29" t="s">
        <v>198</v>
      </c>
      <c r="U29" t="s">
        <v>1191</v>
      </c>
      <c r="V29">
        <f>YEAR(sales_order1[[#This Row],[date]])</f>
        <v>2020</v>
      </c>
      <c r="W29" t="str">
        <f>TEXT(sales_order1[[#This Row],[date]], "Mmm")</f>
        <v>Jan</v>
      </c>
      <c r="X29">
        <f>VALUE(TEXT(sales_order1[[#This Row],[date]], "D"))</f>
        <v>7</v>
      </c>
      <c r="Y29">
        <v>1</v>
      </c>
    </row>
    <row r="30" spans="1:25" x14ac:dyDescent="0.25">
      <c r="A30" s="1">
        <v>43837</v>
      </c>
      <c r="B30">
        <v>50029</v>
      </c>
      <c r="C30" t="s">
        <v>170</v>
      </c>
      <c r="D30" t="str">
        <f>VLOOKUP(sales_order1[[#This Row],[itemCode]],product_details3!B:C,2,0)</f>
        <v>MKRM100</v>
      </c>
      <c r="E30" t="s">
        <v>171</v>
      </c>
      <c r="F30" t="s">
        <v>151</v>
      </c>
      <c r="G30">
        <v>50</v>
      </c>
      <c r="H30">
        <v>5.5</v>
      </c>
      <c r="I30">
        <v>275</v>
      </c>
      <c r="J30">
        <v>2.2999999999999998</v>
      </c>
      <c r="K30">
        <v>115</v>
      </c>
      <c r="L30">
        <v>3.2</v>
      </c>
      <c r="M30">
        <v>0.5818181818181819</v>
      </c>
      <c r="N30">
        <v>160</v>
      </c>
      <c r="O30" t="s">
        <v>199</v>
      </c>
      <c r="P30" t="s">
        <v>200</v>
      </c>
      <c r="Q30" t="s">
        <v>201</v>
      </c>
      <c r="R30" t="s">
        <v>25</v>
      </c>
      <c r="S30" t="s">
        <v>202</v>
      </c>
      <c r="T30" t="s">
        <v>203</v>
      </c>
      <c r="U30" t="s">
        <v>1191</v>
      </c>
      <c r="V30">
        <f>YEAR(sales_order1[[#This Row],[date]])</f>
        <v>2020</v>
      </c>
      <c r="W30" t="str">
        <f>TEXT(sales_order1[[#This Row],[date]], "Mmm")</f>
        <v>Jan</v>
      </c>
      <c r="X30">
        <f>VALUE(TEXT(sales_order1[[#This Row],[date]], "D"))</f>
        <v>7</v>
      </c>
      <c r="Y30">
        <v>1</v>
      </c>
    </row>
    <row r="31" spans="1:25" x14ac:dyDescent="0.25">
      <c r="A31" s="1">
        <v>43837</v>
      </c>
      <c r="B31">
        <v>50030</v>
      </c>
      <c r="C31" t="s">
        <v>204</v>
      </c>
      <c r="D31" t="str">
        <f>VLOOKUP(sales_order1[[#This Row],[itemCode]],product_details3!B:C,2,0)</f>
        <v>MKRM150</v>
      </c>
      <c r="E31" t="s">
        <v>205</v>
      </c>
      <c r="F31" t="s">
        <v>151</v>
      </c>
      <c r="G31">
        <v>50</v>
      </c>
      <c r="H31">
        <v>10.75</v>
      </c>
      <c r="I31">
        <v>537.5</v>
      </c>
      <c r="J31">
        <v>4.45</v>
      </c>
      <c r="K31">
        <v>222.5</v>
      </c>
      <c r="L31">
        <v>6.3</v>
      </c>
      <c r="M31">
        <v>0.586046511627907</v>
      </c>
      <c r="N31">
        <v>315</v>
      </c>
      <c r="O31" t="s">
        <v>206</v>
      </c>
      <c r="P31" t="s">
        <v>207</v>
      </c>
      <c r="Q31" t="s">
        <v>71</v>
      </c>
      <c r="R31" t="s">
        <v>72</v>
      </c>
      <c r="S31" t="s">
        <v>73</v>
      </c>
      <c r="T31" t="s">
        <v>208</v>
      </c>
      <c r="U31" t="s">
        <v>1190</v>
      </c>
      <c r="V31">
        <f>YEAR(sales_order1[[#This Row],[date]])</f>
        <v>2020</v>
      </c>
      <c r="W31" t="str">
        <f>TEXT(sales_order1[[#This Row],[date]], "Mmm")</f>
        <v>Jan</v>
      </c>
      <c r="X31">
        <f>VALUE(TEXT(sales_order1[[#This Row],[date]], "D"))</f>
        <v>7</v>
      </c>
      <c r="Y31">
        <v>1</v>
      </c>
    </row>
    <row r="32" spans="1:25" x14ac:dyDescent="0.25">
      <c r="A32" s="1">
        <v>43837</v>
      </c>
      <c r="B32">
        <v>50031</v>
      </c>
      <c r="C32" t="s">
        <v>209</v>
      </c>
      <c r="D32" t="str">
        <f>VLOOKUP(sales_order1[[#This Row],[itemCode]],product_details3!B:C,2,0)</f>
        <v>CLNG50</v>
      </c>
      <c r="E32" t="s">
        <v>210</v>
      </c>
      <c r="F32" t="s">
        <v>45</v>
      </c>
      <c r="G32">
        <v>50</v>
      </c>
      <c r="H32">
        <v>6.5</v>
      </c>
      <c r="I32">
        <v>325</v>
      </c>
      <c r="J32">
        <v>2.2999999999999998</v>
      </c>
      <c r="K32">
        <v>115</v>
      </c>
      <c r="L32">
        <v>4.2</v>
      </c>
      <c r="M32">
        <v>0.64615384615384619</v>
      </c>
      <c r="N32">
        <v>210</v>
      </c>
      <c r="O32" t="s">
        <v>211</v>
      </c>
      <c r="P32" t="s">
        <v>212</v>
      </c>
      <c r="Q32" t="s">
        <v>213</v>
      </c>
      <c r="R32" t="s">
        <v>25</v>
      </c>
      <c r="S32" t="s">
        <v>214</v>
      </c>
      <c r="T32" t="s">
        <v>215</v>
      </c>
      <c r="U32" t="s">
        <v>1191</v>
      </c>
      <c r="V32">
        <f>YEAR(sales_order1[[#This Row],[date]])</f>
        <v>2020</v>
      </c>
      <c r="W32" t="str">
        <f>TEXT(sales_order1[[#This Row],[date]], "Mmm")</f>
        <v>Jan</v>
      </c>
      <c r="X32">
        <f>VALUE(TEXT(sales_order1[[#This Row],[date]], "D"))</f>
        <v>7</v>
      </c>
      <c r="Y32">
        <v>1</v>
      </c>
    </row>
    <row r="33" spans="1:25" x14ac:dyDescent="0.25">
      <c r="A33" s="1">
        <v>43837</v>
      </c>
      <c r="B33">
        <v>50032</v>
      </c>
      <c r="C33" t="s">
        <v>115</v>
      </c>
      <c r="D33" t="str">
        <f>VLOOKUP(sales_order1[[#This Row],[itemCode]],product_details3!B:C,2,0)</f>
        <v>SCRS30100</v>
      </c>
      <c r="E33" t="s">
        <v>116</v>
      </c>
      <c r="F33" t="s">
        <v>61</v>
      </c>
      <c r="G33">
        <v>200</v>
      </c>
      <c r="H33">
        <v>32.75</v>
      </c>
      <c r="I33">
        <v>6550</v>
      </c>
      <c r="J33">
        <v>11.25</v>
      </c>
      <c r="K33">
        <v>2250</v>
      </c>
      <c r="L33">
        <v>21.5</v>
      </c>
      <c r="M33">
        <v>0.65648854961832059</v>
      </c>
      <c r="N33">
        <v>4300</v>
      </c>
      <c r="O33" t="s">
        <v>216</v>
      </c>
      <c r="P33" t="s">
        <v>217</v>
      </c>
      <c r="Q33" t="s">
        <v>218</v>
      </c>
      <c r="R33" t="s">
        <v>40</v>
      </c>
      <c r="S33" t="s">
        <v>219</v>
      </c>
      <c r="T33" t="s">
        <v>220</v>
      </c>
      <c r="U33" t="s">
        <v>1190</v>
      </c>
      <c r="V33">
        <f>YEAR(sales_order1[[#This Row],[date]])</f>
        <v>2020</v>
      </c>
      <c r="W33" t="str">
        <f>TEXT(sales_order1[[#This Row],[date]], "Mmm")</f>
        <v>Jan</v>
      </c>
      <c r="X33">
        <f>VALUE(TEXT(sales_order1[[#This Row],[date]], "D"))</f>
        <v>7</v>
      </c>
      <c r="Y33">
        <v>1</v>
      </c>
    </row>
    <row r="34" spans="1:25" x14ac:dyDescent="0.25">
      <c r="A34" s="1">
        <v>43838</v>
      </c>
      <c r="B34">
        <v>50033</v>
      </c>
      <c r="C34" t="s">
        <v>221</v>
      </c>
      <c r="D34" t="str">
        <f>VLOOKUP(sales_order1[[#This Row],[itemCode]],product_details3!B:C,2,0)</f>
        <v>CLNF200</v>
      </c>
      <c r="E34" t="s">
        <v>222</v>
      </c>
      <c r="F34" t="s">
        <v>45</v>
      </c>
      <c r="G34">
        <v>50</v>
      </c>
      <c r="H34">
        <v>23.25</v>
      </c>
      <c r="I34">
        <v>1162.5</v>
      </c>
      <c r="J34">
        <v>9</v>
      </c>
      <c r="K34">
        <v>450</v>
      </c>
      <c r="L34">
        <v>14.25</v>
      </c>
      <c r="M34">
        <v>0.61290322580645162</v>
      </c>
      <c r="N34">
        <v>712.5</v>
      </c>
      <c r="O34" t="s">
        <v>223</v>
      </c>
      <c r="P34" t="s">
        <v>224</v>
      </c>
      <c r="Q34" t="s">
        <v>55</v>
      </c>
      <c r="R34" t="s">
        <v>56</v>
      </c>
      <c r="S34" t="s">
        <v>225</v>
      </c>
      <c r="T34" t="s">
        <v>226</v>
      </c>
      <c r="U34" t="s">
        <v>1191</v>
      </c>
      <c r="V34">
        <f>YEAR(sales_order1[[#This Row],[date]])</f>
        <v>2020</v>
      </c>
      <c r="W34" t="str">
        <f>TEXT(sales_order1[[#This Row],[date]], "Mmm")</f>
        <v>Jan</v>
      </c>
      <c r="X34">
        <f>VALUE(TEXT(sales_order1[[#This Row],[date]], "D"))</f>
        <v>8</v>
      </c>
      <c r="Y34">
        <v>2</v>
      </c>
    </row>
    <row r="35" spans="1:25" x14ac:dyDescent="0.25">
      <c r="A35" s="1">
        <v>43838</v>
      </c>
      <c r="B35">
        <v>50034</v>
      </c>
      <c r="C35" t="s">
        <v>128</v>
      </c>
      <c r="D35" t="str">
        <f>VLOOKUP(sales_order1[[#This Row],[itemCode]],product_details3!B:C,2,0)</f>
        <v>SCRT100</v>
      </c>
      <c r="E35" t="s">
        <v>129</v>
      </c>
      <c r="F35" t="s">
        <v>61</v>
      </c>
      <c r="G35">
        <v>150</v>
      </c>
      <c r="H35">
        <v>28.25</v>
      </c>
      <c r="I35">
        <v>4237.5</v>
      </c>
      <c r="J35">
        <v>9</v>
      </c>
      <c r="K35">
        <v>1350</v>
      </c>
      <c r="L35">
        <v>19.25</v>
      </c>
      <c r="M35">
        <v>0.68141592920353977</v>
      </c>
      <c r="N35">
        <v>2887.5</v>
      </c>
      <c r="O35" t="s">
        <v>227</v>
      </c>
      <c r="P35" t="s">
        <v>228</v>
      </c>
      <c r="Q35" t="s">
        <v>64</v>
      </c>
      <c r="R35" t="s">
        <v>40</v>
      </c>
      <c r="S35" t="s">
        <v>229</v>
      </c>
      <c r="T35" t="s">
        <v>230</v>
      </c>
      <c r="U35" t="s">
        <v>1189</v>
      </c>
      <c r="V35">
        <f>YEAR(sales_order1[[#This Row],[date]])</f>
        <v>2020</v>
      </c>
      <c r="W35" t="str">
        <f>TEXT(sales_order1[[#This Row],[date]], "Mmm")</f>
        <v>Jan</v>
      </c>
      <c r="X35">
        <f>VALUE(TEXT(sales_order1[[#This Row],[date]], "D"))</f>
        <v>8</v>
      </c>
      <c r="Y35">
        <v>2</v>
      </c>
    </row>
    <row r="36" spans="1:25" x14ac:dyDescent="0.25">
      <c r="A36" s="1">
        <v>43838</v>
      </c>
      <c r="B36">
        <v>50035</v>
      </c>
      <c r="C36" t="s">
        <v>86</v>
      </c>
      <c r="D36" t="str">
        <f>VLOOKUP(sales_order1[[#This Row],[itemCode]],product_details3!B:C,2,0)</f>
        <v>SRMH30</v>
      </c>
      <c r="E36" t="s">
        <v>87</v>
      </c>
      <c r="F36" t="s">
        <v>30</v>
      </c>
      <c r="G36">
        <v>150</v>
      </c>
      <c r="H36">
        <v>21</v>
      </c>
      <c r="I36">
        <v>3150</v>
      </c>
      <c r="J36">
        <v>6.6</v>
      </c>
      <c r="K36">
        <v>990</v>
      </c>
      <c r="L36">
        <v>14.4</v>
      </c>
      <c r="M36">
        <v>0.68571428571428572</v>
      </c>
      <c r="N36">
        <v>2160</v>
      </c>
      <c r="O36" t="s">
        <v>231</v>
      </c>
      <c r="P36" t="s">
        <v>232</v>
      </c>
      <c r="Q36" t="s">
        <v>119</v>
      </c>
      <c r="R36" t="s">
        <v>40</v>
      </c>
      <c r="S36" t="s">
        <v>233</v>
      </c>
      <c r="T36" t="s">
        <v>234</v>
      </c>
      <c r="U36" t="s">
        <v>1190</v>
      </c>
      <c r="V36">
        <f>YEAR(sales_order1[[#This Row],[date]])</f>
        <v>2020</v>
      </c>
      <c r="W36" t="str">
        <f>TEXT(sales_order1[[#This Row],[date]], "Mmm")</f>
        <v>Jan</v>
      </c>
      <c r="X36">
        <f>VALUE(TEXT(sales_order1[[#This Row],[date]], "D"))</f>
        <v>8</v>
      </c>
      <c r="Y36">
        <v>2</v>
      </c>
    </row>
    <row r="37" spans="1:25" x14ac:dyDescent="0.25">
      <c r="A37" s="1">
        <v>43838</v>
      </c>
      <c r="B37">
        <v>50036</v>
      </c>
      <c r="C37" t="s">
        <v>235</v>
      </c>
      <c r="D37" t="str">
        <f>VLOOKUP(sales_order1[[#This Row],[itemCode]],product_details3!B:C,2,0)</f>
        <v>CLNF150</v>
      </c>
      <c r="E37" t="s">
        <v>236</v>
      </c>
      <c r="F37" t="s">
        <v>45</v>
      </c>
      <c r="G37">
        <v>50</v>
      </c>
      <c r="H37">
        <v>13.95</v>
      </c>
      <c r="I37">
        <v>697.5</v>
      </c>
      <c r="J37">
        <v>5.2</v>
      </c>
      <c r="K37">
        <v>260</v>
      </c>
      <c r="L37">
        <v>8.75</v>
      </c>
      <c r="M37">
        <v>0.62724014336917566</v>
      </c>
      <c r="N37">
        <v>437.5</v>
      </c>
      <c r="O37" t="s">
        <v>237</v>
      </c>
      <c r="P37" t="s">
        <v>238</v>
      </c>
      <c r="Q37" t="s">
        <v>239</v>
      </c>
      <c r="R37" t="s">
        <v>112</v>
      </c>
      <c r="S37" t="s">
        <v>240</v>
      </c>
      <c r="T37" t="s">
        <v>241</v>
      </c>
      <c r="U37" t="s">
        <v>1189</v>
      </c>
      <c r="V37">
        <f>YEAR(sales_order1[[#This Row],[date]])</f>
        <v>2020</v>
      </c>
      <c r="W37" t="str">
        <f>TEXT(sales_order1[[#This Row],[date]], "Mmm")</f>
        <v>Jan</v>
      </c>
      <c r="X37">
        <f>VALUE(TEXT(sales_order1[[#This Row],[date]], "D"))</f>
        <v>8</v>
      </c>
      <c r="Y37">
        <v>2</v>
      </c>
    </row>
    <row r="38" spans="1:25" x14ac:dyDescent="0.25">
      <c r="A38" s="1">
        <v>43838</v>
      </c>
      <c r="B38">
        <v>50037</v>
      </c>
      <c r="C38" t="s">
        <v>242</v>
      </c>
      <c r="D38" t="str">
        <f>VLOOKUP(sales_order1[[#This Row],[itemCode]],product_details3!B:C,2,0)</f>
        <v>MSTL100</v>
      </c>
      <c r="E38" t="s">
        <v>243</v>
      </c>
      <c r="F38" t="s">
        <v>21</v>
      </c>
      <c r="G38">
        <v>150</v>
      </c>
      <c r="H38">
        <v>28.25</v>
      </c>
      <c r="I38">
        <v>4237.5</v>
      </c>
      <c r="J38">
        <v>9</v>
      </c>
      <c r="K38">
        <v>1350</v>
      </c>
      <c r="L38">
        <v>19.25</v>
      </c>
      <c r="M38">
        <v>0.68141592920353977</v>
      </c>
      <c r="N38">
        <v>2887.5</v>
      </c>
      <c r="O38" t="s">
        <v>244</v>
      </c>
      <c r="P38" t="s">
        <v>245</v>
      </c>
      <c r="Q38" t="s">
        <v>186</v>
      </c>
      <c r="R38" t="s">
        <v>112</v>
      </c>
      <c r="S38" t="s">
        <v>246</v>
      </c>
      <c r="T38" t="s">
        <v>247</v>
      </c>
      <c r="U38" t="s">
        <v>1189</v>
      </c>
      <c r="V38">
        <f>YEAR(sales_order1[[#This Row],[date]])</f>
        <v>2020</v>
      </c>
      <c r="W38" t="str">
        <f>TEXT(sales_order1[[#This Row],[date]], "Mmm")</f>
        <v>Jan</v>
      </c>
      <c r="X38">
        <f>VALUE(TEXT(sales_order1[[#This Row],[date]], "D"))</f>
        <v>8</v>
      </c>
      <c r="Y38">
        <v>2</v>
      </c>
    </row>
    <row r="39" spans="1:25" x14ac:dyDescent="0.25">
      <c r="A39" s="1">
        <v>43838</v>
      </c>
      <c r="B39">
        <v>50038</v>
      </c>
      <c r="C39" t="s">
        <v>67</v>
      </c>
      <c r="D39" t="str">
        <f>VLOOKUP(sales_order1[[#This Row],[itemCode]],product_details3!B:C,2,0)</f>
        <v>SRMH15</v>
      </c>
      <c r="E39" t="s">
        <v>68</v>
      </c>
      <c r="F39" t="s">
        <v>30</v>
      </c>
      <c r="G39">
        <v>100</v>
      </c>
      <c r="H39">
        <v>15.75</v>
      </c>
      <c r="I39">
        <v>1575</v>
      </c>
      <c r="J39">
        <v>5.45</v>
      </c>
      <c r="K39">
        <v>545</v>
      </c>
      <c r="L39">
        <v>10.3</v>
      </c>
      <c r="M39">
        <v>0.65396825396825398</v>
      </c>
      <c r="N39">
        <v>1030</v>
      </c>
      <c r="O39" t="s">
        <v>248</v>
      </c>
      <c r="P39" t="s">
        <v>249</v>
      </c>
      <c r="Q39" t="s">
        <v>191</v>
      </c>
      <c r="R39" t="s">
        <v>56</v>
      </c>
      <c r="S39" t="s">
        <v>192</v>
      </c>
      <c r="T39" t="s">
        <v>250</v>
      </c>
      <c r="U39" t="s">
        <v>1191</v>
      </c>
      <c r="V39">
        <f>YEAR(sales_order1[[#This Row],[date]])</f>
        <v>2020</v>
      </c>
      <c r="W39" t="str">
        <f>TEXT(sales_order1[[#This Row],[date]], "Mmm")</f>
        <v>Jan</v>
      </c>
      <c r="X39">
        <f>VALUE(TEXT(sales_order1[[#This Row],[date]], "D"))</f>
        <v>8</v>
      </c>
      <c r="Y39">
        <v>2</v>
      </c>
    </row>
    <row r="40" spans="1:25" x14ac:dyDescent="0.25">
      <c r="A40" s="1">
        <v>43838</v>
      </c>
      <c r="B40">
        <v>50039</v>
      </c>
      <c r="C40" t="s">
        <v>251</v>
      </c>
      <c r="D40" t="str">
        <f>VLOOKUP(sales_order1[[#This Row],[itemCode]],product_details3!B:C,2,0)</f>
        <v>CLNO50</v>
      </c>
      <c r="E40" t="s">
        <v>252</v>
      </c>
      <c r="F40" t="s">
        <v>45</v>
      </c>
      <c r="G40">
        <v>100</v>
      </c>
      <c r="H40">
        <v>9.1</v>
      </c>
      <c r="I40">
        <v>910</v>
      </c>
      <c r="J40">
        <v>3.7</v>
      </c>
      <c r="K40">
        <v>370</v>
      </c>
      <c r="L40">
        <v>5.4</v>
      </c>
      <c r="M40">
        <v>0.59340659340659352</v>
      </c>
      <c r="N40">
        <v>540</v>
      </c>
      <c r="O40" t="s">
        <v>253</v>
      </c>
      <c r="P40" t="s">
        <v>254</v>
      </c>
      <c r="Q40" t="s">
        <v>191</v>
      </c>
      <c r="R40" t="s">
        <v>56</v>
      </c>
      <c r="S40" t="s">
        <v>192</v>
      </c>
      <c r="T40" t="s">
        <v>255</v>
      </c>
      <c r="U40" t="s">
        <v>1191</v>
      </c>
      <c r="V40">
        <f>YEAR(sales_order1[[#This Row],[date]])</f>
        <v>2020</v>
      </c>
      <c r="W40" t="str">
        <f>TEXT(sales_order1[[#This Row],[date]], "Mmm")</f>
        <v>Jan</v>
      </c>
      <c r="X40">
        <f>VALUE(TEXT(sales_order1[[#This Row],[date]], "D"))</f>
        <v>8</v>
      </c>
      <c r="Y40">
        <v>2</v>
      </c>
    </row>
    <row r="41" spans="1:25" x14ac:dyDescent="0.25">
      <c r="A41" s="1">
        <v>43839</v>
      </c>
      <c r="B41">
        <v>50040</v>
      </c>
      <c r="C41" t="s">
        <v>256</v>
      </c>
      <c r="D41" t="str">
        <f>VLOOKUP(sales_order1[[#This Row],[itemCode]],product_details3!B:C,2,0)</f>
        <v>MSKC50</v>
      </c>
      <c r="E41" t="s">
        <v>257</v>
      </c>
      <c r="F41" t="s">
        <v>137</v>
      </c>
      <c r="G41">
        <v>50</v>
      </c>
      <c r="H41">
        <v>11.95</v>
      </c>
      <c r="I41">
        <v>597.5</v>
      </c>
      <c r="J41">
        <v>5.2</v>
      </c>
      <c r="K41">
        <v>260</v>
      </c>
      <c r="L41">
        <v>6.75</v>
      </c>
      <c r="M41">
        <v>0.56485355648535562</v>
      </c>
      <c r="N41">
        <v>337.5</v>
      </c>
      <c r="O41" t="s">
        <v>258</v>
      </c>
      <c r="P41" t="s">
        <v>259</v>
      </c>
      <c r="Q41" t="s">
        <v>93</v>
      </c>
      <c r="R41" t="s">
        <v>72</v>
      </c>
      <c r="S41" t="s">
        <v>260</v>
      </c>
      <c r="T41" t="s">
        <v>261</v>
      </c>
      <c r="U41" t="s">
        <v>1190</v>
      </c>
      <c r="V41">
        <f>YEAR(sales_order1[[#This Row],[date]])</f>
        <v>2020</v>
      </c>
      <c r="W41" t="str">
        <f>TEXT(sales_order1[[#This Row],[date]], "Mmm")</f>
        <v>Jan</v>
      </c>
      <c r="X41">
        <f>VALUE(TEXT(sales_order1[[#This Row],[date]], "D"))</f>
        <v>9</v>
      </c>
      <c r="Y41">
        <v>2</v>
      </c>
    </row>
    <row r="42" spans="1:25" x14ac:dyDescent="0.25">
      <c r="A42" s="1">
        <v>43839</v>
      </c>
      <c r="B42">
        <v>50041</v>
      </c>
      <c r="C42" t="s">
        <v>115</v>
      </c>
      <c r="D42" t="str">
        <f>VLOOKUP(sales_order1[[#This Row],[itemCode]],product_details3!B:C,2,0)</f>
        <v>SCRS30100</v>
      </c>
      <c r="E42" t="s">
        <v>116</v>
      </c>
      <c r="F42" t="s">
        <v>61</v>
      </c>
      <c r="G42">
        <v>150</v>
      </c>
      <c r="H42">
        <v>32.75</v>
      </c>
      <c r="I42">
        <v>4912.5</v>
      </c>
      <c r="J42">
        <v>11.25</v>
      </c>
      <c r="K42">
        <v>1687.5</v>
      </c>
      <c r="L42">
        <v>21.5</v>
      </c>
      <c r="M42">
        <v>0.65648854961832059</v>
      </c>
      <c r="N42">
        <v>3225</v>
      </c>
      <c r="O42" t="s">
        <v>262</v>
      </c>
      <c r="P42" t="s">
        <v>263</v>
      </c>
      <c r="Q42" t="s">
        <v>264</v>
      </c>
      <c r="R42" t="s">
        <v>56</v>
      </c>
      <c r="S42" t="s">
        <v>133</v>
      </c>
      <c r="T42" t="s">
        <v>265</v>
      </c>
      <c r="U42" t="s">
        <v>1191</v>
      </c>
      <c r="V42">
        <f>YEAR(sales_order1[[#This Row],[date]])</f>
        <v>2020</v>
      </c>
      <c r="W42" t="str">
        <f>TEXT(sales_order1[[#This Row],[date]], "Mmm")</f>
        <v>Jan</v>
      </c>
      <c r="X42">
        <f>VALUE(TEXT(sales_order1[[#This Row],[date]], "D"))</f>
        <v>9</v>
      </c>
      <c r="Y42">
        <v>2</v>
      </c>
    </row>
    <row r="43" spans="1:25" x14ac:dyDescent="0.25">
      <c r="A43" s="1">
        <v>43839</v>
      </c>
      <c r="B43">
        <v>50042</v>
      </c>
      <c r="C43" t="s">
        <v>194</v>
      </c>
      <c r="D43" t="str">
        <f>VLOOKUP(sales_order1[[#This Row],[itemCode]],product_details3!B:C,2,0)</f>
        <v>CLNG150</v>
      </c>
      <c r="E43" t="s">
        <v>195</v>
      </c>
      <c r="F43" t="s">
        <v>45</v>
      </c>
      <c r="G43">
        <v>100</v>
      </c>
      <c r="H43">
        <v>12.75</v>
      </c>
      <c r="I43">
        <v>1275</v>
      </c>
      <c r="J43">
        <v>4.45</v>
      </c>
      <c r="K43">
        <v>445</v>
      </c>
      <c r="L43">
        <v>8.3000000000000007</v>
      </c>
      <c r="M43">
        <v>0.65098039215686276</v>
      </c>
      <c r="N43">
        <v>830</v>
      </c>
      <c r="O43" t="s">
        <v>266</v>
      </c>
      <c r="P43" t="s">
        <v>267</v>
      </c>
      <c r="Q43" t="s">
        <v>154</v>
      </c>
      <c r="R43" t="s">
        <v>56</v>
      </c>
      <c r="S43" t="s">
        <v>133</v>
      </c>
      <c r="T43" t="s">
        <v>268</v>
      </c>
      <c r="U43" t="s">
        <v>1191</v>
      </c>
      <c r="V43">
        <f>YEAR(sales_order1[[#This Row],[date]])</f>
        <v>2020</v>
      </c>
      <c r="W43" t="str">
        <f>TEXT(sales_order1[[#This Row],[date]], "Mmm")</f>
        <v>Jan</v>
      </c>
      <c r="X43">
        <f>VALUE(TEXT(sales_order1[[#This Row],[date]], "D"))</f>
        <v>9</v>
      </c>
      <c r="Y43">
        <v>2</v>
      </c>
    </row>
    <row r="44" spans="1:25" x14ac:dyDescent="0.25">
      <c r="A44" s="1">
        <v>43839</v>
      </c>
      <c r="B44">
        <v>50043</v>
      </c>
      <c r="C44" t="s">
        <v>28</v>
      </c>
      <c r="D44" t="str">
        <f>VLOOKUP(sales_order1[[#This Row],[itemCode]],product_details3!B:C,2,0)</f>
        <v>SRMC30</v>
      </c>
      <c r="E44" t="s">
        <v>29</v>
      </c>
      <c r="F44" t="s">
        <v>30</v>
      </c>
      <c r="G44">
        <v>50</v>
      </c>
      <c r="H44">
        <v>22.6</v>
      </c>
      <c r="I44">
        <v>1130</v>
      </c>
      <c r="J44">
        <v>7.6</v>
      </c>
      <c r="K44">
        <v>380</v>
      </c>
      <c r="L44">
        <v>15</v>
      </c>
      <c r="M44">
        <v>0.66371681415929207</v>
      </c>
      <c r="N44">
        <v>750</v>
      </c>
      <c r="O44" t="s">
        <v>269</v>
      </c>
      <c r="P44" t="s">
        <v>270</v>
      </c>
      <c r="Q44" t="s">
        <v>271</v>
      </c>
      <c r="R44" t="s">
        <v>56</v>
      </c>
      <c r="S44" t="s">
        <v>192</v>
      </c>
      <c r="T44" t="s">
        <v>272</v>
      </c>
      <c r="U44" t="s">
        <v>1191</v>
      </c>
      <c r="V44">
        <f>YEAR(sales_order1[[#This Row],[date]])</f>
        <v>2020</v>
      </c>
      <c r="W44" t="str">
        <f>TEXT(sales_order1[[#This Row],[date]], "Mmm")</f>
        <v>Jan</v>
      </c>
      <c r="X44">
        <f>VALUE(TEXT(sales_order1[[#This Row],[date]], "D"))</f>
        <v>9</v>
      </c>
      <c r="Y44">
        <v>2</v>
      </c>
    </row>
    <row r="45" spans="1:25" x14ac:dyDescent="0.25">
      <c r="A45" s="1">
        <v>43839</v>
      </c>
      <c r="B45">
        <v>50044</v>
      </c>
      <c r="C45" t="s">
        <v>28</v>
      </c>
      <c r="D45" t="str">
        <f>VLOOKUP(sales_order1[[#This Row],[itemCode]],product_details3!B:C,2,0)</f>
        <v>SRMC30</v>
      </c>
      <c r="E45" t="s">
        <v>29</v>
      </c>
      <c r="F45" t="s">
        <v>30</v>
      </c>
      <c r="G45">
        <v>50</v>
      </c>
      <c r="H45">
        <v>22.6</v>
      </c>
      <c r="I45">
        <v>1130</v>
      </c>
      <c r="J45">
        <v>7.6</v>
      </c>
      <c r="K45">
        <v>380</v>
      </c>
      <c r="L45">
        <v>15</v>
      </c>
      <c r="M45">
        <v>0.66371681415929207</v>
      </c>
      <c r="N45">
        <v>750</v>
      </c>
      <c r="O45" t="s">
        <v>273</v>
      </c>
      <c r="P45" t="s">
        <v>274</v>
      </c>
      <c r="Q45" t="s">
        <v>132</v>
      </c>
      <c r="R45" t="s">
        <v>56</v>
      </c>
      <c r="S45" t="s">
        <v>133</v>
      </c>
      <c r="T45" t="s">
        <v>275</v>
      </c>
      <c r="U45" t="s">
        <v>1191</v>
      </c>
      <c r="V45">
        <f>YEAR(sales_order1[[#This Row],[date]])</f>
        <v>2020</v>
      </c>
      <c r="W45" t="str">
        <f>TEXT(sales_order1[[#This Row],[date]], "Mmm")</f>
        <v>Jan</v>
      </c>
      <c r="X45">
        <f>VALUE(TEXT(sales_order1[[#This Row],[date]], "D"))</f>
        <v>9</v>
      </c>
      <c r="Y45">
        <v>2</v>
      </c>
    </row>
    <row r="46" spans="1:25" x14ac:dyDescent="0.25">
      <c r="A46" s="1">
        <v>43840</v>
      </c>
      <c r="B46">
        <v>50045</v>
      </c>
      <c r="C46" t="s">
        <v>28</v>
      </c>
      <c r="D46" t="str">
        <f>VLOOKUP(sales_order1[[#This Row],[itemCode]],product_details3!B:C,2,0)</f>
        <v>SRMC30</v>
      </c>
      <c r="E46" t="s">
        <v>29</v>
      </c>
      <c r="F46" t="s">
        <v>30</v>
      </c>
      <c r="G46">
        <v>100</v>
      </c>
      <c r="H46">
        <v>22.6</v>
      </c>
      <c r="I46">
        <v>2260</v>
      </c>
      <c r="J46">
        <v>7.6</v>
      </c>
      <c r="K46">
        <v>760</v>
      </c>
      <c r="L46">
        <v>15</v>
      </c>
      <c r="M46">
        <v>0.66371681415929207</v>
      </c>
      <c r="N46">
        <v>1500</v>
      </c>
      <c r="O46" t="s">
        <v>276</v>
      </c>
      <c r="P46" t="s">
        <v>277</v>
      </c>
      <c r="Q46" t="s">
        <v>39</v>
      </c>
      <c r="R46" t="s">
        <v>40</v>
      </c>
      <c r="S46" t="s">
        <v>41</v>
      </c>
      <c r="T46" t="s">
        <v>278</v>
      </c>
      <c r="U46" t="s">
        <v>1188</v>
      </c>
      <c r="V46">
        <f>YEAR(sales_order1[[#This Row],[date]])</f>
        <v>2020</v>
      </c>
      <c r="W46" t="str">
        <f>TEXT(sales_order1[[#This Row],[date]], "Mmm")</f>
        <v>Jan</v>
      </c>
      <c r="X46">
        <f>VALUE(TEXT(sales_order1[[#This Row],[date]], "D"))</f>
        <v>10</v>
      </c>
      <c r="Y46">
        <v>2</v>
      </c>
    </row>
    <row r="47" spans="1:25" x14ac:dyDescent="0.25">
      <c r="A47" s="1">
        <v>43840</v>
      </c>
      <c r="B47">
        <v>50046</v>
      </c>
      <c r="C47" t="s">
        <v>279</v>
      </c>
      <c r="D47" t="str">
        <f>VLOOKUP(sales_order1[[#This Row],[itemCode]],product_details3!B:C,2,0)</f>
        <v>SRMC15</v>
      </c>
      <c r="E47" t="s">
        <v>280</v>
      </c>
      <c r="F47" t="s">
        <v>30</v>
      </c>
      <c r="G47">
        <v>150</v>
      </c>
      <c r="H47">
        <v>16.95</v>
      </c>
      <c r="I47">
        <v>2542.5</v>
      </c>
      <c r="J47">
        <v>6.2</v>
      </c>
      <c r="K47">
        <v>930</v>
      </c>
      <c r="L47">
        <v>10.75</v>
      </c>
      <c r="M47">
        <v>0.63421828908554578</v>
      </c>
      <c r="N47">
        <v>1612.5</v>
      </c>
      <c r="O47" t="s">
        <v>281</v>
      </c>
      <c r="P47" t="s">
        <v>282</v>
      </c>
      <c r="Q47" t="s">
        <v>24</v>
      </c>
      <c r="R47" t="s">
        <v>25</v>
      </c>
      <c r="S47" t="s">
        <v>33</v>
      </c>
      <c r="T47" t="s">
        <v>283</v>
      </c>
      <c r="U47" t="s">
        <v>1191</v>
      </c>
      <c r="V47">
        <f>YEAR(sales_order1[[#This Row],[date]])</f>
        <v>2020</v>
      </c>
      <c r="W47" t="str">
        <f>TEXT(sales_order1[[#This Row],[date]], "Mmm")</f>
        <v>Jan</v>
      </c>
      <c r="X47">
        <f>VALUE(TEXT(sales_order1[[#This Row],[date]], "D"))</f>
        <v>10</v>
      </c>
      <c r="Y47">
        <v>2</v>
      </c>
    </row>
    <row r="48" spans="1:25" x14ac:dyDescent="0.25">
      <c r="A48" s="1">
        <v>43840</v>
      </c>
      <c r="B48">
        <v>50047</v>
      </c>
      <c r="C48" t="s">
        <v>19</v>
      </c>
      <c r="D48" t="str">
        <f>VLOOKUP(sales_order1[[#This Row],[itemCode]],product_details3!B:C,2,0)</f>
        <v>MSTH100</v>
      </c>
      <c r="E48" t="s">
        <v>20</v>
      </c>
      <c r="F48" t="s">
        <v>21</v>
      </c>
      <c r="G48">
        <v>50</v>
      </c>
      <c r="H48">
        <v>26.25</v>
      </c>
      <c r="I48">
        <v>1312.5</v>
      </c>
      <c r="J48">
        <v>7.75</v>
      </c>
      <c r="K48">
        <v>387.5</v>
      </c>
      <c r="L48">
        <v>18.5</v>
      </c>
      <c r="M48">
        <v>0.70476190476190481</v>
      </c>
      <c r="N48">
        <v>925</v>
      </c>
      <c r="O48" t="s">
        <v>284</v>
      </c>
      <c r="P48" t="s">
        <v>285</v>
      </c>
      <c r="Q48" t="s">
        <v>48</v>
      </c>
      <c r="R48" t="s">
        <v>25</v>
      </c>
      <c r="S48" t="s">
        <v>286</v>
      </c>
      <c r="T48" t="s">
        <v>287</v>
      </c>
      <c r="U48" t="s">
        <v>1191</v>
      </c>
      <c r="V48">
        <f>YEAR(sales_order1[[#This Row],[date]])</f>
        <v>2020</v>
      </c>
      <c r="W48" t="str">
        <f>TEXT(sales_order1[[#This Row],[date]], "Mmm")</f>
        <v>Jan</v>
      </c>
      <c r="X48">
        <f>VALUE(TEXT(sales_order1[[#This Row],[date]], "D"))</f>
        <v>10</v>
      </c>
      <c r="Y48">
        <v>2</v>
      </c>
    </row>
    <row r="49" spans="1:25" x14ac:dyDescent="0.25">
      <c r="A49" s="1">
        <v>43840</v>
      </c>
      <c r="B49">
        <v>50048</v>
      </c>
      <c r="C49" t="s">
        <v>288</v>
      </c>
      <c r="D49" t="str">
        <f>VLOOKUP(sales_order1[[#This Row],[itemCode]],product_details3!B:C,2,0)</f>
        <v>MKRM200</v>
      </c>
      <c r="E49" t="s">
        <v>289</v>
      </c>
      <c r="F49" t="s">
        <v>151</v>
      </c>
      <c r="G49">
        <v>50</v>
      </c>
      <c r="H49">
        <v>19.25</v>
      </c>
      <c r="I49">
        <v>962.5</v>
      </c>
      <c r="J49">
        <v>7.75</v>
      </c>
      <c r="K49">
        <v>387.5</v>
      </c>
      <c r="L49">
        <v>11.5</v>
      </c>
      <c r="M49">
        <v>0.59740259740259738</v>
      </c>
      <c r="N49">
        <v>575</v>
      </c>
      <c r="O49" t="s">
        <v>258</v>
      </c>
      <c r="P49" t="s">
        <v>259</v>
      </c>
      <c r="Q49" t="s">
        <v>93</v>
      </c>
      <c r="R49" t="s">
        <v>72</v>
      </c>
      <c r="S49" t="s">
        <v>260</v>
      </c>
      <c r="T49" t="s">
        <v>261</v>
      </c>
      <c r="U49" t="s">
        <v>1190</v>
      </c>
      <c r="V49">
        <f>YEAR(sales_order1[[#This Row],[date]])</f>
        <v>2020</v>
      </c>
      <c r="W49" t="str">
        <f>TEXT(sales_order1[[#This Row],[date]], "Mmm")</f>
        <v>Jan</v>
      </c>
      <c r="X49">
        <f>VALUE(TEXT(sales_order1[[#This Row],[date]], "D"))</f>
        <v>10</v>
      </c>
      <c r="Y49">
        <v>2</v>
      </c>
    </row>
    <row r="50" spans="1:25" x14ac:dyDescent="0.25">
      <c r="A50" s="1">
        <v>43840</v>
      </c>
      <c r="B50">
        <v>50049</v>
      </c>
      <c r="C50" t="s">
        <v>194</v>
      </c>
      <c r="D50" t="str">
        <f>VLOOKUP(sales_order1[[#This Row],[itemCode]],product_details3!B:C,2,0)</f>
        <v>CLNG150</v>
      </c>
      <c r="E50" t="s">
        <v>195</v>
      </c>
      <c r="F50" t="s">
        <v>45</v>
      </c>
      <c r="G50">
        <v>150</v>
      </c>
      <c r="H50">
        <v>12.75</v>
      </c>
      <c r="I50">
        <v>1912.5</v>
      </c>
      <c r="J50">
        <v>4.45</v>
      </c>
      <c r="K50">
        <v>667.5</v>
      </c>
      <c r="L50">
        <v>8.3000000000000007</v>
      </c>
      <c r="M50">
        <v>0.65098039215686276</v>
      </c>
      <c r="N50">
        <v>1245</v>
      </c>
      <c r="O50" t="s">
        <v>262</v>
      </c>
      <c r="P50" t="s">
        <v>263</v>
      </c>
      <c r="Q50" t="s">
        <v>264</v>
      </c>
      <c r="R50" t="s">
        <v>56</v>
      </c>
      <c r="S50" t="s">
        <v>133</v>
      </c>
      <c r="T50" t="s">
        <v>265</v>
      </c>
      <c r="U50" t="s">
        <v>1191</v>
      </c>
      <c r="V50">
        <f>YEAR(sales_order1[[#This Row],[date]])</f>
        <v>2020</v>
      </c>
      <c r="W50" t="str">
        <f>TEXT(sales_order1[[#This Row],[date]], "Mmm")</f>
        <v>Jan</v>
      </c>
      <c r="X50">
        <f>VALUE(TEXT(sales_order1[[#This Row],[date]], "D"))</f>
        <v>10</v>
      </c>
      <c r="Y50">
        <v>2</v>
      </c>
    </row>
    <row r="51" spans="1:25" x14ac:dyDescent="0.25">
      <c r="A51" s="1">
        <v>43840</v>
      </c>
      <c r="B51">
        <v>50050</v>
      </c>
      <c r="C51" t="s">
        <v>170</v>
      </c>
      <c r="D51" t="str">
        <f>VLOOKUP(sales_order1[[#This Row],[itemCode]],product_details3!B:C,2,0)</f>
        <v>MKRM100</v>
      </c>
      <c r="E51" t="s">
        <v>171</v>
      </c>
      <c r="F51" t="s">
        <v>151</v>
      </c>
      <c r="G51">
        <v>50</v>
      </c>
      <c r="H51">
        <v>5.5</v>
      </c>
      <c r="I51">
        <v>275</v>
      </c>
      <c r="J51">
        <v>2.2999999999999998</v>
      </c>
      <c r="K51">
        <v>115</v>
      </c>
      <c r="L51">
        <v>3.2</v>
      </c>
      <c r="M51">
        <v>0.5818181818181819</v>
      </c>
      <c r="N51">
        <v>160</v>
      </c>
      <c r="O51" t="s">
        <v>290</v>
      </c>
      <c r="P51" t="s">
        <v>291</v>
      </c>
      <c r="Q51" t="s">
        <v>201</v>
      </c>
      <c r="R51" t="s">
        <v>25</v>
      </c>
      <c r="S51" t="s">
        <v>202</v>
      </c>
      <c r="T51" t="s">
        <v>292</v>
      </c>
      <c r="U51" t="s">
        <v>1191</v>
      </c>
      <c r="V51">
        <f>YEAR(sales_order1[[#This Row],[date]])</f>
        <v>2020</v>
      </c>
      <c r="W51" t="str">
        <f>TEXT(sales_order1[[#This Row],[date]], "Mmm")</f>
        <v>Jan</v>
      </c>
      <c r="X51">
        <f>VALUE(TEXT(sales_order1[[#This Row],[date]], "D"))</f>
        <v>10</v>
      </c>
      <c r="Y51">
        <v>2</v>
      </c>
    </row>
    <row r="52" spans="1:25" x14ac:dyDescent="0.25">
      <c r="A52" s="1">
        <v>43840</v>
      </c>
      <c r="B52">
        <v>50051</v>
      </c>
      <c r="C52" t="s">
        <v>51</v>
      </c>
      <c r="D52" t="str">
        <f>VLOOKUP(sales_order1[[#This Row],[itemCode]],product_details3!B:C,2,0)</f>
        <v>MSTH50</v>
      </c>
      <c r="E52" t="s">
        <v>52</v>
      </c>
      <c r="F52" t="s">
        <v>21</v>
      </c>
      <c r="G52">
        <v>150</v>
      </c>
      <c r="H52">
        <v>15.75</v>
      </c>
      <c r="I52">
        <v>2362.5</v>
      </c>
      <c r="J52">
        <v>4.45</v>
      </c>
      <c r="K52">
        <v>667.5</v>
      </c>
      <c r="L52">
        <v>11.3</v>
      </c>
      <c r="M52">
        <v>0.71746031746031746</v>
      </c>
      <c r="N52">
        <v>1695</v>
      </c>
      <c r="O52" t="s">
        <v>293</v>
      </c>
      <c r="P52" t="s">
        <v>294</v>
      </c>
      <c r="Q52" t="s">
        <v>154</v>
      </c>
      <c r="R52" t="s">
        <v>56</v>
      </c>
      <c r="S52" t="s">
        <v>133</v>
      </c>
      <c r="T52" t="s">
        <v>155</v>
      </c>
      <c r="U52" t="s">
        <v>1191</v>
      </c>
      <c r="V52">
        <f>YEAR(sales_order1[[#This Row],[date]])</f>
        <v>2020</v>
      </c>
      <c r="W52" t="str">
        <f>TEXT(sales_order1[[#This Row],[date]], "Mmm")</f>
        <v>Jan</v>
      </c>
      <c r="X52">
        <f>VALUE(TEXT(sales_order1[[#This Row],[date]], "D"))</f>
        <v>10</v>
      </c>
      <c r="Y52">
        <v>2</v>
      </c>
    </row>
    <row r="53" spans="1:25" x14ac:dyDescent="0.25">
      <c r="A53" s="1">
        <v>43840</v>
      </c>
      <c r="B53">
        <v>50052</v>
      </c>
      <c r="C53" t="s">
        <v>122</v>
      </c>
      <c r="D53" t="str">
        <f>VLOOKUP(sales_order1[[#This Row],[itemCode]],product_details3!B:C,2,0)</f>
        <v>TNRE150</v>
      </c>
      <c r="E53" t="s">
        <v>123</v>
      </c>
      <c r="F53" t="s">
        <v>124</v>
      </c>
      <c r="G53">
        <v>50</v>
      </c>
      <c r="H53">
        <v>16.95</v>
      </c>
      <c r="I53">
        <v>847.5</v>
      </c>
      <c r="J53">
        <v>5.2</v>
      </c>
      <c r="K53">
        <v>260</v>
      </c>
      <c r="L53">
        <v>11.75</v>
      </c>
      <c r="M53">
        <v>0.69321533923303835</v>
      </c>
      <c r="N53">
        <v>587.5</v>
      </c>
      <c r="O53" t="s">
        <v>295</v>
      </c>
      <c r="P53" t="s">
        <v>296</v>
      </c>
      <c r="Q53" t="s">
        <v>160</v>
      </c>
      <c r="R53" t="s">
        <v>112</v>
      </c>
      <c r="S53" t="s">
        <v>297</v>
      </c>
      <c r="T53" t="s">
        <v>298</v>
      </c>
      <c r="U53" t="s">
        <v>1189</v>
      </c>
      <c r="V53">
        <f>YEAR(sales_order1[[#This Row],[date]])</f>
        <v>2020</v>
      </c>
      <c r="W53" t="str">
        <f>TEXT(sales_order1[[#This Row],[date]], "Mmm")</f>
        <v>Jan</v>
      </c>
      <c r="X53">
        <f>VALUE(TEXT(sales_order1[[#This Row],[date]], "D"))</f>
        <v>10</v>
      </c>
      <c r="Y53">
        <v>2</v>
      </c>
    </row>
    <row r="54" spans="1:25" x14ac:dyDescent="0.25">
      <c r="A54" s="1">
        <v>43843</v>
      </c>
      <c r="B54">
        <v>50053</v>
      </c>
      <c r="C54" t="s">
        <v>19</v>
      </c>
      <c r="D54" t="str">
        <f>VLOOKUP(sales_order1[[#This Row],[itemCode]],product_details3!B:C,2,0)</f>
        <v>MSTH100</v>
      </c>
      <c r="E54" t="s">
        <v>20</v>
      </c>
      <c r="F54" t="s">
        <v>21</v>
      </c>
      <c r="G54">
        <v>50</v>
      </c>
      <c r="H54">
        <v>26.25</v>
      </c>
      <c r="I54">
        <v>1312.5</v>
      </c>
      <c r="J54">
        <v>7.75</v>
      </c>
      <c r="K54">
        <v>387.5</v>
      </c>
      <c r="L54">
        <v>18.5</v>
      </c>
      <c r="M54">
        <v>0.70476190476190481</v>
      </c>
      <c r="N54">
        <v>925</v>
      </c>
      <c r="O54" t="s">
        <v>299</v>
      </c>
      <c r="P54" t="s">
        <v>300</v>
      </c>
      <c r="Q54" t="s">
        <v>100</v>
      </c>
      <c r="R54" t="s">
        <v>40</v>
      </c>
      <c r="S54" t="s">
        <v>101</v>
      </c>
      <c r="T54" t="s">
        <v>301</v>
      </c>
      <c r="U54" t="s">
        <v>1190</v>
      </c>
      <c r="V54">
        <f>YEAR(sales_order1[[#This Row],[date]])</f>
        <v>2020</v>
      </c>
      <c r="W54" t="str">
        <f>TEXT(sales_order1[[#This Row],[date]], "Mmm")</f>
        <v>Jan</v>
      </c>
      <c r="X54">
        <f>VALUE(TEXT(sales_order1[[#This Row],[date]], "D"))</f>
        <v>13</v>
      </c>
      <c r="Y54">
        <v>2</v>
      </c>
    </row>
    <row r="55" spans="1:25" x14ac:dyDescent="0.25">
      <c r="A55" s="1">
        <v>43843</v>
      </c>
      <c r="B55">
        <v>50054</v>
      </c>
      <c r="C55" t="s">
        <v>256</v>
      </c>
      <c r="D55" t="str">
        <f>VLOOKUP(sales_order1[[#This Row],[itemCode]],product_details3!B:C,2,0)</f>
        <v>MSKC50</v>
      </c>
      <c r="E55" t="s">
        <v>257</v>
      </c>
      <c r="F55" t="s">
        <v>137</v>
      </c>
      <c r="G55">
        <v>100</v>
      </c>
      <c r="H55">
        <v>11.95</v>
      </c>
      <c r="I55">
        <v>1195</v>
      </c>
      <c r="J55">
        <v>5.2</v>
      </c>
      <c r="K55">
        <v>520</v>
      </c>
      <c r="L55">
        <v>6.75</v>
      </c>
      <c r="M55">
        <v>0.56485355648535562</v>
      </c>
      <c r="N55">
        <v>675</v>
      </c>
      <c r="O55" t="s">
        <v>302</v>
      </c>
      <c r="P55" t="s">
        <v>303</v>
      </c>
      <c r="Q55" t="s">
        <v>107</v>
      </c>
      <c r="R55" t="s">
        <v>40</v>
      </c>
      <c r="S55" t="s">
        <v>101</v>
      </c>
      <c r="T55" t="s">
        <v>304</v>
      </c>
      <c r="U55" t="s">
        <v>1190</v>
      </c>
      <c r="V55">
        <f>YEAR(sales_order1[[#This Row],[date]])</f>
        <v>2020</v>
      </c>
      <c r="W55" t="str">
        <f>TEXT(sales_order1[[#This Row],[date]], "Mmm")</f>
        <v>Jan</v>
      </c>
      <c r="X55">
        <f>VALUE(TEXT(sales_order1[[#This Row],[date]], "D"))</f>
        <v>13</v>
      </c>
      <c r="Y55">
        <v>2</v>
      </c>
    </row>
    <row r="56" spans="1:25" x14ac:dyDescent="0.25">
      <c r="A56" s="1">
        <v>43843</v>
      </c>
      <c r="B56">
        <v>50055</v>
      </c>
      <c r="C56" t="s">
        <v>103</v>
      </c>
      <c r="D56" t="str">
        <f>VLOOKUP(sales_order1[[#This Row],[itemCode]],product_details3!B:C,2,0)</f>
        <v>SCRT50</v>
      </c>
      <c r="E56" t="s">
        <v>104</v>
      </c>
      <c r="F56" t="s">
        <v>61</v>
      </c>
      <c r="G56">
        <v>150</v>
      </c>
      <c r="H56">
        <v>16.95</v>
      </c>
      <c r="I56">
        <v>2542.5</v>
      </c>
      <c r="J56">
        <v>5.2</v>
      </c>
      <c r="K56">
        <v>780</v>
      </c>
      <c r="L56">
        <v>11.75</v>
      </c>
      <c r="M56">
        <v>0.69321533923303835</v>
      </c>
      <c r="N56">
        <v>1762.5</v>
      </c>
      <c r="O56" t="s">
        <v>244</v>
      </c>
      <c r="P56" t="s">
        <v>245</v>
      </c>
      <c r="Q56" t="s">
        <v>186</v>
      </c>
      <c r="R56" t="s">
        <v>112</v>
      </c>
      <c r="S56" t="s">
        <v>246</v>
      </c>
      <c r="T56" t="s">
        <v>247</v>
      </c>
      <c r="U56" t="s">
        <v>1189</v>
      </c>
      <c r="V56">
        <f>YEAR(sales_order1[[#This Row],[date]])</f>
        <v>2020</v>
      </c>
      <c r="W56" t="str">
        <f>TEXT(sales_order1[[#This Row],[date]], "Mmm")</f>
        <v>Jan</v>
      </c>
      <c r="X56">
        <f>VALUE(TEXT(sales_order1[[#This Row],[date]], "D"))</f>
        <v>13</v>
      </c>
      <c r="Y56">
        <v>2</v>
      </c>
    </row>
    <row r="57" spans="1:25" x14ac:dyDescent="0.25">
      <c r="A57" s="1">
        <v>43843</v>
      </c>
      <c r="B57">
        <v>50056</v>
      </c>
      <c r="C57" t="s">
        <v>194</v>
      </c>
      <c r="D57" t="str">
        <f>VLOOKUP(sales_order1[[#This Row],[itemCode]],product_details3!B:C,2,0)</f>
        <v>CLNG150</v>
      </c>
      <c r="E57" t="s">
        <v>195</v>
      </c>
      <c r="F57" t="s">
        <v>45</v>
      </c>
      <c r="G57">
        <v>100</v>
      </c>
      <c r="H57">
        <v>12.75</v>
      </c>
      <c r="I57">
        <v>1275</v>
      </c>
      <c r="J57">
        <v>4.45</v>
      </c>
      <c r="K57">
        <v>445</v>
      </c>
      <c r="L57">
        <v>8.3000000000000007</v>
      </c>
      <c r="M57">
        <v>0.65098039215686276</v>
      </c>
      <c r="N57">
        <v>830</v>
      </c>
      <c r="O57" t="s">
        <v>91</v>
      </c>
      <c r="P57" t="s">
        <v>92</v>
      </c>
      <c r="Q57" t="s">
        <v>93</v>
      </c>
      <c r="R57" t="s">
        <v>72</v>
      </c>
      <c r="S57" t="s">
        <v>94</v>
      </c>
      <c r="T57" t="s">
        <v>95</v>
      </c>
      <c r="U57" t="s">
        <v>1190</v>
      </c>
      <c r="V57">
        <f>YEAR(sales_order1[[#This Row],[date]])</f>
        <v>2020</v>
      </c>
      <c r="W57" t="str">
        <f>TEXT(sales_order1[[#This Row],[date]], "Mmm")</f>
        <v>Jan</v>
      </c>
      <c r="X57">
        <f>VALUE(TEXT(sales_order1[[#This Row],[date]], "D"))</f>
        <v>13</v>
      </c>
      <c r="Y57">
        <v>2</v>
      </c>
    </row>
    <row r="58" spans="1:25" x14ac:dyDescent="0.25">
      <c r="A58" s="1">
        <v>43843</v>
      </c>
      <c r="B58">
        <v>50057</v>
      </c>
      <c r="C58" t="s">
        <v>86</v>
      </c>
      <c r="D58" t="str">
        <f>VLOOKUP(sales_order1[[#This Row],[itemCode]],product_details3!B:C,2,0)</f>
        <v>SRMH30</v>
      </c>
      <c r="E58" t="s">
        <v>87</v>
      </c>
      <c r="F58" t="s">
        <v>30</v>
      </c>
      <c r="G58">
        <v>100</v>
      </c>
      <c r="H58">
        <v>21</v>
      </c>
      <c r="I58">
        <v>2100</v>
      </c>
      <c r="J58">
        <v>6.6</v>
      </c>
      <c r="K58">
        <v>660</v>
      </c>
      <c r="L58">
        <v>14.4</v>
      </c>
      <c r="M58">
        <v>0.68571428571428572</v>
      </c>
      <c r="N58">
        <v>1440</v>
      </c>
      <c r="O58" t="s">
        <v>82</v>
      </c>
      <c r="P58" t="s">
        <v>83</v>
      </c>
      <c r="Q58" t="s">
        <v>64</v>
      </c>
      <c r="R58" t="s">
        <v>40</v>
      </c>
      <c r="S58" t="s">
        <v>84</v>
      </c>
      <c r="T58" t="s">
        <v>85</v>
      </c>
      <c r="U58" t="s">
        <v>1189</v>
      </c>
      <c r="V58">
        <f>YEAR(sales_order1[[#This Row],[date]])</f>
        <v>2020</v>
      </c>
      <c r="W58" t="str">
        <f>TEXT(sales_order1[[#This Row],[date]], "Mmm")</f>
        <v>Jan</v>
      </c>
      <c r="X58">
        <f>VALUE(TEXT(sales_order1[[#This Row],[date]], "D"))</f>
        <v>13</v>
      </c>
      <c r="Y58">
        <v>2</v>
      </c>
    </row>
    <row r="59" spans="1:25" x14ac:dyDescent="0.25">
      <c r="A59" s="1">
        <v>43843</v>
      </c>
      <c r="B59">
        <v>50058</v>
      </c>
      <c r="C59" t="s">
        <v>305</v>
      </c>
      <c r="D59" t="str">
        <f>VLOOKUP(sales_order1[[#This Row],[itemCode]],product_details3!B:C,2,0)</f>
        <v>SRMA15</v>
      </c>
      <c r="E59" t="s">
        <v>306</v>
      </c>
      <c r="F59" t="s">
        <v>30</v>
      </c>
      <c r="G59">
        <v>150</v>
      </c>
      <c r="H59">
        <v>19.649999999999999</v>
      </c>
      <c r="I59">
        <v>2947.5</v>
      </c>
      <c r="J59">
        <v>7.55</v>
      </c>
      <c r="K59">
        <v>1132.5</v>
      </c>
      <c r="L59">
        <v>12.1</v>
      </c>
      <c r="M59">
        <v>0.61577608142493634</v>
      </c>
      <c r="N59">
        <v>1815</v>
      </c>
      <c r="O59" t="s">
        <v>138</v>
      </c>
      <c r="P59" t="s">
        <v>139</v>
      </c>
      <c r="Q59" t="s">
        <v>77</v>
      </c>
      <c r="R59" t="s">
        <v>72</v>
      </c>
      <c r="S59" t="s">
        <v>140</v>
      </c>
      <c r="T59" t="s">
        <v>141</v>
      </c>
      <c r="U59" t="s">
        <v>1190</v>
      </c>
      <c r="V59">
        <f>YEAR(sales_order1[[#This Row],[date]])</f>
        <v>2020</v>
      </c>
      <c r="W59" t="str">
        <f>TEXT(sales_order1[[#This Row],[date]], "Mmm")</f>
        <v>Jan</v>
      </c>
      <c r="X59">
        <f>VALUE(TEXT(sales_order1[[#This Row],[date]], "D"))</f>
        <v>13</v>
      </c>
      <c r="Y59">
        <v>2</v>
      </c>
    </row>
    <row r="60" spans="1:25" x14ac:dyDescent="0.25">
      <c r="A60" s="1">
        <v>43844</v>
      </c>
      <c r="B60">
        <v>50059</v>
      </c>
      <c r="C60" t="s">
        <v>251</v>
      </c>
      <c r="D60" t="str">
        <f>VLOOKUP(sales_order1[[#This Row],[itemCode]],product_details3!B:C,2,0)</f>
        <v>CLNO50</v>
      </c>
      <c r="E60" t="s">
        <v>252</v>
      </c>
      <c r="F60" t="s">
        <v>45</v>
      </c>
      <c r="G60">
        <v>50</v>
      </c>
      <c r="H60">
        <v>9.1</v>
      </c>
      <c r="I60">
        <v>455</v>
      </c>
      <c r="J60">
        <v>3.7</v>
      </c>
      <c r="K60">
        <v>185</v>
      </c>
      <c r="L60">
        <v>5.4</v>
      </c>
      <c r="M60">
        <v>0.59340659340659352</v>
      </c>
      <c r="N60">
        <v>270</v>
      </c>
      <c r="O60" t="s">
        <v>262</v>
      </c>
      <c r="P60" t="s">
        <v>263</v>
      </c>
      <c r="Q60" t="s">
        <v>264</v>
      </c>
      <c r="R60" t="s">
        <v>56</v>
      </c>
      <c r="S60" t="s">
        <v>133</v>
      </c>
      <c r="T60" t="s">
        <v>265</v>
      </c>
      <c r="U60" t="s">
        <v>1191</v>
      </c>
      <c r="V60">
        <f>YEAR(sales_order1[[#This Row],[date]])</f>
        <v>2020</v>
      </c>
      <c r="W60" t="str">
        <f>TEXT(sales_order1[[#This Row],[date]], "Mmm")</f>
        <v>Jan</v>
      </c>
      <c r="X60">
        <f>VALUE(TEXT(sales_order1[[#This Row],[date]], "D"))</f>
        <v>14</v>
      </c>
      <c r="Y60">
        <v>2</v>
      </c>
    </row>
    <row r="61" spans="1:25" x14ac:dyDescent="0.25">
      <c r="A61" s="1">
        <v>43844</v>
      </c>
      <c r="B61">
        <v>50060</v>
      </c>
      <c r="C61" t="s">
        <v>103</v>
      </c>
      <c r="D61" t="str">
        <f>VLOOKUP(sales_order1[[#This Row],[itemCode]],product_details3!B:C,2,0)</f>
        <v>SCRT50</v>
      </c>
      <c r="E61" t="s">
        <v>104</v>
      </c>
      <c r="F61" t="s">
        <v>61</v>
      </c>
      <c r="G61">
        <v>250</v>
      </c>
      <c r="H61">
        <v>16.95</v>
      </c>
      <c r="I61">
        <v>4237.5</v>
      </c>
      <c r="J61">
        <v>5.2</v>
      </c>
      <c r="K61">
        <v>1300</v>
      </c>
      <c r="L61">
        <v>11.75</v>
      </c>
      <c r="M61">
        <v>0.69321533923303835</v>
      </c>
      <c r="N61">
        <v>2937.5</v>
      </c>
      <c r="O61" t="s">
        <v>223</v>
      </c>
      <c r="P61" t="s">
        <v>224</v>
      </c>
      <c r="Q61" t="s">
        <v>55</v>
      </c>
      <c r="R61" t="s">
        <v>56</v>
      </c>
      <c r="S61" t="s">
        <v>225</v>
      </c>
      <c r="T61" t="s">
        <v>226</v>
      </c>
      <c r="U61" t="s">
        <v>1191</v>
      </c>
      <c r="V61">
        <f>YEAR(sales_order1[[#This Row],[date]])</f>
        <v>2020</v>
      </c>
      <c r="W61" t="str">
        <f>TEXT(sales_order1[[#This Row],[date]], "Mmm")</f>
        <v>Jan</v>
      </c>
      <c r="X61">
        <f>VALUE(TEXT(sales_order1[[#This Row],[date]], "D"))</f>
        <v>14</v>
      </c>
      <c r="Y61">
        <v>2</v>
      </c>
    </row>
    <row r="62" spans="1:25" x14ac:dyDescent="0.25">
      <c r="A62" s="1">
        <v>43844</v>
      </c>
      <c r="B62">
        <v>50061</v>
      </c>
      <c r="C62" t="s">
        <v>51</v>
      </c>
      <c r="D62" t="str">
        <f>VLOOKUP(sales_order1[[#This Row],[itemCode]],product_details3!B:C,2,0)</f>
        <v>MSTH50</v>
      </c>
      <c r="E62" t="s">
        <v>52</v>
      </c>
      <c r="F62" t="s">
        <v>21</v>
      </c>
      <c r="G62">
        <v>100</v>
      </c>
      <c r="H62">
        <v>15.75</v>
      </c>
      <c r="I62">
        <v>1575</v>
      </c>
      <c r="J62">
        <v>4.45</v>
      </c>
      <c r="K62">
        <v>445</v>
      </c>
      <c r="L62">
        <v>11.3</v>
      </c>
      <c r="M62">
        <v>0.71746031746031746</v>
      </c>
      <c r="N62">
        <v>1130</v>
      </c>
      <c r="O62" t="s">
        <v>295</v>
      </c>
      <c r="P62" t="s">
        <v>296</v>
      </c>
      <c r="Q62" t="s">
        <v>160</v>
      </c>
      <c r="R62" t="s">
        <v>112</v>
      </c>
      <c r="S62" t="s">
        <v>297</v>
      </c>
      <c r="T62" t="s">
        <v>298</v>
      </c>
      <c r="U62" t="s">
        <v>1189</v>
      </c>
      <c r="V62">
        <f>YEAR(sales_order1[[#This Row],[date]])</f>
        <v>2020</v>
      </c>
      <c r="W62" t="str">
        <f>TEXT(sales_order1[[#This Row],[date]], "Mmm")</f>
        <v>Jan</v>
      </c>
      <c r="X62">
        <f>VALUE(TEXT(sales_order1[[#This Row],[date]], "D"))</f>
        <v>14</v>
      </c>
      <c r="Y62">
        <v>2</v>
      </c>
    </row>
    <row r="63" spans="1:25" x14ac:dyDescent="0.25">
      <c r="A63" s="1">
        <v>43844</v>
      </c>
      <c r="B63">
        <v>50062</v>
      </c>
      <c r="C63" t="s">
        <v>103</v>
      </c>
      <c r="D63" t="str">
        <f>VLOOKUP(sales_order1[[#This Row],[itemCode]],product_details3!B:C,2,0)</f>
        <v>SCRT50</v>
      </c>
      <c r="E63" t="s">
        <v>104</v>
      </c>
      <c r="F63" t="s">
        <v>61</v>
      </c>
      <c r="G63">
        <v>100</v>
      </c>
      <c r="H63">
        <v>16.95</v>
      </c>
      <c r="I63">
        <v>1695</v>
      </c>
      <c r="J63">
        <v>5.2</v>
      </c>
      <c r="K63">
        <v>520</v>
      </c>
      <c r="L63">
        <v>11.75</v>
      </c>
      <c r="M63">
        <v>0.69321533923303835</v>
      </c>
      <c r="N63">
        <v>1175</v>
      </c>
      <c r="O63" t="s">
        <v>152</v>
      </c>
      <c r="P63" t="s">
        <v>153</v>
      </c>
      <c r="Q63" t="s">
        <v>154</v>
      </c>
      <c r="R63" t="s">
        <v>56</v>
      </c>
      <c r="S63" t="s">
        <v>133</v>
      </c>
      <c r="T63" t="s">
        <v>155</v>
      </c>
      <c r="U63" t="s">
        <v>1191</v>
      </c>
      <c r="V63">
        <f>YEAR(sales_order1[[#This Row],[date]])</f>
        <v>2020</v>
      </c>
      <c r="W63" t="str">
        <f>TEXT(sales_order1[[#This Row],[date]], "Mmm")</f>
        <v>Jan</v>
      </c>
      <c r="X63">
        <f>VALUE(TEXT(sales_order1[[#This Row],[date]], "D"))</f>
        <v>14</v>
      </c>
      <c r="Y63">
        <v>2</v>
      </c>
    </row>
    <row r="64" spans="1:25" x14ac:dyDescent="0.25">
      <c r="A64" s="1">
        <v>43844</v>
      </c>
      <c r="B64">
        <v>50063</v>
      </c>
      <c r="C64" t="s">
        <v>149</v>
      </c>
      <c r="D64" t="str">
        <f>VLOOKUP(sales_order1[[#This Row],[itemCode]],product_details3!B:C,2,0)</f>
        <v>MKRW80</v>
      </c>
      <c r="E64" t="s">
        <v>150</v>
      </c>
      <c r="F64" t="s">
        <v>151</v>
      </c>
      <c r="G64">
        <v>50</v>
      </c>
      <c r="H64">
        <v>14.65</v>
      </c>
      <c r="I64">
        <v>732.5</v>
      </c>
      <c r="J64">
        <v>6.55</v>
      </c>
      <c r="K64">
        <v>327.5</v>
      </c>
      <c r="L64">
        <v>8.1</v>
      </c>
      <c r="M64">
        <v>0.55290102389078488</v>
      </c>
      <c r="N64">
        <v>405</v>
      </c>
      <c r="O64" t="s">
        <v>244</v>
      </c>
      <c r="P64" t="s">
        <v>245</v>
      </c>
      <c r="Q64" t="s">
        <v>186</v>
      </c>
      <c r="R64" t="s">
        <v>112</v>
      </c>
      <c r="S64" t="s">
        <v>246</v>
      </c>
      <c r="T64" t="s">
        <v>247</v>
      </c>
      <c r="U64" t="s">
        <v>1189</v>
      </c>
      <c r="V64">
        <f>YEAR(sales_order1[[#This Row],[date]])</f>
        <v>2020</v>
      </c>
      <c r="W64" t="str">
        <f>TEXT(sales_order1[[#This Row],[date]], "Mmm")</f>
        <v>Jan</v>
      </c>
      <c r="X64">
        <f>VALUE(TEXT(sales_order1[[#This Row],[date]], "D"))</f>
        <v>14</v>
      </c>
      <c r="Y64">
        <v>2</v>
      </c>
    </row>
    <row r="65" spans="1:25" x14ac:dyDescent="0.25">
      <c r="A65" s="1">
        <v>43845</v>
      </c>
      <c r="B65">
        <v>50064</v>
      </c>
      <c r="C65" t="s">
        <v>307</v>
      </c>
      <c r="D65" t="str">
        <f>VLOOKUP(sales_order1[[#This Row],[itemCode]],product_details3!B:C,2,0)</f>
        <v>TNRH150</v>
      </c>
      <c r="E65" t="s">
        <v>308</v>
      </c>
      <c r="F65" t="s">
        <v>124</v>
      </c>
      <c r="G65">
        <v>50</v>
      </c>
      <c r="H65">
        <v>15.75</v>
      </c>
      <c r="I65">
        <v>787.5</v>
      </c>
      <c r="J65">
        <v>4.45</v>
      </c>
      <c r="K65">
        <v>222.5</v>
      </c>
      <c r="L65">
        <v>11.3</v>
      </c>
      <c r="M65">
        <v>0.71746031746031746</v>
      </c>
      <c r="N65">
        <v>565</v>
      </c>
      <c r="O65" t="s">
        <v>293</v>
      </c>
      <c r="P65" t="s">
        <v>294</v>
      </c>
      <c r="Q65" t="s">
        <v>154</v>
      </c>
      <c r="R65" t="s">
        <v>56</v>
      </c>
      <c r="S65" t="s">
        <v>133</v>
      </c>
      <c r="T65" t="s">
        <v>155</v>
      </c>
      <c r="U65" t="s">
        <v>1191</v>
      </c>
      <c r="V65">
        <f>YEAR(sales_order1[[#This Row],[date]])</f>
        <v>2020</v>
      </c>
      <c r="W65" t="str">
        <f>TEXT(sales_order1[[#This Row],[date]], "Mmm")</f>
        <v>Jan</v>
      </c>
      <c r="X65">
        <f>VALUE(TEXT(sales_order1[[#This Row],[date]], "D"))</f>
        <v>15</v>
      </c>
      <c r="Y65">
        <v>3</v>
      </c>
    </row>
    <row r="66" spans="1:25" x14ac:dyDescent="0.25">
      <c r="A66" s="1">
        <v>43845</v>
      </c>
      <c r="B66">
        <v>50065</v>
      </c>
      <c r="C66" t="s">
        <v>135</v>
      </c>
      <c r="D66" t="str">
        <f>VLOOKUP(sales_order1[[#This Row],[itemCode]],product_details3!B:C,2,0)</f>
        <v>MSKSH</v>
      </c>
      <c r="E66" t="s">
        <v>136</v>
      </c>
      <c r="F66" t="s">
        <v>137</v>
      </c>
      <c r="G66">
        <v>100</v>
      </c>
      <c r="H66">
        <v>18.75</v>
      </c>
      <c r="I66">
        <v>1875</v>
      </c>
      <c r="J66">
        <v>7.45</v>
      </c>
      <c r="K66">
        <v>745</v>
      </c>
      <c r="L66">
        <v>11.3</v>
      </c>
      <c r="M66">
        <v>0.60266666666666668</v>
      </c>
      <c r="N66">
        <v>1130</v>
      </c>
      <c r="O66" t="s">
        <v>109</v>
      </c>
      <c r="P66" t="s">
        <v>110</v>
      </c>
      <c r="Q66" t="s">
        <v>111</v>
      </c>
      <c r="R66" t="s">
        <v>112</v>
      </c>
      <c r="S66" t="s">
        <v>113</v>
      </c>
      <c r="T66" t="s">
        <v>114</v>
      </c>
      <c r="U66" t="s">
        <v>1189</v>
      </c>
      <c r="V66">
        <f>YEAR(sales_order1[[#This Row],[date]])</f>
        <v>2020</v>
      </c>
      <c r="W66" t="str">
        <f>TEXT(sales_order1[[#This Row],[date]], "Mmm")</f>
        <v>Jan</v>
      </c>
      <c r="X66">
        <f>VALUE(TEXT(sales_order1[[#This Row],[date]], "D"))</f>
        <v>15</v>
      </c>
      <c r="Y66">
        <v>3</v>
      </c>
    </row>
    <row r="67" spans="1:25" x14ac:dyDescent="0.25">
      <c r="A67" s="1">
        <v>43845</v>
      </c>
      <c r="B67">
        <v>50066</v>
      </c>
      <c r="C67" t="s">
        <v>309</v>
      </c>
      <c r="D67" t="str">
        <f>VLOOKUP(sales_order1[[#This Row],[itemCode]],product_details3!B:C,2,0)</f>
        <v>MSKC100</v>
      </c>
      <c r="E67" t="s">
        <v>310</v>
      </c>
      <c r="F67" t="s">
        <v>137</v>
      </c>
      <c r="G67">
        <v>150</v>
      </c>
      <c r="H67">
        <v>19.95</v>
      </c>
      <c r="I67">
        <v>2992.5</v>
      </c>
      <c r="J67">
        <v>8.1999999999999993</v>
      </c>
      <c r="K67">
        <v>1230</v>
      </c>
      <c r="L67">
        <v>11.75</v>
      </c>
      <c r="M67">
        <v>0.58897243107769426</v>
      </c>
      <c r="N67">
        <v>1762.5</v>
      </c>
      <c r="O67" t="s">
        <v>227</v>
      </c>
      <c r="P67" t="s">
        <v>228</v>
      </c>
      <c r="Q67" t="s">
        <v>64</v>
      </c>
      <c r="R67" t="s">
        <v>40</v>
      </c>
      <c r="S67" t="s">
        <v>229</v>
      </c>
      <c r="T67" t="s">
        <v>230</v>
      </c>
      <c r="U67" t="s">
        <v>1189</v>
      </c>
      <c r="V67">
        <f>YEAR(sales_order1[[#This Row],[date]])</f>
        <v>2020</v>
      </c>
      <c r="W67" t="str">
        <f>TEXT(sales_order1[[#This Row],[date]], "Mmm")</f>
        <v>Jan</v>
      </c>
      <c r="X67">
        <f>VALUE(TEXT(sales_order1[[#This Row],[date]], "D"))</f>
        <v>15</v>
      </c>
      <c r="Y67">
        <v>3</v>
      </c>
    </row>
    <row r="68" spans="1:25" x14ac:dyDescent="0.25">
      <c r="A68" s="1">
        <v>43845</v>
      </c>
      <c r="B68">
        <v>50067</v>
      </c>
      <c r="C68" t="s">
        <v>103</v>
      </c>
      <c r="D68" t="str">
        <f>VLOOKUP(sales_order1[[#This Row],[itemCode]],product_details3!B:C,2,0)</f>
        <v>SCRT50</v>
      </c>
      <c r="E68" t="s">
        <v>104</v>
      </c>
      <c r="F68" t="s">
        <v>61</v>
      </c>
      <c r="G68">
        <v>200</v>
      </c>
      <c r="H68">
        <v>16.95</v>
      </c>
      <c r="I68">
        <v>3390</v>
      </c>
      <c r="J68">
        <v>5.2</v>
      </c>
      <c r="K68">
        <v>1040</v>
      </c>
      <c r="L68">
        <v>11.75</v>
      </c>
      <c r="M68">
        <v>0.69321533923303835</v>
      </c>
      <c r="N68">
        <v>2350</v>
      </c>
      <c r="O68" t="s">
        <v>299</v>
      </c>
      <c r="P68" t="s">
        <v>300</v>
      </c>
      <c r="Q68" t="s">
        <v>100</v>
      </c>
      <c r="R68" t="s">
        <v>40</v>
      </c>
      <c r="S68" t="s">
        <v>101</v>
      </c>
      <c r="T68" t="s">
        <v>301</v>
      </c>
      <c r="U68" t="s">
        <v>1190</v>
      </c>
      <c r="V68">
        <f>YEAR(sales_order1[[#This Row],[date]])</f>
        <v>2020</v>
      </c>
      <c r="W68" t="str">
        <f>TEXT(sales_order1[[#This Row],[date]], "Mmm")</f>
        <v>Jan</v>
      </c>
      <c r="X68">
        <f>VALUE(TEXT(sales_order1[[#This Row],[date]], "D"))</f>
        <v>15</v>
      </c>
      <c r="Y68">
        <v>3</v>
      </c>
    </row>
    <row r="69" spans="1:25" x14ac:dyDescent="0.25">
      <c r="A69" s="1">
        <v>43845</v>
      </c>
      <c r="B69">
        <v>50068</v>
      </c>
      <c r="C69" t="s">
        <v>311</v>
      </c>
      <c r="D69" t="str">
        <f>VLOOKUP(sales_order1[[#This Row],[itemCode]],product_details3!B:C,2,0)</f>
        <v>MSTH30</v>
      </c>
      <c r="E69" t="s">
        <v>312</v>
      </c>
      <c r="F69" t="s">
        <v>21</v>
      </c>
      <c r="G69">
        <v>50</v>
      </c>
      <c r="H69">
        <v>8.5</v>
      </c>
      <c r="I69">
        <v>425</v>
      </c>
      <c r="J69">
        <v>3.3</v>
      </c>
      <c r="K69">
        <v>165</v>
      </c>
      <c r="L69">
        <v>5.2</v>
      </c>
      <c r="M69">
        <v>0.61176470588235299</v>
      </c>
      <c r="N69">
        <v>260</v>
      </c>
      <c r="O69" t="s">
        <v>253</v>
      </c>
      <c r="P69" t="s">
        <v>254</v>
      </c>
      <c r="Q69" t="s">
        <v>191</v>
      </c>
      <c r="R69" t="s">
        <v>56</v>
      </c>
      <c r="S69" t="s">
        <v>192</v>
      </c>
      <c r="T69" t="s">
        <v>255</v>
      </c>
      <c r="U69" t="s">
        <v>1191</v>
      </c>
      <c r="V69">
        <f>YEAR(sales_order1[[#This Row],[date]])</f>
        <v>2020</v>
      </c>
      <c r="W69" t="str">
        <f>TEXT(sales_order1[[#This Row],[date]], "Mmm")</f>
        <v>Jan</v>
      </c>
      <c r="X69">
        <f>VALUE(TEXT(sales_order1[[#This Row],[date]], "D"))</f>
        <v>15</v>
      </c>
      <c r="Y69">
        <v>3</v>
      </c>
    </row>
    <row r="70" spans="1:25" x14ac:dyDescent="0.25">
      <c r="A70" s="1">
        <v>43845</v>
      </c>
      <c r="B70">
        <v>50069</v>
      </c>
      <c r="C70" t="s">
        <v>51</v>
      </c>
      <c r="D70" t="str">
        <f>VLOOKUP(sales_order1[[#This Row],[itemCode]],product_details3!B:C,2,0)</f>
        <v>MSTH50</v>
      </c>
      <c r="E70" t="s">
        <v>52</v>
      </c>
      <c r="F70" t="s">
        <v>21</v>
      </c>
      <c r="G70">
        <v>50</v>
      </c>
      <c r="H70">
        <v>15.75</v>
      </c>
      <c r="I70">
        <v>787.5</v>
      </c>
      <c r="J70">
        <v>4.45</v>
      </c>
      <c r="K70">
        <v>222.5</v>
      </c>
      <c r="L70">
        <v>11.3</v>
      </c>
      <c r="M70">
        <v>0.71746031746031746</v>
      </c>
      <c r="N70">
        <v>565</v>
      </c>
      <c r="O70" t="s">
        <v>231</v>
      </c>
      <c r="P70" t="s">
        <v>232</v>
      </c>
      <c r="Q70" t="s">
        <v>119</v>
      </c>
      <c r="R70" t="s">
        <v>40</v>
      </c>
      <c r="S70" t="s">
        <v>233</v>
      </c>
      <c r="T70" t="s">
        <v>234</v>
      </c>
      <c r="U70" t="s">
        <v>1190</v>
      </c>
      <c r="V70">
        <f>YEAR(sales_order1[[#This Row],[date]])</f>
        <v>2020</v>
      </c>
      <c r="W70" t="str">
        <f>TEXT(sales_order1[[#This Row],[date]], "Mmm")</f>
        <v>Jan</v>
      </c>
      <c r="X70">
        <f>VALUE(TEXT(sales_order1[[#This Row],[date]], "D"))</f>
        <v>15</v>
      </c>
      <c r="Y70">
        <v>3</v>
      </c>
    </row>
    <row r="71" spans="1:25" x14ac:dyDescent="0.25">
      <c r="A71" s="1">
        <v>43845</v>
      </c>
      <c r="B71">
        <v>50070</v>
      </c>
      <c r="C71" t="s">
        <v>51</v>
      </c>
      <c r="D71" t="str">
        <f>VLOOKUP(sales_order1[[#This Row],[itemCode]],product_details3!B:C,2,0)</f>
        <v>MSTH50</v>
      </c>
      <c r="E71" t="s">
        <v>52</v>
      </c>
      <c r="F71" t="s">
        <v>21</v>
      </c>
      <c r="G71">
        <v>150</v>
      </c>
      <c r="H71">
        <v>15.75</v>
      </c>
      <c r="I71">
        <v>2362.5</v>
      </c>
      <c r="J71">
        <v>4.45</v>
      </c>
      <c r="K71">
        <v>667.5</v>
      </c>
      <c r="L71">
        <v>11.3</v>
      </c>
      <c r="M71">
        <v>0.71746031746031746</v>
      </c>
      <c r="N71">
        <v>1695</v>
      </c>
      <c r="O71" t="s">
        <v>69</v>
      </c>
      <c r="P71" t="s">
        <v>70</v>
      </c>
      <c r="Q71" t="s">
        <v>71</v>
      </c>
      <c r="R71" t="s">
        <v>72</v>
      </c>
      <c r="S71" t="s">
        <v>73</v>
      </c>
      <c r="T71" t="s">
        <v>74</v>
      </c>
      <c r="U71" t="s">
        <v>1190</v>
      </c>
      <c r="V71">
        <f>YEAR(sales_order1[[#This Row],[date]])</f>
        <v>2020</v>
      </c>
      <c r="W71" t="str">
        <f>TEXT(sales_order1[[#This Row],[date]], "Mmm")</f>
        <v>Jan</v>
      </c>
      <c r="X71">
        <f>VALUE(TEXT(sales_order1[[#This Row],[date]], "D"))</f>
        <v>15</v>
      </c>
      <c r="Y71">
        <v>3</v>
      </c>
    </row>
    <row r="72" spans="1:25" x14ac:dyDescent="0.25">
      <c r="A72" s="1">
        <v>43845</v>
      </c>
      <c r="B72">
        <v>50071</v>
      </c>
      <c r="C72" t="s">
        <v>28</v>
      </c>
      <c r="D72" t="str">
        <f>VLOOKUP(sales_order1[[#This Row],[itemCode]],product_details3!B:C,2,0)</f>
        <v>SRMC30</v>
      </c>
      <c r="E72" t="s">
        <v>29</v>
      </c>
      <c r="F72" t="s">
        <v>30</v>
      </c>
      <c r="G72">
        <v>50</v>
      </c>
      <c r="H72">
        <v>22.6</v>
      </c>
      <c r="I72">
        <v>1130</v>
      </c>
      <c r="J72">
        <v>7.6</v>
      </c>
      <c r="K72">
        <v>380</v>
      </c>
      <c r="L72">
        <v>15</v>
      </c>
      <c r="M72">
        <v>0.66371681415929207</v>
      </c>
      <c r="N72">
        <v>750</v>
      </c>
      <c r="O72" t="s">
        <v>196</v>
      </c>
      <c r="P72" t="s">
        <v>197</v>
      </c>
      <c r="Q72" t="s">
        <v>132</v>
      </c>
      <c r="R72" t="s">
        <v>56</v>
      </c>
      <c r="S72" t="s">
        <v>133</v>
      </c>
      <c r="T72" t="s">
        <v>198</v>
      </c>
      <c r="U72" t="s">
        <v>1191</v>
      </c>
      <c r="V72">
        <f>YEAR(sales_order1[[#This Row],[date]])</f>
        <v>2020</v>
      </c>
      <c r="W72" t="str">
        <f>TEXT(sales_order1[[#This Row],[date]], "Mmm")</f>
        <v>Jan</v>
      </c>
      <c r="X72">
        <f>VALUE(TEXT(sales_order1[[#This Row],[date]], "D"))</f>
        <v>15</v>
      </c>
      <c r="Y72">
        <v>3</v>
      </c>
    </row>
    <row r="73" spans="1:25" x14ac:dyDescent="0.25">
      <c r="A73" s="1">
        <v>43846</v>
      </c>
      <c r="B73">
        <v>50072</v>
      </c>
      <c r="C73" t="s">
        <v>28</v>
      </c>
      <c r="D73" t="str">
        <f>VLOOKUP(sales_order1[[#This Row],[itemCode]],product_details3!B:C,2,0)</f>
        <v>SRMC30</v>
      </c>
      <c r="E73" t="s">
        <v>29</v>
      </c>
      <c r="F73" t="s">
        <v>30</v>
      </c>
      <c r="G73">
        <v>50</v>
      </c>
      <c r="H73">
        <v>22.6</v>
      </c>
      <c r="I73">
        <v>1130</v>
      </c>
      <c r="J73">
        <v>7.6</v>
      </c>
      <c r="K73">
        <v>380</v>
      </c>
      <c r="L73">
        <v>15</v>
      </c>
      <c r="M73">
        <v>0.66371681415929207</v>
      </c>
      <c r="N73">
        <v>750</v>
      </c>
      <c r="O73" t="s">
        <v>62</v>
      </c>
      <c r="P73" t="s">
        <v>63</v>
      </c>
      <c r="Q73" t="s">
        <v>64</v>
      </c>
      <c r="R73" t="s">
        <v>40</v>
      </c>
      <c r="S73" t="s">
        <v>65</v>
      </c>
      <c r="T73" t="s">
        <v>66</v>
      </c>
      <c r="U73" t="s">
        <v>1190</v>
      </c>
      <c r="V73">
        <f>YEAR(sales_order1[[#This Row],[date]])</f>
        <v>2020</v>
      </c>
      <c r="W73" t="str">
        <f>TEXT(sales_order1[[#This Row],[date]], "Mmm")</f>
        <v>Jan</v>
      </c>
      <c r="X73">
        <f>VALUE(TEXT(sales_order1[[#This Row],[date]], "D"))</f>
        <v>16</v>
      </c>
      <c r="Y73">
        <v>3</v>
      </c>
    </row>
    <row r="74" spans="1:25" x14ac:dyDescent="0.25">
      <c r="A74" s="1">
        <v>43846</v>
      </c>
      <c r="B74">
        <v>50073</v>
      </c>
      <c r="C74" t="s">
        <v>19</v>
      </c>
      <c r="D74" t="str">
        <f>VLOOKUP(sales_order1[[#This Row],[itemCode]],product_details3!B:C,2,0)</f>
        <v>MSTH100</v>
      </c>
      <c r="E74" t="s">
        <v>20</v>
      </c>
      <c r="F74" t="s">
        <v>21</v>
      </c>
      <c r="G74">
        <v>150</v>
      </c>
      <c r="H74">
        <v>26.25</v>
      </c>
      <c r="I74">
        <v>3937.5</v>
      </c>
      <c r="J74">
        <v>7.75</v>
      </c>
      <c r="K74">
        <v>1162.5</v>
      </c>
      <c r="L74">
        <v>18.5</v>
      </c>
      <c r="M74">
        <v>0.70476190476190481</v>
      </c>
      <c r="N74">
        <v>2775</v>
      </c>
      <c r="O74" t="s">
        <v>302</v>
      </c>
      <c r="P74" t="s">
        <v>303</v>
      </c>
      <c r="Q74" t="s">
        <v>107</v>
      </c>
      <c r="R74" t="s">
        <v>40</v>
      </c>
      <c r="S74" t="s">
        <v>101</v>
      </c>
      <c r="T74" t="s">
        <v>304</v>
      </c>
      <c r="U74" t="s">
        <v>1190</v>
      </c>
      <c r="V74">
        <f>YEAR(sales_order1[[#This Row],[date]])</f>
        <v>2020</v>
      </c>
      <c r="W74" t="str">
        <f>TEXT(sales_order1[[#This Row],[date]], "Mmm")</f>
        <v>Jan</v>
      </c>
      <c r="X74">
        <f>VALUE(TEXT(sales_order1[[#This Row],[date]], "D"))</f>
        <v>16</v>
      </c>
      <c r="Y74">
        <v>3</v>
      </c>
    </row>
    <row r="75" spans="1:25" x14ac:dyDescent="0.25">
      <c r="A75" s="1">
        <v>43846</v>
      </c>
      <c r="B75">
        <v>50074</v>
      </c>
      <c r="C75" t="s">
        <v>194</v>
      </c>
      <c r="D75" t="str">
        <f>VLOOKUP(sales_order1[[#This Row],[itemCode]],product_details3!B:C,2,0)</f>
        <v>CLNG150</v>
      </c>
      <c r="E75" t="s">
        <v>195</v>
      </c>
      <c r="F75" t="s">
        <v>45</v>
      </c>
      <c r="G75">
        <v>150</v>
      </c>
      <c r="H75">
        <v>12.75</v>
      </c>
      <c r="I75">
        <v>1912.5</v>
      </c>
      <c r="J75">
        <v>4.45</v>
      </c>
      <c r="K75">
        <v>667.5</v>
      </c>
      <c r="L75">
        <v>8.3000000000000007</v>
      </c>
      <c r="M75">
        <v>0.65098039215686276</v>
      </c>
      <c r="N75">
        <v>1245</v>
      </c>
      <c r="O75" t="s">
        <v>290</v>
      </c>
      <c r="P75" t="s">
        <v>291</v>
      </c>
      <c r="Q75" t="s">
        <v>201</v>
      </c>
      <c r="R75" t="s">
        <v>25</v>
      </c>
      <c r="S75" t="s">
        <v>202</v>
      </c>
      <c r="T75" t="s">
        <v>292</v>
      </c>
      <c r="U75" t="s">
        <v>1191</v>
      </c>
      <c r="V75">
        <f>YEAR(sales_order1[[#This Row],[date]])</f>
        <v>2020</v>
      </c>
      <c r="W75" t="str">
        <f>TEXT(sales_order1[[#This Row],[date]], "Mmm")</f>
        <v>Jan</v>
      </c>
      <c r="X75">
        <f>VALUE(TEXT(sales_order1[[#This Row],[date]], "D"))</f>
        <v>16</v>
      </c>
      <c r="Y75">
        <v>3</v>
      </c>
    </row>
    <row r="76" spans="1:25" x14ac:dyDescent="0.25">
      <c r="A76" s="1">
        <v>43846</v>
      </c>
      <c r="B76">
        <v>50075</v>
      </c>
      <c r="C76" t="s">
        <v>103</v>
      </c>
      <c r="D76" t="str">
        <f>VLOOKUP(sales_order1[[#This Row],[itemCode]],product_details3!B:C,2,0)</f>
        <v>SCRT50</v>
      </c>
      <c r="E76" t="s">
        <v>104</v>
      </c>
      <c r="F76" t="s">
        <v>61</v>
      </c>
      <c r="G76">
        <v>250</v>
      </c>
      <c r="H76">
        <v>16.95</v>
      </c>
      <c r="I76">
        <v>4237.5</v>
      </c>
      <c r="J76">
        <v>5.2</v>
      </c>
      <c r="K76">
        <v>1300</v>
      </c>
      <c r="L76">
        <v>11.75</v>
      </c>
      <c r="M76">
        <v>0.69321533923303835</v>
      </c>
      <c r="N76">
        <v>2937.5</v>
      </c>
      <c r="O76" t="s">
        <v>105</v>
      </c>
      <c r="P76" t="s">
        <v>106</v>
      </c>
      <c r="Q76" t="s">
        <v>107</v>
      </c>
      <c r="R76" t="s">
        <v>40</v>
      </c>
      <c r="S76" t="s">
        <v>101</v>
      </c>
      <c r="T76" t="s">
        <v>108</v>
      </c>
      <c r="U76" t="s">
        <v>1190</v>
      </c>
      <c r="V76">
        <f>YEAR(sales_order1[[#This Row],[date]])</f>
        <v>2020</v>
      </c>
      <c r="W76" t="str">
        <f>TEXT(sales_order1[[#This Row],[date]], "Mmm")</f>
        <v>Jan</v>
      </c>
      <c r="X76">
        <f>VALUE(TEXT(sales_order1[[#This Row],[date]], "D"))</f>
        <v>16</v>
      </c>
      <c r="Y76">
        <v>3</v>
      </c>
    </row>
    <row r="77" spans="1:25" x14ac:dyDescent="0.25">
      <c r="A77" s="1">
        <v>43846</v>
      </c>
      <c r="B77">
        <v>50076</v>
      </c>
      <c r="C77" t="s">
        <v>35</v>
      </c>
      <c r="D77" t="str">
        <f>VLOOKUP(sales_order1[[#This Row],[itemCode]],product_details3!B:C,2,0)</f>
        <v>SRMA30</v>
      </c>
      <c r="E77" t="s">
        <v>36</v>
      </c>
      <c r="F77" t="s">
        <v>30</v>
      </c>
      <c r="G77">
        <v>150</v>
      </c>
      <c r="H77">
        <v>26.2</v>
      </c>
      <c r="I77">
        <v>3930</v>
      </c>
      <c r="J77">
        <v>9.4</v>
      </c>
      <c r="K77">
        <v>1410</v>
      </c>
      <c r="L77">
        <v>16.8</v>
      </c>
      <c r="M77">
        <v>0.6412213740458016</v>
      </c>
      <c r="N77">
        <v>2520</v>
      </c>
      <c r="O77" t="s">
        <v>206</v>
      </c>
      <c r="P77" t="s">
        <v>207</v>
      </c>
      <c r="Q77" t="s">
        <v>71</v>
      </c>
      <c r="R77" t="s">
        <v>72</v>
      </c>
      <c r="S77" t="s">
        <v>73</v>
      </c>
      <c r="T77" t="s">
        <v>208</v>
      </c>
      <c r="U77" t="s">
        <v>1190</v>
      </c>
      <c r="V77">
        <f>YEAR(sales_order1[[#This Row],[date]])</f>
        <v>2020</v>
      </c>
      <c r="W77" t="str">
        <f>TEXT(sales_order1[[#This Row],[date]], "Mmm")</f>
        <v>Jan</v>
      </c>
      <c r="X77">
        <f>VALUE(TEXT(sales_order1[[#This Row],[date]], "D"))</f>
        <v>16</v>
      </c>
      <c r="Y77">
        <v>3</v>
      </c>
    </row>
    <row r="78" spans="1:25" x14ac:dyDescent="0.25">
      <c r="A78" s="1">
        <v>43846</v>
      </c>
      <c r="B78">
        <v>50077</v>
      </c>
      <c r="C78" t="s">
        <v>307</v>
      </c>
      <c r="D78" t="str">
        <f>VLOOKUP(sales_order1[[#This Row],[itemCode]],product_details3!B:C,2,0)</f>
        <v>TNRH150</v>
      </c>
      <c r="E78" t="s">
        <v>308</v>
      </c>
      <c r="F78" t="s">
        <v>124</v>
      </c>
      <c r="G78">
        <v>50</v>
      </c>
      <c r="H78">
        <v>15.75</v>
      </c>
      <c r="I78">
        <v>787.5</v>
      </c>
      <c r="J78">
        <v>4.45</v>
      </c>
      <c r="K78">
        <v>222.5</v>
      </c>
      <c r="L78">
        <v>11.3</v>
      </c>
      <c r="M78">
        <v>0.71746031746031746</v>
      </c>
      <c r="N78">
        <v>565</v>
      </c>
      <c r="O78" t="s">
        <v>276</v>
      </c>
      <c r="P78" t="s">
        <v>277</v>
      </c>
      <c r="Q78" t="s">
        <v>39</v>
      </c>
      <c r="R78" t="s">
        <v>40</v>
      </c>
      <c r="S78" t="s">
        <v>41</v>
      </c>
      <c r="T78" t="s">
        <v>278</v>
      </c>
      <c r="U78" t="s">
        <v>1188</v>
      </c>
      <c r="V78">
        <f>YEAR(sales_order1[[#This Row],[date]])</f>
        <v>2020</v>
      </c>
      <c r="W78" t="str">
        <f>TEXT(sales_order1[[#This Row],[date]], "Mmm")</f>
        <v>Jan</v>
      </c>
      <c r="X78">
        <f>VALUE(TEXT(sales_order1[[#This Row],[date]], "D"))</f>
        <v>16</v>
      </c>
      <c r="Y78">
        <v>3</v>
      </c>
    </row>
    <row r="79" spans="1:25" x14ac:dyDescent="0.25">
      <c r="A79" s="1">
        <v>43846</v>
      </c>
      <c r="B79">
        <v>50078</v>
      </c>
      <c r="C79" t="s">
        <v>96</v>
      </c>
      <c r="D79" t="str">
        <f>VLOOKUP(sales_order1[[#This Row],[itemCode]],product_details3!B:C,2,0)</f>
        <v>MSTL30</v>
      </c>
      <c r="E79" t="s">
        <v>97</v>
      </c>
      <c r="F79" t="s">
        <v>21</v>
      </c>
      <c r="G79">
        <v>150</v>
      </c>
      <c r="H79">
        <v>9.3000000000000007</v>
      </c>
      <c r="I79">
        <v>1395</v>
      </c>
      <c r="J79">
        <v>3.8</v>
      </c>
      <c r="K79">
        <v>570</v>
      </c>
      <c r="L79">
        <v>5.5</v>
      </c>
      <c r="M79">
        <v>0.59139784946236562</v>
      </c>
      <c r="N79">
        <v>825</v>
      </c>
      <c r="O79" t="s">
        <v>211</v>
      </c>
      <c r="P79" t="s">
        <v>212</v>
      </c>
      <c r="Q79" t="s">
        <v>213</v>
      </c>
      <c r="R79" t="s">
        <v>25</v>
      </c>
      <c r="S79" t="s">
        <v>214</v>
      </c>
      <c r="T79" t="s">
        <v>215</v>
      </c>
      <c r="U79" t="s">
        <v>1191</v>
      </c>
      <c r="V79">
        <f>YEAR(sales_order1[[#This Row],[date]])</f>
        <v>2020</v>
      </c>
      <c r="W79" t="str">
        <f>TEXT(sales_order1[[#This Row],[date]], "Mmm")</f>
        <v>Jan</v>
      </c>
      <c r="X79">
        <f>VALUE(TEXT(sales_order1[[#This Row],[date]], "D"))</f>
        <v>16</v>
      </c>
      <c r="Y79">
        <v>3</v>
      </c>
    </row>
    <row r="80" spans="1:25" x14ac:dyDescent="0.25">
      <c r="A80" s="1">
        <v>43847</v>
      </c>
      <c r="B80">
        <v>50079</v>
      </c>
      <c r="C80" t="s">
        <v>103</v>
      </c>
      <c r="D80" t="str">
        <f>VLOOKUP(sales_order1[[#This Row],[itemCode]],product_details3!B:C,2,0)</f>
        <v>SCRT50</v>
      </c>
      <c r="E80" t="s">
        <v>104</v>
      </c>
      <c r="F80" t="s">
        <v>61</v>
      </c>
      <c r="G80">
        <v>50</v>
      </c>
      <c r="H80">
        <v>16.95</v>
      </c>
      <c r="I80">
        <v>847.5</v>
      </c>
      <c r="J80">
        <v>5.2</v>
      </c>
      <c r="K80">
        <v>260</v>
      </c>
      <c r="L80">
        <v>11.75</v>
      </c>
      <c r="M80">
        <v>0.69321533923303835</v>
      </c>
      <c r="N80">
        <v>587.5</v>
      </c>
      <c r="O80" t="s">
        <v>177</v>
      </c>
      <c r="P80" t="s">
        <v>178</v>
      </c>
      <c r="Q80" t="s">
        <v>111</v>
      </c>
      <c r="R80" t="s">
        <v>112</v>
      </c>
      <c r="S80" t="s">
        <v>179</v>
      </c>
      <c r="T80" t="s">
        <v>180</v>
      </c>
      <c r="U80" t="s">
        <v>1189</v>
      </c>
      <c r="V80">
        <f>YEAR(sales_order1[[#This Row],[date]])</f>
        <v>2020</v>
      </c>
      <c r="W80" t="str">
        <f>TEXT(sales_order1[[#This Row],[date]], "Mmm")</f>
        <v>Jan</v>
      </c>
      <c r="X80">
        <f>VALUE(TEXT(sales_order1[[#This Row],[date]], "D"))</f>
        <v>17</v>
      </c>
      <c r="Y80">
        <v>3</v>
      </c>
    </row>
    <row r="81" spans="1:25" x14ac:dyDescent="0.25">
      <c r="A81" s="1">
        <v>43847</v>
      </c>
      <c r="B81">
        <v>50080</v>
      </c>
      <c r="C81" t="s">
        <v>313</v>
      </c>
      <c r="D81" t="str">
        <f>VLOOKUP(sales_order1[[#This Row],[itemCode]],product_details3!B:C,2,0)</f>
        <v>MSKO50</v>
      </c>
      <c r="E81" t="s">
        <v>314</v>
      </c>
      <c r="F81" t="s">
        <v>137</v>
      </c>
      <c r="G81">
        <v>100</v>
      </c>
      <c r="H81">
        <v>14.65</v>
      </c>
      <c r="I81">
        <v>1465</v>
      </c>
      <c r="J81">
        <v>6.55</v>
      </c>
      <c r="K81">
        <v>655</v>
      </c>
      <c r="L81">
        <v>8.1</v>
      </c>
      <c r="M81">
        <v>0.55290102389078488</v>
      </c>
      <c r="N81">
        <v>810</v>
      </c>
      <c r="O81" t="s">
        <v>184</v>
      </c>
      <c r="P81" t="s">
        <v>185</v>
      </c>
      <c r="Q81" t="s">
        <v>186</v>
      </c>
      <c r="R81" t="s">
        <v>112</v>
      </c>
      <c r="S81" t="s">
        <v>187</v>
      </c>
      <c r="T81" t="s">
        <v>188</v>
      </c>
      <c r="U81" t="s">
        <v>1189</v>
      </c>
      <c r="V81">
        <f>YEAR(sales_order1[[#This Row],[date]])</f>
        <v>2020</v>
      </c>
      <c r="W81" t="str">
        <f>TEXT(sales_order1[[#This Row],[date]], "Mmm")</f>
        <v>Jan</v>
      </c>
      <c r="X81">
        <f>VALUE(TEXT(sales_order1[[#This Row],[date]], "D"))</f>
        <v>17</v>
      </c>
      <c r="Y81">
        <v>3</v>
      </c>
    </row>
    <row r="82" spans="1:25" x14ac:dyDescent="0.25">
      <c r="A82" s="1">
        <v>43847</v>
      </c>
      <c r="B82">
        <v>50081</v>
      </c>
      <c r="C82" t="s">
        <v>43</v>
      </c>
      <c r="D82" t="str">
        <f>VLOOKUP(sales_order1[[#This Row],[itemCode]],product_details3!B:C,2,0)</f>
        <v>CLNG200</v>
      </c>
      <c r="E82" t="s">
        <v>44</v>
      </c>
      <c r="F82" t="s">
        <v>45</v>
      </c>
      <c r="G82">
        <v>100</v>
      </c>
      <c r="H82">
        <v>21.25</v>
      </c>
      <c r="I82">
        <v>2125</v>
      </c>
      <c r="J82">
        <v>7.75</v>
      </c>
      <c r="K82">
        <v>775</v>
      </c>
      <c r="L82">
        <v>13.5</v>
      </c>
      <c r="M82">
        <v>0.63529411764705879</v>
      </c>
      <c r="N82">
        <v>1350</v>
      </c>
      <c r="O82" t="s">
        <v>216</v>
      </c>
      <c r="P82" t="s">
        <v>217</v>
      </c>
      <c r="Q82" t="s">
        <v>218</v>
      </c>
      <c r="R82" t="s">
        <v>40</v>
      </c>
      <c r="S82" t="s">
        <v>219</v>
      </c>
      <c r="T82" t="s">
        <v>220</v>
      </c>
      <c r="U82" t="s">
        <v>1190</v>
      </c>
      <c r="V82">
        <f>YEAR(sales_order1[[#This Row],[date]])</f>
        <v>2020</v>
      </c>
      <c r="W82" t="str">
        <f>TEXT(sales_order1[[#This Row],[date]], "Mmm")</f>
        <v>Jan</v>
      </c>
      <c r="X82">
        <f>VALUE(TEXT(sales_order1[[#This Row],[date]], "D"))</f>
        <v>17</v>
      </c>
      <c r="Y82">
        <v>3</v>
      </c>
    </row>
    <row r="83" spans="1:25" x14ac:dyDescent="0.25">
      <c r="A83" s="1">
        <v>43847</v>
      </c>
      <c r="B83">
        <v>50082</v>
      </c>
      <c r="C83" t="s">
        <v>309</v>
      </c>
      <c r="D83" t="str">
        <f>VLOOKUP(sales_order1[[#This Row],[itemCode]],product_details3!B:C,2,0)</f>
        <v>MSKC100</v>
      </c>
      <c r="E83" t="s">
        <v>310</v>
      </c>
      <c r="F83" t="s">
        <v>137</v>
      </c>
      <c r="G83">
        <v>100</v>
      </c>
      <c r="H83">
        <v>19.95</v>
      </c>
      <c r="I83">
        <v>1995</v>
      </c>
      <c r="J83">
        <v>8.1999999999999993</v>
      </c>
      <c r="K83">
        <v>820</v>
      </c>
      <c r="L83">
        <v>11.75</v>
      </c>
      <c r="M83">
        <v>0.58897243107769426</v>
      </c>
      <c r="N83">
        <v>1175</v>
      </c>
      <c r="O83" t="s">
        <v>31</v>
      </c>
      <c r="P83" t="s">
        <v>32</v>
      </c>
      <c r="Q83" t="s">
        <v>24</v>
      </c>
      <c r="R83" t="s">
        <v>25</v>
      </c>
      <c r="S83" t="s">
        <v>33</v>
      </c>
      <c r="T83" t="s">
        <v>34</v>
      </c>
      <c r="U83" t="s">
        <v>1191</v>
      </c>
      <c r="V83">
        <f>YEAR(sales_order1[[#This Row],[date]])</f>
        <v>2020</v>
      </c>
      <c r="W83" t="str">
        <f>TEXT(sales_order1[[#This Row],[date]], "Mmm")</f>
        <v>Jan</v>
      </c>
      <c r="X83">
        <f>VALUE(TEXT(sales_order1[[#This Row],[date]], "D"))</f>
        <v>17</v>
      </c>
      <c r="Y83">
        <v>3</v>
      </c>
    </row>
    <row r="84" spans="1:25" x14ac:dyDescent="0.25">
      <c r="A84" s="1">
        <v>43847</v>
      </c>
      <c r="B84">
        <v>50083</v>
      </c>
      <c r="C84" t="s">
        <v>86</v>
      </c>
      <c r="D84" t="str">
        <f>VLOOKUP(sales_order1[[#This Row],[itemCode]],product_details3!B:C,2,0)</f>
        <v>SRMH30</v>
      </c>
      <c r="E84" t="s">
        <v>87</v>
      </c>
      <c r="F84" t="s">
        <v>30</v>
      </c>
      <c r="G84">
        <v>150</v>
      </c>
      <c r="H84">
        <v>21</v>
      </c>
      <c r="I84">
        <v>3150</v>
      </c>
      <c r="J84">
        <v>6.6</v>
      </c>
      <c r="K84">
        <v>990</v>
      </c>
      <c r="L84">
        <v>14.4</v>
      </c>
      <c r="M84">
        <v>0.68571428571428572</v>
      </c>
      <c r="N84">
        <v>2160</v>
      </c>
      <c r="O84" t="s">
        <v>273</v>
      </c>
      <c r="P84" t="s">
        <v>274</v>
      </c>
      <c r="Q84" t="s">
        <v>132</v>
      </c>
      <c r="R84" t="s">
        <v>56</v>
      </c>
      <c r="S84" t="s">
        <v>133</v>
      </c>
      <c r="T84" t="s">
        <v>275</v>
      </c>
      <c r="U84" t="s">
        <v>1191</v>
      </c>
      <c r="V84">
        <f>YEAR(sales_order1[[#This Row],[date]])</f>
        <v>2020</v>
      </c>
      <c r="W84" t="str">
        <f>TEXT(sales_order1[[#This Row],[date]], "Mmm")</f>
        <v>Jan</v>
      </c>
      <c r="X84">
        <f>VALUE(TEXT(sales_order1[[#This Row],[date]], "D"))</f>
        <v>17</v>
      </c>
      <c r="Y84">
        <v>3</v>
      </c>
    </row>
    <row r="85" spans="1:25" x14ac:dyDescent="0.25">
      <c r="A85" s="1">
        <v>43847</v>
      </c>
      <c r="B85">
        <v>50084</v>
      </c>
      <c r="C85" t="s">
        <v>315</v>
      </c>
      <c r="D85" t="str">
        <f>VLOOKUP(sales_order1[[#This Row],[itemCode]],product_details3!B:C,2,0)</f>
        <v>EXFG50</v>
      </c>
      <c r="E85" t="s">
        <v>316</v>
      </c>
      <c r="F85" t="s">
        <v>183</v>
      </c>
      <c r="G85">
        <v>50</v>
      </c>
      <c r="H85">
        <v>15.75</v>
      </c>
      <c r="I85">
        <v>787.5</v>
      </c>
      <c r="J85">
        <v>5.45</v>
      </c>
      <c r="K85">
        <v>272.5</v>
      </c>
      <c r="L85">
        <v>10.3</v>
      </c>
      <c r="M85">
        <v>0.65396825396825398</v>
      </c>
      <c r="N85">
        <v>515</v>
      </c>
      <c r="O85" t="s">
        <v>167</v>
      </c>
      <c r="P85" t="s">
        <v>168</v>
      </c>
      <c r="Q85" t="s">
        <v>100</v>
      </c>
      <c r="R85" t="s">
        <v>40</v>
      </c>
      <c r="S85" t="s">
        <v>101</v>
      </c>
      <c r="T85" t="s">
        <v>169</v>
      </c>
      <c r="U85" t="s">
        <v>1190</v>
      </c>
      <c r="V85">
        <f>YEAR(sales_order1[[#This Row],[date]])</f>
        <v>2020</v>
      </c>
      <c r="W85" t="str">
        <f>TEXT(sales_order1[[#This Row],[date]], "Mmm")</f>
        <v>Jan</v>
      </c>
      <c r="X85">
        <f>VALUE(TEXT(sales_order1[[#This Row],[date]], "D"))</f>
        <v>17</v>
      </c>
      <c r="Y85">
        <v>3</v>
      </c>
    </row>
    <row r="86" spans="1:25" x14ac:dyDescent="0.25">
      <c r="A86" s="1">
        <v>43850</v>
      </c>
      <c r="B86">
        <v>50085</v>
      </c>
      <c r="C86" t="s">
        <v>170</v>
      </c>
      <c r="D86" t="str">
        <f>VLOOKUP(sales_order1[[#This Row],[itemCode]],product_details3!B:C,2,0)</f>
        <v>MKRM100</v>
      </c>
      <c r="E86" t="s">
        <v>171</v>
      </c>
      <c r="F86" t="s">
        <v>151</v>
      </c>
      <c r="G86">
        <v>100</v>
      </c>
      <c r="H86">
        <v>5.5</v>
      </c>
      <c r="I86">
        <v>550</v>
      </c>
      <c r="J86">
        <v>2.2999999999999998</v>
      </c>
      <c r="K86">
        <v>230</v>
      </c>
      <c r="L86">
        <v>3.2</v>
      </c>
      <c r="M86">
        <v>0.5818181818181819</v>
      </c>
      <c r="N86">
        <v>320</v>
      </c>
      <c r="O86" t="s">
        <v>130</v>
      </c>
      <c r="P86" t="s">
        <v>131</v>
      </c>
      <c r="Q86" t="s">
        <v>132</v>
      </c>
      <c r="R86" t="s">
        <v>56</v>
      </c>
      <c r="S86" t="s">
        <v>133</v>
      </c>
      <c r="T86" t="s">
        <v>134</v>
      </c>
      <c r="U86" t="s">
        <v>1191</v>
      </c>
      <c r="V86">
        <f>YEAR(sales_order1[[#This Row],[date]])</f>
        <v>2020</v>
      </c>
      <c r="W86" t="str">
        <f>TEXT(sales_order1[[#This Row],[date]], "Mmm")</f>
        <v>Jan</v>
      </c>
      <c r="X86">
        <f>VALUE(TEXT(sales_order1[[#This Row],[date]], "D"))</f>
        <v>20</v>
      </c>
      <c r="Y86">
        <v>3</v>
      </c>
    </row>
    <row r="87" spans="1:25" x14ac:dyDescent="0.25">
      <c r="A87" s="1">
        <v>43850</v>
      </c>
      <c r="B87">
        <v>50086</v>
      </c>
      <c r="C87" t="s">
        <v>19</v>
      </c>
      <c r="D87" t="str">
        <f>VLOOKUP(sales_order1[[#This Row],[itemCode]],product_details3!B:C,2,0)</f>
        <v>MSTH100</v>
      </c>
      <c r="E87" t="s">
        <v>20</v>
      </c>
      <c r="F87" t="s">
        <v>21</v>
      </c>
      <c r="G87">
        <v>100</v>
      </c>
      <c r="H87">
        <v>26.25</v>
      </c>
      <c r="I87">
        <v>2625</v>
      </c>
      <c r="J87">
        <v>7.75</v>
      </c>
      <c r="K87">
        <v>775</v>
      </c>
      <c r="L87">
        <v>18.5</v>
      </c>
      <c r="M87">
        <v>0.70476190476190481</v>
      </c>
      <c r="N87">
        <v>1850</v>
      </c>
      <c r="O87" t="s">
        <v>266</v>
      </c>
      <c r="P87" t="s">
        <v>267</v>
      </c>
      <c r="Q87" t="s">
        <v>154</v>
      </c>
      <c r="R87" t="s">
        <v>56</v>
      </c>
      <c r="S87" t="s">
        <v>133</v>
      </c>
      <c r="T87" t="s">
        <v>268</v>
      </c>
      <c r="U87" t="s">
        <v>1191</v>
      </c>
      <c r="V87">
        <f>YEAR(sales_order1[[#This Row],[date]])</f>
        <v>2020</v>
      </c>
      <c r="W87" t="str">
        <f>TEXT(sales_order1[[#This Row],[date]], "Mmm")</f>
        <v>Jan</v>
      </c>
      <c r="X87">
        <f>VALUE(TEXT(sales_order1[[#This Row],[date]], "D"))</f>
        <v>20</v>
      </c>
      <c r="Y87">
        <v>3</v>
      </c>
    </row>
    <row r="88" spans="1:25" x14ac:dyDescent="0.25">
      <c r="A88" s="1">
        <v>43850</v>
      </c>
      <c r="B88">
        <v>50087</v>
      </c>
      <c r="C88" t="s">
        <v>86</v>
      </c>
      <c r="D88" t="str">
        <f>VLOOKUP(sales_order1[[#This Row],[itemCode]],product_details3!B:C,2,0)</f>
        <v>SRMH30</v>
      </c>
      <c r="E88" t="s">
        <v>87</v>
      </c>
      <c r="F88" t="s">
        <v>30</v>
      </c>
      <c r="G88">
        <v>100</v>
      </c>
      <c r="H88">
        <v>21</v>
      </c>
      <c r="I88">
        <v>2100</v>
      </c>
      <c r="J88">
        <v>6.6</v>
      </c>
      <c r="K88">
        <v>660</v>
      </c>
      <c r="L88">
        <v>14.4</v>
      </c>
      <c r="M88">
        <v>0.68571428571428572</v>
      </c>
      <c r="N88">
        <v>1440</v>
      </c>
      <c r="O88" t="s">
        <v>248</v>
      </c>
      <c r="P88" t="s">
        <v>249</v>
      </c>
      <c r="Q88" t="s">
        <v>191</v>
      </c>
      <c r="R88" t="s">
        <v>56</v>
      </c>
      <c r="S88" t="s">
        <v>192</v>
      </c>
      <c r="T88" t="s">
        <v>250</v>
      </c>
      <c r="U88" t="s">
        <v>1191</v>
      </c>
      <c r="V88">
        <f>YEAR(sales_order1[[#This Row],[date]])</f>
        <v>2020</v>
      </c>
      <c r="W88" t="str">
        <f>TEXT(sales_order1[[#This Row],[date]], "Mmm")</f>
        <v>Jan</v>
      </c>
      <c r="X88">
        <f>VALUE(TEXT(sales_order1[[#This Row],[date]], "D"))</f>
        <v>20</v>
      </c>
      <c r="Y88">
        <v>3</v>
      </c>
    </row>
    <row r="89" spans="1:25" x14ac:dyDescent="0.25">
      <c r="A89" s="1">
        <v>43850</v>
      </c>
      <c r="B89">
        <v>50088</v>
      </c>
      <c r="C89" t="s">
        <v>135</v>
      </c>
      <c r="D89" t="str">
        <f>VLOOKUP(sales_order1[[#This Row],[itemCode]],product_details3!B:C,2,0)</f>
        <v>MSKSH</v>
      </c>
      <c r="E89" t="s">
        <v>136</v>
      </c>
      <c r="F89" t="s">
        <v>137</v>
      </c>
      <c r="G89">
        <v>50</v>
      </c>
      <c r="H89">
        <v>18.75</v>
      </c>
      <c r="I89">
        <v>937.5</v>
      </c>
      <c r="J89">
        <v>7.45</v>
      </c>
      <c r="K89">
        <v>372.5</v>
      </c>
      <c r="L89">
        <v>11.3</v>
      </c>
      <c r="M89">
        <v>0.60266666666666668</v>
      </c>
      <c r="N89">
        <v>565</v>
      </c>
      <c r="O89" t="s">
        <v>317</v>
      </c>
      <c r="P89" t="s">
        <v>318</v>
      </c>
      <c r="Q89" t="s">
        <v>48</v>
      </c>
      <c r="R89" t="s">
        <v>25</v>
      </c>
      <c r="S89" t="s">
        <v>49</v>
      </c>
      <c r="T89" t="s">
        <v>319</v>
      </c>
      <c r="U89" t="s">
        <v>1191</v>
      </c>
      <c r="V89">
        <f>YEAR(sales_order1[[#This Row],[date]])</f>
        <v>2020</v>
      </c>
      <c r="W89" t="str">
        <f>TEXT(sales_order1[[#This Row],[date]], "Mmm")</f>
        <v>Jan</v>
      </c>
      <c r="X89">
        <f>VALUE(TEXT(sales_order1[[#This Row],[date]], "D"))</f>
        <v>20</v>
      </c>
      <c r="Y89">
        <v>3</v>
      </c>
    </row>
    <row r="90" spans="1:25" x14ac:dyDescent="0.25">
      <c r="A90" s="1">
        <v>43850</v>
      </c>
      <c r="B90">
        <v>50089</v>
      </c>
      <c r="C90" t="s">
        <v>315</v>
      </c>
      <c r="D90" t="str">
        <f>VLOOKUP(sales_order1[[#This Row],[itemCode]],product_details3!B:C,2,0)</f>
        <v>EXFG50</v>
      </c>
      <c r="E90" t="s">
        <v>316</v>
      </c>
      <c r="F90" t="s">
        <v>183</v>
      </c>
      <c r="G90">
        <v>50</v>
      </c>
      <c r="H90">
        <v>15.75</v>
      </c>
      <c r="I90">
        <v>787.5</v>
      </c>
      <c r="J90">
        <v>5.45</v>
      </c>
      <c r="K90">
        <v>272.5</v>
      </c>
      <c r="L90">
        <v>10.3</v>
      </c>
      <c r="M90">
        <v>0.65396825396825398</v>
      </c>
      <c r="N90">
        <v>515</v>
      </c>
      <c r="O90" t="s">
        <v>284</v>
      </c>
      <c r="P90" t="s">
        <v>285</v>
      </c>
      <c r="Q90" t="s">
        <v>48</v>
      </c>
      <c r="R90" t="s">
        <v>25</v>
      </c>
      <c r="S90" t="s">
        <v>286</v>
      </c>
      <c r="T90" t="s">
        <v>287</v>
      </c>
      <c r="U90" t="s">
        <v>1191</v>
      </c>
      <c r="V90">
        <f>YEAR(sales_order1[[#This Row],[date]])</f>
        <v>2020</v>
      </c>
      <c r="W90" t="str">
        <f>TEXT(sales_order1[[#This Row],[date]], "Mmm")</f>
        <v>Jan</v>
      </c>
      <c r="X90">
        <f>VALUE(TEXT(sales_order1[[#This Row],[date]], "D"))</f>
        <v>20</v>
      </c>
      <c r="Y90">
        <v>3</v>
      </c>
    </row>
    <row r="91" spans="1:25" x14ac:dyDescent="0.25">
      <c r="A91" s="1">
        <v>43850</v>
      </c>
      <c r="B91">
        <v>50090</v>
      </c>
      <c r="C91" t="s">
        <v>251</v>
      </c>
      <c r="D91" t="str">
        <f>VLOOKUP(sales_order1[[#This Row],[itemCode]],product_details3!B:C,2,0)</f>
        <v>CLNO50</v>
      </c>
      <c r="E91" t="s">
        <v>252</v>
      </c>
      <c r="F91" t="s">
        <v>45</v>
      </c>
      <c r="G91">
        <v>150</v>
      </c>
      <c r="H91">
        <v>9.1</v>
      </c>
      <c r="I91">
        <v>1365</v>
      </c>
      <c r="J91">
        <v>3.7</v>
      </c>
      <c r="K91">
        <v>555</v>
      </c>
      <c r="L91">
        <v>5.4</v>
      </c>
      <c r="M91">
        <v>0.59340659340659352</v>
      </c>
      <c r="N91">
        <v>810</v>
      </c>
      <c r="O91" t="s">
        <v>199</v>
      </c>
      <c r="P91" t="s">
        <v>200</v>
      </c>
      <c r="Q91" t="s">
        <v>201</v>
      </c>
      <c r="R91" t="s">
        <v>25</v>
      </c>
      <c r="S91" t="s">
        <v>202</v>
      </c>
      <c r="T91" t="s">
        <v>203</v>
      </c>
      <c r="U91" t="s">
        <v>1191</v>
      </c>
      <c r="V91">
        <f>YEAR(sales_order1[[#This Row],[date]])</f>
        <v>2020</v>
      </c>
      <c r="W91" t="str">
        <f>TEXT(sales_order1[[#This Row],[date]], "Mmm")</f>
        <v>Jan</v>
      </c>
      <c r="X91">
        <f>VALUE(TEXT(sales_order1[[#This Row],[date]], "D"))</f>
        <v>20</v>
      </c>
      <c r="Y91">
        <v>3</v>
      </c>
    </row>
    <row r="92" spans="1:25" x14ac:dyDescent="0.25">
      <c r="A92" s="1">
        <v>43850</v>
      </c>
      <c r="B92">
        <v>50091</v>
      </c>
      <c r="C92" t="s">
        <v>279</v>
      </c>
      <c r="D92" t="str">
        <f>VLOOKUP(sales_order1[[#This Row],[itemCode]],product_details3!B:C,2,0)</f>
        <v>SRMC15</v>
      </c>
      <c r="E92" t="s">
        <v>280</v>
      </c>
      <c r="F92" t="s">
        <v>30</v>
      </c>
      <c r="G92">
        <v>50</v>
      </c>
      <c r="H92">
        <v>16.95</v>
      </c>
      <c r="I92">
        <v>847.5</v>
      </c>
      <c r="J92">
        <v>6.2</v>
      </c>
      <c r="K92">
        <v>310</v>
      </c>
      <c r="L92">
        <v>10.75</v>
      </c>
      <c r="M92">
        <v>0.63421828908554578</v>
      </c>
      <c r="N92">
        <v>537.5</v>
      </c>
      <c r="O92" t="s">
        <v>75</v>
      </c>
      <c r="P92" t="s">
        <v>76</v>
      </c>
      <c r="Q92" t="s">
        <v>77</v>
      </c>
      <c r="R92" t="s">
        <v>72</v>
      </c>
      <c r="S92" t="s">
        <v>78</v>
      </c>
      <c r="T92" t="s">
        <v>79</v>
      </c>
      <c r="U92" t="s">
        <v>1190</v>
      </c>
      <c r="V92">
        <f>YEAR(sales_order1[[#This Row],[date]])</f>
        <v>2020</v>
      </c>
      <c r="W92" t="str">
        <f>TEXT(sales_order1[[#This Row],[date]], "Mmm")</f>
        <v>Jan</v>
      </c>
      <c r="X92">
        <f>VALUE(TEXT(sales_order1[[#This Row],[date]], "D"))</f>
        <v>20</v>
      </c>
      <c r="Y92">
        <v>3</v>
      </c>
    </row>
    <row r="93" spans="1:25" x14ac:dyDescent="0.25">
      <c r="A93" s="1">
        <v>43851</v>
      </c>
      <c r="B93">
        <v>50092</v>
      </c>
      <c r="C93" t="s">
        <v>19</v>
      </c>
      <c r="D93" t="str">
        <f>VLOOKUP(sales_order1[[#This Row],[itemCode]],product_details3!B:C,2,0)</f>
        <v>MSTH100</v>
      </c>
      <c r="E93" t="s">
        <v>20</v>
      </c>
      <c r="F93" t="s">
        <v>21</v>
      </c>
      <c r="G93">
        <v>150</v>
      </c>
      <c r="H93">
        <v>26.25</v>
      </c>
      <c r="I93">
        <v>3937.5</v>
      </c>
      <c r="J93">
        <v>7.75</v>
      </c>
      <c r="K93">
        <v>1162.5</v>
      </c>
      <c r="L93">
        <v>18.5</v>
      </c>
      <c r="M93">
        <v>0.70476190476190481</v>
      </c>
      <c r="N93">
        <v>2775</v>
      </c>
      <c r="O93" t="s">
        <v>53</v>
      </c>
      <c r="P93" t="s">
        <v>54</v>
      </c>
      <c r="Q93" t="s">
        <v>55</v>
      </c>
      <c r="R93" t="s">
        <v>56</v>
      </c>
      <c r="S93" t="s">
        <v>57</v>
      </c>
      <c r="T93" t="s">
        <v>58</v>
      </c>
      <c r="U93" t="s">
        <v>1191</v>
      </c>
      <c r="V93">
        <f>YEAR(sales_order1[[#This Row],[date]])</f>
        <v>2020</v>
      </c>
      <c r="W93" t="str">
        <f>TEXT(sales_order1[[#This Row],[date]], "Mmm")</f>
        <v>Jan</v>
      </c>
      <c r="X93">
        <f>VALUE(TEXT(sales_order1[[#This Row],[date]], "D"))</f>
        <v>21</v>
      </c>
      <c r="Y93">
        <v>3</v>
      </c>
    </row>
    <row r="94" spans="1:25" x14ac:dyDescent="0.25">
      <c r="A94" s="1">
        <v>43851</v>
      </c>
      <c r="B94">
        <v>50093</v>
      </c>
      <c r="C94" t="s">
        <v>320</v>
      </c>
      <c r="D94" t="str">
        <f>VLOOKUP(sales_order1[[#This Row],[itemCode]],product_details3!B:C,2,0)</f>
        <v>SCR50+100</v>
      </c>
      <c r="E94" t="s">
        <v>321</v>
      </c>
      <c r="F94" t="s">
        <v>61</v>
      </c>
      <c r="G94">
        <v>250</v>
      </c>
      <c r="H94">
        <v>26.25</v>
      </c>
      <c r="I94">
        <v>6562.5</v>
      </c>
      <c r="J94">
        <v>7.75</v>
      </c>
      <c r="K94">
        <v>1937.5</v>
      </c>
      <c r="L94">
        <v>18.5</v>
      </c>
      <c r="M94">
        <v>0.70476190476190481</v>
      </c>
      <c r="N94">
        <v>4625</v>
      </c>
      <c r="O94" t="s">
        <v>158</v>
      </c>
      <c r="P94" t="s">
        <v>159</v>
      </c>
      <c r="Q94" t="s">
        <v>160</v>
      </c>
      <c r="R94" t="s">
        <v>112</v>
      </c>
      <c r="S94" t="s">
        <v>161</v>
      </c>
      <c r="T94" t="s">
        <v>162</v>
      </c>
      <c r="U94" t="s">
        <v>1189</v>
      </c>
      <c r="V94">
        <f>YEAR(sales_order1[[#This Row],[date]])</f>
        <v>2020</v>
      </c>
      <c r="W94" t="str">
        <f>TEXT(sales_order1[[#This Row],[date]], "Mmm")</f>
        <v>Jan</v>
      </c>
      <c r="X94">
        <f>VALUE(TEXT(sales_order1[[#This Row],[date]], "D"))</f>
        <v>21</v>
      </c>
      <c r="Y94">
        <v>3</v>
      </c>
    </row>
    <row r="95" spans="1:25" x14ac:dyDescent="0.25">
      <c r="A95" s="1">
        <v>43851</v>
      </c>
      <c r="B95">
        <v>50094</v>
      </c>
      <c r="C95" t="s">
        <v>170</v>
      </c>
      <c r="D95" t="str">
        <f>VLOOKUP(sales_order1[[#This Row],[itemCode]],product_details3!B:C,2,0)</f>
        <v>MKRM100</v>
      </c>
      <c r="E95" t="s">
        <v>171</v>
      </c>
      <c r="F95" t="s">
        <v>151</v>
      </c>
      <c r="G95">
        <v>50</v>
      </c>
      <c r="H95">
        <v>5.5</v>
      </c>
      <c r="I95">
        <v>275</v>
      </c>
      <c r="J95">
        <v>2.2999999999999998</v>
      </c>
      <c r="K95">
        <v>115</v>
      </c>
      <c r="L95">
        <v>3.2</v>
      </c>
      <c r="M95">
        <v>0.5818181818181819</v>
      </c>
      <c r="N95">
        <v>160</v>
      </c>
      <c r="O95" t="s">
        <v>269</v>
      </c>
      <c r="P95" t="s">
        <v>270</v>
      </c>
      <c r="Q95" t="s">
        <v>271</v>
      </c>
      <c r="R95" t="s">
        <v>56</v>
      </c>
      <c r="S95" t="s">
        <v>192</v>
      </c>
      <c r="T95" t="s">
        <v>272</v>
      </c>
      <c r="U95" t="s">
        <v>1191</v>
      </c>
      <c r="V95">
        <f>YEAR(sales_order1[[#This Row],[date]])</f>
        <v>2020</v>
      </c>
      <c r="W95" t="str">
        <f>TEXT(sales_order1[[#This Row],[date]], "Mmm")</f>
        <v>Jan</v>
      </c>
      <c r="X95">
        <f>VALUE(TEXT(sales_order1[[#This Row],[date]], "D"))</f>
        <v>21</v>
      </c>
      <c r="Y95">
        <v>3</v>
      </c>
    </row>
    <row r="96" spans="1:25" x14ac:dyDescent="0.25">
      <c r="A96" s="1">
        <v>43851</v>
      </c>
      <c r="B96">
        <v>50095</v>
      </c>
      <c r="C96" t="s">
        <v>320</v>
      </c>
      <c r="D96" t="str">
        <f>VLOOKUP(sales_order1[[#This Row],[itemCode]],product_details3!B:C,2,0)</f>
        <v>SCR50+100</v>
      </c>
      <c r="E96" t="s">
        <v>321</v>
      </c>
      <c r="F96" t="s">
        <v>61</v>
      </c>
      <c r="G96">
        <v>200</v>
      </c>
      <c r="H96">
        <v>26.25</v>
      </c>
      <c r="I96">
        <v>5250</v>
      </c>
      <c r="J96">
        <v>7.75</v>
      </c>
      <c r="K96">
        <v>1550</v>
      </c>
      <c r="L96">
        <v>18.5</v>
      </c>
      <c r="M96">
        <v>0.70476190476190481</v>
      </c>
      <c r="N96">
        <v>3700</v>
      </c>
      <c r="O96" t="s">
        <v>322</v>
      </c>
      <c r="P96" t="s">
        <v>323</v>
      </c>
      <c r="Q96" t="s">
        <v>39</v>
      </c>
      <c r="R96" t="s">
        <v>40</v>
      </c>
      <c r="S96" t="s">
        <v>41</v>
      </c>
      <c r="T96" t="s">
        <v>324</v>
      </c>
      <c r="U96" t="s">
        <v>1188</v>
      </c>
      <c r="V96">
        <f>YEAR(sales_order1[[#This Row],[date]])</f>
        <v>2020</v>
      </c>
      <c r="W96" t="str">
        <f>TEXT(sales_order1[[#This Row],[date]], "Mmm")</f>
        <v>Jan</v>
      </c>
      <c r="X96">
        <f>VALUE(TEXT(sales_order1[[#This Row],[date]], "D"))</f>
        <v>21</v>
      </c>
      <c r="Y96">
        <v>3</v>
      </c>
    </row>
    <row r="97" spans="1:25" x14ac:dyDescent="0.25">
      <c r="A97" s="1">
        <v>43851</v>
      </c>
      <c r="B97">
        <v>50096</v>
      </c>
      <c r="C97" t="s">
        <v>181</v>
      </c>
      <c r="D97" t="str">
        <f>VLOOKUP(sales_order1[[#This Row],[itemCode]],product_details3!B:C,2,0)</f>
        <v>EXFP100</v>
      </c>
      <c r="E97" t="s">
        <v>182</v>
      </c>
      <c r="F97" t="s">
        <v>183</v>
      </c>
      <c r="G97">
        <v>50</v>
      </c>
      <c r="H97">
        <v>21.95</v>
      </c>
      <c r="I97">
        <v>1097.5</v>
      </c>
      <c r="J97">
        <v>8.1999999999999993</v>
      </c>
      <c r="K97">
        <v>410</v>
      </c>
      <c r="L97">
        <v>13.75</v>
      </c>
      <c r="M97">
        <v>0.62642369020501143</v>
      </c>
      <c r="N97">
        <v>687.5</v>
      </c>
      <c r="O97" t="s">
        <v>22</v>
      </c>
      <c r="P97" t="s">
        <v>23</v>
      </c>
      <c r="Q97" t="s">
        <v>24</v>
      </c>
      <c r="R97" t="s">
        <v>25</v>
      </c>
      <c r="S97" t="s">
        <v>26</v>
      </c>
      <c r="T97" t="s">
        <v>27</v>
      </c>
      <c r="U97" t="s">
        <v>1191</v>
      </c>
      <c r="V97">
        <f>YEAR(sales_order1[[#This Row],[date]])</f>
        <v>2020</v>
      </c>
      <c r="W97" t="str">
        <f>TEXT(sales_order1[[#This Row],[date]], "Mmm")</f>
        <v>Jan</v>
      </c>
      <c r="X97">
        <f>VALUE(TEXT(sales_order1[[#This Row],[date]], "D"))</f>
        <v>21</v>
      </c>
      <c r="Y97">
        <v>3</v>
      </c>
    </row>
    <row r="98" spans="1:25" x14ac:dyDescent="0.25">
      <c r="A98" s="1">
        <v>43852</v>
      </c>
      <c r="B98">
        <v>50097</v>
      </c>
      <c r="C98" t="s">
        <v>320</v>
      </c>
      <c r="D98" t="str">
        <f>VLOOKUP(sales_order1[[#This Row],[itemCode]],product_details3!B:C,2,0)</f>
        <v>SCR50+100</v>
      </c>
      <c r="E98" t="s">
        <v>321</v>
      </c>
      <c r="F98" t="s">
        <v>61</v>
      </c>
      <c r="G98">
        <v>50</v>
      </c>
      <c r="H98">
        <v>26.25</v>
      </c>
      <c r="I98">
        <v>1312.5</v>
      </c>
      <c r="J98">
        <v>7.75</v>
      </c>
      <c r="K98">
        <v>387.5</v>
      </c>
      <c r="L98">
        <v>18.5</v>
      </c>
      <c r="M98">
        <v>0.70476190476190481</v>
      </c>
      <c r="N98">
        <v>925</v>
      </c>
      <c r="O98" t="s">
        <v>163</v>
      </c>
      <c r="P98" t="s">
        <v>164</v>
      </c>
      <c r="Q98" t="s">
        <v>146</v>
      </c>
      <c r="R98" t="s">
        <v>112</v>
      </c>
      <c r="S98" t="s">
        <v>165</v>
      </c>
      <c r="T98" t="s">
        <v>166</v>
      </c>
      <c r="U98" t="s">
        <v>1189</v>
      </c>
      <c r="V98">
        <f>YEAR(sales_order1[[#This Row],[date]])</f>
        <v>2020</v>
      </c>
      <c r="W98" t="str">
        <f>TEXT(sales_order1[[#This Row],[date]], "Mmm")</f>
        <v>Jan</v>
      </c>
      <c r="X98">
        <f>VALUE(TEXT(sales_order1[[#This Row],[date]], "D"))</f>
        <v>22</v>
      </c>
      <c r="Y98">
        <v>4</v>
      </c>
    </row>
    <row r="99" spans="1:25" x14ac:dyDescent="0.25">
      <c r="A99" s="1">
        <v>43852</v>
      </c>
      <c r="B99">
        <v>50098</v>
      </c>
      <c r="C99" t="s">
        <v>135</v>
      </c>
      <c r="D99" t="str">
        <f>VLOOKUP(sales_order1[[#This Row],[itemCode]],product_details3!B:C,2,0)</f>
        <v>MSKSH</v>
      </c>
      <c r="E99" t="s">
        <v>136</v>
      </c>
      <c r="F99" t="s">
        <v>137</v>
      </c>
      <c r="G99">
        <v>150</v>
      </c>
      <c r="H99">
        <v>18.75</v>
      </c>
      <c r="I99">
        <v>2812.5</v>
      </c>
      <c r="J99">
        <v>7.45</v>
      </c>
      <c r="K99">
        <v>1117.5</v>
      </c>
      <c r="L99">
        <v>11.3</v>
      </c>
      <c r="M99">
        <v>0.60266666666666668</v>
      </c>
      <c r="N99">
        <v>1695</v>
      </c>
      <c r="O99" t="s">
        <v>189</v>
      </c>
      <c r="P99" t="s">
        <v>190</v>
      </c>
      <c r="Q99" t="s">
        <v>191</v>
      </c>
      <c r="R99" t="s">
        <v>56</v>
      </c>
      <c r="S99" t="s">
        <v>192</v>
      </c>
      <c r="T99" t="s">
        <v>193</v>
      </c>
      <c r="U99" t="s">
        <v>1191</v>
      </c>
      <c r="V99">
        <f>YEAR(sales_order1[[#This Row],[date]])</f>
        <v>2020</v>
      </c>
      <c r="W99" t="str">
        <f>TEXT(sales_order1[[#This Row],[date]], "Mmm")</f>
        <v>Jan</v>
      </c>
      <c r="X99">
        <f>VALUE(TEXT(sales_order1[[#This Row],[date]], "D"))</f>
        <v>22</v>
      </c>
      <c r="Y99">
        <v>4</v>
      </c>
    </row>
    <row r="100" spans="1:25" x14ac:dyDescent="0.25">
      <c r="A100" s="1">
        <v>43852</v>
      </c>
      <c r="B100">
        <v>50099</v>
      </c>
      <c r="C100" t="s">
        <v>28</v>
      </c>
      <c r="D100" t="str">
        <f>VLOOKUP(sales_order1[[#This Row],[itemCode]],product_details3!B:C,2,0)</f>
        <v>SRMC30</v>
      </c>
      <c r="E100" t="s">
        <v>29</v>
      </c>
      <c r="F100" t="s">
        <v>30</v>
      </c>
      <c r="G100">
        <v>50</v>
      </c>
      <c r="H100">
        <v>22.6</v>
      </c>
      <c r="I100">
        <v>1130</v>
      </c>
      <c r="J100">
        <v>7.6</v>
      </c>
      <c r="K100">
        <v>380</v>
      </c>
      <c r="L100">
        <v>15</v>
      </c>
      <c r="M100">
        <v>0.66371681415929207</v>
      </c>
      <c r="N100">
        <v>750</v>
      </c>
      <c r="O100" t="s">
        <v>281</v>
      </c>
      <c r="P100" t="s">
        <v>282</v>
      </c>
      <c r="Q100" t="s">
        <v>24</v>
      </c>
      <c r="R100" t="s">
        <v>25</v>
      </c>
      <c r="S100" t="s">
        <v>33</v>
      </c>
      <c r="T100" t="s">
        <v>283</v>
      </c>
      <c r="U100" t="s">
        <v>1191</v>
      </c>
      <c r="V100">
        <f>YEAR(sales_order1[[#This Row],[date]])</f>
        <v>2020</v>
      </c>
      <c r="W100" t="str">
        <f>TEXT(sales_order1[[#This Row],[date]], "Mmm")</f>
        <v>Jan</v>
      </c>
      <c r="X100">
        <f>VALUE(TEXT(sales_order1[[#This Row],[date]], "D"))</f>
        <v>22</v>
      </c>
      <c r="Y100">
        <v>4</v>
      </c>
    </row>
    <row r="101" spans="1:25" x14ac:dyDescent="0.25">
      <c r="A101" s="1">
        <v>43852</v>
      </c>
      <c r="B101">
        <v>50100</v>
      </c>
      <c r="C101" t="s">
        <v>325</v>
      </c>
      <c r="D101" t="str">
        <f>VLOOKUP(sales_order1[[#This Row],[itemCode]],product_details3!B:C,2,0)</f>
        <v>EXFG100</v>
      </c>
      <c r="E101" t="s">
        <v>326</v>
      </c>
      <c r="F101" t="s">
        <v>183</v>
      </c>
      <c r="G101">
        <v>50</v>
      </c>
      <c r="H101">
        <v>20.75</v>
      </c>
      <c r="I101">
        <v>1037.5</v>
      </c>
      <c r="J101">
        <v>7.45</v>
      </c>
      <c r="K101">
        <v>372.5</v>
      </c>
      <c r="L101">
        <v>13.3</v>
      </c>
      <c r="M101">
        <v>0.64096385542168677</v>
      </c>
      <c r="N101">
        <v>665</v>
      </c>
      <c r="O101" t="s">
        <v>88</v>
      </c>
      <c r="P101" t="s">
        <v>89</v>
      </c>
      <c r="Q101" t="s">
        <v>24</v>
      </c>
      <c r="R101" t="s">
        <v>25</v>
      </c>
      <c r="S101" t="s">
        <v>26</v>
      </c>
      <c r="T101" t="s">
        <v>90</v>
      </c>
      <c r="U101" t="s">
        <v>1191</v>
      </c>
      <c r="V101">
        <f>YEAR(sales_order1[[#This Row],[date]])</f>
        <v>2020</v>
      </c>
      <c r="W101" t="str">
        <f>TEXT(sales_order1[[#This Row],[date]], "Mmm")</f>
        <v>Jan</v>
      </c>
      <c r="X101">
        <f>VALUE(TEXT(sales_order1[[#This Row],[date]], "D"))</f>
        <v>22</v>
      </c>
      <c r="Y101">
        <v>4</v>
      </c>
    </row>
    <row r="102" spans="1:25" x14ac:dyDescent="0.25">
      <c r="A102" s="1">
        <v>43852</v>
      </c>
      <c r="B102">
        <v>50101</v>
      </c>
      <c r="C102" t="s">
        <v>103</v>
      </c>
      <c r="D102" t="str">
        <f>VLOOKUP(sales_order1[[#This Row],[itemCode]],product_details3!B:C,2,0)</f>
        <v>SCRT50</v>
      </c>
      <c r="E102" t="s">
        <v>104</v>
      </c>
      <c r="F102" t="s">
        <v>61</v>
      </c>
      <c r="G102">
        <v>250</v>
      </c>
      <c r="H102">
        <v>16.95</v>
      </c>
      <c r="I102">
        <v>4237.5</v>
      </c>
      <c r="J102">
        <v>5.2</v>
      </c>
      <c r="K102">
        <v>1300</v>
      </c>
      <c r="L102">
        <v>11.75</v>
      </c>
      <c r="M102">
        <v>0.69321533923303835</v>
      </c>
      <c r="N102">
        <v>2937.5</v>
      </c>
      <c r="O102" t="s">
        <v>266</v>
      </c>
      <c r="P102" t="s">
        <v>267</v>
      </c>
      <c r="Q102" t="s">
        <v>154</v>
      </c>
      <c r="R102" t="s">
        <v>56</v>
      </c>
      <c r="S102" t="s">
        <v>133</v>
      </c>
      <c r="T102" t="s">
        <v>268</v>
      </c>
      <c r="U102" t="s">
        <v>1191</v>
      </c>
      <c r="V102">
        <f>YEAR(sales_order1[[#This Row],[date]])</f>
        <v>2020</v>
      </c>
      <c r="W102" t="str">
        <f>TEXT(sales_order1[[#This Row],[date]], "Mmm")</f>
        <v>Jan</v>
      </c>
      <c r="X102">
        <f>VALUE(TEXT(sales_order1[[#This Row],[date]], "D"))</f>
        <v>22</v>
      </c>
      <c r="Y102">
        <v>4</v>
      </c>
    </row>
    <row r="103" spans="1:25" x14ac:dyDescent="0.25">
      <c r="A103" s="1">
        <v>43852</v>
      </c>
      <c r="B103">
        <v>50102</v>
      </c>
      <c r="C103" t="s">
        <v>327</v>
      </c>
      <c r="D103" t="str">
        <f>VLOOKUP(sales_order1[[#This Row],[itemCode]],product_details3!B:C,2,0)</f>
        <v>SCR50+50</v>
      </c>
      <c r="E103" t="s">
        <v>328</v>
      </c>
      <c r="F103" t="s">
        <v>61</v>
      </c>
      <c r="G103">
        <v>150</v>
      </c>
      <c r="H103">
        <v>15.75</v>
      </c>
      <c r="I103">
        <v>2362.5</v>
      </c>
      <c r="J103">
        <v>4.45</v>
      </c>
      <c r="K103">
        <v>667.5</v>
      </c>
      <c r="L103">
        <v>11.3</v>
      </c>
      <c r="M103">
        <v>0.71746031746031746</v>
      </c>
      <c r="N103">
        <v>1695</v>
      </c>
      <c r="O103" t="s">
        <v>144</v>
      </c>
      <c r="P103" t="s">
        <v>145</v>
      </c>
      <c r="Q103" t="s">
        <v>146</v>
      </c>
      <c r="R103" t="s">
        <v>112</v>
      </c>
      <c r="S103" t="s">
        <v>147</v>
      </c>
      <c r="T103" t="s">
        <v>148</v>
      </c>
      <c r="U103" t="s">
        <v>1190</v>
      </c>
      <c r="V103">
        <f>YEAR(sales_order1[[#This Row],[date]])</f>
        <v>2020</v>
      </c>
      <c r="W103" t="str">
        <f>TEXT(sales_order1[[#This Row],[date]], "Mmm")</f>
        <v>Jan</v>
      </c>
      <c r="X103">
        <f>VALUE(TEXT(sales_order1[[#This Row],[date]], "D"))</f>
        <v>22</v>
      </c>
      <c r="Y103">
        <v>4</v>
      </c>
    </row>
    <row r="104" spans="1:25" x14ac:dyDescent="0.25">
      <c r="A104" s="1">
        <v>43852</v>
      </c>
      <c r="B104">
        <v>50103</v>
      </c>
      <c r="C104" t="s">
        <v>19</v>
      </c>
      <c r="D104" t="str">
        <f>VLOOKUP(sales_order1[[#This Row],[itemCode]],product_details3!B:C,2,0)</f>
        <v>MSTH100</v>
      </c>
      <c r="E104" t="s">
        <v>20</v>
      </c>
      <c r="F104" t="s">
        <v>21</v>
      </c>
      <c r="G104">
        <v>150</v>
      </c>
      <c r="H104">
        <v>26.25</v>
      </c>
      <c r="I104">
        <v>3937.5</v>
      </c>
      <c r="J104">
        <v>7.75</v>
      </c>
      <c r="K104">
        <v>1162.5</v>
      </c>
      <c r="L104">
        <v>18.5</v>
      </c>
      <c r="M104">
        <v>0.70476190476190481</v>
      </c>
      <c r="N104">
        <v>2775</v>
      </c>
      <c r="O104" t="s">
        <v>237</v>
      </c>
      <c r="P104" t="s">
        <v>238</v>
      </c>
      <c r="Q104" t="s">
        <v>239</v>
      </c>
      <c r="R104" t="s">
        <v>112</v>
      </c>
      <c r="S104" t="s">
        <v>240</v>
      </c>
      <c r="T104" t="s">
        <v>241</v>
      </c>
      <c r="U104" t="s">
        <v>1189</v>
      </c>
      <c r="V104">
        <f>YEAR(sales_order1[[#This Row],[date]])</f>
        <v>2020</v>
      </c>
      <c r="W104" t="str">
        <f>TEXT(sales_order1[[#This Row],[date]], "Mmm")</f>
        <v>Jan</v>
      </c>
      <c r="X104">
        <f>VALUE(TEXT(sales_order1[[#This Row],[date]], "D"))</f>
        <v>22</v>
      </c>
      <c r="Y104">
        <v>4</v>
      </c>
    </row>
    <row r="105" spans="1:25" x14ac:dyDescent="0.25">
      <c r="A105" s="1">
        <v>43852</v>
      </c>
      <c r="B105">
        <v>50104</v>
      </c>
      <c r="C105" t="s">
        <v>256</v>
      </c>
      <c r="D105" t="str">
        <f>VLOOKUP(sales_order1[[#This Row],[itemCode]],product_details3!B:C,2,0)</f>
        <v>MSKC50</v>
      </c>
      <c r="E105" t="s">
        <v>257</v>
      </c>
      <c r="F105" t="s">
        <v>137</v>
      </c>
      <c r="G105">
        <v>50</v>
      </c>
      <c r="H105">
        <v>11.95</v>
      </c>
      <c r="I105">
        <v>597.5</v>
      </c>
      <c r="J105">
        <v>5.2</v>
      </c>
      <c r="K105">
        <v>260</v>
      </c>
      <c r="L105">
        <v>6.75</v>
      </c>
      <c r="M105">
        <v>0.56485355648535562</v>
      </c>
      <c r="N105">
        <v>337.5</v>
      </c>
      <c r="O105" t="s">
        <v>98</v>
      </c>
      <c r="P105" t="s">
        <v>99</v>
      </c>
      <c r="Q105" t="s">
        <v>100</v>
      </c>
      <c r="R105" t="s">
        <v>40</v>
      </c>
      <c r="S105" t="s">
        <v>101</v>
      </c>
      <c r="T105" t="s">
        <v>102</v>
      </c>
      <c r="U105" t="s">
        <v>1190</v>
      </c>
      <c r="V105">
        <f>YEAR(sales_order1[[#This Row],[date]])</f>
        <v>2020</v>
      </c>
      <c r="W105" t="str">
        <f>TEXT(sales_order1[[#This Row],[date]], "Mmm")</f>
        <v>Jan</v>
      </c>
      <c r="X105">
        <f>VALUE(TEXT(sales_order1[[#This Row],[date]], "D"))</f>
        <v>22</v>
      </c>
      <c r="Y105">
        <v>4</v>
      </c>
    </row>
    <row r="106" spans="1:25" x14ac:dyDescent="0.25">
      <c r="A106" s="1">
        <v>43853</v>
      </c>
      <c r="B106">
        <v>50105</v>
      </c>
      <c r="C106" t="s">
        <v>329</v>
      </c>
      <c r="D106" t="str">
        <f>VLOOKUP(sales_order1[[#This Row],[itemCode]],product_details3!B:C,2,0)</f>
        <v>TNRS150</v>
      </c>
      <c r="E106" t="s">
        <v>330</v>
      </c>
      <c r="F106" t="s">
        <v>124</v>
      </c>
      <c r="G106">
        <v>150</v>
      </c>
      <c r="H106">
        <v>19.649999999999999</v>
      </c>
      <c r="I106">
        <v>2947.5</v>
      </c>
      <c r="J106">
        <v>6.55</v>
      </c>
      <c r="K106">
        <v>982.5</v>
      </c>
      <c r="L106">
        <v>13.1</v>
      </c>
      <c r="M106">
        <v>0.66666666666666663</v>
      </c>
      <c r="N106">
        <v>1965</v>
      </c>
      <c r="O106" t="s">
        <v>172</v>
      </c>
      <c r="P106" t="s">
        <v>173</v>
      </c>
      <c r="Q106" t="s">
        <v>39</v>
      </c>
      <c r="R106" t="s">
        <v>40</v>
      </c>
      <c r="S106" t="s">
        <v>41</v>
      </c>
      <c r="T106" t="s">
        <v>174</v>
      </c>
      <c r="U106" t="s">
        <v>1188</v>
      </c>
      <c r="V106">
        <f>YEAR(sales_order1[[#This Row],[date]])</f>
        <v>2020</v>
      </c>
      <c r="W106" t="str">
        <f>TEXT(sales_order1[[#This Row],[date]], "Mmm")</f>
        <v>Jan</v>
      </c>
      <c r="X106">
        <f>VALUE(TEXT(sales_order1[[#This Row],[date]], "D"))</f>
        <v>23</v>
      </c>
      <c r="Y106">
        <v>4</v>
      </c>
    </row>
    <row r="107" spans="1:25" x14ac:dyDescent="0.25">
      <c r="A107" s="1">
        <v>43853</v>
      </c>
      <c r="B107">
        <v>50106</v>
      </c>
      <c r="C107" t="s">
        <v>28</v>
      </c>
      <c r="D107" t="str">
        <f>VLOOKUP(sales_order1[[#This Row],[itemCode]],product_details3!B:C,2,0)</f>
        <v>SRMC30</v>
      </c>
      <c r="E107" t="s">
        <v>29</v>
      </c>
      <c r="F107" t="s">
        <v>30</v>
      </c>
      <c r="G107">
        <v>50</v>
      </c>
      <c r="H107">
        <v>22.6</v>
      </c>
      <c r="I107">
        <v>1130</v>
      </c>
      <c r="J107">
        <v>7.6</v>
      </c>
      <c r="K107">
        <v>380</v>
      </c>
      <c r="L107">
        <v>15</v>
      </c>
      <c r="M107">
        <v>0.66371681415929207</v>
      </c>
      <c r="N107">
        <v>750</v>
      </c>
      <c r="O107" t="s">
        <v>117</v>
      </c>
      <c r="P107" t="s">
        <v>118</v>
      </c>
      <c r="Q107" t="s">
        <v>119</v>
      </c>
      <c r="R107" t="s">
        <v>40</v>
      </c>
      <c r="S107" t="s">
        <v>120</v>
      </c>
      <c r="T107" t="s">
        <v>121</v>
      </c>
      <c r="U107" t="s">
        <v>1190</v>
      </c>
      <c r="V107">
        <f>YEAR(sales_order1[[#This Row],[date]])</f>
        <v>2020</v>
      </c>
      <c r="W107" t="str">
        <f>TEXT(sales_order1[[#This Row],[date]], "Mmm")</f>
        <v>Jan</v>
      </c>
      <c r="X107">
        <f>VALUE(TEXT(sales_order1[[#This Row],[date]], "D"))</f>
        <v>23</v>
      </c>
      <c r="Y107">
        <v>4</v>
      </c>
    </row>
    <row r="108" spans="1:25" x14ac:dyDescent="0.25">
      <c r="A108" s="1">
        <v>43853</v>
      </c>
      <c r="B108">
        <v>50107</v>
      </c>
      <c r="C108" t="s">
        <v>80</v>
      </c>
      <c r="D108" t="str">
        <f>VLOOKUP(sales_order1[[#This Row],[itemCode]],product_details3!B:C,2,0)</f>
        <v>MSTA50</v>
      </c>
      <c r="E108" t="s">
        <v>81</v>
      </c>
      <c r="F108" t="s">
        <v>21</v>
      </c>
      <c r="G108">
        <v>50</v>
      </c>
      <c r="H108">
        <v>19.649999999999999</v>
      </c>
      <c r="I108">
        <v>982.5</v>
      </c>
      <c r="J108">
        <v>6.55</v>
      </c>
      <c r="K108">
        <v>327.5</v>
      </c>
      <c r="L108">
        <v>13.1</v>
      </c>
      <c r="M108">
        <v>0.66666666666666663</v>
      </c>
      <c r="N108">
        <v>655</v>
      </c>
      <c r="O108" t="s">
        <v>125</v>
      </c>
      <c r="P108" t="s">
        <v>126</v>
      </c>
      <c r="Q108" t="s">
        <v>71</v>
      </c>
      <c r="R108" t="s">
        <v>72</v>
      </c>
      <c r="S108" t="s">
        <v>73</v>
      </c>
      <c r="T108" t="s">
        <v>127</v>
      </c>
      <c r="U108" t="s">
        <v>1190</v>
      </c>
      <c r="V108">
        <f>YEAR(sales_order1[[#This Row],[date]])</f>
        <v>2020</v>
      </c>
      <c r="W108" t="str">
        <f>TEXT(sales_order1[[#This Row],[date]], "Mmm")</f>
        <v>Jan</v>
      </c>
      <c r="X108">
        <f>VALUE(TEXT(sales_order1[[#This Row],[date]], "D"))</f>
        <v>23</v>
      </c>
      <c r="Y108">
        <v>4</v>
      </c>
    </row>
    <row r="109" spans="1:25" x14ac:dyDescent="0.25">
      <c r="A109" s="1">
        <v>43853</v>
      </c>
      <c r="B109">
        <v>50108</v>
      </c>
      <c r="C109" t="s">
        <v>28</v>
      </c>
      <c r="D109" t="str">
        <f>VLOOKUP(sales_order1[[#This Row],[itemCode]],product_details3!B:C,2,0)</f>
        <v>SRMC30</v>
      </c>
      <c r="E109" t="s">
        <v>29</v>
      </c>
      <c r="F109" t="s">
        <v>30</v>
      </c>
      <c r="G109">
        <v>50</v>
      </c>
      <c r="H109">
        <v>22.6</v>
      </c>
      <c r="I109">
        <v>1130</v>
      </c>
      <c r="J109">
        <v>7.6</v>
      </c>
      <c r="K109">
        <v>380</v>
      </c>
      <c r="L109">
        <v>15</v>
      </c>
      <c r="M109">
        <v>0.66371681415929207</v>
      </c>
      <c r="N109">
        <v>750</v>
      </c>
      <c r="O109" t="s">
        <v>258</v>
      </c>
      <c r="P109" t="s">
        <v>259</v>
      </c>
      <c r="Q109" t="s">
        <v>93</v>
      </c>
      <c r="R109" t="s">
        <v>72</v>
      </c>
      <c r="S109" t="s">
        <v>260</v>
      </c>
      <c r="T109" t="s">
        <v>261</v>
      </c>
      <c r="U109" t="s">
        <v>1190</v>
      </c>
      <c r="V109">
        <f>YEAR(sales_order1[[#This Row],[date]])</f>
        <v>2020</v>
      </c>
      <c r="W109" t="str">
        <f>TEXT(sales_order1[[#This Row],[date]], "Mmm")</f>
        <v>Jan</v>
      </c>
      <c r="X109">
        <f>VALUE(TEXT(sales_order1[[#This Row],[date]], "D"))</f>
        <v>23</v>
      </c>
      <c r="Y109">
        <v>4</v>
      </c>
    </row>
    <row r="110" spans="1:25" x14ac:dyDescent="0.25">
      <c r="A110" s="1">
        <v>43853</v>
      </c>
      <c r="B110">
        <v>50109</v>
      </c>
      <c r="C110" t="s">
        <v>19</v>
      </c>
      <c r="D110" t="str">
        <f>VLOOKUP(sales_order1[[#This Row],[itemCode]],product_details3!B:C,2,0)</f>
        <v>MSTH100</v>
      </c>
      <c r="E110" t="s">
        <v>20</v>
      </c>
      <c r="F110" t="s">
        <v>21</v>
      </c>
      <c r="G110">
        <v>150</v>
      </c>
      <c r="H110">
        <v>26.25</v>
      </c>
      <c r="I110">
        <v>3937.5</v>
      </c>
      <c r="J110">
        <v>7.75</v>
      </c>
      <c r="K110">
        <v>1162.5</v>
      </c>
      <c r="L110">
        <v>18.5</v>
      </c>
      <c r="M110">
        <v>0.70476190476190481</v>
      </c>
      <c r="N110">
        <v>2775</v>
      </c>
      <c r="O110" t="s">
        <v>227</v>
      </c>
      <c r="P110" t="s">
        <v>228</v>
      </c>
      <c r="Q110" t="s">
        <v>64</v>
      </c>
      <c r="R110" t="s">
        <v>40</v>
      </c>
      <c r="S110" t="s">
        <v>229</v>
      </c>
      <c r="T110" t="s">
        <v>230</v>
      </c>
      <c r="U110" t="s">
        <v>1189</v>
      </c>
      <c r="V110">
        <f>YEAR(sales_order1[[#This Row],[date]])</f>
        <v>2020</v>
      </c>
      <c r="W110" t="str">
        <f>TEXT(sales_order1[[#This Row],[date]], "Mmm")</f>
        <v>Jan</v>
      </c>
      <c r="X110">
        <f>VALUE(TEXT(sales_order1[[#This Row],[date]], "D"))</f>
        <v>23</v>
      </c>
      <c r="Y110">
        <v>4</v>
      </c>
    </row>
    <row r="111" spans="1:25" x14ac:dyDescent="0.25">
      <c r="A111" s="1">
        <v>43853</v>
      </c>
      <c r="B111">
        <v>50110</v>
      </c>
      <c r="C111" t="s">
        <v>331</v>
      </c>
      <c r="D111" t="str">
        <f>VLOOKUP(sales_order1[[#This Row],[itemCode]],product_details3!B:C,2,0)</f>
        <v>EXFP50</v>
      </c>
      <c r="E111" t="s">
        <v>332</v>
      </c>
      <c r="F111" t="s">
        <v>183</v>
      </c>
      <c r="G111">
        <v>50</v>
      </c>
      <c r="H111">
        <v>16.95</v>
      </c>
      <c r="I111">
        <v>847.5</v>
      </c>
      <c r="J111">
        <v>6.2</v>
      </c>
      <c r="K111">
        <v>310</v>
      </c>
      <c r="L111">
        <v>10.75</v>
      </c>
      <c r="M111">
        <v>0.63421828908554578</v>
      </c>
      <c r="N111">
        <v>537.5</v>
      </c>
      <c r="O111" t="s">
        <v>91</v>
      </c>
      <c r="P111" t="s">
        <v>92</v>
      </c>
      <c r="Q111" t="s">
        <v>93</v>
      </c>
      <c r="R111" t="s">
        <v>72</v>
      </c>
      <c r="S111" t="s">
        <v>94</v>
      </c>
      <c r="T111" t="s">
        <v>95</v>
      </c>
      <c r="U111" t="s">
        <v>1190</v>
      </c>
      <c r="V111">
        <f>YEAR(sales_order1[[#This Row],[date]])</f>
        <v>2020</v>
      </c>
      <c r="W111" t="str">
        <f>TEXT(sales_order1[[#This Row],[date]], "Mmm")</f>
        <v>Jan</v>
      </c>
      <c r="X111">
        <f>VALUE(TEXT(sales_order1[[#This Row],[date]], "D"))</f>
        <v>23</v>
      </c>
      <c r="Y111">
        <v>4</v>
      </c>
    </row>
    <row r="112" spans="1:25" x14ac:dyDescent="0.25">
      <c r="A112" s="1">
        <v>43853</v>
      </c>
      <c r="B112">
        <v>50111</v>
      </c>
      <c r="C112" t="s">
        <v>103</v>
      </c>
      <c r="D112" t="str">
        <f>VLOOKUP(sales_order1[[#This Row],[itemCode]],product_details3!B:C,2,0)</f>
        <v>SCRT50</v>
      </c>
      <c r="E112" t="s">
        <v>104</v>
      </c>
      <c r="F112" t="s">
        <v>61</v>
      </c>
      <c r="G112">
        <v>200</v>
      </c>
      <c r="H112">
        <v>16.95</v>
      </c>
      <c r="I112">
        <v>3390</v>
      </c>
      <c r="J112">
        <v>5.2</v>
      </c>
      <c r="K112">
        <v>1040</v>
      </c>
      <c r="L112">
        <v>11.75</v>
      </c>
      <c r="M112">
        <v>0.69321533923303835</v>
      </c>
      <c r="N112">
        <v>2350</v>
      </c>
      <c r="O112" t="s">
        <v>177</v>
      </c>
      <c r="P112" t="s">
        <v>178</v>
      </c>
      <c r="Q112" t="s">
        <v>111</v>
      </c>
      <c r="R112" t="s">
        <v>112</v>
      </c>
      <c r="S112" t="s">
        <v>179</v>
      </c>
      <c r="T112" t="s">
        <v>180</v>
      </c>
      <c r="U112" t="s">
        <v>1189</v>
      </c>
      <c r="V112">
        <f>YEAR(sales_order1[[#This Row],[date]])</f>
        <v>2020</v>
      </c>
      <c r="W112" t="str">
        <f>TEXT(sales_order1[[#This Row],[date]], "Mmm")</f>
        <v>Jan</v>
      </c>
      <c r="X112">
        <f>VALUE(TEXT(sales_order1[[#This Row],[date]], "D"))</f>
        <v>23</v>
      </c>
      <c r="Y112">
        <v>4</v>
      </c>
    </row>
    <row r="113" spans="1:25" x14ac:dyDescent="0.25">
      <c r="A113" s="1">
        <v>43854</v>
      </c>
      <c r="B113">
        <v>50112</v>
      </c>
      <c r="C113" t="s">
        <v>194</v>
      </c>
      <c r="D113" t="str">
        <f>VLOOKUP(sales_order1[[#This Row],[itemCode]],product_details3!B:C,2,0)</f>
        <v>CLNG150</v>
      </c>
      <c r="E113" t="s">
        <v>195</v>
      </c>
      <c r="F113" t="s">
        <v>45</v>
      </c>
      <c r="G113">
        <v>50</v>
      </c>
      <c r="H113">
        <v>12.75</v>
      </c>
      <c r="I113">
        <v>637.5</v>
      </c>
      <c r="J113">
        <v>4.45</v>
      </c>
      <c r="K113">
        <v>222.5</v>
      </c>
      <c r="L113">
        <v>8.3000000000000007</v>
      </c>
      <c r="M113">
        <v>0.65098039215686276</v>
      </c>
      <c r="N113">
        <v>415</v>
      </c>
      <c r="O113" t="s">
        <v>317</v>
      </c>
      <c r="P113" t="s">
        <v>318</v>
      </c>
      <c r="Q113" t="s">
        <v>48</v>
      </c>
      <c r="R113" t="s">
        <v>25</v>
      </c>
      <c r="S113" t="s">
        <v>49</v>
      </c>
      <c r="T113" t="s">
        <v>319</v>
      </c>
      <c r="U113" t="s">
        <v>1191</v>
      </c>
      <c r="V113">
        <f>YEAR(sales_order1[[#This Row],[date]])</f>
        <v>2020</v>
      </c>
      <c r="W113" t="str">
        <f>TEXT(sales_order1[[#This Row],[date]], "Mmm")</f>
        <v>Jan</v>
      </c>
      <c r="X113">
        <f>VALUE(TEXT(sales_order1[[#This Row],[date]], "D"))</f>
        <v>24</v>
      </c>
      <c r="Y113">
        <v>4</v>
      </c>
    </row>
    <row r="114" spans="1:25" x14ac:dyDescent="0.25">
      <c r="A114" s="1">
        <v>43854</v>
      </c>
      <c r="B114">
        <v>50113</v>
      </c>
      <c r="C114" t="s">
        <v>175</v>
      </c>
      <c r="D114" t="str">
        <f>VLOOKUP(sales_order1[[#This Row],[itemCode]],product_details3!B:C,2,0)</f>
        <v>SCRS3030</v>
      </c>
      <c r="E114" t="s">
        <v>176</v>
      </c>
      <c r="F114" t="s">
        <v>61</v>
      </c>
      <c r="G114">
        <v>200</v>
      </c>
      <c r="H114">
        <v>13.1</v>
      </c>
      <c r="I114">
        <v>2620</v>
      </c>
      <c r="J114">
        <v>4.7</v>
      </c>
      <c r="K114">
        <v>940</v>
      </c>
      <c r="L114">
        <v>8.4</v>
      </c>
      <c r="M114">
        <v>0.6412213740458016</v>
      </c>
      <c r="N114">
        <v>1680</v>
      </c>
      <c r="O114" t="s">
        <v>216</v>
      </c>
      <c r="P114" t="s">
        <v>217</v>
      </c>
      <c r="Q114" t="s">
        <v>218</v>
      </c>
      <c r="R114" t="s">
        <v>40</v>
      </c>
      <c r="S114" t="s">
        <v>219</v>
      </c>
      <c r="T114" t="s">
        <v>220</v>
      </c>
      <c r="U114" t="s">
        <v>1190</v>
      </c>
      <c r="V114">
        <f>YEAR(sales_order1[[#This Row],[date]])</f>
        <v>2020</v>
      </c>
      <c r="W114" t="str">
        <f>TEXT(sales_order1[[#This Row],[date]], "Mmm")</f>
        <v>Jan</v>
      </c>
      <c r="X114">
        <f>VALUE(TEXT(sales_order1[[#This Row],[date]], "D"))</f>
        <v>24</v>
      </c>
      <c r="Y114">
        <v>4</v>
      </c>
    </row>
    <row r="115" spans="1:25" x14ac:dyDescent="0.25">
      <c r="A115" s="1">
        <v>43854</v>
      </c>
      <c r="B115">
        <v>50114</v>
      </c>
      <c r="C115" t="s">
        <v>333</v>
      </c>
      <c r="D115" t="str">
        <f>VLOOKUP(sales_order1[[#This Row],[itemCode]],product_details3!B:C,2,0)</f>
        <v>TNRH200</v>
      </c>
      <c r="E115" t="s">
        <v>334</v>
      </c>
      <c r="F115" t="s">
        <v>124</v>
      </c>
      <c r="G115">
        <v>150</v>
      </c>
      <c r="H115">
        <v>21</v>
      </c>
      <c r="I115">
        <v>3150</v>
      </c>
      <c r="J115">
        <v>6.6</v>
      </c>
      <c r="K115">
        <v>990</v>
      </c>
      <c r="L115">
        <v>14.4</v>
      </c>
      <c r="M115">
        <v>0.68571428571428572</v>
      </c>
      <c r="N115">
        <v>2160</v>
      </c>
      <c r="O115" t="s">
        <v>211</v>
      </c>
      <c r="P115" t="s">
        <v>212</v>
      </c>
      <c r="Q115" t="s">
        <v>213</v>
      </c>
      <c r="R115" t="s">
        <v>25</v>
      </c>
      <c r="S115" t="s">
        <v>214</v>
      </c>
      <c r="T115" t="s">
        <v>215</v>
      </c>
      <c r="U115" t="s">
        <v>1191</v>
      </c>
      <c r="V115">
        <f>YEAR(sales_order1[[#This Row],[date]])</f>
        <v>2020</v>
      </c>
      <c r="W115" t="str">
        <f>TEXT(sales_order1[[#This Row],[date]], "Mmm")</f>
        <v>Jan</v>
      </c>
      <c r="X115">
        <f>VALUE(TEXT(sales_order1[[#This Row],[date]], "D"))</f>
        <v>24</v>
      </c>
      <c r="Y115">
        <v>4</v>
      </c>
    </row>
    <row r="116" spans="1:25" x14ac:dyDescent="0.25">
      <c r="A116" s="1">
        <v>43854</v>
      </c>
      <c r="B116">
        <v>50115</v>
      </c>
      <c r="C116" t="s">
        <v>51</v>
      </c>
      <c r="D116" t="str">
        <f>VLOOKUP(sales_order1[[#This Row],[itemCode]],product_details3!B:C,2,0)</f>
        <v>MSTH50</v>
      </c>
      <c r="E116" t="s">
        <v>52</v>
      </c>
      <c r="F116" t="s">
        <v>21</v>
      </c>
      <c r="G116">
        <v>50</v>
      </c>
      <c r="H116">
        <v>15.75</v>
      </c>
      <c r="I116">
        <v>787.5</v>
      </c>
      <c r="J116">
        <v>4.45</v>
      </c>
      <c r="K116">
        <v>222.5</v>
      </c>
      <c r="L116">
        <v>11.3</v>
      </c>
      <c r="M116">
        <v>0.71746031746031746</v>
      </c>
      <c r="N116">
        <v>565</v>
      </c>
      <c r="O116" t="s">
        <v>223</v>
      </c>
      <c r="P116" t="s">
        <v>224</v>
      </c>
      <c r="Q116" t="s">
        <v>55</v>
      </c>
      <c r="R116" t="s">
        <v>56</v>
      </c>
      <c r="S116" t="s">
        <v>225</v>
      </c>
      <c r="T116" t="s">
        <v>226</v>
      </c>
      <c r="U116" t="s">
        <v>1191</v>
      </c>
      <c r="V116">
        <f>YEAR(sales_order1[[#This Row],[date]])</f>
        <v>2020</v>
      </c>
      <c r="W116" t="str">
        <f>TEXT(sales_order1[[#This Row],[date]], "Mmm")</f>
        <v>Jan</v>
      </c>
      <c r="X116">
        <f>VALUE(TEXT(sales_order1[[#This Row],[date]], "D"))</f>
        <v>24</v>
      </c>
      <c r="Y116">
        <v>4</v>
      </c>
    </row>
    <row r="117" spans="1:25" x14ac:dyDescent="0.25">
      <c r="A117" s="1">
        <v>43854</v>
      </c>
      <c r="B117">
        <v>50116</v>
      </c>
      <c r="C117" t="s">
        <v>86</v>
      </c>
      <c r="D117" t="str">
        <f>VLOOKUP(sales_order1[[#This Row],[itemCode]],product_details3!B:C,2,0)</f>
        <v>SRMH30</v>
      </c>
      <c r="E117" t="s">
        <v>87</v>
      </c>
      <c r="F117" t="s">
        <v>30</v>
      </c>
      <c r="G117">
        <v>50</v>
      </c>
      <c r="H117">
        <v>21</v>
      </c>
      <c r="I117">
        <v>1050</v>
      </c>
      <c r="J117">
        <v>6.6</v>
      </c>
      <c r="K117">
        <v>330</v>
      </c>
      <c r="L117">
        <v>14.4</v>
      </c>
      <c r="M117">
        <v>0.68571428571428572</v>
      </c>
      <c r="N117">
        <v>720</v>
      </c>
      <c r="O117" t="s">
        <v>152</v>
      </c>
      <c r="P117" t="s">
        <v>153</v>
      </c>
      <c r="Q117" t="s">
        <v>154</v>
      </c>
      <c r="R117" t="s">
        <v>56</v>
      </c>
      <c r="S117" t="s">
        <v>133</v>
      </c>
      <c r="T117" t="s">
        <v>155</v>
      </c>
      <c r="U117" t="s">
        <v>1191</v>
      </c>
      <c r="V117">
        <f>YEAR(sales_order1[[#This Row],[date]])</f>
        <v>2020</v>
      </c>
      <c r="W117" t="str">
        <f>TEXT(sales_order1[[#This Row],[date]], "Mmm")</f>
        <v>Jan</v>
      </c>
      <c r="X117">
        <f>VALUE(TEXT(sales_order1[[#This Row],[date]], "D"))</f>
        <v>24</v>
      </c>
      <c r="Y117">
        <v>4</v>
      </c>
    </row>
    <row r="118" spans="1:25" x14ac:dyDescent="0.25">
      <c r="A118" s="1">
        <v>43854</v>
      </c>
      <c r="B118">
        <v>50117</v>
      </c>
      <c r="C118" t="s">
        <v>149</v>
      </c>
      <c r="D118" t="str">
        <f>VLOOKUP(sales_order1[[#This Row],[itemCode]],product_details3!B:C,2,0)</f>
        <v>MKRW80</v>
      </c>
      <c r="E118" t="s">
        <v>150</v>
      </c>
      <c r="F118" t="s">
        <v>151</v>
      </c>
      <c r="G118">
        <v>50</v>
      </c>
      <c r="H118">
        <v>14.65</v>
      </c>
      <c r="I118">
        <v>732.5</v>
      </c>
      <c r="J118">
        <v>6.55</v>
      </c>
      <c r="K118">
        <v>327.5</v>
      </c>
      <c r="L118">
        <v>8.1</v>
      </c>
      <c r="M118">
        <v>0.55290102389078488</v>
      </c>
      <c r="N118">
        <v>405</v>
      </c>
      <c r="O118" t="s">
        <v>88</v>
      </c>
      <c r="P118" t="s">
        <v>89</v>
      </c>
      <c r="Q118" t="s">
        <v>24</v>
      </c>
      <c r="R118" t="s">
        <v>25</v>
      </c>
      <c r="S118" t="s">
        <v>26</v>
      </c>
      <c r="T118" t="s">
        <v>90</v>
      </c>
      <c r="U118" t="s">
        <v>1191</v>
      </c>
      <c r="V118">
        <f>YEAR(sales_order1[[#This Row],[date]])</f>
        <v>2020</v>
      </c>
      <c r="W118" t="str">
        <f>TEXT(sales_order1[[#This Row],[date]], "Mmm")</f>
        <v>Jan</v>
      </c>
      <c r="X118">
        <f>VALUE(TEXT(sales_order1[[#This Row],[date]], "D"))</f>
        <v>24</v>
      </c>
      <c r="Y118">
        <v>4</v>
      </c>
    </row>
    <row r="119" spans="1:25" x14ac:dyDescent="0.25">
      <c r="A119" s="1">
        <v>43857</v>
      </c>
      <c r="B119">
        <v>50118</v>
      </c>
      <c r="C119" t="s">
        <v>51</v>
      </c>
      <c r="D119" t="str">
        <f>VLOOKUP(sales_order1[[#This Row],[itemCode]],product_details3!B:C,2,0)</f>
        <v>MSTH50</v>
      </c>
      <c r="E119" t="s">
        <v>52</v>
      </c>
      <c r="F119" t="s">
        <v>21</v>
      </c>
      <c r="G119">
        <v>50</v>
      </c>
      <c r="H119">
        <v>15.75</v>
      </c>
      <c r="I119">
        <v>787.5</v>
      </c>
      <c r="J119">
        <v>4.45</v>
      </c>
      <c r="K119">
        <v>222.5</v>
      </c>
      <c r="L119">
        <v>11.3</v>
      </c>
      <c r="M119">
        <v>0.71746031746031746</v>
      </c>
      <c r="N119">
        <v>565</v>
      </c>
      <c r="O119" t="s">
        <v>206</v>
      </c>
      <c r="P119" t="s">
        <v>207</v>
      </c>
      <c r="Q119" t="s">
        <v>71</v>
      </c>
      <c r="R119" t="s">
        <v>72</v>
      </c>
      <c r="S119" t="s">
        <v>73</v>
      </c>
      <c r="T119" t="s">
        <v>208</v>
      </c>
      <c r="U119" t="s">
        <v>1190</v>
      </c>
      <c r="V119">
        <f>YEAR(sales_order1[[#This Row],[date]])</f>
        <v>2020</v>
      </c>
      <c r="W119" t="str">
        <f>TEXT(sales_order1[[#This Row],[date]], "Mmm")</f>
        <v>Jan</v>
      </c>
      <c r="X119">
        <f>VALUE(TEXT(sales_order1[[#This Row],[date]], "D"))</f>
        <v>27</v>
      </c>
      <c r="Y119">
        <v>4</v>
      </c>
    </row>
    <row r="120" spans="1:25" x14ac:dyDescent="0.25">
      <c r="A120" s="1">
        <v>43857</v>
      </c>
      <c r="B120">
        <v>50119</v>
      </c>
      <c r="C120" t="s">
        <v>19</v>
      </c>
      <c r="D120" t="str">
        <f>VLOOKUP(sales_order1[[#This Row],[itemCode]],product_details3!B:C,2,0)</f>
        <v>MSTH100</v>
      </c>
      <c r="E120" t="s">
        <v>20</v>
      </c>
      <c r="F120" t="s">
        <v>21</v>
      </c>
      <c r="G120">
        <v>50</v>
      </c>
      <c r="H120">
        <v>26.25</v>
      </c>
      <c r="I120">
        <v>1312.5</v>
      </c>
      <c r="J120">
        <v>7.75</v>
      </c>
      <c r="K120">
        <v>387.5</v>
      </c>
      <c r="L120">
        <v>18.5</v>
      </c>
      <c r="M120">
        <v>0.70476190476190481</v>
      </c>
      <c r="N120">
        <v>925</v>
      </c>
      <c r="O120" t="s">
        <v>105</v>
      </c>
      <c r="P120" t="s">
        <v>106</v>
      </c>
      <c r="Q120" t="s">
        <v>107</v>
      </c>
      <c r="R120" t="s">
        <v>40</v>
      </c>
      <c r="S120" t="s">
        <v>101</v>
      </c>
      <c r="T120" t="s">
        <v>108</v>
      </c>
      <c r="U120" t="s">
        <v>1190</v>
      </c>
      <c r="V120">
        <f>YEAR(sales_order1[[#This Row],[date]])</f>
        <v>2020</v>
      </c>
      <c r="W120" t="str">
        <f>TEXT(sales_order1[[#This Row],[date]], "Mmm")</f>
        <v>Jan</v>
      </c>
      <c r="X120">
        <f>VALUE(TEXT(sales_order1[[#This Row],[date]], "D"))</f>
        <v>27</v>
      </c>
      <c r="Y120">
        <v>4</v>
      </c>
    </row>
    <row r="121" spans="1:25" x14ac:dyDescent="0.25">
      <c r="A121" s="1">
        <v>43857</v>
      </c>
      <c r="B121">
        <v>50120</v>
      </c>
      <c r="C121" t="s">
        <v>128</v>
      </c>
      <c r="D121" t="str">
        <f>VLOOKUP(sales_order1[[#This Row],[itemCode]],product_details3!B:C,2,0)</f>
        <v>SCRT100</v>
      </c>
      <c r="E121" t="s">
        <v>129</v>
      </c>
      <c r="F121" t="s">
        <v>61</v>
      </c>
      <c r="G121">
        <v>50</v>
      </c>
      <c r="H121">
        <v>28.25</v>
      </c>
      <c r="I121">
        <v>1412.5</v>
      </c>
      <c r="J121">
        <v>9</v>
      </c>
      <c r="K121">
        <v>450</v>
      </c>
      <c r="L121">
        <v>19.25</v>
      </c>
      <c r="M121">
        <v>0.68141592920353977</v>
      </c>
      <c r="N121">
        <v>962.5</v>
      </c>
      <c r="O121" t="s">
        <v>258</v>
      </c>
      <c r="P121" t="s">
        <v>259</v>
      </c>
      <c r="Q121" t="s">
        <v>93</v>
      </c>
      <c r="R121" t="s">
        <v>72</v>
      </c>
      <c r="S121" t="s">
        <v>260</v>
      </c>
      <c r="T121" t="s">
        <v>261</v>
      </c>
      <c r="U121" t="s">
        <v>1190</v>
      </c>
      <c r="V121">
        <f>YEAR(sales_order1[[#This Row],[date]])</f>
        <v>2020</v>
      </c>
      <c r="W121" t="str">
        <f>TEXT(sales_order1[[#This Row],[date]], "Mmm")</f>
        <v>Jan</v>
      </c>
      <c r="X121">
        <f>VALUE(TEXT(sales_order1[[#This Row],[date]], "D"))</f>
        <v>27</v>
      </c>
      <c r="Y121">
        <v>4</v>
      </c>
    </row>
    <row r="122" spans="1:25" x14ac:dyDescent="0.25">
      <c r="A122" s="1">
        <v>43857</v>
      </c>
      <c r="B122">
        <v>50121</v>
      </c>
      <c r="C122" t="s">
        <v>51</v>
      </c>
      <c r="D122" t="str">
        <f>VLOOKUP(sales_order1[[#This Row],[itemCode]],product_details3!B:C,2,0)</f>
        <v>MSTH50</v>
      </c>
      <c r="E122" t="s">
        <v>52</v>
      </c>
      <c r="F122" t="s">
        <v>21</v>
      </c>
      <c r="G122">
        <v>50</v>
      </c>
      <c r="H122">
        <v>15.75</v>
      </c>
      <c r="I122">
        <v>787.5</v>
      </c>
      <c r="J122">
        <v>4.45</v>
      </c>
      <c r="K122">
        <v>222.5</v>
      </c>
      <c r="L122">
        <v>11.3</v>
      </c>
      <c r="M122">
        <v>0.71746031746031746</v>
      </c>
      <c r="N122">
        <v>565</v>
      </c>
      <c r="O122" t="s">
        <v>293</v>
      </c>
      <c r="P122" t="s">
        <v>294</v>
      </c>
      <c r="Q122" t="s">
        <v>154</v>
      </c>
      <c r="R122" t="s">
        <v>56</v>
      </c>
      <c r="S122" t="s">
        <v>133</v>
      </c>
      <c r="T122" t="s">
        <v>155</v>
      </c>
      <c r="U122" t="s">
        <v>1191</v>
      </c>
      <c r="V122">
        <f>YEAR(sales_order1[[#This Row],[date]])</f>
        <v>2020</v>
      </c>
      <c r="W122" t="str">
        <f>TEXT(sales_order1[[#This Row],[date]], "Mmm")</f>
        <v>Jan</v>
      </c>
      <c r="X122">
        <f>VALUE(TEXT(sales_order1[[#This Row],[date]], "D"))</f>
        <v>27</v>
      </c>
      <c r="Y122">
        <v>4</v>
      </c>
    </row>
    <row r="123" spans="1:25" x14ac:dyDescent="0.25">
      <c r="A123" s="1">
        <v>43857</v>
      </c>
      <c r="B123">
        <v>50122</v>
      </c>
      <c r="C123" t="s">
        <v>19</v>
      </c>
      <c r="D123" t="str">
        <f>VLOOKUP(sales_order1[[#This Row],[itemCode]],product_details3!B:C,2,0)</f>
        <v>MSTH100</v>
      </c>
      <c r="E123" t="s">
        <v>20</v>
      </c>
      <c r="F123" t="s">
        <v>21</v>
      </c>
      <c r="G123">
        <v>50</v>
      </c>
      <c r="H123">
        <v>26.25</v>
      </c>
      <c r="I123">
        <v>1312.5</v>
      </c>
      <c r="J123">
        <v>7.75</v>
      </c>
      <c r="K123">
        <v>387.5</v>
      </c>
      <c r="L123">
        <v>18.5</v>
      </c>
      <c r="M123">
        <v>0.70476190476190481</v>
      </c>
      <c r="N123">
        <v>925</v>
      </c>
      <c r="O123" t="s">
        <v>138</v>
      </c>
      <c r="P123" t="s">
        <v>139</v>
      </c>
      <c r="Q123" t="s">
        <v>77</v>
      </c>
      <c r="R123" t="s">
        <v>72</v>
      </c>
      <c r="S123" t="s">
        <v>140</v>
      </c>
      <c r="T123" t="s">
        <v>141</v>
      </c>
      <c r="U123" t="s">
        <v>1190</v>
      </c>
      <c r="V123">
        <f>YEAR(sales_order1[[#This Row],[date]])</f>
        <v>2020</v>
      </c>
      <c r="W123" t="str">
        <f>TEXT(sales_order1[[#This Row],[date]], "Mmm")</f>
        <v>Jan</v>
      </c>
      <c r="X123">
        <f>VALUE(TEXT(sales_order1[[#This Row],[date]], "D"))</f>
        <v>27</v>
      </c>
      <c r="Y123">
        <v>4</v>
      </c>
    </row>
    <row r="124" spans="1:25" x14ac:dyDescent="0.25">
      <c r="A124" s="1">
        <v>43857</v>
      </c>
      <c r="B124">
        <v>50123</v>
      </c>
      <c r="C124" t="s">
        <v>51</v>
      </c>
      <c r="D124" t="str">
        <f>VLOOKUP(sales_order1[[#This Row],[itemCode]],product_details3!B:C,2,0)</f>
        <v>MSTH50</v>
      </c>
      <c r="E124" t="s">
        <v>52</v>
      </c>
      <c r="F124" t="s">
        <v>21</v>
      </c>
      <c r="G124">
        <v>50</v>
      </c>
      <c r="H124">
        <v>15.75</v>
      </c>
      <c r="I124">
        <v>787.5</v>
      </c>
      <c r="J124">
        <v>4.45</v>
      </c>
      <c r="K124">
        <v>222.5</v>
      </c>
      <c r="L124">
        <v>11.3</v>
      </c>
      <c r="M124">
        <v>0.71746031746031746</v>
      </c>
      <c r="N124">
        <v>565</v>
      </c>
      <c r="O124" t="s">
        <v>130</v>
      </c>
      <c r="P124" t="s">
        <v>131</v>
      </c>
      <c r="Q124" t="s">
        <v>132</v>
      </c>
      <c r="R124" t="s">
        <v>56</v>
      </c>
      <c r="S124" t="s">
        <v>133</v>
      </c>
      <c r="T124" t="s">
        <v>134</v>
      </c>
      <c r="U124" t="s">
        <v>1191</v>
      </c>
      <c r="V124">
        <f>YEAR(sales_order1[[#This Row],[date]])</f>
        <v>2020</v>
      </c>
      <c r="W124" t="str">
        <f>TEXT(sales_order1[[#This Row],[date]], "Mmm")</f>
        <v>Jan</v>
      </c>
      <c r="X124">
        <f>VALUE(TEXT(sales_order1[[#This Row],[date]], "D"))</f>
        <v>27</v>
      </c>
      <c r="Y124">
        <v>4</v>
      </c>
    </row>
    <row r="125" spans="1:25" x14ac:dyDescent="0.25">
      <c r="A125" s="1">
        <v>43857</v>
      </c>
      <c r="B125">
        <v>50124</v>
      </c>
      <c r="C125" t="s">
        <v>122</v>
      </c>
      <c r="D125" t="str">
        <f>VLOOKUP(sales_order1[[#This Row],[itemCode]],product_details3!B:C,2,0)</f>
        <v>TNRE150</v>
      </c>
      <c r="E125" t="s">
        <v>123</v>
      </c>
      <c r="F125" t="s">
        <v>124</v>
      </c>
      <c r="G125">
        <v>50</v>
      </c>
      <c r="H125">
        <v>16.95</v>
      </c>
      <c r="I125">
        <v>847.5</v>
      </c>
      <c r="J125">
        <v>5.2</v>
      </c>
      <c r="K125">
        <v>260</v>
      </c>
      <c r="L125">
        <v>11.75</v>
      </c>
      <c r="M125">
        <v>0.69321533923303835</v>
      </c>
      <c r="N125">
        <v>587.5</v>
      </c>
      <c r="O125" t="s">
        <v>244</v>
      </c>
      <c r="P125" t="s">
        <v>245</v>
      </c>
      <c r="Q125" t="s">
        <v>186</v>
      </c>
      <c r="R125" t="s">
        <v>112</v>
      </c>
      <c r="S125" t="s">
        <v>246</v>
      </c>
      <c r="T125" t="s">
        <v>247</v>
      </c>
      <c r="U125" t="s">
        <v>1189</v>
      </c>
      <c r="V125">
        <f>YEAR(sales_order1[[#This Row],[date]])</f>
        <v>2020</v>
      </c>
      <c r="W125" t="str">
        <f>TEXT(sales_order1[[#This Row],[date]], "Mmm")</f>
        <v>Jan</v>
      </c>
      <c r="X125">
        <f>VALUE(TEXT(sales_order1[[#This Row],[date]], "D"))</f>
        <v>27</v>
      </c>
      <c r="Y125">
        <v>4</v>
      </c>
    </row>
    <row r="126" spans="1:25" x14ac:dyDescent="0.25">
      <c r="A126" s="1">
        <v>43857</v>
      </c>
      <c r="B126">
        <v>50125</v>
      </c>
      <c r="C126" t="s">
        <v>28</v>
      </c>
      <c r="D126" t="str">
        <f>VLOOKUP(sales_order1[[#This Row],[itemCode]],product_details3!B:C,2,0)</f>
        <v>SRMC30</v>
      </c>
      <c r="E126" t="s">
        <v>29</v>
      </c>
      <c r="F126" t="s">
        <v>30</v>
      </c>
      <c r="G126">
        <v>150</v>
      </c>
      <c r="H126">
        <v>22.6</v>
      </c>
      <c r="I126">
        <v>3390</v>
      </c>
      <c r="J126">
        <v>7.6</v>
      </c>
      <c r="K126">
        <v>1140</v>
      </c>
      <c r="L126">
        <v>15</v>
      </c>
      <c r="M126">
        <v>0.66371681415929207</v>
      </c>
      <c r="N126">
        <v>2250</v>
      </c>
      <c r="O126" t="s">
        <v>299</v>
      </c>
      <c r="P126" t="s">
        <v>300</v>
      </c>
      <c r="Q126" t="s">
        <v>100</v>
      </c>
      <c r="R126" t="s">
        <v>40</v>
      </c>
      <c r="S126" t="s">
        <v>101</v>
      </c>
      <c r="T126" t="s">
        <v>301</v>
      </c>
      <c r="U126" t="s">
        <v>1190</v>
      </c>
      <c r="V126">
        <f>YEAR(sales_order1[[#This Row],[date]])</f>
        <v>2020</v>
      </c>
      <c r="W126" t="str">
        <f>TEXT(sales_order1[[#This Row],[date]], "Mmm")</f>
        <v>Jan</v>
      </c>
      <c r="X126">
        <f>VALUE(TEXT(sales_order1[[#This Row],[date]], "D"))</f>
        <v>27</v>
      </c>
      <c r="Y126">
        <v>4</v>
      </c>
    </row>
    <row r="127" spans="1:25" x14ac:dyDescent="0.25">
      <c r="A127" s="1">
        <v>43858</v>
      </c>
      <c r="B127">
        <v>50126</v>
      </c>
      <c r="C127" t="s">
        <v>51</v>
      </c>
      <c r="D127" t="str">
        <f>VLOOKUP(sales_order1[[#This Row],[itemCode]],product_details3!B:C,2,0)</f>
        <v>MSTH50</v>
      </c>
      <c r="E127" t="s">
        <v>52</v>
      </c>
      <c r="F127" t="s">
        <v>21</v>
      </c>
      <c r="G127">
        <v>50</v>
      </c>
      <c r="H127">
        <v>15.75</v>
      </c>
      <c r="I127">
        <v>787.5</v>
      </c>
      <c r="J127">
        <v>4.45</v>
      </c>
      <c r="K127">
        <v>222.5</v>
      </c>
      <c r="L127">
        <v>11.3</v>
      </c>
      <c r="M127">
        <v>0.71746031746031746</v>
      </c>
      <c r="N127">
        <v>565</v>
      </c>
      <c r="O127" t="s">
        <v>144</v>
      </c>
      <c r="P127" t="s">
        <v>145</v>
      </c>
      <c r="Q127" t="s">
        <v>146</v>
      </c>
      <c r="R127" t="s">
        <v>112</v>
      </c>
      <c r="S127" t="s">
        <v>147</v>
      </c>
      <c r="T127" t="s">
        <v>148</v>
      </c>
      <c r="U127" t="s">
        <v>1190</v>
      </c>
      <c r="V127">
        <f>YEAR(sales_order1[[#This Row],[date]])</f>
        <v>2020</v>
      </c>
      <c r="W127" t="str">
        <f>TEXT(sales_order1[[#This Row],[date]], "Mmm")</f>
        <v>Jan</v>
      </c>
      <c r="X127">
        <f>VALUE(TEXT(sales_order1[[#This Row],[date]], "D"))</f>
        <v>28</v>
      </c>
      <c r="Y127">
        <v>4</v>
      </c>
    </row>
    <row r="128" spans="1:25" x14ac:dyDescent="0.25">
      <c r="A128" s="1">
        <v>43858</v>
      </c>
      <c r="B128">
        <v>50127</v>
      </c>
      <c r="C128" t="s">
        <v>19</v>
      </c>
      <c r="D128" t="str">
        <f>VLOOKUP(sales_order1[[#This Row],[itemCode]],product_details3!B:C,2,0)</f>
        <v>MSTH100</v>
      </c>
      <c r="E128" t="s">
        <v>20</v>
      </c>
      <c r="F128" t="s">
        <v>21</v>
      </c>
      <c r="G128">
        <v>150</v>
      </c>
      <c r="H128">
        <v>26.25</v>
      </c>
      <c r="I128">
        <v>3937.5</v>
      </c>
      <c r="J128">
        <v>7.75</v>
      </c>
      <c r="K128">
        <v>1162.5</v>
      </c>
      <c r="L128">
        <v>18.5</v>
      </c>
      <c r="M128">
        <v>0.70476190476190481</v>
      </c>
      <c r="N128">
        <v>2775</v>
      </c>
      <c r="O128" t="s">
        <v>269</v>
      </c>
      <c r="P128" t="s">
        <v>270</v>
      </c>
      <c r="Q128" t="s">
        <v>271</v>
      </c>
      <c r="R128" t="s">
        <v>56</v>
      </c>
      <c r="S128" t="s">
        <v>192</v>
      </c>
      <c r="T128" t="s">
        <v>272</v>
      </c>
      <c r="U128" t="s">
        <v>1191</v>
      </c>
      <c r="V128">
        <f>YEAR(sales_order1[[#This Row],[date]])</f>
        <v>2020</v>
      </c>
      <c r="W128" t="str">
        <f>TEXT(sales_order1[[#This Row],[date]], "Mmm")</f>
        <v>Jan</v>
      </c>
      <c r="X128">
        <f>VALUE(TEXT(sales_order1[[#This Row],[date]], "D"))</f>
        <v>28</v>
      </c>
      <c r="Y128">
        <v>4</v>
      </c>
    </row>
    <row r="129" spans="1:25" x14ac:dyDescent="0.25">
      <c r="A129" s="1">
        <v>43858</v>
      </c>
      <c r="B129">
        <v>50128</v>
      </c>
      <c r="C129" t="s">
        <v>51</v>
      </c>
      <c r="D129" t="str">
        <f>VLOOKUP(sales_order1[[#This Row],[itemCode]],product_details3!B:C,2,0)</f>
        <v>MSTH50</v>
      </c>
      <c r="E129" t="s">
        <v>52</v>
      </c>
      <c r="F129" t="s">
        <v>21</v>
      </c>
      <c r="G129">
        <v>50</v>
      </c>
      <c r="H129">
        <v>15.75</v>
      </c>
      <c r="I129">
        <v>787.5</v>
      </c>
      <c r="J129">
        <v>4.45</v>
      </c>
      <c r="K129">
        <v>222.5</v>
      </c>
      <c r="L129">
        <v>11.3</v>
      </c>
      <c r="M129">
        <v>0.71746031746031746</v>
      </c>
      <c r="N129">
        <v>565</v>
      </c>
      <c r="O129" t="s">
        <v>196</v>
      </c>
      <c r="P129" t="s">
        <v>197</v>
      </c>
      <c r="Q129" t="s">
        <v>132</v>
      </c>
      <c r="R129" t="s">
        <v>56</v>
      </c>
      <c r="S129" t="s">
        <v>133</v>
      </c>
      <c r="T129" t="s">
        <v>198</v>
      </c>
      <c r="U129" t="s">
        <v>1191</v>
      </c>
      <c r="V129">
        <f>YEAR(sales_order1[[#This Row],[date]])</f>
        <v>2020</v>
      </c>
      <c r="W129" t="str">
        <f>TEXT(sales_order1[[#This Row],[date]], "Mmm")</f>
        <v>Jan</v>
      </c>
      <c r="X129">
        <f>VALUE(TEXT(sales_order1[[#This Row],[date]], "D"))</f>
        <v>28</v>
      </c>
      <c r="Y129">
        <v>4</v>
      </c>
    </row>
    <row r="130" spans="1:25" x14ac:dyDescent="0.25">
      <c r="A130" s="1">
        <v>43858</v>
      </c>
      <c r="B130">
        <v>50129</v>
      </c>
      <c r="C130" t="s">
        <v>86</v>
      </c>
      <c r="D130" t="str">
        <f>VLOOKUP(sales_order1[[#This Row],[itemCode]],product_details3!B:C,2,0)</f>
        <v>SRMH30</v>
      </c>
      <c r="E130" t="s">
        <v>87</v>
      </c>
      <c r="F130" t="s">
        <v>30</v>
      </c>
      <c r="G130">
        <v>150</v>
      </c>
      <c r="H130">
        <v>21</v>
      </c>
      <c r="I130">
        <v>3150</v>
      </c>
      <c r="J130">
        <v>6.6</v>
      </c>
      <c r="K130">
        <v>990</v>
      </c>
      <c r="L130">
        <v>14.4</v>
      </c>
      <c r="M130">
        <v>0.68571428571428572</v>
      </c>
      <c r="N130">
        <v>2160</v>
      </c>
      <c r="O130" t="s">
        <v>184</v>
      </c>
      <c r="P130" t="s">
        <v>185</v>
      </c>
      <c r="Q130" t="s">
        <v>186</v>
      </c>
      <c r="R130" t="s">
        <v>112</v>
      </c>
      <c r="S130" t="s">
        <v>187</v>
      </c>
      <c r="T130" t="s">
        <v>188</v>
      </c>
      <c r="U130" t="s">
        <v>1189</v>
      </c>
      <c r="V130">
        <f>YEAR(sales_order1[[#This Row],[date]])</f>
        <v>2020</v>
      </c>
      <c r="W130" t="str">
        <f>TEXT(sales_order1[[#This Row],[date]], "Mmm")</f>
        <v>Jan</v>
      </c>
      <c r="X130">
        <f>VALUE(TEXT(sales_order1[[#This Row],[date]], "D"))</f>
        <v>28</v>
      </c>
      <c r="Y130">
        <v>4</v>
      </c>
    </row>
    <row r="131" spans="1:25" x14ac:dyDescent="0.25">
      <c r="A131" s="1">
        <v>43858</v>
      </c>
      <c r="B131">
        <v>50130</v>
      </c>
      <c r="C131" t="s">
        <v>115</v>
      </c>
      <c r="D131" t="str">
        <f>VLOOKUP(sales_order1[[#This Row],[itemCode]],product_details3!B:C,2,0)</f>
        <v>SCRS30100</v>
      </c>
      <c r="E131" t="s">
        <v>116</v>
      </c>
      <c r="F131" t="s">
        <v>61</v>
      </c>
      <c r="G131">
        <v>200</v>
      </c>
      <c r="H131">
        <v>32.75</v>
      </c>
      <c r="I131">
        <v>6550</v>
      </c>
      <c r="J131">
        <v>11.25</v>
      </c>
      <c r="K131">
        <v>2250</v>
      </c>
      <c r="L131">
        <v>21.5</v>
      </c>
      <c r="M131">
        <v>0.65648854961832059</v>
      </c>
      <c r="N131">
        <v>4300</v>
      </c>
      <c r="O131" t="s">
        <v>322</v>
      </c>
      <c r="P131" t="s">
        <v>323</v>
      </c>
      <c r="Q131" t="s">
        <v>39</v>
      </c>
      <c r="R131" t="s">
        <v>40</v>
      </c>
      <c r="S131" t="s">
        <v>41</v>
      </c>
      <c r="T131" t="s">
        <v>324</v>
      </c>
      <c r="U131" t="s">
        <v>1188</v>
      </c>
      <c r="V131">
        <f>YEAR(sales_order1[[#This Row],[date]])</f>
        <v>2020</v>
      </c>
      <c r="W131" t="str">
        <f>TEXT(sales_order1[[#This Row],[date]], "Mmm")</f>
        <v>Jan</v>
      </c>
      <c r="X131">
        <f>VALUE(TEXT(sales_order1[[#This Row],[date]], "D"))</f>
        <v>28</v>
      </c>
      <c r="Y131">
        <v>4</v>
      </c>
    </row>
    <row r="132" spans="1:25" x14ac:dyDescent="0.25">
      <c r="A132" s="1">
        <v>43859</v>
      </c>
      <c r="B132">
        <v>50131</v>
      </c>
      <c r="C132" t="s">
        <v>320</v>
      </c>
      <c r="D132" t="str">
        <f>VLOOKUP(sales_order1[[#This Row],[itemCode]],product_details3!B:C,2,0)</f>
        <v>SCR50+100</v>
      </c>
      <c r="E132" t="s">
        <v>321</v>
      </c>
      <c r="F132" t="s">
        <v>61</v>
      </c>
      <c r="G132">
        <v>150</v>
      </c>
      <c r="H132">
        <v>26.25</v>
      </c>
      <c r="I132">
        <v>3937.5</v>
      </c>
      <c r="J132">
        <v>7.75</v>
      </c>
      <c r="K132">
        <v>1162.5</v>
      </c>
      <c r="L132">
        <v>18.5</v>
      </c>
      <c r="M132">
        <v>0.70476190476190481</v>
      </c>
      <c r="N132">
        <v>2775</v>
      </c>
      <c r="O132" t="s">
        <v>199</v>
      </c>
      <c r="P132" t="s">
        <v>200</v>
      </c>
      <c r="Q132" t="s">
        <v>201</v>
      </c>
      <c r="R132" t="s">
        <v>25</v>
      </c>
      <c r="S132" t="s">
        <v>202</v>
      </c>
      <c r="T132" t="s">
        <v>203</v>
      </c>
      <c r="U132" t="s">
        <v>1191</v>
      </c>
      <c r="V132">
        <f>YEAR(sales_order1[[#This Row],[date]])</f>
        <v>2020</v>
      </c>
      <c r="W132" t="str">
        <f>TEXT(sales_order1[[#This Row],[date]], "Mmm")</f>
        <v>Jan</v>
      </c>
      <c r="X132">
        <f>VALUE(TEXT(sales_order1[[#This Row],[date]], "D"))</f>
        <v>29</v>
      </c>
      <c r="Y132">
        <v>5</v>
      </c>
    </row>
    <row r="133" spans="1:25" x14ac:dyDescent="0.25">
      <c r="A133" s="1">
        <v>43859</v>
      </c>
      <c r="B133">
        <v>50132</v>
      </c>
      <c r="C133" t="s">
        <v>315</v>
      </c>
      <c r="D133" t="str">
        <f>VLOOKUP(sales_order1[[#This Row],[itemCode]],product_details3!B:C,2,0)</f>
        <v>EXFG50</v>
      </c>
      <c r="E133" t="s">
        <v>316</v>
      </c>
      <c r="F133" t="s">
        <v>183</v>
      </c>
      <c r="G133">
        <v>50</v>
      </c>
      <c r="H133">
        <v>15.75</v>
      </c>
      <c r="I133">
        <v>787.5</v>
      </c>
      <c r="J133">
        <v>5.45</v>
      </c>
      <c r="K133">
        <v>272.5</v>
      </c>
      <c r="L133">
        <v>10.3</v>
      </c>
      <c r="M133">
        <v>0.65396825396825398</v>
      </c>
      <c r="N133">
        <v>515</v>
      </c>
      <c r="O133" t="s">
        <v>46</v>
      </c>
      <c r="P133" t="s">
        <v>47</v>
      </c>
      <c r="Q133" t="s">
        <v>48</v>
      </c>
      <c r="R133" t="s">
        <v>25</v>
      </c>
      <c r="S133" t="s">
        <v>49</v>
      </c>
      <c r="T133" t="s">
        <v>50</v>
      </c>
      <c r="U133" t="s">
        <v>1191</v>
      </c>
      <c r="V133">
        <f>YEAR(sales_order1[[#This Row],[date]])</f>
        <v>2020</v>
      </c>
      <c r="W133" t="str">
        <f>TEXT(sales_order1[[#This Row],[date]], "Mmm")</f>
        <v>Jan</v>
      </c>
      <c r="X133">
        <f>VALUE(TEXT(sales_order1[[#This Row],[date]], "D"))</f>
        <v>29</v>
      </c>
      <c r="Y133">
        <v>5</v>
      </c>
    </row>
    <row r="134" spans="1:25" x14ac:dyDescent="0.25">
      <c r="A134" s="1">
        <v>43859</v>
      </c>
      <c r="B134">
        <v>50133</v>
      </c>
      <c r="C134" t="s">
        <v>19</v>
      </c>
      <c r="D134" t="str">
        <f>VLOOKUP(sales_order1[[#This Row],[itemCode]],product_details3!B:C,2,0)</f>
        <v>MSTH100</v>
      </c>
      <c r="E134" t="s">
        <v>20</v>
      </c>
      <c r="F134" t="s">
        <v>21</v>
      </c>
      <c r="G134">
        <v>100</v>
      </c>
      <c r="H134">
        <v>26.25</v>
      </c>
      <c r="I134">
        <v>2625</v>
      </c>
      <c r="J134">
        <v>7.75</v>
      </c>
      <c r="K134">
        <v>775</v>
      </c>
      <c r="L134">
        <v>18.5</v>
      </c>
      <c r="M134">
        <v>0.70476190476190481</v>
      </c>
      <c r="N134">
        <v>1850</v>
      </c>
      <c r="O134" t="s">
        <v>253</v>
      </c>
      <c r="P134" t="s">
        <v>254</v>
      </c>
      <c r="Q134" t="s">
        <v>191</v>
      </c>
      <c r="R134" t="s">
        <v>56</v>
      </c>
      <c r="S134" t="s">
        <v>192</v>
      </c>
      <c r="T134" t="s">
        <v>255</v>
      </c>
      <c r="U134" t="s">
        <v>1191</v>
      </c>
      <c r="V134">
        <f>YEAR(sales_order1[[#This Row],[date]])</f>
        <v>2020</v>
      </c>
      <c r="W134" t="str">
        <f>TEXT(sales_order1[[#This Row],[date]], "Mmm")</f>
        <v>Jan</v>
      </c>
      <c r="X134">
        <f>VALUE(TEXT(sales_order1[[#This Row],[date]], "D"))</f>
        <v>29</v>
      </c>
      <c r="Y134">
        <v>5</v>
      </c>
    </row>
    <row r="135" spans="1:25" x14ac:dyDescent="0.25">
      <c r="A135" s="1">
        <v>43859</v>
      </c>
      <c r="B135">
        <v>50134</v>
      </c>
      <c r="C135" t="s">
        <v>103</v>
      </c>
      <c r="D135" t="str">
        <f>VLOOKUP(sales_order1[[#This Row],[itemCode]],product_details3!B:C,2,0)</f>
        <v>SCRT50</v>
      </c>
      <c r="E135" t="s">
        <v>104</v>
      </c>
      <c r="F135" t="s">
        <v>61</v>
      </c>
      <c r="G135">
        <v>150</v>
      </c>
      <c r="H135">
        <v>16.95</v>
      </c>
      <c r="I135">
        <v>2542.5</v>
      </c>
      <c r="J135">
        <v>5.2</v>
      </c>
      <c r="K135">
        <v>780</v>
      </c>
      <c r="L135">
        <v>11.75</v>
      </c>
      <c r="M135">
        <v>0.69321533923303835</v>
      </c>
      <c r="N135">
        <v>1762.5</v>
      </c>
      <c r="O135" t="s">
        <v>98</v>
      </c>
      <c r="P135" t="s">
        <v>99</v>
      </c>
      <c r="Q135" t="s">
        <v>100</v>
      </c>
      <c r="R135" t="s">
        <v>40</v>
      </c>
      <c r="S135" t="s">
        <v>101</v>
      </c>
      <c r="T135" t="s">
        <v>102</v>
      </c>
      <c r="U135" t="s">
        <v>1190</v>
      </c>
      <c r="V135">
        <f>YEAR(sales_order1[[#This Row],[date]])</f>
        <v>2020</v>
      </c>
      <c r="W135" t="str">
        <f>TEXT(sales_order1[[#This Row],[date]], "Mmm")</f>
        <v>Jan</v>
      </c>
      <c r="X135">
        <f>VALUE(TEXT(sales_order1[[#This Row],[date]], "D"))</f>
        <v>29</v>
      </c>
      <c r="Y135">
        <v>5</v>
      </c>
    </row>
    <row r="136" spans="1:25" x14ac:dyDescent="0.25">
      <c r="A136" s="1">
        <v>43859</v>
      </c>
      <c r="B136">
        <v>50135</v>
      </c>
      <c r="C136" t="s">
        <v>122</v>
      </c>
      <c r="D136" t="str">
        <f>VLOOKUP(sales_order1[[#This Row],[itemCode]],product_details3!B:C,2,0)</f>
        <v>TNRE150</v>
      </c>
      <c r="E136" t="s">
        <v>123</v>
      </c>
      <c r="F136" t="s">
        <v>124</v>
      </c>
      <c r="G136">
        <v>100</v>
      </c>
      <c r="H136">
        <v>16.95</v>
      </c>
      <c r="I136">
        <v>1695</v>
      </c>
      <c r="J136">
        <v>5.2</v>
      </c>
      <c r="K136">
        <v>520</v>
      </c>
      <c r="L136">
        <v>11.75</v>
      </c>
      <c r="M136">
        <v>0.69321533923303835</v>
      </c>
      <c r="N136">
        <v>1175</v>
      </c>
      <c r="O136" t="s">
        <v>125</v>
      </c>
      <c r="P136" t="s">
        <v>126</v>
      </c>
      <c r="Q136" t="s">
        <v>71</v>
      </c>
      <c r="R136" t="s">
        <v>72</v>
      </c>
      <c r="S136" t="s">
        <v>73</v>
      </c>
      <c r="T136" t="s">
        <v>127</v>
      </c>
      <c r="U136" t="s">
        <v>1190</v>
      </c>
      <c r="V136">
        <f>YEAR(sales_order1[[#This Row],[date]])</f>
        <v>2020</v>
      </c>
      <c r="W136" t="str">
        <f>TEXT(sales_order1[[#This Row],[date]], "Mmm")</f>
        <v>Jan</v>
      </c>
      <c r="X136">
        <f>VALUE(TEXT(sales_order1[[#This Row],[date]], "D"))</f>
        <v>29</v>
      </c>
      <c r="Y136">
        <v>5</v>
      </c>
    </row>
    <row r="137" spans="1:25" x14ac:dyDescent="0.25">
      <c r="A137" s="1">
        <v>43859</v>
      </c>
      <c r="B137">
        <v>50136</v>
      </c>
      <c r="C137" t="s">
        <v>122</v>
      </c>
      <c r="D137" t="str">
        <f>VLOOKUP(sales_order1[[#This Row],[itemCode]],product_details3!B:C,2,0)</f>
        <v>TNRE150</v>
      </c>
      <c r="E137" t="s">
        <v>123</v>
      </c>
      <c r="F137" t="s">
        <v>124</v>
      </c>
      <c r="G137">
        <v>50</v>
      </c>
      <c r="H137">
        <v>16.95</v>
      </c>
      <c r="I137">
        <v>847.5</v>
      </c>
      <c r="J137">
        <v>5.2</v>
      </c>
      <c r="K137">
        <v>260</v>
      </c>
      <c r="L137">
        <v>11.75</v>
      </c>
      <c r="M137">
        <v>0.69321533923303835</v>
      </c>
      <c r="N137">
        <v>587.5</v>
      </c>
      <c r="O137" t="s">
        <v>172</v>
      </c>
      <c r="P137" t="s">
        <v>173</v>
      </c>
      <c r="Q137" t="s">
        <v>39</v>
      </c>
      <c r="R137" t="s">
        <v>40</v>
      </c>
      <c r="S137" t="s">
        <v>41</v>
      </c>
      <c r="T137" t="s">
        <v>174</v>
      </c>
      <c r="U137" t="s">
        <v>1188</v>
      </c>
      <c r="V137">
        <f>YEAR(sales_order1[[#This Row],[date]])</f>
        <v>2020</v>
      </c>
      <c r="W137" t="str">
        <f>TEXT(sales_order1[[#This Row],[date]], "Mmm")</f>
        <v>Jan</v>
      </c>
      <c r="X137">
        <f>VALUE(TEXT(sales_order1[[#This Row],[date]], "D"))</f>
        <v>29</v>
      </c>
      <c r="Y137">
        <v>5</v>
      </c>
    </row>
    <row r="138" spans="1:25" x14ac:dyDescent="0.25">
      <c r="A138" s="1">
        <v>43859</v>
      </c>
      <c r="B138">
        <v>50137</v>
      </c>
      <c r="C138" t="s">
        <v>51</v>
      </c>
      <c r="D138" t="str">
        <f>VLOOKUP(sales_order1[[#This Row],[itemCode]],product_details3!B:C,2,0)</f>
        <v>MSTH50</v>
      </c>
      <c r="E138" t="s">
        <v>52</v>
      </c>
      <c r="F138" t="s">
        <v>21</v>
      </c>
      <c r="G138">
        <v>100</v>
      </c>
      <c r="H138">
        <v>15.75</v>
      </c>
      <c r="I138">
        <v>1575</v>
      </c>
      <c r="J138">
        <v>4.45</v>
      </c>
      <c r="K138">
        <v>445</v>
      </c>
      <c r="L138">
        <v>11.3</v>
      </c>
      <c r="M138">
        <v>0.71746031746031746</v>
      </c>
      <c r="N138">
        <v>1130</v>
      </c>
      <c r="O138" t="s">
        <v>53</v>
      </c>
      <c r="P138" t="s">
        <v>54</v>
      </c>
      <c r="Q138" t="s">
        <v>55</v>
      </c>
      <c r="R138" t="s">
        <v>56</v>
      </c>
      <c r="S138" t="s">
        <v>57</v>
      </c>
      <c r="T138" t="s">
        <v>58</v>
      </c>
      <c r="U138" t="s">
        <v>1191</v>
      </c>
      <c r="V138">
        <f>YEAR(sales_order1[[#This Row],[date]])</f>
        <v>2020</v>
      </c>
      <c r="W138" t="str">
        <f>TEXT(sales_order1[[#This Row],[date]], "Mmm")</f>
        <v>Jan</v>
      </c>
      <c r="X138">
        <f>VALUE(TEXT(sales_order1[[#This Row],[date]], "D"))</f>
        <v>29</v>
      </c>
      <c r="Y138">
        <v>5</v>
      </c>
    </row>
    <row r="139" spans="1:25" x14ac:dyDescent="0.25">
      <c r="A139" s="1">
        <v>43860</v>
      </c>
      <c r="B139">
        <v>50138</v>
      </c>
      <c r="C139" t="s">
        <v>128</v>
      </c>
      <c r="D139" t="str">
        <f>VLOOKUP(sales_order1[[#This Row],[itemCode]],product_details3!B:C,2,0)</f>
        <v>SCRT100</v>
      </c>
      <c r="E139" t="s">
        <v>129</v>
      </c>
      <c r="F139" t="s">
        <v>61</v>
      </c>
      <c r="G139">
        <v>100</v>
      </c>
      <c r="H139">
        <v>28.25</v>
      </c>
      <c r="I139">
        <v>2825</v>
      </c>
      <c r="J139">
        <v>9</v>
      </c>
      <c r="K139">
        <v>900</v>
      </c>
      <c r="L139">
        <v>19.25</v>
      </c>
      <c r="M139">
        <v>0.68141592920353977</v>
      </c>
      <c r="N139">
        <v>1925</v>
      </c>
      <c r="O139" t="s">
        <v>130</v>
      </c>
      <c r="P139" t="s">
        <v>131</v>
      </c>
      <c r="Q139" t="s">
        <v>132</v>
      </c>
      <c r="R139" t="s">
        <v>56</v>
      </c>
      <c r="S139" t="s">
        <v>133</v>
      </c>
      <c r="T139" t="s">
        <v>134</v>
      </c>
      <c r="U139" t="s">
        <v>1191</v>
      </c>
      <c r="V139">
        <f>YEAR(sales_order1[[#This Row],[date]])</f>
        <v>2020</v>
      </c>
      <c r="W139" t="str">
        <f>TEXT(sales_order1[[#This Row],[date]], "Mmm")</f>
        <v>Jan</v>
      </c>
      <c r="X139">
        <f>VALUE(TEXT(sales_order1[[#This Row],[date]], "D"))</f>
        <v>30</v>
      </c>
      <c r="Y139">
        <v>5</v>
      </c>
    </row>
    <row r="140" spans="1:25" x14ac:dyDescent="0.25">
      <c r="A140" s="1">
        <v>43860</v>
      </c>
      <c r="B140">
        <v>50139</v>
      </c>
      <c r="C140" t="s">
        <v>135</v>
      </c>
      <c r="D140" t="str">
        <f>VLOOKUP(sales_order1[[#This Row],[itemCode]],product_details3!B:C,2,0)</f>
        <v>MSKSH</v>
      </c>
      <c r="E140" t="s">
        <v>136</v>
      </c>
      <c r="F140" t="s">
        <v>137</v>
      </c>
      <c r="G140">
        <v>150</v>
      </c>
      <c r="H140">
        <v>18.75</v>
      </c>
      <c r="I140">
        <v>2812.5</v>
      </c>
      <c r="J140">
        <v>7.45</v>
      </c>
      <c r="K140">
        <v>1117.5</v>
      </c>
      <c r="L140">
        <v>11.3</v>
      </c>
      <c r="M140">
        <v>0.60266666666666668</v>
      </c>
      <c r="N140">
        <v>1695</v>
      </c>
      <c r="O140" t="s">
        <v>184</v>
      </c>
      <c r="P140" t="s">
        <v>185</v>
      </c>
      <c r="Q140" t="s">
        <v>186</v>
      </c>
      <c r="R140" t="s">
        <v>112</v>
      </c>
      <c r="S140" t="s">
        <v>187</v>
      </c>
      <c r="T140" t="s">
        <v>188</v>
      </c>
      <c r="U140" t="s">
        <v>1189</v>
      </c>
      <c r="V140">
        <f>YEAR(sales_order1[[#This Row],[date]])</f>
        <v>2020</v>
      </c>
      <c r="W140" t="str">
        <f>TEXT(sales_order1[[#This Row],[date]], "Mmm")</f>
        <v>Jan</v>
      </c>
      <c r="X140">
        <f>VALUE(TEXT(sales_order1[[#This Row],[date]], "D"))</f>
        <v>30</v>
      </c>
      <c r="Y140">
        <v>5</v>
      </c>
    </row>
    <row r="141" spans="1:25" x14ac:dyDescent="0.25">
      <c r="A141" s="1">
        <v>43860</v>
      </c>
      <c r="B141">
        <v>50140</v>
      </c>
      <c r="C141" t="s">
        <v>194</v>
      </c>
      <c r="D141" t="str">
        <f>VLOOKUP(sales_order1[[#This Row],[itemCode]],product_details3!B:C,2,0)</f>
        <v>CLNG150</v>
      </c>
      <c r="E141" t="s">
        <v>195</v>
      </c>
      <c r="F141" t="s">
        <v>45</v>
      </c>
      <c r="G141">
        <v>150</v>
      </c>
      <c r="H141">
        <v>12.75</v>
      </c>
      <c r="I141">
        <v>1912.5</v>
      </c>
      <c r="J141">
        <v>4.45</v>
      </c>
      <c r="K141">
        <v>667.5</v>
      </c>
      <c r="L141">
        <v>8.3000000000000007</v>
      </c>
      <c r="M141">
        <v>0.65098039215686276</v>
      </c>
      <c r="N141">
        <v>1245</v>
      </c>
      <c r="O141" t="s">
        <v>262</v>
      </c>
      <c r="P141" t="s">
        <v>263</v>
      </c>
      <c r="Q141" t="s">
        <v>264</v>
      </c>
      <c r="R141" t="s">
        <v>56</v>
      </c>
      <c r="S141" t="s">
        <v>133</v>
      </c>
      <c r="T141" t="s">
        <v>265</v>
      </c>
      <c r="U141" t="s">
        <v>1191</v>
      </c>
      <c r="V141">
        <f>YEAR(sales_order1[[#This Row],[date]])</f>
        <v>2020</v>
      </c>
      <c r="W141" t="str">
        <f>TEXT(sales_order1[[#This Row],[date]], "Mmm")</f>
        <v>Jan</v>
      </c>
      <c r="X141">
        <f>VALUE(TEXT(sales_order1[[#This Row],[date]], "D"))</f>
        <v>30</v>
      </c>
      <c r="Y141">
        <v>5</v>
      </c>
    </row>
    <row r="142" spans="1:25" x14ac:dyDescent="0.25">
      <c r="A142" s="1">
        <v>43860</v>
      </c>
      <c r="B142">
        <v>50141</v>
      </c>
      <c r="C142" t="s">
        <v>51</v>
      </c>
      <c r="D142" t="str">
        <f>VLOOKUP(sales_order1[[#This Row],[itemCode]],product_details3!B:C,2,0)</f>
        <v>MSTH50</v>
      </c>
      <c r="E142" t="s">
        <v>52</v>
      </c>
      <c r="F142" t="s">
        <v>21</v>
      </c>
      <c r="G142">
        <v>50</v>
      </c>
      <c r="H142">
        <v>15.75</v>
      </c>
      <c r="I142">
        <v>787.5</v>
      </c>
      <c r="J142">
        <v>4.45</v>
      </c>
      <c r="K142">
        <v>222.5</v>
      </c>
      <c r="L142">
        <v>11.3</v>
      </c>
      <c r="M142">
        <v>0.71746031746031746</v>
      </c>
      <c r="N142">
        <v>565</v>
      </c>
      <c r="O142" t="s">
        <v>82</v>
      </c>
      <c r="P142" t="s">
        <v>83</v>
      </c>
      <c r="Q142" t="s">
        <v>64</v>
      </c>
      <c r="R142" t="s">
        <v>40</v>
      </c>
      <c r="S142" t="s">
        <v>84</v>
      </c>
      <c r="T142" t="s">
        <v>85</v>
      </c>
      <c r="U142" t="s">
        <v>1189</v>
      </c>
      <c r="V142">
        <f>YEAR(sales_order1[[#This Row],[date]])</f>
        <v>2020</v>
      </c>
      <c r="W142" t="str">
        <f>TEXT(sales_order1[[#This Row],[date]], "Mmm")</f>
        <v>Jan</v>
      </c>
      <c r="X142">
        <f>VALUE(TEXT(sales_order1[[#This Row],[date]], "D"))</f>
        <v>30</v>
      </c>
      <c r="Y142">
        <v>5</v>
      </c>
    </row>
    <row r="143" spans="1:25" x14ac:dyDescent="0.25">
      <c r="A143" s="1">
        <v>43860</v>
      </c>
      <c r="B143">
        <v>50142</v>
      </c>
      <c r="C143" t="s">
        <v>325</v>
      </c>
      <c r="D143" t="str">
        <f>VLOOKUP(sales_order1[[#This Row],[itemCode]],product_details3!B:C,2,0)</f>
        <v>EXFG100</v>
      </c>
      <c r="E143" t="s">
        <v>326</v>
      </c>
      <c r="F143" t="s">
        <v>183</v>
      </c>
      <c r="G143">
        <v>50</v>
      </c>
      <c r="H143">
        <v>20.75</v>
      </c>
      <c r="I143">
        <v>1037.5</v>
      </c>
      <c r="J143">
        <v>7.45</v>
      </c>
      <c r="K143">
        <v>372.5</v>
      </c>
      <c r="L143">
        <v>13.3</v>
      </c>
      <c r="M143">
        <v>0.64096385542168677</v>
      </c>
      <c r="N143">
        <v>665</v>
      </c>
      <c r="O143" t="s">
        <v>177</v>
      </c>
      <c r="P143" t="s">
        <v>178</v>
      </c>
      <c r="Q143" t="s">
        <v>111</v>
      </c>
      <c r="R143" t="s">
        <v>112</v>
      </c>
      <c r="S143" t="s">
        <v>179</v>
      </c>
      <c r="T143" t="s">
        <v>180</v>
      </c>
      <c r="U143" t="s">
        <v>1189</v>
      </c>
      <c r="V143">
        <f>YEAR(sales_order1[[#This Row],[date]])</f>
        <v>2020</v>
      </c>
      <c r="W143" t="str">
        <f>TEXT(sales_order1[[#This Row],[date]], "Mmm")</f>
        <v>Jan</v>
      </c>
      <c r="X143">
        <f>VALUE(TEXT(sales_order1[[#This Row],[date]], "D"))</f>
        <v>30</v>
      </c>
      <c r="Y143">
        <v>5</v>
      </c>
    </row>
    <row r="144" spans="1:25" x14ac:dyDescent="0.25">
      <c r="A144" s="1">
        <v>43860</v>
      </c>
      <c r="B144">
        <v>50143</v>
      </c>
      <c r="C144" t="s">
        <v>335</v>
      </c>
      <c r="D144" t="str">
        <f>VLOOKUP(sales_order1[[#This Row],[itemCode]],product_details3!B:C,2,0)</f>
        <v>CLNF50</v>
      </c>
      <c r="E144" t="s">
        <v>336</v>
      </c>
      <c r="F144" t="s">
        <v>45</v>
      </c>
      <c r="G144">
        <v>50</v>
      </c>
      <c r="H144">
        <v>7.3</v>
      </c>
      <c r="I144">
        <v>365</v>
      </c>
      <c r="J144">
        <v>2.8</v>
      </c>
      <c r="K144">
        <v>140</v>
      </c>
      <c r="L144">
        <v>4.5</v>
      </c>
      <c r="M144">
        <v>0.61643835616438358</v>
      </c>
      <c r="N144">
        <v>225</v>
      </c>
      <c r="O144" t="s">
        <v>91</v>
      </c>
      <c r="P144" t="s">
        <v>92</v>
      </c>
      <c r="Q144" t="s">
        <v>93</v>
      </c>
      <c r="R144" t="s">
        <v>72</v>
      </c>
      <c r="S144" t="s">
        <v>94</v>
      </c>
      <c r="T144" t="s">
        <v>95</v>
      </c>
      <c r="U144" t="s">
        <v>1190</v>
      </c>
      <c r="V144">
        <f>YEAR(sales_order1[[#This Row],[date]])</f>
        <v>2020</v>
      </c>
      <c r="W144" t="str">
        <f>TEXT(sales_order1[[#This Row],[date]], "Mmm")</f>
        <v>Jan</v>
      </c>
      <c r="X144">
        <f>VALUE(TEXT(sales_order1[[#This Row],[date]], "D"))</f>
        <v>30</v>
      </c>
      <c r="Y144">
        <v>5</v>
      </c>
    </row>
    <row r="145" spans="1:25" x14ac:dyDescent="0.25">
      <c r="A145" s="1">
        <v>43860</v>
      </c>
      <c r="B145">
        <v>50144</v>
      </c>
      <c r="C145" t="s">
        <v>337</v>
      </c>
      <c r="D145" t="str">
        <f>VLOOKUP(sales_order1[[#This Row],[itemCode]],product_details3!B:C,2,0)</f>
        <v>MKRO100</v>
      </c>
      <c r="E145" t="s">
        <v>338</v>
      </c>
      <c r="F145" t="s">
        <v>151</v>
      </c>
      <c r="G145">
        <v>50</v>
      </c>
      <c r="H145">
        <v>6.3</v>
      </c>
      <c r="I145">
        <v>315</v>
      </c>
      <c r="J145">
        <v>2.8</v>
      </c>
      <c r="K145">
        <v>140</v>
      </c>
      <c r="L145">
        <v>3.5</v>
      </c>
      <c r="M145">
        <v>0.55555555555555558</v>
      </c>
      <c r="N145">
        <v>175</v>
      </c>
      <c r="O145" t="s">
        <v>105</v>
      </c>
      <c r="P145" t="s">
        <v>106</v>
      </c>
      <c r="Q145" t="s">
        <v>107</v>
      </c>
      <c r="R145" t="s">
        <v>40</v>
      </c>
      <c r="S145" t="s">
        <v>101</v>
      </c>
      <c r="T145" t="s">
        <v>108</v>
      </c>
      <c r="U145" t="s">
        <v>1190</v>
      </c>
      <c r="V145">
        <f>YEAR(sales_order1[[#This Row],[date]])</f>
        <v>2020</v>
      </c>
      <c r="W145" t="str">
        <f>TEXT(sales_order1[[#This Row],[date]], "Mmm")</f>
        <v>Jan</v>
      </c>
      <c r="X145">
        <f>VALUE(TEXT(sales_order1[[#This Row],[date]], "D"))</f>
        <v>30</v>
      </c>
      <c r="Y145">
        <v>5</v>
      </c>
    </row>
    <row r="146" spans="1:25" x14ac:dyDescent="0.25">
      <c r="A146" s="1">
        <v>43860</v>
      </c>
      <c r="B146">
        <v>50145</v>
      </c>
      <c r="C146" t="s">
        <v>175</v>
      </c>
      <c r="D146" t="str">
        <f>VLOOKUP(sales_order1[[#This Row],[itemCode]],product_details3!B:C,2,0)</f>
        <v>SCRS3030</v>
      </c>
      <c r="E146" t="s">
        <v>176</v>
      </c>
      <c r="F146" t="s">
        <v>61</v>
      </c>
      <c r="G146">
        <v>50</v>
      </c>
      <c r="H146">
        <v>13.1</v>
      </c>
      <c r="I146">
        <v>655</v>
      </c>
      <c r="J146">
        <v>4.7</v>
      </c>
      <c r="K146">
        <v>235</v>
      </c>
      <c r="L146">
        <v>8.4</v>
      </c>
      <c r="M146">
        <v>0.6412213740458016</v>
      </c>
      <c r="N146">
        <v>420</v>
      </c>
      <c r="O146" t="s">
        <v>281</v>
      </c>
      <c r="P146" t="s">
        <v>282</v>
      </c>
      <c r="Q146" t="s">
        <v>24</v>
      </c>
      <c r="R146" t="s">
        <v>25</v>
      </c>
      <c r="S146" t="s">
        <v>33</v>
      </c>
      <c r="T146" t="s">
        <v>283</v>
      </c>
      <c r="U146" t="s">
        <v>1191</v>
      </c>
      <c r="V146">
        <f>YEAR(sales_order1[[#This Row],[date]])</f>
        <v>2020</v>
      </c>
      <c r="W146" t="str">
        <f>TEXT(sales_order1[[#This Row],[date]], "Mmm")</f>
        <v>Jan</v>
      </c>
      <c r="X146">
        <f>VALUE(TEXT(sales_order1[[#This Row],[date]], "D"))</f>
        <v>30</v>
      </c>
      <c r="Y146">
        <v>5</v>
      </c>
    </row>
    <row r="147" spans="1:25" x14ac:dyDescent="0.25">
      <c r="A147" s="1">
        <v>43861</v>
      </c>
      <c r="B147">
        <v>50146</v>
      </c>
      <c r="C147" t="s">
        <v>279</v>
      </c>
      <c r="D147" t="str">
        <f>VLOOKUP(sales_order1[[#This Row],[itemCode]],product_details3!B:C,2,0)</f>
        <v>SRMC15</v>
      </c>
      <c r="E147" t="s">
        <v>280</v>
      </c>
      <c r="F147" t="s">
        <v>30</v>
      </c>
      <c r="G147">
        <v>50</v>
      </c>
      <c r="H147">
        <v>16.95</v>
      </c>
      <c r="I147">
        <v>847.5</v>
      </c>
      <c r="J147">
        <v>6.2</v>
      </c>
      <c r="K147">
        <v>310</v>
      </c>
      <c r="L147">
        <v>10.75</v>
      </c>
      <c r="M147">
        <v>0.63421828908554578</v>
      </c>
      <c r="N147">
        <v>537.5</v>
      </c>
      <c r="O147" t="s">
        <v>62</v>
      </c>
      <c r="P147" t="s">
        <v>63</v>
      </c>
      <c r="Q147" t="s">
        <v>64</v>
      </c>
      <c r="R147" t="s">
        <v>40</v>
      </c>
      <c r="S147" t="s">
        <v>65</v>
      </c>
      <c r="T147" t="s">
        <v>66</v>
      </c>
      <c r="U147" t="s">
        <v>1190</v>
      </c>
      <c r="V147">
        <f>YEAR(sales_order1[[#This Row],[date]])</f>
        <v>2020</v>
      </c>
      <c r="W147" t="str">
        <f>TEXT(sales_order1[[#This Row],[date]], "Mmm")</f>
        <v>Jan</v>
      </c>
      <c r="X147">
        <f>VALUE(TEXT(sales_order1[[#This Row],[date]], "D"))</f>
        <v>31</v>
      </c>
      <c r="Y147">
        <v>5</v>
      </c>
    </row>
    <row r="148" spans="1:25" x14ac:dyDescent="0.25">
      <c r="A148" s="1">
        <v>43861</v>
      </c>
      <c r="B148">
        <v>50147</v>
      </c>
      <c r="C148" t="s">
        <v>339</v>
      </c>
      <c r="D148" t="str">
        <f>VLOOKUP(sales_order1[[#This Row],[itemCode]],product_details3!B:C,2,0)</f>
        <v>SRMH50</v>
      </c>
      <c r="E148" t="s">
        <v>340</v>
      </c>
      <c r="F148" t="s">
        <v>30</v>
      </c>
      <c r="G148">
        <v>150</v>
      </c>
      <c r="H148">
        <v>31.25</v>
      </c>
      <c r="I148">
        <v>4687.5</v>
      </c>
      <c r="J148">
        <v>10.75</v>
      </c>
      <c r="K148">
        <v>1612.5</v>
      </c>
      <c r="L148">
        <v>20.5</v>
      </c>
      <c r="M148">
        <v>0.65600000000000003</v>
      </c>
      <c r="N148">
        <v>3075</v>
      </c>
      <c r="O148" t="s">
        <v>295</v>
      </c>
      <c r="P148" t="s">
        <v>296</v>
      </c>
      <c r="Q148" t="s">
        <v>160</v>
      </c>
      <c r="R148" t="s">
        <v>112</v>
      </c>
      <c r="S148" t="s">
        <v>297</v>
      </c>
      <c r="T148" t="s">
        <v>298</v>
      </c>
      <c r="U148" t="s">
        <v>1189</v>
      </c>
      <c r="V148">
        <f>YEAR(sales_order1[[#This Row],[date]])</f>
        <v>2020</v>
      </c>
      <c r="W148" t="str">
        <f>TEXT(sales_order1[[#This Row],[date]], "Mmm")</f>
        <v>Jan</v>
      </c>
      <c r="X148">
        <f>VALUE(TEXT(sales_order1[[#This Row],[date]], "D"))</f>
        <v>31</v>
      </c>
      <c r="Y148">
        <v>5</v>
      </c>
    </row>
    <row r="149" spans="1:25" x14ac:dyDescent="0.25">
      <c r="A149" s="1">
        <v>43861</v>
      </c>
      <c r="B149">
        <v>50148</v>
      </c>
      <c r="C149" t="s">
        <v>337</v>
      </c>
      <c r="D149" t="str">
        <f>VLOOKUP(sales_order1[[#This Row],[itemCode]],product_details3!B:C,2,0)</f>
        <v>MKRO100</v>
      </c>
      <c r="E149" t="s">
        <v>338</v>
      </c>
      <c r="F149" t="s">
        <v>151</v>
      </c>
      <c r="G149">
        <v>100</v>
      </c>
      <c r="H149">
        <v>6.3</v>
      </c>
      <c r="I149">
        <v>630</v>
      </c>
      <c r="J149">
        <v>2.8</v>
      </c>
      <c r="K149">
        <v>280</v>
      </c>
      <c r="L149">
        <v>3.5</v>
      </c>
      <c r="M149">
        <v>0.55555555555555558</v>
      </c>
      <c r="N149">
        <v>350</v>
      </c>
      <c r="O149" t="s">
        <v>284</v>
      </c>
      <c r="P149" t="s">
        <v>285</v>
      </c>
      <c r="Q149" t="s">
        <v>48</v>
      </c>
      <c r="R149" t="s">
        <v>25</v>
      </c>
      <c r="S149" t="s">
        <v>286</v>
      </c>
      <c r="T149" t="s">
        <v>287</v>
      </c>
      <c r="U149" t="s">
        <v>1191</v>
      </c>
      <c r="V149">
        <f>YEAR(sales_order1[[#This Row],[date]])</f>
        <v>2020</v>
      </c>
      <c r="W149" t="str">
        <f>TEXT(sales_order1[[#This Row],[date]], "Mmm")</f>
        <v>Jan</v>
      </c>
      <c r="X149">
        <f>VALUE(TEXT(sales_order1[[#This Row],[date]], "D"))</f>
        <v>31</v>
      </c>
      <c r="Y149">
        <v>5</v>
      </c>
    </row>
    <row r="150" spans="1:25" x14ac:dyDescent="0.25">
      <c r="A150" s="1">
        <v>43861</v>
      </c>
      <c r="B150">
        <v>50149</v>
      </c>
      <c r="C150" t="s">
        <v>19</v>
      </c>
      <c r="D150" t="str">
        <f>VLOOKUP(sales_order1[[#This Row],[itemCode]],product_details3!B:C,2,0)</f>
        <v>MSTH100</v>
      </c>
      <c r="E150" t="s">
        <v>20</v>
      </c>
      <c r="F150" t="s">
        <v>21</v>
      </c>
      <c r="G150">
        <v>150</v>
      </c>
      <c r="H150">
        <v>26.25</v>
      </c>
      <c r="I150">
        <v>3937.5</v>
      </c>
      <c r="J150">
        <v>7.75</v>
      </c>
      <c r="K150">
        <v>1162.5</v>
      </c>
      <c r="L150">
        <v>18.5</v>
      </c>
      <c r="M150">
        <v>0.70476190476190481</v>
      </c>
      <c r="N150">
        <v>2775</v>
      </c>
      <c r="O150" t="s">
        <v>152</v>
      </c>
      <c r="P150" t="s">
        <v>153</v>
      </c>
      <c r="Q150" t="s">
        <v>154</v>
      </c>
      <c r="R150" t="s">
        <v>56</v>
      </c>
      <c r="S150" t="s">
        <v>133</v>
      </c>
      <c r="T150" t="s">
        <v>155</v>
      </c>
      <c r="U150" t="s">
        <v>1191</v>
      </c>
      <c r="V150">
        <f>YEAR(sales_order1[[#This Row],[date]])</f>
        <v>2020</v>
      </c>
      <c r="W150" t="str">
        <f>TEXT(sales_order1[[#This Row],[date]], "Mmm")</f>
        <v>Jan</v>
      </c>
      <c r="X150">
        <f>VALUE(TEXT(sales_order1[[#This Row],[date]], "D"))</f>
        <v>31</v>
      </c>
      <c r="Y150">
        <v>5</v>
      </c>
    </row>
    <row r="151" spans="1:25" x14ac:dyDescent="0.25">
      <c r="A151" s="1">
        <v>43861</v>
      </c>
      <c r="B151">
        <v>50150</v>
      </c>
      <c r="C151" t="s">
        <v>320</v>
      </c>
      <c r="D151" t="str">
        <f>VLOOKUP(sales_order1[[#This Row],[itemCode]],product_details3!B:C,2,0)</f>
        <v>SCR50+100</v>
      </c>
      <c r="E151" t="s">
        <v>321</v>
      </c>
      <c r="F151" t="s">
        <v>61</v>
      </c>
      <c r="G151">
        <v>250</v>
      </c>
      <c r="H151">
        <v>26.25</v>
      </c>
      <c r="I151">
        <v>6562.5</v>
      </c>
      <c r="J151">
        <v>7.75</v>
      </c>
      <c r="K151">
        <v>1937.5</v>
      </c>
      <c r="L151">
        <v>18.5</v>
      </c>
      <c r="M151">
        <v>0.70476190476190481</v>
      </c>
      <c r="N151">
        <v>4625</v>
      </c>
      <c r="O151" t="s">
        <v>266</v>
      </c>
      <c r="P151" t="s">
        <v>267</v>
      </c>
      <c r="Q151" t="s">
        <v>154</v>
      </c>
      <c r="R151" t="s">
        <v>56</v>
      </c>
      <c r="S151" t="s">
        <v>133</v>
      </c>
      <c r="T151" t="s">
        <v>268</v>
      </c>
      <c r="U151" t="s">
        <v>1191</v>
      </c>
      <c r="V151">
        <f>YEAR(sales_order1[[#This Row],[date]])</f>
        <v>2020</v>
      </c>
      <c r="W151" t="str">
        <f>TEXT(sales_order1[[#This Row],[date]], "Mmm")</f>
        <v>Jan</v>
      </c>
      <c r="X151">
        <f>VALUE(TEXT(sales_order1[[#This Row],[date]], "D"))</f>
        <v>31</v>
      </c>
      <c r="Y151">
        <v>5</v>
      </c>
    </row>
    <row r="152" spans="1:25" x14ac:dyDescent="0.25">
      <c r="A152" s="1">
        <v>43861</v>
      </c>
      <c r="B152">
        <v>50151</v>
      </c>
      <c r="C152" t="s">
        <v>35</v>
      </c>
      <c r="D152" t="str">
        <f>VLOOKUP(sales_order1[[#This Row],[itemCode]],product_details3!B:C,2,0)</f>
        <v>SRMA30</v>
      </c>
      <c r="E152" t="s">
        <v>36</v>
      </c>
      <c r="F152" t="s">
        <v>30</v>
      </c>
      <c r="G152">
        <v>100</v>
      </c>
      <c r="H152">
        <v>26.2</v>
      </c>
      <c r="I152">
        <v>2620</v>
      </c>
      <c r="J152">
        <v>9.4</v>
      </c>
      <c r="K152">
        <v>940</v>
      </c>
      <c r="L152">
        <v>16.8</v>
      </c>
      <c r="M152">
        <v>0.6412213740458016</v>
      </c>
      <c r="N152">
        <v>1680</v>
      </c>
      <c r="O152" t="s">
        <v>117</v>
      </c>
      <c r="P152" t="s">
        <v>118</v>
      </c>
      <c r="Q152" t="s">
        <v>119</v>
      </c>
      <c r="R152" t="s">
        <v>40</v>
      </c>
      <c r="S152" t="s">
        <v>120</v>
      </c>
      <c r="T152" t="s">
        <v>121</v>
      </c>
      <c r="U152" t="s">
        <v>1190</v>
      </c>
      <c r="V152">
        <f>YEAR(sales_order1[[#This Row],[date]])</f>
        <v>2020</v>
      </c>
      <c r="W152" t="str">
        <f>TEXT(sales_order1[[#This Row],[date]], "Mmm")</f>
        <v>Jan</v>
      </c>
      <c r="X152">
        <f>VALUE(TEXT(sales_order1[[#This Row],[date]], "D"))</f>
        <v>31</v>
      </c>
      <c r="Y152">
        <v>5</v>
      </c>
    </row>
    <row r="153" spans="1:25" x14ac:dyDescent="0.25">
      <c r="A153" s="1">
        <v>43862</v>
      </c>
      <c r="B153">
        <v>50152</v>
      </c>
      <c r="C153" t="s">
        <v>128</v>
      </c>
      <c r="D153" t="str">
        <f>VLOOKUP(sales_order1[[#This Row],[itemCode]],product_details3!B:C,2,0)</f>
        <v>SCRT100</v>
      </c>
      <c r="E153" t="s">
        <v>129</v>
      </c>
      <c r="F153" t="s">
        <v>61</v>
      </c>
      <c r="G153">
        <v>100</v>
      </c>
      <c r="H153">
        <v>28.25</v>
      </c>
      <c r="I153">
        <v>2825</v>
      </c>
      <c r="J153">
        <v>9</v>
      </c>
      <c r="K153">
        <v>900</v>
      </c>
      <c r="L153">
        <v>19.25</v>
      </c>
      <c r="M153">
        <v>0.68141592920353977</v>
      </c>
      <c r="N153">
        <v>1925</v>
      </c>
      <c r="O153" t="s">
        <v>341</v>
      </c>
      <c r="P153" t="s">
        <v>342</v>
      </c>
      <c r="Q153" t="s">
        <v>146</v>
      </c>
      <c r="R153" t="s">
        <v>112</v>
      </c>
      <c r="S153" t="s">
        <v>343</v>
      </c>
      <c r="T153" t="s">
        <v>95</v>
      </c>
      <c r="U153" t="s">
        <v>1190</v>
      </c>
      <c r="V153">
        <f>YEAR(sales_order1[[#This Row],[date]])</f>
        <v>2020</v>
      </c>
      <c r="W153" t="str">
        <f>TEXT(sales_order1[[#This Row],[date]], "Mmm")</f>
        <v>Feb</v>
      </c>
      <c r="X153">
        <f>VALUE(TEXT(sales_order1[[#This Row],[date]], "D"))</f>
        <v>1</v>
      </c>
      <c r="Y153">
        <v>5</v>
      </c>
    </row>
    <row r="154" spans="1:25" x14ac:dyDescent="0.25">
      <c r="A154" s="1">
        <v>43862</v>
      </c>
      <c r="B154">
        <v>50153</v>
      </c>
      <c r="C154" t="s">
        <v>204</v>
      </c>
      <c r="D154" t="str">
        <f>VLOOKUP(sales_order1[[#This Row],[itemCode]],product_details3!B:C,2,0)</f>
        <v>MKRM150</v>
      </c>
      <c r="E154" t="s">
        <v>205</v>
      </c>
      <c r="F154" t="s">
        <v>151</v>
      </c>
      <c r="G154">
        <v>50</v>
      </c>
      <c r="H154">
        <v>10.75</v>
      </c>
      <c r="I154">
        <v>537.5</v>
      </c>
      <c r="J154">
        <v>4.45</v>
      </c>
      <c r="K154">
        <v>222.5</v>
      </c>
      <c r="L154">
        <v>6.3</v>
      </c>
      <c r="M154">
        <v>0.586046511627907</v>
      </c>
      <c r="N154">
        <v>315</v>
      </c>
      <c r="O154" t="s">
        <v>248</v>
      </c>
      <c r="P154" t="s">
        <v>249</v>
      </c>
      <c r="Q154" t="s">
        <v>191</v>
      </c>
      <c r="R154" t="s">
        <v>56</v>
      </c>
      <c r="S154" t="s">
        <v>192</v>
      </c>
      <c r="T154" t="s">
        <v>250</v>
      </c>
      <c r="U154" t="s">
        <v>1191</v>
      </c>
      <c r="V154">
        <f>YEAR(sales_order1[[#This Row],[date]])</f>
        <v>2020</v>
      </c>
      <c r="W154" t="str">
        <f>TEXT(sales_order1[[#This Row],[date]], "Mmm")</f>
        <v>Feb</v>
      </c>
      <c r="X154">
        <f>VALUE(TEXT(sales_order1[[#This Row],[date]], "D"))</f>
        <v>1</v>
      </c>
      <c r="Y154">
        <v>5</v>
      </c>
    </row>
    <row r="155" spans="1:25" x14ac:dyDescent="0.25">
      <c r="A155" s="1">
        <v>43862</v>
      </c>
      <c r="B155">
        <v>50154</v>
      </c>
      <c r="C155" t="s">
        <v>51</v>
      </c>
      <c r="D155" t="str">
        <f>VLOOKUP(sales_order1[[#This Row],[itemCode]],product_details3!B:C,2,0)</f>
        <v>MSTH50</v>
      </c>
      <c r="E155" t="s">
        <v>52</v>
      </c>
      <c r="F155" t="s">
        <v>21</v>
      </c>
      <c r="G155">
        <v>50</v>
      </c>
      <c r="H155">
        <v>15.75</v>
      </c>
      <c r="I155">
        <v>787.5</v>
      </c>
      <c r="J155">
        <v>4.45</v>
      </c>
      <c r="K155">
        <v>222.5</v>
      </c>
      <c r="L155">
        <v>11.3</v>
      </c>
      <c r="M155">
        <v>0.71746031746031746</v>
      </c>
      <c r="N155">
        <v>565</v>
      </c>
      <c r="O155" t="s">
        <v>189</v>
      </c>
      <c r="P155" t="s">
        <v>190</v>
      </c>
      <c r="Q155" t="s">
        <v>191</v>
      </c>
      <c r="R155" t="s">
        <v>56</v>
      </c>
      <c r="S155" t="s">
        <v>192</v>
      </c>
      <c r="T155" t="s">
        <v>193</v>
      </c>
      <c r="U155" t="s">
        <v>1191</v>
      </c>
      <c r="V155">
        <f>YEAR(sales_order1[[#This Row],[date]])</f>
        <v>2020</v>
      </c>
      <c r="W155" t="str">
        <f>TEXT(sales_order1[[#This Row],[date]], "Mmm")</f>
        <v>Feb</v>
      </c>
      <c r="X155">
        <f>VALUE(TEXT(sales_order1[[#This Row],[date]], "D"))</f>
        <v>1</v>
      </c>
      <c r="Y155">
        <v>5</v>
      </c>
    </row>
    <row r="156" spans="1:25" x14ac:dyDescent="0.25">
      <c r="A156" s="1">
        <v>43862</v>
      </c>
      <c r="B156">
        <v>50155</v>
      </c>
      <c r="C156" t="s">
        <v>28</v>
      </c>
      <c r="D156" t="str">
        <f>VLOOKUP(sales_order1[[#This Row],[itemCode]],product_details3!B:C,2,0)</f>
        <v>SRMC30</v>
      </c>
      <c r="E156" t="s">
        <v>29</v>
      </c>
      <c r="F156" t="s">
        <v>30</v>
      </c>
      <c r="G156">
        <v>50</v>
      </c>
      <c r="H156">
        <v>22.6</v>
      </c>
      <c r="I156">
        <v>1130</v>
      </c>
      <c r="J156">
        <v>7.6</v>
      </c>
      <c r="K156">
        <v>380</v>
      </c>
      <c r="L156">
        <v>15</v>
      </c>
      <c r="M156">
        <v>0.66371681415929207</v>
      </c>
      <c r="N156">
        <v>750</v>
      </c>
      <c r="O156" t="s">
        <v>152</v>
      </c>
      <c r="P156" t="s">
        <v>153</v>
      </c>
      <c r="Q156" t="s">
        <v>154</v>
      </c>
      <c r="R156" t="s">
        <v>56</v>
      </c>
      <c r="S156" t="s">
        <v>133</v>
      </c>
      <c r="T156" t="s">
        <v>155</v>
      </c>
      <c r="U156" t="s">
        <v>1191</v>
      </c>
      <c r="V156">
        <f>YEAR(sales_order1[[#This Row],[date]])</f>
        <v>2020</v>
      </c>
      <c r="W156" t="str">
        <f>TEXT(sales_order1[[#This Row],[date]], "Mmm")</f>
        <v>Feb</v>
      </c>
      <c r="X156">
        <f>VALUE(TEXT(sales_order1[[#This Row],[date]], "D"))</f>
        <v>1</v>
      </c>
      <c r="Y156">
        <v>5</v>
      </c>
    </row>
    <row r="157" spans="1:25" x14ac:dyDescent="0.25">
      <c r="A157" s="1">
        <v>43862</v>
      </c>
      <c r="B157">
        <v>50156</v>
      </c>
      <c r="C157" t="s">
        <v>142</v>
      </c>
      <c r="D157" t="str">
        <f>VLOOKUP(sales_order1[[#This Row],[itemCode]],product_details3!B:C,2,0)</f>
        <v>SRMC50</v>
      </c>
      <c r="E157" t="s">
        <v>143</v>
      </c>
      <c r="F157" t="s">
        <v>30</v>
      </c>
      <c r="G157">
        <v>100</v>
      </c>
      <c r="H157">
        <v>33.25</v>
      </c>
      <c r="I157">
        <v>3325</v>
      </c>
      <c r="J157">
        <v>12</v>
      </c>
      <c r="K157">
        <v>1200</v>
      </c>
      <c r="L157">
        <v>21.25</v>
      </c>
      <c r="M157">
        <v>0.63909774436090228</v>
      </c>
      <c r="N157">
        <v>2125</v>
      </c>
      <c r="O157" t="s">
        <v>62</v>
      </c>
      <c r="P157" t="s">
        <v>63</v>
      </c>
      <c r="Q157" t="s">
        <v>64</v>
      </c>
      <c r="R157" t="s">
        <v>40</v>
      </c>
      <c r="S157" t="s">
        <v>65</v>
      </c>
      <c r="T157" t="s">
        <v>66</v>
      </c>
      <c r="U157" t="s">
        <v>1190</v>
      </c>
      <c r="V157">
        <f>YEAR(sales_order1[[#This Row],[date]])</f>
        <v>2020</v>
      </c>
      <c r="W157" t="str">
        <f>TEXT(sales_order1[[#This Row],[date]], "Mmm")</f>
        <v>Feb</v>
      </c>
      <c r="X157">
        <f>VALUE(TEXT(sales_order1[[#This Row],[date]], "D"))</f>
        <v>1</v>
      </c>
      <c r="Y157">
        <v>5</v>
      </c>
    </row>
    <row r="158" spans="1:25" x14ac:dyDescent="0.25">
      <c r="A158" s="1">
        <v>43862</v>
      </c>
      <c r="B158">
        <v>50157</v>
      </c>
      <c r="C158" t="s">
        <v>339</v>
      </c>
      <c r="D158" t="str">
        <f>VLOOKUP(sales_order1[[#This Row],[itemCode]],product_details3!B:C,2,0)</f>
        <v>SRMH50</v>
      </c>
      <c r="E158" t="s">
        <v>340</v>
      </c>
      <c r="F158" t="s">
        <v>30</v>
      </c>
      <c r="G158">
        <v>150</v>
      </c>
      <c r="H158">
        <v>31.25</v>
      </c>
      <c r="I158">
        <v>4687.5</v>
      </c>
      <c r="J158">
        <v>10.75</v>
      </c>
      <c r="K158">
        <v>1612.5</v>
      </c>
      <c r="L158">
        <v>20.5</v>
      </c>
      <c r="M158">
        <v>0.65600000000000003</v>
      </c>
      <c r="N158">
        <v>3075</v>
      </c>
      <c r="O158" t="s">
        <v>109</v>
      </c>
      <c r="P158" t="s">
        <v>110</v>
      </c>
      <c r="Q158" t="s">
        <v>111</v>
      </c>
      <c r="R158" t="s">
        <v>112</v>
      </c>
      <c r="S158" t="s">
        <v>113</v>
      </c>
      <c r="T158" t="s">
        <v>114</v>
      </c>
      <c r="U158" t="s">
        <v>1189</v>
      </c>
      <c r="V158">
        <f>YEAR(sales_order1[[#This Row],[date]])</f>
        <v>2020</v>
      </c>
      <c r="W158" t="str">
        <f>TEXT(sales_order1[[#This Row],[date]], "Mmm")</f>
        <v>Feb</v>
      </c>
      <c r="X158">
        <f>VALUE(TEXT(sales_order1[[#This Row],[date]], "D"))</f>
        <v>1</v>
      </c>
      <c r="Y158">
        <v>5</v>
      </c>
    </row>
    <row r="159" spans="1:25" x14ac:dyDescent="0.25">
      <c r="A159" s="1">
        <v>43862</v>
      </c>
      <c r="B159">
        <v>50158</v>
      </c>
      <c r="C159" t="s">
        <v>19</v>
      </c>
      <c r="D159" t="str">
        <f>VLOOKUP(sales_order1[[#This Row],[itemCode]],product_details3!B:C,2,0)</f>
        <v>MSTH100</v>
      </c>
      <c r="E159" t="s">
        <v>20</v>
      </c>
      <c r="F159" t="s">
        <v>21</v>
      </c>
      <c r="G159">
        <v>150</v>
      </c>
      <c r="H159">
        <v>26.25</v>
      </c>
      <c r="I159">
        <v>3937.5</v>
      </c>
      <c r="J159">
        <v>7.75</v>
      </c>
      <c r="K159">
        <v>1162.5</v>
      </c>
      <c r="L159">
        <v>18.5</v>
      </c>
      <c r="M159">
        <v>0.70476190476190481</v>
      </c>
      <c r="N159">
        <v>2775</v>
      </c>
      <c r="O159" t="s">
        <v>75</v>
      </c>
      <c r="P159" t="s">
        <v>76</v>
      </c>
      <c r="Q159" t="s">
        <v>77</v>
      </c>
      <c r="R159" t="s">
        <v>72</v>
      </c>
      <c r="S159" t="s">
        <v>78</v>
      </c>
      <c r="T159" t="s">
        <v>79</v>
      </c>
      <c r="U159" t="s">
        <v>1190</v>
      </c>
      <c r="V159">
        <f>YEAR(sales_order1[[#This Row],[date]])</f>
        <v>2020</v>
      </c>
      <c r="W159" t="str">
        <f>TEXT(sales_order1[[#This Row],[date]], "Mmm")</f>
        <v>Feb</v>
      </c>
      <c r="X159">
        <f>VALUE(TEXT(sales_order1[[#This Row],[date]], "D"))</f>
        <v>1</v>
      </c>
      <c r="Y159">
        <v>5</v>
      </c>
    </row>
    <row r="160" spans="1:25" x14ac:dyDescent="0.25">
      <c r="A160" s="1">
        <v>43864</v>
      </c>
      <c r="B160">
        <v>50159</v>
      </c>
      <c r="C160" t="s">
        <v>86</v>
      </c>
      <c r="D160" t="str">
        <f>VLOOKUP(sales_order1[[#This Row],[itemCode]],product_details3!B:C,2,0)</f>
        <v>SRMH30</v>
      </c>
      <c r="E160" t="s">
        <v>87</v>
      </c>
      <c r="F160" t="s">
        <v>30</v>
      </c>
      <c r="G160">
        <v>50</v>
      </c>
      <c r="H160">
        <v>21</v>
      </c>
      <c r="I160">
        <v>1050</v>
      </c>
      <c r="J160">
        <v>6.6</v>
      </c>
      <c r="K160">
        <v>330</v>
      </c>
      <c r="L160">
        <v>14.4</v>
      </c>
      <c r="M160">
        <v>0.68571428571428572</v>
      </c>
      <c r="N160">
        <v>720</v>
      </c>
      <c r="O160" t="s">
        <v>167</v>
      </c>
      <c r="P160" t="s">
        <v>168</v>
      </c>
      <c r="Q160" t="s">
        <v>100</v>
      </c>
      <c r="R160" t="s">
        <v>40</v>
      </c>
      <c r="S160" t="s">
        <v>101</v>
      </c>
      <c r="T160" t="s">
        <v>169</v>
      </c>
      <c r="U160" t="s">
        <v>1190</v>
      </c>
      <c r="V160">
        <f>YEAR(sales_order1[[#This Row],[date]])</f>
        <v>2020</v>
      </c>
      <c r="W160" t="str">
        <f>TEXT(sales_order1[[#This Row],[date]], "Mmm")</f>
        <v>Feb</v>
      </c>
      <c r="X160">
        <f>VALUE(TEXT(sales_order1[[#This Row],[date]], "D"))</f>
        <v>3</v>
      </c>
      <c r="Y160">
        <v>5</v>
      </c>
    </row>
    <row r="161" spans="1:25" x14ac:dyDescent="0.25">
      <c r="A161" s="1">
        <v>43864</v>
      </c>
      <c r="B161">
        <v>50160</v>
      </c>
      <c r="C161" t="s">
        <v>103</v>
      </c>
      <c r="D161" t="str">
        <f>VLOOKUP(sales_order1[[#This Row],[itemCode]],product_details3!B:C,2,0)</f>
        <v>SCRT50</v>
      </c>
      <c r="E161" t="s">
        <v>104</v>
      </c>
      <c r="F161" t="s">
        <v>61</v>
      </c>
      <c r="G161">
        <v>50</v>
      </c>
      <c r="H161">
        <v>16.95</v>
      </c>
      <c r="I161">
        <v>847.5</v>
      </c>
      <c r="J161">
        <v>5.2</v>
      </c>
      <c r="K161">
        <v>260</v>
      </c>
      <c r="L161">
        <v>11.75</v>
      </c>
      <c r="M161">
        <v>0.69321533923303835</v>
      </c>
      <c r="N161">
        <v>587.5</v>
      </c>
      <c r="O161" t="s">
        <v>82</v>
      </c>
      <c r="P161" t="s">
        <v>83</v>
      </c>
      <c r="Q161" t="s">
        <v>64</v>
      </c>
      <c r="R161" t="s">
        <v>40</v>
      </c>
      <c r="S161" t="s">
        <v>84</v>
      </c>
      <c r="T161" t="s">
        <v>85</v>
      </c>
      <c r="U161" t="s">
        <v>1189</v>
      </c>
      <c r="V161">
        <f>YEAR(sales_order1[[#This Row],[date]])</f>
        <v>2020</v>
      </c>
      <c r="W161" t="str">
        <f>TEXT(sales_order1[[#This Row],[date]], "Mmm")</f>
        <v>Feb</v>
      </c>
      <c r="X161">
        <f>VALUE(TEXT(sales_order1[[#This Row],[date]], "D"))</f>
        <v>3</v>
      </c>
      <c r="Y161">
        <v>5</v>
      </c>
    </row>
    <row r="162" spans="1:25" x14ac:dyDescent="0.25">
      <c r="A162" s="1">
        <v>43864</v>
      </c>
      <c r="B162">
        <v>50161</v>
      </c>
      <c r="C162" t="s">
        <v>204</v>
      </c>
      <c r="D162" t="str">
        <f>VLOOKUP(sales_order1[[#This Row],[itemCode]],product_details3!B:C,2,0)</f>
        <v>MKRM150</v>
      </c>
      <c r="E162" t="s">
        <v>205</v>
      </c>
      <c r="F162" t="s">
        <v>151</v>
      </c>
      <c r="G162">
        <v>50</v>
      </c>
      <c r="H162">
        <v>10.75</v>
      </c>
      <c r="I162">
        <v>537.5</v>
      </c>
      <c r="J162">
        <v>4.45</v>
      </c>
      <c r="K162">
        <v>222.5</v>
      </c>
      <c r="L162">
        <v>6.3</v>
      </c>
      <c r="M162">
        <v>0.586046511627907</v>
      </c>
      <c r="N162">
        <v>315</v>
      </c>
      <c r="O162" t="s">
        <v>216</v>
      </c>
      <c r="P162" t="s">
        <v>217</v>
      </c>
      <c r="Q162" t="s">
        <v>218</v>
      </c>
      <c r="R162" t="s">
        <v>40</v>
      </c>
      <c r="S162" t="s">
        <v>219</v>
      </c>
      <c r="T162" t="s">
        <v>220</v>
      </c>
      <c r="U162" t="s">
        <v>1190</v>
      </c>
      <c r="V162">
        <f>YEAR(sales_order1[[#This Row],[date]])</f>
        <v>2020</v>
      </c>
      <c r="W162" t="str">
        <f>TEXT(sales_order1[[#This Row],[date]], "Mmm")</f>
        <v>Feb</v>
      </c>
      <c r="X162">
        <f>VALUE(TEXT(sales_order1[[#This Row],[date]], "D"))</f>
        <v>3</v>
      </c>
      <c r="Y162">
        <v>5</v>
      </c>
    </row>
    <row r="163" spans="1:25" x14ac:dyDescent="0.25">
      <c r="A163" s="1">
        <v>43864</v>
      </c>
      <c r="B163">
        <v>50162</v>
      </c>
      <c r="C163" t="s">
        <v>194</v>
      </c>
      <c r="D163" t="str">
        <f>VLOOKUP(sales_order1[[#This Row],[itemCode]],product_details3!B:C,2,0)</f>
        <v>CLNG150</v>
      </c>
      <c r="E163" t="s">
        <v>195</v>
      </c>
      <c r="F163" t="s">
        <v>45</v>
      </c>
      <c r="G163">
        <v>100</v>
      </c>
      <c r="H163">
        <v>12.75</v>
      </c>
      <c r="I163">
        <v>1275</v>
      </c>
      <c r="J163">
        <v>4.45</v>
      </c>
      <c r="K163">
        <v>445</v>
      </c>
      <c r="L163">
        <v>8.3000000000000007</v>
      </c>
      <c r="M163">
        <v>0.65098039215686276</v>
      </c>
      <c r="N163">
        <v>830</v>
      </c>
      <c r="O163" t="s">
        <v>244</v>
      </c>
      <c r="P163" t="s">
        <v>245</v>
      </c>
      <c r="Q163" t="s">
        <v>186</v>
      </c>
      <c r="R163" t="s">
        <v>112</v>
      </c>
      <c r="S163" t="s">
        <v>246</v>
      </c>
      <c r="T163" t="s">
        <v>247</v>
      </c>
      <c r="U163" t="s">
        <v>1189</v>
      </c>
      <c r="V163">
        <f>YEAR(sales_order1[[#This Row],[date]])</f>
        <v>2020</v>
      </c>
      <c r="W163" t="str">
        <f>TEXT(sales_order1[[#This Row],[date]], "Mmm")</f>
        <v>Feb</v>
      </c>
      <c r="X163">
        <f>VALUE(TEXT(sales_order1[[#This Row],[date]], "D"))</f>
        <v>3</v>
      </c>
      <c r="Y163">
        <v>5</v>
      </c>
    </row>
    <row r="164" spans="1:25" x14ac:dyDescent="0.25">
      <c r="A164" s="1">
        <v>43864</v>
      </c>
      <c r="B164">
        <v>50163</v>
      </c>
      <c r="C164" t="s">
        <v>135</v>
      </c>
      <c r="D164" t="str">
        <f>VLOOKUP(sales_order1[[#This Row],[itemCode]],product_details3!B:C,2,0)</f>
        <v>MSKSH</v>
      </c>
      <c r="E164" t="s">
        <v>136</v>
      </c>
      <c r="F164" t="s">
        <v>137</v>
      </c>
      <c r="G164">
        <v>150</v>
      </c>
      <c r="H164">
        <v>18.75</v>
      </c>
      <c r="I164">
        <v>2812.5</v>
      </c>
      <c r="J164">
        <v>7.45</v>
      </c>
      <c r="K164">
        <v>1117.5</v>
      </c>
      <c r="L164">
        <v>11.3</v>
      </c>
      <c r="M164">
        <v>0.60266666666666668</v>
      </c>
      <c r="N164">
        <v>1695</v>
      </c>
      <c r="O164" t="s">
        <v>184</v>
      </c>
      <c r="P164" t="s">
        <v>185</v>
      </c>
      <c r="Q164" t="s">
        <v>186</v>
      </c>
      <c r="R164" t="s">
        <v>112</v>
      </c>
      <c r="S164" t="s">
        <v>187</v>
      </c>
      <c r="T164" t="s">
        <v>188</v>
      </c>
      <c r="U164" t="s">
        <v>1189</v>
      </c>
      <c r="V164">
        <f>YEAR(sales_order1[[#This Row],[date]])</f>
        <v>2020</v>
      </c>
      <c r="W164" t="str">
        <f>TEXT(sales_order1[[#This Row],[date]], "Mmm")</f>
        <v>Feb</v>
      </c>
      <c r="X164">
        <f>VALUE(TEXT(sales_order1[[#This Row],[date]], "D"))</f>
        <v>3</v>
      </c>
      <c r="Y164">
        <v>5</v>
      </c>
    </row>
    <row r="165" spans="1:25" x14ac:dyDescent="0.25">
      <c r="A165" s="1">
        <v>43864</v>
      </c>
      <c r="B165">
        <v>50164</v>
      </c>
      <c r="C165" t="s">
        <v>204</v>
      </c>
      <c r="D165" t="str">
        <f>VLOOKUP(sales_order1[[#This Row],[itemCode]],product_details3!B:C,2,0)</f>
        <v>MKRM150</v>
      </c>
      <c r="E165" t="s">
        <v>205</v>
      </c>
      <c r="F165" t="s">
        <v>151</v>
      </c>
      <c r="G165">
        <v>50</v>
      </c>
      <c r="H165">
        <v>10.75</v>
      </c>
      <c r="I165">
        <v>537.5</v>
      </c>
      <c r="J165">
        <v>4.45</v>
      </c>
      <c r="K165">
        <v>222.5</v>
      </c>
      <c r="L165">
        <v>6.3</v>
      </c>
      <c r="M165">
        <v>0.586046511627907</v>
      </c>
      <c r="N165">
        <v>315</v>
      </c>
      <c r="O165" t="s">
        <v>144</v>
      </c>
      <c r="P165" t="s">
        <v>145</v>
      </c>
      <c r="Q165" t="s">
        <v>146</v>
      </c>
      <c r="R165" t="s">
        <v>112</v>
      </c>
      <c r="S165" t="s">
        <v>147</v>
      </c>
      <c r="T165" t="s">
        <v>148</v>
      </c>
      <c r="U165" t="s">
        <v>1190</v>
      </c>
      <c r="V165">
        <f>YEAR(sales_order1[[#This Row],[date]])</f>
        <v>2020</v>
      </c>
      <c r="W165" t="str">
        <f>TEXT(sales_order1[[#This Row],[date]], "Mmm")</f>
        <v>Feb</v>
      </c>
      <c r="X165">
        <f>VALUE(TEXT(sales_order1[[#This Row],[date]], "D"))</f>
        <v>3</v>
      </c>
      <c r="Y165">
        <v>5</v>
      </c>
    </row>
    <row r="166" spans="1:25" x14ac:dyDescent="0.25">
      <c r="A166" s="1">
        <v>43865</v>
      </c>
      <c r="B166">
        <v>50165</v>
      </c>
      <c r="C166" t="s">
        <v>19</v>
      </c>
      <c r="D166" t="str">
        <f>VLOOKUP(sales_order1[[#This Row],[itemCode]],product_details3!B:C,2,0)</f>
        <v>MSTH100</v>
      </c>
      <c r="E166" t="s">
        <v>20</v>
      </c>
      <c r="F166" t="s">
        <v>21</v>
      </c>
      <c r="G166">
        <v>100</v>
      </c>
      <c r="H166">
        <v>26.25</v>
      </c>
      <c r="I166">
        <v>2625</v>
      </c>
      <c r="J166">
        <v>7.75</v>
      </c>
      <c r="K166">
        <v>775</v>
      </c>
      <c r="L166">
        <v>18.5</v>
      </c>
      <c r="M166">
        <v>0.70476190476190481</v>
      </c>
      <c r="N166">
        <v>1850</v>
      </c>
      <c r="O166" t="s">
        <v>299</v>
      </c>
      <c r="P166" t="s">
        <v>300</v>
      </c>
      <c r="Q166" t="s">
        <v>100</v>
      </c>
      <c r="R166" t="s">
        <v>40</v>
      </c>
      <c r="S166" t="s">
        <v>101</v>
      </c>
      <c r="T166" t="s">
        <v>301</v>
      </c>
      <c r="U166" t="s">
        <v>1190</v>
      </c>
      <c r="V166">
        <f>YEAR(sales_order1[[#This Row],[date]])</f>
        <v>2020</v>
      </c>
      <c r="W166" t="str">
        <f>TEXT(sales_order1[[#This Row],[date]], "Mmm")</f>
        <v>Feb</v>
      </c>
      <c r="X166">
        <f>VALUE(TEXT(sales_order1[[#This Row],[date]], "D"))</f>
        <v>4</v>
      </c>
      <c r="Y166">
        <v>5</v>
      </c>
    </row>
    <row r="167" spans="1:25" x14ac:dyDescent="0.25">
      <c r="A167" s="1">
        <v>43865</v>
      </c>
      <c r="B167">
        <v>50166</v>
      </c>
      <c r="C167" t="s">
        <v>209</v>
      </c>
      <c r="D167" t="str">
        <f>VLOOKUP(sales_order1[[#This Row],[itemCode]],product_details3!B:C,2,0)</f>
        <v>CLNG50</v>
      </c>
      <c r="E167" t="s">
        <v>210</v>
      </c>
      <c r="F167" t="s">
        <v>45</v>
      </c>
      <c r="G167">
        <v>50</v>
      </c>
      <c r="H167">
        <v>6.5</v>
      </c>
      <c r="I167">
        <v>325</v>
      </c>
      <c r="J167">
        <v>2.2999999999999998</v>
      </c>
      <c r="K167">
        <v>115</v>
      </c>
      <c r="L167">
        <v>4.2</v>
      </c>
      <c r="M167">
        <v>0.64615384615384619</v>
      </c>
      <c r="N167">
        <v>210</v>
      </c>
      <c r="O167" t="s">
        <v>69</v>
      </c>
      <c r="P167" t="s">
        <v>70</v>
      </c>
      <c r="Q167" t="s">
        <v>71</v>
      </c>
      <c r="R167" t="s">
        <v>72</v>
      </c>
      <c r="S167" t="s">
        <v>73</v>
      </c>
      <c r="T167" t="s">
        <v>74</v>
      </c>
      <c r="U167" t="s">
        <v>1190</v>
      </c>
      <c r="V167">
        <f>YEAR(sales_order1[[#This Row],[date]])</f>
        <v>2020</v>
      </c>
      <c r="W167" t="str">
        <f>TEXT(sales_order1[[#This Row],[date]], "Mmm")</f>
        <v>Feb</v>
      </c>
      <c r="X167">
        <f>VALUE(TEXT(sales_order1[[#This Row],[date]], "D"))</f>
        <v>4</v>
      </c>
      <c r="Y167">
        <v>5</v>
      </c>
    </row>
    <row r="168" spans="1:25" x14ac:dyDescent="0.25">
      <c r="A168" s="1">
        <v>43865</v>
      </c>
      <c r="B168">
        <v>50167</v>
      </c>
      <c r="C168" t="s">
        <v>19</v>
      </c>
      <c r="D168" t="str">
        <f>VLOOKUP(sales_order1[[#This Row],[itemCode]],product_details3!B:C,2,0)</f>
        <v>MSTH100</v>
      </c>
      <c r="E168" t="s">
        <v>20</v>
      </c>
      <c r="F168" t="s">
        <v>21</v>
      </c>
      <c r="G168">
        <v>150</v>
      </c>
      <c r="H168">
        <v>26.25</v>
      </c>
      <c r="I168">
        <v>3937.5</v>
      </c>
      <c r="J168">
        <v>7.75</v>
      </c>
      <c r="K168">
        <v>1162.5</v>
      </c>
      <c r="L168">
        <v>18.5</v>
      </c>
      <c r="M168">
        <v>0.70476190476190481</v>
      </c>
      <c r="N168">
        <v>2775</v>
      </c>
      <c r="O168" t="s">
        <v>302</v>
      </c>
      <c r="P168" t="s">
        <v>303</v>
      </c>
      <c r="Q168" t="s">
        <v>107</v>
      </c>
      <c r="R168" t="s">
        <v>40</v>
      </c>
      <c r="S168" t="s">
        <v>101</v>
      </c>
      <c r="T168" t="s">
        <v>304</v>
      </c>
      <c r="U168" t="s">
        <v>1190</v>
      </c>
      <c r="V168">
        <f>YEAR(sales_order1[[#This Row],[date]])</f>
        <v>2020</v>
      </c>
      <c r="W168" t="str">
        <f>TEXT(sales_order1[[#This Row],[date]], "Mmm")</f>
        <v>Feb</v>
      </c>
      <c r="X168">
        <f>VALUE(TEXT(sales_order1[[#This Row],[date]], "D"))</f>
        <v>4</v>
      </c>
      <c r="Y168">
        <v>5</v>
      </c>
    </row>
    <row r="169" spans="1:25" x14ac:dyDescent="0.25">
      <c r="A169" s="1">
        <v>43865</v>
      </c>
      <c r="B169">
        <v>50168</v>
      </c>
      <c r="C169" t="s">
        <v>209</v>
      </c>
      <c r="D169" t="str">
        <f>VLOOKUP(sales_order1[[#This Row],[itemCode]],product_details3!B:C,2,0)</f>
        <v>CLNG50</v>
      </c>
      <c r="E169" t="s">
        <v>210</v>
      </c>
      <c r="F169" t="s">
        <v>45</v>
      </c>
      <c r="G169">
        <v>50</v>
      </c>
      <c r="H169">
        <v>6.5</v>
      </c>
      <c r="I169">
        <v>325</v>
      </c>
      <c r="J169">
        <v>2.2999999999999998</v>
      </c>
      <c r="K169">
        <v>115</v>
      </c>
      <c r="L169">
        <v>4.2</v>
      </c>
      <c r="M169">
        <v>0.64615384615384619</v>
      </c>
      <c r="N169">
        <v>210</v>
      </c>
      <c r="O169" t="s">
        <v>295</v>
      </c>
      <c r="P169" t="s">
        <v>296</v>
      </c>
      <c r="Q169" t="s">
        <v>160</v>
      </c>
      <c r="R169" t="s">
        <v>112</v>
      </c>
      <c r="S169" t="s">
        <v>297</v>
      </c>
      <c r="T169" t="s">
        <v>298</v>
      </c>
      <c r="U169" t="s">
        <v>1189</v>
      </c>
      <c r="V169">
        <f>YEAR(sales_order1[[#This Row],[date]])</f>
        <v>2020</v>
      </c>
      <c r="W169" t="str">
        <f>TEXT(sales_order1[[#This Row],[date]], "Mmm")</f>
        <v>Feb</v>
      </c>
      <c r="X169">
        <f>VALUE(TEXT(sales_order1[[#This Row],[date]], "D"))</f>
        <v>4</v>
      </c>
      <c r="Y169">
        <v>5</v>
      </c>
    </row>
    <row r="170" spans="1:25" x14ac:dyDescent="0.25">
      <c r="A170" s="1">
        <v>43865</v>
      </c>
      <c r="B170">
        <v>50169</v>
      </c>
      <c r="C170" t="s">
        <v>115</v>
      </c>
      <c r="D170" t="str">
        <f>VLOOKUP(sales_order1[[#This Row],[itemCode]],product_details3!B:C,2,0)</f>
        <v>SCRS30100</v>
      </c>
      <c r="E170" t="s">
        <v>116</v>
      </c>
      <c r="F170" t="s">
        <v>61</v>
      </c>
      <c r="G170">
        <v>100</v>
      </c>
      <c r="H170">
        <v>32.75</v>
      </c>
      <c r="I170">
        <v>3275</v>
      </c>
      <c r="J170">
        <v>11.25</v>
      </c>
      <c r="K170">
        <v>1125</v>
      </c>
      <c r="L170">
        <v>21.5</v>
      </c>
      <c r="M170">
        <v>0.65648854961832059</v>
      </c>
      <c r="N170">
        <v>2150</v>
      </c>
      <c r="O170" t="s">
        <v>227</v>
      </c>
      <c r="P170" t="s">
        <v>228</v>
      </c>
      <c r="Q170" t="s">
        <v>64</v>
      </c>
      <c r="R170" t="s">
        <v>40</v>
      </c>
      <c r="S170" t="s">
        <v>229</v>
      </c>
      <c r="T170" t="s">
        <v>230</v>
      </c>
      <c r="U170" t="s">
        <v>1189</v>
      </c>
      <c r="V170">
        <f>YEAR(sales_order1[[#This Row],[date]])</f>
        <v>2020</v>
      </c>
      <c r="W170" t="str">
        <f>TEXT(sales_order1[[#This Row],[date]], "Mmm")</f>
        <v>Feb</v>
      </c>
      <c r="X170">
        <f>VALUE(TEXT(sales_order1[[#This Row],[date]], "D"))</f>
        <v>4</v>
      </c>
      <c r="Y170">
        <v>5</v>
      </c>
    </row>
    <row r="171" spans="1:25" x14ac:dyDescent="0.25">
      <c r="A171" s="1">
        <v>43865</v>
      </c>
      <c r="B171">
        <v>50170</v>
      </c>
      <c r="C171" t="s">
        <v>103</v>
      </c>
      <c r="D171" t="str">
        <f>VLOOKUP(sales_order1[[#This Row],[itemCode]],product_details3!B:C,2,0)</f>
        <v>SCRT50</v>
      </c>
      <c r="E171" t="s">
        <v>104</v>
      </c>
      <c r="F171" t="s">
        <v>61</v>
      </c>
      <c r="G171">
        <v>150</v>
      </c>
      <c r="H171">
        <v>16.95</v>
      </c>
      <c r="I171">
        <v>2542.5</v>
      </c>
      <c r="J171">
        <v>5.2</v>
      </c>
      <c r="K171">
        <v>780</v>
      </c>
      <c r="L171">
        <v>11.75</v>
      </c>
      <c r="M171">
        <v>0.69321533923303835</v>
      </c>
      <c r="N171">
        <v>1762.5</v>
      </c>
      <c r="O171" t="s">
        <v>172</v>
      </c>
      <c r="P171" t="s">
        <v>173</v>
      </c>
      <c r="Q171" t="s">
        <v>39</v>
      </c>
      <c r="R171" t="s">
        <v>40</v>
      </c>
      <c r="S171" t="s">
        <v>41</v>
      </c>
      <c r="T171" t="s">
        <v>174</v>
      </c>
      <c r="U171" t="s">
        <v>1188</v>
      </c>
      <c r="V171">
        <f>YEAR(sales_order1[[#This Row],[date]])</f>
        <v>2020</v>
      </c>
      <c r="W171" t="str">
        <f>TEXT(sales_order1[[#This Row],[date]], "Mmm")</f>
        <v>Feb</v>
      </c>
      <c r="X171">
        <f>VALUE(TEXT(sales_order1[[#This Row],[date]], "D"))</f>
        <v>4</v>
      </c>
      <c r="Y171">
        <v>5</v>
      </c>
    </row>
    <row r="172" spans="1:25" x14ac:dyDescent="0.25">
      <c r="A172" s="1">
        <v>43866</v>
      </c>
      <c r="B172">
        <v>50171</v>
      </c>
      <c r="C172" t="s">
        <v>67</v>
      </c>
      <c r="D172" t="str">
        <f>VLOOKUP(sales_order1[[#This Row],[itemCode]],product_details3!B:C,2,0)</f>
        <v>SRMH15</v>
      </c>
      <c r="E172" t="s">
        <v>68</v>
      </c>
      <c r="F172" t="s">
        <v>30</v>
      </c>
      <c r="G172">
        <v>50</v>
      </c>
      <c r="H172">
        <v>15.75</v>
      </c>
      <c r="I172">
        <v>787.5</v>
      </c>
      <c r="J172">
        <v>5.45</v>
      </c>
      <c r="K172">
        <v>272.5</v>
      </c>
      <c r="L172">
        <v>10.3</v>
      </c>
      <c r="M172">
        <v>0.65396825396825398</v>
      </c>
      <c r="N172">
        <v>515</v>
      </c>
      <c r="O172" t="s">
        <v>138</v>
      </c>
      <c r="P172" t="s">
        <v>139</v>
      </c>
      <c r="Q172" t="s">
        <v>77</v>
      </c>
      <c r="R172" t="s">
        <v>72</v>
      </c>
      <c r="S172" t="s">
        <v>140</v>
      </c>
      <c r="T172" t="s">
        <v>141</v>
      </c>
      <c r="U172" t="s">
        <v>1190</v>
      </c>
      <c r="V172">
        <f>YEAR(sales_order1[[#This Row],[date]])</f>
        <v>2020</v>
      </c>
      <c r="W172" t="str">
        <f>TEXT(sales_order1[[#This Row],[date]], "Mmm")</f>
        <v>Feb</v>
      </c>
      <c r="X172">
        <f>VALUE(TEXT(sales_order1[[#This Row],[date]], "D"))</f>
        <v>5</v>
      </c>
      <c r="Y172">
        <v>6</v>
      </c>
    </row>
    <row r="173" spans="1:25" x14ac:dyDescent="0.25">
      <c r="A173" s="1">
        <v>43866</v>
      </c>
      <c r="B173">
        <v>50172</v>
      </c>
      <c r="C173" t="s">
        <v>51</v>
      </c>
      <c r="D173" t="str">
        <f>VLOOKUP(sales_order1[[#This Row],[itemCode]],product_details3!B:C,2,0)</f>
        <v>MSTH50</v>
      </c>
      <c r="E173" t="s">
        <v>52</v>
      </c>
      <c r="F173" t="s">
        <v>21</v>
      </c>
      <c r="G173">
        <v>100</v>
      </c>
      <c r="H173">
        <v>15.75</v>
      </c>
      <c r="I173">
        <v>1575</v>
      </c>
      <c r="J173">
        <v>4.45</v>
      </c>
      <c r="K173">
        <v>445</v>
      </c>
      <c r="L173">
        <v>11.3</v>
      </c>
      <c r="M173">
        <v>0.71746031746031746</v>
      </c>
      <c r="N173">
        <v>1130</v>
      </c>
      <c r="O173" t="s">
        <v>273</v>
      </c>
      <c r="P173" t="s">
        <v>274</v>
      </c>
      <c r="Q173" t="s">
        <v>132</v>
      </c>
      <c r="R173" t="s">
        <v>56</v>
      </c>
      <c r="S173" t="s">
        <v>133</v>
      </c>
      <c r="T173" t="s">
        <v>275</v>
      </c>
      <c r="U173" t="s">
        <v>1191</v>
      </c>
      <c r="V173">
        <f>YEAR(sales_order1[[#This Row],[date]])</f>
        <v>2020</v>
      </c>
      <c r="W173" t="str">
        <f>TEXT(sales_order1[[#This Row],[date]], "Mmm")</f>
        <v>Feb</v>
      </c>
      <c r="X173">
        <f>VALUE(TEXT(sales_order1[[#This Row],[date]], "D"))</f>
        <v>5</v>
      </c>
      <c r="Y173">
        <v>6</v>
      </c>
    </row>
    <row r="174" spans="1:25" x14ac:dyDescent="0.25">
      <c r="A174" s="1">
        <v>43866</v>
      </c>
      <c r="B174">
        <v>50173</v>
      </c>
      <c r="C174" t="s">
        <v>19</v>
      </c>
      <c r="D174" t="str">
        <f>VLOOKUP(sales_order1[[#This Row],[itemCode]],product_details3!B:C,2,0)</f>
        <v>MSTH100</v>
      </c>
      <c r="E174" t="s">
        <v>20</v>
      </c>
      <c r="F174" t="s">
        <v>21</v>
      </c>
      <c r="G174">
        <v>100</v>
      </c>
      <c r="H174">
        <v>26.25</v>
      </c>
      <c r="I174">
        <v>2625</v>
      </c>
      <c r="J174">
        <v>7.75</v>
      </c>
      <c r="K174">
        <v>775</v>
      </c>
      <c r="L174">
        <v>18.5</v>
      </c>
      <c r="M174">
        <v>0.70476190476190481</v>
      </c>
      <c r="N174">
        <v>1850</v>
      </c>
      <c r="O174" t="s">
        <v>163</v>
      </c>
      <c r="P174" t="s">
        <v>164</v>
      </c>
      <c r="Q174" t="s">
        <v>146</v>
      </c>
      <c r="R174" t="s">
        <v>112</v>
      </c>
      <c r="S174" t="s">
        <v>165</v>
      </c>
      <c r="T174" t="s">
        <v>166</v>
      </c>
      <c r="U174" t="s">
        <v>1189</v>
      </c>
      <c r="V174">
        <f>YEAR(sales_order1[[#This Row],[date]])</f>
        <v>2020</v>
      </c>
      <c r="W174" t="str">
        <f>TEXT(sales_order1[[#This Row],[date]], "Mmm")</f>
        <v>Feb</v>
      </c>
      <c r="X174">
        <f>VALUE(TEXT(sales_order1[[#This Row],[date]], "D"))</f>
        <v>5</v>
      </c>
      <c r="Y174">
        <v>6</v>
      </c>
    </row>
    <row r="175" spans="1:25" x14ac:dyDescent="0.25">
      <c r="A175" s="1">
        <v>43866</v>
      </c>
      <c r="B175">
        <v>50174</v>
      </c>
      <c r="C175" t="s">
        <v>51</v>
      </c>
      <c r="D175" t="str">
        <f>VLOOKUP(sales_order1[[#This Row],[itemCode]],product_details3!B:C,2,0)</f>
        <v>MSTH50</v>
      </c>
      <c r="E175" t="s">
        <v>52</v>
      </c>
      <c r="F175" t="s">
        <v>21</v>
      </c>
      <c r="G175">
        <v>150</v>
      </c>
      <c r="H175">
        <v>15.75</v>
      </c>
      <c r="I175">
        <v>2362.5</v>
      </c>
      <c r="J175">
        <v>4.45</v>
      </c>
      <c r="K175">
        <v>667.5</v>
      </c>
      <c r="L175">
        <v>11.3</v>
      </c>
      <c r="M175">
        <v>0.71746031746031746</v>
      </c>
      <c r="N175">
        <v>1695</v>
      </c>
      <c r="O175" t="s">
        <v>53</v>
      </c>
      <c r="P175" t="s">
        <v>54</v>
      </c>
      <c r="Q175" t="s">
        <v>55</v>
      </c>
      <c r="R175" t="s">
        <v>56</v>
      </c>
      <c r="S175" t="s">
        <v>57</v>
      </c>
      <c r="T175" t="s">
        <v>58</v>
      </c>
      <c r="U175" t="s">
        <v>1191</v>
      </c>
      <c r="V175">
        <f>YEAR(sales_order1[[#This Row],[date]])</f>
        <v>2020</v>
      </c>
      <c r="W175" t="str">
        <f>TEXT(sales_order1[[#This Row],[date]], "Mmm")</f>
        <v>Feb</v>
      </c>
      <c r="X175">
        <f>VALUE(TEXT(sales_order1[[#This Row],[date]], "D"))</f>
        <v>5</v>
      </c>
      <c r="Y175">
        <v>6</v>
      </c>
    </row>
    <row r="176" spans="1:25" x14ac:dyDescent="0.25">
      <c r="A176" s="1">
        <v>43866</v>
      </c>
      <c r="B176">
        <v>50175</v>
      </c>
      <c r="C176" t="s">
        <v>305</v>
      </c>
      <c r="D176" t="str">
        <f>VLOOKUP(sales_order1[[#This Row],[itemCode]],product_details3!B:C,2,0)</f>
        <v>SRMA15</v>
      </c>
      <c r="E176" t="s">
        <v>306</v>
      </c>
      <c r="F176" t="s">
        <v>30</v>
      </c>
      <c r="G176">
        <v>150</v>
      </c>
      <c r="H176">
        <v>19.649999999999999</v>
      </c>
      <c r="I176">
        <v>2947.5</v>
      </c>
      <c r="J176">
        <v>7.55</v>
      </c>
      <c r="K176">
        <v>1132.5</v>
      </c>
      <c r="L176">
        <v>12.1</v>
      </c>
      <c r="M176">
        <v>0.61577608142493634</v>
      </c>
      <c r="N176">
        <v>1815</v>
      </c>
      <c r="O176" t="s">
        <v>22</v>
      </c>
      <c r="P176" t="s">
        <v>23</v>
      </c>
      <c r="Q176" t="s">
        <v>24</v>
      </c>
      <c r="R176" t="s">
        <v>25</v>
      </c>
      <c r="S176" t="s">
        <v>26</v>
      </c>
      <c r="T176" t="s">
        <v>27</v>
      </c>
      <c r="U176" t="s">
        <v>1191</v>
      </c>
      <c r="V176">
        <f>YEAR(sales_order1[[#This Row],[date]])</f>
        <v>2020</v>
      </c>
      <c r="W176" t="str">
        <f>TEXT(sales_order1[[#This Row],[date]], "Mmm")</f>
        <v>Feb</v>
      </c>
      <c r="X176">
        <f>VALUE(TEXT(sales_order1[[#This Row],[date]], "D"))</f>
        <v>5</v>
      </c>
      <c r="Y176">
        <v>6</v>
      </c>
    </row>
    <row r="177" spans="1:25" x14ac:dyDescent="0.25">
      <c r="A177" s="1">
        <v>43866</v>
      </c>
      <c r="B177">
        <v>50176</v>
      </c>
      <c r="C177" t="s">
        <v>28</v>
      </c>
      <c r="D177" t="str">
        <f>VLOOKUP(sales_order1[[#This Row],[itemCode]],product_details3!B:C,2,0)</f>
        <v>SRMC30</v>
      </c>
      <c r="E177" t="s">
        <v>29</v>
      </c>
      <c r="F177" t="s">
        <v>30</v>
      </c>
      <c r="G177">
        <v>50</v>
      </c>
      <c r="H177">
        <v>22.6</v>
      </c>
      <c r="I177">
        <v>1130</v>
      </c>
      <c r="J177">
        <v>7.6</v>
      </c>
      <c r="K177">
        <v>380</v>
      </c>
      <c r="L177">
        <v>15</v>
      </c>
      <c r="M177">
        <v>0.66371681415929207</v>
      </c>
      <c r="N177">
        <v>750</v>
      </c>
      <c r="O177" t="s">
        <v>31</v>
      </c>
      <c r="P177" t="s">
        <v>32</v>
      </c>
      <c r="Q177" t="s">
        <v>24</v>
      </c>
      <c r="R177" t="s">
        <v>25</v>
      </c>
      <c r="S177" t="s">
        <v>33</v>
      </c>
      <c r="T177" t="s">
        <v>34</v>
      </c>
      <c r="U177" t="s">
        <v>1191</v>
      </c>
      <c r="V177">
        <f>YEAR(sales_order1[[#This Row],[date]])</f>
        <v>2020</v>
      </c>
      <c r="W177" t="str">
        <f>TEXT(sales_order1[[#This Row],[date]], "Mmm")</f>
        <v>Feb</v>
      </c>
      <c r="X177">
        <f>VALUE(TEXT(sales_order1[[#This Row],[date]], "D"))</f>
        <v>5</v>
      </c>
      <c r="Y177">
        <v>6</v>
      </c>
    </row>
    <row r="178" spans="1:25" x14ac:dyDescent="0.25">
      <c r="A178" s="1">
        <v>43866</v>
      </c>
      <c r="B178">
        <v>50177</v>
      </c>
      <c r="C178" t="s">
        <v>194</v>
      </c>
      <c r="D178" t="str">
        <f>VLOOKUP(sales_order1[[#This Row],[itemCode]],product_details3!B:C,2,0)</f>
        <v>CLNG150</v>
      </c>
      <c r="E178" t="s">
        <v>195</v>
      </c>
      <c r="F178" t="s">
        <v>45</v>
      </c>
      <c r="G178">
        <v>50</v>
      </c>
      <c r="H178">
        <v>12.75</v>
      </c>
      <c r="I178">
        <v>637.5</v>
      </c>
      <c r="J178">
        <v>4.45</v>
      </c>
      <c r="K178">
        <v>222.5</v>
      </c>
      <c r="L178">
        <v>8.3000000000000007</v>
      </c>
      <c r="M178">
        <v>0.65098039215686276</v>
      </c>
      <c r="N178">
        <v>415</v>
      </c>
      <c r="O178" t="s">
        <v>258</v>
      </c>
      <c r="P178" t="s">
        <v>259</v>
      </c>
      <c r="Q178" t="s">
        <v>93</v>
      </c>
      <c r="R178" t="s">
        <v>72</v>
      </c>
      <c r="S178" t="s">
        <v>260</v>
      </c>
      <c r="T178" t="s">
        <v>261</v>
      </c>
      <c r="U178" t="s">
        <v>1190</v>
      </c>
      <c r="V178">
        <f>YEAR(sales_order1[[#This Row],[date]])</f>
        <v>2020</v>
      </c>
      <c r="W178" t="str">
        <f>TEXT(sales_order1[[#This Row],[date]], "Mmm")</f>
        <v>Feb</v>
      </c>
      <c r="X178">
        <f>VALUE(TEXT(sales_order1[[#This Row],[date]], "D"))</f>
        <v>5</v>
      </c>
      <c r="Y178">
        <v>6</v>
      </c>
    </row>
    <row r="179" spans="1:25" x14ac:dyDescent="0.25">
      <c r="A179" s="1">
        <v>43867</v>
      </c>
      <c r="B179">
        <v>50178</v>
      </c>
      <c r="C179" t="s">
        <v>344</v>
      </c>
      <c r="D179" t="str">
        <f>VLOOKUP(sales_order1[[#This Row],[itemCode]],product_details3!B:C,2,0)</f>
        <v>TNRE100</v>
      </c>
      <c r="E179" t="s">
        <v>345</v>
      </c>
      <c r="F179" t="s">
        <v>124</v>
      </c>
      <c r="G179">
        <v>100</v>
      </c>
      <c r="H179">
        <v>11.3</v>
      </c>
      <c r="I179">
        <v>1130</v>
      </c>
      <c r="J179">
        <v>3.8</v>
      </c>
      <c r="K179">
        <v>380</v>
      </c>
      <c r="L179">
        <v>7.5</v>
      </c>
      <c r="M179">
        <v>0.66371681415929207</v>
      </c>
      <c r="N179">
        <v>750</v>
      </c>
      <c r="O179" t="s">
        <v>293</v>
      </c>
      <c r="P179" t="s">
        <v>294</v>
      </c>
      <c r="Q179" t="s">
        <v>154</v>
      </c>
      <c r="R179" t="s">
        <v>56</v>
      </c>
      <c r="S179" t="s">
        <v>133</v>
      </c>
      <c r="T179" t="s">
        <v>155</v>
      </c>
      <c r="U179" t="s">
        <v>1191</v>
      </c>
      <c r="V179">
        <f>YEAR(sales_order1[[#This Row],[date]])</f>
        <v>2020</v>
      </c>
      <c r="W179" t="str">
        <f>TEXT(sales_order1[[#This Row],[date]], "Mmm")</f>
        <v>Feb</v>
      </c>
      <c r="X179">
        <f>VALUE(TEXT(sales_order1[[#This Row],[date]], "D"))</f>
        <v>6</v>
      </c>
      <c r="Y179">
        <v>6</v>
      </c>
    </row>
    <row r="180" spans="1:25" x14ac:dyDescent="0.25">
      <c r="A180" s="1">
        <v>43867</v>
      </c>
      <c r="B180">
        <v>50179</v>
      </c>
      <c r="C180" t="s">
        <v>194</v>
      </c>
      <c r="D180" t="str">
        <f>VLOOKUP(sales_order1[[#This Row],[itemCode]],product_details3!B:C,2,0)</f>
        <v>CLNG150</v>
      </c>
      <c r="E180" t="s">
        <v>195</v>
      </c>
      <c r="F180" t="s">
        <v>45</v>
      </c>
      <c r="G180">
        <v>100</v>
      </c>
      <c r="H180">
        <v>12.75</v>
      </c>
      <c r="I180">
        <v>1275</v>
      </c>
      <c r="J180">
        <v>4.45</v>
      </c>
      <c r="K180">
        <v>445</v>
      </c>
      <c r="L180">
        <v>8.3000000000000007</v>
      </c>
      <c r="M180">
        <v>0.65098039215686276</v>
      </c>
      <c r="N180">
        <v>830</v>
      </c>
      <c r="O180" t="s">
        <v>125</v>
      </c>
      <c r="P180" t="s">
        <v>126</v>
      </c>
      <c r="Q180" t="s">
        <v>71</v>
      </c>
      <c r="R180" t="s">
        <v>72</v>
      </c>
      <c r="S180" t="s">
        <v>73</v>
      </c>
      <c r="T180" t="s">
        <v>127</v>
      </c>
      <c r="U180" t="s">
        <v>1190</v>
      </c>
      <c r="V180">
        <f>YEAR(sales_order1[[#This Row],[date]])</f>
        <v>2020</v>
      </c>
      <c r="W180" t="str">
        <f>TEXT(sales_order1[[#This Row],[date]], "Mmm")</f>
        <v>Feb</v>
      </c>
      <c r="X180">
        <f>VALUE(TEXT(sales_order1[[#This Row],[date]], "D"))</f>
        <v>6</v>
      </c>
      <c r="Y180">
        <v>6</v>
      </c>
    </row>
    <row r="181" spans="1:25" x14ac:dyDescent="0.25">
      <c r="A181" s="1">
        <v>43867</v>
      </c>
      <c r="B181">
        <v>50180</v>
      </c>
      <c r="C181" t="s">
        <v>51</v>
      </c>
      <c r="D181" t="str">
        <f>VLOOKUP(sales_order1[[#This Row],[itemCode]],product_details3!B:C,2,0)</f>
        <v>MSTH50</v>
      </c>
      <c r="E181" t="s">
        <v>52</v>
      </c>
      <c r="F181" t="s">
        <v>21</v>
      </c>
      <c r="G181">
        <v>100</v>
      </c>
      <c r="H181">
        <v>15.75</v>
      </c>
      <c r="I181">
        <v>1575</v>
      </c>
      <c r="J181">
        <v>4.45</v>
      </c>
      <c r="K181">
        <v>445</v>
      </c>
      <c r="L181">
        <v>11.3</v>
      </c>
      <c r="M181">
        <v>0.71746031746031746</v>
      </c>
      <c r="N181">
        <v>1130</v>
      </c>
      <c r="O181" t="s">
        <v>281</v>
      </c>
      <c r="P181" t="s">
        <v>282</v>
      </c>
      <c r="Q181" t="s">
        <v>24</v>
      </c>
      <c r="R181" t="s">
        <v>25</v>
      </c>
      <c r="S181" t="s">
        <v>33</v>
      </c>
      <c r="T181" t="s">
        <v>283</v>
      </c>
      <c r="U181" t="s">
        <v>1191</v>
      </c>
      <c r="V181">
        <f>YEAR(sales_order1[[#This Row],[date]])</f>
        <v>2020</v>
      </c>
      <c r="W181" t="str">
        <f>TEXT(sales_order1[[#This Row],[date]], "Mmm")</f>
        <v>Feb</v>
      </c>
      <c r="X181">
        <f>VALUE(TEXT(sales_order1[[#This Row],[date]], "D"))</f>
        <v>6</v>
      </c>
      <c r="Y181">
        <v>6</v>
      </c>
    </row>
    <row r="182" spans="1:25" x14ac:dyDescent="0.25">
      <c r="A182" s="1">
        <v>43867</v>
      </c>
      <c r="B182">
        <v>50181</v>
      </c>
      <c r="C182" t="s">
        <v>128</v>
      </c>
      <c r="D182" t="str">
        <f>VLOOKUP(sales_order1[[#This Row],[itemCode]],product_details3!B:C,2,0)</f>
        <v>SCRT100</v>
      </c>
      <c r="E182" t="s">
        <v>129</v>
      </c>
      <c r="F182" t="s">
        <v>61</v>
      </c>
      <c r="G182">
        <v>150</v>
      </c>
      <c r="H182">
        <v>28.25</v>
      </c>
      <c r="I182">
        <v>4237.5</v>
      </c>
      <c r="J182">
        <v>9</v>
      </c>
      <c r="K182">
        <v>1350</v>
      </c>
      <c r="L182">
        <v>19.25</v>
      </c>
      <c r="M182">
        <v>0.68141592920353977</v>
      </c>
      <c r="N182">
        <v>2887.5</v>
      </c>
      <c r="O182" t="s">
        <v>231</v>
      </c>
      <c r="P182" t="s">
        <v>232</v>
      </c>
      <c r="Q182" t="s">
        <v>119</v>
      </c>
      <c r="R182" t="s">
        <v>40</v>
      </c>
      <c r="S182" t="s">
        <v>233</v>
      </c>
      <c r="T182" t="s">
        <v>234</v>
      </c>
      <c r="U182" t="s">
        <v>1190</v>
      </c>
      <c r="V182">
        <f>YEAR(sales_order1[[#This Row],[date]])</f>
        <v>2020</v>
      </c>
      <c r="W182" t="str">
        <f>TEXT(sales_order1[[#This Row],[date]], "Mmm")</f>
        <v>Feb</v>
      </c>
      <c r="X182">
        <f>VALUE(TEXT(sales_order1[[#This Row],[date]], "D"))</f>
        <v>6</v>
      </c>
      <c r="Y182">
        <v>6</v>
      </c>
    </row>
    <row r="183" spans="1:25" x14ac:dyDescent="0.25">
      <c r="A183" s="1">
        <v>43867</v>
      </c>
      <c r="B183">
        <v>50182</v>
      </c>
      <c r="C183" t="s">
        <v>320</v>
      </c>
      <c r="D183" t="str">
        <f>VLOOKUP(sales_order1[[#This Row],[itemCode]],product_details3!B:C,2,0)</f>
        <v>SCR50+100</v>
      </c>
      <c r="E183" t="s">
        <v>321</v>
      </c>
      <c r="F183" t="s">
        <v>61</v>
      </c>
      <c r="G183">
        <v>250</v>
      </c>
      <c r="H183">
        <v>26.25</v>
      </c>
      <c r="I183">
        <v>6562.5</v>
      </c>
      <c r="J183">
        <v>7.75</v>
      </c>
      <c r="K183">
        <v>1937.5</v>
      </c>
      <c r="L183">
        <v>18.5</v>
      </c>
      <c r="M183">
        <v>0.70476190476190481</v>
      </c>
      <c r="N183">
        <v>4625</v>
      </c>
      <c r="O183" t="s">
        <v>130</v>
      </c>
      <c r="P183" t="s">
        <v>131</v>
      </c>
      <c r="Q183" t="s">
        <v>132</v>
      </c>
      <c r="R183" t="s">
        <v>56</v>
      </c>
      <c r="S183" t="s">
        <v>133</v>
      </c>
      <c r="T183" t="s">
        <v>134</v>
      </c>
      <c r="U183" t="s">
        <v>1191</v>
      </c>
      <c r="V183">
        <f>YEAR(sales_order1[[#This Row],[date]])</f>
        <v>2020</v>
      </c>
      <c r="W183" t="str">
        <f>TEXT(sales_order1[[#This Row],[date]], "Mmm")</f>
        <v>Feb</v>
      </c>
      <c r="X183">
        <f>VALUE(TEXT(sales_order1[[#This Row],[date]], "D"))</f>
        <v>6</v>
      </c>
      <c r="Y183">
        <v>6</v>
      </c>
    </row>
    <row r="184" spans="1:25" x14ac:dyDescent="0.25">
      <c r="A184" s="1">
        <v>43867</v>
      </c>
      <c r="B184">
        <v>50183</v>
      </c>
      <c r="C184" t="s">
        <v>103</v>
      </c>
      <c r="D184" t="str">
        <f>VLOOKUP(sales_order1[[#This Row],[itemCode]],product_details3!B:C,2,0)</f>
        <v>SCRT50</v>
      </c>
      <c r="E184" t="s">
        <v>104</v>
      </c>
      <c r="F184" t="s">
        <v>61</v>
      </c>
      <c r="G184">
        <v>250</v>
      </c>
      <c r="H184">
        <v>16.95</v>
      </c>
      <c r="I184">
        <v>4237.5</v>
      </c>
      <c r="J184">
        <v>5.2</v>
      </c>
      <c r="K184">
        <v>1300</v>
      </c>
      <c r="L184">
        <v>11.75</v>
      </c>
      <c r="M184">
        <v>0.69321533923303835</v>
      </c>
      <c r="N184">
        <v>2937.5</v>
      </c>
      <c r="O184" t="s">
        <v>88</v>
      </c>
      <c r="P184" t="s">
        <v>89</v>
      </c>
      <c r="Q184" t="s">
        <v>24</v>
      </c>
      <c r="R184" t="s">
        <v>25</v>
      </c>
      <c r="S184" t="s">
        <v>26</v>
      </c>
      <c r="T184" t="s">
        <v>90</v>
      </c>
      <c r="U184" t="s">
        <v>1191</v>
      </c>
      <c r="V184">
        <f>YEAR(sales_order1[[#This Row],[date]])</f>
        <v>2020</v>
      </c>
      <c r="W184" t="str">
        <f>TEXT(sales_order1[[#This Row],[date]], "Mmm")</f>
        <v>Feb</v>
      </c>
      <c r="X184">
        <f>VALUE(TEXT(sales_order1[[#This Row],[date]], "D"))</f>
        <v>6</v>
      </c>
      <c r="Y184">
        <v>6</v>
      </c>
    </row>
    <row r="185" spans="1:25" x14ac:dyDescent="0.25">
      <c r="A185" s="1">
        <v>43867</v>
      </c>
      <c r="B185">
        <v>50184</v>
      </c>
      <c r="C185" t="s">
        <v>43</v>
      </c>
      <c r="D185" t="str">
        <f>VLOOKUP(sales_order1[[#This Row],[itemCode]],product_details3!B:C,2,0)</f>
        <v>CLNG200</v>
      </c>
      <c r="E185" t="s">
        <v>44</v>
      </c>
      <c r="F185" t="s">
        <v>45</v>
      </c>
      <c r="G185">
        <v>100</v>
      </c>
      <c r="H185">
        <v>21.25</v>
      </c>
      <c r="I185">
        <v>2125</v>
      </c>
      <c r="J185">
        <v>7.75</v>
      </c>
      <c r="K185">
        <v>775</v>
      </c>
      <c r="L185">
        <v>13.5</v>
      </c>
      <c r="M185">
        <v>0.63529411764705879</v>
      </c>
      <c r="N185">
        <v>1350</v>
      </c>
      <c r="O185" t="s">
        <v>199</v>
      </c>
      <c r="P185" t="s">
        <v>200</v>
      </c>
      <c r="Q185" t="s">
        <v>201</v>
      </c>
      <c r="R185" t="s">
        <v>25</v>
      </c>
      <c r="S185" t="s">
        <v>202</v>
      </c>
      <c r="T185" t="s">
        <v>203</v>
      </c>
      <c r="U185" t="s">
        <v>1191</v>
      </c>
      <c r="V185">
        <f>YEAR(sales_order1[[#This Row],[date]])</f>
        <v>2020</v>
      </c>
      <c r="W185" t="str">
        <f>TEXT(sales_order1[[#This Row],[date]], "Mmm")</f>
        <v>Feb</v>
      </c>
      <c r="X185">
        <f>VALUE(TEXT(sales_order1[[#This Row],[date]], "D"))</f>
        <v>6</v>
      </c>
      <c r="Y185">
        <v>6</v>
      </c>
    </row>
    <row r="186" spans="1:25" x14ac:dyDescent="0.25">
      <c r="A186" s="1">
        <v>43867</v>
      </c>
      <c r="B186">
        <v>50185</v>
      </c>
      <c r="C186" t="s">
        <v>346</v>
      </c>
      <c r="D186" t="str">
        <f>VLOOKUP(sales_order1[[#This Row],[itemCode]],product_details3!B:C,2,0)</f>
        <v>MSTA100</v>
      </c>
      <c r="E186" t="s">
        <v>347</v>
      </c>
      <c r="F186" t="s">
        <v>21</v>
      </c>
      <c r="G186">
        <v>150</v>
      </c>
      <c r="H186">
        <v>32.75</v>
      </c>
      <c r="I186">
        <v>4912.5</v>
      </c>
      <c r="J186">
        <v>11.25</v>
      </c>
      <c r="K186">
        <v>1687.5</v>
      </c>
      <c r="L186">
        <v>21.5</v>
      </c>
      <c r="M186">
        <v>0.65648854961832059</v>
      </c>
      <c r="N186">
        <v>3225</v>
      </c>
      <c r="O186" t="s">
        <v>322</v>
      </c>
      <c r="P186" t="s">
        <v>323</v>
      </c>
      <c r="Q186" t="s">
        <v>39</v>
      </c>
      <c r="R186" t="s">
        <v>40</v>
      </c>
      <c r="S186" t="s">
        <v>41</v>
      </c>
      <c r="T186" t="s">
        <v>324</v>
      </c>
      <c r="U186" t="s">
        <v>1188</v>
      </c>
      <c r="V186">
        <f>YEAR(sales_order1[[#This Row],[date]])</f>
        <v>2020</v>
      </c>
      <c r="W186" t="str">
        <f>TEXT(sales_order1[[#This Row],[date]], "Mmm")</f>
        <v>Feb</v>
      </c>
      <c r="X186">
        <f>VALUE(TEXT(sales_order1[[#This Row],[date]], "D"))</f>
        <v>6</v>
      </c>
      <c r="Y186">
        <v>6</v>
      </c>
    </row>
    <row r="187" spans="1:25" x14ac:dyDescent="0.25">
      <c r="A187" s="1">
        <v>43868</v>
      </c>
      <c r="B187">
        <v>50186</v>
      </c>
      <c r="C187" t="s">
        <v>19</v>
      </c>
      <c r="D187" t="str">
        <f>VLOOKUP(sales_order1[[#This Row],[itemCode]],product_details3!B:C,2,0)</f>
        <v>MSTH100</v>
      </c>
      <c r="E187" t="s">
        <v>20</v>
      </c>
      <c r="F187" t="s">
        <v>21</v>
      </c>
      <c r="G187">
        <v>50</v>
      </c>
      <c r="H187">
        <v>26.25</v>
      </c>
      <c r="I187">
        <v>1312.5</v>
      </c>
      <c r="J187">
        <v>7.75</v>
      </c>
      <c r="K187">
        <v>387.5</v>
      </c>
      <c r="L187">
        <v>18.5</v>
      </c>
      <c r="M187">
        <v>0.70476190476190481</v>
      </c>
      <c r="N187">
        <v>925</v>
      </c>
      <c r="O187" t="s">
        <v>284</v>
      </c>
      <c r="P187" t="s">
        <v>285</v>
      </c>
      <c r="Q187" t="s">
        <v>48</v>
      </c>
      <c r="R187" t="s">
        <v>25</v>
      </c>
      <c r="S187" t="s">
        <v>286</v>
      </c>
      <c r="T187" t="s">
        <v>287</v>
      </c>
      <c r="U187" t="s">
        <v>1191</v>
      </c>
      <c r="V187">
        <f>YEAR(sales_order1[[#This Row],[date]])</f>
        <v>2020</v>
      </c>
      <c r="W187" t="str">
        <f>TEXT(sales_order1[[#This Row],[date]], "Mmm")</f>
        <v>Feb</v>
      </c>
      <c r="X187">
        <f>VALUE(TEXT(sales_order1[[#This Row],[date]], "D"))</f>
        <v>7</v>
      </c>
      <c r="Y187">
        <v>6</v>
      </c>
    </row>
    <row r="188" spans="1:25" x14ac:dyDescent="0.25">
      <c r="A188" s="1">
        <v>43868</v>
      </c>
      <c r="B188">
        <v>50187</v>
      </c>
      <c r="C188" t="s">
        <v>348</v>
      </c>
      <c r="D188" t="str">
        <f>VLOOKUP(sales_order1[[#This Row],[itemCode]],product_details3!B:C,2,0)</f>
        <v>EXFG150</v>
      </c>
      <c r="E188" t="s">
        <v>349</v>
      </c>
      <c r="F188" t="s">
        <v>183</v>
      </c>
      <c r="G188">
        <v>50</v>
      </c>
      <c r="H188">
        <v>26.25</v>
      </c>
      <c r="I188">
        <v>1312.5</v>
      </c>
      <c r="J188">
        <v>10.75</v>
      </c>
      <c r="K188">
        <v>537.5</v>
      </c>
      <c r="L188">
        <v>15.5</v>
      </c>
      <c r="M188">
        <v>0.59047619047619049</v>
      </c>
      <c r="N188">
        <v>775</v>
      </c>
      <c r="O188" t="s">
        <v>266</v>
      </c>
      <c r="P188" t="s">
        <v>267</v>
      </c>
      <c r="Q188" t="s">
        <v>154</v>
      </c>
      <c r="R188" t="s">
        <v>56</v>
      </c>
      <c r="S188" t="s">
        <v>133</v>
      </c>
      <c r="T188" t="s">
        <v>268</v>
      </c>
      <c r="U188" t="s">
        <v>1191</v>
      </c>
      <c r="V188">
        <f>YEAR(sales_order1[[#This Row],[date]])</f>
        <v>2020</v>
      </c>
      <c r="W188" t="str">
        <f>TEXT(sales_order1[[#This Row],[date]], "Mmm")</f>
        <v>Feb</v>
      </c>
      <c r="X188">
        <f>VALUE(TEXT(sales_order1[[#This Row],[date]], "D"))</f>
        <v>7</v>
      </c>
      <c r="Y188">
        <v>6</v>
      </c>
    </row>
    <row r="189" spans="1:25" x14ac:dyDescent="0.25">
      <c r="A189" s="1">
        <v>43868</v>
      </c>
      <c r="B189">
        <v>50188</v>
      </c>
      <c r="C189" t="s">
        <v>235</v>
      </c>
      <c r="D189" t="str">
        <f>VLOOKUP(sales_order1[[#This Row],[itemCode]],product_details3!B:C,2,0)</f>
        <v>CLNF150</v>
      </c>
      <c r="E189" t="s">
        <v>236</v>
      </c>
      <c r="F189" t="s">
        <v>45</v>
      </c>
      <c r="G189">
        <v>150</v>
      </c>
      <c r="H189">
        <v>13.95</v>
      </c>
      <c r="I189">
        <v>2092.5</v>
      </c>
      <c r="J189">
        <v>5.2</v>
      </c>
      <c r="K189">
        <v>780</v>
      </c>
      <c r="L189">
        <v>8.75</v>
      </c>
      <c r="M189">
        <v>0.62724014336917566</v>
      </c>
      <c r="N189">
        <v>1312.5</v>
      </c>
      <c r="O189" t="s">
        <v>276</v>
      </c>
      <c r="P189" t="s">
        <v>277</v>
      </c>
      <c r="Q189" t="s">
        <v>39</v>
      </c>
      <c r="R189" t="s">
        <v>40</v>
      </c>
      <c r="S189" t="s">
        <v>41</v>
      </c>
      <c r="T189" t="s">
        <v>278</v>
      </c>
      <c r="U189" t="s">
        <v>1188</v>
      </c>
      <c r="V189">
        <f>YEAR(sales_order1[[#This Row],[date]])</f>
        <v>2020</v>
      </c>
      <c r="W189" t="str">
        <f>TEXT(sales_order1[[#This Row],[date]], "Mmm")</f>
        <v>Feb</v>
      </c>
      <c r="X189">
        <f>VALUE(TEXT(sales_order1[[#This Row],[date]], "D"))</f>
        <v>7</v>
      </c>
      <c r="Y189">
        <v>6</v>
      </c>
    </row>
    <row r="190" spans="1:25" x14ac:dyDescent="0.25">
      <c r="A190" s="1">
        <v>43868</v>
      </c>
      <c r="B190">
        <v>50189</v>
      </c>
      <c r="C190" t="s">
        <v>209</v>
      </c>
      <c r="D190" t="str">
        <f>VLOOKUP(sales_order1[[#This Row],[itemCode]],product_details3!B:C,2,0)</f>
        <v>CLNG50</v>
      </c>
      <c r="E190" t="s">
        <v>210</v>
      </c>
      <c r="F190" t="s">
        <v>45</v>
      </c>
      <c r="G190">
        <v>100</v>
      </c>
      <c r="H190">
        <v>6.5</v>
      </c>
      <c r="I190">
        <v>650</v>
      </c>
      <c r="J190">
        <v>2.2999999999999998</v>
      </c>
      <c r="K190">
        <v>230</v>
      </c>
      <c r="L190">
        <v>4.2</v>
      </c>
      <c r="M190">
        <v>0.64615384615384619</v>
      </c>
      <c r="N190">
        <v>420</v>
      </c>
      <c r="O190" t="s">
        <v>158</v>
      </c>
      <c r="P190" t="s">
        <v>159</v>
      </c>
      <c r="Q190" t="s">
        <v>160</v>
      </c>
      <c r="R190" t="s">
        <v>112</v>
      </c>
      <c r="S190" t="s">
        <v>161</v>
      </c>
      <c r="T190" t="s">
        <v>162</v>
      </c>
      <c r="U190" t="s">
        <v>1189</v>
      </c>
      <c r="V190">
        <f>YEAR(sales_order1[[#This Row],[date]])</f>
        <v>2020</v>
      </c>
      <c r="W190" t="str">
        <f>TEXT(sales_order1[[#This Row],[date]], "Mmm")</f>
        <v>Feb</v>
      </c>
      <c r="X190">
        <f>VALUE(TEXT(sales_order1[[#This Row],[date]], "D"))</f>
        <v>7</v>
      </c>
      <c r="Y190">
        <v>6</v>
      </c>
    </row>
    <row r="191" spans="1:25" x14ac:dyDescent="0.25">
      <c r="A191" s="1">
        <v>43868</v>
      </c>
      <c r="B191">
        <v>50190</v>
      </c>
      <c r="C191" t="s">
        <v>28</v>
      </c>
      <c r="D191" t="str">
        <f>VLOOKUP(sales_order1[[#This Row],[itemCode]],product_details3!B:C,2,0)</f>
        <v>SRMC30</v>
      </c>
      <c r="E191" t="s">
        <v>29</v>
      </c>
      <c r="F191" t="s">
        <v>30</v>
      </c>
      <c r="G191">
        <v>100</v>
      </c>
      <c r="H191">
        <v>22.6</v>
      </c>
      <c r="I191">
        <v>2260</v>
      </c>
      <c r="J191">
        <v>7.6</v>
      </c>
      <c r="K191">
        <v>760</v>
      </c>
      <c r="L191">
        <v>15</v>
      </c>
      <c r="M191">
        <v>0.66371681415929207</v>
      </c>
      <c r="N191">
        <v>1500</v>
      </c>
      <c r="O191" t="s">
        <v>317</v>
      </c>
      <c r="P191" t="s">
        <v>318</v>
      </c>
      <c r="Q191" t="s">
        <v>48</v>
      </c>
      <c r="R191" t="s">
        <v>25</v>
      </c>
      <c r="S191" t="s">
        <v>49</v>
      </c>
      <c r="T191" t="s">
        <v>319</v>
      </c>
      <c r="U191" t="s">
        <v>1191</v>
      </c>
      <c r="V191">
        <f>YEAR(sales_order1[[#This Row],[date]])</f>
        <v>2020</v>
      </c>
      <c r="W191" t="str">
        <f>TEXT(sales_order1[[#This Row],[date]], "Mmm")</f>
        <v>Feb</v>
      </c>
      <c r="X191">
        <f>VALUE(TEXT(sales_order1[[#This Row],[date]], "D"))</f>
        <v>7</v>
      </c>
      <c r="Y191">
        <v>6</v>
      </c>
    </row>
    <row r="192" spans="1:25" x14ac:dyDescent="0.25">
      <c r="A192" s="1">
        <v>43868</v>
      </c>
      <c r="B192">
        <v>50191</v>
      </c>
      <c r="C192" t="s">
        <v>19</v>
      </c>
      <c r="D192" t="str">
        <f>VLOOKUP(sales_order1[[#This Row],[itemCode]],product_details3!B:C,2,0)</f>
        <v>MSTH100</v>
      </c>
      <c r="E192" t="s">
        <v>20</v>
      </c>
      <c r="F192" t="s">
        <v>21</v>
      </c>
      <c r="G192">
        <v>100</v>
      </c>
      <c r="H192">
        <v>26.25</v>
      </c>
      <c r="I192">
        <v>2625</v>
      </c>
      <c r="J192">
        <v>7.75</v>
      </c>
      <c r="K192">
        <v>775</v>
      </c>
      <c r="L192">
        <v>18.5</v>
      </c>
      <c r="M192">
        <v>0.70476190476190481</v>
      </c>
      <c r="N192">
        <v>1850</v>
      </c>
      <c r="O192" t="s">
        <v>46</v>
      </c>
      <c r="P192" t="s">
        <v>47</v>
      </c>
      <c r="Q192" t="s">
        <v>48</v>
      </c>
      <c r="R192" t="s">
        <v>25</v>
      </c>
      <c r="S192" t="s">
        <v>49</v>
      </c>
      <c r="T192" t="s">
        <v>50</v>
      </c>
      <c r="U192" t="s">
        <v>1191</v>
      </c>
      <c r="V192">
        <f>YEAR(sales_order1[[#This Row],[date]])</f>
        <v>2020</v>
      </c>
      <c r="W192" t="str">
        <f>TEXT(sales_order1[[#This Row],[date]], "Mmm")</f>
        <v>Feb</v>
      </c>
      <c r="X192">
        <f>VALUE(TEXT(sales_order1[[#This Row],[date]], "D"))</f>
        <v>7</v>
      </c>
      <c r="Y192">
        <v>6</v>
      </c>
    </row>
    <row r="193" spans="1:25" x14ac:dyDescent="0.25">
      <c r="A193" s="1">
        <v>43868</v>
      </c>
      <c r="B193">
        <v>50192</v>
      </c>
      <c r="C193" t="s">
        <v>115</v>
      </c>
      <c r="D193" t="str">
        <f>VLOOKUP(sales_order1[[#This Row],[itemCode]],product_details3!B:C,2,0)</f>
        <v>SCRS30100</v>
      </c>
      <c r="E193" t="s">
        <v>116</v>
      </c>
      <c r="F193" t="s">
        <v>61</v>
      </c>
      <c r="G193">
        <v>150</v>
      </c>
      <c r="H193">
        <v>32.75</v>
      </c>
      <c r="I193">
        <v>4912.5</v>
      </c>
      <c r="J193">
        <v>11.25</v>
      </c>
      <c r="K193">
        <v>1687.5</v>
      </c>
      <c r="L193">
        <v>21.5</v>
      </c>
      <c r="M193">
        <v>0.65648854961832059</v>
      </c>
      <c r="N193">
        <v>3225</v>
      </c>
      <c r="O193" t="s">
        <v>223</v>
      </c>
      <c r="P193" t="s">
        <v>224</v>
      </c>
      <c r="Q193" t="s">
        <v>55</v>
      </c>
      <c r="R193" t="s">
        <v>56</v>
      </c>
      <c r="S193" t="s">
        <v>225</v>
      </c>
      <c r="T193" t="s">
        <v>226</v>
      </c>
      <c r="U193" t="s">
        <v>1191</v>
      </c>
      <c r="V193">
        <f>YEAR(sales_order1[[#This Row],[date]])</f>
        <v>2020</v>
      </c>
      <c r="W193" t="str">
        <f>TEXT(sales_order1[[#This Row],[date]], "Mmm")</f>
        <v>Feb</v>
      </c>
      <c r="X193">
        <f>VALUE(TEXT(sales_order1[[#This Row],[date]], "D"))</f>
        <v>7</v>
      </c>
      <c r="Y193">
        <v>6</v>
      </c>
    </row>
    <row r="194" spans="1:25" x14ac:dyDescent="0.25">
      <c r="A194" s="1">
        <v>43871</v>
      </c>
      <c r="B194">
        <v>50193</v>
      </c>
      <c r="C194" t="s">
        <v>128</v>
      </c>
      <c r="D194" t="str">
        <f>VLOOKUP(sales_order1[[#This Row],[itemCode]],product_details3!B:C,2,0)</f>
        <v>SCRT100</v>
      </c>
      <c r="E194" t="s">
        <v>129</v>
      </c>
      <c r="F194" t="s">
        <v>61</v>
      </c>
      <c r="G194">
        <v>250</v>
      </c>
      <c r="H194">
        <v>28.25</v>
      </c>
      <c r="I194">
        <v>7062.5</v>
      </c>
      <c r="J194">
        <v>9</v>
      </c>
      <c r="K194">
        <v>2250</v>
      </c>
      <c r="L194">
        <v>19.25</v>
      </c>
      <c r="M194">
        <v>0.68141592920353977</v>
      </c>
      <c r="N194">
        <v>4812.5</v>
      </c>
      <c r="O194" t="s">
        <v>206</v>
      </c>
      <c r="P194" t="s">
        <v>207</v>
      </c>
      <c r="Q194" t="s">
        <v>71</v>
      </c>
      <c r="R194" t="s">
        <v>72</v>
      </c>
      <c r="S194" t="s">
        <v>73</v>
      </c>
      <c r="T194" t="s">
        <v>208</v>
      </c>
      <c r="U194" t="s">
        <v>1190</v>
      </c>
      <c r="V194">
        <f>YEAR(sales_order1[[#This Row],[date]])</f>
        <v>2020</v>
      </c>
      <c r="W194" t="str">
        <f>TEXT(sales_order1[[#This Row],[date]], "Mmm")</f>
        <v>Feb</v>
      </c>
      <c r="X194">
        <f>VALUE(TEXT(sales_order1[[#This Row],[date]], "D"))</f>
        <v>10</v>
      </c>
      <c r="Y194">
        <v>6</v>
      </c>
    </row>
    <row r="195" spans="1:25" x14ac:dyDescent="0.25">
      <c r="A195" s="1">
        <v>43871</v>
      </c>
      <c r="B195">
        <v>50194</v>
      </c>
      <c r="C195" t="s">
        <v>128</v>
      </c>
      <c r="D195" t="str">
        <f>VLOOKUP(sales_order1[[#This Row],[itemCode]],product_details3!B:C,2,0)</f>
        <v>SCRT100</v>
      </c>
      <c r="E195" t="s">
        <v>129</v>
      </c>
      <c r="F195" t="s">
        <v>61</v>
      </c>
      <c r="G195">
        <v>100</v>
      </c>
      <c r="H195">
        <v>28.25</v>
      </c>
      <c r="I195">
        <v>2825</v>
      </c>
      <c r="J195">
        <v>9</v>
      </c>
      <c r="K195">
        <v>900</v>
      </c>
      <c r="L195">
        <v>19.25</v>
      </c>
      <c r="M195">
        <v>0.68141592920353977</v>
      </c>
      <c r="N195">
        <v>1925</v>
      </c>
      <c r="O195" t="s">
        <v>177</v>
      </c>
      <c r="P195" t="s">
        <v>178</v>
      </c>
      <c r="Q195" t="s">
        <v>111</v>
      </c>
      <c r="R195" t="s">
        <v>112</v>
      </c>
      <c r="S195" t="s">
        <v>179</v>
      </c>
      <c r="T195" t="s">
        <v>180</v>
      </c>
      <c r="U195" t="s">
        <v>1189</v>
      </c>
      <c r="V195">
        <f>YEAR(sales_order1[[#This Row],[date]])</f>
        <v>2020</v>
      </c>
      <c r="W195" t="str">
        <f>TEXT(sales_order1[[#This Row],[date]], "Mmm")</f>
        <v>Feb</v>
      </c>
      <c r="X195">
        <f>VALUE(TEXT(sales_order1[[#This Row],[date]], "D"))</f>
        <v>10</v>
      </c>
      <c r="Y195">
        <v>6</v>
      </c>
    </row>
    <row r="196" spans="1:25" x14ac:dyDescent="0.25">
      <c r="A196" s="1">
        <v>43871</v>
      </c>
      <c r="B196">
        <v>50195</v>
      </c>
      <c r="C196" t="s">
        <v>149</v>
      </c>
      <c r="D196" t="str">
        <f>VLOOKUP(sales_order1[[#This Row],[itemCode]],product_details3!B:C,2,0)</f>
        <v>MKRW80</v>
      </c>
      <c r="E196" t="s">
        <v>150</v>
      </c>
      <c r="F196" t="s">
        <v>151</v>
      </c>
      <c r="G196">
        <v>50</v>
      </c>
      <c r="H196">
        <v>14.65</v>
      </c>
      <c r="I196">
        <v>732.5</v>
      </c>
      <c r="J196">
        <v>6.55</v>
      </c>
      <c r="K196">
        <v>327.5</v>
      </c>
      <c r="L196">
        <v>8.1</v>
      </c>
      <c r="M196">
        <v>0.55290102389078488</v>
      </c>
      <c r="N196">
        <v>405</v>
      </c>
      <c r="O196" t="s">
        <v>105</v>
      </c>
      <c r="P196" t="s">
        <v>106</v>
      </c>
      <c r="Q196" t="s">
        <v>107</v>
      </c>
      <c r="R196" t="s">
        <v>40</v>
      </c>
      <c r="S196" t="s">
        <v>101</v>
      </c>
      <c r="T196" t="s">
        <v>108</v>
      </c>
      <c r="U196" t="s">
        <v>1190</v>
      </c>
      <c r="V196">
        <f>YEAR(sales_order1[[#This Row],[date]])</f>
        <v>2020</v>
      </c>
      <c r="W196" t="str">
        <f>TEXT(sales_order1[[#This Row],[date]], "Mmm")</f>
        <v>Feb</v>
      </c>
      <c r="X196">
        <f>VALUE(TEXT(sales_order1[[#This Row],[date]], "D"))</f>
        <v>10</v>
      </c>
      <c r="Y196">
        <v>6</v>
      </c>
    </row>
    <row r="197" spans="1:25" x14ac:dyDescent="0.25">
      <c r="A197" s="1">
        <v>43871</v>
      </c>
      <c r="B197">
        <v>50196</v>
      </c>
      <c r="C197" t="s">
        <v>194</v>
      </c>
      <c r="D197" t="str">
        <f>VLOOKUP(sales_order1[[#This Row],[itemCode]],product_details3!B:C,2,0)</f>
        <v>CLNG150</v>
      </c>
      <c r="E197" t="s">
        <v>195</v>
      </c>
      <c r="F197" t="s">
        <v>45</v>
      </c>
      <c r="G197">
        <v>100</v>
      </c>
      <c r="H197">
        <v>12.75</v>
      </c>
      <c r="I197">
        <v>1275</v>
      </c>
      <c r="J197">
        <v>4.45</v>
      </c>
      <c r="K197">
        <v>445</v>
      </c>
      <c r="L197">
        <v>8.3000000000000007</v>
      </c>
      <c r="M197">
        <v>0.65098039215686276</v>
      </c>
      <c r="N197">
        <v>830</v>
      </c>
      <c r="O197" t="s">
        <v>98</v>
      </c>
      <c r="P197" t="s">
        <v>99</v>
      </c>
      <c r="Q197" t="s">
        <v>100</v>
      </c>
      <c r="R197" t="s">
        <v>40</v>
      </c>
      <c r="S197" t="s">
        <v>101</v>
      </c>
      <c r="T197" t="s">
        <v>102</v>
      </c>
      <c r="U197" t="s">
        <v>1190</v>
      </c>
      <c r="V197">
        <f>YEAR(sales_order1[[#This Row],[date]])</f>
        <v>2020</v>
      </c>
      <c r="W197" t="str">
        <f>TEXT(sales_order1[[#This Row],[date]], "Mmm")</f>
        <v>Feb</v>
      </c>
      <c r="X197">
        <f>VALUE(TEXT(sales_order1[[#This Row],[date]], "D"))</f>
        <v>10</v>
      </c>
      <c r="Y197">
        <v>6</v>
      </c>
    </row>
    <row r="198" spans="1:25" x14ac:dyDescent="0.25">
      <c r="A198" s="1">
        <v>43871</v>
      </c>
      <c r="B198">
        <v>50197</v>
      </c>
      <c r="C198" t="s">
        <v>115</v>
      </c>
      <c r="D198" t="str">
        <f>VLOOKUP(sales_order1[[#This Row],[itemCode]],product_details3!B:C,2,0)</f>
        <v>SCRS30100</v>
      </c>
      <c r="E198" t="s">
        <v>116</v>
      </c>
      <c r="F198" t="s">
        <v>61</v>
      </c>
      <c r="G198">
        <v>250</v>
      </c>
      <c r="H198">
        <v>32.75</v>
      </c>
      <c r="I198">
        <v>8187.5</v>
      </c>
      <c r="J198">
        <v>11.25</v>
      </c>
      <c r="K198">
        <v>2812.5</v>
      </c>
      <c r="L198">
        <v>21.5</v>
      </c>
      <c r="M198">
        <v>0.65648854961832059</v>
      </c>
      <c r="N198">
        <v>5375</v>
      </c>
      <c r="O198" t="s">
        <v>237</v>
      </c>
      <c r="P198" t="s">
        <v>238</v>
      </c>
      <c r="Q198" t="s">
        <v>239</v>
      </c>
      <c r="R198" t="s">
        <v>112</v>
      </c>
      <c r="S198" t="s">
        <v>240</v>
      </c>
      <c r="T198" t="s">
        <v>241</v>
      </c>
      <c r="U198" t="s">
        <v>1189</v>
      </c>
      <c r="V198">
        <f>YEAR(sales_order1[[#This Row],[date]])</f>
        <v>2020</v>
      </c>
      <c r="W198" t="str">
        <f>TEXT(sales_order1[[#This Row],[date]], "Mmm")</f>
        <v>Feb</v>
      </c>
      <c r="X198">
        <f>VALUE(TEXT(sales_order1[[#This Row],[date]], "D"))</f>
        <v>10</v>
      </c>
      <c r="Y198">
        <v>6</v>
      </c>
    </row>
    <row r="199" spans="1:25" x14ac:dyDescent="0.25">
      <c r="A199" s="1">
        <v>43872</v>
      </c>
      <c r="B199">
        <v>50198</v>
      </c>
      <c r="C199" t="s">
        <v>348</v>
      </c>
      <c r="D199" t="str">
        <f>VLOOKUP(sales_order1[[#This Row],[itemCode]],product_details3!B:C,2,0)</f>
        <v>EXFG150</v>
      </c>
      <c r="E199" t="s">
        <v>349</v>
      </c>
      <c r="F199" t="s">
        <v>183</v>
      </c>
      <c r="G199">
        <v>50</v>
      </c>
      <c r="H199">
        <v>26.25</v>
      </c>
      <c r="I199">
        <v>1312.5</v>
      </c>
      <c r="J199">
        <v>10.75</v>
      </c>
      <c r="K199">
        <v>537.5</v>
      </c>
      <c r="L199">
        <v>15.5</v>
      </c>
      <c r="M199">
        <v>0.59047619047619049</v>
      </c>
      <c r="N199">
        <v>775</v>
      </c>
      <c r="O199" t="s">
        <v>211</v>
      </c>
      <c r="P199" t="s">
        <v>212</v>
      </c>
      <c r="Q199" t="s">
        <v>213</v>
      </c>
      <c r="R199" t="s">
        <v>25</v>
      </c>
      <c r="S199" t="s">
        <v>214</v>
      </c>
      <c r="T199" t="s">
        <v>215</v>
      </c>
      <c r="U199" t="s">
        <v>1191</v>
      </c>
      <c r="V199">
        <f>YEAR(sales_order1[[#This Row],[date]])</f>
        <v>2020</v>
      </c>
      <c r="W199" t="str">
        <f>TEXT(sales_order1[[#This Row],[date]], "Mmm")</f>
        <v>Feb</v>
      </c>
      <c r="X199">
        <f>VALUE(TEXT(sales_order1[[#This Row],[date]], "D"))</f>
        <v>11</v>
      </c>
      <c r="Y199">
        <v>6</v>
      </c>
    </row>
    <row r="200" spans="1:25" x14ac:dyDescent="0.25">
      <c r="A200" s="1">
        <v>43872</v>
      </c>
      <c r="B200">
        <v>50199</v>
      </c>
      <c r="C200" t="s">
        <v>350</v>
      </c>
      <c r="D200" t="str">
        <f>VLOOKUP(sales_order1[[#This Row],[itemCode]],product_details3!B:C,2,0)</f>
        <v>SRMA50</v>
      </c>
      <c r="E200" t="s">
        <v>351</v>
      </c>
      <c r="F200" t="s">
        <v>30</v>
      </c>
      <c r="G200">
        <v>100</v>
      </c>
      <c r="H200">
        <v>37.75</v>
      </c>
      <c r="I200">
        <v>3775</v>
      </c>
      <c r="J200">
        <v>14.25</v>
      </c>
      <c r="K200">
        <v>1425</v>
      </c>
      <c r="L200">
        <v>23.5</v>
      </c>
      <c r="M200">
        <v>0.62251655629139069</v>
      </c>
      <c r="N200">
        <v>2350</v>
      </c>
      <c r="O200" t="s">
        <v>117</v>
      </c>
      <c r="P200" t="s">
        <v>118</v>
      </c>
      <c r="Q200" t="s">
        <v>119</v>
      </c>
      <c r="R200" t="s">
        <v>40</v>
      </c>
      <c r="S200" t="s">
        <v>120</v>
      </c>
      <c r="T200" t="s">
        <v>121</v>
      </c>
      <c r="U200" t="s">
        <v>1190</v>
      </c>
      <c r="V200">
        <f>YEAR(sales_order1[[#This Row],[date]])</f>
        <v>2020</v>
      </c>
      <c r="W200" t="str">
        <f>TEXT(sales_order1[[#This Row],[date]], "Mmm")</f>
        <v>Feb</v>
      </c>
      <c r="X200">
        <f>VALUE(TEXT(sales_order1[[#This Row],[date]], "D"))</f>
        <v>11</v>
      </c>
      <c r="Y200">
        <v>6</v>
      </c>
    </row>
    <row r="201" spans="1:25" x14ac:dyDescent="0.25">
      <c r="A201" s="1">
        <v>43872</v>
      </c>
      <c r="B201">
        <v>50200</v>
      </c>
      <c r="C201" t="s">
        <v>128</v>
      </c>
      <c r="D201" t="str">
        <f>VLOOKUP(sales_order1[[#This Row],[itemCode]],product_details3!B:C,2,0)</f>
        <v>SCRT100</v>
      </c>
      <c r="E201" t="s">
        <v>129</v>
      </c>
      <c r="F201" t="s">
        <v>61</v>
      </c>
      <c r="G201">
        <v>200</v>
      </c>
      <c r="H201">
        <v>28.25</v>
      </c>
      <c r="I201">
        <v>5650</v>
      </c>
      <c r="J201">
        <v>9</v>
      </c>
      <c r="K201">
        <v>1800</v>
      </c>
      <c r="L201">
        <v>19.25</v>
      </c>
      <c r="M201">
        <v>0.68141592920353977</v>
      </c>
      <c r="N201">
        <v>3850</v>
      </c>
      <c r="O201" t="s">
        <v>253</v>
      </c>
      <c r="P201" t="s">
        <v>254</v>
      </c>
      <c r="Q201" t="s">
        <v>191</v>
      </c>
      <c r="R201" t="s">
        <v>56</v>
      </c>
      <c r="S201" t="s">
        <v>192</v>
      </c>
      <c r="T201" t="s">
        <v>255</v>
      </c>
      <c r="U201" t="s">
        <v>1191</v>
      </c>
      <c r="V201">
        <f>YEAR(sales_order1[[#This Row],[date]])</f>
        <v>2020</v>
      </c>
      <c r="W201" t="str">
        <f>TEXT(sales_order1[[#This Row],[date]], "Mmm")</f>
        <v>Feb</v>
      </c>
      <c r="X201">
        <f>VALUE(TEXT(sales_order1[[#This Row],[date]], "D"))</f>
        <v>11</v>
      </c>
      <c r="Y201">
        <v>6</v>
      </c>
    </row>
    <row r="202" spans="1:25" x14ac:dyDescent="0.25">
      <c r="A202" s="1">
        <v>43872</v>
      </c>
      <c r="B202">
        <v>50201</v>
      </c>
      <c r="C202" t="s">
        <v>352</v>
      </c>
      <c r="D202" t="str">
        <f>VLOOKUP(sales_order1[[#This Row],[itemCode]],product_details3!B:C,2,0)</f>
        <v>MSTL50</v>
      </c>
      <c r="E202" t="s">
        <v>353</v>
      </c>
      <c r="F202" t="s">
        <v>21</v>
      </c>
      <c r="G202">
        <v>50</v>
      </c>
      <c r="H202">
        <v>16.95</v>
      </c>
      <c r="I202">
        <v>847.5</v>
      </c>
      <c r="J202">
        <v>5.2</v>
      </c>
      <c r="K202">
        <v>260</v>
      </c>
      <c r="L202">
        <v>11.75</v>
      </c>
      <c r="M202">
        <v>0.69321533923303835</v>
      </c>
      <c r="N202">
        <v>587.5</v>
      </c>
      <c r="O202" t="s">
        <v>91</v>
      </c>
      <c r="P202" t="s">
        <v>92</v>
      </c>
      <c r="Q202" t="s">
        <v>93</v>
      </c>
      <c r="R202" t="s">
        <v>72</v>
      </c>
      <c r="S202" t="s">
        <v>94</v>
      </c>
      <c r="T202" t="s">
        <v>95</v>
      </c>
      <c r="U202" t="s">
        <v>1190</v>
      </c>
      <c r="V202">
        <f>YEAR(sales_order1[[#This Row],[date]])</f>
        <v>2020</v>
      </c>
      <c r="W202" t="str">
        <f>TEXT(sales_order1[[#This Row],[date]], "Mmm")</f>
        <v>Feb</v>
      </c>
      <c r="X202">
        <f>VALUE(TEXT(sales_order1[[#This Row],[date]], "D"))</f>
        <v>11</v>
      </c>
      <c r="Y202">
        <v>6</v>
      </c>
    </row>
    <row r="203" spans="1:25" x14ac:dyDescent="0.25">
      <c r="A203" s="1">
        <v>43872</v>
      </c>
      <c r="B203">
        <v>50202</v>
      </c>
      <c r="C203" t="s">
        <v>170</v>
      </c>
      <c r="D203" t="str">
        <f>VLOOKUP(sales_order1[[#This Row],[itemCode]],product_details3!B:C,2,0)</f>
        <v>MKRM100</v>
      </c>
      <c r="E203" t="s">
        <v>171</v>
      </c>
      <c r="F203" t="s">
        <v>151</v>
      </c>
      <c r="G203">
        <v>50</v>
      </c>
      <c r="H203">
        <v>5.5</v>
      </c>
      <c r="I203">
        <v>275</v>
      </c>
      <c r="J203">
        <v>2.2999999999999998</v>
      </c>
      <c r="K203">
        <v>115</v>
      </c>
      <c r="L203">
        <v>3.2</v>
      </c>
      <c r="M203">
        <v>0.5818181818181819</v>
      </c>
      <c r="N203">
        <v>160</v>
      </c>
      <c r="O203" t="s">
        <v>290</v>
      </c>
      <c r="P203" t="s">
        <v>291</v>
      </c>
      <c r="Q203" t="s">
        <v>201</v>
      </c>
      <c r="R203" t="s">
        <v>25</v>
      </c>
      <c r="S203" t="s">
        <v>202</v>
      </c>
      <c r="T203" t="s">
        <v>292</v>
      </c>
      <c r="U203" t="s">
        <v>1191</v>
      </c>
      <c r="V203">
        <f>YEAR(sales_order1[[#This Row],[date]])</f>
        <v>2020</v>
      </c>
      <c r="W203" t="str">
        <f>TEXT(sales_order1[[#This Row],[date]], "Mmm")</f>
        <v>Feb</v>
      </c>
      <c r="X203">
        <f>VALUE(TEXT(sales_order1[[#This Row],[date]], "D"))</f>
        <v>11</v>
      </c>
      <c r="Y203">
        <v>6</v>
      </c>
    </row>
    <row r="204" spans="1:25" x14ac:dyDescent="0.25">
      <c r="A204" s="1">
        <v>43873</v>
      </c>
      <c r="B204">
        <v>50203</v>
      </c>
      <c r="C204" t="s">
        <v>115</v>
      </c>
      <c r="D204" t="str">
        <f>VLOOKUP(sales_order1[[#This Row],[itemCode]],product_details3!B:C,2,0)</f>
        <v>SCRS30100</v>
      </c>
      <c r="E204" t="s">
        <v>116</v>
      </c>
      <c r="F204" t="s">
        <v>61</v>
      </c>
      <c r="G204">
        <v>200</v>
      </c>
      <c r="H204">
        <v>32.75</v>
      </c>
      <c r="I204">
        <v>6550</v>
      </c>
      <c r="J204">
        <v>11.25</v>
      </c>
      <c r="K204">
        <v>2250</v>
      </c>
      <c r="L204">
        <v>21.5</v>
      </c>
      <c r="M204">
        <v>0.65648854961832059</v>
      </c>
      <c r="N204">
        <v>4300</v>
      </c>
      <c r="O204" t="s">
        <v>269</v>
      </c>
      <c r="P204" t="s">
        <v>270</v>
      </c>
      <c r="Q204" t="s">
        <v>271</v>
      </c>
      <c r="R204" t="s">
        <v>56</v>
      </c>
      <c r="S204" t="s">
        <v>192</v>
      </c>
      <c r="T204" t="s">
        <v>272</v>
      </c>
      <c r="U204" t="s">
        <v>1191</v>
      </c>
      <c r="V204">
        <f>YEAR(sales_order1[[#This Row],[date]])</f>
        <v>2020</v>
      </c>
      <c r="W204" t="str">
        <f>TEXT(sales_order1[[#This Row],[date]], "Mmm")</f>
        <v>Feb</v>
      </c>
      <c r="X204">
        <f>VALUE(TEXT(sales_order1[[#This Row],[date]], "D"))</f>
        <v>12</v>
      </c>
      <c r="Y204">
        <v>7</v>
      </c>
    </row>
    <row r="205" spans="1:25" x14ac:dyDescent="0.25">
      <c r="A205" s="1">
        <v>43873</v>
      </c>
      <c r="B205">
        <v>50204</v>
      </c>
      <c r="C205" t="s">
        <v>51</v>
      </c>
      <c r="D205" t="str">
        <f>VLOOKUP(sales_order1[[#This Row],[itemCode]],product_details3!B:C,2,0)</f>
        <v>MSTH50</v>
      </c>
      <c r="E205" t="s">
        <v>52</v>
      </c>
      <c r="F205" t="s">
        <v>21</v>
      </c>
      <c r="G205">
        <v>150</v>
      </c>
      <c r="H205">
        <v>15.75</v>
      </c>
      <c r="I205">
        <v>2362.5</v>
      </c>
      <c r="J205">
        <v>4.45</v>
      </c>
      <c r="K205">
        <v>667.5</v>
      </c>
      <c r="L205">
        <v>11.3</v>
      </c>
      <c r="M205">
        <v>0.71746031746031746</v>
      </c>
      <c r="N205">
        <v>1695</v>
      </c>
      <c r="O205" t="s">
        <v>196</v>
      </c>
      <c r="P205" t="s">
        <v>197</v>
      </c>
      <c r="Q205" t="s">
        <v>132</v>
      </c>
      <c r="R205" t="s">
        <v>56</v>
      </c>
      <c r="S205" t="s">
        <v>133</v>
      </c>
      <c r="T205" t="s">
        <v>198</v>
      </c>
      <c r="U205" t="s">
        <v>1191</v>
      </c>
      <c r="V205">
        <f>YEAR(sales_order1[[#This Row],[date]])</f>
        <v>2020</v>
      </c>
      <c r="W205" t="str">
        <f>TEXT(sales_order1[[#This Row],[date]], "Mmm")</f>
        <v>Feb</v>
      </c>
      <c r="X205">
        <f>VALUE(TEXT(sales_order1[[#This Row],[date]], "D"))</f>
        <v>12</v>
      </c>
      <c r="Y205">
        <v>7</v>
      </c>
    </row>
    <row r="206" spans="1:25" x14ac:dyDescent="0.25">
      <c r="A206" s="1">
        <v>43873</v>
      </c>
      <c r="B206">
        <v>50205</v>
      </c>
      <c r="C206" t="s">
        <v>305</v>
      </c>
      <c r="D206" t="str">
        <f>VLOOKUP(sales_order1[[#This Row],[itemCode]],product_details3!B:C,2,0)</f>
        <v>SRMA15</v>
      </c>
      <c r="E206" t="s">
        <v>306</v>
      </c>
      <c r="F206" t="s">
        <v>30</v>
      </c>
      <c r="G206">
        <v>50</v>
      </c>
      <c r="H206">
        <v>19.649999999999999</v>
      </c>
      <c r="I206">
        <v>982.5</v>
      </c>
      <c r="J206">
        <v>7.55</v>
      </c>
      <c r="K206">
        <v>377.5</v>
      </c>
      <c r="L206">
        <v>12.1</v>
      </c>
      <c r="M206">
        <v>0.61577608142493634</v>
      </c>
      <c r="N206">
        <v>605</v>
      </c>
      <c r="O206" t="s">
        <v>37</v>
      </c>
      <c r="P206" t="s">
        <v>38</v>
      </c>
      <c r="Q206" t="s">
        <v>39</v>
      </c>
      <c r="R206" t="s">
        <v>40</v>
      </c>
      <c r="S206" t="s">
        <v>41</v>
      </c>
      <c r="T206" t="s">
        <v>42</v>
      </c>
      <c r="U206" t="s">
        <v>1188</v>
      </c>
      <c r="V206">
        <f>YEAR(sales_order1[[#This Row],[date]])</f>
        <v>2020</v>
      </c>
      <c r="W206" t="str">
        <f>TEXT(sales_order1[[#This Row],[date]], "Mmm")</f>
        <v>Feb</v>
      </c>
      <c r="X206">
        <f>VALUE(TEXT(sales_order1[[#This Row],[date]], "D"))</f>
        <v>12</v>
      </c>
      <c r="Y206">
        <v>7</v>
      </c>
    </row>
    <row r="207" spans="1:25" x14ac:dyDescent="0.25">
      <c r="A207" s="1">
        <v>43873</v>
      </c>
      <c r="B207">
        <v>50206</v>
      </c>
      <c r="C207" t="s">
        <v>115</v>
      </c>
      <c r="D207" t="str">
        <f>VLOOKUP(sales_order1[[#This Row],[itemCode]],product_details3!B:C,2,0)</f>
        <v>SCRS30100</v>
      </c>
      <c r="E207" t="s">
        <v>116</v>
      </c>
      <c r="F207" t="s">
        <v>61</v>
      </c>
      <c r="G207">
        <v>200</v>
      </c>
      <c r="H207">
        <v>32.75</v>
      </c>
      <c r="I207">
        <v>6550</v>
      </c>
      <c r="J207">
        <v>11.25</v>
      </c>
      <c r="K207">
        <v>2250</v>
      </c>
      <c r="L207">
        <v>21.5</v>
      </c>
      <c r="M207">
        <v>0.65648854961832059</v>
      </c>
      <c r="N207">
        <v>4300</v>
      </c>
      <c r="O207" t="s">
        <v>354</v>
      </c>
      <c r="P207" t="s">
        <v>355</v>
      </c>
      <c r="Q207" t="s">
        <v>119</v>
      </c>
      <c r="R207" t="s">
        <v>40</v>
      </c>
      <c r="S207" t="s">
        <v>356</v>
      </c>
      <c r="T207" t="s">
        <v>357</v>
      </c>
      <c r="U207" t="s">
        <v>1190</v>
      </c>
      <c r="V207">
        <f>YEAR(sales_order1[[#This Row],[date]])</f>
        <v>2020</v>
      </c>
      <c r="W207" t="str">
        <f>TEXT(sales_order1[[#This Row],[date]], "Mmm")</f>
        <v>Feb</v>
      </c>
      <c r="X207">
        <f>VALUE(TEXT(sales_order1[[#This Row],[date]], "D"))</f>
        <v>12</v>
      </c>
      <c r="Y207">
        <v>7</v>
      </c>
    </row>
    <row r="208" spans="1:25" x14ac:dyDescent="0.25">
      <c r="A208" s="1">
        <v>43873</v>
      </c>
      <c r="B208">
        <v>50207</v>
      </c>
      <c r="C208" t="s">
        <v>103</v>
      </c>
      <c r="D208" t="str">
        <f>VLOOKUP(sales_order1[[#This Row],[itemCode]],product_details3!B:C,2,0)</f>
        <v>SCRT50</v>
      </c>
      <c r="E208" t="s">
        <v>104</v>
      </c>
      <c r="F208" t="s">
        <v>61</v>
      </c>
      <c r="G208">
        <v>150</v>
      </c>
      <c r="H208">
        <v>16.95</v>
      </c>
      <c r="I208">
        <v>2542.5</v>
      </c>
      <c r="J208">
        <v>5.2</v>
      </c>
      <c r="K208">
        <v>780</v>
      </c>
      <c r="L208">
        <v>11.75</v>
      </c>
      <c r="M208">
        <v>0.69321533923303835</v>
      </c>
      <c r="N208">
        <v>1762.5</v>
      </c>
      <c r="O208" t="s">
        <v>248</v>
      </c>
      <c r="P208" t="s">
        <v>249</v>
      </c>
      <c r="Q208" t="s">
        <v>191</v>
      </c>
      <c r="R208" t="s">
        <v>56</v>
      </c>
      <c r="S208" t="s">
        <v>192</v>
      </c>
      <c r="T208" t="s">
        <v>250</v>
      </c>
      <c r="U208" t="s">
        <v>1191</v>
      </c>
      <c r="V208">
        <f>YEAR(sales_order1[[#This Row],[date]])</f>
        <v>2020</v>
      </c>
      <c r="W208" t="str">
        <f>TEXT(sales_order1[[#This Row],[date]], "Mmm")</f>
        <v>Feb</v>
      </c>
      <c r="X208">
        <f>VALUE(TEXT(sales_order1[[#This Row],[date]], "D"))</f>
        <v>12</v>
      </c>
      <c r="Y208">
        <v>7</v>
      </c>
    </row>
    <row r="209" spans="1:25" x14ac:dyDescent="0.25">
      <c r="A209" s="1">
        <v>43873</v>
      </c>
      <c r="B209">
        <v>50208</v>
      </c>
      <c r="C209" t="s">
        <v>235</v>
      </c>
      <c r="D209" t="str">
        <f>VLOOKUP(sales_order1[[#This Row],[itemCode]],product_details3!B:C,2,0)</f>
        <v>CLNF150</v>
      </c>
      <c r="E209" t="s">
        <v>236</v>
      </c>
      <c r="F209" t="s">
        <v>45</v>
      </c>
      <c r="G209">
        <v>100</v>
      </c>
      <c r="H209">
        <v>13.95</v>
      </c>
      <c r="I209">
        <v>1395</v>
      </c>
      <c r="J209">
        <v>5.2</v>
      </c>
      <c r="K209">
        <v>520</v>
      </c>
      <c r="L209">
        <v>8.75</v>
      </c>
      <c r="M209">
        <v>0.62724014336917566</v>
      </c>
      <c r="N209">
        <v>875</v>
      </c>
      <c r="O209" t="s">
        <v>223</v>
      </c>
      <c r="P209" t="s">
        <v>224</v>
      </c>
      <c r="Q209" t="s">
        <v>55</v>
      </c>
      <c r="R209" t="s">
        <v>56</v>
      </c>
      <c r="S209" t="s">
        <v>225</v>
      </c>
      <c r="T209" t="s">
        <v>226</v>
      </c>
      <c r="U209" t="s">
        <v>1191</v>
      </c>
      <c r="V209">
        <f>YEAR(sales_order1[[#This Row],[date]])</f>
        <v>2020</v>
      </c>
      <c r="W209" t="str">
        <f>TEXT(sales_order1[[#This Row],[date]], "Mmm")</f>
        <v>Feb</v>
      </c>
      <c r="X209">
        <f>VALUE(TEXT(sales_order1[[#This Row],[date]], "D"))</f>
        <v>12</v>
      </c>
      <c r="Y209">
        <v>7</v>
      </c>
    </row>
    <row r="210" spans="1:25" x14ac:dyDescent="0.25">
      <c r="A210" s="1">
        <v>43874</v>
      </c>
      <c r="B210">
        <v>50209</v>
      </c>
      <c r="C210" t="s">
        <v>358</v>
      </c>
      <c r="D210" t="str">
        <f>VLOOKUP(sales_order1[[#This Row],[itemCode]],product_details3!B:C,2,0)</f>
        <v>SCR50+30</v>
      </c>
      <c r="E210" t="s">
        <v>359</v>
      </c>
      <c r="F210" t="s">
        <v>61</v>
      </c>
      <c r="G210">
        <v>250</v>
      </c>
      <c r="H210">
        <v>10.5</v>
      </c>
      <c r="I210">
        <v>2625</v>
      </c>
      <c r="J210">
        <v>3.3</v>
      </c>
      <c r="K210">
        <v>825</v>
      </c>
      <c r="L210">
        <v>7.2</v>
      </c>
      <c r="M210">
        <v>0.68571428571428572</v>
      </c>
      <c r="N210">
        <v>1800</v>
      </c>
      <c r="O210" t="s">
        <v>53</v>
      </c>
      <c r="P210" t="s">
        <v>54</v>
      </c>
      <c r="Q210" t="s">
        <v>55</v>
      </c>
      <c r="R210" t="s">
        <v>56</v>
      </c>
      <c r="S210" t="s">
        <v>57</v>
      </c>
      <c r="T210" t="s">
        <v>58</v>
      </c>
      <c r="U210" t="s">
        <v>1191</v>
      </c>
      <c r="V210">
        <f>YEAR(sales_order1[[#This Row],[date]])</f>
        <v>2020</v>
      </c>
      <c r="W210" t="str">
        <f>TEXT(sales_order1[[#This Row],[date]], "Mmm")</f>
        <v>Feb</v>
      </c>
      <c r="X210">
        <f>VALUE(TEXT(sales_order1[[#This Row],[date]], "D"))</f>
        <v>13</v>
      </c>
      <c r="Y210">
        <v>7</v>
      </c>
    </row>
    <row r="211" spans="1:25" x14ac:dyDescent="0.25">
      <c r="A211" s="1">
        <v>43874</v>
      </c>
      <c r="B211">
        <v>50210</v>
      </c>
      <c r="C211" t="s">
        <v>360</v>
      </c>
      <c r="D211" t="str">
        <f>VLOOKUP(sales_order1[[#This Row],[itemCode]],product_details3!B:C,2,0)</f>
        <v>TNRS100</v>
      </c>
      <c r="E211" t="s">
        <v>361</v>
      </c>
      <c r="F211" t="s">
        <v>124</v>
      </c>
      <c r="G211">
        <v>50</v>
      </c>
      <c r="H211">
        <v>13.1</v>
      </c>
      <c r="I211">
        <v>655</v>
      </c>
      <c r="J211">
        <v>4.7</v>
      </c>
      <c r="K211">
        <v>235</v>
      </c>
      <c r="L211">
        <v>8.4</v>
      </c>
      <c r="M211">
        <v>0.6412213740458016</v>
      </c>
      <c r="N211">
        <v>420</v>
      </c>
      <c r="O211" t="s">
        <v>177</v>
      </c>
      <c r="P211" t="s">
        <v>178</v>
      </c>
      <c r="Q211" t="s">
        <v>111</v>
      </c>
      <c r="R211" t="s">
        <v>112</v>
      </c>
      <c r="S211" t="s">
        <v>179</v>
      </c>
      <c r="T211" t="s">
        <v>180</v>
      </c>
      <c r="U211" t="s">
        <v>1189</v>
      </c>
      <c r="V211">
        <f>YEAR(sales_order1[[#This Row],[date]])</f>
        <v>2020</v>
      </c>
      <c r="W211" t="str">
        <f>TEXT(sales_order1[[#This Row],[date]], "Mmm")</f>
        <v>Feb</v>
      </c>
      <c r="X211">
        <f>VALUE(TEXT(sales_order1[[#This Row],[date]], "D"))</f>
        <v>13</v>
      </c>
      <c r="Y211">
        <v>7</v>
      </c>
    </row>
    <row r="212" spans="1:25" x14ac:dyDescent="0.25">
      <c r="A212" s="1">
        <v>43874</v>
      </c>
      <c r="B212">
        <v>50211</v>
      </c>
      <c r="C212" t="s">
        <v>362</v>
      </c>
      <c r="D212" t="str">
        <f>VLOOKUP(sales_order1[[#This Row],[itemCode]],product_details3!B:C,2,0)</f>
        <v>MSKO100</v>
      </c>
      <c r="E212" t="s">
        <v>363</v>
      </c>
      <c r="F212" t="s">
        <v>137</v>
      </c>
      <c r="G212">
        <v>150</v>
      </c>
      <c r="H212">
        <v>22.65</v>
      </c>
      <c r="I212">
        <v>3397.5</v>
      </c>
      <c r="J212">
        <v>9.5500000000000007</v>
      </c>
      <c r="K212">
        <v>1432.5</v>
      </c>
      <c r="L212">
        <v>13.1</v>
      </c>
      <c r="M212">
        <v>0.57836644591611486</v>
      </c>
      <c r="N212">
        <v>1965</v>
      </c>
      <c r="O212" t="s">
        <v>62</v>
      </c>
      <c r="P212" t="s">
        <v>63</v>
      </c>
      <c r="Q212" t="s">
        <v>64</v>
      </c>
      <c r="R212" t="s">
        <v>40</v>
      </c>
      <c r="S212" t="s">
        <v>65</v>
      </c>
      <c r="T212" t="s">
        <v>66</v>
      </c>
      <c r="U212" t="s">
        <v>1190</v>
      </c>
      <c r="V212">
        <f>YEAR(sales_order1[[#This Row],[date]])</f>
        <v>2020</v>
      </c>
      <c r="W212" t="str">
        <f>TEXT(sales_order1[[#This Row],[date]], "Mmm")</f>
        <v>Feb</v>
      </c>
      <c r="X212">
        <f>VALUE(TEXT(sales_order1[[#This Row],[date]], "D"))</f>
        <v>13</v>
      </c>
      <c r="Y212">
        <v>7</v>
      </c>
    </row>
    <row r="213" spans="1:25" x14ac:dyDescent="0.25">
      <c r="A213" s="1">
        <v>43874</v>
      </c>
      <c r="B213">
        <v>50212</v>
      </c>
      <c r="C213" t="s">
        <v>86</v>
      </c>
      <c r="D213" t="str">
        <f>VLOOKUP(sales_order1[[#This Row],[itemCode]],product_details3!B:C,2,0)</f>
        <v>SRMH30</v>
      </c>
      <c r="E213" t="s">
        <v>87</v>
      </c>
      <c r="F213" t="s">
        <v>30</v>
      </c>
      <c r="G213">
        <v>100</v>
      </c>
      <c r="H213">
        <v>21</v>
      </c>
      <c r="I213">
        <v>2100</v>
      </c>
      <c r="J213">
        <v>6.6</v>
      </c>
      <c r="K213">
        <v>660</v>
      </c>
      <c r="L213">
        <v>14.4</v>
      </c>
      <c r="M213">
        <v>0.68571428571428572</v>
      </c>
      <c r="N213">
        <v>1440</v>
      </c>
      <c r="O213" t="s">
        <v>227</v>
      </c>
      <c r="P213" t="s">
        <v>228</v>
      </c>
      <c r="Q213" t="s">
        <v>64</v>
      </c>
      <c r="R213" t="s">
        <v>40</v>
      </c>
      <c r="S213" t="s">
        <v>229</v>
      </c>
      <c r="T213" t="s">
        <v>230</v>
      </c>
      <c r="U213" t="s">
        <v>1189</v>
      </c>
      <c r="V213">
        <f>YEAR(sales_order1[[#This Row],[date]])</f>
        <v>2020</v>
      </c>
      <c r="W213" t="str">
        <f>TEXT(sales_order1[[#This Row],[date]], "Mmm")</f>
        <v>Feb</v>
      </c>
      <c r="X213">
        <f>VALUE(TEXT(sales_order1[[#This Row],[date]], "D"))</f>
        <v>13</v>
      </c>
      <c r="Y213">
        <v>7</v>
      </c>
    </row>
    <row r="214" spans="1:25" x14ac:dyDescent="0.25">
      <c r="A214" s="1">
        <v>43874</v>
      </c>
      <c r="B214">
        <v>50213</v>
      </c>
      <c r="C214" t="s">
        <v>115</v>
      </c>
      <c r="D214" t="str">
        <f>VLOOKUP(sales_order1[[#This Row],[itemCode]],product_details3!B:C,2,0)</f>
        <v>SCRS30100</v>
      </c>
      <c r="E214" t="s">
        <v>116</v>
      </c>
      <c r="F214" t="s">
        <v>61</v>
      </c>
      <c r="G214">
        <v>250</v>
      </c>
      <c r="H214">
        <v>32.75</v>
      </c>
      <c r="I214">
        <v>8187.5</v>
      </c>
      <c r="J214">
        <v>11.25</v>
      </c>
      <c r="K214">
        <v>2812.5</v>
      </c>
      <c r="L214">
        <v>21.5</v>
      </c>
      <c r="M214">
        <v>0.65648854961832059</v>
      </c>
      <c r="N214">
        <v>5375</v>
      </c>
      <c r="O214" t="s">
        <v>266</v>
      </c>
      <c r="P214" t="s">
        <v>267</v>
      </c>
      <c r="Q214" t="s">
        <v>154</v>
      </c>
      <c r="R214" t="s">
        <v>56</v>
      </c>
      <c r="S214" t="s">
        <v>133</v>
      </c>
      <c r="T214" t="s">
        <v>268</v>
      </c>
      <c r="U214" t="s">
        <v>1191</v>
      </c>
      <c r="V214">
        <f>YEAR(sales_order1[[#This Row],[date]])</f>
        <v>2020</v>
      </c>
      <c r="W214" t="str">
        <f>TEXT(sales_order1[[#This Row],[date]], "Mmm")</f>
        <v>Feb</v>
      </c>
      <c r="X214">
        <f>VALUE(TEXT(sales_order1[[#This Row],[date]], "D"))</f>
        <v>13</v>
      </c>
      <c r="Y214">
        <v>7</v>
      </c>
    </row>
    <row r="215" spans="1:25" x14ac:dyDescent="0.25">
      <c r="A215" s="1">
        <v>43874</v>
      </c>
      <c r="B215">
        <v>50214</v>
      </c>
      <c r="C215" t="s">
        <v>194</v>
      </c>
      <c r="D215" t="str">
        <f>VLOOKUP(sales_order1[[#This Row],[itemCode]],product_details3!B:C,2,0)</f>
        <v>CLNG150</v>
      </c>
      <c r="E215" t="s">
        <v>195</v>
      </c>
      <c r="F215" t="s">
        <v>45</v>
      </c>
      <c r="G215">
        <v>100</v>
      </c>
      <c r="H215">
        <v>12.75</v>
      </c>
      <c r="I215">
        <v>1275</v>
      </c>
      <c r="J215">
        <v>4.45</v>
      </c>
      <c r="K215">
        <v>445</v>
      </c>
      <c r="L215">
        <v>8.3000000000000007</v>
      </c>
      <c r="M215">
        <v>0.65098039215686276</v>
      </c>
      <c r="N215">
        <v>830</v>
      </c>
      <c r="O215" t="s">
        <v>31</v>
      </c>
      <c r="P215" t="s">
        <v>32</v>
      </c>
      <c r="Q215" t="s">
        <v>24</v>
      </c>
      <c r="R215" t="s">
        <v>25</v>
      </c>
      <c r="S215" t="s">
        <v>33</v>
      </c>
      <c r="T215" t="s">
        <v>34</v>
      </c>
      <c r="U215" t="s">
        <v>1191</v>
      </c>
      <c r="V215">
        <f>YEAR(sales_order1[[#This Row],[date]])</f>
        <v>2020</v>
      </c>
      <c r="W215" t="str">
        <f>TEXT(sales_order1[[#This Row],[date]], "Mmm")</f>
        <v>Feb</v>
      </c>
      <c r="X215">
        <f>VALUE(TEXT(sales_order1[[#This Row],[date]], "D"))</f>
        <v>13</v>
      </c>
      <c r="Y215">
        <v>7</v>
      </c>
    </row>
    <row r="216" spans="1:25" x14ac:dyDescent="0.25">
      <c r="A216" s="1">
        <v>43874</v>
      </c>
      <c r="B216">
        <v>50215</v>
      </c>
      <c r="C216" t="s">
        <v>103</v>
      </c>
      <c r="D216" t="str">
        <f>VLOOKUP(sales_order1[[#This Row],[itemCode]],product_details3!B:C,2,0)</f>
        <v>SCRT50</v>
      </c>
      <c r="E216" t="s">
        <v>104</v>
      </c>
      <c r="F216" t="s">
        <v>61</v>
      </c>
      <c r="G216">
        <v>150</v>
      </c>
      <c r="H216">
        <v>16.95</v>
      </c>
      <c r="I216">
        <v>2542.5</v>
      </c>
      <c r="J216">
        <v>5.2</v>
      </c>
      <c r="K216">
        <v>780</v>
      </c>
      <c r="L216">
        <v>11.75</v>
      </c>
      <c r="M216">
        <v>0.69321533923303835</v>
      </c>
      <c r="N216">
        <v>1762.5</v>
      </c>
      <c r="O216" t="s">
        <v>125</v>
      </c>
      <c r="P216" t="s">
        <v>126</v>
      </c>
      <c r="Q216" t="s">
        <v>71</v>
      </c>
      <c r="R216" t="s">
        <v>72</v>
      </c>
      <c r="S216" t="s">
        <v>73</v>
      </c>
      <c r="T216" t="s">
        <v>127</v>
      </c>
      <c r="U216" t="s">
        <v>1190</v>
      </c>
      <c r="V216">
        <f>YEAR(sales_order1[[#This Row],[date]])</f>
        <v>2020</v>
      </c>
      <c r="W216" t="str">
        <f>TEXT(sales_order1[[#This Row],[date]], "Mmm")</f>
        <v>Feb</v>
      </c>
      <c r="X216">
        <f>VALUE(TEXT(sales_order1[[#This Row],[date]], "D"))</f>
        <v>13</v>
      </c>
      <c r="Y216">
        <v>7</v>
      </c>
    </row>
    <row r="217" spans="1:25" x14ac:dyDescent="0.25">
      <c r="A217" s="1">
        <v>43875</v>
      </c>
      <c r="B217">
        <v>50216</v>
      </c>
      <c r="C217" t="s">
        <v>19</v>
      </c>
      <c r="D217" t="str">
        <f>VLOOKUP(sales_order1[[#This Row],[itemCode]],product_details3!B:C,2,0)</f>
        <v>MSTH100</v>
      </c>
      <c r="E217" t="s">
        <v>20</v>
      </c>
      <c r="F217" t="s">
        <v>21</v>
      </c>
      <c r="G217">
        <v>50</v>
      </c>
      <c r="H217">
        <v>26.25</v>
      </c>
      <c r="I217">
        <v>1312.5</v>
      </c>
      <c r="J217">
        <v>7.75</v>
      </c>
      <c r="K217">
        <v>387.5</v>
      </c>
      <c r="L217">
        <v>18.5</v>
      </c>
      <c r="M217">
        <v>0.70476190476190481</v>
      </c>
      <c r="N217">
        <v>925</v>
      </c>
      <c r="O217" t="s">
        <v>216</v>
      </c>
      <c r="P217" t="s">
        <v>217</v>
      </c>
      <c r="Q217" t="s">
        <v>218</v>
      </c>
      <c r="R217" t="s">
        <v>40</v>
      </c>
      <c r="S217" t="s">
        <v>219</v>
      </c>
      <c r="T217" t="s">
        <v>220</v>
      </c>
      <c r="U217" t="s">
        <v>1190</v>
      </c>
      <c r="V217">
        <f>YEAR(sales_order1[[#This Row],[date]])</f>
        <v>2020</v>
      </c>
      <c r="W217" t="str">
        <f>TEXT(sales_order1[[#This Row],[date]], "Mmm")</f>
        <v>Feb</v>
      </c>
      <c r="X217">
        <f>VALUE(TEXT(sales_order1[[#This Row],[date]], "D"))</f>
        <v>14</v>
      </c>
      <c r="Y217">
        <v>7</v>
      </c>
    </row>
    <row r="218" spans="1:25" x14ac:dyDescent="0.25">
      <c r="A218" s="1">
        <v>43875</v>
      </c>
      <c r="B218">
        <v>50217</v>
      </c>
      <c r="C218" t="s">
        <v>339</v>
      </c>
      <c r="D218" t="str">
        <f>VLOOKUP(sales_order1[[#This Row],[itemCode]],product_details3!B:C,2,0)</f>
        <v>SRMH50</v>
      </c>
      <c r="E218" t="s">
        <v>340</v>
      </c>
      <c r="F218" t="s">
        <v>30</v>
      </c>
      <c r="G218">
        <v>150</v>
      </c>
      <c r="H218">
        <v>31.25</v>
      </c>
      <c r="I218">
        <v>4687.5</v>
      </c>
      <c r="J218">
        <v>10.75</v>
      </c>
      <c r="K218">
        <v>1612.5</v>
      </c>
      <c r="L218">
        <v>20.5</v>
      </c>
      <c r="M218">
        <v>0.65600000000000003</v>
      </c>
      <c r="N218">
        <v>3075</v>
      </c>
      <c r="O218" t="s">
        <v>290</v>
      </c>
      <c r="P218" t="s">
        <v>291</v>
      </c>
      <c r="Q218" t="s">
        <v>201</v>
      </c>
      <c r="R218" t="s">
        <v>25</v>
      </c>
      <c r="S218" t="s">
        <v>202</v>
      </c>
      <c r="T218" t="s">
        <v>292</v>
      </c>
      <c r="U218" t="s">
        <v>1191</v>
      </c>
      <c r="V218">
        <f>YEAR(sales_order1[[#This Row],[date]])</f>
        <v>2020</v>
      </c>
      <c r="W218" t="str">
        <f>TEXT(sales_order1[[#This Row],[date]], "Mmm")</f>
        <v>Feb</v>
      </c>
      <c r="X218">
        <f>VALUE(TEXT(sales_order1[[#This Row],[date]], "D"))</f>
        <v>14</v>
      </c>
      <c r="Y218">
        <v>7</v>
      </c>
    </row>
    <row r="219" spans="1:25" x14ac:dyDescent="0.25">
      <c r="A219" s="1">
        <v>43875</v>
      </c>
      <c r="B219">
        <v>50218</v>
      </c>
      <c r="C219" t="s">
        <v>325</v>
      </c>
      <c r="D219" t="str">
        <f>VLOOKUP(sales_order1[[#This Row],[itemCode]],product_details3!B:C,2,0)</f>
        <v>EXFG100</v>
      </c>
      <c r="E219" t="s">
        <v>326</v>
      </c>
      <c r="F219" t="s">
        <v>183</v>
      </c>
      <c r="G219">
        <v>50</v>
      </c>
      <c r="H219">
        <v>20.75</v>
      </c>
      <c r="I219">
        <v>1037.5</v>
      </c>
      <c r="J219">
        <v>7.45</v>
      </c>
      <c r="K219">
        <v>372.5</v>
      </c>
      <c r="L219">
        <v>13.3</v>
      </c>
      <c r="M219">
        <v>0.64096385542168677</v>
      </c>
      <c r="N219">
        <v>665</v>
      </c>
      <c r="O219" t="s">
        <v>109</v>
      </c>
      <c r="P219" t="s">
        <v>110</v>
      </c>
      <c r="Q219" t="s">
        <v>111</v>
      </c>
      <c r="R219" t="s">
        <v>112</v>
      </c>
      <c r="S219" t="s">
        <v>113</v>
      </c>
      <c r="T219" t="s">
        <v>114</v>
      </c>
      <c r="U219" t="s">
        <v>1189</v>
      </c>
      <c r="V219">
        <f>YEAR(sales_order1[[#This Row],[date]])</f>
        <v>2020</v>
      </c>
      <c r="W219" t="str">
        <f>TEXT(sales_order1[[#This Row],[date]], "Mmm")</f>
        <v>Feb</v>
      </c>
      <c r="X219">
        <f>VALUE(TEXT(sales_order1[[#This Row],[date]], "D"))</f>
        <v>14</v>
      </c>
      <c r="Y219">
        <v>7</v>
      </c>
    </row>
    <row r="220" spans="1:25" x14ac:dyDescent="0.25">
      <c r="A220" s="1">
        <v>43875</v>
      </c>
      <c r="B220">
        <v>50219</v>
      </c>
      <c r="C220" t="s">
        <v>86</v>
      </c>
      <c r="D220" t="str">
        <f>VLOOKUP(sales_order1[[#This Row],[itemCode]],product_details3!B:C,2,0)</f>
        <v>SRMH30</v>
      </c>
      <c r="E220" t="s">
        <v>87</v>
      </c>
      <c r="F220" t="s">
        <v>30</v>
      </c>
      <c r="G220">
        <v>150</v>
      </c>
      <c r="H220">
        <v>21</v>
      </c>
      <c r="I220">
        <v>3150</v>
      </c>
      <c r="J220">
        <v>6.6</v>
      </c>
      <c r="K220">
        <v>990</v>
      </c>
      <c r="L220">
        <v>14.4</v>
      </c>
      <c r="M220">
        <v>0.68571428571428572</v>
      </c>
      <c r="N220">
        <v>2160</v>
      </c>
      <c r="O220" t="s">
        <v>138</v>
      </c>
      <c r="P220" t="s">
        <v>139</v>
      </c>
      <c r="Q220" t="s">
        <v>77</v>
      </c>
      <c r="R220" t="s">
        <v>72</v>
      </c>
      <c r="S220" t="s">
        <v>140</v>
      </c>
      <c r="T220" t="s">
        <v>141</v>
      </c>
      <c r="U220" t="s">
        <v>1190</v>
      </c>
      <c r="V220">
        <f>YEAR(sales_order1[[#This Row],[date]])</f>
        <v>2020</v>
      </c>
      <c r="W220" t="str">
        <f>TEXT(sales_order1[[#This Row],[date]], "Mmm")</f>
        <v>Feb</v>
      </c>
      <c r="X220">
        <f>VALUE(TEXT(sales_order1[[#This Row],[date]], "D"))</f>
        <v>14</v>
      </c>
      <c r="Y220">
        <v>7</v>
      </c>
    </row>
    <row r="221" spans="1:25" x14ac:dyDescent="0.25">
      <c r="A221" s="1">
        <v>43875</v>
      </c>
      <c r="B221">
        <v>50220</v>
      </c>
      <c r="C221" t="s">
        <v>35</v>
      </c>
      <c r="D221" t="str">
        <f>VLOOKUP(sales_order1[[#This Row],[itemCode]],product_details3!B:C,2,0)</f>
        <v>SRMA30</v>
      </c>
      <c r="E221" t="s">
        <v>36</v>
      </c>
      <c r="F221" t="s">
        <v>30</v>
      </c>
      <c r="G221">
        <v>50</v>
      </c>
      <c r="H221">
        <v>26.2</v>
      </c>
      <c r="I221">
        <v>1310</v>
      </c>
      <c r="J221">
        <v>9.4</v>
      </c>
      <c r="K221">
        <v>470</v>
      </c>
      <c r="L221">
        <v>16.8</v>
      </c>
      <c r="M221">
        <v>0.6412213740458016</v>
      </c>
      <c r="N221">
        <v>840</v>
      </c>
      <c r="O221" t="s">
        <v>69</v>
      </c>
      <c r="P221" t="s">
        <v>70</v>
      </c>
      <c r="Q221" t="s">
        <v>71</v>
      </c>
      <c r="R221" t="s">
        <v>72</v>
      </c>
      <c r="S221" t="s">
        <v>73</v>
      </c>
      <c r="T221" t="s">
        <v>74</v>
      </c>
      <c r="U221" t="s">
        <v>1190</v>
      </c>
      <c r="V221">
        <f>YEAR(sales_order1[[#This Row],[date]])</f>
        <v>2020</v>
      </c>
      <c r="W221" t="str">
        <f>TEXT(sales_order1[[#This Row],[date]], "Mmm")</f>
        <v>Feb</v>
      </c>
      <c r="X221">
        <f>VALUE(TEXT(sales_order1[[#This Row],[date]], "D"))</f>
        <v>14</v>
      </c>
      <c r="Y221">
        <v>7</v>
      </c>
    </row>
    <row r="222" spans="1:25" x14ac:dyDescent="0.25">
      <c r="A222" s="1">
        <v>43875</v>
      </c>
      <c r="B222">
        <v>50221</v>
      </c>
      <c r="C222" t="s">
        <v>362</v>
      </c>
      <c r="D222" t="str">
        <f>VLOOKUP(sales_order1[[#This Row],[itemCode]],product_details3!B:C,2,0)</f>
        <v>MSKO100</v>
      </c>
      <c r="E222" t="s">
        <v>363</v>
      </c>
      <c r="F222" t="s">
        <v>137</v>
      </c>
      <c r="G222">
        <v>100</v>
      </c>
      <c r="H222">
        <v>22.65</v>
      </c>
      <c r="I222">
        <v>2265</v>
      </c>
      <c r="J222">
        <v>9.5500000000000007</v>
      </c>
      <c r="K222">
        <v>955</v>
      </c>
      <c r="L222">
        <v>13.1</v>
      </c>
      <c r="M222">
        <v>0.57836644591611486</v>
      </c>
      <c r="N222">
        <v>1310</v>
      </c>
      <c r="O222" t="s">
        <v>341</v>
      </c>
      <c r="P222" t="s">
        <v>342</v>
      </c>
      <c r="Q222" t="s">
        <v>146</v>
      </c>
      <c r="R222" t="s">
        <v>112</v>
      </c>
      <c r="S222" t="s">
        <v>343</v>
      </c>
      <c r="T222" t="s">
        <v>95</v>
      </c>
      <c r="U222" t="s">
        <v>1190</v>
      </c>
      <c r="V222">
        <f>YEAR(sales_order1[[#This Row],[date]])</f>
        <v>2020</v>
      </c>
      <c r="W222" t="str">
        <f>TEXT(sales_order1[[#This Row],[date]], "Mmm")</f>
        <v>Feb</v>
      </c>
      <c r="X222">
        <f>VALUE(TEXT(sales_order1[[#This Row],[date]], "D"))</f>
        <v>14</v>
      </c>
      <c r="Y222">
        <v>7</v>
      </c>
    </row>
    <row r="223" spans="1:25" x14ac:dyDescent="0.25">
      <c r="A223" s="1">
        <v>43875</v>
      </c>
      <c r="B223">
        <v>50222</v>
      </c>
      <c r="C223" t="s">
        <v>194</v>
      </c>
      <c r="D223" t="str">
        <f>VLOOKUP(sales_order1[[#This Row],[itemCode]],product_details3!B:C,2,0)</f>
        <v>CLNG150</v>
      </c>
      <c r="E223" t="s">
        <v>195</v>
      </c>
      <c r="F223" t="s">
        <v>45</v>
      </c>
      <c r="G223">
        <v>150</v>
      </c>
      <c r="H223">
        <v>12.75</v>
      </c>
      <c r="I223">
        <v>1912.5</v>
      </c>
      <c r="J223">
        <v>4.45</v>
      </c>
      <c r="K223">
        <v>667.5</v>
      </c>
      <c r="L223">
        <v>8.3000000000000007</v>
      </c>
      <c r="M223">
        <v>0.65098039215686276</v>
      </c>
      <c r="N223">
        <v>1245</v>
      </c>
      <c r="O223" t="s">
        <v>276</v>
      </c>
      <c r="P223" t="s">
        <v>277</v>
      </c>
      <c r="Q223" t="s">
        <v>39</v>
      </c>
      <c r="R223" t="s">
        <v>40</v>
      </c>
      <c r="S223" t="s">
        <v>41</v>
      </c>
      <c r="T223" t="s">
        <v>278</v>
      </c>
      <c r="U223" t="s">
        <v>1188</v>
      </c>
      <c r="V223">
        <f>YEAR(sales_order1[[#This Row],[date]])</f>
        <v>2020</v>
      </c>
      <c r="W223" t="str">
        <f>TEXT(sales_order1[[#This Row],[date]], "Mmm")</f>
        <v>Feb</v>
      </c>
      <c r="X223">
        <f>VALUE(TEXT(sales_order1[[#This Row],[date]], "D"))</f>
        <v>14</v>
      </c>
      <c r="Y223">
        <v>7</v>
      </c>
    </row>
    <row r="224" spans="1:25" x14ac:dyDescent="0.25">
      <c r="A224" s="1">
        <v>43875</v>
      </c>
      <c r="B224">
        <v>50223</v>
      </c>
      <c r="C224" t="s">
        <v>358</v>
      </c>
      <c r="D224" t="str">
        <f>VLOOKUP(sales_order1[[#This Row],[itemCode]],product_details3!B:C,2,0)</f>
        <v>SCR50+30</v>
      </c>
      <c r="E224" t="s">
        <v>359</v>
      </c>
      <c r="F224" t="s">
        <v>61</v>
      </c>
      <c r="G224">
        <v>250</v>
      </c>
      <c r="H224">
        <v>10.5</v>
      </c>
      <c r="I224">
        <v>2625</v>
      </c>
      <c r="J224">
        <v>3.3</v>
      </c>
      <c r="K224">
        <v>825</v>
      </c>
      <c r="L224">
        <v>7.2</v>
      </c>
      <c r="M224">
        <v>0.68571428571428572</v>
      </c>
      <c r="N224">
        <v>1800</v>
      </c>
      <c r="O224" t="s">
        <v>189</v>
      </c>
      <c r="P224" t="s">
        <v>190</v>
      </c>
      <c r="Q224" t="s">
        <v>191</v>
      </c>
      <c r="R224" t="s">
        <v>56</v>
      </c>
      <c r="S224" t="s">
        <v>192</v>
      </c>
      <c r="T224" t="s">
        <v>193</v>
      </c>
      <c r="U224" t="s">
        <v>1191</v>
      </c>
      <c r="V224">
        <f>YEAR(sales_order1[[#This Row],[date]])</f>
        <v>2020</v>
      </c>
      <c r="W224" t="str">
        <f>TEXT(sales_order1[[#This Row],[date]], "Mmm")</f>
        <v>Feb</v>
      </c>
      <c r="X224">
        <f>VALUE(TEXT(sales_order1[[#This Row],[date]], "D"))</f>
        <v>14</v>
      </c>
      <c r="Y224">
        <v>7</v>
      </c>
    </row>
    <row r="225" spans="1:25" x14ac:dyDescent="0.25">
      <c r="A225" s="1">
        <v>43878</v>
      </c>
      <c r="B225">
        <v>50224</v>
      </c>
      <c r="C225" t="s">
        <v>28</v>
      </c>
      <c r="D225" t="str">
        <f>VLOOKUP(sales_order1[[#This Row],[itemCode]],product_details3!B:C,2,0)</f>
        <v>SRMC30</v>
      </c>
      <c r="E225" t="s">
        <v>29</v>
      </c>
      <c r="F225" t="s">
        <v>30</v>
      </c>
      <c r="G225">
        <v>150</v>
      </c>
      <c r="H225">
        <v>22.6</v>
      </c>
      <c r="I225">
        <v>3390</v>
      </c>
      <c r="J225">
        <v>7.6</v>
      </c>
      <c r="K225">
        <v>1140</v>
      </c>
      <c r="L225">
        <v>15</v>
      </c>
      <c r="M225">
        <v>0.66371681415929207</v>
      </c>
      <c r="N225">
        <v>2250</v>
      </c>
      <c r="O225" t="s">
        <v>284</v>
      </c>
      <c r="P225" t="s">
        <v>285</v>
      </c>
      <c r="Q225" t="s">
        <v>48</v>
      </c>
      <c r="R225" t="s">
        <v>25</v>
      </c>
      <c r="S225" t="s">
        <v>286</v>
      </c>
      <c r="T225" t="s">
        <v>287</v>
      </c>
      <c r="U225" t="s">
        <v>1191</v>
      </c>
      <c r="V225">
        <f>YEAR(sales_order1[[#This Row],[date]])</f>
        <v>2020</v>
      </c>
      <c r="W225" t="str">
        <f>TEXT(sales_order1[[#This Row],[date]], "Mmm")</f>
        <v>Feb</v>
      </c>
      <c r="X225">
        <f>VALUE(TEXT(sales_order1[[#This Row],[date]], "D"))</f>
        <v>17</v>
      </c>
      <c r="Y225">
        <v>7</v>
      </c>
    </row>
    <row r="226" spans="1:25" x14ac:dyDescent="0.25">
      <c r="A226" s="1">
        <v>43878</v>
      </c>
      <c r="B226">
        <v>50225</v>
      </c>
      <c r="C226" t="s">
        <v>320</v>
      </c>
      <c r="D226" t="str">
        <f>VLOOKUP(sales_order1[[#This Row],[itemCode]],product_details3!B:C,2,0)</f>
        <v>SCR50+100</v>
      </c>
      <c r="E226" t="s">
        <v>321</v>
      </c>
      <c r="F226" t="s">
        <v>61</v>
      </c>
      <c r="G226">
        <v>250</v>
      </c>
      <c r="H226">
        <v>26.25</v>
      </c>
      <c r="I226">
        <v>6562.5</v>
      </c>
      <c r="J226">
        <v>7.75</v>
      </c>
      <c r="K226">
        <v>1937.5</v>
      </c>
      <c r="L226">
        <v>18.5</v>
      </c>
      <c r="M226">
        <v>0.70476190476190481</v>
      </c>
      <c r="N226">
        <v>4625</v>
      </c>
      <c r="O226" t="s">
        <v>172</v>
      </c>
      <c r="P226" t="s">
        <v>173</v>
      </c>
      <c r="Q226" t="s">
        <v>39</v>
      </c>
      <c r="R226" t="s">
        <v>40</v>
      </c>
      <c r="S226" t="s">
        <v>41</v>
      </c>
      <c r="T226" t="s">
        <v>174</v>
      </c>
      <c r="U226" t="s">
        <v>1188</v>
      </c>
      <c r="V226">
        <f>YEAR(sales_order1[[#This Row],[date]])</f>
        <v>2020</v>
      </c>
      <c r="W226" t="str">
        <f>TEXT(sales_order1[[#This Row],[date]], "Mmm")</f>
        <v>Feb</v>
      </c>
      <c r="X226">
        <f>VALUE(TEXT(sales_order1[[#This Row],[date]], "D"))</f>
        <v>17</v>
      </c>
      <c r="Y226">
        <v>7</v>
      </c>
    </row>
    <row r="227" spans="1:25" x14ac:dyDescent="0.25">
      <c r="A227" s="1">
        <v>43878</v>
      </c>
      <c r="B227">
        <v>50226</v>
      </c>
      <c r="C227" t="s">
        <v>333</v>
      </c>
      <c r="D227" t="str">
        <f>VLOOKUP(sales_order1[[#This Row],[itemCode]],product_details3!B:C,2,0)</f>
        <v>TNRH200</v>
      </c>
      <c r="E227" t="s">
        <v>334</v>
      </c>
      <c r="F227" t="s">
        <v>124</v>
      </c>
      <c r="G227">
        <v>50</v>
      </c>
      <c r="H227">
        <v>21</v>
      </c>
      <c r="I227">
        <v>1050</v>
      </c>
      <c r="J227">
        <v>6.6</v>
      </c>
      <c r="K227">
        <v>330</v>
      </c>
      <c r="L227">
        <v>14.4</v>
      </c>
      <c r="M227">
        <v>0.68571428571428572</v>
      </c>
      <c r="N227">
        <v>720</v>
      </c>
      <c r="O227" t="s">
        <v>322</v>
      </c>
      <c r="P227" t="s">
        <v>323</v>
      </c>
      <c r="Q227" t="s">
        <v>39</v>
      </c>
      <c r="R227" t="s">
        <v>40</v>
      </c>
      <c r="S227" t="s">
        <v>41</v>
      </c>
      <c r="T227" t="s">
        <v>324</v>
      </c>
      <c r="U227" t="s">
        <v>1188</v>
      </c>
      <c r="V227">
        <f>YEAR(sales_order1[[#This Row],[date]])</f>
        <v>2020</v>
      </c>
      <c r="W227" t="str">
        <f>TEXT(sales_order1[[#This Row],[date]], "Mmm")</f>
        <v>Feb</v>
      </c>
      <c r="X227">
        <f>VALUE(TEXT(sales_order1[[#This Row],[date]], "D"))</f>
        <v>17</v>
      </c>
      <c r="Y227">
        <v>7</v>
      </c>
    </row>
    <row r="228" spans="1:25" x14ac:dyDescent="0.25">
      <c r="A228" s="1">
        <v>43878</v>
      </c>
      <c r="B228">
        <v>50227</v>
      </c>
      <c r="C228" t="s">
        <v>350</v>
      </c>
      <c r="D228" t="str">
        <f>VLOOKUP(sales_order1[[#This Row],[itemCode]],product_details3!B:C,2,0)</f>
        <v>SRMA50</v>
      </c>
      <c r="E228" t="s">
        <v>351</v>
      </c>
      <c r="F228" t="s">
        <v>30</v>
      </c>
      <c r="G228">
        <v>100</v>
      </c>
      <c r="H228">
        <v>37.75</v>
      </c>
      <c r="I228">
        <v>3775</v>
      </c>
      <c r="J228">
        <v>14.25</v>
      </c>
      <c r="K228">
        <v>1425</v>
      </c>
      <c r="L228">
        <v>23.5</v>
      </c>
      <c r="M228">
        <v>0.62251655629139069</v>
      </c>
      <c r="N228">
        <v>2350</v>
      </c>
      <c r="O228" t="s">
        <v>317</v>
      </c>
      <c r="P228" t="s">
        <v>318</v>
      </c>
      <c r="Q228" t="s">
        <v>48</v>
      </c>
      <c r="R228" t="s">
        <v>25</v>
      </c>
      <c r="S228" t="s">
        <v>49</v>
      </c>
      <c r="T228" t="s">
        <v>319</v>
      </c>
      <c r="U228" t="s">
        <v>1191</v>
      </c>
      <c r="V228">
        <f>YEAR(sales_order1[[#This Row],[date]])</f>
        <v>2020</v>
      </c>
      <c r="W228" t="str">
        <f>TEXT(sales_order1[[#This Row],[date]], "Mmm")</f>
        <v>Feb</v>
      </c>
      <c r="X228">
        <f>VALUE(TEXT(sales_order1[[#This Row],[date]], "D"))</f>
        <v>17</v>
      </c>
      <c r="Y228">
        <v>7</v>
      </c>
    </row>
    <row r="229" spans="1:25" x14ac:dyDescent="0.25">
      <c r="A229" s="1">
        <v>43878</v>
      </c>
      <c r="B229">
        <v>50228</v>
      </c>
      <c r="C229" t="s">
        <v>86</v>
      </c>
      <c r="D229" t="str">
        <f>VLOOKUP(sales_order1[[#This Row],[itemCode]],product_details3!B:C,2,0)</f>
        <v>SRMH30</v>
      </c>
      <c r="E229" t="s">
        <v>87</v>
      </c>
      <c r="F229" t="s">
        <v>30</v>
      </c>
      <c r="G229">
        <v>100</v>
      </c>
      <c r="H229">
        <v>21</v>
      </c>
      <c r="I229">
        <v>2100</v>
      </c>
      <c r="J229">
        <v>6.6</v>
      </c>
      <c r="K229">
        <v>660</v>
      </c>
      <c r="L229">
        <v>14.4</v>
      </c>
      <c r="M229">
        <v>0.68571428571428572</v>
      </c>
      <c r="N229">
        <v>1440</v>
      </c>
      <c r="O229" t="s">
        <v>281</v>
      </c>
      <c r="P229" t="s">
        <v>282</v>
      </c>
      <c r="Q229" t="s">
        <v>24</v>
      </c>
      <c r="R229" t="s">
        <v>25</v>
      </c>
      <c r="S229" t="s">
        <v>33</v>
      </c>
      <c r="T229" t="s">
        <v>283</v>
      </c>
      <c r="U229" t="s">
        <v>1191</v>
      </c>
      <c r="V229">
        <f>YEAR(sales_order1[[#This Row],[date]])</f>
        <v>2020</v>
      </c>
      <c r="W229" t="str">
        <f>TEXT(sales_order1[[#This Row],[date]], "Mmm")</f>
        <v>Feb</v>
      </c>
      <c r="X229">
        <f>VALUE(TEXT(sales_order1[[#This Row],[date]], "D"))</f>
        <v>17</v>
      </c>
      <c r="Y229">
        <v>7</v>
      </c>
    </row>
    <row r="230" spans="1:25" x14ac:dyDescent="0.25">
      <c r="A230" s="1">
        <v>43879</v>
      </c>
      <c r="B230">
        <v>50229</v>
      </c>
      <c r="C230" t="s">
        <v>19</v>
      </c>
      <c r="D230" t="str">
        <f>VLOOKUP(sales_order1[[#This Row],[itemCode]],product_details3!B:C,2,0)</f>
        <v>MSTH100</v>
      </c>
      <c r="E230" t="s">
        <v>20</v>
      </c>
      <c r="F230" t="s">
        <v>21</v>
      </c>
      <c r="G230">
        <v>100</v>
      </c>
      <c r="H230">
        <v>26.25</v>
      </c>
      <c r="I230">
        <v>2625</v>
      </c>
      <c r="J230">
        <v>7.75</v>
      </c>
      <c r="K230">
        <v>775</v>
      </c>
      <c r="L230">
        <v>18.5</v>
      </c>
      <c r="M230">
        <v>0.70476190476190481</v>
      </c>
      <c r="N230">
        <v>1850</v>
      </c>
      <c r="O230" t="s">
        <v>295</v>
      </c>
      <c r="P230" t="s">
        <v>296</v>
      </c>
      <c r="Q230" t="s">
        <v>160</v>
      </c>
      <c r="R230" t="s">
        <v>112</v>
      </c>
      <c r="S230" t="s">
        <v>297</v>
      </c>
      <c r="T230" t="s">
        <v>298</v>
      </c>
      <c r="U230" t="s">
        <v>1189</v>
      </c>
      <c r="V230">
        <f>YEAR(sales_order1[[#This Row],[date]])</f>
        <v>2020</v>
      </c>
      <c r="W230" t="str">
        <f>TEXT(sales_order1[[#This Row],[date]], "Mmm")</f>
        <v>Feb</v>
      </c>
      <c r="X230">
        <f>VALUE(TEXT(sales_order1[[#This Row],[date]], "D"))</f>
        <v>18</v>
      </c>
      <c r="Y230">
        <v>7</v>
      </c>
    </row>
    <row r="231" spans="1:25" x14ac:dyDescent="0.25">
      <c r="A231" s="1">
        <v>43879</v>
      </c>
      <c r="B231">
        <v>50230</v>
      </c>
      <c r="C231" t="s">
        <v>19</v>
      </c>
      <c r="D231" t="str">
        <f>VLOOKUP(sales_order1[[#This Row],[itemCode]],product_details3!B:C,2,0)</f>
        <v>MSTH100</v>
      </c>
      <c r="E231" t="s">
        <v>20</v>
      </c>
      <c r="F231" t="s">
        <v>21</v>
      </c>
      <c r="G231">
        <v>50</v>
      </c>
      <c r="H231">
        <v>26.25</v>
      </c>
      <c r="I231">
        <v>1312.5</v>
      </c>
      <c r="J231">
        <v>7.75</v>
      </c>
      <c r="K231">
        <v>387.5</v>
      </c>
      <c r="L231">
        <v>18.5</v>
      </c>
      <c r="M231">
        <v>0.70476190476190481</v>
      </c>
      <c r="N231">
        <v>925</v>
      </c>
      <c r="O231" t="s">
        <v>211</v>
      </c>
      <c r="P231" t="s">
        <v>212</v>
      </c>
      <c r="Q231" t="s">
        <v>213</v>
      </c>
      <c r="R231" t="s">
        <v>25</v>
      </c>
      <c r="S231" t="s">
        <v>214</v>
      </c>
      <c r="T231" t="s">
        <v>215</v>
      </c>
      <c r="U231" t="s">
        <v>1191</v>
      </c>
      <c r="V231">
        <f>YEAR(sales_order1[[#This Row],[date]])</f>
        <v>2020</v>
      </c>
      <c r="W231" t="str">
        <f>TEXT(sales_order1[[#This Row],[date]], "Mmm")</f>
        <v>Feb</v>
      </c>
      <c r="X231">
        <f>VALUE(TEXT(sales_order1[[#This Row],[date]], "D"))</f>
        <v>18</v>
      </c>
      <c r="Y231">
        <v>7</v>
      </c>
    </row>
    <row r="232" spans="1:25" x14ac:dyDescent="0.25">
      <c r="A232" s="1">
        <v>43879</v>
      </c>
      <c r="B232">
        <v>50231</v>
      </c>
      <c r="C232" t="s">
        <v>325</v>
      </c>
      <c r="D232" t="str">
        <f>VLOOKUP(sales_order1[[#This Row],[itemCode]],product_details3!B:C,2,0)</f>
        <v>EXFG100</v>
      </c>
      <c r="E232" t="s">
        <v>326</v>
      </c>
      <c r="F232" t="s">
        <v>183</v>
      </c>
      <c r="G232">
        <v>50</v>
      </c>
      <c r="H232">
        <v>20.75</v>
      </c>
      <c r="I232">
        <v>1037.5</v>
      </c>
      <c r="J232">
        <v>7.45</v>
      </c>
      <c r="K232">
        <v>372.5</v>
      </c>
      <c r="L232">
        <v>13.3</v>
      </c>
      <c r="M232">
        <v>0.64096385542168677</v>
      </c>
      <c r="N232">
        <v>665</v>
      </c>
      <c r="O232" t="s">
        <v>237</v>
      </c>
      <c r="P232" t="s">
        <v>238</v>
      </c>
      <c r="Q232" t="s">
        <v>239</v>
      </c>
      <c r="R232" t="s">
        <v>112</v>
      </c>
      <c r="S232" t="s">
        <v>240</v>
      </c>
      <c r="T232" t="s">
        <v>241</v>
      </c>
      <c r="U232" t="s">
        <v>1189</v>
      </c>
      <c r="V232">
        <f>YEAR(sales_order1[[#This Row],[date]])</f>
        <v>2020</v>
      </c>
      <c r="W232" t="str">
        <f>TEXT(sales_order1[[#This Row],[date]], "Mmm")</f>
        <v>Feb</v>
      </c>
      <c r="X232">
        <f>VALUE(TEXT(sales_order1[[#This Row],[date]], "D"))</f>
        <v>18</v>
      </c>
      <c r="Y232">
        <v>7</v>
      </c>
    </row>
    <row r="233" spans="1:25" x14ac:dyDescent="0.25">
      <c r="A233" s="1">
        <v>43879</v>
      </c>
      <c r="B233">
        <v>50232</v>
      </c>
      <c r="C233" t="s">
        <v>19</v>
      </c>
      <c r="D233" t="str">
        <f>VLOOKUP(sales_order1[[#This Row],[itemCode]],product_details3!B:C,2,0)</f>
        <v>MSTH100</v>
      </c>
      <c r="E233" t="s">
        <v>20</v>
      </c>
      <c r="F233" t="s">
        <v>21</v>
      </c>
      <c r="G233">
        <v>50</v>
      </c>
      <c r="H233">
        <v>26.25</v>
      </c>
      <c r="I233">
        <v>1312.5</v>
      </c>
      <c r="J233">
        <v>7.75</v>
      </c>
      <c r="K233">
        <v>387.5</v>
      </c>
      <c r="L233">
        <v>18.5</v>
      </c>
      <c r="M233">
        <v>0.70476190476190481</v>
      </c>
      <c r="N233">
        <v>925</v>
      </c>
      <c r="O233" t="s">
        <v>199</v>
      </c>
      <c r="P233" t="s">
        <v>200</v>
      </c>
      <c r="Q233" t="s">
        <v>201</v>
      </c>
      <c r="R233" t="s">
        <v>25</v>
      </c>
      <c r="S233" t="s">
        <v>202</v>
      </c>
      <c r="T233" t="s">
        <v>203</v>
      </c>
      <c r="U233" t="s">
        <v>1191</v>
      </c>
      <c r="V233">
        <f>YEAR(sales_order1[[#This Row],[date]])</f>
        <v>2020</v>
      </c>
      <c r="W233" t="str">
        <f>TEXT(sales_order1[[#This Row],[date]], "Mmm")</f>
        <v>Feb</v>
      </c>
      <c r="X233">
        <f>VALUE(TEXT(sales_order1[[#This Row],[date]], "D"))</f>
        <v>18</v>
      </c>
      <c r="Y233">
        <v>7</v>
      </c>
    </row>
    <row r="234" spans="1:25" x14ac:dyDescent="0.25">
      <c r="A234" s="1">
        <v>43879</v>
      </c>
      <c r="B234">
        <v>50233</v>
      </c>
      <c r="C234" t="s">
        <v>67</v>
      </c>
      <c r="D234" t="str">
        <f>VLOOKUP(sales_order1[[#This Row],[itemCode]],product_details3!B:C,2,0)</f>
        <v>SRMH15</v>
      </c>
      <c r="E234" t="s">
        <v>68</v>
      </c>
      <c r="F234" t="s">
        <v>30</v>
      </c>
      <c r="G234">
        <v>150</v>
      </c>
      <c r="H234">
        <v>15.75</v>
      </c>
      <c r="I234">
        <v>2362.5</v>
      </c>
      <c r="J234">
        <v>5.45</v>
      </c>
      <c r="K234">
        <v>817.5</v>
      </c>
      <c r="L234">
        <v>10.3</v>
      </c>
      <c r="M234">
        <v>0.65396825396825398</v>
      </c>
      <c r="N234">
        <v>1545</v>
      </c>
      <c r="O234" t="s">
        <v>88</v>
      </c>
      <c r="P234" t="s">
        <v>89</v>
      </c>
      <c r="Q234" t="s">
        <v>24</v>
      </c>
      <c r="R234" t="s">
        <v>25</v>
      </c>
      <c r="S234" t="s">
        <v>26</v>
      </c>
      <c r="T234" t="s">
        <v>90</v>
      </c>
      <c r="U234" t="s">
        <v>1191</v>
      </c>
      <c r="V234">
        <f>YEAR(sales_order1[[#This Row],[date]])</f>
        <v>2020</v>
      </c>
      <c r="W234" t="str">
        <f>TEXT(sales_order1[[#This Row],[date]], "Mmm")</f>
        <v>Feb</v>
      </c>
      <c r="X234">
        <f>VALUE(TEXT(sales_order1[[#This Row],[date]], "D"))</f>
        <v>18</v>
      </c>
      <c r="Y234">
        <v>7</v>
      </c>
    </row>
    <row r="235" spans="1:25" x14ac:dyDescent="0.25">
      <c r="A235" s="1">
        <v>43879</v>
      </c>
      <c r="B235">
        <v>50234</v>
      </c>
      <c r="C235" t="s">
        <v>209</v>
      </c>
      <c r="D235" t="str">
        <f>VLOOKUP(sales_order1[[#This Row],[itemCode]],product_details3!B:C,2,0)</f>
        <v>CLNG50</v>
      </c>
      <c r="E235" t="s">
        <v>210</v>
      </c>
      <c r="F235" t="s">
        <v>45</v>
      </c>
      <c r="G235">
        <v>100</v>
      </c>
      <c r="H235">
        <v>6.5</v>
      </c>
      <c r="I235">
        <v>650</v>
      </c>
      <c r="J235">
        <v>2.2999999999999998</v>
      </c>
      <c r="K235">
        <v>230</v>
      </c>
      <c r="L235">
        <v>4.2</v>
      </c>
      <c r="M235">
        <v>0.64615384615384619</v>
      </c>
      <c r="N235">
        <v>420</v>
      </c>
      <c r="O235" t="s">
        <v>293</v>
      </c>
      <c r="P235" t="s">
        <v>294</v>
      </c>
      <c r="Q235" t="s">
        <v>154</v>
      </c>
      <c r="R235" t="s">
        <v>56</v>
      </c>
      <c r="S235" t="s">
        <v>133</v>
      </c>
      <c r="T235" t="s">
        <v>155</v>
      </c>
      <c r="U235" t="s">
        <v>1191</v>
      </c>
      <c r="V235">
        <f>YEAR(sales_order1[[#This Row],[date]])</f>
        <v>2020</v>
      </c>
      <c r="W235" t="str">
        <f>TEXT(sales_order1[[#This Row],[date]], "Mmm")</f>
        <v>Feb</v>
      </c>
      <c r="X235">
        <f>VALUE(TEXT(sales_order1[[#This Row],[date]], "D"))</f>
        <v>18</v>
      </c>
      <c r="Y235">
        <v>7</v>
      </c>
    </row>
    <row r="236" spans="1:25" x14ac:dyDescent="0.25">
      <c r="A236" s="1">
        <v>43879</v>
      </c>
      <c r="B236">
        <v>50235</v>
      </c>
      <c r="C236" t="s">
        <v>86</v>
      </c>
      <c r="D236" t="str">
        <f>VLOOKUP(sales_order1[[#This Row],[itemCode]],product_details3!B:C,2,0)</f>
        <v>SRMH30</v>
      </c>
      <c r="E236" t="s">
        <v>87</v>
      </c>
      <c r="F236" t="s">
        <v>30</v>
      </c>
      <c r="G236">
        <v>100</v>
      </c>
      <c r="H236">
        <v>21</v>
      </c>
      <c r="I236">
        <v>2100</v>
      </c>
      <c r="J236">
        <v>6.6</v>
      </c>
      <c r="K236">
        <v>660</v>
      </c>
      <c r="L236">
        <v>14.4</v>
      </c>
      <c r="M236">
        <v>0.68571428571428572</v>
      </c>
      <c r="N236">
        <v>1440</v>
      </c>
      <c r="O236" t="s">
        <v>299</v>
      </c>
      <c r="P236" t="s">
        <v>300</v>
      </c>
      <c r="Q236" t="s">
        <v>100</v>
      </c>
      <c r="R236" t="s">
        <v>40</v>
      </c>
      <c r="S236" t="s">
        <v>101</v>
      </c>
      <c r="T236" t="s">
        <v>301</v>
      </c>
      <c r="U236" t="s">
        <v>1190</v>
      </c>
      <c r="V236">
        <f>YEAR(sales_order1[[#This Row],[date]])</f>
        <v>2020</v>
      </c>
      <c r="W236" t="str">
        <f>TEXT(sales_order1[[#This Row],[date]], "Mmm")</f>
        <v>Feb</v>
      </c>
      <c r="X236">
        <f>VALUE(TEXT(sales_order1[[#This Row],[date]], "D"))</f>
        <v>18</v>
      </c>
      <c r="Y236">
        <v>7</v>
      </c>
    </row>
    <row r="237" spans="1:25" x14ac:dyDescent="0.25">
      <c r="A237" s="1">
        <v>43879</v>
      </c>
      <c r="B237">
        <v>50236</v>
      </c>
      <c r="C237" t="s">
        <v>103</v>
      </c>
      <c r="D237" t="str">
        <f>VLOOKUP(sales_order1[[#This Row],[itemCode]],product_details3!B:C,2,0)</f>
        <v>SCRT50</v>
      </c>
      <c r="E237" t="s">
        <v>104</v>
      </c>
      <c r="F237" t="s">
        <v>61</v>
      </c>
      <c r="G237">
        <v>150</v>
      </c>
      <c r="H237">
        <v>16.95</v>
      </c>
      <c r="I237">
        <v>2542.5</v>
      </c>
      <c r="J237">
        <v>5.2</v>
      </c>
      <c r="K237">
        <v>780</v>
      </c>
      <c r="L237">
        <v>11.75</v>
      </c>
      <c r="M237">
        <v>0.69321533923303835</v>
      </c>
      <c r="N237">
        <v>1762.5</v>
      </c>
      <c r="O237" t="s">
        <v>82</v>
      </c>
      <c r="P237" t="s">
        <v>83</v>
      </c>
      <c r="Q237" t="s">
        <v>64</v>
      </c>
      <c r="R237" t="s">
        <v>40</v>
      </c>
      <c r="S237" t="s">
        <v>84</v>
      </c>
      <c r="T237" t="s">
        <v>85</v>
      </c>
      <c r="U237" t="s">
        <v>1189</v>
      </c>
      <c r="V237">
        <f>YEAR(sales_order1[[#This Row],[date]])</f>
        <v>2020</v>
      </c>
      <c r="W237" t="str">
        <f>TEXT(sales_order1[[#This Row],[date]], "Mmm")</f>
        <v>Feb</v>
      </c>
      <c r="X237">
        <f>VALUE(TEXT(sales_order1[[#This Row],[date]], "D"))</f>
        <v>18</v>
      </c>
      <c r="Y237">
        <v>7</v>
      </c>
    </row>
    <row r="238" spans="1:25" x14ac:dyDescent="0.25">
      <c r="A238" s="1">
        <v>43880</v>
      </c>
      <c r="B238">
        <v>50237</v>
      </c>
      <c r="C238" t="s">
        <v>320</v>
      </c>
      <c r="D238" t="str">
        <f>VLOOKUP(sales_order1[[#This Row],[itemCode]],product_details3!B:C,2,0)</f>
        <v>SCR50+100</v>
      </c>
      <c r="E238" t="s">
        <v>321</v>
      </c>
      <c r="F238" t="s">
        <v>61</v>
      </c>
      <c r="G238">
        <v>250</v>
      </c>
      <c r="H238">
        <v>26.25</v>
      </c>
      <c r="I238">
        <v>6562.5</v>
      </c>
      <c r="J238">
        <v>7.75</v>
      </c>
      <c r="K238">
        <v>1937.5</v>
      </c>
      <c r="L238">
        <v>18.5</v>
      </c>
      <c r="M238">
        <v>0.70476190476190481</v>
      </c>
      <c r="N238">
        <v>4625</v>
      </c>
      <c r="O238" t="s">
        <v>269</v>
      </c>
      <c r="P238" t="s">
        <v>270</v>
      </c>
      <c r="Q238" t="s">
        <v>271</v>
      </c>
      <c r="R238" t="s">
        <v>56</v>
      </c>
      <c r="S238" t="s">
        <v>192</v>
      </c>
      <c r="T238" t="s">
        <v>272</v>
      </c>
      <c r="U238" t="s">
        <v>1191</v>
      </c>
      <c r="V238">
        <f>YEAR(sales_order1[[#This Row],[date]])</f>
        <v>2020</v>
      </c>
      <c r="W238" t="str">
        <f>TEXT(sales_order1[[#This Row],[date]], "Mmm")</f>
        <v>Feb</v>
      </c>
      <c r="X238">
        <f>VALUE(TEXT(sales_order1[[#This Row],[date]], "D"))</f>
        <v>19</v>
      </c>
      <c r="Y238">
        <v>8</v>
      </c>
    </row>
    <row r="239" spans="1:25" x14ac:dyDescent="0.25">
      <c r="A239" s="1">
        <v>43880</v>
      </c>
      <c r="B239">
        <v>50238</v>
      </c>
      <c r="C239" t="s">
        <v>35</v>
      </c>
      <c r="D239" t="str">
        <f>VLOOKUP(sales_order1[[#This Row],[itemCode]],product_details3!B:C,2,0)</f>
        <v>SRMA30</v>
      </c>
      <c r="E239" t="s">
        <v>36</v>
      </c>
      <c r="F239" t="s">
        <v>30</v>
      </c>
      <c r="G239">
        <v>50</v>
      </c>
      <c r="H239">
        <v>26.2</v>
      </c>
      <c r="I239">
        <v>1310</v>
      </c>
      <c r="J239">
        <v>9.4</v>
      </c>
      <c r="K239">
        <v>470</v>
      </c>
      <c r="L239">
        <v>16.8</v>
      </c>
      <c r="M239">
        <v>0.6412213740458016</v>
      </c>
      <c r="N239">
        <v>840</v>
      </c>
      <c r="O239" t="s">
        <v>158</v>
      </c>
      <c r="P239" t="s">
        <v>159</v>
      </c>
      <c r="Q239" t="s">
        <v>160</v>
      </c>
      <c r="R239" t="s">
        <v>112</v>
      </c>
      <c r="S239" t="s">
        <v>161</v>
      </c>
      <c r="T239" t="s">
        <v>162</v>
      </c>
      <c r="U239" t="s">
        <v>1189</v>
      </c>
      <c r="V239">
        <f>YEAR(sales_order1[[#This Row],[date]])</f>
        <v>2020</v>
      </c>
      <c r="W239" t="str">
        <f>TEXT(sales_order1[[#This Row],[date]], "Mmm")</f>
        <v>Feb</v>
      </c>
      <c r="X239">
        <f>VALUE(TEXT(sales_order1[[#This Row],[date]], "D"))</f>
        <v>19</v>
      </c>
      <c r="Y239">
        <v>8</v>
      </c>
    </row>
    <row r="240" spans="1:25" x14ac:dyDescent="0.25">
      <c r="A240" s="1">
        <v>43880</v>
      </c>
      <c r="B240">
        <v>50239</v>
      </c>
      <c r="C240" t="s">
        <v>364</v>
      </c>
      <c r="D240" t="str">
        <f>VLOOKUP(sales_order1[[#This Row],[itemCode]],product_details3!B:C,2,0)</f>
        <v>CLNO200</v>
      </c>
      <c r="E240" t="s">
        <v>365</v>
      </c>
      <c r="F240" t="s">
        <v>45</v>
      </c>
      <c r="G240">
        <v>100</v>
      </c>
      <c r="H240">
        <v>27.75</v>
      </c>
      <c r="I240">
        <v>2775</v>
      </c>
      <c r="J240">
        <v>11.25</v>
      </c>
      <c r="K240">
        <v>1125</v>
      </c>
      <c r="L240">
        <v>16.5</v>
      </c>
      <c r="M240">
        <v>0.59459459459459463</v>
      </c>
      <c r="N240">
        <v>1650</v>
      </c>
      <c r="O240" t="s">
        <v>98</v>
      </c>
      <c r="P240" t="s">
        <v>99</v>
      </c>
      <c r="Q240" t="s">
        <v>100</v>
      </c>
      <c r="R240" t="s">
        <v>40</v>
      </c>
      <c r="S240" t="s">
        <v>101</v>
      </c>
      <c r="T240" t="s">
        <v>102</v>
      </c>
      <c r="U240" t="s">
        <v>1190</v>
      </c>
      <c r="V240">
        <f>YEAR(sales_order1[[#This Row],[date]])</f>
        <v>2020</v>
      </c>
      <c r="W240" t="str">
        <f>TEXT(sales_order1[[#This Row],[date]], "Mmm")</f>
        <v>Feb</v>
      </c>
      <c r="X240">
        <f>VALUE(TEXT(sales_order1[[#This Row],[date]], "D"))</f>
        <v>19</v>
      </c>
      <c r="Y240">
        <v>8</v>
      </c>
    </row>
    <row r="241" spans="1:25" x14ac:dyDescent="0.25">
      <c r="A241" s="1">
        <v>43880</v>
      </c>
      <c r="B241">
        <v>50240</v>
      </c>
      <c r="C241" t="s">
        <v>86</v>
      </c>
      <c r="D241" t="str">
        <f>VLOOKUP(sales_order1[[#This Row],[itemCode]],product_details3!B:C,2,0)</f>
        <v>SRMH30</v>
      </c>
      <c r="E241" t="s">
        <v>87</v>
      </c>
      <c r="F241" t="s">
        <v>30</v>
      </c>
      <c r="G241">
        <v>100</v>
      </c>
      <c r="H241">
        <v>21</v>
      </c>
      <c r="I241">
        <v>2100</v>
      </c>
      <c r="J241">
        <v>6.6</v>
      </c>
      <c r="K241">
        <v>660</v>
      </c>
      <c r="L241">
        <v>14.4</v>
      </c>
      <c r="M241">
        <v>0.68571428571428572</v>
      </c>
      <c r="N241">
        <v>1440</v>
      </c>
      <c r="O241" t="s">
        <v>152</v>
      </c>
      <c r="P241" t="s">
        <v>153</v>
      </c>
      <c r="Q241" t="s">
        <v>154</v>
      </c>
      <c r="R241" t="s">
        <v>56</v>
      </c>
      <c r="S241" t="s">
        <v>133</v>
      </c>
      <c r="T241" t="s">
        <v>155</v>
      </c>
      <c r="U241" t="s">
        <v>1191</v>
      </c>
      <c r="V241">
        <f>YEAR(sales_order1[[#This Row],[date]])</f>
        <v>2020</v>
      </c>
      <c r="W241" t="str">
        <f>TEXT(sales_order1[[#This Row],[date]], "Mmm")</f>
        <v>Feb</v>
      </c>
      <c r="X241">
        <f>VALUE(TEXT(sales_order1[[#This Row],[date]], "D"))</f>
        <v>19</v>
      </c>
      <c r="Y241">
        <v>8</v>
      </c>
    </row>
    <row r="242" spans="1:25" x14ac:dyDescent="0.25">
      <c r="A242" s="1">
        <v>43880</v>
      </c>
      <c r="B242">
        <v>50241</v>
      </c>
      <c r="C242" t="s">
        <v>19</v>
      </c>
      <c r="D242" t="str">
        <f>VLOOKUP(sales_order1[[#This Row],[itemCode]],product_details3!B:C,2,0)</f>
        <v>MSTH100</v>
      </c>
      <c r="E242" t="s">
        <v>20</v>
      </c>
      <c r="F242" t="s">
        <v>21</v>
      </c>
      <c r="G242">
        <v>50</v>
      </c>
      <c r="H242">
        <v>26.25</v>
      </c>
      <c r="I242">
        <v>1312.5</v>
      </c>
      <c r="J242">
        <v>7.75</v>
      </c>
      <c r="K242">
        <v>387.5</v>
      </c>
      <c r="L242">
        <v>18.5</v>
      </c>
      <c r="M242">
        <v>0.70476190476190481</v>
      </c>
      <c r="N242">
        <v>925</v>
      </c>
      <c r="O242" t="s">
        <v>196</v>
      </c>
      <c r="P242" t="s">
        <v>197</v>
      </c>
      <c r="Q242" t="s">
        <v>132</v>
      </c>
      <c r="R242" t="s">
        <v>56</v>
      </c>
      <c r="S242" t="s">
        <v>133</v>
      </c>
      <c r="T242" t="s">
        <v>198</v>
      </c>
      <c r="U242" t="s">
        <v>1191</v>
      </c>
      <c r="V242">
        <f>YEAR(sales_order1[[#This Row],[date]])</f>
        <v>2020</v>
      </c>
      <c r="W242" t="str">
        <f>TEXT(sales_order1[[#This Row],[date]], "Mmm")</f>
        <v>Feb</v>
      </c>
      <c r="X242">
        <f>VALUE(TEXT(sales_order1[[#This Row],[date]], "D"))</f>
        <v>19</v>
      </c>
      <c r="Y242">
        <v>8</v>
      </c>
    </row>
    <row r="243" spans="1:25" x14ac:dyDescent="0.25">
      <c r="A243" s="1">
        <v>43880</v>
      </c>
      <c r="B243">
        <v>50242</v>
      </c>
      <c r="C243" t="s">
        <v>209</v>
      </c>
      <c r="D243" t="str">
        <f>VLOOKUP(sales_order1[[#This Row],[itemCode]],product_details3!B:C,2,0)</f>
        <v>CLNG50</v>
      </c>
      <c r="E243" t="s">
        <v>210</v>
      </c>
      <c r="F243" t="s">
        <v>45</v>
      </c>
      <c r="G243">
        <v>50</v>
      </c>
      <c r="H243">
        <v>6.5</v>
      </c>
      <c r="I243">
        <v>325</v>
      </c>
      <c r="J243">
        <v>2.2999999999999998</v>
      </c>
      <c r="K243">
        <v>115</v>
      </c>
      <c r="L243">
        <v>4.2</v>
      </c>
      <c r="M243">
        <v>0.64615384615384619</v>
      </c>
      <c r="N243">
        <v>210</v>
      </c>
      <c r="O243" t="s">
        <v>117</v>
      </c>
      <c r="P243" t="s">
        <v>118</v>
      </c>
      <c r="Q243" t="s">
        <v>119</v>
      </c>
      <c r="R243" t="s">
        <v>40</v>
      </c>
      <c r="S243" t="s">
        <v>120</v>
      </c>
      <c r="T243" t="s">
        <v>121</v>
      </c>
      <c r="U243" t="s">
        <v>1190</v>
      </c>
      <c r="V243">
        <f>YEAR(sales_order1[[#This Row],[date]])</f>
        <v>2020</v>
      </c>
      <c r="W243" t="str">
        <f>TEXT(sales_order1[[#This Row],[date]], "Mmm")</f>
        <v>Feb</v>
      </c>
      <c r="X243">
        <f>VALUE(TEXT(sales_order1[[#This Row],[date]], "D"))</f>
        <v>19</v>
      </c>
      <c r="Y243">
        <v>8</v>
      </c>
    </row>
    <row r="244" spans="1:25" x14ac:dyDescent="0.25">
      <c r="A244" s="1">
        <v>43881</v>
      </c>
      <c r="B244">
        <v>50243</v>
      </c>
      <c r="C244" t="s">
        <v>51</v>
      </c>
      <c r="D244" t="str">
        <f>VLOOKUP(sales_order1[[#This Row],[itemCode]],product_details3!B:C,2,0)</f>
        <v>MSTH50</v>
      </c>
      <c r="E244" t="s">
        <v>52</v>
      </c>
      <c r="F244" t="s">
        <v>21</v>
      </c>
      <c r="G244">
        <v>150</v>
      </c>
      <c r="H244">
        <v>15.75</v>
      </c>
      <c r="I244">
        <v>2362.5</v>
      </c>
      <c r="J244">
        <v>4.45</v>
      </c>
      <c r="K244">
        <v>667.5</v>
      </c>
      <c r="L244">
        <v>11.3</v>
      </c>
      <c r="M244">
        <v>0.71746031746031746</v>
      </c>
      <c r="N244">
        <v>1695</v>
      </c>
      <c r="O244" t="s">
        <v>184</v>
      </c>
      <c r="P244" t="s">
        <v>185</v>
      </c>
      <c r="Q244" t="s">
        <v>186</v>
      </c>
      <c r="R244" t="s">
        <v>112</v>
      </c>
      <c r="S244" t="s">
        <v>187</v>
      </c>
      <c r="T244" t="s">
        <v>188</v>
      </c>
      <c r="U244" t="s">
        <v>1189</v>
      </c>
      <c r="V244">
        <f>YEAR(sales_order1[[#This Row],[date]])</f>
        <v>2020</v>
      </c>
      <c r="W244" t="str">
        <f>TEXT(sales_order1[[#This Row],[date]], "Mmm")</f>
        <v>Feb</v>
      </c>
      <c r="X244">
        <f>VALUE(TEXT(sales_order1[[#This Row],[date]], "D"))</f>
        <v>20</v>
      </c>
      <c r="Y244">
        <v>8</v>
      </c>
    </row>
    <row r="245" spans="1:25" x14ac:dyDescent="0.25">
      <c r="A245" s="1">
        <v>43881</v>
      </c>
      <c r="B245">
        <v>50244</v>
      </c>
      <c r="C245" t="s">
        <v>28</v>
      </c>
      <c r="D245" t="str">
        <f>VLOOKUP(sales_order1[[#This Row],[itemCode]],product_details3!B:C,2,0)</f>
        <v>SRMC30</v>
      </c>
      <c r="E245" t="s">
        <v>29</v>
      </c>
      <c r="F245" t="s">
        <v>30</v>
      </c>
      <c r="G245">
        <v>100</v>
      </c>
      <c r="H245">
        <v>22.6</v>
      </c>
      <c r="I245">
        <v>2260</v>
      </c>
      <c r="J245">
        <v>7.6</v>
      </c>
      <c r="K245">
        <v>760</v>
      </c>
      <c r="L245">
        <v>15</v>
      </c>
      <c r="M245">
        <v>0.66371681415929207</v>
      </c>
      <c r="N245">
        <v>1500</v>
      </c>
      <c r="O245" t="s">
        <v>266</v>
      </c>
      <c r="P245" t="s">
        <v>267</v>
      </c>
      <c r="Q245" t="s">
        <v>154</v>
      </c>
      <c r="R245" t="s">
        <v>56</v>
      </c>
      <c r="S245" t="s">
        <v>133</v>
      </c>
      <c r="T245" t="s">
        <v>268</v>
      </c>
      <c r="U245" t="s">
        <v>1191</v>
      </c>
      <c r="V245">
        <f>YEAR(sales_order1[[#This Row],[date]])</f>
        <v>2020</v>
      </c>
      <c r="W245" t="str">
        <f>TEXT(sales_order1[[#This Row],[date]], "Mmm")</f>
        <v>Feb</v>
      </c>
      <c r="X245">
        <f>VALUE(TEXT(sales_order1[[#This Row],[date]], "D"))</f>
        <v>20</v>
      </c>
      <c r="Y245">
        <v>8</v>
      </c>
    </row>
    <row r="246" spans="1:25" x14ac:dyDescent="0.25">
      <c r="A246" s="1">
        <v>43881</v>
      </c>
      <c r="B246">
        <v>50245</v>
      </c>
      <c r="C246" t="s">
        <v>320</v>
      </c>
      <c r="D246" t="str">
        <f>VLOOKUP(sales_order1[[#This Row],[itemCode]],product_details3!B:C,2,0)</f>
        <v>SCR50+100</v>
      </c>
      <c r="E246" t="s">
        <v>321</v>
      </c>
      <c r="F246" t="s">
        <v>61</v>
      </c>
      <c r="G246">
        <v>250</v>
      </c>
      <c r="H246">
        <v>26.25</v>
      </c>
      <c r="I246">
        <v>6562.5</v>
      </c>
      <c r="J246">
        <v>7.75</v>
      </c>
      <c r="K246">
        <v>1937.5</v>
      </c>
      <c r="L246">
        <v>18.5</v>
      </c>
      <c r="M246">
        <v>0.70476190476190481</v>
      </c>
      <c r="N246">
        <v>4625</v>
      </c>
      <c r="O246" t="s">
        <v>130</v>
      </c>
      <c r="P246" t="s">
        <v>131</v>
      </c>
      <c r="Q246" t="s">
        <v>132</v>
      </c>
      <c r="R246" t="s">
        <v>56</v>
      </c>
      <c r="S246" t="s">
        <v>133</v>
      </c>
      <c r="T246" t="s">
        <v>134</v>
      </c>
      <c r="U246" t="s">
        <v>1191</v>
      </c>
      <c r="V246">
        <f>YEAR(sales_order1[[#This Row],[date]])</f>
        <v>2020</v>
      </c>
      <c r="W246" t="str">
        <f>TEXT(sales_order1[[#This Row],[date]], "Mmm")</f>
        <v>Feb</v>
      </c>
      <c r="X246">
        <f>VALUE(TEXT(sales_order1[[#This Row],[date]], "D"))</f>
        <v>20</v>
      </c>
      <c r="Y246">
        <v>8</v>
      </c>
    </row>
    <row r="247" spans="1:25" x14ac:dyDescent="0.25">
      <c r="A247" s="1">
        <v>43881</v>
      </c>
      <c r="B247">
        <v>50246</v>
      </c>
      <c r="C247" t="s">
        <v>128</v>
      </c>
      <c r="D247" t="str">
        <f>VLOOKUP(sales_order1[[#This Row],[itemCode]],product_details3!B:C,2,0)</f>
        <v>SCRT100</v>
      </c>
      <c r="E247" t="s">
        <v>129</v>
      </c>
      <c r="F247" t="s">
        <v>61</v>
      </c>
      <c r="G247">
        <v>100</v>
      </c>
      <c r="H247">
        <v>28.25</v>
      </c>
      <c r="I247">
        <v>2825</v>
      </c>
      <c r="J247">
        <v>9</v>
      </c>
      <c r="K247">
        <v>900</v>
      </c>
      <c r="L247">
        <v>19.25</v>
      </c>
      <c r="M247">
        <v>0.68141592920353977</v>
      </c>
      <c r="N247">
        <v>1925</v>
      </c>
      <c r="O247" t="s">
        <v>163</v>
      </c>
      <c r="P247" t="s">
        <v>164</v>
      </c>
      <c r="Q247" t="s">
        <v>146</v>
      </c>
      <c r="R247" t="s">
        <v>112</v>
      </c>
      <c r="S247" t="s">
        <v>165</v>
      </c>
      <c r="T247" t="s">
        <v>166</v>
      </c>
      <c r="U247" t="s">
        <v>1189</v>
      </c>
      <c r="V247">
        <f>YEAR(sales_order1[[#This Row],[date]])</f>
        <v>2020</v>
      </c>
      <c r="W247" t="str">
        <f>TEXT(sales_order1[[#This Row],[date]], "Mmm")</f>
        <v>Feb</v>
      </c>
      <c r="X247">
        <f>VALUE(TEXT(sales_order1[[#This Row],[date]], "D"))</f>
        <v>20</v>
      </c>
      <c r="Y247">
        <v>8</v>
      </c>
    </row>
    <row r="248" spans="1:25" x14ac:dyDescent="0.25">
      <c r="A248" s="1">
        <v>43881</v>
      </c>
      <c r="B248">
        <v>50247</v>
      </c>
      <c r="C248" t="s">
        <v>19</v>
      </c>
      <c r="D248" t="str">
        <f>VLOOKUP(sales_order1[[#This Row],[itemCode]],product_details3!B:C,2,0)</f>
        <v>MSTH100</v>
      </c>
      <c r="E248" t="s">
        <v>20</v>
      </c>
      <c r="F248" t="s">
        <v>21</v>
      </c>
      <c r="G248">
        <v>50</v>
      </c>
      <c r="H248">
        <v>26.25</v>
      </c>
      <c r="I248">
        <v>1312.5</v>
      </c>
      <c r="J248">
        <v>7.75</v>
      </c>
      <c r="K248">
        <v>387.5</v>
      </c>
      <c r="L248">
        <v>18.5</v>
      </c>
      <c r="M248">
        <v>0.70476190476190481</v>
      </c>
      <c r="N248">
        <v>925</v>
      </c>
      <c r="O248" t="s">
        <v>167</v>
      </c>
      <c r="P248" t="s">
        <v>168</v>
      </c>
      <c r="Q248" t="s">
        <v>100</v>
      </c>
      <c r="R248" t="s">
        <v>40</v>
      </c>
      <c r="S248" t="s">
        <v>101</v>
      </c>
      <c r="T248" t="s">
        <v>169</v>
      </c>
      <c r="U248" t="s">
        <v>1190</v>
      </c>
      <c r="V248">
        <f>YEAR(sales_order1[[#This Row],[date]])</f>
        <v>2020</v>
      </c>
      <c r="W248" t="str">
        <f>TEXT(sales_order1[[#This Row],[date]], "Mmm")</f>
        <v>Feb</v>
      </c>
      <c r="X248">
        <f>VALUE(TEXT(sales_order1[[#This Row],[date]], "D"))</f>
        <v>20</v>
      </c>
      <c r="Y248">
        <v>8</v>
      </c>
    </row>
    <row r="249" spans="1:25" x14ac:dyDescent="0.25">
      <c r="A249" s="1">
        <v>43882</v>
      </c>
      <c r="B249">
        <v>50248</v>
      </c>
      <c r="C249" t="s">
        <v>28</v>
      </c>
      <c r="D249" t="str">
        <f>VLOOKUP(sales_order1[[#This Row],[itemCode]],product_details3!B:C,2,0)</f>
        <v>SRMC30</v>
      </c>
      <c r="E249" t="s">
        <v>29</v>
      </c>
      <c r="F249" t="s">
        <v>30</v>
      </c>
      <c r="G249">
        <v>150</v>
      </c>
      <c r="H249">
        <v>22.6</v>
      </c>
      <c r="I249">
        <v>3390</v>
      </c>
      <c r="J249">
        <v>7.6</v>
      </c>
      <c r="K249">
        <v>1140</v>
      </c>
      <c r="L249">
        <v>15</v>
      </c>
      <c r="M249">
        <v>0.66371681415929207</v>
      </c>
      <c r="N249">
        <v>2250</v>
      </c>
      <c r="O249" t="s">
        <v>105</v>
      </c>
      <c r="P249" t="s">
        <v>106</v>
      </c>
      <c r="Q249" t="s">
        <v>107</v>
      </c>
      <c r="R249" t="s">
        <v>40</v>
      </c>
      <c r="S249" t="s">
        <v>101</v>
      </c>
      <c r="T249" t="s">
        <v>108</v>
      </c>
      <c r="U249" t="s">
        <v>1190</v>
      </c>
      <c r="V249">
        <f>YEAR(sales_order1[[#This Row],[date]])</f>
        <v>2020</v>
      </c>
      <c r="W249" t="str">
        <f>TEXT(sales_order1[[#This Row],[date]], "Mmm")</f>
        <v>Feb</v>
      </c>
      <c r="X249">
        <f>VALUE(TEXT(sales_order1[[#This Row],[date]], "D"))</f>
        <v>21</v>
      </c>
      <c r="Y249">
        <v>8</v>
      </c>
    </row>
    <row r="250" spans="1:25" x14ac:dyDescent="0.25">
      <c r="A250" s="1">
        <v>43882</v>
      </c>
      <c r="B250">
        <v>50249</v>
      </c>
      <c r="C250" t="s">
        <v>51</v>
      </c>
      <c r="D250" t="str">
        <f>VLOOKUP(sales_order1[[#This Row],[itemCode]],product_details3!B:C,2,0)</f>
        <v>MSTH50</v>
      </c>
      <c r="E250" t="s">
        <v>52</v>
      </c>
      <c r="F250" t="s">
        <v>21</v>
      </c>
      <c r="G250">
        <v>50</v>
      </c>
      <c r="H250">
        <v>15.75</v>
      </c>
      <c r="I250">
        <v>787.5</v>
      </c>
      <c r="J250">
        <v>4.45</v>
      </c>
      <c r="K250">
        <v>222.5</v>
      </c>
      <c r="L250">
        <v>11.3</v>
      </c>
      <c r="M250">
        <v>0.71746031746031746</v>
      </c>
      <c r="N250">
        <v>565</v>
      </c>
      <c r="O250" t="s">
        <v>206</v>
      </c>
      <c r="P250" t="s">
        <v>207</v>
      </c>
      <c r="Q250" t="s">
        <v>71</v>
      </c>
      <c r="R250" t="s">
        <v>72</v>
      </c>
      <c r="S250" t="s">
        <v>73</v>
      </c>
      <c r="T250" t="s">
        <v>208</v>
      </c>
      <c r="U250" t="s">
        <v>1190</v>
      </c>
      <c r="V250">
        <f>YEAR(sales_order1[[#This Row],[date]])</f>
        <v>2020</v>
      </c>
      <c r="W250" t="str">
        <f>TEXT(sales_order1[[#This Row],[date]], "Mmm")</f>
        <v>Feb</v>
      </c>
      <c r="X250">
        <f>VALUE(TEXT(sales_order1[[#This Row],[date]], "D"))</f>
        <v>21</v>
      </c>
      <c r="Y250">
        <v>8</v>
      </c>
    </row>
    <row r="251" spans="1:25" x14ac:dyDescent="0.25">
      <c r="A251" s="1">
        <v>43882</v>
      </c>
      <c r="B251">
        <v>50250</v>
      </c>
      <c r="C251" t="s">
        <v>122</v>
      </c>
      <c r="D251" t="str">
        <f>VLOOKUP(sales_order1[[#This Row],[itemCode]],product_details3!B:C,2,0)</f>
        <v>TNRE150</v>
      </c>
      <c r="E251" t="s">
        <v>123</v>
      </c>
      <c r="F251" t="s">
        <v>124</v>
      </c>
      <c r="G251">
        <v>50</v>
      </c>
      <c r="H251">
        <v>16.95</v>
      </c>
      <c r="I251">
        <v>847.5</v>
      </c>
      <c r="J251">
        <v>5.2</v>
      </c>
      <c r="K251">
        <v>260</v>
      </c>
      <c r="L251">
        <v>11.75</v>
      </c>
      <c r="M251">
        <v>0.69321533923303835</v>
      </c>
      <c r="N251">
        <v>587.5</v>
      </c>
      <c r="O251" t="s">
        <v>302</v>
      </c>
      <c r="P251" t="s">
        <v>303</v>
      </c>
      <c r="Q251" t="s">
        <v>107</v>
      </c>
      <c r="R251" t="s">
        <v>40</v>
      </c>
      <c r="S251" t="s">
        <v>101</v>
      </c>
      <c r="T251" t="s">
        <v>304</v>
      </c>
      <c r="U251" t="s">
        <v>1190</v>
      </c>
      <c r="V251">
        <f>YEAR(sales_order1[[#This Row],[date]])</f>
        <v>2020</v>
      </c>
      <c r="W251" t="str">
        <f>TEXT(sales_order1[[#This Row],[date]], "Mmm")</f>
        <v>Feb</v>
      </c>
      <c r="X251">
        <f>VALUE(TEXT(sales_order1[[#This Row],[date]], "D"))</f>
        <v>21</v>
      </c>
      <c r="Y251">
        <v>8</v>
      </c>
    </row>
    <row r="252" spans="1:25" x14ac:dyDescent="0.25">
      <c r="A252" s="1">
        <v>43882</v>
      </c>
      <c r="B252">
        <v>50251</v>
      </c>
      <c r="C252" t="s">
        <v>325</v>
      </c>
      <c r="D252" t="str">
        <f>VLOOKUP(sales_order1[[#This Row],[itemCode]],product_details3!B:C,2,0)</f>
        <v>EXFG100</v>
      </c>
      <c r="E252" t="s">
        <v>326</v>
      </c>
      <c r="F252" t="s">
        <v>183</v>
      </c>
      <c r="G252">
        <v>50</v>
      </c>
      <c r="H252">
        <v>20.75</v>
      </c>
      <c r="I252">
        <v>1037.5</v>
      </c>
      <c r="J252">
        <v>7.45</v>
      </c>
      <c r="K252">
        <v>372.5</v>
      </c>
      <c r="L252">
        <v>13.3</v>
      </c>
      <c r="M252">
        <v>0.64096385542168677</v>
      </c>
      <c r="N252">
        <v>665</v>
      </c>
      <c r="O252" t="s">
        <v>244</v>
      </c>
      <c r="P252" t="s">
        <v>245</v>
      </c>
      <c r="Q252" t="s">
        <v>186</v>
      </c>
      <c r="R252" t="s">
        <v>112</v>
      </c>
      <c r="S252" t="s">
        <v>246</v>
      </c>
      <c r="T252" t="s">
        <v>247</v>
      </c>
      <c r="U252" t="s">
        <v>1189</v>
      </c>
      <c r="V252">
        <f>YEAR(sales_order1[[#This Row],[date]])</f>
        <v>2020</v>
      </c>
      <c r="W252" t="str">
        <f>TEXT(sales_order1[[#This Row],[date]], "Mmm")</f>
        <v>Feb</v>
      </c>
      <c r="X252">
        <f>VALUE(TEXT(sales_order1[[#This Row],[date]], "D"))</f>
        <v>21</v>
      </c>
      <c r="Y252">
        <v>8</v>
      </c>
    </row>
    <row r="253" spans="1:25" x14ac:dyDescent="0.25">
      <c r="A253" s="1">
        <v>43882</v>
      </c>
      <c r="B253">
        <v>50252</v>
      </c>
      <c r="C253" t="s">
        <v>320</v>
      </c>
      <c r="D253" t="str">
        <f>VLOOKUP(sales_order1[[#This Row],[itemCode]],product_details3!B:C,2,0)</f>
        <v>SCR50+100</v>
      </c>
      <c r="E253" t="s">
        <v>321</v>
      </c>
      <c r="F253" t="s">
        <v>61</v>
      </c>
      <c r="G253">
        <v>250</v>
      </c>
      <c r="H253">
        <v>26.25</v>
      </c>
      <c r="I253">
        <v>6562.5</v>
      </c>
      <c r="J253">
        <v>7.75</v>
      </c>
      <c r="K253">
        <v>1937.5</v>
      </c>
      <c r="L253">
        <v>18.5</v>
      </c>
      <c r="M253">
        <v>0.70476190476190481</v>
      </c>
      <c r="N253">
        <v>4625</v>
      </c>
      <c r="O253" t="s">
        <v>273</v>
      </c>
      <c r="P253" t="s">
        <v>274</v>
      </c>
      <c r="Q253" t="s">
        <v>132</v>
      </c>
      <c r="R253" t="s">
        <v>56</v>
      </c>
      <c r="S253" t="s">
        <v>133</v>
      </c>
      <c r="T253" t="s">
        <v>275</v>
      </c>
      <c r="U253" t="s">
        <v>1191</v>
      </c>
      <c r="V253">
        <f>YEAR(sales_order1[[#This Row],[date]])</f>
        <v>2020</v>
      </c>
      <c r="W253" t="str">
        <f>TEXT(sales_order1[[#This Row],[date]], "Mmm")</f>
        <v>Feb</v>
      </c>
      <c r="X253">
        <f>VALUE(TEXT(sales_order1[[#This Row],[date]], "D"))</f>
        <v>21</v>
      </c>
      <c r="Y253">
        <v>8</v>
      </c>
    </row>
    <row r="254" spans="1:25" x14ac:dyDescent="0.25">
      <c r="A254" s="1">
        <v>43882</v>
      </c>
      <c r="B254">
        <v>50253</v>
      </c>
      <c r="C254" t="s">
        <v>35</v>
      </c>
      <c r="D254" t="str">
        <f>VLOOKUP(sales_order1[[#This Row],[itemCode]],product_details3!B:C,2,0)</f>
        <v>SRMA30</v>
      </c>
      <c r="E254" t="s">
        <v>36</v>
      </c>
      <c r="F254" t="s">
        <v>30</v>
      </c>
      <c r="G254">
        <v>50</v>
      </c>
      <c r="H254">
        <v>26.2</v>
      </c>
      <c r="I254">
        <v>1310</v>
      </c>
      <c r="J254">
        <v>9.4</v>
      </c>
      <c r="K254">
        <v>470</v>
      </c>
      <c r="L254">
        <v>16.8</v>
      </c>
      <c r="M254">
        <v>0.6412213740458016</v>
      </c>
      <c r="N254">
        <v>840</v>
      </c>
      <c r="O254" t="s">
        <v>91</v>
      </c>
      <c r="P254" t="s">
        <v>92</v>
      </c>
      <c r="Q254" t="s">
        <v>93</v>
      </c>
      <c r="R254" t="s">
        <v>72</v>
      </c>
      <c r="S254" t="s">
        <v>94</v>
      </c>
      <c r="T254" t="s">
        <v>95</v>
      </c>
      <c r="U254" t="s">
        <v>1190</v>
      </c>
      <c r="V254">
        <f>YEAR(sales_order1[[#This Row],[date]])</f>
        <v>2020</v>
      </c>
      <c r="W254" t="str">
        <f>TEXT(sales_order1[[#This Row],[date]], "Mmm")</f>
        <v>Feb</v>
      </c>
      <c r="X254">
        <f>VALUE(TEXT(sales_order1[[#This Row],[date]], "D"))</f>
        <v>21</v>
      </c>
      <c r="Y254">
        <v>8</v>
      </c>
    </row>
    <row r="255" spans="1:25" x14ac:dyDescent="0.25">
      <c r="A255" s="1">
        <v>43882</v>
      </c>
      <c r="B255">
        <v>50254</v>
      </c>
      <c r="C255" t="s">
        <v>181</v>
      </c>
      <c r="D255" t="str">
        <f>VLOOKUP(sales_order1[[#This Row],[itemCode]],product_details3!B:C,2,0)</f>
        <v>EXFP100</v>
      </c>
      <c r="E255" t="s">
        <v>182</v>
      </c>
      <c r="F255" t="s">
        <v>183</v>
      </c>
      <c r="G255">
        <v>50</v>
      </c>
      <c r="H255">
        <v>21.95</v>
      </c>
      <c r="I255">
        <v>1097.5</v>
      </c>
      <c r="J255">
        <v>8.1999999999999993</v>
      </c>
      <c r="K255">
        <v>410</v>
      </c>
      <c r="L255">
        <v>13.75</v>
      </c>
      <c r="M255">
        <v>0.62642369020501143</v>
      </c>
      <c r="N255">
        <v>687.5</v>
      </c>
      <c r="O255" t="s">
        <v>253</v>
      </c>
      <c r="P255" t="s">
        <v>254</v>
      </c>
      <c r="Q255" t="s">
        <v>191</v>
      </c>
      <c r="R255" t="s">
        <v>56</v>
      </c>
      <c r="S255" t="s">
        <v>192</v>
      </c>
      <c r="T255" t="s">
        <v>255</v>
      </c>
      <c r="U255" t="s">
        <v>1191</v>
      </c>
      <c r="V255">
        <f>YEAR(sales_order1[[#This Row],[date]])</f>
        <v>2020</v>
      </c>
      <c r="W255" t="str">
        <f>TEXT(sales_order1[[#This Row],[date]], "Mmm")</f>
        <v>Feb</v>
      </c>
      <c r="X255">
        <f>VALUE(TEXT(sales_order1[[#This Row],[date]], "D"))</f>
        <v>21</v>
      </c>
      <c r="Y255">
        <v>8</v>
      </c>
    </row>
    <row r="256" spans="1:25" x14ac:dyDescent="0.25">
      <c r="A256" s="1">
        <v>43882</v>
      </c>
      <c r="B256">
        <v>50255</v>
      </c>
      <c r="C256" t="s">
        <v>28</v>
      </c>
      <c r="D256" t="str">
        <f>VLOOKUP(sales_order1[[#This Row],[itemCode]],product_details3!B:C,2,0)</f>
        <v>SRMC30</v>
      </c>
      <c r="E256" t="s">
        <v>29</v>
      </c>
      <c r="F256" t="s">
        <v>30</v>
      </c>
      <c r="G256">
        <v>50</v>
      </c>
      <c r="H256">
        <v>22.6</v>
      </c>
      <c r="I256">
        <v>1130</v>
      </c>
      <c r="J256">
        <v>7.6</v>
      </c>
      <c r="K256">
        <v>380</v>
      </c>
      <c r="L256">
        <v>15</v>
      </c>
      <c r="M256">
        <v>0.66371681415929207</v>
      </c>
      <c r="N256">
        <v>750</v>
      </c>
      <c r="O256" t="s">
        <v>231</v>
      </c>
      <c r="P256" t="s">
        <v>232</v>
      </c>
      <c r="Q256" t="s">
        <v>119</v>
      </c>
      <c r="R256" t="s">
        <v>40</v>
      </c>
      <c r="S256" t="s">
        <v>233</v>
      </c>
      <c r="T256" t="s">
        <v>234</v>
      </c>
      <c r="U256" t="s">
        <v>1190</v>
      </c>
      <c r="V256">
        <f>YEAR(sales_order1[[#This Row],[date]])</f>
        <v>2020</v>
      </c>
      <c r="W256" t="str">
        <f>TEXT(sales_order1[[#This Row],[date]], "Mmm")</f>
        <v>Feb</v>
      </c>
      <c r="X256">
        <f>VALUE(TEXT(sales_order1[[#This Row],[date]], "D"))</f>
        <v>21</v>
      </c>
      <c r="Y256">
        <v>8</v>
      </c>
    </row>
    <row r="257" spans="1:25" x14ac:dyDescent="0.25">
      <c r="A257" s="1">
        <v>43885</v>
      </c>
      <c r="B257">
        <v>50256</v>
      </c>
      <c r="C257" t="s">
        <v>122</v>
      </c>
      <c r="D257" t="str">
        <f>VLOOKUP(sales_order1[[#This Row],[itemCode]],product_details3!B:C,2,0)</f>
        <v>TNRE150</v>
      </c>
      <c r="E257" t="s">
        <v>123</v>
      </c>
      <c r="F257" t="s">
        <v>124</v>
      </c>
      <c r="G257">
        <v>50</v>
      </c>
      <c r="H257">
        <v>16.95</v>
      </c>
      <c r="I257">
        <v>847.5</v>
      </c>
      <c r="J257">
        <v>5.2</v>
      </c>
      <c r="K257">
        <v>260</v>
      </c>
      <c r="L257">
        <v>11.75</v>
      </c>
      <c r="M257">
        <v>0.69321533923303835</v>
      </c>
      <c r="N257">
        <v>587.5</v>
      </c>
      <c r="O257" t="s">
        <v>248</v>
      </c>
      <c r="P257" t="s">
        <v>249</v>
      </c>
      <c r="Q257" t="s">
        <v>191</v>
      </c>
      <c r="R257" t="s">
        <v>56</v>
      </c>
      <c r="S257" t="s">
        <v>192</v>
      </c>
      <c r="T257" t="s">
        <v>250</v>
      </c>
      <c r="U257" t="s">
        <v>1191</v>
      </c>
      <c r="V257">
        <f>YEAR(sales_order1[[#This Row],[date]])</f>
        <v>2020</v>
      </c>
      <c r="W257" t="str">
        <f>TEXT(sales_order1[[#This Row],[date]], "Mmm")</f>
        <v>Feb</v>
      </c>
      <c r="X257">
        <f>VALUE(TEXT(sales_order1[[#This Row],[date]], "D"))</f>
        <v>24</v>
      </c>
      <c r="Y257">
        <v>8</v>
      </c>
    </row>
    <row r="258" spans="1:25" x14ac:dyDescent="0.25">
      <c r="A258" s="1">
        <v>43885</v>
      </c>
      <c r="B258">
        <v>50257</v>
      </c>
      <c r="C258" t="s">
        <v>335</v>
      </c>
      <c r="D258" t="str">
        <f>VLOOKUP(sales_order1[[#This Row],[itemCode]],product_details3!B:C,2,0)</f>
        <v>CLNF50</v>
      </c>
      <c r="E258" t="s">
        <v>336</v>
      </c>
      <c r="F258" t="s">
        <v>45</v>
      </c>
      <c r="G258">
        <v>100</v>
      </c>
      <c r="H258">
        <v>7.3</v>
      </c>
      <c r="I258">
        <v>730</v>
      </c>
      <c r="J258">
        <v>2.8</v>
      </c>
      <c r="K258">
        <v>280</v>
      </c>
      <c r="L258">
        <v>4.5</v>
      </c>
      <c r="M258">
        <v>0.61643835616438358</v>
      </c>
      <c r="N258">
        <v>450</v>
      </c>
      <c r="O258" t="s">
        <v>75</v>
      </c>
      <c r="P258" t="s">
        <v>76</v>
      </c>
      <c r="Q258" t="s">
        <v>77</v>
      </c>
      <c r="R258" t="s">
        <v>72</v>
      </c>
      <c r="S258" t="s">
        <v>78</v>
      </c>
      <c r="T258" t="s">
        <v>79</v>
      </c>
      <c r="U258" t="s">
        <v>1190</v>
      </c>
      <c r="V258">
        <f>YEAR(sales_order1[[#This Row],[date]])</f>
        <v>2020</v>
      </c>
      <c r="W258" t="str">
        <f>TEXT(sales_order1[[#This Row],[date]], "Mmm")</f>
        <v>Feb</v>
      </c>
      <c r="X258">
        <f>VALUE(TEXT(sales_order1[[#This Row],[date]], "D"))</f>
        <v>24</v>
      </c>
      <c r="Y258">
        <v>8</v>
      </c>
    </row>
    <row r="259" spans="1:25" x14ac:dyDescent="0.25">
      <c r="A259" s="1">
        <v>43885</v>
      </c>
      <c r="B259">
        <v>50258</v>
      </c>
      <c r="C259" t="s">
        <v>51</v>
      </c>
      <c r="D259" t="str">
        <f>VLOOKUP(sales_order1[[#This Row],[itemCode]],product_details3!B:C,2,0)</f>
        <v>MSTH50</v>
      </c>
      <c r="E259" t="s">
        <v>52</v>
      </c>
      <c r="F259" t="s">
        <v>21</v>
      </c>
      <c r="G259">
        <v>100</v>
      </c>
      <c r="H259">
        <v>15.75</v>
      </c>
      <c r="I259">
        <v>1575</v>
      </c>
      <c r="J259">
        <v>4.45</v>
      </c>
      <c r="K259">
        <v>445</v>
      </c>
      <c r="L259">
        <v>11.3</v>
      </c>
      <c r="M259">
        <v>0.71746031746031746</v>
      </c>
      <c r="N259">
        <v>1130</v>
      </c>
      <c r="O259" t="s">
        <v>341</v>
      </c>
      <c r="P259" t="s">
        <v>342</v>
      </c>
      <c r="Q259" t="s">
        <v>146</v>
      </c>
      <c r="R259" t="s">
        <v>112</v>
      </c>
      <c r="S259" t="s">
        <v>343</v>
      </c>
      <c r="T259" t="s">
        <v>95</v>
      </c>
      <c r="U259" t="s">
        <v>1190</v>
      </c>
      <c r="V259">
        <f>YEAR(sales_order1[[#This Row],[date]])</f>
        <v>2020</v>
      </c>
      <c r="W259" t="str">
        <f>TEXT(sales_order1[[#This Row],[date]], "Mmm")</f>
        <v>Feb</v>
      </c>
      <c r="X259">
        <f>VALUE(TEXT(sales_order1[[#This Row],[date]], "D"))</f>
        <v>24</v>
      </c>
      <c r="Y259">
        <v>8</v>
      </c>
    </row>
    <row r="260" spans="1:25" x14ac:dyDescent="0.25">
      <c r="A260" s="1">
        <v>43885</v>
      </c>
      <c r="B260">
        <v>50259</v>
      </c>
      <c r="C260" t="s">
        <v>103</v>
      </c>
      <c r="D260" t="str">
        <f>VLOOKUP(sales_order1[[#This Row],[itemCode]],product_details3!B:C,2,0)</f>
        <v>SCRT50</v>
      </c>
      <c r="E260" t="s">
        <v>104</v>
      </c>
      <c r="F260" t="s">
        <v>61</v>
      </c>
      <c r="G260">
        <v>250</v>
      </c>
      <c r="H260">
        <v>16.95</v>
      </c>
      <c r="I260">
        <v>4237.5</v>
      </c>
      <c r="J260">
        <v>5.2</v>
      </c>
      <c r="K260">
        <v>1300</v>
      </c>
      <c r="L260">
        <v>11.75</v>
      </c>
      <c r="M260">
        <v>0.69321533923303835</v>
      </c>
      <c r="N260">
        <v>2937.5</v>
      </c>
      <c r="O260" t="s">
        <v>258</v>
      </c>
      <c r="P260" t="s">
        <v>259</v>
      </c>
      <c r="Q260" t="s">
        <v>93</v>
      </c>
      <c r="R260" t="s">
        <v>72</v>
      </c>
      <c r="S260" t="s">
        <v>260</v>
      </c>
      <c r="T260" t="s">
        <v>261</v>
      </c>
      <c r="U260" t="s">
        <v>1190</v>
      </c>
      <c r="V260">
        <f>YEAR(sales_order1[[#This Row],[date]])</f>
        <v>2020</v>
      </c>
      <c r="W260" t="str">
        <f>TEXT(sales_order1[[#This Row],[date]], "Mmm")</f>
        <v>Feb</v>
      </c>
      <c r="X260">
        <f>VALUE(TEXT(sales_order1[[#This Row],[date]], "D"))</f>
        <v>24</v>
      </c>
      <c r="Y260">
        <v>8</v>
      </c>
    </row>
    <row r="261" spans="1:25" x14ac:dyDescent="0.25">
      <c r="A261" s="1">
        <v>43885</v>
      </c>
      <c r="B261">
        <v>50260</v>
      </c>
      <c r="C261" t="s">
        <v>86</v>
      </c>
      <c r="D261" t="str">
        <f>VLOOKUP(sales_order1[[#This Row],[itemCode]],product_details3!B:C,2,0)</f>
        <v>SRMH30</v>
      </c>
      <c r="E261" t="s">
        <v>87</v>
      </c>
      <c r="F261" t="s">
        <v>30</v>
      </c>
      <c r="G261">
        <v>150</v>
      </c>
      <c r="H261">
        <v>21</v>
      </c>
      <c r="I261">
        <v>3150</v>
      </c>
      <c r="J261">
        <v>6.6</v>
      </c>
      <c r="K261">
        <v>990</v>
      </c>
      <c r="L261">
        <v>14.4</v>
      </c>
      <c r="M261">
        <v>0.68571428571428572</v>
      </c>
      <c r="N261">
        <v>2160</v>
      </c>
      <c r="O261" t="s">
        <v>158</v>
      </c>
      <c r="P261" t="s">
        <v>159</v>
      </c>
      <c r="Q261" t="s">
        <v>160</v>
      </c>
      <c r="R261" t="s">
        <v>112</v>
      </c>
      <c r="S261" t="s">
        <v>161</v>
      </c>
      <c r="T261" t="s">
        <v>162</v>
      </c>
      <c r="U261" t="s">
        <v>1189</v>
      </c>
      <c r="V261">
        <f>YEAR(sales_order1[[#This Row],[date]])</f>
        <v>2020</v>
      </c>
      <c r="W261" t="str">
        <f>TEXT(sales_order1[[#This Row],[date]], "Mmm")</f>
        <v>Feb</v>
      </c>
      <c r="X261">
        <f>VALUE(TEXT(sales_order1[[#This Row],[date]], "D"))</f>
        <v>24</v>
      </c>
      <c r="Y261">
        <v>8</v>
      </c>
    </row>
    <row r="262" spans="1:25" x14ac:dyDescent="0.25">
      <c r="A262" s="1">
        <v>43885</v>
      </c>
      <c r="B262">
        <v>50261</v>
      </c>
      <c r="C262" t="s">
        <v>307</v>
      </c>
      <c r="D262" t="str">
        <f>VLOOKUP(sales_order1[[#This Row],[itemCode]],product_details3!B:C,2,0)</f>
        <v>TNRH150</v>
      </c>
      <c r="E262" t="s">
        <v>308</v>
      </c>
      <c r="F262" t="s">
        <v>124</v>
      </c>
      <c r="G262">
        <v>150</v>
      </c>
      <c r="H262">
        <v>15.75</v>
      </c>
      <c r="I262">
        <v>2362.5</v>
      </c>
      <c r="J262">
        <v>4.45</v>
      </c>
      <c r="K262">
        <v>667.5</v>
      </c>
      <c r="L262">
        <v>11.3</v>
      </c>
      <c r="M262">
        <v>0.71746031746031746</v>
      </c>
      <c r="N262">
        <v>1695</v>
      </c>
      <c r="O262" t="s">
        <v>109</v>
      </c>
      <c r="P262" t="s">
        <v>110</v>
      </c>
      <c r="Q262" t="s">
        <v>111</v>
      </c>
      <c r="R262" t="s">
        <v>112</v>
      </c>
      <c r="S262" t="s">
        <v>113</v>
      </c>
      <c r="T262" t="s">
        <v>114</v>
      </c>
      <c r="U262" t="s">
        <v>1189</v>
      </c>
      <c r="V262">
        <f>YEAR(sales_order1[[#This Row],[date]])</f>
        <v>2020</v>
      </c>
      <c r="W262" t="str">
        <f>TEXT(sales_order1[[#This Row],[date]], "Mmm")</f>
        <v>Feb</v>
      </c>
      <c r="X262">
        <f>VALUE(TEXT(sales_order1[[#This Row],[date]], "D"))</f>
        <v>24</v>
      </c>
      <c r="Y262">
        <v>8</v>
      </c>
    </row>
    <row r="263" spans="1:25" x14ac:dyDescent="0.25">
      <c r="A263" s="1">
        <v>43885</v>
      </c>
      <c r="B263">
        <v>50262</v>
      </c>
      <c r="C263" t="s">
        <v>51</v>
      </c>
      <c r="D263" t="str">
        <f>VLOOKUP(sales_order1[[#This Row],[itemCode]],product_details3!B:C,2,0)</f>
        <v>MSTH50</v>
      </c>
      <c r="E263" t="s">
        <v>52</v>
      </c>
      <c r="F263" t="s">
        <v>21</v>
      </c>
      <c r="G263">
        <v>100</v>
      </c>
      <c r="H263">
        <v>15.75</v>
      </c>
      <c r="I263">
        <v>1575</v>
      </c>
      <c r="J263">
        <v>4.45</v>
      </c>
      <c r="K263">
        <v>445</v>
      </c>
      <c r="L263">
        <v>11.3</v>
      </c>
      <c r="M263">
        <v>0.71746031746031746</v>
      </c>
      <c r="N263">
        <v>1130</v>
      </c>
      <c r="O263" t="s">
        <v>91</v>
      </c>
      <c r="P263" t="s">
        <v>92</v>
      </c>
      <c r="Q263" t="s">
        <v>93</v>
      </c>
      <c r="R263" t="s">
        <v>72</v>
      </c>
      <c r="S263" t="s">
        <v>94</v>
      </c>
      <c r="T263" t="s">
        <v>95</v>
      </c>
      <c r="U263" t="s">
        <v>1190</v>
      </c>
      <c r="V263">
        <f>YEAR(sales_order1[[#This Row],[date]])</f>
        <v>2020</v>
      </c>
      <c r="W263" t="str">
        <f>TEXT(sales_order1[[#This Row],[date]], "Mmm")</f>
        <v>Feb</v>
      </c>
      <c r="X263">
        <f>VALUE(TEXT(sales_order1[[#This Row],[date]], "D"))</f>
        <v>24</v>
      </c>
      <c r="Y263">
        <v>8</v>
      </c>
    </row>
    <row r="264" spans="1:25" x14ac:dyDescent="0.25">
      <c r="A264" s="1">
        <v>43886</v>
      </c>
      <c r="B264">
        <v>50263</v>
      </c>
      <c r="C264" t="s">
        <v>135</v>
      </c>
      <c r="D264" t="str">
        <f>VLOOKUP(sales_order1[[#This Row],[itemCode]],product_details3!B:C,2,0)</f>
        <v>MSKSH</v>
      </c>
      <c r="E264" t="s">
        <v>136</v>
      </c>
      <c r="F264" t="s">
        <v>137</v>
      </c>
      <c r="G264">
        <v>100</v>
      </c>
      <c r="H264">
        <v>18.75</v>
      </c>
      <c r="I264">
        <v>1875</v>
      </c>
      <c r="J264">
        <v>7.45</v>
      </c>
      <c r="K264">
        <v>745</v>
      </c>
      <c r="L264">
        <v>11.3</v>
      </c>
      <c r="M264">
        <v>0.60266666666666668</v>
      </c>
      <c r="N264">
        <v>1130</v>
      </c>
      <c r="O264" t="s">
        <v>22</v>
      </c>
      <c r="P264" t="s">
        <v>23</v>
      </c>
      <c r="Q264" t="s">
        <v>24</v>
      </c>
      <c r="R264" t="s">
        <v>25</v>
      </c>
      <c r="S264" t="s">
        <v>26</v>
      </c>
      <c r="T264" t="s">
        <v>27</v>
      </c>
      <c r="U264" t="s">
        <v>1191</v>
      </c>
      <c r="V264">
        <f>YEAR(sales_order1[[#This Row],[date]])</f>
        <v>2020</v>
      </c>
      <c r="W264" t="str">
        <f>TEXT(sales_order1[[#This Row],[date]], "Mmm")</f>
        <v>Feb</v>
      </c>
      <c r="X264">
        <f>VALUE(TEXT(sales_order1[[#This Row],[date]], "D"))</f>
        <v>25</v>
      </c>
      <c r="Y264">
        <v>8</v>
      </c>
    </row>
    <row r="265" spans="1:25" x14ac:dyDescent="0.25">
      <c r="A265" s="1">
        <v>43886</v>
      </c>
      <c r="B265">
        <v>50264</v>
      </c>
      <c r="C265" t="s">
        <v>103</v>
      </c>
      <c r="D265" t="str">
        <f>VLOOKUP(sales_order1[[#This Row],[itemCode]],product_details3!B:C,2,0)</f>
        <v>SCRT50</v>
      </c>
      <c r="E265" t="s">
        <v>104</v>
      </c>
      <c r="F265" t="s">
        <v>61</v>
      </c>
      <c r="G265">
        <v>150</v>
      </c>
      <c r="H265">
        <v>16.95</v>
      </c>
      <c r="I265">
        <v>2542.5</v>
      </c>
      <c r="J265">
        <v>5.2</v>
      </c>
      <c r="K265">
        <v>780</v>
      </c>
      <c r="L265">
        <v>11.75</v>
      </c>
      <c r="M265">
        <v>0.69321533923303835</v>
      </c>
      <c r="N265">
        <v>1762.5</v>
      </c>
      <c r="O265" t="s">
        <v>88</v>
      </c>
      <c r="P265" t="s">
        <v>89</v>
      </c>
      <c r="Q265" t="s">
        <v>24</v>
      </c>
      <c r="R265" t="s">
        <v>25</v>
      </c>
      <c r="S265" t="s">
        <v>26</v>
      </c>
      <c r="T265" t="s">
        <v>90</v>
      </c>
      <c r="U265" t="s">
        <v>1191</v>
      </c>
      <c r="V265">
        <f>YEAR(sales_order1[[#This Row],[date]])</f>
        <v>2020</v>
      </c>
      <c r="W265" t="str">
        <f>TEXT(sales_order1[[#This Row],[date]], "Mmm")</f>
        <v>Feb</v>
      </c>
      <c r="X265">
        <f>VALUE(TEXT(sales_order1[[#This Row],[date]], "D"))</f>
        <v>25</v>
      </c>
      <c r="Y265">
        <v>8</v>
      </c>
    </row>
    <row r="266" spans="1:25" x14ac:dyDescent="0.25">
      <c r="A266" s="1">
        <v>43886</v>
      </c>
      <c r="B266">
        <v>50265</v>
      </c>
      <c r="C266" t="s">
        <v>311</v>
      </c>
      <c r="D266" t="str">
        <f>VLOOKUP(sales_order1[[#This Row],[itemCode]],product_details3!B:C,2,0)</f>
        <v>MSTH30</v>
      </c>
      <c r="E266" t="s">
        <v>312</v>
      </c>
      <c r="F266" t="s">
        <v>21</v>
      </c>
      <c r="G266">
        <v>100</v>
      </c>
      <c r="H266">
        <v>8.5</v>
      </c>
      <c r="I266">
        <v>850</v>
      </c>
      <c r="J266">
        <v>3.3</v>
      </c>
      <c r="K266">
        <v>330</v>
      </c>
      <c r="L266">
        <v>5.2</v>
      </c>
      <c r="M266">
        <v>0.61176470588235299</v>
      </c>
      <c r="N266">
        <v>520</v>
      </c>
      <c r="O266" t="s">
        <v>117</v>
      </c>
      <c r="P266" t="s">
        <v>118</v>
      </c>
      <c r="Q266" t="s">
        <v>119</v>
      </c>
      <c r="R266" t="s">
        <v>40</v>
      </c>
      <c r="S266" t="s">
        <v>120</v>
      </c>
      <c r="T266" t="s">
        <v>121</v>
      </c>
      <c r="U266" t="s">
        <v>1190</v>
      </c>
      <c r="V266">
        <f>YEAR(sales_order1[[#This Row],[date]])</f>
        <v>2020</v>
      </c>
      <c r="W266" t="str">
        <f>TEXT(sales_order1[[#This Row],[date]], "Mmm")</f>
        <v>Feb</v>
      </c>
      <c r="X266">
        <f>VALUE(TEXT(sales_order1[[#This Row],[date]], "D"))</f>
        <v>25</v>
      </c>
      <c r="Y266">
        <v>8</v>
      </c>
    </row>
    <row r="267" spans="1:25" x14ac:dyDescent="0.25">
      <c r="A267" s="1">
        <v>43886</v>
      </c>
      <c r="B267">
        <v>50266</v>
      </c>
      <c r="C267" t="s">
        <v>19</v>
      </c>
      <c r="D267" t="str">
        <f>VLOOKUP(sales_order1[[#This Row],[itemCode]],product_details3!B:C,2,0)</f>
        <v>MSTH100</v>
      </c>
      <c r="E267" t="s">
        <v>20</v>
      </c>
      <c r="F267" t="s">
        <v>21</v>
      </c>
      <c r="G267">
        <v>100</v>
      </c>
      <c r="H267">
        <v>26.25</v>
      </c>
      <c r="I267">
        <v>2625</v>
      </c>
      <c r="J267">
        <v>7.75</v>
      </c>
      <c r="K267">
        <v>775</v>
      </c>
      <c r="L267">
        <v>18.5</v>
      </c>
      <c r="M267">
        <v>0.70476190476190481</v>
      </c>
      <c r="N267">
        <v>1850</v>
      </c>
      <c r="O267" t="s">
        <v>273</v>
      </c>
      <c r="P267" t="s">
        <v>274</v>
      </c>
      <c r="Q267" t="s">
        <v>132</v>
      </c>
      <c r="R267" t="s">
        <v>56</v>
      </c>
      <c r="S267" t="s">
        <v>133</v>
      </c>
      <c r="T267" t="s">
        <v>275</v>
      </c>
      <c r="U267" t="s">
        <v>1191</v>
      </c>
      <c r="V267">
        <f>YEAR(sales_order1[[#This Row],[date]])</f>
        <v>2020</v>
      </c>
      <c r="W267" t="str">
        <f>TEXT(sales_order1[[#This Row],[date]], "Mmm")</f>
        <v>Feb</v>
      </c>
      <c r="X267">
        <f>VALUE(TEXT(sales_order1[[#This Row],[date]], "D"))</f>
        <v>25</v>
      </c>
      <c r="Y267">
        <v>8</v>
      </c>
    </row>
    <row r="268" spans="1:25" x14ac:dyDescent="0.25">
      <c r="A268" s="1">
        <v>43886</v>
      </c>
      <c r="B268">
        <v>50267</v>
      </c>
      <c r="C268" t="s">
        <v>28</v>
      </c>
      <c r="D268" t="str">
        <f>VLOOKUP(sales_order1[[#This Row],[itemCode]],product_details3!B:C,2,0)</f>
        <v>SRMC30</v>
      </c>
      <c r="E268" t="s">
        <v>29</v>
      </c>
      <c r="F268" t="s">
        <v>30</v>
      </c>
      <c r="G268">
        <v>50</v>
      </c>
      <c r="H268">
        <v>22.6</v>
      </c>
      <c r="I268">
        <v>1130</v>
      </c>
      <c r="J268">
        <v>7.6</v>
      </c>
      <c r="K268">
        <v>380</v>
      </c>
      <c r="L268">
        <v>15</v>
      </c>
      <c r="M268">
        <v>0.66371681415929207</v>
      </c>
      <c r="N268">
        <v>750</v>
      </c>
      <c r="O268" t="s">
        <v>138</v>
      </c>
      <c r="P268" t="s">
        <v>139</v>
      </c>
      <c r="Q268" t="s">
        <v>77</v>
      </c>
      <c r="R268" t="s">
        <v>72</v>
      </c>
      <c r="S268" t="s">
        <v>140</v>
      </c>
      <c r="T268" t="s">
        <v>141</v>
      </c>
      <c r="U268" t="s">
        <v>1190</v>
      </c>
      <c r="V268">
        <f>YEAR(sales_order1[[#This Row],[date]])</f>
        <v>2020</v>
      </c>
      <c r="W268" t="str">
        <f>TEXT(sales_order1[[#This Row],[date]], "Mmm")</f>
        <v>Feb</v>
      </c>
      <c r="X268">
        <f>VALUE(TEXT(sales_order1[[#This Row],[date]], "D"))</f>
        <v>25</v>
      </c>
      <c r="Y268">
        <v>8</v>
      </c>
    </row>
    <row r="269" spans="1:25" x14ac:dyDescent="0.25">
      <c r="A269" s="1">
        <v>43887</v>
      </c>
      <c r="B269">
        <v>50268</v>
      </c>
      <c r="C269" t="s">
        <v>35</v>
      </c>
      <c r="D269" t="str">
        <f>VLOOKUP(sales_order1[[#This Row],[itemCode]],product_details3!B:C,2,0)</f>
        <v>SRMA30</v>
      </c>
      <c r="E269" t="s">
        <v>36</v>
      </c>
      <c r="F269" t="s">
        <v>30</v>
      </c>
      <c r="G269">
        <v>100</v>
      </c>
      <c r="H269">
        <v>26.2</v>
      </c>
      <c r="I269">
        <v>2620</v>
      </c>
      <c r="J269">
        <v>9.4</v>
      </c>
      <c r="K269">
        <v>940</v>
      </c>
      <c r="L269">
        <v>16.8</v>
      </c>
      <c r="M269">
        <v>0.6412213740458016</v>
      </c>
      <c r="N269">
        <v>1680</v>
      </c>
      <c r="O269" t="s">
        <v>211</v>
      </c>
      <c r="P269" t="s">
        <v>212</v>
      </c>
      <c r="Q269" t="s">
        <v>213</v>
      </c>
      <c r="R269" t="s">
        <v>25</v>
      </c>
      <c r="S269" t="s">
        <v>214</v>
      </c>
      <c r="T269" t="s">
        <v>215</v>
      </c>
      <c r="U269" t="s">
        <v>1191</v>
      </c>
      <c r="V269">
        <f>YEAR(sales_order1[[#This Row],[date]])</f>
        <v>2020</v>
      </c>
      <c r="W269" t="str">
        <f>TEXT(sales_order1[[#This Row],[date]], "Mmm")</f>
        <v>Feb</v>
      </c>
      <c r="X269">
        <f>VALUE(TEXT(sales_order1[[#This Row],[date]], "D"))</f>
        <v>26</v>
      </c>
      <c r="Y269">
        <v>9</v>
      </c>
    </row>
    <row r="270" spans="1:25" x14ac:dyDescent="0.25">
      <c r="A270" s="1">
        <v>43887</v>
      </c>
      <c r="B270">
        <v>50269</v>
      </c>
      <c r="C270" t="s">
        <v>28</v>
      </c>
      <c r="D270" t="str">
        <f>VLOOKUP(sales_order1[[#This Row],[itemCode]],product_details3!B:C,2,0)</f>
        <v>SRMC30</v>
      </c>
      <c r="E270" t="s">
        <v>29</v>
      </c>
      <c r="F270" t="s">
        <v>30</v>
      </c>
      <c r="G270">
        <v>100</v>
      </c>
      <c r="H270">
        <v>22.6</v>
      </c>
      <c r="I270">
        <v>2260</v>
      </c>
      <c r="J270">
        <v>7.6</v>
      </c>
      <c r="K270">
        <v>760</v>
      </c>
      <c r="L270">
        <v>15</v>
      </c>
      <c r="M270">
        <v>0.66371681415929207</v>
      </c>
      <c r="N270">
        <v>1500</v>
      </c>
      <c r="O270" t="s">
        <v>98</v>
      </c>
      <c r="P270" t="s">
        <v>99</v>
      </c>
      <c r="Q270" t="s">
        <v>100</v>
      </c>
      <c r="R270" t="s">
        <v>40</v>
      </c>
      <c r="S270" t="s">
        <v>101</v>
      </c>
      <c r="T270" t="s">
        <v>102</v>
      </c>
      <c r="U270" t="s">
        <v>1190</v>
      </c>
      <c r="V270">
        <f>YEAR(sales_order1[[#This Row],[date]])</f>
        <v>2020</v>
      </c>
      <c r="W270" t="str">
        <f>TEXT(sales_order1[[#This Row],[date]], "Mmm")</f>
        <v>Feb</v>
      </c>
      <c r="X270">
        <f>VALUE(TEXT(sales_order1[[#This Row],[date]], "D"))</f>
        <v>26</v>
      </c>
      <c r="Y270">
        <v>9</v>
      </c>
    </row>
    <row r="271" spans="1:25" x14ac:dyDescent="0.25">
      <c r="A271" s="1">
        <v>43887</v>
      </c>
      <c r="B271">
        <v>50270</v>
      </c>
      <c r="C271" t="s">
        <v>358</v>
      </c>
      <c r="D271" t="str">
        <f>VLOOKUP(sales_order1[[#This Row],[itemCode]],product_details3!B:C,2,0)</f>
        <v>SCR50+30</v>
      </c>
      <c r="E271" t="s">
        <v>359</v>
      </c>
      <c r="F271" t="s">
        <v>61</v>
      </c>
      <c r="G271">
        <v>200</v>
      </c>
      <c r="H271">
        <v>10.5</v>
      </c>
      <c r="I271">
        <v>2100</v>
      </c>
      <c r="J271">
        <v>3.3</v>
      </c>
      <c r="K271">
        <v>660</v>
      </c>
      <c r="L271">
        <v>7.2</v>
      </c>
      <c r="M271">
        <v>0.68571428571428572</v>
      </c>
      <c r="N271">
        <v>1440</v>
      </c>
      <c r="O271" t="s">
        <v>262</v>
      </c>
      <c r="P271" t="s">
        <v>263</v>
      </c>
      <c r="Q271" t="s">
        <v>264</v>
      </c>
      <c r="R271" t="s">
        <v>56</v>
      </c>
      <c r="S271" t="s">
        <v>133</v>
      </c>
      <c r="T271" t="s">
        <v>265</v>
      </c>
      <c r="U271" t="s">
        <v>1191</v>
      </c>
      <c r="V271">
        <f>YEAR(sales_order1[[#This Row],[date]])</f>
        <v>2020</v>
      </c>
      <c r="W271" t="str">
        <f>TEXT(sales_order1[[#This Row],[date]], "Mmm")</f>
        <v>Feb</v>
      </c>
      <c r="X271">
        <f>VALUE(TEXT(sales_order1[[#This Row],[date]], "D"))</f>
        <v>26</v>
      </c>
      <c r="Y271">
        <v>9</v>
      </c>
    </row>
    <row r="272" spans="1:25" x14ac:dyDescent="0.25">
      <c r="A272" s="1">
        <v>43887</v>
      </c>
      <c r="B272">
        <v>50271</v>
      </c>
      <c r="C272" t="s">
        <v>86</v>
      </c>
      <c r="D272" t="str">
        <f>VLOOKUP(sales_order1[[#This Row],[itemCode]],product_details3!B:C,2,0)</f>
        <v>SRMH30</v>
      </c>
      <c r="E272" t="s">
        <v>87</v>
      </c>
      <c r="F272" t="s">
        <v>30</v>
      </c>
      <c r="G272">
        <v>150</v>
      </c>
      <c r="H272">
        <v>21</v>
      </c>
      <c r="I272">
        <v>3150</v>
      </c>
      <c r="J272">
        <v>6.6</v>
      </c>
      <c r="K272">
        <v>990</v>
      </c>
      <c r="L272">
        <v>14.4</v>
      </c>
      <c r="M272">
        <v>0.68571428571428572</v>
      </c>
      <c r="N272">
        <v>2160</v>
      </c>
      <c r="O272" t="s">
        <v>269</v>
      </c>
      <c r="P272" t="s">
        <v>270</v>
      </c>
      <c r="Q272" t="s">
        <v>271</v>
      </c>
      <c r="R272" t="s">
        <v>56</v>
      </c>
      <c r="S272" t="s">
        <v>192</v>
      </c>
      <c r="T272" t="s">
        <v>272</v>
      </c>
      <c r="U272" t="s">
        <v>1191</v>
      </c>
      <c r="V272">
        <f>YEAR(sales_order1[[#This Row],[date]])</f>
        <v>2020</v>
      </c>
      <c r="W272" t="str">
        <f>TEXT(sales_order1[[#This Row],[date]], "Mmm")</f>
        <v>Feb</v>
      </c>
      <c r="X272">
        <f>VALUE(TEXT(sales_order1[[#This Row],[date]], "D"))</f>
        <v>26</v>
      </c>
      <c r="Y272">
        <v>9</v>
      </c>
    </row>
    <row r="273" spans="1:25" x14ac:dyDescent="0.25">
      <c r="A273" s="1">
        <v>43887</v>
      </c>
      <c r="B273">
        <v>50272</v>
      </c>
      <c r="C273" t="s">
        <v>103</v>
      </c>
      <c r="D273" t="str">
        <f>VLOOKUP(sales_order1[[#This Row],[itemCode]],product_details3!B:C,2,0)</f>
        <v>SCRT50</v>
      </c>
      <c r="E273" t="s">
        <v>104</v>
      </c>
      <c r="F273" t="s">
        <v>61</v>
      </c>
      <c r="G273">
        <v>150</v>
      </c>
      <c r="H273">
        <v>16.95</v>
      </c>
      <c r="I273">
        <v>2542.5</v>
      </c>
      <c r="J273">
        <v>5.2</v>
      </c>
      <c r="K273">
        <v>780</v>
      </c>
      <c r="L273">
        <v>11.75</v>
      </c>
      <c r="M273">
        <v>0.69321533923303835</v>
      </c>
      <c r="N273">
        <v>1762.5</v>
      </c>
      <c r="O273" t="s">
        <v>199</v>
      </c>
      <c r="P273" t="s">
        <v>200</v>
      </c>
      <c r="Q273" t="s">
        <v>201</v>
      </c>
      <c r="R273" t="s">
        <v>25</v>
      </c>
      <c r="S273" t="s">
        <v>202</v>
      </c>
      <c r="T273" t="s">
        <v>203</v>
      </c>
      <c r="U273" t="s">
        <v>1191</v>
      </c>
      <c r="V273">
        <f>YEAR(sales_order1[[#This Row],[date]])</f>
        <v>2020</v>
      </c>
      <c r="W273" t="str">
        <f>TEXT(sales_order1[[#This Row],[date]], "Mmm")</f>
        <v>Feb</v>
      </c>
      <c r="X273">
        <f>VALUE(TEXT(sales_order1[[#This Row],[date]], "D"))</f>
        <v>26</v>
      </c>
      <c r="Y273">
        <v>9</v>
      </c>
    </row>
    <row r="274" spans="1:25" x14ac:dyDescent="0.25">
      <c r="A274" s="1">
        <v>43887</v>
      </c>
      <c r="B274">
        <v>50273</v>
      </c>
      <c r="C274" t="s">
        <v>149</v>
      </c>
      <c r="D274" t="str">
        <f>VLOOKUP(sales_order1[[#This Row],[itemCode]],product_details3!B:C,2,0)</f>
        <v>MKRW80</v>
      </c>
      <c r="E274" t="s">
        <v>150</v>
      </c>
      <c r="F274" t="s">
        <v>151</v>
      </c>
      <c r="G274">
        <v>100</v>
      </c>
      <c r="H274">
        <v>14.65</v>
      </c>
      <c r="I274">
        <v>1465</v>
      </c>
      <c r="J274">
        <v>6.55</v>
      </c>
      <c r="K274">
        <v>655</v>
      </c>
      <c r="L274">
        <v>8.1</v>
      </c>
      <c r="M274">
        <v>0.55290102389078488</v>
      </c>
      <c r="N274">
        <v>810</v>
      </c>
      <c r="O274" t="s">
        <v>244</v>
      </c>
      <c r="P274" t="s">
        <v>245</v>
      </c>
      <c r="Q274" t="s">
        <v>186</v>
      </c>
      <c r="R274" t="s">
        <v>112</v>
      </c>
      <c r="S274" t="s">
        <v>246</v>
      </c>
      <c r="T274" t="s">
        <v>247</v>
      </c>
      <c r="U274" t="s">
        <v>1189</v>
      </c>
      <c r="V274">
        <f>YEAR(sales_order1[[#This Row],[date]])</f>
        <v>2020</v>
      </c>
      <c r="W274" t="str">
        <f>TEXT(sales_order1[[#This Row],[date]], "Mmm")</f>
        <v>Feb</v>
      </c>
      <c r="X274">
        <f>VALUE(TEXT(sales_order1[[#This Row],[date]], "D"))</f>
        <v>26</v>
      </c>
      <c r="Y274">
        <v>9</v>
      </c>
    </row>
    <row r="275" spans="1:25" x14ac:dyDescent="0.25">
      <c r="A275" s="1">
        <v>43887</v>
      </c>
      <c r="B275">
        <v>50274</v>
      </c>
      <c r="C275" t="s">
        <v>135</v>
      </c>
      <c r="D275" t="str">
        <f>VLOOKUP(sales_order1[[#This Row],[itemCode]],product_details3!B:C,2,0)</f>
        <v>MSKSH</v>
      </c>
      <c r="E275" t="s">
        <v>136</v>
      </c>
      <c r="F275" t="s">
        <v>137</v>
      </c>
      <c r="G275">
        <v>50</v>
      </c>
      <c r="H275">
        <v>18.75</v>
      </c>
      <c r="I275">
        <v>937.5</v>
      </c>
      <c r="J275">
        <v>7.45</v>
      </c>
      <c r="K275">
        <v>372.5</v>
      </c>
      <c r="L275">
        <v>11.3</v>
      </c>
      <c r="M275">
        <v>0.60266666666666668</v>
      </c>
      <c r="N275">
        <v>565</v>
      </c>
      <c r="O275" t="s">
        <v>138</v>
      </c>
      <c r="P275" t="s">
        <v>139</v>
      </c>
      <c r="Q275" t="s">
        <v>77</v>
      </c>
      <c r="R275" t="s">
        <v>72</v>
      </c>
      <c r="S275" t="s">
        <v>140</v>
      </c>
      <c r="T275" t="s">
        <v>141</v>
      </c>
      <c r="U275" t="s">
        <v>1190</v>
      </c>
      <c r="V275">
        <f>YEAR(sales_order1[[#This Row],[date]])</f>
        <v>2020</v>
      </c>
      <c r="W275" t="str">
        <f>TEXT(sales_order1[[#This Row],[date]], "Mmm")</f>
        <v>Feb</v>
      </c>
      <c r="X275">
        <f>VALUE(TEXT(sales_order1[[#This Row],[date]], "D"))</f>
        <v>26</v>
      </c>
      <c r="Y275">
        <v>9</v>
      </c>
    </row>
    <row r="276" spans="1:25" x14ac:dyDescent="0.25">
      <c r="A276" s="1">
        <v>43888</v>
      </c>
      <c r="B276">
        <v>50275</v>
      </c>
      <c r="C276" t="s">
        <v>115</v>
      </c>
      <c r="D276" t="str">
        <f>VLOOKUP(sales_order1[[#This Row],[itemCode]],product_details3!B:C,2,0)</f>
        <v>SCRS30100</v>
      </c>
      <c r="E276" t="s">
        <v>116</v>
      </c>
      <c r="F276" t="s">
        <v>61</v>
      </c>
      <c r="G276">
        <v>250</v>
      </c>
      <c r="H276">
        <v>32.75</v>
      </c>
      <c r="I276">
        <v>8187.5</v>
      </c>
      <c r="J276">
        <v>11.25</v>
      </c>
      <c r="K276">
        <v>2812.5</v>
      </c>
      <c r="L276">
        <v>21.5</v>
      </c>
      <c r="M276">
        <v>0.65648854961832059</v>
      </c>
      <c r="N276">
        <v>5375</v>
      </c>
      <c r="O276" t="s">
        <v>273</v>
      </c>
      <c r="P276" t="s">
        <v>274</v>
      </c>
      <c r="Q276" t="s">
        <v>132</v>
      </c>
      <c r="R276" t="s">
        <v>56</v>
      </c>
      <c r="S276" t="s">
        <v>133</v>
      </c>
      <c r="T276" t="s">
        <v>275</v>
      </c>
      <c r="U276" t="s">
        <v>1191</v>
      </c>
      <c r="V276">
        <f>YEAR(sales_order1[[#This Row],[date]])</f>
        <v>2020</v>
      </c>
      <c r="W276" t="str">
        <f>TEXT(sales_order1[[#This Row],[date]], "Mmm")</f>
        <v>Feb</v>
      </c>
      <c r="X276">
        <f>VALUE(TEXT(sales_order1[[#This Row],[date]], "D"))</f>
        <v>27</v>
      </c>
      <c r="Y276">
        <v>9</v>
      </c>
    </row>
    <row r="277" spans="1:25" x14ac:dyDescent="0.25">
      <c r="A277" s="1">
        <v>43888</v>
      </c>
      <c r="B277">
        <v>50276</v>
      </c>
      <c r="C277" t="s">
        <v>307</v>
      </c>
      <c r="D277" t="str">
        <f>VLOOKUP(sales_order1[[#This Row],[itemCode]],product_details3!B:C,2,0)</f>
        <v>TNRH150</v>
      </c>
      <c r="E277" t="s">
        <v>308</v>
      </c>
      <c r="F277" t="s">
        <v>124</v>
      </c>
      <c r="G277">
        <v>50</v>
      </c>
      <c r="H277">
        <v>15.75</v>
      </c>
      <c r="I277">
        <v>787.5</v>
      </c>
      <c r="J277">
        <v>4.45</v>
      </c>
      <c r="K277">
        <v>222.5</v>
      </c>
      <c r="L277">
        <v>11.3</v>
      </c>
      <c r="M277">
        <v>0.71746031746031746</v>
      </c>
      <c r="N277">
        <v>565</v>
      </c>
      <c r="O277" t="s">
        <v>69</v>
      </c>
      <c r="P277" t="s">
        <v>70</v>
      </c>
      <c r="Q277" t="s">
        <v>71</v>
      </c>
      <c r="R277" t="s">
        <v>72</v>
      </c>
      <c r="S277" t="s">
        <v>73</v>
      </c>
      <c r="T277" t="s">
        <v>74</v>
      </c>
      <c r="U277" t="s">
        <v>1190</v>
      </c>
      <c r="V277">
        <f>YEAR(sales_order1[[#This Row],[date]])</f>
        <v>2020</v>
      </c>
      <c r="W277" t="str">
        <f>TEXT(sales_order1[[#This Row],[date]], "Mmm")</f>
        <v>Feb</v>
      </c>
      <c r="X277">
        <f>VALUE(TEXT(sales_order1[[#This Row],[date]], "D"))</f>
        <v>27</v>
      </c>
      <c r="Y277">
        <v>9</v>
      </c>
    </row>
    <row r="278" spans="1:25" x14ac:dyDescent="0.25">
      <c r="A278" s="1">
        <v>43888</v>
      </c>
      <c r="B278">
        <v>50277</v>
      </c>
      <c r="C278" t="s">
        <v>194</v>
      </c>
      <c r="D278" t="str">
        <f>VLOOKUP(sales_order1[[#This Row],[itemCode]],product_details3!B:C,2,0)</f>
        <v>CLNG150</v>
      </c>
      <c r="E278" t="s">
        <v>195</v>
      </c>
      <c r="F278" t="s">
        <v>45</v>
      </c>
      <c r="G278">
        <v>150</v>
      </c>
      <c r="H278">
        <v>12.75</v>
      </c>
      <c r="I278">
        <v>1912.5</v>
      </c>
      <c r="J278">
        <v>4.45</v>
      </c>
      <c r="K278">
        <v>667.5</v>
      </c>
      <c r="L278">
        <v>8.3000000000000007</v>
      </c>
      <c r="M278">
        <v>0.65098039215686276</v>
      </c>
      <c r="N278">
        <v>1245</v>
      </c>
      <c r="O278" t="s">
        <v>258</v>
      </c>
      <c r="P278" t="s">
        <v>259</v>
      </c>
      <c r="Q278" t="s">
        <v>93</v>
      </c>
      <c r="R278" t="s">
        <v>72</v>
      </c>
      <c r="S278" t="s">
        <v>260</v>
      </c>
      <c r="T278" t="s">
        <v>261</v>
      </c>
      <c r="U278" t="s">
        <v>1190</v>
      </c>
      <c r="V278">
        <f>YEAR(sales_order1[[#This Row],[date]])</f>
        <v>2020</v>
      </c>
      <c r="W278" t="str">
        <f>TEXT(sales_order1[[#This Row],[date]], "Mmm")</f>
        <v>Feb</v>
      </c>
      <c r="X278">
        <f>VALUE(TEXT(sales_order1[[#This Row],[date]], "D"))</f>
        <v>27</v>
      </c>
      <c r="Y278">
        <v>9</v>
      </c>
    </row>
    <row r="279" spans="1:25" x14ac:dyDescent="0.25">
      <c r="A279" s="1">
        <v>43888</v>
      </c>
      <c r="B279">
        <v>50278</v>
      </c>
      <c r="C279" t="s">
        <v>311</v>
      </c>
      <c r="D279" t="str">
        <f>VLOOKUP(sales_order1[[#This Row],[itemCode]],product_details3!B:C,2,0)</f>
        <v>MSTH30</v>
      </c>
      <c r="E279" t="s">
        <v>312</v>
      </c>
      <c r="F279" t="s">
        <v>21</v>
      </c>
      <c r="G279">
        <v>150</v>
      </c>
      <c r="H279">
        <v>8.5</v>
      </c>
      <c r="I279">
        <v>1275</v>
      </c>
      <c r="J279">
        <v>3.3</v>
      </c>
      <c r="K279">
        <v>495</v>
      </c>
      <c r="L279">
        <v>5.2</v>
      </c>
      <c r="M279">
        <v>0.61176470588235299</v>
      </c>
      <c r="N279">
        <v>780</v>
      </c>
      <c r="O279" t="s">
        <v>266</v>
      </c>
      <c r="P279" t="s">
        <v>267</v>
      </c>
      <c r="Q279" t="s">
        <v>154</v>
      </c>
      <c r="R279" t="s">
        <v>56</v>
      </c>
      <c r="S279" t="s">
        <v>133</v>
      </c>
      <c r="T279" t="s">
        <v>268</v>
      </c>
      <c r="U279" t="s">
        <v>1191</v>
      </c>
      <c r="V279">
        <f>YEAR(sales_order1[[#This Row],[date]])</f>
        <v>2020</v>
      </c>
      <c r="W279" t="str">
        <f>TEXT(sales_order1[[#This Row],[date]], "Mmm")</f>
        <v>Feb</v>
      </c>
      <c r="X279">
        <f>VALUE(TEXT(sales_order1[[#This Row],[date]], "D"))</f>
        <v>27</v>
      </c>
      <c r="Y279">
        <v>9</v>
      </c>
    </row>
    <row r="280" spans="1:25" x14ac:dyDescent="0.25">
      <c r="A280" s="1">
        <v>43888</v>
      </c>
      <c r="B280">
        <v>50279</v>
      </c>
      <c r="C280" t="s">
        <v>194</v>
      </c>
      <c r="D280" t="str">
        <f>VLOOKUP(sales_order1[[#This Row],[itemCode]],product_details3!B:C,2,0)</f>
        <v>CLNG150</v>
      </c>
      <c r="E280" t="s">
        <v>195</v>
      </c>
      <c r="F280" t="s">
        <v>45</v>
      </c>
      <c r="G280">
        <v>50</v>
      </c>
      <c r="H280">
        <v>12.75</v>
      </c>
      <c r="I280">
        <v>637.5</v>
      </c>
      <c r="J280">
        <v>4.45</v>
      </c>
      <c r="K280">
        <v>222.5</v>
      </c>
      <c r="L280">
        <v>8.3000000000000007</v>
      </c>
      <c r="M280">
        <v>0.65098039215686276</v>
      </c>
      <c r="N280">
        <v>415</v>
      </c>
      <c r="O280" t="s">
        <v>163</v>
      </c>
      <c r="P280" t="s">
        <v>164</v>
      </c>
      <c r="Q280" t="s">
        <v>146</v>
      </c>
      <c r="R280" t="s">
        <v>112</v>
      </c>
      <c r="S280" t="s">
        <v>165</v>
      </c>
      <c r="T280" t="s">
        <v>166</v>
      </c>
      <c r="U280" t="s">
        <v>1189</v>
      </c>
      <c r="V280">
        <f>YEAR(sales_order1[[#This Row],[date]])</f>
        <v>2020</v>
      </c>
      <c r="W280" t="str">
        <f>TEXT(sales_order1[[#This Row],[date]], "Mmm")</f>
        <v>Feb</v>
      </c>
      <c r="X280">
        <f>VALUE(TEXT(sales_order1[[#This Row],[date]], "D"))</f>
        <v>27</v>
      </c>
      <c r="Y280">
        <v>9</v>
      </c>
    </row>
    <row r="281" spans="1:25" x14ac:dyDescent="0.25">
      <c r="A281" s="1">
        <v>43889</v>
      </c>
      <c r="B281">
        <v>50280</v>
      </c>
      <c r="C281" t="s">
        <v>19</v>
      </c>
      <c r="D281" t="str">
        <f>VLOOKUP(sales_order1[[#This Row],[itemCode]],product_details3!B:C,2,0)</f>
        <v>MSTH100</v>
      </c>
      <c r="E281" t="s">
        <v>20</v>
      </c>
      <c r="F281" t="s">
        <v>21</v>
      </c>
      <c r="G281">
        <v>50</v>
      </c>
      <c r="H281">
        <v>26.25</v>
      </c>
      <c r="I281">
        <v>1312.5</v>
      </c>
      <c r="J281">
        <v>7.75</v>
      </c>
      <c r="K281">
        <v>387.5</v>
      </c>
      <c r="L281">
        <v>18.5</v>
      </c>
      <c r="M281">
        <v>0.70476190476190481</v>
      </c>
      <c r="N281">
        <v>925</v>
      </c>
      <c r="O281" t="s">
        <v>130</v>
      </c>
      <c r="P281" t="s">
        <v>131</v>
      </c>
      <c r="Q281" t="s">
        <v>132</v>
      </c>
      <c r="R281" t="s">
        <v>56</v>
      </c>
      <c r="S281" t="s">
        <v>133</v>
      </c>
      <c r="T281" t="s">
        <v>134</v>
      </c>
      <c r="U281" t="s">
        <v>1191</v>
      </c>
      <c r="V281">
        <f>YEAR(sales_order1[[#This Row],[date]])</f>
        <v>2020</v>
      </c>
      <c r="W281" t="str">
        <f>TEXT(sales_order1[[#This Row],[date]], "Mmm")</f>
        <v>Feb</v>
      </c>
      <c r="X281">
        <f>VALUE(TEXT(sales_order1[[#This Row],[date]], "D"))</f>
        <v>28</v>
      </c>
      <c r="Y281">
        <v>9</v>
      </c>
    </row>
    <row r="282" spans="1:25" x14ac:dyDescent="0.25">
      <c r="A282" s="1">
        <v>43889</v>
      </c>
      <c r="B282">
        <v>50281</v>
      </c>
      <c r="C282" t="s">
        <v>325</v>
      </c>
      <c r="D282" t="str">
        <f>VLOOKUP(sales_order1[[#This Row],[itemCode]],product_details3!B:C,2,0)</f>
        <v>EXFG100</v>
      </c>
      <c r="E282" t="s">
        <v>326</v>
      </c>
      <c r="F282" t="s">
        <v>183</v>
      </c>
      <c r="G282">
        <v>50</v>
      </c>
      <c r="H282">
        <v>20.75</v>
      </c>
      <c r="I282">
        <v>1037.5</v>
      </c>
      <c r="J282">
        <v>7.45</v>
      </c>
      <c r="K282">
        <v>372.5</v>
      </c>
      <c r="L282">
        <v>13.3</v>
      </c>
      <c r="M282">
        <v>0.64096385542168677</v>
      </c>
      <c r="N282">
        <v>665</v>
      </c>
      <c r="O282" t="s">
        <v>196</v>
      </c>
      <c r="P282" t="s">
        <v>197</v>
      </c>
      <c r="Q282" t="s">
        <v>132</v>
      </c>
      <c r="R282" t="s">
        <v>56</v>
      </c>
      <c r="S282" t="s">
        <v>133</v>
      </c>
      <c r="T282" t="s">
        <v>198</v>
      </c>
      <c r="U282" t="s">
        <v>1191</v>
      </c>
      <c r="V282">
        <f>YEAR(sales_order1[[#This Row],[date]])</f>
        <v>2020</v>
      </c>
      <c r="W282" t="str">
        <f>TEXT(sales_order1[[#This Row],[date]], "Mmm")</f>
        <v>Feb</v>
      </c>
      <c r="X282">
        <f>VALUE(TEXT(sales_order1[[#This Row],[date]], "D"))</f>
        <v>28</v>
      </c>
      <c r="Y282">
        <v>9</v>
      </c>
    </row>
    <row r="283" spans="1:25" x14ac:dyDescent="0.25">
      <c r="A283" s="1">
        <v>43889</v>
      </c>
      <c r="B283">
        <v>50282</v>
      </c>
      <c r="C283" t="s">
        <v>67</v>
      </c>
      <c r="D283" t="str">
        <f>VLOOKUP(sales_order1[[#This Row],[itemCode]],product_details3!B:C,2,0)</f>
        <v>SRMH15</v>
      </c>
      <c r="E283" t="s">
        <v>68</v>
      </c>
      <c r="F283" t="s">
        <v>30</v>
      </c>
      <c r="G283">
        <v>100</v>
      </c>
      <c r="H283">
        <v>15.75</v>
      </c>
      <c r="I283">
        <v>1575</v>
      </c>
      <c r="J283">
        <v>5.45</v>
      </c>
      <c r="K283">
        <v>545</v>
      </c>
      <c r="L283">
        <v>10.3</v>
      </c>
      <c r="M283">
        <v>0.65396825396825398</v>
      </c>
      <c r="N283">
        <v>1030</v>
      </c>
      <c r="O283" t="s">
        <v>88</v>
      </c>
      <c r="P283" t="s">
        <v>89</v>
      </c>
      <c r="Q283" t="s">
        <v>24</v>
      </c>
      <c r="R283" t="s">
        <v>25</v>
      </c>
      <c r="S283" t="s">
        <v>26</v>
      </c>
      <c r="T283" t="s">
        <v>90</v>
      </c>
      <c r="U283" t="s">
        <v>1191</v>
      </c>
      <c r="V283">
        <f>YEAR(sales_order1[[#This Row],[date]])</f>
        <v>2020</v>
      </c>
      <c r="W283" t="str">
        <f>TEXT(sales_order1[[#This Row],[date]], "Mmm")</f>
        <v>Feb</v>
      </c>
      <c r="X283">
        <f>VALUE(TEXT(sales_order1[[#This Row],[date]], "D"))</f>
        <v>28</v>
      </c>
      <c r="Y283">
        <v>9</v>
      </c>
    </row>
    <row r="284" spans="1:25" x14ac:dyDescent="0.25">
      <c r="A284" s="1">
        <v>43889</v>
      </c>
      <c r="B284">
        <v>50283</v>
      </c>
      <c r="C284" t="s">
        <v>35</v>
      </c>
      <c r="D284" t="str">
        <f>VLOOKUP(sales_order1[[#This Row],[itemCode]],product_details3!B:C,2,0)</f>
        <v>SRMA30</v>
      </c>
      <c r="E284" t="s">
        <v>36</v>
      </c>
      <c r="F284" t="s">
        <v>30</v>
      </c>
      <c r="G284">
        <v>50</v>
      </c>
      <c r="H284">
        <v>26.2</v>
      </c>
      <c r="I284">
        <v>1310</v>
      </c>
      <c r="J284">
        <v>9.4</v>
      </c>
      <c r="K284">
        <v>470</v>
      </c>
      <c r="L284">
        <v>16.8</v>
      </c>
      <c r="M284">
        <v>0.6412213740458016</v>
      </c>
      <c r="N284">
        <v>840</v>
      </c>
      <c r="O284" t="s">
        <v>62</v>
      </c>
      <c r="P284" t="s">
        <v>63</v>
      </c>
      <c r="Q284" t="s">
        <v>64</v>
      </c>
      <c r="R284" t="s">
        <v>40</v>
      </c>
      <c r="S284" t="s">
        <v>65</v>
      </c>
      <c r="T284" t="s">
        <v>66</v>
      </c>
      <c r="U284" t="s">
        <v>1190</v>
      </c>
      <c r="V284">
        <f>YEAR(sales_order1[[#This Row],[date]])</f>
        <v>2020</v>
      </c>
      <c r="W284" t="str">
        <f>TEXT(sales_order1[[#This Row],[date]], "Mmm")</f>
        <v>Feb</v>
      </c>
      <c r="X284">
        <f>VALUE(TEXT(sales_order1[[#This Row],[date]], "D"))</f>
        <v>28</v>
      </c>
      <c r="Y284">
        <v>9</v>
      </c>
    </row>
    <row r="285" spans="1:25" x14ac:dyDescent="0.25">
      <c r="A285" s="1">
        <v>43889</v>
      </c>
      <c r="B285">
        <v>50284</v>
      </c>
      <c r="C285" t="s">
        <v>103</v>
      </c>
      <c r="D285" t="str">
        <f>VLOOKUP(sales_order1[[#This Row],[itemCode]],product_details3!B:C,2,0)</f>
        <v>SCRT50</v>
      </c>
      <c r="E285" t="s">
        <v>104</v>
      </c>
      <c r="F285" t="s">
        <v>61</v>
      </c>
      <c r="G285">
        <v>150</v>
      </c>
      <c r="H285">
        <v>16.95</v>
      </c>
      <c r="I285">
        <v>2542.5</v>
      </c>
      <c r="J285">
        <v>5.2</v>
      </c>
      <c r="K285">
        <v>780</v>
      </c>
      <c r="L285">
        <v>11.75</v>
      </c>
      <c r="M285">
        <v>0.69321533923303835</v>
      </c>
      <c r="N285">
        <v>1762.5</v>
      </c>
      <c r="O285" t="s">
        <v>152</v>
      </c>
      <c r="P285" t="s">
        <v>153</v>
      </c>
      <c r="Q285" t="s">
        <v>154</v>
      </c>
      <c r="R285" t="s">
        <v>56</v>
      </c>
      <c r="S285" t="s">
        <v>133</v>
      </c>
      <c r="T285" t="s">
        <v>155</v>
      </c>
      <c r="U285" t="s">
        <v>1191</v>
      </c>
      <c r="V285">
        <f>YEAR(sales_order1[[#This Row],[date]])</f>
        <v>2020</v>
      </c>
      <c r="W285" t="str">
        <f>TEXT(sales_order1[[#This Row],[date]], "Mmm")</f>
        <v>Feb</v>
      </c>
      <c r="X285">
        <f>VALUE(TEXT(sales_order1[[#This Row],[date]], "D"))</f>
        <v>28</v>
      </c>
      <c r="Y285">
        <v>9</v>
      </c>
    </row>
    <row r="286" spans="1:25" x14ac:dyDescent="0.25">
      <c r="A286" s="1">
        <v>43889</v>
      </c>
      <c r="B286">
        <v>50285</v>
      </c>
      <c r="C286" t="s">
        <v>320</v>
      </c>
      <c r="D286" t="str">
        <f>VLOOKUP(sales_order1[[#This Row],[itemCode]],product_details3!B:C,2,0)</f>
        <v>SCR50+100</v>
      </c>
      <c r="E286" t="s">
        <v>321</v>
      </c>
      <c r="F286" t="s">
        <v>61</v>
      </c>
      <c r="G286">
        <v>100</v>
      </c>
      <c r="H286">
        <v>26.25</v>
      </c>
      <c r="I286">
        <v>2625</v>
      </c>
      <c r="J286">
        <v>7.75</v>
      </c>
      <c r="K286">
        <v>775</v>
      </c>
      <c r="L286">
        <v>18.5</v>
      </c>
      <c r="M286">
        <v>0.70476190476190481</v>
      </c>
      <c r="N286">
        <v>1850</v>
      </c>
      <c r="O286" t="s">
        <v>109</v>
      </c>
      <c r="P286" t="s">
        <v>110</v>
      </c>
      <c r="Q286" t="s">
        <v>111</v>
      </c>
      <c r="R286" t="s">
        <v>112</v>
      </c>
      <c r="S286" t="s">
        <v>113</v>
      </c>
      <c r="T286" t="s">
        <v>114</v>
      </c>
      <c r="U286" t="s">
        <v>1189</v>
      </c>
      <c r="V286">
        <f>YEAR(sales_order1[[#This Row],[date]])</f>
        <v>2020</v>
      </c>
      <c r="W286" t="str">
        <f>TEXT(sales_order1[[#This Row],[date]], "Mmm")</f>
        <v>Feb</v>
      </c>
      <c r="X286">
        <f>VALUE(TEXT(sales_order1[[#This Row],[date]], "D"))</f>
        <v>28</v>
      </c>
      <c r="Y286">
        <v>9</v>
      </c>
    </row>
    <row r="287" spans="1:25" x14ac:dyDescent="0.25">
      <c r="A287" s="1">
        <v>43892</v>
      </c>
      <c r="B287">
        <v>50286</v>
      </c>
      <c r="C287" t="s">
        <v>329</v>
      </c>
      <c r="D287" t="str">
        <f>VLOOKUP(sales_order1[[#This Row],[itemCode]],product_details3!B:C,2,0)</f>
        <v>TNRS150</v>
      </c>
      <c r="E287" t="s">
        <v>330</v>
      </c>
      <c r="F287" t="s">
        <v>124</v>
      </c>
      <c r="G287">
        <v>150</v>
      </c>
      <c r="H287">
        <v>19.649999999999999</v>
      </c>
      <c r="I287">
        <v>2947.5</v>
      </c>
      <c r="J287">
        <v>6.55</v>
      </c>
      <c r="K287">
        <v>982.5</v>
      </c>
      <c r="L287">
        <v>13.1</v>
      </c>
      <c r="M287">
        <v>0.66666666666666663</v>
      </c>
      <c r="N287">
        <v>1965</v>
      </c>
      <c r="O287" t="s">
        <v>184</v>
      </c>
      <c r="P287" t="s">
        <v>185</v>
      </c>
      <c r="Q287" t="s">
        <v>186</v>
      </c>
      <c r="R287" t="s">
        <v>112</v>
      </c>
      <c r="S287" t="s">
        <v>187</v>
      </c>
      <c r="T287" t="s">
        <v>188</v>
      </c>
      <c r="U287" t="s">
        <v>1189</v>
      </c>
      <c r="V287">
        <f>YEAR(sales_order1[[#This Row],[date]])</f>
        <v>2020</v>
      </c>
      <c r="W287" t="str">
        <f>TEXT(sales_order1[[#This Row],[date]], "Mmm")</f>
        <v>Mar</v>
      </c>
      <c r="X287">
        <f>VALUE(TEXT(sales_order1[[#This Row],[date]], "D"))</f>
        <v>2</v>
      </c>
      <c r="Y287">
        <v>9</v>
      </c>
    </row>
    <row r="288" spans="1:25" x14ac:dyDescent="0.25">
      <c r="A288" s="1">
        <v>43892</v>
      </c>
      <c r="B288">
        <v>50287</v>
      </c>
      <c r="C288" t="s">
        <v>86</v>
      </c>
      <c r="D288" t="str">
        <f>VLOOKUP(sales_order1[[#This Row],[itemCode]],product_details3!B:C,2,0)</f>
        <v>SRMH30</v>
      </c>
      <c r="E288" t="s">
        <v>87</v>
      </c>
      <c r="F288" t="s">
        <v>30</v>
      </c>
      <c r="G288">
        <v>50</v>
      </c>
      <c r="H288">
        <v>21</v>
      </c>
      <c r="I288">
        <v>1050</v>
      </c>
      <c r="J288">
        <v>6.6</v>
      </c>
      <c r="K288">
        <v>330</v>
      </c>
      <c r="L288">
        <v>14.4</v>
      </c>
      <c r="M288">
        <v>0.68571428571428572</v>
      </c>
      <c r="N288">
        <v>720</v>
      </c>
      <c r="O288" t="s">
        <v>273</v>
      </c>
      <c r="P288" t="s">
        <v>274</v>
      </c>
      <c r="Q288" t="s">
        <v>132</v>
      </c>
      <c r="R288" t="s">
        <v>56</v>
      </c>
      <c r="S288" t="s">
        <v>133</v>
      </c>
      <c r="T288" t="s">
        <v>275</v>
      </c>
      <c r="U288" t="s">
        <v>1191</v>
      </c>
      <c r="V288">
        <f>YEAR(sales_order1[[#This Row],[date]])</f>
        <v>2020</v>
      </c>
      <c r="W288" t="str">
        <f>TEXT(sales_order1[[#This Row],[date]], "Mmm")</f>
        <v>Mar</v>
      </c>
      <c r="X288">
        <f>VALUE(TEXT(sales_order1[[#This Row],[date]], "D"))</f>
        <v>2</v>
      </c>
      <c r="Y288">
        <v>9</v>
      </c>
    </row>
    <row r="289" spans="1:25" x14ac:dyDescent="0.25">
      <c r="A289" s="1">
        <v>43892</v>
      </c>
      <c r="B289">
        <v>50288</v>
      </c>
      <c r="C289" t="s">
        <v>19</v>
      </c>
      <c r="D289" t="str">
        <f>VLOOKUP(sales_order1[[#This Row],[itemCode]],product_details3!B:C,2,0)</f>
        <v>MSTH100</v>
      </c>
      <c r="E289" t="s">
        <v>20</v>
      </c>
      <c r="F289" t="s">
        <v>21</v>
      </c>
      <c r="G289">
        <v>100</v>
      </c>
      <c r="H289">
        <v>26.25</v>
      </c>
      <c r="I289">
        <v>2625</v>
      </c>
      <c r="J289">
        <v>7.75</v>
      </c>
      <c r="K289">
        <v>775</v>
      </c>
      <c r="L289">
        <v>18.5</v>
      </c>
      <c r="M289">
        <v>0.70476190476190481</v>
      </c>
      <c r="N289">
        <v>1850</v>
      </c>
      <c r="O289" t="s">
        <v>223</v>
      </c>
      <c r="P289" t="s">
        <v>224</v>
      </c>
      <c r="Q289" t="s">
        <v>55</v>
      </c>
      <c r="R289" t="s">
        <v>56</v>
      </c>
      <c r="S289" t="s">
        <v>225</v>
      </c>
      <c r="T289" t="s">
        <v>226</v>
      </c>
      <c r="U289" t="s">
        <v>1191</v>
      </c>
      <c r="V289">
        <f>YEAR(sales_order1[[#This Row],[date]])</f>
        <v>2020</v>
      </c>
      <c r="W289" t="str">
        <f>TEXT(sales_order1[[#This Row],[date]], "Mmm")</f>
        <v>Mar</v>
      </c>
      <c r="X289">
        <f>VALUE(TEXT(sales_order1[[#This Row],[date]], "D"))</f>
        <v>2</v>
      </c>
      <c r="Y289">
        <v>9</v>
      </c>
    </row>
    <row r="290" spans="1:25" x14ac:dyDescent="0.25">
      <c r="A290" s="1">
        <v>43892</v>
      </c>
      <c r="B290">
        <v>50289</v>
      </c>
      <c r="C290" t="s">
        <v>320</v>
      </c>
      <c r="D290" t="str">
        <f>VLOOKUP(sales_order1[[#This Row],[itemCode]],product_details3!B:C,2,0)</f>
        <v>SCR50+100</v>
      </c>
      <c r="E290" t="s">
        <v>321</v>
      </c>
      <c r="F290" t="s">
        <v>61</v>
      </c>
      <c r="G290">
        <v>150</v>
      </c>
      <c r="H290">
        <v>26.25</v>
      </c>
      <c r="I290">
        <v>3937.5</v>
      </c>
      <c r="J290">
        <v>7.75</v>
      </c>
      <c r="K290">
        <v>1162.5</v>
      </c>
      <c r="L290">
        <v>18.5</v>
      </c>
      <c r="M290">
        <v>0.70476190476190481</v>
      </c>
      <c r="N290">
        <v>2775</v>
      </c>
      <c r="O290" t="s">
        <v>167</v>
      </c>
      <c r="P290" t="s">
        <v>168</v>
      </c>
      <c r="Q290" t="s">
        <v>100</v>
      </c>
      <c r="R290" t="s">
        <v>40</v>
      </c>
      <c r="S290" t="s">
        <v>101</v>
      </c>
      <c r="T290" t="s">
        <v>169</v>
      </c>
      <c r="U290" t="s">
        <v>1190</v>
      </c>
      <c r="V290">
        <f>YEAR(sales_order1[[#This Row],[date]])</f>
        <v>2020</v>
      </c>
      <c r="W290" t="str">
        <f>TEXT(sales_order1[[#This Row],[date]], "Mmm")</f>
        <v>Mar</v>
      </c>
      <c r="X290">
        <f>VALUE(TEXT(sales_order1[[#This Row],[date]], "D"))</f>
        <v>2</v>
      </c>
      <c r="Y290">
        <v>9</v>
      </c>
    </row>
    <row r="291" spans="1:25" x14ac:dyDescent="0.25">
      <c r="A291" s="1">
        <v>43892</v>
      </c>
      <c r="B291">
        <v>50290</v>
      </c>
      <c r="C291" t="s">
        <v>67</v>
      </c>
      <c r="D291" t="str">
        <f>VLOOKUP(sales_order1[[#This Row],[itemCode]],product_details3!B:C,2,0)</f>
        <v>SRMH15</v>
      </c>
      <c r="E291" t="s">
        <v>68</v>
      </c>
      <c r="F291" t="s">
        <v>30</v>
      </c>
      <c r="G291">
        <v>50</v>
      </c>
      <c r="H291">
        <v>15.75</v>
      </c>
      <c r="I291">
        <v>787.5</v>
      </c>
      <c r="J291">
        <v>5.45</v>
      </c>
      <c r="K291">
        <v>272.5</v>
      </c>
      <c r="L291">
        <v>10.3</v>
      </c>
      <c r="M291">
        <v>0.65396825396825398</v>
      </c>
      <c r="N291">
        <v>515</v>
      </c>
      <c r="O291" t="s">
        <v>62</v>
      </c>
      <c r="P291" t="s">
        <v>63</v>
      </c>
      <c r="Q291" t="s">
        <v>64</v>
      </c>
      <c r="R291" t="s">
        <v>40</v>
      </c>
      <c r="S291" t="s">
        <v>65</v>
      </c>
      <c r="T291" t="s">
        <v>66</v>
      </c>
      <c r="U291" t="s">
        <v>1190</v>
      </c>
      <c r="V291">
        <f>YEAR(sales_order1[[#This Row],[date]])</f>
        <v>2020</v>
      </c>
      <c r="W291" t="str">
        <f>TEXT(sales_order1[[#This Row],[date]], "Mmm")</f>
        <v>Mar</v>
      </c>
      <c r="X291">
        <f>VALUE(TEXT(sales_order1[[#This Row],[date]], "D"))</f>
        <v>2</v>
      </c>
      <c r="Y291">
        <v>9</v>
      </c>
    </row>
    <row r="292" spans="1:25" x14ac:dyDescent="0.25">
      <c r="A292" s="1">
        <v>43892</v>
      </c>
      <c r="B292">
        <v>50291</v>
      </c>
      <c r="C292" t="s">
        <v>194</v>
      </c>
      <c r="D292" t="str">
        <f>VLOOKUP(sales_order1[[#This Row],[itemCode]],product_details3!B:C,2,0)</f>
        <v>CLNG150</v>
      </c>
      <c r="E292" t="s">
        <v>195</v>
      </c>
      <c r="F292" t="s">
        <v>45</v>
      </c>
      <c r="G292">
        <v>100</v>
      </c>
      <c r="H292">
        <v>12.75</v>
      </c>
      <c r="I292">
        <v>1275</v>
      </c>
      <c r="J292">
        <v>4.45</v>
      </c>
      <c r="K292">
        <v>445</v>
      </c>
      <c r="L292">
        <v>8.3000000000000007</v>
      </c>
      <c r="M292">
        <v>0.65098039215686276</v>
      </c>
      <c r="N292">
        <v>830</v>
      </c>
      <c r="O292" t="s">
        <v>109</v>
      </c>
      <c r="P292" t="s">
        <v>110</v>
      </c>
      <c r="Q292" t="s">
        <v>111</v>
      </c>
      <c r="R292" t="s">
        <v>112</v>
      </c>
      <c r="S292" t="s">
        <v>113</v>
      </c>
      <c r="T292" t="s">
        <v>114</v>
      </c>
      <c r="U292" t="s">
        <v>1189</v>
      </c>
      <c r="V292">
        <f>YEAR(sales_order1[[#This Row],[date]])</f>
        <v>2020</v>
      </c>
      <c r="W292" t="str">
        <f>TEXT(sales_order1[[#This Row],[date]], "Mmm")</f>
        <v>Mar</v>
      </c>
      <c r="X292">
        <f>VALUE(TEXT(sales_order1[[#This Row],[date]], "D"))</f>
        <v>2</v>
      </c>
      <c r="Y292">
        <v>9</v>
      </c>
    </row>
    <row r="293" spans="1:25" x14ac:dyDescent="0.25">
      <c r="A293" s="1">
        <v>43892</v>
      </c>
      <c r="B293">
        <v>50292</v>
      </c>
      <c r="C293" t="s">
        <v>128</v>
      </c>
      <c r="D293" t="str">
        <f>VLOOKUP(sales_order1[[#This Row],[itemCode]],product_details3!B:C,2,0)</f>
        <v>SCRT100</v>
      </c>
      <c r="E293" t="s">
        <v>129</v>
      </c>
      <c r="F293" t="s">
        <v>61</v>
      </c>
      <c r="G293">
        <v>250</v>
      </c>
      <c r="H293">
        <v>28.25</v>
      </c>
      <c r="I293">
        <v>7062.5</v>
      </c>
      <c r="J293">
        <v>9</v>
      </c>
      <c r="K293">
        <v>2250</v>
      </c>
      <c r="L293">
        <v>19.25</v>
      </c>
      <c r="M293">
        <v>0.68141592920353977</v>
      </c>
      <c r="N293">
        <v>4812.5</v>
      </c>
      <c r="O293" t="s">
        <v>75</v>
      </c>
      <c r="P293" t="s">
        <v>76</v>
      </c>
      <c r="Q293" t="s">
        <v>77</v>
      </c>
      <c r="R293" t="s">
        <v>72</v>
      </c>
      <c r="S293" t="s">
        <v>78</v>
      </c>
      <c r="T293" t="s">
        <v>79</v>
      </c>
      <c r="U293" t="s">
        <v>1190</v>
      </c>
      <c r="V293">
        <f>YEAR(sales_order1[[#This Row],[date]])</f>
        <v>2020</v>
      </c>
      <c r="W293" t="str">
        <f>TEXT(sales_order1[[#This Row],[date]], "Mmm")</f>
        <v>Mar</v>
      </c>
      <c r="X293">
        <f>VALUE(TEXT(sales_order1[[#This Row],[date]], "D"))</f>
        <v>2</v>
      </c>
      <c r="Y293">
        <v>9</v>
      </c>
    </row>
    <row r="294" spans="1:25" x14ac:dyDescent="0.25">
      <c r="A294" s="1">
        <v>43893</v>
      </c>
      <c r="B294">
        <v>50293</v>
      </c>
      <c r="C294" t="s">
        <v>339</v>
      </c>
      <c r="D294" t="str">
        <f>VLOOKUP(sales_order1[[#This Row],[itemCode]],product_details3!B:C,2,0)</f>
        <v>SRMH50</v>
      </c>
      <c r="E294" t="s">
        <v>340</v>
      </c>
      <c r="F294" t="s">
        <v>30</v>
      </c>
      <c r="G294">
        <v>150</v>
      </c>
      <c r="H294">
        <v>31.25</v>
      </c>
      <c r="I294">
        <v>4687.5</v>
      </c>
      <c r="J294">
        <v>10.75</v>
      </c>
      <c r="K294">
        <v>1612.5</v>
      </c>
      <c r="L294">
        <v>20.5</v>
      </c>
      <c r="M294">
        <v>0.65600000000000003</v>
      </c>
      <c r="N294">
        <v>3075</v>
      </c>
      <c r="O294" t="s">
        <v>281</v>
      </c>
      <c r="P294" t="s">
        <v>282</v>
      </c>
      <c r="Q294" t="s">
        <v>24</v>
      </c>
      <c r="R294" t="s">
        <v>25</v>
      </c>
      <c r="S294" t="s">
        <v>33</v>
      </c>
      <c r="T294" t="s">
        <v>283</v>
      </c>
      <c r="U294" t="s">
        <v>1191</v>
      </c>
      <c r="V294">
        <f>YEAR(sales_order1[[#This Row],[date]])</f>
        <v>2020</v>
      </c>
      <c r="W294" t="str">
        <f>TEXT(sales_order1[[#This Row],[date]], "Mmm")</f>
        <v>Mar</v>
      </c>
      <c r="X294">
        <f>VALUE(TEXT(sales_order1[[#This Row],[date]], "D"))</f>
        <v>3</v>
      </c>
      <c r="Y294">
        <v>9</v>
      </c>
    </row>
    <row r="295" spans="1:25" x14ac:dyDescent="0.25">
      <c r="A295" s="1">
        <v>43893</v>
      </c>
      <c r="B295">
        <v>50294</v>
      </c>
      <c r="C295" t="s">
        <v>115</v>
      </c>
      <c r="D295" t="str">
        <f>VLOOKUP(sales_order1[[#This Row],[itemCode]],product_details3!B:C,2,0)</f>
        <v>SCRS30100</v>
      </c>
      <c r="E295" t="s">
        <v>116</v>
      </c>
      <c r="F295" t="s">
        <v>61</v>
      </c>
      <c r="G295">
        <v>250</v>
      </c>
      <c r="H295">
        <v>32.75</v>
      </c>
      <c r="I295">
        <v>8187.5</v>
      </c>
      <c r="J295">
        <v>11.25</v>
      </c>
      <c r="K295">
        <v>2812.5</v>
      </c>
      <c r="L295">
        <v>21.5</v>
      </c>
      <c r="M295">
        <v>0.65648854961832059</v>
      </c>
      <c r="N295">
        <v>5375</v>
      </c>
      <c r="O295" t="s">
        <v>82</v>
      </c>
      <c r="P295" t="s">
        <v>83</v>
      </c>
      <c r="Q295" t="s">
        <v>64</v>
      </c>
      <c r="R295" t="s">
        <v>40</v>
      </c>
      <c r="S295" t="s">
        <v>84</v>
      </c>
      <c r="T295" t="s">
        <v>85</v>
      </c>
      <c r="U295" t="s">
        <v>1189</v>
      </c>
      <c r="V295">
        <f>YEAR(sales_order1[[#This Row],[date]])</f>
        <v>2020</v>
      </c>
      <c r="W295" t="str">
        <f>TEXT(sales_order1[[#This Row],[date]], "Mmm")</f>
        <v>Mar</v>
      </c>
      <c r="X295">
        <f>VALUE(TEXT(sales_order1[[#This Row],[date]], "D"))</f>
        <v>3</v>
      </c>
      <c r="Y295">
        <v>9</v>
      </c>
    </row>
    <row r="296" spans="1:25" x14ac:dyDescent="0.25">
      <c r="A296" s="1">
        <v>43893</v>
      </c>
      <c r="B296">
        <v>50295</v>
      </c>
      <c r="C296" t="s">
        <v>309</v>
      </c>
      <c r="D296" t="str">
        <f>VLOOKUP(sales_order1[[#This Row],[itemCode]],product_details3!B:C,2,0)</f>
        <v>MSKC100</v>
      </c>
      <c r="E296" t="s">
        <v>310</v>
      </c>
      <c r="F296" t="s">
        <v>137</v>
      </c>
      <c r="G296">
        <v>50</v>
      </c>
      <c r="H296">
        <v>19.95</v>
      </c>
      <c r="I296">
        <v>997.5</v>
      </c>
      <c r="J296">
        <v>8.1999999999999993</v>
      </c>
      <c r="K296">
        <v>410</v>
      </c>
      <c r="L296">
        <v>11.75</v>
      </c>
      <c r="M296">
        <v>0.58897243107769426</v>
      </c>
      <c r="N296">
        <v>587.5</v>
      </c>
      <c r="O296" t="s">
        <v>216</v>
      </c>
      <c r="P296" t="s">
        <v>217</v>
      </c>
      <c r="Q296" t="s">
        <v>218</v>
      </c>
      <c r="R296" t="s">
        <v>40</v>
      </c>
      <c r="S296" t="s">
        <v>219</v>
      </c>
      <c r="T296" t="s">
        <v>220</v>
      </c>
      <c r="U296" t="s">
        <v>1190</v>
      </c>
      <c r="V296">
        <f>YEAR(sales_order1[[#This Row],[date]])</f>
        <v>2020</v>
      </c>
      <c r="W296" t="str">
        <f>TEXT(sales_order1[[#This Row],[date]], "Mmm")</f>
        <v>Mar</v>
      </c>
      <c r="X296">
        <f>VALUE(TEXT(sales_order1[[#This Row],[date]], "D"))</f>
        <v>3</v>
      </c>
      <c r="Y296">
        <v>9</v>
      </c>
    </row>
    <row r="297" spans="1:25" x14ac:dyDescent="0.25">
      <c r="A297" s="1">
        <v>43893</v>
      </c>
      <c r="B297">
        <v>50296</v>
      </c>
      <c r="C297" t="s">
        <v>352</v>
      </c>
      <c r="D297" t="str">
        <f>VLOOKUP(sales_order1[[#This Row],[itemCode]],product_details3!B:C,2,0)</f>
        <v>MSTL50</v>
      </c>
      <c r="E297" t="s">
        <v>353</v>
      </c>
      <c r="F297" t="s">
        <v>21</v>
      </c>
      <c r="G297">
        <v>50</v>
      </c>
      <c r="H297">
        <v>16.95</v>
      </c>
      <c r="I297">
        <v>847.5</v>
      </c>
      <c r="J297">
        <v>5.2</v>
      </c>
      <c r="K297">
        <v>260</v>
      </c>
      <c r="L297">
        <v>11.75</v>
      </c>
      <c r="M297">
        <v>0.69321533923303835</v>
      </c>
      <c r="N297">
        <v>587.5</v>
      </c>
      <c r="O297" t="s">
        <v>244</v>
      </c>
      <c r="P297" t="s">
        <v>245</v>
      </c>
      <c r="Q297" t="s">
        <v>186</v>
      </c>
      <c r="R297" t="s">
        <v>112</v>
      </c>
      <c r="S297" t="s">
        <v>246</v>
      </c>
      <c r="T297" t="s">
        <v>247</v>
      </c>
      <c r="U297" t="s">
        <v>1189</v>
      </c>
      <c r="V297">
        <f>YEAR(sales_order1[[#This Row],[date]])</f>
        <v>2020</v>
      </c>
      <c r="W297" t="str">
        <f>TEXT(sales_order1[[#This Row],[date]], "Mmm")</f>
        <v>Mar</v>
      </c>
      <c r="X297">
        <f>VALUE(TEXT(sales_order1[[#This Row],[date]], "D"))</f>
        <v>3</v>
      </c>
      <c r="Y297">
        <v>9</v>
      </c>
    </row>
    <row r="298" spans="1:25" x14ac:dyDescent="0.25">
      <c r="A298" s="1">
        <v>43893</v>
      </c>
      <c r="B298">
        <v>50297</v>
      </c>
      <c r="C298" t="s">
        <v>307</v>
      </c>
      <c r="D298" t="str">
        <f>VLOOKUP(sales_order1[[#This Row],[itemCode]],product_details3!B:C,2,0)</f>
        <v>TNRH150</v>
      </c>
      <c r="E298" t="s">
        <v>308</v>
      </c>
      <c r="F298" t="s">
        <v>124</v>
      </c>
      <c r="G298">
        <v>100</v>
      </c>
      <c r="H298">
        <v>15.75</v>
      </c>
      <c r="I298">
        <v>1575</v>
      </c>
      <c r="J298">
        <v>4.45</v>
      </c>
      <c r="K298">
        <v>445</v>
      </c>
      <c r="L298">
        <v>11.3</v>
      </c>
      <c r="M298">
        <v>0.71746031746031746</v>
      </c>
      <c r="N298">
        <v>1130</v>
      </c>
      <c r="O298" t="s">
        <v>211</v>
      </c>
      <c r="P298" t="s">
        <v>212</v>
      </c>
      <c r="Q298" t="s">
        <v>213</v>
      </c>
      <c r="R298" t="s">
        <v>25</v>
      </c>
      <c r="S298" t="s">
        <v>214</v>
      </c>
      <c r="T298" t="s">
        <v>215</v>
      </c>
      <c r="U298" t="s">
        <v>1191</v>
      </c>
      <c r="V298">
        <f>YEAR(sales_order1[[#This Row],[date]])</f>
        <v>2020</v>
      </c>
      <c r="W298" t="str">
        <f>TEXT(sales_order1[[#This Row],[date]], "Mmm")</f>
        <v>Mar</v>
      </c>
      <c r="X298">
        <f>VALUE(TEXT(sales_order1[[#This Row],[date]], "D"))</f>
        <v>3</v>
      </c>
      <c r="Y298">
        <v>9</v>
      </c>
    </row>
    <row r="299" spans="1:25" x14ac:dyDescent="0.25">
      <c r="A299" s="1">
        <v>43894</v>
      </c>
      <c r="B299">
        <v>50298</v>
      </c>
      <c r="C299" t="s">
        <v>51</v>
      </c>
      <c r="D299" t="str">
        <f>VLOOKUP(sales_order1[[#This Row],[itemCode]],product_details3!B:C,2,0)</f>
        <v>MSTH50</v>
      </c>
      <c r="E299" t="s">
        <v>52</v>
      </c>
      <c r="F299" t="s">
        <v>21</v>
      </c>
      <c r="G299">
        <v>100</v>
      </c>
      <c r="H299">
        <v>15.75</v>
      </c>
      <c r="I299">
        <v>1575</v>
      </c>
      <c r="J299">
        <v>4.45</v>
      </c>
      <c r="K299">
        <v>445</v>
      </c>
      <c r="L299">
        <v>11.3</v>
      </c>
      <c r="M299">
        <v>0.71746031746031746</v>
      </c>
      <c r="N299">
        <v>1130</v>
      </c>
      <c r="O299" t="s">
        <v>105</v>
      </c>
      <c r="P299" t="s">
        <v>106</v>
      </c>
      <c r="Q299" t="s">
        <v>107</v>
      </c>
      <c r="R299" t="s">
        <v>40</v>
      </c>
      <c r="S299" t="s">
        <v>101</v>
      </c>
      <c r="T299" t="s">
        <v>108</v>
      </c>
      <c r="U299" t="s">
        <v>1190</v>
      </c>
      <c r="V299">
        <f>YEAR(sales_order1[[#This Row],[date]])</f>
        <v>2020</v>
      </c>
      <c r="W299" t="str">
        <f>TEXT(sales_order1[[#This Row],[date]], "Mmm")</f>
        <v>Mar</v>
      </c>
      <c r="X299">
        <f>VALUE(TEXT(sales_order1[[#This Row],[date]], "D"))</f>
        <v>4</v>
      </c>
      <c r="Y299">
        <v>10</v>
      </c>
    </row>
    <row r="300" spans="1:25" x14ac:dyDescent="0.25">
      <c r="A300" s="1">
        <v>43894</v>
      </c>
      <c r="B300">
        <v>50299</v>
      </c>
      <c r="C300" t="s">
        <v>181</v>
      </c>
      <c r="D300" t="str">
        <f>VLOOKUP(sales_order1[[#This Row],[itemCode]],product_details3!B:C,2,0)</f>
        <v>EXFP100</v>
      </c>
      <c r="E300" t="s">
        <v>182</v>
      </c>
      <c r="F300" t="s">
        <v>183</v>
      </c>
      <c r="G300">
        <v>50</v>
      </c>
      <c r="H300">
        <v>21.95</v>
      </c>
      <c r="I300">
        <v>1097.5</v>
      </c>
      <c r="J300">
        <v>8.1999999999999993</v>
      </c>
      <c r="K300">
        <v>410</v>
      </c>
      <c r="L300">
        <v>13.75</v>
      </c>
      <c r="M300">
        <v>0.62642369020501143</v>
      </c>
      <c r="N300">
        <v>687.5</v>
      </c>
      <c r="O300" t="s">
        <v>299</v>
      </c>
      <c r="P300" t="s">
        <v>300</v>
      </c>
      <c r="Q300" t="s">
        <v>100</v>
      </c>
      <c r="R300" t="s">
        <v>40</v>
      </c>
      <c r="S300" t="s">
        <v>101</v>
      </c>
      <c r="T300" t="s">
        <v>301</v>
      </c>
      <c r="U300" t="s">
        <v>1190</v>
      </c>
      <c r="V300">
        <f>YEAR(sales_order1[[#This Row],[date]])</f>
        <v>2020</v>
      </c>
      <c r="W300" t="str">
        <f>TEXT(sales_order1[[#This Row],[date]], "Mmm")</f>
        <v>Mar</v>
      </c>
      <c r="X300">
        <f>VALUE(TEXT(sales_order1[[#This Row],[date]], "D"))</f>
        <v>4</v>
      </c>
      <c r="Y300">
        <v>10</v>
      </c>
    </row>
    <row r="301" spans="1:25" x14ac:dyDescent="0.25">
      <c r="A301" s="1">
        <v>43894</v>
      </c>
      <c r="B301">
        <v>50300</v>
      </c>
      <c r="C301" t="s">
        <v>331</v>
      </c>
      <c r="D301" t="str">
        <f>VLOOKUP(sales_order1[[#This Row],[itemCode]],product_details3!B:C,2,0)</f>
        <v>EXFP50</v>
      </c>
      <c r="E301" t="s">
        <v>332</v>
      </c>
      <c r="F301" t="s">
        <v>183</v>
      </c>
      <c r="G301">
        <v>50</v>
      </c>
      <c r="H301">
        <v>16.95</v>
      </c>
      <c r="I301">
        <v>847.5</v>
      </c>
      <c r="J301">
        <v>6.2</v>
      </c>
      <c r="K301">
        <v>310</v>
      </c>
      <c r="L301">
        <v>10.75</v>
      </c>
      <c r="M301">
        <v>0.63421828908554578</v>
      </c>
      <c r="N301">
        <v>537.5</v>
      </c>
      <c r="O301" t="s">
        <v>69</v>
      </c>
      <c r="P301" t="s">
        <v>70</v>
      </c>
      <c r="Q301" t="s">
        <v>71</v>
      </c>
      <c r="R301" t="s">
        <v>72</v>
      </c>
      <c r="S301" t="s">
        <v>73</v>
      </c>
      <c r="T301" t="s">
        <v>74</v>
      </c>
      <c r="U301" t="s">
        <v>1190</v>
      </c>
      <c r="V301">
        <f>YEAR(sales_order1[[#This Row],[date]])</f>
        <v>2020</v>
      </c>
      <c r="W301" t="str">
        <f>TEXT(sales_order1[[#This Row],[date]], "Mmm")</f>
        <v>Mar</v>
      </c>
      <c r="X301">
        <f>VALUE(TEXT(sales_order1[[#This Row],[date]], "D"))</f>
        <v>4</v>
      </c>
      <c r="Y301">
        <v>10</v>
      </c>
    </row>
    <row r="302" spans="1:25" x14ac:dyDescent="0.25">
      <c r="A302" s="1">
        <v>43894</v>
      </c>
      <c r="B302">
        <v>50301</v>
      </c>
      <c r="C302" t="s">
        <v>128</v>
      </c>
      <c r="D302" t="str">
        <f>VLOOKUP(sales_order1[[#This Row],[itemCode]],product_details3!B:C,2,0)</f>
        <v>SCRT100</v>
      </c>
      <c r="E302" t="s">
        <v>129</v>
      </c>
      <c r="F302" t="s">
        <v>61</v>
      </c>
      <c r="G302">
        <v>200</v>
      </c>
      <c r="H302">
        <v>28.25</v>
      </c>
      <c r="I302">
        <v>5650</v>
      </c>
      <c r="J302">
        <v>9</v>
      </c>
      <c r="K302">
        <v>1800</v>
      </c>
      <c r="L302">
        <v>19.25</v>
      </c>
      <c r="M302">
        <v>0.68141592920353977</v>
      </c>
      <c r="N302">
        <v>3850</v>
      </c>
      <c r="O302" t="s">
        <v>302</v>
      </c>
      <c r="P302" t="s">
        <v>303</v>
      </c>
      <c r="Q302" t="s">
        <v>107</v>
      </c>
      <c r="R302" t="s">
        <v>40</v>
      </c>
      <c r="S302" t="s">
        <v>101</v>
      </c>
      <c r="T302" t="s">
        <v>304</v>
      </c>
      <c r="U302" t="s">
        <v>1190</v>
      </c>
      <c r="V302">
        <f>YEAR(sales_order1[[#This Row],[date]])</f>
        <v>2020</v>
      </c>
      <c r="W302" t="str">
        <f>TEXT(sales_order1[[#This Row],[date]], "Mmm")</f>
        <v>Mar</v>
      </c>
      <c r="X302">
        <f>VALUE(TEXT(sales_order1[[#This Row],[date]], "D"))</f>
        <v>4</v>
      </c>
      <c r="Y302">
        <v>10</v>
      </c>
    </row>
    <row r="303" spans="1:25" x14ac:dyDescent="0.25">
      <c r="A303" s="1">
        <v>43894</v>
      </c>
      <c r="B303">
        <v>50302</v>
      </c>
      <c r="C303" t="s">
        <v>360</v>
      </c>
      <c r="D303" t="str">
        <f>VLOOKUP(sales_order1[[#This Row],[itemCode]],product_details3!B:C,2,0)</f>
        <v>TNRS100</v>
      </c>
      <c r="E303" t="s">
        <v>361</v>
      </c>
      <c r="F303" t="s">
        <v>124</v>
      </c>
      <c r="G303">
        <v>50</v>
      </c>
      <c r="H303">
        <v>13.1</v>
      </c>
      <c r="I303">
        <v>655</v>
      </c>
      <c r="J303">
        <v>4.7</v>
      </c>
      <c r="K303">
        <v>235</v>
      </c>
      <c r="L303">
        <v>8.4</v>
      </c>
      <c r="M303">
        <v>0.6412213740458016</v>
      </c>
      <c r="N303">
        <v>420</v>
      </c>
      <c r="O303" t="s">
        <v>295</v>
      </c>
      <c r="P303" t="s">
        <v>296</v>
      </c>
      <c r="Q303" t="s">
        <v>160</v>
      </c>
      <c r="R303" t="s">
        <v>112</v>
      </c>
      <c r="S303" t="s">
        <v>297</v>
      </c>
      <c r="T303" t="s">
        <v>298</v>
      </c>
      <c r="U303" t="s">
        <v>1189</v>
      </c>
      <c r="V303">
        <f>YEAR(sales_order1[[#This Row],[date]])</f>
        <v>2020</v>
      </c>
      <c r="W303" t="str">
        <f>TEXT(sales_order1[[#This Row],[date]], "Mmm")</f>
        <v>Mar</v>
      </c>
      <c r="X303">
        <f>VALUE(TEXT(sales_order1[[#This Row],[date]], "D"))</f>
        <v>4</v>
      </c>
      <c r="Y303">
        <v>10</v>
      </c>
    </row>
    <row r="304" spans="1:25" x14ac:dyDescent="0.25">
      <c r="A304" s="1">
        <v>43895</v>
      </c>
      <c r="B304">
        <v>50303</v>
      </c>
      <c r="C304" t="s">
        <v>19</v>
      </c>
      <c r="D304" t="str">
        <f>VLOOKUP(sales_order1[[#This Row],[itemCode]],product_details3!B:C,2,0)</f>
        <v>MSTH100</v>
      </c>
      <c r="E304" t="s">
        <v>20</v>
      </c>
      <c r="F304" t="s">
        <v>21</v>
      </c>
      <c r="G304">
        <v>100</v>
      </c>
      <c r="H304">
        <v>26.25</v>
      </c>
      <c r="I304">
        <v>2625</v>
      </c>
      <c r="J304">
        <v>7.75</v>
      </c>
      <c r="K304">
        <v>775</v>
      </c>
      <c r="L304">
        <v>18.5</v>
      </c>
      <c r="M304">
        <v>0.70476190476190481</v>
      </c>
      <c r="N304">
        <v>1850</v>
      </c>
      <c r="O304" t="s">
        <v>227</v>
      </c>
      <c r="P304" t="s">
        <v>228</v>
      </c>
      <c r="Q304" t="s">
        <v>64</v>
      </c>
      <c r="R304" t="s">
        <v>40</v>
      </c>
      <c r="S304" t="s">
        <v>229</v>
      </c>
      <c r="T304" t="s">
        <v>230</v>
      </c>
      <c r="U304" t="s">
        <v>1189</v>
      </c>
      <c r="V304">
        <f>YEAR(sales_order1[[#This Row],[date]])</f>
        <v>2020</v>
      </c>
      <c r="W304" t="str">
        <f>TEXT(sales_order1[[#This Row],[date]], "Mmm")</f>
        <v>Mar</v>
      </c>
      <c r="X304">
        <f>VALUE(TEXT(sales_order1[[#This Row],[date]], "D"))</f>
        <v>5</v>
      </c>
      <c r="Y304">
        <v>10</v>
      </c>
    </row>
    <row r="305" spans="1:25" x14ac:dyDescent="0.25">
      <c r="A305" s="1">
        <v>43895</v>
      </c>
      <c r="B305">
        <v>50304</v>
      </c>
      <c r="C305" t="s">
        <v>103</v>
      </c>
      <c r="D305" t="str">
        <f>VLOOKUP(sales_order1[[#This Row],[itemCode]],product_details3!B:C,2,0)</f>
        <v>SCRT50</v>
      </c>
      <c r="E305" t="s">
        <v>104</v>
      </c>
      <c r="F305" t="s">
        <v>61</v>
      </c>
      <c r="G305">
        <v>100</v>
      </c>
      <c r="H305">
        <v>16.95</v>
      </c>
      <c r="I305">
        <v>1695</v>
      </c>
      <c r="J305">
        <v>5.2</v>
      </c>
      <c r="K305">
        <v>520</v>
      </c>
      <c r="L305">
        <v>11.75</v>
      </c>
      <c r="M305">
        <v>0.69321533923303835</v>
      </c>
      <c r="N305">
        <v>1175</v>
      </c>
      <c r="O305" t="s">
        <v>172</v>
      </c>
      <c r="P305" t="s">
        <v>173</v>
      </c>
      <c r="Q305" t="s">
        <v>39</v>
      </c>
      <c r="R305" t="s">
        <v>40</v>
      </c>
      <c r="S305" t="s">
        <v>41</v>
      </c>
      <c r="T305" t="s">
        <v>174</v>
      </c>
      <c r="U305" t="s">
        <v>1188</v>
      </c>
      <c r="V305">
        <f>YEAR(sales_order1[[#This Row],[date]])</f>
        <v>2020</v>
      </c>
      <c r="W305" t="str">
        <f>TEXT(sales_order1[[#This Row],[date]], "Mmm")</f>
        <v>Mar</v>
      </c>
      <c r="X305">
        <f>VALUE(TEXT(sales_order1[[#This Row],[date]], "D"))</f>
        <v>5</v>
      </c>
      <c r="Y305">
        <v>10</v>
      </c>
    </row>
    <row r="306" spans="1:25" x14ac:dyDescent="0.25">
      <c r="A306" s="1">
        <v>43895</v>
      </c>
      <c r="B306">
        <v>50305</v>
      </c>
      <c r="C306" t="s">
        <v>307</v>
      </c>
      <c r="D306" t="str">
        <f>VLOOKUP(sales_order1[[#This Row],[itemCode]],product_details3!B:C,2,0)</f>
        <v>TNRH150</v>
      </c>
      <c r="E306" t="s">
        <v>308</v>
      </c>
      <c r="F306" t="s">
        <v>124</v>
      </c>
      <c r="G306">
        <v>50</v>
      </c>
      <c r="H306">
        <v>15.75</v>
      </c>
      <c r="I306">
        <v>787.5</v>
      </c>
      <c r="J306">
        <v>4.45</v>
      </c>
      <c r="K306">
        <v>222.5</v>
      </c>
      <c r="L306">
        <v>11.3</v>
      </c>
      <c r="M306">
        <v>0.71746031746031746</v>
      </c>
      <c r="N306">
        <v>565</v>
      </c>
      <c r="O306" t="s">
        <v>138</v>
      </c>
      <c r="P306" t="s">
        <v>139</v>
      </c>
      <c r="Q306" t="s">
        <v>77</v>
      </c>
      <c r="R306" t="s">
        <v>72</v>
      </c>
      <c r="S306" t="s">
        <v>140</v>
      </c>
      <c r="T306" t="s">
        <v>141</v>
      </c>
      <c r="U306" t="s">
        <v>1190</v>
      </c>
      <c r="V306">
        <f>YEAR(sales_order1[[#This Row],[date]])</f>
        <v>2020</v>
      </c>
      <c r="W306" t="str">
        <f>TEXT(sales_order1[[#This Row],[date]], "Mmm")</f>
        <v>Mar</v>
      </c>
      <c r="X306">
        <f>VALUE(TEXT(sales_order1[[#This Row],[date]], "D"))</f>
        <v>5</v>
      </c>
      <c r="Y306">
        <v>10</v>
      </c>
    </row>
    <row r="307" spans="1:25" x14ac:dyDescent="0.25">
      <c r="A307" s="1">
        <v>43895</v>
      </c>
      <c r="B307">
        <v>50306</v>
      </c>
      <c r="C307" t="s">
        <v>115</v>
      </c>
      <c r="D307" t="str">
        <f>VLOOKUP(sales_order1[[#This Row],[itemCode]],product_details3!B:C,2,0)</f>
        <v>SCRS30100</v>
      </c>
      <c r="E307" t="s">
        <v>116</v>
      </c>
      <c r="F307" t="s">
        <v>61</v>
      </c>
      <c r="G307">
        <v>150</v>
      </c>
      <c r="H307">
        <v>32.75</v>
      </c>
      <c r="I307">
        <v>4912.5</v>
      </c>
      <c r="J307">
        <v>11.25</v>
      </c>
      <c r="K307">
        <v>1687.5</v>
      </c>
      <c r="L307">
        <v>21.5</v>
      </c>
      <c r="M307">
        <v>0.65648854961832059</v>
      </c>
      <c r="N307">
        <v>3225</v>
      </c>
      <c r="O307" t="s">
        <v>273</v>
      </c>
      <c r="P307" t="s">
        <v>274</v>
      </c>
      <c r="Q307" t="s">
        <v>132</v>
      </c>
      <c r="R307" t="s">
        <v>56</v>
      </c>
      <c r="S307" t="s">
        <v>133</v>
      </c>
      <c r="T307" t="s">
        <v>275</v>
      </c>
      <c r="U307" t="s">
        <v>1191</v>
      </c>
      <c r="V307">
        <f>YEAR(sales_order1[[#This Row],[date]])</f>
        <v>2020</v>
      </c>
      <c r="W307" t="str">
        <f>TEXT(sales_order1[[#This Row],[date]], "Mmm")</f>
        <v>Mar</v>
      </c>
      <c r="X307">
        <f>VALUE(TEXT(sales_order1[[#This Row],[date]], "D"))</f>
        <v>5</v>
      </c>
      <c r="Y307">
        <v>10</v>
      </c>
    </row>
    <row r="308" spans="1:25" x14ac:dyDescent="0.25">
      <c r="A308" s="1">
        <v>43895</v>
      </c>
      <c r="B308">
        <v>50307</v>
      </c>
      <c r="C308" t="s">
        <v>19</v>
      </c>
      <c r="D308" t="str">
        <f>VLOOKUP(sales_order1[[#This Row],[itemCode]],product_details3!B:C,2,0)</f>
        <v>MSTH100</v>
      </c>
      <c r="E308" t="s">
        <v>20</v>
      </c>
      <c r="F308" t="s">
        <v>21</v>
      </c>
      <c r="G308">
        <v>50</v>
      </c>
      <c r="H308">
        <v>26.25</v>
      </c>
      <c r="I308">
        <v>1312.5</v>
      </c>
      <c r="J308">
        <v>7.75</v>
      </c>
      <c r="K308">
        <v>387.5</v>
      </c>
      <c r="L308">
        <v>18.5</v>
      </c>
      <c r="M308">
        <v>0.70476190476190481</v>
      </c>
      <c r="N308">
        <v>925</v>
      </c>
      <c r="O308" t="s">
        <v>163</v>
      </c>
      <c r="P308" t="s">
        <v>164</v>
      </c>
      <c r="Q308" t="s">
        <v>146</v>
      </c>
      <c r="R308" t="s">
        <v>112</v>
      </c>
      <c r="S308" t="s">
        <v>165</v>
      </c>
      <c r="T308" t="s">
        <v>166</v>
      </c>
      <c r="U308" t="s">
        <v>1189</v>
      </c>
      <c r="V308">
        <f>YEAR(sales_order1[[#This Row],[date]])</f>
        <v>2020</v>
      </c>
      <c r="W308" t="str">
        <f>TEXT(sales_order1[[#This Row],[date]], "Mmm")</f>
        <v>Mar</v>
      </c>
      <c r="X308">
        <f>VALUE(TEXT(sales_order1[[#This Row],[date]], "D"))</f>
        <v>5</v>
      </c>
      <c r="Y308">
        <v>10</v>
      </c>
    </row>
    <row r="309" spans="1:25" x14ac:dyDescent="0.25">
      <c r="A309" s="1">
        <v>43895</v>
      </c>
      <c r="B309">
        <v>50308</v>
      </c>
      <c r="C309" t="s">
        <v>67</v>
      </c>
      <c r="D309" t="str">
        <f>VLOOKUP(sales_order1[[#This Row],[itemCode]],product_details3!B:C,2,0)</f>
        <v>SRMH15</v>
      </c>
      <c r="E309" t="s">
        <v>68</v>
      </c>
      <c r="F309" t="s">
        <v>30</v>
      </c>
      <c r="G309">
        <v>50</v>
      </c>
      <c r="H309">
        <v>15.75</v>
      </c>
      <c r="I309">
        <v>787.5</v>
      </c>
      <c r="J309">
        <v>5.45</v>
      </c>
      <c r="K309">
        <v>272.5</v>
      </c>
      <c r="L309">
        <v>10.3</v>
      </c>
      <c r="M309">
        <v>0.65396825396825398</v>
      </c>
      <c r="N309">
        <v>515</v>
      </c>
      <c r="O309" t="s">
        <v>53</v>
      </c>
      <c r="P309" t="s">
        <v>54</v>
      </c>
      <c r="Q309" t="s">
        <v>55</v>
      </c>
      <c r="R309" t="s">
        <v>56</v>
      </c>
      <c r="S309" t="s">
        <v>57</v>
      </c>
      <c r="T309" t="s">
        <v>58</v>
      </c>
      <c r="U309" t="s">
        <v>1191</v>
      </c>
      <c r="V309">
        <f>YEAR(sales_order1[[#This Row],[date]])</f>
        <v>2020</v>
      </c>
      <c r="W309" t="str">
        <f>TEXT(sales_order1[[#This Row],[date]], "Mmm")</f>
        <v>Mar</v>
      </c>
      <c r="X309">
        <f>VALUE(TEXT(sales_order1[[#This Row],[date]], "D"))</f>
        <v>5</v>
      </c>
      <c r="Y309">
        <v>10</v>
      </c>
    </row>
    <row r="310" spans="1:25" x14ac:dyDescent="0.25">
      <c r="A310" s="1">
        <v>43895</v>
      </c>
      <c r="B310">
        <v>50309</v>
      </c>
      <c r="C310" t="s">
        <v>194</v>
      </c>
      <c r="D310" t="str">
        <f>VLOOKUP(sales_order1[[#This Row],[itemCode]],product_details3!B:C,2,0)</f>
        <v>CLNG150</v>
      </c>
      <c r="E310" t="s">
        <v>195</v>
      </c>
      <c r="F310" t="s">
        <v>45</v>
      </c>
      <c r="G310">
        <v>50</v>
      </c>
      <c r="H310">
        <v>12.75</v>
      </c>
      <c r="I310">
        <v>637.5</v>
      </c>
      <c r="J310">
        <v>4.45</v>
      </c>
      <c r="K310">
        <v>222.5</v>
      </c>
      <c r="L310">
        <v>8.3000000000000007</v>
      </c>
      <c r="M310">
        <v>0.65098039215686276</v>
      </c>
      <c r="N310">
        <v>415</v>
      </c>
      <c r="O310" t="s">
        <v>366</v>
      </c>
      <c r="P310" t="s">
        <v>367</v>
      </c>
      <c r="Q310" t="s">
        <v>239</v>
      </c>
      <c r="R310" t="s">
        <v>112</v>
      </c>
      <c r="S310" t="s">
        <v>368</v>
      </c>
      <c r="T310" t="s">
        <v>369</v>
      </c>
      <c r="U310" t="s">
        <v>1189</v>
      </c>
      <c r="V310">
        <f>YEAR(sales_order1[[#This Row],[date]])</f>
        <v>2020</v>
      </c>
      <c r="W310" t="str">
        <f>TEXT(sales_order1[[#This Row],[date]], "Mmm")</f>
        <v>Mar</v>
      </c>
      <c r="X310">
        <f>VALUE(TEXT(sales_order1[[#This Row],[date]], "D"))</f>
        <v>5</v>
      </c>
      <c r="Y310">
        <v>10</v>
      </c>
    </row>
    <row r="311" spans="1:25" x14ac:dyDescent="0.25">
      <c r="A311" s="1">
        <v>43896</v>
      </c>
      <c r="B311">
        <v>50310</v>
      </c>
      <c r="C311" t="s">
        <v>320</v>
      </c>
      <c r="D311" t="str">
        <f>VLOOKUP(sales_order1[[#This Row],[itemCode]],product_details3!B:C,2,0)</f>
        <v>SCR50+100</v>
      </c>
      <c r="E311" t="s">
        <v>321</v>
      </c>
      <c r="F311" t="s">
        <v>61</v>
      </c>
      <c r="G311">
        <v>150</v>
      </c>
      <c r="H311">
        <v>26.25</v>
      </c>
      <c r="I311">
        <v>3937.5</v>
      </c>
      <c r="J311">
        <v>7.75</v>
      </c>
      <c r="K311">
        <v>1162.5</v>
      </c>
      <c r="L311">
        <v>18.5</v>
      </c>
      <c r="M311">
        <v>0.70476190476190481</v>
      </c>
      <c r="N311">
        <v>2775</v>
      </c>
      <c r="O311" t="s">
        <v>370</v>
      </c>
      <c r="P311" t="s">
        <v>371</v>
      </c>
      <c r="Q311" t="s">
        <v>201</v>
      </c>
      <c r="R311" t="s">
        <v>25</v>
      </c>
      <c r="S311" t="s">
        <v>372</v>
      </c>
      <c r="T311" t="s">
        <v>373</v>
      </c>
      <c r="U311" t="s">
        <v>1191</v>
      </c>
      <c r="V311">
        <f>YEAR(sales_order1[[#This Row],[date]])</f>
        <v>2020</v>
      </c>
      <c r="W311" t="str">
        <f>TEXT(sales_order1[[#This Row],[date]], "Mmm")</f>
        <v>Mar</v>
      </c>
      <c r="X311">
        <f>VALUE(TEXT(sales_order1[[#This Row],[date]], "D"))</f>
        <v>6</v>
      </c>
      <c r="Y311">
        <v>10</v>
      </c>
    </row>
    <row r="312" spans="1:25" x14ac:dyDescent="0.25">
      <c r="A312" s="1">
        <v>43896</v>
      </c>
      <c r="B312">
        <v>50311</v>
      </c>
      <c r="C312" t="s">
        <v>51</v>
      </c>
      <c r="D312" t="str">
        <f>VLOOKUP(sales_order1[[#This Row],[itemCode]],product_details3!B:C,2,0)</f>
        <v>MSTH50</v>
      </c>
      <c r="E312" t="s">
        <v>52</v>
      </c>
      <c r="F312" t="s">
        <v>21</v>
      </c>
      <c r="G312">
        <v>150</v>
      </c>
      <c r="H312">
        <v>15.75</v>
      </c>
      <c r="I312">
        <v>2362.5</v>
      </c>
      <c r="J312">
        <v>4.45</v>
      </c>
      <c r="K312">
        <v>667.5</v>
      </c>
      <c r="L312">
        <v>11.3</v>
      </c>
      <c r="M312">
        <v>0.71746031746031746</v>
      </c>
      <c r="N312">
        <v>1695</v>
      </c>
      <c r="O312" t="s">
        <v>258</v>
      </c>
      <c r="P312" t="s">
        <v>259</v>
      </c>
      <c r="Q312" t="s">
        <v>93</v>
      </c>
      <c r="R312" t="s">
        <v>72</v>
      </c>
      <c r="S312" t="s">
        <v>260</v>
      </c>
      <c r="T312" t="s">
        <v>261</v>
      </c>
      <c r="U312" t="s">
        <v>1190</v>
      </c>
      <c r="V312">
        <f>YEAR(sales_order1[[#This Row],[date]])</f>
        <v>2020</v>
      </c>
      <c r="W312" t="str">
        <f>TEXT(sales_order1[[#This Row],[date]], "Mmm")</f>
        <v>Mar</v>
      </c>
      <c r="X312">
        <f>VALUE(TEXT(sales_order1[[#This Row],[date]], "D"))</f>
        <v>6</v>
      </c>
      <c r="Y312">
        <v>10</v>
      </c>
    </row>
    <row r="313" spans="1:25" x14ac:dyDescent="0.25">
      <c r="A313" s="1">
        <v>43896</v>
      </c>
      <c r="B313">
        <v>50312</v>
      </c>
      <c r="C313" t="s">
        <v>115</v>
      </c>
      <c r="D313" t="str">
        <f>VLOOKUP(sales_order1[[#This Row],[itemCode]],product_details3!B:C,2,0)</f>
        <v>SCRS30100</v>
      </c>
      <c r="E313" t="s">
        <v>116</v>
      </c>
      <c r="F313" t="s">
        <v>61</v>
      </c>
      <c r="G313">
        <v>250</v>
      </c>
      <c r="H313">
        <v>32.75</v>
      </c>
      <c r="I313">
        <v>8187.5</v>
      </c>
      <c r="J313">
        <v>11.25</v>
      </c>
      <c r="K313">
        <v>2812.5</v>
      </c>
      <c r="L313">
        <v>21.5</v>
      </c>
      <c r="M313">
        <v>0.65648854961832059</v>
      </c>
      <c r="N313">
        <v>5375</v>
      </c>
      <c r="O313" t="s">
        <v>293</v>
      </c>
      <c r="P313" t="s">
        <v>294</v>
      </c>
      <c r="Q313" t="s">
        <v>154</v>
      </c>
      <c r="R313" t="s">
        <v>56</v>
      </c>
      <c r="S313" t="s">
        <v>133</v>
      </c>
      <c r="T313" t="s">
        <v>155</v>
      </c>
      <c r="U313" t="s">
        <v>1191</v>
      </c>
      <c r="V313">
        <f>YEAR(sales_order1[[#This Row],[date]])</f>
        <v>2020</v>
      </c>
      <c r="W313" t="str">
        <f>TEXT(sales_order1[[#This Row],[date]], "Mmm")</f>
        <v>Mar</v>
      </c>
      <c r="X313">
        <f>VALUE(TEXT(sales_order1[[#This Row],[date]], "D"))</f>
        <v>6</v>
      </c>
      <c r="Y313">
        <v>10</v>
      </c>
    </row>
    <row r="314" spans="1:25" x14ac:dyDescent="0.25">
      <c r="A314" s="1">
        <v>43896</v>
      </c>
      <c r="B314">
        <v>50313</v>
      </c>
      <c r="C314" t="s">
        <v>115</v>
      </c>
      <c r="D314" t="str">
        <f>VLOOKUP(sales_order1[[#This Row],[itemCode]],product_details3!B:C,2,0)</f>
        <v>SCRS30100</v>
      </c>
      <c r="E314" t="s">
        <v>116</v>
      </c>
      <c r="F314" t="s">
        <v>61</v>
      </c>
      <c r="G314">
        <v>250</v>
      </c>
      <c r="H314">
        <v>32.75</v>
      </c>
      <c r="I314">
        <v>8187.5</v>
      </c>
      <c r="J314">
        <v>11.25</v>
      </c>
      <c r="K314">
        <v>2812.5</v>
      </c>
      <c r="L314">
        <v>21.5</v>
      </c>
      <c r="M314">
        <v>0.65648854961832059</v>
      </c>
      <c r="N314">
        <v>5375</v>
      </c>
      <c r="O314" t="s">
        <v>125</v>
      </c>
      <c r="P314" t="s">
        <v>126</v>
      </c>
      <c r="Q314" t="s">
        <v>71</v>
      </c>
      <c r="R314" t="s">
        <v>72</v>
      </c>
      <c r="S314" t="s">
        <v>73</v>
      </c>
      <c r="T314" t="s">
        <v>127</v>
      </c>
      <c r="U314" t="s">
        <v>1190</v>
      </c>
      <c r="V314">
        <f>YEAR(sales_order1[[#This Row],[date]])</f>
        <v>2020</v>
      </c>
      <c r="W314" t="str">
        <f>TEXT(sales_order1[[#This Row],[date]], "Mmm")</f>
        <v>Mar</v>
      </c>
      <c r="X314">
        <f>VALUE(TEXT(sales_order1[[#This Row],[date]], "D"))</f>
        <v>6</v>
      </c>
      <c r="Y314">
        <v>10</v>
      </c>
    </row>
    <row r="315" spans="1:25" x14ac:dyDescent="0.25">
      <c r="A315" s="1">
        <v>43896</v>
      </c>
      <c r="B315">
        <v>50314</v>
      </c>
      <c r="C315" t="s">
        <v>122</v>
      </c>
      <c r="D315" t="str">
        <f>VLOOKUP(sales_order1[[#This Row],[itemCode]],product_details3!B:C,2,0)</f>
        <v>TNRE150</v>
      </c>
      <c r="E315" t="s">
        <v>123</v>
      </c>
      <c r="F315" t="s">
        <v>124</v>
      </c>
      <c r="G315">
        <v>50</v>
      </c>
      <c r="H315">
        <v>16.95</v>
      </c>
      <c r="I315">
        <v>847.5</v>
      </c>
      <c r="J315">
        <v>5.2</v>
      </c>
      <c r="K315">
        <v>260</v>
      </c>
      <c r="L315">
        <v>11.75</v>
      </c>
      <c r="M315">
        <v>0.69321533923303835</v>
      </c>
      <c r="N315">
        <v>587.5</v>
      </c>
      <c r="O315" t="s">
        <v>88</v>
      </c>
      <c r="P315" t="s">
        <v>89</v>
      </c>
      <c r="Q315" t="s">
        <v>24</v>
      </c>
      <c r="R315" t="s">
        <v>25</v>
      </c>
      <c r="S315" t="s">
        <v>26</v>
      </c>
      <c r="T315" t="s">
        <v>90</v>
      </c>
      <c r="U315" t="s">
        <v>1191</v>
      </c>
      <c r="V315">
        <f>YEAR(sales_order1[[#This Row],[date]])</f>
        <v>2020</v>
      </c>
      <c r="W315" t="str">
        <f>TEXT(sales_order1[[#This Row],[date]], "Mmm")</f>
        <v>Mar</v>
      </c>
      <c r="X315">
        <f>VALUE(TEXT(sales_order1[[#This Row],[date]], "D"))</f>
        <v>6</v>
      </c>
      <c r="Y315">
        <v>10</v>
      </c>
    </row>
    <row r="316" spans="1:25" x14ac:dyDescent="0.25">
      <c r="A316" s="1">
        <v>43896</v>
      </c>
      <c r="B316">
        <v>50315</v>
      </c>
      <c r="C316" t="s">
        <v>19</v>
      </c>
      <c r="D316" t="str">
        <f>VLOOKUP(sales_order1[[#This Row],[itemCode]],product_details3!B:C,2,0)</f>
        <v>MSTH100</v>
      </c>
      <c r="E316" t="s">
        <v>20</v>
      </c>
      <c r="F316" t="s">
        <v>21</v>
      </c>
      <c r="G316">
        <v>50</v>
      </c>
      <c r="H316">
        <v>26.25</v>
      </c>
      <c r="I316">
        <v>1312.5</v>
      </c>
      <c r="J316">
        <v>7.75</v>
      </c>
      <c r="K316">
        <v>387.5</v>
      </c>
      <c r="L316">
        <v>18.5</v>
      </c>
      <c r="M316">
        <v>0.70476190476190481</v>
      </c>
      <c r="N316">
        <v>925</v>
      </c>
      <c r="O316" t="s">
        <v>231</v>
      </c>
      <c r="P316" t="s">
        <v>232</v>
      </c>
      <c r="Q316" t="s">
        <v>119</v>
      </c>
      <c r="R316" t="s">
        <v>40</v>
      </c>
      <c r="S316" t="s">
        <v>233</v>
      </c>
      <c r="T316" t="s">
        <v>234</v>
      </c>
      <c r="U316" t="s">
        <v>1190</v>
      </c>
      <c r="V316">
        <f>YEAR(sales_order1[[#This Row],[date]])</f>
        <v>2020</v>
      </c>
      <c r="W316" t="str">
        <f>TEXT(sales_order1[[#This Row],[date]], "Mmm")</f>
        <v>Mar</v>
      </c>
      <c r="X316">
        <f>VALUE(TEXT(sales_order1[[#This Row],[date]], "D"))</f>
        <v>6</v>
      </c>
      <c r="Y316">
        <v>10</v>
      </c>
    </row>
    <row r="317" spans="1:25" x14ac:dyDescent="0.25">
      <c r="A317" s="1">
        <v>43899</v>
      </c>
      <c r="B317">
        <v>50316</v>
      </c>
      <c r="C317" t="s">
        <v>115</v>
      </c>
      <c r="D317" t="str">
        <f>VLOOKUP(sales_order1[[#This Row],[itemCode]],product_details3!B:C,2,0)</f>
        <v>SCRS30100</v>
      </c>
      <c r="E317" t="s">
        <v>116</v>
      </c>
      <c r="F317" t="s">
        <v>61</v>
      </c>
      <c r="G317">
        <v>150</v>
      </c>
      <c r="H317">
        <v>32.75</v>
      </c>
      <c r="I317">
        <v>4912.5</v>
      </c>
      <c r="J317">
        <v>11.25</v>
      </c>
      <c r="K317">
        <v>1687.5</v>
      </c>
      <c r="L317">
        <v>21.5</v>
      </c>
      <c r="M317">
        <v>0.65648854961832059</v>
      </c>
      <c r="N317">
        <v>3225</v>
      </c>
      <c r="O317" t="s">
        <v>130</v>
      </c>
      <c r="P317" t="s">
        <v>131</v>
      </c>
      <c r="Q317" t="s">
        <v>132</v>
      </c>
      <c r="R317" t="s">
        <v>56</v>
      </c>
      <c r="S317" t="s">
        <v>133</v>
      </c>
      <c r="T317" t="s">
        <v>134</v>
      </c>
      <c r="U317" t="s">
        <v>1191</v>
      </c>
      <c r="V317">
        <f>YEAR(sales_order1[[#This Row],[date]])</f>
        <v>2020</v>
      </c>
      <c r="W317" t="str">
        <f>TEXT(sales_order1[[#This Row],[date]], "Mmm")</f>
        <v>Mar</v>
      </c>
      <c r="X317">
        <f>VALUE(TEXT(sales_order1[[#This Row],[date]], "D"))</f>
        <v>9</v>
      </c>
      <c r="Y317">
        <v>10</v>
      </c>
    </row>
    <row r="318" spans="1:25" x14ac:dyDescent="0.25">
      <c r="A318" s="1">
        <v>43899</v>
      </c>
      <c r="B318">
        <v>50317</v>
      </c>
      <c r="C318" t="s">
        <v>209</v>
      </c>
      <c r="D318" t="str">
        <f>VLOOKUP(sales_order1[[#This Row],[itemCode]],product_details3!B:C,2,0)</f>
        <v>CLNG50</v>
      </c>
      <c r="E318" t="s">
        <v>210</v>
      </c>
      <c r="F318" t="s">
        <v>45</v>
      </c>
      <c r="G318">
        <v>50</v>
      </c>
      <c r="H318">
        <v>6.5</v>
      </c>
      <c r="I318">
        <v>325</v>
      </c>
      <c r="J318">
        <v>2.2999999999999998</v>
      </c>
      <c r="K318">
        <v>115</v>
      </c>
      <c r="L318">
        <v>4.2</v>
      </c>
      <c r="M318">
        <v>0.64615384615384619</v>
      </c>
      <c r="N318">
        <v>210</v>
      </c>
      <c r="O318" t="s">
        <v>158</v>
      </c>
      <c r="P318" t="s">
        <v>159</v>
      </c>
      <c r="Q318" t="s">
        <v>160</v>
      </c>
      <c r="R318" t="s">
        <v>112</v>
      </c>
      <c r="S318" t="s">
        <v>161</v>
      </c>
      <c r="T318" t="s">
        <v>162</v>
      </c>
      <c r="U318" t="s">
        <v>1189</v>
      </c>
      <c r="V318">
        <f>YEAR(sales_order1[[#This Row],[date]])</f>
        <v>2020</v>
      </c>
      <c r="W318" t="str">
        <f>TEXT(sales_order1[[#This Row],[date]], "Mmm")</f>
        <v>Mar</v>
      </c>
      <c r="X318">
        <f>VALUE(TEXT(sales_order1[[#This Row],[date]], "D"))</f>
        <v>9</v>
      </c>
      <c r="Y318">
        <v>10</v>
      </c>
    </row>
    <row r="319" spans="1:25" x14ac:dyDescent="0.25">
      <c r="A319" s="1">
        <v>43899</v>
      </c>
      <c r="B319">
        <v>50318</v>
      </c>
      <c r="C319" t="s">
        <v>315</v>
      </c>
      <c r="D319" t="str">
        <f>VLOOKUP(sales_order1[[#This Row],[itemCode]],product_details3!B:C,2,0)</f>
        <v>EXFG50</v>
      </c>
      <c r="E319" t="s">
        <v>316</v>
      </c>
      <c r="F319" t="s">
        <v>183</v>
      </c>
      <c r="G319">
        <v>50</v>
      </c>
      <c r="H319">
        <v>15.75</v>
      </c>
      <c r="I319">
        <v>787.5</v>
      </c>
      <c r="J319">
        <v>5.45</v>
      </c>
      <c r="K319">
        <v>272.5</v>
      </c>
      <c r="L319">
        <v>10.3</v>
      </c>
      <c r="M319">
        <v>0.65396825396825398</v>
      </c>
      <c r="N319">
        <v>515</v>
      </c>
      <c r="O319" t="s">
        <v>199</v>
      </c>
      <c r="P319" t="s">
        <v>200</v>
      </c>
      <c r="Q319" t="s">
        <v>201</v>
      </c>
      <c r="R319" t="s">
        <v>25</v>
      </c>
      <c r="S319" t="s">
        <v>202</v>
      </c>
      <c r="T319" t="s">
        <v>203</v>
      </c>
      <c r="U319" t="s">
        <v>1191</v>
      </c>
      <c r="V319">
        <f>YEAR(sales_order1[[#This Row],[date]])</f>
        <v>2020</v>
      </c>
      <c r="W319" t="str">
        <f>TEXT(sales_order1[[#This Row],[date]], "Mmm")</f>
        <v>Mar</v>
      </c>
      <c r="X319">
        <f>VALUE(TEXT(sales_order1[[#This Row],[date]], "D"))</f>
        <v>9</v>
      </c>
      <c r="Y319">
        <v>10</v>
      </c>
    </row>
    <row r="320" spans="1:25" x14ac:dyDescent="0.25">
      <c r="A320" s="1">
        <v>43899</v>
      </c>
      <c r="B320">
        <v>50319</v>
      </c>
      <c r="C320" t="s">
        <v>374</v>
      </c>
      <c r="D320" t="str">
        <f>VLOOKUP(sales_order1[[#This Row],[itemCode]],product_details3!B:C,2,0)</f>
        <v>EXFC50</v>
      </c>
      <c r="E320" t="s">
        <v>375</v>
      </c>
      <c r="F320" t="s">
        <v>183</v>
      </c>
      <c r="G320">
        <v>50</v>
      </c>
      <c r="H320">
        <v>19.649999999999999</v>
      </c>
      <c r="I320">
        <v>982.5</v>
      </c>
      <c r="J320">
        <v>7.55</v>
      </c>
      <c r="K320">
        <v>377.5</v>
      </c>
      <c r="L320">
        <v>12.1</v>
      </c>
      <c r="M320">
        <v>0.61577608142493634</v>
      </c>
      <c r="N320">
        <v>605</v>
      </c>
      <c r="O320" t="s">
        <v>322</v>
      </c>
      <c r="P320" t="s">
        <v>323</v>
      </c>
      <c r="Q320" t="s">
        <v>39</v>
      </c>
      <c r="R320" t="s">
        <v>40</v>
      </c>
      <c r="S320" t="s">
        <v>41</v>
      </c>
      <c r="T320" t="s">
        <v>324</v>
      </c>
      <c r="U320" t="s">
        <v>1188</v>
      </c>
      <c r="V320">
        <f>YEAR(sales_order1[[#This Row],[date]])</f>
        <v>2020</v>
      </c>
      <c r="W320" t="str">
        <f>TEXT(sales_order1[[#This Row],[date]], "Mmm")</f>
        <v>Mar</v>
      </c>
      <c r="X320">
        <f>VALUE(TEXT(sales_order1[[#This Row],[date]], "D"))</f>
        <v>9</v>
      </c>
      <c r="Y320">
        <v>10</v>
      </c>
    </row>
    <row r="321" spans="1:25" x14ac:dyDescent="0.25">
      <c r="A321" s="1">
        <v>43899</v>
      </c>
      <c r="B321">
        <v>50320</v>
      </c>
      <c r="C321" t="s">
        <v>325</v>
      </c>
      <c r="D321" t="str">
        <f>VLOOKUP(sales_order1[[#This Row],[itemCode]],product_details3!B:C,2,0)</f>
        <v>EXFG100</v>
      </c>
      <c r="E321" t="s">
        <v>326</v>
      </c>
      <c r="F321" t="s">
        <v>183</v>
      </c>
      <c r="G321">
        <v>50</v>
      </c>
      <c r="H321">
        <v>20.75</v>
      </c>
      <c r="I321">
        <v>1037.5</v>
      </c>
      <c r="J321">
        <v>7.45</v>
      </c>
      <c r="K321">
        <v>372.5</v>
      </c>
      <c r="L321">
        <v>13.3</v>
      </c>
      <c r="M321">
        <v>0.64096385542168677</v>
      </c>
      <c r="N321">
        <v>665</v>
      </c>
      <c r="O321" t="s">
        <v>284</v>
      </c>
      <c r="P321" t="s">
        <v>285</v>
      </c>
      <c r="Q321" t="s">
        <v>48</v>
      </c>
      <c r="R321" t="s">
        <v>25</v>
      </c>
      <c r="S321" t="s">
        <v>286</v>
      </c>
      <c r="T321" t="s">
        <v>287</v>
      </c>
      <c r="U321" t="s">
        <v>1191</v>
      </c>
      <c r="V321">
        <f>YEAR(sales_order1[[#This Row],[date]])</f>
        <v>2020</v>
      </c>
      <c r="W321" t="str">
        <f>TEXT(sales_order1[[#This Row],[date]], "Mmm")</f>
        <v>Mar</v>
      </c>
      <c r="X321">
        <f>VALUE(TEXT(sales_order1[[#This Row],[date]], "D"))</f>
        <v>9</v>
      </c>
      <c r="Y321">
        <v>10</v>
      </c>
    </row>
    <row r="322" spans="1:25" x14ac:dyDescent="0.25">
      <c r="A322" s="1">
        <v>43899</v>
      </c>
      <c r="B322">
        <v>50321</v>
      </c>
      <c r="C322" t="s">
        <v>320</v>
      </c>
      <c r="D322" t="str">
        <f>VLOOKUP(sales_order1[[#This Row],[itemCode]],product_details3!B:C,2,0)</f>
        <v>SCR50+100</v>
      </c>
      <c r="E322" t="s">
        <v>321</v>
      </c>
      <c r="F322" t="s">
        <v>61</v>
      </c>
      <c r="G322">
        <v>250</v>
      </c>
      <c r="H322">
        <v>26.25</v>
      </c>
      <c r="I322">
        <v>6562.5</v>
      </c>
      <c r="J322">
        <v>7.75</v>
      </c>
      <c r="K322">
        <v>1937.5</v>
      </c>
      <c r="L322">
        <v>18.5</v>
      </c>
      <c r="M322">
        <v>0.70476190476190481</v>
      </c>
      <c r="N322">
        <v>4625</v>
      </c>
      <c r="O322" t="s">
        <v>266</v>
      </c>
      <c r="P322" t="s">
        <v>267</v>
      </c>
      <c r="Q322" t="s">
        <v>154</v>
      </c>
      <c r="R322" t="s">
        <v>56</v>
      </c>
      <c r="S322" t="s">
        <v>133</v>
      </c>
      <c r="T322" t="s">
        <v>268</v>
      </c>
      <c r="U322" t="s">
        <v>1191</v>
      </c>
      <c r="V322">
        <f>YEAR(sales_order1[[#This Row],[date]])</f>
        <v>2020</v>
      </c>
      <c r="W322" t="str">
        <f>TEXT(sales_order1[[#This Row],[date]], "Mmm")</f>
        <v>Mar</v>
      </c>
      <c r="X322">
        <f>VALUE(TEXT(sales_order1[[#This Row],[date]], "D"))</f>
        <v>9</v>
      </c>
      <c r="Y322">
        <v>10</v>
      </c>
    </row>
    <row r="323" spans="1:25" x14ac:dyDescent="0.25">
      <c r="A323" s="1">
        <v>43899</v>
      </c>
      <c r="B323">
        <v>50322</v>
      </c>
      <c r="C323" t="s">
        <v>175</v>
      </c>
      <c r="D323" t="str">
        <f>VLOOKUP(sales_order1[[#This Row],[itemCode]],product_details3!B:C,2,0)</f>
        <v>SCRS3030</v>
      </c>
      <c r="E323" t="s">
        <v>176</v>
      </c>
      <c r="F323" t="s">
        <v>61</v>
      </c>
      <c r="G323">
        <v>200</v>
      </c>
      <c r="H323">
        <v>13.1</v>
      </c>
      <c r="I323">
        <v>2620</v>
      </c>
      <c r="J323">
        <v>4.7</v>
      </c>
      <c r="K323">
        <v>940</v>
      </c>
      <c r="L323">
        <v>8.4</v>
      </c>
      <c r="M323">
        <v>0.6412213740458016</v>
      </c>
      <c r="N323">
        <v>1680</v>
      </c>
      <c r="O323" t="s">
        <v>276</v>
      </c>
      <c r="P323" t="s">
        <v>277</v>
      </c>
      <c r="Q323" t="s">
        <v>39</v>
      </c>
      <c r="R323" t="s">
        <v>40</v>
      </c>
      <c r="S323" t="s">
        <v>41</v>
      </c>
      <c r="T323" t="s">
        <v>278</v>
      </c>
      <c r="U323" t="s">
        <v>1188</v>
      </c>
      <c r="V323">
        <f>YEAR(sales_order1[[#This Row],[date]])</f>
        <v>2020</v>
      </c>
      <c r="W323" t="str">
        <f>TEXT(sales_order1[[#This Row],[date]], "Mmm")</f>
        <v>Mar</v>
      </c>
      <c r="X323">
        <f>VALUE(TEXT(sales_order1[[#This Row],[date]], "D"))</f>
        <v>9</v>
      </c>
      <c r="Y323">
        <v>10</v>
      </c>
    </row>
    <row r="324" spans="1:25" x14ac:dyDescent="0.25">
      <c r="A324" s="1">
        <v>43900</v>
      </c>
      <c r="B324">
        <v>50323</v>
      </c>
      <c r="C324" t="s">
        <v>329</v>
      </c>
      <c r="D324" t="str">
        <f>VLOOKUP(sales_order1[[#This Row],[itemCode]],product_details3!B:C,2,0)</f>
        <v>TNRS150</v>
      </c>
      <c r="E324" t="s">
        <v>330</v>
      </c>
      <c r="F324" t="s">
        <v>124</v>
      </c>
      <c r="G324">
        <v>100</v>
      </c>
      <c r="H324">
        <v>19.649999999999999</v>
      </c>
      <c r="I324">
        <v>1965</v>
      </c>
      <c r="J324">
        <v>6.55</v>
      </c>
      <c r="K324">
        <v>655</v>
      </c>
      <c r="L324">
        <v>13.1</v>
      </c>
      <c r="M324">
        <v>0.66666666666666663</v>
      </c>
      <c r="N324">
        <v>1310</v>
      </c>
      <c r="O324" t="s">
        <v>317</v>
      </c>
      <c r="P324" t="s">
        <v>318</v>
      </c>
      <c r="Q324" t="s">
        <v>48</v>
      </c>
      <c r="R324" t="s">
        <v>25</v>
      </c>
      <c r="S324" t="s">
        <v>49</v>
      </c>
      <c r="T324" t="s">
        <v>319</v>
      </c>
      <c r="U324" t="s">
        <v>1191</v>
      </c>
      <c r="V324">
        <f>YEAR(sales_order1[[#This Row],[date]])</f>
        <v>2020</v>
      </c>
      <c r="W324" t="str">
        <f>TEXT(sales_order1[[#This Row],[date]], "Mmm")</f>
        <v>Mar</v>
      </c>
      <c r="X324">
        <f>VALUE(TEXT(sales_order1[[#This Row],[date]], "D"))</f>
        <v>10</v>
      </c>
      <c r="Y324">
        <v>10</v>
      </c>
    </row>
    <row r="325" spans="1:25" x14ac:dyDescent="0.25">
      <c r="A325" s="1">
        <v>43900</v>
      </c>
      <c r="B325">
        <v>50324</v>
      </c>
      <c r="C325" t="s">
        <v>307</v>
      </c>
      <c r="D325" t="str">
        <f>VLOOKUP(sales_order1[[#This Row],[itemCode]],product_details3!B:C,2,0)</f>
        <v>TNRH150</v>
      </c>
      <c r="E325" t="s">
        <v>308</v>
      </c>
      <c r="F325" t="s">
        <v>124</v>
      </c>
      <c r="G325">
        <v>100</v>
      </c>
      <c r="H325">
        <v>15.75</v>
      </c>
      <c r="I325">
        <v>1575</v>
      </c>
      <c r="J325">
        <v>4.45</v>
      </c>
      <c r="K325">
        <v>445</v>
      </c>
      <c r="L325">
        <v>11.3</v>
      </c>
      <c r="M325">
        <v>0.71746031746031746</v>
      </c>
      <c r="N325">
        <v>1130</v>
      </c>
      <c r="O325" t="s">
        <v>46</v>
      </c>
      <c r="P325" t="s">
        <v>47</v>
      </c>
      <c r="Q325" t="s">
        <v>48</v>
      </c>
      <c r="R325" t="s">
        <v>25</v>
      </c>
      <c r="S325" t="s">
        <v>49</v>
      </c>
      <c r="T325" t="s">
        <v>50</v>
      </c>
      <c r="U325" t="s">
        <v>1191</v>
      </c>
      <c r="V325">
        <f>YEAR(sales_order1[[#This Row],[date]])</f>
        <v>2020</v>
      </c>
      <c r="W325" t="str">
        <f>TEXT(sales_order1[[#This Row],[date]], "Mmm")</f>
        <v>Mar</v>
      </c>
      <c r="X325">
        <f>VALUE(TEXT(sales_order1[[#This Row],[date]], "D"))</f>
        <v>10</v>
      </c>
      <c r="Y325">
        <v>10</v>
      </c>
    </row>
    <row r="326" spans="1:25" x14ac:dyDescent="0.25">
      <c r="A326" s="1">
        <v>43900</v>
      </c>
      <c r="B326">
        <v>50325</v>
      </c>
      <c r="C326" t="s">
        <v>325</v>
      </c>
      <c r="D326" t="str">
        <f>VLOOKUP(sales_order1[[#This Row],[itemCode]],product_details3!B:C,2,0)</f>
        <v>EXFG100</v>
      </c>
      <c r="E326" t="s">
        <v>326</v>
      </c>
      <c r="F326" t="s">
        <v>183</v>
      </c>
      <c r="G326">
        <v>50</v>
      </c>
      <c r="H326">
        <v>20.75</v>
      </c>
      <c r="I326">
        <v>1037.5</v>
      </c>
      <c r="J326">
        <v>7.45</v>
      </c>
      <c r="K326">
        <v>372.5</v>
      </c>
      <c r="L326">
        <v>13.3</v>
      </c>
      <c r="M326">
        <v>0.64096385542168677</v>
      </c>
      <c r="N326">
        <v>665</v>
      </c>
      <c r="O326" t="s">
        <v>376</v>
      </c>
      <c r="P326" t="s">
        <v>377</v>
      </c>
      <c r="Q326" t="s">
        <v>378</v>
      </c>
      <c r="R326" t="s">
        <v>72</v>
      </c>
      <c r="S326" t="s">
        <v>379</v>
      </c>
      <c r="T326" t="s">
        <v>380</v>
      </c>
      <c r="U326" t="s">
        <v>1188</v>
      </c>
      <c r="V326">
        <f>YEAR(sales_order1[[#This Row],[date]])</f>
        <v>2020</v>
      </c>
      <c r="W326" t="str">
        <f>TEXT(sales_order1[[#This Row],[date]], "Mmm")</f>
        <v>Mar</v>
      </c>
      <c r="X326">
        <f>VALUE(TEXT(sales_order1[[#This Row],[date]], "D"))</f>
        <v>10</v>
      </c>
      <c r="Y326">
        <v>10</v>
      </c>
    </row>
    <row r="327" spans="1:25" x14ac:dyDescent="0.25">
      <c r="A327" s="1">
        <v>43900</v>
      </c>
      <c r="B327">
        <v>50326</v>
      </c>
      <c r="C327" t="s">
        <v>194</v>
      </c>
      <c r="D327" t="str">
        <f>VLOOKUP(sales_order1[[#This Row],[itemCode]],product_details3!B:C,2,0)</f>
        <v>CLNG150</v>
      </c>
      <c r="E327" t="s">
        <v>195</v>
      </c>
      <c r="F327" t="s">
        <v>45</v>
      </c>
      <c r="G327">
        <v>100</v>
      </c>
      <c r="H327">
        <v>12.75</v>
      </c>
      <c r="I327">
        <v>1275</v>
      </c>
      <c r="J327">
        <v>4.45</v>
      </c>
      <c r="K327">
        <v>445</v>
      </c>
      <c r="L327">
        <v>8.3000000000000007</v>
      </c>
      <c r="M327">
        <v>0.65098039215686276</v>
      </c>
      <c r="N327">
        <v>830</v>
      </c>
      <c r="O327" t="s">
        <v>206</v>
      </c>
      <c r="P327" t="s">
        <v>207</v>
      </c>
      <c r="Q327" t="s">
        <v>71</v>
      </c>
      <c r="R327" t="s">
        <v>72</v>
      </c>
      <c r="S327" t="s">
        <v>73</v>
      </c>
      <c r="T327" t="s">
        <v>208</v>
      </c>
      <c r="U327" t="s">
        <v>1190</v>
      </c>
      <c r="V327">
        <f>YEAR(sales_order1[[#This Row],[date]])</f>
        <v>2020</v>
      </c>
      <c r="W327" t="str">
        <f>TEXT(sales_order1[[#This Row],[date]], "Mmm")</f>
        <v>Mar</v>
      </c>
      <c r="X327">
        <f>VALUE(TEXT(sales_order1[[#This Row],[date]], "D"))</f>
        <v>10</v>
      </c>
      <c r="Y327">
        <v>10</v>
      </c>
    </row>
    <row r="328" spans="1:25" x14ac:dyDescent="0.25">
      <c r="A328" s="1">
        <v>43900</v>
      </c>
      <c r="B328">
        <v>50327</v>
      </c>
      <c r="C328" t="s">
        <v>142</v>
      </c>
      <c r="D328" t="str">
        <f>VLOOKUP(sales_order1[[#This Row],[itemCode]],product_details3!B:C,2,0)</f>
        <v>SRMC50</v>
      </c>
      <c r="E328" t="s">
        <v>143</v>
      </c>
      <c r="F328" t="s">
        <v>30</v>
      </c>
      <c r="G328">
        <v>100</v>
      </c>
      <c r="H328">
        <v>33.25</v>
      </c>
      <c r="I328">
        <v>3325</v>
      </c>
      <c r="J328">
        <v>12</v>
      </c>
      <c r="K328">
        <v>1200</v>
      </c>
      <c r="L328">
        <v>21.25</v>
      </c>
      <c r="M328">
        <v>0.63909774436090228</v>
      </c>
      <c r="N328">
        <v>2125</v>
      </c>
      <c r="O328" t="s">
        <v>177</v>
      </c>
      <c r="P328" t="s">
        <v>178</v>
      </c>
      <c r="Q328" t="s">
        <v>111</v>
      </c>
      <c r="R328" t="s">
        <v>112</v>
      </c>
      <c r="S328" t="s">
        <v>179</v>
      </c>
      <c r="T328" t="s">
        <v>180</v>
      </c>
      <c r="U328" t="s">
        <v>1189</v>
      </c>
      <c r="V328">
        <f>YEAR(sales_order1[[#This Row],[date]])</f>
        <v>2020</v>
      </c>
      <c r="W328" t="str">
        <f>TEXT(sales_order1[[#This Row],[date]], "Mmm")</f>
        <v>Mar</v>
      </c>
      <c r="X328">
        <f>VALUE(TEXT(sales_order1[[#This Row],[date]], "D"))</f>
        <v>10</v>
      </c>
      <c r="Y328">
        <v>10</v>
      </c>
    </row>
    <row r="329" spans="1:25" x14ac:dyDescent="0.25">
      <c r="A329" s="1">
        <v>43900</v>
      </c>
      <c r="B329">
        <v>50328</v>
      </c>
      <c r="C329" t="s">
        <v>251</v>
      </c>
      <c r="D329" t="str">
        <f>VLOOKUP(sales_order1[[#This Row],[itemCode]],product_details3!B:C,2,0)</f>
        <v>CLNO50</v>
      </c>
      <c r="E329" t="s">
        <v>252</v>
      </c>
      <c r="F329" t="s">
        <v>45</v>
      </c>
      <c r="G329">
        <v>50</v>
      </c>
      <c r="H329">
        <v>9.1</v>
      </c>
      <c r="I329">
        <v>455</v>
      </c>
      <c r="J329">
        <v>3.7</v>
      </c>
      <c r="K329">
        <v>185</v>
      </c>
      <c r="L329">
        <v>5.4</v>
      </c>
      <c r="M329">
        <v>0.59340659340659352</v>
      </c>
      <c r="N329">
        <v>270</v>
      </c>
      <c r="O329" t="s">
        <v>22</v>
      </c>
      <c r="P329" t="s">
        <v>23</v>
      </c>
      <c r="Q329" t="s">
        <v>24</v>
      </c>
      <c r="R329" t="s">
        <v>25</v>
      </c>
      <c r="S329" t="s">
        <v>26</v>
      </c>
      <c r="T329" t="s">
        <v>27</v>
      </c>
      <c r="U329" t="s">
        <v>1191</v>
      </c>
      <c r="V329">
        <f>YEAR(sales_order1[[#This Row],[date]])</f>
        <v>2020</v>
      </c>
      <c r="W329" t="str">
        <f>TEXT(sales_order1[[#This Row],[date]], "Mmm")</f>
        <v>Mar</v>
      </c>
      <c r="X329">
        <f>VALUE(TEXT(sales_order1[[#This Row],[date]], "D"))</f>
        <v>10</v>
      </c>
      <c r="Y329">
        <v>10</v>
      </c>
    </row>
    <row r="330" spans="1:25" x14ac:dyDescent="0.25">
      <c r="A330" s="1">
        <v>43900</v>
      </c>
      <c r="B330">
        <v>50329</v>
      </c>
      <c r="C330" t="s">
        <v>149</v>
      </c>
      <c r="D330" t="str">
        <f>VLOOKUP(sales_order1[[#This Row],[itemCode]],product_details3!B:C,2,0)</f>
        <v>MKRW80</v>
      </c>
      <c r="E330" t="s">
        <v>150</v>
      </c>
      <c r="F330" t="s">
        <v>151</v>
      </c>
      <c r="G330">
        <v>50</v>
      </c>
      <c r="H330">
        <v>14.65</v>
      </c>
      <c r="I330">
        <v>732.5</v>
      </c>
      <c r="J330">
        <v>6.55</v>
      </c>
      <c r="K330">
        <v>327.5</v>
      </c>
      <c r="L330">
        <v>8.1</v>
      </c>
      <c r="M330">
        <v>0.55290102389078488</v>
      </c>
      <c r="N330">
        <v>405</v>
      </c>
      <c r="O330" t="s">
        <v>98</v>
      </c>
      <c r="P330" t="s">
        <v>99</v>
      </c>
      <c r="Q330" t="s">
        <v>100</v>
      </c>
      <c r="R330" t="s">
        <v>40</v>
      </c>
      <c r="S330" t="s">
        <v>101</v>
      </c>
      <c r="T330" t="s">
        <v>102</v>
      </c>
      <c r="U330" t="s">
        <v>1190</v>
      </c>
      <c r="V330">
        <f>YEAR(sales_order1[[#This Row],[date]])</f>
        <v>2020</v>
      </c>
      <c r="W330" t="str">
        <f>TEXT(sales_order1[[#This Row],[date]], "Mmm")</f>
        <v>Mar</v>
      </c>
      <c r="X330">
        <f>VALUE(TEXT(sales_order1[[#This Row],[date]], "D"))</f>
        <v>10</v>
      </c>
      <c r="Y330">
        <v>10</v>
      </c>
    </row>
    <row r="331" spans="1:25" x14ac:dyDescent="0.25">
      <c r="A331" s="1">
        <v>43900</v>
      </c>
      <c r="B331">
        <v>50330</v>
      </c>
      <c r="C331" t="s">
        <v>103</v>
      </c>
      <c r="D331" t="str">
        <f>VLOOKUP(sales_order1[[#This Row],[itemCode]],product_details3!B:C,2,0)</f>
        <v>SCRT50</v>
      </c>
      <c r="E331" t="s">
        <v>104</v>
      </c>
      <c r="F331" t="s">
        <v>61</v>
      </c>
      <c r="G331">
        <v>200</v>
      </c>
      <c r="H331">
        <v>16.95</v>
      </c>
      <c r="I331">
        <v>3390</v>
      </c>
      <c r="J331">
        <v>5.2</v>
      </c>
      <c r="K331">
        <v>1040</v>
      </c>
      <c r="L331">
        <v>11.75</v>
      </c>
      <c r="M331">
        <v>0.69321533923303835</v>
      </c>
      <c r="N331">
        <v>2350</v>
      </c>
      <c r="O331" t="s">
        <v>237</v>
      </c>
      <c r="P331" t="s">
        <v>238</v>
      </c>
      <c r="Q331" t="s">
        <v>239</v>
      </c>
      <c r="R331" t="s">
        <v>112</v>
      </c>
      <c r="S331" t="s">
        <v>240</v>
      </c>
      <c r="T331" t="s">
        <v>241</v>
      </c>
      <c r="U331" t="s">
        <v>1189</v>
      </c>
      <c r="V331">
        <f>YEAR(sales_order1[[#This Row],[date]])</f>
        <v>2020</v>
      </c>
      <c r="W331" t="str">
        <f>TEXT(sales_order1[[#This Row],[date]], "Mmm")</f>
        <v>Mar</v>
      </c>
      <c r="X331">
        <f>VALUE(TEXT(sales_order1[[#This Row],[date]], "D"))</f>
        <v>10</v>
      </c>
      <c r="Y331">
        <v>10</v>
      </c>
    </row>
    <row r="332" spans="1:25" x14ac:dyDescent="0.25">
      <c r="A332" s="1">
        <v>43901</v>
      </c>
      <c r="B332">
        <v>50331</v>
      </c>
      <c r="C332" t="s">
        <v>170</v>
      </c>
      <c r="D332" t="str">
        <f>VLOOKUP(sales_order1[[#This Row],[itemCode]],product_details3!B:C,2,0)</f>
        <v>MKRM100</v>
      </c>
      <c r="E332" t="s">
        <v>171</v>
      </c>
      <c r="F332" t="s">
        <v>151</v>
      </c>
      <c r="G332">
        <v>50</v>
      </c>
      <c r="H332">
        <v>5.5</v>
      </c>
      <c r="I332">
        <v>275</v>
      </c>
      <c r="J332">
        <v>2.2999999999999998</v>
      </c>
      <c r="K332">
        <v>115</v>
      </c>
      <c r="L332">
        <v>3.2</v>
      </c>
      <c r="M332">
        <v>0.5818181818181819</v>
      </c>
      <c r="N332">
        <v>160</v>
      </c>
      <c r="O332" t="s">
        <v>117</v>
      </c>
      <c r="P332" t="s">
        <v>118</v>
      </c>
      <c r="Q332" t="s">
        <v>119</v>
      </c>
      <c r="R332" t="s">
        <v>40</v>
      </c>
      <c r="S332" t="s">
        <v>120</v>
      </c>
      <c r="T332" t="s">
        <v>121</v>
      </c>
      <c r="U332" t="s">
        <v>1190</v>
      </c>
      <c r="V332">
        <f>YEAR(sales_order1[[#This Row],[date]])</f>
        <v>2020</v>
      </c>
      <c r="W332" t="str">
        <f>TEXT(sales_order1[[#This Row],[date]], "Mmm")</f>
        <v>Mar</v>
      </c>
      <c r="X332">
        <f>VALUE(TEXT(sales_order1[[#This Row],[date]], "D"))</f>
        <v>11</v>
      </c>
      <c r="Y332">
        <v>11</v>
      </c>
    </row>
    <row r="333" spans="1:25" x14ac:dyDescent="0.25">
      <c r="A333" s="1">
        <v>43901</v>
      </c>
      <c r="B333">
        <v>50332</v>
      </c>
      <c r="C333" t="s">
        <v>103</v>
      </c>
      <c r="D333" t="str">
        <f>VLOOKUP(sales_order1[[#This Row],[itemCode]],product_details3!B:C,2,0)</f>
        <v>SCRT50</v>
      </c>
      <c r="E333" t="s">
        <v>104</v>
      </c>
      <c r="F333" t="s">
        <v>61</v>
      </c>
      <c r="G333">
        <v>250</v>
      </c>
      <c r="H333">
        <v>16.95</v>
      </c>
      <c r="I333">
        <v>4237.5</v>
      </c>
      <c r="J333">
        <v>5.2</v>
      </c>
      <c r="K333">
        <v>1300</v>
      </c>
      <c r="L333">
        <v>11.75</v>
      </c>
      <c r="M333">
        <v>0.69321533923303835</v>
      </c>
      <c r="N333">
        <v>2937.5</v>
      </c>
      <c r="O333" t="s">
        <v>253</v>
      </c>
      <c r="P333" t="s">
        <v>254</v>
      </c>
      <c r="Q333" t="s">
        <v>191</v>
      </c>
      <c r="R333" t="s">
        <v>56</v>
      </c>
      <c r="S333" t="s">
        <v>192</v>
      </c>
      <c r="T333" t="s">
        <v>255</v>
      </c>
      <c r="U333" t="s">
        <v>1191</v>
      </c>
      <c r="V333">
        <f>YEAR(sales_order1[[#This Row],[date]])</f>
        <v>2020</v>
      </c>
      <c r="W333" t="str">
        <f>TEXT(sales_order1[[#This Row],[date]], "Mmm")</f>
        <v>Mar</v>
      </c>
      <c r="X333">
        <f>VALUE(TEXT(sales_order1[[#This Row],[date]], "D"))</f>
        <v>11</v>
      </c>
      <c r="Y333">
        <v>11</v>
      </c>
    </row>
    <row r="334" spans="1:25" x14ac:dyDescent="0.25">
      <c r="A334" s="1">
        <v>43901</v>
      </c>
      <c r="B334">
        <v>50333</v>
      </c>
      <c r="C334" t="s">
        <v>170</v>
      </c>
      <c r="D334" t="str">
        <f>VLOOKUP(sales_order1[[#This Row],[itemCode]],product_details3!B:C,2,0)</f>
        <v>MKRM100</v>
      </c>
      <c r="E334" t="s">
        <v>171</v>
      </c>
      <c r="F334" t="s">
        <v>151</v>
      </c>
      <c r="G334">
        <v>50</v>
      </c>
      <c r="H334">
        <v>5.5</v>
      </c>
      <c r="I334">
        <v>275</v>
      </c>
      <c r="J334">
        <v>2.2999999999999998</v>
      </c>
      <c r="K334">
        <v>115</v>
      </c>
      <c r="L334">
        <v>3.2</v>
      </c>
      <c r="M334">
        <v>0.5818181818181819</v>
      </c>
      <c r="N334">
        <v>160</v>
      </c>
      <c r="O334" t="s">
        <v>91</v>
      </c>
      <c r="P334" t="s">
        <v>92</v>
      </c>
      <c r="Q334" t="s">
        <v>93</v>
      </c>
      <c r="R334" t="s">
        <v>72</v>
      </c>
      <c r="S334" t="s">
        <v>94</v>
      </c>
      <c r="T334" t="s">
        <v>95</v>
      </c>
      <c r="U334" t="s">
        <v>1190</v>
      </c>
      <c r="V334">
        <f>YEAR(sales_order1[[#This Row],[date]])</f>
        <v>2020</v>
      </c>
      <c r="W334" t="str">
        <f>TEXT(sales_order1[[#This Row],[date]], "Mmm")</f>
        <v>Mar</v>
      </c>
      <c r="X334">
        <f>VALUE(TEXT(sales_order1[[#This Row],[date]], "D"))</f>
        <v>11</v>
      </c>
      <c r="Y334">
        <v>11</v>
      </c>
    </row>
    <row r="335" spans="1:25" x14ac:dyDescent="0.25">
      <c r="A335" s="1">
        <v>43901</v>
      </c>
      <c r="B335">
        <v>50334</v>
      </c>
      <c r="C335" t="s">
        <v>128</v>
      </c>
      <c r="D335" t="str">
        <f>VLOOKUP(sales_order1[[#This Row],[itemCode]],product_details3!B:C,2,0)</f>
        <v>SCRT100</v>
      </c>
      <c r="E335" t="s">
        <v>129</v>
      </c>
      <c r="F335" t="s">
        <v>61</v>
      </c>
      <c r="G335">
        <v>200</v>
      </c>
      <c r="H335">
        <v>28.25</v>
      </c>
      <c r="I335">
        <v>5650</v>
      </c>
      <c r="J335">
        <v>9</v>
      </c>
      <c r="K335">
        <v>1800</v>
      </c>
      <c r="L335">
        <v>19.25</v>
      </c>
      <c r="M335">
        <v>0.68141592920353977</v>
      </c>
      <c r="N335">
        <v>3850</v>
      </c>
      <c r="O335" t="s">
        <v>290</v>
      </c>
      <c r="P335" t="s">
        <v>291</v>
      </c>
      <c r="Q335" t="s">
        <v>201</v>
      </c>
      <c r="R335" t="s">
        <v>25</v>
      </c>
      <c r="S335" t="s">
        <v>202</v>
      </c>
      <c r="T335" t="s">
        <v>292</v>
      </c>
      <c r="U335" t="s">
        <v>1191</v>
      </c>
      <c r="V335">
        <f>YEAR(sales_order1[[#This Row],[date]])</f>
        <v>2020</v>
      </c>
      <c r="W335" t="str">
        <f>TEXT(sales_order1[[#This Row],[date]], "Mmm")</f>
        <v>Mar</v>
      </c>
      <c r="X335">
        <f>VALUE(TEXT(sales_order1[[#This Row],[date]], "D"))</f>
        <v>11</v>
      </c>
      <c r="Y335">
        <v>11</v>
      </c>
    </row>
    <row r="336" spans="1:25" x14ac:dyDescent="0.25">
      <c r="A336" s="1">
        <v>43901</v>
      </c>
      <c r="B336">
        <v>50335</v>
      </c>
      <c r="C336" t="s">
        <v>128</v>
      </c>
      <c r="D336" t="str">
        <f>VLOOKUP(sales_order1[[#This Row],[itemCode]],product_details3!B:C,2,0)</f>
        <v>SCRT100</v>
      </c>
      <c r="E336" t="s">
        <v>129</v>
      </c>
      <c r="F336" t="s">
        <v>61</v>
      </c>
      <c r="G336">
        <v>50</v>
      </c>
      <c r="H336">
        <v>28.25</v>
      </c>
      <c r="I336">
        <v>1412.5</v>
      </c>
      <c r="J336">
        <v>9</v>
      </c>
      <c r="K336">
        <v>450</v>
      </c>
      <c r="L336">
        <v>19.25</v>
      </c>
      <c r="M336">
        <v>0.68141592920353977</v>
      </c>
      <c r="N336">
        <v>962.5</v>
      </c>
      <c r="O336" t="s">
        <v>269</v>
      </c>
      <c r="P336" t="s">
        <v>270</v>
      </c>
      <c r="Q336" t="s">
        <v>271</v>
      </c>
      <c r="R336" t="s">
        <v>56</v>
      </c>
      <c r="S336" t="s">
        <v>192</v>
      </c>
      <c r="T336" t="s">
        <v>272</v>
      </c>
      <c r="U336" t="s">
        <v>1191</v>
      </c>
      <c r="V336">
        <f>YEAR(sales_order1[[#This Row],[date]])</f>
        <v>2020</v>
      </c>
      <c r="W336" t="str">
        <f>TEXT(sales_order1[[#This Row],[date]], "Mmm")</f>
        <v>Mar</v>
      </c>
      <c r="X336">
        <f>VALUE(TEXT(sales_order1[[#This Row],[date]], "D"))</f>
        <v>11</v>
      </c>
      <c r="Y336">
        <v>11</v>
      </c>
    </row>
    <row r="337" spans="1:25" x14ac:dyDescent="0.25">
      <c r="A337" s="1">
        <v>43901</v>
      </c>
      <c r="B337">
        <v>50336</v>
      </c>
      <c r="C337" t="s">
        <v>325</v>
      </c>
      <c r="D337" t="str">
        <f>VLOOKUP(sales_order1[[#This Row],[itemCode]],product_details3!B:C,2,0)</f>
        <v>EXFG100</v>
      </c>
      <c r="E337" t="s">
        <v>326</v>
      </c>
      <c r="F337" t="s">
        <v>183</v>
      </c>
      <c r="G337">
        <v>50</v>
      </c>
      <c r="H337">
        <v>20.75</v>
      </c>
      <c r="I337">
        <v>1037.5</v>
      </c>
      <c r="J337">
        <v>7.45</v>
      </c>
      <c r="K337">
        <v>372.5</v>
      </c>
      <c r="L337">
        <v>13.3</v>
      </c>
      <c r="M337">
        <v>0.64096385542168677</v>
      </c>
      <c r="N337">
        <v>665</v>
      </c>
      <c r="O337" t="s">
        <v>196</v>
      </c>
      <c r="P337" t="s">
        <v>197</v>
      </c>
      <c r="Q337" t="s">
        <v>132</v>
      </c>
      <c r="R337" t="s">
        <v>56</v>
      </c>
      <c r="S337" t="s">
        <v>133</v>
      </c>
      <c r="T337" t="s">
        <v>198</v>
      </c>
      <c r="U337" t="s">
        <v>1191</v>
      </c>
      <c r="V337">
        <f>YEAR(sales_order1[[#This Row],[date]])</f>
        <v>2020</v>
      </c>
      <c r="W337" t="str">
        <f>TEXT(sales_order1[[#This Row],[date]], "Mmm")</f>
        <v>Mar</v>
      </c>
      <c r="X337">
        <f>VALUE(TEXT(sales_order1[[#This Row],[date]], "D"))</f>
        <v>11</v>
      </c>
      <c r="Y337">
        <v>11</v>
      </c>
    </row>
    <row r="338" spans="1:25" x14ac:dyDescent="0.25">
      <c r="A338" s="1">
        <v>43902</v>
      </c>
      <c r="B338">
        <v>50337</v>
      </c>
      <c r="C338" t="s">
        <v>256</v>
      </c>
      <c r="D338" t="str">
        <f>VLOOKUP(sales_order1[[#This Row],[itemCode]],product_details3!B:C,2,0)</f>
        <v>MSKC50</v>
      </c>
      <c r="E338" t="s">
        <v>257</v>
      </c>
      <c r="F338" t="s">
        <v>137</v>
      </c>
      <c r="G338">
        <v>100</v>
      </c>
      <c r="H338">
        <v>11.95</v>
      </c>
      <c r="I338">
        <v>1195</v>
      </c>
      <c r="J338">
        <v>5.2</v>
      </c>
      <c r="K338">
        <v>520</v>
      </c>
      <c r="L338">
        <v>6.75</v>
      </c>
      <c r="M338">
        <v>0.56485355648535562</v>
      </c>
      <c r="N338">
        <v>675</v>
      </c>
      <c r="O338" t="s">
        <v>37</v>
      </c>
      <c r="P338" t="s">
        <v>38</v>
      </c>
      <c r="Q338" t="s">
        <v>39</v>
      </c>
      <c r="R338" t="s">
        <v>40</v>
      </c>
      <c r="S338" t="s">
        <v>41</v>
      </c>
      <c r="T338" t="s">
        <v>42</v>
      </c>
      <c r="U338" t="s">
        <v>1188</v>
      </c>
      <c r="V338">
        <f>YEAR(sales_order1[[#This Row],[date]])</f>
        <v>2020</v>
      </c>
      <c r="W338" t="str">
        <f>TEXT(sales_order1[[#This Row],[date]], "Mmm")</f>
        <v>Mar</v>
      </c>
      <c r="X338">
        <f>VALUE(TEXT(sales_order1[[#This Row],[date]], "D"))</f>
        <v>12</v>
      </c>
      <c r="Y338">
        <v>11</v>
      </c>
    </row>
    <row r="339" spans="1:25" x14ac:dyDescent="0.25">
      <c r="A339" s="1">
        <v>43902</v>
      </c>
      <c r="B339">
        <v>50338</v>
      </c>
      <c r="C339" t="s">
        <v>209</v>
      </c>
      <c r="D339" t="str">
        <f>VLOOKUP(sales_order1[[#This Row],[itemCode]],product_details3!B:C,2,0)</f>
        <v>CLNG50</v>
      </c>
      <c r="E339" t="s">
        <v>210</v>
      </c>
      <c r="F339" t="s">
        <v>45</v>
      </c>
      <c r="G339">
        <v>50</v>
      </c>
      <c r="H339">
        <v>6.5</v>
      </c>
      <c r="I339">
        <v>325</v>
      </c>
      <c r="J339">
        <v>2.2999999999999998</v>
      </c>
      <c r="K339">
        <v>115</v>
      </c>
      <c r="L339">
        <v>4.2</v>
      </c>
      <c r="M339">
        <v>0.64615384615384619</v>
      </c>
      <c r="N339">
        <v>210</v>
      </c>
      <c r="O339" t="s">
        <v>370</v>
      </c>
      <c r="P339" t="s">
        <v>371</v>
      </c>
      <c r="Q339" t="s">
        <v>201</v>
      </c>
      <c r="R339" t="s">
        <v>25</v>
      </c>
      <c r="S339" t="s">
        <v>372</v>
      </c>
      <c r="T339" t="s">
        <v>373</v>
      </c>
      <c r="U339" t="s">
        <v>1191</v>
      </c>
      <c r="V339">
        <f>YEAR(sales_order1[[#This Row],[date]])</f>
        <v>2020</v>
      </c>
      <c r="W339" t="str">
        <f>TEXT(sales_order1[[#This Row],[date]], "Mmm")</f>
        <v>Mar</v>
      </c>
      <c r="X339">
        <f>VALUE(TEXT(sales_order1[[#This Row],[date]], "D"))</f>
        <v>12</v>
      </c>
      <c r="Y339">
        <v>11</v>
      </c>
    </row>
    <row r="340" spans="1:25" x14ac:dyDescent="0.25">
      <c r="A340" s="1">
        <v>43902</v>
      </c>
      <c r="B340">
        <v>50339</v>
      </c>
      <c r="C340" t="s">
        <v>329</v>
      </c>
      <c r="D340" t="str">
        <f>VLOOKUP(sales_order1[[#This Row],[itemCode]],product_details3!B:C,2,0)</f>
        <v>TNRS150</v>
      </c>
      <c r="E340" t="s">
        <v>330</v>
      </c>
      <c r="F340" t="s">
        <v>124</v>
      </c>
      <c r="G340">
        <v>150</v>
      </c>
      <c r="H340">
        <v>19.649999999999999</v>
      </c>
      <c r="I340">
        <v>2947.5</v>
      </c>
      <c r="J340">
        <v>6.55</v>
      </c>
      <c r="K340">
        <v>982.5</v>
      </c>
      <c r="L340">
        <v>13.1</v>
      </c>
      <c r="M340">
        <v>0.66666666666666663</v>
      </c>
      <c r="N340">
        <v>1965</v>
      </c>
      <c r="O340" t="s">
        <v>248</v>
      </c>
      <c r="P340" t="s">
        <v>249</v>
      </c>
      <c r="Q340" t="s">
        <v>191</v>
      </c>
      <c r="R340" t="s">
        <v>56</v>
      </c>
      <c r="S340" t="s">
        <v>192</v>
      </c>
      <c r="T340" t="s">
        <v>250</v>
      </c>
      <c r="U340" t="s">
        <v>1191</v>
      </c>
      <c r="V340">
        <f>YEAR(sales_order1[[#This Row],[date]])</f>
        <v>2020</v>
      </c>
      <c r="W340" t="str">
        <f>TEXT(sales_order1[[#This Row],[date]], "Mmm")</f>
        <v>Mar</v>
      </c>
      <c r="X340">
        <f>VALUE(TEXT(sales_order1[[#This Row],[date]], "D"))</f>
        <v>12</v>
      </c>
      <c r="Y340">
        <v>11</v>
      </c>
    </row>
    <row r="341" spans="1:25" x14ac:dyDescent="0.25">
      <c r="A341" s="1">
        <v>43902</v>
      </c>
      <c r="B341">
        <v>50340</v>
      </c>
      <c r="C341" t="s">
        <v>204</v>
      </c>
      <c r="D341" t="str">
        <f>VLOOKUP(sales_order1[[#This Row],[itemCode]],product_details3!B:C,2,0)</f>
        <v>MKRM150</v>
      </c>
      <c r="E341" t="s">
        <v>205</v>
      </c>
      <c r="F341" t="s">
        <v>151</v>
      </c>
      <c r="G341">
        <v>100</v>
      </c>
      <c r="H341">
        <v>10.75</v>
      </c>
      <c r="I341">
        <v>1075</v>
      </c>
      <c r="J341">
        <v>4.45</v>
      </c>
      <c r="K341">
        <v>445</v>
      </c>
      <c r="L341">
        <v>6.3</v>
      </c>
      <c r="M341">
        <v>0.586046511627907</v>
      </c>
      <c r="N341">
        <v>630</v>
      </c>
      <c r="O341" t="s">
        <v>223</v>
      </c>
      <c r="P341" t="s">
        <v>224</v>
      </c>
      <c r="Q341" t="s">
        <v>55</v>
      </c>
      <c r="R341" t="s">
        <v>56</v>
      </c>
      <c r="S341" t="s">
        <v>225</v>
      </c>
      <c r="T341" t="s">
        <v>226</v>
      </c>
      <c r="U341" t="s">
        <v>1191</v>
      </c>
      <c r="V341">
        <f>YEAR(sales_order1[[#This Row],[date]])</f>
        <v>2020</v>
      </c>
      <c r="W341" t="str">
        <f>TEXT(sales_order1[[#This Row],[date]], "Mmm")</f>
        <v>Mar</v>
      </c>
      <c r="X341">
        <f>VALUE(TEXT(sales_order1[[#This Row],[date]], "D"))</f>
        <v>12</v>
      </c>
      <c r="Y341">
        <v>11</v>
      </c>
    </row>
    <row r="342" spans="1:25" x14ac:dyDescent="0.25">
      <c r="A342" s="1">
        <v>43902</v>
      </c>
      <c r="B342">
        <v>50341</v>
      </c>
      <c r="C342" t="s">
        <v>194</v>
      </c>
      <c r="D342" t="str">
        <f>VLOOKUP(sales_order1[[#This Row],[itemCode]],product_details3!B:C,2,0)</f>
        <v>CLNG150</v>
      </c>
      <c r="E342" t="s">
        <v>195</v>
      </c>
      <c r="F342" t="s">
        <v>45</v>
      </c>
      <c r="G342">
        <v>100</v>
      </c>
      <c r="H342">
        <v>12.75</v>
      </c>
      <c r="I342">
        <v>1275</v>
      </c>
      <c r="J342">
        <v>4.45</v>
      </c>
      <c r="K342">
        <v>445</v>
      </c>
      <c r="L342">
        <v>8.3000000000000007</v>
      </c>
      <c r="M342">
        <v>0.65098039215686276</v>
      </c>
      <c r="N342">
        <v>830</v>
      </c>
      <c r="O342" t="s">
        <v>341</v>
      </c>
      <c r="P342" t="s">
        <v>342</v>
      </c>
      <c r="Q342" t="s">
        <v>146</v>
      </c>
      <c r="R342" t="s">
        <v>112</v>
      </c>
      <c r="S342" t="s">
        <v>343</v>
      </c>
      <c r="T342" t="s">
        <v>95</v>
      </c>
      <c r="U342" t="s">
        <v>1190</v>
      </c>
      <c r="V342">
        <f>YEAR(sales_order1[[#This Row],[date]])</f>
        <v>2020</v>
      </c>
      <c r="W342" t="str">
        <f>TEXT(sales_order1[[#This Row],[date]], "Mmm")</f>
        <v>Mar</v>
      </c>
      <c r="X342">
        <f>VALUE(TEXT(sales_order1[[#This Row],[date]], "D"))</f>
        <v>12</v>
      </c>
      <c r="Y342">
        <v>11</v>
      </c>
    </row>
    <row r="343" spans="1:25" x14ac:dyDescent="0.25">
      <c r="A343" s="1">
        <v>43902</v>
      </c>
      <c r="B343">
        <v>50342</v>
      </c>
      <c r="C343" t="s">
        <v>115</v>
      </c>
      <c r="D343" t="str">
        <f>VLOOKUP(sales_order1[[#This Row],[itemCode]],product_details3!B:C,2,0)</f>
        <v>SCRS30100</v>
      </c>
      <c r="E343" t="s">
        <v>116</v>
      </c>
      <c r="F343" t="s">
        <v>61</v>
      </c>
      <c r="G343">
        <v>150</v>
      </c>
      <c r="H343">
        <v>32.75</v>
      </c>
      <c r="I343">
        <v>4912.5</v>
      </c>
      <c r="J343">
        <v>11.25</v>
      </c>
      <c r="K343">
        <v>1687.5</v>
      </c>
      <c r="L343">
        <v>21.5</v>
      </c>
      <c r="M343">
        <v>0.65648854961832059</v>
      </c>
      <c r="N343">
        <v>3225</v>
      </c>
      <c r="O343" t="s">
        <v>53</v>
      </c>
      <c r="P343" t="s">
        <v>54</v>
      </c>
      <c r="Q343" t="s">
        <v>55</v>
      </c>
      <c r="R343" t="s">
        <v>56</v>
      </c>
      <c r="S343" t="s">
        <v>57</v>
      </c>
      <c r="T343" t="s">
        <v>58</v>
      </c>
      <c r="U343" t="s">
        <v>1191</v>
      </c>
      <c r="V343">
        <f>YEAR(sales_order1[[#This Row],[date]])</f>
        <v>2020</v>
      </c>
      <c r="W343" t="str">
        <f>TEXT(sales_order1[[#This Row],[date]], "Mmm")</f>
        <v>Mar</v>
      </c>
      <c r="X343">
        <f>VALUE(TEXT(sales_order1[[#This Row],[date]], "D"))</f>
        <v>12</v>
      </c>
      <c r="Y343">
        <v>11</v>
      </c>
    </row>
    <row r="344" spans="1:25" x14ac:dyDescent="0.25">
      <c r="A344" s="1">
        <v>43902</v>
      </c>
      <c r="B344">
        <v>50343</v>
      </c>
      <c r="C344" t="s">
        <v>86</v>
      </c>
      <c r="D344" t="str">
        <f>VLOOKUP(sales_order1[[#This Row],[itemCode]],product_details3!B:C,2,0)</f>
        <v>SRMH30</v>
      </c>
      <c r="E344" t="s">
        <v>87</v>
      </c>
      <c r="F344" t="s">
        <v>30</v>
      </c>
      <c r="G344">
        <v>50</v>
      </c>
      <c r="H344">
        <v>21</v>
      </c>
      <c r="I344">
        <v>1050</v>
      </c>
      <c r="J344">
        <v>6.6</v>
      </c>
      <c r="K344">
        <v>330</v>
      </c>
      <c r="L344">
        <v>14.4</v>
      </c>
      <c r="M344">
        <v>0.68571428571428572</v>
      </c>
      <c r="N344">
        <v>720</v>
      </c>
      <c r="O344" t="s">
        <v>216</v>
      </c>
      <c r="P344" t="s">
        <v>217</v>
      </c>
      <c r="Q344" t="s">
        <v>218</v>
      </c>
      <c r="R344" t="s">
        <v>40</v>
      </c>
      <c r="S344" t="s">
        <v>219</v>
      </c>
      <c r="T344" t="s">
        <v>220</v>
      </c>
      <c r="U344" t="s">
        <v>1190</v>
      </c>
      <c r="V344">
        <f>YEAR(sales_order1[[#This Row],[date]])</f>
        <v>2020</v>
      </c>
      <c r="W344" t="str">
        <f>TEXT(sales_order1[[#This Row],[date]], "Mmm")</f>
        <v>Mar</v>
      </c>
      <c r="X344">
        <f>VALUE(TEXT(sales_order1[[#This Row],[date]], "D"))</f>
        <v>12</v>
      </c>
      <c r="Y344">
        <v>11</v>
      </c>
    </row>
    <row r="345" spans="1:25" x14ac:dyDescent="0.25">
      <c r="A345" s="1">
        <v>43902</v>
      </c>
      <c r="B345">
        <v>50344</v>
      </c>
      <c r="C345" t="s">
        <v>251</v>
      </c>
      <c r="D345" t="str">
        <f>VLOOKUP(sales_order1[[#This Row],[itemCode]],product_details3!B:C,2,0)</f>
        <v>CLNO50</v>
      </c>
      <c r="E345" t="s">
        <v>252</v>
      </c>
      <c r="F345" t="s">
        <v>45</v>
      </c>
      <c r="G345">
        <v>150</v>
      </c>
      <c r="H345">
        <v>9.1</v>
      </c>
      <c r="I345">
        <v>1365</v>
      </c>
      <c r="J345">
        <v>3.7</v>
      </c>
      <c r="K345">
        <v>555</v>
      </c>
      <c r="L345">
        <v>5.4</v>
      </c>
      <c r="M345">
        <v>0.59340659340659352</v>
      </c>
      <c r="N345">
        <v>810</v>
      </c>
      <c r="O345" t="s">
        <v>227</v>
      </c>
      <c r="P345" t="s">
        <v>228</v>
      </c>
      <c r="Q345" t="s">
        <v>64</v>
      </c>
      <c r="R345" t="s">
        <v>40</v>
      </c>
      <c r="S345" t="s">
        <v>229</v>
      </c>
      <c r="T345" t="s">
        <v>230</v>
      </c>
      <c r="U345" t="s">
        <v>1189</v>
      </c>
      <c r="V345">
        <f>YEAR(sales_order1[[#This Row],[date]])</f>
        <v>2020</v>
      </c>
      <c r="W345" t="str">
        <f>TEXT(sales_order1[[#This Row],[date]], "Mmm")</f>
        <v>Mar</v>
      </c>
      <c r="X345">
        <f>VALUE(TEXT(sales_order1[[#This Row],[date]], "D"))</f>
        <v>12</v>
      </c>
      <c r="Y345">
        <v>11</v>
      </c>
    </row>
    <row r="346" spans="1:25" x14ac:dyDescent="0.25">
      <c r="A346" s="1">
        <v>43903</v>
      </c>
      <c r="B346">
        <v>50345</v>
      </c>
      <c r="C346" t="s">
        <v>204</v>
      </c>
      <c r="D346" t="str">
        <f>VLOOKUP(sales_order1[[#This Row],[itemCode]],product_details3!B:C,2,0)</f>
        <v>MKRM150</v>
      </c>
      <c r="E346" t="s">
        <v>205</v>
      </c>
      <c r="F346" t="s">
        <v>151</v>
      </c>
      <c r="G346">
        <v>50</v>
      </c>
      <c r="H346">
        <v>10.75</v>
      </c>
      <c r="I346">
        <v>537.5</v>
      </c>
      <c r="J346">
        <v>4.45</v>
      </c>
      <c r="K346">
        <v>222.5</v>
      </c>
      <c r="L346">
        <v>6.3</v>
      </c>
      <c r="M346">
        <v>0.586046511627907</v>
      </c>
      <c r="N346">
        <v>315</v>
      </c>
      <c r="O346" t="s">
        <v>266</v>
      </c>
      <c r="P346" t="s">
        <v>267</v>
      </c>
      <c r="Q346" t="s">
        <v>154</v>
      </c>
      <c r="R346" t="s">
        <v>56</v>
      </c>
      <c r="S346" t="s">
        <v>133</v>
      </c>
      <c r="T346" t="s">
        <v>268</v>
      </c>
      <c r="U346" t="s">
        <v>1191</v>
      </c>
      <c r="V346">
        <f>YEAR(sales_order1[[#This Row],[date]])</f>
        <v>2020</v>
      </c>
      <c r="W346" t="str">
        <f>TEXT(sales_order1[[#This Row],[date]], "Mmm")</f>
        <v>Mar</v>
      </c>
      <c r="X346">
        <f>VALUE(TEXT(sales_order1[[#This Row],[date]], "D"))</f>
        <v>13</v>
      </c>
      <c r="Y346">
        <v>11</v>
      </c>
    </row>
    <row r="347" spans="1:25" x14ac:dyDescent="0.25">
      <c r="A347" s="1">
        <v>43903</v>
      </c>
      <c r="B347">
        <v>50346</v>
      </c>
      <c r="C347" t="s">
        <v>115</v>
      </c>
      <c r="D347" t="str">
        <f>VLOOKUP(sales_order1[[#This Row],[itemCode]],product_details3!B:C,2,0)</f>
        <v>SCRS30100</v>
      </c>
      <c r="E347" t="s">
        <v>116</v>
      </c>
      <c r="F347" t="s">
        <v>61</v>
      </c>
      <c r="G347">
        <v>200</v>
      </c>
      <c r="H347">
        <v>32.75</v>
      </c>
      <c r="I347">
        <v>6550</v>
      </c>
      <c r="J347">
        <v>11.25</v>
      </c>
      <c r="K347">
        <v>2250</v>
      </c>
      <c r="L347">
        <v>21.5</v>
      </c>
      <c r="M347">
        <v>0.65648854961832059</v>
      </c>
      <c r="N347">
        <v>4300</v>
      </c>
      <c r="O347" t="s">
        <v>31</v>
      </c>
      <c r="P347" t="s">
        <v>32</v>
      </c>
      <c r="Q347" t="s">
        <v>24</v>
      </c>
      <c r="R347" t="s">
        <v>25</v>
      </c>
      <c r="S347" t="s">
        <v>33</v>
      </c>
      <c r="T347" t="s">
        <v>34</v>
      </c>
      <c r="U347" t="s">
        <v>1191</v>
      </c>
      <c r="V347">
        <f>YEAR(sales_order1[[#This Row],[date]])</f>
        <v>2020</v>
      </c>
      <c r="W347" t="str">
        <f>TEXT(sales_order1[[#This Row],[date]], "Mmm")</f>
        <v>Mar</v>
      </c>
      <c r="X347">
        <f>VALUE(TEXT(sales_order1[[#This Row],[date]], "D"))</f>
        <v>13</v>
      </c>
      <c r="Y347">
        <v>11</v>
      </c>
    </row>
    <row r="348" spans="1:25" x14ac:dyDescent="0.25">
      <c r="A348" s="1">
        <v>43903</v>
      </c>
      <c r="B348">
        <v>50347</v>
      </c>
      <c r="C348" t="s">
        <v>170</v>
      </c>
      <c r="D348" t="str">
        <f>VLOOKUP(sales_order1[[#This Row],[itemCode]],product_details3!B:C,2,0)</f>
        <v>MKRM100</v>
      </c>
      <c r="E348" t="s">
        <v>171</v>
      </c>
      <c r="F348" t="s">
        <v>151</v>
      </c>
      <c r="G348">
        <v>50</v>
      </c>
      <c r="H348">
        <v>5.5</v>
      </c>
      <c r="I348">
        <v>275</v>
      </c>
      <c r="J348">
        <v>2.2999999999999998</v>
      </c>
      <c r="K348">
        <v>115</v>
      </c>
      <c r="L348">
        <v>3.2</v>
      </c>
      <c r="M348">
        <v>0.5818181818181819</v>
      </c>
      <c r="N348">
        <v>160</v>
      </c>
      <c r="O348" t="s">
        <v>125</v>
      </c>
      <c r="P348" t="s">
        <v>126</v>
      </c>
      <c r="Q348" t="s">
        <v>71</v>
      </c>
      <c r="R348" t="s">
        <v>72</v>
      </c>
      <c r="S348" t="s">
        <v>73</v>
      </c>
      <c r="T348" t="s">
        <v>127</v>
      </c>
      <c r="U348" t="s">
        <v>1190</v>
      </c>
      <c r="V348">
        <f>YEAR(sales_order1[[#This Row],[date]])</f>
        <v>2020</v>
      </c>
      <c r="W348" t="str">
        <f>TEXT(sales_order1[[#This Row],[date]], "Mmm")</f>
        <v>Mar</v>
      </c>
      <c r="X348">
        <f>VALUE(TEXT(sales_order1[[#This Row],[date]], "D"))</f>
        <v>13</v>
      </c>
      <c r="Y348">
        <v>11</v>
      </c>
    </row>
    <row r="349" spans="1:25" x14ac:dyDescent="0.25">
      <c r="A349" s="1">
        <v>43903</v>
      </c>
      <c r="B349">
        <v>50348</v>
      </c>
      <c r="C349" t="s">
        <v>235</v>
      </c>
      <c r="D349" t="str">
        <f>VLOOKUP(sales_order1[[#This Row],[itemCode]],product_details3!B:C,2,0)</f>
        <v>CLNF150</v>
      </c>
      <c r="E349" t="s">
        <v>236</v>
      </c>
      <c r="F349" t="s">
        <v>45</v>
      </c>
      <c r="G349">
        <v>50</v>
      </c>
      <c r="H349">
        <v>13.95</v>
      </c>
      <c r="I349">
        <v>697.5</v>
      </c>
      <c r="J349">
        <v>5.2</v>
      </c>
      <c r="K349">
        <v>260</v>
      </c>
      <c r="L349">
        <v>8.75</v>
      </c>
      <c r="M349">
        <v>0.62724014336917566</v>
      </c>
      <c r="N349">
        <v>437.5</v>
      </c>
      <c r="O349" t="s">
        <v>231</v>
      </c>
      <c r="P349" t="s">
        <v>232</v>
      </c>
      <c r="Q349" t="s">
        <v>119</v>
      </c>
      <c r="R349" t="s">
        <v>40</v>
      </c>
      <c r="S349" t="s">
        <v>233</v>
      </c>
      <c r="T349" t="s">
        <v>234</v>
      </c>
      <c r="U349" t="s">
        <v>1190</v>
      </c>
      <c r="V349">
        <f>YEAR(sales_order1[[#This Row],[date]])</f>
        <v>2020</v>
      </c>
      <c r="W349" t="str">
        <f>TEXT(sales_order1[[#This Row],[date]], "Mmm")</f>
        <v>Mar</v>
      </c>
      <c r="X349">
        <f>VALUE(TEXT(sales_order1[[#This Row],[date]], "D"))</f>
        <v>13</v>
      </c>
      <c r="Y349">
        <v>11</v>
      </c>
    </row>
    <row r="350" spans="1:25" x14ac:dyDescent="0.25">
      <c r="A350" s="1">
        <v>43903</v>
      </c>
      <c r="B350">
        <v>50349</v>
      </c>
      <c r="C350" t="s">
        <v>86</v>
      </c>
      <c r="D350" t="str">
        <f>VLOOKUP(sales_order1[[#This Row],[itemCode]],product_details3!B:C,2,0)</f>
        <v>SRMH30</v>
      </c>
      <c r="E350" t="s">
        <v>87</v>
      </c>
      <c r="F350" t="s">
        <v>30</v>
      </c>
      <c r="G350">
        <v>150</v>
      </c>
      <c r="H350">
        <v>21</v>
      </c>
      <c r="I350">
        <v>3150</v>
      </c>
      <c r="J350">
        <v>6.6</v>
      </c>
      <c r="K350">
        <v>990</v>
      </c>
      <c r="L350">
        <v>14.4</v>
      </c>
      <c r="M350">
        <v>0.68571428571428572</v>
      </c>
      <c r="N350">
        <v>2160</v>
      </c>
      <c r="O350" t="s">
        <v>290</v>
      </c>
      <c r="P350" t="s">
        <v>291</v>
      </c>
      <c r="Q350" t="s">
        <v>201</v>
      </c>
      <c r="R350" t="s">
        <v>25</v>
      </c>
      <c r="S350" t="s">
        <v>202</v>
      </c>
      <c r="T350" t="s">
        <v>292</v>
      </c>
      <c r="U350" t="s">
        <v>1191</v>
      </c>
      <c r="V350">
        <f>YEAR(sales_order1[[#This Row],[date]])</f>
        <v>2020</v>
      </c>
      <c r="W350" t="str">
        <f>TEXT(sales_order1[[#This Row],[date]], "Mmm")</f>
        <v>Mar</v>
      </c>
      <c r="X350">
        <f>VALUE(TEXT(sales_order1[[#This Row],[date]], "D"))</f>
        <v>13</v>
      </c>
      <c r="Y350">
        <v>11</v>
      </c>
    </row>
    <row r="351" spans="1:25" x14ac:dyDescent="0.25">
      <c r="A351" s="1">
        <v>43903</v>
      </c>
      <c r="B351">
        <v>50350</v>
      </c>
      <c r="C351" t="s">
        <v>86</v>
      </c>
      <c r="D351" t="str">
        <f>VLOOKUP(sales_order1[[#This Row],[itemCode]],product_details3!B:C,2,0)</f>
        <v>SRMH30</v>
      </c>
      <c r="E351" t="s">
        <v>87</v>
      </c>
      <c r="F351" t="s">
        <v>30</v>
      </c>
      <c r="G351">
        <v>100</v>
      </c>
      <c r="H351">
        <v>21</v>
      </c>
      <c r="I351">
        <v>2100</v>
      </c>
      <c r="J351">
        <v>6.6</v>
      </c>
      <c r="K351">
        <v>660</v>
      </c>
      <c r="L351">
        <v>14.4</v>
      </c>
      <c r="M351">
        <v>0.68571428571428572</v>
      </c>
      <c r="N351">
        <v>1440</v>
      </c>
      <c r="O351" t="s">
        <v>109</v>
      </c>
      <c r="P351" t="s">
        <v>110</v>
      </c>
      <c r="Q351" t="s">
        <v>111</v>
      </c>
      <c r="R351" t="s">
        <v>112</v>
      </c>
      <c r="S351" t="s">
        <v>113</v>
      </c>
      <c r="T351" t="s">
        <v>114</v>
      </c>
      <c r="U351" t="s">
        <v>1189</v>
      </c>
      <c r="V351">
        <f>YEAR(sales_order1[[#This Row],[date]])</f>
        <v>2020</v>
      </c>
      <c r="W351" t="str">
        <f>TEXT(sales_order1[[#This Row],[date]], "Mmm")</f>
        <v>Mar</v>
      </c>
      <c r="X351">
        <f>VALUE(TEXT(sales_order1[[#This Row],[date]], "D"))</f>
        <v>13</v>
      </c>
      <c r="Y351">
        <v>11</v>
      </c>
    </row>
    <row r="352" spans="1:25" x14ac:dyDescent="0.25">
      <c r="A352" s="1">
        <v>43903</v>
      </c>
      <c r="B352">
        <v>50351</v>
      </c>
      <c r="C352" t="s">
        <v>135</v>
      </c>
      <c r="D352" t="str">
        <f>VLOOKUP(sales_order1[[#This Row],[itemCode]],product_details3!B:C,2,0)</f>
        <v>MSKSH</v>
      </c>
      <c r="E352" t="s">
        <v>136</v>
      </c>
      <c r="F352" t="s">
        <v>137</v>
      </c>
      <c r="G352">
        <v>50</v>
      </c>
      <c r="H352">
        <v>18.75</v>
      </c>
      <c r="I352">
        <v>937.5</v>
      </c>
      <c r="J352">
        <v>7.45</v>
      </c>
      <c r="K352">
        <v>372.5</v>
      </c>
      <c r="L352">
        <v>11.3</v>
      </c>
      <c r="M352">
        <v>0.60266666666666668</v>
      </c>
      <c r="N352">
        <v>565</v>
      </c>
      <c r="O352" t="s">
        <v>138</v>
      </c>
      <c r="P352" t="s">
        <v>139</v>
      </c>
      <c r="Q352" t="s">
        <v>77</v>
      </c>
      <c r="R352" t="s">
        <v>72</v>
      </c>
      <c r="S352" t="s">
        <v>140</v>
      </c>
      <c r="T352" t="s">
        <v>141</v>
      </c>
      <c r="U352" t="s">
        <v>1190</v>
      </c>
      <c r="V352">
        <f>YEAR(sales_order1[[#This Row],[date]])</f>
        <v>2020</v>
      </c>
      <c r="W352" t="str">
        <f>TEXT(sales_order1[[#This Row],[date]], "Mmm")</f>
        <v>Mar</v>
      </c>
      <c r="X352">
        <f>VALUE(TEXT(sales_order1[[#This Row],[date]], "D"))</f>
        <v>13</v>
      </c>
      <c r="Y352">
        <v>11</v>
      </c>
    </row>
    <row r="353" spans="1:25" x14ac:dyDescent="0.25">
      <c r="A353" s="1">
        <v>43903</v>
      </c>
      <c r="B353">
        <v>50352</v>
      </c>
      <c r="C353" t="s">
        <v>103</v>
      </c>
      <c r="D353" t="str">
        <f>VLOOKUP(sales_order1[[#This Row],[itemCode]],product_details3!B:C,2,0)</f>
        <v>SCRT50</v>
      </c>
      <c r="E353" t="s">
        <v>104</v>
      </c>
      <c r="F353" t="s">
        <v>61</v>
      </c>
      <c r="G353">
        <v>250</v>
      </c>
      <c r="H353">
        <v>16.95</v>
      </c>
      <c r="I353">
        <v>4237.5</v>
      </c>
      <c r="J353">
        <v>5.2</v>
      </c>
      <c r="K353">
        <v>1300</v>
      </c>
      <c r="L353">
        <v>11.75</v>
      </c>
      <c r="M353">
        <v>0.69321533923303835</v>
      </c>
      <c r="N353">
        <v>2937.5</v>
      </c>
      <c r="O353" t="s">
        <v>69</v>
      </c>
      <c r="P353" t="s">
        <v>70</v>
      </c>
      <c r="Q353" t="s">
        <v>71</v>
      </c>
      <c r="R353" t="s">
        <v>72</v>
      </c>
      <c r="S353" t="s">
        <v>73</v>
      </c>
      <c r="T353" t="s">
        <v>74</v>
      </c>
      <c r="U353" t="s">
        <v>1190</v>
      </c>
      <c r="V353">
        <f>YEAR(sales_order1[[#This Row],[date]])</f>
        <v>2020</v>
      </c>
      <c r="W353" t="str">
        <f>TEXT(sales_order1[[#This Row],[date]], "Mmm")</f>
        <v>Mar</v>
      </c>
      <c r="X353">
        <f>VALUE(TEXT(sales_order1[[#This Row],[date]], "D"))</f>
        <v>13</v>
      </c>
      <c r="Y353">
        <v>11</v>
      </c>
    </row>
    <row r="354" spans="1:25" x14ac:dyDescent="0.25">
      <c r="A354" s="1">
        <v>43906</v>
      </c>
      <c r="B354">
        <v>50353</v>
      </c>
      <c r="C354" t="s">
        <v>51</v>
      </c>
      <c r="D354" t="str">
        <f>VLOOKUP(sales_order1[[#This Row],[itemCode]],product_details3!B:C,2,0)</f>
        <v>MSTH50</v>
      </c>
      <c r="E354" t="s">
        <v>52</v>
      </c>
      <c r="F354" t="s">
        <v>21</v>
      </c>
      <c r="G354">
        <v>100</v>
      </c>
      <c r="H354">
        <v>15.75</v>
      </c>
      <c r="I354">
        <v>1575</v>
      </c>
      <c r="J354">
        <v>4.45</v>
      </c>
      <c r="K354">
        <v>445</v>
      </c>
      <c r="L354">
        <v>11.3</v>
      </c>
      <c r="M354">
        <v>0.71746031746031746</v>
      </c>
      <c r="N354">
        <v>1130</v>
      </c>
      <c r="O354" t="s">
        <v>381</v>
      </c>
      <c r="P354" t="s">
        <v>382</v>
      </c>
      <c r="Q354" t="s">
        <v>383</v>
      </c>
      <c r="R354" t="s">
        <v>72</v>
      </c>
      <c r="S354" t="s">
        <v>384</v>
      </c>
      <c r="T354" t="s">
        <v>385</v>
      </c>
      <c r="U354" t="s">
        <v>1188</v>
      </c>
      <c r="V354">
        <f>YEAR(sales_order1[[#This Row],[date]])</f>
        <v>2020</v>
      </c>
      <c r="W354" t="str">
        <f>TEXT(sales_order1[[#This Row],[date]], "Mmm")</f>
        <v>Mar</v>
      </c>
      <c r="X354">
        <f>VALUE(TEXT(sales_order1[[#This Row],[date]], "D"))</f>
        <v>16</v>
      </c>
      <c r="Y354">
        <v>11</v>
      </c>
    </row>
    <row r="355" spans="1:25" x14ac:dyDescent="0.25">
      <c r="A355" s="1">
        <v>43906</v>
      </c>
      <c r="B355">
        <v>50354</v>
      </c>
      <c r="C355" t="s">
        <v>350</v>
      </c>
      <c r="D355" t="str">
        <f>VLOOKUP(sales_order1[[#This Row],[itemCode]],product_details3!B:C,2,0)</f>
        <v>SRMA50</v>
      </c>
      <c r="E355" t="s">
        <v>351</v>
      </c>
      <c r="F355" t="s">
        <v>30</v>
      </c>
      <c r="G355">
        <v>100</v>
      </c>
      <c r="H355">
        <v>37.75</v>
      </c>
      <c r="I355">
        <v>3775</v>
      </c>
      <c r="J355">
        <v>14.25</v>
      </c>
      <c r="K355">
        <v>1425</v>
      </c>
      <c r="L355">
        <v>23.5</v>
      </c>
      <c r="M355">
        <v>0.62251655629139069</v>
      </c>
      <c r="N355">
        <v>2350</v>
      </c>
      <c r="O355" t="s">
        <v>276</v>
      </c>
      <c r="P355" t="s">
        <v>277</v>
      </c>
      <c r="Q355" t="s">
        <v>39</v>
      </c>
      <c r="R355" t="s">
        <v>40</v>
      </c>
      <c r="S355" t="s">
        <v>41</v>
      </c>
      <c r="T355" t="s">
        <v>278</v>
      </c>
      <c r="U355" t="s">
        <v>1188</v>
      </c>
      <c r="V355">
        <f>YEAR(sales_order1[[#This Row],[date]])</f>
        <v>2020</v>
      </c>
      <c r="W355" t="str">
        <f>TEXT(sales_order1[[#This Row],[date]], "Mmm")</f>
        <v>Mar</v>
      </c>
      <c r="X355">
        <f>VALUE(TEXT(sales_order1[[#This Row],[date]], "D"))</f>
        <v>16</v>
      </c>
      <c r="Y355">
        <v>11</v>
      </c>
    </row>
    <row r="356" spans="1:25" x14ac:dyDescent="0.25">
      <c r="A356" s="1">
        <v>43906</v>
      </c>
      <c r="B356">
        <v>50355</v>
      </c>
      <c r="C356" t="s">
        <v>194</v>
      </c>
      <c r="D356" t="str">
        <f>VLOOKUP(sales_order1[[#This Row],[itemCode]],product_details3!B:C,2,0)</f>
        <v>CLNG150</v>
      </c>
      <c r="E356" t="s">
        <v>195</v>
      </c>
      <c r="F356" t="s">
        <v>45</v>
      </c>
      <c r="G356">
        <v>100</v>
      </c>
      <c r="H356">
        <v>12.75</v>
      </c>
      <c r="I356">
        <v>1275</v>
      </c>
      <c r="J356">
        <v>4.45</v>
      </c>
      <c r="K356">
        <v>445</v>
      </c>
      <c r="L356">
        <v>8.3000000000000007</v>
      </c>
      <c r="M356">
        <v>0.65098039215686276</v>
      </c>
      <c r="N356">
        <v>830</v>
      </c>
      <c r="O356" t="s">
        <v>189</v>
      </c>
      <c r="P356" t="s">
        <v>190</v>
      </c>
      <c r="Q356" t="s">
        <v>191</v>
      </c>
      <c r="R356" t="s">
        <v>56</v>
      </c>
      <c r="S356" t="s">
        <v>192</v>
      </c>
      <c r="T356" t="s">
        <v>193</v>
      </c>
      <c r="U356" t="s">
        <v>1191</v>
      </c>
      <c r="V356">
        <f>YEAR(sales_order1[[#This Row],[date]])</f>
        <v>2020</v>
      </c>
      <c r="W356" t="str">
        <f>TEXT(sales_order1[[#This Row],[date]], "Mmm")</f>
        <v>Mar</v>
      </c>
      <c r="X356">
        <f>VALUE(TEXT(sales_order1[[#This Row],[date]], "D"))</f>
        <v>16</v>
      </c>
      <c r="Y356">
        <v>11</v>
      </c>
    </row>
    <row r="357" spans="1:25" x14ac:dyDescent="0.25">
      <c r="A357" s="1">
        <v>43906</v>
      </c>
      <c r="B357">
        <v>50356</v>
      </c>
      <c r="C357" t="s">
        <v>19</v>
      </c>
      <c r="D357" t="str">
        <f>VLOOKUP(sales_order1[[#This Row],[itemCode]],product_details3!B:C,2,0)</f>
        <v>MSTH100</v>
      </c>
      <c r="E357" t="s">
        <v>20</v>
      </c>
      <c r="F357" t="s">
        <v>21</v>
      </c>
      <c r="G357">
        <v>150</v>
      </c>
      <c r="H357">
        <v>26.25</v>
      </c>
      <c r="I357">
        <v>3937.5</v>
      </c>
      <c r="J357">
        <v>7.75</v>
      </c>
      <c r="K357">
        <v>1162.5</v>
      </c>
      <c r="L357">
        <v>18.5</v>
      </c>
      <c r="M357">
        <v>0.70476190476190481</v>
      </c>
      <c r="N357">
        <v>2775</v>
      </c>
      <c r="O357" t="s">
        <v>284</v>
      </c>
      <c r="P357" t="s">
        <v>285</v>
      </c>
      <c r="Q357" t="s">
        <v>48</v>
      </c>
      <c r="R357" t="s">
        <v>25</v>
      </c>
      <c r="S357" t="s">
        <v>286</v>
      </c>
      <c r="T357" t="s">
        <v>287</v>
      </c>
      <c r="U357" t="s">
        <v>1191</v>
      </c>
      <c r="V357">
        <f>YEAR(sales_order1[[#This Row],[date]])</f>
        <v>2020</v>
      </c>
      <c r="W357" t="str">
        <f>TEXT(sales_order1[[#This Row],[date]], "Mmm")</f>
        <v>Mar</v>
      </c>
      <c r="X357">
        <f>VALUE(TEXT(sales_order1[[#This Row],[date]], "D"))</f>
        <v>16</v>
      </c>
      <c r="Y357">
        <v>11</v>
      </c>
    </row>
    <row r="358" spans="1:25" x14ac:dyDescent="0.25">
      <c r="A358" s="1">
        <v>43906</v>
      </c>
      <c r="B358">
        <v>50357</v>
      </c>
      <c r="C358" t="s">
        <v>51</v>
      </c>
      <c r="D358" t="str">
        <f>VLOOKUP(sales_order1[[#This Row],[itemCode]],product_details3!B:C,2,0)</f>
        <v>MSTH50</v>
      </c>
      <c r="E358" t="s">
        <v>52</v>
      </c>
      <c r="F358" t="s">
        <v>21</v>
      </c>
      <c r="G358">
        <v>50</v>
      </c>
      <c r="H358">
        <v>15.75</v>
      </c>
      <c r="I358">
        <v>787.5</v>
      </c>
      <c r="J358">
        <v>4.45</v>
      </c>
      <c r="K358">
        <v>222.5</v>
      </c>
      <c r="L358">
        <v>11.3</v>
      </c>
      <c r="M358">
        <v>0.71746031746031746</v>
      </c>
      <c r="N358">
        <v>565</v>
      </c>
      <c r="O358" t="s">
        <v>258</v>
      </c>
      <c r="P358" t="s">
        <v>259</v>
      </c>
      <c r="Q358" t="s">
        <v>93</v>
      </c>
      <c r="R358" t="s">
        <v>72</v>
      </c>
      <c r="S358" t="s">
        <v>260</v>
      </c>
      <c r="T358" t="s">
        <v>261</v>
      </c>
      <c r="U358" t="s">
        <v>1190</v>
      </c>
      <c r="V358">
        <f>YEAR(sales_order1[[#This Row],[date]])</f>
        <v>2020</v>
      </c>
      <c r="W358" t="str">
        <f>TEXT(sales_order1[[#This Row],[date]], "Mmm")</f>
        <v>Mar</v>
      </c>
      <c r="X358">
        <f>VALUE(TEXT(sales_order1[[#This Row],[date]], "D"))</f>
        <v>16</v>
      </c>
      <c r="Y358">
        <v>11</v>
      </c>
    </row>
    <row r="359" spans="1:25" x14ac:dyDescent="0.25">
      <c r="A359" s="1">
        <v>43906</v>
      </c>
      <c r="B359">
        <v>50358</v>
      </c>
      <c r="C359" t="s">
        <v>115</v>
      </c>
      <c r="D359" t="str">
        <f>VLOOKUP(sales_order1[[#This Row],[itemCode]],product_details3!B:C,2,0)</f>
        <v>SCRS30100</v>
      </c>
      <c r="E359" t="s">
        <v>116</v>
      </c>
      <c r="F359" t="s">
        <v>61</v>
      </c>
      <c r="G359">
        <v>50</v>
      </c>
      <c r="H359">
        <v>32.75</v>
      </c>
      <c r="I359">
        <v>1637.5</v>
      </c>
      <c r="J359">
        <v>11.25</v>
      </c>
      <c r="K359">
        <v>562.5</v>
      </c>
      <c r="L359">
        <v>21.5</v>
      </c>
      <c r="M359">
        <v>0.65648854961832059</v>
      </c>
      <c r="N359">
        <v>1075</v>
      </c>
      <c r="O359" t="s">
        <v>322</v>
      </c>
      <c r="P359" t="s">
        <v>323</v>
      </c>
      <c r="Q359" t="s">
        <v>39</v>
      </c>
      <c r="R359" t="s">
        <v>40</v>
      </c>
      <c r="S359" t="s">
        <v>41</v>
      </c>
      <c r="T359" t="s">
        <v>324</v>
      </c>
      <c r="U359" t="s">
        <v>1188</v>
      </c>
      <c r="V359">
        <f>YEAR(sales_order1[[#This Row],[date]])</f>
        <v>2020</v>
      </c>
      <c r="W359" t="str">
        <f>TEXT(sales_order1[[#This Row],[date]], "Mmm")</f>
        <v>Mar</v>
      </c>
      <c r="X359">
        <f>VALUE(TEXT(sales_order1[[#This Row],[date]], "D"))</f>
        <v>16</v>
      </c>
      <c r="Y359">
        <v>11</v>
      </c>
    </row>
    <row r="360" spans="1:25" x14ac:dyDescent="0.25">
      <c r="A360" s="1">
        <v>43906</v>
      </c>
      <c r="B360">
        <v>50359</v>
      </c>
      <c r="C360" t="s">
        <v>28</v>
      </c>
      <c r="D360" t="str">
        <f>VLOOKUP(sales_order1[[#This Row],[itemCode]],product_details3!B:C,2,0)</f>
        <v>SRMC30</v>
      </c>
      <c r="E360" t="s">
        <v>29</v>
      </c>
      <c r="F360" t="s">
        <v>30</v>
      </c>
      <c r="G360">
        <v>50</v>
      </c>
      <c r="H360">
        <v>22.6</v>
      </c>
      <c r="I360">
        <v>1130</v>
      </c>
      <c r="J360">
        <v>7.6</v>
      </c>
      <c r="K360">
        <v>380</v>
      </c>
      <c r="L360">
        <v>15</v>
      </c>
      <c r="M360">
        <v>0.66371681415929207</v>
      </c>
      <c r="N360">
        <v>750</v>
      </c>
      <c r="O360" t="s">
        <v>317</v>
      </c>
      <c r="P360" t="s">
        <v>318</v>
      </c>
      <c r="Q360" t="s">
        <v>48</v>
      </c>
      <c r="R360" t="s">
        <v>25</v>
      </c>
      <c r="S360" t="s">
        <v>49</v>
      </c>
      <c r="T360" t="s">
        <v>319</v>
      </c>
      <c r="U360" t="s">
        <v>1191</v>
      </c>
      <c r="V360">
        <f>YEAR(sales_order1[[#This Row],[date]])</f>
        <v>2020</v>
      </c>
      <c r="W360" t="str">
        <f>TEXT(sales_order1[[#This Row],[date]], "Mmm")</f>
        <v>Mar</v>
      </c>
      <c r="X360">
        <f>VALUE(TEXT(sales_order1[[#This Row],[date]], "D"))</f>
        <v>16</v>
      </c>
      <c r="Y360">
        <v>11</v>
      </c>
    </row>
    <row r="361" spans="1:25" x14ac:dyDescent="0.25">
      <c r="A361" s="1">
        <v>43907</v>
      </c>
      <c r="B361">
        <v>50360</v>
      </c>
      <c r="C361" t="s">
        <v>209</v>
      </c>
      <c r="D361" t="str">
        <f>VLOOKUP(sales_order1[[#This Row],[itemCode]],product_details3!B:C,2,0)</f>
        <v>CLNG50</v>
      </c>
      <c r="E361" t="s">
        <v>210</v>
      </c>
      <c r="F361" t="s">
        <v>45</v>
      </c>
      <c r="G361">
        <v>150</v>
      </c>
      <c r="H361">
        <v>6.5</v>
      </c>
      <c r="I361">
        <v>975</v>
      </c>
      <c r="J361">
        <v>2.2999999999999998</v>
      </c>
      <c r="K361">
        <v>345</v>
      </c>
      <c r="L361">
        <v>4.2</v>
      </c>
      <c r="M361">
        <v>0.64615384615384619</v>
      </c>
      <c r="N361">
        <v>630</v>
      </c>
      <c r="O361" t="s">
        <v>281</v>
      </c>
      <c r="P361" t="s">
        <v>282</v>
      </c>
      <c r="Q361" t="s">
        <v>24</v>
      </c>
      <c r="R361" t="s">
        <v>25</v>
      </c>
      <c r="S361" t="s">
        <v>33</v>
      </c>
      <c r="T361" t="s">
        <v>283</v>
      </c>
      <c r="U361" t="s">
        <v>1191</v>
      </c>
      <c r="V361">
        <f>YEAR(sales_order1[[#This Row],[date]])</f>
        <v>2020</v>
      </c>
      <c r="W361" t="str">
        <f>TEXT(sales_order1[[#This Row],[date]], "Mmm")</f>
        <v>Mar</v>
      </c>
      <c r="X361">
        <f>VALUE(TEXT(sales_order1[[#This Row],[date]], "D"))</f>
        <v>17</v>
      </c>
      <c r="Y361">
        <v>11</v>
      </c>
    </row>
    <row r="362" spans="1:25" x14ac:dyDescent="0.25">
      <c r="A362" s="1">
        <v>43907</v>
      </c>
      <c r="B362">
        <v>50361</v>
      </c>
      <c r="C362" t="s">
        <v>28</v>
      </c>
      <c r="D362" t="str">
        <f>VLOOKUP(sales_order1[[#This Row],[itemCode]],product_details3!B:C,2,0)</f>
        <v>SRMC30</v>
      </c>
      <c r="E362" t="s">
        <v>29</v>
      </c>
      <c r="F362" t="s">
        <v>30</v>
      </c>
      <c r="G362">
        <v>100</v>
      </c>
      <c r="H362">
        <v>22.6</v>
      </c>
      <c r="I362">
        <v>2260</v>
      </c>
      <c r="J362">
        <v>7.6</v>
      </c>
      <c r="K362">
        <v>760</v>
      </c>
      <c r="L362">
        <v>15</v>
      </c>
      <c r="M362">
        <v>0.66371681415929207</v>
      </c>
      <c r="N362">
        <v>1500</v>
      </c>
      <c r="O362" t="s">
        <v>295</v>
      </c>
      <c r="P362" t="s">
        <v>296</v>
      </c>
      <c r="Q362" t="s">
        <v>160</v>
      </c>
      <c r="R362" t="s">
        <v>112</v>
      </c>
      <c r="S362" t="s">
        <v>297</v>
      </c>
      <c r="T362" t="s">
        <v>298</v>
      </c>
      <c r="U362" t="s">
        <v>1189</v>
      </c>
      <c r="V362">
        <f>YEAR(sales_order1[[#This Row],[date]])</f>
        <v>2020</v>
      </c>
      <c r="W362" t="str">
        <f>TEXT(sales_order1[[#This Row],[date]], "Mmm")</f>
        <v>Mar</v>
      </c>
      <c r="X362">
        <f>VALUE(TEXT(sales_order1[[#This Row],[date]], "D"))</f>
        <v>17</v>
      </c>
      <c r="Y362">
        <v>11</v>
      </c>
    </row>
    <row r="363" spans="1:25" x14ac:dyDescent="0.25">
      <c r="A363" s="1">
        <v>43907</v>
      </c>
      <c r="B363">
        <v>50362</v>
      </c>
      <c r="C363" t="s">
        <v>352</v>
      </c>
      <c r="D363" t="str">
        <f>VLOOKUP(sales_order1[[#This Row],[itemCode]],product_details3!B:C,2,0)</f>
        <v>MSTL50</v>
      </c>
      <c r="E363" t="s">
        <v>353</v>
      </c>
      <c r="F363" t="s">
        <v>21</v>
      </c>
      <c r="G363">
        <v>50</v>
      </c>
      <c r="H363">
        <v>16.95</v>
      </c>
      <c r="I363">
        <v>847.5</v>
      </c>
      <c r="J363">
        <v>5.2</v>
      </c>
      <c r="K363">
        <v>260</v>
      </c>
      <c r="L363">
        <v>11.75</v>
      </c>
      <c r="M363">
        <v>0.69321533923303835</v>
      </c>
      <c r="N363">
        <v>587.5</v>
      </c>
      <c r="O363" t="s">
        <v>211</v>
      </c>
      <c r="P363" t="s">
        <v>212</v>
      </c>
      <c r="Q363" t="s">
        <v>213</v>
      </c>
      <c r="R363" t="s">
        <v>25</v>
      </c>
      <c r="S363" t="s">
        <v>214</v>
      </c>
      <c r="T363" t="s">
        <v>215</v>
      </c>
      <c r="U363" t="s">
        <v>1191</v>
      </c>
      <c r="V363">
        <f>YEAR(sales_order1[[#This Row],[date]])</f>
        <v>2020</v>
      </c>
      <c r="W363" t="str">
        <f>TEXT(sales_order1[[#This Row],[date]], "Mmm")</f>
        <v>Mar</v>
      </c>
      <c r="X363">
        <f>VALUE(TEXT(sales_order1[[#This Row],[date]], "D"))</f>
        <v>17</v>
      </c>
      <c r="Y363">
        <v>11</v>
      </c>
    </row>
    <row r="364" spans="1:25" x14ac:dyDescent="0.25">
      <c r="A364" s="1">
        <v>43907</v>
      </c>
      <c r="B364">
        <v>50363</v>
      </c>
      <c r="C364" t="s">
        <v>194</v>
      </c>
      <c r="D364" t="str">
        <f>VLOOKUP(sales_order1[[#This Row],[itemCode]],product_details3!B:C,2,0)</f>
        <v>CLNG150</v>
      </c>
      <c r="E364" t="s">
        <v>195</v>
      </c>
      <c r="F364" t="s">
        <v>45</v>
      </c>
      <c r="G364">
        <v>100</v>
      </c>
      <c r="H364">
        <v>12.75</v>
      </c>
      <c r="I364">
        <v>1275</v>
      </c>
      <c r="J364">
        <v>4.45</v>
      </c>
      <c r="K364">
        <v>445</v>
      </c>
      <c r="L364">
        <v>8.3000000000000007</v>
      </c>
      <c r="M364">
        <v>0.65098039215686276</v>
      </c>
      <c r="N364">
        <v>830</v>
      </c>
      <c r="O364" t="s">
        <v>237</v>
      </c>
      <c r="P364" t="s">
        <v>238</v>
      </c>
      <c r="Q364" t="s">
        <v>239</v>
      </c>
      <c r="R364" t="s">
        <v>112</v>
      </c>
      <c r="S364" t="s">
        <v>240</v>
      </c>
      <c r="T364" t="s">
        <v>241</v>
      </c>
      <c r="U364" t="s">
        <v>1189</v>
      </c>
      <c r="V364">
        <f>YEAR(sales_order1[[#This Row],[date]])</f>
        <v>2020</v>
      </c>
      <c r="W364" t="str">
        <f>TEXT(sales_order1[[#This Row],[date]], "Mmm")</f>
        <v>Mar</v>
      </c>
      <c r="X364">
        <f>VALUE(TEXT(sales_order1[[#This Row],[date]], "D"))</f>
        <v>17</v>
      </c>
      <c r="Y364">
        <v>11</v>
      </c>
    </row>
    <row r="365" spans="1:25" x14ac:dyDescent="0.25">
      <c r="A365" s="1">
        <v>43907</v>
      </c>
      <c r="B365">
        <v>50364</v>
      </c>
      <c r="C365" t="s">
        <v>386</v>
      </c>
      <c r="D365" t="str">
        <f>VLOOKUP(sales_order1[[#This Row],[itemCode]],product_details3!B:C,2,0)</f>
        <v>EXFC100</v>
      </c>
      <c r="E365" t="s">
        <v>387</v>
      </c>
      <c r="F365" t="s">
        <v>183</v>
      </c>
      <c r="G365">
        <v>50</v>
      </c>
      <c r="H365">
        <v>24.65</v>
      </c>
      <c r="I365">
        <v>1232.5</v>
      </c>
      <c r="J365">
        <v>9.5500000000000007</v>
      </c>
      <c r="K365">
        <v>477.5</v>
      </c>
      <c r="L365">
        <v>15.1</v>
      </c>
      <c r="M365">
        <v>0.61257606490872218</v>
      </c>
      <c r="N365">
        <v>755</v>
      </c>
      <c r="O365" t="s">
        <v>199</v>
      </c>
      <c r="P365" t="s">
        <v>200</v>
      </c>
      <c r="Q365" t="s">
        <v>201</v>
      </c>
      <c r="R365" t="s">
        <v>25</v>
      </c>
      <c r="S365" t="s">
        <v>202</v>
      </c>
      <c r="T365" t="s">
        <v>203</v>
      </c>
      <c r="U365" t="s">
        <v>1191</v>
      </c>
      <c r="V365">
        <f>YEAR(sales_order1[[#This Row],[date]])</f>
        <v>2020</v>
      </c>
      <c r="W365" t="str">
        <f>TEXT(sales_order1[[#This Row],[date]], "Mmm")</f>
        <v>Mar</v>
      </c>
      <c r="X365">
        <f>VALUE(TEXT(sales_order1[[#This Row],[date]], "D"))</f>
        <v>17</v>
      </c>
      <c r="Y365">
        <v>11</v>
      </c>
    </row>
    <row r="366" spans="1:25" x14ac:dyDescent="0.25">
      <c r="A366" s="1">
        <v>43907</v>
      </c>
      <c r="B366">
        <v>50365</v>
      </c>
      <c r="C366" t="s">
        <v>86</v>
      </c>
      <c r="D366" t="str">
        <f>VLOOKUP(sales_order1[[#This Row],[itemCode]],product_details3!B:C,2,0)</f>
        <v>SRMH30</v>
      </c>
      <c r="E366" t="s">
        <v>87</v>
      </c>
      <c r="F366" t="s">
        <v>30</v>
      </c>
      <c r="G366">
        <v>100</v>
      </c>
      <c r="H366">
        <v>21</v>
      </c>
      <c r="I366">
        <v>2100</v>
      </c>
      <c r="J366">
        <v>6.6</v>
      </c>
      <c r="K366">
        <v>660</v>
      </c>
      <c r="L366">
        <v>14.4</v>
      </c>
      <c r="M366">
        <v>0.68571428571428572</v>
      </c>
      <c r="N366">
        <v>1440</v>
      </c>
      <c r="O366" t="s">
        <v>88</v>
      </c>
      <c r="P366" t="s">
        <v>89</v>
      </c>
      <c r="Q366" t="s">
        <v>24</v>
      </c>
      <c r="R366" t="s">
        <v>25</v>
      </c>
      <c r="S366" t="s">
        <v>26</v>
      </c>
      <c r="T366" t="s">
        <v>90</v>
      </c>
      <c r="U366" t="s">
        <v>1191</v>
      </c>
      <c r="V366">
        <f>YEAR(sales_order1[[#This Row],[date]])</f>
        <v>2020</v>
      </c>
      <c r="W366" t="str">
        <f>TEXT(sales_order1[[#This Row],[date]], "Mmm")</f>
        <v>Mar</v>
      </c>
      <c r="X366">
        <f>VALUE(TEXT(sales_order1[[#This Row],[date]], "D"))</f>
        <v>17</v>
      </c>
      <c r="Y366">
        <v>11</v>
      </c>
    </row>
    <row r="367" spans="1:25" x14ac:dyDescent="0.25">
      <c r="A367" s="1">
        <v>43907</v>
      </c>
      <c r="B367">
        <v>50366</v>
      </c>
      <c r="C367" t="s">
        <v>103</v>
      </c>
      <c r="D367" t="str">
        <f>VLOOKUP(sales_order1[[#This Row],[itemCode]],product_details3!B:C,2,0)</f>
        <v>SCRT50</v>
      </c>
      <c r="E367" t="s">
        <v>104</v>
      </c>
      <c r="F367" t="s">
        <v>61</v>
      </c>
      <c r="G367">
        <v>200</v>
      </c>
      <c r="H367">
        <v>16.95</v>
      </c>
      <c r="I367">
        <v>3390</v>
      </c>
      <c r="J367">
        <v>5.2</v>
      </c>
      <c r="K367">
        <v>1040</v>
      </c>
      <c r="L367">
        <v>11.75</v>
      </c>
      <c r="M367">
        <v>0.69321533923303835</v>
      </c>
      <c r="N367">
        <v>2350</v>
      </c>
      <c r="O367" t="s">
        <v>293</v>
      </c>
      <c r="P367" t="s">
        <v>294</v>
      </c>
      <c r="Q367" t="s">
        <v>154</v>
      </c>
      <c r="R367" t="s">
        <v>56</v>
      </c>
      <c r="S367" t="s">
        <v>133</v>
      </c>
      <c r="T367" t="s">
        <v>155</v>
      </c>
      <c r="U367" t="s">
        <v>1191</v>
      </c>
      <c r="V367">
        <f>YEAR(sales_order1[[#This Row],[date]])</f>
        <v>2020</v>
      </c>
      <c r="W367" t="str">
        <f>TEXT(sales_order1[[#This Row],[date]], "Mmm")</f>
        <v>Mar</v>
      </c>
      <c r="X367">
        <f>VALUE(TEXT(sales_order1[[#This Row],[date]], "D"))</f>
        <v>17</v>
      </c>
      <c r="Y367">
        <v>11</v>
      </c>
    </row>
    <row r="368" spans="1:25" x14ac:dyDescent="0.25">
      <c r="A368" s="1">
        <v>43908</v>
      </c>
      <c r="B368">
        <v>50367</v>
      </c>
      <c r="C368" t="s">
        <v>358</v>
      </c>
      <c r="D368" t="str">
        <f>VLOOKUP(sales_order1[[#This Row],[itemCode]],product_details3!B:C,2,0)</f>
        <v>SCR50+30</v>
      </c>
      <c r="E368" t="s">
        <v>359</v>
      </c>
      <c r="F368" t="s">
        <v>61</v>
      </c>
      <c r="G368">
        <v>100</v>
      </c>
      <c r="H368">
        <v>10.5</v>
      </c>
      <c r="I368">
        <v>1050</v>
      </c>
      <c r="J368">
        <v>3.3</v>
      </c>
      <c r="K368">
        <v>330</v>
      </c>
      <c r="L368">
        <v>7.2</v>
      </c>
      <c r="M368">
        <v>0.68571428571428572</v>
      </c>
      <c r="N368">
        <v>720</v>
      </c>
      <c r="O368" t="s">
        <v>299</v>
      </c>
      <c r="P368" t="s">
        <v>300</v>
      </c>
      <c r="Q368" t="s">
        <v>100</v>
      </c>
      <c r="R368" t="s">
        <v>40</v>
      </c>
      <c r="S368" t="s">
        <v>101</v>
      </c>
      <c r="T368" t="s">
        <v>301</v>
      </c>
      <c r="U368" t="s">
        <v>1190</v>
      </c>
      <c r="V368">
        <f>YEAR(sales_order1[[#This Row],[date]])</f>
        <v>2020</v>
      </c>
      <c r="W368" t="str">
        <f>TEXT(sales_order1[[#This Row],[date]], "Mmm")</f>
        <v>Mar</v>
      </c>
      <c r="X368">
        <f>VALUE(TEXT(sales_order1[[#This Row],[date]], "D"))</f>
        <v>18</v>
      </c>
      <c r="Y368">
        <v>12</v>
      </c>
    </row>
    <row r="369" spans="1:25" x14ac:dyDescent="0.25">
      <c r="A369" s="1">
        <v>43908</v>
      </c>
      <c r="B369">
        <v>50368</v>
      </c>
      <c r="C369" t="s">
        <v>67</v>
      </c>
      <c r="D369" t="str">
        <f>VLOOKUP(sales_order1[[#This Row],[itemCode]],product_details3!B:C,2,0)</f>
        <v>SRMH15</v>
      </c>
      <c r="E369" t="s">
        <v>68</v>
      </c>
      <c r="F369" t="s">
        <v>30</v>
      </c>
      <c r="G369">
        <v>50</v>
      </c>
      <c r="H369">
        <v>15.75</v>
      </c>
      <c r="I369">
        <v>787.5</v>
      </c>
      <c r="J369">
        <v>5.45</v>
      </c>
      <c r="K369">
        <v>272.5</v>
      </c>
      <c r="L369">
        <v>10.3</v>
      </c>
      <c r="M369">
        <v>0.65396825396825398</v>
      </c>
      <c r="N369">
        <v>515</v>
      </c>
      <c r="O369" t="s">
        <v>82</v>
      </c>
      <c r="P369" t="s">
        <v>83</v>
      </c>
      <c r="Q369" t="s">
        <v>64</v>
      </c>
      <c r="R369" t="s">
        <v>40</v>
      </c>
      <c r="S369" t="s">
        <v>84</v>
      </c>
      <c r="T369" t="s">
        <v>85</v>
      </c>
      <c r="U369" t="s">
        <v>1189</v>
      </c>
      <c r="V369">
        <f>YEAR(sales_order1[[#This Row],[date]])</f>
        <v>2020</v>
      </c>
      <c r="W369" t="str">
        <f>TEXT(sales_order1[[#This Row],[date]], "Mmm")</f>
        <v>Mar</v>
      </c>
      <c r="X369">
        <f>VALUE(TEXT(sales_order1[[#This Row],[date]], "D"))</f>
        <v>18</v>
      </c>
      <c r="Y369">
        <v>12</v>
      </c>
    </row>
    <row r="370" spans="1:25" x14ac:dyDescent="0.25">
      <c r="A370" s="1">
        <v>43908</v>
      </c>
      <c r="B370">
        <v>50369</v>
      </c>
      <c r="C370" t="s">
        <v>320</v>
      </c>
      <c r="D370" t="str">
        <f>VLOOKUP(sales_order1[[#This Row],[itemCode]],product_details3!B:C,2,0)</f>
        <v>SCR50+100</v>
      </c>
      <c r="E370" t="s">
        <v>321</v>
      </c>
      <c r="F370" t="s">
        <v>61</v>
      </c>
      <c r="G370">
        <v>150</v>
      </c>
      <c r="H370">
        <v>26.25</v>
      </c>
      <c r="I370">
        <v>3937.5</v>
      </c>
      <c r="J370">
        <v>7.75</v>
      </c>
      <c r="K370">
        <v>1162.5</v>
      </c>
      <c r="L370">
        <v>18.5</v>
      </c>
      <c r="M370">
        <v>0.70476190476190481</v>
      </c>
      <c r="N370">
        <v>2775</v>
      </c>
      <c r="O370" t="s">
        <v>269</v>
      </c>
      <c r="P370" t="s">
        <v>270</v>
      </c>
      <c r="Q370" t="s">
        <v>271</v>
      </c>
      <c r="R370" t="s">
        <v>56</v>
      </c>
      <c r="S370" t="s">
        <v>192</v>
      </c>
      <c r="T370" t="s">
        <v>272</v>
      </c>
      <c r="U370" t="s">
        <v>1191</v>
      </c>
      <c r="V370">
        <f>YEAR(sales_order1[[#This Row],[date]])</f>
        <v>2020</v>
      </c>
      <c r="W370" t="str">
        <f>TEXT(sales_order1[[#This Row],[date]], "Mmm")</f>
        <v>Mar</v>
      </c>
      <c r="X370">
        <f>VALUE(TEXT(sales_order1[[#This Row],[date]], "D"))</f>
        <v>18</v>
      </c>
      <c r="Y370">
        <v>12</v>
      </c>
    </row>
    <row r="371" spans="1:25" x14ac:dyDescent="0.25">
      <c r="A371" s="1">
        <v>43908</v>
      </c>
      <c r="B371">
        <v>50370</v>
      </c>
      <c r="C371" t="s">
        <v>43</v>
      </c>
      <c r="D371" t="str">
        <f>VLOOKUP(sales_order1[[#This Row],[itemCode]],product_details3!B:C,2,0)</f>
        <v>CLNG200</v>
      </c>
      <c r="E371" t="s">
        <v>44</v>
      </c>
      <c r="F371" t="s">
        <v>45</v>
      </c>
      <c r="G371">
        <v>50</v>
      </c>
      <c r="H371">
        <v>21.25</v>
      </c>
      <c r="I371">
        <v>1062.5</v>
      </c>
      <c r="J371">
        <v>7.75</v>
      </c>
      <c r="K371">
        <v>387.5</v>
      </c>
      <c r="L371">
        <v>13.5</v>
      </c>
      <c r="M371">
        <v>0.63529411764705879</v>
      </c>
      <c r="N371">
        <v>675</v>
      </c>
      <c r="O371" t="s">
        <v>158</v>
      </c>
      <c r="P371" t="s">
        <v>159</v>
      </c>
      <c r="Q371" t="s">
        <v>160</v>
      </c>
      <c r="R371" t="s">
        <v>112</v>
      </c>
      <c r="S371" t="s">
        <v>161</v>
      </c>
      <c r="T371" t="s">
        <v>162</v>
      </c>
      <c r="U371" t="s">
        <v>1189</v>
      </c>
      <c r="V371">
        <f>YEAR(sales_order1[[#This Row],[date]])</f>
        <v>2020</v>
      </c>
      <c r="W371" t="str">
        <f>TEXT(sales_order1[[#This Row],[date]], "Mmm")</f>
        <v>Mar</v>
      </c>
      <c r="X371">
        <f>VALUE(TEXT(sales_order1[[#This Row],[date]], "D"))</f>
        <v>18</v>
      </c>
      <c r="Y371">
        <v>12</v>
      </c>
    </row>
    <row r="372" spans="1:25" x14ac:dyDescent="0.25">
      <c r="A372" s="1">
        <v>43908</v>
      </c>
      <c r="B372">
        <v>50371</v>
      </c>
      <c r="C372" t="s">
        <v>307</v>
      </c>
      <c r="D372" t="str">
        <f>VLOOKUP(sales_order1[[#This Row],[itemCode]],product_details3!B:C,2,0)</f>
        <v>TNRH150</v>
      </c>
      <c r="E372" t="s">
        <v>308</v>
      </c>
      <c r="F372" t="s">
        <v>124</v>
      </c>
      <c r="G372">
        <v>100</v>
      </c>
      <c r="H372">
        <v>15.75</v>
      </c>
      <c r="I372">
        <v>1575</v>
      </c>
      <c r="J372">
        <v>4.45</v>
      </c>
      <c r="K372">
        <v>445</v>
      </c>
      <c r="L372">
        <v>11.3</v>
      </c>
      <c r="M372">
        <v>0.71746031746031746</v>
      </c>
      <c r="N372">
        <v>1130</v>
      </c>
      <c r="O372" t="s">
        <v>98</v>
      </c>
      <c r="P372" t="s">
        <v>99</v>
      </c>
      <c r="Q372" t="s">
        <v>100</v>
      </c>
      <c r="R372" t="s">
        <v>40</v>
      </c>
      <c r="S372" t="s">
        <v>101</v>
      </c>
      <c r="T372" t="s">
        <v>102</v>
      </c>
      <c r="U372" t="s">
        <v>1190</v>
      </c>
      <c r="V372">
        <f>YEAR(sales_order1[[#This Row],[date]])</f>
        <v>2020</v>
      </c>
      <c r="W372" t="str">
        <f>TEXT(sales_order1[[#This Row],[date]], "Mmm")</f>
        <v>Mar</v>
      </c>
      <c r="X372">
        <f>VALUE(TEXT(sales_order1[[#This Row],[date]], "D"))</f>
        <v>18</v>
      </c>
      <c r="Y372">
        <v>12</v>
      </c>
    </row>
    <row r="373" spans="1:25" x14ac:dyDescent="0.25">
      <c r="A373" s="1">
        <v>43908</v>
      </c>
      <c r="B373">
        <v>50372</v>
      </c>
      <c r="C373" t="s">
        <v>327</v>
      </c>
      <c r="D373" t="str">
        <f>VLOOKUP(sales_order1[[#This Row],[itemCode]],product_details3!B:C,2,0)</f>
        <v>SCR50+50</v>
      </c>
      <c r="E373" t="s">
        <v>328</v>
      </c>
      <c r="F373" t="s">
        <v>61</v>
      </c>
      <c r="G373">
        <v>200</v>
      </c>
      <c r="H373">
        <v>15.75</v>
      </c>
      <c r="I373">
        <v>3150</v>
      </c>
      <c r="J373">
        <v>4.45</v>
      </c>
      <c r="K373">
        <v>890</v>
      </c>
      <c r="L373">
        <v>11.3</v>
      </c>
      <c r="M373">
        <v>0.71746031746031746</v>
      </c>
      <c r="N373">
        <v>2260</v>
      </c>
      <c r="O373" t="s">
        <v>152</v>
      </c>
      <c r="P373" t="s">
        <v>153</v>
      </c>
      <c r="Q373" t="s">
        <v>154</v>
      </c>
      <c r="R373" t="s">
        <v>56</v>
      </c>
      <c r="S373" t="s">
        <v>133</v>
      </c>
      <c r="T373" t="s">
        <v>155</v>
      </c>
      <c r="U373" t="s">
        <v>1191</v>
      </c>
      <c r="V373">
        <f>YEAR(sales_order1[[#This Row],[date]])</f>
        <v>2020</v>
      </c>
      <c r="W373" t="str">
        <f>TEXT(sales_order1[[#This Row],[date]], "Mmm")</f>
        <v>Mar</v>
      </c>
      <c r="X373">
        <f>VALUE(TEXT(sales_order1[[#This Row],[date]], "D"))</f>
        <v>18</v>
      </c>
      <c r="Y373">
        <v>12</v>
      </c>
    </row>
    <row r="374" spans="1:25" x14ac:dyDescent="0.25">
      <c r="A374" s="1">
        <v>43908</v>
      </c>
      <c r="B374">
        <v>50373</v>
      </c>
      <c r="C374" t="s">
        <v>19</v>
      </c>
      <c r="D374" t="str">
        <f>VLOOKUP(sales_order1[[#This Row],[itemCode]],product_details3!B:C,2,0)</f>
        <v>MSTH100</v>
      </c>
      <c r="E374" t="s">
        <v>20</v>
      </c>
      <c r="F374" t="s">
        <v>21</v>
      </c>
      <c r="G374">
        <v>150</v>
      </c>
      <c r="H374">
        <v>26.25</v>
      </c>
      <c r="I374">
        <v>3937.5</v>
      </c>
      <c r="J374">
        <v>7.75</v>
      </c>
      <c r="K374">
        <v>1162.5</v>
      </c>
      <c r="L374">
        <v>18.5</v>
      </c>
      <c r="M374">
        <v>0.70476190476190481</v>
      </c>
      <c r="N374">
        <v>2775</v>
      </c>
      <c r="O374" t="s">
        <v>196</v>
      </c>
      <c r="P374" t="s">
        <v>197</v>
      </c>
      <c r="Q374" t="s">
        <v>132</v>
      </c>
      <c r="R374" t="s">
        <v>56</v>
      </c>
      <c r="S374" t="s">
        <v>133</v>
      </c>
      <c r="T374" t="s">
        <v>198</v>
      </c>
      <c r="U374" t="s">
        <v>1191</v>
      </c>
      <c r="V374">
        <f>YEAR(sales_order1[[#This Row],[date]])</f>
        <v>2020</v>
      </c>
      <c r="W374" t="str">
        <f>TEXT(sales_order1[[#This Row],[date]], "Mmm")</f>
        <v>Mar</v>
      </c>
      <c r="X374">
        <f>VALUE(TEXT(sales_order1[[#This Row],[date]], "D"))</f>
        <v>18</v>
      </c>
      <c r="Y374">
        <v>12</v>
      </c>
    </row>
    <row r="375" spans="1:25" x14ac:dyDescent="0.25">
      <c r="A375" s="1">
        <v>43908</v>
      </c>
      <c r="B375">
        <v>50374</v>
      </c>
      <c r="C375" t="s">
        <v>35</v>
      </c>
      <c r="D375" t="str">
        <f>VLOOKUP(sales_order1[[#This Row],[itemCode]],product_details3!B:C,2,0)</f>
        <v>SRMA30</v>
      </c>
      <c r="E375" t="s">
        <v>36</v>
      </c>
      <c r="F375" t="s">
        <v>30</v>
      </c>
      <c r="G375">
        <v>150</v>
      </c>
      <c r="H375">
        <v>26.2</v>
      </c>
      <c r="I375">
        <v>3930</v>
      </c>
      <c r="J375">
        <v>9.4</v>
      </c>
      <c r="K375">
        <v>1410</v>
      </c>
      <c r="L375">
        <v>16.8</v>
      </c>
      <c r="M375">
        <v>0.6412213740458016</v>
      </c>
      <c r="N375">
        <v>2520</v>
      </c>
      <c r="O375" t="s">
        <v>117</v>
      </c>
      <c r="P375" t="s">
        <v>118</v>
      </c>
      <c r="Q375" t="s">
        <v>119</v>
      </c>
      <c r="R375" t="s">
        <v>40</v>
      </c>
      <c r="S375" t="s">
        <v>120</v>
      </c>
      <c r="T375" t="s">
        <v>121</v>
      </c>
      <c r="U375" t="s">
        <v>1190</v>
      </c>
      <c r="V375">
        <f>YEAR(sales_order1[[#This Row],[date]])</f>
        <v>2020</v>
      </c>
      <c r="W375" t="str">
        <f>TEXT(sales_order1[[#This Row],[date]], "Mmm")</f>
        <v>Mar</v>
      </c>
      <c r="X375">
        <f>VALUE(TEXT(sales_order1[[#This Row],[date]], "D"))</f>
        <v>18</v>
      </c>
      <c r="Y375">
        <v>12</v>
      </c>
    </row>
    <row r="376" spans="1:25" x14ac:dyDescent="0.25">
      <c r="A376" s="1">
        <v>43909</v>
      </c>
      <c r="B376">
        <v>50375</v>
      </c>
      <c r="C376" t="s">
        <v>135</v>
      </c>
      <c r="D376" t="str">
        <f>VLOOKUP(sales_order1[[#This Row],[itemCode]],product_details3!B:C,2,0)</f>
        <v>MSKSH</v>
      </c>
      <c r="E376" t="s">
        <v>136</v>
      </c>
      <c r="F376" t="s">
        <v>137</v>
      </c>
      <c r="G376">
        <v>150</v>
      </c>
      <c r="H376">
        <v>18.75</v>
      </c>
      <c r="I376">
        <v>2812.5</v>
      </c>
      <c r="J376">
        <v>7.45</v>
      </c>
      <c r="K376">
        <v>1117.5</v>
      </c>
      <c r="L376">
        <v>11.3</v>
      </c>
      <c r="M376">
        <v>0.60266666666666668</v>
      </c>
      <c r="N376">
        <v>1695</v>
      </c>
      <c r="O376" t="s">
        <v>184</v>
      </c>
      <c r="P376" t="s">
        <v>185</v>
      </c>
      <c r="Q376" t="s">
        <v>186</v>
      </c>
      <c r="R376" t="s">
        <v>112</v>
      </c>
      <c r="S376" t="s">
        <v>187</v>
      </c>
      <c r="T376" t="s">
        <v>188</v>
      </c>
      <c r="U376" t="s">
        <v>1189</v>
      </c>
      <c r="V376">
        <f>YEAR(sales_order1[[#This Row],[date]])</f>
        <v>2020</v>
      </c>
      <c r="W376" t="str">
        <f>TEXT(sales_order1[[#This Row],[date]], "Mmm")</f>
        <v>Mar</v>
      </c>
      <c r="X376">
        <f>VALUE(TEXT(sales_order1[[#This Row],[date]], "D"))</f>
        <v>19</v>
      </c>
      <c r="Y376">
        <v>12</v>
      </c>
    </row>
    <row r="377" spans="1:25" x14ac:dyDescent="0.25">
      <c r="A377" s="1">
        <v>43909</v>
      </c>
      <c r="B377">
        <v>50376</v>
      </c>
      <c r="C377" t="s">
        <v>337</v>
      </c>
      <c r="D377" t="str">
        <f>VLOOKUP(sales_order1[[#This Row],[itemCode]],product_details3!B:C,2,0)</f>
        <v>MKRO100</v>
      </c>
      <c r="E377" t="s">
        <v>338</v>
      </c>
      <c r="F377" t="s">
        <v>151</v>
      </c>
      <c r="G377">
        <v>50</v>
      </c>
      <c r="H377">
        <v>6.3</v>
      </c>
      <c r="I377">
        <v>315</v>
      </c>
      <c r="J377">
        <v>2.8</v>
      </c>
      <c r="K377">
        <v>140</v>
      </c>
      <c r="L377">
        <v>3.5</v>
      </c>
      <c r="M377">
        <v>0.55555555555555558</v>
      </c>
      <c r="N377">
        <v>175</v>
      </c>
      <c r="O377" t="s">
        <v>266</v>
      </c>
      <c r="P377" t="s">
        <v>267</v>
      </c>
      <c r="Q377" t="s">
        <v>154</v>
      </c>
      <c r="R377" t="s">
        <v>56</v>
      </c>
      <c r="S377" t="s">
        <v>133</v>
      </c>
      <c r="T377" t="s">
        <v>268</v>
      </c>
      <c r="U377" t="s">
        <v>1191</v>
      </c>
      <c r="V377">
        <f>YEAR(sales_order1[[#This Row],[date]])</f>
        <v>2020</v>
      </c>
      <c r="W377" t="str">
        <f>TEXT(sales_order1[[#This Row],[date]], "Mmm")</f>
        <v>Mar</v>
      </c>
      <c r="X377">
        <f>VALUE(TEXT(sales_order1[[#This Row],[date]], "D"))</f>
        <v>19</v>
      </c>
      <c r="Y377">
        <v>12</v>
      </c>
    </row>
    <row r="378" spans="1:25" x14ac:dyDescent="0.25">
      <c r="A378" s="1">
        <v>43909</v>
      </c>
      <c r="B378">
        <v>50377</v>
      </c>
      <c r="C378" t="s">
        <v>28</v>
      </c>
      <c r="D378" t="str">
        <f>VLOOKUP(sales_order1[[#This Row],[itemCode]],product_details3!B:C,2,0)</f>
        <v>SRMC30</v>
      </c>
      <c r="E378" t="s">
        <v>29</v>
      </c>
      <c r="F378" t="s">
        <v>30</v>
      </c>
      <c r="G378">
        <v>150</v>
      </c>
      <c r="H378">
        <v>22.6</v>
      </c>
      <c r="I378">
        <v>3390</v>
      </c>
      <c r="J378">
        <v>7.6</v>
      </c>
      <c r="K378">
        <v>1140</v>
      </c>
      <c r="L378">
        <v>15</v>
      </c>
      <c r="M378">
        <v>0.66371681415929207</v>
      </c>
      <c r="N378">
        <v>2250</v>
      </c>
      <c r="O378" t="s">
        <v>130</v>
      </c>
      <c r="P378" t="s">
        <v>131</v>
      </c>
      <c r="Q378" t="s">
        <v>132</v>
      </c>
      <c r="R378" t="s">
        <v>56</v>
      </c>
      <c r="S378" t="s">
        <v>133</v>
      </c>
      <c r="T378" t="s">
        <v>134</v>
      </c>
      <c r="U378" t="s">
        <v>1191</v>
      </c>
      <c r="V378">
        <f>YEAR(sales_order1[[#This Row],[date]])</f>
        <v>2020</v>
      </c>
      <c r="W378" t="str">
        <f>TEXT(sales_order1[[#This Row],[date]], "Mmm")</f>
        <v>Mar</v>
      </c>
      <c r="X378">
        <f>VALUE(TEXT(sales_order1[[#This Row],[date]], "D"))</f>
        <v>19</v>
      </c>
      <c r="Y378">
        <v>12</v>
      </c>
    </row>
    <row r="379" spans="1:25" x14ac:dyDescent="0.25">
      <c r="A379" s="1">
        <v>43909</v>
      </c>
      <c r="B379">
        <v>50378</v>
      </c>
      <c r="C379" t="s">
        <v>115</v>
      </c>
      <c r="D379" t="str">
        <f>VLOOKUP(sales_order1[[#This Row],[itemCode]],product_details3!B:C,2,0)</f>
        <v>SCRS30100</v>
      </c>
      <c r="E379" t="s">
        <v>116</v>
      </c>
      <c r="F379" t="s">
        <v>61</v>
      </c>
      <c r="G379">
        <v>150</v>
      </c>
      <c r="H379">
        <v>32.75</v>
      </c>
      <c r="I379">
        <v>4912.5</v>
      </c>
      <c r="J379">
        <v>11.25</v>
      </c>
      <c r="K379">
        <v>1687.5</v>
      </c>
      <c r="L379">
        <v>21.5</v>
      </c>
      <c r="M379">
        <v>0.65648854961832059</v>
      </c>
      <c r="N379">
        <v>3225</v>
      </c>
      <c r="O379" t="s">
        <v>163</v>
      </c>
      <c r="P379" t="s">
        <v>164</v>
      </c>
      <c r="Q379" t="s">
        <v>146</v>
      </c>
      <c r="R379" t="s">
        <v>112</v>
      </c>
      <c r="S379" t="s">
        <v>165</v>
      </c>
      <c r="T379" t="s">
        <v>166</v>
      </c>
      <c r="U379" t="s">
        <v>1189</v>
      </c>
      <c r="V379">
        <f>YEAR(sales_order1[[#This Row],[date]])</f>
        <v>2020</v>
      </c>
      <c r="W379" t="str">
        <f>TEXT(sales_order1[[#This Row],[date]], "Mmm")</f>
        <v>Mar</v>
      </c>
      <c r="X379">
        <f>VALUE(TEXT(sales_order1[[#This Row],[date]], "D"))</f>
        <v>19</v>
      </c>
      <c r="Y379">
        <v>12</v>
      </c>
    </row>
    <row r="380" spans="1:25" x14ac:dyDescent="0.25">
      <c r="A380" s="1">
        <v>43909</v>
      </c>
      <c r="B380">
        <v>50379</v>
      </c>
      <c r="C380" t="s">
        <v>335</v>
      </c>
      <c r="D380" t="str">
        <f>VLOOKUP(sales_order1[[#This Row],[itemCode]],product_details3!B:C,2,0)</f>
        <v>CLNF50</v>
      </c>
      <c r="E380" t="s">
        <v>336</v>
      </c>
      <c r="F380" t="s">
        <v>45</v>
      </c>
      <c r="G380">
        <v>50</v>
      </c>
      <c r="H380">
        <v>7.3</v>
      </c>
      <c r="I380">
        <v>365</v>
      </c>
      <c r="J380">
        <v>2.8</v>
      </c>
      <c r="K380">
        <v>140</v>
      </c>
      <c r="L380">
        <v>4.5</v>
      </c>
      <c r="M380">
        <v>0.61643835616438358</v>
      </c>
      <c r="N380">
        <v>225</v>
      </c>
      <c r="O380" t="s">
        <v>167</v>
      </c>
      <c r="P380" t="s">
        <v>168</v>
      </c>
      <c r="Q380" t="s">
        <v>100</v>
      </c>
      <c r="R380" t="s">
        <v>40</v>
      </c>
      <c r="S380" t="s">
        <v>101</v>
      </c>
      <c r="T380" t="s">
        <v>169</v>
      </c>
      <c r="U380" t="s">
        <v>1190</v>
      </c>
      <c r="V380">
        <f>YEAR(sales_order1[[#This Row],[date]])</f>
        <v>2020</v>
      </c>
      <c r="W380" t="str">
        <f>TEXT(sales_order1[[#This Row],[date]], "Mmm")</f>
        <v>Mar</v>
      </c>
      <c r="X380">
        <f>VALUE(TEXT(sales_order1[[#This Row],[date]], "D"))</f>
        <v>19</v>
      </c>
      <c r="Y380">
        <v>12</v>
      </c>
    </row>
    <row r="381" spans="1:25" x14ac:dyDescent="0.25">
      <c r="A381" s="1">
        <v>43910</v>
      </c>
      <c r="B381">
        <v>50380</v>
      </c>
      <c r="C381" t="s">
        <v>103</v>
      </c>
      <c r="D381" t="str">
        <f>VLOOKUP(sales_order1[[#This Row],[itemCode]],product_details3!B:C,2,0)</f>
        <v>SCRT50</v>
      </c>
      <c r="E381" t="s">
        <v>104</v>
      </c>
      <c r="F381" t="s">
        <v>61</v>
      </c>
      <c r="G381">
        <v>150</v>
      </c>
      <c r="H381">
        <v>16.95</v>
      </c>
      <c r="I381">
        <v>2542.5</v>
      </c>
      <c r="J381">
        <v>5.2</v>
      </c>
      <c r="K381">
        <v>780</v>
      </c>
      <c r="L381">
        <v>11.75</v>
      </c>
      <c r="M381">
        <v>0.69321533923303835</v>
      </c>
      <c r="N381">
        <v>1762.5</v>
      </c>
      <c r="O381" t="s">
        <v>105</v>
      </c>
      <c r="P381" t="s">
        <v>106</v>
      </c>
      <c r="Q381" t="s">
        <v>107</v>
      </c>
      <c r="R381" t="s">
        <v>40</v>
      </c>
      <c r="S381" t="s">
        <v>101</v>
      </c>
      <c r="T381" t="s">
        <v>108</v>
      </c>
      <c r="U381" t="s">
        <v>1190</v>
      </c>
      <c r="V381">
        <f>YEAR(sales_order1[[#This Row],[date]])</f>
        <v>2020</v>
      </c>
      <c r="W381" t="str">
        <f>TEXT(sales_order1[[#This Row],[date]], "Mmm")</f>
        <v>Mar</v>
      </c>
      <c r="X381">
        <f>VALUE(TEXT(sales_order1[[#This Row],[date]], "D"))</f>
        <v>20</v>
      </c>
      <c r="Y381">
        <v>12</v>
      </c>
    </row>
    <row r="382" spans="1:25" x14ac:dyDescent="0.25">
      <c r="A382" s="1">
        <v>43910</v>
      </c>
      <c r="B382">
        <v>50381</v>
      </c>
      <c r="C382" t="s">
        <v>51</v>
      </c>
      <c r="D382" t="str">
        <f>VLOOKUP(sales_order1[[#This Row],[itemCode]],product_details3!B:C,2,0)</f>
        <v>MSTH50</v>
      </c>
      <c r="E382" t="s">
        <v>52</v>
      </c>
      <c r="F382" t="s">
        <v>21</v>
      </c>
      <c r="G382">
        <v>100</v>
      </c>
      <c r="H382">
        <v>15.75</v>
      </c>
      <c r="I382">
        <v>1575</v>
      </c>
      <c r="J382">
        <v>4.45</v>
      </c>
      <c r="K382">
        <v>445</v>
      </c>
      <c r="L382">
        <v>11.3</v>
      </c>
      <c r="M382">
        <v>0.71746031746031746</v>
      </c>
      <c r="N382">
        <v>1130</v>
      </c>
      <c r="O382" t="s">
        <v>206</v>
      </c>
      <c r="P382" t="s">
        <v>207</v>
      </c>
      <c r="Q382" t="s">
        <v>71</v>
      </c>
      <c r="R382" t="s">
        <v>72</v>
      </c>
      <c r="S382" t="s">
        <v>73</v>
      </c>
      <c r="T382" t="s">
        <v>208</v>
      </c>
      <c r="U382" t="s">
        <v>1190</v>
      </c>
      <c r="V382">
        <f>YEAR(sales_order1[[#This Row],[date]])</f>
        <v>2020</v>
      </c>
      <c r="W382" t="str">
        <f>TEXT(sales_order1[[#This Row],[date]], "Mmm")</f>
        <v>Mar</v>
      </c>
      <c r="X382">
        <f>VALUE(TEXT(sales_order1[[#This Row],[date]], "D"))</f>
        <v>20</v>
      </c>
      <c r="Y382">
        <v>12</v>
      </c>
    </row>
    <row r="383" spans="1:25" x14ac:dyDescent="0.25">
      <c r="A383" s="1">
        <v>43910</v>
      </c>
      <c r="B383">
        <v>50382</v>
      </c>
      <c r="C383" t="s">
        <v>51</v>
      </c>
      <c r="D383" t="str">
        <f>VLOOKUP(sales_order1[[#This Row],[itemCode]],product_details3!B:C,2,0)</f>
        <v>MSTH50</v>
      </c>
      <c r="E383" t="s">
        <v>52</v>
      </c>
      <c r="F383" t="s">
        <v>21</v>
      </c>
      <c r="G383">
        <v>50</v>
      </c>
      <c r="H383">
        <v>15.75</v>
      </c>
      <c r="I383">
        <v>787.5</v>
      </c>
      <c r="J383">
        <v>4.45</v>
      </c>
      <c r="K383">
        <v>222.5</v>
      </c>
      <c r="L383">
        <v>11.3</v>
      </c>
      <c r="M383">
        <v>0.71746031746031746</v>
      </c>
      <c r="N383">
        <v>565</v>
      </c>
      <c r="O383" t="s">
        <v>302</v>
      </c>
      <c r="P383" t="s">
        <v>303</v>
      </c>
      <c r="Q383" t="s">
        <v>107</v>
      </c>
      <c r="R383" t="s">
        <v>40</v>
      </c>
      <c r="S383" t="s">
        <v>101</v>
      </c>
      <c r="T383" t="s">
        <v>304</v>
      </c>
      <c r="U383" t="s">
        <v>1190</v>
      </c>
      <c r="V383">
        <f>YEAR(sales_order1[[#This Row],[date]])</f>
        <v>2020</v>
      </c>
      <c r="W383" t="str">
        <f>TEXT(sales_order1[[#This Row],[date]], "Mmm")</f>
        <v>Mar</v>
      </c>
      <c r="X383">
        <f>VALUE(TEXT(sales_order1[[#This Row],[date]], "D"))</f>
        <v>20</v>
      </c>
      <c r="Y383">
        <v>12</v>
      </c>
    </row>
    <row r="384" spans="1:25" x14ac:dyDescent="0.25">
      <c r="A384" s="1">
        <v>43910</v>
      </c>
      <c r="B384">
        <v>50383</v>
      </c>
      <c r="C384" t="s">
        <v>103</v>
      </c>
      <c r="D384" t="str">
        <f>VLOOKUP(sales_order1[[#This Row],[itemCode]],product_details3!B:C,2,0)</f>
        <v>SCRT50</v>
      </c>
      <c r="E384" t="s">
        <v>104</v>
      </c>
      <c r="F384" t="s">
        <v>61</v>
      </c>
      <c r="G384">
        <v>250</v>
      </c>
      <c r="H384">
        <v>16.95</v>
      </c>
      <c r="I384">
        <v>4237.5</v>
      </c>
      <c r="J384">
        <v>5.2</v>
      </c>
      <c r="K384">
        <v>1300</v>
      </c>
      <c r="L384">
        <v>11.75</v>
      </c>
      <c r="M384">
        <v>0.69321533923303835</v>
      </c>
      <c r="N384">
        <v>2937.5</v>
      </c>
      <c r="O384" t="s">
        <v>244</v>
      </c>
      <c r="P384" t="s">
        <v>245</v>
      </c>
      <c r="Q384" t="s">
        <v>186</v>
      </c>
      <c r="R384" t="s">
        <v>112</v>
      </c>
      <c r="S384" t="s">
        <v>246</v>
      </c>
      <c r="T384" t="s">
        <v>247</v>
      </c>
      <c r="U384" t="s">
        <v>1189</v>
      </c>
      <c r="V384">
        <f>YEAR(sales_order1[[#This Row],[date]])</f>
        <v>2020</v>
      </c>
      <c r="W384" t="str">
        <f>TEXT(sales_order1[[#This Row],[date]], "Mmm")</f>
        <v>Mar</v>
      </c>
      <c r="X384">
        <f>VALUE(TEXT(sales_order1[[#This Row],[date]], "D"))</f>
        <v>20</v>
      </c>
      <c r="Y384">
        <v>12</v>
      </c>
    </row>
    <row r="385" spans="1:25" x14ac:dyDescent="0.25">
      <c r="A385" s="1">
        <v>43910</v>
      </c>
      <c r="B385">
        <v>50384</v>
      </c>
      <c r="C385" t="s">
        <v>149</v>
      </c>
      <c r="D385" t="str">
        <f>VLOOKUP(sales_order1[[#This Row],[itemCode]],product_details3!B:C,2,0)</f>
        <v>MKRW80</v>
      </c>
      <c r="E385" t="s">
        <v>150</v>
      </c>
      <c r="F385" t="s">
        <v>151</v>
      </c>
      <c r="G385">
        <v>50</v>
      </c>
      <c r="H385">
        <v>14.65</v>
      </c>
      <c r="I385">
        <v>732.5</v>
      </c>
      <c r="J385">
        <v>6.55</v>
      </c>
      <c r="K385">
        <v>327.5</v>
      </c>
      <c r="L385">
        <v>8.1</v>
      </c>
      <c r="M385">
        <v>0.55290102389078488</v>
      </c>
      <c r="N385">
        <v>405</v>
      </c>
      <c r="O385" t="s">
        <v>273</v>
      </c>
      <c r="P385" t="s">
        <v>274</v>
      </c>
      <c r="Q385" t="s">
        <v>132</v>
      </c>
      <c r="R385" t="s">
        <v>56</v>
      </c>
      <c r="S385" t="s">
        <v>133</v>
      </c>
      <c r="T385" t="s">
        <v>275</v>
      </c>
      <c r="U385" t="s">
        <v>1191</v>
      </c>
      <c r="V385">
        <f>YEAR(sales_order1[[#This Row],[date]])</f>
        <v>2020</v>
      </c>
      <c r="W385" t="str">
        <f>TEXT(sales_order1[[#This Row],[date]], "Mmm")</f>
        <v>Mar</v>
      </c>
      <c r="X385">
        <f>VALUE(TEXT(sales_order1[[#This Row],[date]], "D"))</f>
        <v>20</v>
      </c>
      <c r="Y385">
        <v>12</v>
      </c>
    </row>
    <row r="386" spans="1:25" x14ac:dyDescent="0.25">
      <c r="A386" s="1">
        <v>43913</v>
      </c>
      <c r="B386">
        <v>50385</v>
      </c>
      <c r="C386" t="s">
        <v>135</v>
      </c>
      <c r="D386" t="str">
        <f>VLOOKUP(sales_order1[[#This Row],[itemCode]],product_details3!B:C,2,0)</f>
        <v>MSKSH</v>
      </c>
      <c r="E386" t="s">
        <v>136</v>
      </c>
      <c r="F386" t="s">
        <v>137</v>
      </c>
      <c r="G386">
        <v>150</v>
      </c>
      <c r="H386">
        <v>18.75</v>
      </c>
      <c r="I386">
        <v>2812.5</v>
      </c>
      <c r="J386">
        <v>7.45</v>
      </c>
      <c r="K386">
        <v>1117.5</v>
      </c>
      <c r="L386">
        <v>11.3</v>
      </c>
      <c r="M386">
        <v>0.60266666666666668</v>
      </c>
      <c r="N386">
        <v>1695</v>
      </c>
      <c r="O386" t="s">
        <v>91</v>
      </c>
      <c r="P386" t="s">
        <v>92</v>
      </c>
      <c r="Q386" t="s">
        <v>93</v>
      </c>
      <c r="R386" t="s">
        <v>72</v>
      </c>
      <c r="S386" t="s">
        <v>94</v>
      </c>
      <c r="T386" t="s">
        <v>95</v>
      </c>
      <c r="U386" t="s">
        <v>1190</v>
      </c>
      <c r="V386">
        <f>YEAR(sales_order1[[#This Row],[date]])</f>
        <v>2020</v>
      </c>
      <c r="W386" t="str">
        <f>TEXT(sales_order1[[#This Row],[date]], "Mmm")</f>
        <v>Mar</v>
      </c>
      <c r="X386">
        <f>VALUE(TEXT(sales_order1[[#This Row],[date]], "D"))</f>
        <v>23</v>
      </c>
      <c r="Y386">
        <v>12</v>
      </c>
    </row>
    <row r="387" spans="1:25" x14ac:dyDescent="0.25">
      <c r="A387" s="1">
        <v>43913</v>
      </c>
      <c r="B387">
        <v>50386</v>
      </c>
      <c r="C387" t="s">
        <v>86</v>
      </c>
      <c r="D387" t="str">
        <f>VLOOKUP(sales_order1[[#This Row],[itemCode]],product_details3!B:C,2,0)</f>
        <v>SRMH30</v>
      </c>
      <c r="E387" t="s">
        <v>87</v>
      </c>
      <c r="F387" t="s">
        <v>30</v>
      </c>
      <c r="G387">
        <v>100</v>
      </c>
      <c r="H387">
        <v>21</v>
      </c>
      <c r="I387">
        <v>2100</v>
      </c>
      <c r="J387">
        <v>6.6</v>
      </c>
      <c r="K387">
        <v>660</v>
      </c>
      <c r="L387">
        <v>14.4</v>
      </c>
      <c r="M387">
        <v>0.68571428571428572</v>
      </c>
      <c r="N387">
        <v>1440</v>
      </c>
      <c r="O387" t="s">
        <v>253</v>
      </c>
      <c r="P387" t="s">
        <v>254</v>
      </c>
      <c r="Q387" t="s">
        <v>191</v>
      </c>
      <c r="R387" t="s">
        <v>56</v>
      </c>
      <c r="S387" t="s">
        <v>192</v>
      </c>
      <c r="T387" t="s">
        <v>255</v>
      </c>
      <c r="U387" t="s">
        <v>1191</v>
      </c>
      <c r="V387">
        <f>YEAR(sales_order1[[#This Row],[date]])</f>
        <v>2020</v>
      </c>
      <c r="W387" t="str">
        <f>TEXT(sales_order1[[#This Row],[date]], "Mmm")</f>
        <v>Mar</v>
      </c>
      <c r="X387">
        <f>VALUE(TEXT(sales_order1[[#This Row],[date]], "D"))</f>
        <v>23</v>
      </c>
      <c r="Y387">
        <v>12</v>
      </c>
    </row>
    <row r="388" spans="1:25" x14ac:dyDescent="0.25">
      <c r="A388" s="1">
        <v>43913</v>
      </c>
      <c r="B388">
        <v>50387</v>
      </c>
      <c r="C388" t="s">
        <v>305</v>
      </c>
      <c r="D388" t="str">
        <f>VLOOKUP(sales_order1[[#This Row],[itemCode]],product_details3!B:C,2,0)</f>
        <v>SRMA15</v>
      </c>
      <c r="E388" t="s">
        <v>306</v>
      </c>
      <c r="F388" t="s">
        <v>30</v>
      </c>
      <c r="G388">
        <v>150</v>
      </c>
      <c r="H388">
        <v>19.649999999999999</v>
      </c>
      <c r="I388">
        <v>2947.5</v>
      </c>
      <c r="J388">
        <v>7.55</v>
      </c>
      <c r="K388">
        <v>1132.5</v>
      </c>
      <c r="L388">
        <v>12.1</v>
      </c>
      <c r="M388">
        <v>0.61577608142493634</v>
      </c>
      <c r="N388">
        <v>1815</v>
      </c>
      <c r="O388" t="s">
        <v>231</v>
      </c>
      <c r="P388" t="s">
        <v>232</v>
      </c>
      <c r="Q388" t="s">
        <v>119</v>
      </c>
      <c r="R388" t="s">
        <v>40</v>
      </c>
      <c r="S388" t="s">
        <v>233</v>
      </c>
      <c r="T388" t="s">
        <v>234</v>
      </c>
      <c r="U388" t="s">
        <v>1190</v>
      </c>
      <c r="V388">
        <f>YEAR(sales_order1[[#This Row],[date]])</f>
        <v>2020</v>
      </c>
      <c r="W388" t="str">
        <f>TEXT(sales_order1[[#This Row],[date]], "Mmm")</f>
        <v>Mar</v>
      </c>
      <c r="X388">
        <f>VALUE(TEXT(sales_order1[[#This Row],[date]], "D"))</f>
        <v>23</v>
      </c>
      <c r="Y388">
        <v>12</v>
      </c>
    </row>
    <row r="389" spans="1:25" x14ac:dyDescent="0.25">
      <c r="A389" s="1">
        <v>43913</v>
      </c>
      <c r="B389">
        <v>50388</v>
      </c>
      <c r="C389" t="s">
        <v>194</v>
      </c>
      <c r="D389" t="str">
        <f>VLOOKUP(sales_order1[[#This Row],[itemCode]],product_details3!B:C,2,0)</f>
        <v>CLNG150</v>
      </c>
      <c r="E389" t="s">
        <v>195</v>
      </c>
      <c r="F389" t="s">
        <v>45</v>
      </c>
      <c r="G389">
        <v>100</v>
      </c>
      <c r="H389">
        <v>12.75</v>
      </c>
      <c r="I389">
        <v>1275</v>
      </c>
      <c r="J389">
        <v>4.45</v>
      </c>
      <c r="K389">
        <v>445</v>
      </c>
      <c r="L389">
        <v>8.3000000000000007</v>
      </c>
      <c r="M389">
        <v>0.65098039215686276</v>
      </c>
      <c r="N389">
        <v>830</v>
      </c>
      <c r="O389" t="s">
        <v>248</v>
      </c>
      <c r="P389" t="s">
        <v>249</v>
      </c>
      <c r="Q389" t="s">
        <v>191</v>
      </c>
      <c r="R389" t="s">
        <v>56</v>
      </c>
      <c r="S389" t="s">
        <v>192</v>
      </c>
      <c r="T389" t="s">
        <v>250</v>
      </c>
      <c r="U389" t="s">
        <v>1191</v>
      </c>
      <c r="V389">
        <f>YEAR(sales_order1[[#This Row],[date]])</f>
        <v>2020</v>
      </c>
      <c r="W389" t="str">
        <f>TEXT(sales_order1[[#This Row],[date]], "Mmm")</f>
        <v>Mar</v>
      </c>
      <c r="X389">
        <f>VALUE(TEXT(sales_order1[[#This Row],[date]], "D"))</f>
        <v>23</v>
      </c>
      <c r="Y389">
        <v>12</v>
      </c>
    </row>
    <row r="390" spans="1:25" x14ac:dyDescent="0.25">
      <c r="A390" s="1">
        <v>43913</v>
      </c>
      <c r="B390">
        <v>50389</v>
      </c>
      <c r="C390" t="s">
        <v>67</v>
      </c>
      <c r="D390" t="str">
        <f>VLOOKUP(sales_order1[[#This Row],[itemCode]],product_details3!B:C,2,0)</f>
        <v>SRMH15</v>
      </c>
      <c r="E390" t="s">
        <v>68</v>
      </c>
      <c r="F390" t="s">
        <v>30</v>
      </c>
      <c r="G390">
        <v>50</v>
      </c>
      <c r="H390">
        <v>15.75</v>
      </c>
      <c r="I390">
        <v>787.5</v>
      </c>
      <c r="J390">
        <v>5.45</v>
      </c>
      <c r="K390">
        <v>272.5</v>
      </c>
      <c r="L390">
        <v>10.3</v>
      </c>
      <c r="M390">
        <v>0.65396825396825398</v>
      </c>
      <c r="N390">
        <v>515</v>
      </c>
      <c r="O390" t="s">
        <v>75</v>
      </c>
      <c r="P390" t="s">
        <v>76</v>
      </c>
      <c r="Q390" t="s">
        <v>77</v>
      </c>
      <c r="R390" t="s">
        <v>72</v>
      </c>
      <c r="S390" t="s">
        <v>78</v>
      </c>
      <c r="T390" t="s">
        <v>79</v>
      </c>
      <c r="U390" t="s">
        <v>1190</v>
      </c>
      <c r="V390">
        <f>YEAR(sales_order1[[#This Row],[date]])</f>
        <v>2020</v>
      </c>
      <c r="W390" t="str">
        <f>TEXT(sales_order1[[#This Row],[date]], "Mmm")</f>
        <v>Mar</v>
      </c>
      <c r="X390">
        <f>VALUE(TEXT(sales_order1[[#This Row],[date]], "D"))</f>
        <v>23</v>
      </c>
      <c r="Y390">
        <v>12</v>
      </c>
    </row>
    <row r="391" spans="1:25" x14ac:dyDescent="0.25">
      <c r="A391" s="1">
        <v>43913</v>
      </c>
      <c r="B391">
        <v>50390</v>
      </c>
      <c r="C391" t="s">
        <v>103</v>
      </c>
      <c r="D391" t="str">
        <f>VLOOKUP(sales_order1[[#This Row],[itemCode]],product_details3!B:C,2,0)</f>
        <v>SCRT50</v>
      </c>
      <c r="E391" t="s">
        <v>104</v>
      </c>
      <c r="F391" t="s">
        <v>61</v>
      </c>
      <c r="G391">
        <v>50</v>
      </c>
      <c r="H391">
        <v>16.95</v>
      </c>
      <c r="I391">
        <v>847.5</v>
      </c>
      <c r="J391">
        <v>5.2</v>
      </c>
      <c r="K391">
        <v>260</v>
      </c>
      <c r="L391">
        <v>11.75</v>
      </c>
      <c r="M391">
        <v>0.69321533923303835</v>
      </c>
      <c r="N391">
        <v>587.5</v>
      </c>
      <c r="O391" t="s">
        <v>341</v>
      </c>
      <c r="P391" t="s">
        <v>342</v>
      </c>
      <c r="Q391" t="s">
        <v>146</v>
      </c>
      <c r="R391" t="s">
        <v>112</v>
      </c>
      <c r="S391" t="s">
        <v>343</v>
      </c>
      <c r="T391" t="s">
        <v>95</v>
      </c>
      <c r="U391" t="s">
        <v>1190</v>
      </c>
      <c r="V391">
        <f>YEAR(sales_order1[[#This Row],[date]])</f>
        <v>2020</v>
      </c>
      <c r="W391" t="str">
        <f>TEXT(sales_order1[[#This Row],[date]], "Mmm")</f>
        <v>Mar</v>
      </c>
      <c r="X391">
        <f>VALUE(TEXT(sales_order1[[#This Row],[date]], "D"))</f>
        <v>23</v>
      </c>
      <c r="Y391">
        <v>12</v>
      </c>
    </row>
    <row r="392" spans="1:25" x14ac:dyDescent="0.25">
      <c r="A392" s="1">
        <v>43913</v>
      </c>
      <c r="B392">
        <v>50391</v>
      </c>
      <c r="C392" t="s">
        <v>135</v>
      </c>
      <c r="D392" t="str">
        <f>VLOOKUP(sales_order1[[#This Row],[itemCode]],product_details3!B:C,2,0)</f>
        <v>MSKSH</v>
      </c>
      <c r="E392" t="s">
        <v>136</v>
      </c>
      <c r="F392" t="s">
        <v>137</v>
      </c>
      <c r="G392">
        <v>100</v>
      </c>
      <c r="H392">
        <v>18.75</v>
      </c>
      <c r="I392">
        <v>1875</v>
      </c>
      <c r="J392">
        <v>7.45</v>
      </c>
      <c r="K392">
        <v>745</v>
      </c>
      <c r="L392">
        <v>11.3</v>
      </c>
      <c r="M392">
        <v>0.60266666666666668</v>
      </c>
      <c r="N392">
        <v>1130</v>
      </c>
      <c r="O392" t="s">
        <v>258</v>
      </c>
      <c r="P392" t="s">
        <v>259</v>
      </c>
      <c r="Q392" t="s">
        <v>93</v>
      </c>
      <c r="R392" t="s">
        <v>72</v>
      </c>
      <c r="S392" t="s">
        <v>260</v>
      </c>
      <c r="T392" t="s">
        <v>261</v>
      </c>
      <c r="U392" t="s">
        <v>1190</v>
      </c>
      <c r="V392">
        <f>YEAR(sales_order1[[#This Row],[date]])</f>
        <v>2020</v>
      </c>
      <c r="W392" t="str">
        <f>TEXT(sales_order1[[#This Row],[date]], "Mmm")</f>
        <v>Mar</v>
      </c>
      <c r="X392">
        <f>VALUE(TEXT(sales_order1[[#This Row],[date]], "D"))</f>
        <v>23</v>
      </c>
      <c r="Y392">
        <v>12</v>
      </c>
    </row>
    <row r="393" spans="1:25" x14ac:dyDescent="0.25">
      <c r="A393" s="1">
        <v>43913</v>
      </c>
      <c r="B393">
        <v>50392</v>
      </c>
      <c r="C393" t="s">
        <v>67</v>
      </c>
      <c r="D393" t="str">
        <f>VLOOKUP(sales_order1[[#This Row],[itemCode]],product_details3!B:C,2,0)</f>
        <v>SRMH15</v>
      </c>
      <c r="E393" t="s">
        <v>68</v>
      </c>
      <c r="F393" t="s">
        <v>30</v>
      </c>
      <c r="G393">
        <v>150</v>
      </c>
      <c r="H393">
        <v>15.75</v>
      </c>
      <c r="I393">
        <v>2362.5</v>
      </c>
      <c r="J393">
        <v>5.45</v>
      </c>
      <c r="K393">
        <v>817.5</v>
      </c>
      <c r="L393">
        <v>10.3</v>
      </c>
      <c r="M393">
        <v>0.65396825396825398</v>
      </c>
      <c r="N393">
        <v>1545</v>
      </c>
      <c r="O393" t="s">
        <v>158</v>
      </c>
      <c r="P393" t="s">
        <v>159</v>
      </c>
      <c r="Q393" t="s">
        <v>160</v>
      </c>
      <c r="R393" t="s">
        <v>112</v>
      </c>
      <c r="S393" t="s">
        <v>161</v>
      </c>
      <c r="T393" t="s">
        <v>162</v>
      </c>
      <c r="U393" t="s">
        <v>1189</v>
      </c>
      <c r="V393">
        <f>YEAR(sales_order1[[#This Row],[date]])</f>
        <v>2020</v>
      </c>
      <c r="W393" t="str">
        <f>TEXT(sales_order1[[#This Row],[date]], "Mmm")</f>
        <v>Mar</v>
      </c>
      <c r="X393">
        <f>VALUE(TEXT(sales_order1[[#This Row],[date]], "D"))</f>
        <v>23</v>
      </c>
      <c r="Y393">
        <v>12</v>
      </c>
    </row>
    <row r="394" spans="1:25" x14ac:dyDescent="0.25">
      <c r="A394" s="1">
        <v>43914</v>
      </c>
      <c r="B394">
        <v>50393</v>
      </c>
      <c r="C394" t="s">
        <v>51</v>
      </c>
      <c r="D394" t="str">
        <f>VLOOKUP(sales_order1[[#This Row],[itemCode]],product_details3!B:C,2,0)</f>
        <v>MSTH50</v>
      </c>
      <c r="E394" t="s">
        <v>52</v>
      </c>
      <c r="F394" t="s">
        <v>21</v>
      </c>
      <c r="G394">
        <v>100</v>
      </c>
      <c r="H394">
        <v>15.75</v>
      </c>
      <c r="I394">
        <v>1575</v>
      </c>
      <c r="J394">
        <v>4.45</v>
      </c>
      <c r="K394">
        <v>445</v>
      </c>
      <c r="L394">
        <v>11.3</v>
      </c>
      <c r="M394">
        <v>0.71746031746031746</v>
      </c>
      <c r="N394">
        <v>1130</v>
      </c>
      <c r="O394" t="s">
        <v>109</v>
      </c>
      <c r="P394" t="s">
        <v>110</v>
      </c>
      <c r="Q394" t="s">
        <v>111</v>
      </c>
      <c r="R394" t="s">
        <v>112</v>
      </c>
      <c r="S394" t="s">
        <v>113</v>
      </c>
      <c r="T394" t="s">
        <v>114</v>
      </c>
      <c r="U394" t="s">
        <v>1189</v>
      </c>
      <c r="V394">
        <f>YEAR(sales_order1[[#This Row],[date]])</f>
        <v>2020</v>
      </c>
      <c r="W394" t="str">
        <f>TEXT(sales_order1[[#This Row],[date]], "Mmm")</f>
        <v>Mar</v>
      </c>
      <c r="X394">
        <f>VALUE(TEXT(sales_order1[[#This Row],[date]], "D"))</f>
        <v>24</v>
      </c>
      <c r="Y394">
        <v>12</v>
      </c>
    </row>
    <row r="395" spans="1:25" x14ac:dyDescent="0.25">
      <c r="A395" s="1">
        <v>43914</v>
      </c>
      <c r="B395">
        <v>50394</v>
      </c>
      <c r="C395" t="s">
        <v>103</v>
      </c>
      <c r="D395" t="str">
        <f>VLOOKUP(sales_order1[[#This Row],[itemCode]],product_details3!B:C,2,0)</f>
        <v>SCRT50</v>
      </c>
      <c r="E395" t="s">
        <v>104</v>
      </c>
      <c r="F395" t="s">
        <v>61</v>
      </c>
      <c r="G395">
        <v>200</v>
      </c>
      <c r="H395">
        <v>16.95</v>
      </c>
      <c r="I395">
        <v>3390</v>
      </c>
      <c r="J395">
        <v>5.2</v>
      </c>
      <c r="K395">
        <v>1040</v>
      </c>
      <c r="L395">
        <v>11.75</v>
      </c>
      <c r="M395">
        <v>0.69321533923303835</v>
      </c>
      <c r="N395">
        <v>2350</v>
      </c>
      <c r="O395" t="s">
        <v>91</v>
      </c>
      <c r="P395" t="s">
        <v>92</v>
      </c>
      <c r="Q395" t="s">
        <v>93</v>
      </c>
      <c r="R395" t="s">
        <v>72</v>
      </c>
      <c r="S395" t="s">
        <v>94</v>
      </c>
      <c r="T395" t="s">
        <v>95</v>
      </c>
      <c r="U395" t="s">
        <v>1190</v>
      </c>
      <c r="V395">
        <f>YEAR(sales_order1[[#This Row],[date]])</f>
        <v>2020</v>
      </c>
      <c r="W395" t="str">
        <f>TEXT(sales_order1[[#This Row],[date]], "Mmm")</f>
        <v>Mar</v>
      </c>
      <c r="X395">
        <f>VALUE(TEXT(sales_order1[[#This Row],[date]], "D"))</f>
        <v>24</v>
      </c>
      <c r="Y395">
        <v>12</v>
      </c>
    </row>
    <row r="396" spans="1:25" x14ac:dyDescent="0.25">
      <c r="A396" s="1">
        <v>43914</v>
      </c>
      <c r="B396">
        <v>50395</v>
      </c>
      <c r="C396" t="s">
        <v>51</v>
      </c>
      <c r="D396" t="str">
        <f>VLOOKUP(sales_order1[[#This Row],[itemCode]],product_details3!B:C,2,0)</f>
        <v>MSTH50</v>
      </c>
      <c r="E396" t="s">
        <v>52</v>
      </c>
      <c r="F396" t="s">
        <v>21</v>
      </c>
      <c r="G396">
        <v>50</v>
      </c>
      <c r="H396">
        <v>15.75</v>
      </c>
      <c r="I396">
        <v>787.5</v>
      </c>
      <c r="J396">
        <v>4.45</v>
      </c>
      <c r="K396">
        <v>222.5</v>
      </c>
      <c r="L396">
        <v>11.3</v>
      </c>
      <c r="M396">
        <v>0.71746031746031746</v>
      </c>
      <c r="N396">
        <v>565</v>
      </c>
      <c r="O396" t="s">
        <v>22</v>
      </c>
      <c r="P396" t="s">
        <v>23</v>
      </c>
      <c r="Q396" t="s">
        <v>24</v>
      </c>
      <c r="R396" t="s">
        <v>25</v>
      </c>
      <c r="S396" t="s">
        <v>26</v>
      </c>
      <c r="T396" t="s">
        <v>27</v>
      </c>
      <c r="U396" t="s">
        <v>1191</v>
      </c>
      <c r="V396">
        <f>YEAR(sales_order1[[#This Row],[date]])</f>
        <v>2020</v>
      </c>
      <c r="W396" t="str">
        <f>TEXT(sales_order1[[#This Row],[date]], "Mmm")</f>
        <v>Mar</v>
      </c>
      <c r="X396">
        <f>VALUE(TEXT(sales_order1[[#This Row],[date]], "D"))</f>
        <v>24</v>
      </c>
      <c r="Y396">
        <v>12</v>
      </c>
    </row>
    <row r="397" spans="1:25" x14ac:dyDescent="0.25">
      <c r="A397" s="1">
        <v>43914</v>
      </c>
      <c r="B397">
        <v>50396</v>
      </c>
      <c r="C397" t="s">
        <v>115</v>
      </c>
      <c r="D397" t="str">
        <f>VLOOKUP(sales_order1[[#This Row],[itemCode]],product_details3!B:C,2,0)</f>
        <v>SCRS30100</v>
      </c>
      <c r="E397" t="s">
        <v>116</v>
      </c>
      <c r="F397" t="s">
        <v>61</v>
      </c>
      <c r="G397">
        <v>50</v>
      </c>
      <c r="H397">
        <v>32.75</v>
      </c>
      <c r="I397">
        <v>1637.5</v>
      </c>
      <c r="J397">
        <v>11.25</v>
      </c>
      <c r="K397">
        <v>562.5</v>
      </c>
      <c r="L397">
        <v>21.5</v>
      </c>
      <c r="M397">
        <v>0.65648854961832059</v>
      </c>
      <c r="N397">
        <v>1075</v>
      </c>
      <c r="O397" t="s">
        <v>88</v>
      </c>
      <c r="P397" t="s">
        <v>89</v>
      </c>
      <c r="Q397" t="s">
        <v>24</v>
      </c>
      <c r="R397" t="s">
        <v>25</v>
      </c>
      <c r="S397" t="s">
        <v>26</v>
      </c>
      <c r="T397" t="s">
        <v>90</v>
      </c>
      <c r="U397" t="s">
        <v>1191</v>
      </c>
      <c r="V397">
        <f>YEAR(sales_order1[[#This Row],[date]])</f>
        <v>2020</v>
      </c>
      <c r="W397" t="str">
        <f>TEXT(sales_order1[[#This Row],[date]], "Mmm")</f>
        <v>Mar</v>
      </c>
      <c r="X397">
        <f>VALUE(TEXT(sales_order1[[#This Row],[date]], "D"))</f>
        <v>24</v>
      </c>
      <c r="Y397">
        <v>12</v>
      </c>
    </row>
    <row r="398" spans="1:25" x14ac:dyDescent="0.25">
      <c r="A398" s="1">
        <v>43914</v>
      </c>
      <c r="B398">
        <v>50397</v>
      </c>
      <c r="C398" t="s">
        <v>251</v>
      </c>
      <c r="D398" t="str">
        <f>VLOOKUP(sales_order1[[#This Row],[itemCode]],product_details3!B:C,2,0)</f>
        <v>CLNO50</v>
      </c>
      <c r="E398" t="s">
        <v>252</v>
      </c>
      <c r="F398" t="s">
        <v>45</v>
      </c>
      <c r="G398">
        <v>50</v>
      </c>
      <c r="H398">
        <v>9.1</v>
      </c>
      <c r="I398">
        <v>455</v>
      </c>
      <c r="J398">
        <v>3.7</v>
      </c>
      <c r="K398">
        <v>185</v>
      </c>
      <c r="L398">
        <v>5.4</v>
      </c>
      <c r="M398">
        <v>0.59340659340659352</v>
      </c>
      <c r="N398">
        <v>270</v>
      </c>
      <c r="O398" t="s">
        <v>117</v>
      </c>
      <c r="P398" t="s">
        <v>118</v>
      </c>
      <c r="Q398" t="s">
        <v>119</v>
      </c>
      <c r="R398" t="s">
        <v>40</v>
      </c>
      <c r="S398" t="s">
        <v>120</v>
      </c>
      <c r="T398" t="s">
        <v>121</v>
      </c>
      <c r="U398" t="s">
        <v>1190</v>
      </c>
      <c r="V398">
        <f>YEAR(sales_order1[[#This Row],[date]])</f>
        <v>2020</v>
      </c>
      <c r="W398" t="str">
        <f>TEXT(sales_order1[[#This Row],[date]], "Mmm")</f>
        <v>Mar</v>
      </c>
      <c r="X398">
        <f>VALUE(TEXT(sales_order1[[#This Row],[date]], "D"))</f>
        <v>24</v>
      </c>
      <c r="Y398">
        <v>12</v>
      </c>
    </row>
    <row r="399" spans="1:25" x14ac:dyDescent="0.25">
      <c r="A399" s="1">
        <v>43915</v>
      </c>
      <c r="B399">
        <v>50398</v>
      </c>
      <c r="C399" t="s">
        <v>325</v>
      </c>
      <c r="D399" t="str">
        <f>VLOOKUP(sales_order1[[#This Row],[itemCode]],product_details3!B:C,2,0)</f>
        <v>EXFG100</v>
      </c>
      <c r="E399" t="s">
        <v>326</v>
      </c>
      <c r="F399" t="s">
        <v>183</v>
      </c>
      <c r="G399">
        <v>50</v>
      </c>
      <c r="H399">
        <v>20.75</v>
      </c>
      <c r="I399">
        <v>1037.5</v>
      </c>
      <c r="J399">
        <v>7.45</v>
      </c>
      <c r="K399">
        <v>372.5</v>
      </c>
      <c r="L399">
        <v>13.3</v>
      </c>
      <c r="M399">
        <v>0.64096385542168677</v>
      </c>
      <c r="N399">
        <v>665</v>
      </c>
      <c r="O399" t="s">
        <v>273</v>
      </c>
      <c r="P399" t="s">
        <v>274</v>
      </c>
      <c r="Q399" t="s">
        <v>132</v>
      </c>
      <c r="R399" t="s">
        <v>56</v>
      </c>
      <c r="S399" t="s">
        <v>133</v>
      </c>
      <c r="T399" t="s">
        <v>275</v>
      </c>
      <c r="U399" t="s">
        <v>1191</v>
      </c>
      <c r="V399">
        <f>YEAR(sales_order1[[#This Row],[date]])</f>
        <v>2020</v>
      </c>
      <c r="W399" t="str">
        <f>TEXT(sales_order1[[#This Row],[date]], "Mmm")</f>
        <v>Mar</v>
      </c>
      <c r="X399">
        <f>VALUE(TEXT(sales_order1[[#This Row],[date]], "D"))</f>
        <v>25</v>
      </c>
      <c r="Y399">
        <v>13</v>
      </c>
    </row>
    <row r="400" spans="1:25" x14ac:dyDescent="0.25">
      <c r="A400" s="1">
        <v>43915</v>
      </c>
      <c r="B400">
        <v>50399</v>
      </c>
      <c r="C400" t="s">
        <v>335</v>
      </c>
      <c r="D400" t="str">
        <f>VLOOKUP(sales_order1[[#This Row],[itemCode]],product_details3!B:C,2,0)</f>
        <v>CLNF50</v>
      </c>
      <c r="E400" t="s">
        <v>336</v>
      </c>
      <c r="F400" t="s">
        <v>45</v>
      </c>
      <c r="G400">
        <v>50</v>
      </c>
      <c r="H400">
        <v>7.3</v>
      </c>
      <c r="I400">
        <v>365</v>
      </c>
      <c r="J400">
        <v>2.8</v>
      </c>
      <c r="K400">
        <v>140</v>
      </c>
      <c r="L400">
        <v>4.5</v>
      </c>
      <c r="M400">
        <v>0.61643835616438358</v>
      </c>
      <c r="N400">
        <v>225</v>
      </c>
      <c r="O400" t="s">
        <v>138</v>
      </c>
      <c r="P400" t="s">
        <v>139</v>
      </c>
      <c r="Q400" t="s">
        <v>77</v>
      </c>
      <c r="R400" t="s">
        <v>72</v>
      </c>
      <c r="S400" t="s">
        <v>140</v>
      </c>
      <c r="T400" t="s">
        <v>141</v>
      </c>
      <c r="U400" t="s">
        <v>1190</v>
      </c>
      <c r="V400">
        <f>YEAR(sales_order1[[#This Row],[date]])</f>
        <v>2020</v>
      </c>
      <c r="W400" t="str">
        <f>TEXT(sales_order1[[#This Row],[date]], "Mmm")</f>
        <v>Mar</v>
      </c>
      <c r="X400">
        <f>VALUE(TEXT(sales_order1[[#This Row],[date]], "D"))</f>
        <v>25</v>
      </c>
      <c r="Y400">
        <v>13</v>
      </c>
    </row>
    <row r="401" spans="1:25" x14ac:dyDescent="0.25">
      <c r="A401" s="1">
        <v>43915</v>
      </c>
      <c r="B401">
        <v>50400</v>
      </c>
      <c r="C401" t="s">
        <v>388</v>
      </c>
      <c r="D401" t="str">
        <f>VLOOKUP(sales_order1[[#This Row],[itemCode]],product_details3!B:C,2,0)</f>
        <v>TNRS200</v>
      </c>
      <c r="E401" t="s">
        <v>389</v>
      </c>
      <c r="F401" t="s">
        <v>124</v>
      </c>
      <c r="G401">
        <v>100</v>
      </c>
      <c r="H401">
        <v>26.2</v>
      </c>
      <c r="I401">
        <v>2620</v>
      </c>
      <c r="J401">
        <v>9.4</v>
      </c>
      <c r="K401">
        <v>940</v>
      </c>
      <c r="L401">
        <v>16.8</v>
      </c>
      <c r="M401">
        <v>0.6412213740458016</v>
      </c>
      <c r="N401">
        <v>1680</v>
      </c>
      <c r="O401" t="s">
        <v>211</v>
      </c>
      <c r="P401" t="s">
        <v>212</v>
      </c>
      <c r="Q401" t="s">
        <v>213</v>
      </c>
      <c r="R401" t="s">
        <v>25</v>
      </c>
      <c r="S401" t="s">
        <v>214</v>
      </c>
      <c r="T401" t="s">
        <v>215</v>
      </c>
      <c r="U401" t="s">
        <v>1191</v>
      </c>
      <c r="V401">
        <f>YEAR(sales_order1[[#This Row],[date]])</f>
        <v>2020</v>
      </c>
      <c r="W401" t="str">
        <f>TEXT(sales_order1[[#This Row],[date]], "Mmm")</f>
        <v>Mar</v>
      </c>
      <c r="X401">
        <f>VALUE(TEXT(sales_order1[[#This Row],[date]], "D"))</f>
        <v>25</v>
      </c>
      <c r="Y401">
        <v>13</v>
      </c>
    </row>
    <row r="402" spans="1:25" x14ac:dyDescent="0.25">
      <c r="A402" s="1">
        <v>43915</v>
      </c>
      <c r="B402">
        <v>50401</v>
      </c>
      <c r="C402" t="s">
        <v>181</v>
      </c>
      <c r="D402" t="str">
        <f>VLOOKUP(sales_order1[[#This Row],[itemCode]],product_details3!B:C,2,0)</f>
        <v>EXFP100</v>
      </c>
      <c r="E402" t="s">
        <v>182</v>
      </c>
      <c r="F402" t="s">
        <v>183</v>
      </c>
      <c r="G402">
        <v>50</v>
      </c>
      <c r="H402">
        <v>21.95</v>
      </c>
      <c r="I402">
        <v>1097.5</v>
      </c>
      <c r="J402">
        <v>8.1999999999999993</v>
      </c>
      <c r="K402">
        <v>410</v>
      </c>
      <c r="L402">
        <v>13.75</v>
      </c>
      <c r="M402">
        <v>0.62642369020501143</v>
      </c>
      <c r="N402">
        <v>687.5</v>
      </c>
      <c r="O402" t="s">
        <v>98</v>
      </c>
      <c r="P402" t="s">
        <v>99</v>
      </c>
      <c r="Q402" t="s">
        <v>100</v>
      </c>
      <c r="R402" t="s">
        <v>40</v>
      </c>
      <c r="S402" t="s">
        <v>101</v>
      </c>
      <c r="T402" t="s">
        <v>102</v>
      </c>
      <c r="U402" t="s">
        <v>1190</v>
      </c>
      <c r="V402">
        <f>YEAR(sales_order1[[#This Row],[date]])</f>
        <v>2020</v>
      </c>
      <c r="W402" t="str">
        <f>TEXT(sales_order1[[#This Row],[date]], "Mmm")</f>
        <v>Mar</v>
      </c>
      <c r="X402">
        <f>VALUE(TEXT(sales_order1[[#This Row],[date]], "D"))</f>
        <v>25</v>
      </c>
      <c r="Y402">
        <v>13</v>
      </c>
    </row>
    <row r="403" spans="1:25" x14ac:dyDescent="0.25">
      <c r="A403" s="1">
        <v>43915</v>
      </c>
      <c r="B403">
        <v>50402</v>
      </c>
      <c r="C403" t="s">
        <v>325</v>
      </c>
      <c r="D403" t="str">
        <f>VLOOKUP(sales_order1[[#This Row],[itemCode]],product_details3!B:C,2,0)</f>
        <v>EXFG100</v>
      </c>
      <c r="E403" t="s">
        <v>326</v>
      </c>
      <c r="F403" t="s">
        <v>183</v>
      </c>
      <c r="G403">
        <v>50</v>
      </c>
      <c r="H403">
        <v>20.75</v>
      </c>
      <c r="I403">
        <v>1037.5</v>
      </c>
      <c r="J403">
        <v>7.45</v>
      </c>
      <c r="K403">
        <v>372.5</v>
      </c>
      <c r="L403">
        <v>13.3</v>
      </c>
      <c r="M403">
        <v>0.64096385542168677</v>
      </c>
      <c r="N403">
        <v>665</v>
      </c>
      <c r="O403" t="s">
        <v>262</v>
      </c>
      <c r="P403" t="s">
        <v>263</v>
      </c>
      <c r="Q403" t="s">
        <v>264</v>
      </c>
      <c r="R403" t="s">
        <v>56</v>
      </c>
      <c r="S403" t="s">
        <v>133</v>
      </c>
      <c r="T403" t="s">
        <v>265</v>
      </c>
      <c r="U403" t="s">
        <v>1191</v>
      </c>
      <c r="V403">
        <f>YEAR(sales_order1[[#This Row],[date]])</f>
        <v>2020</v>
      </c>
      <c r="W403" t="str">
        <f>TEXT(sales_order1[[#This Row],[date]], "Mmm")</f>
        <v>Mar</v>
      </c>
      <c r="X403">
        <f>VALUE(TEXT(sales_order1[[#This Row],[date]], "D"))</f>
        <v>25</v>
      </c>
      <c r="Y403">
        <v>13</v>
      </c>
    </row>
    <row r="404" spans="1:25" x14ac:dyDescent="0.25">
      <c r="A404" s="1">
        <v>43916</v>
      </c>
      <c r="B404">
        <v>50403</v>
      </c>
      <c r="C404" t="s">
        <v>390</v>
      </c>
      <c r="D404" t="str">
        <f>VLOOKUP(sales_order1[[#This Row],[itemCode]],product_details3!B:C,2,0)</f>
        <v>MKRO150</v>
      </c>
      <c r="E404" t="s">
        <v>391</v>
      </c>
      <c r="F404" t="s">
        <v>151</v>
      </c>
      <c r="G404">
        <v>50</v>
      </c>
      <c r="H404">
        <v>11.95</v>
      </c>
      <c r="I404">
        <v>597.5</v>
      </c>
      <c r="J404">
        <v>5.2</v>
      </c>
      <c r="K404">
        <v>260</v>
      </c>
      <c r="L404">
        <v>6.75</v>
      </c>
      <c r="M404">
        <v>0.56485355648535562</v>
      </c>
      <c r="N404">
        <v>337.5</v>
      </c>
      <c r="O404" t="s">
        <v>269</v>
      </c>
      <c r="P404" t="s">
        <v>270</v>
      </c>
      <c r="Q404" t="s">
        <v>271</v>
      </c>
      <c r="R404" t="s">
        <v>56</v>
      </c>
      <c r="S404" t="s">
        <v>192</v>
      </c>
      <c r="T404" t="s">
        <v>272</v>
      </c>
      <c r="U404" t="s">
        <v>1191</v>
      </c>
      <c r="V404">
        <f>YEAR(sales_order1[[#This Row],[date]])</f>
        <v>2020</v>
      </c>
      <c r="W404" t="str">
        <f>TEXT(sales_order1[[#This Row],[date]], "Mmm")</f>
        <v>Mar</v>
      </c>
      <c r="X404">
        <f>VALUE(TEXT(sales_order1[[#This Row],[date]], "D"))</f>
        <v>26</v>
      </c>
      <c r="Y404">
        <v>13</v>
      </c>
    </row>
    <row r="405" spans="1:25" x14ac:dyDescent="0.25">
      <c r="A405" s="1">
        <v>43916</v>
      </c>
      <c r="B405">
        <v>50404</v>
      </c>
      <c r="C405" t="s">
        <v>67</v>
      </c>
      <c r="D405" t="str">
        <f>VLOOKUP(sales_order1[[#This Row],[itemCode]],product_details3!B:C,2,0)</f>
        <v>SRMH15</v>
      </c>
      <c r="E405" t="s">
        <v>68</v>
      </c>
      <c r="F405" t="s">
        <v>30</v>
      </c>
      <c r="G405">
        <v>100</v>
      </c>
      <c r="H405">
        <v>15.75</v>
      </c>
      <c r="I405">
        <v>1575</v>
      </c>
      <c r="J405">
        <v>5.45</v>
      </c>
      <c r="K405">
        <v>545</v>
      </c>
      <c r="L405">
        <v>10.3</v>
      </c>
      <c r="M405">
        <v>0.65396825396825398</v>
      </c>
      <c r="N405">
        <v>1030</v>
      </c>
      <c r="O405" t="s">
        <v>199</v>
      </c>
      <c r="P405" t="s">
        <v>200</v>
      </c>
      <c r="Q405" t="s">
        <v>201</v>
      </c>
      <c r="R405" t="s">
        <v>25</v>
      </c>
      <c r="S405" t="s">
        <v>202</v>
      </c>
      <c r="T405" t="s">
        <v>203</v>
      </c>
      <c r="U405" t="s">
        <v>1191</v>
      </c>
      <c r="V405">
        <f>YEAR(sales_order1[[#This Row],[date]])</f>
        <v>2020</v>
      </c>
      <c r="W405" t="str">
        <f>TEXT(sales_order1[[#This Row],[date]], "Mmm")</f>
        <v>Mar</v>
      </c>
      <c r="X405">
        <f>VALUE(TEXT(sales_order1[[#This Row],[date]], "D"))</f>
        <v>26</v>
      </c>
      <c r="Y405">
        <v>13</v>
      </c>
    </row>
    <row r="406" spans="1:25" x14ac:dyDescent="0.25">
      <c r="A406" s="1">
        <v>43916</v>
      </c>
      <c r="B406">
        <v>50405</v>
      </c>
      <c r="C406" t="s">
        <v>175</v>
      </c>
      <c r="D406" t="str">
        <f>VLOOKUP(sales_order1[[#This Row],[itemCode]],product_details3!B:C,2,0)</f>
        <v>SCRS3030</v>
      </c>
      <c r="E406" t="s">
        <v>176</v>
      </c>
      <c r="F406" t="s">
        <v>61</v>
      </c>
      <c r="G406">
        <v>250</v>
      </c>
      <c r="H406">
        <v>13.1</v>
      </c>
      <c r="I406">
        <v>3275</v>
      </c>
      <c r="J406">
        <v>4.7</v>
      </c>
      <c r="K406">
        <v>1175</v>
      </c>
      <c r="L406">
        <v>8.4</v>
      </c>
      <c r="M406">
        <v>0.6412213740458016</v>
      </c>
      <c r="N406">
        <v>2100</v>
      </c>
      <c r="O406" t="s">
        <v>244</v>
      </c>
      <c r="P406" t="s">
        <v>245</v>
      </c>
      <c r="Q406" t="s">
        <v>186</v>
      </c>
      <c r="R406" t="s">
        <v>112</v>
      </c>
      <c r="S406" t="s">
        <v>246</v>
      </c>
      <c r="T406" t="s">
        <v>247</v>
      </c>
      <c r="U406" t="s">
        <v>1189</v>
      </c>
      <c r="V406">
        <f>YEAR(sales_order1[[#This Row],[date]])</f>
        <v>2020</v>
      </c>
      <c r="W406" t="str">
        <f>TEXT(sales_order1[[#This Row],[date]], "Mmm")</f>
        <v>Mar</v>
      </c>
      <c r="X406">
        <f>VALUE(TEXT(sales_order1[[#This Row],[date]], "D"))</f>
        <v>26</v>
      </c>
      <c r="Y406">
        <v>13</v>
      </c>
    </row>
    <row r="407" spans="1:25" x14ac:dyDescent="0.25">
      <c r="A407" s="1">
        <v>43916</v>
      </c>
      <c r="B407">
        <v>50406</v>
      </c>
      <c r="C407" t="s">
        <v>194</v>
      </c>
      <c r="D407" t="str">
        <f>VLOOKUP(sales_order1[[#This Row],[itemCode]],product_details3!B:C,2,0)</f>
        <v>CLNG150</v>
      </c>
      <c r="E407" t="s">
        <v>195</v>
      </c>
      <c r="F407" t="s">
        <v>45</v>
      </c>
      <c r="G407">
        <v>150</v>
      </c>
      <c r="H407">
        <v>12.75</v>
      </c>
      <c r="I407">
        <v>1912.5</v>
      </c>
      <c r="J407">
        <v>4.45</v>
      </c>
      <c r="K407">
        <v>667.5</v>
      </c>
      <c r="L407">
        <v>8.3000000000000007</v>
      </c>
      <c r="M407">
        <v>0.65098039215686276</v>
      </c>
      <c r="N407">
        <v>1245</v>
      </c>
      <c r="O407" t="s">
        <v>295</v>
      </c>
      <c r="P407" t="s">
        <v>296</v>
      </c>
      <c r="Q407" t="s">
        <v>160</v>
      </c>
      <c r="R407" t="s">
        <v>112</v>
      </c>
      <c r="S407" t="s">
        <v>297</v>
      </c>
      <c r="T407" t="s">
        <v>298</v>
      </c>
      <c r="U407" t="s">
        <v>1189</v>
      </c>
      <c r="V407">
        <f>YEAR(sales_order1[[#This Row],[date]])</f>
        <v>2020</v>
      </c>
      <c r="W407" t="str">
        <f>TEXT(sales_order1[[#This Row],[date]], "Mmm")</f>
        <v>Mar</v>
      </c>
      <c r="X407">
        <f>VALUE(TEXT(sales_order1[[#This Row],[date]], "D"))</f>
        <v>26</v>
      </c>
      <c r="Y407">
        <v>13</v>
      </c>
    </row>
    <row r="408" spans="1:25" x14ac:dyDescent="0.25">
      <c r="A408" s="1">
        <v>43916</v>
      </c>
      <c r="B408">
        <v>50407</v>
      </c>
      <c r="C408" t="s">
        <v>51</v>
      </c>
      <c r="D408" t="str">
        <f>VLOOKUP(sales_order1[[#This Row],[itemCode]],product_details3!B:C,2,0)</f>
        <v>MSTH50</v>
      </c>
      <c r="E408" t="s">
        <v>52</v>
      </c>
      <c r="F408" t="s">
        <v>21</v>
      </c>
      <c r="G408">
        <v>100</v>
      </c>
      <c r="H408">
        <v>15.75</v>
      </c>
      <c r="I408">
        <v>1575</v>
      </c>
      <c r="J408">
        <v>4.45</v>
      </c>
      <c r="K408">
        <v>445</v>
      </c>
      <c r="L408">
        <v>11.3</v>
      </c>
      <c r="M408">
        <v>0.71746031746031746</v>
      </c>
      <c r="N408">
        <v>1130</v>
      </c>
      <c r="O408" t="s">
        <v>82</v>
      </c>
      <c r="P408" t="s">
        <v>83</v>
      </c>
      <c r="Q408" t="s">
        <v>64</v>
      </c>
      <c r="R408" t="s">
        <v>40</v>
      </c>
      <c r="S408" t="s">
        <v>84</v>
      </c>
      <c r="T408" t="s">
        <v>85</v>
      </c>
      <c r="U408" t="s">
        <v>1189</v>
      </c>
      <c r="V408">
        <f>YEAR(sales_order1[[#This Row],[date]])</f>
        <v>2020</v>
      </c>
      <c r="W408" t="str">
        <f>TEXT(sales_order1[[#This Row],[date]], "Mmm")</f>
        <v>Mar</v>
      </c>
      <c r="X408">
        <f>VALUE(TEXT(sales_order1[[#This Row],[date]], "D"))</f>
        <v>26</v>
      </c>
      <c r="Y408">
        <v>13</v>
      </c>
    </row>
    <row r="409" spans="1:25" x14ac:dyDescent="0.25">
      <c r="A409" s="1">
        <v>43916</v>
      </c>
      <c r="B409">
        <v>50408</v>
      </c>
      <c r="C409" t="s">
        <v>329</v>
      </c>
      <c r="D409" t="str">
        <f>VLOOKUP(sales_order1[[#This Row],[itemCode]],product_details3!B:C,2,0)</f>
        <v>TNRS150</v>
      </c>
      <c r="E409" t="s">
        <v>330</v>
      </c>
      <c r="F409" t="s">
        <v>124</v>
      </c>
      <c r="G409">
        <v>50</v>
      </c>
      <c r="H409">
        <v>19.649999999999999</v>
      </c>
      <c r="I409">
        <v>982.5</v>
      </c>
      <c r="J409">
        <v>6.55</v>
      </c>
      <c r="K409">
        <v>327.5</v>
      </c>
      <c r="L409">
        <v>13.1</v>
      </c>
      <c r="M409">
        <v>0.66666666666666663</v>
      </c>
      <c r="N409">
        <v>655</v>
      </c>
      <c r="O409" t="s">
        <v>62</v>
      </c>
      <c r="P409" t="s">
        <v>63</v>
      </c>
      <c r="Q409" t="s">
        <v>64</v>
      </c>
      <c r="R409" t="s">
        <v>40</v>
      </c>
      <c r="S409" t="s">
        <v>65</v>
      </c>
      <c r="T409" t="s">
        <v>66</v>
      </c>
      <c r="U409" t="s">
        <v>1190</v>
      </c>
      <c r="V409">
        <f>YEAR(sales_order1[[#This Row],[date]])</f>
        <v>2020</v>
      </c>
      <c r="W409" t="str">
        <f>TEXT(sales_order1[[#This Row],[date]], "Mmm")</f>
        <v>Mar</v>
      </c>
      <c r="X409">
        <f>VALUE(TEXT(sales_order1[[#This Row],[date]], "D"))</f>
        <v>26</v>
      </c>
      <c r="Y409">
        <v>13</v>
      </c>
    </row>
    <row r="410" spans="1:25" x14ac:dyDescent="0.25">
      <c r="A410" s="1">
        <v>43916</v>
      </c>
      <c r="B410">
        <v>50409</v>
      </c>
      <c r="C410" t="s">
        <v>204</v>
      </c>
      <c r="D410" t="str">
        <f>VLOOKUP(sales_order1[[#This Row],[itemCode]],product_details3!B:C,2,0)</f>
        <v>MKRM150</v>
      </c>
      <c r="E410" t="s">
        <v>205</v>
      </c>
      <c r="F410" t="s">
        <v>151</v>
      </c>
      <c r="G410">
        <v>50</v>
      </c>
      <c r="H410">
        <v>10.75</v>
      </c>
      <c r="I410">
        <v>537.5</v>
      </c>
      <c r="J410">
        <v>4.45</v>
      </c>
      <c r="K410">
        <v>222.5</v>
      </c>
      <c r="L410">
        <v>6.3</v>
      </c>
      <c r="M410">
        <v>0.586046511627907</v>
      </c>
      <c r="N410">
        <v>315</v>
      </c>
      <c r="O410" t="s">
        <v>341</v>
      </c>
      <c r="P410" t="s">
        <v>342</v>
      </c>
      <c r="Q410" t="s">
        <v>146</v>
      </c>
      <c r="R410" t="s">
        <v>112</v>
      </c>
      <c r="S410" t="s">
        <v>343</v>
      </c>
      <c r="T410" t="s">
        <v>95</v>
      </c>
      <c r="U410" t="s">
        <v>1190</v>
      </c>
      <c r="V410">
        <f>YEAR(sales_order1[[#This Row],[date]])</f>
        <v>2020</v>
      </c>
      <c r="W410" t="str">
        <f>TEXT(sales_order1[[#This Row],[date]], "Mmm")</f>
        <v>Mar</v>
      </c>
      <c r="X410">
        <f>VALUE(TEXT(sales_order1[[#This Row],[date]], "D"))</f>
        <v>26</v>
      </c>
      <c r="Y410">
        <v>13</v>
      </c>
    </row>
    <row r="411" spans="1:25" x14ac:dyDescent="0.25">
      <c r="A411" s="1">
        <v>43917</v>
      </c>
      <c r="B411">
        <v>50410</v>
      </c>
      <c r="C411" t="s">
        <v>86</v>
      </c>
      <c r="D411" t="str">
        <f>VLOOKUP(sales_order1[[#This Row],[itemCode]],product_details3!B:C,2,0)</f>
        <v>SRMH30</v>
      </c>
      <c r="E411" t="s">
        <v>87</v>
      </c>
      <c r="F411" t="s">
        <v>30</v>
      </c>
      <c r="G411">
        <v>100</v>
      </c>
      <c r="H411">
        <v>21</v>
      </c>
      <c r="I411">
        <v>2100</v>
      </c>
      <c r="J411">
        <v>6.6</v>
      </c>
      <c r="K411">
        <v>660</v>
      </c>
      <c r="L411">
        <v>14.4</v>
      </c>
      <c r="M411">
        <v>0.68571428571428572</v>
      </c>
      <c r="N411">
        <v>1440</v>
      </c>
      <c r="O411" t="s">
        <v>370</v>
      </c>
      <c r="P411" t="s">
        <v>371</v>
      </c>
      <c r="Q411" t="s">
        <v>201</v>
      </c>
      <c r="R411" t="s">
        <v>25</v>
      </c>
      <c r="S411" t="s">
        <v>372</v>
      </c>
      <c r="T411" t="s">
        <v>373</v>
      </c>
      <c r="U411" t="s">
        <v>1191</v>
      </c>
      <c r="V411">
        <f>YEAR(sales_order1[[#This Row],[date]])</f>
        <v>2020</v>
      </c>
      <c r="W411" t="str">
        <f>TEXT(sales_order1[[#This Row],[date]], "Mmm")</f>
        <v>Mar</v>
      </c>
      <c r="X411">
        <f>VALUE(TEXT(sales_order1[[#This Row],[date]], "D"))</f>
        <v>27</v>
      </c>
      <c r="Y411">
        <v>13</v>
      </c>
    </row>
    <row r="412" spans="1:25" x14ac:dyDescent="0.25">
      <c r="A412" s="1">
        <v>43917</v>
      </c>
      <c r="B412">
        <v>50411</v>
      </c>
      <c r="C412" t="s">
        <v>362</v>
      </c>
      <c r="D412" t="str">
        <f>VLOOKUP(sales_order1[[#This Row],[itemCode]],product_details3!B:C,2,0)</f>
        <v>MSKO100</v>
      </c>
      <c r="E412" t="s">
        <v>363</v>
      </c>
      <c r="F412" t="s">
        <v>137</v>
      </c>
      <c r="G412">
        <v>50</v>
      </c>
      <c r="H412">
        <v>22.65</v>
      </c>
      <c r="I412">
        <v>1132.5</v>
      </c>
      <c r="J412">
        <v>9.5500000000000007</v>
      </c>
      <c r="K412">
        <v>477.5</v>
      </c>
      <c r="L412">
        <v>13.1</v>
      </c>
      <c r="M412">
        <v>0.57836644591611486</v>
      </c>
      <c r="N412">
        <v>655</v>
      </c>
      <c r="O412" t="s">
        <v>290</v>
      </c>
      <c r="P412" t="s">
        <v>291</v>
      </c>
      <c r="Q412" t="s">
        <v>201</v>
      </c>
      <c r="R412" t="s">
        <v>25</v>
      </c>
      <c r="S412" t="s">
        <v>202</v>
      </c>
      <c r="T412" t="s">
        <v>292</v>
      </c>
      <c r="U412" t="s">
        <v>1191</v>
      </c>
      <c r="V412">
        <f>YEAR(sales_order1[[#This Row],[date]])</f>
        <v>2020</v>
      </c>
      <c r="W412" t="str">
        <f>TEXT(sales_order1[[#This Row],[date]], "Mmm")</f>
        <v>Mar</v>
      </c>
      <c r="X412">
        <f>VALUE(TEXT(sales_order1[[#This Row],[date]], "D"))</f>
        <v>27</v>
      </c>
      <c r="Y412">
        <v>13</v>
      </c>
    </row>
    <row r="413" spans="1:25" x14ac:dyDescent="0.25">
      <c r="A413" s="1">
        <v>43917</v>
      </c>
      <c r="B413">
        <v>50412</v>
      </c>
      <c r="C413" t="s">
        <v>320</v>
      </c>
      <c r="D413" t="str">
        <f>VLOOKUP(sales_order1[[#This Row],[itemCode]],product_details3!B:C,2,0)</f>
        <v>SCR50+100</v>
      </c>
      <c r="E413" t="s">
        <v>321</v>
      </c>
      <c r="F413" t="s">
        <v>61</v>
      </c>
      <c r="G413">
        <v>250</v>
      </c>
      <c r="H413">
        <v>26.25</v>
      </c>
      <c r="I413">
        <v>6562.5</v>
      </c>
      <c r="J413">
        <v>7.75</v>
      </c>
      <c r="K413">
        <v>1937.5</v>
      </c>
      <c r="L413">
        <v>18.5</v>
      </c>
      <c r="M413">
        <v>0.70476190476190481</v>
      </c>
      <c r="N413">
        <v>4625</v>
      </c>
      <c r="O413" t="s">
        <v>158</v>
      </c>
      <c r="P413" t="s">
        <v>159</v>
      </c>
      <c r="Q413" t="s">
        <v>160</v>
      </c>
      <c r="R413" t="s">
        <v>112</v>
      </c>
      <c r="S413" t="s">
        <v>161</v>
      </c>
      <c r="T413" t="s">
        <v>162</v>
      </c>
      <c r="U413" t="s">
        <v>1189</v>
      </c>
      <c r="V413">
        <f>YEAR(sales_order1[[#This Row],[date]])</f>
        <v>2020</v>
      </c>
      <c r="W413" t="str">
        <f>TEXT(sales_order1[[#This Row],[date]], "Mmm")</f>
        <v>Mar</v>
      </c>
      <c r="X413">
        <f>VALUE(TEXT(sales_order1[[#This Row],[date]], "D"))</f>
        <v>27</v>
      </c>
      <c r="Y413">
        <v>13</v>
      </c>
    </row>
    <row r="414" spans="1:25" x14ac:dyDescent="0.25">
      <c r="A414" s="1">
        <v>43917</v>
      </c>
      <c r="B414">
        <v>50413</v>
      </c>
      <c r="C414" t="s">
        <v>122</v>
      </c>
      <c r="D414" t="str">
        <f>VLOOKUP(sales_order1[[#This Row],[itemCode]],product_details3!B:C,2,0)</f>
        <v>TNRE150</v>
      </c>
      <c r="E414" t="s">
        <v>123</v>
      </c>
      <c r="F414" t="s">
        <v>124</v>
      </c>
      <c r="G414">
        <v>50</v>
      </c>
      <c r="H414">
        <v>16.95</v>
      </c>
      <c r="I414">
        <v>847.5</v>
      </c>
      <c r="J414">
        <v>5.2</v>
      </c>
      <c r="K414">
        <v>260</v>
      </c>
      <c r="L414">
        <v>11.75</v>
      </c>
      <c r="M414">
        <v>0.69321533923303835</v>
      </c>
      <c r="N414">
        <v>587.5</v>
      </c>
      <c r="O414" t="s">
        <v>117</v>
      </c>
      <c r="P414" t="s">
        <v>118</v>
      </c>
      <c r="Q414" t="s">
        <v>119</v>
      </c>
      <c r="R414" t="s">
        <v>40</v>
      </c>
      <c r="S414" t="s">
        <v>120</v>
      </c>
      <c r="T414" t="s">
        <v>121</v>
      </c>
      <c r="U414" t="s">
        <v>1190</v>
      </c>
      <c r="V414">
        <f>YEAR(sales_order1[[#This Row],[date]])</f>
        <v>2020</v>
      </c>
      <c r="W414" t="str">
        <f>TEXT(sales_order1[[#This Row],[date]], "Mmm")</f>
        <v>Mar</v>
      </c>
      <c r="X414">
        <f>VALUE(TEXT(sales_order1[[#This Row],[date]], "D"))</f>
        <v>27</v>
      </c>
      <c r="Y414">
        <v>13</v>
      </c>
    </row>
    <row r="415" spans="1:25" x14ac:dyDescent="0.25">
      <c r="A415" s="1">
        <v>43917</v>
      </c>
      <c r="B415">
        <v>50414</v>
      </c>
      <c r="C415" t="s">
        <v>67</v>
      </c>
      <c r="D415" t="str">
        <f>VLOOKUP(sales_order1[[#This Row],[itemCode]],product_details3!B:C,2,0)</f>
        <v>SRMH15</v>
      </c>
      <c r="E415" t="s">
        <v>68</v>
      </c>
      <c r="F415" t="s">
        <v>30</v>
      </c>
      <c r="G415">
        <v>100</v>
      </c>
      <c r="H415">
        <v>15.75</v>
      </c>
      <c r="I415">
        <v>1575</v>
      </c>
      <c r="J415">
        <v>5.45</v>
      </c>
      <c r="K415">
        <v>545</v>
      </c>
      <c r="L415">
        <v>10.3</v>
      </c>
      <c r="M415">
        <v>0.65396825396825398</v>
      </c>
      <c r="N415">
        <v>1030</v>
      </c>
      <c r="O415" t="s">
        <v>227</v>
      </c>
      <c r="P415" t="s">
        <v>228</v>
      </c>
      <c r="Q415" t="s">
        <v>64</v>
      </c>
      <c r="R415" t="s">
        <v>40</v>
      </c>
      <c r="S415" t="s">
        <v>229</v>
      </c>
      <c r="T415" t="s">
        <v>230</v>
      </c>
      <c r="U415" t="s">
        <v>1189</v>
      </c>
      <c r="V415">
        <f>YEAR(sales_order1[[#This Row],[date]])</f>
        <v>2020</v>
      </c>
      <c r="W415" t="str">
        <f>TEXT(sales_order1[[#This Row],[date]], "Mmm")</f>
        <v>Mar</v>
      </c>
      <c r="X415">
        <f>VALUE(TEXT(sales_order1[[#This Row],[date]], "D"))</f>
        <v>27</v>
      </c>
      <c r="Y415">
        <v>13</v>
      </c>
    </row>
    <row r="416" spans="1:25" x14ac:dyDescent="0.25">
      <c r="A416" s="1">
        <v>43917</v>
      </c>
      <c r="B416">
        <v>50415</v>
      </c>
      <c r="C416" t="s">
        <v>327</v>
      </c>
      <c r="D416" t="str">
        <f>VLOOKUP(sales_order1[[#This Row],[itemCode]],product_details3!B:C,2,0)</f>
        <v>SCR50+50</v>
      </c>
      <c r="E416" t="s">
        <v>328</v>
      </c>
      <c r="F416" t="s">
        <v>61</v>
      </c>
      <c r="G416">
        <v>250</v>
      </c>
      <c r="H416">
        <v>15.75</v>
      </c>
      <c r="I416">
        <v>3937.5</v>
      </c>
      <c r="J416">
        <v>4.45</v>
      </c>
      <c r="K416">
        <v>1112.5</v>
      </c>
      <c r="L416">
        <v>11.3</v>
      </c>
      <c r="M416">
        <v>0.71746031746031746</v>
      </c>
      <c r="N416">
        <v>2825</v>
      </c>
      <c r="O416" t="s">
        <v>31</v>
      </c>
      <c r="P416" t="s">
        <v>32</v>
      </c>
      <c r="Q416" t="s">
        <v>24</v>
      </c>
      <c r="R416" t="s">
        <v>25</v>
      </c>
      <c r="S416" t="s">
        <v>33</v>
      </c>
      <c r="T416" t="s">
        <v>34</v>
      </c>
      <c r="U416" t="s">
        <v>1191</v>
      </c>
      <c r="V416">
        <f>YEAR(sales_order1[[#This Row],[date]])</f>
        <v>2020</v>
      </c>
      <c r="W416" t="str">
        <f>TEXT(sales_order1[[#This Row],[date]], "Mmm")</f>
        <v>Mar</v>
      </c>
      <c r="X416">
        <f>VALUE(TEXT(sales_order1[[#This Row],[date]], "D"))</f>
        <v>27</v>
      </c>
      <c r="Y416">
        <v>13</v>
      </c>
    </row>
    <row r="417" spans="1:25" x14ac:dyDescent="0.25">
      <c r="A417" s="1">
        <v>43920</v>
      </c>
      <c r="B417">
        <v>50416</v>
      </c>
      <c r="C417" t="s">
        <v>320</v>
      </c>
      <c r="D417" t="str">
        <f>VLOOKUP(sales_order1[[#This Row],[itemCode]],product_details3!B:C,2,0)</f>
        <v>SCR50+100</v>
      </c>
      <c r="E417" t="s">
        <v>321</v>
      </c>
      <c r="F417" t="s">
        <v>61</v>
      </c>
      <c r="G417">
        <v>200</v>
      </c>
      <c r="H417">
        <v>26.25</v>
      </c>
      <c r="I417">
        <v>5250</v>
      </c>
      <c r="J417">
        <v>7.75</v>
      </c>
      <c r="K417">
        <v>1550</v>
      </c>
      <c r="L417">
        <v>18.5</v>
      </c>
      <c r="M417">
        <v>0.70476190476190481</v>
      </c>
      <c r="N417">
        <v>3700</v>
      </c>
      <c r="O417" t="s">
        <v>231</v>
      </c>
      <c r="P417" t="s">
        <v>232</v>
      </c>
      <c r="Q417" t="s">
        <v>119</v>
      </c>
      <c r="R417" t="s">
        <v>40</v>
      </c>
      <c r="S417" t="s">
        <v>233</v>
      </c>
      <c r="T417" t="s">
        <v>234</v>
      </c>
      <c r="U417" t="s">
        <v>1190</v>
      </c>
      <c r="V417">
        <f>YEAR(sales_order1[[#This Row],[date]])</f>
        <v>2020</v>
      </c>
      <c r="W417" t="str">
        <f>TEXT(sales_order1[[#This Row],[date]], "Mmm")</f>
        <v>Mar</v>
      </c>
      <c r="X417">
        <f>VALUE(TEXT(sales_order1[[#This Row],[date]], "D"))</f>
        <v>30</v>
      </c>
      <c r="Y417">
        <v>13</v>
      </c>
    </row>
    <row r="418" spans="1:25" x14ac:dyDescent="0.25">
      <c r="A418" s="1">
        <v>43920</v>
      </c>
      <c r="B418">
        <v>50417</v>
      </c>
      <c r="C418" t="s">
        <v>313</v>
      </c>
      <c r="D418" t="str">
        <f>VLOOKUP(sales_order1[[#This Row],[itemCode]],product_details3!B:C,2,0)</f>
        <v>MSKO50</v>
      </c>
      <c r="E418" t="s">
        <v>314</v>
      </c>
      <c r="F418" t="s">
        <v>137</v>
      </c>
      <c r="G418">
        <v>100</v>
      </c>
      <c r="H418">
        <v>14.65</v>
      </c>
      <c r="I418">
        <v>1465</v>
      </c>
      <c r="J418">
        <v>6.55</v>
      </c>
      <c r="K418">
        <v>655</v>
      </c>
      <c r="L418">
        <v>8.1</v>
      </c>
      <c r="M418">
        <v>0.55290102389078488</v>
      </c>
      <c r="N418">
        <v>810</v>
      </c>
      <c r="O418" t="s">
        <v>105</v>
      </c>
      <c r="P418" t="s">
        <v>106</v>
      </c>
      <c r="Q418" t="s">
        <v>107</v>
      </c>
      <c r="R418" t="s">
        <v>40</v>
      </c>
      <c r="S418" t="s">
        <v>101</v>
      </c>
      <c r="T418" t="s">
        <v>108</v>
      </c>
      <c r="U418" t="s">
        <v>1190</v>
      </c>
      <c r="V418">
        <f>YEAR(sales_order1[[#This Row],[date]])</f>
        <v>2020</v>
      </c>
      <c r="W418" t="str">
        <f>TEXT(sales_order1[[#This Row],[date]], "Mmm")</f>
        <v>Mar</v>
      </c>
      <c r="X418">
        <f>VALUE(TEXT(sales_order1[[#This Row],[date]], "D"))</f>
        <v>30</v>
      </c>
      <c r="Y418">
        <v>13</v>
      </c>
    </row>
    <row r="419" spans="1:25" x14ac:dyDescent="0.25">
      <c r="A419" s="1">
        <v>43920</v>
      </c>
      <c r="B419">
        <v>50418</v>
      </c>
      <c r="C419" t="s">
        <v>51</v>
      </c>
      <c r="D419" t="str">
        <f>VLOOKUP(sales_order1[[#This Row],[itemCode]],product_details3!B:C,2,0)</f>
        <v>MSTH50</v>
      </c>
      <c r="E419" t="s">
        <v>52</v>
      </c>
      <c r="F419" t="s">
        <v>21</v>
      </c>
      <c r="G419">
        <v>50</v>
      </c>
      <c r="H419">
        <v>15.75</v>
      </c>
      <c r="I419">
        <v>787.5</v>
      </c>
      <c r="J419">
        <v>4.45</v>
      </c>
      <c r="K419">
        <v>222.5</v>
      </c>
      <c r="L419">
        <v>11.3</v>
      </c>
      <c r="M419">
        <v>0.71746031746031746</v>
      </c>
      <c r="N419">
        <v>565</v>
      </c>
      <c r="O419" t="s">
        <v>237</v>
      </c>
      <c r="P419" t="s">
        <v>238</v>
      </c>
      <c r="Q419" t="s">
        <v>239</v>
      </c>
      <c r="R419" t="s">
        <v>112</v>
      </c>
      <c r="S419" t="s">
        <v>240</v>
      </c>
      <c r="T419" t="s">
        <v>241</v>
      </c>
      <c r="U419" t="s">
        <v>1189</v>
      </c>
      <c r="V419">
        <f>YEAR(sales_order1[[#This Row],[date]])</f>
        <v>2020</v>
      </c>
      <c r="W419" t="str">
        <f>TEXT(sales_order1[[#This Row],[date]], "Mmm")</f>
        <v>Mar</v>
      </c>
      <c r="X419">
        <f>VALUE(TEXT(sales_order1[[#This Row],[date]], "D"))</f>
        <v>30</v>
      </c>
      <c r="Y419">
        <v>13</v>
      </c>
    </row>
    <row r="420" spans="1:25" x14ac:dyDescent="0.25">
      <c r="A420" s="1">
        <v>43920</v>
      </c>
      <c r="B420">
        <v>50419</v>
      </c>
      <c r="C420" t="s">
        <v>315</v>
      </c>
      <c r="D420" t="str">
        <f>VLOOKUP(sales_order1[[#This Row],[itemCode]],product_details3!B:C,2,0)</f>
        <v>EXFG50</v>
      </c>
      <c r="E420" t="s">
        <v>316</v>
      </c>
      <c r="F420" t="s">
        <v>183</v>
      </c>
      <c r="G420">
        <v>50</v>
      </c>
      <c r="H420">
        <v>15.75</v>
      </c>
      <c r="I420">
        <v>787.5</v>
      </c>
      <c r="J420">
        <v>5.45</v>
      </c>
      <c r="K420">
        <v>272.5</v>
      </c>
      <c r="L420">
        <v>10.3</v>
      </c>
      <c r="M420">
        <v>0.65396825396825398</v>
      </c>
      <c r="N420">
        <v>515</v>
      </c>
      <c r="O420" t="s">
        <v>130</v>
      </c>
      <c r="P420" t="s">
        <v>131</v>
      </c>
      <c r="Q420" t="s">
        <v>132</v>
      </c>
      <c r="R420" t="s">
        <v>56</v>
      </c>
      <c r="S420" t="s">
        <v>133</v>
      </c>
      <c r="T420" t="s">
        <v>134</v>
      </c>
      <c r="U420" t="s">
        <v>1191</v>
      </c>
      <c r="V420">
        <f>YEAR(sales_order1[[#This Row],[date]])</f>
        <v>2020</v>
      </c>
      <c r="W420" t="str">
        <f>TEXT(sales_order1[[#This Row],[date]], "Mmm")</f>
        <v>Mar</v>
      </c>
      <c r="X420">
        <f>VALUE(TEXT(sales_order1[[#This Row],[date]], "D"))</f>
        <v>30</v>
      </c>
      <c r="Y420">
        <v>13</v>
      </c>
    </row>
    <row r="421" spans="1:25" x14ac:dyDescent="0.25">
      <c r="A421" s="1">
        <v>43920</v>
      </c>
      <c r="B421">
        <v>50420</v>
      </c>
      <c r="C421" t="s">
        <v>122</v>
      </c>
      <c r="D421" t="str">
        <f>VLOOKUP(sales_order1[[#This Row],[itemCode]],product_details3!B:C,2,0)</f>
        <v>TNRE150</v>
      </c>
      <c r="E421" t="s">
        <v>123</v>
      </c>
      <c r="F421" t="s">
        <v>124</v>
      </c>
      <c r="G421">
        <v>100</v>
      </c>
      <c r="H421">
        <v>16.95</v>
      </c>
      <c r="I421">
        <v>1695</v>
      </c>
      <c r="J421">
        <v>5.2</v>
      </c>
      <c r="K421">
        <v>520</v>
      </c>
      <c r="L421">
        <v>11.75</v>
      </c>
      <c r="M421">
        <v>0.69321533923303835</v>
      </c>
      <c r="N421">
        <v>1175</v>
      </c>
      <c r="O421" t="s">
        <v>163</v>
      </c>
      <c r="P421" t="s">
        <v>164</v>
      </c>
      <c r="Q421" t="s">
        <v>146</v>
      </c>
      <c r="R421" t="s">
        <v>112</v>
      </c>
      <c r="S421" t="s">
        <v>165</v>
      </c>
      <c r="T421" t="s">
        <v>166</v>
      </c>
      <c r="U421" t="s">
        <v>1189</v>
      </c>
      <c r="V421">
        <f>YEAR(sales_order1[[#This Row],[date]])</f>
        <v>2020</v>
      </c>
      <c r="W421" t="str">
        <f>TEXT(sales_order1[[#This Row],[date]], "Mmm")</f>
        <v>Mar</v>
      </c>
      <c r="X421">
        <f>VALUE(TEXT(sales_order1[[#This Row],[date]], "D"))</f>
        <v>30</v>
      </c>
      <c r="Y421">
        <v>13</v>
      </c>
    </row>
    <row r="422" spans="1:25" x14ac:dyDescent="0.25">
      <c r="A422" s="1">
        <v>43920</v>
      </c>
      <c r="B422">
        <v>50421</v>
      </c>
      <c r="C422" t="s">
        <v>194</v>
      </c>
      <c r="D422" t="str">
        <f>VLOOKUP(sales_order1[[#This Row],[itemCode]],product_details3!B:C,2,0)</f>
        <v>CLNG150</v>
      </c>
      <c r="E422" t="s">
        <v>195</v>
      </c>
      <c r="F422" t="s">
        <v>45</v>
      </c>
      <c r="G422">
        <v>100</v>
      </c>
      <c r="H422">
        <v>12.75</v>
      </c>
      <c r="I422">
        <v>1275</v>
      </c>
      <c r="J422">
        <v>4.45</v>
      </c>
      <c r="K422">
        <v>445</v>
      </c>
      <c r="L422">
        <v>8.3000000000000007</v>
      </c>
      <c r="M422">
        <v>0.65098039215686276</v>
      </c>
      <c r="N422">
        <v>830</v>
      </c>
      <c r="O422" t="s">
        <v>177</v>
      </c>
      <c r="P422" t="s">
        <v>178</v>
      </c>
      <c r="Q422" t="s">
        <v>111</v>
      </c>
      <c r="R422" t="s">
        <v>112</v>
      </c>
      <c r="S422" t="s">
        <v>179</v>
      </c>
      <c r="T422" t="s">
        <v>180</v>
      </c>
      <c r="U422" t="s">
        <v>1189</v>
      </c>
      <c r="V422">
        <f>YEAR(sales_order1[[#This Row],[date]])</f>
        <v>2020</v>
      </c>
      <c r="W422" t="str">
        <f>TEXT(sales_order1[[#This Row],[date]], "Mmm")</f>
        <v>Mar</v>
      </c>
      <c r="X422">
        <f>VALUE(TEXT(sales_order1[[#This Row],[date]], "D"))</f>
        <v>30</v>
      </c>
      <c r="Y422">
        <v>13</v>
      </c>
    </row>
    <row r="423" spans="1:25" x14ac:dyDescent="0.25">
      <c r="A423" s="1">
        <v>43920</v>
      </c>
      <c r="B423">
        <v>50422</v>
      </c>
      <c r="C423" t="s">
        <v>181</v>
      </c>
      <c r="D423" t="str">
        <f>VLOOKUP(sales_order1[[#This Row],[itemCode]],product_details3!B:C,2,0)</f>
        <v>EXFP100</v>
      </c>
      <c r="E423" t="s">
        <v>182</v>
      </c>
      <c r="F423" t="s">
        <v>183</v>
      </c>
      <c r="G423">
        <v>50</v>
      </c>
      <c r="H423">
        <v>21.95</v>
      </c>
      <c r="I423">
        <v>1097.5</v>
      </c>
      <c r="J423">
        <v>8.1999999999999993</v>
      </c>
      <c r="K423">
        <v>410</v>
      </c>
      <c r="L423">
        <v>13.75</v>
      </c>
      <c r="M423">
        <v>0.62642369020501143</v>
      </c>
      <c r="N423">
        <v>687.5</v>
      </c>
      <c r="O423" t="s">
        <v>196</v>
      </c>
      <c r="P423" t="s">
        <v>197</v>
      </c>
      <c r="Q423" t="s">
        <v>132</v>
      </c>
      <c r="R423" t="s">
        <v>56</v>
      </c>
      <c r="S423" t="s">
        <v>133</v>
      </c>
      <c r="T423" t="s">
        <v>198</v>
      </c>
      <c r="U423" t="s">
        <v>1191</v>
      </c>
      <c r="V423">
        <f>YEAR(sales_order1[[#This Row],[date]])</f>
        <v>2020</v>
      </c>
      <c r="W423" t="str">
        <f>TEXT(sales_order1[[#This Row],[date]], "Mmm")</f>
        <v>Mar</v>
      </c>
      <c r="X423">
        <f>VALUE(TEXT(sales_order1[[#This Row],[date]], "D"))</f>
        <v>30</v>
      </c>
      <c r="Y423">
        <v>13</v>
      </c>
    </row>
    <row r="424" spans="1:25" x14ac:dyDescent="0.25">
      <c r="A424" s="1">
        <v>43921</v>
      </c>
      <c r="B424">
        <v>50423</v>
      </c>
      <c r="C424" t="s">
        <v>320</v>
      </c>
      <c r="D424" t="str">
        <f>VLOOKUP(sales_order1[[#This Row],[itemCode]],product_details3!B:C,2,0)</f>
        <v>SCR50+100</v>
      </c>
      <c r="E424" t="s">
        <v>321</v>
      </c>
      <c r="F424" t="s">
        <v>61</v>
      </c>
      <c r="G424">
        <v>50</v>
      </c>
      <c r="H424">
        <v>26.25</v>
      </c>
      <c r="I424">
        <v>1312.5</v>
      </c>
      <c r="J424">
        <v>7.75</v>
      </c>
      <c r="K424">
        <v>387.5</v>
      </c>
      <c r="L424">
        <v>18.5</v>
      </c>
      <c r="M424">
        <v>0.70476190476190481</v>
      </c>
      <c r="N424">
        <v>925</v>
      </c>
      <c r="O424" t="s">
        <v>370</v>
      </c>
      <c r="P424" t="s">
        <v>371</v>
      </c>
      <c r="Q424" t="s">
        <v>201</v>
      </c>
      <c r="R424" t="s">
        <v>25</v>
      </c>
      <c r="S424" t="s">
        <v>372</v>
      </c>
      <c r="T424" t="s">
        <v>373</v>
      </c>
      <c r="U424" t="s">
        <v>1191</v>
      </c>
      <c r="V424">
        <f>YEAR(sales_order1[[#This Row],[date]])</f>
        <v>2020</v>
      </c>
      <c r="W424" t="str">
        <f>TEXT(sales_order1[[#This Row],[date]], "Mmm")</f>
        <v>Mar</v>
      </c>
      <c r="X424">
        <f>VALUE(TEXT(sales_order1[[#This Row],[date]], "D"))</f>
        <v>31</v>
      </c>
      <c r="Y424">
        <v>13</v>
      </c>
    </row>
    <row r="425" spans="1:25" x14ac:dyDescent="0.25">
      <c r="A425" s="1">
        <v>43921</v>
      </c>
      <c r="B425">
        <v>50424</v>
      </c>
      <c r="C425" t="s">
        <v>19</v>
      </c>
      <c r="D425" t="str">
        <f>VLOOKUP(sales_order1[[#This Row],[itemCode]],product_details3!B:C,2,0)</f>
        <v>MSTH100</v>
      </c>
      <c r="E425" t="s">
        <v>20</v>
      </c>
      <c r="F425" t="s">
        <v>21</v>
      </c>
      <c r="G425">
        <v>150</v>
      </c>
      <c r="H425">
        <v>26.25</v>
      </c>
      <c r="I425">
        <v>3937.5</v>
      </c>
      <c r="J425">
        <v>7.75</v>
      </c>
      <c r="K425">
        <v>1162.5</v>
      </c>
      <c r="L425">
        <v>18.5</v>
      </c>
      <c r="M425">
        <v>0.70476190476190481</v>
      </c>
      <c r="N425">
        <v>2775</v>
      </c>
      <c r="O425" t="s">
        <v>158</v>
      </c>
      <c r="P425" t="s">
        <v>159</v>
      </c>
      <c r="Q425" t="s">
        <v>160</v>
      </c>
      <c r="R425" t="s">
        <v>112</v>
      </c>
      <c r="S425" t="s">
        <v>161</v>
      </c>
      <c r="T425" t="s">
        <v>162</v>
      </c>
      <c r="U425" t="s">
        <v>1189</v>
      </c>
      <c r="V425">
        <f>YEAR(sales_order1[[#This Row],[date]])</f>
        <v>2020</v>
      </c>
      <c r="W425" t="str">
        <f>TEXT(sales_order1[[#This Row],[date]], "Mmm")</f>
        <v>Mar</v>
      </c>
      <c r="X425">
        <f>VALUE(TEXT(sales_order1[[#This Row],[date]], "D"))</f>
        <v>31</v>
      </c>
      <c r="Y425">
        <v>13</v>
      </c>
    </row>
    <row r="426" spans="1:25" x14ac:dyDescent="0.25">
      <c r="A426" s="1">
        <v>43921</v>
      </c>
      <c r="B426">
        <v>50425</v>
      </c>
      <c r="C426" t="s">
        <v>320</v>
      </c>
      <c r="D426" t="str">
        <f>VLOOKUP(sales_order1[[#This Row],[itemCode]],product_details3!B:C,2,0)</f>
        <v>SCR50+100</v>
      </c>
      <c r="E426" t="s">
        <v>321</v>
      </c>
      <c r="F426" t="s">
        <v>61</v>
      </c>
      <c r="G426">
        <v>100</v>
      </c>
      <c r="H426">
        <v>26.25</v>
      </c>
      <c r="I426">
        <v>2625</v>
      </c>
      <c r="J426">
        <v>7.75</v>
      </c>
      <c r="K426">
        <v>775</v>
      </c>
      <c r="L426">
        <v>18.5</v>
      </c>
      <c r="M426">
        <v>0.70476190476190481</v>
      </c>
      <c r="N426">
        <v>1850</v>
      </c>
      <c r="O426" t="s">
        <v>266</v>
      </c>
      <c r="P426" t="s">
        <v>267</v>
      </c>
      <c r="Q426" t="s">
        <v>154</v>
      </c>
      <c r="R426" t="s">
        <v>56</v>
      </c>
      <c r="S426" t="s">
        <v>133</v>
      </c>
      <c r="T426" t="s">
        <v>268</v>
      </c>
      <c r="U426" t="s">
        <v>1191</v>
      </c>
      <c r="V426">
        <f>YEAR(sales_order1[[#This Row],[date]])</f>
        <v>2020</v>
      </c>
      <c r="W426" t="str">
        <f>TEXT(sales_order1[[#This Row],[date]], "Mmm")</f>
        <v>Mar</v>
      </c>
      <c r="X426">
        <f>VALUE(TEXT(sales_order1[[#This Row],[date]], "D"))</f>
        <v>31</v>
      </c>
      <c r="Y426">
        <v>13</v>
      </c>
    </row>
    <row r="427" spans="1:25" x14ac:dyDescent="0.25">
      <c r="A427" s="1">
        <v>43921</v>
      </c>
      <c r="B427">
        <v>50426</v>
      </c>
      <c r="C427" t="s">
        <v>86</v>
      </c>
      <c r="D427" t="str">
        <f>VLOOKUP(sales_order1[[#This Row],[itemCode]],product_details3!B:C,2,0)</f>
        <v>SRMH30</v>
      </c>
      <c r="E427" t="s">
        <v>87</v>
      </c>
      <c r="F427" t="s">
        <v>30</v>
      </c>
      <c r="G427">
        <v>50</v>
      </c>
      <c r="H427">
        <v>21</v>
      </c>
      <c r="I427">
        <v>1050</v>
      </c>
      <c r="J427">
        <v>6.6</v>
      </c>
      <c r="K427">
        <v>330</v>
      </c>
      <c r="L427">
        <v>14.4</v>
      </c>
      <c r="M427">
        <v>0.68571428571428572</v>
      </c>
      <c r="N427">
        <v>720</v>
      </c>
      <c r="O427" t="s">
        <v>392</v>
      </c>
      <c r="P427" t="s">
        <v>393</v>
      </c>
      <c r="Q427" t="s">
        <v>264</v>
      </c>
      <c r="R427" t="s">
        <v>56</v>
      </c>
      <c r="S427" t="s">
        <v>133</v>
      </c>
      <c r="T427" t="s">
        <v>394</v>
      </c>
      <c r="U427" t="s">
        <v>1191</v>
      </c>
      <c r="V427">
        <f>YEAR(sales_order1[[#This Row],[date]])</f>
        <v>2020</v>
      </c>
      <c r="W427" t="str">
        <f>TEXT(sales_order1[[#This Row],[date]], "Mmm")</f>
        <v>Mar</v>
      </c>
      <c r="X427">
        <f>VALUE(TEXT(sales_order1[[#This Row],[date]], "D"))</f>
        <v>31</v>
      </c>
      <c r="Y427">
        <v>13</v>
      </c>
    </row>
    <row r="428" spans="1:25" x14ac:dyDescent="0.25">
      <c r="A428" s="1">
        <v>43921</v>
      </c>
      <c r="B428">
        <v>50427</v>
      </c>
      <c r="C428" t="s">
        <v>19</v>
      </c>
      <c r="D428" t="str">
        <f>VLOOKUP(sales_order1[[#This Row],[itemCode]],product_details3!B:C,2,0)</f>
        <v>MSTH100</v>
      </c>
      <c r="E428" t="s">
        <v>20</v>
      </c>
      <c r="F428" t="s">
        <v>21</v>
      </c>
      <c r="G428">
        <v>150</v>
      </c>
      <c r="H428">
        <v>26.25</v>
      </c>
      <c r="I428">
        <v>3937.5</v>
      </c>
      <c r="J428">
        <v>7.75</v>
      </c>
      <c r="K428">
        <v>1162.5</v>
      </c>
      <c r="L428">
        <v>18.5</v>
      </c>
      <c r="M428">
        <v>0.70476190476190481</v>
      </c>
      <c r="N428">
        <v>2775</v>
      </c>
      <c r="O428" t="s">
        <v>223</v>
      </c>
      <c r="P428" t="s">
        <v>224</v>
      </c>
      <c r="Q428" t="s">
        <v>55</v>
      </c>
      <c r="R428" t="s">
        <v>56</v>
      </c>
      <c r="S428" t="s">
        <v>225</v>
      </c>
      <c r="T428" t="s">
        <v>226</v>
      </c>
      <c r="U428" t="s">
        <v>1191</v>
      </c>
      <c r="V428">
        <f>YEAR(sales_order1[[#This Row],[date]])</f>
        <v>2020</v>
      </c>
      <c r="W428" t="str">
        <f>TEXT(sales_order1[[#This Row],[date]], "Mmm")</f>
        <v>Mar</v>
      </c>
      <c r="X428">
        <f>VALUE(TEXT(sales_order1[[#This Row],[date]], "D"))</f>
        <v>31</v>
      </c>
      <c r="Y428">
        <v>13</v>
      </c>
    </row>
    <row r="429" spans="1:25" x14ac:dyDescent="0.25">
      <c r="A429" s="1">
        <v>43921</v>
      </c>
      <c r="B429">
        <v>50428</v>
      </c>
      <c r="C429" t="s">
        <v>115</v>
      </c>
      <c r="D429" t="str">
        <f>VLOOKUP(sales_order1[[#This Row],[itemCode]],product_details3!B:C,2,0)</f>
        <v>SCRS30100</v>
      </c>
      <c r="E429" t="s">
        <v>116</v>
      </c>
      <c r="F429" t="s">
        <v>61</v>
      </c>
      <c r="G429">
        <v>100</v>
      </c>
      <c r="H429">
        <v>32.75</v>
      </c>
      <c r="I429">
        <v>3275</v>
      </c>
      <c r="J429">
        <v>11.25</v>
      </c>
      <c r="K429">
        <v>1125</v>
      </c>
      <c r="L429">
        <v>21.5</v>
      </c>
      <c r="M429">
        <v>0.65648854961832059</v>
      </c>
      <c r="N429">
        <v>2150</v>
      </c>
      <c r="O429" t="s">
        <v>211</v>
      </c>
      <c r="P429" t="s">
        <v>212</v>
      </c>
      <c r="Q429" t="s">
        <v>213</v>
      </c>
      <c r="R429" t="s">
        <v>25</v>
      </c>
      <c r="S429" t="s">
        <v>214</v>
      </c>
      <c r="T429" t="s">
        <v>215</v>
      </c>
      <c r="U429" t="s">
        <v>1191</v>
      </c>
      <c r="V429">
        <f>YEAR(sales_order1[[#This Row],[date]])</f>
        <v>2020</v>
      </c>
      <c r="W429" t="str">
        <f>TEXT(sales_order1[[#This Row],[date]], "Mmm")</f>
        <v>Mar</v>
      </c>
      <c r="X429">
        <f>VALUE(TEXT(sales_order1[[#This Row],[date]], "D"))</f>
        <v>31</v>
      </c>
      <c r="Y429">
        <v>13</v>
      </c>
    </row>
    <row r="430" spans="1:25" x14ac:dyDescent="0.25">
      <c r="A430" s="1">
        <v>43921</v>
      </c>
      <c r="B430">
        <v>50429</v>
      </c>
      <c r="C430" t="s">
        <v>103</v>
      </c>
      <c r="D430" t="str">
        <f>VLOOKUP(sales_order1[[#This Row],[itemCode]],product_details3!B:C,2,0)</f>
        <v>SCRT50</v>
      </c>
      <c r="E430" t="s">
        <v>104</v>
      </c>
      <c r="F430" t="s">
        <v>61</v>
      </c>
      <c r="G430">
        <v>150</v>
      </c>
      <c r="H430">
        <v>16.95</v>
      </c>
      <c r="I430">
        <v>2542.5</v>
      </c>
      <c r="J430">
        <v>5.2</v>
      </c>
      <c r="K430">
        <v>780</v>
      </c>
      <c r="L430">
        <v>11.75</v>
      </c>
      <c r="M430">
        <v>0.69321533923303835</v>
      </c>
      <c r="N430">
        <v>1762.5</v>
      </c>
      <c r="O430" t="s">
        <v>31</v>
      </c>
      <c r="P430" t="s">
        <v>32</v>
      </c>
      <c r="Q430" t="s">
        <v>24</v>
      </c>
      <c r="R430" t="s">
        <v>25</v>
      </c>
      <c r="S430" t="s">
        <v>33</v>
      </c>
      <c r="T430" t="s">
        <v>34</v>
      </c>
      <c r="U430" t="s">
        <v>1191</v>
      </c>
      <c r="V430">
        <f>YEAR(sales_order1[[#This Row],[date]])</f>
        <v>2020</v>
      </c>
      <c r="W430" t="str">
        <f>TEXT(sales_order1[[#This Row],[date]], "Mmm")</f>
        <v>Mar</v>
      </c>
      <c r="X430">
        <f>VALUE(TEXT(sales_order1[[#This Row],[date]], "D"))</f>
        <v>31</v>
      </c>
      <c r="Y430">
        <v>13</v>
      </c>
    </row>
    <row r="431" spans="1:25" x14ac:dyDescent="0.25">
      <c r="A431" s="1">
        <v>43922</v>
      </c>
      <c r="B431">
        <v>50430</v>
      </c>
      <c r="C431" t="s">
        <v>311</v>
      </c>
      <c r="D431" t="str">
        <f>VLOOKUP(sales_order1[[#This Row],[itemCode]],product_details3!B:C,2,0)</f>
        <v>MSTH30</v>
      </c>
      <c r="E431" t="s">
        <v>312</v>
      </c>
      <c r="F431" t="s">
        <v>21</v>
      </c>
      <c r="G431">
        <v>150</v>
      </c>
      <c r="H431">
        <v>8.5</v>
      </c>
      <c r="I431">
        <v>1275</v>
      </c>
      <c r="J431">
        <v>3.3</v>
      </c>
      <c r="K431">
        <v>495</v>
      </c>
      <c r="L431">
        <v>5.2</v>
      </c>
      <c r="M431">
        <v>0.61176470588235299</v>
      </c>
      <c r="N431">
        <v>780</v>
      </c>
      <c r="O431" t="s">
        <v>216</v>
      </c>
      <c r="P431" t="s">
        <v>217</v>
      </c>
      <c r="Q431" t="s">
        <v>218</v>
      </c>
      <c r="R431" t="s">
        <v>40</v>
      </c>
      <c r="S431" t="s">
        <v>219</v>
      </c>
      <c r="T431" t="s">
        <v>220</v>
      </c>
      <c r="U431" t="s">
        <v>1190</v>
      </c>
      <c r="V431">
        <f>YEAR(sales_order1[[#This Row],[date]])</f>
        <v>2020</v>
      </c>
      <c r="W431" t="str">
        <f>TEXT(sales_order1[[#This Row],[date]], "Mmm")</f>
        <v>Apr</v>
      </c>
      <c r="X431">
        <f>VALUE(TEXT(sales_order1[[#This Row],[date]], "D"))</f>
        <v>1</v>
      </c>
      <c r="Y431">
        <v>14</v>
      </c>
    </row>
    <row r="432" spans="1:25" x14ac:dyDescent="0.25">
      <c r="A432" s="1">
        <v>43922</v>
      </c>
      <c r="B432">
        <v>50431</v>
      </c>
      <c r="C432" t="s">
        <v>122</v>
      </c>
      <c r="D432" t="str">
        <f>VLOOKUP(sales_order1[[#This Row],[itemCode]],product_details3!B:C,2,0)</f>
        <v>TNRE150</v>
      </c>
      <c r="E432" t="s">
        <v>123</v>
      </c>
      <c r="F432" t="s">
        <v>124</v>
      </c>
      <c r="G432">
        <v>50</v>
      </c>
      <c r="H432">
        <v>16.95</v>
      </c>
      <c r="I432">
        <v>847.5</v>
      </c>
      <c r="J432">
        <v>5.2</v>
      </c>
      <c r="K432">
        <v>260</v>
      </c>
      <c r="L432">
        <v>11.75</v>
      </c>
      <c r="M432">
        <v>0.69321533923303835</v>
      </c>
      <c r="N432">
        <v>587.5</v>
      </c>
      <c r="O432" t="s">
        <v>82</v>
      </c>
      <c r="P432" t="s">
        <v>83</v>
      </c>
      <c r="Q432" t="s">
        <v>64</v>
      </c>
      <c r="R432" t="s">
        <v>40</v>
      </c>
      <c r="S432" t="s">
        <v>84</v>
      </c>
      <c r="T432" t="s">
        <v>85</v>
      </c>
      <c r="U432" t="s">
        <v>1189</v>
      </c>
      <c r="V432">
        <f>YEAR(sales_order1[[#This Row],[date]])</f>
        <v>2020</v>
      </c>
      <c r="W432" t="str">
        <f>TEXT(sales_order1[[#This Row],[date]], "Mmm")</f>
        <v>Apr</v>
      </c>
      <c r="X432">
        <f>VALUE(TEXT(sales_order1[[#This Row],[date]], "D"))</f>
        <v>1</v>
      </c>
      <c r="Y432">
        <v>14</v>
      </c>
    </row>
    <row r="433" spans="1:25" x14ac:dyDescent="0.25">
      <c r="A433" s="1">
        <v>43922</v>
      </c>
      <c r="B433">
        <v>50432</v>
      </c>
      <c r="C433" t="s">
        <v>19</v>
      </c>
      <c r="D433" t="str">
        <f>VLOOKUP(sales_order1[[#This Row],[itemCode]],product_details3!B:C,2,0)</f>
        <v>MSTH100</v>
      </c>
      <c r="E433" t="s">
        <v>20</v>
      </c>
      <c r="F433" t="s">
        <v>21</v>
      </c>
      <c r="G433">
        <v>50</v>
      </c>
      <c r="H433">
        <v>26.25</v>
      </c>
      <c r="I433">
        <v>1312.5</v>
      </c>
      <c r="J433">
        <v>7.75</v>
      </c>
      <c r="K433">
        <v>387.5</v>
      </c>
      <c r="L433">
        <v>18.5</v>
      </c>
      <c r="M433">
        <v>0.70476190476190481</v>
      </c>
      <c r="N433">
        <v>925</v>
      </c>
      <c r="O433" t="s">
        <v>262</v>
      </c>
      <c r="P433" t="s">
        <v>263</v>
      </c>
      <c r="Q433" t="s">
        <v>264</v>
      </c>
      <c r="R433" t="s">
        <v>56</v>
      </c>
      <c r="S433" t="s">
        <v>133</v>
      </c>
      <c r="T433" t="s">
        <v>265</v>
      </c>
      <c r="U433" t="s">
        <v>1191</v>
      </c>
      <c r="V433">
        <f>YEAR(sales_order1[[#This Row],[date]])</f>
        <v>2020</v>
      </c>
      <c r="W433" t="str">
        <f>TEXT(sales_order1[[#This Row],[date]], "Mmm")</f>
        <v>Apr</v>
      </c>
      <c r="X433">
        <f>VALUE(TEXT(sales_order1[[#This Row],[date]], "D"))</f>
        <v>1</v>
      </c>
      <c r="Y433">
        <v>14</v>
      </c>
    </row>
    <row r="434" spans="1:25" x14ac:dyDescent="0.25">
      <c r="A434" s="1">
        <v>43922</v>
      </c>
      <c r="B434">
        <v>50433</v>
      </c>
      <c r="C434" t="s">
        <v>51</v>
      </c>
      <c r="D434" t="str">
        <f>VLOOKUP(sales_order1[[#This Row],[itemCode]],product_details3!B:C,2,0)</f>
        <v>MSTH50</v>
      </c>
      <c r="E434" t="s">
        <v>52</v>
      </c>
      <c r="F434" t="s">
        <v>21</v>
      </c>
      <c r="G434">
        <v>50</v>
      </c>
      <c r="H434">
        <v>15.75</v>
      </c>
      <c r="I434">
        <v>787.5</v>
      </c>
      <c r="J434">
        <v>4.45</v>
      </c>
      <c r="K434">
        <v>222.5</v>
      </c>
      <c r="L434">
        <v>11.3</v>
      </c>
      <c r="M434">
        <v>0.71746031746031746</v>
      </c>
      <c r="N434">
        <v>565</v>
      </c>
      <c r="O434" t="s">
        <v>184</v>
      </c>
      <c r="P434" t="s">
        <v>185</v>
      </c>
      <c r="Q434" t="s">
        <v>186</v>
      </c>
      <c r="R434" t="s">
        <v>112</v>
      </c>
      <c r="S434" t="s">
        <v>187</v>
      </c>
      <c r="T434" t="s">
        <v>188</v>
      </c>
      <c r="U434" t="s">
        <v>1189</v>
      </c>
      <c r="V434">
        <f>YEAR(sales_order1[[#This Row],[date]])</f>
        <v>2020</v>
      </c>
      <c r="W434" t="str">
        <f>TEXT(sales_order1[[#This Row],[date]], "Mmm")</f>
        <v>Apr</v>
      </c>
      <c r="X434">
        <f>VALUE(TEXT(sales_order1[[#This Row],[date]], "D"))</f>
        <v>1</v>
      </c>
      <c r="Y434">
        <v>14</v>
      </c>
    </row>
    <row r="435" spans="1:25" x14ac:dyDescent="0.25">
      <c r="A435" s="1">
        <v>43922</v>
      </c>
      <c r="B435">
        <v>50434</v>
      </c>
      <c r="C435" t="s">
        <v>175</v>
      </c>
      <c r="D435" t="str">
        <f>VLOOKUP(sales_order1[[#This Row],[itemCode]],product_details3!B:C,2,0)</f>
        <v>SCRS3030</v>
      </c>
      <c r="E435" t="s">
        <v>176</v>
      </c>
      <c r="F435" t="s">
        <v>61</v>
      </c>
      <c r="G435">
        <v>250</v>
      </c>
      <c r="H435">
        <v>13.1</v>
      </c>
      <c r="I435">
        <v>3275</v>
      </c>
      <c r="J435">
        <v>4.7</v>
      </c>
      <c r="K435">
        <v>1175</v>
      </c>
      <c r="L435">
        <v>8.4</v>
      </c>
      <c r="M435">
        <v>0.6412213740458016</v>
      </c>
      <c r="N435">
        <v>2100</v>
      </c>
      <c r="O435" t="s">
        <v>317</v>
      </c>
      <c r="P435" t="s">
        <v>318</v>
      </c>
      <c r="Q435" t="s">
        <v>48</v>
      </c>
      <c r="R435" t="s">
        <v>25</v>
      </c>
      <c r="S435" t="s">
        <v>49</v>
      </c>
      <c r="T435" t="s">
        <v>319</v>
      </c>
      <c r="U435" t="s">
        <v>1191</v>
      </c>
      <c r="V435">
        <f>YEAR(sales_order1[[#This Row],[date]])</f>
        <v>2020</v>
      </c>
      <c r="W435" t="str">
        <f>TEXT(sales_order1[[#This Row],[date]], "Mmm")</f>
        <v>Apr</v>
      </c>
      <c r="X435">
        <f>VALUE(TEXT(sales_order1[[#This Row],[date]], "D"))</f>
        <v>1</v>
      </c>
      <c r="Y435">
        <v>14</v>
      </c>
    </row>
    <row r="436" spans="1:25" x14ac:dyDescent="0.25">
      <c r="A436" s="1">
        <v>43922</v>
      </c>
      <c r="B436">
        <v>50435</v>
      </c>
      <c r="C436" t="s">
        <v>86</v>
      </c>
      <c r="D436" t="str">
        <f>VLOOKUP(sales_order1[[#This Row],[itemCode]],product_details3!B:C,2,0)</f>
        <v>SRMH30</v>
      </c>
      <c r="E436" t="s">
        <v>87</v>
      </c>
      <c r="F436" t="s">
        <v>30</v>
      </c>
      <c r="G436">
        <v>100</v>
      </c>
      <c r="H436">
        <v>21</v>
      </c>
      <c r="I436">
        <v>2100</v>
      </c>
      <c r="J436">
        <v>6.6</v>
      </c>
      <c r="K436">
        <v>660</v>
      </c>
      <c r="L436">
        <v>14.4</v>
      </c>
      <c r="M436">
        <v>0.68571428571428572</v>
      </c>
      <c r="N436">
        <v>1440</v>
      </c>
      <c r="O436" t="s">
        <v>53</v>
      </c>
      <c r="P436" t="s">
        <v>54</v>
      </c>
      <c r="Q436" t="s">
        <v>55</v>
      </c>
      <c r="R436" t="s">
        <v>56</v>
      </c>
      <c r="S436" t="s">
        <v>57</v>
      </c>
      <c r="T436" t="s">
        <v>58</v>
      </c>
      <c r="U436" t="s">
        <v>1191</v>
      </c>
      <c r="V436">
        <f>YEAR(sales_order1[[#This Row],[date]])</f>
        <v>2020</v>
      </c>
      <c r="W436" t="str">
        <f>TEXT(sales_order1[[#This Row],[date]], "Mmm")</f>
        <v>Apr</v>
      </c>
      <c r="X436">
        <f>VALUE(TEXT(sales_order1[[#This Row],[date]], "D"))</f>
        <v>1</v>
      </c>
      <c r="Y436">
        <v>14</v>
      </c>
    </row>
    <row r="437" spans="1:25" x14ac:dyDescent="0.25">
      <c r="A437" s="1">
        <v>43922</v>
      </c>
      <c r="B437">
        <v>50436</v>
      </c>
      <c r="C437" t="s">
        <v>103</v>
      </c>
      <c r="D437" t="str">
        <f>VLOOKUP(sales_order1[[#This Row],[itemCode]],product_details3!B:C,2,0)</f>
        <v>SCRT50</v>
      </c>
      <c r="E437" t="s">
        <v>104</v>
      </c>
      <c r="F437" t="s">
        <v>61</v>
      </c>
      <c r="G437">
        <v>50</v>
      </c>
      <c r="H437">
        <v>16.95</v>
      </c>
      <c r="I437">
        <v>847.5</v>
      </c>
      <c r="J437">
        <v>5.2</v>
      </c>
      <c r="K437">
        <v>260</v>
      </c>
      <c r="L437">
        <v>11.75</v>
      </c>
      <c r="M437">
        <v>0.69321533923303835</v>
      </c>
      <c r="N437">
        <v>587.5</v>
      </c>
      <c r="O437" t="s">
        <v>75</v>
      </c>
      <c r="P437" t="s">
        <v>76</v>
      </c>
      <c r="Q437" t="s">
        <v>77</v>
      </c>
      <c r="R437" t="s">
        <v>72</v>
      </c>
      <c r="S437" t="s">
        <v>78</v>
      </c>
      <c r="T437" t="s">
        <v>79</v>
      </c>
      <c r="U437" t="s">
        <v>1190</v>
      </c>
      <c r="V437">
        <f>YEAR(sales_order1[[#This Row],[date]])</f>
        <v>2020</v>
      </c>
      <c r="W437" t="str">
        <f>TEXT(sales_order1[[#This Row],[date]], "Mmm")</f>
        <v>Apr</v>
      </c>
      <c r="X437">
        <f>VALUE(TEXT(sales_order1[[#This Row],[date]], "D"))</f>
        <v>1</v>
      </c>
      <c r="Y437">
        <v>14</v>
      </c>
    </row>
    <row r="438" spans="1:25" x14ac:dyDescent="0.25">
      <c r="A438" s="1">
        <v>43922</v>
      </c>
      <c r="B438">
        <v>50437</v>
      </c>
      <c r="C438" t="s">
        <v>103</v>
      </c>
      <c r="D438" t="str">
        <f>VLOOKUP(sales_order1[[#This Row],[itemCode]],product_details3!B:C,2,0)</f>
        <v>SCRT50</v>
      </c>
      <c r="E438" t="s">
        <v>104</v>
      </c>
      <c r="F438" t="s">
        <v>61</v>
      </c>
      <c r="G438">
        <v>250</v>
      </c>
      <c r="H438">
        <v>16.95</v>
      </c>
      <c r="I438">
        <v>4237.5</v>
      </c>
      <c r="J438">
        <v>5.2</v>
      </c>
      <c r="K438">
        <v>1300</v>
      </c>
      <c r="L438">
        <v>11.75</v>
      </c>
      <c r="M438">
        <v>0.69321533923303835</v>
      </c>
      <c r="N438">
        <v>2937.5</v>
      </c>
      <c r="O438" t="s">
        <v>152</v>
      </c>
      <c r="P438" t="s">
        <v>153</v>
      </c>
      <c r="Q438" t="s">
        <v>154</v>
      </c>
      <c r="R438" t="s">
        <v>56</v>
      </c>
      <c r="S438" t="s">
        <v>133</v>
      </c>
      <c r="T438" t="s">
        <v>155</v>
      </c>
      <c r="U438" t="s">
        <v>1191</v>
      </c>
      <c r="V438">
        <f>YEAR(sales_order1[[#This Row],[date]])</f>
        <v>2020</v>
      </c>
      <c r="W438" t="str">
        <f>TEXT(sales_order1[[#This Row],[date]], "Mmm")</f>
        <v>Apr</v>
      </c>
      <c r="X438">
        <f>VALUE(TEXT(sales_order1[[#This Row],[date]], "D"))</f>
        <v>1</v>
      </c>
      <c r="Y438">
        <v>14</v>
      </c>
    </row>
    <row r="439" spans="1:25" x14ac:dyDescent="0.25">
      <c r="A439" s="1">
        <v>43923</v>
      </c>
      <c r="B439">
        <v>50438</v>
      </c>
      <c r="C439" t="s">
        <v>256</v>
      </c>
      <c r="D439" t="str">
        <f>VLOOKUP(sales_order1[[#This Row],[itemCode]],product_details3!B:C,2,0)</f>
        <v>MSKC50</v>
      </c>
      <c r="E439" t="s">
        <v>257</v>
      </c>
      <c r="F439" t="s">
        <v>137</v>
      </c>
      <c r="G439">
        <v>50</v>
      </c>
      <c r="H439">
        <v>11.95</v>
      </c>
      <c r="I439">
        <v>597.5</v>
      </c>
      <c r="J439">
        <v>5.2</v>
      </c>
      <c r="K439">
        <v>260</v>
      </c>
      <c r="L439">
        <v>6.75</v>
      </c>
      <c r="M439">
        <v>0.56485355648535562</v>
      </c>
      <c r="N439">
        <v>337.5</v>
      </c>
      <c r="O439" t="s">
        <v>244</v>
      </c>
      <c r="P439" t="s">
        <v>245</v>
      </c>
      <c r="Q439" t="s">
        <v>186</v>
      </c>
      <c r="R439" t="s">
        <v>112</v>
      </c>
      <c r="S439" t="s">
        <v>246</v>
      </c>
      <c r="T439" t="s">
        <v>247</v>
      </c>
      <c r="U439" t="s">
        <v>1189</v>
      </c>
      <c r="V439">
        <f>YEAR(sales_order1[[#This Row],[date]])</f>
        <v>2020</v>
      </c>
      <c r="W439" t="str">
        <f>TEXT(sales_order1[[#This Row],[date]], "Mmm")</f>
        <v>Apr</v>
      </c>
      <c r="X439">
        <f>VALUE(TEXT(sales_order1[[#This Row],[date]], "D"))</f>
        <v>2</v>
      </c>
      <c r="Y439">
        <v>14</v>
      </c>
    </row>
    <row r="440" spans="1:25" x14ac:dyDescent="0.25">
      <c r="A440" s="1">
        <v>43923</v>
      </c>
      <c r="B440">
        <v>50439</v>
      </c>
      <c r="C440" t="s">
        <v>307</v>
      </c>
      <c r="D440" t="str">
        <f>VLOOKUP(sales_order1[[#This Row],[itemCode]],product_details3!B:C,2,0)</f>
        <v>TNRH150</v>
      </c>
      <c r="E440" t="s">
        <v>308</v>
      </c>
      <c r="F440" t="s">
        <v>124</v>
      </c>
      <c r="G440">
        <v>50</v>
      </c>
      <c r="H440">
        <v>15.75</v>
      </c>
      <c r="I440">
        <v>787.5</v>
      </c>
      <c r="J440">
        <v>4.45</v>
      </c>
      <c r="K440">
        <v>222.5</v>
      </c>
      <c r="L440">
        <v>11.3</v>
      </c>
      <c r="M440">
        <v>0.71746031746031746</v>
      </c>
      <c r="N440">
        <v>565</v>
      </c>
      <c r="O440" t="s">
        <v>88</v>
      </c>
      <c r="P440" t="s">
        <v>89</v>
      </c>
      <c r="Q440" t="s">
        <v>24</v>
      </c>
      <c r="R440" t="s">
        <v>25</v>
      </c>
      <c r="S440" t="s">
        <v>26</v>
      </c>
      <c r="T440" t="s">
        <v>90</v>
      </c>
      <c r="U440" t="s">
        <v>1191</v>
      </c>
      <c r="V440">
        <f>YEAR(sales_order1[[#This Row],[date]])</f>
        <v>2020</v>
      </c>
      <c r="W440" t="str">
        <f>TEXT(sales_order1[[#This Row],[date]], "Mmm")</f>
        <v>Apr</v>
      </c>
      <c r="X440">
        <f>VALUE(TEXT(sales_order1[[#This Row],[date]], "D"))</f>
        <v>2</v>
      </c>
      <c r="Y440">
        <v>14</v>
      </c>
    </row>
    <row r="441" spans="1:25" x14ac:dyDescent="0.25">
      <c r="A441" s="1">
        <v>43923</v>
      </c>
      <c r="B441">
        <v>50440</v>
      </c>
      <c r="C441" t="s">
        <v>51</v>
      </c>
      <c r="D441" t="str">
        <f>VLOOKUP(sales_order1[[#This Row],[itemCode]],product_details3!B:C,2,0)</f>
        <v>MSTH50</v>
      </c>
      <c r="E441" t="s">
        <v>52</v>
      </c>
      <c r="F441" t="s">
        <v>21</v>
      </c>
      <c r="G441">
        <v>100</v>
      </c>
      <c r="H441">
        <v>15.75</v>
      </c>
      <c r="I441">
        <v>1575</v>
      </c>
      <c r="J441">
        <v>4.45</v>
      </c>
      <c r="K441">
        <v>445</v>
      </c>
      <c r="L441">
        <v>11.3</v>
      </c>
      <c r="M441">
        <v>0.71746031746031746</v>
      </c>
      <c r="N441">
        <v>1130</v>
      </c>
      <c r="O441" t="s">
        <v>381</v>
      </c>
      <c r="P441" t="s">
        <v>382</v>
      </c>
      <c r="Q441" t="s">
        <v>383</v>
      </c>
      <c r="R441" t="s">
        <v>72</v>
      </c>
      <c r="S441" t="s">
        <v>384</v>
      </c>
      <c r="T441" t="s">
        <v>385</v>
      </c>
      <c r="U441" t="s">
        <v>1188</v>
      </c>
      <c r="V441">
        <f>YEAR(sales_order1[[#This Row],[date]])</f>
        <v>2020</v>
      </c>
      <c r="W441" t="str">
        <f>TEXT(sales_order1[[#This Row],[date]], "Mmm")</f>
        <v>Apr</v>
      </c>
      <c r="X441">
        <f>VALUE(TEXT(sales_order1[[#This Row],[date]], "D"))</f>
        <v>2</v>
      </c>
      <c r="Y441">
        <v>14</v>
      </c>
    </row>
    <row r="442" spans="1:25" x14ac:dyDescent="0.25">
      <c r="A442" s="1">
        <v>43923</v>
      </c>
      <c r="B442">
        <v>50441</v>
      </c>
      <c r="C442" t="s">
        <v>320</v>
      </c>
      <c r="D442" t="str">
        <f>VLOOKUP(sales_order1[[#This Row],[itemCode]],product_details3!B:C,2,0)</f>
        <v>SCR50+100</v>
      </c>
      <c r="E442" t="s">
        <v>321</v>
      </c>
      <c r="F442" t="s">
        <v>61</v>
      </c>
      <c r="G442">
        <v>200</v>
      </c>
      <c r="H442">
        <v>26.25</v>
      </c>
      <c r="I442">
        <v>5250</v>
      </c>
      <c r="J442">
        <v>7.75</v>
      </c>
      <c r="K442">
        <v>1550</v>
      </c>
      <c r="L442">
        <v>18.5</v>
      </c>
      <c r="M442">
        <v>0.70476190476190481</v>
      </c>
      <c r="N442">
        <v>3700</v>
      </c>
      <c r="O442" t="s">
        <v>223</v>
      </c>
      <c r="P442" t="s">
        <v>224</v>
      </c>
      <c r="Q442" t="s">
        <v>55</v>
      </c>
      <c r="R442" t="s">
        <v>56</v>
      </c>
      <c r="S442" t="s">
        <v>225</v>
      </c>
      <c r="T442" t="s">
        <v>226</v>
      </c>
      <c r="U442" t="s">
        <v>1191</v>
      </c>
      <c r="V442">
        <f>YEAR(sales_order1[[#This Row],[date]])</f>
        <v>2020</v>
      </c>
      <c r="W442" t="str">
        <f>TEXT(sales_order1[[#This Row],[date]], "Mmm")</f>
        <v>Apr</v>
      </c>
      <c r="X442">
        <f>VALUE(TEXT(sales_order1[[#This Row],[date]], "D"))</f>
        <v>2</v>
      </c>
      <c r="Y442">
        <v>14</v>
      </c>
    </row>
    <row r="443" spans="1:25" x14ac:dyDescent="0.25">
      <c r="A443" s="1">
        <v>43923</v>
      </c>
      <c r="B443">
        <v>50442</v>
      </c>
      <c r="C443" t="s">
        <v>19</v>
      </c>
      <c r="D443" t="str">
        <f>VLOOKUP(sales_order1[[#This Row],[itemCode]],product_details3!B:C,2,0)</f>
        <v>MSTH100</v>
      </c>
      <c r="E443" t="s">
        <v>20</v>
      </c>
      <c r="F443" t="s">
        <v>21</v>
      </c>
      <c r="G443">
        <v>100</v>
      </c>
      <c r="H443">
        <v>26.25</v>
      </c>
      <c r="I443">
        <v>2625</v>
      </c>
      <c r="J443">
        <v>7.75</v>
      </c>
      <c r="K443">
        <v>775</v>
      </c>
      <c r="L443">
        <v>18.5</v>
      </c>
      <c r="M443">
        <v>0.70476190476190481</v>
      </c>
      <c r="N443">
        <v>1850</v>
      </c>
      <c r="O443" t="s">
        <v>69</v>
      </c>
      <c r="P443" t="s">
        <v>70</v>
      </c>
      <c r="Q443" t="s">
        <v>71</v>
      </c>
      <c r="R443" t="s">
        <v>72</v>
      </c>
      <c r="S443" t="s">
        <v>73</v>
      </c>
      <c r="T443" t="s">
        <v>74</v>
      </c>
      <c r="U443" t="s">
        <v>1190</v>
      </c>
      <c r="V443">
        <f>YEAR(sales_order1[[#This Row],[date]])</f>
        <v>2020</v>
      </c>
      <c r="W443" t="str">
        <f>TEXT(sales_order1[[#This Row],[date]], "Mmm")</f>
        <v>Apr</v>
      </c>
      <c r="X443">
        <f>VALUE(TEXT(sales_order1[[#This Row],[date]], "D"))</f>
        <v>2</v>
      </c>
      <c r="Y443">
        <v>14</v>
      </c>
    </row>
    <row r="444" spans="1:25" x14ac:dyDescent="0.25">
      <c r="A444" s="1">
        <v>43924</v>
      </c>
      <c r="B444">
        <v>50443</v>
      </c>
      <c r="C444" t="s">
        <v>28</v>
      </c>
      <c r="D444" t="str">
        <f>VLOOKUP(sales_order1[[#This Row],[itemCode]],product_details3!B:C,2,0)</f>
        <v>SRMC30</v>
      </c>
      <c r="E444" t="s">
        <v>29</v>
      </c>
      <c r="F444" t="s">
        <v>30</v>
      </c>
      <c r="G444">
        <v>150</v>
      </c>
      <c r="H444">
        <v>22.6</v>
      </c>
      <c r="I444">
        <v>3390</v>
      </c>
      <c r="J444">
        <v>7.6</v>
      </c>
      <c r="K444">
        <v>1140</v>
      </c>
      <c r="L444">
        <v>15</v>
      </c>
      <c r="M444">
        <v>0.66371681415929207</v>
      </c>
      <c r="N444">
        <v>2250</v>
      </c>
      <c r="O444" t="s">
        <v>138</v>
      </c>
      <c r="P444" t="s">
        <v>139</v>
      </c>
      <c r="Q444" t="s">
        <v>77</v>
      </c>
      <c r="R444" t="s">
        <v>72</v>
      </c>
      <c r="S444" t="s">
        <v>140</v>
      </c>
      <c r="T444" t="s">
        <v>141</v>
      </c>
      <c r="U444" t="s">
        <v>1190</v>
      </c>
      <c r="V444">
        <f>YEAR(sales_order1[[#This Row],[date]])</f>
        <v>2020</v>
      </c>
      <c r="W444" t="str">
        <f>TEXT(sales_order1[[#This Row],[date]], "Mmm")</f>
        <v>Apr</v>
      </c>
      <c r="X444">
        <f>VALUE(TEXT(sales_order1[[#This Row],[date]], "D"))</f>
        <v>3</v>
      </c>
      <c r="Y444">
        <v>14</v>
      </c>
    </row>
    <row r="445" spans="1:25" x14ac:dyDescent="0.25">
      <c r="A445" s="1">
        <v>43924</v>
      </c>
      <c r="B445">
        <v>50444</v>
      </c>
      <c r="C445" t="s">
        <v>307</v>
      </c>
      <c r="D445" t="str">
        <f>VLOOKUP(sales_order1[[#This Row],[itemCode]],product_details3!B:C,2,0)</f>
        <v>TNRH150</v>
      </c>
      <c r="E445" t="s">
        <v>308</v>
      </c>
      <c r="F445" t="s">
        <v>124</v>
      </c>
      <c r="G445">
        <v>50</v>
      </c>
      <c r="H445">
        <v>15.75</v>
      </c>
      <c r="I445">
        <v>787.5</v>
      </c>
      <c r="J445">
        <v>4.45</v>
      </c>
      <c r="K445">
        <v>222.5</v>
      </c>
      <c r="L445">
        <v>11.3</v>
      </c>
      <c r="M445">
        <v>0.71746031746031746</v>
      </c>
      <c r="N445">
        <v>565</v>
      </c>
      <c r="O445" t="s">
        <v>295</v>
      </c>
      <c r="P445" t="s">
        <v>296</v>
      </c>
      <c r="Q445" t="s">
        <v>160</v>
      </c>
      <c r="R445" t="s">
        <v>112</v>
      </c>
      <c r="S445" t="s">
        <v>297</v>
      </c>
      <c r="T445" t="s">
        <v>298</v>
      </c>
      <c r="U445" t="s">
        <v>1189</v>
      </c>
      <c r="V445">
        <f>YEAR(sales_order1[[#This Row],[date]])</f>
        <v>2020</v>
      </c>
      <c r="W445" t="str">
        <f>TEXT(sales_order1[[#This Row],[date]], "Mmm")</f>
        <v>Apr</v>
      </c>
      <c r="X445">
        <f>VALUE(TEXT(sales_order1[[#This Row],[date]], "D"))</f>
        <v>3</v>
      </c>
      <c r="Y445">
        <v>14</v>
      </c>
    </row>
    <row r="446" spans="1:25" x14ac:dyDescent="0.25">
      <c r="A446" s="1">
        <v>43924</v>
      </c>
      <c r="B446">
        <v>50445</v>
      </c>
      <c r="C446" t="s">
        <v>149</v>
      </c>
      <c r="D446" t="str">
        <f>VLOOKUP(sales_order1[[#This Row],[itemCode]],product_details3!B:C,2,0)</f>
        <v>MKRW80</v>
      </c>
      <c r="E446" t="s">
        <v>150</v>
      </c>
      <c r="F446" t="s">
        <v>151</v>
      </c>
      <c r="G446">
        <v>50</v>
      </c>
      <c r="H446">
        <v>14.65</v>
      </c>
      <c r="I446">
        <v>732.5</v>
      </c>
      <c r="J446">
        <v>6.55</v>
      </c>
      <c r="K446">
        <v>327.5</v>
      </c>
      <c r="L446">
        <v>8.1</v>
      </c>
      <c r="M446">
        <v>0.55290102389078488</v>
      </c>
      <c r="N446">
        <v>405</v>
      </c>
      <c r="O446" t="s">
        <v>299</v>
      </c>
      <c r="P446" t="s">
        <v>300</v>
      </c>
      <c r="Q446" t="s">
        <v>100</v>
      </c>
      <c r="R446" t="s">
        <v>40</v>
      </c>
      <c r="S446" t="s">
        <v>101</v>
      </c>
      <c r="T446" t="s">
        <v>301</v>
      </c>
      <c r="U446" t="s">
        <v>1190</v>
      </c>
      <c r="V446">
        <f>YEAR(sales_order1[[#This Row],[date]])</f>
        <v>2020</v>
      </c>
      <c r="W446" t="str">
        <f>TEXT(sales_order1[[#This Row],[date]], "Mmm")</f>
        <v>Apr</v>
      </c>
      <c r="X446">
        <f>VALUE(TEXT(sales_order1[[#This Row],[date]], "D"))</f>
        <v>3</v>
      </c>
      <c r="Y446">
        <v>14</v>
      </c>
    </row>
    <row r="447" spans="1:25" x14ac:dyDescent="0.25">
      <c r="A447" s="1">
        <v>43924</v>
      </c>
      <c r="B447">
        <v>50446</v>
      </c>
      <c r="C447" t="s">
        <v>333</v>
      </c>
      <c r="D447" t="str">
        <f>VLOOKUP(sales_order1[[#This Row],[itemCode]],product_details3!B:C,2,0)</f>
        <v>TNRH200</v>
      </c>
      <c r="E447" t="s">
        <v>334</v>
      </c>
      <c r="F447" t="s">
        <v>124</v>
      </c>
      <c r="G447">
        <v>150</v>
      </c>
      <c r="H447">
        <v>21</v>
      </c>
      <c r="I447">
        <v>3150</v>
      </c>
      <c r="J447">
        <v>6.6</v>
      </c>
      <c r="K447">
        <v>990</v>
      </c>
      <c r="L447">
        <v>14.4</v>
      </c>
      <c r="M447">
        <v>0.68571428571428572</v>
      </c>
      <c r="N447">
        <v>2160</v>
      </c>
      <c r="O447" t="s">
        <v>158</v>
      </c>
      <c r="P447" t="s">
        <v>159</v>
      </c>
      <c r="Q447" t="s">
        <v>160</v>
      </c>
      <c r="R447" t="s">
        <v>112</v>
      </c>
      <c r="S447" t="s">
        <v>161</v>
      </c>
      <c r="T447" t="s">
        <v>162</v>
      </c>
      <c r="U447" t="s">
        <v>1189</v>
      </c>
      <c r="V447">
        <f>YEAR(sales_order1[[#This Row],[date]])</f>
        <v>2020</v>
      </c>
      <c r="W447" t="str">
        <f>TEXT(sales_order1[[#This Row],[date]], "Mmm")</f>
        <v>Apr</v>
      </c>
      <c r="X447">
        <f>VALUE(TEXT(sales_order1[[#This Row],[date]], "D"))</f>
        <v>3</v>
      </c>
      <c r="Y447">
        <v>14</v>
      </c>
    </row>
    <row r="448" spans="1:25" x14ac:dyDescent="0.25">
      <c r="A448" s="1">
        <v>43924</v>
      </c>
      <c r="B448">
        <v>50447</v>
      </c>
      <c r="C448" t="s">
        <v>346</v>
      </c>
      <c r="D448" t="str">
        <f>VLOOKUP(sales_order1[[#This Row],[itemCode]],product_details3!B:C,2,0)</f>
        <v>MSTA100</v>
      </c>
      <c r="E448" t="s">
        <v>347</v>
      </c>
      <c r="F448" t="s">
        <v>21</v>
      </c>
      <c r="G448">
        <v>100</v>
      </c>
      <c r="H448">
        <v>32.75</v>
      </c>
      <c r="I448">
        <v>3275</v>
      </c>
      <c r="J448">
        <v>11.25</v>
      </c>
      <c r="K448">
        <v>1125</v>
      </c>
      <c r="L448">
        <v>21.5</v>
      </c>
      <c r="M448">
        <v>0.65648854961832059</v>
      </c>
      <c r="N448">
        <v>2150</v>
      </c>
      <c r="O448" t="s">
        <v>231</v>
      </c>
      <c r="P448" t="s">
        <v>232</v>
      </c>
      <c r="Q448" t="s">
        <v>119</v>
      </c>
      <c r="R448" t="s">
        <v>40</v>
      </c>
      <c r="S448" t="s">
        <v>233</v>
      </c>
      <c r="T448" t="s">
        <v>234</v>
      </c>
      <c r="U448" t="s">
        <v>1190</v>
      </c>
      <c r="V448">
        <f>YEAR(sales_order1[[#This Row],[date]])</f>
        <v>2020</v>
      </c>
      <c r="W448" t="str">
        <f>TEXT(sales_order1[[#This Row],[date]], "Mmm")</f>
        <v>Apr</v>
      </c>
      <c r="X448">
        <f>VALUE(TEXT(sales_order1[[#This Row],[date]], "D"))</f>
        <v>3</v>
      </c>
      <c r="Y448">
        <v>14</v>
      </c>
    </row>
    <row r="449" spans="1:25" x14ac:dyDescent="0.25">
      <c r="A449" s="1">
        <v>43924</v>
      </c>
      <c r="B449">
        <v>50448</v>
      </c>
      <c r="C449" t="s">
        <v>209</v>
      </c>
      <c r="D449" t="str">
        <f>VLOOKUP(sales_order1[[#This Row],[itemCode]],product_details3!B:C,2,0)</f>
        <v>CLNG50</v>
      </c>
      <c r="E449" t="s">
        <v>210</v>
      </c>
      <c r="F449" t="s">
        <v>45</v>
      </c>
      <c r="G449">
        <v>100</v>
      </c>
      <c r="H449">
        <v>6.5</v>
      </c>
      <c r="I449">
        <v>650</v>
      </c>
      <c r="J449">
        <v>2.2999999999999998</v>
      </c>
      <c r="K449">
        <v>230</v>
      </c>
      <c r="L449">
        <v>4.2</v>
      </c>
      <c r="M449">
        <v>0.64615384615384619</v>
      </c>
      <c r="N449">
        <v>420</v>
      </c>
      <c r="O449" t="s">
        <v>206</v>
      </c>
      <c r="P449" t="s">
        <v>207</v>
      </c>
      <c r="Q449" t="s">
        <v>71</v>
      </c>
      <c r="R449" t="s">
        <v>72</v>
      </c>
      <c r="S449" t="s">
        <v>73</v>
      </c>
      <c r="T449" t="s">
        <v>208</v>
      </c>
      <c r="U449" t="s">
        <v>1190</v>
      </c>
      <c r="V449">
        <f>YEAR(sales_order1[[#This Row],[date]])</f>
        <v>2020</v>
      </c>
      <c r="W449" t="str">
        <f>TEXT(sales_order1[[#This Row],[date]], "Mmm")</f>
        <v>Apr</v>
      </c>
      <c r="X449">
        <f>VALUE(TEXT(sales_order1[[#This Row],[date]], "D"))</f>
        <v>3</v>
      </c>
      <c r="Y449">
        <v>14</v>
      </c>
    </row>
    <row r="450" spans="1:25" x14ac:dyDescent="0.25">
      <c r="A450" s="1">
        <v>43924</v>
      </c>
      <c r="B450">
        <v>50449</v>
      </c>
      <c r="C450" t="s">
        <v>156</v>
      </c>
      <c r="D450" t="str">
        <f>VLOOKUP(sales_order1[[#This Row],[itemCode]],product_details3!B:C,2,0)</f>
        <v>SCRT30</v>
      </c>
      <c r="E450" t="s">
        <v>157</v>
      </c>
      <c r="F450" t="s">
        <v>61</v>
      </c>
      <c r="G450">
        <v>150</v>
      </c>
      <c r="H450">
        <v>11.3</v>
      </c>
      <c r="I450">
        <v>1695</v>
      </c>
      <c r="J450">
        <v>3.8</v>
      </c>
      <c r="K450">
        <v>570</v>
      </c>
      <c r="L450">
        <v>7.5</v>
      </c>
      <c r="M450">
        <v>0.66371681415929207</v>
      </c>
      <c r="N450">
        <v>1125</v>
      </c>
      <c r="O450" t="s">
        <v>237</v>
      </c>
      <c r="P450" t="s">
        <v>238</v>
      </c>
      <c r="Q450" t="s">
        <v>239</v>
      </c>
      <c r="R450" t="s">
        <v>112</v>
      </c>
      <c r="S450" t="s">
        <v>240</v>
      </c>
      <c r="T450" t="s">
        <v>241</v>
      </c>
      <c r="U450" t="s">
        <v>1189</v>
      </c>
      <c r="V450">
        <f>YEAR(sales_order1[[#This Row],[date]])</f>
        <v>2020</v>
      </c>
      <c r="W450" t="str">
        <f>TEXT(sales_order1[[#This Row],[date]], "Mmm")</f>
        <v>Apr</v>
      </c>
      <c r="X450">
        <f>VALUE(TEXT(sales_order1[[#This Row],[date]], "D"))</f>
        <v>3</v>
      </c>
      <c r="Y450">
        <v>14</v>
      </c>
    </row>
    <row r="451" spans="1:25" x14ac:dyDescent="0.25">
      <c r="A451" s="1">
        <v>43927</v>
      </c>
      <c r="B451">
        <v>50450</v>
      </c>
      <c r="C451" t="s">
        <v>325</v>
      </c>
      <c r="D451" t="str">
        <f>VLOOKUP(sales_order1[[#This Row],[itemCode]],product_details3!B:C,2,0)</f>
        <v>EXFG100</v>
      </c>
      <c r="E451" t="s">
        <v>326</v>
      </c>
      <c r="F451" t="s">
        <v>183</v>
      </c>
      <c r="G451">
        <v>50</v>
      </c>
      <c r="H451">
        <v>20.75</v>
      </c>
      <c r="I451">
        <v>1037.5</v>
      </c>
      <c r="J451">
        <v>7.45</v>
      </c>
      <c r="K451">
        <v>372.5</v>
      </c>
      <c r="L451">
        <v>13.3</v>
      </c>
      <c r="M451">
        <v>0.64096385542168677</v>
      </c>
      <c r="N451">
        <v>665</v>
      </c>
      <c r="O451" t="s">
        <v>199</v>
      </c>
      <c r="P451" t="s">
        <v>200</v>
      </c>
      <c r="Q451" t="s">
        <v>201</v>
      </c>
      <c r="R451" t="s">
        <v>25</v>
      </c>
      <c r="S451" t="s">
        <v>202</v>
      </c>
      <c r="T451" t="s">
        <v>203</v>
      </c>
      <c r="U451" t="s">
        <v>1191</v>
      </c>
      <c r="V451">
        <f>YEAR(sales_order1[[#This Row],[date]])</f>
        <v>2020</v>
      </c>
      <c r="W451" t="str">
        <f>TEXT(sales_order1[[#This Row],[date]], "Mmm")</f>
        <v>Apr</v>
      </c>
      <c r="X451">
        <f>VALUE(TEXT(sales_order1[[#This Row],[date]], "D"))</f>
        <v>6</v>
      </c>
      <c r="Y451">
        <v>14</v>
      </c>
    </row>
    <row r="452" spans="1:25" x14ac:dyDescent="0.25">
      <c r="A452" s="1">
        <v>43927</v>
      </c>
      <c r="B452">
        <v>50451</v>
      </c>
      <c r="C452" t="s">
        <v>288</v>
      </c>
      <c r="D452" t="str">
        <f>VLOOKUP(sales_order1[[#This Row],[itemCode]],product_details3!B:C,2,0)</f>
        <v>MKRM200</v>
      </c>
      <c r="E452" t="s">
        <v>289</v>
      </c>
      <c r="F452" t="s">
        <v>151</v>
      </c>
      <c r="G452">
        <v>50</v>
      </c>
      <c r="H452">
        <v>19.25</v>
      </c>
      <c r="I452">
        <v>962.5</v>
      </c>
      <c r="J452">
        <v>7.75</v>
      </c>
      <c r="K452">
        <v>387.5</v>
      </c>
      <c r="L452">
        <v>11.5</v>
      </c>
      <c r="M452">
        <v>0.59740259740259738</v>
      </c>
      <c r="N452">
        <v>575</v>
      </c>
      <c r="O452" t="s">
        <v>281</v>
      </c>
      <c r="P452" t="s">
        <v>282</v>
      </c>
      <c r="Q452" t="s">
        <v>24</v>
      </c>
      <c r="R452" t="s">
        <v>25</v>
      </c>
      <c r="S452" t="s">
        <v>33</v>
      </c>
      <c r="T452" t="s">
        <v>283</v>
      </c>
      <c r="U452" t="s">
        <v>1191</v>
      </c>
      <c r="V452">
        <f>YEAR(sales_order1[[#This Row],[date]])</f>
        <v>2020</v>
      </c>
      <c r="W452" t="str">
        <f>TEXT(sales_order1[[#This Row],[date]], "Mmm")</f>
        <v>Apr</v>
      </c>
      <c r="X452">
        <f>VALUE(TEXT(sales_order1[[#This Row],[date]], "D"))</f>
        <v>6</v>
      </c>
      <c r="Y452">
        <v>14</v>
      </c>
    </row>
    <row r="453" spans="1:25" x14ac:dyDescent="0.25">
      <c r="A453" s="1">
        <v>43927</v>
      </c>
      <c r="B453">
        <v>50452</v>
      </c>
      <c r="C453" t="s">
        <v>80</v>
      </c>
      <c r="D453" t="str">
        <f>VLOOKUP(sales_order1[[#This Row],[itemCode]],product_details3!B:C,2,0)</f>
        <v>MSTA50</v>
      </c>
      <c r="E453" t="s">
        <v>81</v>
      </c>
      <c r="F453" t="s">
        <v>21</v>
      </c>
      <c r="G453">
        <v>100</v>
      </c>
      <c r="H453">
        <v>19.649999999999999</v>
      </c>
      <c r="I453">
        <v>1965</v>
      </c>
      <c r="J453">
        <v>6.55</v>
      </c>
      <c r="K453">
        <v>655</v>
      </c>
      <c r="L453">
        <v>13.1</v>
      </c>
      <c r="M453">
        <v>0.66666666666666663</v>
      </c>
      <c r="N453">
        <v>1310</v>
      </c>
      <c r="O453" t="s">
        <v>392</v>
      </c>
      <c r="P453" t="s">
        <v>393</v>
      </c>
      <c r="Q453" t="s">
        <v>264</v>
      </c>
      <c r="R453" t="s">
        <v>56</v>
      </c>
      <c r="S453" t="s">
        <v>133</v>
      </c>
      <c r="T453" t="s">
        <v>394</v>
      </c>
      <c r="U453" t="s">
        <v>1191</v>
      </c>
      <c r="V453">
        <f>YEAR(sales_order1[[#This Row],[date]])</f>
        <v>2020</v>
      </c>
      <c r="W453" t="str">
        <f>TEXT(sales_order1[[#This Row],[date]], "Mmm")</f>
        <v>Apr</v>
      </c>
      <c r="X453">
        <f>VALUE(TEXT(sales_order1[[#This Row],[date]], "D"))</f>
        <v>6</v>
      </c>
      <c r="Y453">
        <v>14</v>
      </c>
    </row>
    <row r="454" spans="1:25" x14ac:dyDescent="0.25">
      <c r="A454" s="1">
        <v>43927</v>
      </c>
      <c r="B454">
        <v>50453</v>
      </c>
      <c r="C454" t="s">
        <v>28</v>
      </c>
      <c r="D454" t="str">
        <f>VLOOKUP(sales_order1[[#This Row],[itemCode]],product_details3!B:C,2,0)</f>
        <v>SRMC30</v>
      </c>
      <c r="E454" t="s">
        <v>29</v>
      </c>
      <c r="F454" t="s">
        <v>30</v>
      </c>
      <c r="G454">
        <v>150</v>
      </c>
      <c r="H454">
        <v>22.6</v>
      </c>
      <c r="I454">
        <v>3390</v>
      </c>
      <c r="J454">
        <v>7.6</v>
      </c>
      <c r="K454">
        <v>1140</v>
      </c>
      <c r="L454">
        <v>15</v>
      </c>
      <c r="M454">
        <v>0.66371681415929207</v>
      </c>
      <c r="N454">
        <v>2250</v>
      </c>
      <c r="O454" t="s">
        <v>273</v>
      </c>
      <c r="P454" t="s">
        <v>274</v>
      </c>
      <c r="Q454" t="s">
        <v>132</v>
      </c>
      <c r="R454" t="s">
        <v>56</v>
      </c>
      <c r="S454" t="s">
        <v>133</v>
      </c>
      <c r="T454" t="s">
        <v>275</v>
      </c>
      <c r="U454" t="s">
        <v>1191</v>
      </c>
      <c r="V454">
        <f>YEAR(sales_order1[[#This Row],[date]])</f>
        <v>2020</v>
      </c>
      <c r="W454" t="str">
        <f>TEXT(sales_order1[[#This Row],[date]], "Mmm")</f>
        <v>Apr</v>
      </c>
      <c r="X454">
        <f>VALUE(TEXT(sales_order1[[#This Row],[date]], "D"))</f>
        <v>6</v>
      </c>
      <c r="Y454">
        <v>14</v>
      </c>
    </row>
    <row r="455" spans="1:25" x14ac:dyDescent="0.25">
      <c r="A455" s="1">
        <v>43927</v>
      </c>
      <c r="B455">
        <v>50454</v>
      </c>
      <c r="C455" t="s">
        <v>86</v>
      </c>
      <c r="D455" t="str">
        <f>VLOOKUP(sales_order1[[#This Row],[itemCode]],product_details3!B:C,2,0)</f>
        <v>SRMH30</v>
      </c>
      <c r="E455" t="s">
        <v>87</v>
      </c>
      <c r="F455" t="s">
        <v>30</v>
      </c>
      <c r="G455">
        <v>100</v>
      </c>
      <c r="H455">
        <v>21</v>
      </c>
      <c r="I455">
        <v>2100</v>
      </c>
      <c r="J455">
        <v>6.6</v>
      </c>
      <c r="K455">
        <v>660</v>
      </c>
      <c r="L455">
        <v>14.4</v>
      </c>
      <c r="M455">
        <v>0.68571428571428572</v>
      </c>
      <c r="N455">
        <v>1440</v>
      </c>
      <c r="O455" t="s">
        <v>125</v>
      </c>
      <c r="P455" t="s">
        <v>126</v>
      </c>
      <c r="Q455" t="s">
        <v>71</v>
      </c>
      <c r="R455" t="s">
        <v>72</v>
      </c>
      <c r="S455" t="s">
        <v>73</v>
      </c>
      <c r="T455" t="s">
        <v>127</v>
      </c>
      <c r="U455" t="s">
        <v>1190</v>
      </c>
      <c r="V455">
        <f>YEAR(sales_order1[[#This Row],[date]])</f>
        <v>2020</v>
      </c>
      <c r="W455" t="str">
        <f>TEXT(sales_order1[[#This Row],[date]], "Mmm")</f>
        <v>Apr</v>
      </c>
      <c r="X455">
        <f>VALUE(TEXT(sales_order1[[#This Row],[date]], "D"))</f>
        <v>6</v>
      </c>
      <c r="Y455">
        <v>14</v>
      </c>
    </row>
    <row r="456" spans="1:25" x14ac:dyDescent="0.25">
      <c r="A456" s="1">
        <v>43927</v>
      </c>
      <c r="B456">
        <v>50455</v>
      </c>
      <c r="C456" t="s">
        <v>386</v>
      </c>
      <c r="D456" t="str">
        <f>VLOOKUP(sales_order1[[#This Row],[itemCode]],product_details3!B:C,2,0)</f>
        <v>EXFC100</v>
      </c>
      <c r="E456" t="s">
        <v>387</v>
      </c>
      <c r="F456" t="s">
        <v>183</v>
      </c>
      <c r="G456">
        <v>50</v>
      </c>
      <c r="H456">
        <v>24.65</v>
      </c>
      <c r="I456">
        <v>1232.5</v>
      </c>
      <c r="J456">
        <v>9.5500000000000007</v>
      </c>
      <c r="K456">
        <v>477.5</v>
      </c>
      <c r="L456">
        <v>15.1</v>
      </c>
      <c r="M456">
        <v>0.61257606490872218</v>
      </c>
      <c r="N456">
        <v>755</v>
      </c>
      <c r="O456" t="s">
        <v>130</v>
      </c>
      <c r="P456" t="s">
        <v>131</v>
      </c>
      <c r="Q456" t="s">
        <v>132</v>
      </c>
      <c r="R456" t="s">
        <v>56</v>
      </c>
      <c r="S456" t="s">
        <v>133</v>
      </c>
      <c r="T456" t="s">
        <v>134</v>
      </c>
      <c r="U456" t="s">
        <v>1191</v>
      </c>
      <c r="V456">
        <f>YEAR(sales_order1[[#This Row],[date]])</f>
        <v>2020</v>
      </c>
      <c r="W456" t="str">
        <f>TEXT(sales_order1[[#This Row],[date]], "Mmm")</f>
        <v>Apr</v>
      </c>
      <c r="X456">
        <f>VALUE(TEXT(sales_order1[[#This Row],[date]], "D"))</f>
        <v>6</v>
      </c>
      <c r="Y456">
        <v>14</v>
      </c>
    </row>
    <row r="457" spans="1:25" x14ac:dyDescent="0.25">
      <c r="A457" s="1">
        <v>43928</v>
      </c>
      <c r="B457">
        <v>50456</v>
      </c>
      <c r="C457" t="s">
        <v>86</v>
      </c>
      <c r="D457" t="str">
        <f>VLOOKUP(sales_order1[[#This Row],[itemCode]],product_details3!B:C,2,0)</f>
        <v>SRMH30</v>
      </c>
      <c r="E457" t="s">
        <v>87</v>
      </c>
      <c r="F457" t="s">
        <v>30</v>
      </c>
      <c r="G457">
        <v>100</v>
      </c>
      <c r="H457">
        <v>21</v>
      </c>
      <c r="I457">
        <v>2100</v>
      </c>
      <c r="J457">
        <v>6.6</v>
      </c>
      <c r="K457">
        <v>660</v>
      </c>
      <c r="L457">
        <v>14.4</v>
      </c>
      <c r="M457">
        <v>0.68571428571428572</v>
      </c>
      <c r="N457">
        <v>1440</v>
      </c>
      <c r="O457" t="s">
        <v>354</v>
      </c>
      <c r="P457" t="s">
        <v>355</v>
      </c>
      <c r="Q457" t="s">
        <v>119</v>
      </c>
      <c r="R457" t="s">
        <v>40</v>
      </c>
      <c r="S457" t="s">
        <v>356</v>
      </c>
      <c r="T457" t="s">
        <v>357</v>
      </c>
      <c r="U457" t="s">
        <v>1190</v>
      </c>
      <c r="V457">
        <f>YEAR(sales_order1[[#This Row],[date]])</f>
        <v>2020</v>
      </c>
      <c r="W457" t="str">
        <f>TEXT(sales_order1[[#This Row],[date]], "Mmm")</f>
        <v>Apr</v>
      </c>
      <c r="X457">
        <f>VALUE(TEXT(sales_order1[[#This Row],[date]], "D"))</f>
        <v>7</v>
      </c>
      <c r="Y457">
        <v>14</v>
      </c>
    </row>
    <row r="458" spans="1:25" x14ac:dyDescent="0.25">
      <c r="A458" s="1">
        <v>43928</v>
      </c>
      <c r="B458">
        <v>50457</v>
      </c>
      <c r="C458" t="s">
        <v>335</v>
      </c>
      <c r="D458" t="str">
        <f>VLOOKUP(sales_order1[[#This Row],[itemCode]],product_details3!B:C,2,0)</f>
        <v>CLNF50</v>
      </c>
      <c r="E458" t="s">
        <v>336</v>
      </c>
      <c r="F458" t="s">
        <v>45</v>
      </c>
      <c r="G458">
        <v>100</v>
      </c>
      <c r="H458">
        <v>7.3</v>
      </c>
      <c r="I458">
        <v>730</v>
      </c>
      <c r="J458">
        <v>2.8</v>
      </c>
      <c r="K458">
        <v>280</v>
      </c>
      <c r="L458">
        <v>4.5</v>
      </c>
      <c r="M458">
        <v>0.61643835616438358</v>
      </c>
      <c r="N458">
        <v>450</v>
      </c>
      <c r="O458" t="s">
        <v>227</v>
      </c>
      <c r="P458" t="s">
        <v>228</v>
      </c>
      <c r="Q458" t="s">
        <v>64</v>
      </c>
      <c r="R458" t="s">
        <v>40</v>
      </c>
      <c r="S458" t="s">
        <v>229</v>
      </c>
      <c r="T458" t="s">
        <v>230</v>
      </c>
      <c r="U458" t="s">
        <v>1189</v>
      </c>
      <c r="V458">
        <f>YEAR(sales_order1[[#This Row],[date]])</f>
        <v>2020</v>
      </c>
      <c r="W458" t="str">
        <f>TEXT(sales_order1[[#This Row],[date]], "Mmm")</f>
        <v>Apr</v>
      </c>
      <c r="X458">
        <f>VALUE(TEXT(sales_order1[[#This Row],[date]], "D"))</f>
        <v>7</v>
      </c>
      <c r="Y458">
        <v>14</v>
      </c>
    </row>
    <row r="459" spans="1:25" x14ac:dyDescent="0.25">
      <c r="A459" s="1">
        <v>43928</v>
      </c>
      <c r="B459">
        <v>50458</v>
      </c>
      <c r="C459" t="s">
        <v>28</v>
      </c>
      <c r="D459" t="str">
        <f>VLOOKUP(sales_order1[[#This Row],[itemCode]],product_details3!B:C,2,0)</f>
        <v>SRMC30</v>
      </c>
      <c r="E459" t="s">
        <v>29</v>
      </c>
      <c r="F459" t="s">
        <v>30</v>
      </c>
      <c r="G459">
        <v>50</v>
      </c>
      <c r="H459">
        <v>22.6</v>
      </c>
      <c r="I459">
        <v>1130</v>
      </c>
      <c r="J459">
        <v>7.6</v>
      </c>
      <c r="K459">
        <v>380</v>
      </c>
      <c r="L459">
        <v>15</v>
      </c>
      <c r="M459">
        <v>0.66371681415929207</v>
      </c>
      <c r="N459">
        <v>750</v>
      </c>
      <c r="O459" t="s">
        <v>196</v>
      </c>
      <c r="P459" t="s">
        <v>197</v>
      </c>
      <c r="Q459" t="s">
        <v>132</v>
      </c>
      <c r="R459" t="s">
        <v>56</v>
      </c>
      <c r="S459" t="s">
        <v>133</v>
      </c>
      <c r="T459" t="s">
        <v>198</v>
      </c>
      <c r="U459" t="s">
        <v>1191</v>
      </c>
      <c r="V459">
        <f>YEAR(sales_order1[[#This Row],[date]])</f>
        <v>2020</v>
      </c>
      <c r="W459" t="str">
        <f>TEXT(sales_order1[[#This Row],[date]], "Mmm")</f>
        <v>Apr</v>
      </c>
      <c r="X459">
        <f>VALUE(TEXT(sales_order1[[#This Row],[date]], "D"))</f>
        <v>7</v>
      </c>
      <c r="Y459">
        <v>14</v>
      </c>
    </row>
    <row r="460" spans="1:25" x14ac:dyDescent="0.25">
      <c r="A460" s="1">
        <v>43928</v>
      </c>
      <c r="B460">
        <v>50459</v>
      </c>
      <c r="C460" t="s">
        <v>35</v>
      </c>
      <c r="D460" t="str">
        <f>VLOOKUP(sales_order1[[#This Row],[itemCode]],product_details3!B:C,2,0)</f>
        <v>SRMA30</v>
      </c>
      <c r="E460" t="s">
        <v>36</v>
      </c>
      <c r="F460" t="s">
        <v>30</v>
      </c>
      <c r="G460">
        <v>50</v>
      </c>
      <c r="H460">
        <v>26.2</v>
      </c>
      <c r="I460">
        <v>1310</v>
      </c>
      <c r="J460">
        <v>9.4</v>
      </c>
      <c r="K460">
        <v>470</v>
      </c>
      <c r="L460">
        <v>16.8</v>
      </c>
      <c r="M460">
        <v>0.6412213740458016</v>
      </c>
      <c r="N460">
        <v>840</v>
      </c>
      <c r="O460" t="s">
        <v>105</v>
      </c>
      <c r="P460" t="s">
        <v>106</v>
      </c>
      <c r="Q460" t="s">
        <v>107</v>
      </c>
      <c r="R460" t="s">
        <v>40</v>
      </c>
      <c r="S460" t="s">
        <v>101</v>
      </c>
      <c r="T460" t="s">
        <v>108</v>
      </c>
      <c r="U460" t="s">
        <v>1190</v>
      </c>
      <c r="V460">
        <f>YEAR(sales_order1[[#This Row],[date]])</f>
        <v>2020</v>
      </c>
      <c r="W460" t="str">
        <f>TEXT(sales_order1[[#This Row],[date]], "Mmm")</f>
        <v>Apr</v>
      </c>
      <c r="X460">
        <f>VALUE(TEXT(sales_order1[[#This Row],[date]], "D"))</f>
        <v>7</v>
      </c>
      <c r="Y460">
        <v>14</v>
      </c>
    </row>
    <row r="461" spans="1:25" x14ac:dyDescent="0.25">
      <c r="A461" s="1">
        <v>43928</v>
      </c>
      <c r="B461">
        <v>50460</v>
      </c>
      <c r="C461" t="s">
        <v>28</v>
      </c>
      <c r="D461" t="str">
        <f>VLOOKUP(sales_order1[[#This Row],[itemCode]],product_details3!B:C,2,0)</f>
        <v>SRMC30</v>
      </c>
      <c r="E461" t="s">
        <v>29</v>
      </c>
      <c r="F461" t="s">
        <v>30</v>
      </c>
      <c r="G461">
        <v>100</v>
      </c>
      <c r="H461">
        <v>22.6</v>
      </c>
      <c r="I461">
        <v>2260</v>
      </c>
      <c r="J461">
        <v>7.6</v>
      </c>
      <c r="K461">
        <v>760</v>
      </c>
      <c r="L461">
        <v>15</v>
      </c>
      <c r="M461">
        <v>0.66371681415929207</v>
      </c>
      <c r="N461">
        <v>1500</v>
      </c>
      <c r="O461" t="s">
        <v>266</v>
      </c>
      <c r="P461" t="s">
        <v>267</v>
      </c>
      <c r="Q461" t="s">
        <v>154</v>
      </c>
      <c r="R461" t="s">
        <v>56</v>
      </c>
      <c r="S461" t="s">
        <v>133</v>
      </c>
      <c r="T461" t="s">
        <v>268</v>
      </c>
      <c r="U461" t="s">
        <v>1191</v>
      </c>
      <c r="V461">
        <f>YEAR(sales_order1[[#This Row],[date]])</f>
        <v>2020</v>
      </c>
      <c r="W461" t="str">
        <f>TEXT(sales_order1[[#This Row],[date]], "Mmm")</f>
        <v>Apr</v>
      </c>
      <c r="X461">
        <f>VALUE(TEXT(sales_order1[[#This Row],[date]], "D"))</f>
        <v>7</v>
      </c>
      <c r="Y461">
        <v>14</v>
      </c>
    </row>
    <row r="462" spans="1:25" x14ac:dyDescent="0.25">
      <c r="A462" s="1">
        <v>43928</v>
      </c>
      <c r="B462">
        <v>50461</v>
      </c>
      <c r="C462" t="s">
        <v>51</v>
      </c>
      <c r="D462" t="str">
        <f>VLOOKUP(sales_order1[[#This Row],[itemCode]],product_details3!B:C,2,0)</f>
        <v>MSTH50</v>
      </c>
      <c r="E462" t="s">
        <v>52</v>
      </c>
      <c r="F462" t="s">
        <v>21</v>
      </c>
      <c r="G462">
        <v>50</v>
      </c>
      <c r="H462">
        <v>15.75</v>
      </c>
      <c r="I462">
        <v>787.5</v>
      </c>
      <c r="J462">
        <v>4.45</v>
      </c>
      <c r="K462">
        <v>222.5</v>
      </c>
      <c r="L462">
        <v>11.3</v>
      </c>
      <c r="M462">
        <v>0.71746031746031746</v>
      </c>
      <c r="N462">
        <v>565</v>
      </c>
      <c r="O462" t="s">
        <v>293</v>
      </c>
      <c r="P462" t="s">
        <v>294</v>
      </c>
      <c r="Q462" t="s">
        <v>154</v>
      </c>
      <c r="R462" t="s">
        <v>56</v>
      </c>
      <c r="S462" t="s">
        <v>133</v>
      </c>
      <c r="T462" t="s">
        <v>155</v>
      </c>
      <c r="U462" t="s">
        <v>1191</v>
      </c>
      <c r="V462">
        <f>YEAR(sales_order1[[#This Row],[date]])</f>
        <v>2020</v>
      </c>
      <c r="W462" t="str">
        <f>TEXT(sales_order1[[#This Row],[date]], "Mmm")</f>
        <v>Apr</v>
      </c>
      <c r="X462">
        <f>VALUE(TEXT(sales_order1[[#This Row],[date]], "D"))</f>
        <v>7</v>
      </c>
      <c r="Y462">
        <v>14</v>
      </c>
    </row>
    <row r="463" spans="1:25" x14ac:dyDescent="0.25">
      <c r="A463" s="1">
        <v>43929</v>
      </c>
      <c r="B463">
        <v>50462</v>
      </c>
      <c r="C463" t="s">
        <v>86</v>
      </c>
      <c r="D463" t="str">
        <f>VLOOKUP(sales_order1[[#This Row],[itemCode]],product_details3!B:C,2,0)</f>
        <v>SRMH30</v>
      </c>
      <c r="E463" t="s">
        <v>87</v>
      </c>
      <c r="F463" t="s">
        <v>30</v>
      </c>
      <c r="G463">
        <v>50</v>
      </c>
      <c r="H463">
        <v>21</v>
      </c>
      <c r="I463">
        <v>1050</v>
      </c>
      <c r="J463">
        <v>6.6</v>
      </c>
      <c r="K463">
        <v>330</v>
      </c>
      <c r="L463">
        <v>14.4</v>
      </c>
      <c r="M463">
        <v>0.68571428571428572</v>
      </c>
      <c r="N463">
        <v>720</v>
      </c>
      <c r="O463" t="s">
        <v>366</v>
      </c>
      <c r="P463" t="s">
        <v>367</v>
      </c>
      <c r="Q463" t="s">
        <v>239</v>
      </c>
      <c r="R463" t="s">
        <v>112</v>
      </c>
      <c r="S463" t="s">
        <v>368</v>
      </c>
      <c r="T463" t="s">
        <v>369</v>
      </c>
      <c r="U463" t="s">
        <v>1189</v>
      </c>
      <c r="V463">
        <f>YEAR(sales_order1[[#This Row],[date]])</f>
        <v>2020</v>
      </c>
      <c r="W463" t="str">
        <f>TEXT(sales_order1[[#This Row],[date]], "Mmm")</f>
        <v>Apr</v>
      </c>
      <c r="X463">
        <f>VALUE(TEXT(sales_order1[[#This Row],[date]], "D"))</f>
        <v>8</v>
      </c>
      <c r="Y463">
        <v>15</v>
      </c>
    </row>
    <row r="464" spans="1:25" x14ac:dyDescent="0.25">
      <c r="A464" s="1">
        <v>43929</v>
      </c>
      <c r="B464">
        <v>50463</v>
      </c>
      <c r="C464" t="s">
        <v>135</v>
      </c>
      <c r="D464" t="str">
        <f>VLOOKUP(sales_order1[[#This Row],[itemCode]],product_details3!B:C,2,0)</f>
        <v>MSKSH</v>
      </c>
      <c r="E464" t="s">
        <v>136</v>
      </c>
      <c r="F464" t="s">
        <v>137</v>
      </c>
      <c r="G464">
        <v>100</v>
      </c>
      <c r="H464">
        <v>18.75</v>
      </c>
      <c r="I464">
        <v>1875</v>
      </c>
      <c r="J464">
        <v>7.45</v>
      </c>
      <c r="K464">
        <v>745</v>
      </c>
      <c r="L464">
        <v>11.3</v>
      </c>
      <c r="M464">
        <v>0.60266666666666668</v>
      </c>
      <c r="N464">
        <v>1130</v>
      </c>
      <c r="O464" t="s">
        <v>62</v>
      </c>
      <c r="P464" t="s">
        <v>63</v>
      </c>
      <c r="Q464" t="s">
        <v>64</v>
      </c>
      <c r="R464" t="s">
        <v>40</v>
      </c>
      <c r="S464" t="s">
        <v>65</v>
      </c>
      <c r="T464" t="s">
        <v>66</v>
      </c>
      <c r="U464" t="s">
        <v>1190</v>
      </c>
      <c r="V464">
        <f>YEAR(sales_order1[[#This Row],[date]])</f>
        <v>2020</v>
      </c>
      <c r="W464" t="str">
        <f>TEXT(sales_order1[[#This Row],[date]], "Mmm")</f>
        <v>Apr</v>
      </c>
      <c r="X464">
        <f>VALUE(TEXT(sales_order1[[#This Row],[date]], "D"))</f>
        <v>8</v>
      </c>
      <c r="Y464">
        <v>15</v>
      </c>
    </row>
    <row r="465" spans="1:25" x14ac:dyDescent="0.25">
      <c r="A465" s="1">
        <v>43929</v>
      </c>
      <c r="B465">
        <v>50464</v>
      </c>
      <c r="C465" t="s">
        <v>51</v>
      </c>
      <c r="D465" t="str">
        <f>VLOOKUP(sales_order1[[#This Row],[itemCode]],product_details3!B:C,2,0)</f>
        <v>MSTH50</v>
      </c>
      <c r="E465" t="s">
        <v>52</v>
      </c>
      <c r="F465" t="s">
        <v>21</v>
      </c>
      <c r="G465">
        <v>50</v>
      </c>
      <c r="H465">
        <v>15.75</v>
      </c>
      <c r="I465">
        <v>787.5</v>
      </c>
      <c r="J465">
        <v>4.45</v>
      </c>
      <c r="K465">
        <v>222.5</v>
      </c>
      <c r="L465">
        <v>11.3</v>
      </c>
      <c r="M465">
        <v>0.71746031746031746</v>
      </c>
      <c r="N465">
        <v>565</v>
      </c>
      <c r="O465" t="s">
        <v>302</v>
      </c>
      <c r="P465" t="s">
        <v>303</v>
      </c>
      <c r="Q465" t="s">
        <v>107</v>
      </c>
      <c r="R465" t="s">
        <v>40</v>
      </c>
      <c r="S465" t="s">
        <v>101</v>
      </c>
      <c r="T465" t="s">
        <v>304</v>
      </c>
      <c r="U465" t="s">
        <v>1190</v>
      </c>
      <c r="V465">
        <f>YEAR(sales_order1[[#This Row],[date]])</f>
        <v>2020</v>
      </c>
      <c r="W465" t="str">
        <f>TEXT(sales_order1[[#This Row],[date]], "Mmm")</f>
        <v>Apr</v>
      </c>
      <c r="X465">
        <f>VALUE(TEXT(sales_order1[[#This Row],[date]], "D"))</f>
        <v>8</v>
      </c>
      <c r="Y465">
        <v>15</v>
      </c>
    </row>
    <row r="466" spans="1:25" x14ac:dyDescent="0.25">
      <c r="A466" s="1">
        <v>43929</v>
      </c>
      <c r="B466">
        <v>50465</v>
      </c>
      <c r="C466" t="s">
        <v>325</v>
      </c>
      <c r="D466" t="str">
        <f>VLOOKUP(sales_order1[[#This Row],[itemCode]],product_details3!B:C,2,0)</f>
        <v>EXFG100</v>
      </c>
      <c r="E466" t="s">
        <v>326</v>
      </c>
      <c r="F466" t="s">
        <v>183</v>
      </c>
      <c r="G466">
        <v>50</v>
      </c>
      <c r="H466">
        <v>20.75</v>
      </c>
      <c r="I466">
        <v>1037.5</v>
      </c>
      <c r="J466">
        <v>7.45</v>
      </c>
      <c r="K466">
        <v>372.5</v>
      </c>
      <c r="L466">
        <v>13.3</v>
      </c>
      <c r="M466">
        <v>0.64096385542168677</v>
      </c>
      <c r="N466">
        <v>665</v>
      </c>
      <c r="O466" t="s">
        <v>253</v>
      </c>
      <c r="P466" t="s">
        <v>254</v>
      </c>
      <c r="Q466" t="s">
        <v>191</v>
      </c>
      <c r="R466" t="s">
        <v>56</v>
      </c>
      <c r="S466" t="s">
        <v>192</v>
      </c>
      <c r="T466" t="s">
        <v>255</v>
      </c>
      <c r="U466" t="s">
        <v>1191</v>
      </c>
      <c r="V466">
        <f>YEAR(sales_order1[[#This Row],[date]])</f>
        <v>2020</v>
      </c>
      <c r="W466" t="str">
        <f>TEXT(sales_order1[[#This Row],[date]], "Mmm")</f>
        <v>Apr</v>
      </c>
      <c r="X466">
        <f>VALUE(TEXT(sales_order1[[#This Row],[date]], "D"))</f>
        <v>8</v>
      </c>
      <c r="Y466">
        <v>15</v>
      </c>
    </row>
    <row r="467" spans="1:25" x14ac:dyDescent="0.25">
      <c r="A467" s="1">
        <v>43929</v>
      </c>
      <c r="B467">
        <v>50466</v>
      </c>
      <c r="C467" t="s">
        <v>194</v>
      </c>
      <c r="D467" t="str">
        <f>VLOOKUP(sales_order1[[#This Row],[itemCode]],product_details3!B:C,2,0)</f>
        <v>CLNG150</v>
      </c>
      <c r="E467" t="s">
        <v>195</v>
      </c>
      <c r="F467" t="s">
        <v>45</v>
      </c>
      <c r="G467">
        <v>50</v>
      </c>
      <c r="H467">
        <v>12.75</v>
      </c>
      <c r="I467">
        <v>637.5</v>
      </c>
      <c r="J467">
        <v>4.45</v>
      </c>
      <c r="K467">
        <v>222.5</v>
      </c>
      <c r="L467">
        <v>8.3000000000000007</v>
      </c>
      <c r="M467">
        <v>0.65098039215686276</v>
      </c>
      <c r="N467">
        <v>415</v>
      </c>
      <c r="O467" t="s">
        <v>376</v>
      </c>
      <c r="P467" t="s">
        <v>377</v>
      </c>
      <c r="Q467" t="s">
        <v>378</v>
      </c>
      <c r="R467" t="s">
        <v>72</v>
      </c>
      <c r="S467" t="s">
        <v>379</v>
      </c>
      <c r="T467" t="s">
        <v>380</v>
      </c>
      <c r="U467" t="s">
        <v>1188</v>
      </c>
      <c r="V467">
        <f>YEAR(sales_order1[[#This Row],[date]])</f>
        <v>2020</v>
      </c>
      <c r="W467" t="str">
        <f>TEXT(sales_order1[[#This Row],[date]], "Mmm")</f>
        <v>Apr</v>
      </c>
      <c r="X467">
        <f>VALUE(TEXT(sales_order1[[#This Row],[date]], "D"))</f>
        <v>8</v>
      </c>
      <c r="Y467">
        <v>15</v>
      </c>
    </row>
    <row r="468" spans="1:25" x14ac:dyDescent="0.25">
      <c r="A468" s="1">
        <v>43929</v>
      </c>
      <c r="B468">
        <v>50467</v>
      </c>
      <c r="C468" t="s">
        <v>194</v>
      </c>
      <c r="D468" t="str">
        <f>VLOOKUP(sales_order1[[#This Row],[itemCode]],product_details3!B:C,2,0)</f>
        <v>CLNG150</v>
      </c>
      <c r="E468" t="s">
        <v>195</v>
      </c>
      <c r="F468" t="s">
        <v>45</v>
      </c>
      <c r="G468">
        <v>50</v>
      </c>
      <c r="H468">
        <v>12.75</v>
      </c>
      <c r="I468">
        <v>637.5</v>
      </c>
      <c r="J468">
        <v>4.45</v>
      </c>
      <c r="K468">
        <v>222.5</v>
      </c>
      <c r="L468">
        <v>8.3000000000000007</v>
      </c>
      <c r="M468">
        <v>0.65098039215686276</v>
      </c>
      <c r="N468">
        <v>415</v>
      </c>
      <c r="O468" t="s">
        <v>370</v>
      </c>
      <c r="P468" t="s">
        <v>371</v>
      </c>
      <c r="Q468" t="s">
        <v>201</v>
      </c>
      <c r="R468" t="s">
        <v>25</v>
      </c>
      <c r="S468" t="s">
        <v>372</v>
      </c>
      <c r="T468" t="s">
        <v>373</v>
      </c>
      <c r="U468" t="s">
        <v>1191</v>
      </c>
      <c r="V468">
        <f>YEAR(sales_order1[[#This Row],[date]])</f>
        <v>2020</v>
      </c>
      <c r="W468" t="str">
        <f>TEXT(sales_order1[[#This Row],[date]], "Mmm")</f>
        <v>Apr</v>
      </c>
      <c r="X468">
        <f>VALUE(TEXT(sales_order1[[#This Row],[date]], "D"))</f>
        <v>8</v>
      </c>
      <c r="Y468">
        <v>15</v>
      </c>
    </row>
    <row r="469" spans="1:25" x14ac:dyDescent="0.25">
      <c r="A469" s="1">
        <v>43929</v>
      </c>
      <c r="B469">
        <v>50468</v>
      </c>
      <c r="C469" t="s">
        <v>390</v>
      </c>
      <c r="D469" t="str">
        <f>VLOOKUP(sales_order1[[#This Row],[itemCode]],product_details3!B:C,2,0)</f>
        <v>MKRO150</v>
      </c>
      <c r="E469" t="s">
        <v>391</v>
      </c>
      <c r="F469" t="s">
        <v>151</v>
      </c>
      <c r="G469">
        <v>100</v>
      </c>
      <c r="H469">
        <v>11.95</v>
      </c>
      <c r="I469">
        <v>1195</v>
      </c>
      <c r="J469">
        <v>5.2</v>
      </c>
      <c r="K469">
        <v>520</v>
      </c>
      <c r="L469">
        <v>6.75</v>
      </c>
      <c r="M469">
        <v>0.56485355648535562</v>
      </c>
      <c r="N469">
        <v>675</v>
      </c>
      <c r="O469" t="s">
        <v>189</v>
      </c>
      <c r="P469" t="s">
        <v>190</v>
      </c>
      <c r="Q469" t="s">
        <v>191</v>
      </c>
      <c r="R469" t="s">
        <v>56</v>
      </c>
      <c r="S469" t="s">
        <v>192</v>
      </c>
      <c r="T469" t="s">
        <v>193</v>
      </c>
      <c r="U469" t="s">
        <v>1191</v>
      </c>
      <c r="V469">
        <f>YEAR(sales_order1[[#This Row],[date]])</f>
        <v>2020</v>
      </c>
      <c r="W469" t="str">
        <f>TEXT(sales_order1[[#This Row],[date]], "Mmm")</f>
        <v>Apr</v>
      </c>
      <c r="X469">
        <f>VALUE(TEXT(sales_order1[[#This Row],[date]], "D"))</f>
        <v>8</v>
      </c>
      <c r="Y469">
        <v>15</v>
      </c>
    </row>
    <row r="470" spans="1:25" x14ac:dyDescent="0.25">
      <c r="A470" s="1">
        <v>43930</v>
      </c>
      <c r="B470">
        <v>50469</v>
      </c>
      <c r="C470" t="s">
        <v>103</v>
      </c>
      <c r="D470" t="str">
        <f>VLOOKUP(sales_order1[[#This Row],[itemCode]],product_details3!B:C,2,0)</f>
        <v>SCRT50</v>
      </c>
      <c r="E470" t="s">
        <v>104</v>
      </c>
      <c r="F470" t="s">
        <v>61</v>
      </c>
      <c r="G470">
        <v>250</v>
      </c>
      <c r="H470">
        <v>16.95</v>
      </c>
      <c r="I470">
        <v>4237.5</v>
      </c>
      <c r="J470">
        <v>5.2</v>
      </c>
      <c r="K470">
        <v>1300</v>
      </c>
      <c r="L470">
        <v>11.75</v>
      </c>
      <c r="M470">
        <v>0.69321533923303835</v>
      </c>
      <c r="N470">
        <v>2937.5</v>
      </c>
      <c r="O470" t="s">
        <v>248</v>
      </c>
      <c r="P470" t="s">
        <v>249</v>
      </c>
      <c r="Q470" t="s">
        <v>191</v>
      </c>
      <c r="R470" t="s">
        <v>56</v>
      </c>
      <c r="S470" t="s">
        <v>192</v>
      </c>
      <c r="T470" t="s">
        <v>250</v>
      </c>
      <c r="U470" t="s">
        <v>1191</v>
      </c>
      <c r="V470">
        <f>YEAR(sales_order1[[#This Row],[date]])</f>
        <v>2020</v>
      </c>
      <c r="W470" t="str">
        <f>TEXT(sales_order1[[#This Row],[date]], "Mmm")</f>
        <v>Apr</v>
      </c>
      <c r="X470">
        <f>VALUE(TEXT(sales_order1[[#This Row],[date]], "D"))</f>
        <v>9</v>
      </c>
      <c r="Y470">
        <v>15</v>
      </c>
    </row>
    <row r="471" spans="1:25" x14ac:dyDescent="0.25">
      <c r="A471" s="1">
        <v>43930</v>
      </c>
      <c r="B471">
        <v>50470</v>
      </c>
      <c r="C471" t="s">
        <v>360</v>
      </c>
      <c r="D471" t="str">
        <f>VLOOKUP(sales_order1[[#This Row],[itemCode]],product_details3!B:C,2,0)</f>
        <v>TNRS100</v>
      </c>
      <c r="E471" t="s">
        <v>361</v>
      </c>
      <c r="F471" t="s">
        <v>124</v>
      </c>
      <c r="G471">
        <v>50</v>
      </c>
      <c r="H471">
        <v>13.1</v>
      </c>
      <c r="I471">
        <v>655</v>
      </c>
      <c r="J471">
        <v>4.7</v>
      </c>
      <c r="K471">
        <v>235</v>
      </c>
      <c r="L471">
        <v>8.4</v>
      </c>
      <c r="M471">
        <v>0.6412213740458016</v>
      </c>
      <c r="N471">
        <v>420</v>
      </c>
      <c r="O471" t="s">
        <v>258</v>
      </c>
      <c r="P471" t="s">
        <v>259</v>
      </c>
      <c r="Q471" t="s">
        <v>93</v>
      </c>
      <c r="R471" t="s">
        <v>72</v>
      </c>
      <c r="S471" t="s">
        <v>260</v>
      </c>
      <c r="T471" t="s">
        <v>261</v>
      </c>
      <c r="U471" t="s">
        <v>1190</v>
      </c>
      <c r="V471">
        <f>YEAR(sales_order1[[#This Row],[date]])</f>
        <v>2020</v>
      </c>
      <c r="W471" t="str">
        <f>TEXT(sales_order1[[#This Row],[date]], "Mmm")</f>
        <v>Apr</v>
      </c>
      <c r="X471">
        <f>VALUE(TEXT(sales_order1[[#This Row],[date]], "D"))</f>
        <v>9</v>
      </c>
      <c r="Y471">
        <v>15</v>
      </c>
    </row>
    <row r="472" spans="1:25" x14ac:dyDescent="0.25">
      <c r="A472" s="1">
        <v>43930</v>
      </c>
      <c r="B472">
        <v>50471</v>
      </c>
      <c r="C472" t="s">
        <v>103</v>
      </c>
      <c r="D472" t="str">
        <f>VLOOKUP(sales_order1[[#This Row],[itemCode]],product_details3!B:C,2,0)</f>
        <v>SCRT50</v>
      </c>
      <c r="E472" t="s">
        <v>104</v>
      </c>
      <c r="F472" t="s">
        <v>61</v>
      </c>
      <c r="G472">
        <v>250</v>
      </c>
      <c r="H472">
        <v>16.95</v>
      </c>
      <c r="I472">
        <v>4237.5</v>
      </c>
      <c r="J472">
        <v>5.2</v>
      </c>
      <c r="K472">
        <v>1300</v>
      </c>
      <c r="L472">
        <v>11.75</v>
      </c>
      <c r="M472">
        <v>0.69321533923303835</v>
      </c>
      <c r="N472">
        <v>2937.5</v>
      </c>
      <c r="O472" t="s">
        <v>322</v>
      </c>
      <c r="P472" t="s">
        <v>323</v>
      </c>
      <c r="Q472" t="s">
        <v>39</v>
      </c>
      <c r="R472" t="s">
        <v>40</v>
      </c>
      <c r="S472" t="s">
        <v>41</v>
      </c>
      <c r="T472" t="s">
        <v>324</v>
      </c>
      <c r="U472" t="s">
        <v>1188</v>
      </c>
      <c r="V472">
        <f>YEAR(sales_order1[[#This Row],[date]])</f>
        <v>2020</v>
      </c>
      <c r="W472" t="str">
        <f>TEXT(sales_order1[[#This Row],[date]], "Mmm")</f>
        <v>Apr</v>
      </c>
      <c r="X472">
        <f>VALUE(TEXT(sales_order1[[#This Row],[date]], "D"))</f>
        <v>9</v>
      </c>
      <c r="Y472">
        <v>15</v>
      </c>
    </row>
    <row r="473" spans="1:25" x14ac:dyDescent="0.25">
      <c r="A473" s="1">
        <v>43930</v>
      </c>
      <c r="B473">
        <v>50472</v>
      </c>
      <c r="C473" t="s">
        <v>35</v>
      </c>
      <c r="D473" t="str">
        <f>VLOOKUP(sales_order1[[#This Row],[itemCode]],product_details3!B:C,2,0)</f>
        <v>SRMA30</v>
      </c>
      <c r="E473" t="s">
        <v>36</v>
      </c>
      <c r="F473" t="s">
        <v>30</v>
      </c>
      <c r="G473">
        <v>100</v>
      </c>
      <c r="H473">
        <v>26.2</v>
      </c>
      <c r="I473">
        <v>2620</v>
      </c>
      <c r="J473">
        <v>9.4</v>
      </c>
      <c r="K473">
        <v>940</v>
      </c>
      <c r="L473">
        <v>16.8</v>
      </c>
      <c r="M473">
        <v>0.6412213740458016</v>
      </c>
      <c r="N473">
        <v>1680</v>
      </c>
      <c r="O473" t="s">
        <v>144</v>
      </c>
      <c r="P473" t="s">
        <v>145</v>
      </c>
      <c r="Q473" t="s">
        <v>146</v>
      </c>
      <c r="R473" t="s">
        <v>112</v>
      </c>
      <c r="S473" t="s">
        <v>147</v>
      </c>
      <c r="T473" t="s">
        <v>148</v>
      </c>
      <c r="U473" t="s">
        <v>1190</v>
      </c>
      <c r="V473">
        <f>YEAR(sales_order1[[#This Row],[date]])</f>
        <v>2020</v>
      </c>
      <c r="W473" t="str">
        <f>TEXT(sales_order1[[#This Row],[date]], "Mmm")</f>
        <v>Apr</v>
      </c>
      <c r="X473">
        <f>VALUE(TEXT(sales_order1[[#This Row],[date]], "D"))</f>
        <v>9</v>
      </c>
      <c r="Y473">
        <v>15</v>
      </c>
    </row>
    <row r="474" spans="1:25" x14ac:dyDescent="0.25">
      <c r="A474" s="1">
        <v>43930</v>
      </c>
      <c r="B474">
        <v>50473</v>
      </c>
      <c r="C474" t="s">
        <v>320</v>
      </c>
      <c r="D474" t="str">
        <f>VLOOKUP(sales_order1[[#This Row],[itemCode]],product_details3!B:C,2,0)</f>
        <v>SCR50+100</v>
      </c>
      <c r="E474" t="s">
        <v>321</v>
      </c>
      <c r="F474" t="s">
        <v>61</v>
      </c>
      <c r="G474">
        <v>50</v>
      </c>
      <c r="H474">
        <v>26.25</v>
      </c>
      <c r="I474">
        <v>1312.5</v>
      </c>
      <c r="J474">
        <v>7.75</v>
      </c>
      <c r="K474">
        <v>387.5</v>
      </c>
      <c r="L474">
        <v>18.5</v>
      </c>
      <c r="M474">
        <v>0.70476190476190481</v>
      </c>
      <c r="N474">
        <v>925</v>
      </c>
      <c r="O474" t="s">
        <v>395</v>
      </c>
      <c r="P474" t="s">
        <v>396</v>
      </c>
      <c r="Q474" t="s">
        <v>191</v>
      </c>
      <c r="R474" t="s">
        <v>56</v>
      </c>
      <c r="S474" t="s">
        <v>192</v>
      </c>
      <c r="T474" t="s">
        <v>397</v>
      </c>
      <c r="U474" t="s">
        <v>1191</v>
      </c>
      <c r="V474">
        <f>YEAR(sales_order1[[#This Row],[date]])</f>
        <v>2020</v>
      </c>
      <c r="W474" t="str">
        <f>TEXT(sales_order1[[#This Row],[date]], "Mmm")</f>
        <v>Apr</v>
      </c>
      <c r="X474">
        <f>VALUE(TEXT(sales_order1[[#This Row],[date]], "D"))</f>
        <v>9</v>
      </c>
      <c r="Y474">
        <v>15</v>
      </c>
    </row>
    <row r="475" spans="1:25" x14ac:dyDescent="0.25">
      <c r="A475" s="1">
        <v>43930</v>
      </c>
      <c r="B475">
        <v>50474</v>
      </c>
      <c r="C475" t="s">
        <v>51</v>
      </c>
      <c r="D475" t="str">
        <f>VLOOKUP(sales_order1[[#This Row],[itemCode]],product_details3!B:C,2,0)</f>
        <v>MSTH50</v>
      </c>
      <c r="E475" t="s">
        <v>52</v>
      </c>
      <c r="F475" t="s">
        <v>21</v>
      </c>
      <c r="G475">
        <v>50</v>
      </c>
      <c r="H475">
        <v>15.75</v>
      </c>
      <c r="I475">
        <v>787.5</v>
      </c>
      <c r="J475">
        <v>4.45</v>
      </c>
      <c r="K475">
        <v>222.5</v>
      </c>
      <c r="L475">
        <v>11.3</v>
      </c>
      <c r="M475">
        <v>0.71746031746031746</v>
      </c>
      <c r="N475">
        <v>565</v>
      </c>
      <c r="O475" t="s">
        <v>284</v>
      </c>
      <c r="P475" t="s">
        <v>285</v>
      </c>
      <c r="Q475" t="s">
        <v>48</v>
      </c>
      <c r="R475" t="s">
        <v>25</v>
      </c>
      <c r="S475" t="s">
        <v>286</v>
      </c>
      <c r="T475" t="s">
        <v>287</v>
      </c>
      <c r="U475" t="s">
        <v>1191</v>
      </c>
      <c r="V475">
        <f>YEAR(sales_order1[[#This Row],[date]])</f>
        <v>2020</v>
      </c>
      <c r="W475" t="str">
        <f>TEXT(sales_order1[[#This Row],[date]], "Mmm")</f>
        <v>Apr</v>
      </c>
      <c r="X475">
        <f>VALUE(TEXT(sales_order1[[#This Row],[date]], "D"))</f>
        <v>9</v>
      </c>
      <c r="Y475">
        <v>15</v>
      </c>
    </row>
    <row r="476" spans="1:25" x14ac:dyDescent="0.25">
      <c r="A476" s="1">
        <v>43931</v>
      </c>
      <c r="B476">
        <v>50475</v>
      </c>
      <c r="C476" t="s">
        <v>86</v>
      </c>
      <c r="D476" t="str">
        <f>VLOOKUP(sales_order1[[#This Row],[itemCode]],product_details3!B:C,2,0)</f>
        <v>SRMH30</v>
      </c>
      <c r="E476" t="s">
        <v>87</v>
      </c>
      <c r="F476" t="s">
        <v>30</v>
      </c>
      <c r="G476">
        <v>150</v>
      </c>
      <c r="H476">
        <v>21</v>
      </c>
      <c r="I476">
        <v>3150</v>
      </c>
      <c r="J476">
        <v>6.6</v>
      </c>
      <c r="K476">
        <v>990</v>
      </c>
      <c r="L476">
        <v>14.4</v>
      </c>
      <c r="M476">
        <v>0.68571428571428572</v>
      </c>
      <c r="N476">
        <v>2160</v>
      </c>
      <c r="O476" t="s">
        <v>211</v>
      </c>
      <c r="P476" t="s">
        <v>212</v>
      </c>
      <c r="Q476" t="s">
        <v>213</v>
      </c>
      <c r="R476" t="s">
        <v>25</v>
      </c>
      <c r="S476" t="s">
        <v>214</v>
      </c>
      <c r="T476" t="s">
        <v>215</v>
      </c>
      <c r="U476" t="s">
        <v>1191</v>
      </c>
      <c r="V476">
        <f>YEAR(sales_order1[[#This Row],[date]])</f>
        <v>2020</v>
      </c>
      <c r="W476" t="str">
        <f>TEXT(sales_order1[[#This Row],[date]], "Mmm")</f>
        <v>Apr</v>
      </c>
      <c r="X476">
        <f>VALUE(TEXT(sales_order1[[#This Row],[date]], "D"))</f>
        <v>10</v>
      </c>
      <c r="Y476">
        <v>15</v>
      </c>
    </row>
    <row r="477" spans="1:25" x14ac:dyDescent="0.25">
      <c r="A477" s="1">
        <v>43931</v>
      </c>
      <c r="B477">
        <v>50476</v>
      </c>
      <c r="C477" t="s">
        <v>362</v>
      </c>
      <c r="D477" t="str">
        <f>VLOOKUP(sales_order1[[#This Row],[itemCode]],product_details3!B:C,2,0)</f>
        <v>MSKO100</v>
      </c>
      <c r="E477" t="s">
        <v>363</v>
      </c>
      <c r="F477" t="s">
        <v>137</v>
      </c>
      <c r="G477">
        <v>50</v>
      </c>
      <c r="H477">
        <v>22.65</v>
      </c>
      <c r="I477">
        <v>1132.5</v>
      </c>
      <c r="J477">
        <v>9.5500000000000007</v>
      </c>
      <c r="K477">
        <v>477.5</v>
      </c>
      <c r="L477">
        <v>13.1</v>
      </c>
      <c r="M477">
        <v>0.57836644591611486</v>
      </c>
      <c r="N477">
        <v>655</v>
      </c>
      <c r="O477" t="s">
        <v>341</v>
      </c>
      <c r="P477" t="s">
        <v>342</v>
      </c>
      <c r="Q477" t="s">
        <v>146</v>
      </c>
      <c r="R477" t="s">
        <v>112</v>
      </c>
      <c r="S477" t="s">
        <v>343</v>
      </c>
      <c r="T477" t="s">
        <v>95</v>
      </c>
      <c r="U477" t="s">
        <v>1190</v>
      </c>
      <c r="V477">
        <f>YEAR(sales_order1[[#This Row],[date]])</f>
        <v>2020</v>
      </c>
      <c r="W477" t="str">
        <f>TEXT(sales_order1[[#This Row],[date]], "Mmm")</f>
        <v>Apr</v>
      </c>
      <c r="X477">
        <f>VALUE(TEXT(sales_order1[[#This Row],[date]], "D"))</f>
        <v>10</v>
      </c>
      <c r="Y477">
        <v>15</v>
      </c>
    </row>
    <row r="478" spans="1:25" x14ac:dyDescent="0.25">
      <c r="A478" s="1">
        <v>43931</v>
      </c>
      <c r="B478">
        <v>50477</v>
      </c>
      <c r="C478" t="s">
        <v>209</v>
      </c>
      <c r="D478" t="str">
        <f>VLOOKUP(sales_order1[[#This Row],[itemCode]],product_details3!B:C,2,0)</f>
        <v>CLNG50</v>
      </c>
      <c r="E478" t="s">
        <v>210</v>
      </c>
      <c r="F478" t="s">
        <v>45</v>
      </c>
      <c r="G478">
        <v>50</v>
      </c>
      <c r="H478">
        <v>6.5</v>
      </c>
      <c r="I478">
        <v>325</v>
      </c>
      <c r="J478">
        <v>2.2999999999999998</v>
      </c>
      <c r="K478">
        <v>115</v>
      </c>
      <c r="L478">
        <v>4.2</v>
      </c>
      <c r="M478">
        <v>0.64615384615384619</v>
      </c>
      <c r="N478">
        <v>210</v>
      </c>
      <c r="O478" t="s">
        <v>276</v>
      </c>
      <c r="P478" t="s">
        <v>277</v>
      </c>
      <c r="Q478" t="s">
        <v>39</v>
      </c>
      <c r="R478" t="s">
        <v>40</v>
      </c>
      <c r="S478" t="s">
        <v>41</v>
      </c>
      <c r="T478" t="s">
        <v>278</v>
      </c>
      <c r="U478" t="s">
        <v>1188</v>
      </c>
      <c r="V478">
        <f>YEAR(sales_order1[[#This Row],[date]])</f>
        <v>2020</v>
      </c>
      <c r="W478" t="str">
        <f>TEXT(sales_order1[[#This Row],[date]], "Mmm")</f>
        <v>Apr</v>
      </c>
      <c r="X478">
        <f>VALUE(TEXT(sales_order1[[#This Row],[date]], "D"))</f>
        <v>10</v>
      </c>
      <c r="Y478">
        <v>15</v>
      </c>
    </row>
    <row r="479" spans="1:25" x14ac:dyDescent="0.25">
      <c r="A479" s="1">
        <v>43931</v>
      </c>
      <c r="B479">
        <v>50478</v>
      </c>
      <c r="C479" t="s">
        <v>194</v>
      </c>
      <c r="D479" t="str">
        <f>VLOOKUP(sales_order1[[#This Row],[itemCode]],product_details3!B:C,2,0)</f>
        <v>CLNG150</v>
      </c>
      <c r="E479" t="s">
        <v>195</v>
      </c>
      <c r="F479" t="s">
        <v>45</v>
      </c>
      <c r="G479">
        <v>150</v>
      </c>
      <c r="H479">
        <v>12.75</v>
      </c>
      <c r="I479">
        <v>1912.5</v>
      </c>
      <c r="J479">
        <v>4.45</v>
      </c>
      <c r="K479">
        <v>667.5</v>
      </c>
      <c r="L479">
        <v>8.3000000000000007</v>
      </c>
      <c r="M479">
        <v>0.65098039215686276</v>
      </c>
      <c r="N479">
        <v>1245</v>
      </c>
      <c r="O479" t="s">
        <v>398</v>
      </c>
      <c r="P479" t="s">
        <v>399</v>
      </c>
      <c r="Q479" t="s">
        <v>100</v>
      </c>
      <c r="R479" t="s">
        <v>40</v>
      </c>
      <c r="S479" t="s">
        <v>101</v>
      </c>
      <c r="T479" t="s">
        <v>102</v>
      </c>
      <c r="U479" t="s">
        <v>1190</v>
      </c>
      <c r="V479">
        <f>YEAR(sales_order1[[#This Row],[date]])</f>
        <v>2020</v>
      </c>
      <c r="W479" t="str">
        <f>TEXT(sales_order1[[#This Row],[date]], "Mmm")</f>
        <v>Apr</v>
      </c>
      <c r="X479">
        <f>VALUE(TEXT(sales_order1[[#This Row],[date]], "D"))</f>
        <v>10</v>
      </c>
      <c r="Y479">
        <v>15</v>
      </c>
    </row>
    <row r="480" spans="1:25" x14ac:dyDescent="0.25">
      <c r="A480" s="1">
        <v>43931</v>
      </c>
      <c r="B480">
        <v>50479</v>
      </c>
      <c r="C480" t="s">
        <v>315</v>
      </c>
      <c r="D480" t="str">
        <f>VLOOKUP(sales_order1[[#This Row],[itemCode]],product_details3!B:C,2,0)</f>
        <v>EXFG50</v>
      </c>
      <c r="E480" t="s">
        <v>316</v>
      </c>
      <c r="F480" t="s">
        <v>183</v>
      </c>
      <c r="G480">
        <v>50</v>
      </c>
      <c r="H480">
        <v>15.75</v>
      </c>
      <c r="I480">
        <v>787.5</v>
      </c>
      <c r="J480">
        <v>5.45</v>
      </c>
      <c r="K480">
        <v>272.5</v>
      </c>
      <c r="L480">
        <v>10.3</v>
      </c>
      <c r="M480">
        <v>0.65396825396825398</v>
      </c>
      <c r="N480">
        <v>515</v>
      </c>
      <c r="O480" t="s">
        <v>266</v>
      </c>
      <c r="P480" t="s">
        <v>267</v>
      </c>
      <c r="Q480" t="s">
        <v>154</v>
      </c>
      <c r="R480" t="s">
        <v>56</v>
      </c>
      <c r="S480" t="s">
        <v>133</v>
      </c>
      <c r="T480" t="s">
        <v>268</v>
      </c>
      <c r="U480" t="s">
        <v>1191</v>
      </c>
      <c r="V480">
        <f>YEAR(sales_order1[[#This Row],[date]])</f>
        <v>2020</v>
      </c>
      <c r="W480" t="str">
        <f>TEXT(sales_order1[[#This Row],[date]], "Mmm")</f>
        <v>Apr</v>
      </c>
      <c r="X480">
        <f>VALUE(TEXT(sales_order1[[#This Row],[date]], "D"))</f>
        <v>10</v>
      </c>
      <c r="Y480">
        <v>15</v>
      </c>
    </row>
    <row r="481" spans="1:25" x14ac:dyDescent="0.25">
      <c r="A481" s="1">
        <v>43931</v>
      </c>
      <c r="B481">
        <v>50480</v>
      </c>
      <c r="C481" t="s">
        <v>35</v>
      </c>
      <c r="D481" t="str">
        <f>VLOOKUP(sales_order1[[#This Row],[itemCode]],product_details3!B:C,2,0)</f>
        <v>SRMA30</v>
      </c>
      <c r="E481" t="s">
        <v>36</v>
      </c>
      <c r="F481" t="s">
        <v>30</v>
      </c>
      <c r="G481">
        <v>100</v>
      </c>
      <c r="H481">
        <v>26.2</v>
      </c>
      <c r="I481">
        <v>2620</v>
      </c>
      <c r="J481">
        <v>9.4</v>
      </c>
      <c r="K481">
        <v>940</v>
      </c>
      <c r="L481">
        <v>16.8</v>
      </c>
      <c r="M481">
        <v>0.6412213740458016</v>
      </c>
      <c r="N481">
        <v>1680</v>
      </c>
      <c r="O481" t="s">
        <v>177</v>
      </c>
      <c r="P481" t="s">
        <v>178</v>
      </c>
      <c r="Q481" t="s">
        <v>111</v>
      </c>
      <c r="R481" t="s">
        <v>112</v>
      </c>
      <c r="S481" t="s">
        <v>179</v>
      </c>
      <c r="T481" t="s">
        <v>180</v>
      </c>
      <c r="U481" t="s">
        <v>1189</v>
      </c>
      <c r="V481">
        <f>YEAR(sales_order1[[#This Row],[date]])</f>
        <v>2020</v>
      </c>
      <c r="W481" t="str">
        <f>TEXT(sales_order1[[#This Row],[date]], "Mmm")</f>
        <v>Apr</v>
      </c>
      <c r="X481">
        <f>VALUE(TEXT(sales_order1[[#This Row],[date]], "D"))</f>
        <v>10</v>
      </c>
      <c r="Y481">
        <v>15</v>
      </c>
    </row>
    <row r="482" spans="1:25" x14ac:dyDescent="0.25">
      <c r="A482" s="1">
        <v>43931</v>
      </c>
      <c r="B482">
        <v>50481</v>
      </c>
      <c r="C482" t="s">
        <v>19</v>
      </c>
      <c r="D482" t="str">
        <f>VLOOKUP(sales_order1[[#This Row],[itemCode]],product_details3!B:C,2,0)</f>
        <v>MSTH100</v>
      </c>
      <c r="E482" t="s">
        <v>20</v>
      </c>
      <c r="F482" t="s">
        <v>21</v>
      </c>
      <c r="G482">
        <v>150</v>
      </c>
      <c r="H482">
        <v>26.25</v>
      </c>
      <c r="I482">
        <v>3937.5</v>
      </c>
      <c r="J482">
        <v>7.75</v>
      </c>
      <c r="K482">
        <v>1162.5</v>
      </c>
      <c r="L482">
        <v>18.5</v>
      </c>
      <c r="M482">
        <v>0.70476190476190481</v>
      </c>
      <c r="N482">
        <v>2775</v>
      </c>
      <c r="O482" t="s">
        <v>400</v>
      </c>
      <c r="P482" t="s">
        <v>401</v>
      </c>
      <c r="Q482" t="s">
        <v>213</v>
      </c>
      <c r="R482" t="s">
        <v>25</v>
      </c>
      <c r="S482" t="s">
        <v>402</v>
      </c>
      <c r="T482" t="s">
        <v>403</v>
      </c>
      <c r="U482" t="s">
        <v>1191</v>
      </c>
      <c r="V482">
        <f>YEAR(sales_order1[[#This Row],[date]])</f>
        <v>2020</v>
      </c>
      <c r="W482" t="str">
        <f>TEXT(sales_order1[[#This Row],[date]], "Mmm")</f>
        <v>Apr</v>
      </c>
      <c r="X482">
        <f>VALUE(TEXT(sales_order1[[#This Row],[date]], "D"))</f>
        <v>10</v>
      </c>
      <c r="Y482">
        <v>15</v>
      </c>
    </row>
    <row r="483" spans="1:25" x14ac:dyDescent="0.25">
      <c r="A483" s="1">
        <v>43931</v>
      </c>
      <c r="B483">
        <v>50482</v>
      </c>
      <c r="C483" t="s">
        <v>315</v>
      </c>
      <c r="D483" t="str">
        <f>VLOOKUP(sales_order1[[#This Row],[itemCode]],product_details3!B:C,2,0)</f>
        <v>EXFG50</v>
      </c>
      <c r="E483" t="s">
        <v>316</v>
      </c>
      <c r="F483" t="s">
        <v>183</v>
      </c>
      <c r="G483">
        <v>50</v>
      </c>
      <c r="H483">
        <v>15.75</v>
      </c>
      <c r="I483">
        <v>787.5</v>
      </c>
      <c r="J483">
        <v>5.45</v>
      </c>
      <c r="K483">
        <v>272.5</v>
      </c>
      <c r="L483">
        <v>10.3</v>
      </c>
      <c r="M483">
        <v>0.65396825396825398</v>
      </c>
      <c r="N483">
        <v>515</v>
      </c>
      <c r="O483" t="s">
        <v>98</v>
      </c>
      <c r="P483" t="s">
        <v>99</v>
      </c>
      <c r="Q483" t="s">
        <v>100</v>
      </c>
      <c r="R483" t="s">
        <v>40</v>
      </c>
      <c r="S483" t="s">
        <v>101</v>
      </c>
      <c r="T483" t="s">
        <v>102</v>
      </c>
      <c r="U483" t="s">
        <v>1190</v>
      </c>
      <c r="V483">
        <f>YEAR(sales_order1[[#This Row],[date]])</f>
        <v>2020</v>
      </c>
      <c r="W483" t="str">
        <f>TEXT(sales_order1[[#This Row],[date]], "Mmm")</f>
        <v>Apr</v>
      </c>
      <c r="X483">
        <f>VALUE(TEXT(sales_order1[[#This Row],[date]], "D"))</f>
        <v>10</v>
      </c>
      <c r="Y483">
        <v>15</v>
      </c>
    </row>
    <row r="484" spans="1:25" x14ac:dyDescent="0.25">
      <c r="A484" s="1">
        <v>43934</v>
      </c>
      <c r="B484">
        <v>50483</v>
      </c>
      <c r="C484" t="s">
        <v>149</v>
      </c>
      <c r="D484" t="str">
        <f>VLOOKUP(sales_order1[[#This Row],[itemCode]],product_details3!B:C,2,0)</f>
        <v>MKRW80</v>
      </c>
      <c r="E484" t="s">
        <v>150</v>
      </c>
      <c r="F484" t="s">
        <v>151</v>
      </c>
      <c r="G484">
        <v>50</v>
      </c>
      <c r="H484">
        <v>14.65</v>
      </c>
      <c r="I484">
        <v>732.5</v>
      </c>
      <c r="J484">
        <v>6.55</v>
      </c>
      <c r="K484">
        <v>327.5</v>
      </c>
      <c r="L484">
        <v>8.1</v>
      </c>
      <c r="M484">
        <v>0.55290102389078488</v>
      </c>
      <c r="N484">
        <v>405</v>
      </c>
      <c r="O484" t="s">
        <v>117</v>
      </c>
      <c r="P484" t="s">
        <v>118</v>
      </c>
      <c r="Q484" t="s">
        <v>119</v>
      </c>
      <c r="R484" t="s">
        <v>40</v>
      </c>
      <c r="S484" t="s">
        <v>120</v>
      </c>
      <c r="T484" t="s">
        <v>121</v>
      </c>
      <c r="U484" t="s">
        <v>1190</v>
      </c>
      <c r="V484">
        <f>YEAR(sales_order1[[#This Row],[date]])</f>
        <v>2020</v>
      </c>
      <c r="W484" t="str">
        <f>TEXT(sales_order1[[#This Row],[date]], "Mmm")</f>
        <v>Apr</v>
      </c>
      <c r="X484">
        <f>VALUE(TEXT(sales_order1[[#This Row],[date]], "D"))</f>
        <v>13</v>
      </c>
      <c r="Y484">
        <v>15</v>
      </c>
    </row>
    <row r="485" spans="1:25" x14ac:dyDescent="0.25">
      <c r="A485" s="1">
        <v>43934</v>
      </c>
      <c r="B485">
        <v>50484</v>
      </c>
      <c r="C485" t="s">
        <v>320</v>
      </c>
      <c r="D485" t="str">
        <f>VLOOKUP(sales_order1[[#This Row],[itemCode]],product_details3!B:C,2,0)</f>
        <v>SCR50+100</v>
      </c>
      <c r="E485" t="s">
        <v>321</v>
      </c>
      <c r="F485" t="s">
        <v>61</v>
      </c>
      <c r="G485">
        <v>150</v>
      </c>
      <c r="H485">
        <v>26.25</v>
      </c>
      <c r="I485">
        <v>3937.5</v>
      </c>
      <c r="J485">
        <v>7.75</v>
      </c>
      <c r="K485">
        <v>1162.5</v>
      </c>
      <c r="L485">
        <v>18.5</v>
      </c>
      <c r="M485">
        <v>0.70476190476190481</v>
      </c>
      <c r="N485">
        <v>2775</v>
      </c>
      <c r="O485" t="s">
        <v>167</v>
      </c>
      <c r="P485" t="s">
        <v>168</v>
      </c>
      <c r="Q485" t="s">
        <v>100</v>
      </c>
      <c r="R485" t="s">
        <v>40</v>
      </c>
      <c r="S485" t="s">
        <v>101</v>
      </c>
      <c r="T485" t="s">
        <v>169</v>
      </c>
      <c r="U485" t="s">
        <v>1190</v>
      </c>
      <c r="V485">
        <f>YEAR(sales_order1[[#This Row],[date]])</f>
        <v>2020</v>
      </c>
      <c r="W485" t="str">
        <f>TEXT(sales_order1[[#This Row],[date]], "Mmm")</f>
        <v>Apr</v>
      </c>
      <c r="X485">
        <f>VALUE(TEXT(sales_order1[[#This Row],[date]], "D"))</f>
        <v>13</v>
      </c>
      <c r="Y485">
        <v>15</v>
      </c>
    </row>
    <row r="486" spans="1:25" x14ac:dyDescent="0.25">
      <c r="A486" s="1">
        <v>43934</v>
      </c>
      <c r="B486">
        <v>50485</v>
      </c>
      <c r="C486" t="s">
        <v>103</v>
      </c>
      <c r="D486" t="str">
        <f>VLOOKUP(sales_order1[[#This Row],[itemCode]],product_details3!B:C,2,0)</f>
        <v>SCRT50</v>
      </c>
      <c r="E486" t="s">
        <v>104</v>
      </c>
      <c r="F486" t="s">
        <v>61</v>
      </c>
      <c r="G486">
        <v>150</v>
      </c>
      <c r="H486">
        <v>16.95</v>
      </c>
      <c r="I486">
        <v>2542.5</v>
      </c>
      <c r="J486">
        <v>5.2</v>
      </c>
      <c r="K486">
        <v>780</v>
      </c>
      <c r="L486">
        <v>11.75</v>
      </c>
      <c r="M486">
        <v>0.69321533923303835</v>
      </c>
      <c r="N486">
        <v>1762.5</v>
      </c>
      <c r="O486" t="s">
        <v>172</v>
      </c>
      <c r="P486" t="s">
        <v>173</v>
      </c>
      <c r="Q486" t="s">
        <v>39</v>
      </c>
      <c r="R486" t="s">
        <v>40</v>
      </c>
      <c r="S486" t="s">
        <v>41</v>
      </c>
      <c r="T486" t="s">
        <v>174</v>
      </c>
      <c r="U486" t="s">
        <v>1188</v>
      </c>
      <c r="V486">
        <f>YEAR(sales_order1[[#This Row],[date]])</f>
        <v>2020</v>
      </c>
      <c r="W486" t="str">
        <f>TEXT(sales_order1[[#This Row],[date]], "Mmm")</f>
        <v>Apr</v>
      </c>
      <c r="X486">
        <f>VALUE(TEXT(sales_order1[[#This Row],[date]], "D"))</f>
        <v>13</v>
      </c>
      <c r="Y486">
        <v>15</v>
      </c>
    </row>
    <row r="487" spans="1:25" x14ac:dyDescent="0.25">
      <c r="A487" s="1">
        <v>43934</v>
      </c>
      <c r="B487">
        <v>50486</v>
      </c>
      <c r="C487" t="s">
        <v>103</v>
      </c>
      <c r="D487" t="str">
        <f>VLOOKUP(sales_order1[[#This Row],[itemCode]],product_details3!B:C,2,0)</f>
        <v>SCRT50</v>
      </c>
      <c r="E487" t="s">
        <v>104</v>
      </c>
      <c r="F487" t="s">
        <v>61</v>
      </c>
      <c r="G487">
        <v>200</v>
      </c>
      <c r="H487">
        <v>16.95</v>
      </c>
      <c r="I487">
        <v>3390</v>
      </c>
      <c r="J487">
        <v>5.2</v>
      </c>
      <c r="K487">
        <v>1040</v>
      </c>
      <c r="L487">
        <v>11.75</v>
      </c>
      <c r="M487">
        <v>0.69321533923303835</v>
      </c>
      <c r="N487">
        <v>2350</v>
      </c>
      <c r="O487" t="s">
        <v>22</v>
      </c>
      <c r="P487" t="s">
        <v>23</v>
      </c>
      <c r="Q487" t="s">
        <v>24</v>
      </c>
      <c r="R487" t="s">
        <v>25</v>
      </c>
      <c r="S487" t="s">
        <v>26</v>
      </c>
      <c r="T487" t="s">
        <v>27</v>
      </c>
      <c r="U487" t="s">
        <v>1191</v>
      </c>
      <c r="V487">
        <f>YEAR(sales_order1[[#This Row],[date]])</f>
        <v>2020</v>
      </c>
      <c r="W487" t="str">
        <f>TEXT(sales_order1[[#This Row],[date]], "Mmm")</f>
        <v>Apr</v>
      </c>
      <c r="X487">
        <f>VALUE(TEXT(sales_order1[[#This Row],[date]], "D"))</f>
        <v>13</v>
      </c>
      <c r="Y487">
        <v>15</v>
      </c>
    </row>
    <row r="488" spans="1:25" x14ac:dyDescent="0.25">
      <c r="A488" s="1">
        <v>43934</v>
      </c>
      <c r="B488">
        <v>50487</v>
      </c>
      <c r="C488" t="s">
        <v>194</v>
      </c>
      <c r="D488" t="str">
        <f>VLOOKUP(sales_order1[[#This Row],[itemCode]],product_details3!B:C,2,0)</f>
        <v>CLNG150</v>
      </c>
      <c r="E488" t="s">
        <v>195</v>
      </c>
      <c r="F488" t="s">
        <v>45</v>
      </c>
      <c r="G488">
        <v>50</v>
      </c>
      <c r="H488">
        <v>12.75</v>
      </c>
      <c r="I488">
        <v>637.5</v>
      </c>
      <c r="J488">
        <v>4.45</v>
      </c>
      <c r="K488">
        <v>222.5</v>
      </c>
      <c r="L488">
        <v>8.3000000000000007</v>
      </c>
      <c r="M488">
        <v>0.65098039215686276</v>
      </c>
      <c r="N488">
        <v>415</v>
      </c>
      <c r="O488" t="s">
        <v>184</v>
      </c>
      <c r="P488" t="s">
        <v>185</v>
      </c>
      <c r="Q488" t="s">
        <v>186</v>
      </c>
      <c r="R488" t="s">
        <v>112</v>
      </c>
      <c r="S488" t="s">
        <v>187</v>
      </c>
      <c r="T488" t="s">
        <v>188</v>
      </c>
      <c r="U488" t="s">
        <v>1189</v>
      </c>
      <c r="V488">
        <f>YEAR(sales_order1[[#This Row],[date]])</f>
        <v>2020</v>
      </c>
      <c r="W488" t="str">
        <f>TEXT(sales_order1[[#This Row],[date]], "Mmm")</f>
        <v>Apr</v>
      </c>
      <c r="X488">
        <f>VALUE(TEXT(sales_order1[[#This Row],[date]], "D"))</f>
        <v>13</v>
      </c>
      <c r="Y488">
        <v>15</v>
      </c>
    </row>
    <row r="489" spans="1:25" x14ac:dyDescent="0.25">
      <c r="A489" s="1">
        <v>43934</v>
      </c>
      <c r="B489">
        <v>50488</v>
      </c>
      <c r="C489" t="s">
        <v>115</v>
      </c>
      <c r="D489" t="str">
        <f>VLOOKUP(sales_order1[[#This Row],[itemCode]],product_details3!B:C,2,0)</f>
        <v>SCRS30100</v>
      </c>
      <c r="E489" t="s">
        <v>116</v>
      </c>
      <c r="F489" t="s">
        <v>61</v>
      </c>
      <c r="G489">
        <v>200</v>
      </c>
      <c r="H489">
        <v>32.75</v>
      </c>
      <c r="I489">
        <v>6550</v>
      </c>
      <c r="J489">
        <v>11.25</v>
      </c>
      <c r="K489">
        <v>2250</v>
      </c>
      <c r="L489">
        <v>21.5</v>
      </c>
      <c r="M489">
        <v>0.65648854961832059</v>
      </c>
      <c r="N489">
        <v>4300</v>
      </c>
      <c r="O489" t="s">
        <v>91</v>
      </c>
      <c r="P489" t="s">
        <v>92</v>
      </c>
      <c r="Q489" t="s">
        <v>93</v>
      </c>
      <c r="R489" t="s">
        <v>72</v>
      </c>
      <c r="S489" t="s">
        <v>94</v>
      </c>
      <c r="T489" t="s">
        <v>95</v>
      </c>
      <c r="U489" t="s">
        <v>1190</v>
      </c>
      <c r="V489">
        <f>YEAR(sales_order1[[#This Row],[date]])</f>
        <v>2020</v>
      </c>
      <c r="W489" t="str">
        <f>TEXT(sales_order1[[#This Row],[date]], "Mmm")</f>
        <v>Apr</v>
      </c>
      <c r="X489">
        <f>VALUE(TEXT(sales_order1[[#This Row],[date]], "D"))</f>
        <v>13</v>
      </c>
      <c r="Y489">
        <v>15</v>
      </c>
    </row>
    <row r="490" spans="1:25" x14ac:dyDescent="0.25">
      <c r="A490" s="1">
        <v>43935</v>
      </c>
      <c r="B490">
        <v>50489</v>
      </c>
      <c r="C490" t="s">
        <v>103</v>
      </c>
      <c r="D490" t="str">
        <f>VLOOKUP(sales_order1[[#This Row],[itemCode]],product_details3!B:C,2,0)</f>
        <v>SCRT50</v>
      </c>
      <c r="E490" t="s">
        <v>104</v>
      </c>
      <c r="F490" t="s">
        <v>61</v>
      </c>
      <c r="G490">
        <v>150</v>
      </c>
      <c r="H490">
        <v>16.95</v>
      </c>
      <c r="I490">
        <v>2542.5</v>
      </c>
      <c r="J490">
        <v>5.2</v>
      </c>
      <c r="K490">
        <v>780</v>
      </c>
      <c r="L490">
        <v>11.75</v>
      </c>
      <c r="M490">
        <v>0.69321533923303835</v>
      </c>
      <c r="N490">
        <v>1762.5</v>
      </c>
      <c r="O490" t="s">
        <v>109</v>
      </c>
      <c r="P490" t="s">
        <v>110</v>
      </c>
      <c r="Q490" t="s">
        <v>111</v>
      </c>
      <c r="R490" t="s">
        <v>112</v>
      </c>
      <c r="S490" t="s">
        <v>113</v>
      </c>
      <c r="T490" t="s">
        <v>114</v>
      </c>
      <c r="U490" t="s">
        <v>1189</v>
      </c>
      <c r="V490">
        <f>YEAR(sales_order1[[#This Row],[date]])</f>
        <v>2020</v>
      </c>
      <c r="W490" t="str">
        <f>TEXT(sales_order1[[#This Row],[date]], "Mmm")</f>
        <v>Apr</v>
      </c>
      <c r="X490">
        <f>VALUE(TEXT(sales_order1[[#This Row],[date]], "D"))</f>
        <v>14</v>
      </c>
      <c r="Y490">
        <v>15</v>
      </c>
    </row>
    <row r="491" spans="1:25" x14ac:dyDescent="0.25">
      <c r="A491" s="1">
        <v>43935</v>
      </c>
      <c r="B491">
        <v>50490</v>
      </c>
      <c r="C491" t="s">
        <v>194</v>
      </c>
      <c r="D491" t="str">
        <f>VLOOKUP(sales_order1[[#This Row],[itemCode]],product_details3!B:C,2,0)</f>
        <v>CLNG150</v>
      </c>
      <c r="E491" t="s">
        <v>195</v>
      </c>
      <c r="F491" t="s">
        <v>45</v>
      </c>
      <c r="G491">
        <v>50</v>
      </c>
      <c r="H491">
        <v>12.75</v>
      </c>
      <c r="I491">
        <v>637.5</v>
      </c>
      <c r="J491">
        <v>4.45</v>
      </c>
      <c r="K491">
        <v>222.5</v>
      </c>
      <c r="L491">
        <v>8.3000000000000007</v>
      </c>
      <c r="M491">
        <v>0.65098039215686276</v>
      </c>
      <c r="N491">
        <v>415</v>
      </c>
      <c r="O491" t="s">
        <v>163</v>
      </c>
      <c r="P491" t="s">
        <v>164</v>
      </c>
      <c r="Q491" t="s">
        <v>146</v>
      </c>
      <c r="R491" t="s">
        <v>112</v>
      </c>
      <c r="S491" t="s">
        <v>165</v>
      </c>
      <c r="T491" t="s">
        <v>166</v>
      </c>
      <c r="U491" t="s">
        <v>1189</v>
      </c>
      <c r="V491">
        <f>YEAR(sales_order1[[#This Row],[date]])</f>
        <v>2020</v>
      </c>
      <c r="W491" t="str">
        <f>TEXT(sales_order1[[#This Row],[date]], "Mmm")</f>
        <v>Apr</v>
      </c>
      <c r="X491">
        <f>VALUE(TEXT(sales_order1[[#This Row],[date]], "D"))</f>
        <v>14</v>
      </c>
      <c r="Y491">
        <v>15</v>
      </c>
    </row>
    <row r="492" spans="1:25" x14ac:dyDescent="0.25">
      <c r="A492" s="1">
        <v>43935</v>
      </c>
      <c r="B492">
        <v>50491</v>
      </c>
      <c r="C492" t="s">
        <v>103</v>
      </c>
      <c r="D492" t="str">
        <f>VLOOKUP(sales_order1[[#This Row],[itemCode]],product_details3!B:C,2,0)</f>
        <v>SCRT50</v>
      </c>
      <c r="E492" t="s">
        <v>104</v>
      </c>
      <c r="F492" t="s">
        <v>61</v>
      </c>
      <c r="G492">
        <v>200</v>
      </c>
      <c r="H492">
        <v>16.95</v>
      </c>
      <c r="I492">
        <v>3390</v>
      </c>
      <c r="J492">
        <v>5.2</v>
      </c>
      <c r="K492">
        <v>1040</v>
      </c>
      <c r="L492">
        <v>11.75</v>
      </c>
      <c r="M492">
        <v>0.69321533923303835</v>
      </c>
      <c r="N492">
        <v>2350</v>
      </c>
      <c r="O492" t="s">
        <v>290</v>
      </c>
      <c r="P492" t="s">
        <v>291</v>
      </c>
      <c r="Q492" t="s">
        <v>201</v>
      </c>
      <c r="R492" t="s">
        <v>25</v>
      </c>
      <c r="S492" t="s">
        <v>202</v>
      </c>
      <c r="T492" t="s">
        <v>292</v>
      </c>
      <c r="U492" t="s">
        <v>1191</v>
      </c>
      <c r="V492">
        <f>YEAR(sales_order1[[#This Row],[date]])</f>
        <v>2020</v>
      </c>
      <c r="W492" t="str">
        <f>TEXT(sales_order1[[#This Row],[date]], "Mmm")</f>
        <v>Apr</v>
      </c>
      <c r="X492">
        <f>VALUE(TEXT(sales_order1[[#This Row],[date]], "D"))</f>
        <v>14</v>
      </c>
      <c r="Y492">
        <v>15</v>
      </c>
    </row>
    <row r="493" spans="1:25" x14ac:dyDescent="0.25">
      <c r="A493" s="1">
        <v>43935</v>
      </c>
      <c r="B493">
        <v>50492</v>
      </c>
      <c r="C493" t="s">
        <v>404</v>
      </c>
      <c r="D493" t="str">
        <f>VLOOKUP(sales_order1[[#This Row],[itemCode]],product_details3!B:C,2,0)</f>
        <v>TNRE200</v>
      </c>
      <c r="E493" t="s">
        <v>405</v>
      </c>
      <c r="F493" t="s">
        <v>124</v>
      </c>
      <c r="G493">
        <v>150</v>
      </c>
      <c r="H493">
        <v>22.6</v>
      </c>
      <c r="I493">
        <v>3390</v>
      </c>
      <c r="J493">
        <v>7.6</v>
      </c>
      <c r="K493">
        <v>1140</v>
      </c>
      <c r="L493">
        <v>15</v>
      </c>
      <c r="M493">
        <v>0.66371681415929207</v>
      </c>
      <c r="N493">
        <v>2250</v>
      </c>
      <c r="O493" t="s">
        <v>269</v>
      </c>
      <c r="P493" t="s">
        <v>270</v>
      </c>
      <c r="Q493" t="s">
        <v>271</v>
      </c>
      <c r="R493" t="s">
        <v>56</v>
      </c>
      <c r="S493" t="s">
        <v>192</v>
      </c>
      <c r="T493" t="s">
        <v>272</v>
      </c>
      <c r="U493" t="s">
        <v>1191</v>
      </c>
      <c r="V493">
        <f>YEAR(sales_order1[[#This Row],[date]])</f>
        <v>2020</v>
      </c>
      <c r="W493" t="str">
        <f>TEXT(sales_order1[[#This Row],[date]], "Mmm")</f>
        <v>Apr</v>
      </c>
      <c r="X493">
        <f>VALUE(TEXT(sales_order1[[#This Row],[date]], "D"))</f>
        <v>14</v>
      </c>
      <c r="Y493">
        <v>15</v>
      </c>
    </row>
    <row r="494" spans="1:25" x14ac:dyDescent="0.25">
      <c r="A494" s="1">
        <v>43935</v>
      </c>
      <c r="B494">
        <v>50493</v>
      </c>
      <c r="C494" t="s">
        <v>135</v>
      </c>
      <c r="D494" t="str">
        <f>VLOOKUP(sales_order1[[#This Row],[itemCode]],product_details3!B:C,2,0)</f>
        <v>MSKSH</v>
      </c>
      <c r="E494" t="s">
        <v>136</v>
      </c>
      <c r="F494" t="s">
        <v>137</v>
      </c>
      <c r="G494">
        <v>100</v>
      </c>
      <c r="H494">
        <v>18.75</v>
      </c>
      <c r="I494">
        <v>1875</v>
      </c>
      <c r="J494">
        <v>7.45</v>
      </c>
      <c r="K494">
        <v>745</v>
      </c>
      <c r="L494">
        <v>11.3</v>
      </c>
      <c r="M494">
        <v>0.60266666666666668</v>
      </c>
      <c r="N494">
        <v>1130</v>
      </c>
      <c r="O494" t="s">
        <v>196</v>
      </c>
      <c r="P494" t="s">
        <v>197</v>
      </c>
      <c r="Q494" t="s">
        <v>132</v>
      </c>
      <c r="R494" t="s">
        <v>56</v>
      </c>
      <c r="S494" t="s">
        <v>133</v>
      </c>
      <c r="T494" t="s">
        <v>198</v>
      </c>
      <c r="U494" t="s">
        <v>1191</v>
      </c>
      <c r="V494">
        <f>YEAR(sales_order1[[#This Row],[date]])</f>
        <v>2020</v>
      </c>
      <c r="W494" t="str">
        <f>TEXT(sales_order1[[#This Row],[date]], "Mmm")</f>
        <v>Apr</v>
      </c>
      <c r="X494">
        <f>VALUE(TEXT(sales_order1[[#This Row],[date]], "D"))</f>
        <v>14</v>
      </c>
      <c r="Y494">
        <v>15</v>
      </c>
    </row>
    <row r="495" spans="1:25" x14ac:dyDescent="0.25">
      <c r="A495" s="1">
        <v>43935</v>
      </c>
      <c r="B495">
        <v>50494</v>
      </c>
      <c r="C495" t="s">
        <v>344</v>
      </c>
      <c r="D495" t="str">
        <f>VLOOKUP(sales_order1[[#This Row],[itemCode]],product_details3!B:C,2,0)</f>
        <v>TNRE100</v>
      </c>
      <c r="E495" t="s">
        <v>345</v>
      </c>
      <c r="F495" t="s">
        <v>124</v>
      </c>
      <c r="G495">
        <v>100</v>
      </c>
      <c r="H495">
        <v>11.3</v>
      </c>
      <c r="I495">
        <v>1130</v>
      </c>
      <c r="J495">
        <v>3.8</v>
      </c>
      <c r="K495">
        <v>380</v>
      </c>
      <c r="L495">
        <v>7.5</v>
      </c>
      <c r="M495">
        <v>0.66371681415929207</v>
      </c>
      <c r="N495">
        <v>750</v>
      </c>
      <c r="O495" t="s">
        <v>37</v>
      </c>
      <c r="P495" t="s">
        <v>38</v>
      </c>
      <c r="Q495" t="s">
        <v>39</v>
      </c>
      <c r="R495" t="s">
        <v>40</v>
      </c>
      <c r="S495" t="s">
        <v>41</v>
      </c>
      <c r="T495" t="s">
        <v>42</v>
      </c>
      <c r="U495" t="s">
        <v>1188</v>
      </c>
      <c r="V495">
        <f>YEAR(sales_order1[[#This Row],[date]])</f>
        <v>2020</v>
      </c>
      <c r="W495" t="str">
        <f>TEXT(sales_order1[[#This Row],[date]], "Mmm")</f>
        <v>Apr</v>
      </c>
      <c r="X495">
        <f>VALUE(TEXT(sales_order1[[#This Row],[date]], "D"))</f>
        <v>14</v>
      </c>
      <c r="Y495">
        <v>15</v>
      </c>
    </row>
    <row r="496" spans="1:25" x14ac:dyDescent="0.25">
      <c r="A496" s="1">
        <v>43935</v>
      </c>
      <c r="B496">
        <v>50495</v>
      </c>
      <c r="C496" t="s">
        <v>51</v>
      </c>
      <c r="D496" t="str">
        <f>VLOOKUP(sales_order1[[#This Row],[itemCode]],product_details3!B:C,2,0)</f>
        <v>MSTH50</v>
      </c>
      <c r="E496" t="s">
        <v>52</v>
      </c>
      <c r="F496" t="s">
        <v>21</v>
      </c>
      <c r="G496">
        <v>100</v>
      </c>
      <c r="H496">
        <v>15.75</v>
      </c>
      <c r="I496">
        <v>1575</v>
      </c>
      <c r="J496">
        <v>4.45</v>
      </c>
      <c r="K496">
        <v>445</v>
      </c>
      <c r="L496">
        <v>11.3</v>
      </c>
      <c r="M496">
        <v>0.71746031746031746</v>
      </c>
      <c r="N496">
        <v>1130</v>
      </c>
      <c r="O496" t="s">
        <v>158</v>
      </c>
      <c r="P496" t="s">
        <v>159</v>
      </c>
      <c r="Q496" t="s">
        <v>160</v>
      </c>
      <c r="R496" t="s">
        <v>112</v>
      </c>
      <c r="S496" t="s">
        <v>161</v>
      </c>
      <c r="T496" t="s">
        <v>162</v>
      </c>
      <c r="U496" t="s">
        <v>1189</v>
      </c>
      <c r="V496">
        <f>YEAR(sales_order1[[#This Row],[date]])</f>
        <v>2020</v>
      </c>
      <c r="W496" t="str">
        <f>TEXT(sales_order1[[#This Row],[date]], "Mmm")</f>
        <v>Apr</v>
      </c>
      <c r="X496">
        <f>VALUE(TEXT(sales_order1[[#This Row],[date]], "D"))</f>
        <v>14</v>
      </c>
      <c r="Y496">
        <v>15</v>
      </c>
    </row>
    <row r="497" spans="1:25" x14ac:dyDescent="0.25">
      <c r="A497" s="1">
        <v>43936</v>
      </c>
      <c r="B497">
        <v>50496</v>
      </c>
      <c r="C497" t="s">
        <v>51</v>
      </c>
      <c r="D497" t="str">
        <f>VLOOKUP(sales_order1[[#This Row],[itemCode]],product_details3!B:C,2,0)</f>
        <v>MSTH50</v>
      </c>
      <c r="E497" t="s">
        <v>52</v>
      </c>
      <c r="F497" t="s">
        <v>21</v>
      </c>
      <c r="G497">
        <v>50</v>
      </c>
      <c r="H497">
        <v>15.75</v>
      </c>
      <c r="I497">
        <v>787.5</v>
      </c>
      <c r="J497">
        <v>4.45</v>
      </c>
      <c r="K497">
        <v>222.5</v>
      </c>
      <c r="L497">
        <v>11.3</v>
      </c>
      <c r="M497">
        <v>0.71746031746031746</v>
      </c>
      <c r="N497">
        <v>565</v>
      </c>
      <c r="O497" t="s">
        <v>341</v>
      </c>
      <c r="P497" t="s">
        <v>342</v>
      </c>
      <c r="Q497" t="s">
        <v>146</v>
      </c>
      <c r="R497" t="s">
        <v>112</v>
      </c>
      <c r="S497" t="s">
        <v>343</v>
      </c>
      <c r="T497" t="s">
        <v>95</v>
      </c>
      <c r="U497" t="s">
        <v>1190</v>
      </c>
      <c r="V497">
        <f>YEAR(sales_order1[[#This Row],[date]])</f>
        <v>2020</v>
      </c>
      <c r="W497" t="str">
        <f>TEXT(sales_order1[[#This Row],[date]], "Mmm")</f>
        <v>Apr</v>
      </c>
      <c r="X497">
        <f>VALUE(TEXT(sales_order1[[#This Row],[date]], "D"))</f>
        <v>15</v>
      </c>
      <c r="Y497">
        <v>16</v>
      </c>
    </row>
    <row r="498" spans="1:25" x14ac:dyDescent="0.25">
      <c r="A498" s="1">
        <v>43936</v>
      </c>
      <c r="B498">
        <v>50497</v>
      </c>
      <c r="C498" t="s">
        <v>19</v>
      </c>
      <c r="D498" t="str">
        <f>VLOOKUP(sales_order1[[#This Row],[itemCode]],product_details3!B:C,2,0)</f>
        <v>MSTH100</v>
      </c>
      <c r="E498" t="s">
        <v>20</v>
      </c>
      <c r="F498" t="s">
        <v>21</v>
      </c>
      <c r="G498">
        <v>150</v>
      </c>
      <c r="H498">
        <v>26.25</v>
      </c>
      <c r="I498">
        <v>3937.5</v>
      </c>
      <c r="J498">
        <v>7.75</v>
      </c>
      <c r="K498">
        <v>1162.5</v>
      </c>
      <c r="L498">
        <v>18.5</v>
      </c>
      <c r="M498">
        <v>0.70476190476190481</v>
      </c>
      <c r="N498">
        <v>2775</v>
      </c>
      <c r="O498" t="s">
        <v>144</v>
      </c>
      <c r="P498" t="s">
        <v>145</v>
      </c>
      <c r="Q498" t="s">
        <v>146</v>
      </c>
      <c r="R498" t="s">
        <v>112</v>
      </c>
      <c r="S498" t="s">
        <v>147</v>
      </c>
      <c r="T498" t="s">
        <v>148</v>
      </c>
      <c r="U498" t="s">
        <v>1190</v>
      </c>
      <c r="V498">
        <f>YEAR(sales_order1[[#This Row],[date]])</f>
        <v>2020</v>
      </c>
      <c r="W498" t="str">
        <f>TEXT(sales_order1[[#This Row],[date]], "Mmm")</f>
        <v>Apr</v>
      </c>
      <c r="X498">
        <f>VALUE(TEXT(sales_order1[[#This Row],[date]], "D"))</f>
        <v>15</v>
      </c>
      <c r="Y498">
        <v>16</v>
      </c>
    </row>
    <row r="499" spans="1:25" x14ac:dyDescent="0.25">
      <c r="A499" s="1">
        <v>43936</v>
      </c>
      <c r="B499">
        <v>50498</v>
      </c>
      <c r="C499" t="s">
        <v>103</v>
      </c>
      <c r="D499" t="str">
        <f>VLOOKUP(sales_order1[[#This Row],[itemCode]],product_details3!B:C,2,0)</f>
        <v>SCRT50</v>
      </c>
      <c r="E499" t="s">
        <v>104</v>
      </c>
      <c r="F499" t="s">
        <v>61</v>
      </c>
      <c r="G499">
        <v>200</v>
      </c>
      <c r="H499">
        <v>16.95</v>
      </c>
      <c r="I499">
        <v>3390</v>
      </c>
      <c r="J499">
        <v>5.2</v>
      </c>
      <c r="K499">
        <v>1040</v>
      </c>
      <c r="L499">
        <v>11.75</v>
      </c>
      <c r="M499">
        <v>0.69321533923303835</v>
      </c>
      <c r="N499">
        <v>2350</v>
      </c>
      <c r="O499" t="s">
        <v>370</v>
      </c>
      <c r="P499" t="s">
        <v>371</v>
      </c>
      <c r="Q499" t="s">
        <v>201</v>
      </c>
      <c r="R499" t="s">
        <v>25</v>
      </c>
      <c r="S499" t="s">
        <v>372</v>
      </c>
      <c r="T499" t="s">
        <v>373</v>
      </c>
      <c r="U499" t="s">
        <v>1191</v>
      </c>
      <c r="V499">
        <f>YEAR(sales_order1[[#This Row],[date]])</f>
        <v>2020</v>
      </c>
      <c r="W499" t="str">
        <f>TEXT(sales_order1[[#This Row],[date]], "Mmm")</f>
        <v>Apr</v>
      </c>
      <c r="X499">
        <f>VALUE(TEXT(sales_order1[[#This Row],[date]], "D"))</f>
        <v>15</v>
      </c>
      <c r="Y499">
        <v>16</v>
      </c>
    </row>
    <row r="500" spans="1:25" x14ac:dyDescent="0.25">
      <c r="A500" s="1">
        <v>43936</v>
      </c>
      <c r="B500">
        <v>50499</v>
      </c>
      <c r="C500" t="s">
        <v>135</v>
      </c>
      <c r="D500" t="str">
        <f>VLOOKUP(sales_order1[[#This Row],[itemCode]],product_details3!B:C,2,0)</f>
        <v>MSKSH</v>
      </c>
      <c r="E500" t="s">
        <v>136</v>
      </c>
      <c r="F500" t="s">
        <v>137</v>
      </c>
      <c r="G500">
        <v>150</v>
      </c>
      <c r="H500">
        <v>18.75</v>
      </c>
      <c r="I500">
        <v>2812.5</v>
      </c>
      <c r="J500">
        <v>7.45</v>
      </c>
      <c r="K500">
        <v>1117.5</v>
      </c>
      <c r="L500">
        <v>11.3</v>
      </c>
      <c r="M500">
        <v>0.60266666666666668</v>
      </c>
      <c r="N500">
        <v>1695</v>
      </c>
      <c r="O500" t="s">
        <v>299</v>
      </c>
      <c r="P500" t="s">
        <v>300</v>
      </c>
      <c r="Q500" t="s">
        <v>100</v>
      </c>
      <c r="R500" t="s">
        <v>40</v>
      </c>
      <c r="S500" t="s">
        <v>101</v>
      </c>
      <c r="T500" t="s">
        <v>301</v>
      </c>
      <c r="U500" t="s">
        <v>1190</v>
      </c>
      <c r="V500">
        <f>YEAR(sales_order1[[#This Row],[date]])</f>
        <v>2020</v>
      </c>
      <c r="W500" t="str">
        <f>TEXT(sales_order1[[#This Row],[date]], "Mmm")</f>
        <v>Apr</v>
      </c>
      <c r="X500">
        <f>VALUE(TEXT(sales_order1[[#This Row],[date]], "D"))</f>
        <v>15</v>
      </c>
      <c r="Y500">
        <v>16</v>
      </c>
    </row>
    <row r="501" spans="1:25" x14ac:dyDescent="0.25">
      <c r="A501" s="1">
        <v>43936</v>
      </c>
      <c r="B501">
        <v>50500</v>
      </c>
      <c r="C501" t="s">
        <v>86</v>
      </c>
      <c r="D501" t="str">
        <f>VLOOKUP(sales_order1[[#This Row],[itemCode]],product_details3!B:C,2,0)</f>
        <v>SRMH30</v>
      </c>
      <c r="E501" t="s">
        <v>87</v>
      </c>
      <c r="F501" t="s">
        <v>30</v>
      </c>
      <c r="G501">
        <v>50</v>
      </c>
      <c r="H501">
        <v>21</v>
      </c>
      <c r="I501">
        <v>1050</v>
      </c>
      <c r="J501">
        <v>6.6</v>
      </c>
      <c r="K501">
        <v>330</v>
      </c>
      <c r="L501">
        <v>14.4</v>
      </c>
      <c r="M501">
        <v>0.68571428571428572</v>
      </c>
      <c r="N501">
        <v>720</v>
      </c>
      <c r="O501" t="s">
        <v>138</v>
      </c>
      <c r="P501" t="s">
        <v>139</v>
      </c>
      <c r="Q501" t="s">
        <v>77</v>
      </c>
      <c r="R501" t="s">
        <v>72</v>
      </c>
      <c r="S501" t="s">
        <v>140</v>
      </c>
      <c r="T501" t="s">
        <v>141</v>
      </c>
      <c r="U501" t="s">
        <v>1190</v>
      </c>
      <c r="V501">
        <f>YEAR(sales_order1[[#This Row],[date]])</f>
        <v>2020</v>
      </c>
      <c r="W501" t="str">
        <f>TEXT(sales_order1[[#This Row],[date]], "Mmm")</f>
        <v>Apr</v>
      </c>
      <c r="X501">
        <f>VALUE(TEXT(sales_order1[[#This Row],[date]], "D"))</f>
        <v>15</v>
      </c>
      <c r="Y501">
        <v>16</v>
      </c>
    </row>
    <row r="502" spans="1:25" x14ac:dyDescent="0.25">
      <c r="A502" s="1">
        <v>43937</v>
      </c>
      <c r="B502">
        <v>50501</v>
      </c>
      <c r="C502" t="s">
        <v>19</v>
      </c>
      <c r="D502" t="str">
        <f>VLOOKUP(sales_order1[[#This Row],[itemCode]],product_details3!B:C,2,0)</f>
        <v>MSTH100</v>
      </c>
      <c r="E502" t="s">
        <v>20</v>
      </c>
      <c r="F502" t="s">
        <v>21</v>
      </c>
      <c r="G502">
        <v>100</v>
      </c>
      <c r="H502">
        <v>26.25</v>
      </c>
      <c r="I502">
        <v>2625</v>
      </c>
      <c r="J502">
        <v>7.75</v>
      </c>
      <c r="K502">
        <v>775</v>
      </c>
      <c r="L502">
        <v>18.5</v>
      </c>
      <c r="M502">
        <v>0.70476190476190481</v>
      </c>
      <c r="N502">
        <v>1850</v>
      </c>
      <c r="O502" t="s">
        <v>273</v>
      </c>
      <c r="P502" t="s">
        <v>274</v>
      </c>
      <c r="Q502" t="s">
        <v>132</v>
      </c>
      <c r="R502" t="s">
        <v>56</v>
      </c>
      <c r="S502" t="s">
        <v>133</v>
      </c>
      <c r="T502" t="s">
        <v>275</v>
      </c>
      <c r="U502" t="s">
        <v>1191</v>
      </c>
      <c r="V502">
        <f>YEAR(sales_order1[[#This Row],[date]])</f>
        <v>2020</v>
      </c>
      <c r="W502" t="str">
        <f>TEXT(sales_order1[[#This Row],[date]], "Mmm")</f>
        <v>Apr</v>
      </c>
      <c r="X502">
        <f>VALUE(TEXT(sales_order1[[#This Row],[date]], "D"))</f>
        <v>16</v>
      </c>
      <c r="Y502">
        <v>16</v>
      </c>
    </row>
    <row r="503" spans="1:25" x14ac:dyDescent="0.25">
      <c r="A503" s="1">
        <v>43937</v>
      </c>
      <c r="B503">
        <v>50502</v>
      </c>
      <c r="C503" t="s">
        <v>128</v>
      </c>
      <c r="D503" t="str">
        <f>VLOOKUP(sales_order1[[#This Row],[itemCode]],product_details3!B:C,2,0)</f>
        <v>SCRT100</v>
      </c>
      <c r="E503" t="s">
        <v>129</v>
      </c>
      <c r="F503" t="s">
        <v>61</v>
      </c>
      <c r="G503">
        <v>200</v>
      </c>
      <c r="H503">
        <v>28.25</v>
      </c>
      <c r="I503">
        <v>5650</v>
      </c>
      <c r="J503">
        <v>9</v>
      </c>
      <c r="K503">
        <v>1800</v>
      </c>
      <c r="L503">
        <v>19.25</v>
      </c>
      <c r="M503">
        <v>0.68141592920353977</v>
      </c>
      <c r="N503">
        <v>3850</v>
      </c>
      <c r="O503" t="s">
        <v>281</v>
      </c>
      <c r="P503" t="s">
        <v>282</v>
      </c>
      <c r="Q503" t="s">
        <v>24</v>
      </c>
      <c r="R503" t="s">
        <v>25</v>
      </c>
      <c r="S503" t="s">
        <v>33</v>
      </c>
      <c r="T503" t="s">
        <v>283</v>
      </c>
      <c r="U503" t="s">
        <v>1191</v>
      </c>
      <c r="V503">
        <f>YEAR(sales_order1[[#This Row],[date]])</f>
        <v>2020</v>
      </c>
      <c r="W503" t="str">
        <f>TEXT(sales_order1[[#This Row],[date]], "Mmm")</f>
        <v>Apr</v>
      </c>
      <c r="X503">
        <f>VALUE(TEXT(sales_order1[[#This Row],[date]], "D"))</f>
        <v>16</v>
      </c>
      <c r="Y503">
        <v>16</v>
      </c>
    </row>
    <row r="504" spans="1:25" x14ac:dyDescent="0.25">
      <c r="A504" s="1">
        <v>43937</v>
      </c>
      <c r="B504">
        <v>50503</v>
      </c>
      <c r="C504" t="s">
        <v>194</v>
      </c>
      <c r="D504" t="str">
        <f>VLOOKUP(sales_order1[[#This Row],[itemCode]],product_details3!B:C,2,0)</f>
        <v>CLNG150</v>
      </c>
      <c r="E504" t="s">
        <v>195</v>
      </c>
      <c r="F504" t="s">
        <v>45</v>
      </c>
      <c r="G504">
        <v>50</v>
      </c>
      <c r="H504">
        <v>12.75</v>
      </c>
      <c r="I504">
        <v>637.5</v>
      </c>
      <c r="J504">
        <v>4.45</v>
      </c>
      <c r="K504">
        <v>222.5</v>
      </c>
      <c r="L504">
        <v>8.3000000000000007</v>
      </c>
      <c r="M504">
        <v>0.65098039215686276</v>
      </c>
      <c r="N504">
        <v>415</v>
      </c>
      <c r="O504" t="s">
        <v>62</v>
      </c>
      <c r="P504" t="s">
        <v>63</v>
      </c>
      <c r="Q504" t="s">
        <v>64</v>
      </c>
      <c r="R504" t="s">
        <v>40</v>
      </c>
      <c r="S504" t="s">
        <v>65</v>
      </c>
      <c r="T504" t="s">
        <v>66</v>
      </c>
      <c r="U504" t="s">
        <v>1190</v>
      </c>
      <c r="V504">
        <f>YEAR(sales_order1[[#This Row],[date]])</f>
        <v>2020</v>
      </c>
      <c r="W504" t="str">
        <f>TEXT(sales_order1[[#This Row],[date]], "Mmm")</f>
        <v>Apr</v>
      </c>
      <c r="X504">
        <f>VALUE(TEXT(sales_order1[[#This Row],[date]], "D"))</f>
        <v>16</v>
      </c>
      <c r="Y504">
        <v>16</v>
      </c>
    </row>
    <row r="505" spans="1:25" x14ac:dyDescent="0.25">
      <c r="A505" s="1">
        <v>43937</v>
      </c>
      <c r="B505">
        <v>50504</v>
      </c>
      <c r="C505" t="s">
        <v>43</v>
      </c>
      <c r="D505" t="str">
        <f>VLOOKUP(sales_order1[[#This Row],[itemCode]],product_details3!B:C,2,0)</f>
        <v>CLNG200</v>
      </c>
      <c r="E505" t="s">
        <v>44</v>
      </c>
      <c r="F505" t="s">
        <v>45</v>
      </c>
      <c r="G505">
        <v>150</v>
      </c>
      <c r="H505">
        <v>21.25</v>
      </c>
      <c r="I505">
        <v>3187.5</v>
      </c>
      <c r="J505">
        <v>7.75</v>
      </c>
      <c r="K505">
        <v>1162.5</v>
      </c>
      <c r="L505">
        <v>13.5</v>
      </c>
      <c r="M505">
        <v>0.63529411764705879</v>
      </c>
      <c r="N505">
        <v>2025</v>
      </c>
      <c r="O505" t="s">
        <v>284</v>
      </c>
      <c r="P505" t="s">
        <v>285</v>
      </c>
      <c r="Q505" t="s">
        <v>48</v>
      </c>
      <c r="R505" t="s">
        <v>25</v>
      </c>
      <c r="S505" t="s">
        <v>286</v>
      </c>
      <c r="T505" t="s">
        <v>287</v>
      </c>
      <c r="U505" t="s">
        <v>1191</v>
      </c>
      <c r="V505">
        <f>YEAR(sales_order1[[#This Row],[date]])</f>
        <v>2020</v>
      </c>
      <c r="W505" t="str">
        <f>TEXT(sales_order1[[#This Row],[date]], "Mmm")</f>
        <v>Apr</v>
      </c>
      <c r="X505">
        <f>VALUE(TEXT(sales_order1[[#This Row],[date]], "D"))</f>
        <v>16</v>
      </c>
      <c r="Y505">
        <v>16</v>
      </c>
    </row>
    <row r="506" spans="1:25" x14ac:dyDescent="0.25">
      <c r="A506" s="1">
        <v>43937</v>
      </c>
      <c r="B506">
        <v>50505</v>
      </c>
      <c r="C506" t="s">
        <v>35</v>
      </c>
      <c r="D506" t="str">
        <f>VLOOKUP(sales_order1[[#This Row],[itemCode]],product_details3!B:C,2,0)</f>
        <v>SRMA30</v>
      </c>
      <c r="E506" t="s">
        <v>36</v>
      </c>
      <c r="F506" t="s">
        <v>30</v>
      </c>
      <c r="G506">
        <v>150</v>
      </c>
      <c r="H506">
        <v>26.2</v>
      </c>
      <c r="I506">
        <v>3930</v>
      </c>
      <c r="J506">
        <v>9.4</v>
      </c>
      <c r="K506">
        <v>1410</v>
      </c>
      <c r="L506">
        <v>16.8</v>
      </c>
      <c r="M506">
        <v>0.6412213740458016</v>
      </c>
      <c r="N506">
        <v>2520</v>
      </c>
      <c r="O506" t="s">
        <v>253</v>
      </c>
      <c r="P506" t="s">
        <v>254</v>
      </c>
      <c r="Q506" t="s">
        <v>191</v>
      </c>
      <c r="R506" t="s">
        <v>56</v>
      </c>
      <c r="S506" t="s">
        <v>192</v>
      </c>
      <c r="T506" t="s">
        <v>255</v>
      </c>
      <c r="U506" t="s">
        <v>1191</v>
      </c>
      <c r="V506">
        <f>YEAR(sales_order1[[#This Row],[date]])</f>
        <v>2020</v>
      </c>
      <c r="W506" t="str">
        <f>TEXT(sales_order1[[#This Row],[date]], "Mmm")</f>
        <v>Apr</v>
      </c>
      <c r="X506">
        <f>VALUE(TEXT(sales_order1[[#This Row],[date]], "D"))</f>
        <v>16</v>
      </c>
      <c r="Y506">
        <v>16</v>
      </c>
    </row>
    <row r="507" spans="1:25" x14ac:dyDescent="0.25">
      <c r="A507" s="1">
        <v>43937</v>
      </c>
      <c r="B507">
        <v>50506</v>
      </c>
      <c r="C507" t="s">
        <v>360</v>
      </c>
      <c r="D507" t="str">
        <f>VLOOKUP(sales_order1[[#This Row],[itemCode]],product_details3!B:C,2,0)</f>
        <v>TNRS100</v>
      </c>
      <c r="E507" t="s">
        <v>361</v>
      </c>
      <c r="F507" t="s">
        <v>124</v>
      </c>
      <c r="G507">
        <v>100</v>
      </c>
      <c r="H507">
        <v>13.1</v>
      </c>
      <c r="I507">
        <v>1310</v>
      </c>
      <c r="J507">
        <v>4.7</v>
      </c>
      <c r="K507">
        <v>470</v>
      </c>
      <c r="L507">
        <v>8.4</v>
      </c>
      <c r="M507">
        <v>0.6412213740458016</v>
      </c>
      <c r="N507">
        <v>840</v>
      </c>
      <c r="O507" t="s">
        <v>117</v>
      </c>
      <c r="P507" t="s">
        <v>118</v>
      </c>
      <c r="Q507" t="s">
        <v>119</v>
      </c>
      <c r="R507" t="s">
        <v>40</v>
      </c>
      <c r="S507" t="s">
        <v>120</v>
      </c>
      <c r="T507" t="s">
        <v>121</v>
      </c>
      <c r="U507" t="s">
        <v>1190</v>
      </c>
      <c r="V507">
        <f>YEAR(sales_order1[[#This Row],[date]])</f>
        <v>2020</v>
      </c>
      <c r="W507" t="str">
        <f>TEXT(sales_order1[[#This Row],[date]], "Mmm")</f>
        <v>Apr</v>
      </c>
      <c r="X507">
        <f>VALUE(TEXT(sales_order1[[#This Row],[date]], "D"))</f>
        <v>16</v>
      </c>
      <c r="Y507">
        <v>16</v>
      </c>
    </row>
    <row r="508" spans="1:25" x14ac:dyDescent="0.25">
      <c r="A508" s="1">
        <v>43937</v>
      </c>
      <c r="B508">
        <v>50507</v>
      </c>
      <c r="C508" t="s">
        <v>19</v>
      </c>
      <c r="D508" t="str">
        <f>VLOOKUP(sales_order1[[#This Row],[itemCode]],product_details3!B:C,2,0)</f>
        <v>MSTH100</v>
      </c>
      <c r="E508" t="s">
        <v>20</v>
      </c>
      <c r="F508" t="s">
        <v>21</v>
      </c>
      <c r="G508">
        <v>150</v>
      </c>
      <c r="H508">
        <v>26.25</v>
      </c>
      <c r="I508">
        <v>3937.5</v>
      </c>
      <c r="J508">
        <v>7.75</v>
      </c>
      <c r="K508">
        <v>1162.5</v>
      </c>
      <c r="L508">
        <v>18.5</v>
      </c>
      <c r="M508">
        <v>0.70476190476190481</v>
      </c>
      <c r="N508">
        <v>2775</v>
      </c>
      <c r="O508" t="s">
        <v>392</v>
      </c>
      <c r="P508" t="s">
        <v>393</v>
      </c>
      <c r="Q508" t="s">
        <v>264</v>
      </c>
      <c r="R508" t="s">
        <v>56</v>
      </c>
      <c r="S508" t="s">
        <v>133</v>
      </c>
      <c r="T508" t="s">
        <v>394</v>
      </c>
      <c r="U508" t="s">
        <v>1191</v>
      </c>
      <c r="V508">
        <f>YEAR(sales_order1[[#This Row],[date]])</f>
        <v>2020</v>
      </c>
      <c r="W508" t="str">
        <f>TEXT(sales_order1[[#This Row],[date]], "Mmm")</f>
        <v>Apr</v>
      </c>
      <c r="X508">
        <f>VALUE(TEXT(sales_order1[[#This Row],[date]], "D"))</f>
        <v>16</v>
      </c>
      <c r="Y508">
        <v>16</v>
      </c>
    </row>
    <row r="509" spans="1:25" x14ac:dyDescent="0.25">
      <c r="A509" s="1">
        <v>43937</v>
      </c>
      <c r="B509">
        <v>50508</v>
      </c>
      <c r="C509" t="s">
        <v>142</v>
      </c>
      <c r="D509" t="str">
        <f>VLOOKUP(sales_order1[[#This Row],[itemCode]],product_details3!B:C,2,0)</f>
        <v>SRMC50</v>
      </c>
      <c r="E509" t="s">
        <v>143</v>
      </c>
      <c r="F509" t="s">
        <v>30</v>
      </c>
      <c r="G509">
        <v>50</v>
      </c>
      <c r="H509">
        <v>33.25</v>
      </c>
      <c r="I509">
        <v>1662.5</v>
      </c>
      <c r="J509">
        <v>12</v>
      </c>
      <c r="K509">
        <v>600</v>
      </c>
      <c r="L509">
        <v>21.25</v>
      </c>
      <c r="M509">
        <v>0.63909774436090228</v>
      </c>
      <c r="N509">
        <v>1062.5</v>
      </c>
      <c r="O509" t="s">
        <v>53</v>
      </c>
      <c r="P509" t="s">
        <v>54</v>
      </c>
      <c r="Q509" t="s">
        <v>55</v>
      </c>
      <c r="R509" t="s">
        <v>56</v>
      </c>
      <c r="S509" t="s">
        <v>57</v>
      </c>
      <c r="T509" t="s">
        <v>58</v>
      </c>
      <c r="U509" t="s">
        <v>1191</v>
      </c>
      <c r="V509">
        <f>YEAR(sales_order1[[#This Row],[date]])</f>
        <v>2020</v>
      </c>
      <c r="W509" t="str">
        <f>TEXT(sales_order1[[#This Row],[date]], "Mmm")</f>
        <v>Apr</v>
      </c>
      <c r="X509">
        <f>VALUE(TEXT(sales_order1[[#This Row],[date]], "D"))</f>
        <v>16</v>
      </c>
      <c r="Y509">
        <v>16</v>
      </c>
    </row>
    <row r="510" spans="1:25" x14ac:dyDescent="0.25">
      <c r="A510" s="1">
        <v>43938</v>
      </c>
      <c r="B510">
        <v>50509</v>
      </c>
      <c r="C510" t="s">
        <v>86</v>
      </c>
      <c r="D510" t="str">
        <f>VLOOKUP(sales_order1[[#This Row],[itemCode]],product_details3!B:C,2,0)</f>
        <v>SRMH30</v>
      </c>
      <c r="E510" t="s">
        <v>87</v>
      </c>
      <c r="F510" t="s">
        <v>30</v>
      </c>
      <c r="G510">
        <v>100</v>
      </c>
      <c r="H510">
        <v>21</v>
      </c>
      <c r="I510">
        <v>2100</v>
      </c>
      <c r="J510">
        <v>6.6</v>
      </c>
      <c r="K510">
        <v>660</v>
      </c>
      <c r="L510">
        <v>14.4</v>
      </c>
      <c r="M510">
        <v>0.68571428571428572</v>
      </c>
      <c r="N510">
        <v>1440</v>
      </c>
      <c r="O510" t="s">
        <v>69</v>
      </c>
      <c r="P510" t="s">
        <v>70</v>
      </c>
      <c r="Q510" t="s">
        <v>71</v>
      </c>
      <c r="R510" t="s">
        <v>72</v>
      </c>
      <c r="S510" t="s">
        <v>73</v>
      </c>
      <c r="T510" t="s">
        <v>74</v>
      </c>
      <c r="U510" t="s">
        <v>1190</v>
      </c>
      <c r="V510">
        <f>YEAR(sales_order1[[#This Row],[date]])</f>
        <v>2020</v>
      </c>
      <c r="W510" t="str">
        <f>TEXT(sales_order1[[#This Row],[date]], "Mmm")</f>
        <v>Apr</v>
      </c>
      <c r="X510">
        <f>VALUE(TEXT(sales_order1[[#This Row],[date]], "D"))</f>
        <v>17</v>
      </c>
      <c r="Y510">
        <v>16</v>
      </c>
    </row>
    <row r="511" spans="1:25" x14ac:dyDescent="0.25">
      <c r="A511" s="1">
        <v>43938</v>
      </c>
      <c r="B511">
        <v>50510</v>
      </c>
      <c r="C511" t="s">
        <v>86</v>
      </c>
      <c r="D511" t="str">
        <f>VLOOKUP(sales_order1[[#This Row],[itemCode]],product_details3!B:C,2,0)</f>
        <v>SRMH30</v>
      </c>
      <c r="E511" t="s">
        <v>87</v>
      </c>
      <c r="F511" t="s">
        <v>30</v>
      </c>
      <c r="G511">
        <v>100</v>
      </c>
      <c r="H511">
        <v>21</v>
      </c>
      <c r="I511">
        <v>2100</v>
      </c>
      <c r="J511">
        <v>6.6</v>
      </c>
      <c r="K511">
        <v>660</v>
      </c>
      <c r="L511">
        <v>14.4</v>
      </c>
      <c r="M511">
        <v>0.68571428571428572</v>
      </c>
      <c r="N511">
        <v>1440</v>
      </c>
      <c r="O511" t="s">
        <v>163</v>
      </c>
      <c r="P511" t="s">
        <v>164</v>
      </c>
      <c r="Q511" t="s">
        <v>146</v>
      </c>
      <c r="R511" t="s">
        <v>112</v>
      </c>
      <c r="S511" t="s">
        <v>165</v>
      </c>
      <c r="T511" t="s">
        <v>166</v>
      </c>
      <c r="U511" t="s">
        <v>1189</v>
      </c>
      <c r="V511">
        <f>YEAR(sales_order1[[#This Row],[date]])</f>
        <v>2020</v>
      </c>
      <c r="W511" t="str">
        <f>TEXT(sales_order1[[#This Row],[date]], "Mmm")</f>
        <v>Apr</v>
      </c>
      <c r="X511">
        <f>VALUE(TEXT(sales_order1[[#This Row],[date]], "D"))</f>
        <v>17</v>
      </c>
      <c r="Y511">
        <v>16</v>
      </c>
    </row>
    <row r="512" spans="1:25" x14ac:dyDescent="0.25">
      <c r="A512" s="1">
        <v>43938</v>
      </c>
      <c r="B512">
        <v>50511</v>
      </c>
      <c r="C512" t="s">
        <v>103</v>
      </c>
      <c r="D512" t="str">
        <f>VLOOKUP(sales_order1[[#This Row],[itemCode]],product_details3!B:C,2,0)</f>
        <v>SCRT50</v>
      </c>
      <c r="E512" t="s">
        <v>104</v>
      </c>
      <c r="F512" t="s">
        <v>61</v>
      </c>
      <c r="G512">
        <v>100</v>
      </c>
      <c r="H512">
        <v>16.95</v>
      </c>
      <c r="I512">
        <v>1695</v>
      </c>
      <c r="J512">
        <v>5.2</v>
      </c>
      <c r="K512">
        <v>520</v>
      </c>
      <c r="L512">
        <v>11.75</v>
      </c>
      <c r="M512">
        <v>0.69321533923303835</v>
      </c>
      <c r="N512">
        <v>1175</v>
      </c>
      <c r="O512" t="s">
        <v>376</v>
      </c>
      <c r="P512" t="s">
        <v>377</v>
      </c>
      <c r="Q512" t="s">
        <v>378</v>
      </c>
      <c r="R512" t="s">
        <v>72</v>
      </c>
      <c r="S512" t="s">
        <v>379</v>
      </c>
      <c r="T512" t="s">
        <v>380</v>
      </c>
      <c r="U512" t="s">
        <v>1188</v>
      </c>
      <c r="V512">
        <f>YEAR(sales_order1[[#This Row],[date]])</f>
        <v>2020</v>
      </c>
      <c r="W512" t="str">
        <f>TEXT(sales_order1[[#This Row],[date]], "Mmm")</f>
        <v>Apr</v>
      </c>
      <c r="X512">
        <f>VALUE(TEXT(sales_order1[[#This Row],[date]], "D"))</f>
        <v>17</v>
      </c>
      <c r="Y512">
        <v>16</v>
      </c>
    </row>
    <row r="513" spans="1:25" x14ac:dyDescent="0.25">
      <c r="A513" s="1">
        <v>43938</v>
      </c>
      <c r="B513">
        <v>50512</v>
      </c>
      <c r="C513" t="s">
        <v>103</v>
      </c>
      <c r="D513" t="str">
        <f>VLOOKUP(sales_order1[[#This Row],[itemCode]],product_details3!B:C,2,0)</f>
        <v>SCRT50</v>
      </c>
      <c r="E513" t="s">
        <v>104</v>
      </c>
      <c r="F513" t="s">
        <v>61</v>
      </c>
      <c r="G513">
        <v>150</v>
      </c>
      <c r="H513">
        <v>16.95</v>
      </c>
      <c r="I513">
        <v>2542.5</v>
      </c>
      <c r="J513">
        <v>5.2</v>
      </c>
      <c r="K513">
        <v>780</v>
      </c>
      <c r="L513">
        <v>11.75</v>
      </c>
      <c r="M513">
        <v>0.69321533923303835</v>
      </c>
      <c r="N513">
        <v>1762.5</v>
      </c>
      <c r="O513" t="s">
        <v>293</v>
      </c>
      <c r="P513" t="s">
        <v>294</v>
      </c>
      <c r="Q513" t="s">
        <v>154</v>
      </c>
      <c r="R513" t="s">
        <v>56</v>
      </c>
      <c r="S513" t="s">
        <v>133</v>
      </c>
      <c r="T513" t="s">
        <v>155</v>
      </c>
      <c r="U513" t="s">
        <v>1191</v>
      </c>
      <c r="V513">
        <f>YEAR(sales_order1[[#This Row],[date]])</f>
        <v>2020</v>
      </c>
      <c r="W513" t="str">
        <f>TEXT(sales_order1[[#This Row],[date]], "Mmm")</f>
        <v>Apr</v>
      </c>
      <c r="X513">
        <f>VALUE(TEXT(sales_order1[[#This Row],[date]], "D"))</f>
        <v>17</v>
      </c>
      <c r="Y513">
        <v>16</v>
      </c>
    </row>
    <row r="514" spans="1:25" x14ac:dyDescent="0.25">
      <c r="A514" s="1">
        <v>43938</v>
      </c>
      <c r="B514">
        <v>50513</v>
      </c>
      <c r="C514" t="s">
        <v>360</v>
      </c>
      <c r="D514" t="str">
        <f>VLOOKUP(sales_order1[[#This Row],[itemCode]],product_details3!B:C,2,0)</f>
        <v>TNRS100</v>
      </c>
      <c r="E514" t="s">
        <v>361</v>
      </c>
      <c r="F514" t="s">
        <v>124</v>
      </c>
      <c r="G514">
        <v>50</v>
      </c>
      <c r="H514">
        <v>13.1</v>
      </c>
      <c r="I514">
        <v>655</v>
      </c>
      <c r="J514">
        <v>4.7</v>
      </c>
      <c r="K514">
        <v>235</v>
      </c>
      <c r="L514">
        <v>8.4</v>
      </c>
      <c r="M514">
        <v>0.6412213740458016</v>
      </c>
      <c r="N514">
        <v>420</v>
      </c>
      <c r="O514" t="s">
        <v>22</v>
      </c>
      <c r="P514" t="s">
        <v>23</v>
      </c>
      <c r="Q514" t="s">
        <v>24</v>
      </c>
      <c r="R514" t="s">
        <v>25</v>
      </c>
      <c r="S514" t="s">
        <v>26</v>
      </c>
      <c r="T514" t="s">
        <v>27</v>
      </c>
      <c r="U514" t="s">
        <v>1191</v>
      </c>
      <c r="V514">
        <f>YEAR(sales_order1[[#This Row],[date]])</f>
        <v>2020</v>
      </c>
      <c r="W514" t="str">
        <f>TEXT(sales_order1[[#This Row],[date]], "Mmm")</f>
        <v>Apr</v>
      </c>
      <c r="X514">
        <f>VALUE(TEXT(sales_order1[[#This Row],[date]], "D"))</f>
        <v>17</v>
      </c>
      <c r="Y514">
        <v>16</v>
      </c>
    </row>
    <row r="515" spans="1:25" x14ac:dyDescent="0.25">
      <c r="A515" s="1">
        <v>43938</v>
      </c>
      <c r="B515">
        <v>50514</v>
      </c>
      <c r="C515" t="s">
        <v>335</v>
      </c>
      <c r="D515" t="str">
        <f>VLOOKUP(sales_order1[[#This Row],[itemCode]],product_details3!B:C,2,0)</f>
        <v>CLNF50</v>
      </c>
      <c r="E515" t="s">
        <v>336</v>
      </c>
      <c r="F515" t="s">
        <v>45</v>
      </c>
      <c r="G515">
        <v>100</v>
      </c>
      <c r="H515">
        <v>7.3</v>
      </c>
      <c r="I515">
        <v>730</v>
      </c>
      <c r="J515">
        <v>2.8</v>
      </c>
      <c r="K515">
        <v>280</v>
      </c>
      <c r="L515">
        <v>4.5</v>
      </c>
      <c r="M515">
        <v>0.61643835616438358</v>
      </c>
      <c r="N515">
        <v>450</v>
      </c>
      <c r="O515" t="s">
        <v>206</v>
      </c>
      <c r="P515" t="s">
        <v>207</v>
      </c>
      <c r="Q515" t="s">
        <v>71</v>
      </c>
      <c r="R515" t="s">
        <v>72</v>
      </c>
      <c r="S515" t="s">
        <v>73</v>
      </c>
      <c r="T515" t="s">
        <v>208</v>
      </c>
      <c r="U515" t="s">
        <v>1190</v>
      </c>
      <c r="V515">
        <f>YEAR(sales_order1[[#This Row],[date]])</f>
        <v>2020</v>
      </c>
      <c r="W515" t="str">
        <f>TEXT(sales_order1[[#This Row],[date]], "Mmm")</f>
        <v>Apr</v>
      </c>
      <c r="X515">
        <f>VALUE(TEXT(sales_order1[[#This Row],[date]], "D"))</f>
        <v>17</v>
      </c>
      <c r="Y515">
        <v>16</v>
      </c>
    </row>
    <row r="516" spans="1:25" x14ac:dyDescent="0.25">
      <c r="A516" s="1">
        <v>43938</v>
      </c>
      <c r="B516">
        <v>50515</v>
      </c>
      <c r="C516" t="s">
        <v>86</v>
      </c>
      <c r="D516" t="str">
        <f>VLOOKUP(sales_order1[[#This Row],[itemCode]],product_details3!B:C,2,0)</f>
        <v>SRMH30</v>
      </c>
      <c r="E516" t="s">
        <v>87</v>
      </c>
      <c r="F516" t="s">
        <v>30</v>
      </c>
      <c r="G516">
        <v>50</v>
      </c>
      <c r="H516">
        <v>21</v>
      </c>
      <c r="I516">
        <v>1050</v>
      </c>
      <c r="J516">
        <v>6.6</v>
      </c>
      <c r="K516">
        <v>330</v>
      </c>
      <c r="L516">
        <v>14.4</v>
      </c>
      <c r="M516">
        <v>0.68571428571428572</v>
      </c>
      <c r="N516">
        <v>720</v>
      </c>
      <c r="O516" t="s">
        <v>31</v>
      </c>
      <c r="P516" t="s">
        <v>32</v>
      </c>
      <c r="Q516" t="s">
        <v>24</v>
      </c>
      <c r="R516" t="s">
        <v>25</v>
      </c>
      <c r="S516" t="s">
        <v>33</v>
      </c>
      <c r="T516" t="s">
        <v>34</v>
      </c>
      <c r="U516" t="s">
        <v>1191</v>
      </c>
      <c r="V516">
        <f>YEAR(sales_order1[[#This Row],[date]])</f>
        <v>2020</v>
      </c>
      <c r="W516" t="str">
        <f>TEXT(sales_order1[[#This Row],[date]], "Mmm")</f>
        <v>Apr</v>
      </c>
      <c r="X516">
        <f>VALUE(TEXT(sales_order1[[#This Row],[date]], "D"))</f>
        <v>17</v>
      </c>
      <c r="Y516">
        <v>16</v>
      </c>
    </row>
    <row r="517" spans="1:25" x14ac:dyDescent="0.25">
      <c r="A517" s="1">
        <v>43941</v>
      </c>
      <c r="B517">
        <v>50516</v>
      </c>
      <c r="C517" t="s">
        <v>19</v>
      </c>
      <c r="D517" t="str">
        <f>VLOOKUP(sales_order1[[#This Row],[itemCode]],product_details3!B:C,2,0)</f>
        <v>MSTH100</v>
      </c>
      <c r="E517" t="s">
        <v>20</v>
      </c>
      <c r="F517" t="s">
        <v>21</v>
      </c>
      <c r="G517">
        <v>50</v>
      </c>
      <c r="H517">
        <v>26.25</v>
      </c>
      <c r="I517">
        <v>1312.5</v>
      </c>
      <c r="J517">
        <v>7.75</v>
      </c>
      <c r="K517">
        <v>387.5</v>
      </c>
      <c r="L517">
        <v>18.5</v>
      </c>
      <c r="M517">
        <v>0.70476190476190481</v>
      </c>
      <c r="N517">
        <v>925</v>
      </c>
      <c r="O517" t="s">
        <v>231</v>
      </c>
      <c r="P517" t="s">
        <v>232</v>
      </c>
      <c r="Q517" t="s">
        <v>119</v>
      </c>
      <c r="R517" t="s">
        <v>40</v>
      </c>
      <c r="S517" t="s">
        <v>233</v>
      </c>
      <c r="T517" t="s">
        <v>234</v>
      </c>
      <c r="U517" t="s">
        <v>1190</v>
      </c>
      <c r="V517">
        <f>YEAR(sales_order1[[#This Row],[date]])</f>
        <v>2020</v>
      </c>
      <c r="W517" t="str">
        <f>TEXT(sales_order1[[#This Row],[date]], "Mmm")</f>
        <v>Apr</v>
      </c>
      <c r="X517">
        <f>VALUE(TEXT(sales_order1[[#This Row],[date]], "D"))</f>
        <v>20</v>
      </c>
      <c r="Y517">
        <v>16</v>
      </c>
    </row>
    <row r="518" spans="1:25" x14ac:dyDescent="0.25">
      <c r="A518" s="1">
        <v>43941</v>
      </c>
      <c r="B518">
        <v>50517</v>
      </c>
      <c r="C518" t="s">
        <v>194</v>
      </c>
      <c r="D518" t="str">
        <f>VLOOKUP(sales_order1[[#This Row],[itemCode]],product_details3!B:C,2,0)</f>
        <v>CLNG150</v>
      </c>
      <c r="E518" t="s">
        <v>195</v>
      </c>
      <c r="F518" t="s">
        <v>45</v>
      </c>
      <c r="G518">
        <v>50</v>
      </c>
      <c r="H518">
        <v>12.75</v>
      </c>
      <c r="I518">
        <v>637.5</v>
      </c>
      <c r="J518">
        <v>4.45</v>
      </c>
      <c r="K518">
        <v>222.5</v>
      </c>
      <c r="L518">
        <v>8.3000000000000007</v>
      </c>
      <c r="M518">
        <v>0.65098039215686276</v>
      </c>
      <c r="N518">
        <v>415</v>
      </c>
      <c r="O518" t="s">
        <v>172</v>
      </c>
      <c r="P518" t="s">
        <v>173</v>
      </c>
      <c r="Q518" t="s">
        <v>39</v>
      </c>
      <c r="R518" t="s">
        <v>40</v>
      </c>
      <c r="S518" t="s">
        <v>41</v>
      </c>
      <c r="T518" t="s">
        <v>174</v>
      </c>
      <c r="U518" t="s">
        <v>1188</v>
      </c>
      <c r="V518">
        <f>YEAR(sales_order1[[#This Row],[date]])</f>
        <v>2020</v>
      </c>
      <c r="W518" t="str">
        <f>TEXT(sales_order1[[#This Row],[date]], "Mmm")</f>
        <v>Apr</v>
      </c>
      <c r="X518">
        <f>VALUE(TEXT(sales_order1[[#This Row],[date]], "D"))</f>
        <v>20</v>
      </c>
      <c r="Y518">
        <v>16</v>
      </c>
    </row>
    <row r="519" spans="1:25" x14ac:dyDescent="0.25">
      <c r="A519" s="1">
        <v>43941</v>
      </c>
      <c r="B519">
        <v>50518</v>
      </c>
      <c r="C519" t="s">
        <v>279</v>
      </c>
      <c r="D519" t="str">
        <f>VLOOKUP(sales_order1[[#This Row],[itemCode]],product_details3!B:C,2,0)</f>
        <v>SRMC15</v>
      </c>
      <c r="E519" t="s">
        <v>280</v>
      </c>
      <c r="F519" t="s">
        <v>30</v>
      </c>
      <c r="G519">
        <v>150</v>
      </c>
      <c r="H519">
        <v>16.95</v>
      </c>
      <c r="I519">
        <v>2542.5</v>
      </c>
      <c r="J519">
        <v>6.2</v>
      </c>
      <c r="K519">
        <v>930</v>
      </c>
      <c r="L519">
        <v>10.75</v>
      </c>
      <c r="M519">
        <v>0.63421828908554578</v>
      </c>
      <c r="N519">
        <v>1612.5</v>
      </c>
      <c r="O519" t="s">
        <v>216</v>
      </c>
      <c r="P519" t="s">
        <v>217</v>
      </c>
      <c r="Q519" t="s">
        <v>218</v>
      </c>
      <c r="R519" t="s">
        <v>40</v>
      </c>
      <c r="S519" t="s">
        <v>219</v>
      </c>
      <c r="T519" t="s">
        <v>220</v>
      </c>
      <c r="U519" t="s">
        <v>1190</v>
      </c>
      <c r="V519">
        <f>YEAR(sales_order1[[#This Row],[date]])</f>
        <v>2020</v>
      </c>
      <c r="W519" t="str">
        <f>TEXT(sales_order1[[#This Row],[date]], "Mmm")</f>
        <v>Apr</v>
      </c>
      <c r="X519">
        <f>VALUE(TEXT(sales_order1[[#This Row],[date]], "D"))</f>
        <v>20</v>
      </c>
      <c r="Y519">
        <v>16</v>
      </c>
    </row>
    <row r="520" spans="1:25" x14ac:dyDescent="0.25">
      <c r="A520" s="1">
        <v>43941</v>
      </c>
      <c r="B520">
        <v>50519</v>
      </c>
      <c r="C520" t="s">
        <v>122</v>
      </c>
      <c r="D520" t="str">
        <f>VLOOKUP(sales_order1[[#This Row],[itemCode]],product_details3!B:C,2,0)</f>
        <v>TNRE150</v>
      </c>
      <c r="E520" t="s">
        <v>123</v>
      </c>
      <c r="F520" t="s">
        <v>124</v>
      </c>
      <c r="G520">
        <v>150</v>
      </c>
      <c r="H520">
        <v>16.95</v>
      </c>
      <c r="I520">
        <v>2542.5</v>
      </c>
      <c r="J520">
        <v>5.2</v>
      </c>
      <c r="K520">
        <v>780</v>
      </c>
      <c r="L520">
        <v>11.75</v>
      </c>
      <c r="M520">
        <v>0.69321533923303835</v>
      </c>
      <c r="N520">
        <v>1762.5</v>
      </c>
      <c r="O520" t="s">
        <v>199</v>
      </c>
      <c r="P520" t="s">
        <v>200</v>
      </c>
      <c r="Q520" t="s">
        <v>201</v>
      </c>
      <c r="R520" t="s">
        <v>25</v>
      </c>
      <c r="S520" t="s">
        <v>202</v>
      </c>
      <c r="T520" t="s">
        <v>203</v>
      </c>
      <c r="U520" t="s">
        <v>1191</v>
      </c>
      <c r="V520">
        <f>YEAR(sales_order1[[#This Row],[date]])</f>
        <v>2020</v>
      </c>
      <c r="W520" t="str">
        <f>TEXT(sales_order1[[#This Row],[date]], "Mmm")</f>
        <v>Apr</v>
      </c>
      <c r="X520">
        <f>VALUE(TEXT(sales_order1[[#This Row],[date]], "D"))</f>
        <v>20</v>
      </c>
      <c r="Y520">
        <v>16</v>
      </c>
    </row>
    <row r="521" spans="1:25" x14ac:dyDescent="0.25">
      <c r="A521" s="1">
        <v>43941</v>
      </c>
      <c r="B521">
        <v>50520</v>
      </c>
      <c r="C521" t="s">
        <v>339</v>
      </c>
      <c r="D521" t="str">
        <f>VLOOKUP(sales_order1[[#This Row],[itemCode]],product_details3!B:C,2,0)</f>
        <v>SRMH50</v>
      </c>
      <c r="E521" t="s">
        <v>340</v>
      </c>
      <c r="F521" t="s">
        <v>30</v>
      </c>
      <c r="G521">
        <v>150</v>
      </c>
      <c r="H521">
        <v>31.25</v>
      </c>
      <c r="I521">
        <v>4687.5</v>
      </c>
      <c r="J521">
        <v>10.75</v>
      </c>
      <c r="K521">
        <v>1612.5</v>
      </c>
      <c r="L521">
        <v>20.5</v>
      </c>
      <c r="M521">
        <v>0.65600000000000003</v>
      </c>
      <c r="N521">
        <v>3075</v>
      </c>
      <c r="O521" t="s">
        <v>189</v>
      </c>
      <c r="P521" t="s">
        <v>190</v>
      </c>
      <c r="Q521" t="s">
        <v>191</v>
      </c>
      <c r="R521" t="s">
        <v>56</v>
      </c>
      <c r="S521" t="s">
        <v>192</v>
      </c>
      <c r="T521" t="s">
        <v>193</v>
      </c>
      <c r="U521" t="s">
        <v>1191</v>
      </c>
      <c r="V521">
        <f>YEAR(sales_order1[[#This Row],[date]])</f>
        <v>2020</v>
      </c>
      <c r="W521" t="str">
        <f>TEXT(sales_order1[[#This Row],[date]], "Mmm")</f>
        <v>Apr</v>
      </c>
      <c r="X521">
        <f>VALUE(TEXT(sales_order1[[#This Row],[date]], "D"))</f>
        <v>20</v>
      </c>
      <c r="Y521">
        <v>16</v>
      </c>
    </row>
    <row r="522" spans="1:25" x14ac:dyDescent="0.25">
      <c r="A522" s="1">
        <v>43941</v>
      </c>
      <c r="B522">
        <v>50521</v>
      </c>
      <c r="C522" t="s">
        <v>135</v>
      </c>
      <c r="D522" t="str">
        <f>VLOOKUP(sales_order1[[#This Row],[itemCode]],product_details3!B:C,2,0)</f>
        <v>MSKSH</v>
      </c>
      <c r="E522" t="s">
        <v>136</v>
      </c>
      <c r="F522" t="s">
        <v>137</v>
      </c>
      <c r="G522">
        <v>100</v>
      </c>
      <c r="H522">
        <v>18.75</v>
      </c>
      <c r="I522">
        <v>1875</v>
      </c>
      <c r="J522">
        <v>7.45</v>
      </c>
      <c r="K522">
        <v>745</v>
      </c>
      <c r="L522">
        <v>11.3</v>
      </c>
      <c r="M522">
        <v>0.60266666666666668</v>
      </c>
      <c r="N522">
        <v>1130</v>
      </c>
      <c r="O522" t="s">
        <v>258</v>
      </c>
      <c r="P522" t="s">
        <v>259</v>
      </c>
      <c r="Q522" t="s">
        <v>93</v>
      </c>
      <c r="R522" t="s">
        <v>72</v>
      </c>
      <c r="S522" t="s">
        <v>260</v>
      </c>
      <c r="T522" t="s">
        <v>261</v>
      </c>
      <c r="U522" t="s">
        <v>1190</v>
      </c>
      <c r="V522">
        <f>YEAR(sales_order1[[#This Row],[date]])</f>
        <v>2020</v>
      </c>
      <c r="W522" t="str">
        <f>TEXT(sales_order1[[#This Row],[date]], "Mmm")</f>
        <v>Apr</v>
      </c>
      <c r="X522">
        <f>VALUE(TEXT(sales_order1[[#This Row],[date]], "D"))</f>
        <v>20</v>
      </c>
      <c r="Y522">
        <v>16</v>
      </c>
    </row>
    <row r="523" spans="1:25" x14ac:dyDescent="0.25">
      <c r="A523" s="1">
        <v>43941</v>
      </c>
      <c r="B523">
        <v>50522</v>
      </c>
      <c r="C523" t="s">
        <v>360</v>
      </c>
      <c r="D523" t="str">
        <f>VLOOKUP(sales_order1[[#This Row],[itemCode]],product_details3!B:C,2,0)</f>
        <v>TNRS100</v>
      </c>
      <c r="E523" t="s">
        <v>361</v>
      </c>
      <c r="F523" t="s">
        <v>124</v>
      </c>
      <c r="G523">
        <v>50</v>
      </c>
      <c r="H523">
        <v>13.1</v>
      </c>
      <c r="I523">
        <v>655</v>
      </c>
      <c r="J523">
        <v>4.7</v>
      </c>
      <c r="K523">
        <v>235</v>
      </c>
      <c r="L523">
        <v>8.4</v>
      </c>
      <c r="M523">
        <v>0.6412213740458016</v>
      </c>
      <c r="N523">
        <v>420</v>
      </c>
      <c r="O523" t="s">
        <v>227</v>
      </c>
      <c r="P523" t="s">
        <v>228</v>
      </c>
      <c r="Q523" t="s">
        <v>64</v>
      </c>
      <c r="R523" t="s">
        <v>40</v>
      </c>
      <c r="S523" t="s">
        <v>229</v>
      </c>
      <c r="T523" t="s">
        <v>230</v>
      </c>
      <c r="U523" t="s">
        <v>1189</v>
      </c>
      <c r="V523">
        <f>YEAR(sales_order1[[#This Row],[date]])</f>
        <v>2020</v>
      </c>
      <c r="W523" t="str">
        <f>TEXT(sales_order1[[#This Row],[date]], "Mmm")</f>
        <v>Apr</v>
      </c>
      <c r="X523">
        <f>VALUE(TEXT(sales_order1[[#This Row],[date]], "D"))</f>
        <v>20</v>
      </c>
      <c r="Y523">
        <v>16</v>
      </c>
    </row>
    <row r="524" spans="1:25" x14ac:dyDescent="0.25">
      <c r="A524" s="1">
        <v>43941</v>
      </c>
      <c r="B524">
        <v>50523</v>
      </c>
      <c r="C524" t="s">
        <v>19</v>
      </c>
      <c r="D524" t="str">
        <f>VLOOKUP(sales_order1[[#This Row],[itemCode]],product_details3!B:C,2,0)</f>
        <v>MSTH100</v>
      </c>
      <c r="E524" t="s">
        <v>20</v>
      </c>
      <c r="F524" t="s">
        <v>21</v>
      </c>
      <c r="G524">
        <v>100</v>
      </c>
      <c r="H524">
        <v>26.25</v>
      </c>
      <c r="I524">
        <v>2625</v>
      </c>
      <c r="J524">
        <v>7.75</v>
      </c>
      <c r="K524">
        <v>775</v>
      </c>
      <c r="L524">
        <v>18.5</v>
      </c>
      <c r="M524">
        <v>0.70476190476190481</v>
      </c>
      <c r="N524">
        <v>1850</v>
      </c>
      <c r="O524" t="s">
        <v>395</v>
      </c>
      <c r="P524" t="s">
        <v>396</v>
      </c>
      <c r="Q524" t="s">
        <v>191</v>
      </c>
      <c r="R524" t="s">
        <v>56</v>
      </c>
      <c r="S524" t="s">
        <v>192</v>
      </c>
      <c r="T524" t="s">
        <v>397</v>
      </c>
      <c r="U524" t="s">
        <v>1191</v>
      </c>
      <c r="V524">
        <f>YEAR(sales_order1[[#This Row],[date]])</f>
        <v>2020</v>
      </c>
      <c r="W524" t="str">
        <f>TEXT(sales_order1[[#This Row],[date]], "Mmm")</f>
        <v>Apr</v>
      </c>
      <c r="X524">
        <f>VALUE(TEXT(sales_order1[[#This Row],[date]], "D"))</f>
        <v>20</v>
      </c>
      <c r="Y524">
        <v>16</v>
      </c>
    </row>
    <row r="525" spans="1:25" x14ac:dyDescent="0.25">
      <c r="A525" s="1">
        <v>43942</v>
      </c>
      <c r="B525">
        <v>50524</v>
      </c>
      <c r="C525" t="s">
        <v>115</v>
      </c>
      <c r="D525" t="str">
        <f>VLOOKUP(sales_order1[[#This Row],[itemCode]],product_details3!B:C,2,0)</f>
        <v>SCRS30100</v>
      </c>
      <c r="E525" t="s">
        <v>116</v>
      </c>
      <c r="F525" t="s">
        <v>61</v>
      </c>
      <c r="G525">
        <v>200</v>
      </c>
      <c r="H525">
        <v>32.75</v>
      </c>
      <c r="I525">
        <v>6550</v>
      </c>
      <c r="J525">
        <v>11.25</v>
      </c>
      <c r="K525">
        <v>2250</v>
      </c>
      <c r="L525">
        <v>21.5</v>
      </c>
      <c r="M525">
        <v>0.65648854961832059</v>
      </c>
      <c r="N525">
        <v>4300</v>
      </c>
      <c r="O525" t="s">
        <v>322</v>
      </c>
      <c r="P525" t="s">
        <v>323</v>
      </c>
      <c r="Q525" t="s">
        <v>39</v>
      </c>
      <c r="R525" t="s">
        <v>40</v>
      </c>
      <c r="S525" t="s">
        <v>41</v>
      </c>
      <c r="T525" t="s">
        <v>324</v>
      </c>
      <c r="U525" t="s">
        <v>1188</v>
      </c>
      <c r="V525">
        <f>YEAR(sales_order1[[#This Row],[date]])</f>
        <v>2020</v>
      </c>
      <c r="W525" t="str">
        <f>TEXT(sales_order1[[#This Row],[date]], "Mmm")</f>
        <v>Apr</v>
      </c>
      <c r="X525">
        <f>VALUE(TEXT(sales_order1[[#This Row],[date]], "D"))</f>
        <v>21</v>
      </c>
      <c r="Y525">
        <v>16</v>
      </c>
    </row>
    <row r="526" spans="1:25" x14ac:dyDescent="0.25">
      <c r="A526" s="1">
        <v>43942</v>
      </c>
      <c r="B526">
        <v>50525</v>
      </c>
      <c r="C526" t="s">
        <v>406</v>
      </c>
      <c r="D526" t="str">
        <f>VLOOKUP(sales_order1[[#This Row],[itemCode]],product_details3!B:C,2,0)</f>
        <v>MKRO200</v>
      </c>
      <c r="E526" t="s">
        <v>407</v>
      </c>
      <c r="F526" t="s">
        <v>151</v>
      </c>
      <c r="G526">
        <v>50</v>
      </c>
      <c r="H526">
        <v>21.25</v>
      </c>
      <c r="I526">
        <v>1062.5</v>
      </c>
      <c r="J526">
        <v>9</v>
      </c>
      <c r="K526">
        <v>450</v>
      </c>
      <c r="L526">
        <v>12.25</v>
      </c>
      <c r="M526">
        <v>0.57647058823529407</v>
      </c>
      <c r="N526">
        <v>612.5</v>
      </c>
      <c r="O526" t="s">
        <v>295</v>
      </c>
      <c r="P526" t="s">
        <v>296</v>
      </c>
      <c r="Q526" t="s">
        <v>160</v>
      </c>
      <c r="R526" t="s">
        <v>112</v>
      </c>
      <c r="S526" t="s">
        <v>297</v>
      </c>
      <c r="T526" t="s">
        <v>298</v>
      </c>
      <c r="U526" t="s">
        <v>1189</v>
      </c>
      <c r="V526">
        <f>YEAR(sales_order1[[#This Row],[date]])</f>
        <v>2020</v>
      </c>
      <c r="W526" t="str">
        <f>TEXT(sales_order1[[#This Row],[date]], "Mmm")</f>
        <v>Apr</v>
      </c>
      <c r="X526">
        <f>VALUE(TEXT(sales_order1[[#This Row],[date]], "D"))</f>
        <v>21</v>
      </c>
      <c r="Y526">
        <v>16</v>
      </c>
    </row>
    <row r="527" spans="1:25" x14ac:dyDescent="0.25">
      <c r="A527" s="1">
        <v>43942</v>
      </c>
      <c r="B527">
        <v>50526</v>
      </c>
      <c r="C527" t="s">
        <v>43</v>
      </c>
      <c r="D527" t="str">
        <f>VLOOKUP(sales_order1[[#This Row],[itemCode]],product_details3!B:C,2,0)</f>
        <v>CLNG200</v>
      </c>
      <c r="E527" t="s">
        <v>44</v>
      </c>
      <c r="F527" t="s">
        <v>45</v>
      </c>
      <c r="G527">
        <v>100</v>
      </c>
      <c r="H527">
        <v>21.25</v>
      </c>
      <c r="I527">
        <v>2125</v>
      </c>
      <c r="J527">
        <v>7.75</v>
      </c>
      <c r="K527">
        <v>775</v>
      </c>
      <c r="L527">
        <v>13.5</v>
      </c>
      <c r="M527">
        <v>0.63529411764705879</v>
      </c>
      <c r="N527">
        <v>1350</v>
      </c>
      <c r="O527" t="s">
        <v>302</v>
      </c>
      <c r="P527" t="s">
        <v>303</v>
      </c>
      <c r="Q527" t="s">
        <v>107</v>
      </c>
      <c r="R527" t="s">
        <v>40</v>
      </c>
      <c r="S527" t="s">
        <v>101</v>
      </c>
      <c r="T527" t="s">
        <v>304</v>
      </c>
      <c r="U527" t="s">
        <v>1190</v>
      </c>
      <c r="V527">
        <f>YEAR(sales_order1[[#This Row],[date]])</f>
        <v>2020</v>
      </c>
      <c r="W527" t="str">
        <f>TEXT(sales_order1[[#This Row],[date]], "Mmm")</f>
        <v>Apr</v>
      </c>
      <c r="X527">
        <f>VALUE(TEXT(sales_order1[[#This Row],[date]], "D"))</f>
        <v>21</v>
      </c>
      <c r="Y527">
        <v>16</v>
      </c>
    </row>
    <row r="528" spans="1:25" x14ac:dyDescent="0.25">
      <c r="A528" s="1">
        <v>43942</v>
      </c>
      <c r="B528">
        <v>50527</v>
      </c>
      <c r="C528" t="s">
        <v>307</v>
      </c>
      <c r="D528" t="str">
        <f>VLOOKUP(sales_order1[[#This Row],[itemCode]],product_details3!B:C,2,0)</f>
        <v>TNRH150</v>
      </c>
      <c r="E528" t="s">
        <v>308</v>
      </c>
      <c r="F528" t="s">
        <v>124</v>
      </c>
      <c r="G528">
        <v>50</v>
      </c>
      <c r="H528">
        <v>15.75</v>
      </c>
      <c r="I528">
        <v>787.5</v>
      </c>
      <c r="J528">
        <v>4.45</v>
      </c>
      <c r="K528">
        <v>222.5</v>
      </c>
      <c r="L528">
        <v>11.3</v>
      </c>
      <c r="M528">
        <v>0.71746031746031746</v>
      </c>
      <c r="N528">
        <v>565</v>
      </c>
      <c r="O528" t="s">
        <v>75</v>
      </c>
      <c r="P528" t="s">
        <v>76</v>
      </c>
      <c r="Q528" t="s">
        <v>77</v>
      </c>
      <c r="R528" t="s">
        <v>72</v>
      </c>
      <c r="S528" t="s">
        <v>78</v>
      </c>
      <c r="T528" t="s">
        <v>79</v>
      </c>
      <c r="U528" t="s">
        <v>1190</v>
      </c>
      <c r="V528">
        <f>YEAR(sales_order1[[#This Row],[date]])</f>
        <v>2020</v>
      </c>
      <c r="W528" t="str">
        <f>TEXT(sales_order1[[#This Row],[date]], "Mmm")</f>
        <v>Apr</v>
      </c>
      <c r="X528">
        <f>VALUE(TEXT(sales_order1[[#This Row],[date]], "D"))</f>
        <v>21</v>
      </c>
      <c r="Y528">
        <v>16</v>
      </c>
    </row>
    <row r="529" spans="1:25" x14ac:dyDescent="0.25">
      <c r="A529" s="1">
        <v>43942</v>
      </c>
      <c r="B529">
        <v>50528</v>
      </c>
      <c r="C529" t="s">
        <v>406</v>
      </c>
      <c r="D529" t="str">
        <f>VLOOKUP(sales_order1[[#This Row],[itemCode]],product_details3!B:C,2,0)</f>
        <v>MKRO200</v>
      </c>
      <c r="E529" t="s">
        <v>407</v>
      </c>
      <c r="F529" t="s">
        <v>151</v>
      </c>
      <c r="G529">
        <v>50</v>
      </c>
      <c r="H529">
        <v>21.25</v>
      </c>
      <c r="I529">
        <v>1062.5</v>
      </c>
      <c r="J529">
        <v>9</v>
      </c>
      <c r="K529">
        <v>450</v>
      </c>
      <c r="L529">
        <v>12.25</v>
      </c>
      <c r="M529">
        <v>0.57647058823529407</v>
      </c>
      <c r="N529">
        <v>612.5</v>
      </c>
      <c r="O529" t="s">
        <v>152</v>
      </c>
      <c r="P529" t="s">
        <v>153</v>
      </c>
      <c r="Q529" t="s">
        <v>154</v>
      </c>
      <c r="R529" t="s">
        <v>56</v>
      </c>
      <c r="S529" t="s">
        <v>133</v>
      </c>
      <c r="T529" t="s">
        <v>155</v>
      </c>
      <c r="U529" t="s">
        <v>1191</v>
      </c>
      <c r="V529">
        <f>YEAR(sales_order1[[#This Row],[date]])</f>
        <v>2020</v>
      </c>
      <c r="W529" t="str">
        <f>TEXT(sales_order1[[#This Row],[date]], "Mmm")</f>
        <v>Apr</v>
      </c>
      <c r="X529">
        <f>VALUE(TEXT(sales_order1[[#This Row],[date]], "D"))</f>
        <v>21</v>
      </c>
      <c r="Y529">
        <v>16</v>
      </c>
    </row>
    <row r="530" spans="1:25" x14ac:dyDescent="0.25">
      <c r="A530" s="1">
        <v>43942</v>
      </c>
      <c r="B530">
        <v>50529</v>
      </c>
      <c r="C530" t="s">
        <v>59</v>
      </c>
      <c r="D530" t="str">
        <f>VLOOKUP(sales_order1[[#This Row],[itemCode]],product_details3!B:C,2,0)</f>
        <v>SCRS3050</v>
      </c>
      <c r="E530" t="s">
        <v>60</v>
      </c>
      <c r="F530" t="s">
        <v>61</v>
      </c>
      <c r="G530">
        <v>150</v>
      </c>
      <c r="H530">
        <v>19.649999999999999</v>
      </c>
      <c r="I530">
        <v>2947.5</v>
      </c>
      <c r="J530">
        <v>6.55</v>
      </c>
      <c r="K530">
        <v>982.5</v>
      </c>
      <c r="L530">
        <v>13.1</v>
      </c>
      <c r="M530">
        <v>0.66666666666666663</v>
      </c>
      <c r="N530">
        <v>1965</v>
      </c>
      <c r="O530" t="s">
        <v>91</v>
      </c>
      <c r="P530" t="s">
        <v>92</v>
      </c>
      <c r="Q530" t="s">
        <v>93</v>
      </c>
      <c r="R530" t="s">
        <v>72</v>
      </c>
      <c r="S530" t="s">
        <v>94</v>
      </c>
      <c r="T530" t="s">
        <v>95</v>
      </c>
      <c r="U530" t="s">
        <v>1190</v>
      </c>
      <c r="V530">
        <f>YEAR(sales_order1[[#This Row],[date]])</f>
        <v>2020</v>
      </c>
      <c r="W530" t="str">
        <f>TEXT(sales_order1[[#This Row],[date]], "Mmm")</f>
        <v>Apr</v>
      </c>
      <c r="X530">
        <f>VALUE(TEXT(sales_order1[[#This Row],[date]], "D"))</f>
        <v>21</v>
      </c>
      <c r="Y530">
        <v>16</v>
      </c>
    </row>
    <row r="531" spans="1:25" x14ac:dyDescent="0.25">
      <c r="A531" s="1">
        <v>43942</v>
      </c>
      <c r="B531">
        <v>50530</v>
      </c>
      <c r="C531" t="s">
        <v>103</v>
      </c>
      <c r="D531" t="str">
        <f>VLOOKUP(sales_order1[[#This Row],[itemCode]],product_details3!B:C,2,0)</f>
        <v>SCRT50</v>
      </c>
      <c r="E531" t="s">
        <v>104</v>
      </c>
      <c r="F531" t="s">
        <v>61</v>
      </c>
      <c r="G531">
        <v>250</v>
      </c>
      <c r="H531">
        <v>16.95</v>
      </c>
      <c r="I531">
        <v>4237.5</v>
      </c>
      <c r="J531">
        <v>5.2</v>
      </c>
      <c r="K531">
        <v>1300</v>
      </c>
      <c r="L531">
        <v>11.75</v>
      </c>
      <c r="M531">
        <v>0.69321533923303835</v>
      </c>
      <c r="N531">
        <v>2937.5</v>
      </c>
      <c r="O531" t="s">
        <v>354</v>
      </c>
      <c r="P531" t="s">
        <v>355</v>
      </c>
      <c r="Q531" t="s">
        <v>119</v>
      </c>
      <c r="R531" t="s">
        <v>40</v>
      </c>
      <c r="S531" t="s">
        <v>356</v>
      </c>
      <c r="T531" t="s">
        <v>357</v>
      </c>
      <c r="U531" t="s">
        <v>1190</v>
      </c>
      <c r="V531">
        <f>YEAR(sales_order1[[#This Row],[date]])</f>
        <v>2020</v>
      </c>
      <c r="W531" t="str">
        <f>TEXT(sales_order1[[#This Row],[date]], "Mmm")</f>
        <v>Apr</v>
      </c>
      <c r="X531">
        <f>VALUE(TEXT(sales_order1[[#This Row],[date]], "D"))</f>
        <v>21</v>
      </c>
      <c r="Y531">
        <v>16</v>
      </c>
    </row>
    <row r="532" spans="1:25" x14ac:dyDescent="0.25">
      <c r="A532" s="1">
        <v>43942</v>
      </c>
      <c r="B532">
        <v>50531</v>
      </c>
      <c r="C532" t="s">
        <v>135</v>
      </c>
      <c r="D532" t="str">
        <f>VLOOKUP(sales_order1[[#This Row],[itemCode]],product_details3!B:C,2,0)</f>
        <v>MSKSH</v>
      </c>
      <c r="E532" t="s">
        <v>136</v>
      </c>
      <c r="F532" t="s">
        <v>137</v>
      </c>
      <c r="G532">
        <v>50</v>
      </c>
      <c r="H532">
        <v>18.75</v>
      </c>
      <c r="I532">
        <v>937.5</v>
      </c>
      <c r="J532">
        <v>7.45</v>
      </c>
      <c r="K532">
        <v>372.5</v>
      </c>
      <c r="L532">
        <v>11.3</v>
      </c>
      <c r="M532">
        <v>0.60266666666666668</v>
      </c>
      <c r="N532">
        <v>565</v>
      </c>
      <c r="O532" t="s">
        <v>130</v>
      </c>
      <c r="P532" t="s">
        <v>131</v>
      </c>
      <c r="Q532" t="s">
        <v>132</v>
      </c>
      <c r="R532" t="s">
        <v>56</v>
      </c>
      <c r="S532" t="s">
        <v>133</v>
      </c>
      <c r="T532" t="s">
        <v>134</v>
      </c>
      <c r="U532" t="s">
        <v>1191</v>
      </c>
      <c r="V532">
        <f>YEAR(sales_order1[[#This Row],[date]])</f>
        <v>2020</v>
      </c>
      <c r="W532" t="str">
        <f>TEXT(sales_order1[[#This Row],[date]], "Mmm")</f>
        <v>Apr</v>
      </c>
      <c r="X532">
        <f>VALUE(TEXT(sales_order1[[#This Row],[date]], "D"))</f>
        <v>21</v>
      </c>
      <c r="Y532">
        <v>16</v>
      </c>
    </row>
    <row r="533" spans="1:25" x14ac:dyDescent="0.25">
      <c r="A533" s="1">
        <v>43943</v>
      </c>
      <c r="B533">
        <v>50532</v>
      </c>
      <c r="C533" t="s">
        <v>135</v>
      </c>
      <c r="D533" t="str">
        <f>VLOOKUP(sales_order1[[#This Row],[itemCode]],product_details3!B:C,2,0)</f>
        <v>MSKSH</v>
      </c>
      <c r="E533" t="s">
        <v>136</v>
      </c>
      <c r="F533" t="s">
        <v>137</v>
      </c>
      <c r="G533">
        <v>50</v>
      </c>
      <c r="H533">
        <v>18.75</v>
      </c>
      <c r="I533">
        <v>937.5</v>
      </c>
      <c r="J533">
        <v>7.45</v>
      </c>
      <c r="K533">
        <v>372.5</v>
      </c>
      <c r="L533">
        <v>11.3</v>
      </c>
      <c r="M533">
        <v>0.60266666666666668</v>
      </c>
      <c r="N533">
        <v>565</v>
      </c>
      <c r="O533" t="s">
        <v>366</v>
      </c>
      <c r="P533" t="s">
        <v>367</v>
      </c>
      <c r="Q533" t="s">
        <v>239</v>
      </c>
      <c r="R533" t="s">
        <v>112</v>
      </c>
      <c r="S533" t="s">
        <v>368</v>
      </c>
      <c r="T533" t="s">
        <v>369</v>
      </c>
      <c r="U533" t="s">
        <v>1189</v>
      </c>
      <c r="V533">
        <f>YEAR(sales_order1[[#This Row],[date]])</f>
        <v>2020</v>
      </c>
      <c r="W533" t="str">
        <f>TEXT(sales_order1[[#This Row],[date]], "Mmm")</f>
        <v>Apr</v>
      </c>
      <c r="X533">
        <f>VALUE(TEXT(sales_order1[[#This Row],[date]], "D"))</f>
        <v>22</v>
      </c>
      <c r="Y533">
        <v>17</v>
      </c>
    </row>
    <row r="534" spans="1:25" x14ac:dyDescent="0.25">
      <c r="A534" s="1">
        <v>43943</v>
      </c>
      <c r="B534">
        <v>50533</v>
      </c>
      <c r="C534" t="s">
        <v>358</v>
      </c>
      <c r="D534" t="str">
        <f>VLOOKUP(sales_order1[[#This Row],[itemCode]],product_details3!B:C,2,0)</f>
        <v>SCR50+30</v>
      </c>
      <c r="E534" t="s">
        <v>359</v>
      </c>
      <c r="F534" t="s">
        <v>61</v>
      </c>
      <c r="G534">
        <v>200</v>
      </c>
      <c r="H534">
        <v>10.5</v>
      </c>
      <c r="I534">
        <v>2100</v>
      </c>
      <c r="J534">
        <v>3.3</v>
      </c>
      <c r="K534">
        <v>660</v>
      </c>
      <c r="L534">
        <v>7.2</v>
      </c>
      <c r="M534">
        <v>0.68571428571428572</v>
      </c>
      <c r="N534">
        <v>1440</v>
      </c>
      <c r="O534" t="s">
        <v>88</v>
      </c>
      <c r="P534" t="s">
        <v>89</v>
      </c>
      <c r="Q534" t="s">
        <v>24</v>
      </c>
      <c r="R534" t="s">
        <v>25</v>
      </c>
      <c r="S534" t="s">
        <v>26</v>
      </c>
      <c r="T534" t="s">
        <v>90</v>
      </c>
      <c r="U534" t="s">
        <v>1191</v>
      </c>
      <c r="V534">
        <f>YEAR(sales_order1[[#This Row],[date]])</f>
        <v>2020</v>
      </c>
      <c r="W534" t="str">
        <f>TEXT(sales_order1[[#This Row],[date]], "Mmm")</f>
        <v>Apr</v>
      </c>
      <c r="X534">
        <f>VALUE(TEXT(sales_order1[[#This Row],[date]], "D"))</f>
        <v>22</v>
      </c>
      <c r="Y534">
        <v>17</v>
      </c>
    </row>
    <row r="535" spans="1:25" x14ac:dyDescent="0.25">
      <c r="A535" s="1">
        <v>43943</v>
      </c>
      <c r="B535">
        <v>50534</v>
      </c>
      <c r="C535" t="s">
        <v>175</v>
      </c>
      <c r="D535" t="str">
        <f>VLOOKUP(sales_order1[[#This Row],[itemCode]],product_details3!B:C,2,0)</f>
        <v>SCRS3030</v>
      </c>
      <c r="E535" t="s">
        <v>176</v>
      </c>
      <c r="F535" t="s">
        <v>61</v>
      </c>
      <c r="G535">
        <v>200</v>
      </c>
      <c r="H535">
        <v>13.1</v>
      </c>
      <c r="I535">
        <v>2620</v>
      </c>
      <c r="J535">
        <v>4.7</v>
      </c>
      <c r="K535">
        <v>940</v>
      </c>
      <c r="L535">
        <v>8.4</v>
      </c>
      <c r="M535">
        <v>0.6412213740458016</v>
      </c>
      <c r="N535">
        <v>1680</v>
      </c>
      <c r="O535" t="s">
        <v>196</v>
      </c>
      <c r="P535" t="s">
        <v>197</v>
      </c>
      <c r="Q535" t="s">
        <v>132</v>
      </c>
      <c r="R535" t="s">
        <v>56</v>
      </c>
      <c r="S535" t="s">
        <v>133</v>
      </c>
      <c r="T535" t="s">
        <v>198</v>
      </c>
      <c r="U535" t="s">
        <v>1191</v>
      </c>
      <c r="V535">
        <f>YEAR(sales_order1[[#This Row],[date]])</f>
        <v>2020</v>
      </c>
      <c r="W535" t="str">
        <f>TEXT(sales_order1[[#This Row],[date]], "Mmm")</f>
        <v>Apr</v>
      </c>
      <c r="X535">
        <f>VALUE(TEXT(sales_order1[[#This Row],[date]], "D"))</f>
        <v>22</v>
      </c>
      <c r="Y535">
        <v>17</v>
      </c>
    </row>
    <row r="536" spans="1:25" x14ac:dyDescent="0.25">
      <c r="A536" s="1">
        <v>43943</v>
      </c>
      <c r="B536">
        <v>50535</v>
      </c>
      <c r="C536" t="s">
        <v>135</v>
      </c>
      <c r="D536" t="str">
        <f>VLOOKUP(sales_order1[[#This Row],[itemCode]],product_details3!B:C,2,0)</f>
        <v>MSKSH</v>
      </c>
      <c r="E536" t="s">
        <v>136</v>
      </c>
      <c r="F536" t="s">
        <v>137</v>
      </c>
      <c r="G536">
        <v>150</v>
      </c>
      <c r="H536">
        <v>18.75</v>
      </c>
      <c r="I536">
        <v>2812.5</v>
      </c>
      <c r="J536">
        <v>7.45</v>
      </c>
      <c r="K536">
        <v>1117.5</v>
      </c>
      <c r="L536">
        <v>11.3</v>
      </c>
      <c r="M536">
        <v>0.60266666666666668</v>
      </c>
      <c r="N536">
        <v>1695</v>
      </c>
      <c r="O536" t="s">
        <v>244</v>
      </c>
      <c r="P536" t="s">
        <v>245</v>
      </c>
      <c r="Q536" t="s">
        <v>186</v>
      </c>
      <c r="R536" t="s">
        <v>112</v>
      </c>
      <c r="S536" t="s">
        <v>246</v>
      </c>
      <c r="T536" t="s">
        <v>247</v>
      </c>
      <c r="U536" t="s">
        <v>1189</v>
      </c>
      <c r="V536">
        <f>YEAR(sales_order1[[#This Row],[date]])</f>
        <v>2020</v>
      </c>
      <c r="W536" t="str">
        <f>TEXT(sales_order1[[#This Row],[date]], "Mmm")</f>
        <v>Apr</v>
      </c>
      <c r="X536">
        <f>VALUE(TEXT(sales_order1[[#This Row],[date]], "D"))</f>
        <v>22</v>
      </c>
      <c r="Y536">
        <v>17</v>
      </c>
    </row>
    <row r="537" spans="1:25" x14ac:dyDescent="0.25">
      <c r="A537" s="1">
        <v>43943</v>
      </c>
      <c r="B537">
        <v>50536</v>
      </c>
      <c r="C537" t="s">
        <v>19</v>
      </c>
      <c r="D537" t="str">
        <f>VLOOKUP(sales_order1[[#This Row],[itemCode]],product_details3!B:C,2,0)</f>
        <v>MSTH100</v>
      </c>
      <c r="E537" t="s">
        <v>20</v>
      </c>
      <c r="F537" t="s">
        <v>21</v>
      </c>
      <c r="G537">
        <v>50</v>
      </c>
      <c r="H537">
        <v>26.25</v>
      </c>
      <c r="I537">
        <v>1312.5</v>
      </c>
      <c r="J537">
        <v>7.75</v>
      </c>
      <c r="K537">
        <v>387.5</v>
      </c>
      <c r="L537">
        <v>18.5</v>
      </c>
      <c r="M537">
        <v>0.70476190476190481</v>
      </c>
      <c r="N537">
        <v>925</v>
      </c>
      <c r="O537" t="s">
        <v>184</v>
      </c>
      <c r="P537" t="s">
        <v>185</v>
      </c>
      <c r="Q537" t="s">
        <v>186</v>
      </c>
      <c r="R537" t="s">
        <v>112</v>
      </c>
      <c r="S537" t="s">
        <v>187</v>
      </c>
      <c r="T537" t="s">
        <v>188</v>
      </c>
      <c r="U537" t="s">
        <v>1189</v>
      </c>
      <c r="V537">
        <f>YEAR(sales_order1[[#This Row],[date]])</f>
        <v>2020</v>
      </c>
      <c r="W537" t="str">
        <f>TEXT(sales_order1[[#This Row],[date]], "Mmm")</f>
        <v>Apr</v>
      </c>
      <c r="X537">
        <f>VALUE(TEXT(sales_order1[[#This Row],[date]], "D"))</f>
        <v>22</v>
      </c>
      <c r="Y537">
        <v>17</v>
      </c>
    </row>
    <row r="538" spans="1:25" x14ac:dyDescent="0.25">
      <c r="A538" s="1">
        <v>43944</v>
      </c>
      <c r="B538">
        <v>50537</v>
      </c>
      <c r="C538" t="s">
        <v>320</v>
      </c>
      <c r="D538" t="str">
        <f>VLOOKUP(sales_order1[[#This Row],[itemCode]],product_details3!B:C,2,0)</f>
        <v>SCR50+100</v>
      </c>
      <c r="E538" t="s">
        <v>321</v>
      </c>
      <c r="F538" t="s">
        <v>61</v>
      </c>
      <c r="G538">
        <v>200</v>
      </c>
      <c r="H538">
        <v>26.25</v>
      </c>
      <c r="I538">
        <v>5250</v>
      </c>
      <c r="J538">
        <v>7.75</v>
      </c>
      <c r="K538">
        <v>1550</v>
      </c>
      <c r="L538">
        <v>18.5</v>
      </c>
      <c r="M538">
        <v>0.70476190476190481</v>
      </c>
      <c r="N538">
        <v>3700</v>
      </c>
      <c r="O538" t="s">
        <v>400</v>
      </c>
      <c r="P538" t="s">
        <v>401</v>
      </c>
      <c r="Q538" t="s">
        <v>213</v>
      </c>
      <c r="R538" t="s">
        <v>25</v>
      </c>
      <c r="S538" t="s">
        <v>402</v>
      </c>
      <c r="T538" t="s">
        <v>403</v>
      </c>
      <c r="U538" t="s">
        <v>1191</v>
      </c>
      <c r="V538">
        <f>YEAR(sales_order1[[#This Row],[date]])</f>
        <v>2020</v>
      </c>
      <c r="W538" t="str">
        <f>TEXT(sales_order1[[#This Row],[date]], "Mmm")</f>
        <v>Apr</v>
      </c>
      <c r="X538">
        <f>VALUE(TEXT(sales_order1[[#This Row],[date]], "D"))</f>
        <v>23</v>
      </c>
      <c r="Y538">
        <v>17</v>
      </c>
    </row>
    <row r="539" spans="1:25" x14ac:dyDescent="0.25">
      <c r="A539" s="1">
        <v>43944</v>
      </c>
      <c r="B539">
        <v>50538</v>
      </c>
      <c r="C539" t="s">
        <v>103</v>
      </c>
      <c r="D539" t="str">
        <f>VLOOKUP(sales_order1[[#This Row],[itemCode]],product_details3!B:C,2,0)</f>
        <v>SCRT50</v>
      </c>
      <c r="E539" t="s">
        <v>104</v>
      </c>
      <c r="F539" t="s">
        <v>61</v>
      </c>
      <c r="G539">
        <v>250</v>
      </c>
      <c r="H539">
        <v>16.95</v>
      </c>
      <c r="I539">
        <v>4237.5</v>
      </c>
      <c r="J539">
        <v>5.2</v>
      </c>
      <c r="K539">
        <v>1300</v>
      </c>
      <c r="L539">
        <v>11.75</v>
      </c>
      <c r="M539">
        <v>0.69321533923303835</v>
      </c>
      <c r="N539">
        <v>2937.5</v>
      </c>
      <c r="O539" t="s">
        <v>211</v>
      </c>
      <c r="P539" t="s">
        <v>212</v>
      </c>
      <c r="Q539" t="s">
        <v>213</v>
      </c>
      <c r="R539" t="s">
        <v>25</v>
      </c>
      <c r="S539" t="s">
        <v>214</v>
      </c>
      <c r="T539" t="s">
        <v>215</v>
      </c>
      <c r="U539" t="s">
        <v>1191</v>
      </c>
      <c r="V539">
        <f>YEAR(sales_order1[[#This Row],[date]])</f>
        <v>2020</v>
      </c>
      <c r="W539" t="str">
        <f>TEXT(sales_order1[[#This Row],[date]], "Mmm")</f>
        <v>Apr</v>
      </c>
      <c r="X539">
        <f>VALUE(TEXT(sales_order1[[#This Row],[date]], "D"))</f>
        <v>23</v>
      </c>
      <c r="Y539">
        <v>17</v>
      </c>
    </row>
    <row r="540" spans="1:25" x14ac:dyDescent="0.25">
      <c r="A540" s="1">
        <v>43944</v>
      </c>
      <c r="B540">
        <v>50539</v>
      </c>
      <c r="C540" t="s">
        <v>204</v>
      </c>
      <c r="D540" t="str">
        <f>VLOOKUP(sales_order1[[#This Row],[itemCode]],product_details3!B:C,2,0)</f>
        <v>MKRM150</v>
      </c>
      <c r="E540" t="s">
        <v>205</v>
      </c>
      <c r="F540" t="s">
        <v>151</v>
      </c>
      <c r="G540">
        <v>50</v>
      </c>
      <c r="H540">
        <v>10.75</v>
      </c>
      <c r="I540">
        <v>537.5</v>
      </c>
      <c r="J540">
        <v>4.45</v>
      </c>
      <c r="K540">
        <v>222.5</v>
      </c>
      <c r="L540">
        <v>6.3</v>
      </c>
      <c r="M540">
        <v>0.586046511627907</v>
      </c>
      <c r="N540">
        <v>315</v>
      </c>
      <c r="O540" t="s">
        <v>167</v>
      </c>
      <c r="P540" t="s">
        <v>168</v>
      </c>
      <c r="Q540" t="s">
        <v>100</v>
      </c>
      <c r="R540" t="s">
        <v>40</v>
      </c>
      <c r="S540" t="s">
        <v>101</v>
      </c>
      <c r="T540" t="s">
        <v>169</v>
      </c>
      <c r="U540" t="s">
        <v>1190</v>
      </c>
      <c r="V540">
        <f>YEAR(sales_order1[[#This Row],[date]])</f>
        <v>2020</v>
      </c>
      <c r="W540" t="str">
        <f>TEXT(sales_order1[[#This Row],[date]], "Mmm")</f>
        <v>Apr</v>
      </c>
      <c r="X540">
        <f>VALUE(TEXT(sales_order1[[#This Row],[date]], "D"))</f>
        <v>23</v>
      </c>
      <c r="Y540">
        <v>17</v>
      </c>
    </row>
    <row r="541" spans="1:25" x14ac:dyDescent="0.25">
      <c r="A541" s="1">
        <v>43944</v>
      </c>
      <c r="B541">
        <v>50540</v>
      </c>
      <c r="C541" t="s">
        <v>115</v>
      </c>
      <c r="D541" t="str">
        <f>VLOOKUP(sales_order1[[#This Row],[itemCode]],product_details3!B:C,2,0)</f>
        <v>SCRS30100</v>
      </c>
      <c r="E541" t="s">
        <v>116</v>
      </c>
      <c r="F541" t="s">
        <v>61</v>
      </c>
      <c r="G541">
        <v>100</v>
      </c>
      <c r="H541">
        <v>32.75</v>
      </c>
      <c r="I541">
        <v>3275</v>
      </c>
      <c r="J541">
        <v>11.25</v>
      </c>
      <c r="K541">
        <v>1125</v>
      </c>
      <c r="L541">
        <v>21.5</v>
      </c>
      <c r="M541">
        <v>0.65648854961832059</v>
      </c>
      <c r="N541">
        <v>2150</v>
      </c>
      <c r="O541" t="s">
        <v>98</v>
      </c>
      <c r="P541" t="s">
        <v>99</v>
      </c>
      <c r="Q541" t="s">
        <v>100</v>
      </c>
      <c r="R541" t="s">
        <v>40</v>
      </c>
      <c r="S541" t="s">
        <v>101</v>
      </c>
      <c r="T541" t="s">
        <v>102</v>
      </c>
      <c r="U541" t="s">
        <v>1190</v>
      </c>
      <c r="V541">
        <f>YEAR(sales_order1[[#This Row],[date]])</f>
        <v>2020</v>
      </c>
      <c r="W541" t="str">
        <f>TEXT(sales_order1[[#This Row],[date]], "Mmm")</f>
        <v>Apr</v>
      </c>
      <c r="X541">
        <f>VALUE(TEXT(sales_order1[[#This Row],[date]], "D"))</f>
        <v>23</v>
      </c>
      <c r="Y541">
        <v>17</v>
      </c>
    </row>
    <row r="542" spans="1:25" x14ac:dyDescent="0.25">
      <c r="A542" s="1">
        <v>43944</v>
      </c>
      <c r="B542">
        <v>50541</v>
      </c>
      <c r="C542" t="s">
        <v>103</v>
      </c>
      <c r="D542" t="str">
        <f>VLOOKUP(sales_order1[[#This Row],[itemCode]],product_details3!B:C,2,0)</f>
        <v>SCRT50</v>
      </c>
      <c r="E542" t="s">
        <v>104</v>
      </c>
      <c r="F542" t="s">
        <v>61</v>
      </c>
      <c r="G542">
        <v>100</v>
      </c>
      <c r="H542">
        <v>16.95</v>
      </c>
      <c r="I542">
        <v>1695</v>
      </c>
      <c r="J542">
        <v>5.2</v>
      </c>
      <c r="K542">
        <v>520</v>
      </c>
      <c r="L542">
        <v>11.75</v>
      </c>
      <c r="M542">
        <v>0.69321533923303835</v>
      </c>
      <c r="N542">
        <v>1175</v>
      </c>
      <c r="O542" t="s">
        <v>109</v>
      </c>
      <c r="P542" t="s">
        <v>110</v>
      </c>
      <c r="Q542" t="s">
        <v>111</v>
      </c>
      <c r="R542" t="s">
        <v>112</v>
      </c>
      <c r="S542" t="s">
        <v>113</v>
      </c>
      <c r="T542" t="s">
        <v>114</v>
      </c>
      <c r="U542" t="s">
        <v>1189</v>
      </c>
      <c r="V542">
        <f>YEAR(sales_order1[[#This Row],[date]])</f>
        <v>2020</v>
      </c>
      <c r="W542" t="str">
        <f>TEXT(sales_order1[[#This Row],[date]], "Mmm")</f>
        <v>Apr</v>
      </c>
      <c r="X542">
        <f>VALUE(TEXT(sales_order1[[#This Row],[date]], "D"))</f>
        <v>23</v>
      </c>
      <c r="Y542">
        <v>17</v>
      </c>
    </row>
    <row r="543" spans="1:25" x14ac:dyDescent="0.25">
      <c r="A543" s="1">
        <v>43944</v>
      </c>
      <c r="B543">
        <v>50542</v>
      </c>
      <c r="C543" t="s">
        <v>194</v>
      </c>
      <c r="D543" t="str">
        <f>VLOOKUP(sales_order1[[#This Row],[itemCode]],product_details3!B:C,2,0)</f>
        <v>CLNG150</v>
      </c>
      <c r="E543" t="s">
        <v>195</v>
      </c>
      <c r="F543" t="s">
        <v>45</v>
      </c>
      <c r="G543">
        <v>150</v>
      </c>
      <c r="H543">
        <v>12.75</v>
      </c>
      <c r="I543">
        <v>1912.5</v>
      </c>
      <c r="J543">
        <v>4.45</v>
      </c>
      <c r="K543">
        <v>667.5</v>
      </c>
      <c r="L543">
        <v>8.3000000000000007</v>
      </c>
      <c r="M543">
        <v>0.65098039215686276</v>
      </c>
      <c r="N543">
        <v>1245</v>
      </c>
      <c r="O543" t="s">
        <v>237</v>
      </c>
      <c r="P543" t="s">
        <v>238</v>
      </c>
      <c r="Q543" t="s">
        <v>239</v>
      </c>
      <c r="R543" t="s">
        <v>112</v>
      </c>
      <c r="S543" t="s">
        <v>240</v>
      </c>
      <c r="T543" t="s">
        <v>241</v>
      </c>
      <c r="U543" t="s">
        <v>1189</v>
      </c>
      <c r="V543">
        <f>YEAR(sales_order1[[#This Row],[date]])</f>
        <v>2020</v>
      </c>
      <c r="W543" t="str">
        <f>TEXT(sales_order1[[#This Row],[date]], "Mmm")</f>
        <v>Apr</v>
      </c>
      <c r="X543">
        <f>VALUE(TEXT(sales_order1[[#This Row],[date]], "D"))</f>
        <v>23</v>
      </c>
      <c r="Y543">
        <v>17</v>
      </c>
    </row>
    <row r="544" spans="1:25" x14ac:dyDescent="0.25">
      <c r="A544" s="1">
        <v>43944</v>
      </c>
      <c r="B544">
        <v>50543</v>
      </c>
      <c r="C544" t="s">
        <v>51</v>
      </c>
      <c r="D544" t="str">
        <f>VLOOKUP(sales_order1[[#This Row],[itemCode]],product_details3!B:C,2,0)</f>
        <v>MSTH50</v>
      </c>
      <c r="E544" t="s">
        <v>52</v>
      </c>
      <c r="F544" t="s">
        <v>21</v>
      </c>
      <c r="G544">
        <v>50</v>
      </c>
      <c r="H544">
        <v>15.75</v>
      </c>
      <c r="I544">
        <v>787.5</v>
      </c>
      <c r="J544">
        <v>4.45</v>
      </c>
      <c r="K544">
        <v>222.5</v>
      </c>
      <c r="L544">
        <v>11.3</v>
      </c>
      <c r="M544">
        <v>0.71746031746031746</v>
      </c>
      <c r="N544">
        <v>565</v>
      </c>
      <c r="O544" t="s">
        <v>317</v>
      </c>
      <c r="P544" t="s">
        <v>318</v>
      </c>
      <c r="Q544" t="s">
        <v>48</v>
      </c>
      <c r="R544" t="s">
        <v>25</v>
      </c>
      <c r="S544" t="s">
        <v>49</v>
      </c>
      <c r="T544" t="s">
        <v>319</v>
      </c>
      <c r="U544" t="s">
        <v>1191</v>
      </c>
      <c r="V544">
        <f>YEAR(sales_order1[[#This Row],[date]])</f>
        <v>2020</v>
      </c>
      <c r="W544" t="str">
        <f>TEXT(sales_order1[[#This Row],[date]], "Mmm")</f>
        <v>Apr</v>
      </c>
      <c r="X544">
        <f>VALUE(TEXT(sales_order1[[#This Row],[date]], "D"))</f>
        <v>23</v>
      </c>
      <c r="Y544">
        <v>17</v>
      </c>
    </row>
    <row r="545" spans="1:25" x14ac:dyDescent="0.25">
      <c r="A545" s="1">
        <v>43945</v>
      </c>
      <c r="B545">
        <v>50544</v>
      </c>
      <c r="C545" t="s">
        <v>86</v>
      </c>
      <c r="D545" t="str">
        <f>VLOOKUP(sales_order1[[#This Row],[itemCode]],product_details3!B:C,2,0)</f>
        <v>SRMH30</v>
      </c>
      <c r="E545" t="s">
        <v>87</v>
      </c>
      <c r="F545" t="s">
        <v>30</v>
      </c>
      <c r="G545">
        <v>150</v>
      </c>
      <c r="H545">
        <v>21</v>
      </c>
      <c r="I545">
        <v>3150</v>
      </c>
      <c r="J545">
        <v>6.6</v>
      </c>
      <c r="K545">
        <v>990</v>
      </c>
      <c r="L545">
        <v>14.4</v>
      </c>
      <c r="M545">
        <v>0.68571428571428572</v>
      </c>
      <c r="N545">
        <v>2160</v>
      </c>
      <c r="O545" t="s">
        <v>400</v>
      </c>
      <c r="P545" t="s">
        <v>401</v>
      </c>
      <c r="Q545" t="s">
        <v>213</v>
      </c>
      <c r="R545" t="s">
        <v>25</v>
      </c>
      <c r="S545" t="s">
        <v>402</v>
      </c>
      <c r="T545" t="s">
        <v>403</v>
      </c>
      <c r="U545" t="s">
        <v>1191</v>
      </c>
      <c r="V545">
        <f>YEAR(sales_order1[[#This Row],[date]])</f>
        <v>2020</v>
      </c>
      <c r="W545" t="str">
        <f>TEXT(sales_order1[[#This Row],[date]], "Mmm")</f>
        <v>Apr</v>
      </c>
      <c r="X545">
        <f>VALUE(TEXT(sales_order1[[#This Row],[date]], "D"))</f>
        <v>24</v>
      </c>
      <c r="Y545">
        <v>17</v>
      </c>
    </row>
    <row r="546" spans="1:25" x14ac:dyDescent="0.25">
      <c r="A546" s="1">
        <v>43945</v>
      </c>
      <c r="B546">
        <v>50545</v>
      </c>
      <c r="C546" t="s">
        <v>320</v>
      </c>
      <c r="D546" t="str">
        <f>VLOOKUP(sales_order1[[#This Row],[itemCode]],product_details3!B:C,2,0)</f>
        <v>SCR50+100</v>
      </c>
      <c r="E546" t="s">
        <v>321</v>
      </c>
      <c r="F546" t="s">
        <v>61</v>
      </c>
      <c r="G546">
        <v>250</v>
      </c>
      <c r="H546">
        <v>26.25</v>
      </c>
      <c r="I546">
        <v>6562.5</v>
      </c>
      <c r="J546">
        <v>7.75</v>
      </c>
      <c r="K546">
        <v>1937.5</v>
      </c>
      <c r="L546">
        <v>18.5</v>
      </c>
      <c r="M546">
        <v>0.70476190476190481</v>
      </c>
      <c r="N546">
        <v>4625</v>
      </c>
      <c r="O546" t="s">
        <v>290</v>
      </c>
      <c r="P546" t="s">
        <v>291</v>
      </c>
      <c r="Q546" t="s">
        <v>201</v>
      </c>
      <c r="R546" t="s">
        <v>25</v>
      </c>
      <c r="S546" t="s">
        <v>202</v>
      </c>
      <c r="T546" t="s">
        <v>292</v>
      </c>
      <c r="U546" t="s">
        <v>1191</v>
      </c>
      <c r="V546">
        <f>YEAR(sales_order1[[#This Row],[date]])</f>
        <v>2020</v>
      </c>
      <c r="W546" t="str">
        <f>TEXT(sales_order1[[#This Row],[date]], "Mmm")</f>
        <v>Apr</v>
      </c>
      <c r="X546">
        <f>VALUE(TEXT(sales_order1[[#This Row],[date]], "D"))</f>
        <v>24</v>
      </c>
      <c r="Y546">
        <v>17</v>
      </c>
    </row>
    <row r="547" spans="1:25" x14ac:dyDescent="0.25">
      <c r="A547" s="1">
        <v>43945</v>
      </c>
      <c r="B547">
        <v>50546</v>
      </c>
      <c r="C547" t="s">
        <v>103</v>
      </c>
      <c r="D547" t="str">
        <f>VLOOKUP(sales_order1[[#This Row],[itemCode]],product_details3!B:C,2,0)</f>
        <v>SCRT50</v>
      </c>
      <c r="E547" t="s">
        <v>104</v>
      </c>
      <c r="F547" t="s">
        <v>61</v>
      </c>
      <c r="G547">
        <v>100</v>
      </c>
      <c r="H547">
        <v>16.95</v>
      </c>
      <c r="I547">
        <v>1695</v>
      </c>
      <c r="J547">
        <v>5.2</v>
      </c>
      <c r="K547">
        <v>520</v>
      </c>
      <c r="L547">
        <v>11.75</v>
      </c>
      <c r="M547">
        <v>0.69321533923303835</v>
      </c>
      <c r="N547">
        <v>1175</v>
      </c>
      <c r="O547" t="s">
        <v>105</v>
      </c>
      <c r="P547" t="s">
        <v>106</v>
      </c>
      <c r="Q547" t="s">
        <v>107</v>
      </c>
      <c r="R547" t="s">
        <v>40</v>
      </c>
      <c r="S547" t="s">
        <v>101</v>
      </c>
      <c r="T547" t="s">
        <v>108</v>
      </c>
      <c r="U547" t="s">
        <v>1190</v>
      </c>
      <c r="V547">
        <f>YEAR(sales_order1[[#This Row],[date]])</f>
        <v>2020</v>
      </c>
      <c r="W547" t="str">
        <f>TEXT(sales_order1[[#This Row],[date]], "Mmm")</f>
        <v>Apr</v>
      </c>
      <c r="X547">
        <f>VALUE(TEXT(sales_order1[[#This Row],[date]], "D"))</f>
        <v>24</v>
      </c>
      <c r="Y547">
        <v>17</v>
      </c>
    </row>
    <row r="548" spans="1:25" x14ac:dyDescent="0.25">
      <c r="A548" s="1">
        <v>43945</v>
      </c>
      <c r="B548">
        <v>50547</v>
      </c>
      <c r="C548" t="s">
        <v>209</v>
      </c>
      <c r="D548" t="str">
        <f>VLOOKUP(sales_order1[[#This Row],[itemCode]],product_details3!B:C,2,0)</f>
        <v>CLNG50</v>
      </c>
      <c r="E548" t="s">
        <v>210</v>
      </c>
      <c r="F548" t="s">
        <v>45</v>
      </c>
      <c r="G548">
        <v>100</v>
      </c>
      <c r="H548">
        <v>6.5</v>
      </c>
      <c r="I548">
        <v>650</v>
      </c>
      <c r="J548">
        <v>2.2999999999999998</v>
      </c>
      <c r="K548">
        <v>230</v>
      </c>
      <c r="L548">
        <v>4.2</v>
      </c>
      <c r="M548">
        <v>0.64615384615384619</v>
      </c>
      <c r="N548">
        <v>420</v>
      </c>
      <c r="O548" t="s">
        <v>125</v>
      </c>
      <c r="P548" t="s">
        <v>126</v>
      </c>
      <c r="Q548" t="s">
        <v>71</v>
      </c>
      <c r="R548" t="s">
        <v>72</v>
      </c>
      <c r="S548" t="s">
        <v>73</v>
      </c>
      <c r="T548" t="s">
        <v>127</v>
      </c>
      <c r="U548" t="s">
        <v>1190</v>
      </c>
      <c r="V548">
        <f>YEAR(sales_order1[[#This Row],[date]])</f>
        <v>2020</v>
      </c>
      <c r="W548" t="str">
        <f>TEXT(sales_order1[[#This Row],[date]], "Mmm")</f>
        <v>Apr</v>
      </c>
      <c r="X548">
        <f>VALUE(TEXT(sales_order1[[#This Row],[date]], "D"))</f>
        <v>24</v>
      </c>
      <c r="Y548">
        <v>17</v>
      </c>
    </row>
    <row r="549" spans="1:25" x14ac:dyDescent="0.25">
      <c r="A549" s="1">
        <v>43945</v>
      </c>
      <c r="B549">
        <v>50548</v>
      </c>
      <c r="C549" t="s">
        <v>103</v>
      </c>
      <c r="D549" t="str">
        <f>VLOOKUP(sales_order1[[#This Row],[itemCode]],product_details3!B:C,2,0)</f>
        <v>SCRT50</v>
      </c>
      <c r="E549" t="s">
        <v>104</v>
      </c>
      <c r="F549" t="s">
        <v>61</v>
      </c>
      <c r="G549">
        <v>150</v>
      </c>
      <c r="H549">
        <v>16.95</v>
      </c>
      <c r="I549">
        <v>2542.5</v>
      </c>
      <c r="J549">
        <v>5.2</v>
      </c>
      <c r="K549">
        <v>780</v>
      </c>
      <c r="L549">
        <v>11.75</v>
      </c>
      <c r="M549">
        <v>0.69321533923303835</v>
      </c>
      <c r="N549">
        <v>1762.5</v>
      </c>
      <c r="O549" t="s">
        <v>223</v>
      </c>
      <c r="P549" t="s">
        <v>224</v>
      </c>
      <c r="Q549" t="s">
        <v>55</v>
      </c>
      <c r="R549" t="s">
        <v>56</v>
      </c>
      <c r="S549" t="s">
        <v>225</v>
      </c>
      <c r="T549" t="s">
        <v>226</v>
      </c>
      <c r="U549" t="s">
        <v>1191</v>
      </c>
      <c r="V549">
        <f>YEAR(sales_order1[[#This Row],[date]])</f>
        <v>2020</v>
      </c>
      <c r="W549" t="str">
        <f>TEXT(sales_order1[[#This Row],[date]], "Mmm")</f>
        <v>Apr</v>
      </c>
      <c r="X549">
        <f>VALUE(TEXT(sales_order1[[#This Row],[date]], "D"))</f>
        <v>24</v>
      </c>
      <c r="Y549">
        <v>17</v>
      </c>
    </row>
    <row r="550" spans="1:25" x14ac:dyDescent="0.25">
      <c r="A550" s="1">
        <v>43945</v>
      </c>
      <c r="B550">
        <v>50549</v>
      </c>
      <c r="C550" t="s">
        <v>51</v>
      </c>
      <c r="D550" t="str">
        <f>VLOOKUP(sales_order1[[#This Row],[itemCode]],product_details3!B:C,2,0)</f>
        <v>MSTH50</v>
      </c>
      <c r="E550" t="s">
        <v>52</v>
      </c>
      <c r="F550" t="s">
        <v>21</v>
      </c>
      <c r="G550">
        <v>50</v>
      </c>
      <c r="H550">
        <v>15.75</v>
      </c>
      <c r="I550">
        <v>787.5</v>
      </c>
      <c r="J550">
        <v>4.45</v>
      </c>
      <c r="K550">
        <v>222.5</v>
      </c>
      <c r="L550">
        <v>11.3</v>
      </c>
      <c r="M550">
        <v>0.71746031746031746</v>
      </c>
      <c r="N550">
        <v>565</v>
      </c>
      <c r="O550" t="s">
        <v>266</v>
      </c>
      <c r="P550" t="s">
        <v>267</v>
      </c>
      <c r="Q550" t="s">
        <v>154</v>
      </c>
      <c r="R550" t="s">
        <v>56</v>
      </c>
      <c r="S550" t="s">
        <v>133</v>
      </c>
      <c r="T550" t="s">
        <v>268</v>
      </c>
      <c r="U550" t="s">
        <v>1191</v>
      </c>
      <c r="V550">
        <f>YEAR(sales_order1[[#This Row],[date]])</f>
        <v>2020</v>
      </c>
      <c r="W550" t="str">
        <f>TEXT(sales_order1[[#This Row],[date]], "Mmm")</f>
        <v>Apr</v>
      </c>
      <c r="X550">
        <f>VALUE(TEXT(sales_order1[[#This Row],[date]], "D"))</f>
        <v>24</v>
      </c>
      <c r="Y550">
        <v>17</v>
      </c>
    </row>
    <row r="551" spans="1:25" x14ac:dyDescent="0.25">
      <c r="A551" s="1">
        <v>43945</v>
      </c>
      <c r="B551">
        <v>50550</v>
      </c>
      <c r="C551" t="s">
        <v>128</v>
      </c>
      <c r="D551" t="str">
        <f>VLOOKUP(sales_order1[[#This Row],[itemCode]],product_details3!B:C,2,0)</f>
        <v>SCRT100</v>
      </c>
      <c r="E551" t="s">
        <v>129</v>
      </c>
      <c r="F551" t="s">
        <v>61</v>
      </c>
      <c r="G551">
        <v>100</v>
      </c>
      <c r="H551">
        <v>28.25</v>
      </c>
      <c r="I551">
        <v>2825</v>
      </c>
      <c r="J551">
        <v>9</v>
      </c>
      <c r="K551">
        <v>900</v>
      </c>
      <c r="L551">
        <v>19.25</v>
      </c>
      <c r="M551">
        <v>0.68141592920353977</v>
      </c>
      <c r="N551">
        <v>1925</v>
      </c>
      <c r="O551" t="s">
        <v>82</v>
      </c>
      <c r="P551" t="s">
        <v>83</v>
      </c>
      <c r="Q551" t="s">
        <v>64</v>
      </c>
      <c r="R551" t="s">
        <v>40</v>
      </c>
      <c r="S551" t="s">
        <v>84</v>
      </c>
      <c r="T551" t="s">
        <v>85</v>
      </c>
      <c r="U551" t="s">
        <v>1189</v>
      </c>
      <c r="V551">
        <f>YEAR(sales_order1[[#This Row],[date]])</f>
        <v>2020</v>
      </c>
      <c r="W551" t="str">
        <f>TEXT(sales_order1[[#This Row],[date]], "Mmm")</f>
        <v>Apr</v>
      </c>
      <c r="X551">
        <f>VALUE(TEXT(sales_order1[[#This Row],[date]], "D"))</f>
        <v>24</v>
      </c>
      <c r="Y551">
        <v>17</v>
      </c>
    </row>
    <row r="552" spans="1:25" x14ac:dyDescent="0.25">
      <c r="A552" s="1">
        <v>43948</v>
      </c>
      <c r="B552">
        <v>50551</v>
      </c>
      <c r="C552" t="s">
        <v>51</v>
      </c>
      <c r="D552" t="str">
        <f>VLOOKUP(sales_order1[[#This Row],[itemCode]],product_details3!B:C,2,0)</f>
        <v>MSTH50</v>
      </c>
      <c r="E552" t="s">
        <v>52</v>
      </c>
      <c r="F552" t="s">
        <v>21</v>
      </c>
      <c r="G552">
        <v>150</v>
      </c>
      <c r="H552">
        <v>15.75</v>
      </c>
      <c r="I552">
        <v>2362.5</v>
      </c>
      <c r="J552">
        <v>4.45</v>
      </c>
      <c r="K552">
        <v>667.5</v>
      </c>
      <c r="L552">
        <v>11.3</v>
      </c>
      <c r="M552">
        <v>0.71746031746031746</v>
      </c>
      <c r="N552">
        <v>1695</v>
      </c>
      <c r="O552" t="s">
        <v>295</v>
      </c>
      <c r="P552" t="s">
        <v>296</v>
      </c>
      <c r="Q552" t="s">
        <v>160</v>
      </c>
      <c r="R552" t="s">
        <v>112</v>
      </c>
      <c r="S552" t="s">
        <v>297</v>
      </c>
      <c r="T552" t="s">
        <v>298</v>
      </c>
      <c r="U552" t="s">
        <v>1189</v>
      </c>
      <c r="V552">
        <f>YEAR(sales_order1[[#This Row],[date]])</f>
        <v>2020</v>
      </c>
      <c r="W552" t="str">
        <f>TEXT(sales_order1[[#This Row],[date]], "Mmm")</f>
        <v>Apr</v>
      </c>
      <c r="X552">
        <f>VALUE(TEXT(sales_order1[[#This Row],[date]], "D"))</f>
        <v>27</v>
      </c>
      <c r="Y552">
        <v>17</v>
      </c>
    </row>
    <row r="553" spans="1:25" x14ac:dyDescent="0.25">
      <c r="A553" s="1">
        <v>43948</v>
      </c>
      <c r="B553">
        <v>50552</v>
      </c>
      <c r="C553" t="s">
        <v>175</v>
      </c>
      <c r="D553" t="str">
        <f>VLOOKUP(sales_order1[[#This Row],[itemCode]],product_details3!B:C,2,0)</f>
        <v>SCRS3030</v>
      </c>
      <c r="E553" t="s">
        <v>176</v>
      </c>
      <c r="F553" t="s">
        <v>61</v>
      </c>
      <c r="G553">
        <v>250</v>
      </c>
      <c r="H553">
        <v>13.1</v>
      </c>
      <c r="I553">
        <v>3275</v>
      </c>
      <c r="J553">
        <v>4.7</v>
      </c>
      <c r="K553">
        <v>1175</v>
      </c>
      <c r="L553">
        <v>8.4</v>
      </c>
      <c r="M553">
        <v>0.6412213740458016</v>
      </c>
      <c r="N553">
        <v>2100</v>
      </c>
      <c r="O553" t="s">
        <v>177</v>
      </c>
      <c r="P553" t="s">
        <v>178</v>
      </c>
      <c r="Q553" t="s">
        <v>111</v>
      </c>
      <c r="R553" t="s">
        <v>112</v>
      </c>
      <c r="S553" t="s">
        <v>179</v>
      </c>
      <c r="T553" t="s">
        <v>180</v>
      </c>
      <c r="U553" t="s">
        <v>1189</v>
      </c>
      <c r="V553">
        <f>YEAR(sales_order1[[#This Row],[date]])</f>
        <v>2020</v>
      </c>
      <c r="W553" t="str">
        <f>TEXT(sales_order1[[#This Row],[date]], "Mmm")</f>
        <v>Apr</v>
      </c>
      <c r="X553">
        <f>VALUE(TEXT(sales_order1[[#This Row],[date]], "D"))</f>
        <v>27</v>
      </c>
      <c r="Y553">
        <v>17</v>
      </c>
    </row>
    <row r="554" spans="1:25" x14ac:dyDescent="0.25">
      <c r="A554" s="1">
        <v>43948</v>
      </c>
      <c r="B554">
        <v>50553</v>
      </c>
      <c r="C554" t="s">
        <v>175</v>
      </c>
      <c r="D554" t="str">
        <f>VLOOKUP(sales_order1[[#This Row],[itemCode]],product_details3!B:C,2,0)</f>
        <v>SCRS3030</v>
      </c>
      <c r="E554" t="s">
        <v>176</v>
      </c>
      <c r="F554" t="s">
        <v>61</v>
      </c>
      <c r="G554">
        <v>200</v>
      </c>
      <c r="H554">
        <v>13.1</v>
      </c>
      <c r="I554">
        <v>2620</v>
      </c>
      <c r="J554">
        <v>4.7</v>
      </c>
      <c r="K554">
        <v>940</v>
      </c>
      <c r="L554">
        <v>8.4</v>
      </c>
      <c r="M554">
        <v>0.6412213740458016</v>
      </c>
      <c r="N554">
        <v>1680</v>
      </c>
      <c r="O554" t="s">
        <v>248</v>
      </c>
      <c r="P554" t="s">
        <v>249</v>
      </c>
      <c r="Q554" t="s">
        <v>191</v>
      </c>
      <c r="R554" t="s">
        <v>56</v>
      </c>
      <c r="S554" t="s">
        <v>192</v>
      </c>
      <c r="T554" t="s">
        <v>250</v>
      </c>
      <c r="U554" t="s">
        <v>1191</v>
      </c>
      <c r="V554">
        <f>YEAR(sales_order1[[#This Row],[date]])</f>
        <v>2020</v>
      </c>
      <c r="W554" t="str">
        <f>TEXT(sales_order1[[#This Row],[date]], "Mmm")</f>
        <v>Apr</v>
      </c>
      <c r="X554">
        <f>VALUE(TEXT(sales_order1[[#This Row],[date]], "D"))</f>
        <v>27</v>
      </c>
      <c r="Y554">
        <v>17</v>
      </c>
    </row>
    <row r="555" spans="1:25" x14ac:dyDescent="0.25">
      <c r="A555" s="1">
        <v>43948</v>
      </c>
      <c r="B555">
        <v>50554</v>
      </c>
      <c r="C555" t="s">
        <v>313</v>
      </c>
      <c r="D555" t="str">
        <f>VLOOKUP(sales_order1[[#This Row],[itemCode]],product_details3!B:C,2,0)</f>
        <v>MSKO50</v>
      </c>
      <c r="E555" t="s">
        <v>314</v>
      </c>
      <c r="F555" t="s">
        <v>137</v>
      </c>
      <c r="G555">
        <v>100</v>
      </c>
      <c r="H555">
        <v>14.65</v>
      </c>
      <c r="I555">
        <v>1465</v>
      </c>
      <c r="J555">
        <v>6.55</v>
      </c>
      <c r="K555">
        <v>655</v>
      </c>
      <c r="L555">
        <v>8.1</v>
      </c>
      <c r="M555">
        <v>0.55290102389078488</v>
      </c>
      <c r="N555">
        <v>810</v>
      </c>
      <c r="O555" t="s">
        <v>37</v>
      </c>
      <c r="P555" t="s">
        <v>38</v>
      </c>
      <c r="Q555" t="s">
        <v>39</v>
      </c>
      <c r="R555" t="s">
        <v>40</v>
      </c>
      <c r="S555" t="s">
        <v>41</v>
      </c>
      <c r="T555" t="s">
        <v>42</v>
      </c>
      <c r="U555" t="s">
        <v>1188</v>
      </c>
      <c r="V555">
        <f>YEAR(sales_order1[[#This Row],[date]])</f>
        <v>2020</v>
      </c>
      <c r="W555" t="str">
        <f>TEXT(sales_order1[[#This Row],[date]], "Mmm")</f>
        <v>Apr</v>
      </c>
      <c r="X555">
        <f>VALUE(TEXT(sales_order1[[#This Row],[date]], "D"))</f>
        <v>27</v>
      </c>
      <c r="Y555">
        <v>17</v>
      </c>
    </row>
    <row r="556" spans="1:25" x14ac:dyDescent="0.25">
      <c r="A556" s="1">
        <v>43948</v>
      </c>
      <c r="B556">
        <v>50555</v>
      </c>
      <c r="C556" t="s">
        <v>350</v>
      </c>
      <c r="D556" t="str">
        <f>VLOOKUP(sales_order1[[#This Row],[itemCode]],product_details3!B:C,2,0)</f>
        <v>SRMA50</v>
      </c>
      <c r="E556" t="s">
        <v>351</v>
      </c>
      <c r="F556" t="s">
        <v>30</v>
      </c>
      <c r="G556">
        <v>50</v>
      </c>
      <c r="H556">
        <v>37.75</v>
      </c>
      <c r="I556">
        <v>1887.5</v>
      </c>
      <c r="J556">
        <v>14.25</v>
      </c>
      <c r="K556">
        <v>712.5</v>
      </c>
      <c r="L556">
        <v>23.5</v>
      </c>
      <c r="M556">
        <v>0.62251655629139069</v>
      </c>
      <c r="N556">
        <v>1175</v>
      </c>
      <c r="O556" t="s">
        <v>46</v>
      </c>
      <c r="P556" t="s">
        <v>47</v>
      </c>
      <c r="Q556" t="s">
        <v>48</v>
      </c>
      <c r="R556" t="s">
        <v>25</v>
      </c>
      <c r="S556" t="s">
        <v>49</v>
      </c>
      <c r="T556" t="s">
        <v>50</v>
      </c>
      <c r="U556" t="s">
        <v>1191</v>
      </c>
      <c r="V556">
        <f>YEAR(sales_order1[[#This Row],[date]])</f>
        <v>2020</v>
      </c>
      <c r="W556" t="str">
        <f>TEXT(sales_order1[[#This Row],[date]], "Mmm")</f>
        <v>Apr</v>
      </c>
      <c r="X556">
        <f>VALUE(TEXT(sales_order1[[#This Row],[date]], "D"))</f>
        <v>27</v>
      </c>
      <c r="Y556">
        <v>17</v>
      </c>
    </row>
    <row r="557" spans="1:25" x14ac:dyDescent="0.25">
      <c r="A557" s="1">
        <v>43948</v>
      </c>
      <c r="B557">
        <v>50556</v>
      </c>
      <c r="C557" t="s">
        <v>325</v>
      </c>
      <c r="D557" t="str">
        <f>VLOOKUP(sales_order1[[#This Row],[itemCode]],product_details3!B:C,2,0)</f>
        <v>EXFG100</v>
      </c>
      <c r="E557" t="s">
        <v>326</v>
      </c>
      <c r="F557" t="s">
        <v>183</v>
      </c>
      <c r="G557">
        <v>50</v>
      </c>
      <c r="H557">
        <v>20.75</v>
      </c>
      <c r="I557">
        <v>1037.5</v>
      </c>
      <c r="J557">
        <v>7.45</v>
      </c>
      <c r="K557">
        <v>372.5</v>
      </c>
      <c r="L557">
        <v>13.3</v>
      </c>
      <c r="M557">
        <v>0.64096385542168677</v>
      </c>
      <c r="N557">
        <v>665</v>
      </c>
      <c r="O557" t="s">
        <v>381</v>
      </c>
      <c r="P557" t="s">
        <v>382</v>
      </c>
      <c r="Q557" t="s">
        <v>383</v>
      </c>
      <c r="R557" t="s">
        <v>72</v>
      </c>
      <c r="S557" t="s">
        <v>384</v>
      </c>
      <c r="T557" t="s">
        <v>385</v>
      </c>
      <c r="U557" t="s">
        <v>1188</v>
      </c>
      <c r="V557">
        <f>YEAR(sales_order1[[#This Row],[date]])</f>
        <v>2020</v>
      </c>
      <c r="W557" t="str">
        <f>TEXT(sales_order1[[#This Row],[date]], "Mmm")</f>
        <v>Apr</v>
      </c>
      <c r="X557">
        <f>VALUE(TEXT(sales_order1[[#This Row],[date]], "D"))</f>
        <v>27</v>
      </c>
      <c r="Y557">
        <v>17</v>
      </c>
    </row>
    <row r="558" spans="1:25" x14ac:dyDescent="0.25">
      <c r="A558" s="1">
        <v>43949</v>
      </c>
      <c r="B558">
        <v>50557</v>
      </c>
      <c r="C558" t="s">
        <v>408</v>
      </c>
      <c r="D558" t="str">
        <f>VLOOKUP(sales_order1[[#This Row],[itemCode]],product_details3!B:C,2,0)</f>
        <v>EXFC150</v>
      </c>
      <c r="E558" t="s">
        <v>409</v>
      </c>
      <c r="F558" t="s">
        <v>183</v>
      </c>
      <c r="G558">
        <v>50</v>
      </c>
      <c r="H558">
        <v>32.75</v>
      </c>
      <c r="I558">
        <v>1637.5</v>
      </c>
      <c r="J558">
        <v>14.25</v>
      </c>
      <c r="K558">
        <v>712.5</v>
      </c>
      <c r="L558">
        <v>18.5</v>
      </c>
      <c r="M558">
        <v>0.56488549618320616</v>
      </c>
      <c r="N558">
        <v>925</v>
      </c>
      <c r="O558" t="s">
        <v>269</v>
      </c>
      <c r="P558" t="s">
        <v>270</v>
      </c>
      <c r="Q558" t="s">
        <v>271</v>
      </c>
      <c r="R558" t="s">
        <v>56</v>
      </c>
      <c r="S558" t="s">
        <v>192</v>
      </c>
      <c r="T558" t="s">
        <v>272</v>
      </c>
      <c r="U558" t="s">
        <v>1191</v>
      </c>
      <c r="V558">
        <f>YEAR(sales_order1[[#This Row],[date]])</f>
        <v>2020</v>
      </c>
      <c r="W558" t="str">
        <f>TEXT(sales_order1[[#This Row],[date]], "Mmm")</f>
        <v>Apr</v>
      </c>
      <c r="X558">
        <f>VALUE(TEXT(sales_order1[[#This Row],[date]], "D"))</f>
        <v>28</v>
      </c>
      <c r="Y558">
        <v>17</v>
      </c>
    </row>
    <row r="559" spans="1:25" x14ac:dyDescent="0.25">
      <c r="A559" s="1">
        <v>43949</v>
      </c>
      <c r="B559">
        <v>50558</v>
      </c>
      <c r="C559" t="s">
        <v>103</v>
      </c>
      <c r="D559" t="str">
        <f>VLOOKUP(sales_order1[[#This Row],[itemCode]],product_details3!B:C,2,0)</f>
        <v>SCRT50</v>
      </c>
      <c r="E559" t="s">
        <v>104</v>
      </c>
      <c r="F559" t="s">
        <v>61</v>
      </c>
      <c r="G559">
        <v>200</v>
      </c>
      <c r="H559">
        <v>16.95</v>
      </c>
      <c r="I559">
        <v>3390</v>
      </c>
      <c r="J559">
        <v>5.2</v>
      </c>
      <c r="K559">
        <v>1040</v>
      </c>
      <c r="L559">
        <v>11.75</v>
      </c>
      <c r="M559">
        <v>0.69321533923303835</v>
      </c>
      <c r="N559">
        <v>2350</v>
      </c>
      <c r="O559" t="s">
        <v>276</v>
      </c>
      <c r="P559" t="s">
        <v>277</v>
      </c>
      <c r="Q559" t="s">
        <v>39</v>
      </c>
      <c r="R559" t="s">
        <v>40</v>
      </c>
      <c r="S559" t="s">
        <v>41</v>
      </c>
      <c r="T559" t="s">
        <v>278</v>
      </c>
      <c r="U559" t="s">
        <v>1188</v>
      </c>
      <c r="V559">
        <f>YEAR(sales_order1[[#This Row],[date]])</f>
        <v>2020</v>
      </c>
      <c r="W559" t="str">
        <f>TEXT(sales_order1[[#This Row],[date]], "Mmm")</f>
        <v>Apr</v>
      </c>
      <c r="X559">
        <f>VALUE(TEXT(sales_order1[[#This Row],[date]], "D"))</f>
        <v>28</v>
      </c>
      <c r="Y559">
        <v>17</v>
      </c>
    </row>
    <row r="560" spans="1:25" x14ac:dyDescent="0.25">
      <c r="A560" s="1">
        <v>43949</v>
      </c>
      <c r="B560">
        <v>50559</v>
      </c>
      <c r="C560" t="s">
        <v>149</v>
      </c>
      <c r="D560" t="str">
        <f>VLOOKUP(sales_order1[[#This Row],[itemCode]],product_details3!B:C,2,0)</f>
        <v>MKRW80</v>
      </c>
      <c r="E560" t="s">
        <v>150</v>
      </c>
      <c r="F560" t="s">
        <v>151</v>
      </c>
      <c r="G560">
        <v>50</v>
      </c>
      <c r="H560">
        <v>14.65</v>
      </c>
      <c r="I560">
        <v>732.5</v>
      </c>
      <c r="J560">
        <v>6.55</v>
      </c>
      <c r="K560">
        <v>327.5</v>
      </c>
      <c r="L560">
        <v>8.1</v>
      </c>
      <c r="M560">
        <v>0.55290102389078488</v>
      </c>
      <c r="N560">
        <v>405</v>
      </c>
      <c r="O560" t="s">
        <v>410</v>
      </c>
      <c r="P560" t="s">
        <v>411</v>
      </c>
      <c r="Q560" t="s">
        <v>64</v>
      </c>
      <c r="R560" t="s">
        <v>40</v>
      </c>
      <c r="S560" t="s">
        <v>229</v>
      </c>
      <c r="T560" t="s">
        <v>230</v>
      </c>
      <c r="U560" t="s">
        <v>1189</v>
      </c>
      <c r="V560">
        <f>YEAR(sales_order1[[#This Row],[date]])</f>
        <v>2020</v>
      </c>
      <c r="W560" t="str">
        <f>TEXT(sales_order1[[#This Row],[date]], "Mmm")</f>
        <v>Apr</v>
      </c>
      <c r="X560">
        <f>VALUE(TEXT(sales_order1[[#This Row],[date]], "D"))</f>
        <v>28</v>
      </c>
      <c r="Y560">
        <v>17</v>
      </c>
    </row>
    <row r="561" spans="1:25" x14ac:dyDescent="0.25">
      <c r="A561" s="1">
        <v>43949</v>
      </c>
      <c r="B561">
        <v>50560</v>
      </c>
      <c r="C561" t="s">
        <v>103</v>
      </c>
      <c r="D561" t="str">
        <f>VLOOKUP(sales_order1[[#This Row],[itemCode]],product_details3!B:C,2,0)</f>
        <v>SCRT50</v>
      </c>
      <c r="E561" t="s">
        <v>104</v>
      </c>
      <c r="F561" t="s">
        <v>61</v>
      </c>
      <c r="G561">
        <v>250</v>
      </c>
      <c r="H561">
        <v>16.95</v>
      </c>
      <c r="I561">
        <v>4237.5</v>
      </c>
      <c r="J561">
        <v>5.2</v>
      </c>
      <c r="K561">
        <v>1300</v>
      </c>
      <c r="L561">
        <v>11.75</v>
      </c>
      <c r="M561">
        <v>0.69321533923303835</v>
      </c>
      <c r="N561">
        <v>2937.5</v>
      </c>
      <c r="O561" t="s">
        <v>412</v>
      </c>
      <c r="P561" t="s">
        <v>413</v>
      </c>
      <c r="Q561" t="s">
        <v>48</v>
      </c>
      <c r="R561" t="s">
        <v>25</v>
      </c>
      <c r="S561" t="s">
        <v>49</v>
      </c>
      <c r="T561" t="s">
        <v>414</v>
      </c>
      <c r="U561" t="s">
        <v>1191</v>
      </c>
      <c r="V561">
        <f>YEAR(sales_order1[[#This Row],[date]])</f>
        <v>2020</v>
      </c>
      <c r="W561" t="str">
        <f>TEXT(sales_order1[[#This Row],[date]], "Mmm")</f>
        <v>Apr</v>
      </c>
      <c r="X561">
        <f>VALUE(TEXT(sales_order1[[#This Row],[date]], "D"))</f>
        <v>28</v>
      </c>
      <c r="Y561">
        <v>17</v>
      </c>
    </row>
    <row r="562" spans="1:25" x14ac:dyDescent="0.25">
      <c r="A562" s="1">
        <v>43949</v>
      </c>
      <c r="B562">
        <v>50561</v>
      </c>
      <c r="C562" t="s">
        <v>209</v>
      </c>
      <c r="D562" t="str">
        <f>VLOOKUP(sales_order1[[#This Row],[itemCode]],product_details3!B:C,2,0)</f>
        <v>CLNG50</v>
      </c>
      <c r="E562" t="s">
        <v>210</v>
      </c>
      <c r="F562" t="s">
        <v>45</v>
      </c>
      <c r="G562">
        <v>50</v>
      </c>
      <c r="H562">
        <v>6.5</v>
      </c>
      <c r="I562">
        <v>325</v>
      </c>
      <c r="J562">
        <v>2.2999999999999998</v>
      </c>
      <c r="K562">
        <v>115</v>
      </c>
      <c r="L562">
        <v>4.2</v>
      </c>
      <c r="M562">
        <v>0.64615384615384619</v>
      </c>
      <c r="N562">
        <v>210</v>
      </c>
      <c r="O562" t="s">
        <v>262</v>
      </c>
      <c r="P562" t="s">
        <v>263</v>
      </c>
      <c r="Q562" t="s">
        <v>264</v>
      </c>
      <c r="R562" t="s">
        <v>56</v>
      </c>
      <c r="S562" t="s">
        <v>133</v>
      </c>
      <c r="T562" t="s">
        <v>265</v>
      </c>
      <c r="U562" t="s">
        <v>1191</v>
      </c>
      <c r="V562">
        <f>YEAR(sales_order1[[#This Row],[date]])</f>
        <v>2020</v>
      </c>
      <c r="W562" t="str">
        <f>TEXT(sales_order1[[#This Row],[date]], "Mmm")</f>
        <v>Apr</v>
      </c>
      <c r="X562">
        <f>VALUE(TEXT(sales_order1[[#This Row],[date]], "D"))</f>
        <v>28</v>
      </c>
      <c r="Y562">
        <v>17</v>
      </c>
    </row>
    <row r="563" spans="1:25" x14ac:dyDescent="0.25">
      <c r="A563" s="1">
        <v>43949</v>
      </c>
      <c r="B563">
        <v>50562</v>
      </c>
      <c r="C563" t="s">
        <v>142</v>
      </c>
      <c r="D563" t="str">
        <f>VLOOKUP(sales_order1[[#This Row],[itemCode]],product_details3!B:C,2,0)</f>
        <v>SRMC50</v>
      </c>
      <c r="E563" t="s">
        <v>143</v>
      </c>
      <c r="F563" t="s">
        <v>30</v>
      </c>
      <c r="G563">
        <v>150</v>
      </c>
      <c r="H563">
        <v>33.25</v>
      </c>
      <c r="I563">
        <v>4987.5</v>
      </c>
      <c r="J563">
        <v>12</v>
      </c>
      <c r="K563">
        <v>1800</v>
      </c>
      <c r="L563">
        <v>21.25</v>
      </c>
      <c r="M563">
        <v>0.63909774436090228</v>
      </c>
      <c r="N563">
        <v>3187.5</v>
      </c>
      <c r="O563" t="s">
        <v>341</v>
      </c>
      <c r="P563" t="s">
        <v>342</v>
      </c>
      <c r="Q563" t="s">
        <v>146</v>
      </c>
      <c r="R563" t="s">
        <v>112</v>
      </c>
      <c r="S563" t="s">
        <v>343</v>
      </c>
      <c r="T563" t="s">
        <v>95</v>
      </c>
      <c r="U563" t="s">
        <v>1190</v>
      </c>
      <c r="V563">
        <f>YEAR(sales_order1[[#This Row],[date]])</f>
        <v>2020</v>
      </c>
      <c r="W563" t="str">
        <f>TEXT(sales_order1[[#This Row],[date]], "Mmm")</f>
        <v>Apr</v>
      </c>
      <c r="X563">
        <f>VALUE(TEXT(sales_order1[[#This Row],[date]], "D"))</f>
        <v>28</v>
      </c>
      <c r="Y563">
        <v>17</v>
      </c>
    </row>
    <row r="564" spans="1:25" x14ac:dyDescent="0.25">
      <c r="A564" s="1">
        <v>43950</v>
      </c>
      <c r="B564">
        <v>50563</v>
      </c>
      <c r="C564" t="s">
        <v>51</v>
      </c>
      <c r="D564" t="str">
        <f>VLOOKUP(sales_order1[[#This Row],[itemCode]],product_details3!B:C,2,0)</f>
        <v>MSTH50</v>
      </c>
      <c r="E564" t="s">
        <v>52</v>
      </c>
      <c r="F564" t="s">
        <v>21</v>
      </c>
      <c r="G564">
        <v>50</v>
      </c>
      <c r="H564">
        <v>15.75</v>
      </c>
      <c r="I564">
        <v>787.5</v>
      </c>
      <c r="J564">
        <v>4.45</v>
      </c>
      <c r="K564">
        <v>222.5</v>
      </c>
      <c r="L564">
        <v>11.3</v>
      </c>
      <c r="M564">
        <v>0.71746031746031746</v>
      </c>
      <c r="N564">
        <v>565</v>
      </c>
      <c r="O564" t="s">
        <v>138</v>
      </c>
      <c r="P564" t="s">
        <v>139</v>
      </c>
      <c r="Q564" t="s">
        <v>77</v>
      </c>
      <c r="R564" t="s">
        <v>72</v>
      </c>
      <c r="S564" t="s">
        <v>140</v>
      </c>
      <c r="T564" t="s">
        <v>141</v>
      </c>
      <c r="U564" t="s">
        <v>1190</v>
      </c>
      <c r="V564">
        <f>YEAR(sales_order1[[#This Row],[date]])</f>
        <v>2020</v>
      </c>
      <c r="W564" t="str">
        <f>TEXT(sales_order1[[#This Row],[date]], "Mmm")</f>
        <v>Apr</v>
      </c>
      <c r="X564">
        <f>VALUE(TEXT(sales_order1[[#This Row],[date]], "D"))</f>
        <v>29</v>
      </c>
      <c r="Y564">
        <v>18</v>
      </c>
    </row>
    <row r="565" spans="1:25" x14ac:dyDescent="0.25">
      <c r="A565" s="1">
        <v>43950</v>
      </c>
      <c r="B565">
        <v>50564</v>
      </c>
      <c r="C565" t="s">
        <v>19</v>
      </c>
      <c r="D565" t="str">
        <f>VLOOKUP(sales_order1[[#This Row],[itemCode]],product_details3!B:C,2,0)</f>
        <v>MSTH100</v>
      </c>
      <c r="E565" t="s">
        <v>20</v>
      </c>
      <c r="F565" t="s">
        <v>21</v>
      </c>
      <c r="G565">
        <v>150</v>
      </c>
      <c r="H565">
        <v>26.25</v>
      </c>
      <c r="I565">
        <v>3937.5</v>
      </c>
      <c r="J565">
        <v>7.75</v>
      </c>
      <c r="K565">
        <v>1162.5</v>
      </c>
      <c r="L565">
        <v>18.5</v>
      </c>
      <c r="M565">
        <v>0.70476190476190481</v>
      </c>
      <c r="N565">
        <v>2775</v>
      </c>
      <c r="O565" t="s">
        <v>184</v>
      </c>
      <c r="P565" t="s">
        <v>185</v>
      </c>
      <c r="Q565" t="s">
        <v>186</v>
      </c>
      <c r="R565" t="s">
        <v>112</v>
      </c>
      <c r="S565" t="s">
        <v>187</v>
      </c>
      <c r="T565" t="s">
        <v>188</v>
      </c>
      <c r="U565" t="s">
        <v>1189</v>
      </c>
      <c r="V565">
        <f>YEAR(sales_order1[[#This Row],[date]])</f>
        <v>2020</v>
      </c>
      <c r="W565" t="str">
        <f>TEXT(sales_order1[[#This Row],[date]], "Mmm")</f>
        <v>Apr</v>
      </c>
      <c r="X565">
        <f>VALUE(TEXT(sales_order1[[#This Row],[date]], "D"))</f>
        <v>29</v>
      </c>
      <c r="Y565">
        <v>18</v>
      </c>
    </row>
    <row r="566" spans="1:25" x14ac:dyDescent="0.25">
      <c r="A566" s="1">
        <v>43950</v>
      </c>
      <c r="B566">
        <v>50565</v>
      </c>
      <c r="C566" t="s">
        <v>28</v>
      </c>
      <c r="D566" t="str">
        <f>VLOOKUP(sales_order1[[#This Row],[itemCode]],product_details3!B:C,2,0)</f>
        <v>SRMC30</v>
      </c>
      <c r="E566" t="s">
        <v>29</v>
      </c>
      <c r="F566" t="s">
        <v>30</v>
      </c>
      <c r="G566">
        <v>100</v>
      </c>
      <c r="H566">
        <v>22.6</v>
      </c>
      <c r="I566">
        <v>2260</v>
      </c>
      <c r="J566">
        <v>7.6</v>
      </c>
      <c r="K566">
        <v>760</v>
      </c>
      <c r="L566">
        <v>15</v>
      </c>
      <c r="M566">
        <v>0.66371681415929207</v>
      </c>
      <c r="N566">
        <v>1500</v>
      </c>
      <c r="O566" t="s">
        <v>273</v>
      </c>
      <c r="P566" t="s">
        <v>274</v>
      </c>
      <c r="Q566" t="s">
        <v>132</v>
      </c>
      <c r="R566" t="s">
        <v>56</v>
      </c>
      <c r="S566" t="s">
        <v>133</v>
      </c>
      <c r="T566" t="s">
        <v>275</v>
      </c>
      <c r="U566" t="s">
        <v>1191</v>
      </c>
      <c r="V566">
        <f>YEAR(sales_order1[[#This Row],[date]])</f>
        <v>2020</v>
      </c>
      <c r="W566" t="str">
        <f>TEXT(sales_order1[[#This Row],[date]], "Mmm")</f>
        <v>Apr</v>
      </c>
      <c r="X566">
        <f>VALUE(TEXT(sales_order1[[#This Row],[date]], "D"))</f>
        <v>29</v>
      </c>
      <c r="Y566">
        <v>18</v>
      </c>
    </row>
    <row r="567" spans="1:25" x14ac:dyDescent="0.25">
      <c r="A567" s="1">
        <v>43950</v>
      </c>
      <c r="B567">
        <v>50566</v>
      </c>
      <c r="C567" t="s">
        <v>51</v>
      </c>
      <c r="D567" t="str">
        <f>VLOOKUP(sales_order1[[#This Row],[itemCode]],product_details3!B:C,2,0)</f>
        <v>MSTH50</v>
      </c>
      <c r="E567" t="s">
        <v>52</v>
      </c>
      <c r="F567" t="s">
        <v>21</v>
      </c>
      <c r="G567">
        <v>100</v>
      </c>
      <c r="H567">
        <v>15.75</v>
      </c>
      <c r="I567">
        <v>1575</v>
      </c>
      <c r="J567">
        <v>4.45</v>
      </c>
      <c r="K567">
        <v>445</v>
      </c>
      <c r="L567">
        <v>11.3</v>
      </c>
      <c r="M567">
        <v>0.71746031746031746</v>
      </c>
      <c r="N567">
        <v>1130</v>
      </c>
      <c r="O567" t="s">
        <v>75</v>
      </c>
      <c r="P567" t="s">
        <v>76</v>
      </c>
      <c r="Q567" t="s">
        <v>77</v>
      </c>
      <c r="R567" t="s">
        <v>72</v>
      </c>
      <c r="S567" t="s">
        <v>78</v>
      </c>
      <c r="T567" t="s">
        <v>79</v>
      </c>
      <c r="U567" t="s">
        <v>1190</v>
      </c>
      <c r="V567">
        <f>YEAR(sales_order1[[#This Row],[date]])</f>
        <v>2020</v>
      </c>
      <c r="W567" t="str">
        <f>TEXT(sales_order1[[#This Row],[date]], "Mmm")</f>
        <v>Apr</v>
      </c>
      <c r="X567">
        <f>VALUE(TEXT(sales_order1[[#This Row],[date]], "D"))</f>
        <v>29</v>
      </c>
      <c r="Y567">
        <v>18</v>
      </c>
    </row>
    <row r="568" spans="1:25" x14ac:dyDescent="0.25">
      <c r="A568" s="1">
        <v>43950</v>
      </c>
      <c r="B568">
        <v>50567</v>
      </c>
      <c r="C568" t="s">
        <v>415</v>
      </c>
      <c r="D568" t="str">
        <f>VLOOKUP(sales_order1[[#This Row],[itemCode]],product_details3!B:C,2,0)</f>
        <v>MSTA30</v>
      </c>
      <c r="E568" t="s">
        <v>416</v>
      </c>
      <c r="F568" t="s">
        <v>21</v>
      </c>
      <c r="G568">
        <v>150</v>
      </c>
      <c r="H568">
        <v>11.1</v>
      </c>
      <c r="I568">
        <v>1665</v>
      </c>
      <c r="J568">
        <v>4.7</v>
      </c>
      <c r="K568">
        <v>705</v>
      </c>
      <c r="L568">
        <v>6.4</v>
      </c>
      <c r="M568">
        <v>0.57657657657657657</v>
      </c>
      <c r="N568">
        <v>960</v>
      </c>
      <c r="O568" t="s">
        <v>281</v>
      </c>
      <c r="P568" t="s">
        <v>282</v>
      </c>
      <c r="Q568" t="s">
        <v>24</v>
      </c>
      <c r="R568" t="s">
        <v>25</v>
      </c>
      <c r="S568" t="s">
        <v>33</v>
      </c>
      <c r="T568" t="s">
        <v>283</v>
      </c>
      <c r="U568" t="s">
        <v>1191</v>
      </c>
      <c r="V568">
        <f>YEAR(sales_order1[[#This Row],[date]])</f>
        <v>2020</v>
      </c>
      <c r="W568" t="str">
        <f>TEXT(sales_order1[[#This Row],[date]], "Mmm")</f>
        <v>Apr</v>
      </c>
      <c r="X568">
        <f>VALUE(TEXT(sales_order1[[#This Row],[date]], "D"))</f>
        <v>29</v>
      </c>
      <c r="Y568">
        <v>18</v>
      </c>
    </row>
    <row r="569" spans="1:25" x14ac:dyDescent="0.25">
      <c r="A569" s="1">
        <v>43950</v>
      </c>
      <c r="B569">
        <v>50568</v>
      </c>
      <c r="C569" t="s">
        <v>209</v>
      </c>
      <c r="D569" t="str">
        <f>VLOOKUP(sales_order1[[#This Row],[itemCode]],product_details3!B:C,2,0)</f>
        <v>CLNG50</v>
      </c>
      <c r="E569" t="s">
        <v>210</v>
      </c>
      <c r="F569" t="s">
        <v>45</v>
      </c>
      <c r="G569">
        <v>150</v>
      </c>
      <c r="H569">
        <v>6.5</v>
      </c>
      <c r="I569">
        <v>975</v>
      </c>
      <c r="J569">
        <v>2.2999999999999998</v>
      </c>
      <c r="K569">
        <v>345</v>
      </c>
      <c r="L569">
        <v>4.2</v>
      </c>
      <c r="M569">
        <v>0.64615384615384619</v>
      </c>
      <c r="N569">
        <v>630</v>
      </c>
      <c r="O569" t="s">
        <v>293</v>
      </c>
      <c r="P569" t="s">
        <v>294</v>
      </c>
      <c r="Q569" t="s">
        <v>154</v>
      </c>
      <c r="R569" t="s">
        <v>56</v>
      </c>
      <c r="S569" t="s">
        <v>133</v>
      </c>
      <c r="T569" t="s">
        <v>155</v>
      </c>
      <c r="U569" t="s">
        <v>1191</v>
      </c>
      <c r="V569">
        <f>YEAR(sales_order1[[#This Row],[date]])</f>
        <v>2020</v>
      </c>
      <c r="W569" t="str">
        <f>TEXT(sales_order1[[#This Row],[date]], "Mmm")</f>
        <v>Apr</v>
      </c>
      <c r="X569">
        <f>VALUE(TEXT(sales_order1[[#This Row],[date]], "D"))</f>
        <v>29</v>
      </c>
      <c r="Y569">
        <v>18</v>
      </c>
    </row>
    <row r="570" spans="1:25" x14ac:dyDescent="0.25">
      <c r="A570" s="1">
        <v>43950</v>
      </c>
      <c r="B570">
        <v>50569</v>
      </c>
      <c r="C570" t="s">
        <v>115</v>
      </c>
      <c r="D570" t="str">
        <f>VLOOKUP(sales_order1[[#This Row],[itemCode]],product_details3!B:C,2,0)</f>
        <v>SCRS30100</v>
      </c>
      <c r="E570" t="s">
        <v>116</v>
      </c>
      <c r="F570" t="s">
        <v>61</v>
      </c>
      <c r="G570">
        <v>150</v>
      </c>
      <c r="H570">
        <v>32.75</v>
      </c>
      <c r="I570">
        <v>4912.5</v>
      </c>
      <c r="J570">
        <v>11.25</v>
      </c>
      <c r="K570">
        <v>1687.5</v>
      </c>
      <c r="L570">
        <v>21.5</v>
      </c>
      <c r="M570">
        <v>0.65648854961832059</v>
      </c>
      <c r="N570">
        <v>3225</v>
      </c>
      <c r="O570" t="s">
        <v>395</v>
      </c>
      <c r="P570" t="s">
        <v>396</v>
      </c>
      <c r="Q570" t="s">
        <v>191</v>
      </c>
      <c r="R570" t="s">
        <v>56</v>
      </c>
      <c r="S570" t="s">
        <v>192</v>
      </c>
      <c r="T570" t="s">
        <v>397</v>
      </c>
      <c r="U570" t="s">
        <v>1191</v>
      </c>
      <c r="V570">
        <f>YEAR(sales_order1[[#This Row],[date]])</f>
        <v>2020</v>
      </c>
      <c r="W570" t="str">
        <f>TEXT(sales_order1[[#This Row],[date]], "Mmm")</f>
        <v>Apr</v>
      </c>
      <c r="X570">
        <f>VALUE(TEXT(sales_order1[[#This Row],[date]], "D"))</f>
        <v>29</v>
      </c>
      <c r="Y570">
        <v>18</v>
      </c>
    </row>
    <row r="571" spans="1:25" x14ac:dyDescent="0.25">
      <c r="A571" s="1">
        <v>43951</v>
      </c>
      <c r="B571">
        <v>50570</v>
      </c>
      <c r="C571" t="s">
        <v>115</v>
      </c>
      <c r="D571" t="str">
        <f>VLOOKUP(sales_order1[[#This Row],[itemCode]],product_details3!B:C,2,0)</f>
        <v>SCRS30100</v>
      </c>
      <c r="E571" t="s">
        <v>116</v>
      </c>
      <c r="F571" t="s">
        <v>61</v>
      </c>
      <c r="G571">
        <v>150</v>
      </c>
      <c r="H571">
        <v>32.75</v>
      </c>
      <c r="I571">
        <v>4912.5</v>
      </c>
      <c r="J571">
        <v>11.25</v>
      </c>
      <c r="K571">
        <v>1687.5</v>
      </c>
      <c r="L571">
        <v>21.5</v>
      </c>
      <c r="M571">
        <v>0.65648854961832059</v>
      </c>
      <c r="N571">
        <v>3225</v>
      </c>
      <c r="O571" t="s">
        <v>31</v>
      </c>
      <c r="P571" t="s">
        <v>32</v>
      </c>
      <c r="Q571" t="s">
        <v>24</v>
      </c>
      <c r="R571" t="s">
        <v>25</v>
      </c>
      <c r="S571" t="s">
        <v>33</v>
      </c>
      <c r="T571" t="s">
        <v>34</v>
      </c>
      <c r="U571" t="s">
        <v>1191</v>
      </c>
      <c r="V571">
        <f>YEAR(sales_order1[[#This Row],[date]])</f>
        <v>2020</v>
      </c>
      <c r="W571" t="str">
        <f>TEXT(sales_order1[[#This Row],[date]], "Mmm")</f>
        <v>Apr</v>
      </c>
      <c r="X571">
        <f>VALUE(TEXT(sales_order1[[#This Row],[date]], "D"))</f>
        <v>30</v>
      </c>
      <c r="Y571">
        <v>18</v>
      </c>
    </row>
    <row r="572" spans="1:25" x14ac:dyDescent="0.25">
      <c r="A572" s="1">
        <v>43951</v>
      </c>
      <c r="B572">
        <v>50571</v>
      </c>
      <c r="C572" t="s">
        <v>288</v>
      </c>
      <c r="D572" t="str">
        <f>VLOOKUP(sales_order1[[#This Row],[itemCode]],product_details3!B:C,2,0)</f>
        <v>MKRM200</v>
      </c>
      <c r="E572" t="s">
        <v>289</v>
      </c>
      <c r="F572" t="s">
        <v>151</v>
      </c>
      <c r="G572">
        <v>100</v>
      </c>
      <c r="H572">
        <v>19.25</v>
      </c>
      <c r="I572">
        <v>1925</v>
      </c>
      <c r="J572">
        <v>7.75</v>
      </c>
      <c r="K572">
        <v>775</v>
      </c>
      <c r="L572">
        <v>11.5</v>
      </c>
      <c r="M572">
        <v>0.59740259740259738</v>
      </c>
      <c r="N572">
        <v>1150</v>
      </c>
      <c r="O572" t="s">
        <v>299</v>
      </c>
      <c r="P572" t="s">
        <v>300</v>
      </c>
      <c r="Q572" t="s">
        <v>100</v>
      </c>
      <c r="R572" t="s">
        <v>40</v>
      </c>
      <c r="S572" t="s">
        <v>101</v>
      </c>
      <c r="T572" t="s">
        <v>301</v>
      </c>
      <c r="U572" t="s">
        <v>1190</v>
      </c>
      <c r="V572">
        <f>YEAR(sales_order1[[#This Row],[date]])</f>
        <v>2020</v>
      </c>
      <c r="W572" t="str">
        <f>TEXT(sales_order1[[#This Row],[date]], "Mmm")</f>
        <v>Apr</v>
      </c>
      <c r="X572">
        <f>VALUE(TEXT(sales_order1[[#This Row],[date]], "D"))</f>
        <v>30</v>
      </c>
      <c r="Y572">
        <v>18</v>
      </c>
    </row>
    <row r="573" spans="1:25" x14ac:dyDescent="0.25">
      <c r="A573" s="1">
        <v>43951</v>
      </c>
      <c r="B573">
        <v>50572</v>
      </c>
      <c r="C573" t="s">
        <v>28</v>
      </c>
      <c r="D573" t="str">
        <f>VLOOKUP(sales_order1[[#This Row],[itemCode]],product_details3!B:C,2,0)</f>
        <v>SRMC30</v>
      </c>
      <c r="E573" t="s">
        <v>29</v>
      </c>
      <c r="F573" t="s">
        <v>30</v>
      </c>
      <c r="G573">
        <v>150</v>
      </c>
      <c r="H573">
        <v>22.6</v>
      </c>
      <c r="I573">
        <v>3390</v>
      </c>
      <c r="J573">
        <v>7.6</v>
      </c>
      <c r="K573">
        <v>1140</v>
      </c>
      <c r="L573">
        <v>15</v>
      </c>
      <c r="M573">
        <v>0.66371681415929207</v>
      </c>
      <c r="N573">
        <v>2250</v>
      </c>
      <c r="O573" t="s">
        <v>244</v>
      </c>
      <c r="P573" t="s">
        <v>245</v>
      </c>
      <c r="Q573" t="s">
        <v>186</v>
      </c>
      <c r="R573" t="s">
        <v>112</v>
      </c>
      <c r="S573" t="s">
        <v>246</v>
      </c>
      <c r="T573" t="s">
        <v>247</v>
      </c>
      <c r="U573" t="s">
        <v>1189</v>
      </c>
      <c r="V573">
        <f>YEAR(sales_order1[[#This Row],[date]])</f>
        <v>2020</v>
      </c>
      <c r="W573" t="str">
        <f>TEXT(sales_order1[[#This Row],[date]], "Mmm")</f>
        <v>Apr</v>
      </c>
      <c r="X573">
        <f>VALUE(TEXT(sales_order1[[#This Row],[date]], "D"))</f>
        <v>30</v>
      </c>
      <c r="Y573">
        <v>18</v>
      </c>
    </row>
    <row r="574" spans="1:25" x14ac:dyDescent="0.25">
      <c r="A574" s="1">
        <v>43951</v>
      </c>
      <c r="B574">
        <v>50573</v>
      </c>
      <c r="C574" t="s">
        <v>320</v>
      </c>
      <c r="D574" t="str">
        <f>VLOOKUP(sales_order1[[#This Row],[itemCode]],product_details3!B:C,2,0)</f>
        <v>SCR50+100</v>
      </c>
      <c r="E574" t="s">
        <v>321</v>
      </c>
      <c r="F574" t="s">
        <v>61</v>
      </c>
      <c r="G574">
        <v>150</v>
      </c>
      <c r="H574">
        <v>26.25</v>
      </c>
      <c r="I574">
        <v>3937.5</v>
      </c>
      <c r="J574">
        <v>7.75</v>
      </c>
      <c r="K574">
        <v>1162.5</v>
      </c>
      <c r="L574">
        <v>18.5</v>
      </c>
      <c r="M574">
        <v>0.70476190476190481</v>
      </c>
      <c r="N574">
        <v>2775</v>
      </c>
      <c r="O574" t="s">
        <v>53</v>
      </c>
      <c r="P574" t="s">
        <v>54</v>
      </c>
      <c r="Q574" t="s">
        <v>55</v>
      </c>
      <c r="R574" t="s">
        <v>56</v>
      </c>
      <c r="S574" t="s">
        <v>57</v>
      </c>
      <c r="T574" t="s">
        <v>58</v>
      </c>
      <c r="U574" t="s">
        <v>1191</v>
      </c>
      <c r="V574">
        <f>YEAR(sales_order1[[#This Row],[date]])</f>
        <v>2020</v>
      </c>
      <c r="W574" t="str">
        <f>TEXT(sales_order1[[#This Row],[date]], "Mmm")</f>
        <v>Apr</v>
      </c>
      <c r="X574">
        <f>VALUE(TEXT(sales_order1[[#This Row],[date]], "D"))</f>
        <v>30</v>
      </c>
      <c r="Y574">
        <v>18</v>
      </c>
    </row>
    <row r="575" spans="1:25" x14ac:dyDescent="0.25">
      <c r="A575" s="1">
        <v>43951</v>
      </c>
      <c r="B575">
        <v>50574</v>
      </c>
      <c r="C575" t="s">
        <v>325</v>
      </c>
      <c r="D575" t="str">
        <f>VLOOKUP(sales_order1[[#This Row],[itemCode]],product_details3!B:C,2,0)</f>
        <v>EXFG100</v>
      </c>
      <c r="E575" t="s">
        <v>326</v>
      </c>
      <c r="F575" t="s">
        <v>183</v>
      </c>
      <c r="G575">
        <v>50</v>
      </c>
      <c r="H575">
        <v>20.75</v>
      </c>
      <c r="I575">
        <v>1037.5</v>
      </c>
      <c r="J575">
        <v>7.45</v>
      </c>
      <c r="K575">
        <v>372.5</v>
      </c>
      <c r="L575">
        <v>13.3</v>
      </c>
      <c r="M575">
        <v>0.64096385542168677</v>
      </c>
      <c r="N575">
        <v>665</v>
      </c>
      <c r="O575" t="s">
        <v>381</v>
      </c>
      <c r="P575" t="s">
        <v>382</v>
      </c>
      <c r="Q575" t="s">
        <v>383</v>
      </c>
      <c r="R575" t="s">
        <v>72</v>
      </c>
      <c r="S575" t="s">
        <v>384</v>
      </c>
      <c r="T575" t="s">
        <v>385</v>
      </c>
      <c r="U575" t="s">
        <v>1188</v>
      </c>
      <c r="V575">
        <f>YEAR(sales_order1[[#This Row],[date]])</f>
        <v>2020</v>
      </c>
      <c r="W575" t="str">
        <f>TEXT(sales_order1[[#This Row],[date]], "Mmm")</f>
        <v>Apr</v>
      </c>
      <c r="X575">
        <f>VALUE(TEXT(sales_order1[[#This Row],[date]], "D"))</f>
        <v>30</v>
      </c>
      <c r="Y575">
        <v>18</v>
      </c>
    </row>
    <row r="576" spans="1:25" x14ac:dyDescent="0.25">
      <c r="A576" s="1">
        <v>43951</v>
      </c>
      <c r="B576">
        <v>50575</v>
      </c>
      <c r="C576" t="s">
        <v>80</v>
      </c>
      <c r="D576" t="str">
        <f>VLOOKUP(sales_order1[[#This Row],[itemCode]],product_details3!B:C,2,0)</f>
        <v>MSTA50</v>
      </c>
      <c r="E576" t="s">
        <v>81</v>
      </c>
      <c r="F576" t="s">
        <v>21</v>
      </c>
      <c r="G576">
        <v>50</v>
      </c>
      <c r="H576">
        <v>19.649999999999999</v>
      </c>
      <c r="I576">
        <v>982.5</v>
      </c>
      <c r="J576">
        <v>6.55</v>
      </c>
      <c r="K576">
        <v>327.5</v>
      </c>
      <c r="L576">
        <v>13.1</v>
      </c>
      <c r="M576">
        <v>0.66666666666666663</v>
      </c>
      <c r="N576">
        <v>655</v>
      </c>
      <c r="O576" t="s">
        <v>231</v>
      </c>
      <c r="P576" t="s">
        <v>232</v>
      </c>
      <c r="Q576" t="s">
        <v>119</v>
      </c>
      <c r="R576" t="s">
        <v>40</v>
      </c>
      <c r="S576" t="s">
        <v>233</v>
      </c>
      <c r="T576" t="s">
        <v>234</v>
      </c>
      <c r="U576" t="s">
        <v>1190</v>
      </c>
      <c r="V576">
        <f>YEAR(sales_order1[[#This Row],[date]])</f>
        <v>2020</v>
      </c>
      <c r="W576" t="str">
        <f>TEXT(sales_order1[[#This Row],[date]], "Mmm")</f>
        <v>Apr</v>
      </c>
      <c r="X576">
        <f>VALUE(TEXT(sales_order1[[#This Row],[date]], "D"))</f>
        <v>30</v>
      </c>
      <c r="Y576">
        <v>18</v>
      </c>
    </row>
    <row r="577" spans="1:25" x14ac:dyDescent="0.25">
      <c r="A577" s="1">
        <v>43951</v>
      </c>
      <c r="B577">
        <v>50576</v>
      </c>
      <c r="C577" t="s">
        <v>28</v>
      </c>
      <c r="D577" t="str">
        <f>VLOOKUP(sales_order1[[#This Row],[itemCode]],product_details3!B:C,2,0)</f>
        <v>SRMC30</v>
      </c>
      <c r="E577" t="s">
        <v>29</v>
      </c>
      <c r="F577" t="s">
        <v>30</v>
      </c>
      <c r="G577">
        <v>50</v>
      </c>
      <c r="H577">
        <v>22.6</v>
      </c>
      <c r="I577">
        <v>1130</v>
      </c>
      <c r="J577">
        <v>7.6</v>
      </c>
      <c r="K577">
        <v>380</v>
      </c>
      <c r="L577">
        <v>15</v>
      </c>
      <c r="M577">
        <v>0.66371681415929207</v>
      </c>
      <c r="N577">
        <v>750</v>
      </c>
      <c r="O577" t="s">
        <v>366</v>
      </c>
      <c r="P577" t="s">
        <v>367</v>
      </c>
      <c r="Q577" t="s">
        <v>239</v>
      </c>
      <c r="R577" t="s">
        <v>112</v>
      </c>
      <c r="S577" t="s">
        <v>368</v>
      </c>
      <c r="T577" t="s">
        <v>369</v>
      </c>
      <c r="U577" t="s">
        <v>1189</v>
      </c>
      <c r="V577">
        <f>YEAR(sales_order1[[#This Row],[date]])</f>
        <v>2020</v>
      </c>
      <c r="W577" t="str">
        <f>TEXT(sales_order1[[#This Row],[date]], "Mmm")</f>
        <v>Apr</v>
      </c>
      <c r="X577">
        <f>VALUE(TEXT(sales_order1[[#This Row],[date]], "D"))</f>
        <v>30</v>
      </c>
      <c r="Y577">
        <v>18</v>
      </c>
    </row>
    <row r="578" spans="1:25" x14ac:dyDescent="0.25">
      <c r="A578" s="1">
        <v>43951</v>
      </c>
      <c r="B578">
        <v>50577</v>
      </c>
      <c r="C578" t="s">
        <v>19</v>
      </c>
      <c r="D578" t="str">
        <f>VLOOKUP(sales_order1[[#This Row],[itemCode]],product_details3!B:C,2,0)</f>
        <v>MSTH100</v>
      </c>
      <c r="E578" t="s">
        <v>20</v>
      </c>
      <c r="F578" t="s">
        <v>21</v>
      </c>
      <c r="G578">
        <v>150</v>
      </c>
      <c r="H578">
        <v>26.25</v>
      </c>
      <c r="I578">
        <v>3937.5</v>
      </c>
      <c r="J578">
        <v>7.75</v>
      </c>
      <c r="K578">
        <v>1162.5</v>
      </c>
      <c r="L578">
        <v>18.5</v>
      </c>
      <c r="M578">
        <v>0.70476190476190481</v>
      </c>
      <c r="N578">
        <v>2775</v>
      </c>
      <c r="O578" t="s">
        <v>302</v>
      </c>
      <c r="P578" t="s">
        <v>303</v>
      </c>
      <c r="Q578" t="s">
        <v>107</v>
      </c>
      <c r="R578" t="s">
        <v>40</v>
      </c>
      <c r="S578" t="s">
        <v>101</v>
      </c>
      <c r="T578" t="s">
        <v>304</v>
      </c>
      <c r="U578" t="s">
        <v>1190</v>
      </c>
      <c r="V578">
        <f>YEAR(sales_order1[[#This Row],[date]])</f>
        <v>2020</v>
      </c>
      <c r="W578" t="str">
        <f>TEXT(sales_order1[[#This Row],[date]], "Mmm")</f>
        <v>Apr</v>
      </c>
      <c r="X578">
        <f>VALUE(TEXT(sales_order1[[#This Row],[date]], "D"))</f>
        <v>30</v>
      </c>
      <c r="Y578">
        <v>18</v>
      </c>
    </row>
    <row r="579" spans="1:25" x14ac:dyDescent="0.25">
      <c r="A579" s="1">
        <v>43952</v>
      </c>
      <c r="B579">
        <v>50578</v>
      </c>
      <c r="C579" t="s">
        <v>181</v>
      </c>
      <c r="D579" t="str">
        <f>VLOOKUP(sales_order1[[#This Row],[itemCode]],product_details3!B:C,2,0)</f>
        <v>EXFP100</v>
      </c>
      <c r="E579" t="s">
        <v>182</v>
      </c>
      <c r="F579" t="s">
        <v>183</v>
      </c>
      <c r="G579">
        <v>50</v>
      </c>
      <c r="H579">
        <v>21.95</v>
      </c>
      <c r="I579">
        <v>1097.5</v>
      </c>
      <c r="J579">
        <v>8.1999999999999993</v>
      </c>
      <c r="K579">
        <v>410</v>
      </c>
      <c r="L579">
        <v>13.75</v>
      </c>
      <c r="M579">
        <v>0.62642369020501143</v>
      </c>
      <c r="N579">
        <v>687.5</v>
      </c>
      <c r="O579" t="s">
        <v>400</v>
      </c>
      <c r="P579" t="s">
        <v>401</v>
      </c>
      <c r="Q579" t="s">
        <v>213</v>
      </c>
      <c r="R579" t="s">
        <v>25</v>
      </c>
      <c r="S579" t="s">
        <v>402</v>
      </c>
      <c r="T579" t="s">
        <v>403</v>
      </c>
      <c r="U579" t="s">
        <v>1191</v>
      </c>
      <c r="V579">
        <f>YEAR(sales_order1[[#This Row],[date]])</f>
        <v>2020</v>
      </c>
      <c r="W579" t="str">
        <f>TEXT(sales_order1[[#This Row],[date]], "Mmm")</f>
        <v>May</v>
      </c>
      <c r="X579">
        <f>VALUE(TEXT(sales_order1[[#This Row],[date]], "D"))</f>
        <v>1</v>
      </c>
      <c r="Y579">
        <v>18</v>
      </c>
    </row>
    <row r="580" spans="1:25" x14ac:dyDescent="0.25">
      <c r="A580" s="1">
        <v>43952</v>
      </c>
      <c r="B580">
        <v>50579</v>
      </c>
      <c r="C580" t="s">
        <v>194</v>
      </c>
      <c r="D580" t="str">
        <f>VLOOKUP(sales_order1[[#This Row],[itemCode]],product_details3!B:C,2,0)</f>
        <v>CLNG150</v>
      </c>
      <c r="E580" t="s">
        <v>195</v>
      </c>
      <c r="F580" t="s">
        <v>45</v>
      </c>
      <c r="G580">
        <v>100</v>
      </c>
      <c r="H580">
        <v>12.75</v>
      </c>
      <c r="I580">
        <v>1275</v>
      </c>
      <c r="J580">
        <v>4.45</v>
      </c>
      <c r="K580">
        <v>445</v>
      </c>
      <c r="L580">
        <v>8.3000000000000007</v>
      </c>
      <c r="M580">
        <v>0.65098039215686276</v>
      </c>
      <c r="N580">
        <v>830</v>
      </c>
      <c r="O580" t="s">
        <v>290</v>
      </c>
      <c r="P580" t="s">
        <v>291</v>
      </c>
      <c r="Q580" t="s">
        <v>201</v>
      </c>
      <c r="R580" t="s">
        <v>25</v>
      </c>
      <c r="S580" t="s">
        <v>202</v>
      </c>
      <c r="T580" t="s">
        <v>292</v>
      </c>
      <c r="U580" t="s">
        <v>1191</v>
      </c>
      <c r="V580">
        <f>YEAR(sales_order1[[#This Row],[date]])</f>
        <v>2020</v>
      </c>
      <c r="W580" t="str">
        <f>TEXT(sales_order1[[#This Row],[date]], "Mmm")</f>
        <v>May</v>
      </c>
      <c r="X580">
        <f>VALUE(TEXT(sales_order1[[#This Row],[date]], "D"))</f>
        <v>1</v>
      </c>
      <c r="Y580">
        <v>18</v>
      </c>
    </row>
    <row r="581" spans="1:25" x14ac:dyDescent="0.25">
      <c r="A581" s="1">
        <v>43952</v>
      </c>
      <c r="B581">
        <v>50580</v>
      </c>
      <c r="C581" t="s">
        <v>103</v>
      </c>
      <c r="D581" t="str">
        <f>VLOOKUP(sales_order1[[#This Row],[itemCode]],product_details3!B:C,2,0)</f>
        <v>SCRT50</v>
      </c>
      <c r="E581" t="s">
        <v>104</v>
      </c>
      <c r="F581" t="s">
        <v>61</v>
      </c>
      <c r="G581">
        <v>200</v>
      </c>
      <c r="H581">
        <v>16.95</v>
      </c>
      <c r="I581">
        <v>3390</v>
      </c>
      <c r="J581">
        <v>5.2</v>
      </c>
      <c r="K581">
        <v>1040</v>
      </c>
      <c r="L581">
        <v>11.75</v>
      </c>
      <c r="M581">
        <v>0.69321533923303835</v>
      </c>
      <c r="N581">
        <v>2350</v>
      </c>
      <c r="O581" t="s">
        <v>262</v>
      </c>
      <c r="P581" t="s">
        <v>263</v>
      </c>
      <c r="Q581" t="s">
        <v>264</v>
      </c>
      <c r="R581" t="s">
        <v>56</v>
      </c>
      <c r="S581" t="s">
        <v>133</v>
      </c>
      <c r="T581" t="s">
        <v>265</v>
      </c>
      <c r="U581" t="s">
        <v>1191</v>
      </c>
      <c r="V581">
        <f>YEAR(sales_order1[[#This Row],[date]])</f>
        <v>2020</v>
      </c>
      <c r="W581" t="str">
        <f>TEXT(sales_order1[[#This Row],[date]], "Mmm")</f>
        <v>May</v>
      </c>
      <c r="X581">
        <f>VALUE(TEXT(sales_order1[[#This Row],[date]], "D"))</f>
        <v>1</v>
      </c>
      <c r="Y581">
        <v>18</v>
      </c>
    </row>
    <row r="582" spans="1:25" x14ac:dyDescent="0.25">
      <c r="A582" s="1">
        <v>43952</v>
      </c>
      <c r="B582">
        <v>50581</v>
      </c>
      <c r="C582" t="s">
        <v>51</v>
      </c>
      <c r="D582" t="str">
        <f>VLOOKUP(sales_order1[[#This Row],[itemCode]],product_details3!B:C,2,0)</f>
        <v>MSTH50</v>
      </c>
      <c r="E582" t="s">
        <v>52</v>
      </c>
      <c r="F582" t="s">
        <v>21</v>
      </c>
      <c r="G582">
        <v>100</v>
      </c>
      <c r="H582">
        <v>15.75</v>
      </c>
      <c r="I582">
        <v>1575</v>
      </c>
      <c r="J582">
        <v>4.45</v>
      </c>
      <c r="K582">
        <v>445</v>
      </c>
      <c r="L582">
        <v>11.3</v>
      </c>
      <c r="M582">
        <v>0.71746031746031746</v>
      </c>
      <c r="N582">
        <v>1130</v>
      </c>
      <c r="O582" t="s">
        <v>130</v>
      </c>
      <c r="P582" t="s">
        <v>131</v>
      </c>
      <c r="Q582" t="s">
        <v>132</v>
      </c>
      <c r="R582" t="s">
        <v>56</v>
      </c>
      <c r="S582" t="s">
        <v>133</v>
      </c>
      <c r="T582" t="s">
        <v>134</v>
      </c>
      <c r="U582" t="s">
        <v>1191</v>
      </c>
      <c r="V582">
        <f>YEAR(sales_order1[[#This Row],[date]])</f>
        <v>2020</v>
      </c>
      <c r="W582" t="str">
        <f>TEXT(sales_order1[[#This Row],[date]], "Mmm")</f>
        <v>May</v>
      </c>
      <c r="X582">
        <f>VALUE(TEXT(sales_order1[[#This Row],[date]], "D"))</f>
        <v>1</v>
      </c>
      <c r="Y582">
        <v>18</v>
      </c>
    </row>
    <row r="583" spans="1:25" x14ac:dyDescent="0.25">
      <c r="A583" s="1">
        <v>43952</v>
      </c>
      <c r="B583">
        <v>50582</v>
      </c>
      <c r="C583" t="s">
        <v>209</v>
      </c>
      <c r="D583" t="str">
        <f>VLOOKUP(sales_order1[[#This Row],[itemCode]],product_details3!B:C,2,0)</f>
        <v>CLNG50</v>
      </c>
      <c r="E583" t="s">
        <v>210</v>
      </c>
      <c r="F583" t="s">
        <v>45</v>
      </c>
      <c r="G583">
        <v>150</v>
      </c>
      <c r="H583">
        <v>6.5</v>
      </c>
      <c r="I583">
        <v>975</v>
      </c>
      <c r="J583">
        <v>2.2999999999999998</v>
      </c>
      <c r="K583">
        <v>345</v>
      </c>
      <c r="L583">
        <v>4.2</v>
      </c>
      <c r="M583">
        <v>0.64615384615384619</v>
      </c>
      <c r="N583">
        <v>630</v>
      </c>
      <c r="O583" t="s">
        <v>177</v>
      </c>
      <c r="P583" t="s">
        <v>178</v>
      </c>
      <c r="Q583" t="s">
        <v>111</v>
      </c>
      <c r="R583" t="s">
        <v>112</v>
      </c>
      <c r="S583" t="s">
        <v>179</v>
      </c>
      <c r="T583" t="s">
        <v>180</v>
      </c>
      <c r="U583" t="s">
        <v>1189</v>
      </c>
      <c r="V583">
        <f>YEAR(sales_order1[[#This Row],[date]])</f>
        <v>2020</v>
      </c>
      <c r="W583" t="str">
        <f>TEXT(sales_order1[[#This Row],[date]], "Mmm")</f>
        <v>May</v>
      </c>
      <c r="X583">
        <f>VALUE(TEXT(sales_order1[[#This Row],[date]], "D"))</f>
        <v>1</v>
      </c>
      <c r="Y583">
        <v>18</v>
      </c>
    </row>
    <row r="584" spans="1:25" x14ac:dyDescent="0.25">
      <c r="A584" s="1">
        <v>43955</v>
      </c>
      <c r="B584">
        <v>50583</v>
      </c>
      <c r="C584" t="s">
        <v>170</v>
      </c>
      <c r="D584" t="str">
        <f>VLOOKUP(sales_order1[[#This Row],[itemCode]],product_details3!B:C,2,0)</f>
        <v>MKRM100</v>
      </c>
      <c r="E584" t="s">
        <v>171</v>
      </c>
      <c r="F584" t="s">
        <v>151</v>
      </c>
      <c r="G584">
        <v>50</v>
      </c>
      <c r="H584">
        <v>5.5</v>
      </c>
      <c r="I584">
        <v>275</v>
      </c>
      <c r="J584">
        <v>2.2999999999999998</v>
      </c>
      <c r="K584">
        <v>115</v>
      </c>
      <c r="L584">
        <v>3.2</v>
      </c>
      <c r="M584">
        <v>0.5818181818181819</v>
      </c>
      <c r="N584">
        <v>160</v>
      </c>
      <c r="O584" t="s">
        <v>244</v>
      </c>
      <c r="P584" t="s">
        <v>245</v>
      </c>
      <c r="Q584" t="s">
        <v>186</v>
      </c>
      <c r="R584" t="s">
        <v>112</v>
      </c>
      <c r="S584" t="s">
        <v>246</v>
      </c>
      <c r="T584" t="s">
        <v>247</v>
      </c>
      <c r="U584" t="s">
        <v>1189</v>
      </c>
      <c r="V584">
        <f>YEAR(sales_order1[[#This Row],[date]])</f>
        <v>2020</v>
      </c>
      <c r="W584" t="str">
        <f>TEXT(sales_order1[[#This Row],[date]], "Mmm")</f>
        <v>May</v>
      </c>
      <c r="X584">
        <f>VALUE(TEXT(sales_order1[[#This Row],[date]], "D"))</f>
        <v>4</v>
      </c>
      <c r="Y584">
        <v>18</v>
      </c>
    </row>
    <row r="585" spans="1:25" x14ac:dyDescent="0.25">
      <c r="A585" s="1">
        <v>43955</v>
      </c>
      <c r="B585">
        <v>50584</v>
      </c>
      <c r="C585" t="s">
        <v>86</v>
      </c>
      <c r="D585" t="str">
        <f>VLOOKUP(sales_order1[[#This Row],[itemCode]],product_details3!B:C,2,0)</f>
        <v>SRMH30</v>
      </c>
      <c r="E585" t="s">
        <v>87</v>
      </c>
      <c r="F585" t="s">
        <v>30</v>
      </c>
      <c r="G585">
        <v>100</v>
      </c>
      <c r="H585">
        <v>21</v>
      </c>
      <c r="I585">
        <v>2100</v>
      </c>
      <c r="J585">
        <v>6.6</v>
      </c>
      <c r="K585">
        <v>660</v>
      </c>
      <c r="L585">
        <v>14.4</v>
      </c>
      <c r="M585">
        <v>0.68571428571428572</v>
      </c>
      <c r="N585">
        <v>1440</v>
      </c>
      <c r="O585" t="s">
        <v>184</v>
      </c>
      <c r="P585" t="s">
        <v>185</v>
      </c>
      <c r="Q585" t="s">
        <v>186</v>
      </c>
      <c r="R585" t="s">
        <v>112</v>
      </c>
      <c r="S585" t="s">
        <v>187</v>
      </c>
      <c r="T585" t="s">
        <v>188</v>
      </c>
      <c r="U585" t="s">
        <v>1189</v>
      </c>
      <c r="V585">
        <f>YEAR(sales_order1[[#This Row],[date]])</f>
        <v>2020</v>
      </c>
      <c r="W585" t="str">
        <f>TEXT(sales_order1[[#This Row],[date]], "Mmm")</f>
        <v>May</v>
      </c>
      <c r="X585">
        <f>VALUE(TEXT(sales_order1[[#This Row],[date]], "D"))</f>
        <v>4</v>
      </c>
      <c r="Y585">
        <v>18</v>
      </c>
    </row>
    <row r="586" spans="1:25" x14ac:dyDescent="0.25">
      <c r="A586" s="1">
        <v>43955</v>
      </c>
      <c r="B586">
        <v>50585</v>
      </c>
      <c r="C586" t="s">
        <v>51</v>
      </c>
      <c r="D586" t="str">
        <f>VLOOKUP(sales_order1[[#This Row],[itemCode]],product_details3!B:C,2,0)</f>
        <v>MSTH50</v>
      </c>
      <c r="E586" t="s">
        <v>52</v>
      </c>
      <c r="F586" t="s">
        <v>21</v>
      </c>
      <c r="G586">
        <v>100</v>
      </c>
      <c r="H586">
        <v>15.75</v>
      </c>
      <c r="I586">
        <v>1575</v>
      </c>
      <c r="J586">
        <v>4.45</v>
      </c>
      <c r="K586">
        <v>445</v>
      </c>
      <c r="L586">
        <v>11.3</v>
      </c>
      <c r="M586">
        <v>0.71746031746031746</v>
      </c>
      <c r="N586">
        <v>1130</v>
      </c>
      <c r="O586" t="s">
        <v>196</v>
      </c>
      <c r="P586" t="s">
        <v>197</v>
      </c>
      <c r="Q586" t="s">
        <v>132</v>
      </c>
      <c r="R586" t="s">
        <v>56</v>
      </c>
      <c r="S586" t="s">
        <v>133</v>
      </c>
      <c r="T586" t="s">
        <v>198</v>
      </c>
      <c r="U586" t="s">
        <v>1191</v>
      </c>
      <c r="V586">
        <f>YEAR(sales_order1[[#This Row],[date]])</f>
        <v>2020</v>
      </c>
      <c r="W586" t="str">
        <f>TEXT(sales_order1[[#This Row],[date]], "Mmm")</f>
        <v>May</v>
      </c>
      <c r="X586">
        <f>VALUE(TEXT(sales_order1[[#This Row],[date]], "D"))</f>
        <v>4</v>
      </c>
      <c r="Y586">
        <v>18</v>
      </c>
    </row>
    <row r="587" spans="1:25" x14ac:dyDescent="0.25">
      <c r="A587" s="1">
        <v>43955</v>
      </c>
      <c r="B587">
        <v>50586</v>
      </c>
      <c r="C587" t="s">
        <v>128</v>
      </c>
      <c r="D587" t="str">
        <f>VLOOKUP(sales_order1[[#This Row],[itemCode]],product_details3!B:C,2,0)</f>
        <v>SCRT100</v>
      </c>
      <c r="E587" t="s">
        <v>129</v>
      </c>
      <c r="F587" t="s">
        <v>61</v>
      </c>
      <c r="G587">
        <v>100</v>
      </c>
      <c r="H587">
        <v>28.25</v>
      </c>
      <c r="I587">
        <v>2825</v>
      </c>
      <c r="J587">
        <v>9</v>
      </c>
      <c r="K587">
        <v>900</v>
      </c>
      <c r="L587">
        <v>19.25</v>
      </c>
      <c r="M587">
        <v>0.68141592920353977</v>
      </c>
      <c r="N587">
        <v>1925</v>
      </c>
      <c r="O587" t="s">
        <v>82</v>
      </c>
      <c r="P587" t="s">
        <v>83</v>
      </c>
      <c r="Q587" t="s">
        <v>64</v>
      </c>
      <c r="R587" t="s">
        <v>40</v>
      </c>
      <c r="S587" t="s">
        <v>84</v>
      </c>
      <c r="T587" t="s">
        <v>85</v>
      </c>
      <c r="U587" t="s">
        <v>1189</v>
      </c>
      <c r="V587">
        <f>YEAR(sales_order1[[#This Row],[date]])</f>
        <v>2020</v>
      </c>
      <c r="W587" t="str">
        <f>TEXT(sales_order1[[#This Row],[date]], "Mmm")</f>
        <v>May</v>
      </c>
      <c r="X587">
        <f>VALUE(TEXT(sales_order1[[#This Row],[date]], "D"))</f>
        <v>4</v>
      </c>
      <c r="Y587">
        <v>18</v>
      </c>
    </row>
    <row r="588" spans="1:25" x14ac:dyDescent="0.25">
      <c r="A588" s="1">
        <v>43955</v>
      </c>
      <c r="B588">
        <v>50587</v>
      </c>
      <c r="C588" t="s">
        <v>149</v>
      </c>
      <c r="D588" t="str">
        <f>VLOOKUP(sales_order1[[#This Row],[itemCode]],product_details3!B:C,2,0)</f>
        <v>MKRW80</v>
      </c>
      <c r="E588" t="s">
        <v>150</v>
      </c>
      <c r="F588" t="s">
        <v>151</v>
      </c>
      <c r="G588">
        <v>50</v>
      </c>
      <c r="H588">
        <v>14.65</v>
      </c>
      <c r="I588">
        <v>732.5</v>
      </c>
      <c r="J588">
        <v>6.55</v>
      </c>
      <c r="K588">
        <v>327.5</v>
      </c>
      <c r="L588">
        <v>8.1</v>
      </c>
      <c r="M588">
        <v>0.55290102389078488</v>
      </c>
      <c r="N588">
        <v>405</v>
      </c>
      <c r="O588" t="s">
        <v>62</v>
      </c>
      <c r="P588" t="s">
        <v>63</v>
      </c>
      <c r="Q588" t="s">
        <v>64</v>
      </c>
      <c r="R588" t="s">
        <v>40</v>
      </c>
      <c r="S588" t="s">
        <v>65</v>
      </c>
      <c r="T588" t="s">
        <v>66</v>
      </c>
      <c r="U588" t="s">
        <v>1190</v>
      </c>
      <c r="V588">
        <f>YEAR(sales_order1[[#This Row],[date]])</f>
        <v>2020</v>
      </c>
      <c r="W588" t="str">
        <f>TEXT(sales_order1[[#This Row],[date]], "Mmm")</f>
        <v>May</v>
      </c>
      <c r="X588">
        <f>VALUE(TEXT(sales_order1[[#This Row],[date]], "D"))</f>
        <v>4</v>
      </c>
      <c r="Y588">
        <v>18</v>
      </c>
    </row>
    <row r="589" spans="1:25" x14ac:dyDescent="0.25">
      <c r="A589" s="1">
        <v>43955</v>
      </c>
      <c r="B589">
        <v>50588</v>
      </c>
      <c r="C589" t="s">
        <v>128</v>
      </c>
      <c r="D589" t="str">
        <f>VLOOKUP(sales_order1[[#This Row],[itemCode]],product_details3!B:C,2,0)</f>
        <v>SCRT100</v>
      </c>
      <c r="E589" t="s">
        <v>129</v>
      </c>
      <c r="F589" t="s">
        <v>61</v>
      </c>
      <c r="G589">
        <v>200</v>
      </c>
      <c r="H589">
        <v>28.25</v>
      </c>
      <c r="I589">
        <v>5650</v>
      </c>
      <c r="J589">
        <v>9</v>
      </c>
      <c r="K589">
        <v>1800</v>
      </c>
      <c r="L589">
        <v>19.25</v>
      </c>
      <c r="M589">
        <v>0.68141592920353977</v>
      </c>
      <c r="N589">
        <v>3850</v>
      </c>
      <c r="O589" t="s">
        <v>163</v>
      </c>
      <c r="P589" t="s">
        <v>164</v>
      </c>
      <c r="Q589" t="s">
        <v>146</v>
      </c>
      <c r="R589" t="s">
        <v>112</v>
      </c>
      <c r="S589" t="s">
        <v>165</v>
      </c>
      <c r="T589" t="s">
        <v>166</v>
      </c>
      <c r="U589" t="s">
        <v>1189</v>
      </c>
      <c r="V589">
        <f>YEAR(sales_order1[[#This Row],[date]])</f>
        <v>2020</v>
      </c>
      <c r="W589" t="str">
        <f>TEXT(sales_order1[[#This Row],[date]], "Mmm")</f>
        <v>May</v>
      </c>
      <c r="X589">
        <f>VALUE(TEXT(sales_order1[[#This Row],[date]], "D"))</f>
        <v>4</v>
      </c>
      <c r="Y589">
        <v>18</v>
      </c>
    </row>
    <row r="590" spans="1:25" x14ac:dyDescent="0.25">
      <c r="A590" s="1">
        <v>43955</v>
      </c>
      <c r="B590">
        <v>50589</v>
      </c>
      <c r="C590" t="s">
        <v>19</v>
      </c>
      <c r="D590" t="str">
        <f>VLOOKUP(sales_order1[[#This Row],[itemCode]],product_details3!B:C,2,0)</f>
        <v>MSTH100</v>
      </c>
      <c r="E590" t="s">
        <v>20</v>
      </c>
      <c r="F590" t="s">
        <v>21</v>
      </c>
      <c r="G590">
        <v>50</v>
      </c>
      <c r="H590">
        <v>26.25</v>
      </c>
      <c r="I590">
        <v>1312.5</v>
      </c>
      <c r="J590">
        <v>7.75</v>
      </c>
      <c r="K590">
        <v>387.5</v>
      </c>
      <c r="L590">
        <v>18.5</v>
      </c>
      <c r="M590">
        <v>0.70476190476190481</v>
      </c>
      <c r="N590">
        <v>925</v>
      </c>
      <c r="O590" t="s">
        <v>206</v>
      </c>
      <c r="P590" t="s">
        <v>207</v>
      </c>
      <c r="Q590" t="s">
        <v>71</v>
      </c>
      <c r="R590" t="s">
        <v>72</v>
      </c>
      <c r="S590" t="s">
        <v>73</v>
      </c>
      <c r="T590" t="s">
        <v>208</v>
      </c>
      <c r="U590" t="s">
        <v>1190</v>
      </c>
      <c r="V590">
        <f>YEAR(sales_order1[[#This Row],[date]])</f>
        <v>2020</v>
      </c>
      <c r="W590" t="str">
        <f>TEXT(sales_order1[[#This Row],[date]], "Mmm")</f>
        <v>May</v>
      </c>
      <c r="X590">
        <f>VALUE(TEXT(sales_order1[[#This Row],[date]], "D"))</f>
        <v>4</v>
      </c>
      <c r="Y590">
        <v>18</v>
      </c>
    </row>
    <row r="591" spans="1:25" x14ac:dyDescent="0.25">
      <c r="A591" s="1">
        <v>43955</v>
      </c>
      <c r="B591">
        <v>50590</v>
      </c>
      <c r="C591" t="s">
        <v>313</v>
      </c>
      <c r="D591" t="str">
        <f>VLOOKUP(sales_order1[[#This Row],[itemCode]],product_details3!B:C,2,0)</f>
        <v>MSKO50</v>
      </c>
      <c r="E591" t="s">
        <v>314</v>
      </c>
      <c r="F591" t="s">
        <v>137</v>
      </c>
      <c r="G591">
        <v>100</v>
      </c>
      <c r="H591">
        <v>14.65</v>
      </c>
      <c r="I591">
        <v>1465</v>
      </c>
      <c r="J591">
        <v>6.55</v>
      </c>
      <c r="K591">
        <v>655</v>
      </c>
      <c r="L591">
        <v>8.1</v>
      </c>
      <c r="M591">
        <v>0.55290102389078488</v>
      </c>
      <c r="N591">
        <v>810</v>
      </c>
      <c r="O591" t="s">
        <v>216</v>
      </c>
      <c r="P591" t="s">
        <v>217</v>
      </c>
      <c r="Q591" t="s">
        <v>218</v>
      </c>
      <c r="R591" t="s">
        <v>40</v>
      </c>
      <c r="S591" t="s">
        <v>219</v>
      </c>
      <c r="T591" t="s">
        <v>220</v>
      </c>
      <c r="U591" t="s">
        <v>1190</v>
      </c>
      <c r="V591">
        <f>YEAR(sales_order1[[#This Row],[date]])</f>
        <v>2020</v>
      </c>
      <c r="W591" t="str">
        <f>TEXT(sales_order1[[#This Row],[date]], "Mmm")</f>
        <v>May</v>
      </c>
      <c r="X591">
        <f>VALUE(TEXT(sales_order1[[#This Row],[date]], "D"))</f>
        <v>4</v>
      </c>
      <c r="Y591">
        <v>18</v>
      </c>
    </row>
    <row r="592" spans="1:25" x14ac:dyDescent="0.25">
      <c r="A592" s="1">
        <v>43956</v>
      </c>
      <c r="B592">
        <v>50591</v>
      </c>
      <c r="C592" t="s">
        <v>175</v>
      </c>
      <c r="D592" t="str">
        <f>VLOOKUP(sales_order1[[#This Row],[itemCode]],product_details3!B:C,2,0)</f>
        <v>SCRS3030</v>
      </c>
      <c r="E592" t="s">
        <v>176</v>
      </c>
      <c r="F592" t="s">
        <v>61</v>
      </c>
      <c r="G592">
        <v>50</v>
      </c>
      <c r="H592">
        <v>13.1</v>
      </c>
      <c r="I592">
        <v>655</v>
      </c>
      <c r="J592">
        <v>4.7</v>
      </c>
      <c r="K592">
        <v>235</v>
      </c>
      <c r="L592">
        <v>8.4</v>
      </c>
      <c r="M592">
        <v>0.6412213740458016</v>
      </c>
      <c r="N592">
        <v>420</v>
      </c>
      <c r="O592" t="s">
        <v>376</v>
      </c>
      <c r="P592" t="s">
        <v>377</v>
      </c>
      <c r="Q592" t="s">
        <v>378</v>
      </c>
      <c r="R592" t="s">
        <v>72</v>
      </c>
      <c r="S592" t="s">
        <v>379</v>
      </c>
      <c r="T592" t="s">
        <v>380</v>
      </c>
      <c r="U592" t="s">
        <v>1188</v>
      </c>
      <c r="V592">
        <f>YEAR(sales_order1[[#This Row],[date]])</f>
        <v>2020</v>
      </c>
      <c r="W592" t="str">
        <f>TEXT(sales_order1[[#This Row],[date]], "Mmm")</f>
        <v>May</v>
      </c>
      <c r="X592">
        <f>VALUE(TEXT(sales_order1[[#This Row],[date]], "D"))</f>
        <v>5</v>
      </c>
      <c r="Y592">
        <v>18</v>
      </c>
    </row>
    <row r="593" spans="1:25" x14ac:dyDescent="0.25">
      <c r="A593" s="1">
        <v>43956</v>
      </c>
      <c r="B593">
        <v>50592</v>
      </c>
      <c r="C593" t="s">
        <v>406</v>
      </c>
      <c r="D593" t="str">
        <f>VLOOKUP(sales_order1[[#This Row],[itemCode]],product_details3!B:C,2,0)</f>
        <v>MKRO200</v>
      </c>
      <c r="E593" t="s">
        <v>407</v>
      </c>
      <c r="F593" t="s">
        <v>151</v>
      </c>
      <c r="G593">
        <v>50</v>
      </c>
      <c r="H593">
        <v>21.25</v>
      </c>
      <c r="I593">
        <v>1062.5</v>
      </c>
      <c r="J593">
        <v>9</v>
      </c>
      <c r="K593">
        <v>450</v>
      </c>
      <c r="L593">
        <v>12.25</v>
      </c>
      <c r="M593">
        <v>0.57647058823529407</v>
      </c>
      <c r="N593">
        <v>612.5</v>
      </c>
      <c r="O593" t="s">
        <v>299</v>
      </c>
      <c r="P593" t="s">
        <v>300</v>
      </c>
      <c r="Q593" t="s">
        <v>100</v>
      </c>
      <c r="R593" t="s">
        <v>40</v>
      </c>
      <c r="S593" t="s">
        <v>101</v>
      </c>
      <c r="T593" t="s">
        <v>301</v>
      </c>
      <c r="U593" t="s">
        <v>1190</v>
      </c>
      <c r="V593">
        <f>YEAR(sales_order1[[#This Row],[date]])</f>
        <v>2020</v>
      </c>
      <c r="W593" t="str">
        <f>TEXT(sales_order1[[#This Row],[date]], "Mmm")</f>
        <v>May</v>
      </c>
      <c r="X593">
        <f>VALUE(TEXT(sales_order1[[#This Row],[date]], "D"))</f>
        <v>5</v>
      </c>
      <c r="Y593">
        <v>18</v>
      </c>
    </row>
    <row r="594" spans="1:25" x14ac:dyDescent="0.25">
      <c r="A594" s="1">
        <v>43956</v>
      </c>
      <c r="B594">
        <v>50593</v>
      </c>
      <c r="C594" t="s">
        <v>128</v>
      </c>
      <c r="D594" t="str">
        <f>VLOOKUP(sales_order1[[#This Row],[itemCode]],product_details3!B:C,2,0)</f>
        <v>SCRT100</v>
      </c>
      <c r="E594" t="s">
        <v>129</v>
      </c>
      <c r="F594" t="s">
        <v>61</v>
      </c>
      <c r="G594">
        <v>150</v>
      </c>
      <c r="H594">
        <v>28.25</v>
      </c>
      <c r="I594">
        <v>4237.5</v>
      </c>
      <c r="J594">
        <v>9</v>
      </c>
      <c r="K594">
        <v>1350</v>
      </c>
      <c r="L594">
        <v>19.25</v>
      </c>
      <c r="M594">
        <v>0.68141592920353977</v>
      </c>
      <c r="N594">
        <v>2887.5</v>
      </c>
      <c r="O594" t="s">
        <v>227</v>
      </c>
      <c r="P594" t="s">
        <v>228</v>
      </c>
      <c r="Q594" t="s">
        <v>64</v>
      </c>
      <c r="R594" t="s">
        <v>40</v>
      </c>
      <c r="S594" t="s">
        <v>229</v>
      </c>
      <c r="T594" t="s">
        <v>230</v>
      </c>
      <c r="U594" t="s">
        <v>1189</v>
      </c>
      <c r="V594">
        <f>YEAR(sales_order1[[#This Row],[date]])</f>
        <v>2020</v>
      </c>
      <c r="W594" t="str">
        <f>TEXT(sales_order1[[#This Row],[date]], "Mmm")</f>
        <v>May</v>
      </c>
      <c r="X594">
        <f>VALUE(TEXT(sales_order1[[#This Row],[date]], "D"))</f>
        <v>5</v>
      </c>
      <c r="Y594">
        <v>18</v>
      </c>
    </row>
    <row r="595" spans="1:25" x14ac:dyDescent="0.25">
      <c r="A595" s="1">
        <v>43956</v>
      </c>
      <c r="B595">
        <v>50594</v>
      </c>
      <c r="C595" t="s">
        <v>19</v>
      </c>
      <c r="D595" t="str">
        <f>VLOOKUP(sales_order1[[#This Row],[itemCode]],product_details3!B:C,2,0)</f>
        <v>MSTH100</v>
      </c>
      <c r="E595" t="s">
        <v>20</v>
      </c>
      <c r="F595" t="s">
        <v>21</v>
      </c>
      <c r="G595">
        <v>100</v>
      </c>
      <c r="H595">
        <v>26.25</v>
      </c>
      <c r="I595">
        <v>2625</v>
      </c>
      <c r="J595">
        <v>7.75</v>
      </c>
      <c r="K595">
        <v>775</v>
      </c>
      <c r="L595">
        <v>18.5</v>
      </c>
      <c r="M595">
        <v>0.70476190476190481</v>
      </c>
      <c r="N595">
        <v>1850</v>
      </c>
      <c r="O595" t="s">
        <v>199</v>
      </c>
      <c r="P595" t="s">
        <v>200</v>
      </c>
      <c r="Q595" t="s">
        <v>201</v>
      </c>
      <c r="R595" t="s">
        <v>25</v>
      </c>
      <c r="S595" t="s">
        <v>202</v>
      </c>
      <c r="T595" t="s">
        <v>203</v>
      </c>
      <c r="U595" t="s">
        <v>1191</v>
      </c>
      <c r="V595">
        <f>YEAR(sales_order1[[#This Row],[date]])</f>
        <v>2020</v>
      </c>
      <c r="W595" t="str">
        <f>TEXT(sales_order1[[#This Row],[date]], "Mmm")</f>
        <v>May</v>
      </c>
      <c r="X595">
        <f>VALUE(TEXT(sales_order1[[#This Row],[date]], "D"))</f>
        <v>5</v>
      </c>
      <c r="Y595">
        <v>18</v>
      </c>
    </row>
    <row r="596" spans="1:25" x14ac:dyDescent="0.25">
      <c r="A596" s="1">
        <v>43956</v>
      </c>
      <c r="B596">
        <v>50595</v>
      </c>
      <c r="C596" t="s">
        <v>86</v>
      </c>
      <c r="D596" t="str">
        <f>VLOOKUP(sales_order1[[#This Row],[itemCode]],product_details3!B:C,2,0)</f>
        <v>SRMH30</v>
      </c>
      <c r="E596" t="s">
        <v>87</v>
      </c>
      <c r="F596" t="s">
        <v>30</v>
      </c>
      <c r="G596">
        <v>150</v>
      </c>
      <c r="H596">
        <v>21</v>
      </c>
      <c r="I596">
        <v>3150</v>
      </c>
      <c r="J596">
        <v>6.6</v>
      </c>
      <c r="K596">
        <v>990</v>
      </c>
      <c r="L596">
        <v>14.4</v>
      </c>
      <c r="M596">
        <v>0.68571428571428572</v>
      </c>
      <c r="N596">
        <v>2160</v>
      </c>
      <c r="O596" t="s">
        <v>37</v>
      </c>
      <c r="P596" t="s">
        <v>38</v>
      </c>
      <c r="Q596" t="s">
        <v>39</v>
      </c>
      <c r="R596" t="s">
        <v>40</v>
      </c>
      <c r="S596" t="s">
        <v>41</v>
      </c>
      <c r="T596" t="s">
        <v>42</v>
      </c>
      <c r="U596" t="s">
        <v>1188</v>
      </c>
      <c r="V596">
        <f>YEAR(sales_order1[[#This Row],[date]])</f>
        <v>2020</v>
      </c>
      <c r="W596" t="str">
        <f>TEXT(sales_order1[[#This Row],[date]], "Mmm")</f>
        <v>May</v>
      </c>
      <c r="X596">
        <f>VALUE(TEXT(sales_order1[[#This Row],[date]], "D"))</f>
        <v>5</v>
      </c>
      <c r="Y596">
        <v>18</v>
      </c>
    </row>
    <row r="597" spans="1:25" x14ac:dyDescent="0.25">
      <c r="A597" s="1">
        <v>43957</v>
      </c>
      <c r="B597">
        <v>50596</v>
      </c>
      <c r="C597" t="s">
        <v>80</v>
      </c>
      <c r="D597" t="str">
        <f>VLOOKUP(sales_order1[[#This Row],[itemCode]],product_details3!B:C,2,0)</f>
        <v>MSTA50</v>
      </c>
      <c r="E597" t="s">
        <v>81</v>
      </c>
      <c r="F597" t="s">
        <v>21</v>
      </c>
      <c r="G597">
        <v>50</v>
      </c>
      <c r="H597">
        <v>19.649999999999999</v>
      </c>
      <c r="I597">
        <v>982.5</v>
      </c>
      <c r="J597">
        <v>6.55</v>
      </c>
      <c r="K597">
        <v>327.5</v>
      </c>
      <c r="L597">
        <v>13.1</v>
      </c>
      <c r="M597">
        <v>0.66666666666666663</v>
      </c>
      <c r="N597">
        <v>655</v>
      </c>
      <c r="O597" t="s">
        <v>138</v>
      </c>
      <c r="P597" t="s">
        <v>139</v>
      </c>
      <c r="Q597" t="s">
        <v>77</v>
      </c>
      <c r="R597" t="s">
        <v>72</v>
      </c>
      <c r="S597" t="s">
        <v>140</v>
      </c>
      <c r="T597" t="s">
        <v>141</v>
      </c>
      <c r="U597" t="s">
        <v>1190</v>
      </c>
      <c r="V597">
        <f>YEAR(sales_order1[[#This Row],[date]])</f>
        <v>2020</v>
      </c>
      <c r="W597" t="str">
        <f>TEXT(sales_order1[[#This Row],[date]], "Mmm")</f>
        <v>May</v>
      </c>
      <c r="X597">
        <f>VALUE(TEXT(sales_order1[[#This Row],[date]], "D"))</f>
        <v>6</v>
      </c>
      <c r="Y597">
        <v>19</v>
      </c>
    </row>
    <row r="598" spans="1:25" x14ac:dyDescent="0.25">
      <c r="A598" s="1">
        <v>43957</v>
      </c>
      <c r="B598">
        <v>50597</v>
      </c>
      <c r="C598" t="s">
        <v>51</v>
      </c>
      <c r="D598" t="str">
        <f>VLOOKUP(sales_order1[[#This Row],[itemCode]],product_details3!B:C,2,0)</f>
        <v>MSTH50</v>
      </c>
      <c r="E598" t="s">
        <v>52</v>
      </c>
      <c r="F598" t="s">
        <v>21</v>
      </c>
      <c r="G598">
        <v>50</v>
      </c>
      <c r="H598">
        <v>15.75</v>
      </c>
      <c r="I598">
        <v>787.5</v>
      </c>
      <c r="J598">
        <v>4.45</v>
      </c>
      <c r="K598">
        <v>222.5</v>
      </c>
      <c r="L598">
        <v>11.3</v>
      </c>
      <c r="M598">
        <v>0.71746031746031746</v>
      </c>
      <c r="N598">
        <v>565</v>
      </c>
      <c r="O598" t="s">
        <v>395</v>
      </c>
      <c r="P598" t="s">
        <v>396</v>
      </c>
      <c r="Q598" t="s">
        <v>191</v>
      </c>
      <c r="R598" t="s">
        <v>56</v>
      </c>
      <c r="S598" t="s">
        <v>192</v>
      </c>
      <c r="T598" t="s">
        <v>397</v>
      </c>
      <c r="U598" t="s">
        <v>1191</v>
      </c>
      <c r="V598">
        <f>YEAR(sales_order1[[#This Row],[date]])</f>
        <v>2020</v>
      </c>
      <c r="W598" t="str">
        <f>TEXT(sales_order1[[#This Row],[date]], "Mmm")</f>
        <v>May</v>
      </c>
      <c r="X598">
        <f>VALUE(TEXT(sales_order1[[#This Row],[date]], "D"))</f>
        <v>6</v>
      </c>
      <c r="Y598">
        <v>19</v>
      </c>
    </row>
    <row r="599" spans="1:25" x14ac:dyDescent="0.25">
      <c r="A599" s="1">
        <v>43957</v>
      </c>
      <c r="B599">
        <v>50598</v>
      </c>
      <c r="C599" t="s">
        <v>175</v>
      </c>
      <c r="D599" t="str">
        <f>VLOOKUP(sales_order1[[#This Row],[itemCode]],product_details3!B:C,2,0)</f>
        <v>SCRS3030</v>
      </c>
      <c r="E599" t="s">
        <v>176</v>
      </c>
      <c r="F599" t="s">
        <v>61</v>
      </c>
      <c r="G599">
        <v>100</v>
      </c>
      <c r="H599">
        <v>13.1</v>
      </c>
      <c r="I599">
        <v>1310</v>
      </c>
      <c r="J599">
        <v>4.7</v>
      </c>
      <c r="K599">
        <v>470</v>
      </c>
      <c r="L599">
        <v>8.4</v>
      </c>
      <c r="M599">
        <v>0.6412213740458016</v>
      </c>
      <c r="N599">
        <v>840</v>
      </c>
      <c r="O599" t="s">
        <v>189</v>
      </c>
      <c r="P599" t="s">
        <v>190</v>
      </c>
      <c r="Q599" t="s">
        <v>191</v>
      </c>
      <c r="R599" t="s">
        <v>56</v>
      </c>
      <c r="S599" t="s">
        <v>192</v>
      </c>
      <c r="T599" t="s">
        <v>193</v>
      </c>
      <c r="U599" t="s">
        <v>1191</v>
      </c>
      <c r="V599">
        <f>YEAR(sales_order1[[#This Row],[date]])</f>
        <v>2020</v>
      </c>
      <c r="W599" t="str">
        <f>TEXT(sales_order1[[#This Row],[date]], "Mmm")</f>
        <v>May</v>
      </c>
      <c r="X599">
        <f>VALUE(TEXT(sales_order1[[#This Row],[date]], "D"))</f>
        <v>6</v>
      </c>
      <c r="Y599">
        <v>19</v>
      </c>
    </row>
    <row r="600" spans="1:25" x14ac:dyDescent="0.25">
      <c r="A600" s="1">
        <v>43957</v>
      </c>
      <c r="B600">
        <v>50599</v>
      </c>
      <c r="C600" t="s">
        <v>35</v>
      </c>
      <c r="D600" t="str">
        <f>VLOOKUP(sales_order1[[#This Row],[itemCode]],product_details3!B:C,2,0)</f>
        <v>SRMA30</v>
      </c>
      <c r="E600" t="s">
        <v>36</v>
      </c>
      <c r="F600" t="s">
        <v>30</v>
      </c>
      <c r="G600">
        <v>150</v>
      </c>
      <c r="H600">
        <v>26.2</v>
      </c>
      <c r="I600">
        <v>3930</v>
      </c>
      <c r="J600">
        <v>9.4</v>
      </c>
      <c r="K600">
        <v>1410</v>
      </c>
      <c r="L600">
        <v>16.8</v>
      </c>
      <c r="M600">
        <v>0.6412213740458016</v>
      </c>
      <c r="N600">
        <v>2520</v>
      </c>
      <c r="O600" t="s">
        <v>269</v>
      </c>
      <c r="P600" t="s">
        <v>270</v>
      </c>
      <c r="Q600" t="s">
        <v>271</v>
      </c>
      <c r="R600" t="s">
        <v>56</v>
      </c>
      <c r="S600" t="s">
        <v>192</v>
      </c>
      <c r="T600" t="s">
        <v>272</v>
      </c>
      <c r="U600" t="s">
        <v>1191</v>
      </c>
      <c r="V600">
        <f>YEAR(sales_order1[[#This Row],[date]])</f>
        <v>2020</v>
      </c>
      <c r="W600" t="str">
        <f>TEXT(sales_order1[[#This Row],[date]], "Mmm")</f>
        <v>May</v>
      </c>
      <c r="X600">
        <f>VALUE(TEXT(sales_order1[[#This Row],[date]], "D"))</f>
        <v>6</v>
      </c>
      <c r="Y600">
        <v>19</v>
      </c>
    </row>
    <row r="601" spans="1:25" x14ac:dyDescent="0.25">
      <c r="A601" s="1">
        <v>43957</v>
      </c>
      <c r="B601">
        <v>50600</v>
      </c>
      <c r="C601" t="s">
        <v>194</v>
      </c>
      <c r="D601" t="str">
        <f>VLOOKUP(sales_order1[[#This Row],[itemCode]],product_details3!B:C,2,0)</f>
        <v>CLNG150</v>
      </c>
      <c r="E601" t="s">
        <v>195</v>
      </c>
      <c r="F601" t="s">
        <v>45</v>
      </c>
      <c r="G601">
        <v>50</v>
      </c>
      <c r="H601">
        <v>12.75</v>
      </c>
      <c r="I601">
        <v>637.5</v>
      </c>
      <c r="J601">
        <v>4.45</v>
      </c>
      <c r="K601">
        <v>222.5</v>
      </c>
      <c r="L601">
        <v>8.3000000000000007</v>
      </c>
      <c r="M601">
        <v>0.65098039215686276</v>
      </c>
      <c r="N601">
        <v>415</v>
      </c>
      <c r="O601" t="s">
        <v>366</v>
      </c>
      <c r="P601" t="s">
        <v>367</v>
      </c>
      <c r="Q601" t="s">
        <v>239</v>
      </c>
      <c r="R601" t="s">
        <v>112</v>
      </c>
      <c r="S601" t="s">
        <v>368</v>
      </c>
      <c r="T601" t="s">
        <v>369</v>
      </c>
      <c r="U601" t="s">
        <v>1189</v>
      </c>
      <c r="V601">
        <f>YEAR(sales_order1[[#This Row],[date]])</f>
        <v>2020</v>
      </c>
      <c r="W601" t="str">
        <f>TEXT(sales_order1[[#This Row],[date]], "Mmm")</f>
        <v>May</v>
      </c>
      <c r="X601">
        <f>VALUE(TEXT(sales_order1[[#This Row],[date]], "D"))</f>
        <v>6</v>
      </c>
      <c r="Y601">
        <v>19</v>
      </c>
    </row>
    <row r="602" spans="1:25" x14ac:dyDescent="0.25">
      <c r="A602" s="1">
        <v>43957</v>
      </c>
      <c r="B602">
        <v>50601</v>
      </c>
      <c r="C602" t="s">
        <v>86</v>
      </c>
      <c r="D602" t="str">
        <f>VLOOKUP(sales_order1[[#This Row],[itemCode]],product_details3!B:C,2,0)</f>
        <v>SRMH30</v>
      </c>
      <c r="E602" t="s">
        <v>87</v>
      </c>
      <c r="F602" t="s">
        <v>30</v>
      </c>
      <c r="G602">
        <v>100</v>
      </c>
      <c r="H602">
        <v>21</v>
      </c>
      <c r="I602">
        <v>2100</v>
      </c>
      <c r="J602">
        <v>6.6</v>
      </c>
      <c r="K602">
        <v>660</v>
      </c>
      <c r="L602">
        <v>14.4</v>
      </c>
      <c r="M602">
        <v>0.68571428571428572</v>
      </c>
      <c r="N602">
        <v>1440</v>
      </c>
      <c r="O602" t="s">
        <v>417</v>
      </c>
      <c r="P602" t="s">
        <v>418</v>
      </c>
      <c r="Q602" t="s">
        <v>160</v>
      </c>
      <c r="R602" t="s">
        <v>112</v>
      </c>
      <c r="S602" t="s">
        <v>161</v>
      </c>
      <c r="T602" t="s">
        <v>419</v>
      </c>
      <c r="U602" t="s">
        <v>1189</v>
      </c>
      <c r="V602">
        <f>YEAR(sales_order1[[#This Row],[date]])</f>
        <v>2020</v>
      </c>
      <c r="W602" t="str">
        <f>TEXT(sales_order1[[#This Row],[date]], "Mmm")</f>
        <v>May</v>
      </c>
      <c r="X602">
        <f>VALUE(TEXT(sales_order1[[#This Row],[date]], "D"))</f>
        <v>6</v>
      </c>
      <c r="Y602">
        <v>19</v>
      </c>
    </row>
    <row r="603" spans="1:25" x14ac:dyDescent="0.25">
      <c r="A603" s="1">
        <v>43957</v>
      </c>
      <c r="B603">
        <v>50602</v>
      </c>
      <c r="C603" t="s">
        <v>51</v>
      </c>
      <c r="D603" t="str">
        <f>VLOOKUP(sales_order1[[#This Row],[itemCode]],product_details3!B:C,2,0)</f>
        <v>MSTH50</v>
      </c>
      <c r="E603" t="s">
        <v>52</v>
      </c>
      <c r="F603" t="s">
        <v>21</v>
      </c>
      <c r="G603">
        <v>50</v>
      </c>
      <c r="H603">
        <v>15.75</v>
      </c>
      <c r="I603">
        <v>787.5</v>
      </c>
      <c r="J603">
        <v>4.45</v>
      </c>
      <c r="K603">
        <v>222.5</v>
      </c>
      <c r="L603">
        <v>11.3</v>
      </c>
      <c r="M603">
        <v>0.71746031746031746</v>
      </c>
      <c r="N603">
        <v>565</v>
      </c>
      <c r="O603" t="s">
        <v>158</v>
      </c>
      <c r="P603" t="s">
        <v>159</v>
      </c>
      <c r="Q603" t="s">
        <v>160</v>
      </c>
      <c r="R603" t="s">
        <v>112</v>
      </c>
      <c r="S603" t="s">
        <v>161</v>
      </c>
      <c r="T603" t="s">
        <v>162</v>
      </c>
      <c r="U603" t="s">
        <v>1189</v>
      </c>
      <c r="V603">
        <f>YEAR(sales_order1[[#This Row],[date]])</f>
        <v>2020</v>
      </c>
      <c r="W603" t="str">
        <f>TEXT(sales_order1[[#This Row],[date]], "Mmm")</f>
        <v>May</v>
      </c>
      <c r="X603">
        <f>VALUE(TEXT(sales_order1[[#This Row],[date]], "D"))</f>
        <v>6</v>
      </c>
      <c r="Y603">
        <v>19</v>
      </c>
    </row>
    <row r="604" spans="1:25" x14ac:dyDescent="0.25">
      <c r="A604" s="1">
        <v>43958</v>
      </c>
      <c r="B604">
        <v>50603</v>
      </c>
      <c r="C604" t="s">
        <v>35</v>
      </c>
      <c r="D604" t="str">
        <f>VLOOKUP(sales_order1[[#This Row],[itemCode]],product_details3!B:C,2,0)</f>
        <v>SRMA30</v>
      </c>
      <c r="E604" t="s">
        <v>36</v>
      </c>
      <c r="F604" t="s">
        <v>30</v>
      </c>
      <c r="G604">
        <v>50</v>
      </c>
      <c r="H604">
        <v>26.2</v>
      </c>
      <c r="I604">
        <v>1310</v>
      </c>
      <c r="J604">
        <v>9.4</v>
      </c>
      <c r="K604">
        <v>470</v>
      </c>
      <c r="L604">
        <v>16.8</v>
      </c>
      <c r="M604">
        <v>0.6412213740458016</v>
      </c>
      <c r="N604">
        <v>840</v>
      </c>
      <c r="O604" t="s">
        <v>420</v>
      </c>
      <c r="P604" t="s">
        <v>421</v>
      </c>
      <c r="Q604" t="s">
        <v>77</v>
      </c>
      <c r="R604" t="s">
        <v>72</v>
      </c>
      <c r="S604" t="s">
        <v>78</v>
      </c>
      <c r="T604" t="s">
        <v>422</v>
      </c>
      <c r="U604" t="s">
        <v>1190</v>
      </c>
      <c r="V604">
        <f>YEAR(sales_order1[[#This Row],[date]])</f>
        <v>2020</v>
      </c>
      <c r="W604" t="str">
        <f>TEXT(sales_order1[[#This Row],[date]], "Mmm")</f>
        <v>May</v>
      </c>
      <c r="X604">
        <f>VALUE(TEXT(sales_order1[[#This Row],[date]], "D"))</f>
        <v>7</v>
      </c>
      <c r="Y604">
        <v>19</v>
      </c>
    </row>
    <row r="605" spans="1:25" x14ac:dyDescent="0.25">
      <c r="A605" s="1">
        <v>43958</v>
      </c>
      <c r="B605">
        <v>50604</v>
      </c>
      <c r="C605" t="s">
        <v>335</v>
      </c>
      <c r="D605" t="str">
        <f>VLOOKUP(sales_order1[[#This Row],[itemCode]],product_details3!B:C,2,0)</f>
        <v>CLNF50</v>
      </c>
      <c r="E605" t="s">
        <v>336</v>
      </c>
      <c r="F605" t="s">
        <v>45</v>
      </c>
      <c r="G605">
        <v>150</v>
      </c>
      <c r="H605">
        <v>7.3</v>
      </c>
      <c r="I605">
        <v>1095</v>
      </c>
      <c r="J605">
        <v>2.8</v>
      </c>
      <c r="K605">
        <v>420</v>
      </c>
      <c r="L605">
        <v>4.5</v>
      </c>
      <c r="M605">
        <v>0.61643835616438358</v>
      </c>
      <c r="N605">
        <v>675</v>
      </c>
      <c r="O605" t="s">
        <v>117</v>
      </c>
      <c r="P605" t="s">
        <v>118</v>
      </c>
      <c r="Q605" t="s">
        <v>119</v>
      </c>
      <c r="R605" t="s">
        <v>40</v>
      </c>
      <c r="S605" t="s">
        <v>120</v>
      </c>
      <c r="T605" t="s">
        <v>121</v>
      </c>
      <c r="U605" t="s">
        <v>1190</v>
      </c>
      <c r="V605">
        <f>YEAR(sales_order1[[#This Row],[date]])</f>
        <v>2020</v>
      </c>
      <c r="W605" t="str">
        <f>TEXT(sales_order1[[#This Row],[date]], "Mmm")</f>
        <v>May</v>
      </c>
      <c r="X605">
        <f>VALUE(TEXT(sales_order1[[#This Row],[date]], "D"))</f>
        <v>7</v>
      </c>
      <c r="Y605">
        <v>19</v>
      </c>
    </row>
    <row r="606" spans="1:25" x14ac:dyDescent="0.25">
      <c r="A606" s="1">
        <v>43958</v>
      </c>
      <c r="B606">
        <v>50605</v>
      </c>
      <c r="C606" t="s">
        <v>279</v>
      </c>
      <c r="D606" t="str">
        <f>VLOOKUP(sales_order1[[#This Row],[itemCode]],product_details3!B:C,2,0)</f>
        <v>SRMC15</v>
      </c>
      <c r="E606" t="s">
        <v>280</v>
      </c>
      <c r="F606" t="s">
        <v>30</v>
      </c>
      <c r="G606">
        <v>50</v>
      </c>
      <c r="H606">
        <v>16.95</v>
      </c>
      <c r="I606">
        <v>847.5</v>
      </c>
      <c r="J606">
        <v>6.2</v>
      </c>
      <c r="K606">
        <v>310</v>
      </c>
      <c r="L606">
        <v>10.75</v>
      </c>
      <c r="M606">
        <v>0.63421828908554578</v>
      </c>
      <c r="N606">
        <v>537.5</v>
      </c>
      <c r="O606" t="s">
        <v>248</v>
      </c>
      <c r="P606" t="s">
        <v>249</v>
      </c>
      <c r="Q606" t="s">
        <v>191</v>
      </c>
      <c r="R606" t="s">
        <v>56</v>
      </c>
      <c r="S606" t="s">
        <v>192</v>
      </c>
      <c r="T606" t="s">
        <v>250</v>
      </c>
      <c r="U606" t="s">
        <v>1191</v>
      </c>
      <c r="V606">
        <f>YEAR(sales_order1[[#This Row],[date]])</f>
        <v>2020</v>
      </c>
      <c r="W606" t="str">
        <f>TEXT(sales_order1[[#This Row],[date]], "Mmm")</f>
        <v>May</v>
      </c>
      <c r="X606">
        <f>VALUE(TEXT(sales_order1[[#This Row],[date]], "D"))</f>
        <v>7</v>
      </c>
      <c r="Y606">
        <v>19</v>
      </c>
    </row>
    <row r="607" spans="1:25" x14ac:dyDescent="0.25">
      <c r="A607" s="1">
        <v>43958</v>
      </c>
      <c r="B607">
        <v>50606</v>
      </c>
      <c r="C607" t="s">
        <v>315</v>
      </c>
      <c r="D607" t="str">
        <f>VLOOKUP(sales_order1[[#This Row],[itemCode]],product_details3!B:C,2,0)</f>
        <v>EXFG50</v>
      </c>
      <c r="E607" t="s">
        <v>316</v>
      </c>
      <c r="F607" t="s">
        <v>183</v>
      </c>
      <c r="G607">
        <v>50</v>
      </c>
      <c r="H607">
        <v>15.75</v>
      </c>
      <c r="I607">
        <v>787.5</v>
      </c>
      <c r="J607">
        <v>5.45</v>
      </c>
      <c r="K607">
        <v>272.5</v>
      </c>
      <c r="L607">
        <v>10.3</v>
      </c>
      <c r="M607">
        <v>0.65396825396825398</v>
      </c>
      <c r="N607">
        <v>515</v>
      </c>
      <c r="O607" t="s">
        <v>423</v>
      </c>
      <c r="P607" t="s">
        <v>424</v>
      </c>
      <c r="Q607" t="s">
        <v>77</v>
      </c>
      <c r="R607" t="s">
        <v>72</v>
      </c>
      <c r="S607" t="s">
        <v>425</v>
      </c>
      <c r="T607" t="s">
        <v>426</v>
      </c>
      <c r="U607" t="s">
        <v>1190</v>
      </c>
      <c r="V607">
        <f>YEAR(sales_order1[[#This Row],[date]])</f>
        <v>2020</v>
      </c>
      <c r="W607" t="str">
        <f>TEXT(sales_order1[[#This Row],[date]], "Mmm")</f>
        <v>May</v>
      </c>
      <c r="X607">
        <f>VALUE(TEXT(sales_order1[[#This Row],[date]], "D"))</f>
        <v>7</v>
      </c>
      <c r="Y607">
        <v>19</v>
      </c>
    </row>
    <row r="608" spans="1:25" x14ac:dyDescent="0.25">
      <c r="A608" s="1">
        <v>43958</v>
      </c>
      <c r="B608">
        <v>50607</v>
      </c>
      <c r="C608" t="s">
        <v>115</v>
      </c>
      <c r="D608" t="str">
        <f>VLOOKUP(sales_order1[[#This Row],[itemCode]],product_details3!B:C,2,0)</f>
        <v>SCRS30100</v>
      </c>
      <c r="E608" t="s">
        <v>116</v>
      </c>
      <c r="F608" t="s">
        <v>61</v>
      </c>
      <c r="G608">
        <v>200</v>
      </c>
      <c r="H608">
        <v>32.75</v>
      </c>
      <c r="I608">
        <v>6550</v>
      </c>
      <c r="J608">
        <v>11.25</v>
      </c>
      <c r="K608">
        <v>2250</v>
      </c>
      <c r="L608">
        <v>21.5</v>
      </c>
      <c r="M608">
        <v>0.65648854961832059</v>
      </c>
      <c r="N608">
        <v>4300</v>
      </c>
      <c r="O608" t="s">
        <v>427</v>
      </c>
      <c r="P608" t="s">
        <v>428</v>
      </c>
      <c r="Q608" t="s">
        <v>239</v>
      </c>
      <c r="R608" t="s">
        <v>112</v>
      </c>
      <c r="S608" t="s">
        <v>240</v>
      </c>
      <c r="T608" t="s">
        <v>429</v>
      </c>
      <c r="U608" t="s">
        <v>1189</v>
      </c>
      <c r="V608">
        <f>YEAR(sales_order1[[#This Row],[date]])</f>
        <v>2020</v>
      </c>
      <c r="W608" t="str">
        <f>TEXT(sales_order1[[#This Row],[date]], "Mmm")</f>
        <v>May</v>
      </c>
      <c r="X608">
        <f>VALUE(TEXT(sales_order1[[#This Row],[date]], "D"))</f>
        <v>7</v>
      </c>
      <c r="Y608">
        <v>19</v>
      </c>
    </row>
    <row r="609" spans="1:25" x14ac:dyDescent="0.25">
      <c r="A609" s="1">
        <v>43958</v>
      </c>
      <c r="B609">
        <v>50608</v>
      </c>
      <c r="C609" t="s">
        <v>86</v>
      </c>
      <c r="D609" t="str">
        <f>VLOOKUP(sales_order1[[#This Row],[itemCode]],product_details3!B:C,2,0)</f>
        <v>SRMH30</v>
      </c>
      <c r="E609" t="s">
        <v>87</v>
      </c>
      <c r="F609" t="s">
        <v>30</v>
      </c>
      <c r="G609">
        <v>100</v>
      </c>
      <c r="H609">
        <v>21</v>
      </c>
      <c r="I609">
        <v>2100</v>
      </c>
      <c r="J609">
        <v>6.6</v>
      </c>
      <c r="K609">
        <v>660</v>
      </c>
      <c r="L609">
        <v>14.4</v>
      </c>
      <c r="M609">
        <v>0.68571428571428572</v>
      </c>
      <c r="N609">
        <v>1440</v>
      </c>
      <c r="O609" t="s">
        <v>31</v>
      </c>
      <c r="P609" t="s">
        <v>32</v>
      </c>
      <c r="Q609" t="s">
        <v>24</v>
      </c>
      <c r="R609" t="s">
        <v>25</v>
      </c>
      <c r="S609" t="s">
        <v>33</v>
      </c>
      <c r="T609" t="s">
        <v>34</v>
      </c>
      <c r="U609" t="s">
        <v>1191</v>
      </c>
      <c r="V609">
        <f>YEAR(sales_order1[[#This Row],[date]])</f>
        <v>2020</v>
      </c>
      <c r="W609" t="str">
        <f>TEXT(sales_order1[[#This Row],[date]], "Mmm")</f>
        <v>May</v>
      </c>
      <c r="X609">
        <f>VALUE(TEXT(sales_order1[[#This Row],[date]], "D"))</f>
        <v>7</v>
      </c>
      <c r="Y609">
        <v>19</v>
      </c>
    </row>
    <row r="610" spans="1:25" x14ac:dyDescent="0.25">
      <c r="A610" s="1">
        <v>43959</v>
      </c>
      <c r="B610">
        <v>50609</v>
      </c>
      <c r="C610" t="s">
        <v>115</v>
      </c>
      <c r="D610" t="str">
        <f>VLOOKUP(sales_order1[[#This Row],[itemCode]],product_details3!B:C,2,0)</f>
        <v>SCRS30100</v>
      </c>
      <c r="E610" t="s">
        <v>116</v>
      </c>
      <c r="F610" t="s">
        <v>61</v>
      </c>
      <c r="G610">
        <v>50</v>
      </c>
      <c r="H610">
        <v>32.75</v>
      </c>
      <c r="I610">
        <v>1637.5</v>
      </c>
      <c r="J610">
        <v>11.25</v>
      </c>
      <c r="K610">
        <v>562.5</v>
      </c>
      <c r="L610">
        <v>21.5</v>
      </c>
      <c r="M610">
        <v>0.65648854961832059</v>
      </c>
      <c r="N610">
        <v>1075</v>
      </c>
      <c r="O610" t="s">
        <v>341</v>
      </c>
      <c r="P610" t="s">
        <v>342</v>
      </c>
      <c r="Q610" t="s">
        <v>146</v>
      </c>
      <c r="R610" t="s">
        <v>112</v>
      </c>
      <c r="S610" t="s">
        <v>343</v>
      </c>
      <c r="T610" t="s">
        <v>95</v>
      </c>
      <c r="U610" t="s">
        <v>1190</v>
      </c>
      <c r="V610">
        <f>YEAR(sales_order1[[#This Row],[date]])</f>
        <v>2020</v>
      </c>
      <c r="W610" t="str">
        <f>TEXT(sales_order1[[#This Row],[date]], "Mmm")</f>
        <v>May</v>
      </c>
      <c r="X610">
        <f>VALUE(TEXT(sales_order1[[#This Row],[date]], "D"))</f>
        <v>8</v>
      </c>
      <c r="Y610">
        <v>19</v>
      </c>
    </row>
    <row r="611" spans="1:25" x14ac:dyDescent="0.25">
      <c r="A611" s="1">
        <v>43959</v>
      </c>
      <c r="B611">
        <v>50610</v>
      </c>
      <c r="C611" t="s">
        <v>327</v>
      </c>
      <c r="D611" t="str">
        <f>VLOOKUP(sales_order1[[#This Row],[itemCode]],product_details3!B:C,2,0)</f>
        <v>SCR50+50</v>
      </c>
      <c r="E611" t="s">
        <v>328</v>
      </c>
      <c r="F611" t="s">
        <v>61</v>
      </c>
      <c r="G611">
        <v>250</v>
      </c>
      <c r="H611">
        <v>15.75</v>
      </c>
      <c r="I611">
        <v>3937.5</v>
      </c>
      <c r="J611">
        <v>4.45</v>
      </c>
      <c r="K611">
        <v>1112.5</v>
      </c>
      <c r="L611">
        <v>11.3</v>
      </c>
      <c r="M611">
        <v>0.71746031746031746</v>
      </c>
      <c r="N611">
        <v>2825</v>
      </c>
      <c r="O611" t="s">
        <v>109</v>
      </c>
      <c r="P611" t="s">
        <v>110</v>
      </c>
      <c r="Q611" t="s">
        <v>111</v>
      </c>
      <c r="R611" t="s">
        <v>112</v>
      </c>
      <c r="S611" t="s">
        <v>113</v>
      </c>
      <c r="T611" t="s">
        <v>114</v>
      </c>
      <c r="U611" t="s">
        <v>1189</v>
      </c>
      <c r="V611">
        <f>YEAR(sales_order1[[#This Row],[date]])</f>
        <v>2020</v>
      </c>
      <c r="W611" t="str">
        <f>TEXT(sales_order1[[#This Row],[date]], "Mmm")</f>
        <v>May</v>
      </c>
      <c r="X611">
        <f>VALUE(TEXT(sales_order1[[#This Row],[date]], "D"))</f>
        <v>8</v>
      </c>
      <c r="Y611">
        <v>19</v>
      </c>
    </row>
    <row r="612" spans="1:25" x14ac:dyDescent="0.25">
      <c r="A612" s="1">
        <v>43959</v>
      </c>
      <c r="B612">
        <v>50611</v>
      </c>
      <c r="C612" t="s">
        <v>115</v>
      </c>
      <c r="D612" t="str">
        <f>VLOOKUP(sales_order1[[#This Row],[itemCode]],product_details3!B:C,2,0)</f>
        <v>SCRS30100</v>
      </c>
      <c r="E612" t="s">
        <v>116</v>
      </c>
      <c r="F612" t="s">
        <v>61</v>
      </c>
      <c r="G612">
        <v>200</v>
      </c>
      <c r="H612">
        <v>32.75</v>
      </c>
      <c r="I612">
        <v>6550</v>
      </c>
      <c r="J612">
        <v>11.25</v>
      </c>
      <c r="K612">
        <v>2250</v>
      </c>
      <c r="L612">
        <v>21.5</v>
      </c>
      <c r="M612">
        <v>0.65648854961832059</v>
      </c>
      <c r="N612">
        <v>4300</v>
      </c>
      <c r="O612" t="s">
        <v>211</v>
      </c>
      <c r="P612" t="s">
        <v>212</v>
      </c>
      <c r="Q612" t="s">
        <v>213</v>
      </c>
      <c r="R612" t="s">
        <v>25</v>
      </c>
      <c r="S612" t="s">
        <v>214</v>
      </c>
      <c r="T612" t="s">
        <v>215</v>
      </c>
      <c r="U612" t="s">
        <v>1191</v>
      </c>
      <c r="V612">
        <f>YEAR(sales_order1[[#This Row],[date]])</f>
        <v>2020</v>
      </c>
      <c r="W612" t="str">
        <f>TEXT(sales_order1[[#This Row],[date]], "Mmm")</f>
        <v>May</v>
      </c>
      <c r="X612">
        <f>VALUE(TEXT(sales_order1[[#This Row],[date]], "D"))</f>
        <v>8</v>
      </c>
      <c r="Y612">
        <v>19</v>
      </c>
    </row>
    <row r="613" spans="1:25" x14ac:dyDescent="0.25">
      <c r="A613" s="1">
        <v>43959</v>
      </c>
      <c r="B613">
        <v>50612</v>
      </c>
      <c r="C613" t="s">
        <v>86</v>
      </c>
      <c r="D613" t="str">
        <f>VLOOKUP(sales_order1[[#This Row],[itemCode]],product_details3!B:C,2,0)</f>
        <v>SRMH30</v>
      </c>
      <c r="E613" t="s">
        <v>87</v>
      </c>
      <c r="F613" t="s">
        <v>30</v>
      </c>
      <c r="G613">
        <v>50</v>
      </c>
      <c r="H613">
        <v>21</v>
      </c>
      <c r="I613">
        <v>1050</v>
      </c>
      <c r="J613">
        <v>6.6</v>
      </c>
      <c r="K613">
        <v>330</v>
      </c>
      <c r="L613">
        <v>14.4</v>
      </c>
      <c r="M613">
        <v>0.68571428571428572</v>
      </c>
      <c r="N613">
        <v>720</v>
      </c>
      <c r="O613" t="s">
        <v>46</v>
      </c>
      <c r="P613" t="s">
        <v>47</v>
      </c>
      <c r="Q613" t="s">
        <v>48</v>
      </c>
      <c r="R613" t="s">
        <v>25</v>
      </c>
      <c r="S613" t="s">
        <v>49</v>
      </c>
      <c r="T613" t="s">
        <v>50</v>
      </c>
      <c r="U613" t="s">
        <v>1191</v>
      </c>
      <c r="V613">
        <f>YEAR(sales_order1[[#This Row],[date]])</f>
        <v>2020</v>
      </c>
      <c r="W613" t="str">
        <f>TEXT(sales_order1[[#This Row],[date]], "Mmm")</f>
        <v>May</v>
      </c>
      <c r="X613">
        <f>VALUE(TEXT(sales_order1[[#This Row],[date]], "D"))</f>
        <v>8</v>
      </c>
      <c r="Y613">
        <v>19</v>
      </c>
    </row>
    <row r="614" spans="1:25" x14ac:dyDescent="0.25">
      <c r="A614" s="1">
        <v>43959</v>
      </c>
      <c r="B614">
        <v>50613</v>
      </c>
      <c r="C614" t="s">
        <v>115</v>
      </c>
      <c r="D614" t="str">
        <f>VLOOKUP(sales_order1[[#This Row],[itemCode]],product_details3!B:C,2,0)</f>
        <v>SCRS30100</v>
      </c>
      <c r="E614" t="s">
        <v>116</v>
      </c>
      <c r="F614" t="s">
        <v>61</v>
      </c>
      <c r="G614">
        <v>150</v>
      </c>
      <c r="H614">
        <v>32.75</v>
      </c>
      <c r="I614">
        <v>4912.5</v>
      </c>
      <c r="J614">
        <v>11.25</v>
      </c>
      <c r="K614">
        <v>1687.5</v>
      </c>
      <c r="L614">
        <v>21.5</v>
      </c>
      <c r="M614">
        <v>0.65648854961832059</v>
      </c>
      <c r="N614">
        <v>3225</v>
      </c>
      <c r="O614" t="s">
        <v>22</v>
      </c>
      <c r="P614" t="s">
        <v>23</v>
      </c>
      <c r="Q614" t="s">
        <v>24</v>
      </c>
      <c r="R614" t="s">
        <v>25</v>
      </c>
      <c r="S614" t="s">
        <v>26</v>
      </c>
      <c r="T614" t="s">
        <v>27</v>
      </c>
      <c r="U614" t="s">
        <v>1191</v>
      </c>
      <c r="V614">
        <f>YEAR(sales_order1[[#This Row],[date]])</f>
        <v>2020</v>
      </c>
      <c r="W614" t="str">
        <f>TEXT(sales_order1[[#This Row],[date]], "Mmm")</f>
        <v>May</v>
      </c>
      <c r="X614">
        <f>VALUE(TEXT(sales_order1[[#This Row],[date]], "D"))</f>
        <v>8</v>
      </c>
      <c r="Y614">
        <v>19</v>
      </c>
    </row>
    <row r="615" spans="1:25" x14ac:dyDescent="0.25">
      <c r="A615" s="1">
        <v>43959</v>
      </c>
      <c r="B615">
        <v>50614</v>
      </c>
      <c r="C615" t="s">
        <v>390</v>
      </c>
      <c r="D615" t="str">
        <f>VLOOKUP(sales_order1[[#This Row],[itemCode]],product_details3!B:C,2,0)</f>
        <v>MKRO150</v>
      </c>
      <c r="E615" t="s">
        <v>391</v>
      </c>
      <c r="F615" t="s">
        <v>151</v>
      </c>
      <c r="G615">
        <v>50</v>
      </c>
      <c r="H615">
        <v>11.95</v>
      </c>
      <c r="I615">
        <v>597.5</v>
      </c>
      <c r="J615">
        <v>5.2</v>
      </c>
      <c r="K615">
        <v>260</v>
      </c>
      <c r="L615">
        <v>6.75</v>
      </c>
      <c r="M615">
        <v>0.56485355648535562</v>
      </c>
      <c r="N615">
        <v>337.5</v>
      </c>
      <c r="O615" t="s">
        <v>105</v>
      </c>
      <c r="P615" t="s">
        <v>106</v>
      </c>
      <c r="Q615" t="s">
        <v>107</v>
      </c>
      <c r="R615" t="s">
        <v>40</v>
      </c>
      <c r="S615" t="s">
        <v>101</v>
      </c>
      <c r="T615" t="s">
        <v>108</v>
      </c>
      <c r="U615" t="s">
        <v>1190</v>
      </c>
      <c r="V615">
        <f>YEAR(sales_order1[[#This Row],[date]])</f>
        <v>2020</v>
      </c>
      <c r="W615" t="str">
        <f>TEXT(sales_order1[[#This Row],[date]], "Mmm")</f>
        <v>May</v>
      </c>
      <c r="X615">
        <f>VALUE(TEXT(sales_order1[[#This Row],[date]], "D"))</f>
        <v>8</v>
      </c>
      <c r="Y615">
        <v>19</v>
      </c>
    </row>
    <row r="616" spans="1:25" x14ac:dyDescent="0.25">
      <c r="A616" s="1">
        <v>43959</v>
      </c>
      <c r="B616">
        <v>50615</v>
      </c>
      <c r="C616" t="s">
        <v>67</v>
      </c>
      <c r="D616" t="str">
        <f>VLOOKUP(sales_order1[[#This Row],[itemCode]],product_details3!B:C,2,0)</f>
        <v>SRMH15</v>
      </c>
      <c r="E616" t="s">
        <v>68</v>
      </c>
      <c r="F616" t="s">
        <v>30</v>
      </c>
      <c r="G616">
        <v>150</v>
      </c>
      <c r="H616">
        <v>15.75</v>
      </c>
      <c r="I616">
        <v>2362.5</v>
      </c>
      <c r="J616">
        <v>5.45</v>
      </c>
      <c r="K616">
        <v>817.5</v>
      </c>
      <c r="L616">
        <v>10.3</v>
      </c>
      <c r="M616">
        <v>0.65396825396825398</v>
      </c>
      <c r="N616">
        <v>1545</v>
      </c>
      <c r="O616" t="s">
        <v>430</v>
      </c>
      <c r="P616" t="s">
        <v>431</v>
      </c>
      <c r="Q616" t="s">
        <v>218</v>
      </c>
      <c r="R616" t="s">
        <v>40</v>
      </c>
      <c r="S616" t="s">
        <v>432</v>
      </c>
      <c r="T616" t="s">
        <v>433</v>
      </c>
      <c r="U616" t="s">
        <v>1190</v>
      </c>
      <c r="V616">
        <f>YEAR(sales_order1[[#This Row],[date]])</f>
        <v>2020</v>
      </c>
      <c r="W616" t="str">
        <f>TEXT(sales_order1[[#This Row],[date]], "Mmm")</f>
        <v>May</v>
      </c>
      <c r="X616">
        <f>VALUE(TEXT(sales_order1[[#This Row],[date]], "D"))</f>
        <v>8</v>
      </c>
      <c r="Y616">
        <v>19</v>
      </c>
    </row>
    <row r="617" spans="1:25" x14ac:dyDescent="0.25">
      <c r="A617" s="1">
        <v>43962</v>
      </c>
      <c r="B617">
        <v>50616</v>
      </c>
      <c r="C617" t="s">
        <v>311</v>
      </c>
      <c r="D617" t="str">
        <f>VLOOKUP(sales_order1[[#This Row],[itemCode]],product_details3!B:C,2,0)</f>
        <v>MSTH30</v>
      </c>
      <c r="E617" t="s">
        <v>312</v>
      </c>
      <c r="F617" t="s">
        <v>21</v>
      </c>
      <c r="G617">
        <v>100</v>
      </c>
      <c r="H617">
        <v>8.5</v>
      </c>
      <c r="I617">
        <v>850</v>
      </c>
      <c r="J617">
        <v>3.3</v>
      </c>
      <c r="K617">
        <v>330</v>
      </c>
      <c r="L617">
        <v>5.2</v>
      </c>
      <c r="M617">
        <v>0.61176470588235299</v>
      </c>
      <c r="N617">
        <v>520</v>
      </c>
      <c r="O617" t="s">
        <v>98</v>
      </c>
      <c r="P617" t="s">
        <v>99</v>
      </c>
      <c r="Q617" t="s">
        <v>100</v>
      </c>
      <c r="R617" t="s">
        <v>40</v>
      </c>
      <c r="S617" t="s">
        <v>101</v>
      </c>
      <c r="T617" t="s">
        <v>102</v>
      </c>
      <c r="U617" t="s">
        <v>1190</v>
      </c>
      <c r="V617">
        <f>YEAR(sales_order1[[#This Row],[date]])</f>
        <v>2020</v>
      </c>
      <c r="W617" t="str">
        <f>TEXT(sales_order1[[#This Row],[date]], "Mmm")</f>
        <v>May</v>
      </c>
      <c r="X617">
        <f>VALUE(TEXT(sales_order1[[#This Row],[date]], "D"))</f>
        <v>11</v>
      </c>
      <c r="Y617">
        <v>19</v>
      </c>
    </row>
    <row r="618" spans="1:25" x14ac:dyDescent="0.25">
      <c r="A618" s="1">
        <v>43962</v>
      </c>
      <c r="B618">
        <v>50617</v>
      </c>
      <c r="C618" t="s">
        <v>406</v>
      </c>
      <c r="D618" t="str">
        <f>VLOOKUP(sales_order1[[#This Row],[itemCode]],product_details3!B:C,2,0)</f>
        <v>MKRO200</v>
      </c>
      <c r="E618" t="s">
        <v>407</v>
      </c>
      <c r="F618" t="s">
        <v>151</v>
      </c>
      <c r="G618">
        <v>100</v>
      </c>
      <c r="H618">
        <v>21.25</v>
      </c>
      <c r="I618">
        <v>2125</v>
      </c>
      <c r="J618">
        <v>9</v>
      </c>
      <c r="K618">
        <v>900</v>
      </c>
      <c r="L618">
        <v>12.25</v>
      </c>
      <c r="M618">
        <v>0.57647058823529407</v>
      </c>
      <c r="N618">
        <v>1225</v>
      </c>
      <c r="O618" t="s">
        <v>69</v>
      </c>
      <c r="P618" t="s">
        <v>70</v>
      </c>
      <c r="Q618" t="s">
        <v>71</v>
      </c>
      <c r="R618" t="s">
        <v>72</v>
      </c>
      <c r="S618" t="s">
        <v>73</v>
      </c>
      <c r="T618" t="s">
        <v>74</v>
      </c>
      <c r="U618" t="s">
        <v>1190</v>
      </c>
      <c r="V618">
        <f>YEAR(sales_order1[[#This Row],[date]])</f>
        <v>2020</v>
      </c>
      <c r="W618" t="str">
        <f>TEXT(sales_order1[[#This Row],[date]], "Mmm")</f>
        <v>May</v>
      </c>
      <c r="X618">
        <f>VALUE(TEXT(sales_order1[[#This Row],[date]], "D"))</f>
        <v>11</v>
      </c>
      <c r="Y618">
        <v>19</v>
      </c>
    </row>
    <row r="619" spans="1:25" x14ac:dyDescent="0.25">
      <c r="A619" s="1">
        <v>43962</v>
      </c>
      <c r="B619">
        <v>50618</v>
      </c>
      <c r="C619" t="s">
        <v>348</v>
      </c>
      <c r="D619" t="str">
        <f>VLOOKUP(sales_order1[[#This Row],[itemCode]],product_details3!B:C,2,0)</f>
        <v>EXFG150</v>
      </c>
      <c r="E619" t="s">
        <v>349</v>
      </c>
      <c r="F619" t="s">
        <v>183</v>
      </c>
      <c r="G619">
        <v>50</v>
      </c>
      <c r="H619">
        <v>26.25</v>
      </c>
      <c r="I619">
        <v>1312.5</v>
      </c>
      <c r="J619">
        <v>10.75</v>
      </c>
      <c r="K619">
        <v>537.5</v>
      </c>
      <c r="L619">
        <v>15.5</v>
      </c>
      <c r="M619">
        <v>0.59047619047619049</v>
      </c>
      <c r="N619">
        <v>775</v>
      </c>
      <c r="O619" t="s">
        <v>317</v>
      </c>
      <c r="P619" t="s">
        <v>318</v>
      </c>
      <c r="Q619" t="s">
        <v>48</v>
      </c>
      <c r="R619" t="s">
        <v>25</v>
      </c>
      <c r="S619" t="s">
        <v>49</v>
      </c>
      <c r="T619" t="s">
        <v>319</v>
      </c>
      <c r="U619" t="s">
        <v>1191</v>
      </c>
      <c r="V619">
        <f>YEAR(sales_order1[[#This Row],[date]])</f>
        <v>2020</v>
      </c>
      <c r="W619" t="str">
        <f>TEXT(sales_order1[[#This Row],[date]], "Mmm")</f>
        <v>May</v>
      </c>
      <c r="X619">
        <f>VALUE(TEXT(sales_order1[[#This Row],[date]], "D"))</f>
        <v>11</v>
      </c>
      <c r="Y619">
        <v>19</v>
      </c>
    </row>
    <row r="620" spans="1:25" x14ac:dyDescent="0.25">
      <c r="A620" s="1">
        <v>43962</v>
      </c>
      <c r="B620">
        <v>50619</v>
      </c>
      <c r="C620" t="s">
        <v>204</v>
      </c>
      <c r="D620" t="str">
        <f>VLOOKUP(sales_order1[[#This Row],[itemCode]],product_details3!B:C,2,0)</f>
        <v>MKRM150</v>
      </c>
      <c r="E620" t="s">
        <v>205</v>
      </c>
      <c r="F620" t="s">
        <v>151</v>
      </c>
      <c r="G620">
        <v>50</v>
      </c>
      <c r="H620">
        <v>10.75</v>
      </c>
      <c r="I620">
        <v>537.5</v>
      </c>
      <c r="J620">
        <v>4.45</v>
      </c>
      <c r="K620">
        <v>222.5</v>
      </c>
      <c r="L620">
        <v>6.3</v>
      </c>
      <c r="M620">
        <v>0.586046511627907</v>
      </c>
      <c r="N620">
        <v>315</v>
      </c>
      <c r="O620" t="s">
        <v>398</v>
      </c>
      <c r="P620" t="s">
        <v>399</v>
      </c>
      <c r="Q620" t="s">
        <v>100</v>
      </c>
      <c r="R620" t="s">
        <v>40</v>
      </c>
      <c r="S620" t="s">
        <v>101</v>
      </c>
      <c r="T620" t="s">
        <v>102</v>
      </c>
      <c r="U620" t="s">
        <v>1190</v>
      </c>
      <c r="V620">
        <f>YEAR(sales_order1[[#This Row],[date]])</f>
        <v>2020</v>
      </c>
      <c r="W620" t="str">
        <f>TEXT(sales_order1[[#This Row],[date]], "Mmm")</f>
        <v>May</v>
      </c>
      <c r="X620">
        <f>VALUE(TEXT(sales_order1[[#This Row],[date]], "D"))</f>
        <v>11</v>
      </c>
      <c r="Y620">
        <v>19</v>
      </c>
    </row>
    <row r="621" spans="1:25" x14ac:dyDescent="0.25">
      <c r="A621" s="1">
        <v>43962</v>
      </c>
      <c r="B621">
        <v>50620</v>
      </c>
      <c r="C621" t="s">
        <v>279</v>
      </c>
      <c r="D621" t="str">
        <f>VLOOKUP(sales_order1[[#This Row],[itemCode]],product_details3!B:C,2,0)</f>
        <v>SRMC15</v>
      </c>
      <c r="E621" t="s">
        <v>280</v>
      </c>
      <c r="F621" t="s">
        <v>30</v>
      </c>
      <c r="G621">
        <v>50</v>
      </c>
      <c r="H621">
        <v>16.95</v>
      </c>
      <c r="I621">
        <v>847.5</v>
      </c>
      <c r="J621">
        <v>6.2</v>
      </c>
      <c r="K621">
        <v>310</v>
      </c>
      <c r="L621">
        <v>10.75</v>
      </c>
      <c r="M621">
        <v>0.63421828908554578</v>
      </c>
      <c r="N621">
        <v>537.5</v>
      </c>
      <c r="O621" t="s">
        <v>172</v>
      </c>
      <c r="P621" t="s">
        <v>173</v>
      </c>
      <c r="Q621" t="s">
        <v>39</v>
      </c>
      <c r="R621" t="s">
        <v>40</v>
      </c>
      <c r="S621" t="s">
        <v>41</v>
      </c>
      <c r="T621" t="s">
        <v>174</v>
      </c>
      <c r="U621" t="s">
        <v>1188</v>
      </c>
      <c r="V621">
        <f>YEAR(sales_order1[[#This Row],[date]])</f>
        <v>2020</v>
      </c>
      <c r="W621" t="str">
        <f>TEXT(sales_order1[[#This Row],[date]], "Mmm")</f>
        <v>May</v>
      </c>
      <c r="X621">
        <f>VALUE(TEXT(sales_order1[[#This Row],[date]], "D"))</f>
        <v>11</v>
      </c>
      <c r="Y621">
        <v>19</v>
      </c>
    </row>
    <row r="622" spans="1:25" x14ac:dyDescent="0.25">
      <c r="A622" s="1">
        <v>43963</v>
      </c>
      <c r="B622">
        <v>50621</v>
      </c>
      <c r="C622" t="s">
        <v>128</v>
      </c>
      <c r="D622" t="str">
        <f>VLOOKUP(sales_order1[[#This Row],[itemCode]],product_details3!B:C,2,0)</f>
        <v>SCRT100</v>
      </c>
      <c r="E622" t="s">
        <v>129</v>
      </c>
      <c r="F622" t="s">
        <v>61</v>
      </c>
      <c r="G622">
        <v>250</v>
      </c>
      <c r="H622">
        <v>28.25</v>
      </c>
      <c r="I622">
        <v>7062.5</v>
      </c>
      <c r="J622">
        <v>9</v>
      </c>
      <c r="K622">
        <v>2250</v>
      </c>
      <c r="L622">
        <v>19.25</v>
      </c>
      <c r="M622">
        <v>0.68141592920353977</v>
      </c>
      <c r="N622">
        <v>4812.5</v>
      </c>
      <c r="O622" t="s">
        <v>88</v>
      </c>
      <c r="P622" t="s">
        <v>89</v>
      </c>
      <c r="Q622" t="s">
        <v>24</v>
      </c>
      <c r="R622" t="s">
        <v>25</v>
      </c>
      <c r="S622" t="s">
        <v>26</v>
      </c>
      <c r="T622" t="s">
        <v>90</v>
      </c>
      <c r="U622" t="s">
        <v>1191</v>
      </c>
      <c r="V622">
        <f>YEAR(sales_order1[[#This Row],[date]])</f>
        <v>2020</v>
      </c>
      <c r="W622" t="str">
        <f>TEXT(sales_order1[[#This Row],[date]], "Mmm")</f>
        <v>May</v>
      </c>
      <c r="X622">
        <f>VALUE(TEXT(sales_order1[[#This Row],[date]], "D"))</f>
        <v>12</v>
      </c>
      <c r="Y622">
        <v>19</v>
      </c>
    </row>
    <row r="623" spans="1:25" x14ac:dyDescent="0.25">
      <c r="A623" s="1">
        <v>43963</v>
      </c>
      <c r="B623">
        <v>50622</v>
      </c>
      <c r="C623" t="s">
        <v>103</v>
      </c>
      <c r="D623" t="str">
        <f>VLOOKUP(sales_order1[[#This Row],[itemCode]],product_details3!B:C,2,0)</f>
        <v>SCRT50</v>
      </c>
      <c r="E623" t="s">
        <v>104</v>
      </c>
      <c r="F623" t="s">
        <v>61</v>
      </c>
      <c r="G623">
        <v>250</v>
      </c>
      <c r="H623">
        <v>16.95</v>
      </c>
      <c r="I623">
        <v>4237.5</v>
      </c>
      <c r="J623">
        <v>5.2</v>
      </c>
      <c r="K623">
        <v>1300</v>
      </c>
      <c r="L623">
        <v>11.75</v>
      </c>
      <c r="M623">
        <v>0.69321533923303835</v>
      </c>
      <c r="N623">
        <v>2937.5</v>
      </c>
      <c r="O623" t="s">
        <v>381</v>
      </c>
      <c r="P623" t="s">
        <v>382</v>
      </c>
      <c r="Q623" t="s">
        <v>383</v>
      </c>
      <c r="R623" t="s">
        <v>72</v>
      </c>
      <c r="S623" t="s">
        <v>384</v>
      </c>
      <c r="T623" t="s">
        <v>385</v>
      </c>
      <c r="U623" t="s">
        <v>1188</v>
      </c>
      <c r="V623">
        <f>YEAR(sales_order1[[#This Row],[date]])</f>
        <v>2020</v>
      </c>
      <c r="W623" t="str">
        <f>TEXT(sales_order1[[#This Row],[date]], "Mmm")</f>
        <v>May</v>
      </c>
      <c r="X623">
        <f>VALUE(TEXT(sales_order1[[#This Row],[date]], "D"))</f>
        <v>12</v>
      </c>
      <c r="Y623">
        <v>19</v>
      </c>
    </row>
    <row r="624" spans="1:25" x14ac:dyDescent="0.25">
      <c r="A624" s="1">
        <v>43963</v>
      </c>
      <c r="B624">
        <v>50623</v>
      </c>
      <c r="C624" t="s">
        <v>320</v>
      </c>
      <c r="D624" t="str">
        <f>VLOOKUP(sales_order1[[#This Row],[itemCode]],product_details3!B:C,2,0)</f>
        <v>SCR50+100</v>
      </c>
      <c r="E624" t="s">
        <v>321</v>
      </c>
      <c r="F624" t="s">
        <v>61</v>
      </c>
      <c r="G624">
        <v>200</v>
      </c>
      <c r="H624">
        <v>26.25</v>
      </c>
      <c r="I624">
        <v>5250</v>
      </c>
      <c r="J624">
        <v>7.75</v>
      </c>
      <c r="K624">
        <v>1550</v>
      </c>
      <c r="L624">
        <v>18.5</v>
      </c>
      <c r="M624">
        <v>0.70476190476190481</v>
      </c>
      <c r="N624">
        <v>3700</v>
      </c>
      <c r="O624" t="s">
        <v>427</v>
      </c>
      <c r="P624" t="s">
        <v>428</v>
      </c>
      <c r="Q624" t="s">
        <v>239</v>
      </c>
      <c r="R624" t="s">
        <v>112</v>
      </c>
      <c r="S624" t="s">
        <v>240</v>
      </c>
      <c r="T624" t="s">
        <v>429</v>
      </c>
      <c r="U624" t="s">
        <v>1189</v>
      </c>
      <c r="V624">
        <f>YEAR(sales_order1[[#This Row],[date]])</f>
        <v>2020</v>
      </c>
      <c r="W624" t="str">
        <f>TEXT(sales_order1[[#This Row],[date]], "Mmm")</f>
        <v>May</v>
      </c>
      <c r="X624">
        <f>VALUE(TEXT(sales_order1[[#This Row],[date]], "D"))</f>
        <v>12</v>
      </c>
      <c r="Y624">
        <v>19</v>
      </c>
    </row>
    <row r="625" spans="1:25" x14ac:dyDescent="0.25">
      <c r="A625" s="1">
        <v>43963</v>
      </c>
      <c r="B625">
        <v>50624</v>
      </c>
      <c r="C625" t="s">
        <v>115</v>
      </c>
      <c r="D625" t="str">
        <f>VLOOKUP(sales_order1[[#This Row],[itemCode]],product_details3!B:C,2,0)</f>
        <v>SCRS30100</v>
      </c>
      <c r="E625" t="s">
        <v>116</v>
      </c>
      <c r="F625" t="s">
        <v>61</v>
      </c>
      <c r="G625">
        <v>250</v>
      </c>
      <c r="H625">
        <v>32.75</v>
      </c>
      <c r="I625">
        <v>8187.5</v>
      </c>
      <c r="J625">
        <v>11.25</v>
      </c>
      <c r="K625">
        <v>2812.5</v>
      </c>
      <c r="L625">
        <v>21.5</v>
      </c>
      <c r="M625">
        <v>0.65648854961832059</v>
      </c>
      <c r="N625">
        <v>5375</v>
      </c>
      <c r="O625" t="s">
        <v>322</v>
      </c>
      <c r="P625" t="s">
        <v>323</v>
      </c>
      <c r="Q625" t="s">
        <v>39</v>
      </c>
      <c r="R625" t="s">
        <v>40</v>
      </c>
      <c r="S625" t="s">
        <v>41</v>
      </c>
      <c r="T625" t="s">
        <v>324</v>
      </c>
      <c r="U625" t="s">
        <v>1188</v>
      </c>
      <c r="V625">
        <f>YEAR(sales_order1[[#This Row],[date]])</f>
        <v>2020</v>
      </c>
      <c r="W625" t="str">
        <f>TEXT(sales_order1[[#This Row],[date]], "Mmm")</f>
        <v>May</v>
      </c>
      <c r="X625">
        <f>VALUE(TEXT(sales_order1[[#This Row],[date]], "D"))</f>
        <v>12</v>
      </c>
      <c r="Y625">
        <v>19</v>
      </c>
    </row>
    <row r="626" spans="1:25" x14ac:dyDescent="0.25">
      <c r="A626" s="1">
        <v>43963</v>
      </c>
      <c r="B626">
        <v>50625</v>
      </c>
      <c r="C626" t="s">
        <v>305</v>
      </c>
      <c r="D626" t="str">
        <f>VLOOKUP(sales_order1[[#This Row],[itemCode]],product_details3!B:C,2,0)</f>
        <v>SRMA15</v>
      </c>
      <c r="E626" t="s">
        <v>306</v>
      </c>
      <c r="F626" t="s">
        <v>30</v>
      </c>
      <c r="G626">
        <v>50</v>
      </c>
      <c r="H626">
        <v>19.649999999999999</v>
      </c>
      <c r="I626">
        <v>982.5</v>
      </c>
      <c r="J626">
        <v>7.55</v>
      </c>
      <c r="K626">
        <v>377.5</v>
      </c>
      <c r="L626">
        <v>12.1</v>
      </c>
      <c r="M626">
        <v>0.61577608142493634</v>
      </c>
      <c r="N626">
        <v>605</v>
      </c>
      <c r="O626" t="s">
        <v>75</v>
      </c>
      <c r="P626" t="s">
        <v>76</v>
      </c>
      <c r="Q626" t="s">
        <v>77</v>
      </c>
      <c r="R626" t="s">
        <v>72</v>
      </c>
      <c r="S626" t="s">
        <v>78</v>
      </c>
      <c r="T626" t="s">
        <v>79</v>
      </c>
      <c r="U626" t="s">
        <v>1190</v>
      </c>
      <c r="V626">
        <f>YEAR(sales_order1[[#This Row],[date]])</f>
        <v>2020</v>
      </c>
      <c r="W626" t="str">
        <f>TEXT(sales_order1[[#This Row],[date]], "Mmm")</f>
        <v>May</v>
      </c>
      <c r="X626">
        <f>VALUE(TEXT(sales_order1[[#This Row],[date]], "D"))</f>
        <v>12</v>
      </c>
      <c r="Y626">
        <v>19</v>
      </c>
    </row>
    <row r="627" spans="1:25" x14ac:dyDescent="0.25">
      <c r="A627" s="1">
        <v>43963</v>
      </c>
      <c r="B627">
        <v>50626</v>
      </c>
      <c r="C627" t="s">
        <v>86</v>
      </c>
      <c r="D627" t="str">
        <f>VLOOKUP(sales_order1[[#This Row],[itemCode]],product_details3!B:C,2,0)</f>
        <v>SRMH30</v>
      </c>
      <c r="E627" t="s">
        <v>87</v>
      </c>
      <c r="F627" t="s">
        <v>30</v>
      </c>
      <c r="G627">
        <v>50</v>
      </c>
      <c r="H627">
        <v>21</v>
      </c>
      <c r="I627">
        <v>1050</v>
      </c>
      <c r="J627">
        <v>6.6</v>
      </c>
      <c r="K627">
        <v>330</v>
      </c>
      <c r="L627">
        <v>14.4</v>
      </c>
      <c r="M627">
        <v>0.68571428571428572</v>
      </c>
      <c r="N627">
        <v>720</v>
      </c>
      <c r="O627" t="s">
        <v>167</v>
      </c>
      <c r="P627" t="s">
        <v>168</v>
      </c>
      <c r="Q627" t="s">
        <v>100</v>
      </c>
      <c r="R627" t="s">
        <v>40</v>
      </c>
      <c r="S627" t="s">
        <v>101</v>
      </c>
      <c r="T627" t="s">
        <v>169</v>
      </c>
      <c r="U627" t="s">
        <v>1190</v>
      </c>
      <c r="V627">
        <f>YEAR(sales_order1[[#This Row],[date]])</f>
        <v>2020</v>
      </c>
      <c r="W627" t="str">
        <f>TEXT(sales_order1[[#This Row],[date]], "Mmm")</f>
        <v>May</v>
      </c>
      <c r="X627">
        <f>VALUE(TEXT(sales_order1[[#This Row],[date]], "D"))</f>
        <v>12</v>
      </c>
      <c r="Y627">
        <v>19</v>
      </c>
    </row>
    <row r="628" spans="1:25" x14ac:dyDescent="0.25">
      <c r="A628" s="1">
        <v>43963</v>
      </c>
      <c r="B628">
        <v>50627</v>
      </c>
      <c r="C628" t="s">
        <v>364</v>
      </c>
      <c r="D628" t="str">
        <f>VLOOKUP(sales_order1[[#This Row],[itemCode]],product_details3!B:C,2,0)</f>
        <v>CLNO200</v>
      </c>
      <c r="E628" t="s">
        <v>365</v>
      </c>
      <c r="F628" t="s">
        <v>45</v>
      </c>
      <c r="G628">
        <v>50</v>
      </c>
      <c r="H628">
        <v>27.75</v>
      </c>
      <c r="I628">
        <v>1387.5</v>
      </c>
      <c r="J628">
        <v>11.25</v>
      </c>
      <c r="K628">
        <v>562.5</v>
      </c>
      <c r="L628">
        <v>16.5</v>
      </c>
      <c r="M628">
        <v>0.59459459459459463</v>
      </c>
      <c r="N628">
        <v>825</v>
      </c>
      <c r="O628" t="s">
        <v>392</v>
      </c>
      <c r="P628" t="s">
        <v>393</v>
      </c>
      <c r="Q628" t="s">
        <v>264</v>
      </c>
      <c r="R628" t="s">
        <v>56</v>
      </c>
      <c r="S628" t="s">
        <v>133</v>
      </c>
      <c r="T628" t="s">
        <v>394</v>
      </c>
      <c r="U628" t="s">
        <v>1191</v>
      </c>
      <c r="V628">
        <f>YEAR(sales_order1[[#This Row],[date]])</f>
        <v>2020</v>
      </c>
      <c r="W628" t="str">
        <f>TEXT(sales_order1[[#This Row],[date]], "Mmm")</f>
        <v>May</v>
      </c>
      <c r="X628">
        <f>VALUE(TEXT(sales_order1[[#This Row],[date]], "D"))</f>
        <v>12</v>
      </c>
      <c r="Y628">
        <v>19</v>
      </c>
    </row>
    <row r="629" spans="1:25" x14ac:dyDescent="0.25">
      <c r="A629" s="1">
        <v>43963</v>
      </c>
      <c r="B629">
        <v>50628</v>
      </c>
      <c r="C629" t="s">
        <v>320</v>
      </c>
      <c r="D629" t="str">
        <f>VLOOKUP(sales_order1[[#This Row],[itemCode]],product_details3!B:C,2,0)</f>
        <v>SCR50+100</v>
      </c>
      <c r="E629" t="s">
        <v>321</v>
      </c>
      <c r="F629" t="s">
        <v>61</v>
      </c>
      <c r="G629">
        <v>100</v>
      </c>
      <c r="H629">
        <v>26.25</v>
      </c>
      <c r="I629">
        <v>2625</v>
      </c>
      <c r="J629">
        <v>7.75</v>
      </c>
      <c r="K629">
        <v>775</v>
      </c>
      <c r="L629">
        <v>18.5</v>
      </c>
      <c r="M629">
        <v>0.70476190476190481</v>
      </c>
      <c r="N629">
        <v>1850</v>
      </c>
      <c r="O629" t="s">
        <v>266</v>
      </c>
      <c r="P629" t="s">
        <v>267</v>
      </c>
      <c r="Q629" t="s">
        <v>154</v>
      </c>
      <c r="R629" t="s">
        <v>56</v>
      </c>
      <c r="S629" t="s">
        <v>133</v>
      </c>
      <c r="T629" t="s">
        <v>268</v>
      </c>
      <c r="U629" t="s">
        <v>1191</v>
      </c>
      <c r="V629">
        <f>YEAR(sales_order1[[#This Row],[date]])</f>
        <v>2020</v>
      </c>
      <c r="W629" t="str">
        <f>TEXT(sales_order1[[#This Row],[date]], "Mmm")</f>
        <v>May</v>
      </c>
      <c r="X629">
        <f>VALUE(TEXT(sales_order1[[#This Row],[date]], "D"))</f>
        <v>12</v>
      </c>
      <c r="Y629">
        <v>19</v>
      </c>
    </row>
    <row r="630" spans="1:25" x14ac:dyDescent="0.25">
      <c r="A630" s="1">
        <v>43964</v>
      </c>
      <c r="B630">
        <v>50629</v>
      </c>
      <c r="C630" t="s">
        <v>19</v>
      </c>
      <c r="D630" t="str">
        <f>VLOOKUP(sales_order1[[#This Row],[itemCode]],product_details3!B:C,2,0)</f>
        <v>MSTH100</v>
      </c>
      <c r="E630" t="s">
        <v>20</v>
      </c>
      <c r="F630" t="s">
        <v>21</v>
      </c>
      <c r="G630">
        <v>50</v>
      </c>
      <c r="H630">
        <v>26.25</v>
      </c>
      <c r="I630">
        <v>1312.5</v>
      </c>
      <c r="J630">
        <v>7.75</v>
      </c>
      <c r="K630">
        <v>387.5</v>
      </c>
      <c r="L630">
        <v>18.5</v>
      </c>
      <c r="M630">
        <v>0.70476190476190481</v>
      </c>
      <c r="N630">
        <v>925</v>
      </c>
      <c r="O630" t="s">
        <v>144</v>
      </c>
      <c r="P630" t="s">
        <v>145</v>
      </c>
      <c r="Q630" t="s">
        <v>146</v>
      </c>
      <c r="R630" t="s">
        <v>112</v>
      </c>
      <c r="S630" t="s">
        <v>147</v>
      </c>
      <c r="T630" t="s">
        <v>148</v>
      </c>
      <c r="U630" t="s">
        <v>1190</v>
      </c>
      <c r="V630">
        <f>YEAR(sales_order1[[#This Row],[date]])</f>
        <v>2020</v>
      </c>
      <c r="W630" t="str">
        <f>TEXT(sales_order1[[#This Row],[date]], "Mmm")</f>
        <v>May</v>
      </c>
      <c r="X630">
        <f>VALUE(TEXT(sales_order1[[#This Row],[date]], "D"))</f>
        <v>13</v>
      </c>
      <c r="Y630">
        <v>20</v>
      </c>
    </row>
    <row r="631" spans="1:25" x14ac:dyDescent="0.25">
      <c r="A631" s="1">
        <v>43964</v>
      </c>
      <c r="B631">
        <v>50630</v>
      </c>
      <c r="C631" t="s">
        <v>333</v>
      </c>
      <c r="D631" t="str">
        <f>VLOOKUP(sales_order1[[#This Row],[itemCode]],product_details3!B:C,2,0)</f>
        <v>TNRH200</v>
      </c>
      <c r="E631" t="s">
        <v>334</v>
      </c>
      <c r="F631" t="s">
        <v>124</v>
      </c>
      <c r="G631">
        <v>150</v>
      </c>
      <c r="H631">
        <v>21</v>
      </c>
      <c r="I631">
        <v>3150</v>
      </c>
      <c r="J631">
        <v>6.6</v>
      </c>
      <c r="K631">
        <v>990</v>
      </c>
      <c r="L631">
        <v>14.4</v>
      </c>
      <c r="M631">
        <v>0.68571428571428572</v>
      </c>
      <c r="N631">
        <v>2160</v>
      </c>
      <c r="O631" t="s">
        <v>417</v>
      </c>
      <c r="P631" t="s">
        <v>418</v>
      </c>
      <c r="Q631" t="s">
        <v>160</v>
      </c>
      <c r="R631" t="s">
        <v>112</v>
      </c>
      <c r="S631" t="s">
        <v>161</v>
      </c>
      <c r="T631" t="s">
        <v>419</v>
      </c>
      <c r="U631" t="s">
        <v>1189</v>
      </c>
      <c r="V631">
        <f>YEAR(sales_order1[[#This Row],[date]])</f>
        <v>2020</v>
      </c>
      <c r="W631" t="str">
        <f>TEXT(sales_order1[[#This Row],[date]], "Mmm")</f>
        <v>May</v>
      </c>
      <c r="X631">
        <f>VALUE(TEXT(sales_order1[[#This Row],[date]], "D"))</f>
        <v>13</v>
      </c>
      <c r="Y631">
        <v>20</v>
      </c>
    </row>
    <row r="632" spans="1:25" x14ac:dyDescent="0.25">
      <c r="A632" s="1">
        <v>43964</v>
      </c>
      <c r="B632">
        <v>50631</v>
      </c>
      <c r="C632" t="s">
        <v>360</v>
      </c>
      <c r="D632" t="str">
        <f>VLOOKUP(sales_order1[[#This Row],[itemCode]],product_details3!B:C,2,0)</f>
        <v>TNRS100</v>
      </c>
      <c r="E632" t="s">
        <v>361</v>
      </c>
      <c r="F632" t="s">
        <v>124</v>
      </c>
      <c r="G632">
        <v>150</v>
      </c>
      <c r="H632">
        <v>13.1</v>
      </c>
      <c r="I632">
        <v>1965</v>
      </c>
      <c r="J632">
        <v>4.7</v>
      </c>
      <c r="K632">
        <v>705</v>
      </c>
      <c r="L632">
        <v>8.4</v>
      </c>
      <c r="M632">
        <v>0.6412213740458016</v>
      </c>
      <c r="N632">
        <v>1260</v>
      </c>
      <c r="O632" t="s">
        <v>354</v>
      </c>
      <c r="P632" t="s">
        <v>355</v>
      </c>
      <c r="Q632" t="s">
        <v>119</v>
      </c>
      <c r="R632" t="s">
        <v>40</v>
      </c>
      <c r="S632" t="s">
        <v>356</v>
      </c>
      <c r="T632" t="s">
        <v>357</v>
      </c>
      <c r="U632" t="s">
        <v>1190</v>
      </c>
      <c r="V632">
        <f>YEAR(sales_order1[[#This Row],[date]])</f>
        <v>2020</v>
      </c>
      <c r="W632" t="str">
        <f>TEXT(sales_order1[[#This Row],[date]], "Mmm")</f>
        <v>May</v>
      </c>
      <c r="X632">
        <f>VALUE(TEXT(sales_order1[[#This Row],[date]], "D"))</f>
        <v>13</v>
      </c>
      <c r="Y632">
        <v>20</v>
      </c>
    </row>
    <row r="633" spans="1:25" x14ac:dyDescent="0.25">
      <c r="A633" s="1">
        <v>43964</v>
      </c>
      <c r="B633">
        <v>50632</v>
      </c>
      <c r="C633" t="s">
        <v>86</v>
      </c>
      <c r="D633" t="str">
        <f>VLOOKUP(sales_order1[[#This Row],[itemCode]],product_details3!B:C,2,0)</f>
        <v>SRMH30</v>
      </c>
      <c r="E633" t="s">
        <v>87</v>
      </c>
      <c r="F633" t="s">
        <v>30</v>
      </c>
      <c r="G633">
        <v>50</v>
      </c>
      <c r="H633">
        <v>21</v>
      </c>
      <c r="I633">
        <v>1050</v>
      </c>
      <c r="J633">
        <v>6.6</v>
      </c>
      <c r="K633">
        <v>330</v>
      </c>
      <c r="L633">
        <v>14.4</v>
      </c>
      <c r="M633">
        <v>0.68571428571428572</v>
      </c>
      <c r="N633">
        <v>720</v>
      </c>
      <c r="O633" t="s">
        <v>276</v>
      </c>
      <c r="P633" t="s">
        <v>277</v>
      </c>
      <c r="Q633" t="s">
        <v>39</v>
      </c>
      <c r="R633" t="s">
        <v>40</v>
      </c>
      <c r="S633" t="s">
        <v>41</v>
      </c>
      <c r="T633" t="s">
        <v>278</v>
      </c>
      <c r="U633" t="s">
        <v>1188</v>
      </c>
      <c r="V633">
        <f>YEAR(sales_order1[[#This Row],[date]])</f>
        <v>2020</v>
      </c>
      <c r="W633" t="str">
        <f>TEXT(sales_order1[[#This Row],[date]], "Mmm")</f>
        <v>May</v>
      </c>
      <c r="X633">
        <f>VALUE(TEXT(sales_order1[[#This Row],[date]], "D"))</f>
        <v>13</v>
      </c>
      <c r="Y633">
        <v>20</v>
      </c>
    </row>
    <row r="634" spans="1:25" x14ac:dyDescent="0.25">
      <c r="A634" s="1">
        <v>43964</v>
      </c>
      <c r="B634">
        <v>50633</v>
      </c>
      <c r="C634" t="s">
        <v>325</v>
      </c>
      <c r="D634" t="str">
        <f>VLOOKUP(sales_order1[[#This Row],[itemCode]],product_details3!B:C,2,0)</f>
        <v>EXFG100</v>
      </c>
      <c r="E634" t="s">
        <v>326</v>
      </c>
      <c r="F634" t="s">
        <v>183</v>
      </c>
      <c r="G634">
        <v>50</v>
      </c>
      <c r="H634">
        <v>20.75</v>
      </c>
      <c r="I634">
        <v>1037.5</v>
      </c>
      <c r="J634">
        <v>7.45</v>
      </c>
      <c r="K634">
        <v>372.5</v>
      </c>
      <c r="L634">
        <v>13.3</v>
      </c>
      <c r="M634">
        <v>0.64096385542168677</v>
      </c>
      <c r="N634">
        <v>665</v>
      </c>
      <c r="O634" t="s">
        <v>253</v>
      </c>
      <c r="P634" t="s">
        <v>254</v>
      </c>
      <c r="Q634" t="s">
        <v>191</v>
      </c>
      <c r="R634" t="s">
        <v>56</v>
      </c>
      <c r="S634" t="s">
        <v>192</v>
      </c>
      <c r="T634" t="s">
        <v>255</v>
      </c>
      <c r="U634" t="s">
        <v>1191</v>
      </c>
      <c r="V634">
        <f>YEAR(sales_order1[[#This Row],[date]])</f>
        <v>2020</v>
      </c>
      <c r="W634" t="str">
        <f>TEXT(sales_order1[[#This Row],[date]], "Mmm")</f>
        <v>May</v>
      </c>
      <c r="X634">
        <f>VALUE(TEXT(sales_order1[[#This Row],[date]], "D"))</f>
        <v>13</v>
      </c>
      <c r="Y634">
        <v>20</v>
      </c>
    </row>
    <row r="635" spans="1:25" x14ac:dyDescent="0.25">
      <c r="A635" s="1">
        <v>43964</v>
      </c>
      <c r="B635">
        <v>50634</v>
      </c>
      <c r="C635" t="s">
        <v>320</v>
      </c>
      <c r="D635" t="str">
        <f>VLOOKUP(sales_order1[[#This Row],[itemCode]],product_details3!B:C,2,0)</f>
        <v>SCR50+100</v>
      </c>
      <c r="E635" t="s">
        <v>321</v>
      </c>
      <c r="F635" t="s">
        <v>61</v>
      </c>
      <c r="G635">
        <v>200</v>
      </c>
      <c r="H635">
        <v>26.25</v>
      </c>
      <c r="I635">
        <v>5250</v>
      </c>
      <c r="J635">
        <v>7.75</v>
      </c>
      <c r="K635">
        <v>1550</v>
      </c>
      <c r="L635">
        <v>18.5</v>
      </c>
      <c r="M635">
        <v>0.70476190476190481</v>
      </c>
      <c r="N635">
        <v>3700</v>
      </c>
      <c r="O635" t="s">
        <v>125</v>
      </c>
      <c r="P635" t="s">
        <v>126</v>
      </c>
      <c r="Q635" t="s">
        <v>71</v>
      </c>
      <c r="R635" t="s">
        <v>72</v>
      </c>
      <c r="S635" t="s">
        <v>73</v>
      </c>
      <c r="T635" t="s">
        <v>127</v>
      </c>
      <c r="U635" t="s">
        <v>1190</v>
      </c>
      <c r="V635">
        <f>YEAR(sales_order1[[#This Row],[date]])</f>
        <v>2020</v>
      </c>
      <c r="W635" t="str">
        <f>TEXT(sales_order1[[#This Row],[date]], "Mmm")</f>
        <v>May</v>
      </c>
      <c r="X635">
        <f>VALUE(TEXT(sales_order1[[#This Row],[date]], "D"))</f>
        <v>13</v>
      </c>
      <c r="Y635">
        <v>20</v>
      </c>
    </row>
    <row r="636" spans="1:25" x14ac:dyDescent="0.25">
      <c r="A636" s="1">
        <v>43964</v>
      </c>
      <c r="B636">
        <v>50635</v>
      </c>
      <c r="C636" t="s">
        <v>364</v>
      </c>
      <c r="D636" t="str">
        <f>VLOOKUP(sales_order1[[#This Row],[itemCode]],product_details3!B:C,2,0)</f>
        <v>CLNO200</v>
      </c>
      <c r="E636" t="s">
        <v>365</v>
      </c>
      <c r="F636" t="s">
        <v>45</v>
      </c>
      <c r="G636">
        <v>100</v>
      </c>
      <c r="H636">
        <v>27.75</v>
      </c>
      <c r="I636">
        <v>2775</v>
      </c>
      <c r="J636">
        <v>11.25</v>
      </c>
      <c r="K636">
        <v>1125</v>
      </c>
      <c r="L636">
        <v>16.5</v>
      </c>
      <c r="M636">
        <v>0.59459459459459463</v>
      </c>
      <c r="N636">
        <v>1650</v>
      </c>
      <c r="O636" t="s">
        <v>281</v>
      </c>
      <c r="P636" t="s">
        <v>282</v>
      </c>
      <c r="Q636" t="s">
        <v>24</v>
      </c>
      <c r="R636" t="s">
        <v>25</v>
      </c>
      <c r="S636" t="s">
        <v>33</v>
      </c>
      <c r="T636" t="s">
        <v>283</v>
      </c>
      <c r="U636" t="s">
        <v>1191</v>
      </c>
      <c r="V636">
        <f>YEAR(sales_order1[[#This Row],[date]])</f>
        <v>2020</v>
      </c>
      <c r="W636" t="str">
        <f>TEXT(sales_order1[[#This Row],[date]], "Mmm")</f>
        <v>May</v>
      </c>
      <c r="X636">
        <f>VALUE(TEXT(sales_order1[[#This Row],[date]], "D"))</f>
        <v>13</v>
      </c>
      <c r="Y636">
        <v>20</v>
      </c>
    </row>
    <row r="637" spans="1:25" x14ac:dyDescent="0.25">
      <c r="A637" s="1">
        <v>43964</v>
      </c>
      <c r="B637">
        <v>50636</v>
      </c>
      <c r="C637" t="s">
        <v>135</v>
      </c>
      <c r="D637" t="str">
        <f>VLOOKUP(sales_order1[[#This Row],[itemCode]],product_details3!B:C,2,0)</f>
        <v>MSKSH</v>
      </c>
      <c r="E637" t="s">
        <v>136</v>
      </c>
      <c r="F637" t="s">
        <v>137</v>
      </c>
      <c r="G637">
        <v>150</v>
      </c>
      <c r="H637">
        <v>18.75</v>
      </c>
      <c r="I637">
        <v>2812.5</v>
      </c>
      <c r="J637">
        <v>7.45</v>
      </c>
      <c r="K637">
        <v>1117.5</v>
      </c>
      <c r="L637">
        <v>11.3</v>
      </c>
      <c r="M637">
        <v>0.60266666666666668</v>
      </c>
      <c r="N637">
        <v>1695</v>
      </c>
      <c r="O637" t="s">
        <v>196</v>
      </c>
      <c r="P637" t="s">
        <v>197</v>
      </c>
      <c r="Q637" t="s">
        <v>132</v>
      </c>
      <c r="R637" t="s">
        <v>56</v>
      </c>
      <c r="S637" t="s">
        <v>133</v>
      </c>
      <c r="T637" t="s">
        <v>198</v>
      </c>
      <c r="U637" t="s">
        <v>1191</v>
      </c>
      <c r="V637">
        <f>YEAR(sales_order1[[#This Row],[date]])</f>
        <v>2020</v>
      </c>
      <c r="W637" t="str">
        <f>TEXT(sales_order1[[#This Row],[date]], "Mmm")</f>
        <v>May</v>
      </c>
      <c r="X637">
        <f>VALUE(TEXT(sales_order1[[#This Row],[date]], "D"))</f>
        <v>13</v>
      </c>
      <c r="Y637">
        <v>20</v>
      </c>
    </row>
    <row r="638" spans="1:25" x14ac:dyDescent="0.25">
      <c r="A638" s="1">
        <v>43965</v>
      </c>
      <c r="B638">
        <v>50637</v>
      </c>
      <c r="C638" t="s">
        <v>149</v>
      </c>
      <c r="D638" t="str">
        <f>VLOOKUP(sales_order1[[#This Row],[itemCode]],product_details3!B:C,2,0)</f>
        <v>MKRW80</v>
      </c>
      <c r="E638" t="s">
        <v>150</v>
      </c>
      <c r="F638" t="s">
        <v>151</v>
      </c>
      <c r="G638">
        <v>50</v>
      </c>
      <c r="H638">
        <v>14.65</v>
      </c>
      <c r="I638">
        <v>732.5</v>
      </c>
      <c r="J638">
        <v>6.55</v>
      </c>
      <c r="K638">
        <v>327.5</v>
      </c>
      <c r="L638">
        <v>8.1</v>
      </c>
      <c r="M638">
        <v>0.55290102389078488</v>
      </c>
      <c r="N638">
        <v>405</v>
      </c>
      <c r="O638" t="s">
        <v>53</v>
      </c>
      <c r="P638" t="s">
        <v>54</v>
      </c>
      <c r="Q638" t="s">
        <v>55</v>
      </c>
      <c r="R638" t="s">
        <v>56</v>
      </c>
      <c r="S638" t="s">
        <v>57</v>
      </c>
      <c r="T638" t="s">
        <v>58</v>
      </c>
      <c r="U638" t="s">
        <v>1191</v>
      </c>
      <c r="V638">
        <f>YEAR(sales_order1[[#This Row],[date]])</f>
        <v>2020</v>
      </c>
      <c r="W638" t="str">
        <f>TEXT(sales_order1[[#This Row],[date]], "Mmm")</f>
        <v>May</v>
      </c>
      <c r="X638">
        <f>VALUE(TEXT(sales_order1[[#This Row],[date]], "D"))</f>
        <v>14</v>
      </c>
      <c r="Y638">
        <v>20</v>
      </c>
    </row>
    <row r="639" spans="1:25" x14ac:dyDescent="0.25">
      <c r="A639" s="1">
        <v>43965</v>
      </c>
      <c r="B639">
        <v>50638</v>
      </c>
      <c r="C639" t="s">
        <v>175</v>
      </c>
      <c r="D639" t="str">
        <f>VLOOKUP(sales_order1[[#This Row],[itemCode]],product_details3!B:C,2,0)</f>
        <v>SCRS3030</v>
      </c>
      <c r="E639" t="s">
        <v>176</v>
      </c>
      <c r="F639" t="s">
        <v>61</v>
      </c>
      <c r="G639">
        <v>100</v>
      </c>
      <c r="H639">
        <v>13.1</v>
      </c>
      <c r="I639">
        <v>1310</v>
      </c>
      <c r="J639">
        <v>4.7</v>
      </c>
      <c r="K639">
        <v>470</v>
      </c>
      <c r="L639">
        <v>8.4</v>
      </c>
      <c r="M639">
        <v>0.6412213740458016</v>
      </c>
      <c r="N639">
        <v>840</v>
      </c>
      <c r="O639" t="s">
        <v>273</v>
      </c>
      <c r="P639" t="s">
        <v>274</v>
      </c>
      <c r="Q639" t="s">
        <v>132</v>
      </c>
      <c r="R639" t="s">
        <v>56</v>
      </c>
      <c r="S639" t="s">
        <v>133</v>
      </c>
      <c r="T639" t="s">
        <v>275</v>
      </c>
      <c r="U639" t="s">
        <v>1191</v>
      </c>
      <c r="V639">
        <f>YEAR(sales_order1[[#This Row],[date]])</f>
        <v>2020</v>
      </c>
      <c r="W639" t="str">
        <f>TEXT(sales_order1[[#This Row],[date]], "Mmm")</f>
        <v>May</v>
      </c>
      <c r="X639">
        <f>VALUE(TEXT(sales_order1[[#This Row],[date]], "D"))</f>
        <v>14</v>
      </c>
      <c r="Y639">
        <v>20</v>
      </c>
    </row>
    <row r="640" spans="1:25" x14ac:dyDescent="0.25">
      <c r="A640" s="1">
        <v>43965</v>
      </c>
      <c r="B640">
        <v>50639</v>
      </c>
      <c r="C640" t="s">
        <v>434</v>
      </c>
      <c r="D640" t="str">
        <f>VLOOKUP(sales_order1[[#This Row],[itemCode]],product_details3!B:C,2,0)</f>
        <v>CLNO150</v>
      </c>
      <c r="E640" t="s">
        <v>435</v>
      </c>
      <c r="F640" t="s">
        <v>45</v>
      </c>
      <c r="G640">
        <v>100</v>
      </c>
      <c r="H640">
        <v>16.649999999999999</v>
      </c>
      <c r="I640">
        <v>1665</v>
      </c>
      <c r="J640">
        <v>6.55</v>
      </c>
      <c r="K640">
        <v>655</v>
      </c>
      <c r="L640">
        <v>10.1</v>
      </c>
      <c r="M640">
        <v>0.60660660660660648</v>
      </c>
      <c r="N640">
        <v>1010</v>
      </c>
      <c r="O640" t="s">
        <v>370</v>
      </c>
      <c r="P640" t="s">
        <v>371</v>
      </c>
      <c r="Q640" t="s">
        <v>201</v>
      </c>
      <c r="R640" t="s">
        <v>25</v>
      </c>
      <c r="S640" t="s">
        <v>372</v>
      </c>
      <c r="T640" t="s">
        <v>373</v>
      </c>
      <c r="U640" t="s">
        <v>1191</v>
      </c>
      <c r="V640">
        <f>YEAR(sales_order1[[#This Row],[date]])</f>
        <v>2020</v>
      </c>
      <c r="W640" t="str">
        <f>TEXT(sales_order1[[#This Row],[date]], "Mmm")</f>
        <v>May</v>
      </c>
      <c r="X640">
        <f>VALUE(TEXT(sales_order1[[#This Row],[date]], "D"))</f>
        <v>14</v>
      </c>
      <c r="Y640">
        <v>20</v>
      </c>
    </row>
    <row r="641" spans="1:25" x14ac:dyDescent="0.25">
      <c r="A641" s="1">
        <v>43965</v>
      </c>
      <c r="B641">
        <v>50640</v>
      </c>
      <c r="C641" t="s">
        <v>35</v>
      </c>
      <c r="D641" t="str">
        <f>VLOOKUP(sales_order1[[#This Row],[itemCode]],product_details3!B:C,2,0)</f>
        <v>SRMA30</v>
      </c>
      <c r="E641" t="s">
        <v>36</v>
      </c>
      <c r="F641" t="s">
        <v>30</v>
      </c>
      <c r="G641">
        <v>100</v>
      </c>
      <c r="H641">
        <v>26.2</v>
      </c>
      <c r="I641">
        <v>2620</v>
      </c>
      <c r="J641">
        <v>9.4</v>
      </c>
      <c r="K641">
        <v>940</v>
      </c>
      <c r="L641">
        <v>16.8</v>
      </c>
      <c r="M641">
        <v>0.6412213740458016</v>
      </c>
      <c r="N641">
        <v>1680</v>
      </c>
      <c r="O641" t="s">
        <v>223</v>
      </c>
      <c r="P641" t="s">
        <v>224</v>
      </c>
      <c r="Q641" t="s">
        <v>55</v>
      </c>
      <c r="R641" t="s">
        <v>56</v>
      </c>
      <c r="S641" t="s">
        <v>225</v>
      </c>
      <c r="T641" t="s">
        <v>226</v>
      </c>
      <c r="U641" t="s">
        <v>1191</v>
      </c>
      <c r="V641">
        <f>YEAR(sales_order1[[#This Row],[date]])</f>
        <v>2020</v>
      </c>
      <c r="W641" t="str">
        <f>TEXT(sales_order1[[#This Row],[date]], "Mmm")</f>
        <v>May</v>
      </c>
      <c r="X641">
        <f>VALUE(TEXT(sales_order1[[#This Row],[date]], "D"))</f>
        <v>14</v>
      </c>
      <c r="Y641">
        <v>20</v>
      </c>
    </row>
    <row r="642" spans="1:25" x14ac:dyDescent="0.25">
      <c r="A642" s="1">
        <v>43965</v>
      </c>
      <c r="B642">
        <v>50641</v>
      </c>
      <c r="C642" t="s">
        <v>352</v>
      </c>
      <c r="D642" t="str">
        <f>VLOOKUP(sales_order1[[#This Row],[itemCode]],product_details3!B:C,2,0)</f>
        <v>MSTL50</v>
      </c>
      <c r="E642" t="s">
        <v>353</v>
      </c>
      <c r="F642" t="s">
        <v>21</v>
      </c>
      <c r="G642">
        <v>100</v>
      </c>
      <c r="H642">
        <v>16.95</v>
      </c>
      <c r="I642">
        <v>1695</v>
      </c>
      <c r="J642">
        <v>5.2</v>
      </c>
      <c r="K642">
        <v>520</v>
      </c>
      <c r="L642">
        <v>11.75</v>
      </c>
      <c r="M642">
        <v>0.69321533923303835</v>
      </c>
      <c r="N642">
        <v>1175</v>
      </c>
      <c r="O642" t="s">
        <v>152</v>
      </c>
      <c r="P642" t="s">
        <v>153</v>
      </c>
      <c r="Q642" t="s">
        <v>154</v>
      </c>
      <c r="R642" t="s">
        <v>56</v>
      </c>
      <c r="S642" t="s">
        <v>133</v>
      </c>
      <c r="T642" t="s">
        <v>155</v>
      </c>
      <c r="U642" t="s">
        <v>1191</v>
      </c>
      <c r="V642">
        <f>YEAR(sales_order1[[#This Row],[date]])</f>
        <v>2020</v>
      </c>
      <c r="W642" t="str">
        <f>TEXT(sales_order1[[#This Row],[date]], "Mmm")</f>
        <v>May</v>
      </c>
      <c r="X642">
        <f>VALUE(TEXT(sales_order1[[#This Row],[date]], "D"))</f>
        <v>14</v>
      </c>
      <c r="Y642">
        <v>20</v>
      </c>
    </row>
    <row r="643" spans="1:25" x14ac:dyDescent="0.25">
      <c r="A643" s="1">
        <v>43965</v>
      </c>
      <c r="B643">
        <v>50642</v>
      </c>
      <c r="C643" t="s">
        <v>194</v>
      </c>
      <c r="D643" t="str">
        <f>VLOOKUP(sales_order1[[#This Row],[itemCode]],product_details3!B:C,2,0)</f>
        <v>CLNG150</v>
      </c>
      <c r="E643" t="s">
        <v>195</v>
      </c>
      <c r="F643" t="s">
        <v>45</v>
      </c>
      <c r="G643">
        <v>100</v>
      </c>
      <c r="H643">
        <v>12.75</v>
      </c>
      <c r="I643">
        <v>1275</v>
      </c>
      <c r="J643">
        <v>4.45</v>
      </c>
      <c r="K643">
        <v>445</v>
      </c>
      <c r="L643">
        <v>8.3000000000000007</v>
      </c>
      <c r="M643">
        <v>0.65098039215686276</v>
      </c>
      <c r="N643">
        <v>830</v>
      </c>
      <c r="O643" t="s">
        <v>295</v>
      </c>
      <c r="P643" t="s">
        <v>296</v>
      </c>
      <c r="Q643" t="s">
        <v>160</v>
      </c>
      <c r="R643" t="s">
        <v>112</v>
      </c>
      <c r="S643" t="s">
        <v>297</v>
      </c>
      <c r="T643" t="s">
        <v>298</v>
      </c>
      <c r="U643" t="s">
        <v>1189</v>
      </c>
      <c r="V643">
        <f>YEAR(sales_order1[[#This Row],[date]])</f>
        <v>2020</v>
      </c>
      <c r="W643" t="str">
        <f>TEXT(sales_order1[[#This Row],[date]], "Mmm")</f>
        <v>May</v>
      </c>
      <c r="X643">
        <f>VALUE(TEXT(sales_order1[[#This Row],[date]], "D"))</f>
        <v>14</v>
      </c>
      <c r="Y643">
        <v>20</v>
      </c>
    </row>
    <row r="644" spans="1:25" x14ac:dyDescent="0.25">
      <c r="A644" s="1">
        <v>43965</v>
      </c>
      <c r="B644">
        <v>50643</v>
      </c>
      <c r="C644" t="s">
        <v>51</v>
      </c>
      <c r="D644" t="str">
        <f>VLOOKUP(sales_order1[[#This Row],[itemCode]],product_details3!B:C,2,0)</f>
        <v>MSTH50</v>
      </c>
      <c r="E644" t="s">
        <v>52</v>
      </c>
      <c r="F644" t="s">
        <v>21</v>
      </c>
      <c r="G644">
        <v>150</v>
      </c>
      <c r="H644">
        <v>15.75</v>
      </c>
      <c r="I644">
        <v>2362.5</v>
      </c>
      <c r="J644">
        <v>4.45</v>
      </c>
      <c r="K644">
        <v>667.5</v>
      </c>
      <c r="L644">
        <v>11.3</v>
      </c>
      <c r="M644">
        <v>0.71746031746031746</v>
      </c>
      <c r="N644">
        <v>1695</v>
      </c>
      <c r="O644" t="s">
        <v>258</v>
      </c>
      <c r="P644" t="s">
        <v>259</v>
      </c>
      <c r="Q644" t="s">
        <v>93</v>
      </c>
      <c r="R644" t="s">
        <v>72</v>
      </c>
      <c r="S644" t="s">
        <v>260</v>
      </c>
      <c r="T644" t="s">
        <v>261</v>
      </c>
      <c r="U644" t="s">
        <v>1190</v>
      </c>
      <c r="V644">
        <f>YEAR(sales_order1[[#This Row],[date]])</f>
        <v>2020</v>
      </c>
      <c r="W644" t="str">
        <f>TEXT(sales_order1[[#This Row],[date]], "Mmm")</f>
        <v>May</v>
      </c>
      <c r="X644">
        <f>VALUE(TEXT(sales_order1[[#This Row],[date]], "D"))</f>
        <v>14</v>
      </c>
      <c r="Y644">
        <v>20</v>
      </c>
    </row>
    <row r="645" spans="1:25" x14ac:dyDescent="0.25">
      <c r="A645" s="1">
        <v>43966</v>
      </c>
      <c r="B645">
        <v>50644</v>
      </c>
      <c r="C645" t="s">
        <v>28</v>
      </c>
      <c r="D645" t="str">
        <f>VLOOKUP(sales_order1[[#This Row],[itemCode]],product_details3!B:C,2,0)</f>
        <v>SRMC30</v>
      </c>
      <c r="E645" t="s">
        <v>29</v>
      </c>
      <c r="F645" t="s">
        <v>30</v>
      </c>
      <c r="G645">
        <v>100</v>
      </c>
      <c r="H645">
        <v>22.6</v>
      </c>
      <c r="I645">
        <v>2260</v>
      </c>
      <c r="J645">
        <v>7.6</v>
      </c>
      <c r="K645">
        <v>760</v>
      </c>
      <c r="L645">
        <v>15</v>
      </c>
      <c r="M645">
        <v>0.66371681415929207</v>
      </c>
      <c r="N645">
        <v>1500</v>
      </c>
      <c r="O645" t="s">
        <v>410</v>
      </c>
      <c r="P645" t="s">
        <v>411</v>
      </c>
      <c r="Q645" t="s">
        <v>64</v>
      </c>
      <c r="R645" t="s">
        <v>40</v>
      </c>
      <c r="S645" t="s">
        <v>229</v>
      </c>
      <c r="T645" t="s">
        <v>230</v>
      </c>
      <c r="U645" t="s">
        <v>1189</v>
      </c>
      <c r="V645">
        <f>YEAR(sales_order1[[#This Row],[date]])</f>
        <v>2020</v>
      </c>
      <c r="W645" t="str">
        <f>TEXT(sales_order1[[#This Row],[date]], "Mmm")</f>
        <v>May</v>
      </c>
      <c r="X645">
        <f>VALUE(TEXT(sales_order1[[#This Row],[date]], "D"))</f>
        <v>15</v>
      </c>
      <c r="Y645">
        <v>20</v>
      </c>
    </row>
    <row r="646" spans="1:25" x14ac:dyDescent="0.25">
      <c r="A646" s="1">
        <v>43966</v>
      </c>
      <c r="B646">
        <v>50645</v>
      </c>
      <c r="C646" t="s">
        <v>115</v>
      </c>
      <c r="D646" t="str">
        <f>VLOOKUP(sales_order1[[#This Row],[itemCode]],product_details3!B:C,2,0)</f>
        <v>SCRS30100</v>
      </c>
      <c r="E646" t="s">
        <v>116</v>
      </c>
      <c r="F646" t="s">
        <v>61</v>
      </c>
      <c r="G646">
        <v>50</v>
      </c>
      <c r="H646">
        <v>32.75</v>
      </c>
      <c r="I646">
        <v>1637.5</v>
      </c>
      <c r="J646">
        <v>11.25</v>
      </c>
      <c r="K646">
        <v>562.5</v>
      </c>
      <c r="L646">
        <v>21.5</v>
      </c>
      <c r="M646">
        <v>0.65648854961832059</v>
      </c>
      <c r="N646">
        <v>1075</v>
      </c>
      <c r="O646" t="s">
        <v>293</v>
      </c>
      <c r="P646" t="s">
        <v>294</v>
      </c>
      <c r="Q646" t="s">
        <v>154</v>
      </c>
      <c r="R646" t="s">
        <v>56</v>
      </c>
      <c r="S646" t="s">
        <v>133</v>
      </c>
      <c r="T646" t="s">
        <v>155</v>
      </c>
      <c r="U646" t="s">
        <v>1191</v>
      </c>
      <c r="V646">
        <f>YEAR(sales_order1[[#This Row],[date]])</f>
        <v>2020</v>
      </c>
      <c r="W646" t="str">
        <f>TEXT(sales_order1[[#This Row],[date]], "Mmm")</f>
        <v>May</v>
      </c>
      <c r="X646">
        <f>VALUE(TEXT(sales_order1[[#This Row],[date]], "D"))</f>
        <v>15</v>
      </c>
      <c r="Y646">
        <v>20</v>
      </c>
    </row>
    <row r="647" spans="1:25" x14ac:dyDescent="0.25">
      <c r="A647" s="1">
        <v>43966</v>
      </c>
      <c r="B647">
        <v>50646</v>
      </c>
      <c r="C647" t="s">
        <v>142</v>
      </c>
      <c r="D647" t="str">
        <f>VLOOKUP(sales_order1[[#This Row],[itemCode]],product_details3!B:C,2,0)</f>
        <v>SRMC50</v>
      </c>
      <c r="E647" t="s">
        <v>143</v>
      </c>
      <c r="F647" t="s">
        <v>30</v>
      </c>
      <c r="G647">
        <v>100</v>
      </c>
      <c r="H647">
        <v>33.25</v>
      </c>
      <c r="I647">
        <v>3325</v>
      </c>
      <c r="J647">
        <v>12</v>
      </c>
      <c r="K647">
        <v>1200</v>
      </c>
      <c r="L647">
        <v>21.25</v>
      </c>
      <c r="M647">
        <v>0.63909774436090228</v>
      </c>
      <c r="N647">
        <v>2125</v>
      </c>
      <c r="O647" t="s">
        <v>231</v>
      </c>
      <c r="P647" t="s">
        <v>232</v>
      </c>
      <c r="Q647" t="s">
        <v>119</v>
      </c>
      <c r="R647" t="s">
        <v>40</v>
      </c>
      <c r="S647" t="s">
        <v>233</v>
      </c>
      <c r="T647" t="s">
        <v>234</v>
      </c>
      <c r="U647" t="s">
        <v>1190</v>
      </c>
      <c r="V647">
        <f>YEAR(sales_order1[[#This Row],[date]])</f>
        <v>2020</v>
      </c>
      <c r="W647" t="str">
        <f>TEXT(sales_order1[[#This Row],[date]], "Mmm")</f>
        <v>May</v>
      </c>
      <c r="X647">
        <f>VALUE(TEXT(sales_order1[[#This Row],[date]], "D"))</f>
        <v>15</v>
      </c>
      <c r="Y647">
        <v>20</v>
      </c>
    </row>
    <row r="648" spans="1:25" x14ac:dyDescent="0.25">
      <c r="A648" s="1">
        <v>43966</v>
      </c>
      <c r="B648">
        <v>50647</v>
      </c>
      <c r="C648" t="s">
        <v>362</v>
      </c>
      <c r="D648" t="str">
        <f>VLOOKUP(sales_order1[[#This Row],[itemCode]],product_details3!B:C,2,0)</f>
        <v>MSKO100</v>
      </c>
      <c r="E648" t="s">
        <v>363</v>
      </c>
      <c r="F648" t="s">
        <v>137</v>
      </c>
      <c r="G648">
        <v>50</v>
      </c>
      <c r="H648">
        <v>22.65</v>
      </c>
      <c r="I648">
        <v>1132.5</v>
      </c>
      <c r="J648">
        <v>9.5500000000000007</v>
      </c>
      <c r="K648">
        <v>477.5</v>
      </c>
      <c r="L648">
        <v>13.1</v>
      </c>
      <c r="M648">
        <v>0.57836644591611486</v>
      </c>
      <c r="N648">
        <v>655</v>
      </c>
      <c r="O648" t="s">
        <v>91</v>
      </c>
      <c r="P648" t="s">
        <v>92</v>
      </c>
      <c r="Q648" t="s">
        <v>93</v>
      </c>
      <c r="R648" t="s">
        <v>72</v>
      </c>
      <c r="S648" t="s">
        <v>94</v>
      </c>
      <c r="T648" t="s">
        <v>95</v>
      </c>
      <c r="U648" t="s">
        <v>1190</v>
      </c>
      <c r="V648">
        <f>YEAR(sales_order1[[#This Row],[date]])</f>
        <v>2020</v>
      </c>
      <c r="W648" t="str">
        <f>TEXT(sales_order1[[#This Row],[date]], "Mmm")</f>
        <v>May</v>
      </c>
      <c r="X648">
        <f>VALUE(TEXT(sales_order1[[#This Row],[date]], "D"))</f>
        <v>15</v>
      </c>
      <c r="Y648">
        <v>20</v>
      </c>
    </row>
    <row r="649" spans="1:25" x14ac:dyDescent="0.25">
      <c r="A649" s="1">
        <v>43966</v>
      </c>
      <c r="B649">
        <v>50648</v>
      </c>
      <c r="C649" t="s">
        <v>51</v>
      </c>
      <c r="D649" t="str">
        <f>VLOOKUP(sales_order1[[#This Row],[itemCode]],product_details3!B:C,2,0)</f>
        <v>MSTH50</v>
      </c>
      <c r="E649" t="s">
        <v>52</v>
      </c>
      <c r="F649" t="s">
        <v>21</v>
      </c>
      <c r="G649">
        <v>100</v>
      </c>
      <c r="H649">
        <v>15.75</v>
      </c>
      <c r="I649">
        <v>1575</v>
      </c>
      <c r="J649">
        <v>4.45</v>
      </c>
      <c r="K649">
        <v>445</v>
      </c>
      <c r="L649">
        <v>11.3</v>
      </c>
      <c r="M649">
        <v>0.71746031746031746</v>
      </c>
      <c r="N649">
        <v>1130</v>
      </c>
      <c r="O649" t="s">
        <v>237</v>
      </c>
      <c r="P649" t="s">
        <v>238</v>
      </c>
      <c r="Q649" t="s">
        <v>239</v>
      </c>
      <c r="R649" t="s">
        <v>112</v>
      </c>
      <c r="S649" t="s">
        <v>240</v>
      </c>
      <c r="T649" t="s">
        <v>241</v>
      </c>
      <c r="U649" t="s">
        <v>1189</v>
      </c>
      <c r="V649">
        <f>YEAR(sales_order1[[#This Row],[date]])</f>
        <v>2020</v>
      </c>
      <c r="W649" t="str">
        <f>TEXT(sales_order1[[#This Row],[date]], "Mmm")</f>
        <v>May</v>
      </c>
      <c r="X649">
        <f>VALUE(TEXT(sales_order1[[#This Row],[date]], "D"))</f>
        <v>15</v>
      </c>
      <c r="Y649">
        <v>20</v>
      </c>
    </row>
    <row r="650" spans="1:25" x14ac:dyDescent="0.25">
      <c r="A650" s="1">
        <v>43969</v>
      </c>
      <c r="B650">
        <v>50649</v>
      </c>
      <c r="C650" t="s">
        <v>209</v>
      </c>
      <c r="D650" t="str">
        <f>VLOOKUP(sales_order1[[#This Row],[itemCode]],product_details3!B:C,2,0)</f>
        <v>CLNG50</v>
      </c>
      <c r="E650" t="s">
        <v>210</v>
      </c>
      <c r="F650" t="s">
        <v>45</v>
      </c>
      <c r="G650">
        <v>100</v>
      </c>
      <c r="H650">
        <v>6.5</v>
      </c>
      <c r="I650">
        <v>650</v>
      </c>
      <c r="J650">
        <v>2.2999999999999998</v>
      </c>
      <c r="K650">
        <v>230</v>
      </c>
      <c r="L650">
        <v>4.2</v>
      </c>
      <c r="M650">
        <v>0.64615384615384619</v>
      </c>
      <c r="N650">
        <v>420</v>
      </c>
      <c r="O650" t="s">
        <v>138</v>
      </c>
      <c r="P650" t="s">
        <v>139</v>
      </c>
      <c r="Q650" t="s">
        <v>77</v>
      </c>
      <c r="R650" t="s">
        <v>72</v>
      </c>
      <c r="S650" t="s">
        <v>140</v>
      </c>
      <c r="T650" t="s">
        <v>141</v>
      </c>
      <c r="U650" t="s">
        <v>1190</v>
      </c>
      <c r="V650">
        <f>YEAR(sales_order1[[#This Row],[date]])</f>
        <v>2020</v>
      </c>
      <c r="W650" t="str">
        <f>TEXT(sales_order1[[#This Row],[date]], "Mmm")</f>
        <v>May</v>
      </c>
      <c r="X650">
        <f>VALUE(TEXT(sales_order1[[#This Row],[date]], "D"))</f>
        <v>18</v>
      </c>
      <c r="Y650">
        <v>20</v>
      </c>
    </row>
    <row r="651" spans="1:25" x14ac:dyDescent="0.25">
      <c r="A651" s="1">
        <v>43969</v>
      </c>
      <c r="B651">
        <v>50650</v>
      </c>
      <c r="C651" t="s">
        <v>19</v>
      </c>
      <c r="D651" t="str">
        <f>VLOOKUP(sales_order1[[#This Row],[itemCode]],product_details3!B:C,2,0)</f>
        <v>MSTH100</v>
      </c>
      <c r="E651" t="s">
        <v>20</v>
      </c>
      <c r="F651" t="s">
        <v>21</v>
      </c>
      <c r="G651">
        <v>150</v>
      </c>
      <c r="H651">
        <v>26.25</v>
      </c>
      <c r="I651">
        <v>3937.5</v>
      </c>
      <c r="J651">
        <v>7.75</v>
      </c>
      <c r="K651">
        <v>1162.5</v>
      </c>
      <c r="L651">
        <v>18.5</v>
      </c>
      <c r="M651">
        <v>0.70476190476190481</v>
      </c>
      <c r="N651">
        <v>2775</v>
      </c>
      <c r="O651" t="s">
        <v>412</v>
      </c>
      <c r="P651" t="s">
        <v>413</v>
      </c>
      <c r="Q651" t="s">
        <v>48</v>
      </c>
      <c r="R651" t="s">
        <v>25</v>
      </c>
      <c r="S651" t="s">
        <v>49</v>
      </c>
      <c r="T651" t="s">
        <v>414</v>
      </c>
      <c r="U651" t="s">
        <v>1191</v>
      </c>
      <c r="V651">
        <f>YEAR(sales_order1[[#This Row],[date]])</f>
        <v>2020</v>
      </c>
      <c r="W651" t="str">
        <f>TEXT(sales_order1[[#This Row],[date]], "Mmm")</f>
        <v>May</v>
      </c>
      <c r="X651">
        <f>VALUE(TEXT(sales_order1[[#This Row],[date]], "D"))</f>
        <v>18</v>
      </c>
      <c r="Y651">
        <v>20</v>
      </c>
    </row>
    <row r="652" spans="1:25" x14ac:dyDescent="0.25">
      <c r="A652" s="1">
        <v>43969</v>
      </c>
      <c r="B652">
        <v>50651</v>
      </c>
      <c r="C652" t="s">
        <v>311</v>
      </c>
      <c r="D652" t="str">
        <f>VLOOKUP(sales_order1[[#This Row],[itemCode]],product_details3!B:C,2,0)</f>
        <v>MSTH30</v>
      </c>
      <c r="E652" t="s">
        <v>312</v>
      </c>
      <c r="F652" t="s">
        <v>21</v>
      </c>
      <c r="G652">
        <v>50</v>
      </c>
      <c r="H652">
        <v>8.5</v>
      </c>
      <c r="I652">
        <v>425</v>
      </c>
      <c r="J652">
        <v>3.3</v>
      </c>
      <c r="K652">
        <v>165</v>
      </c>
      <c r="L652">
        <v>5.2</v>
      </c>
      <c r="M652">
        <v>0.61176470588235299</v>
      </c>
      <c r="N652">
        <v>260</v>
      </c>
      <c r="O652" t="s">
        <v>299</v>
      </c>
      <c r="P652" t="s">
        <v>300</v>
      </c>
      <c r="Q652" t="s">
        <v>100</v>
      </c>
      <c r="R652" t="s">
        <v>40</v>
      </c>
      <c r="S652" t="s">
        <v>101</v>
      </c>
      <c r="T652" t="s">
        <v>301</v>
      </c>
      <c r="U652" t="s">
        <v>1190</v>
      </c>
      <c r="V652">
        <f>YEAR(sales_order1[[#This Row],[date]])</f>
        <v>2020</v>
      </c>
      <c r="W652" t="str">
        <f>TEXT(sales_order1[[#This Row],[date]], "Mmm")</f>
        <v>May</v>
      </c>
      <c r="X652">
        <f>VALUE(TEXT(sales_order1[[#This Row],[date]], "D"))</f>
        <v>18</v>
      </c>
      <c r="Y652">
        <v>20</v>
      </c>
    </row>
    <row r="653" spans="1:25" x14ac:dyDescent="0.25">
      <c r="A653" s="1">
        <v>43969</v>
      </c>
      <c r="B653">
        <v>50652</v>
      </c>
      <c r="C653" t="s">
        <v>320</v>
      </c>
      <c r="D653" t="str">
        <f>VLOOKUP(sales_order1[[#This Row],[itemCode]],product_details3!B:C,2,0)</f>
        <v>SCR50+100</v>
      </c>
      <c r="E653" t="s">
        <v>321</v>
      </c>
      <c r="F653" t="s">
        <v>61</v>
      </c>
      <c r="G653">
        <v>200</v>
      </c>
      <c r="H653">
        <v>26.25</v>
      </c>
      <c r="I653">
        <v>5250</v>
      </c>
      <c r="J653">
        <v>7.75</v>
      </c>
      <c r="K653">
        <v>1550</v>
      </c>
      <c r="L653">
        <v>18.5</v>
      </c>
      <c r="M653">
        <v>0.70476190476190481</v>
      </c>
      <c r="N653">
        <v>3700</v>
      </c>
      <c r="O653" t="s">
        <v>302</v>
      </c>
      <c r="P653" t="s">
        <v>303</v>
      </c>
      <c r="Q653" t="s">
        <v>107</v>
      </c>
      <c r="R653" t="s">
        <v>40</v>
      </c>
      <c r="S653" t="s">
        <v>101</v>
      </c>
      <c r="T653" t="s">
        <v>304</v>
      </c>
      <c r="U653" t="s">
        <v>1190</v>
      </c>
      <c r="V653">
        <f>YEAR(sales_order1[[#This Row],[date]])</f>
        <v>2020</v>
      </c>
      <c r="W653" t="str">
        <f>TEXT(sales_order1[[#This Row],[date]], "Mmm")</f>
        <v>May</v>
      </c>
      <c r="X653">
        <f>VALUE(TEXT(sales_order1[[#This Row],[date]], "D"))</f>
        <v>18</v>
      </c>
      <c r="Y653">
        <v>20</v>
      </c>
    </row>
    <row r="654" spans="1:25" x14ac:dyDescent="0.25">
      <c r="A654" s="1">
        <v>43969</v>
      </c>
      <c r="B654">
        <v>50653</v>
      </c>
      <c r="C654" t="s">
        <v>352</v>
      </c>
      <c r="D654" t="str">
        <f>VLOOKUP(sales_order1[[#This Row],[itemCode]],product_details3!B:C,2,0)</f>
        <v>MSTL50</v>
      </c>
      <c r="E654" t="s">
        <v>353</v>
      </c>
      <c r="F654" t="s">
        <v>21</v>
      </c>
      <c r="G654">
        <v>150</v>
      </c>
      <c r="H654">
        <v>16.95</v>
      </c>
      <c r="I654">
        <v>2542.5</v>
      </c>
      <c r="J654">
        <v>5.2</v>
      </c>
      <c r="K654">
        <v>780</v>
      </c>
      <c r="L654">
        <v>11.75</v>
      </c>
      <c r="M654">
        <v>0.69321533923303835</v>
      </c>
      <c r="N654">
        <v>1762.5</v>
      </c>
      <c r="O654" t="s">
        <v>144</v>
      </c>
      <c r="P654" t="s">
        <v>145</v>
      </c>
      <c r="Q654" t="s">
        <v>146</v>
      </c>
      <c r="R654" t="s">
        <v>112</v>
      </c>
      <c r="S654" t="s">
        <v>147</v>
      </c>
      <c r="T654" t="s">
        <v>148</v>
      </c>
      <c r="U654" t="s">
        <v>1190</v>
      </c>
      <c r="V654">
        <f>YEAR(sales_order1[[#This Row],[date]])</f>
        <v>2020</v>
      </c>
      <c r="W654" t="str">
        <f>TEXT(sales_order1[[#This Row],[date]], "Mmm")</f>
        <v>May</v>
      </c>
      <c r="X654">
        <f>VALUE(TEXT(sales_order1[[#This Row],[date]], "D"))</f>
        <v>18</v>
      </c>
      <c r="Y654">
        <v>20</v>
      </c>
    </row>
    <row r="655" spans="1:25" x14ac:dyDescent="0.25">
      <c r="A655" s="1">
        <v>43969</v>
      </c>
      <c r="B655">
        <v>50654</v>
      </c>
      <c r="C655" t="s">
        <v>128</v>
      </c>
      <c r="D655" t="str">
        <f>VLOOKUP(sales_order1[[#This Row],[itemCode]],product_details3!B:C,2,0)</f>
        <v>SCRT100</v>
      </c>
      <c r="E655" t="s">
        <v>129</v>
      </c>
      <c r="F655" t="s">
        <v>61</v>
      </c>
      <c r="G655">
        <v>200</v>
      </c>
      <c r="H655">
        <v>28.25</v>
      </c>
      <c r="I655">
        <v>5650</v>
      </c>
      <c r="J655">
        <v>9</v>
      </c>
      <c r="K655">
        <v>1800</v>
      </c>
      <c r="L655">
        <v>19.25</v>
      </c>
      <c r="M655">
        <v>0.68141592920353977</v>
      </c>
      <c r="N655">
        <v>3850</v>
      </c>
      <c r="O655" t="s">
        <v>395</v>
      </c>
      <c r="P655" t="s">
        <v>396</v>
      </c>
      <c r="Q655" t="s">
        <v>191</v>
      </c>
      <c r="R655" t="s">
        <v>56</v>
      </c>
      <c r="S655" t="s">
        <v>192</v>
      </c>
      <c r="T655" t="s">
        <v>397</v>
      </c>
      <c r="U655" t="s">
        <v>1191</v>
      </c>
      <c r="V655">
        <f>YEAR(sales_order1[[#This Row],[date]])</f>
        <v>2020</v>
      </c>
      <c r="W655" t="str">
        <f>TEXT(sales_order1[[#This Row],[date]], "Mmm")</f>
        <v>May</v>
      </c>
      <c r="X655">
        <f>VALUE(TEXT(sales_order1[[#This Row],[date]], "D"))</f>
        <v>18</v>
      </c>
      <c r="Y655">
        <v>20</v>
      </c>
    </row>
    <row r="656" spans="1:25" x14ac:dyDescent="0.25">
      <c r="A656" s="1">
        <v>43970</v>
      </c>
      <c r="B656">
        <v>50655</v>
      </c>
      <c r="C656" t="s">
        <v>43</v>
      </c>
      <c r="D656" t="str">
        <f>VLOOKUP(sales_order1[[#This Row],[itemCode]],product_details3!B:C,2,0)</f>
        <v>CLNG200</v>
      </c>
      <c r="E656" t="s">
        <v>44</v>
      </c>
      <c r="F656" t="s">
        <v>45</v>
      </c>
      <c r="G656">
        <v>50</v>
      </c>
      <c r="H656">
        <v>21.25</v>
      </c>
      <c r="I656">
        <v>1062.5</v>
      </c>
      <c r="J656">
        <v>7.75</v>
      </c>
      <c r="K656">
        <v>387.5</v>
      </c>
      <c r="L656">
        <v>13.5</v>
      </c>
      <c r="M656">
        <v>0.63529411764705879</v>
      </c>
      <c r="N656">
        <v>675</v>
      </c>
      <c r="O656" t="s">
        <v>167</v>
      </c>
      <c r="P656" t="s">
        <v>168</v>
      </c>
      <c r="Q656" t="s">
        <v>100</v>
      </c>
      <c r="R656" t="s">
        <v>40</v>
      </c>
      <c r="S656" t="s">
        <v>101</v>
      </c>
      <c r="T656" t="s">
        <v>169</v>
      </c>
      <c r="U656" t="s">
        <v>1190</v>
      </c>
      <c r="V656">
        <f>YEAR(sales_order1[[#This Row],[date]])</f>
        <v>2020</v>
      </c>
      <c r="W656" t="str">
        <f>TEXT(sales_order1[[#This Row],[date]], "Mmm")</f>
        <v>May</v>
      </c>
      <c r="X656">
        <f>VALUE(TEXT(sales_order1[[#This Row],[date]], "D"))</f>
        <v>19</v>
      </c>
      <c r="Y656">
        <v>20</v>
      </c>
    </row>
    <row r="657" spans="1:25" x14ac:dyDescent="0.25">
      <c r="A657" s="1">
        <v>43970</v>
      </c>
      <c r="B657">
        <v>50656</v>
      </c>
      <c r="C657" t="s">
        <v>194</v>
      </c>
      <c r="D657" t="str">
        <f>VLOOKUP(sales_order1[[#This Row],[itemCode]],product_details3!B:C,2,0)</f>
        <v>CLNG150</v>
      </c>
      <c r="E657" t="s">
        <v>195</v>
      </c>
      <c r="F657" t="s">
        <v>45</v>
      </c>
      <c r="G657">
        <v>50</v>
      </c>
      <c r="H657">
        <v>12.75</v>
      </c>
      <c r="I657">
        <v>637.5</v>
      </c>
      <c r="J657">
        <v>4.45</v>
      </c>
      <c r="K657">
        <v>222.5</v>
      </c>
      <c r="L657">
        <v>8.3000000000000007</v>
      </c>
      <c r="M657">
        <v>0.65098039215686276</v>
      </c>
      <c r="N657">
        <v>415</v>
      </c>
      <c r="O657" t="s">
        <v>216</v>
      </c>
      <c r="P657" t="s">
        <v>217</v>
      </c>
      <c r="Q657" t="s">
        <v>218</v>
      </c>
      <c r="R657" t="s">
        <v>40</v>
      </c>
      <c r="S657" t="s">
        <v>219</v>
      </c>
      <c r="T657" t="s">
        <v>220</v>
      </c>
      <c r="U657" t="s">
        <v>1190</v>
      </c>
      <c r="V657">
        <f>YEAR(sales_order1[[#This Row],[date]])</f>
        <v>2020</v>
      </c>
      <c r="W657" t="str">
        <f>TEXT(sales_order1[[#This Row],[date]], "Mmm")</f>
        <v>May</v>
      </c>
      <c r="X657">
        <f>VALUE(TEXT(sales_order1[[#This Row],[date]], "D"))</f>
        <v>19</v>
      </c>
      <c r="Y657">
        <v>20</v>
      </c>
    </row>
    <row r="658" spans="1:25" x14ac:dyDescent="0.25">
      <c r="A658" s="1">
        <v>43970</v>
      </c>
      <c r="B658">
        <v>50657</v>
      </c>
      <c r="C658" t="s">
        <v>325</v>
      </c>
      <c r="D658" t="str">
        <f>VLOOKUP(sales_order1[[#This Row],[itemCode]],product_details3!B:C,2,0)</f>
        <v>EXFG100</v>
      </c>
      <c r="E658" t="s">
        <v>326</v>
      </c>
      <c r="F658" t="s">
        <v>183</v>
      </c>
      <c r="G658">
        <v>50</v>
      </c>
      <c r="H658">
        <v>20.75</v>
      </c>
      <c r="I658">
        <v>1037.5</v>
      </c>
      <c r="J658">
        <v>7.45</v>
      </c>
      <c r="K658">
        <v>372.5</v>
      </c>
      <c r="L658">
        <v>13.3</v>
      </c>
      <c r="M658">
        <v>0.64096385542168677</v>
      </c>
      <c r="N658">
        <v>665</v>
      </c>
      <c r="O658" t="s">
        <v>420</v>
      </c>
      <c r="P658" t="s">
        <v>421</v>
      </c>
      <c r="Q658" t="s">
        <v>77</v>
      </c>
      <c r="R658" t="s">
        <v>72</v>
      </c>
      <c r="S658" t="s">
        <v>78</v>
      </c>
      <c r="T658" t="s">
        <v>422</v>
      </c>
      <c r="U658" t="s">
        <v>1190</v>
      </c>
      <c r="V658">
        <f>YEAR(sales_order1[[#This Row],[date]])</f>
        <v>2020</v>
      </c>
      <c r="W658" t="str">
        <f>TEXT(sales_order1[[#This Row],[date]], "Mmm")</f>
        <v>May</v>
      </c>
      <c r="X658">
        <f>VALUE(TEXT(sales_order1[[#This Row],[date]], "D"))</f>
        <v>19</v>
      </c>
      <c r="Y658">
        <v>20</v>
      </c>
    </row>
    <row r="659" spans="1:25" x14ac:dyDescent="0.25">
      <c r="A659" s="1">
        <v>43970</v>
      </c>
      <c r="B659">
        <v>50658</v>
      </c>
      <c r="C659" t="s">
        <v>51</v>
      </c>
      <c r="D659" t="str">
        <f>VLOOKUP(sales_order1[[#This Row],[itemCode]],product_details3!B:C,2,0)</f>
        <v>MSTH50</v>
      </c>
      <c r="E659" t="s">
        <v>52</v>
      </c>
      <c r="F659" t="s">
        <v>21</v>
      </c>
      <c r="G659">
        <v>50</v>
      </c>
      <c r="H659">
        <v>15.75</v>
      </c>
      <c r="I659">
        <v>787.5</v>
      </c>
      <c r="J659">
        <v>4.45</v>
      </c>
      <c r="K659">
        <v>222.5</v>
      </c>
      <c r="L659">
        <v>11.3</v>
      </c>
      <c r="M659">
        <v>0.71746031746031746</v>
      </c>
      <c r="N659">
        <v>565</v>
      </c>
      <c r="O659" t="s">
        <v>172</v>
      </c>
      <c r="P659" t="s">
        <v>173</v>
      </c>
      <c r="Q659" t="s">
        <v>39</v>
      </c>
      <c r="R659" t="s">
        <v>40</v>
      </c>
      <c r="S659" t="s">
        <v>41</v>
      </c>
      <c r="T659" t="s">
        <v>174</v>
      </c>
      <c r="U659" t="s">
        <v>1188</v>
      </c>
      <c r="V659">
        <f>YEAR(sales_order1[[#This Row],[date]])</f>
        <v>2020</v>
      </c>
      <c r="W659" t="str">
        <f>TEXT(sales_order1[[#This Row],[date]], "Mmm")</f>
        <v>May</v>
      </c>
      <c r="X659">
        <f>VALUE(TEXT(sales_order1[[#This Row],[date]], "D"))</f>
        <v>19</v>
      </c>
      <c r="Y659">
        <v>20</v>
      </c>
    </row>
    <row r="660" spans="1:25" x14ac:dyDescent="0.25">
      <c r="A660" s="1">
        <v>43970</v>
      </c>
      <c r="B660">
        <v>50659</v>
      </c>
      <c r="C660" t="s">
        <v>86</v>
      </c>
      <c r="D660" t="str">
        <f>VLOOKUP(sales_order1[[#This Row],[itemCode]],product_details3!B:C,2,0)</f>
        <v>SRMH30</v>
      </c>
      <c r="E660" t="s">
        <v>87</v>
      </c>
      <c r="F660" t="s">
        <v>30</v>
      </c>
      <c r="G660">
        <v>50</v>
      </c>
      <c r="H660">
        <v>21</v>
      </c>
      <c r="I660">
        <v>1050</v>
      </c>
      <c r="J660">
        <v>6.6</v>
      </c>
      <c r="K660">
        <v>330</v>
      </c>
      <c r="L660">
        <v>14.4</v>
      </c>
      <c r="M660">
        <v>0.68571428571428572</v>
      </c>
      <c r="N660">
        <v>720</v>
      </c>
      <c r="O660" t="s">
        <v>427</v>
      </c>
      <c r="P660" t="s">
        <v>428</v>
      </c>
      <c r="Q660" t="s">
        <v>239</v>
      </c>
      <c r="R660" t="s">
        <v>112</v>
      </c>
      <c r="S660" t="s">
        <v>240</v>
      </c>
      <c r="T660" t="s">
        <v>429</v>
      </c>
      <c r="U660" t="s">
        <v>1189</v>
      </c>
      <c r="V660">
        <f>YEAR(sales_order1[[#This Row],[date]])</f>
        <v>2020</v>
      </c>
      <c r="W660" t="str">
        <f>TEXT(sales_order1[[#This Row],[date]], "Mmm")</f>
        <v>May</v>
      </c>
      <c r="X660">
        <f>VALUE(TEXT(sales_order1[[#This Row],[date]], "D"))</f>
        <v>19</v>
      </c>
      <c r="Y660">
        <v>20</v>
      </c>
    </row>
    <row r="661" spans="1:25" x14ac:dyDescent="0.25">
      <c r="A661" s="1">
        <v>43970</v>
      </c>
      <c r="B661">
        <v>50660</v>
      </c>
      <c r="C661" t="s">
        <v>436</v>
      </c>
      <c r="D661" t="str">
        <f>VLOOKUP(sales_order1[[#This Row],[itemCode]],product_details3!B:C,2,0)</f>
        <v>TNRH100</v>
      </c>
      <c r="E661" t="s">
        <v>437</v>
      </c>
      <c r="F661" t="s">
        <v>124</v>
      </c>
      <c r="G661">
        <v>100</v>
      </c>
      <c r="H661">
        <v>10.5</v>
      </c>
      <c r="I661">
        <v>1050</v>
      </c>
      <c r="J661">
        <v>3.3</v>
      </c>
      <c r="K661">
        <v>330</v>
      </c>
      <c r="L661">
        <v>7.2</v>
      </c>
      <c r="M661">
        <v>0.68571428571428572</v>
      </c>
      <c r="N661">
        <v>720</v>
      </c>
      <c r="O661" t="s">
        <v>253</v>
      </c>
      <c r="P661" t="s">
        <v>254</v>
      </c>
      <c r="Q661" t="s">
        <v>191</v>
      </c>
      <c r="R661" t="s">
        <v>56</v>
      </c>
      <c r="S661" t="s">
        <v>192</v>
      </c>
      <c r="T661" t="s">
        <v>255</v>
      </c>
      <c r="U661" t="s">
        <v>1191</v>
      </c>
      <c r="V661">
        <f>YEAR(sales_order1[[#This Row],[date]])</f>
        <v>2020</v>
      </c>
      <c r="W661" t="str">
        <f>TEXT(sales_order1[[#This Row],[date]], "Mmm")</f>
        <v>May</v>
      </c>
      <c r="X661">
        <f>VALUE(TEXT(sales_order1[[#This Row],[date]], "D"))</f>
        <v>19</v>
      </c>
      <c r="Y661">
        <v>20</v>
      </c>
    </row>
    <row r="662" spans="1:25" x14ac:dyDescent="0.25">
      <c r="A662" s="1">
        <v>43970</v>
      </c>
      <c r="B662">
        <v>50661</v>
      </c>
      <c r="C662" t="s">
        <v>352</v>
      </c>
      <c r="D662" t="str">
        <f>VLOOKUP(sales_order1[[#This Row],[itemCode]],product_details3!B:C,2,0)</f>
        <v>MSTL50</v>
      </c>
      <c r="E662" t="s">
        <v>353</v>
      </c>
      <c r="F662" t="s">
        <v>21</v>
      </c>
      <c r="G662">
        <v>100</v>
      </c>
      <c r="H662">
        <v>16.95</v>
      </c>
      <c r="I662">
        <v>1695</v>
      </c>
      <c r="J662">
        <v>5.2</v>
      </c>
      <c r="K662">
        <v>520</v>
      </c>
      <c r="L662">
        <v>11.75</v>
      </c>
      <c r="M662">
        <v>0.69321533923303835</v>
      </c>
      <c r="N662">
        <v>1175</v>
      </c>
      <c r="O662" t="s">
        <v>184</v>
      </c>
      <c r="P662" t="s">
        <v>185</v>
      </c>
      <c r="Q662" t="s">
        <v>186</v>
      </c>
      <c r="R662" t="s">
        <v>112</v>
      </c>
      <c r="S662" t="s">
        <v>187</v>
      </c>
      <c r="T662" t="s">
        <v>188</v>
      </c>
      <c r="U662" t="s">
        <v>1189</v>
      </c>
      <c r="V662">
        <f>YEAR(sales_order1[[#This Row],[date]])</f>
        <v>2020</v>
      </c>
      <c r="W662" t="str">
        <f>TEXT(sales_order1[[#This Row],[date]], "Mmm")</f>
        <v>May</v>
      </c>
      <c r="X662">
        <f>VALUE(TEXT(sales_order1[[#This Row],[date]], "D"))</f>
        <v>19</v>
      </c>
      <c r="Y662">
        <v>20</v>
      </c>
    </row>
    <row r="663" spans="1:25" x14ac:dyDescent="0.25">
      <c r="A663" s="1">
        <v>43970</v>
      </c>
      <c r="B663">
        <v>50662</v>
      </c>
      <c r="C663" t="s">
        <v>313</v>
      </c>
      <c r="D663" t="str">
        <f>VLOOKUP(sales_order1[[#This Row],[itemCode]],product_details3!B:C,2,0)</f>
        <v>MSKO50</v>
      </c>
      <c r="E663" t="s">
        <v>314</v>
      </c>
      <c r="F663" t="s">
        <v>137</v>
      </c>
      <c r="G663">
        <v>100</v>
      </c>
      <c r="H663">
        <v>14.65</v>
      </c>
      <c r="I663">
        <v>1465</v>
      </c>
      <c r="J663">
        <v>6.55</v>
      </c>
      <c r="K663">
        <v>655</v>
      </c>
      <c r="L663">
        <v>8.1</v>
      </c>
      <c r="M663">
        <v>0.55290102389078488</v>
      </c>
      <c r="N663">
        <v>810</v>
      </c>
      <c r="O663" t="s">
        <v>37</v>
      </c>
      <c r="P663" t="s">
        <v>38</v>
      </c>
      <c r="Q663" t="s">
        <v>39</v>
      </c>
      <c r="R663" t="s">
        <v>40</v>
      </c>
      <c r="S663" t="s">
        <v>41</v>
      </c>
      <c r="T663" t="s">
        <v>42</v>
      </c>
      <c r="U663" t="s">
        <v>1188</v>
      </c>
      <c r="V663">
        <f>YEAR(sales_order1[[#This Row],[date]])</f>
        <v>2020</v>
      </c>
      <c r="W663" t="str">
        <f>TEXT(sales_order1[[#This Row],[date]], "Mmm")</f>
        <v>May</v>
      </c>
      <c r="X663">
        <f>VALUE(TEXT(sales_order1[[#This Row],[date]], "D"))</f>
        <v>19</v>
      </c>
      <c r="Y663">
        <v>20</v>
      </c>
    </row>
    <row r="664" spans="1:25" x14ac:dyDescent="0.25">
      <c r="A664" s="1">
        <v>43971</v>
      </c>
      <c r="B664">
        <v>50663</v>
      </c>
      <c r="C664" t="s">
        <v>320</v>
      </c>
      <c r="D664" t="str">
        <f>VLOOKUP(sales_order1[[#This Row],[itemCode]],product_details3!B:C,2,0)</f>
        <v>SCR50+100</v>
      </c>
      <c r="E664" t="s">
        <v>321</v>
      </c>
      <c r="F664" t="s">
        <v>61</v>
      </c>
      <c r="G664">
        <v>250</v>
      </c>
      <c r="H664">
        <v>26.25</v>
      </c>
      <c r="I664">
        <v>6562.5</v>
      </c>
      <c r="J664">
        <v>7.75</v>
      </c>
      <c r="K664">
        <v>1937.5</v>
      </c>
      <c r="L664">
        <v>18.5</v>
      </c>
      <c r="M664">
        <v>0.70476190476190481</v>
      </c>
      <c r="N664">
        <v>4625</v>
      </c>
      <c r="O664" t="s">
        <v>293</v>
      </c>
      <c r="P664" t="s">
        <v>294</v>
      </c>
      <c r="Q664" t="s">
        <v>154</v>
      </c>
      <c r="R664" t="s">
        <v>56</v>
      </c>
      <c r="S664" t="s">
        <v>133</v>
      </c>
      <c r="T664" t="s">
        <v>155</v>
      </c>
      <c r="U664" t="s">
        <v>1191</v>
      </c>
      <c r="V664">
        <f>YEAR(sales_order1[[#This Row],[date]])</f>
        <v>2020</v>
      </c>
      <c r="W664" t="str">
        <f>TEXT(sales_order1[[#This Row],[date]], "Mmm")</f>
        <v>May</v>
      </c>
      <c r="X664">
        <f>VALUE(TEXT(sales_order1[[#This Row],[date]], "D"))</f>
        <v>20</v>
      </c>
      <c r="Y664">
        <v>21</v>
      </c>
    </row>
    <row r="665" spans="1:25" x14ac:dyDescent="0.25">
      <c r="A665" s="1">
        <v>43971</v>
      </c>
      <c r="B665">
        <v>50664</v>
      </c>
      <c r="C665" t="s">
        <v>128</v>
      </c>
      <c r="D665" t="str">
        <f>VLOOKUP(sales_order1[[#This Row],[itemCode]],product_details3!B:C,2,0)</f>
        <v>SCRT100</v>
      </c>
      <c r="E665" t="s">
        <v>129</v>
      </c>
      <c r="F665" t="s">
        <v>61</v>
      </c>
      <c r="G665">
        <v>100</v>
      </c>
      <c r="H665">
        <v>28.25</v>
      </c>
      <c r="I665">
        <v>2825</v>
      </c>
      <c r="J665">
        <v>9</v>
      </c>
      <c r="K665">
        <v>900</v>
      </c>
      <c r="L665">
        <v>19.25</v>
      </c>
      <c r="M665">
        <v>0.68141592920353977</v>
      </c>
      <c r="N665">
        <v>1925</v>
      </c>
      <c r="O665" t="s">
        <v>392</v>
      </c>
      <c r="P665" t="s">
        <v>393</v>
      </c>
      <c r="Q665" t="s">
        <v>264</v>
      </c>
      <c r="R665" t="s">
        <v>56</v>
      </c>
      <c r="S665" t="s">
        <v>133</v>
      </c>
      <c r="T665" t="s">
        <v>394</v>
      </c>
      <c r="U665" t="s">
        <v>1191</v>
      </c>
      <c r="V665">
        <f>YEAR(sales_order1[[#This Row],[date]])</f>
        <v>2020</v>
      </c>
      <c r="W665" t="str">
        <f>TEXT(sales_order1[[#This Row],[date]], "Mmm")</f>
        <v>May</v>
      </c>
      <c r="X665">
        <f>VALUE(TEXT(sales_order1[[#This Row],[date]], "D"))</f>
        <v>20</v>
      </c>
      <c r="Y665">
        <v>21</v>
      </c>
    </row>
    <row r="666" spans="1:25" x14ac:dyDescent="0.25">
      <c r="A666" s="1">
        <v>43971</v>
      </c>
      <c r="B666">
        <v>50665</v>
      </c>
      <c r="C666" t="s">
        <v>350</v>
      </c>
      <c r="D666" t="str">
        <f>VLOOKUP(sales_order1[[#This Row],[itemCode]],product_details3!B:C,2,0)</f>
        <v>SRMA50</v>
      </c>
      <c r="E666" t="s">
        <v>351</v>
      </c>
      <c r="F666" t="s">
        <v>30</v>
      </c>
      <c r="G666">
        <v>100</v>
      </c>
      <c r="H666">
        <v>37.75</v>
      </c>
      <c r="I666">
        <v>3775</v>
      </c>
      <c r="J666">
        <v>14.25</v>
      </c>
      <c r="K666">
        <v>1425</v>
      </c>
      <c r="L666">
        <v>23.5</v>
      </c>
      <c r="M666">
        <v>0.62251655629139069</v>
      </c>
      <c r="N666">
        <v>2350</v>
      </c>
      <c r="O666" t="s">
        <v>281</v>
      </c>
      <c r="P666" t="s">
        <v>282</v>
      </c>
      <c r="Q666" t="s">
        <v>24</v>
      </c>
      <c r="R666" t="s">
        <v>25</v>
      </c>
      <c r="S666" t="s">
        <v>33</v>
      </c>
      <c r="T666" t="s">
        <v>283</v>
      </c>
      <c r="U666" t="s">
        <v>1191</v>
      </c>
      <c r="V666">
        <f>YEAR(sales_order1[[#This Row],[date]])</f>
        <v>2020</v>
      </c>
      <c r="W666" t="str">
        <f>TEXT(sales_order1[[#This Row],[date]], "Mmm")</f>
        <v>May</v>
      </c>
      <c r="X666">
        <f>VALUE(TEXT(sales_order1[[#This Row],[date]], "D"))</f>
        <v>20</v>
      </c>
      <c r="Y666">
        <v>21</v>
      </c>
    </row>
    <row r="667" spans="1:25" x14ac:dyDescent="0.25">
      <c r="A667" s="1">
        <v>43971</v>
      </c>
      <c r="B667">
        <v>50666</v>
      </c>
      <c r="C667" t="s">
        <v>19</v>
      </c>
      <c r="D667" t="str">
        <f>VLOOKUP(sales_order1[[#This Row],[itemCode]],product_details3!B:C,2,0)</f>
        <v>MSTH100</v>
      </c>
      <c r="E667" t="s">
        <v>20</v>
      </c>
      <c r="F667" t="s">
        <v>21</v>
      </c>
      <c r="G667">
        <v>150</v>
      </c>
      <c r="H667">
        <v>26.25</v>
      </c>
      <c r="I667">
        <v>3937.5</v>
      </c>
      <c r="J667">
        <v>7.75</v>
      </c>
      <c r="K667">
        <v>1162.5</v>
      </c>
      <c r="L667">
        <v>18.5</v>
      </c>
      <c r="M667">
        <v>0.70476190476190481</v>
      </c>
      <c r="N667">
        <v>2775</v>
      </c>
      <c r="O667" t="s">
        <v>158</v>
      </c>
      <c r="P667" t="s">
        <v>159</v>
      </c>
      <c r="Q667" t="s">
        <v>160</v>
      </c>
      <c r="R667" t="s">
        <v>112</v>
      </c>
      <c r="S667" t="s">
        <v>161</v>
      </c>
      <c r="T667" t="s">
        <v>162</v>
      </c>
      <c r="U667" t="s">
        <v>1189</v>
      </c>
      <c r="V667">
        <f>YEAR(sales_order1[[#This Row],[date]])</f>
        <v>2020</v>
      </c>
      <c r="W667" t="str">
        <f>TEXT(sales_order1[[#This Row],[date]], "Mmm")</f>
        <v>May</v>
      </c>
      <c r="X667">
        <f>VALUE(TEXT(sales_order1[[#This Row],[date]], "D"))</f>
        <v>20</v>
      </c>
      <c r="Y667">
        <v>21</v>
      </c>
    </row>
    <row r="668" spans="1:25" x14ac:dyDescent="0.25">
      <c r="A668" s="1">
        <v>43971</v>
      </c>
      <c r="B668">
        <v>50667</v>
      </c>
      <c r="C668" t="s">
        <v>320</v>
      </c>
      <c r="D668" t="str">
        <f>VLOOKUP(sales_order1[[#This Row],[itemCode]],product_details3!B:C,2,0)</f>
        <v>SCR50+100</v>
      </c>
      <c r="E668" t="s">
        <v>321</v>
      </c>
      <c r="F668" t="s">
        <v>61</v>
      </c>
      <c r="G668">
        <v>250</v>
      </c>
      <c r="H668">
        <v>26.25</v>
      </c>
      <c r="I668">
        <v>6562.5</v>
      </c>
      <c r="J668">
        <v>7.75</v>
      </c>
      <c r="K668">
        <v>1937.5</v>
      </c>
      <c r="L668">
        <v>18.5</v>
      </c>
      <c r="M668">
        <v>0.70476190476190481</v>
      </c>
      <c r="N668">
        <v>4625</v>
      </c>
      <c r="O668" t="s">
        <v>125</v>
      </c>
      <c r="P668" t="s">
        <v>126</v>
      </c>
      <c r="Q668" t="s">
        <v>71</v>
      </c>
      <c r="R668" t="s">
        <v>72</v>
      </c>
      <c r="S668" t="s">
        <v>73</v>
      </c>
      <c r="T668" t="s">
        <v>127</v>
      </c>
      <c r="U668" t="s">
        <v>1190</v>
      </c>
      <c r="V668">
        <f>YEAR(sales_order1[[#This Row],[date]])</f>
        <v>2020</v>
      </c>
      <c r="W668" t="str">
        <f>TEXT(sales_order1[[#This Row],[date]], "Mmm")</f>
        <v>May</v>
      </c>
      <c r="X668">
        <f>VALUE(TEXT(sales_order1[[#This Row],[date]], "D"))</f>
        <v>20</v>
      </c>
      <c r="Y668">
        <v>21</v>
      </c>
    </row>
    <row r="669" spans="1:25" x14ac:dyDescent="0.25">
      <c r="A669" s="1">
        <v>43971</v>
      </c>
      <c r="B669">
        <v>50668</v>
      </c>
      <c r="C669" t="s">
        <v>320</v>
      </c>
      <c r="D669" t="str">
        <f>VLOOKUP(sales_order1[[#This Row],[itemCode]],product_details3!B:C,2,0)</f>
        <v>SCR50+100</v>
      </c>
      <c r="E669" t="s">
        <v>321</v>
      </c>
      <c r="F669" t="s">
        <v>61</v>
      </c>
      <c r="G669">
        <v>100</v>
      </c>
      <c r="H669">
        <v>26.25</v>
      </c>
      <c r="I669">
        <v>2625</v>
      </c>
      <c r="J669">
        <v>7.75</v>
      </c>
      <c r="K669">
        <v>775</v>
      </c>
      <c r="L669">
        <v>18.5</v>
      </c>
      <c r="M669">
        <v>0.70476190476190481</v>
      </c>
      <c r="N669">
        <v>1850</v>
      </c>
      <c r="O669" t="s">
        <v>370</v>
      </c>
      <c r="P669" t="s">
        <v>371</v>
      </c>
      <c r="Q669" t="s">
        <v>201</v>
      </c>
      <c r="R669" t="s">
        <v>25</v>
      </c>
      <c r="S669" t="s">
        <v>372</v>
      </c>
      <c r="T669" t="s">
        <v>373</v>
      </c>
      <c r="U669" t="s">
        <v>1191</v>
      </c>
      <c r="V669">
        <f>YEAR(sales_order1[[#This Row],[date]])</f>
        <v>2020</v>
      </c>
      <c r="W669" t="str">
        <f>TEXT(sales_order1[[#This Row],[date]], "Mmm")</f>
        <v>May</v>
      </c>
      <c r="X669">
        <f>VALUE(TEXT(sales_order1[[#This Row],[date]], "D"))</f>
        <v>20</v>
      </c>
      <c r="Y669">
        <v>21</v>
      </c>
    </row>
    <row r="670" spans="1:25" x14ac:dyDescent="0.25">
      <c r="A670" s="1">
        <v>43971</v>
      </c>
      <c r="B670">
        <v>50669</v>
      </c>
      <c r="C670" t="s">
        <v>329</v>
      </c>
      <c r="D670" t="str">
        <f>VLOOKUP(sales_order1[[#This Row],[itemCode]],product_details3!B:C,2,0)</f>
        <v>TNRS150</v>
      </c>
      <c r="E670" t="s">
        <v>330</v>
      </c>
      <c r="F670" t="s">
        <v>124</v>
      </c>
      <c r="G670">
        <v>150</v>
      </c>
      <c r="H670">
        <v>19.649999999999999</v>
      </c>
      <c r="I670">
        <v>2947.5</v>
      </c>
      <c r="J670">
        <v>6.55</v>
      </c>
      <c r="K670">
        <v>982.5</v>
      </c>
      <c r="L670">
        <v>13.1</v>
      </c>
      <c r="M670">
        <v>0.66666666666666663</v>
      </c>
      <c r="N670">
        <v>1965</v>
      </c>
      <c r="O670" t="s">
        <v>211</v>
      </c>
      <c r="P670" t="s">
        <v>212</v>
      </c>
      <c r="Q670" t="s">
        <v>213</v>
      </c>
      <c r="R670" t="s">
        <v>25</v>
      </c>
      <c r="S670" t="s">
        <v>214</v>
      </c>
      <c r="T670" t="s">
        <v>215</v>
      </c>
      <c r="U670" t="s">
        <v>1191</v>
      </c>
      <c r="V670">
        <f>YEAR(sales_order1[[#This Row],[date]])</f>
        <v>2020</v>
      </c>
      <c r="W670" t="str">
        <f>TEXT(sales_order1[[#This Row],[date]], "Mmm")</f>
        <v>May</v>
      </c>
      <c r="X670">
        <f>VALUE(TEXT(sales_order1[[#This Row],[date]], "D"))</f>
        <v>20</v>
      </c>
      <c r="Y670">
        <v>21</v>
      </c>
    </row>
    <row r="671" spans="1:25" x14ac:dyDescent="0.25">
      <c r="A671" s="1">
        <v>43971</v>
      </c>
      <c r="B671">
        <v>50670</v>
      </c>
      <c r="C671" t="s">
        <v>103</v>
      </c>
      <c r="D671" t="str">
        <f>VLOOKUP(sales_order1[[#This Row],[itemCode]],product_details3!B:C,2,0)</f>
        <v>SCRT50</v>
      </c>
      <c r="E671" t="s">
        <v>104</v>
      </c>
      <c r="F671" t="s">
        <v>61</v>
      </c>
      <c r="G671">
        <v>100</v>
      </c>
      <c r="H671">
        <v>16.95</v>
      </c>
      <c r="I671">
        <v>1695</v>
      </c>
      <c r="J671">
        <v>5.2</v>
      </c>
      <c r="K671">
        <v>520</v>
      </c>
      <c r="L671">
        <v>11.75</v>
      </c>
      <c r="M671">
        <v>0.69321533923303835</v>
      </c>
      <c r="N671">
        <v>1175</v>
      </c>
      <c r="O671" t="s">
        <v>62</v>
      </c>
      <c r="P671" t="s">
        <v>63</v>
      </c>
      <c r="Q671" t="s">
        <v>64</v>
      </c>
      <c r="R671" t="s">
        <v>40</v>
      </c>
      <c r="S671" t="s">
        <v>65</v>
      </c>
      <c r="T671" t="s">
        <v>66</v>
      </c>
      <c r="U671" t="s">
        <v>1190</v>
      </c>
      <c r="V671">
        <f>YEAR(sales_order1[[#This Row],[date]])</f>
        <v>2020</v>
      </c>
      <c r="W671" t="str">
        <f>TEXT(sales_order1[[#This Row],[date]], "Mmm")</f>
        <v>May</v>
      </c>
      <c r="X671">
        <f>VALUE(TEXT(sales_order1[[#This Row],[date]], "D"))</f>
        <v>20</v>
      </c>
      <c r="Y671">
        <v>21</v>
      </c>
    </row>
    <row r="672" spans="1:25" x14ac:dyDescent="0.25">
      <c r="A672" s="1">
        <v>43972</v>
      </c>
      <c r="B672">
        <v>50671</v>
      </c>
      <c r="C672" t="s">
        <v>19</v>
      </c>
      <c r="D672" t="str">
        <f>VLOOKUP(sales_order1[[#This Row],[itemCode]],product_details3!B:C,2,0)</f>
        <v>MSTH100</v>
      </c>
      <c r="E672" t="s">
        <v>20</v>
      </c>
      <c r="F672" t="s">
        <v>21</v>
      </c>
      <c r="G672">
        <v>150</v>
      </c>
      <c r="H672">
        <v>26.25</v>
      </c>
      <c r="I672">
        <v>3937.5</v>
      </c>
      <c r="J672">
        <v>7.75</v>
      </c>
      <c r="K672">
        <v>1162.5</v>
      </c>
      <c r="L672">
        <v>18.5</v>
      </c>
      <c r="M672">
        <v>0.70476190476190481</v>
      </c>
      <c r="N672">
        <v>2775</v>
      </c>
      <c r="O672" t="s">
        <v>177</v>
      </c>
      <c r="P672" t="s">
        <v>178</v>
      </c>
      <c r="Q672" t="s">
        <v>111</v>
      </c>
      <c r="R672" t="s">
        <v>112</v>
      </c>
      <c r="S672" t="s">
        <v>179</v>
      </c>
      <c r="T672" t="s">
        <v>180</v>
      </c>
      <c r="U672" t="s">
        <v>1189</v>
      </c>
      <c r="V672">
        <f>YEAR(sales_order1[[#This Row],[date]])</f>
        <v>2020</v>
      </c>
      <c r="W672" t="str">
        <f>TEXT(sales_order1[[#This Row],[date]], "Mmm")</f>
        <v>May</v>
      </c>
      <c r="X672">
        <f>VALUE(TEXT(sales_order1[[#This Row],[date]], "D"))</f>
        <v>21</v>
      </c>
      <c r="Y672">
        <v>21</v>
      </c>
    </row>
    <row r="673" spans="1:25" x14ac:dyDescent="0.25">
      <c r="A673" s="1">
        <v>43972</v>
      </c>
      <c r="B673">
        <v>50672</v>
      </c>
      <c r="C673" t="s">
        <v>86</v>
      </c>
      <c r="D673" t="str">
        <f>VLOOKUP(sales_order1[[#This Row],[itemCode]],product_details3!B:C,2,0)</f>
        <v>SRMH30</v>
      </c>
      <c r="E673" t="s">
        <v>87</v>
      </c>
      <c r="F673" t="s">
        <v>30</v>
      </c>
      <c r="G673">
        <v>50</v>
      </c>
      <c r="H673">
        <v>21</v>
      </c>
      <c r="I673">
        <v>1050</v>
      </c>
      <c r="J673">
        <v>6.6</v>
      </c>
      <c r="K673">
        <v>330</v>
      </c>
      <c r="L673">
        <v>14.4</v>
      </c>
      <c r="M673">
        <v>0.68571428571428572</v>
      </c>
      <c r="N673">
        <v>720</v>
      </c>
      <c r="O673" t="s">
        <v>227</v>
      </c>
      <c r="P673" t="s">
        <v>228</v>
      </c>
      <c r="Q673" t="s">
        <v>64</v>
      </c>
      <c r="R673" t="s">
        <v>40</v>
      </c>
      <c r="S673" t="s">
        <v>229</v>
      </c>
      <c r="T673" t="s">
        <v>230</v>
      </c>
      <c r="U673" t="s">
        <v>1189</v>
      </c>
      <c r="V673">
        <f>YEAR(sales_order1[[#This Row],[date]])</f>
        <v>2020</v>
      </c>
      <c r="W673" t="str">
        <f>TEXT(sales_order1[[#This Row],[date]], "Mmm")</f>
        <v>May</v>
      </c>
      <c r="X673">
        <f>VALUE(TEXT(sales_order1[[#This Row],[date]], "D"))</f>
        <v>21</v>
      </c>
      <c r="Y673">
        <v>21</v>
      </c>
    </row>
    <row r="674" spans="1:25" x14ac:dyDescent="0.25">
      <c r="A674" s="1">
        <v>43972</v>
      </c>
      <c r="B674">
        <v>50673</v>
      </c>
      <c r="C674" t="s">
        <v>320</v>
      </c>
      <c r="D674" t="str">
        <f>VLOOKUP(sales_order1[[#This Row],[itemCode]],product_details3!B:C,2,0)</f>
        <v>SCR50+100</v>
      </c>
      <c r="E674" t="s">
        <v>321</v>
      </c>
      <c r="F674" t="s">
        <v>61</v>
      </c>
      <c r="G674">
        <v>250</v>
      </c>
      <c r="H674">
        <v>26.25</v>
      </c>
      <c r="I674">
        <v>6562.5</v>
      </c>
      <c r="J674">
        <v>7.75</v>
      </c>
      <c r="K674">
        <v>1937.5</v>
      </c>
      <c r="L674">
        <v>18.5</v>
      </c>
      <c r="M674">
        <v>0.70476190476190481</v>
      </c>
      <c r="N674">
        <v>4625</v>
      </c>
      <c r="O674" t="s">
        <v>341</v>
      </c>
      <c r="P674" t="s">
        <v>342</v>
      </c>
      <c r="Q674" t="s">
        <v>146</v>
      </c>
      <c r="R674" t="s">
        <v>112</v>
      </c>
      <c r="S674" t="s">
        <v>343</v>
      </c>
      <c r="T674" t="s">
        <v>95</v>
      </c>
      <c r="U674" t="s">
        <v>1190</v>
      </c>
      <c r="V674">
        <f>YEAR(sales_order1[[#This Row],[date]])</f>
        <v>2020</v>
      </c>
      <c r="W674" t="str">
        <f>TEXT(sales_order1[[#This Row],[date]], "Mmm")</f>
        <v>May</v>
      </c>
      <c r="X674">
        <f>VALUE(TEXT(sales_order1[[#This Row],[date]], "D"))</f>
        <v>21</v>
      </c>
      <c r="Y674">
        <v>21</v>
      </c>
    </row>
    <row r="675" spans="1:25" x14ac:dyDescent="0.25">
      <c r="A675" s="1">
        <v>43972</v>
      </c>
      <c r="B675">
        <v>50674</v>
      </c>
      <c r="C675" t="s">
        <v>43</v>
      </c>
      <c r="D675" t="str">
        <f>VLOOKUP(sales_order1[[#This Row],[itemCode]],product_details3!B:C,2,0)</f>
        <v>CLNG200</v>
      </c>
      <c r="E675" t="s">
        <v>44</v>
      </c>
      <c r="F675" t="s">
        <v>45</v>
      </c>
      <c r="G675">
        <v>100</v>
      </c>
      <c r="H675">
        <v>21.25</v>
      </c>
      <c r="I675">
        <v>2125</v>
      </c>
      <c r="J675">
        <v>7.75</v>
      </c>
      <c r="K675">
        <v>775</v>
      </c>
      <c r="L675">
        <v>13.5</v>
      </c>
      <c r="M675">
        <v>0.63529411764705879</v>
      </c>
      <c r="N675">
        <v>1350</v>
      </c>
      <c r="O675" t="s">
        <v>199</v>
      </c>
      <c r="P675" t="s">
        <v>200</v>
      </c>
      <c r="Q675" t="s">
        <v>201</v>
      </c>
      <c r="R675" t="s">
        <v>25</v>
      </c>
      <c r="S675" t="s">
        <v>202</v>
      </c>
      <c r="T675" t="s">
        <v>203</v>
      </c>
      <c r="U675" t="s">
        <v>1191</v>
      </c>
      <c r="V675">
        <f>YEAR(sales_order1[[#This Row],[date]])</f>
        <v>2020</v>
      </c>
      <c r="W675" t="str">
        <f>TEXT(sales_order1[[#This Row],[date]], "Mmm")</f>
        <v>May</v>
      </c>
      <c r="X675">
        <f>VALUE(TEXT(sales_order1[[#This Row],[date]], "D"))</f>
        <v>21</v>
      </c>
      <c r="Y675">
        <v>21</v>
      </c>
    </row>
    <row r="676" spans="1:25" x14ac:dyDescent="0.25">
      <c r="A676" s="1">
        <v>43972</v>
      </c>
      <c r="B676">
        <v>50675</v>
      </c>
      <c r="C676" t="s">
        <v>331</v>
      </c>
      <c r="D676" t="str">
        <f>VLOOKUP(sales_order1[[#This Row],[itemCode]],product_details3!B:C,2,0)</f>
        <v>EXFP50</v>
      </c>
      <c r="E676" t="s">
        <v>332</v>
      </c>
      <c r="F676" t="s">
        <v>183</v>
      </c>
      <c r="G676">
        <v>100</v>
      </c>
      <c r="H676">
        <v>16.95</v>
      </c>
      <c r="I676">
        <v>1695</v>
      </c>
      <c r="J676">
        <v>6.2</v>
      </c>
      <c r="K676">
        <v>620</v>
      </c>
      <c r="L676">
        <v>10.75</v>
      </c>
      <c r="M676">
        <v>0.63421828908554578</v>
      </c>
      <c r="N676">
        <v>1075</v>
      </c>
      <c r="O676" t="s">
        <v>88</v>
      </c>
      <c r="P676" t="s">
        <v>89</v>
      </c>
      <c r="Q676" t="s">
        <v>24</v>
      </c>
      <c r="R676" t="s">
        <v>25</v>
      </c>
      <c r="S676" t="s">
        <v>26</v>
      </c>
      <c r="T676" t="s">
        <v>90</v>
      </c>
      <c r="U676" t="s">
        <v>1191</v>
      </c>
      <c r="V676">
        <f>YEAR(sales_order1[[#This Row],[date]])</f>
        <v>2020</v>
      </c>
      <c r="W676" t="str">
        <f>TEXT(sales_order1[[#This Row],[date]], "Mmm")</f>
        <v>May</v>
      </c>
      <c r="X676">
        <f>VALUE(TEXT(sales_order1[[#This Row],[date]], "D"))</f>
        <v>21</v>
      </c>
      <c r="Y676">
        <v>21</v>
      </c>
    </row>
    <row r="677" spans="1:25" x14ac:dyDescent="0.25">
      <c r="A677" s="1">
        <v>43972</v>
      </c>
      <c r="B677">
        <v>50676</v>
      </c>
      <c r="C677" t="s">
        <v>86</v>
      </c>
      <c r="D677" t="str">
        <f>VLOOKUP(sales_order1[[#This Row],[itemCode]],product_details3!B:C,2,0)</f>
        <v>SRMH30</v>
      </c>
      <c r="E677" t="s">
        <v>87</v>
      </c>
      <c r="F677" t="s">
        <v>30</v>
      </c>
      <c r="G677">
        <v>150</v>
      </c>
      <c r="H677">
        <v>21</v>
      </c>
      <c r="I677">
        <v>3150</v>
      </c>
      <c r="J677">
        <v>6.6</v>
      </c>
      <c r="K677">
        <v>990</v>
      </c>
      <c r="L677">
        <v>14.4</v>
      </c>
      <c r="M677">
        <v>0.68571428571428572</v>
      </c>
      <c r="N677">
        <v>2160</v>
      </c>
      <c r="O677" t="s">
        <v>430</v>
      </c>
      <c r="P677" t="s">
        <v>431</v>
      </c>
      <c r="Q677" t="s">
        <v>218</v>
      </c>
      <c r="R677" t="s">
        <v>40</v>
      </c>
      <c r="S677" t="s">
        <v>432</v>
      </c>
      <c r="T677" t="s">
        <v>433</v>
      </c>
      <c r="U677" t="s">
        <v>1190</v>
      </c>
      <c r="V677">
        <f>YEAR(sales_order1[[#This Row],[date]])</f>
        <v>2020</v>
      </c>
      <c r="W677" t="str">
        <f>TEXT(sales_order1[[#This Row],[date]], "Mmm")</f>
        <v>May</v>
      </c>
      <c r="X677">
        <f>VALUE(TEXT(sales_order1[[#This Row],[date]], "D"))</f>
        <v>21</v>
      </c>
      <c r="Y677">
        <v>21</v>
      </c>
    </row>
    <row r="678" spans="1:25" x14ac:dyDescent="0.25">
      <c r="A678" s="1">
        <v>43972</v>
      </c>
      <c r="B678">
        <v>50677</v>
      </c>
      <c r="C678" t="s">
        <v>51</v>
      </c>
      <c r="D678" t="str">
        <f>VLOOKUP(sales_order1[[#This Row],[itemCode]],product_details3!B:C,2,0)</f>
        <v>MSTH50</v>
      </c>
      <c r="E678" t="s">
        <v>52</v>
      </c>
      <c r="F678" t="s">
        <v>21</v>
      </c>
      <c r="G678">
        <v>150</v>
      </c>
      <c r="H678">
        <v>15.75</v>
      </c>
      <c r="I678">
        <v>2362.5</v>
      </c>
      <c r="J678">
        <v>4.45</v>
      </c>
      <c r="K678">
        <v>667.5</v>
      </c>
      <c r="L678">
        <v>11.3</v>
      </c>
      <c r="M678">
        <v>0.71746031746031746</v>
      </c>
      <c r="N678">
        <v>1695</v>
      </c>
      <c r="O678" t="s">
        <v>152</v>
      </c>
      <c r="P678" t="s">
        <v>153</v>
      </c>
      <c r="Q678" t="s">
        <v>154</v>
      </c>
      <c r="R678" t="s">
        <v>56</v>
      </c>
      <c r="S678" t="s">
        <v>133</v>
      </c>
      <c r="T678" t="s">
        <v>155</v>
      </c>
      <c r="U678" t="s">
        <v>1191</v>
      </c>
      <c r="V678">
        <f>YEAR(sales_order1[[#This Row],[date]])</f>
        <v>2020</v>
      </c>
      <c r="W678" t="str">
        <f>TEXT(sales_order1[[#This Row],[date]], "Mmm")</f>
        <v>May</v>
      </c>
      <c r="X678">
        <f>VALUE(TEXT(sales_order1[[#This Row],[date]], "D"))</f>
        <v>21</v>
      </c>
      <c r="Y678">
        <v>21</v>
      </c>
    </row>
    <row r="679" spans="1:25" x14ac:dyDescent="0.25">
      <c r="A679" s="1">
        <v>43973</v>
      </c>
      <c r="B679">
        <v>50678</v>
      </c>
      <c r="C679" t="s">
        <v>128</v>
      </c>
      <c r="D679" t="str">
        <f>VLOOKUP(sales_order1[[#This Row],[itemCode]],product_details3!B:C,2,0)</f>
        <v>SCRT100</v>
      </c>
      <c r="E679" t="s">
        <v>129</v>
      </c>
      <c r="F679" t="s">
        <v>61</v>
      </c>
      <c r="G679">
        <v>150</v>
      </c>
      <c r="H679">
        <v>28.25</v>
      </c>
      <c r="I679">
        <v>4237.5</v>
      </c>
      <c r="J679">
        <v>9</v>
      </c>
      <c r="K679">
        <v>1350</v>
      </c>
      <c r="L679">
        <v>19.25</v>
      </c>
      <c r="M679">
        <v>0.68141592920353977</v>
      </c>
      <c r="N679">
        <v>2887.5</v>
      </c>
      <c r="O679" t="s">
        <v>366</v>
      </c>
      <c r="P679" t="s">
        <v>367</v>
      </c>
      <c r="Q679" t="s">
        <v>239</v>
      </c>
      <c r="R679" t="s">
        <v>112</v>
      </c>
      <c r="S679" t="s">
        <v>368</v>
      </c>
      <c r="T679" t="s">
        <v>369</v>
      </c>
      <c r="U679" t="s">
        <v>1189</v>
      </c>
      <c r="V679">
        <f>YEAR(sales_order1[[#This Row],[date]])</f>
        <v>2020</v>
      </c>
      <c r="W679" t="str">
        <f>TEXT(sales_order1[[#This Row],[date]], "Mmm")</f>
        <v>May</v>
      </c>
      <c r="X679">
        <f>VALUE(TEXT(sales_order1[[#This Row],[date]], "D"))</f>
        <v>22</v>
      </c>
      <c r="Y679">
        <v>21</v>
      </c>
    </row>
    <row r="680" spans="1:25" x14ac:dyDescent="0.25">
      <c r="A680" s="1">
        <v>43973</v>
      </c>
      <c r="B680">
        <v>50679</v>
      </c>
      <c r="C680" t="s">
        <v>352</v>
      </c>
      <c r="D680" t="str">
        <f>VLOOKUP(sales_order1[[#This Row],[itemCode]],product_details3!B:C,2,0)</f>
        <v>MSTL50</v>
      </c>
      <c r="E680" t="s">
        <v>353</v>
      </c>
      <c r="F680" t="s">
        <v>21</v>
      </c>
      <c r="G680">
        <v>50</v>
      </c>
      <c r="H680">
        <v>16.95</v>
      </c>
      <c r="I680">
        <v>847.5</v>
      </c>
      <c r="J680">
        <v>5.2</v>
      </c>
      <c r="K680">
        <v>260</v>
      </c>
      <c r="L680">
        <v>11.75</v>
      </c>
      <c r="M680">
        <v>0.69321533923303835</v>
      </c>
      <c r="N680">
        <v>587.5</v>
      </c>
      <c r="O680" t="s">
        <v>266</v>
      </c>
      <c r="P680" t="s">
        <v>267</v>
      </c>
      <c r="Q680" t="s">
        <v>154</v>
      </c>
      <c r="R680" t="s">
        <v>56</v>
      </c>
      <c r="S680" t="s">
        <v>133</v>
      </c>
      <c r="T680" t="s">
        <v>268</v>
      </c>
      <c r="U680" t="s">
        <v>1191</v>
      </c>
      <c r="V680">
        <f>YEAR(sales_order1[[#This Row],[date]])</f>
        <v>2020</v>
      </c>
      <c r="W680" t="str">
        <f>TEXT(sales_order1[[#This Row],[date]], "Mmm")</f>
        <v>May</v>
      </c>
      <c r="X680">
        <f>VALUE(TEXT(sales_order1[[#This Row],[date]], "D"))</f>
        <v>22</v>
      </c>
      <c r="Y680">
        <v>21</v>
      </c>
    </row>
    <row r="681" spans="1:25" x14ac:dyDescent="0.25">
      <c r="A681" s="1">
        <v>43973</v>
      </c>
      <c r="B681">
        <v>50680</v>
      </c>
      <c r="C681" t="s">
        <v>135</v>
      </c>
      <c r="D681" t="str">
        <f>VLOOKUP(sales_order1[[#This Row],[itemCode]],product_details3!B:C,2,0)</f>
        <v>MSKSH</v>
      </c>
      <c r="E681" t="s">
        <v>136</v>
      </c>
      <c r="F681" t="s">
        <v>137</v>
      </c>
      <c r="G681">
        <v>100</v>
      </c>
      <c r="H681">
        <v>18.75</v>
      </c>
      <c r="I681">
        <v>1875</v>
      </c>
      <c r="J681">
        <v>7.45</v>
      </c>
      <c r="K681">
        <v>745</v>
      </c>
      <c r="L681">
        <v>11.3</v>
      </c>
      <c r="M681">
        <v>0.60266666666666668</v>
      </c>
      <c r="N681">
        <v>1130</v>
      </c>
      <c r="O681" t="s">
        <v>138</v>
      </c>
      <c r="P681" t="s">
        <v>139</v>
      </c>
      <c r="Q681" t="s">
        <v>77</v>
      </c>
      <c r="R681" t="s">
        <v>72</v>
      </c>
      <c r="S681" t="s">
        <v>140</v>
      </c>
      <c r="T681" t="s">
        <v>141</v>
      </c>
      <c r="U681" t="s">
        <v>1190</v>
      </c>
      <c r="V681">
        <f>YEAR(sales_order1[[#This Row],[date]])</f>
        <v>2020</v>
      </c>
      <c r="W681" t="str">
        <f>TEXT(sales_order1[[#This Row],[date]], "Mmm")</f>
        <v>May</v>
      </c>
      <c r="X681">
        <f>VALUE(TEXT(sales_order1[[#This Row],[date]], "D"))</f>
        <v>22</v>
      </c>
      <c r="Y681">
        <v>21</v>
      </c>
    </row>
    <row r="682" spans="1:25" x14ac:dyDescent="0.25">
      <c r="A682" s="1">
        <v>43973</v>
      </c>
      <c r="B682">
        <v>50681</v>
      </c>
      <c r="C682" t="s">
        <v>325</v>
      </c>
      <c r="D682" t="str">
        <f>VLOOKUP(sales_order1[[#This Row],[itemCode]],product_details3!B:C,2,0)</f>
        <v>EXFG100</v>
      </c>
      <c r="E682" t="s">
        <v>326</v>
      </c>
      <c r="F682" t="s">
        <v>183</v>
      </c>
      <c r="G682">
        <v>50</v>
      </c>
      <c r="H682">
        <v>20.75</v>
      </c>
      <c r="I682">
        <v>1037.5</v>
      </c>
      <c r="J682">
        <v>7.45</v>
      </c>
      <c r="K682">
        <v>372.5</v>
      </c>
      <c r="L682">
        <v>13.3</v>
      </c>
      <c r="M682">
        <v>0.64096385542168677</v>
      </c>
      <c r="N682">
        <v>665</v>
      </c>
      <c r="O682" t="s">
        <v>117</v>
      </c>
      <c r="P682" t="s">
        <v>118</v>
      </c>
      <c r="Q682" t="s">
        <v>119</v>
      </c>
      <c r="R682" t="s">
        <v>40</v>
      </c>
      <c r="S682" t="s">
        <v>120</v>
      </c>
      <c r="T682" t="s">
        <v>121</v>
      </c>
      <c r="U682" t="s">
        <v>1190</v>
      </c>
      <c r="V682">
        <f>YEAR(sales_order1[[#This Row],[date]])</f>
        <v>2020</v>
      </c>
      <c r="W682" t="str">
        <f>TEXT(sales_order1[[#This Row],[date]], "Mmm")</f>
        <v>May</v>
      </c>
      <c r="X682">
        <f>VALUE(TEXT(sales_order1[[#This Row],[date]], "D"))</f>
        <v>22</v>
      </c>
      <c r="Y682">
        <v>21</v>
      </c>
    </row>
    <row r="683" spans="1:25" x14ac:dyDescent="0.25">
      <c r="A683" s="1">
        <v>43973</v>
      </c>
      <c r="B683">
        <v>50682</v>
      </c>
      <c r="C683" t="s">
        <v>103</v>
      </c>
      <c r="D683" t="str">
        <f>VLOOKUP(sales_order1[[#This Row],[itemCode]],product_details3!B:C,2,0)</f>
        <v>SCRT50</v>
      </c>
      <c r="E683" t="s">
        <v>104</v>
      </c>
      <c r="F683" t="s">
        <v>61</v>
      </c>
      <c r="G683">
        <v>250</v>
      </c>
      <c r="H683">
        <v>16.95</v>
      </c>
      <c r="I683">
        <v>4237.5</v>
      </c>
      <c r="J683">
        <v>5.2</v>
      </c>
      <c r="K683">
        <v>1300</v>
      </c>
      <c r="L683">
        <v>11.75</v>
      </c>
      <c r="M683">
        <v>0.69321533923303835</v>
      </c>
      <c r="N683">
        <v>2937.5</v>
      </c>
      <c r="O683" t="s">
        <v>223</v>
      </c>
      <c r="P683" t="s">
        <v>224</v>
      </c>
      <c r="Q683" t="s">
        <v>55</v>
      </c>
      <c r="R683" t="s">
        <v>56</v>
      </c>
      <c r="S683" t="s">
        <v>225</v>
      </c>
      <c r="T683" t="s">
        <v>226</v>
      </c>
      <c r="U683" t="s">
        <v>1191</v>
      </c>
      <c r="V683">
        <f>YEAR(sales_order1[[#This Row],[date]])</f>
        <v>2020</v>
      </c>
      <c r="W683" t="str">
        <f>TEXT(sales_order1[[#This Row],[date]], "Mmm")</f>
        <v>May</v>
      </c>
      <c r="X683">
        <f>VALUE(TEXT(sales_order1[[#This Row],[date]], "D"))</f>
        <v>22</v>
      </c>
      <c r="Y683">
        <v>21</v>
      </c>
    </row>
    <row r="684" spans="1:25" x14ac:dyDescent="0.25">
      <c r="A684" s="1">
        <v>43976</v>
      </c>
      <c r="B684">
        <v>50683</v>
      </c>
      <c r="C684" t="s">
        <v>358</v>
      </c>
      <c r="D684" t="str">
        <f>VLOOKUP(sales_order1[[#This Row],[itemCode]],product_details3!B:C,2,0)</f>
        <v>SCR50+30</v>
      </c>
      <c r="E684" t="s">
        <v>359</v>
      </c>
      <c r="F684" t="s">
        <v>61</v>
      </c>
      <c r="G684">
        <v>50</v>
      </c>
      <c r="H684">
        <v>10.5</v>
      </c>
      <c r="I684">
        <v>525</v>
      </c>
      <c r="J684">
        <v>3.3</v>
      </c>
      <c r="K684">
        <v>165</v>
      </c>
      <c r="L684">
        <v>7.2</v>
      </c>
      <c r="M684">
        <v>0.68571428571428572</v>
      </c>
      <c r="N684">
        <v>360</v>
      </c>
      <c r="O684" t="s">
        <v>273</v>
      </c>
      <c r="P684" t="s">
        <v>274</v>
      </c>
      <c r="Q684" t="s">
        <v>132</v>
      </c>
      <c r="R684" t="s">
        <v>56</v>
      </c>
      <c r="S684" t="s">
        <v>133</v>
      </c>
      <c r="T684" t="s">
        <v>275</v>
      </c>
      <c r="U684" t="s">
        <v>1191</v>
      </c>
      <c r="V684">
        <f>YEAR(sales_order1[[#This Row],[date]])</f>
        <v>2020</v>
      </c>
      <c r="W684" t="str">
        <f>TEXT(sales_order1[[#This Row],[date]], "Mmm")</f>
        <v>May</v>
      </c>
      <c r="X684">
        <f>VALUE(TEXT(sales_order1[[#This Row],[date]], "D"))</f>
        <v>25</v>
      </c>
      <c r="Y684">
        <v>21</v>
      </c>
    </row>
    <row r="685" spans="1:25" x14ac:dyDescent="0.25">
      <c r="A685" s="1">
        <v>43976</v>
      </c>
      <c r="B685">
        <v>50684</v>
      </c>
      <c r="C685" t="s">
        <v>28</v>
      </c>
      <c r="D685" t="str">
        <f>VLOOKUP(sales_order1[[#This Row],[itemCode]],product_details3!B:C,2,0)</f>
        <v>SRMC30</v>
      </c>
      <c r="E685" t="s">
        <v>29</v>
      </c>
      <c r="F685" t="s">
        <v>30</v>
      </c>
      <c r="G685">
        <v>100</v>
      </c>
      <c r="H685">
        <v>22.6</v>
      </c>
      <c r="I685">
        <v>2260</v>
      </c>
      <c r="J685">
        <v>7.6</v>
      </c>
      <c r="K685">
        <v>760</v>
      </c>
      <c r="L685">
        <v>15</v>
      </c>
      <c r="M685">
        <v>0.66371681415929207</v>
      </c>
      <c r="N685">
        <v>1500</v>
      </c>
      <c r="O685" t="s">
        <v>69</v>
      </c>
      <c r="P685" t="s">
        <v>70</v>
      </c>
      <c r="Q685" t="s">
        <v>71</v>
      </c>
      <c r="R685" t="s">
        <v>72</v>
      </c>
      <c r="S685" t="s">
        <v>73</v>
      </c>
      <c r="T685" t="s">
        <v>74</v>
      </c>
      <c r="U685" t="s">
        <v>1190</v>
      </c>
      <c r="V685">
        <f>YEAR(sales_order1[[#This Row],[date]])</f>
        <v>2020</v>
      </c>
      <c r="W685" t="str">
        <f>TEXT(sales_order1[[#This Row],[date]], "Mmm")</f>
        <v>May</v>
      </c>
      <c r="X685">
        <f>VALUE(TEXT(sales_order1[[#This Row],[date]], "D"))</f>
        <v>25</v>
      </c>
      <c r="Y685">
        <v>21</v>
      </c>
    </row>
    <row r="686" spans="1:25" x14ac:dyDescent="0.25">
      <c r="A686" s="1">
        <v>43976</v>
      </c>
      <c r="B686">
        <v>50685</v>
      </c>
      <c r="C686" t="s">
        <v>320</v>
      </c>
      <c r="D686" t="str">
        <f>VLOOKUP(sales_order1[[#This Row],[itemCode]],product_details3!B:C,2,0)</f>
        <v>SCR50+100</v>
      </c>
      <c r="E686" t="s">
        <v>321</v>
      </c>
      <c r="F686" t="s">
        <v>61</v>
      </c>
      <c r="G686">
        <v>250</v>
      </c>
      <c r="H686">
        <v>26.25</v>
      </c>
      <c r="I686">
        <v>6562.5</v>
      </c>
      <c r="J686">
        <v>7.75</v>
      </c>
      <c r="K686">
        <v>1937.5</v>
      </c>
      <c r="L686">
        <v>18.5</v>
      </c>
      <c r="M686">
        <v>0.70476190476190481</v>
      </c>
      <c r="N686">
        <v>4625</v>
      </c>
      <c r="O686" t="s">
        <v>370</v>
      </c>
      <c r="P686" t="s">
        <v>371</v>
      </c>
      <c r="Q686" t="s">
        <v>201</v>
      </c>
      <c r="R686" t="s">
        <v>25</v>
      </c>
      <c r="S686" t="s">
        <v>372</v>
      </c>
      <c r="T686" t="s">
        <v>373</v>
      </c>
      <c r="U686" t="s">
        <v>1191</v>
      </c>
      <c r="V686">
        <f>YEAR(sales_order1[[#This Row],[date]])</f>
        <v>2020</v>
      </c>
      <c r="W686" t="str">
        <f>TEXT(sales_order1[[#This Row],[date]], "Mmm")</f>
        <v>May</v>
      </c>
      <c r="X686">
        <f>VALUE(TEXT(sales_order1[[#This Row],[date]], "D"))</f>
        <v>25</v>
      </c>
      <c r="Y686">
        <v>21</v>
      </c>
    </row>
    <row r="687" spans="1:25" x14ac:dyDescent="0.25">
      <c r="A687" s="1">
        <v>43976</v>
      </c>
      <c r="B687">
        <v>50686</v>
      </c>
      <c r="C687" t="s">
        <v>67</v>
      </c>
      <c r="D687" t="str">
        <f>VLOOKUP(sales_order1[[#This Row],[itemCode]],product_details3!B:C,2,0)</f>
        <v>SRMH15</v>
      </c>
      <c r="E687" t="s">
        <v>68</v>
      </c>
      <c r="F687" t="s">
        <v>30</v>
      </c>
      <c r="G687">
        <v>150</v>
      </c>
      <c r="H687">
        <v>15.75</v>
      </c>
      <c r="I687">
        <v>2362.5</v>
      </c>
      <c r="J687">
        <v>5.45</v>
      </c>
      <c r="K687">
        <v>817.5</v>
      </c>
      <c r="L687">
        <v>10.3</v>
      </c>
      <c r="M687">
        <v>0.65396825396825398</v>
      </c>
      <c r="N687">
        <v>1545</v>
      </c>
      <c r="O687" t="s">
        <v>22</v>
      </c>
      <c r="P687" t="s">
        <v>23</v>
      </c>
      <c r="Q687" t="s">
        <v>24</v>
      </c>
      <c r="R687" t="s">
        <v>25</v>
      </c>
      <c r="S687" t="s">
        <v>26</v>
      </c>
      <c r="T687" t="s">
        <v>27</v>
      </c>
      <c r="U687" t="s">
        <v>1191</v>
      </c>
      <c r="V687">
        <f>YEAR(sales_order1[[#This Row],[date]])</f>
        <v>2020</v>
      </c>
      <c r="W687" t="str">
        <f>TEXT(sales_order1[[#This Row],[date]], "Mmm")</f>
        <v>May</v>
      </c>
      <c r="X687">
        <f>VALUE(TEXT(sales_order1[[#This Row],[date]], "D"))</f>
        <v>25</v>
      </c>
      <c r="Y687">
        <v>21</v>
      </c>
    </row>
    <row r="688" spans="1:25" x14ac:dyDescent="0.25">
      <c r="A688" s="1">
        <v>43976</v>
      </c>
      <c r="B688">
        <v>50687</v>
      </c>
      <c r="C688" t="s">
        <v>170</v>
      </c>
      <c r="D688" t="str">
        <f>VLOOKUP(sales_order1[[#This Row],[itemCode]],product_details3!B:C,2,0)</f>
        <v>MKRM100</v>
      </c>
      <c r="E688" t="s">
        <v>171</v>
      </c>
      <c r="F688" t="s">
        <v>151</v>
      </c>
      <c r="G688">
        <v>50</v>
      </c>
      <c r="H688">
        <v>5.5</v>
      </c>
      <c r="I688">
        <v>275</v>
      </c>
      <c r="J688">
        <v>2.2999999999999998</v>
      </c>
      <c r="K688">
        <v>115</v>
      </c>
      <c r="L688">
        <v>3.2</v>
      </c>
      <c r="M688">
        <v>0.5818181818181819</v>
      </c>
      <c r="N688">
        <v>160</v>
      </c>
      <c r="O688" t="s">
        <v>130</v>
      </c>
      <c r="P688" t="s">
        <v>131</v>
      </c>
      <c r="Q688" t="s">
        <v>132</v>
      </c>
      <c r="R688" t="s">
        <v>56</v>
      </c>
      <c r="S688" t="s">
        <v>133</v>
      </c>
      <c r="T688" t="s">
        <v>134</v>
      </c>
      <c r="U688" t="s">
        <v>1191</v>
      </c>
      <c r="V688">
        <f>YEAR(sales_order1[[#This Row],[date]])</f>
        <v>2020</v>
      </c>
      <c r="W688" t="str">
        <f>TEXT(sales_order1[[#This Row],[date]], "Mmm")</f>
        <v>May</v>
      </c>
      <c r="X688">
        <f>VALUE(TEXT(sales_order1[[#This Row],[date]], "D"))</f>
        <v>25</v>
      </c>
      <c r="Y688">
        <v>21</v>
      </c>
    </row>
    <row r="689" spans="1:25" x14ac:dyDescent="0.25">
      <c r="A689" s="1">
        <v>43976</v>
      </c>
      <c r="B689">
        <v>50688</v>
      </c>
      <c r="C689" t="s">
        <v>86</v>
      </c>
      <c r="D689" t="str">
        <f>VLOOKUP(sales_order1[[#This Row],[itemCode]],product_details3!B:C,2,0)</f>
        <v>SRMH30</v>
      </c>
      <c r="E689" t="s">
        <v>87</v>
      </c>
      <c r="F689" t="s">
        <v>30</v>
      </c>
      <c r="G689">
        <v>100</v>
      </c>
      <c r="H689">
        <v>21</v>
      </c>
      <c r="I689">
        <v>2100</v>
      </c>
      <c r="J689">
        <v>6.6</v>
      </c>
      <c r="K689">
        <v>660</v>
      </c>
      <c r="L689">
        <v>14.4</v>
      </c>
      <c r="M689">
        <v>0.68571428571428572</v>
      </c>
      <c r="N689">
        <v>1440</v>
      </c>
      <c r="O689" t="s">
        <v>269</v>
      </c>
      <c r="P689" t="s">
        <v>270</v>
      </c>
      <c r="Q689" t="s">
        <v>271</v>
      </c>
      <c r="R689" t="s">
        <v>56</v>
      </c>
      <c r="S689" t="s">
        <v>192</v>
      </c>
      <c r="T689" t="s">
        <v>272</v>
      </c>
      <c r="U689" t="s">
        <v>1191</v>
      </c>
      <c r="V689">
        <f>YEAR(sales_order1[[#This Row],[date]])</f>
        <v>2020</v>
      </c>
      <c r="W689" t="str">
        <f>TEXT(sales_order1[[#This Row],[date]], "Mmm")</f>
        <v>May</v>
      </c>
      <c r="X689">
        <f>VALUE(TEXT(sales_order1[[#This Row],[date]], "D"))</f>
        <v>25</v>
      </c>
      <c r="Y689">
        <v>21</v>
      </c>
    </row>
    <row r="690" spans="1:25" x14ac:dyDescent="0.25">
      <c r="A690" s="1">
        <v>43977</v>
      </c>
      <c r="B690">
        <v>50689</v>
      </c>
      <c r="C690" t="s">
        <v>19</v>
      </c>
      <c r="D690" t="str">
        <f>VLOOKUP(sales_order1[[#This Row],[itemCode]],product_details3!B:C,2,0)</f>
        <v>MSTH100</v>
      </c>
      <c r="E690" t="s">
        <v>20</v>
      </c>
      <c r="F690" t="s">
        <v>21</v>
      </c>
      <c r="G690">
        <v>100</v>
      </c>
      <c r="H690">
        <v>26.25</v>
      </c>
      <c r="I690">
        <v>2625</v>
      </c>
      <c r="J690">
        <v>7.75</v>
      </c>
      <c r="K690">
        <v>775</v>
      </c>
      <c r="L690">
        <v>18.5</v>
      </c>
      <c r="M690">
        <v>0.70476190476190481</v>
      </c>
      <c r="N690">
        <v>1850</v>
      </c>
      <c r="O690" t="s">
        <v>109</v>
      </c>
      <c r="P690" t="s">
        <v>110</v>
      </c>
      <c r="Q690" t="s">
        <v>111</v>
      </c>
      <c r="R690" t="s">
        <v>112</v>
      </c>
      <c r="S690" t="s">
        <v>113</v>
      </c>
      <c r="T690" t="s">
        <v>114</v>
      </c>
      <c r="U690" t="s">
        <v>1189</v>
      </c>
      <c r="V690">
        <f>YEAR(sales_order1[[#This Row],[date]])</f>
        <v>2020</v>
      </c>
      <c r="W690" t="str">
        <f>TEXT(sales_order1[[#This Row],[date]], "Mmm")</f>
        <v>May</v>
      </c>
      <c r="X690">
        <f>VALUE(TEXT(sales_order1[[#This Row],[date]], "D"))</f>
        <v>26</v>
      </c>
      <c r="Y690">
        <v>21</v>
      </c>
    </row>
    <row r="691" spans="1:25" x14ac:dyDescent="0.25">
      <c r="A691" s="1">
        <v>43977</v>
      </c>
      <c r="B691">
        <v>50690</v>
      </c>
      <c r="C691" t="s">
        <v>327</v>
      </c>
      <c r="D691" t="str">
        <f>VLOOKUP(sales_order1[[#This Row],[itemCode]],product_details3!B:C,2,0)</f>
        <v>SCR50+50</v>
      </c>
      <c r="E691" t="s">
        <v>328</v>
      </c>
      <c r="F691" t="s">
        <v>61</v>
      </c>
      <c r="G691">
        <v>200</v>
      </c>
      <c r="H691">
        <v>15.75</v>
      </c>
      <c r="I691">
        <v>3150</v>
      </c>
      <c r="J691">
        <v>4.45</v>
      </c>
      <c r="K691">
        <v>890</v>
      </c>
      <c r="L691">
        <v>11.3</v>
      </c>
      <c r="M691">
        <v>0.71746031746031746</v>
      </c>
      <c r="N691">
        <v>2260</v>
      </c>
      <c r="O691" t="s">
        <v>423</v>
      </c>
      <c r="P691" t="s">
        <v>424</v>
      </c>
      <c r="Q691" t="s">
        <v>77</v>
      </c>
      <c r="R691" t="s">
        <v>72</v>
      </c>
      <c r="S691" t="s">
        <v>425</v>
      </c>
      <c r="T691" t="s">
        <v>426</v>
      </c>
      <c r="U691" t="s">
        <v>1190</v>
      </c>
      <c r="V691">
        <f>YEAR(sales_order1[[#This Row],[date]])</f>
        <v>2020</v>
      </c>
      <c r="W691" t="str">
        <f>TEXT(sales_order1[[#This Row],[date]], "Mmm")</f>
        <v>May</v>
      </c>
      <c r="X691">
        <f>VALUE(TEXT(sales_order1[[#This Row],[date]], "D"))</f>
        <v>26</v>
      </c>
      <c r="Y691">
        <v>21</v>
      </c>
    </row>
    <row r="692" spans="1:25" x14ac:dyDescent="0.25">
      <c r="A692" s="1">
        <v>43977</v>
      </c>
      <c r="B692">
        <v>50691</v>
      </c>
      <c r="C692" t="s">
        <v>51</v>
      </c>
      <c r="D692" t="str">
        <f>VLOOKUP(sales_order1[[#This Row],[itemCode]],product_details3!B:C,2,0)</f>
        <v>MSTH50</v>
      </c>
      <c r="E692" t="s">
        <v>52</v>
      </c>
      <c r="F692" t="s">
        <v>21</v>
      </c>
      <c r="G692">
        <v>50</v>
      </c>
      <c r="H692">
        <v>15.75</v>
      </c>
      <c r="I692">
        <v>787.5</v>
      </c>
      <c r="J692">
        <v>4.45</v>
      </c>
      <c r="K692">
        <v>222.5</v>
      </c>
      <c r="L692">
        <v>11.3</v>
      </c>
      <c r="M692">
        <v>0.71746031746031746</v>
      </c>
      <c r="N692">
        <v>565</v>
      </c>
      <c r="O692" t="s">
        <v>376</v>
      </c>
      <c r="P692" t="s">
        <v>377</v>
      </c>
      <c r="Q692" t="s">
        <v>378</v>
      </c>
      <c r="R692" t="s">
        <v>72</v>
      </c>
      <c r="S692" t="s">
        <v>379</v>
      </c>
      <c r="T692" t="s">
        <v>380</v>
      </c>
      <c r="U692" t="s">
        <v>1188</v>
      </c>
      <c r="V692">
        <f>YEAR(sales_order1[[#This Row],[date]])</f>
        <v>2020</v>
      </c>
      <c r="W692" t="str">
        <f>TEXT(sales_order1[[#This Row],[date]], "Mmm")</f>
        <v>May</v>
      </c>
      <c r="X692">
        <f>VALUE(TEXT(sales_order1[[#This Row],[date]], "D"))</f>
        <v>26</v>
      </c>
      <c r="Y692">
        <v>21</v>
      </c>
    </row>
    <row r="693" spans="1:25" x14ac:dyDescent="0.25">
      <c r="A693" s="1">
        <v>43977</v>
      </c>
      <c r="B693">
        <v>50692</v>
      </c>
      <c r="C693" t="s">
        <v>35</v>
      </c>
      <c r="D693" t="str">
        <f>VLOOKUP(sales_order1[[#This Row],[itemCode]],product_details3!B:C,2,0)</f>
        <v>SRMA30</v>
      </c>
      <c r="E693" t="s">
        <v>36</v>
      </c>
      <c r="F693" t="s">
        <v>30</v>
      </c>
      <c r="G693">
        <v>100</v>
      </c>
      <c r="H693">
        <v>26.2</v>
      </c>
      <c r="I693">
        <v>2620</v>
      </c>
      <c r="J693">
        <v>9.4</v>
      </c>
      <c r="K693">
        <v>940</v>
      </c>
      <c r="L693">
        <v>16.8</v>
      </c>
      <c r="M693">
        <v>0.6412213740458016</v>
      </c>
      <c r="N693">
        <v>1680</v>
      </c>
      <c r="O693" t="s">
        <v>75</v>
      </c>
      <c r="P693" t="s">
        <v>76</v>
      </c>
      <c r="Q693" t="s">
        <v>77</v>
      </c>
      <c r="R693" t="s">
        <v>72</v>
      </c>
      <c r="S693" t="s">
        <v>78</v>
      </c>
      <c r="T693" t="s">
        <v>79</v>
      </c>
      <c r="U693" t="s">
        <v>1190</v>
      </c>
      <c r="V693">
        <f>YEAR(sales_order1[[#This Row],[date]])</f>
        <v>2020</v>
      </c>
      <c r="W693" t="str">
        <f>TEXT(sales_order1[[#This Row],[date]], "Mmm")</f>
        <v>May</v>
      </c>
      <c r="X693">
        <f>VALUE(TEXT(sales_order1[[#This Row],[date]], "D"))</f>
        <v>26</v>
      </c>
      <c r="Y693">
        <v>21</v>
      </c>
    </row>
    <row r="694" spans="1:25" x14ac:dyDescent="0.25">
      <c r="A694" s="1">
        <v>43977</v>
      </c>
      <c r="B694">
        <v>50693</v>
      </c>
      <c r="C694" t="s">
        <v>313</v>
      </c>
      <c r="D694" t="str">
        <f>VLOOKUP(sales_order1[[#This Row],[itemCode]],product_details3!B:C,2,0)</f>
        <v>MSKO50</v>
      </c>
      <c r="E694" t="s">
        <v>314</v>
      </c>
      <c r="F694" t="s">
        <v>137</v>
      </c>
      <c r="G694">
        <v>100</v>
      </c>
      <c r="H694">
        <v>14.65</v>
      </c>
      <c r="I694">
        <v>1465</v>
      </c>
      <c r="J694">
        <v>6.55</v>
      </c>
      <c r="K694">
        <v>655</v>
      </c>
      <c r="L694">
        <v>8.1</v>
      </c>
      <c r="M694">
        <v>0.55290102389078488</v>
      </c>
      <c r="N694">
        <v>810</v>
      </c>
      <c r="O694" t="s">
        <v>163</v>
      </c>
      <c r="P694" t="s">
        <v>164</v>
      </c>
      <c r="Q694" t="s">
        <v>146</v>
      </c>
      <c r="R694" t="s">
        <v>112</v>
      </c>
      <c r="S694" t="s">
        <v>165</v>
      </c>
      <c r="T694" t="s">
        <v>166</v>
      </c>
      <c r="U694" t="s">
        <v>1189</v>
      </c>
      <c r="V694">
        <f>YEAR(sales_order1[[#This Row],[date]])</f>
        <v>2020</v>
      </c>
      <c r="W694" t="str">
        <f>TEXT(sales_order1[[#This Row],[date]], "Mmm")</f>
        <v>May</v>
      </c>
      <c r="X694">
        <f>VALUE(TEXT(sales_order1[[#This Row],[date]], "D"))</f>
        <v>26</v>
      </c>
      <c r="Y694">
        <v>21</v>
      </c>
    </row>
    <row r="695" spans="1:25" x14ac:dyDescent="0.25">
      <c r="A695" s="1">
        <v>43977</v>
      </c>
      <c r="B695">
        <v>50694</v>
      </c>
      <c r="C695" t="s">
        <v>194</v>
      </c>
      <c r="D695" t="str">
        <f>VLOOKUP(sales_order1[[#This Row],[itemCode]],product_details3!B:C,2,0)</f>
        <v>CLNG150</v>
      </c>
      <c r="E695" t="s">
        <v>195</v>
      </c>
      <c r="F695" t="s">
        <v>45</v>
      </c>
      <c r="G695">
        <v>50</v>
      </c>
      <c r="H695">
        <v>12.75</v>
      </c>
      <c r="I695">
        <v>637.5</v>
      </c>
      <c r="J695">
        <v>4.45</v>
      </c>
      <c r="K695">
        <v>222.5</v>
      </c>
      <c r="L695">
        <v>8.3000000000000007</v>
      </c>
      <c r="M695">
        <v>0.65098039215686276</v>
      </c>
      <c r="N695">
        <v>415</v>
      </c>
      <c r="O695" t="s">
        <v>206</v>
      </c>
      <c r="P695" t="s">
        <v>207</v>
      </c>
      <c r="Q695" t="s">
        <v>71</v>
      </c>
      <c r="R695" t="s">
        <v>72</v>
      </c>
      <c r="S695" t="s">
        <v>73</v>
      </c>
      <c r="T695" t="s">
        <v>208</v>
      </c>
      <c r="U695" t="s">
        <v>1190</v>
      </c>
      <c r="V695">
        <f>YEAR(sales_order1[[#This Row],[date]])</f>
        <v>2020</v>
      </c>
      <c r="W695" t="str">
        <f>TEXT(sales_order1[[#This Row],[date]], "Mmm")</f>
        <v>May</v>
      </c>
      <c r="X695">
        <f>VALUE(TEXT(sales_order1[[#This Row],[date]], "D"))</f>
        <v>26</v>
      </c>
      <c r="Y695">
        <v>21</v>
      </c>
    </row>
    <row r="696" spans="1:25" x14ac:dyDescent="0.25">
      <c r="A696" s="1">
        <v>43977</v>
      </c>
      <c r="B696">
        <v>50695</v>
      </c>
      <c r="C696" t="s">
        <v>86</v>
      </c>
      <c r="D696" t="str">
        <f>VLOOKUP(sales_order1[[#This Row],[itemCode]],product_details3!B:C,2,0)</f>
        <v>SRMH30</v>
      </c>
      <c r="E696" t="s">
        <v>87</v>
      </c>
      <c r="F696" t="s">
        <v>30</v>
      </c>
      <c r="G696">
        <v>50</v>
      </c>
      <c r="H696">
        <v>21</v>
      </c>
      <c r="I696">
        <v>1050</v>
      </c>
      <c r="J696">
        <v>6.6</v>
      </c>
      <c r="K696">
        <v>330</v>
      </c>
      <c r="L696">
        <v>14.4</v>
      </c>
      <c r="M696">
        <v>0.68571428571428572</v>
      </c>
      <c r="N696">
        <v>720</v>
      </c>
      <c r="O696" t="s">
        <v>398</v>
      </c>
      <c r="P696" t="s">
        <v>399</v>
      </c>
      <c r="Q696" t="s">
        <v>100</v>
      </c>
      <c r="R696" t="s">
        <v>40</v>
      </c>
      <c r="S696" t="s">
        <v>101</v>
      </c>
      <c r="T696" t="s">
        <v>102</v>
      </c>
      <c r="U696" t="s">
        <v>1190</v>
      </c>
      <c r="V696">
        <f>YEAR(sales_order1[[#This Row],[date]])</f>
        <v>2020</v>
      </c>
      <c r="W696" t="str">
        <f>TEXT(sales_order1[[#This Row],[date]], "Mmm")</f>
        <v>May</v>
      </c>
      <c r="X696">
        <f>VALUE(TEXT(sales_order1[[#This Row],[date]], "D"))</f>
        <v>26</v>
      </c>
      <c r="Y696">
        <v>21</v>
      </c>
    </row>
    <row r="697" spans="1:25" x14ac:dyDescent="0.25">
      <c r="A697" s="1">
        <v>43978</v>
      </c>
      <c r="B697">
        <v>50696</v>
      </c>
      <c r="C697" t="s">
        <v>28</v>
      </c>
      <c r="D697" t="str">
        <f>VLOOKUP(sales_order1[[#This Row],[itemCode]],product_details3!B:C,2,0)</f>
        <v>SRMC30</v>
      </c>
      <c r="E697" t="s">
        <v>29</v>
      </c>
      <c r="F697" t="s">
        <v>30</v>
      </c>
      <c r="G697">
        <v>150</v>
      </c>
      <c r="H697">
        <v>22.6</v>
      </c>
      <c r="I697">
        <v>3390</v>
      </c>
      <c r="J697">
        <v>7.6</v>
      </c>
      <c r="K697">
        <v>1140</v>
      </c>
      <c r="L697">
        <v>15</v>
      </c>
      <c r="M697">
        <v>0.66371681415929207</v>
      </c>
      <c r="N697">
        <v>2250</v>
      </c>
      <c r="O697" t="s">
        <v>46</v>
      </c>
      <c r="P697" t="s">
        <v>47</v>
      </c>
      <c r="Q697" t="s">
        <v>48</v>
      </c>
      <c r="R697" t="s">
        <v>25</v>
      </c>
      <c r="S697" t="s">
        <v>49</v>
      </c>
      <c r="T697" t="s">
        <v>50</v>
      </c>
      <c r="U697" t="s">
        <v>1191</v>
      </c>
      <c r="V697">
        <f>YEAR(sales_order1[[#This Row],[date]])</f>
        <v>2020</v>
      </c>
      <c r="W697" t="str">
        <f>TEXT(sales_order1[[#This Row],[date]], "Mmm")</f>
        <v>May</v>
      </c>
      <c r="X697">
        <f>VALUE(TEXT(sales_order1[[#This Row],[date]], "D"))</f>
        <v>27</v>
      </c>
      <c r="Y697">
        <v>22</v>
      </c>
    </row>
    <row r="698" spans="1:25" x14ac:dyDescent="0.25">
      <c r="A698" s="1">
        <v>43978</v>
      </c>
      <c r="B698">
        <v>50697</v>
      </c>
      <c r="C698" t="s">
        <v>309</v>
      </c>
      <c r="D698" t="str">
        <f>VLOOKUP(sales_order1[[#This Row],[itemCode]],product_details3!B:C,2,0)</f>
        <v>MSKC100</v>
      </c>
      <c r="E698" t="s">
        <v>310</v>
      </c>
      <c r="F698" t="s">
        <v>137</v>
      </c>
      <c r="G698">
        <v>100</v>
      </c>
      <c r="H698">
        <v>19.95</v>
      </c>
      <c r="I698">
        <v>1995</v>
      </c>
      <c r="J698">
        <v>8.1999999999999993</v>
      </c>
      <c r="K698">
        <v>820</v>
      </c>
      <c r="L698">
        <v>11.75</v>
      </c>
      <c r="M698">
        <v>0.58897243107769426</v>
      </c>
      <c r="N698">
        <v>1175</v>
      </c>
      <c r="O698" t="s">
        <v>244</v>
      </c>
      <c r="P698" t="s">
        <v>245</v>
      </c>
      <c r="Q698" t="s">
        <v>186</v>
      </c>
      <c r="R698" t="s">
        <v>112</v>
      </c>
      <c r="S698" t="s">
        <v>246</v>
      </c>
      <c r="T698" t="s">
        <v>247</v>
      </c>
      <c r="U698" t="s">
        <v>1189</v>
      </c>
      <c r="V698">
        <f>YEAR(sales_order1[[#This Row],[date]])</f>
        <v>2020</v>
      </c>
      <c r="W698" t="str">
        <f>TEXT(sales_order1[[#This Row],[date]], "Mmm")</f>
        <v>May</v>
      </c>
      <c r="X698">
        <f>VALUE(TEXT(sales_order1[[#This Row],[date]], "D"))</f>
        <v>27</v>
      </c>
      <c r="Y698">
        <v>22</v>
      </c>
    </row>
    <row r="699" spans="1:25" x14ac:dyDescent="0.25">
      <c r="A699" s="1">
        <v>43978</v>
      </c>
      <c r="B699">
        <v>50698</v>
      </c>
      <c r="C699" t="s">
        <v>19</v>
      </c>
      <c r="D699" t="str">
        <f>VLOOKUP(sales_order1[[#This Row],[itemCode]],product_details3!B:C,2,0)</f>
        <v>MSTH100</v>
      </c>
      <c r="E699" t="s">
        <v>20</v>
      </c>
      <c r="F699" t="s">
        <v>21</v>
      </c>
      <c r="G699">
        <v>50</v>
      </c>
      <c r="H699">
        <v>26.25</v>
      </c>
      <c r="I699">
        <v>1312.5</v>
      </c>
      <c r="J699">
        <v>7.75</v>
      </c>
      <c r="K699">
        <v>387.5</v>
      </c>
      <c r="L699">
        <v>18.5</v>
      </c>
      <c r="M699">
        <v>0.70476190476190481</v>
      </c>
      <c r="N699">
        <v>925</v>
      </c>
      <c r="O699" t="s">
        <v>248</v>
      </c>
      <c r="P699" t="s">
        <v>249</v>
      </c>
      <c r="Q699" t="s">
        <v>191</v>
      </c>
      <c r="R699" t="s">
        <v>56</v>
      </c>
      <c r="S699" t="s">
        <v>192</v>
      </c>
      <c r="T699" t="s">
        <v>250</v>
      </c>
      <c r="U699" t="s">
        <v>1191</v>
      </c>
      <c r="V699">
        <f>YEAR(sales_order1[[#This Row],[date]])</f>
        <v>2020</v>
      </c>
      <c r="W699" t="str">
        <f>TEXT(sales_order1[[#This Row],[date]], "Mmm")</f>
        <v>May</v>
      </c>
      <c r="X699">
        <f>VALUE(TEXT(sales_order1[[#This Row],[date]], "D"))</f>
        <v>27</v>
      </c>
      <c r="Y699">
        <v>22</v>
      </c>
    </row>
    <row r="700" spans="1:25" x14ac:dyDescent="0.25">
      <c r="A700" s="1">
        <v>43978</v>
      </c>
      <c r="B700">
        <v>50699</v>
      </c>
      <c r="C700" t="s">
        <v>122</v>
      </c>
      <c r="D700" t="str">
        <f>VLOOKUP(sales_order1[[#This Row],[itemCode]],product_details3!B:C,2,0)</f>
        <v>TNRE150</v>
      </c>
      <c r="E700" t="s">
        <v>123</v>
      </c>
      <c r="F700" t="s">
        <v>124</v>
      </c>
      <c r="G700">
        <v>150</v>
      </c>
      <c r="H700">
        <v>16.95</v>
      </c>
      <c r="I700">
        <v>2542.5</v>
      </c>
      <c r="J700">
        <v>5.2</v>
      </c>
      <c r="K700">
        <v>780</v>
      </c>
      <c r="L700">
        <v>11.75</v>
      </c>
      <c r="M700">
        <v>0.69321533923303835</v>
      </c>
      <c r="N700">
        <v>1762.5</v>
      </c>
      <c r="O700" t="s">
        <v>237</v>
      </c>
      <c r="P700" t="s">
        <v>238</v>
      </c>
      <c r="Q700" t="s">
        <v>239</v>
      </c>
      <c r="R700" t="s">
        <v>112</v>
      </c>
      <c r="S700" t="s">
        <v>240</v>
      </c>
      <c r="T700" t="s">
        <v>241</v>
      </c>
      <c r="U700" t="s">
        <v>1189</v>
      </c>
      <c r="V700">
        <f>YEAR(sales_order1[[#This Row],[date]])</f>
        <v>2020</v>
      </c>
      <c r="W700" t="str">
        <f>TEXT(sales_order1[[#This Row],[date]], "Mmm")</f>
        <v>May</v>
      </c>
      <c r="X700">
        <f>VALUE(TEXT(sales_order1[[#This Row],[date]], "D"))</f>
        <v>27</v>
      </c>
      <c r="Y700">
        <v>22</v>
      </c>
    </row>
    <row r="701" spans="1:25" x14ac:dyDescent="0.25">
      <c r="A701" s="1">
        <v>43978</v>
      </c>
      <c r="B701">
        <v>50700</v>
      </c>
      <c r="C701" t="s">
        <v>103</v>
      </c>
      <c r="D701" t="str">
        <f>VLOOKUP(sales_order1[[#This Row],[itemCode]],product_details3!B:C,2,0)</f>
        <v>SCRT50</v>
      </c>
      <c r="E701" t="s">
        <v>104</v>
      </c>
      <c r="F701" t="s">
        <v>61</v>
      </c>
      <c r="G701">
        <v>250</v>
      </c>
      <c r="H701">
        <v>16.95</v>
      </c>
      <c r="I701">
        <v>4237.5</v>
      </c>
      <c r="J701">
        <v>5.2</v>
      </c>
      <c r="K701">
        <v>1300</v>
      </c>
      <c r="L701">
        <v>11.75</v>
      </c>
      <c r="M701">
        <v>0.69321533923303835</v>
      </c>
      <c r="N701">
        <v>2937.5</v>
      </c>
      <c r="O701" t="s">
        <v>410</v>
      </c>
      <c r="P701" t="s">
        <v>411</v>
      </c>
      <c r="Q701" t="s">
        <v>64</v>
      </c>
      <c r="R701" t="s">
        <v>40</v>
      </c>
      <c r="S701" t="s">
        <v>229</v>
      </c>
      <c r="T701" t="s">
        <v>230</v>
      </c>
      <c r="U701" t="s">
        <v>1189</v>
      </c>
      <c r="V701">
        <f>YEAR(sales_order1[[#This Row],[date]])</f>
        <v>2020</v>
      </c>
      <c r="W701" t="str">
        <f>TEXT(sales_order1[[#This Row],[date]], "Mmm")</f>
        <v>May</v>
      </c>
      <c r="X701">
        <f>VALUE(TEXT(sales_order1[[#This Row],[date]], "D"))</f>
        <v>27</v>
      </c>
      <c r="Y701">
        <v>22</v>
      </c>
    </row>
    <row r="702" spans="1:25" x14ac:dyDescent="0.25">
      <c r="A702" s="1">
        <v>43979</v>
      </c>
      <c r="B702">
        <v>50701</v>
      </c>
      <c r="C702" t="s">
        <v>19</v>
      </c>
      <c r="D702" t="str">
        <f>VLOOKUP(sales_order1[[#This Row],[itemCode]],product_details3!B:C,2,0)</f>
        <v>MSTH100</v>
      </c>
      <c r="E702" t="s">
        <v>20</v>
      </c>
      <c r="F702" t="s">
        <v>21</v>
      </c>
      <c r="G702">
        <v>50</v>
      </c>
      <c r="H702">
        <v>26.25</v>
      </c>
      <c r="I702">
        <v>1312.5</v>
      </c>
      <c r="J702">
        <v>7.75</v>
      </c>
      <c r="K702">
        <v>387.5</v>
      </c>
      <c r="L702">
        <v>18.5</v>
      </c>
      <c r="M702">
        <v>0.70476190476190481</v>
      </c>
      <c r="N702">
        <v>925</v>
      </c>
      <c r="O702" t="s">
        <v>82</v>
      </c>
      <c r="P702" t="s">
        <v>83</v>
      </c>
      <c r="Q702" t="s">
        <v>64</v>
      </c>
      <c r="R702" t="s">
        <v>40</v>
      </c>
      <c r="S702" t="s">
        <v>84</v>
      </c>
      <c r="T702" t="s">
        <v>85</v>
      </c>
      <c r="U702" t="s">
        <v>1189</v>
      </c>
      <c r="V702">
        <f>YEAR(sales_order1[[#This Row],[date]])</f>
        <v>2020</v>
      </c>
      <c r="W702" t="str">
        <f>TEXT(sales_order1[[#This Row],[date]], "Mmm")</f>
        <v>May</v>
      </c>
      <c r="X702">
        <f>VALUE(TEXT(sales_order1[[#This Row],[date]], "D"))</f>
        <v>28</v>
      </c>
      <c r="Y702">
        <v>22</v>
      </c>
    </row>
    <row r="703" spans="1:25" x14ac:dyDescent="0.25">
      <c r="A703" s="1">
        <v>43979</v>
      </c>
      <c r="B703">
        <v>50702</v>
      </c>
      <c r="C703" t="s">
        <v>86</v>
      </c>
      <c r="D703" t="str">
        <f>VLOOKUP(sales_order1[[#This Row],[itemCode]],product_details3!B:C,2,0)</f>
        <v>SRMH30</v>
      </c>
      <c r="E703" t="s">
        <v>87</v>
      </c>
      <c r="F703" t="s">
        <v>30</v>
      </c>
      <c r="G703">
        <v>50</v>
      </c>
      <c r="H703">
        <v>21</v>
      </c>
      <c r="I703">
        <v>1050</v>
      </c>
      <c r="J703">
        <v>6.6</v>
      </c>
      <c r="K703">
        <v>330</v>
      </c>
      <c r="L703">
        <v>14.4</v>
      </c>
      <c r="M703">
        <v>0.68571428571428572</v>
      </c>
      <c r="N703">
        <v>720</v>
      </c>
      <c r="O703" t="s">
        <v>381</v>
      </c>
      <c r="P703" t="s">
        <v>382</v>
      </c>
      <c r="Q703" t="s">
        <v>383</v>
      </c>
      <c r="R703" t="s">
        <v>72</v>
      </c>
      <c r="S703" t="s">
        <v>384</v>
      </c>
      <c r="T703" t="s">
        <v>385</v>
      </c>
      <c r="U703" t="s">
        <v>1188</v>
      </c>
      <c r="V703">
        <f>YEAR(sales_order1[[#This Row],[date]])</f>
        <v>2020</v>
      </c>
      <c r="W703" t="str">
        <f>TEXT(sales_order1[[#This Row],[date]], "Mmm")</f>
        <v>May</v>
      </c>
      <c r="X703">
        <f>VALUE(TEXT(sales_order1[[#This Row],[date]], "D"))</f>
        <v>28</v>
      </c>
      <c r="Y703">
        <v>22</v>
      </c>
    </row>
    <row r="704" spans="1:25" x14ac:dyDescent="0.25">
      <c r="A704" s="1">
        <v>43979</v>
      </c>
      <c r="B704">
        <v>50703</v>
      </c>
      <c r="C704" t="s">
        <v>67</v>
      </c>
      <c r="D704" t="str">
        <f>VLOOKUP(sales_order1[[#This Row],[itemCode]],product_details3!B:C,2,0)</f>
        <v>SRMH15</v>
      </c>
      <c r="E704" t="s">
        <v>68</v>
      </c>
      <c r="F704" t="s">
        <v>30</v>
      </c>
      <c r="G704">
        <v>150</v>
      </c>
      <c r="H704">
        <v>15.75</v>
      </c>
      <c r="I704">
        <v>2362.5</v>
      </c>
      <c r="J704">
        <v>5.45</v>
      </c>
      <c r="K704">
        <v>817.5</v>
      </c>
      <c r="L704">
        <v>10.3</v>
      </c>
      <c r="M704">
        <v>0.65396825396825398</v>
      </c>
      <c r="N704">
        <v>1545</v>
      </c>
      <c r="O704" t="s">
        <v>98</v>
      </c>
      <c r="P704" t="s">
        <v>99</v>
      </c>
      <c r="Q704" t="s">
        <v>100</v>
      </c>
      <c r="R704" t="s">
        <v>40</v>
      </c>
      <c r="S704" t="s">
        <v>101</v>
      </c>
      <c r="T704" t="s">
        <v>102</v>
      </c>
      <c r="U704" t="s">
        <v>1190</v>
      </c>
      <c r="V704">
        <f>YEAR(sales_order1[[#This Row],[date]])</f>
        <v>2020</v>
      </c>
      <c r="W704" t="str">
        <f>TEXT(sales_order1[[#This Row],[date]], "Mmm")</f>
        <v>May</v>
      </c>
      <c r="X704">
        <f>VALUE(TEXT(sales_order1[[#This Row],[date]], "D"))</f>
        <v>28</v>
      </c>
      <c r="Y704">
        <v>22</v>
      </c>
    </row>
    <row r="705" spans="1:25" x14ac:dyDescent="0.25">
      <c r="A705" s="1">
        <v>43979</v>
      </c>
      <c r="B705">
        <v>50704</v>
      </c>
      <c r="C705" t="s">
        <v>194</v>
      </c>
      <c r="D705" t="str">
        <f>VLOOKUP(sales_order1[[#This Row],[itemCode]],product_details3!B:C,2,0)</f>
        <v>CLNG150</v>
      </c>
      <c r="E705" t="s">
        <v>195</v>
      </c>
      <c r="F705" t="s">
        <v>45</v>
      </c>
      <c r="G705">
        <v>50</v>
      </c>
      <c r="H705">
        <v>12.75</v>
      </c>
      <c r="I705">
        <v>637.5</v>
      </c>
      <c r="J705">
        <v>4.45</v>
      </c>
      <c r="K705">
        <v>222.5</v>
      </c>
      <c r="L705">
        <v>8.3000000000000007</v>
      </c>
      <c r="M705">
        <v>0.65098039215686276</v>
      </c>
      <c r="N705">
        <v>415</v>
      </c>
      <c r="O705" t="s">
        <v>105</v>
      </c>
      <c r="P705" t="s">
        <v>106</v>
      </c>
      <c r="Q705" t="s">
        <v>107</v>
      </c>
      <c r="R705" t="s">
        <v>40</v>
      </c>
      <c r="S705" t="s">
        <v>101</v>
      </c>
      <c r="T705" t="s">
        <v>108</v>
      </c>
      <c r="U705" t="s">
        <v>1190</v>
      </c>
      <c r="V705">
        <f>YEAR(sales_order1[[#This Row],[date]])</f>
        <v>2020</v>
      </c>
      <c r="W705" t="str">
        <f>TEXT(sales_order1[[#This Row],[date]], "Mmm")</f>
        <v>May</v>
      </c>
      <c r="X705">
        <f>VALUE(TEXT(sales_order1[[#This Row],[date]], "D"))</f>
        <v>28</v>
      </c>
      <c r="Y705">
        <v>22</v>
      </c>
    </row>
    <row r="706" spans="1:25" x14ac:dyDescent="0.25">
      <c r="A706" s="1">
        <v>43979</v>
      </c>
      <c r="B706">
        <v>50705</v>
      </c>
      <c r="C706" t="s">
        <v>194</v>
      </c>
      <c r="D706" t="str">
        <f>VLOOKUP(sales_order1[[#This Row],[itemCode]],product_details3!B:C,2,0)</f>
        <v>CLNG150</v>
      </c>
      <c r="E706" t="s">
        <v>195</v>
      </c>
      <c r="F706" t="s">
        <v>45</v>
      </c>
      <c r="G706">
        <v>100</v>
      </c>
      <c r="H706">
        <v>12.75</v>
      </c>
      <c r="I706">
        <v>1275</v>
      </c>
      <c r="J706">
        <v>4.45</v>
      </c>
      <c r="K706">
        <v>445</v>
      </c>
      <c r="L706">
        <v>8.3000000000000007</v>
      </c>
      <c r="M706">
        <v>0.65098039215686276</v>
      </c>
      <c r="N706">
        <v>830</v>
      </c>
      <c r="O706" t="s">
        <v>196</v>
      </c>
      <c r="P706" t="s">
        <v>197</v>
      </c>
      <c r="Q706" t="s">
        <v>132</v>
      </c>
      <c r="R706" t="s">
        <v>56</v>
      </c>
      <c r="S706" t="s">
        <v>133</v>
      </c>
      <c r="T706" t="s">
        <v>198</v>
      </c>
      <c r="U706" t="s">
        <v>1191</v>
      </c>
      <c r="V706">
        <f>YEAR(sales_order1[[#This Row],[date]])</f>
        <v>2020</v>
      </c>
      <c r="W706" t="str">
        <f>TEXT(sales_order1[[#This Row],[date]], "Mmm")</f>
        <v>May</v>
      </c>
      <c r="X706">
        <f>VALUE(TEXT(sales_order1[[#This Row],[date]], "D"))</f>
        <v>28</v>
      </c>
      <c r="Y706">
        <v>22</v>
      </c>
    </row>
    <row r="707" spans="1:25" x14ac:dyDescent="0.25">
      <c r="A707" s="1">
        <v>43979</v>
      </c>
      <c r="B707">
        <v>50706</v>
      </c>
      <c r="C707" t="s">
        <v>28</v>
      </c>
      <c r="D707" t="str">
        <f>VLOOKUP(sales_order1[[#This Row],[itemCode]],product_details3!B:C,2,0)</f>
        <v>SRMC30</v>
      </c>
      <c r="E707" t="s">
        <v>29</v>
      </c>
      <c r="F707" t="s">
        <v>30</v>
      </c>
      <c r="G707">
        <v>150</v>
      </c>
      <c r="H707">
        <v>22.6</v>
      </c>
      <c r="I707">
        <v>3390</v>
      </c>
      <c r="J707">
        <v>7.6</v>
      </c>
      <c r="K707">
        <v>1140</v>
      </c>
      <c r="L707">
        <v>15</v>
      </c>
      <c r="M707">
        <v>0.66371681415929207</v>
      </c>
      <c r="N707">
        <v>2250</v>
      </c>
      <c r="O707" t="s">
        <v>189</v>
      </c>
      <c r="P707" t="s">
        <v>190</v>
      </c>
      <c r="Q707" t="s">
        <v>191</v>
      </c>
      <c r="R707" t="s">
        <v>56</v>
      </c>
      <c r="S707" t="s">
        <v>192</v>
      </c>
      <c r="T707" t="s">
        <v>193</v>
      </c>
      <c r="U707" t="s">
        <v>1191</v>
      </c>
      <c r="V707">
        <f>YEAR(sales_order1[[#This Row],[date]])</f>
        <v>2020</v>
      </c>
      <c r="W707" t="str">
        <f>TEXT(sales_order1[[#This Row],[date]], "Mmm")</f>
        <v>May</v>
      </c>
      <c r="X707">
        <f>VALUE(TEXT(sales_order1[[#This Row],[date]], "D"))</f>
        <v>28</v>
      </c>
      <c r="Y707">
        <v>22</v>
      </c>
    </row>
    <row r="708" spans="1:25" x14ac:dyDescent="0.25">
      <c r="A708" s="1">
        <v>43980</v>
      </c>
      <c r="B708">
        <v>50707</v>
      </c>
      <c r="C708" t="s">
        <v>86</v>
      </c>
      <c r="D708" t="str">
        <f>VLOOKUP(sales_order1[[#This Row],[itemCode]],product_details3!B:C,2,0)</f>
        <v>SRMH30</v>
      </c>
      <c r="E708" t="s">
        <v>87</v>
      </c>
      <c r="F708" t="s">
        <v>30</v>
      </c>
      <c r="G708">
        <v>50</v>
      </c>
      <c r="H708">
        <v>21</v>
      </c>
      <c r="I708">
        <v>1050</v>
      </c>
      <c r="J708">
        <v>6.6</v>
      </c>
      <c r="K708">
        <v>330</v>
      </c>
      <c r="L708">
        <v>14.4</v>
      </c>
      <c r="M708">
        <v>0.68571428571428572</v>
      </c>
      <c r="N708">
        <v>720</v>
      </c>
      <c r="O708" t="s">
        <v>354</v>
      </c>
      <c r="P708" t="s">
        <v>355</v>
      </c>
      <c r="Q708" t="s">
        <v>119</v>
      </c>
      <c r="R708" t="s">
        <v>40</v>
      </c>
      <c r="S708" t="s">
        <v>356</v>
      </c>
      <c r="T708" t="s">
        <v>357</v>
      </c>
      <c r="U708" t="s">
        <v>1190</v>
      </c>
      <c r="V708">
        <f>YEAR(sales_order1[[#This Row],[date]])</f>
        <v>2020</v>
      </c>
      <c r="W708" t="str">
        <f>TEXT(sales_order1[[#This Row],[date]], "Mmm")</f>
        <v>May</v>
      </c>
      <c r="X708">
        <f>VALUE(TEXT(sales_order1[[#This Row],[date]], "D"))</f>
        <v>29</v>
      </c>
      <c r="Y708">
        <v>22</v>
      </c>
    </row>
    <row r="709" spans="1:25" x14ac:dyDescent="0.25">
      <c r="A709" s="1">
        <v>43980</v>
      </c>
      <c r="B709">
        <v>50708</v>
      </c>
      <c r="C709" t="s">
        <v>329</v>
      </c>
      <c r="D709" t="str">
        <f>VLOOKUP(sales_order1[[#This Row],[itemCode]],product_details3!B:C,2,0)</f>
        <v>TNRS150</v>
      </c>
      <c r="E709" t="s">
        <v>330</v>
      </c>
      <c r="F709" t="s">
        <v>124</v>
      </c>
      <c r="G709">
        <v>100</v>
      </c>
      <c r="H709">
        <v>19.649999999999999</v>
      </c>
      <c r="I709">
        <v>1965</v>
      </c>
      <c r="J709">
        <v>6.55</v>
      </c>
      <c r="K709">
        <v>655</v>
      </c>
      <c r="L709">
        <v>13.1</v>
      </c>
      <c r="M709">
        <v>0.66666666666666663</v>
      </c>
      <c r="N709">
        <v>1310</v>
      </c>
      <c r="O709" t="s">
        <v>276</v>
      </c>
      <c r="P709" t="s">
        <v>277</v>
      </c>
      <c r="Q709" t="s">
        <v>39</v>
      </c>
      <c r="R709" t="s">
        <v>40</v>
      </c>
      <c r="S709" t="s">
        <v>41</v>
      </c>
      <c r="T709" t="s">
        <v>278</v>
      </c>
      <c r="U709" t="s">
        <v>1188</v>
      </c>
      <c r="V709">
        <f>YEAR(sales_order1[[#This Row],[date]])</f>
        <v>2020</v>
      </c>
      <c r="W709" t="str">
        <f>TEXT(sales_order1[[#This Row],[date]], "Mmm")</f>
        <v>May</v>
      </c>
      <c r="X709">
        <f>VALUE(TEXT(sales_order1[[#This Row],[date]], "D"))</f>
        <v>29</v>
      </c>
      <c r="Y709">
        <v>22</v>
      </c>
    </row>
    <row r="710" spans="1:25" x14ac:dyDescent="0.25">
      <c r="A710" s="1">
        <v>43980</v>
      </c>
      <c r="B710">
        <v>50709</v>
      </c>
      <c r="C710" t="s">
        <v>209</v>
      </c>
      <c r="D710" t="str">
        <f>VLOOKUP(sales_order1[[#This Row],[itemCode]],product_details3!B:C,2,0)</f>
        <v>CLNG50</v>
      </c>
      <c r="E710" t="s">
        <v>210</v>
      </c>
      <c r="F710" t="s">
        <v>45</v>
      </c>
      <c r="G710">
        <v>100</v>
      </c>
      <c r="H710">
        <v>6.5</v>
      </c>
      <c r="I710">
        <v>650</v>
      </c>
      <c r="J710">
        <v>2.2999999999999998</v>
      </c>
      <c r="K710">
        <v>230</v>
      </c>
      <c r="L710">
        <v>4.2</v>
      </c>
      <c r="M710">
        <v>0.64615384615384619</v>
      </c>
      <c r="N710">
        <v>420</v>
      </c>
      <c r="O710" t="s">
        <v>284</v>
      </c>
      <c r="P710" t="s">
        <v>285</v>
      </c>
      <c r="Q710" t="s">
        <v>48</v>
      </c>
      <c r="R710" t="s">
        <v>25</v>
      </c>
      <c r="S710" t="s">
        <v>286</v>
      </c>
      <c r="T710" t="s">
        <v>287</v>
      </c>
      <c r="U710" t="s">
        <v>1191</v>
      </c>
      <c r="V710">
        <f>YEAR(sales_order1[[#This Row],[date]])</f>
        <v>2020</v>
      </c>
      <c r="W710" t="str">
        <f>TEXT(sales_order1[[#This Row],[date]], "Mmm")</f>
        <v>May</v>
      </c>
      <c r="X710">
        <f>VALUE(TEXT(sales_order1[[#This Row],[date]], "D"))</f>
        <v>29</v>
      </c>
      <c r="Y710">
        <v>22</v>
      </c>
    </row>
    <row r="711" spans="1:25" x14ac:dyDescent="0.25">
      <c r="A711" s="1">
        <v>43980</v>
      </c>
      <c r="B711">
        <v>50710</v>
      </c>
      <c r="C711" t="s">
        <v>128</v>
      </c>
      <c r="D711" t="str">
        <f>VLOOKUP(sales_order1[[#This Row],[itemCode]],product_details3!B:C,2,0)</f>
        <v>SCRT100</v>
      </c>
      <c r="E711" t="s">
        <v>129</v>
      </c>
      <c r="F711" t="s">
        <v>61</v>
      </c>
      <c r="G711">
        <v>150</v>
      </c>
      <c r="H711">
        <v>28.25</v>
      </c>
      <c r="I711">
        <v>4237.5</v>
      </c>
      <c r="J711">
        <v>9</v>
      </c>
      <c r="K711">
        <v>1350</v>
      </c>
      <c r="L711">
        <v>19.25</v>
      </c>
      <c r="M711">
        <v>0.68141592920353977</v>
      </c>
      <c r="N711">
        <v>2887.5</v>
      </c>
      <c r="O711" t="s">
        <v>53</v>
      </c>
      <c r="P711" t="s">
        <v>54</v>
      </c>
      <c r="Q711" t="s">
        <v>55</v>
      </c>
      <c r="R711" t="s">
        <v>56</v>
      </c>
      <c r="S711" t="s">
        <v>57</v>
      </c>
      <c r="T711" t="s">
        <v>58</v>
      </c>
      <c r="U711" t="s">
        <v>1191</v>
      </c>
      <c r="V711">
        <f>YEAR(sales_order1[[#This Row],[date]])</f>
        <v>2020</v>
      </c>
      <c r="W711" t="str">
        <f>TEXT(sales_order1[[#This Row],[date]], "Mmm")</f>
        <v>May</v>
      </c>
      <c r="X711">
        <f>VALUE(TEXT(sales_order1[[#This Row],[date]], "D"))</f>
        <v>29</v>
      </c>
      <c r="Y711">
        <v>22</v>
      </c>
    </row>
    <row r="712" spans="1:25" x14ac:dyDescent="0.25">
      <c r="A712" s="1">
        <v>43980</v>
      </c>
      <c r="B712">
        <v>50711</v>
      </c>
      <c r="C712" t="s">
        <v>406</v>
      </c>
      <c r="D712" t="str">
        <f>VLOOKUP(sales_order1[[#This Row],[itemCode]],product_details3!B:C,2,0)</f>
        <v>MKRO200</v>
      </c>
      <c r="E712" t="s">
        <v>407</v>
      </c>
      <c r="F712" t="s">
        <v>151</v>
      </c>
      <c r="G712">
        <v>100</v>
      </c>
      <c r="H712">
        <v>21.25</v>
      </c>
      <c r="I712">
        <v>2125</v>
      </c>
      <c r="J712">
        <v>9</v>
      </c>
      <c r="K712">
        <v>900</v>
      </c>
      <c r="L712">
        <v>12.25</v>
      </c>
      <c r="M712">
        <v>0.57647058823529407</v>
      </c>
      <c r="N712">
        <v>1225</v>
      </c>
      <c r="O712" t="s">
        <v>317</v>
      </c>
      <c r="P712" t="s">
        <v>318</v>
      </c>
      <c r="Q712" t="s">
        <v>48</v>
      </c>
      <c r="R712" t="s">
        <v>25</v>
      </c>
      <c r="S712" t="s">
        <v>49</v>
      </c>
      <c r="T712" t="s">
        <v>319</v>
      </c>
      <c r="U712" t="s">
        <v>1191</v>
      </c>
      <c r="V712">
        <f>YEAR(sales_order1[[#This Row],[date]])</f>
        <v>2020</v>
      </c>
      <c r="W712" t="str">
        <f>TEXT(sales_order1[[#This Row],[date]], "Mmm")</f>
        <v>May</v>
      </c>
      <c r="X712">
        <f>VALUE(TEXT(sales_order1[[#This Row],[date]], "D"))</f>
        <v>29</v>
      </c>
      <c r="Y712">
        <v>22</v>
      </c>
    </row>
    <row r="713" spans="1:25" x14ac:dyDescent="0.25">
      <c r="A713" s="1">
        <v>43980</v>
      </c>
      <c r="B713">
        <v>50712</v>
      </c>
      <c r="C713" t="s">
        <v>128</v>
      </c>
      <c r="D713" t="str">
        <f>VLOOKUP(sales_order1[[#This Row],[itemCode]],product_details3!B:C,2,0)</f>
        <v>SCRT100</v>
      </c>
      <c r="E713" t="s">
        <v>129</v>
      </c>
      <c r="F713" t="s">
        <v>61</v>
      </c>
      <c r="G713">
        <v>150</v>
      </c>
      <c r="H713">
        <v>28.25</v>
      </c>
      <c r="I713">
        <v>4237.5</v>
      </c>
      <c r="J713">
        <v>9</v>
      </c>
      <c r="K713">
        <v>1350</v>
      </c>
      <c r="L713">
        <v>19.25</v>
      </c>
      <c r="M713">
        <v>0.68141592920353977</v>
      </c>
      <c r="N713">
        <v>2887.5</v>
      </c>
      <c r="O713" t="s">
        <v>258</v>
      </c>
      <c r="P713" t="s">
        <v>259</v>
      </c>
      <c r="Q713" t="s">
        <v>93</v>
      </c>
      <c r="R713" t="s">
        <v>72</v>
      </c>
      <c r="S713" t="s">
        <v>260</v>
      </c>
      <c r="T713" t="s">
        <v>261</v>
      </c>
      <c r="U713" t="s">
        <v>1190</v>
      </c>
      <c r="V713">
        <f>YEAR(sales_order1[[#This Row],[date]])</f>
        <v>2020</v>
      </c>
      <c r="W713" t="str">
        <f>TEXT(sales_order1[[#This Row],[date]], "Mmm")</f>
        <v>May</v>
      </c>
      <c r="X713">
        <f>VALUE(TEXT(sales_order1[[#This Row],[date]], "D"))</f>
        <v>29</v>
      </c>
      <c r="Y713">
        <v>22</v>
      </c>
    </row>
    <row r="714" spans="1:25" x14ac:dyDescent="0.25">
      <c r="A714" s="1">
        <v>43980</v>
      </c>
      <c r="B714">
        <v>50713</v>
      </c>
      <c r="C714" t="s">
        <v>128</v>
      </c>
      <c r="D714" t="str">
        <f>VLOOKUP(sales_order1[[#This Row],[itemCode]],product_details3!B:C,2,0)</f>
        <v>SCRT100</v>
      </c>
      <c r="E714" t="s">
        <v>129</v>
      </c>
      <c r="F714" t="s">
        <v>61</v>
      </c>
      <c r="G714">
        <v>150</v>
      </c>
      <c r="H714">
        <v>28.25</v>
      </c>
      <c r="I714">
        <v>4237.5</v>
      </c>
      <c r="J714">
        <v>9</v>
      </c>
      <c r="K714">
        <v>1350</v>
      </c>
      <c r="L714">
        <v>19.25</v>
      </c>
      <c r="M714">
        <v>0.68141592920353977</v>
      </c>
      <c r="N714">
        <v>2887.5</v>
      </c>
      <c r="O714" t="s">
        <v>417</v>
      </c>
      <c r="P714" t="s">
        <v>418</v>
      </c>
      <c r="Q714" t="s">
        <v>160</v>
      </c>
      <c r="R714" t="s">
        <v>112</v>
      </c>
      <c r="S714" t="s">
        <v>161</v>
      </c>
      <c r="T714" t="s">
        <v>419</v>
      </c>
      <c r="U714" t="s">
        <v>1189</v>
      </c>
      <c r="V714">
        <f>YEAR(sales_order1[[#This Row],[date]])</f>
        <v>2020</v>
      </c>
      <c r="W714" t="str">
        <f>TEXT(sales_order1[[#This Row],[date]], "Mmm")</f>
        <v>May</v>
      </c>
      <c r="X714">
        <f>VALUE(TEXT(sales_order1[[#This Row],[date]], "D"))</f>
        <v>29</v>
      </c>
      <c r="Y714">
        <v>22</v>
      </c>
    </row>
    <row r="715" spans="1:25" x14ac:dyDescent="0.25">
      <c r="A715" s="1">
        <v>43980</v>
      </c>
      <c r="B715">
        <v>50714</v>
      </c>
      <c r="C715" t="s">
        <v>156</v>
      </c>
      <c r="D715" t="str">
        <f>VLOOKUP(sales_order1[[#This Row],[itemCode]],product_details3!B:C,2,0)</f>
        <v>SCRT30</v>
      </c>
      <c r="E715" t="s">
        <v>157</v>
      </c>
      <c r="F715" t="s">
        <v>61</v>
      </c>
      <c r="G715">
        <v>200</v>
      </c>
      <c r="H715">
        <v>11.3</v>
      </c>
      <c r="I715">
        <v>2260</v>
      </c>
      <c r="J715">
        <v>3.8</v>
      </c>
      <c r="K715">
        <v>760</v>
      </c>
      <c r="L715">
        <v>7.5</v>
      </c>
      <c r="M715">
        <v>0.66371681415929207</v>
      </c>
      <c r="N715">
        <v>1500</v>
      </c>
      <c r="O715" t="s">
        <v>322</v>
      </c>
      <c r="P715" t="s">
        <v>323</v>
      </c>
      <c r="Q715" t="s">
        <v>39</v>
      </c>
      <c r="R715" t="s">
        <v>40</v>
      </c>
      <c r="S715" t="s">
        <v>41</v>
      </c>
      <c r="T715" t="s">
        <v>324</v>
      </c>
      <c r="U715" t="s">
        <v>1188</v>
      </c>
      <c r="V715">
        <f>YEAR(sales_order1[[#This Row],[date]])</f>
        <v>2020</v>
      </c>
      <c r="W715" t="str">
        <f>TEXT(sales_order1[[#This Row],[date]], "Mmm")</f>
        <v>May</v>
      </c>
      <c r="X715">
        <f>VALUE(TEXT(sales_order1[[#This Row],[date]], "D"))</f>
        <v>29</v>
      </c>
      <c r="Y715">
        <v>22</v>
      </c>
    </row>
    <row r="716" spans="1:25" x14ac:dyDescent="0.25">
      <c r="A716" s="1">
        <v>43983</v>
      </c>
      <c r="B716">
        <v>50715</v>
      </c>
      <c r="C716" t="s">
        <v>19</v>
      </c>
      <c r="D716" t="str">
        <f>VLOOKUP(sales_order1[[#This Row],[itemCode]],product_details3!B:C,2,0)</f>
        <v>MSTH100</v>
      </c>
      <c r="E716" t="s">
        <v>20</v>
      </c>
      <c r="F716" t="s">
        <v>21</v>
      </c>
      <c r="G716">
        <v>50</v>
      </c>
      <c r="H716">
        <v>26.25</v>
      </c>
      <c r="I716">
        <v>1312.5</v>
      </c>
      <c r="J716">
        <v>7.75</v>
      </c>
      <c r="K716">
        <v>387.5</v>
      </c>
      <c r="L716">
        <v>18.5</v>
      </c>
      <c r="M716">
        <v>0.70476190476190481</v>
      </c>
      <c r="N716">
        <v>925</v>
      </c>
      <c r="O716" t="s">
        <v>109</v>
      </c>
      <c r="P716" t="s">
        <v>110</v>
      </c>
      <c r="Q716" t="s">
        <v>111</v>
      </c>
      <c r="R716" t="s">
        <v>112</v>
      </c>
      <c r="S716" t="s">
        <v>113</v>
      </c>
      <c r="T716" t="s">
        <v>114</v>
      </c>
      <c r="U716" t="s">
        <v>1189</v>
      </c>
      <c r="V716">
        <f>YEAR(sales_order1[[#This Row],[date]])</f>
        <v>2020</v>
      </c>
      <c r="W716" t="str">
        <f>TEXT(sales_order1[[#This Row],[date]], "Mmm")</f>
        <v>Jun</v>
      </c>
      <c r="X716">
        <f>VALUE(TEXT(sales_order1[[#This Row],[date]], "D"))</f>
        <v>1</v>
      </c>
      <c r="Y716">
        <v>22</v>
      </c>
    </row>
    <row r="717" spans="1:25" x14ac:dyDescent="0.25">
      <c r="A717" s="1">
        <v>43983</v>
      </c>
      <c r="B717">
        <v>50716</v>
      </c>
      <c r="C717" t="s">
        <v>51</v>
      </c>
      <c r="D717" t="str">
        <f>VLOOKUP(sales_order1[[#This Row],[itemCode]],product_details3!B:C,2,0)</f>
        <v>MSTH50</v>
      </c>
      <c r="E717" t="s">
        <v>52</v>
      </c>
      <c r="F717" t="s">
        <v>21</v>
      </c>
      <c r="G717">
        <v>50</v>
      </c>
      <c r="H717">
        <v>15.75</v>
      </c>
      <c r="I717">
        <v>787.5</v>
      </c>
      <c r="J717">
        <v>4.45</v>
      </c>
      <c r="K717">
        <v>222.5</v>
      </c>
      <c r="L717">
        <v>11.3</v>
      </c>
      <c r="M717">
        <v>0.71746031746031746</v>
      </c>
      <c r="N717">
        <v>565</v>
      </c>
      <c r="O717" t="s">
        <v>22</v>
      </c>
      <c r="P717" t="s">
        <v>23</v>
      </c>
      <c r="Q717" t="s">
        <v>24</v>
      </c>
      <c r="R717" t="s">
        <v>25</v>
      </c>
      <c r="S717" t="s">
        <v>26</v>
      </c>
      <c r="T717" t="s">
        <v>27</v>
      </c>
      <c r="U717" t="s">
        <v>1191</v>
      </c>
      <c r="V717">
        <f>YEAR(sales_order1[[#This Row],[date]])</f>
        <v>2020</v>
      </c>
      <c r="W717" t="str">
        <f>TEXT(sales_order1[[#This Row],[date]], "Mmm")</f>
        <v>Jun</v>
      </c>
      <c r="X717">
        <f>VALUE(TEXT(sales_order1[[#This Row],[date]], "D"))</f>
        <v>1</v>
      </c>
      <c r="Y717">
        <v>22</v>
      </c>
    </row>
    <row r="718" spans="1:25" x14ac:dyDescent="0.25">
      <c r="A718" s="1">
        <v>43983</v>
      </c>
      <c r="B718">
        <v>50717</v>
      </c>
      <c r="C718" t="s">
        <v>86</v>
      </c>
      <c r="D718" t="str">
        <f>VLOOKUP(sales_order1[[#This Row],[itemCode]],product_details3!B:C,2,0)</f>
        <v>SRMH30</v>
      </c>
      <c r="E718" t="s">
        <v>87</v>
      </c>
      <c r="F718" t="s">
        <v>30</v>
      </c>
      <c r="G718">
        <v>50</v>
      </c>
      <c r="H718">
        <v>21</v>
      </c>
      <c r="I718">
        <v>1050</v>
      </c>
      <c r="J718">
        <v>6.6</v>
      </c>
      <c r="K718">
        <v>330</v>
      </c>
      <c r="L718">
        <v>14.4</v>
      </c>
      <c r="M718">
        <v>0.68571428571428572</v>
      </c>
      <c r="N718">
        <v>720</v>
      </c>
      <c r="O718" t="s">
        <v>410</v>
      </c>
      <c r="P718" t="s">
        <v>411</v>
      </c>
      <c r="Q718" t="s">
        <v>64</v>
      </c>
      <c r="R718" t="s">
        <v>40</v>
      </c>
      <c r="S718" t="s">
        <v>229</v>
      </c>
      <c r="T718" t="s">
        <v>230</v>
      </c>
      <c r="U718" t="s">
        <v>1189</v>
      </c>
      <c r="V718">
        <f>YEAR(sales_order1[[#This Row],[date]])</f>
        <v>2020</v>
      </c>
      <c r="W718" t="str">
        <f>TEXT(sales_order1[[#This Row],[date]], "Mmm")</f>
        <v>Jun</v>
      </c>
      <c r="X718">
        <f>VALUE(TEXT(sales_order1[[#This Row],[date]], "D"))</f>
        <v>1</v>
      </c>
      <c r="Y718">
        <v>22</v>
      </c>
    </row>
    <row r="719" spans="1:25" x14ac:dyDescent="0.25">
      <c r="A719" s="1">
        <v>43983</v>
      </c>
      <c r="B719">
        <v>50718</v>
      </c>
      <c r="C719" t="s">
        <v>325</v>
      </c>
      <c r="D719" t="str">
        <f>VLOOKUP(sales_order1[[#This Row],[itemCode]],product_details3!B:C,2,0)</f>
        <v>EXFG100</v>
      </c>
      <c r="E719" t="s">
        <v>326</v>
      </c>
      <c r="F719" t="s">
        <v>183</v>
      </c>
      <c r="G719">
        <v>50</v>
      </c>
      <c r="H719">
        <v>20.75</v>
      </c>
      <c r="I719">
        <v>1037.5</v>
      </c>
      <c r="J719">
        <v>7.45</v>
      </c>
      <c r="K719">
        <v>372.5</v>
      </c>
      <c r="L719">
        <v>13.3</v>
      </c>
      <c r="M719">
        <v>0.64096385542168677</v>
      </c>
      <c r="N719">
        <v>665</v>
      </c>
      <c r="O719" t="s">
        <v>269</v>
      </c>
      <c r="P719" t="s">
        <v>270</v>
      </c>
      <c r="Q719" t="s">
        <v>271</v>
      </c>
      <c r="R719" t="s">
        <v>56</v>
      </c>
      <c r="S719" t="s">
        <v>192</v>
      </c>
      <c r="T719" t="s">
        <v>272</v>
      </c>
      <c r="U719" t="s">
        <v>1191</v>
      </c>
      <c r="V719">
        <f>YEAR(sales_order1[[#This Row],[date]])</f>
        <v>2020</v>
      </c>
      <c r="W719" t="str">
        <f>TEXT(sales_order1[[#This Row],[date]], "Mmm")</f>
        <v>Jun</v>
      </c>
      <c r="X719">
        <f>VALUE(TEXT(sales_order1[[#This Row],[date]], "D"))</f>
        <v>1</v>
      </c>
      <c r="Y719">
        <v>22</v>
      </c>
    </row>
    <row r="720" spans="1:25" x14ac:dyDescent="0.25">
      <c r="A720" s="1">
        <v>43983</v>
      </c>
      <c r="B720">
        <v>50719</v>
      </c>
      <c r="C720" t="s">
        <v>386</v>
      </c>
      <c r="D720" t="str">
        <f>VLOOKUP(sales_order1[[#This Row],[itemCode]],product_details3!B:C,2,0)</f>
        <v>EXFC100</v>
      </c>
      <c r="E720" t="s">
        <v>387</v>
      </c>
      <c r="F720" t="s">
        <v>183</v>
      </c>
      <c r="G720">
        <v>50</v>
      </c>
      <c r="H720">
        <v>24.65</v>
      </c>
      <c r="I720">
        <v>1232.5</v>
      </c>
      <c r="J720">
        <v>9.5500000000000007</v>
      </c>
      <c r="K720">
        <v>477.5</v>
      </c>
      <c r="L720">
        <v>15.1</v>
      </c>
      <c r="M720">
        <v>0.61257606490872218</v>
      </c>
      <c r="N720">
        <v>755</v>
      </c>
      <c r="O720" t="s">
        <v>31</v>
      </c>
      <c r="P720" t="s">
        <v>32</v>
      </c>
      <c r="Q720" t="s">
        <v>24</v>
      </c>
      <c r="R720" t="s">
        <v>25</v>
      </c>
      <c r="S720" t="s">
        <v>33</v>
      </c>
      <c r="T720" t="s">
        <v>34</v>
      </c>
      <c r="U720" t="s">
        <v>1191</v>
      </c>
      <c r="V720">
        <f>YEAR(sales_order1[[#This Row],[date]])</f>
        <v>2020</v>
      </c>
      <c r="W720" t="str">
        <f>TEXT(sales_order1[[#This Row],[date]], "Mmm")</f>
        <v>Jun</v>
      </c>
      <c r="X720">
        <f>VALUE(TEXT(sales_order1[[#This Row],[date]], "D"))</f>
        <v>1</v>
      </c>
      <c r="Y720">
        <v>22</v>
      </c>
    </row>
    <row r="721" spans="1:25" x14ac:dyDescent="0.25">
      <c r="A721" s="1">
        <v>43983</v>
      </c>
      <c r="B721">
        <v>50720</v>
      </c>
      <c r="C721" t="s">
        <v>51</v>
      </c>
      <c r="D721" t="str">
        <f>VLOOKUP(sales_order1[[#This Row],[itemCode]],product_details3!B:C,2,0)</f>
        <v>MSTH50</v>
      </c>
      <c r="E721" t="s">
        <v>52</v>
      </c>
      <c r="F721" t="s">
        <v>21</v>
      </c>
      <c r="G721">
        <v>50</v>
      </c>
      <c r="H721">
        <v>15.75</v>
      </c>
      <c r="I721">
        <v>787.5</v>
      </c>
      <c r="J721">
        <v>4.45</v>
      </c>
      <c r="K721">
        <v>222.5</v>
      </c>
      <c r="L721">
        <v>11.3</v>
      </c>
      <c r="M721">
        <v>0.71746031746031746</v>
      </c>
      <c r="N721">
        <v>565</v>
      </c>
      <c r="O721" t="s">
        <v>354</v>
      </c>
      <c r="P721" t="s">
        <v>355</v>
      </c>
      <c r="Q721" t="s">
        <v>119</v>
      </c>
      <c r="R721" t="s">
        <v>40</v>
      </c>
      <c r="S721" t="s">
        <v>356</v>
      </c>
      <c r="T721" t="s">
        <v>357</v>
      </c>
      <c r="U721" t="s">
        <v>1190</v>
      </c>
      <c r="V721">
        <f>YEAR(sales_order1[[#This Row],[date]])</f>
        <v>2020</v>
      </c>
      <c r="W721" t="str">
        <f>TEXT(sales_order1[[#This Row],[date]], "Mmm")</f>
        <v>Jun</v>
      </c>
      <c r="X721">
        <f>VALUE(TEXT(sales_order1[[#This Row],[date]], "D"))</f>
        <v>1</v>
      </c>
      <c r="Y721">
        <v>22</v>
      </c>
    </row>
    <row r="722" spans="1:25" x14ac:dyDescent="0.25">
      <c r="A722" s="1">
        <v>43983</v>
      </c>
      <c r="B722">
        <v>50721</v>
      </c>
      <c r="C722" t="s">
        <v>128</v>
      </c>
      <c r="D722" t="str">
        <f>VLOOKUP(sales_order1[[#This Row],[itemCode]],product_details3!B:C,2,0)</f>
        <v>SCRT100</v>
      </c>
      <c r="E722" t="s">
        <v>129</v>
      </c>
      <c r="F722" t="s">
        <v>61</v>
      </c>
      <c r="G722">
        <v>150</v>
      </c>
      <c r="H722">
        <v>28.25</v>
      </c>
      <c r="I722">
        <v>4237.5</v>
      </c>
      <c r="J722">
        <v>9</v>
      </c>
      <c r="K722">
        <v>1350</v>
      </c>
      <c r="L722">
        <v>19.25</v>
      </c>
      <c r="M722">
        <v>0.68141592920353977</v>
      </c>
      <c r="N722">
        <v>2887.5</v>
      </c>
      <c r="O722" t="s">
        <v>211</v>
      </c>
      <c r="P722" t="s">
        <v>212</v>
      </c>
      <c r="Q722" t="s">
        <v>213</v>
      </c>
      <c r="R722" t="s">
        <v>25</v>
      </c>
      <c r="S722" t="s">
        <v>214</v>
      </c>
      <c r="T722" t="s">
        <v>215</v>
      </c>
      <c r="U722" t="s">
        <v>1191</v>
      </c>
      <c r="V722">
        <f>YEAR(sales_order1[[#This Row],[date]])</f>
        <v>2020</v>
      </c>
      <c r="W722" t="str">
        <f>TEXT(sales_order1[[#This Row],[date]], "Mmm")</f>
        <v>Jun</v>
      </c>
      <c r="X722">
        <f>VALUE(TEXT(sales_order1[[#This Row],[date]], "D"))</f>
        <v>1</v>
      </c>
      <c r="Y722">
        <v>22</v>
      </c>
    </row>
    <row r="723" spans="1:25" x14ac:dyDescent="0.25">
      <c r="A723" s="1">
        <v>43983</v>
      </c>
      <c r="B723">
        <v>50722</v>
      </c>
      <c r="C723" t="s">
        <v>51</v>
      </c>
      <c r="D723" t="str">
        <f>VLOOKUP(sales_order1[[#This Row],[itemCode]],product_details3!B:C,2,0)</f>
        <v>MSTH50</v>
      </c>
      <c r="E723" t="s">
        <v>52</v>
      </c>
      <c r="F723" t="s">
        <v>21</v>
      </c>
      <c r="G723">
        <v>50</v>
      </c>
      <c r="H723">
        <v>15.75</v>
      </c>
      <c r="I723">
        <v>787.5</v>
      </c>
      <c r="J723">
        <v>4.45</v>
      </c>
      <c r="K723">
        <v>222.5</v>
      </c>
      <c r="L723">
        <v>11.3</v>
      </c>
      <c r="M723">
        <v>0.71746031746031746</v>
      </c>
      <c r="N723">
        <v>565</v>
      </c>
      <c r="O723" t="s">
        <v>376</v>
      </c>
      <c r="P723" t="s">
        <v>377</v>
      </c>
      <c r="Q723" t="s">
        <v>378</v>
      </c>
      <c r="R723" t="s">
        <v>72</v>
      </c>
      <c r="S723" t="s">
        <v>379</v>
      </c>
      <c r="T723" t="s">
        <v>380</v>
      </c>
      <c r="U723" t="s">
        <v>1188</v>
      </c>
      <c r="V723">
        <f>YEAR(sales_order1[[#This Row],[date]])</f>
        <v>2020</v>
      </c>
      <c r="W723" t="str">
        <f>TEXT(sales_order1[[#This Row],[date]], "Mmm")</f>
        <v>Jun</v>
      </c>
      <c r="X723">
        <f>VALUE(TEXT(sales_order1[[#This Row],[date]], "D"))</f>
        <v>1</v>
      </c>
      <c r="Y723">
        <v>22</v>
      </c>
    </row>
    <row r="724" spans="1:25" x14ac:dyDescent="0.25">
      <c r="A724" s="1">
        <v>43983</v>
      </c>
      <c r="B724">
        <v>50723</v>
      </c>
      <c r="C724" t="s">
        <v>19</v>
      </c>
      <c r="D724" t="str">
        <f>VLOOKUP(sales_order1[[#This Row],[itemCode]],product_details3!B:C,2,0)</f>
        <v>MSTH100</v>
      </c>
      <c r="E724" t="s">
        <v>20</v>
      </c>
      <c r="F724" t="s">
        <v>21</v>
      </c>
      <c r="G724">
        <v>100</v>
      </c>
      <c r="H724">
        <v>26.25</v>
      </c>
      <c r="I724">
        <v>2625</v>
      </c>
      <c r="J724">
        <v>7.75</v>
      </c>
      <c r="K724">
        <v>775</v>
      </c>
      <c r="L724">
        <v>18.5</v>
      </c>
      <c r="M724">
        <v>0.70476190476190481</v>
      </c>
      <c r="N724">
        <v>1850</v>
      </c>
      <c r="O724" t="s">
        <v>152</v>
      </c>
      <c r="P724" t="s">
        <v>153</v>
      </c>
      <c r="Q724" t="s">
        <v>154</v>
      </c>
      <c r="R724" t="s">
        <v>56</v>
      </c>
      <c r="S724" t="s">
        <v>133</v>
      </c>
      <c r="T724" t="s">
        <v>155</v>
      </c>
      <c r="U724" t="s">
        <v>1191</v>
      </c>
      <c r="V724">
        <f>YEAR(sales_order1[[#This Row],[date]])</f>
        <v>2020</v>
      </c>
      <c r="W724" t="str">
        <f>TEXT(sales_order1[[#This Row],[date]], "Mmm")</f>
        <v>Jun</v>
      </c>
      <c r="X724">
        <f>VALUE(TEXT(sales_order1[[#This Row],[date]], "D"))</f>
        <v>1</v>
      </c>
      <c r="Y724">
        <v>22</v>
      </c>
    </row>
    <row r="725" spans="1:25" x14ac:dyDescent="0.25">
      <c r="A725" s="1">
        <v>43984</v>
      </c>
      <c r="B725">
        <v>50724</v>
      </c>
      <c r="C725" t="s">
        <v>320</v>
      </c>
      <c r="D725" t="str">
        <f>VLOOKUP(sales_order1[[#This Row],[itemCode]],product_details3!B:C,2,0)</f>
        <v>SCR50+100</v>
      </c>
      <c r="E725" t="s">
        <v>321</v>
      </c>
      <c r="F725" t="s">
        <v>61</v>
      </c>
      <c r="G725">
        <v>200</v>
      </c>
      <c r="H725">
        <v>26.25</v>
      </c>
      <c r="I725">
        <v>5250</v>
      </c>
      <c r="J725">
        <v>7.75</v>
      </c>
      <c r="K725">
        <v>1550</v>
      </c>
      <c r="L725">
        <v>18.5</v>
      </c>
      <c r="M725">
        <v>0.70476190476190481</v>
      </c>
      <c r="N725">
        <v>3700</v>
      </c>
      <c r="O725" t="s">
        <v>284</v>
      </c>
      <c r="P725" t="s">
        <v>285</v>
      </c>
      <c r="Q725" t="s">
        <v>48</v>
      </c>
      <c r="R725" t="s">
        <v>25</v>
      </c>
      <c r="S725" t="s">
        <v>286</v>
      </c>
      <c r="T725" t="s">
        <v>287</v>
      </c>
      <c r="U725" t="s">
        <v>1191</v>
      </c>
      <c r="V725">
        <f>YEAR(sales_order1[[#This Row],[date]])</f>
        <v>2020</v>
      </c>
      <c r="W725" t="str">
        <f>TEXT(sales_order1[[#This Row],[date]], "Mmm")</f>
        <v>Jun</v>
      </c>
      <c r="X725">
        <f>VALUE(TEXT(sales_order1[[#This Row],[date]], "D"))</f>
        <v>2</v>
      </c>
      <c r="Y725">
        <v>22</v>
      </c>
    </row>
    <row r="726" spans="1:25" x14ac:dyDescent="0.25">
      <c r="A726" s="1">
        <v>43984</v>
      </c>
      <c r="B726">
        <v>50725</v>
      </c>
      <c r="C726" t="s">
        <v>311</v>
      </c>
      <c r="D726" t="str">
        <f>VLOOKUP(sales_order1[[#This Row],[itemCode]],product_details3!B:C,2,0)</f>
        <v>MSTH30</v>
      </c>
      <c r="E726" t="s">
        <v>312</v>
      </c>
      <c r="F726" t="s">
        <v>21</v>
      </c>
      <c r="G726">
        <v>100</v>
      </c>
      <c r="H726">
        <v>8.5</v>
      </c>
      <c r="I726">
        <v>850</v>
      </c>
      <c r="J726">
        <v>3.3</v>
      </c>
      <c r="K726">
        <v>330</v>
      </c>
      <c r="L726">
        <v>5.2</v>
      </c>
      <c r="M726">
        <v>0.61176470588235299</v>
      </c>
      <c r="N726">
        <v>520</v>
      </c>
      <c r="O726" t="s">
        <v>248</v>
      </c>
      <c r="P726" t="s">
        <v>249</v>
      </c>
      <c r="Q726" t="s">
        <v>191</v>
      </c>
      <c r="R726" t="s">
        <v>56</v>
      </c>
      <c r="S726" t="s">
        <v>192</v>
      </c>
      <c r="T726" t="s">
        <v>250</v>
      </c>
      <c r="U726" t="s">
        <v>1191</v>
      </c>
      <c r="V726">
        <f>YEAR(sales_order1[[#This Row],[date]])</f>
        <v>2020</v>
      </c>
      <c r="W726" t="str">
        <f>TEXT(sales_order1[[#This Row],[date]], "Mmm")</f>
        <v>Jun</v>
      </c>
      <c r="X726">
        <f>VALUE(TEXT(sales_order1[[#This Row],[date]], "D"))</f>
        <v>2</v>
      </c>
      <c r="Y726">
        <v>22</v>
      </c>
    </row>
    <row r="727" spans="1:25" x14ac:dyDescent="0.25">
      <c r="A727" s="1">
        <v>43984</v>
      </c>
      <c r="B727">
        <v>50726</v>
      </c>
      <c r="C727" t="s">
        <v>103</v>
      </c>
      <c r="D727" t="str">
        <f>VLOOKUP(sales_order1[[#This Row],[itemCode]],product_details3!B:C,2,0)</f>
        <v>SCRT50</v>
      </c>
      <c r="E727" t="s">
        <v>104</v>
      </c>
      <c r="F727" t="s">
        <v>61</v>
      </c>
      <c r="G727">
        <v>100</v>
      </c>
      <c r="H727">
        <v>16.95</v>
      </c>
      <c r="I727">
        <v>1695</v>
      </c>
      <c r="J727">
        <v>5.2</v>
      </c>
      <c r="K727">
        <v>520</v>
      </c>
      <c r="L727">
        <v>11.75</v>
      </c>
      <c r="M727">
        <v>0.69321533923303835</v>
      </c>
      <c r="N727">
        <v>1175</v>
      </c>
      <c r="O727" t="s">
        <v>244</v>
      </c>
      <c r="P727" t="s">
        <v>245</v>
      </c>
      <c r="Q727" t="s">
        <v>186</v>
      </c>
      <c r="R727" t="s">
        <v>112</v>
      </c>
      <c r="S727" t="s">
        <v>246</v>
      </c>
      <c r="T727" t="s">
        <v>247</v>
      </c>
      <c r="U727" t="s">
        <v>1189</v>
      </c>
      <c r="V727">
        <f>YEAR(sales_order1[[#This Row],[date]])</f>
        <v>2020</v>
      </c>
      <c r="W727" t="str">
        <f>TEXT(sales_order1[[#This Row],[date]], "Mmm")</f>
        <v>Jun</v>
      </c>
      <c r="X727">
        <f>VALUE(TEXT(sales_order1[[#This Row],[date]], "D"))</f>
        <v>2</v>
      </c>
      <c r="Y727">
        <v>22</v>
      </c>
    </row>
    <row r="728" spans="1:25" x14ac:dyDescent="0.25">
      <c r="A728" s="1">
        <v>43984</v>
      </c>
      <c r="B728">
        <v>50727</v>
      </c>
      <c r="C728" t="s">
        <v>388</v>
      </c>
      <c r="D728" t="str">
        <f>VLOOKUP(sales_order1[[#This Row],[itemCode]],product_details3!B:C,2,0)</f>
        <v>TNRS200</v>
      </c>
      <c r="E728" t="s">
        <v>389</v>
      </c>
      <c r="F728" t="s">
        <v>124</v>
      </c>
      <c r="G728">
        <v>150</v>
      </c>
      <c r="H728">
        <v>26.2</v>
      </c>
      <c r="I728">
        <v>3930</v>
      </c>
      <c r="J728">
        <v>9.4</v>
      </c>
      <c r="K728">
        <v>1410</v>
      </c>
      <c r="L728">
        <v>16.8</v>
      </c>
      <c r="M728">
        <v>0.6412213740458016</v>
      </c>
      <c r="N728">
        <v>2520</v>
      </c>
      <c r="O728" t="s">
        <v>144</v>
      </c>
      <c r="P728" t="s">
        <v>145</v>
      </c>
      <c r="Q728" t="s">
        <v>146</v>
      </c>
      <c r="R728" t="s">
        <v>112</v>
      </c>
      <c r="S728" t="s">
        <v>147</v>
      </c>
      <c r="T728" t="s">
        <v>148</v>
      </c>
      <c r="U728" t="s">
        <v>1190</v>
      </c>
      <c r="V728">
        <f>YEAR(sales_order1[[#This Row],[date]])</f>
        <v>2020</v>
      </c>
      <c r="W728" t="str">
        <f>TEXT(sales_order1[[#This Row],[date]], "Mmm")</f>
        <v>Jun</v>
      </c>
      <c r="X728">
        <f>VALUE(TEXT(sales_order1[[#This Row],[date]], "D"))</f>
        <v>2</v>
      </c>
      <c r="Y728">
        <v>22</v>
      </c>
    </row>
    <row r="729" spans="1:25" x14ac:dyDescent="0.25">
      <c r="A729" s="1">
        <v>43984</v>
      </c>
      <c r="B729">
        <v>50728</v>
      </c>
      <c r="C729" t="s">
        <v>360</v>
      </c>
      <c r="D729" t="str">
        <f>VLOOKUP(sales_order1[[#This Row],[itemCode]],product_details3!B:C,2,0)</f>
        <v>TNRS100</v>
      </c>
      <c r="E729" t="s">
        <v>361</v>
      </c>
      <c r="F729" t="s">
        <v>124</v>
      </c>
      <c r="G729">
        <v>150</v>
      </c>
      <c r="H729">
        <v>13.1</v>
      </c>
      <c r="I729">
        <v>1965</v>
      </c>
      <c r="J729">
        <v>4.7</v>
      </c>
      <c r="K729">
        <v>705</v>
      </c>
      <c r="L729">
        <v>8.4</v>
      </c>
      <c r="M729">
        <v>0.6412213740458016</v>
      </c>
      <c r="N729">
        <v>1260</v>
      </c>
      <c r="O729" t="s">
        <v>400</v>
      </c>
      <c r="P729" t="s">
        <v>401</v>
      </c>
      <c r="Q729" t="s">
        <v>213</v>
      </c>
      <c r="R729" t="s">
        <v>25</v>
      </c>
      <c r="S729" t="s">
        <v>402</v>
      </c>
      <c r="T729" t="s">
        <v>403</v>
      </c>
      <c r="U729" t="s">
        <v>1191</v>
      </c>
      <c r="V729">
        <f>YEAR(sales_order1[[#This Row],[date]])</f>
        <v>2020</v>
      </c>
      <c r="W729" t="str">
        <f>TEXT(sales_order1[[#This Row],[date]], "Mmm")</f>
        <v>Jun</v>
      </c>
      <c r="X729">
        <f>VALUE(TEXT(sales_order1[[#This Row],[date]], "D"))</f>
        <v>2</v>
      </c>
      <c r="Y729">
        <v>22</v>
      </c>
    </row>
    <row r="730" spans="1:25" x14ac:dyDescent="0.25">
      <c r="A730" s="1">
        <v>43984</v>
      </c>
      <c r="B730">
        <v>50729</v>
      </c>
      <c r="C730" t="s">
        <v>28</v>
      </c>
      <c r="D730" t="str">
        <f>VLOOKUP(sales_order1[[#This Row],[itemCode]],product_details3!B:C,2,0)</f>
        <v>SRMC30</v>
      </c>
      <c r="E730" t="s">
        <v>29</v>
      </c>
      <c r="F730" t="s">
        <v>30</v>
      </c>
      <c r="G730">
        <v>150</v>
      </c>
      <c r="H730">
        <v>22.6</v>
      </c>
      <c r="I730">
        <v>3390</v>
      </c>
      <c r="J730">
        <v>7.6</v>
      </c>
      <c r="K730">
        <v>1140</v>
      </c>
      <c r="L730">
        <v>15</v>
      </c>
      <c r="M730">
        <v>0.66371681415929207</v>
      </c>
      <c r="N730">
        <v>2250</v>
      </c>
      <c r="O730" t="s">
        <v>105</v>
      </c>
      <c r="P730" t="s">
        <v>106</v>
      </c>
      <c r="Q730" t="s">
        <v>107</v>
      </c>
      <c r="R730" t="s">
        <v>40</v>
      </c>
      <c r="S730" t="s">
        <v>101</v>
      </c>
      <c r="T730" t="s">
        <v>108</v>
      </c>
      <c r="U730" t="s">
        <v>1190</v>
      </c>
      <c r="V730">
        <f>YEAR(sales_order1[[#This Row],[date]])</f>
        <v>2020</v>
      </c>
      <c r="W730" t="str">
        <f>TEXT(sales_order1[[#This Row],[date]], "Mmm")</f>
        <v>Jun</v>
      </c>
      <c r="X730">
        <f>VALUE(TEXT(sales_order1[[#This Row],[date]], "D"))</f>
        <v>2</v>
      </c>
      <c r="Y730">
        <v>22</v>
      </c>
    </row>
    <row r="731" spans="1:25" x14ac:dyDescent="0.25">
      <c r="A731" s="1">
        <v>43984</v>
      </c>
      <c r="B731">
        <v>50730</v>
      </c>
      <c r="C731" t="s">
        <v>209</v>
      </c>
      <c r="D731" t="str">
        <f>VLOOKUP(sales_order1[[#This Row],[itemCode]],product_details3!B:C,2,0)</f>
        <v>CLNG50</v>
      </c>
      <c r="E731" t="s">
        <v>210</v>
      </c>
      <c r="F731" t="s">
        <v>45</v>
      </c>
      <c r="G731">
        <v>50</v>
      </c>
      <c r="H731">
        <v>6.5</v>
      </c>
      <c r="I731">
        <v>325</v>
      </c>
      <c r="J731">
        <v>2.2999999999999998</v>
      </c>
      <c r="K731">
        <v>115</v>
      </c>
      <c r="L731">
        <v>4.2</v>
      </c>
      <c r="M731">
        <v>0.64615384615384619</v>
      </c>
      <c r="N731">
        <v>210</v>
      </c>
      <c r="O731" t="s">
        <v>262</v>
      </c>
      <c r="P731" t="s">
        <v>263</v>
      </c>
      <c r="Q731" t="s">
        <v>264</v>
      </c>
      <c r="R731" t="s">
        <v>56</v>
      </c>
      <c r="S731" t="s">
        <v>133</v>
      </c>
      <c r="T731" t="s">
        <v>265</v>
      </c>
      <c r="U731" t="s">
        <v>1191</v>
      </c>
      <c r="V731">
        <f>YEAR(sales_order1[[#This Row],[date]])</f>
        <v>2020</v>
      </c>
      <c r="W731" t="str">
        <f>TEXT(sales_order1[[#This Row],[date]], "Mmm")</f>
        <v>Jun</v>
      </c>
      <c r="X731">
        <f>VALUE(TEXT(sales_order1[[#This Row],[date]], "D"))</f>
        <v>2</v>
      </c>
      <c r="Y731">
        <v>22</v>
      </c>
    </row>
    <row r="732" spans="1:25" x14ac:dyDescent="0.25">
      <c r="A732" s="1">
        <v>43984</v>
      </c>
      <c r="B732">
        <v>50731</v>
      </c>
      <c r="C732" t="s">
        <v>135</v>
      </c>
      <c r="D732" t="str">
        <f>VLOOKUP(sales_order1[[#This Row],[itemCode]],product_details3!B:C,2,0)</f>
        <v>MSKSH</v>
      </c>
      <c r="E732" t="s">
        <v>136</v>
      </c>
      <c r="F732" t="s">
        <v>137</v>
      </c>
      <c r="G732">
        <v>100</v>
      </c>
      <c r="H732">
        <v>18.75</v>
      </c>
      <c r="I732">
        <v>1875</v>
      </c>
      <c r="J732">
        <v>7.45</v>
      </c>
      <c r="K732">
        <v>745</v>
      </c>
      <c r="L732">
        <v>11.3</v>
      </c>
      <c r="M732">
        <v>0.60266666666666668</v>
      </c>
      <c r="N732">
        <v>1130</v>
      </c>
      <c r="O732" t="s">
        <v>199</v>
      </c>
      <c r="P732" t="s">
        <v>200</v>
      </c>
      <c r="Q732" t="s">
        <v>201</v>
      </c>
      <c r="R732" t="s">
        <v>25</v>
      </c>
      <c r="S732" t="s">
        <v>202</v>
      </c>
      <c r="T732" t="s">
        <v>203</v>
      </c>
      <c r="U732" t="s">
        <v>1191</v>
      </c>
      <c r="V732">
        <f>YEAR(sales_order1[[#This Row],[date]])</f>
        <v>2020</v>
      </c>
      <c r="W732" t="str">
        <f>TEXT(sales_order1[[#This Row],[date]], "Mmm")</f>
        <v>Jun</v>
      </c>
      <c r="X732">
        <f>VALUE(TEXT(sales_order1[[#This Row],[date]], "D"))</f>
        <v>2</v>
      </c>
      <c r="Y732">
        <v>22</v>
      </c>
    </row>
    <row r="733" spans="1:25" x14ac:dyDescent="0.25">
      <c r="A733" s="1">
        <v>43984</v>
      </c>
      <c r="B733">
        <v>50732</v>
      </c>
      <c r="C733" t="s">
        <v>142</v>
      </c>
      <c r="D733" t="str">
        <f>VLOOKUP(sales_order1[[#This Row],[itemCode]],product_details3!B:C,2,0)</f>
        <v>SRMC50</v>
      </c>
      <c r="E733" t="s">
        <v>143</v>
      </c>
      <c r="F733" t="s">
        <v>30</v>
      </c>
      <c r="G733">
        <v>150</v>
      </c>
      <c r="H733">
        <v>33.25</v>
      </c>
      <c r="I733">
        <v>4987.5</v>
      </c>
      <c r="J733">
        <v>12</v>
      </c>
      <c r="K733">
        <v>1800</v>
      </c>
      <c r="L733">
        <v>21.25</v>
      </c>
      <c r="M733">
        <v>0.63909774436090228</v>
      </c>
      <c r="N733">
        <v>3187.5</v>
      </c>
      <c r="O733" t="s">
        <v>290</v>
      </c>
      <c r="P733" t="s">
        <v>291</v>
      </c>
      <c r="Q733" t="s">
        <v>201</v>
      </c>
      <c r="R733" t="s">
        <v>25</v>
      </c>
      <c r="S733" t="s">
        <v>202</v>
      </c>
      <c r="T733" t="s">
        <v>292</v>
      </c>
      <c r="U733" t="s">
        <v>1191</v>
      </c>
      <c r="V733">
        <f>YEAR(sales_order1[[#This Row],[date]])</f>
        <v>2020</v>
      </c>
      <c r="W733" t="str">
        <f>TEXT(sales_order1[[#This Row],[date]], "Mmm")</f>
        <v>Jun</v>
      </c>
      <c r="X733">
        <f>VALUE(TEXT(sales_order1[[#This Row],[date]], "D"))</f>
        <v>2</v>
      </c>
      <c r="Y733">
        <v>22</v>
      </c>
    </row>
    <row r="734" spans="1:25" x14ac:dyDescent="0.25">
      <c r="A734" s="1">
        <v>43984</v>
      </c>
      <c r="B734">
        <v>50733</v>
      </c>
      <c r="C734" t="s">
        <v>51</v>
      </c>
      <c r="D734" t="str">
        <f>VLOOKUP(sales_order1[[#This Row],[itemCode]],product_details3!B:C,2,0)</f>
        <v>MSTH50</v>
      </c>
      <c r="E734" t="s">
        <v>52</v>
      </c>
      <c r="F734" t="s">
        <v>21</v>
      </c>
      <c r="G734">
        <v>50</v>
      </c>
      <c r="H734">
        <v>15.75</v>
      </c>
      <c r="I734">
        <v>787.5</v>
      </c>
      <c r="J734">
        <v>4.45</v>
      </c>
      <c r="K734">
        <v>222.5</v>
      </c>
      <c r="L734">
        <v>11.3</v>
      </c>
      <c r="M734">
        <v>0.71746031746031746</v>
      </c>
      <c r="N734">
        <v>565</v>
      </c>
      <c r="O734" t="s">
        <v>317</v>
      </c>
      <c r="P734" t="s">
        <v>318</v>
      </c>
      <c r="Q734" t="s">
        <v>48</v>
      </c>
      <c r="R734" t="s">
        <v>25</v>
      </c>
      <c r="S734" t="s">
        <v>49</v>
      </c>
      <c r="T734" t="s">
        <v>319</v>
      </c>
      <c r="U734" t="s">
        <v>1191</v>
      </c>
      <c r="V734">
        <f>YEAR(sales_order1[[#This Row],[date]])</f>
        <v>2020</v>
      </c>
      <c r="W734" t="str">
        <f>TEXT(sales_order1[[#This Row],[date]], "Mmm")</f>
        <v>Jun</v>
      </c>
      <c r="X734">
        <f>VALUE(TEXT(sales_order1[[#This Row],[date]], "D"))</f>
        <v>2</v>
      </c>
      <c r="Y734">
        <v>22</v>
      </c>
    </row>
    <row r="735" spans="1:25" x14ac:dyDescent="0.25">
      <c r="A735" s="1">
        <v>43985</v>
      </c>
      <c r="B735">
        <v>50734</v>
      </c>
      <c r="C735" t="s">
        <v>320</v>
      </c>
      <c r="D735" t="str">
        <f>VLOOKUP(sales_order1[[#This Row],[itemCode]],product_details3!B:C,2,0)</f>
        <v>SCR50+100</v>
      </c>
      <c r="E735" t="s">
        <v>321</v>
      </c>
      <c r="F735" t="s">
        <v>61</v>
      </c>
      <c r="G735">
        <v>100</v>
      </c>
      <c r="H735">
        <v>26.25</v>
      </c>
      <c r="I735">
        <v>2625</v>
      </c>
      <c r="J735">
        <v>7.75</v>
      </c>
      <c r="K735">
        <v>775</v>
      </c>
      <c r="L735">
        <v>18.5</v>
      </c>
      <c r="M735">
        <v>0.70476190476190481</v>
      </c>
      <c r="N735">
        <v>1850</v>
      </c>
      <c r="O735" t="s">
        <v>138</v>
      </c>
      <c r="P735" t="s">
        <v>139</v>
      </c>
      <c r="Q735" t="s">
        <v>77</v>
      </c>
      <c r="R735" t="s">
        <v>72</v>
      </c>
      <c r="S735" t="s">
        <v>140</v>
      </c>
      <c r="T735" t="s">
        <v>141</v>
      </c>
      <c r="U735" t="s">
        <v>1190</v>
      </c>
      <c r="V735">
        <f>YEAR(sales_order1[[#This Row],[date]])</f>
        <v>2020</v>
      </c>
      <c r="W735" t="str">
        <f>TEXT(sales_order1[[#This Row],[date]], "Mmm")</f>
        <v>Jun</v>
      </c>
      <c r="X735">
        <f>VALUE(TEXT(sales_order1[[#This Row],[date]], "D"))</f>
        <v>3</v>
      </c>
      <c r="Y735">
        <v>23</v>
      </c>
    </row>
    <row r="736" spans="1:25" x14ac:dyDescent="0.25">
      <c r="A736" s="1">
        <v>43985</v>
      </c>
      <c r="B736">
        <v>50735</v>
      </c>
      <c r="C736" t="s">
        <v>181</v>
      </c>
      <c r="D736" t="str">
        <f>VLOOKUP(sales_order1[[#This Row],[itemCode]],product_details3!B:C,2,0)</f>
        <v>EXFP100</v>
      </c>
      <c r="E736" t="s">
        <v>182</v>
      </c>
      <c r="F736" t="s">
        <v>183</v>
      </c>
      <c r="G736">
        <v>50</v>
      </c>
      <c r="H736">
        <v>21.95</v>
      </c>
      <c r="I736">
        <v>1097.5</v>
      </c>
      <c r="J736">
        <v>8.1999999999999993</v>
      </c>
      <c r="K736">
        <v>410</v>
      </c>
      <c r="L736">
        <v>13.75</v>
      </c>
      <c r="M736">
        <v>0.62642369020501143</v>
      </c>
      <c r="N736">
        <v>687.5</v>
      </c>
      <c r="O736" t="s">
        <v>412</v>
      </c>
      <c r="P736" t="s">
        <v>413</v>
      </c>
      <c r="Q736" t="s">
        <v>48</v>
      </c>
      <c r="R736" t="s">
        <v>25</v>
      </c>
      <c r="S736" t="s">
        <v>49</v>
      </c>
      <c r="T736" t="s">
        <v>414</v>
      </c>
      <c r="U736" t="s">
        <v>1191</v>
      </c>
      <c r="V736">
        <f>YEAR(sales_order1[[#This Row],[date]])</f>
        <v>2020</v>
      </c>
      <c r="W736" t="str">
        <f>TEXT(sales_order1[[#This Row],[date]], "Mmm")</f>
        <v>Jun</v>
      </c>
      <c r="X736">
        <f>VALUE(TEXT(sales_order1[[#This Row],[date]], "D"))</f>
        <v>3</v>
      </c>
      <c r="Y736">
        <v>23</v>
      </c>
    </row>
    <row r="737" spans="1:25" x14ac:dyDescent="0.25">
      <c r="A737" s="1">
        <v>43985</v>
      </c>
      <c r="B737">
        <v>50736</v>
      </c>
      <c r="C737" t="s">
        <v>221</v>
      </c>
      <c r="D737" t="str">
        <f>VLOOKUP(sales_order1[[#This Row],[itemCode]],product_details3!B:C,2,0)</f>
        <v>CLNF200</v>
      </c>
      <c r="E737" t="s">
        <v>222</v>
      </c>
      <c r="F737" t="s">
        <v>45</v>
      </c>
      <c r="G737">
        <v>100</v>
      </c>
      <c r="H737">
        <v>23.25</v>
      </c>
      <c r="I737">
        <v>2325</v>
      </c>
      <c r="J737">
        <v>9</v>
      </c>
      <c r="K737">
        <v>900</v>
      </c>
      <c r="L737">
        <v>14.25</v>
      </c>
      <c r="M737">
        <v>0.61290322580645162</v>
      </c>
      <c r="N737">
        <v>1425</v>
      </c>
      <c r="O737" t="s">
        <v>177</v>
      </c>
      <c r="P737" t="s">
        <v>178</v>
      </c>
      <c r="Q737" t="s">
        <v>111</v>
      </c>
      <c r="R737" t="s">
        <v>112</v>
      </c>
      <c r="S737" t="s">
        <v>179</v>
      </c>
      <c r="T737" t="s">
        <v>180</v>
      </c>
      <c r="U737" t="s">
        <v>1189</v>
      </c>
      <c r="V737">
        <f>YEAR(sales_order1[[#This Row],[date]])</f>
        <v>2020</v>
      </c>
      <c r="W737" t="str">
        <f>TEXT(sales_order1[[#This Row],[date]], "Mmm")</f>
        <v>Jun</v>
      </c>
      <c r="X737">
        <f>VALUE(TEXT(sales_order1[[#This Row],[date]], "D"))</f>
        <v>3</v>
      </c>
      <c r="Y737">
        <v>23</v>
      </c>
    </row>
    <row r="738" spans="1:25" x14ac:dyDescent="0.25">
      <c r="A738" s="1">
        <v>43985</v>
      </c>
      <c r="B738">
        <v>50737</v>
      </c>
      <c r="C738" t="s">
        <v>122</v>
      </c>
      <c r="D738" t="str">
        <f>VLOOKUP(sales_order1[[#This Row],[itemCode]],product_details3!B:C,2,0)</f>
        <v>TNRE150</v>
      </c>
      <c r="E738" t="s">
        <v>123</v>
      </c>
      <c r="F738" t="s">
        <v>124</v>
      </c>
      <c r="G738">
        <v>100</v>
      </c>
      <c r="H738">
        <v>16.95</v>
      </c>
      <c r="I738">
        <v>1695</v>
      </c>
      <c r="J738">
        <v>5.2</v>
      </c>
      <c r="K738">
        <v>520</v>
      </c>
      <c r="L738">
        <v>11.75</v>
      </c>
      <c r="M738">
        <v>0.69321533923303835</v>
      </c>
      <c r="N738">
        <v>1175</v>
      </c>
      <c r="O738" t="s">
        <v>206</v>
      </c>
      <c r="P738" t="s">
        <v>207</v>
      </c>
      <c r="Q738" t="s">
        <v>71</v>
      </c>
      <c r="R738" t="s">
        <v>72</v>
      </c>
      <c r="S738" t="s">
        <v>73</v>
      </c>
      <c r="T738" t="s">
        <v>208</v>
      </c>
      <c r="U738" t="s">
        <v>1190</v>
      </c>
      <c r="V738">
        <f>YEAR(sales_order1[[#This Row],[date]])</f>
        <v>2020</v>
      </c>
      <c r="W738" t="str">
        <f>TEXT(sales_order1[[#This Row],[date]], "Mmm")</f>
        <v>Jun</v>
      </c>
      <c r="X738">
        <f>VALUE(TEXT(sales_order1[[#This Row],[date]], "D"))</f>
        <v>3</v>
      </c>
      <c r="Y738">
        <v>23</v>
      </c>
    </row>
    <row r="739" spans="1:25" x14ac:dyDescent="0.25">
      <c r="A739" s="1">
        <v>43985</v>
      </c>
      <c r="B739">
        <v>50738</v>
      </c>
      <c r="C739" t="s">
        <v>122</v>
      </c>
      <c r="D739" t="str">
        <f>VLOOKUP(sales_order1[[#This Row],[itemCode]],product_details3!B:C,2,0)</f>
        <v>TNRE150</v>
      </c>
      <c r="E739" t="s">
        <v>123</v>
      </c>
      <c r="F739" t="s">
        <v>124</v>
      </c>
      <c r="G739">
        <v>50</v>
      </c>
      <c r="H739">
        <v>16.95</v>
      </c>
      <c r="I739">
        <v>847.5</v>
      </c>
      <c r="J739">
        <v>5.2</v>
      </c>
      <c r="K739">
        <v>260</v>
      </c>
      <c r="L739">
        <v>11.75</v>
      </c>
      <c r="M739">
        <v>0.69321533923303835</v>
      </c>
      <c r="N739">
        <v>587.5</v>
      </c>
      <c r="O739" t="s">
        <v>125</v>
      </c>
      <c r="P739" t="s">
        <v>126</v>
      </c>
      <c r="Q739" t="s">
        <v>71</v>
      </c>
      <c r="R739" t="s">
        <v>72</v>
      </c>
      <c r="S739" t="s">
        <v>73</v>
      </c>
      <c r="T739" t="s">
        <v>127</v>
      </c>
      <c r="U739" t="s">
        <v>1190</v>
      </c>
      <c r="V739">
        <f>YEAR(sales_order1[[#This Row],[date]])</f>
        <v>2020</v>
      </c>
      <c r="W739" t="str">
        <f>TEXT(sales_order1[[#This Row],[date]], "Mmm")</f>
        <v>Jun</v>
      </c>
      <c r="X739">
        <f>VALUE(TEXT(sales_order1[[#This Row],[date]], "D"))</f>
        <v>3</v>
      </c>
      <c r="Y739">
        <v>23</v>
      </c>
    </row>
    <row r="740" spans="1:25" x14ac:dyDescent="0.25">
      <c r="A740" s="1">
        <v>43985</v>
      </c>
      <c r="B740">
        <v>50739</v>
      </c>
      <c r="C740" t="s">
        <v>305</v>
      </c>
      <c r="D740" t="str">
        <f>VLOOKUP(sales_order1[[#This Row],[itemCode]],product_details3!B:C,2,0)</f>
        <v>SRMA15</v>
      </c>
      <c r="E740" t="s">
        <v>306</v>
      </c>
      <c r="F740" t="s">
        <v>30</v>
      </c>
      <c r="G740">
        <v>50</v>
      </c>
      <c r="H740">
        <v>19.649999999999999</v>
      </c>
      <c r="I740">
        <v>982.5</v>
      </c>
      <c r="J740">
        <v>7.55</v>
      </c>
      <c r="K740">
        <v>377.5</v>
      </c>
      <c r="L740">
        <v>12.1</v>
      </c>
      <c r="M740">
        <v>0.61577608142493634</v>
      </c>
      <c r="N740">
        <v>605</v>
      </c>
      <c r="O740" t="s">
        <v>130</v>
      </c>
      <c r="P740" t="s">
        <v>131</v>
      </c>
      <c r="Q740" t="s">
        <v>132</v>
      </c>
      <c r="R740" t="s">
        <v>56</v>
      </c>
      <c r="S740" t="s">
        <v>133</v>
      </c>
      <c r="T740" t="s">
        <v>134</v>
      </c>
      <c r="U740" t="s">
        <v>1191</v>
      </c>
      <c r="V740">
        <f>YEAR(sales_order1[[#This Row],[date]])</f>
        <v>2020</v>
      </c>
      <c r="W740" t="str">
        <f>TEXT(sales_order1[[#This Row],[date]], "Mmm")</f>
        <v>Jun</v>
      </c>
      <c r="X740">
        <f>VALUE(TEXT(sales_order1[[#This Row],[date]], "D"))</f>
        <v>3</v>
      </c>
      <c r="Y740">
        <v>23</v>
      </c>
    </row>
    <row r="741" spans="1:25" x14ac:dyDescent="0.25">
      <c r="A741" s="1">
        <v>43985</v>
      </c>
      <c r="B741">
        <v>50740</v>
      </c>
      <c r="C741" t="s">
        <v>51</v>
      </c>
      <c r="D741" t="str">
        <f>VLOOKUP(sales_order1[[#This Row],[itemCode]],product_details3!B:C,2,0)</f>
        <v>MSTH50</v>
      </c>
      <c r="E741" t="s">
        <v>52</v>
      </c>
      <c r="F741" t="s">
        <v>21</v>
      </c>
      <c r="G741">
        <v>100</v>
      </c>
      <c r="H741">
        <v>15.75</v>
      </c>
      <c r="I741">
        <v>1575</v>
      </c>
      <c r="J741">
        <v>4.45</v>
      </c>
      <c r="K741">
        <v>445</v>
      </c>
      <c r="L741">
        <v>11.3</v>
      </c>
      <c r="M741">
        <v>0.71746031746031746</v>
      </c>
      <c r="N741">
        <v>1130</v>
      </c>
      <c r="O741" t="s">
        <v>196</v>
      </c>
      <c r="P741" t="s">
        <v>197</v>
      </c>
      <c r="Q741" t="s">
        <v>132</v>
      </c>
      <c r="R741" t="s">
        <v>56</v>
      </c>
      <c r="S741" t="s">
        <v>133</v>
      </c>
      <c r="T741" t="s">
        <v>198</v>
      </c>
      <c r="U741" t="s">
        <v>1191</v>
      </c>
      <c r="V741">
        <f>YEAR(sales_order1[[#This Row],[date]])</f>
        <v>2020</v>
      </c>
      <c r="W741" t="str">
        <f>TEXT(sales_order1[[#This Row],[date]], "Mmm")</f>
        <v>Jun</v>
      </c>
      <c r="X741">
        <f>VALUE(TEXT(sales_order1[[#This Row],[date]], "D"))</f>
        <v>3</v>
      </c>
      <c r="Y741">
        <v>23</v>
      </c>
    </row>
    <row r="742" spans="1:25" x14ac:dyDescent="0.25">
      <c r="A742" s="1">
        <v>43985</v>
      </c>
      <c r="B742">
        <v>50741</v>
      </c>
      <c r="C742" t="s">
        <v>135</v>
      </c>
      <c r="D742" t="str">
        <f>VLOOKUP(sales_order1[[#This Row],[itemCode]],product_details3!B:C,2,0)</f>
        <v>MSKSH</v>
      </c>
      <c r="E742" t="s">
        <v>136</v>
      </c>
      <c r="F742" t="s">
        <v>137</v>
      </c>
      <c r="G742">
        <v>100</v>
      </c>
      <c r="H742">
        <v>18.75</v>
      </c>
      <c r="I742">
        <v>1875</v>
      </c>
      <c r="J742">
        <v>7.45</v>
      </c>
      <c r="K742">
        <v>745</v>
      </c>
      <c r="L742">
        <v>11.3</v>
      </c>
      <c r="M742">
        <v>0.60266666666666668</v>
      </c>
      <c r="N742">
        <v>1130</v>
      </c>
      <c r="O742" t="s">
        <v>423</v>
      </c>
      <c r="P742" t="s">
        <v>424</v>
      </c>
      <c r="Q742" t="s">
        <v>77</v>
      </c>
      <c r="R742" t="s">
        <v>72</v>
      </c>
      <c r="S742" t="s">
        <v>425</v>
      </c>
      <c r="T742" t="s">
        <v>426</v>
      </c>
      <c r="U742" t="s">
        <v>1190</v>
      </c>
      <c r="V742">
        <f>YEAR(sales_order1[[#This Row],[date]])</f>
        <v>2020</v>
      </c>
      <c r="W742" t="str">
        <f>TEXT(sales_order1[[#This Row],[date]], "Mmm")</f>
        <v>Jun</v>
      </c>
      <c r="X742">
        <f>VALUE(TEXT(sales_order1[[#This Row],[date]], "D"))</f>
        <v>3</v>
      </c>
      <c r="Y742">
        <v>23</v>
      </c>
    </row>
    <row r="743" spans="1:25" x14ac:dyDescent="0.25">
      <c r="A743" s="1">
        <v>43986</v>
      </c>
      <c r="B743">
        <v>50742</v>
      </c>
      <c r="C743" t="s">
        <v>348</v>
      </c>
      <c r="D743" t="str">
        <f>VLOOKUP(sales_order1[[#This Row],[itemCode]],product_details3!B:C,2,0)</f>
        <v>EXFG150</v>
      </c>
      <c r="E743" t="s">
        <v>349</v>
      </c>
      <c r="F743" t="s">
        <v>183</v>
      </c>
      <c r="G743">
        <v>50</v>
      </c>
      <c r="H743">
        <v>26.25</v>
      </c>
      <c r="I743">
        <v>1312.5</v>
      </c>
      <c r="J743">
        <v>10.75</v>
      </c>
      <c r="K743">
        <v>537.5</v>
      </c>
      <c r="L743">
        <v>15.5</v>
      </c>
      <c r="M743">
        <v>0.59047619047619049</v>
      </c>
      <c r="N743">
        <v>775</v>
      </c>
      <c r="O743" t="s">
        <v>322</v>
      </c>
      <c r="P743" t="s">
        <v>323</v>
      </c>
      <c r="Q743" t="s">
        <v>39</v>
      </c>
      <c r="R743" t="s">
        <v>40</v>
      </c>
      <c r="S743" t="s">
        <v>41</v>
      </c>
      <c r="T743" t="s">
        <v>324</v>
      </c>
      <c r="U743" t="s">
        <v>1188</v>
      </c>
      <c r="V743">
        <f>YEAR(sales_order1[[#This Row],[date]])</f>
        <v>2020</v>
      </c>
      <c r="W743" t="str">
        <f>TEXT(sales_order1[[#This Row],[date]], "Mmm")</f>
        <v>Jun</v>
      </c>
      <c r="X743">
        <f>VALUE(TEXT(sales_order1[[#This Row],[date]], "D"))</f>
        <v>4</v>
      </c>
      <c r="Y743">
        <v>23</v>
      </c>
    </row>
    <row r="744" spans="1:25" x14ac:dyDescent="0.25">
      <c r="A744" s="1">
        <v>43986</v>
      </c>
      <c r="B744">
        <v>50743</v>
      </c>
      <c r="C744" t="s">
        <v>19</v>
      </c>
      <c r="D744" t="str">
        <f>VLOOKUP(sales_order1[[#This Row],[itemCode]],product_details3!B:C,2,0)</f>
        <v>MSTH100</v>
      </c>
      <c r="E744" t="s">
        <v>20</v>
      </c>
      <c r="F744" t="s">
        <v>21</v>
      </c>
      <c r="G744">
        <v>100</v>
      </c>
      <c r="H744">
        <v>26.25</v>
      </c>
      <c r="I744">
        <v>2625</v>
      </c>
      <c r="J744">
        <v>7.75</v>
      </c>
      <c r="K744">
        <v>775</v>
      </c>
      <c r="L744">
        <v>18.5</v>
      </c>
      <c r="M744">
        <v>0.70476190476190481</v>
      </c>
      <c r="N744">
        <v>1850</v>
      </c>
      <c r="O744" t="s">
        <v>62</v>
      </c>
      <c r="P744" t="s">
        <v>63</v>
      </c>
      <c r="Q744" t="s">
        <v>64</v>
      </c>
      <c r="R744" t="s">
        <v>40</v>
      </c>
      <c r="S744" t="s">
        <v>65</v>
      </c>
      <c r="T744" t="s">
        <v>66</v>
      </c>
      <c r="U744" t="s">
        <v>1190</v>
      </c>
      <c r="V744">
        <f>YEAR(sales_order1[[#This Row],[date]])</f>
        <v>2020</v>
      </c>
      <c r="W744" t="str">
        <f>TEXT(sales_order1[[#This Row],[date]], "Mmm")</f>
        <v>Jun</v>
      </c>
      <c r="X744">
        <f>VALUE(TEXT(sales_order1[[#This Row],[date]], "D"))</f>
        <v>4</v>
      </c>
      <c r="Y744">
        <v>23</v>
      </c>
    </row>
    <row r="745" spans="1:25" x14ac:dyDescent="0.25">
      <c r="A745" s="1">
        <v>43986</v>
      </c>
      <c r="B745">
        <v>50744</v>
      </c>
      <c r="C745" t="s">
        <v>149</v>
      </c>
      <c r="D745" t="str">
        <f>VLOOKUP(sales_order1[[#This Row],[itemCode]],product_details3!B:C,2,0)</f>
        <v>MKRW80</v>
      </c>
      <c r="E745" t="s">
        <v>150</v>
      </c>
      <c r="F745" t="s">
        <v>151</v>
      </c>
      <c r="G745">
        <v>50</v>
      </c>
      <c r="H745">
        <v>14.65</v>
      </c>
      <c r="I745">
        <v>732.5</v>
      </c>
      <c r="J745">
        <v>6.55</v>
      </c>
      <c r="K745">
        <v>327.5</v>
      </c>
      <c r="L745">
        <v>8.1</v>
      </c>
      <c r="M745">
        <v>0.55290102389078488</v>
      </c>
      <c r="N745">
        <v>405</v>
      </c>
      <c r="O745" t="s">
        <v>398</v>
      </c>
      <c r="P745" t="s">
        <v>399</v>
      </c>
      <c r="Q745" t="s">
        <v>100</v>
      </c>
      <c r="R745" t="s">
        <v>40</v>
      </c>
      <c r="S745" t="s">
        <v>101</v>
      </c>
      <c r="T745" t="s">
        <v>102</v>
      </c>
      <c r="U745" t="s">
        <v>1190</v>
      </c>
      <c r="V745">
        <f>YEAR(sales_order1[[#This Row],[date]])</f>
        <v>2020</v>
      </c>
      <c r="W745" t="str">
        <f>TEXT(sales_order1[[#This Row],[date]], "Mmm")</f>
        <v>Jun</v>
      </c>
      <c r="X745">
        <f>VALUE(TEXT(sales_order1[[#This Row],[date]], "D"))</f>
        <v>4</v>
      </c>
      <c r="Y745">
        <v>23</v>
      </c>
    </row>
    <row r="746" spans="1:25" x14ac:dyDescent="0.25">
      <c r="A746" s="1">
        <v>43986</v>
      </c>
      <c r="B746">
        <v>50745</v>
      </c>
      <c r="C746" t="s">
        <v>103</v>
      </c>
      <c r="D746" t="str">
        <f>VLOOKUP(sales_order1[[#This Row],[itemCode]],product_details3!B:C,2,0)</f>
        <v>SCRT50</v>
      </c>
      <c r="E746" t="s">
        <v>104</v>
      </c>
      <c r="F746" t="s">
        <v>61</v>
      </c>
      <c r="G746">
        <v>150</v>
      </c>
      <c r="H746">
        <v>16.95</v>
      </c>
      <c r="I746">
        <v>2542.5</v>
      </c>
      <c r="J746">
        <v>5.2</v>
      </c>
      <c r="K746">
        <v>780</v>
      </c>
      <c r="L746">
        <v>11.75</v>
      </c>
      <c r="M746">
        <v>0.69321533923303835</v>
      </c>
      <c r="N746">
        <v>1762.5</v>
      </c>
      <c r="O746" t="s">
        <v>88</v>
      </c>
      <c r="P746" t="s">
        <v>89</v>
      </c>
      <c r="Q746" t="s">
        <v>24</v>
      </c>
      <c r="R746" t="s">
        <v>25</v>
      </c>
      <c r="S746" t="s">
        <v>26</v>
      </c>
      <c r="T746" t="s">
        <v>90</v>
      </c>
      <c r="U746" t="s">
        <v>1191</v>
      </c>
      <c r="V746">
        <f>YEAR(sales_order1[[#This Row],[date]])</f>
        <v>2020</v>
      </c>
      <c r="W746" t="str">
        <f>TEXT(sales_order1[[#This Row],[date]], "Mmm")</f>
        <v>Jun</v>
      </c>
      <c r="X746">
        <f>VALUE(TEXT(sales_order1[[#This Row],[date]], "D"))</f>
        <v>4</v>
      </c>
      <c r="Y746">
        <v>23</v>
      </c>
    </row>
    <row r="747" spans="1:25" x14ac:dyDescent="0.25">
      <c r="A747" s="1">
        <v>43986</v>
      </c>
      <c r="B747">
        <v>50746</v>
      </c>
      <c r="C747" t="s">
        <v>331</v>
      </c>
      <c r="D747" t="str">
        <f>VLOOKUP(sales_order1[[#This Row],[itemCode]],product_details3!B:C,2,0)</f>
        <v>EXFP50</v>
      </c>
      <c r="E747" t="s">
        <v>332</v>
      </c>
      <c r="F747" t="s">
        <v>183</v>
      </c>
      <c r="G747">
        <v>100</v>
      </c>
      <c r="H747">
        <v>16.95</v>
      </c>
      <c r="I747">
        <v>1695</v>
      </c>
      <c r="J747">
        <v>6.2</v>
      </c>
      <c r="K747">
        <v>620</v>
      </c>
      <c r="L747">
        <v>10.75</v>
      </c>
      <c r="M747">
        <v>0.63421828908554578</v>
      </c>
      <c r="N747">
        <v>1075</v>
      </c>
      <c r="O747" t="s">
        <v>370</v>
      </c>
      <c r="P747" t="s">
        <v>371</v>
      </c>
      <c r="Q747" t="s">
        <v>201</v>
      </c>
      <c r="R747" t="s">
        <v>25</v>
      </c>
      <c r="S747" t="s">
        <v>372</v>
      </c>
      <c r="T747" t="s">
        <v>373</v>
      </c>
      <c r="U747" t="s">
        <v>1191</v>
      </c>
      <c r="V747">
        <f>YEAR(sales_order1[[#This Row],[date]])</f>
        <v>2020</v>
      </c>
      <c r="W747" t="str">
        <f>TEXT(sales_order1[[#This Row],[date]], "Mmm")</f>
        <v>Jun</v>
      </c>
      <c r="X747">
        <f>VALUE(TEXT(sales_order1[[#This Row],[date]], "D"))</f>
        <v>4</v>
      </c>
      <c r="Y747">
        <v>23</v>
      </c>
    </row>
    <row r="748" spans="1:25" x14ac:dyDescent="0.25">
      <c r="A748" s="1">
        <v>43986</v>
      </c>
      <c r="B748">
        <v>50747</v>
      </c>
      <c r="C748" t="s">
        <v>170</v>
      </c>
      <c r="D748" t="str">
        <f>VLOOKUP(sales_order1[[#This Row],[itemCode]],product_details3!B:C,2,0)</f>
        <v>MKRM100</v>
      </c>
      <c r="E748" t="s">
        <v>171</v>
      </c>
      <c r="F748" t="s">
        <v>151</v>
      </c>
      <c r="G748">
        <v>50</v>
      </c>
      <c r="H748">
        <v>5.5</v>
      </c>
      <c r="I748">
        <v>275</v>
      </c>
      <c r="J748">
        <v>2.2999999999999998</v>
      </c>
      <c r="K748">
        <v>115</v>
      </c>
      <c r="L748">
        <v>3.2</v>
      </c>
      <c r="M748">
        <v>0.5818181818181819</v>
      </c>
      <c r="N748">
        <v>160</v>
      </c>
      <c r="O748" t="s">
        <v>273</v>
      </c>
      <c r="P748" t="s">
        <v>274</v>
      </c>
      <c r="Q748" t="s">
        <v>132</v>
      </c>
      <c r="R748" t="s">
        <v>56</v>
      </c>
      <c r="S748" t="s">
        <v>133</v>
      </c>
      <c r="T748" t="s">
        <v>275</v>
      </c>
      <c r="U748" t="s">
        <v>1191</v>
      </c>
      <c r="V748">
        <f>YEAR(sales_order1[[#This Row],[date]])</f>
        <v>2020</v>
      </c>
      <c r="W748" t="str">
        <f>TEXT(sales_order1[[#This Row],[date]], "Mmm")</f>
        <v>Jun</v>
      </c>
      <c r="X748">
        <f>VALUE(TEXT(sales_order1[[#This Row],[date]], "D"))</f>
        <v>4</v>
      </c>
      <c r="Y748">
        <v>23</v>
      </c>
    </row>
    <row r="749" spans="1:25" x14ac:dyDescent="0.25">
      <c r="A749" s="1">
        <v>43986</v>
      </c>
      <c r="B749">
        <v>50748</v>
      </c>
      <c r="C749" t="s">
        <v>320</v>
      </c>
      <c r="D749" t="str">
        <f>VLOOKUP(sales_order1[[#This Row],[itemCode]],product_details3!B:C,2,0)</f>
        <v>SCR50+100</v>
      </c>
      <c r="E749" t="s">
        <v>321</v>
      </c>
      <c r="F749" t="s">
        <v>61</v>
      </c>
      <c r="G749">
        <v>250</v>
      </c>
      <c r="H749">
        <v>26.25</v>
      </c>
      <c r="I749">
        <v>6562.5</v>
      </c>
      <c r="J749">
        <v>7.75</v>
      </c>
      <c r="K749">
        <v>1937.5</v>
      </c>
      <c r="L749">
        <v>18.5</v>
      </c>
      <c r="M749">
        <v>0.70476190476190481</v>
      </c>
      <c r="N749">
        <v>4625</v>
      </c>
      <c r="O749" t="s">
        <v>430</v>
      </c>
      <c r="P749" t="s">
        <v>431</v>
      </c>
      <c r="Q749" t="s">
        <v>218</v>
      </c>
      <c r="R749" t="s">
        <v>40</v>
      </c>
      <c r="S749" t="s">
        <v>432</v>
      </c>
      <c r="T749" t="s">
        <v>433</v>
      </c>
      <c r="U749" t="s">
        <v>1190</v>
      </c>
      <c r="V749">
        <f>YEAR(sales_order1[[#This Row],[date]])</f>
        <v>2020</v>
      </c>
      <c r="W749" t="str">
        <f>TEXT(sales_order1[[#This Row],[date]], "Mmm")</f>
        <v>Jun</v>
      </c>
      <c r="X749">
        <f>VALUE(TEXT(sales_order1[[#This Row],[date]], "D"))</f>
        <v>4</v>
      </c>
      <c r="Y749">
        <v>23</v>
      </c>
    </row>
    <row r="750" spans="1:25" x14ac:dyDescent="0.25">
      <c r="A750" s="1">
        <v>43986</v>
      </c>
      <c r="B750">
        <v>50749</v>
      </c>
      <c r="C750" t="s">
        <v>86</v>
      </c>
      <c r="D750" t="str">
        <f>VLOOKUP(sales_order1[[#This Row],[itemCode]],product_details3!B:C,2,0)</f>
        <v>SRMH30</v>
      </c>
      <c r="E750" t="s">
        <v>87</v>
      </c>
      <c r="F750" t="s">
        <v>30</v>
      </c>
      <c r="G750">
        <v>50</v>
      </c>
      <c r="H750">
        <v>21</v>
      </c>
      <c r="I750">
        <v>1050</v>
      </c>
      <c r="J750">
        <v>6.6</v>
      </c>
      <c r="K750">
        <v>330</v>
      </c>
      <c r="L750">
        <v>14.4</v>
      </c>
      <c r="M750">
        <v>0.68571428571428572</v>
      </c>
      <c r="N750">
        <v>720</v>
      </c>
      <c r="O750" t="s">
        <v>117</v>
      </c>
      <c r="P750" t="s">
        <v>118</v>
      </c>
      <c r="Q750" t="s">
        <v>119</v>
      </c>
      <c r="R750" t="s">
        <v>40</v>
      </c>
      <c r="S750" t="s">
        <v>120</v>
      </c>
      <c r="T750" t="s">
        <v>121</v>
      </c>
      <c r="U750" t="s">
        <v>1190</v>
      </c>
      <c r="V750">
        <f>YEAR(sales_order1[[#This Row],[date]])</f>
        <v>2020</v>
      </c>
      <c r="W750" t="str">
        <f>TEXT(sales_order1[[#This Row],[date]], "Mmm")</f>
        <v>Jun</v>
      </c>
      <c r="X750">
        <f>VALUE(TEXT(sales_order1[[#This Row],[date]], "D"))</f>
        <v>4</v>
      </c>
      <c r="Y750">
        <v>23</v>
      </c>
    </row>
    <row r="751" spans="1:25" x14ac:dyDescent="0.25">
      <c r="A751" s="1">
        <v>43986</v>
      </c>
      <c r="B751">
        <v>50750</v>
      </c>
      <c r="C751" t="s">
        <v>103</v>
      </c>
      <c r="D751" t="str">
        <f>VLOOKUP(sales_order1[[#This Row],[itemCode]],product_details3!B:C,2,0)</f>
        <v>SCRT50</v>
      </c>
      <c r="E751" t="s">
        <v>104</v>
      </c>
      <c r="F751" t="s">
        <v>61</v>
      </c>
      <c r="G751">
        <v>200</v>
      </c>
      <c r="H751">
        <v>16.95</v>
      </c>
      <c r="I751">
        <v>3390</v>
      </c>
      <c r="J751">
        <v>5.2</v>
      </c>
      <c r="K751">
        <v>1040</v>
      </c>
      <c r="L751">
        <v>11.75</v>
      </c>
      <c r="M751">
        <v>0.69321533923303835</v>
      </c>
      <c r="N751">
        <v>2350</v>
      </c>
      <c r="O751" t="s">
        <v>184</v>
      </c>
      <c r="P751" t="s">
        <v>185</v>
      </c>
      <c r="Q751" t="s">
        <v>186</v>
      </c>
      <c r="R751" t="s">
        <v>112</v>
      </c>
      <c r="S751" t="s">
        <v>187</v>
      </c>
      <c r="T751" t="s">
        <v>188</v>
      </c>
      <c r="U751" t="s">
        <v>1189</v>
      </c>
      <c r="V751">
        <f>YEAR(sales_order1[[#This Row],[date]])</f>
        <v>2020</v>
      </c>
      <c r="W751" t="str">
        <f>TEXT(sales_order1[[#This Row],[date]], "Mmm")</f>
        <v>Jun</v>
      </c>
      <c r="X751">
        <f>VALUE(TEXT(sales_order1[[#This Row],[date]], "D"))</f>
        <v>4</v>
      </c>
      <c r="Y751">
        <v>23</v>
      </c>
    </row>
    <row r="752" spans="1:25" x14ac:dyDescent="0.25">
      <c r="A752" s="1">
        <v>43986</v>
      </c>
      <c r="B752">
        <v>50751</v>
      </c>
      <c r="C752" t="s">
        <v>311</v>
      </c>
      <c r="D752" t="str">
        <f>VLOOKUP(sales_order1[[#This Row],[itemCode]],product_details3!B:C,2,0)</f>
        <v>MSTH30</v>
      </c>
      <c r="E752" t="s">
        <v>312</v>
      </c>
      <c r="F752" t="s">
        <v>21</v>
      </c>
      <c r="G752">
        <v>150</v>
      </c>
      <c r="H752">
        <v>8.5</v>
      </c>
      <c r="I752">
        <v>1275</v>
      </c>
      <c r="J752">
        <v>3.3</v>
      </c>
      <c r="K752">
        <v>495</v>
      </c>
      <c r="L752">
        <v>5.2</v>
      </c>
      <c r="M752">
        <v>0.61176470588235299</v>
      </c>
      <c r="N752">
        <v>780</v>
      </c>
      <c r="O752" t="s">
        <v>172</v>
      </c>
      <c r="P752" t="s">
        <v>173</v>
      </c>
      <c r="Q752" t="s">
        <v>39</v>
      </c>
      <c r="R752" t="s">
        <v>40</v>
      </c>
      <c r="S752" t="s">
        <v>41</v>
      </c>
      <c r="T752" t="s">
        <v>174</v>
      </c>
      <c r="U752" t="s">
        <v>1188</v>
      </c>
      <c r="V752">
        <f>YEAR(sales_order1[[#This Row],[date]])</f>
        <v>2020</v>
      </c>
      <c r="W752" t="str">
        <f>TEXT(sales_order1[[#This Row],[date]], "Mmm")</f>
        <v>Jun</v>
      </c>
      <c r="X752">
        <f>VALUE(TEXT(sales_order1[[#This Row],[date]], "D"))</f>
        <v>4</v>
      </c>
      <c r="Y752">
        <v>23</v>
      </c>
    </row>
    <row r="753" spans="1:25" x14ac:dyDescent="0.25">
      <c r="A753" s="1">
        <v>43987</v>
      </c>
      <c r="B753">
        <v>50752</v>
      </c>
      <c r="C753" t="s">
        <v>360</v>
      </c>
      <c r="D753" t="str">
        <f>VLOOKUP(sales_order1[[#This Row],[itemCode]],product_details3!B:C,2,0)</f>
        <v>TNRS100</v>
      </c>
      <c r="E753" t="s">
        <v>361</v>
      </c>
      <c r="F753" t="s">
        <v>124</v>
      </c>
      <c r="G753">
        <v>150</v>
      </c>
      <c r="H753">
        <v>13.1</v>
      </c>
      <c r="I753">
        <v>1965</v>
      </c>
      <c r="J753">
        <v>4.7</v>
      </c>
      <c r="K753">
        <v>705</v>
      </c>
      <c r="L753">
        <v>8.4</v>
      </c>
      <c r="M753">
        <v>0.6412213740458016</v>
      </c>
      <c r="N753">
        <v>1260</v>
      </c>
      <c r="O753" t="s">
        <v>420</v>
      </c>
      <c r="P753" t="s">
        <v>421</v>
      </c>
      <c r="Q753" t="s">
        <v>77</v>
      </c>
      <c r="R753" t="s">
        <v>72</v>
      </c>
      <c r="S753" t="s">
        <v>78</v>
      </c>
      <c r="T753" t="s">
        <v>422</v>
      </c>
      <c r="U753" t="s">
        <v>1190</v>
      </c>
      <c r="V753">
        <f>YEAR(sales_order1[[#This Row],[date]])</f>
        <v>2020</v>
      </c>
      <c r="W753" t="str">
        <f>TEXT(sales_order1[[#This Row],[date]], "Mmm")</f>
        <v>Jun</v>
      </c>
      <c r="X753">
        <f>VALUE(TEXT(sales_order1[[#This Row],[date]], "D"))</f>
        <v>5</v>
      </c>
      <c r="Y753">
        <v>23</v>
      </c>
    </row>
    <row r="754" spans="1:25" x14ac:dyDescent="0.25">
      <c r="A754" s="1">
        <v>43987</v>
      </c>
      <c r="B754">
        <v>50753</v>
      </c>
      <c r="C754" t="s">
        <v>313</v>
      </c>
      <c r="D754" t="str">
        <f>VLOOKUP(sales_order1[[#This Row],[itemCode]],product_details3!B:C,2,0)</f>
        <v>MSKO50</v>
      </c>
      <c r="E754" t="s">
        <v>314</v>
      </c>
      <c r="F754" t="s">
        <v>137</v>
      </c>
      <c r="G754">
        <v>50</v>
      </c>
      <c r="H754">
        <v>14.65</v>
      </c>
      <c r="I754">
        <v>732.5</v>
      </c>
      <c r="J754">
        <v>6.55</v>
      </c>
      <c r="K754">
        <v>327.5</v>
      </c>
      <c r="L754">
        <v>8.1</v>
      </c>
      <c r="M754">
        <v>0.55290102389078488</v>
      </c>
      <c r="N754">
        <v>405</v>
      </c>
      <c r="O754" t="s">
        <v>266</v>
      </c>
      <c r="P754" t="s">
        <v>267</v>
      </c>
      <c r="Q754" t="s">
        <v>154</v>
      </c>
      <c r="R754" t="s">
        <v>56</v>
      </c>
      <c r="S754" t="s">
        <v>133</v>
      </c>
      <c r="T754" t="s">
        <v>268</v>
      </c>
      <c r="U754" t="s">
        <v>1191</v>
      </c>
      <c r="V754">
        <f>YEAR(sales_order1[[#This Row],[date]])</f>
        <v>2020</v>
      </c>
      <c r="W754" t="str">
        <f>TEXT(sales_order1[[#This Row],[date]], "Mmm")</f>
        <v>Jun</v>
      </c>
      <c r="X754">
        <f>VALUE(TEXT(sales_order1[[#This Row],[date]], "D"))</f>
        <v>5</v>
      </c>
      <c r="Y754">
        <v>23</v>
      </c>
    </row>
    <row r="755" spans="1:25" x14ac:dyDescent="0.25">
      <c r="A755" s="1">
        <v>43987</v>
      </c>
      <c r="B755">
        <v>50754</v>
      </c>
      <c r="C755" t="s">
        <v>360</v>
      </c>
      <c r="D755" t="str">
        <f>VLOOKUP(sales_order1[[#This Row],[itemCode]],product_details3!B:C,2,0)</f>
        <v>TNRS100</v>
      </c>
      <c r="E755" t="s">
        <v>361</v>
      </c>
      <c r="F755" t="s">
        <v>124</v>
      </c>
      <c r="G755">
        <v>150</v>
      </c>
      <c r="H755">
        <v>13.1</v>
      </c>
      <c r="I755">
        <v>1965</v>
      </c>
      <c r="J755">
        <v>4.7</v>
      </c>
      <c r="K755">
        <v>705</v>
      </c>
      <c r="L755">
        <v>8.4</v>
      </c>
      <c r="M755">
        <v>0.6412213740458016</v>
      </c>
      <c r="N755">
        <v>1260</v>
      </c>
      <c r="O755" t="s">
        <v>163</v>
      </c>
      <c r="P755" t="s">
        <v>164</v>
      </c>
      <c r="Q755" t="s">
        <v>146</v>
      </c>
      <c r="R755" t="s">
        <v>112</v>
      </c>
      <c r="S755" t="s">
        <v>165</v>
      </c>
      <c r="T755" t="s">
        <v>166</v>
      </c>
      <c r="U755" t="s">
        <v>1189</v>
      </c>
      <c r="V755">
        <f>YEAR(sales_order1[[#This Row],[date]])</f>
        <v>2020</v>
      </c>
      <c r="W755" t="str">
        <f>TEXT(sales_order1[[#This Row],[date]], "Mmm")</f>
        <v>Jun</v>
      </c>
      <c r="X755">
        <f>VALUE(TEXT(sales_order1[[#This Row],[date]], "D"))</f>
        <v>5</v>
      </c>
      <c r="Y755">
        <v>23</v>
      </c>
    </row>
    <row r="756" spans="1:25" x14ac:dyDescent="0.25">
      <c r="A756" s="1">
        <v>43987</v>
      </c>
      <c r="B756">
        <v>50755</v>
      </c>
      <c r="C756" t="s">
        <v>35</v>
      </c>
      <c r="D756" t="str">
        <f>VLOOKUP(sales_order1[[#This Row],[itemCode]],product_details3!B:C,2,0)</f>
        <v>SRMA30</v>
      </c>
      <c r="E756" t="s">
        <v>36</v>
      </c>
      <c r="F756" t="s">
        <v>30</v>
      </c>
      <c r="G756">
        <v>150</v>
      </c>
      <c r="H756">
        <v>26.2</v>
      </c>
      <c r="I756">
        <v>3930</v>
      </c>
      <c r="J756">
        <v>9.4</v>
      </c>
      <c r="K756">
        <v>1410</v>
      </c>
      <c r="L756">
        <v>16.8</v>
      </c>
      <c r="M756">
        <v>0.6412213740458016</v>
      </c>
      <c r="N756">
        <v>2520</v>
      </c>
      <c r="O756" t="s">
        <v>82</v>
      </c>
      <c r="P756" t="s">
        <v>83</v>
      </c>
      <c r="Q756" t="s">
        <v>64</v>
      </c>
      <c r="R756" t="s">
        <v>40</v>
      </c>
      <c r="S756" t="s">
        <v>84</v>
      </c>
      <c r="T756" t="s">
        <v>85</v>
      </c>
      <c r="U756" t="s">
        <v>1189</v>
      </c>
      <c r="V756">
        <f>YEAR(sales_order1[[#This Row],[date]])</f>
        <v>2020</v>
      </c>
      <c r="W756" t="str">
        <f>TEXT(sales_order1[[#This Row],[date]], "Mmm")</f>
        <v>Jun</v>
      </c>
      <c r="X756">
        <f>VALUE(TEXT(sales_order1[[#This Row],[date]], "D"))</f>
        <v>5</v>
      </c>
      <c r="Y756">
        <v>23</v>
      </c>
    </row>
    <row r="757" spans="1:25" x14ac:dyDescent="0.25">
      <c r="A757" s="1">
        <v>43987</v>
      </c>
      <c r="B757">
        <v>50756</v>
      </c>
      <c r="C757" t="s">
        <v>28</v>
      </c>
      <c r="D757" t="str">
        <f>VLOOKUP(sales_order1[[#This Row],[itemCode]],product_details3!B:C,2,0)</f>
        <v>SRMC30</v>
      </c>
      <c r="E757" t="s">
        <v>29</v>
      </c>
      <c r="F757" t="s">
        <v>30</v>
      </c>
      <c r="G757">
        <v>50</v>
      </c>
      <c r="H757">
        <v>22.6</v>
      </c>
      <c r="I757">
        <v>1130</v>
      </c>
      <c r="J757">
        <v>7.6</v>
      </c>
      <c r="K757">
        <v>380</v>
      </c>
      <c r="L757">
        <v>15</v>
      </c>
      <c r="M757">
        <v>0.66371681415929207</v>
      </c>
      <c r="N757">
        <v>750</v>
      </c>
      <c r="O757" t="s">
        <v>75</v>
      </c>
      <c r="P757" t="s">
        <v>76</v>
      </c>
      <c r="Q757" t="s">
        <v>77</v>
      </c>
      <c r="R757" t="s">
        <v>72</v>
      </c>
      <c r="S757" t="s">
        <v>78</v>
      </c>
      <c r="T757" t="s">
        <v>79</v>
      </c>
      <c r="U757" t="s">
        <v>1190</v>
      </c>
      <c r="V757">
        <f>YEAR(sales_order1[[#This Row],[date]])</f>
        <v>2020</v>
      </c>
      <c r="W757" t="str">
        <f>TEXT(sales_order1[[#This Row],[date]], "Mmm")</f>
        <v>Jun</v>
      </c>
      <c r="X757">
        <f>VALUE(TEXT(sales_order1[[#This Row],[date]], "D"))</f>
        <v>5</v>
      </c>
      <c r="Y757">
        <v>23</v>
      </c>
    </row>
    <row r="758" spans="1:25" x14ac:dyDescent="0.25">
      <c r="A758" s="1">
        <v>43987</v>
      </c>
      <c r="B758">
        <v>50757</v>
      </c>
      <c r="C758" t="s">
        <v>115</v>
      </c>
      <c r="D758" t="str">
        <f>VLOOKUP(sales_order1[[#This Row],[itemCode]],product_details3!B:C,2,0)</f>
        <v>SCRS30100</v>
      </c>
      <c r="E758" t="s">
        <v>116</v>
      </c>
      <c r="F758" t="s">
        <v>61</v>
      </c>
      <c r="G758">
        <v>250</v>
      </c>
      <c r="H758">
        <v>32.75</v>
      </c>
      <c r="I758">
        <v>8187.5</v>
      </c>
      <c r="J758">
        <v>11.25</v>
      </c>
      <c r="K758">
        <v>2812.5</v>
      </c>
      <c r="L758">
        <v>21.5</v>
      </c>
      <c r="M758">
        <v>0.65648854961832059</v>
      </c>
      <c r="N758">
        <v>5375</v>
      </c>
      <c r="O758" t="s">
        <v>430</v>
      </c>
      <c r="P758" t="s">
        <v>431</v>
      </c>
      <c r="Q758" t="s">
        <v>218</v>
      </c>
      <c r="R758" t="s">
        <v>40</v>
      </c>
      <c r="S758" t="s">
        <v>432</v>
      </c>
      <c r="T758" t="s">
        <v>433</v>
      </c>
      <c r="U758" t="s">
        <v>1190</v>
      </c>
      <c r="V758">
        <f>YEAR(sales_order1[[#This Row],[date]])</f>
        <v>2020</v>
      </c>
      <c r="W758" t="str">
        <f>TEXT(sales_order1[[#This Row],[date]], "Mmm")</f>
        <v>Jun</v>
      </c>
      <c r="X758">
        <f>VALUE(TEXT(sales_order1[[#This Row],[date]], "D"))</f>
        <v>5</v>
      </c>
      <c r="Y758">
        <v>23</v>
      </c>
    </row>
    <row r="759" spans="1:25" x14ac:dyDescent="0.25">
      <c r="A759" s="1">
        <v>43987</v>
      </c>
      <c r="B759">
        <v>50758</v>
      </c>
      <c r="C759" t="s">
        <v>390</v>
      </c>
      <c r="D759" t="str">
        <f>VLOOKUP(sales_order1[[#This Row],[itemCode]],product_details3!B:C,2,0)</f>
        <v>MKRO150</v>
      </c>
      <c r="E759" t="s">
        <v>391</v>
      </c>
      <c r="F759" t="s">
        <v>151</v>
      </c>
      <c r="G759">
        <v>50</v>
      </c>
      <c r="H759">
        <v>11.95</v>
      </c>
      <c r="I759">
        <v>597.5</v>
      </c>
      <c r="J759">
        <v>5.2</v>
      </c>
      <c r="K759">
        <v>260</v>
      </c>
      <c r="L759">
        <v>6.75</v>
      </c>
      <c r="M759">
        <v>0.56485355648535562</v>
      </c>
      <c r="N759">
        <v>337.5</v>
      </c>
      <c r="O759" t="s">
        <v>98</v>
      </c>
      <c r="P759" t="s">
        <v>99</v>
      </c>
      <c r="Q759" t="s">
        <v>100</v>
      </c>
      <c r="R759" t="s">
        <v>40</v>
      </c>
      <c r="S759" t="s">
        <v>101</v>
      </c>
      <c r="T759" t="s">
        <v>102</v>
      </c>
      <c r="U759" t="s">
        <v>1190</v>
      </c>
      <c r="V759">
        <f>YEAR(sales_order1[[#This Row],[date]])</f>
        <v>2020</v>
      </c>
      <c r="W759" t="str">
        <f>TEXT(sales_order1[[#This Row],[date]], "Mmm")</f>
        <v>Jun</v>
      </c>
      <c r="X759">
        <f>VALUE(TEXT(sales_order1[[#This Row],[date]], "D"))</f>
        <v>5</v>
      </c>
      <c r="Y759">
        <v>23</v>
      </c>
    </row>
    <row r="760" spans="1:25" x14ac:dyDescent="0.25">
      <c r="A760" s="1">
        <v>43987</v>
      </c>
      <c r="B760">
        <v>50759</v>
      </c>
      <c r="C760" t="s">
        <v>438</v>
      </c>
      <c r="D760" t="str">
        <f>VLOOKUP(sales_order1[[#This Row],[itemCode]],product_details3!B:C,2,0)</f>
        <v>EXFP150</v>
      </c>
      <c r="E760" t="s">
        <v>439</v>
      </c>
      <c r="F760" t="s">
        <v>183</v>
      </c>
      <c r="G760">
        <v>50</v>
      </c>
      <c r="H760">
        <v>28.25</v>
      </c>
      <c r="I760">
        <v>1412.5</v>
      </c>
      <c r="J760">
        <v>12</v>
      </c>
      <c r="K760">
        <v>600</v>
      </c>
      <c r="L760">
        <v>16.25</v>
      </c>
      <c r="M760">
        <v>0.5752212389380531</v>
      </c>
      <c r="N760">
        <v>812.5</v>
      </c>
      <c r="O760" t="s">
        <v>276</v>
      </c>
      <c r="P760" t="s">
        <v>277</v>
      </c>
      <c r="Q760" t="s">
        <v>39</v>
      </c>
      <c r="R760" t="s">
        <v>40</v>
      </c>
      <c r="S760" t="s">
        <v>41</v>
      </c>
      <c r="T760" t="s">
        <v>278</v>
      </c>
      <c r="U760" t="s">
        <v>1188</v>
      </c>
      <c r="V760">
        <f>YEAR(sales_order1[[#This Row],[date]])</f>
        <v>2020</v>
      </c>
      <c r="W760" t="str">
        <f>TEXT(sales_order1[[#This Row],[date]], "Mmm")</f>
        <v>Jun</v>
      </c>
      <c r="X760">
        <f>VALUE(TEXT(sales_order1[[#This Row],[date]], "D"))</f>
        <v>5</v>
      </c>
      <c r="Y760">
        <v>23</v>
      </c>
    </row>
    <row r="761" spans="1:25" x14ac:dyDescent="0.25">
      <c r="A761" s="1">
        <v>43987</v>
      </c>
      <c r="B761">
        <v>50760</v>
      </c>
      <c r="C761" t="s">
        <v>204</v>
      </c>
      <c r="D761" t="str">
        <f>VLOOKUP(sales_order1[[#This Row],[itemCode]],product_details3!B:C,2,0)</f>
        <v>MKRM150</v>
      </c>
      <c r="E761" t="s">
        <v>205</v>
      </c>
      <c r="F761" t="s">
        <v>151</v>
      </c>
      <c r="G761">
        <v>50</v>
      </c>
      <c r="H761">
        <v>10.75</v>
      </c>
      <c r="I761">
        <v>537.5</v>
      </c>
      <c r="J761">
        <v>4.45</v>
      </c>
      <c r="K761">
        <v>222.5</v>
      </c>
      <c r="L761">
        <v>6.3</v>
      </c>
      <c r="M761">
        <v>0.586046511627907</v>
      </c>
      <c r="N761">
        <v>315</v>
      </c>
      <c r="O761" t="s">
        <v>231</v>
      </c>
      <c r="P761" t="s">
        <v>232</v>
      </c>
      <c r="Q761" t="s">
        <v>119</v>
      </c>
      <c r="R761" t="s">
        <v>40</v>
      </c>
      <c r="S761" t="s">
        <v>233</v>
      </c>
      <c r="T761" t="s">
        <v>234</v>
      </c>
      <c r="U761" t="s">
        <v>1190</v>
      </c>
      <c r="V761">
        <f>YEAR(sales_order1[[#This Row],[date]])</f>
        <v>2020</v>
      </c>
      <c r="W761" t="str">
        <f>TEXT(sales_order1[[#This Row],[date]], "Mmm")</f>
        <v>Jun</v>
      </c>
      <c r="X761">
        <f>VALUE(TEXT(sales_order1[[#This Row],[date]], "D"))</f>
        <v>5</v>
      </c>
      <c r="Y761">
        <v>23</v>
      </c>
    </row>
    <row r="762" spans="1:25" x14ac:dyDescent="0.25">
      <c r="A762" s="1">
        <v>43990</v>
      </c>
      <c r="B762">
        <v>50761</v>
      </c>
      <c r="C762" t="s">
        <v>325</v>
      </c>
      <c r="D762" t="str">
        <f>VLOOKUP(sales_order1[[#This Row],[itemCode]],product_details3!B:C,2,0)</f>
        <v>EXFG100</v>
      </c>
      <c r="E762" t="s">
        <v>326</v>
      </c>
      <c r="F762" t="s">
        <v>183</v>
      </c>
      <c r="G762">
        <v>50</v>
      </c>
      <c r="H762">
        <v>20.75</v>
      </c>
      <c r="I762">
        <v>1037.5</v>
      </c>
      <c r="J762">
        <v>7.45</v>
      </c>
      <c r="K762">
        <v>372.5</v>
      </c>
      <c r="L762">
        <v>13.3</v>
      </c>
      <c r="M762">
        <v>0.64096385542168677</v>
      </c>
      <c r="N762">
        <v>665</v>
      </c>
      <c r="O762" t="s">
        <v>417</v>
      </c>
      <c r="P762" t="s">
        <v>418</v>
      </c>
      <c r="Q762" t="s">
        <v>160</v>
      </c>
      <c r="R762" t="s">
        <v>112</v>
      </c>
      <c r="S762" t="s">
        <v>161</v>
      </c>
      <c r="T762" t="s">
        <v>419</v>
      </c>
      <c r="U762" t="s">
        <v>1189</v>
      </c>
      <c r="V762">
        <f>YEAR(sales_order1[[#This Row],[date]])</f>
        <v>2020</v>
      </c>
      <c r="W762" t="str">
        <f>TEXT(sales_order1[[#This Row],[date]], "Mmm")</f>
        <v>Jun</v>
      </c>
      <c r="X762">
        <f>VALUE(TEXT(sales_order1[[#This Row],[date]], "D"))</f>
        <v>8</v>
      </c>
      <c r="Y762">
        <v>23</v>
      </c>
    </row>
    <row r="763" spans="1:25" x14ac:dyDescent="0.25">
      <c r="A763" s="1">
        <v>43990</v>
      </c>
      <c r="B763">
        <v>50762</v>
      </c>
      <c r="C763" t="s">
        <v>103</v>
      </c>
      <c r="D763" t="str">
        <f>VLOOKUP(sales_order1[[#This Row],[itemCode]],product_details3!B:C,2,0)</f>
        <v>SCRT50</v>
      </c>
      <c r="E763" t="s">
        <v>104</v>
      </c>
      <c r="F763" t="s">
        <v>61</v>
      </c>
      <c r="G763">
        <v>150</v>
      </c>
      <c r="H763">
        <v>16.95</v>
      </c>
      <c r="I763">
        <v>2542.5</v>
      </c>
      <c r="J763">
        <v>5.2</v>
      </c>
      <c r="K763">
        <v>780</v>
      </c>
      <c r="L763">
        <v>11.75</v>
      </c>
      <c r="M763">
        <v>0.69321533923303835</v>
      </c>
      <c r="N763">
        <v>1762.5</v>
      </c>
      <c r="O763" t="s">
        <v>227</v>
      </c>
      <c r="P763" t="s">
        <v>228</v>
      </c>
      <c r="Q763" t="s">
        <v>64</v>
      </c>
      <c r="R763" t="s">
        <v>40</v>
      </c>
      <c r="S763" t="s">
        <v>229</v>
      </c>
      <c r="T763" t="s">
        <v>230</v>
      </c>
      <c r="U763" t="s">
        <v>1189</v>
      </c>
      <c r="V763">
        <f>YEAR(sales_order1[[#This Row],[date]])</f>
        <v>2020</v>
      </c>
      <c r="W763" t="str">
        <f>TEXT(sales_order1[[#This Row],[date]], "Mmm")</f>
        <v>Jun</v>
      </c>
      <c r="X763">
        <f>VALUE(TEXT(sales_order1[[#This Row],[date]], "D"))</f>
        <v>8</v>
      </c>
      <c r="Y763">
        <v>23</v>
      </c>
    </row>
    <row r="764" spans="1:25" x14ac:dyDescent="0.25">
      <c r="A764" s="1">
        <v>43990</v>
      </c>
      <c r="B764">
        <v>50763</v>
      </c>
      <c r="C764" t="s">
        <v>320</v>
      </c>
      <c r="D764" t="str">
        <f>VLOOKUP(sales_order1[[#This Row],[itemCode]],product_details3!B:C,2,0)</f>
        <v>SCR50+100</v>
      </c>
      <c r="E764" t="s">
        <v>321</v>
      </c>
      <c r="F764" t="s">
        <v>61</v>
      </c>
      <c r="G764">
        <v>250</v>
      </c>
      <c r="H764">
        <v>26.25</v>
      </c>
      <c r="I764">
        <v>6562.5</v>
      </c>
      <c r="J764">
        <v>7.75</v>
      </c>
      <c r="K764">
        <v>1937.5</v>
      </c>
      <c r="L764">
        <v>18.5</v>
      </c>
      <c r="M764">
        <v>0.70476190476190481</v>
      </c>
      <c r="N764">
        <v>4625</v>
      </c>
      <c r="O764" t="s">
        <v>237</v>
      </c>
      <c r="P764" t="s">
        <v>238</v>
      </c>
      <c r="Q764" t="s">
        <v>239</v>
      </c>
      <c r="R764" t="s">
        <v>112</v>
      </c>
      <c r="S764" t="s">
        <v>240</v>
      </c>
      <c r="T764" t="s">
        <v>241</v>
      </c>
      <c r="U764" t="s">
        <v>1189</v>
      </c>
      <c r="V764">
        <f>YEAR(sales_order1[[#This Row],[date]])</f>
        <v>2020</v>
      </c>
      <c r="W764" t="str">
        <f>TEXT(sales_order1[[#This Row],[date]], "Mmm")</f>
        <v>Jun</v>
      </c>
      <c r="X764">
        <f>VALUE(TEXT(sales_order1[[#This Row],[date]], "D"))</f>
        <v>8</v>
      </c>
      <c r="Y764">
        <v>23</v>
      </c>
    </row>
    <row r="765" spans="1:25" x14ac:dyDescent="0.25">
      <c r="A765" s="1">
        <v>43990</v>
      </c>
      <c r="B765">
        <v>50764</v>
      </c>
      <c r="C765" t="s">
        <v>86</v>
      </c>
      <c r="D765" t="str">
        <f>VLOOKUP(sales_order1[[#This Row],[itemCode]],product_details3!B:C,2,0)</f>
        <v>SRMH30</v>
      </c>
      <c r="E765" t="s">
        <v>87</v>
      </c>
      <c r="F765" t="s">
        <v>30</v>
      </c>
      <c r="G765">
        <v>100</v>
      </c>
      <c r="H765">
        <v>21</v>
      </c>
      <c r="I765">
        <v>2100</v>
      </c>
      <c r="J765">
        <v>6.6</v>
      </c>
      <c r="K765">
        <v>660</v>
      </c>
      <c r="L765">
        <v>14.4</v>
      </c>
      <c r="M765">
        <v>0.68571428571428572</v>
      </c>
      <c r="N765">
        <v>1440</v>
      </c>
      <c r="O765" t="s">
        <v>395</v>
      </c>
      <c r="P765" t="s">
        <v>396</v>
      </c>
      <c r="Q765" t="s">
        <v>191</v>
      </c>
      <c r="R765" t="s">
        <v>56</v>
      </c>
      <c r="S765" t="s">
        <v>192</v>
      </c>
      <c r="T765" t="s">
        <v>397</v>
      </c>
      <c r="U765" t="s">
        <v>1191</v>
      </c>
      <c r="V765">
        <f>YEAR(sales_order1[[#This Row],[date]])</f>
        <v>2020</v>
      </c>
      <c r="W765" t="str">
        <f>TEXT(sales_order1[[#This Row],[date]], "Mmm")</f>
        <v>Jun</v>
      </c>
      <c r="X765">
        <f>VALUE(TEXT(sales_order1[[#This Row],[date]], "D"))</f>
        <v>8</v>
      </c>
      <c r="Y765">
        <v>23</v>
      </c>
    </row>
    <row r="766" spans="1:25" x14ac:dyDescent="0.25">
      <c r="A766" s="1">
        <v>43990</v>
      </c>
      <c r="B766">
        <v>50765</v>
      </c>
      <c r="C766" t="s">
        <v>103</v>
      </c>
      <c r="D766" t="str">
        <f>VLOOKUP(sales_order1[[#This Row],[itemCode]],product_details3!B:C,2,0)</f>
        <v>SCRT50</v>
      </c>
      <c r="E766" t="s">
        <v>104</v>
      </c>
      <c r="F766" t="s">
        <v>61</v>
      </c>
      <c r="G766">
        <v>200</v>
      </c>
      <c r="H766">
        <v>16.95</v>
      </c>
      <c r="I766">
        <v>3390</v>
      </c>
      <c r="J766">
        <v>5.2</v>
      </c>
      <c r="K766">
        <v>1040</v>
      </c>
      <c r="L766">
        <v>11.75</v>
      </c>
      <c r="M766">
        <v>0.69321533923303835</v>
      </c>
      <c r="N766">
        <v>2350</v>
      </c>
      <c r="O766" t="s">
        <v>302</v>
      </c>
      <c r="P766" t="s">
        <v>303</v>
      </c>
      <c r="Q766" t="s">
        <v>107</v>
      </c>
      <c r="R766" t="s">
        <v>40</v>
      </c>
      <c r="S766" t="s">
        <v>101</v>
      </c>
      <c r="T766" t="s">
        <v>304</v>
      </c>
      <c r="U766" t="s">
        <v>1190</v>
      </c>
      <c r="V766">
        <f>YEAR(sales_order1[[#This Row],[date]])</f>
        <v>2020</v>
      </c>
      <c r="W766" t="str">
        <f>TEXT(sales_order1[[#This Row],[date]], "Mmm")</f>
        <v>Jun</v>
      </c>
      <c r="X766">
        <f>VALUE(TEXT(sales_order1[[#This Row],[date]], "D"))</f>
        <v>8</v>
      </c>
      <c r="Y766">
        <v>23</v>
      </c>
    </row>
    <row r="767" spans="1:25" x14ac:dyDescent="0.25">
      <c r="A767" s="1">
        <v>43990</v>
      </c>
      <c r="B767">
        <v>50766</v>
      </c>
      <c r="C767" t="s">
        <v>28</v>
      </c>
      <c r="D767" t="str">
        <f>VLOOKUP(sales_order1[[#This Row],[itemCode]],product_details3!B:C,2,0)</f>
        <v>SRMC30</v>
      </c>
      <c r="E767" t="s">
        <v>29</v>
      </c>
      <c r="F767" t="s">
        <v>30</v>
      </c>
      <c r="G767">
        <v>150</v>
      </c>
      <c r="H767">
        <v>22.6</v>
      </c>
      <c r="I767">
        <v>3390</v>
      </c>
      <c r="J767">
        <v>7.6</v>
      </c>
      <c r="K767">
        <v>1140</v>
      </c>
      <c r="L767">
        <v>15</v>
      </c>
      <c r="M767">
        <v>0.66371681415929207</v>
      </c>
      <c r="N767">
        <v>2250</v>
      </c>
      <c r="O767" t="s">
        <v>392</v>
      </c>
      <c r="P767" t="s">
        <v>393</v>
      </c>
      <c r="Q767" t="s">
        <v>264</v>
      </c>
      <c r="R767" t="s">
        <v>56</v>
      </c>
      <c r="S767" t="s">
        <v>133</v>
      </c>
      <c r="T767" t="s">
        <v>394</v>
      </c>
      <c r="U767" t="s">
        <v>1191</v>
      </c>
      <c r="V767">
        <f>YEAR(sales_order1[[#This Row],[date]])</f>
        <v>2020</v>
      </c>
      <c r="W767" t="str">
        <f>TEXT(sales_order1[[#This Row],[date]], "Mmm")</f>
        <v>Jun</v>
      </c>
      <c r="X767">
        <f>VALUE(TEXT(sales_order1[[#This Row],[date]], "D"))</f>
        <v>8</v>
      </c>
      <c r="Y767">
        <v>23</v>
      </c>
    </row>
    <row r="768" spans="1:25" x14ac:dyDescent="0.25">
      <c r="A768" s="1">
        <v>43990</v>
      </c>
      <c r="B768">
        <v>50767</v>
      </c>
      <c r="C768" t="s">
        <v>115</v>
      </c>
      <c r="D768" t="str">
        <f>VLOOKUP(sales_order1[[#This Row],[itemCode]],product_details3!B:C,2,0)</f>
        <v>SCRS30100</v>
      </c>
      <c r="E768" t="s">
        <v>116</v>
      </c>
      <c r="F768" t="s">
        <v>61</v>
      </c>
      <c r="G768">
        <v>250</v>
      </c>
      <c r="H768">
        <v>32.75</v>
      </c>
      <c r="I768">
        <v>8187.5</v>
      </c>
      <c r="J768">
        <v>11.25</v>
      </c>
      <c r="K768">
        <v>2812.5</v>
      </c>
      <c r="L768">
        <v>21.5</v>
      </c>
      <c r="M768">
        <v>0.65648854961832059</v>
      </c>
      <c r="N768">
        <v>5375</v>
      </c>
      <c r="O768" t="s">
        <v>69</v>
      </c>
      <c r="P768" t="s">
        <v>70</v>
      </c>
      <c r="Q768" t="s">
        <v>71</v>
      </c>
      <c r="R768" t="s">
        <v>72</v>
      </c>
      <c r="S768" t="s">
        <v>73</v>
      </c>
      <c r="T768" t="s">
        <v>74</v>
      </c>
      <c r="U768" t="s">
        <v>1190</v>
      </c>
      <c r="V768">
        <f>YEAR(sales_order1[[#This Row],[date]])</f>
        <v>2020</v>
      </c>
      <c r="W768" t="str">
        <f>TEXT(sales_order1[[#This Row],[date]], "Mmm")</f>
        <v>Jun</v>
      </c>
      <c r="X768">
        <f>VALUE(TEXT(sales_order1[[#This Row],[date]], "D"))</f>
        <v>8</v>
      </c>
      <c r="Y768">
        <v>23</v>
      </c>
    </row>
    <row r="769" spans="1:25" x14ac:dyDescent="0.25">
      <c r="A769" s="1">
        <v>43990</v>
      </c>
      <c r="B769">
        <v>50768</v>
      </c>
      <c r="C769" t="s">
        <v>333</v>
      </c>
      <c r="D769" t="str">
        <f>VLOOKUP(sales_order1[[#This Row],[itemCode]],product_details3!B:C,2,0)</f>
        <v>TNRH200</v>
      </c>
      <c r="E769" t="s">
        <v>334</v>
      </c>
      <c r="F769" t="s">
        <v>124</v>
      </c>
      <c r="G769">
        <v>150</v>
      </c>
      <c r="H769">
        <v>21</v>
      </c>
      <c r="I769">
        <v>3150</v>
      </c>
      <c r="J769">
        <v>6.6</v>
      </c>
      <c r="K769">
        <v>990</v>
      </c>
      <c r="L769">
        <v>14.4</v>
      </c>
      <c r="M769">
        <v>0.68571428571428572</v>
      </c>
      <c r="N769">
        <v>2160</v>
      </c>
      <c r="O769" t="s">
        <v>341</v>
      </c>
      <c r="P769" t="s">
        <v>342</v>
      </c>
      <c r="Q769" t="s">
        <v>146</v>
      </c>
      <c r="R769" t="s">
        <v>112</v>
      </c>
      <c r="S769" t="s">
        <v>343</v>
      </c>
      <c r="T769" t="s">
        <v>95</v>
      </c>
      <c r="U769" t="s">
        <v>1190</v>
      </c>
      <c r="V769">
        <f>YEAR(sales_order1[[#This Row],[date]])</f>
        <v>2020</v>
      </c>
      <c r="W769" t="str">
        <f>TEXT(sales_order1[[#This Row],[date]], "Mmm")</f>
        <v>Jun</v>
      </c>
      <c r="X769">
        <f>VALUE(TEXT(sales_order1[[#This Row],[date]], "D"))</f>
        <v>8</v>
      </c>
      <c r="Y769">
        <v>23</v>
      </c>
    </row>
    <row r="770" spans="1:25" x14ac:dyDescent="0.25">
      <c r="A770" s="1">
        <v>43991</v>
      </c>
      <c r="B770">
        <v>50769</v>
      </c>
      <c r="C770" t="s">
        <v>242</v>
      </c>
      <c r="D770" t="str">
        <f>VLOOKUP(sales_order1[[#This Row],[itemCode]],product_details3!B:C,2,0)</f>
        <v>MSTL100</v>
      </c>
      <c r="E770" t="s">
        <v>243</v>
      </c>
      <c r="F770" t="s">
        <v>21</v>
      </c>
      <c r="G770">
        <v>50</v>
      </c>
      <c r="H770">
        <v>28.25</v>
      </c>
      <c r="I770">
        <v>1412.5</v>
      </c>
      <c r="J770">
        <v>9</v>
      </c>
      <c r="K770">
        <v>450</v>
      </c>
      <c r="L770">
        <v>19.25</v>
      </c>
      <c r="M770">
        <v>0.68141592920353977</v>
      </c>
      <c r="N770">
        <v>962.5</v>
      </c>
      <c r="O770" t="s">
        <v>189</v>
      </c>
      <c r="P770" t="s">
        <v>190</v>
      </c>
      <c r="Q770" t="s">
        <v>191</v>
      </c>
      <c r="R770" t="s">
        <v>56</v>
      </c>
      <c r="S770" t="s">
        <v>192</v>
      </c>
      <c r="T770" t="s">
        <v>193</v>
      </c>
      <c r="U770" t="s">
        <v>1191</v>
      </c>
      <c r="V770">
        <f>YEAR(sales_order1[[#This Row],[date]])</f>
        <v>2020</v>
      </c>
      <c r="W770" t="str">
        <f>TEXT(sales_order1[[#This Row],[date]], "Mmm")</f>
        <v>Jun</v>
      </c>
      <c r="X770">
        <f>VALUE(TEXT(sales_order1[[#This Row],[date]], "D"))</f>
        <v>9</v>
      </c>
      <c r="Y770">
        <v>23</v>
      </c>
    </row>
    <row r="771" spans="1:25" x14ac:dyDescent="0.25">
      <c r="A771" s="1">
        <v>43991</v>
      </c>
      <c r="B771">
        <v>50770</v>
      </c>
      <c r="C771" t="s">
        <v>115</v>
      </c>
      <c r="D771" t="str">
        <f>VLOOKUP(sales_order1[[#This Row],[itemCode]],product_details3!B:C,2,0)</f>
        <v>SCRS30100</v>
      </c>
      <c r="E771" t="s">
        <v>116</v>
      </c>
      <c r="F771" t="s">
        <v>61</v>
      </c>
      <c r="G771">
        <v>200</v>
      </c>
      <c r="H771">
        <v>32.75</v>
      </c>
      <c r="I771">
        <v>6550</v>
      </c>
      <c r="J771">
        <v>11.25</v>
      </c>
      <c r="K771">
        <v>2250</v>
      </c>
      <c r="L771">
        <v>21.5</v>
      </c>
      <c r="M771">
        <v>0.65648854961832059</v>
      </c>
      <c r="N771">
        <v>4300</v>
      </c>
      <c r="O771" t="s">
        <v>299</v>
      </c>
      <c r="P771" t="s">
        <v>300</v>
      </c>
      <c r="Q771" t="s">
        <v>100</v>
      </c>
      <c r="R771" t="s">
        <v>40</v>
      </c>
      <c r="S771" t="s">
        <v>101</v>
      </c>
      <c r="T771" t="s">
        <v>301</v>
      </c>
      <c r="U771" t="s">
        <v>1190</v>
      </c>
      <c r="V771">
        <f>YEAR(sales_order1[[#This Row],[date]])</f>
        <v>2020</v>
      </c>
      <c r="W771" t="str">
        <f>TEXT(sales_order1[[#This Row],[date]], "Mmm")</f>
        <v>Jun</v>
      </c>
      <c r="X771">
        <f>VALUE(TEXT(sales_order1[[#This Row],[date]], "D"))</f>
        <v>9</v>
      </c>
      <c r="Y771">
        <v>23</v>
      </c>
    </row>
    <row r="772" spans="1:25" x14ac:dyDescent="0.25">
      <c r="A772" s="1">
        <v>43991</v>
      </c>
      <c r="B772">
        <v>50771</v>
      </c>
      <c r="C772" t="s">
        <v>135</v>
      </c>
      <c r="D772" t="str">
        <f>VLOOKUP(sales_order1[[#This Row],[itemCode]],product_details3!B:C,2,0)</f>
        <v>MSKSH</v>
      </c>
      <c r="E772" t="s">
        <v>136</v>
      </c>
      <c r="F772" t="s">
        <v>137</v>
      </c>
      <c r="G772">
        <v>100</v>
      </c>
      <c r="H772">
        <v>18.75</v>
      </c>
      <c r="I772">
        <v>1875</v>
      </c>
      <c r="J772">
        <v>7.45</v>
      </c>
      <c r="K772">
        <v>745</v>
      </c>
      <c r="L772">
        <v>11.3</v>
      </c>
      <c r="M772">
        <v>0.60266666666666668</v>
      </c>
      <c r="N772">
        <v>1130</v>
      </c>
      <c r="O772" t="s">
        <v>253</v>
      </c>
      <c r="P772" t="s">
        <v>254</v>
      </c>
      <c r="Q772" t="s">
        <v>191</v>
      </c>
      <c r="R772" t="s">
        <v>56</v>
      </c>
      <c r="S772" t="s">
        <v>192</v>
      </c>
      <c r="T772" t="s">
        <v>255</v>
      </c>
      <c r="U772" t="s">
        <v>1191</v>
      </c>
      <c r="V772">
        <f>YEAR(sales_order1[[#This Row],[date]])</f>
        <v>2020</v>
      </c>
      <c r="W772" t="str">
        <f>TEXT(sales_order1[[#This Row],[date]], "Mmm")</f>
        <v>Jun</v>
      </c>
      <c r="X772">
        <f>VALUE(TEXT(sales_order1[[#This Row],[date]], "D"))</f>
        <v>9</v>
      </c>
      <c r="Y772">
        <v>23</v>
      </c>
    </row>
    <row r="773" spans="1:25" x14ac:dyDescent="0.25">
      <c r="A773" s="1">
        <v>43991</v>
      </c>
      <c r="B773">
        <v>50772</v>
      </c>
      <c r="C773" t="s">
        <v>135</v>
      </c>
      <c r="D773" t="str">
        <f>VLOOKUP(sales_order1[[#This Row],[itemCode]],product_details3!B:C,2,0)</f>
        <v>MSKSH</v>
      </c>
      <c r="E773" t="s">
        <v>136</v>
      </c>
      <c r="F773" t="s">
        <v>137</v>
      </c>
      <c r="G773">
        <v>100</v>
      </c>
      <c r="H773">
        <v>18.75</v>
      </c>
      <c r="I773">
        <v>1875</v>
      </c>
      <c r="J773">
        <v>7.45</v>
      </c>
      <c r="K773">
        <v>745</v>
      </c>
      <c r="L773">
        <v>11.3</v>
      </c>
      <c r="M773">
        <v>0.60266666666666668</v>
      </c>
      <c r="N773">
        <v>1130</v>
      </c>
      <c r="O773" t="s">
        <v>381</v>
      </c>
      <c r="P773" t="s">
        <v>382</v>
      </c>
      <c r="Q773" t="s">
        <v>383</v>
      </c>
      <c r="R773" t="s">
        <v>72</v>
      </c>
      <c r="S773" t="s">
        <v>384</v>
      </c>
      <c r="T773" t="s">
        <v>385</v>
      </c>
      <c r="U773" t="s">
        <v>1188</v>
      </c>
      <c r="V773">
        <f>YEAR(sales_order1[[#This Row],[date]])</f>
        <v>2020</v>
      </c>
      <c r="W773" t="str">
        <f>TEXT(sales_order1[[#This Row],[date]], "Mmm")</f>
        <v>Jun</v>
      </c>
      <c r="X773">
        <f>VALUE(TEXT(sales_order1[[#This Row],[date]], "D"))</f>
        <v>9</v>
      </c>
      <c r="Y773">
        <v>23</v>
      </c>
    </row>
    <row r="774" spans="1:25" x14ac:dyDescent="0.25">
      <c r="A774" s="1">
        <v>43991</v>
      </c>
      <c r="B774">
        <v>50773</v>
      </c>
      <c r="C774" t="s">
        <v>350</v>
      </c>
      <c r="D774" t="str">
        <f>VLOOKUP(sales_order1[[#This Row],[itemCode]],product_details3!B:C,2,0)</f>
        <v>SRMA50</v>
      </c>
      <c r="E774" t="s">
        <v>351</v>
      </c>
      <c r="F774" t="s">
        <v>30</v>
      </c>
      <c r="G774">
        <v>100</v>
      </c>
      <c r="H774">
        <v>37.75</v>
      </c>
      <c r="I774">
        <v>3775</v>
      </c>
      <c r="J774">
        <v>14.25</v>
      </c>
      <c r="K774">
        <v>1425</v>
      </c>
      <c r="L774">
        <v>23.5</v>
      </c>
      <c r="M774">
        <v>0.62251655629139069</v>
      </c>
      <c r="N774">
        <v>2350</v>
      </c>
      <c r="O774" t="s">
        <v>37</v>
      </c>
      <c r="P774" t="s">
        <v>38</v>
      </c>
      <c r="Q774" t="s">
        <v>39</v>
      </c>
      <c r="R774" t="s">
        <v>40</v>
      </c>
      <c r="S774" t="s">
        <v>41</v>
      </c>
      <c r="T774" t="s">
        <v>42</v>
      </c>
      <c r="U774" t="s">
        <v>1188</v>
      </c>
      <c r="V774">
        <f>YEAR(sales_order1[[#This Row],[date]])</f>
        <v>2020</v>
      </c>
      <c r="W774" t="str">
        <f>TEXT(sales_order1[[#This Row],[date]], "Mmm")</f>
        <v>Jun</v>
      </c>
      <c r="X774">
        <f>VALUE(TEXT(sales_order1[[#This Row],[date]], "D"))</f>
        <v>9</v>
      </c>
      <c r="Y774">
        <v>23</v>
      </c>
    </row>
    <row r="775" spans="1:25" x14ac:dyDescent="0.25">
      <c r="A775" s="1">
        <v>43991</v>
      </c>
      <c r="B775">
        <v>50774</v>
      </c>
      <c r="C775" t="s">
        <v>51</v>
      </c>
      <c r="D775" t="str">
        <f>VLOOKUP(sales_order1[[#This Row],[itemCode]],product_details3!B:C,2,0)</f>
        <v>MSTH50</v>
      </c>
      <c r="E775" t="s">
        <v>52</v>
      </c>
      <c r="F775" t="s">
        <v>21</v>
      </c>
      <c r="G775">
        <v>50</v>
      </c>
      <c r="H775">
        <v>15.75</v>
      </c>
      <c r="I775">
        <v>787.5</v>
      </c>
      <c r="J775">
        <v>4.45</v>
      </c>
      <c r="K775">
        <v>222.5</v>
      </c>
      <c r="L775">
        <v>11.3</v>
      </c>
      <c r="M775">
        <v>0.71746031746031746</v>
      </c>
      <c r="N775">
        <v>565</v>
      </c>
      <c r="O775" t="s">
        <v>53</v>
      </c>
      <c r="P775" t="s">
        <v>54</v>
      </c>
      <c r="Q775" t="s">
        <v>55</v>
      </c>
      <c r="R775" t="s">
        <v>56</v>
      </c>
      <c r="S775" t="s">
        <v>57</v>
      </c>
      <c r="T775" t="s">
        <v>58</v>
      </c>
      <c r="U775" t="s">
        <v>1191</v>
      </c>
      <c r="V775">
        <f>YEAR(sales_order1[[#This Row],[date]])</f>
        <v>2020</v>
      </c>
      <c r="W775" t="str">
        <f>TEXT(sales_order1[[#This Row],[date]], "Mmm")</f>
        <v>Jun</v>
      </c>
      <c r="X775">
        <f>VALUE(TEXT(sales_order1[[#This Row],[date]], "D"))</f>
        <v>9</v>
      </c>
      <c r="Y775">
        <v>23</v>
      </c>
    </row>
    <row r="776" spans="1:25" x14ac:dyDescent="0.25">
      <c r="A776" s="1">
        <v>43991</v>
      </c>
      <c r="B776">
        <v>50775</v>
      </c>
      <c r="C776" t="s">
        <v>135</v>
      </c>
      <c r="D776" t="str">
        <f>VLOOKUP(sales_order1[[#This Row],[itemCode]],product_details3!B:C,2,0)</f>
        <v>MSKSH</v>
      </c>
      <c r="E776" t="s">
        <v>136</v>
      </c>
      <c r="F776" t="s">
        <v>137</v>
      </c>
      <c r="G776">
        <v>50</v>
      </c>
      <c r="H776">
        <v>18.75</v>
      </c>
      <c r="I776">
        <v>937.5</v>
      </c>
      <c r="J776">
        <v>7.45</v>
      </c>
      <c r="K776">
        <v>372.5</v>
      </c>
      <c r="L776">
        <v>11.3</v>
      </c>
      <c r="M776">
        <v>0.60266666666666668</v>
      </c>
      <c r="N776">
        <v>565</v>
      </c>
      <c r="O776" t="s">
        <v>366</v>
      </c>
      <c r="P776" t="s">
        <v>367</v>
      </c>
      <c r="Q776" t="s">
        <v>239</v>
      </c>
      <c r="R776" t="s">
        <v>112</v>
      </c>
      <c r="S776" t="s">
        <v>368</v>
      </c>
      <c r="T776" t="s">
        <v>369</v>
      </c>
      <c r="U776" t="s">
        <v>1189</v>
      </c>
      <c r="V776">
        <f>YEAR(sales_order1[[#This Row],[date]])</f>
        <v>2020</v>
      </c>
      <c r="W776" t="str">
        <f>TEXT(sales_order1[[#This Row],[date]], "Mmm")</f>
        <v>Jun</v>
      </c>
      <c r="X776">
        <f>VALUE(TEXT(sales_order1[[#This Row],[date]], "D"))</f>
        <v>9</v>
      </c>
      <c r="Y776">
        <v>23</v>
      </c>
    </row>
    <row r="777" spans="1:25" x14ac:dyDescent="0.25">
      <c r="A777" s="1">
        <v>43991</v>
      </c>
      <c r="B777">
        <v>50776</v>
      </c>
      <c r="C777" t="s">
        <v>279</v>
      </c>
      <c r="D777" t="str">
        <f>VLOOKUP(sales_order1[[#This Row],[itemCode]],product_details3!B:C,2,0)</f>
        <v>SRMC15</v>
      </c>
      <c r="E777" t="s">
        <v>280</v>
      </c>
      <c r="F777" t="s">
        <v>30</v>
      </c>
      <c r="G777">
        <v>150</v>
      </c>
      <c r="H777">
        <v>16.95</v>
      </c>
      <c r="I777">
        <v>2542.5</v>
      </c>
      <c r="J777">
        <v>6.2</v>
      </c>
      <c r="K777">
        <v>930</v>
      </c>
      <c r="L777">
        <v>10.75</v>
      </c>
      <c r="M777">
        <v>0.63421828908554578</v>
      </c>
      <c r="N777">
        <v>1612.5</v>
      </c>
      <c r="O777" t="s">
        <v>293</v>
      </c>
      <c r="P777" t="s">
        <v>294</v>
      </c>
      <c r="Q777" t="s">
        <v>154</v>
      </c>
      <c r="R777" t="s">
        <v>56</v>
      </c>
      <c r="S777" t="s">
        <v>133</v>
      </c>
      <c r="T777" t="s">
        <v>155</v>
      </c>
      <c r="U777" t="s">
        <v>1191</v>
      </c>
      <c r="V777">
        <f>YEAR(sales_order1[[#This Row],[date]])</f>
        <v>2020</v>
      </c>
      <c r="W777" t="str">
        <f>TEXT(sales_order1[[#This Row],[date]], "Mmm")</f>
        <v>Jun</v>
      </c>
      <c r="X777">
        <f>VALUE(TEXT(sales_order1[[#This Row],[date]], "D"))</f>
        <v>9</v>
      </c>
      <c r="Y777">
        <v>23</v>
      </c>
    </row>
    <row r="778" spans="1:25" x14ac:dyDescent="0.25">
      <c r="A778" s="1">
        <v>43991</v>
      </c>
      <c r="B778">
        <v>50777</v>
      </c>
      <c r="C778" t="s">
        <v>51</v>
      </c>
      <c r="D778" t="str">
        <f>VLOOKUP(sales_order1[[#This Row],[itemCode]],product_details3!B:C,2,0)</f>
        <v>MSTH50</v>
      </c>
      <c r="E778" t="s">
        <v>52</v>
      </c>
      <c r="F778" t="s">
        <v>21</v>
      </c>
      <c r="G778">
        <v>150</v>
      </c>
      <c r="H778">
        <v>15.75</v>
      </c>
      <c r="I778">
        <v>2362.5</v>
      </c>
      <c r="J778">
        <v>4.45</v>
      </c>
      <c r="K778">
        <v>667.5</v>
      </c>
      <c r="L778">
        <v>11.3</v>
      </c>
      <c r="M778">
        <v>0.71746031746031746</v>
      </c>
      <c r="N778">
        <v>1695</v>
      </c>
      <c r="O778" t="s">
        <v>281</v>
      </c>
      <c r="P778" t="s">
        <v>282</v>
      </c>
      <c r="Q778" t="s">
        <v>24</v>
      </c>
      <c r="R778" t="s">
        <v>25</v>
      </c>
      <c r="S778" t="s">
        <v>33</v>
      </c>
      <c r="T778" t="s">
        <v>283</v>
      </c>
      <c r="U778" t="s">
        <v>1191</v>
      </c>
      <c r="V778">
        <f>YEAR(sales_order1[[#This Row],[date]])</f>
        <v>2020</v>
      </c>
      <c r="W778" t="str">
        <f>TEXT(sales_order1[[#This Row],[date]], "Mmm")</f>
        <v>Jun</v>
      </c>
      <c r="X778">
        <f>VALUE(TEXT(sales_order1[[#This Row],[date]], "D"))</f>
        <v>9</v>
      </c>
      <c r="Y778">
        <v>23</v>
      </c>
    </row>
    <row r="779" spans="1:25" x14ac:dyDescent="0.25">
      <c r="A779" s="1">
        <v>43992</v>
      </c>
      <c r="B779">
        <v>50778</v>
      </c>
      <c r="C779" t="s">
        <v>19</v>
      </c>
      <c r="D779" t="str">
        <f>VLOOKUP(sales_order1[[#This Row],[itemCode]],product_details3!B:C,2,0)</f>
        <v>MSTH100</v>
      </c>
      <c r="E779" t="s">
        <v>20</v>
      </c>
      <c r="F779" t="s">
        <v>21</v>
      </c>
      <c r="G779">
        <v>50</v>
      </c>
      <c r="H779">
        <v>26.25</v>
      </c>
      <c r="I779">
        <v>1312.5</v>
      </c>
      <c r="J779">
        <v>7.75</v>
      </c>
      <c r="K779">
        <v>387.5</v>
      </c>
      <c r="L779">
        <v>18.5</v>
      </c>
      <c r="M779">
        <v>0.70476190476190481</v>
      </c>
      <c r="N779">
        <v>925</v>
      </c>
      <c r="O779" t="s">
        <v>91</v>
      </c>
      <c r="P779" t="s">
        <v>92</v>
      </c>
      <c r="Q779" t="s">
        <v>93</v>
      </c>
      <c r="R779" t="s">
        <v>72</v>
      </c>
      <c r="S779" t="s">
        <v>94</v>
      </c>
      <c r="T779" t="s">
        <v>95</v>
      </c>
      <c r="U779" t="s">
        <v>1190</v>
      </c>
      <c r="V779">
        <f>YEAR(sales_order1[[#This Row],[date]])</f>
        <v>2020</v>
      </c>
      <c r="W779" t="str">
        <f>TEXT(sales_order1[[#This Row],[date]], "Mmm")</f>
        <v>Jun</v>
      </c>
      <c r="X779">
        <f>VALUE(TEXT(sales_order1[[#This Row],[date]], "D"))</f>
        <v>10</v>
      </c>
      <c r="Y779">
        <v>24</v>
      </c>
    </row>
    <row r="780" spans="1:25" x14ac:dyDescent="0.25">
      <c r="A780" s="1">
        <v>43992</v>
      </c>
      <c r="B780">
        <v>50779</v>
      </c>
      <c r="C780" t="s">
        <v>51</v>
      </c>
      <c r="D780" t="str">
        <f>VLOOKUP(sales_order1[[#This Row],[itemCode]],product_details3!B:C,2,0)</f>
        <v>MSTH50</v>
      </c>
      <c r="E780" t="s">
        <v>52</v>
      </c>
      <c r="F780" t="s">
        <v>21</v>
      </c>
      <c r="G780">
        <v>150</v>
      </c>
      <c r="H780">
        <v>15.75</v>
      </c>
      <c r="I780">
        <v>2362.5</v>
      </c>
      <c r="J780">
        <v>4.45</v>
      </c>
      <c r="K780">
        <v>667.5</v>
      </c>
      <c r="L780">
        <v>11.3</v>
      </c>
      <c r="M780">
        <v>0.71746031746031746</v>
      </c>
      <c r="N780">
        <v>1695</v>
      </c>
      <c r="O780" t="s">
        <v>158</v>
      </c>
      <c r="P780" t="s">
        <v>159</v>
      </c>
      <c r="Q780" t="s">
        <v>160</v>
      </c>
      <c r="R780" t="s">
        <v>112</v>
      </c>
      <c r="S780" t="s">
        <v>161</v>
      </c>
      <c r="T780" t="s">
        <v>162</v>
      </c>
      <c r="U780" t="s">
        <v>1189</v>
      </c>
      <c r="V780">
        <f>YEAR(sales_order1[[#This Row],[date]])</f>
        <v>2020</v>
      </c>
      <c r="W780" t="str">
        <f>TEXT(sales_order1[[#This Row],[date]], "Mmm")</f>
        <v>Jun</v>
      </c>
      <c r="X780">
        <f>VALUE(TEXT(sales_order1[[#This Row],[date]], "D"))</f>
        <v>10</v>
      </c>
      <c r="Y780">
        <v>24</v>
      </c>
    </row>
    <row r="781" spans="1:25" x14ac:dyDescent="0.25">
      <c r="A781" s="1">
        <v>43992</v>
      </c>
      <c r="B781">
        <v>50780</v>
      </c>
      <c r="C781" t="s">
        <v>103</v>
      </c>
      <c r="D781" t="str">
        <f>VLOOKUP(sales_order1[[#This Row],[itemCode]],product_details3!B:C,2,0)</f>
        <v>SCRT50</v>
      </c>
      <c r="E781" t="s">
        <v>104</v>
      </c>
      <c r="F781" t="s">
        <v>61</v>
      </c>
      <c r="G781">
        <v>100</v>
      </c>
      <c r="H781">
        <v>16.95</v>
      </c>
      <c r="I781">
        <v>1695</v>
      </c>
      <c r="J781">
        <v>5.2</v>
      </c>
      <c r="K781">
        <v>520</v>
      </c>
      <c r="L781">
        <v>11.75</v>
      </c>
      <c r="M781">
        <v>0.69321533923303835</v>
      </c>
      <c r="N781">
        <v>1175</v>
      </c>
      <c r="O781" t="s">
        <v>258</v>
      </c>
      <c r="P781" t="s">
        <v>259</v>
      </c>
      <c r="Q781" t="s">
        <v>93</v>
      </c>
      <c r="R781" t="s">
        <v>72</v>
      </c>
      <c r="S781" t="s">
        <v>260</v>
      </c>
      <c r="T781" t="s">
        <v>261</v>
      </c>
      <c r="U781" t="s">
        <v>1190</v>
      </c>
      <c r="V781">
        <f>YEAR(sales_order1[[#This Row],[date]])</f>
        <v>2020</v>
      </c>
      <c r="W781" t="str">
        <f>TEXT(sales_order1[[#This Row],[date]], "Mmm")</f>
        <v>Jun</v>
      </c>
      <c r="X781">
        <f>VALUE(TEXT(sales_order1[[#This Row],[date]], "D"))</f>
        <v>10</v>
      </c>
      <c r="Y781">
        <v>24</v>
      </c>
    </row>
    <row r="782" spans="1:25" x14ac:dyDescent="0.25">
      <c r="A782" s="1">
        <v>43992</v>
      </c>
      <c r="B782">
        <v>50781</v>
      </c>
      <c r="C782" t="s">
        <v>320</v>
      </c>
      <c r="D782" t="str">
        <f>VLOOKUP(sales_order1[[#This Row],[itemCode]],product_details3!B:C,2,0)</f>
        <v>SCR50+100</v>
      </c>
      <c r="E782" t="s">
        <v>321</v>
      </c>
      <c r="F782" t="s">
        <v>61</v>
      </c>
      <c r="G782">
        <v>100</v>
      </c>
      <c r="H782">
        <v>26.25</v>
      </c>
      <c r="I782">
        <v>2625</v>
      </c>
      <c r="J782">
        <v>7.75</v>
      </c>
      <c r="K782">
        <v>775</v>
      </c>
      <c r="L782">
        <v>18.5</v>
      </c>
      <c r="M782">
        <v>0.70476190476190481</v>
      </c>
      <c r="N782">
        <v>1850</v>
      </c>
      <c r="O782" t="s">
        <v>427</v>
      </c>
      <c r="P782" t="s">
        <v>428</v>
      </c>
      <c r="Q782" t="s">
        <v>239</v>
      </c>
      <c r="R782" t="s">
        <v>112</v>
      </c>
      <c r="S782" t="s">
        <v>240</v>
      </c>
      <c r="T782" t="s">
        <v>429</v>
      </c>
      <c r="U782" t="s">
        <v>1189</v>
      </c>
      <c r="V782">
        <f>YEAR(sales_order1[[#This Row],[date]])</f>
        <v>2020</v>
      </c>
      <c r="W782" t="str">
        <f>TEXT(sales_order1[[#This Row],[date]], "Mmm")</f>
        <v>Jun</v>
      </c>
      <c r="X782">
        <f>VALUE(TEXT(sales_order1[[#This Row],[date]], "D"))</f>
        <v>10</v>
      </c>
      <c r="Y782">
        <v>24</v>
      </c>
    </row>
    <row r="783" spans="1:25" x14ac:dyDescent="0.25">
      <c r="A783" s="1">
        <v>43992</v>
      </c>
      <c r="B783">
        <v>50782</v>
      </c>
      <c r="C783" t="s">
        <v>327</v>
      </c>
      <c r="D783" t="str">
        <f>VLOOKUP(sales_order1[[#This Row],[itemCode]],product_details3!B:C,2,0)</f>
        <v>SCR50+50</v>
      </c>
      <c r="E783" t="s">
        <v>328</v>
      </c>
      <c r="F783" t="s">
        <v>61</v>
      </c>
      <c r="G783">
        <v>250</v>
      </c>
      <c r="H783">
        <v>15.75</v>
      </c>
      <c r="I783">
        <v>3937.5</v>
      </c>
      <c r="J783">
        <v>4.45</v>
      </c>
      <c r="K783">
        <v>1112.5</v>
      </c>
      <c r="L783">
        <v>11.3</v>
      </c>
      <c r="M783">
        <v>0.71746031746031746</v>
      </c>
      <c r="N783">
        <v>2825</v>
      </c>
      <c r="O783" t="s">
        <v>216</v>
      </c>
      <c r="P783" t="s">
        <v>217</v>
      </c>
      <c r="Q783" t="s">
        <v>218</v>
      </c>
      <c r="R783" t="s">
        <v>40</v>
      </c>
      <c r="S783" t="s">
        <v>219</v>
      </c>
      <c r="T783" t="s">
        <v>220</v>
      </c>
      <c r="U783" t="s">
        <v>1190</v>
      </c>
      <c r="V783">
        <f>YEAR(sales_order1[[#This Row],[date]])</f>
        <v>2020</v>
      </c>
      <c r="W783" t="str">
        <f>TEXT(sales_order1[[#This Row],[date]], "Mmm")</f>
        <v>Jun</v>
      </c>
      <c r="X783">
        <f>VALUE(TEXT(sales_order1[[#This Row],[date]], "D"))</f>
        <v>10</v>
      </c>
      <c r="Y783">
        <v>24</v>
      </c>
    </row>
    <row r="784" spans="1:25" x14ac:dyDescent="0.25">
      <c r="A784" s="1">
        <v>43992</v>
      </c>
      <c r="B784">
        <v>50783</v>
      </c>
      <c r="C784" t="s">
        <v>28</v>
      </c>
      <c r="D784" t="str">
        <f>VLOOKUP(sales_order1[[#This Row],[itemCode]],product_details3!B:C,2,0)</f>
        <v>SRMC30</v>
      </c>
      <c r="E784" t="s">
        <v>29</v>
      </c>
      <c r="F784" t="s">
        <v>30</v>
      </c>
      <c r="G784">
        <v>100</v>
      </c>
      <c r="H784">
        <v>22.6</v>
      </c>
      <c r="I784">
        <v>2260</v>
      </c>
      <c r="J784">
        <v>7.6</v>
      </c>
      <c r="K784">
        <v>760</v>
      </c>
      <c r="L784">
        <v>15</v>
      </c>
      <c r="M784">
        <v>0.66371681415929207</v>
      </c>
      <c r="N784">
        <v>1500</v>
      </c>
      <c r="O784" t="s">
        <v>223</v>
      </c>
      <c r="P784" t="s">
        <v>224</v>
      </c>
      <c r="Q784" t="s">
        <v>55</v>
      </c>
      <c r="R784" t="s">
        <v>56</v>
      </c>
      <c r="S784" t="s">
        <v>225</v>
      </c>
      <c r="T784" t="s">
        <v>226</v>
      </c>
      <c r="U784" t="s">
        <v>1191</v>
      </c>
      <c r="V784">
        <f>YEAR(sales_order1[[#This Row],[date]])</f>
        <v>2020</v>
      </c>
      <c r="W784" t="str">
        <f>TEXT(sales_order1[[#This Row],[date]], "Mmm")</f>
        <v>Jun</v>
      </c>
      <c r="X784">
        <f>VALUE(TEXT(sales_order1[[#This Row],[date]], "D"))</f>
        <v>10</v>
      </c>
      <c r="Y784">
        <v>24</v>
      </c>
    </row>
    <row r="785" spans="1:25" x14ac:dyDescent="0.25">
      <c r="A785" s="1">
        <v>43992</v>
      </c>
      <c r="B785">
        <v>50784</v>
      </c>
      <c r="C785" t="s">
        <v>181</v>
      </c>
      <c r="D785" t="str">
        <f>VLOOKUP(sales_order1[[#This Row],[itemCode]],product_details3!B:C,2,0)</f>
        <v>EXFP100</v>
      </c>
      <c r="E785" t="s">
        <v>182</v>
      </c>
      <c r="F785" t="s">
        <v>183</v>
      </c>
      <c r="G785">
        <v>50</v>
      </c>
      <c r="H785">
        <v>21.95</v>
      </c>
      <c r="I785">
        <v>1097.5</v>
      </c>
      <c r="J785">
        <v>8.1999999999999993</v>
      </c>
      <c r="K785">
        <v>410</v>
      </c>
      <c r="L785">
        <v>13.75</v>
      </c>
      <c r="M785">
        <v>0.62642369020501143</v>
      </c>
      <c r="N785">
        <v>687.5</v>
      </c>
      <c r="O785" t="s">
        <v>266</v>
      </c>
      <c r="P785" t="s">
        <v>267</v>
      </c>
      <c r="Q785" t="s">
        <v>154</v>
      </c>
      <c r="R785" t="s">
        <v>56</v>
      </c>
      <c r="S785" t="s">
        <v>133</v>
      </c>
      <c r="T785" t="s">
        <v>268</v>
      </c>
      <c r="U785" t="s">
        <v>1191</v>
      </c>
      <c r="V785">
        <f>YEAR(sales_order1[[#This Row],[date]])</f>
        <v>2020</v>
      </c>
      <c r="W785" t="str">
        <f>TEXT(sales_order1[[#This Row],[date]], "Mmm")</f>
        <v>Jun</v>
      </c>
      <c r="X785">
        <f>VALUE(TEXT(sales_order1[[#This Row],[date]], "D"))</f>
        <v>10</v>
      </c>
      <c r="Y785">
        <v>24</v>
      </c>
    </row>
    <row r="786" spans="1:25" x14ac:dyDescent="0.25">
      <c r="A786" s="1">
        <v>43993</v>
      </c>
      <c r="B786">
        <v>50785</v>
      </c>
      <c r="C786" t="s">
        <v>19</v>
      </c>
      <c r="D786" t="str">
        <f>VLOOKUP(sales_order1[[#This Row],[itemCode]],product_details3!B:C,2,0)</f>
        <v>MSTH100</v>
      </c>
      <c r="E786" t="s">
        <v>20</v>
      </c>
      <c r="F786" t="s">
        <v>21</v>
      </c>
      <c r="G786">
        <v>50</v>
      </c>
      <c r="H786">
        <v>26.25</v>
      </c>
      <c r="I786">
        <v>1312.5</v>
      </c>
      <c r="J786">
        <v>7.75</v>
      </c>
      <c r="K786">
        <v>387.5</v>
      </c>
      <c r="L786">
        <v>18.5</v>
      </c>
      <c r="M786">
        <v>0.70476190476190481</v>
      </c>
      <c r="N786">
        <v>925</v>
      </c>
      <c r="O786" t="s">
        <v>295</v>
      </c>
      <c r="P786" t="s">
        <v>296</v>
      </c>
      <c r="Q786" t="s">
        <v>160</v>
      </c>
      <c r="R786" t="s">
        <v>112</v>
      </c>
      <c r="S786" t="s">
        <v>297</v>
      </c>
      <c r="T786" t="s">
        <v>298</v>
      </c>
      <c r="U786" t="s">
        <v>1189</v>
      </c>
      <c r="V786">
        <f>YEAR(sales_order1[[#This Row],[date]])</f>
        <v>2020</v>
      </c>
      <c r="W786" t="str">
        <f>TEXT(sales_order1[[#This Row],[date]], "Mmm")</f>
        <v>Jun</v>
      </c>
      <c r="X786">
        <f>VALUE(TEXT(sales_order1[[#This Row],[date]], "D"))</f>
        <v>11</v>
      </c>
      <c r="Y786">
        <v>24</v>
      </c>
    </row>
    <row r="787" spans="1:25" x14ac:dyDescent="0.25">
      <c r="A787" s="1">
        <v>43993</v>
      </c>
      <c r="B787">
        <v>50786</v>
      </c>
      <c r="C787" t="s">
        <v>235</v>
      </c>
      <c r="D787" t="str">
        <f>VLOOKUP(sales_order1[[#This Row],[itemCode]],product_details3!B:C,2,0)</f>
        <v>CLNF150</v>
      </c>
      <c r="E787" t="s">
        <v>236</v>
      </c>
      <c r="F787" t="s">
        <v>45</v>
      </c>
      <c r="G787">
        <v>50</v>
      </c>
      <c r="H787">
        <v>13.95</v>
      </c>
      <c r="I787">
        <v>697.5</v>
      </c>
      <c r="J787">
        <v>5.2</v>
      </c>
      <c r="K787">
        <v>260</v>
      </c>
      <c r="L787">
        <v>8.75</v>
      </c>
      <c r="M787">
        <v>0.62724014336917566</v>
      </c>
      <c r="N787">
        <v>437.5</v>
      </c>
      <c r="O787" t="s">
        <v>376</v>
      </c>
      <c r="P787" t="s">
        <v>377</v>
      </c>
      <c r="Q787" t="s">
        <v>378</v>
      </c>
      <c r="R787" t="s">
        <v>72</v>
      </c>
      <c r="S787" t="s">
        <v>379</v>
      </c>
      <c r="T787" t="s">
        <v>380</v>
      </c>
      <c r="U787" t="s">
        <v>1188</v>
      </c>
      <c r="V787">
        <f>YEAR(sales_order1[[#This Row],[date]])</f>
        <v>2020</v>
      </c>
      <c r="W787" t="str">
        <f>TEXT(sales_order1[[#This Row],[date]], "Mmm")</f>
        <v>Jun</v>
      </c>
      <c r="X787">
        <f>VALUE(TEXT(sales_order1[[#This Row],[date]], "D"))</f>
        <v>11</v>
      </c>
      <c r="Y787">
        <v>24</v>
      </c>
    </row>
    <row r="788" spans="1:25" x14ac:dyDescent="0.25">
      <c r="A788" s="1">
        <v>43993</v>
      </c>
      <c r="B788">
        <v>50787</v>
      </c>
      <c r="C788" t="s">
        <v>320</v>
      </c>
      <c r="D788" t="str">
        <f>VLOOKUP(sales_order1[[#This Row],[itemCode]],product_details3!B:C,2,0)</f>
        <v>SCR50+100</v>
      </c>
      <c r="E788" t="s">
        <v>321</v>
      </c>
      <c r="F788" t="s">
        <v>61</v>
      </c>
      <c r="G788">
        <v>150</v>
      </c>
      <c r="H788">
        <v>26.25</v>
      </c>
      <c r="I788">
        <v>3937.5</v>
      </c>
      <c r="J788">
        <v>7.75</v>
      </c>
      <c r="K788">
        <v>1162.5</v>
      </c>
      <c r="L788">
        <v>18.5</v>
      </c>
      <c r="M788">
        <v>0.70476190476190481</v>
      </c>
      <c r="N788">
        <v>2775</v>
      </c>
      <c r="O788" t="s">
        <v>322</v>
      </c>
      <c r="P788" t="s">
        <v>323</v>
      </c>
      <c r="Q788" t="s">
        <v>39</v>
      </c>
      <c r="R788" t="s">
        <v>40</v>
      </c>
      <c r="S788" t="s">
        <v>41</v>
      </c>
      <c r="T788" t="s">
        <v>324</v>
      </c>
      <c r="U788" t="s">
        <v>1188</v>
      </c>
      <c r="V788">
        <f>YEAR(sales_order1[[#This Row],[date]])</f>
        <v>2020</v>
      </c>
      <c r="W788" t="str">
        <f>TEXT(sales_order1[[#This Row],[date]], "Mmm")</f>
        <v>Jun</v>
      </c>
      <c r="X788">
        <f>VALUE(TEXT(sales_order1[[#This Row],[date]], "D"))</f>
        <v>11</v>
      </c>
      <c r="Y788">
        <v>24</v>
      </c>
    </row>
    <row r="789" spans="1:25" x14ac:dyDescent="0.25">
      <c r="A789" s="1">
        <v>43993</v>
      </c>
      <c r="B789">
        <v>50788</v>
      </c>
      <c r="C789" t="s">
        <v>86</v>
      </c>
      <c r="D789" t="str">
        <f>VLOOKUP(sales_order1[[#This Row],[itemCode]],product_details3!B:C,2,0)</f>
        <v>SRMH30</v>
      </c>
      <c r="E789" t="s">
        <v>87</v>
      </c>
      <c r="F789" t="s">
        <v>30</v>
      </c>
      <c r="G789">
        <v>150</v>
      </c>
      <c r="H789">
        <v>21</v>
      </c>
      <c r="I789">
        <v>3150</v>
      </c>
      <c r="J789">
        <v>6.6</v>
      </c>
      <c r="K789">
        <v>990</v>
      </c>
      <c r="L789">
        <v>14.4</v>
      </c>
      <c r="M789">
        <v>0.68571428571428572</v>
      </c>
      <c r="N789">
        <v>2160</v>
      </c>
      <c r="O789" t="s">
        <v>392</v>
      </c>
      <c r="P789" t="s">
        <v>393</v>
      </c>
      <c r="Q789" t="s">
        <v>264</v>
      </c>
      <c r="R789" t="s">
        <v>56</v>
      </c>
      <c r="S789" t="s">
        <v>133</v>
      </c>
      <c r="T789" t="s">
        <v>394</v>
      </c>
      <c r="U789" t="s">
        <v>1191</v>
      </c>
      <c r="V789">
        <f>YEAR(sales_order1[[#This Row],[date]])</f>
        <v>2020</v>
      </c>
      <c r="W789" t="str">
        <f>TEXT(sales_order1[[#This Row],[date]], "Mmm")</f>
        <v>Jun</v>
      </c>
      <c r="X789">
        <f>VALUE(TEXT(sales_order1[[#This Row],[date]], "D"))</f>
        <v>11</v>
      </c>
      <c r="Y789">
        <v>24</v>
      </c>
    </row>
    <row r="790" spans="1:25" x14ac:dyDescent="0.25">
      <c r="A790" s="1">
        <v>43993</v>
      </c>
      <c r="B790">
        <v>50789</v>
      </c>
      <c r="C790" t="s">
        <v>360</v>
      </c>
      <c r="D790" t="str">
        <f>VLOOKUP(sales_order1[[#This Row],[itemCode]],product_details3!B:C,2,0)</f>
        <v>TNRS100</v>
      </c>
      <c r="E790" t="s">
        <v>361</v>
      </c>
      <c r="F790" t="s">
        <v>124</v>
      </c>
      <c r="G790">
        <v>100</v>
      </c>
      <c r="H790">
        <v>13.1</v>
      </c>
      <c r="I790">
        <v>1310</v>
      </c>
      <c r="J790">
        <v>4.7</v>
      </c>
      <c r="K790">
        <v>470</v>
      </c>
      <c r="L790">
        <v>8.4</v>
      </c>
      <c r="M790">
        <v>0.6412213740458016</v>
      </c>
      <c r="N790">
        <v>840</v>
      </c>
      <c r="O790" t="s">
        <v>130</v>
      </c>
      <c r="P790" t="s">
        <v>131</v>
      </c>
      <c r="Q790" t="s">
        <v>132</v>
      </c>
      <c r="R790" t="s">
        <v>56</v>
      </c>
      <c r="S790" t="s">
        <v>133</v>
      </c>
      <c r="T790" t="s">
        <v>134</v>
      </c>
      <c r="U790" t="s">
        <v>1191</v>
      </c>
      <c r="V790">
        <f>YEAR(sales_order1[[#This Row],[date]])</f>
        <v>2020</v>
      </c>
      <c r="W790" t="str">
        <f>TEXT(sales_order1[[#This Row],[date]], "Mmm")</f>
        <v>Jun</v>
      </c>
      <c r="X790">
        <f>VALUE(TEXT(sales_order1[[#This Row],[date]], "D"))</f>
        <v>11</v>
      </c>
      <c r="Y790">
        <v>24</v>
      </c>
    </row>
    <row r="791" spans="1:25" x14ac:dyDescent="0.25">
      <c r="A791" s="1">
        <v>43993</v>
      </c>
      <c r="B791">
        <v>50790</v>
      </c>
      <c r="C791" t="s">
        <v>43</v>
      </c>
      <c r="D791" t="str">
        <f>VLOOKUP(sales_order1[[#This Row],[itemCode]],product_details3!B:C,2,0)</f>
        <v>CLNG200</v>
      </c>
      <c r="E791" t="s">
        <v>44</v>
      </c>
      <c r="F791" t="s">
        <v>45</v>
      </c>
      <c r="G791">
        <v>50</v>
      </c>
      <c r="H791">
        <v>21.25</v>
      </c>
      <c r="I791">
        <v>1062.5</v>
      </c>
      <c r="J791">
        <v>7.75</v>
      </c>
      <c r="K791">
        <v>387.5</v>
      </c>
      <c r="L791">
        <v>13.5</v>
      </c>
      <c r="M791">
        <v>0.63529411764705879</v>
      </c>
      <c r="N791">
        <v>675</v>
      </c>
      <c r="O791" t="s">
        <v>273</v>
      </c>
      <c r="P791" t="s">
        <v>274</v>
      </c>
      <c r="Q791" t="s">
        <v>132</v>
      </c>
      <c r="R791" t="s">
        <v>56</v>
      </c>
      <c r="S791" t="s">
        <v>133</v>
      </c>
      <c r="T791" t="s">
        <v>275</v>
      </c>
      <c r="U791" t="s">
        <v>1191</v>
      </c>
      <c r="V791">
        <f>YEAR(sales_order1[[#This Row],[date]])</f>
        <v>2020</v>
      </c>
      <c r="W791" t="str">
        <f>TEXT(sales_order1[[#This Row],[date]], "Mmm")</f>
        <v>Jun</v>
      </c>
      <c r="X791">
        <f>VALUE(TEXT(sales_order1[[#This Row],[date]], "D"))</f>
        <v>11</v>
      </c>
      <c r="Y791">
        <v>24</v>
      </c>
    </row>
    <row r="792" spans="1:25" x14ac:dyDescent="0.25">
      <c r="A792" s="1">
        <v>43993</v>
      </c>
      <c r="B792">
        <v>50791</v>
      </c>
      <c r="C792" t="s">
        <v>28</v>
      </c>
      <c r="D792" t="str">
        <f>VLOOKUP(sales_order1[[#This Row],[itemCode]],product_details3!B:C,2,0)</f>
        <v>SRMC30</v>
      </c>
      <c r="E792" t="s">
        <v>29</v>
      </c>
      <c r="F792" t="s">
        <v>30</v>
      </c>
      <c r="G792">
        <v>150</v>
      </c>
      <c r="H792">
        <v>22.6</v>
      </c>
      <c r="I792">
        <v>3390</v>
      </c>
      <c r="J792">
        <v>7.6</v>
      </c>
      <c r="K792">
        <v>1140</v>
      </c>
      <c r="L792">
        <v>15</v>
      </c>
      <c r="M792">
        <v>0.66371681415929207</v>
      </c>
      <c r="N792">
        <v>2250</v>
      </c>
      <c r="O792" t="s">
        <v>244</v>
      </c>
      <c r="P792" t="s">
        <v>245</v>
      </c>
      <c r="Q792" t="s">
        <v>186</v>
      </c>
      <c r="R792" t="s">
        <v>112</v>
      </c>
      <c r="S792" t="s">
        <v>246</v>
      </c>
      <c r="T792" t="s">
        <v>247</v>
      </c>
      <c r="U792" t="s">
        <v>1189</v>
      </c>
      <c r="V792">
        <f>YEAR(sales_order1[[#This Row],[date]])</f>
        <v>2020</v>
      </c>
      <c r="W792" t="str">
        <f>TEXT(sales_order1[[#This Row],[date]], "Mmm")</f>
        <v>Jun</v>
      </c>
      <c r="X792">
        <f>VALUE(TEXT(sales_order1[[#This Row],[date]], "D"))</f>
        <v>11</v>
      </c>
      <c r="Y792">
        <v>24</v>
      </c>
    </row>
    <row r="793" spans="1:25" x14ac:dyDescent="0.25">
      <c r="A793" s="1">
        <v>43993</v>
      </c>
      <c r="B793">
        <v>50792</v>
      </c>
      <c r="C793" t="s">
        <v>103</v>
      </c>
      <c r="D793" t="str">
        <f>VLOOKUP(sales_order1[[#This Row],[itemCode]],product_details3!B:C,2,0)</f>
        <v>SCRT50</v>
      </c>
      <c r="E793" t="s">
        <v>104</v>
      </c>
      <c r="F793" t="s">
        <v>61</v>
      </c>
      <c r="G793">
        <v>250</v>
      </c>
      <c r="H793">
        <v>16.95</v>
      </c>
      <c r="I793">
        <v>4237.5</v>
      </c>
      <c r="J793">
        <v>5.2</v>
      </c>
      <c r="K793">
        <v>1300</v>
      </c>
      <c r="L793">
        <v>11.75</v>
      </c>
      <c r="M793">
        <v>0.69321533923303835</v>
      </c>
      <c r="N793">
        <v>2937.5</v>
      </c>
      <c r="O793" t="s">
        <v>31</v>
      </c>
      <c r="P793" t="s">
        <v>32</v>
      </c>
      <c r="Q793" t="s">
        <v>24</v>
      </c>
      <c r="R793" t="s">
        <v>25</v>
      </c>
      <c r="S793" t="s">
        <v>33</v>
      </c>
      <c r="T793" t="s">
        <v>34</v>
      </c>
      <c r="U793" t="s">
        <v>1191</v>
      </c>
      <c r="V793">
        <f>YEAR(sales_order1[[#This Row],[date]])</f>
        <v>2020</v>
      </c>
      <c r="W793" t="str">
        <f>TEXT(sales_order1[[#This Row],[date]], "Mmm")</f>
        <v>Jun</v>
      </c>
      <c r="X793">
        <f>VALUE(TEXT(sales_order1[[#This Row],[date]], "D"))</f>
        <v>11</v>
      </c>
      <c r="Y793">
        <v>24</v>
      </c>
    </row>
    <row r="794" spans="1:25" x14ac:dyDescent="0.25">
      <c r="A794" s="1">
        <v>43993</v>
      </c>
      <c r="B794">
        <v>50793</v>
      </c>
      <c r="C794" t="s">
        <v>103</v>
      </c>
      <c r="D794" t="str">
        <f>VLOOKUP(sales_order1[[#This Row],[itemCode]],product_details3!B:C,2,0)</f>
        <v>SCRT50</v>
      </c>
      <c r="E794" t="s">
        <v>104</v>
      </c>
      <c r="F794" t="s">
        <v>61</v>
      </c>
      <c r="G794">
        <v>200</v>
      </c>
      <c r="H794">
        <v>16.95</v>
      </c>
      <c r="I794">
        <v>3390</v>
      </c>
      <c r="J794">
        <v>5.2</v>
      </c>
      <c r="K794">
        <v>1040</v>
      </c>
      <c r="L794">
        <v>11.75</v>
      </c>
      <c r="M794">
        <v>0.69321533923303835</v>
      </c>
      <c r="N794">
        <v>2350</v>
      </c>
      <c r="O794" t="s">
        <v>172</v>
      </c>
      <c r="P794" t="s">
        <v>173</v>
      </c>
      <c r="Q794" t="s">
        <v>39</v>
      </c>
      <c r="R794" t="s">
        <v>40</v>
      </c>
      <c r="S794" t="s">
        <v>41</v>
      </c>
      <c r="T794" t="s">
        <v>174</v>
      </c>
      <c r="U794" t="s">
        <v>1188</v>
      </c>
      <c r="V794">
        <f>YEAR(sales_order1[[#This Row],[date]])</f>
        <v>2020</v>
      </c>
      <c r="W794" t="str">
        <f>TEXT(sales_order1[[#This Row],[date]], "Mmm")</f>
        <v>Jun</v>
      </c>
      <c r="X794">
        <f>VALUE(TEXT(sales_order1[[#This Row],[date]], "D"))</f>
        <v>11</v>
      </c>
      <c r="Y794">
        <v>24</v>
      </c>
    </row>
    <row r="795" spans="1:25" x14ac:dyDescent="0.25">
      <c r="A795" s="1">
        <v>43993</v>
      </c>
      <c r="B795">
        <v>50794</v>
      </c>
      <c r="C795" t="s">
        <v>86</v>
      </c>
      <c r="D795" t="str">
        <f>VLOOKUP(sales_order1[[#This Row],[itemCode]],product_details3!B:C,2,0)</f>
        <v>SRMH30</v>
      </c>
      <c r="E795" t="s">
        <v>87</v>
      </c>
      <c r="F795" t="s">
        <v>30</v>
      </c>
      <c r="G795">
        <v>100</v>
      </c>
      <c r="H795">
        <v>21</v>
      </c>
      <c r="I795">
        <v>2100</v>
      </c>
      <c r="J795">
        <v>6.6</v>
      </c>
      <c r="K795">
        <v>660</v>
      </c>
      <c r="L795">
        <v>14.4</v>
      </c>
      <c r="M795">
        <v>0.68571428571428572</v>
      </c>
      <c r="N795">
        <v>1440</v>
      </c>
      <c r="O795" t="s">
        <v>290</v>
      </c>
      <c r="P795" t="s">
        <v>291</v>
      </c>
      <c r="Q795" t="s">
        <v>201</v>
      </c>
      <c r="R795" t="s">
        <v>25</v>
      </c>
      <c r="S795" t="s">
        <v>202</v>
      </c>
      <c r="T795" t="s">
        <v>292</v>
      </c>
      <c r="U795" t="s">
        <v>1191</v>
      </c>
      <c r="V795">
        <f>YEAR(sales_order1[[#This Row],[date]])</f>
        <v>2020</v>
      </c>
      <c r="W795" t="str">
        <f>TEXT(sales_order1[[#This Row],[date]], "Mmm")</f>
        <v>Jun</v>
      </c>
      <c r="X795">
        <f>VALUE(TEXT(sales_order1[[#This Row],[date]], "D"))</f>
        <v>11</v>
      </c>
      <c r="Y795">
        <v>24</v>
      </c>
    </row>
    <row r="796" spans="1:25" x14ac:dyDescent="0.25">
      <c r="A796" s="1">
        <v>43994</v>
      </c>
      <c r="B796">
        <v>50795</v>
      </c>
      <c r="C796" t="s">
        <v>35</v>
      </c>
      <c r="D796" t="str">
        <f>VLOOKUP(sales_order1[[#This Row],[itemCode]],product_details3!B:C,2,0)</f>
        <v>SRMA30</v>
      </c>
      <c r="E796" t="s">
        <v>36</v>
      </c>
      <c r="F796" t="s">
        <v>30</v>
      </c>
      <c r="G796">
        <v>50</v>
      </c>
      <c r="H796">
        <v>26.2</v>
      </c>
      <c r="I796">
        <v>1310</v>
      </c>
      <c r="J796">
        <v>9.4</v>
      </c>
      <c r="K796">
        <v>470</v>
      </c>
      <c r="L796">
        <v>16.8</v>
      </c>
      <c r="M796">
        <v>0.6412213740458016</v>
      </c>
      <c r="N796">
        <v>840</v>
      </c>
      <c r="O796" t="s">
        <v>412</v>
      </c>
      <c r="P796" t="s">
        <v>413</v>
      </c>
      <c r="Q796" t="s">
        <v>48</v>
      </c>
      <c r="R796" t="s">
        <v>25</v>
      </c>
      <c r="S796" t="s">
        <v>49</v>
      </c>
      <c r="T796" t="s">
        <v>414</v>
      </c>
      <c r="U796" t="s">
        <v>1191</v>
      </c>
      <c r="V796">
        <f>YEAR(sales_order1[[#This Row],[date]])</f>
        <v>2020</v>
      </c>
      <c r="W796" t="str">
        <f>TEXT(sales_order1[[#This Row],[date]], "Mmm")</f>
        <v>Jun</v>
      </c>
      <c r="X796">
        <f>VALUE(TEXT(sales_order1[[#This Row],[date]], "D"))</f>
        <v>12</v>
      </c>
      <c r="Y796">
        <v>24</v>
      </c>
    </row>
    <row r="797" spans="1:25" x14ac:dyDescent="0.25">
      <c r="A797" s="1">
        <v>43994</v>
      </c>
      <c r="B797">
        <v>50796</v>
      </c>
      <c r="C797" t="s">
        <v>374</v>
      </c>
      <c r="D797" t="str">
        <f>VLOOKUP(sales_order1[[#This Row],[itemCode]],product_details3!B:C,2,0)</f>
        <v>EXFC50</v>
      </c>
      <c r="E797" t="s">
        <v>375</v>
      </c>
      <c r="F797" t="s">
        <v>183</v>
      </c>
      <c r="G797">
        <v>100</v>
      </c>
      <c r="H797">
        <v>19.649999999999999</v>
      </c>
      <c r="I797">
        <v>1965</v>
      </c>
      <c r="J797">
        <v>7.55</v>
      </c>
      <c r="K797">
        <v>755</v>
      </c>
      <c r="L797">
        <v>12.1</v>
      </c>
      <c r="M797">
        <v>0.61577608142493634</v>
      </c>
      <c r="N797">
        <v>1210</v>
      </c>
      <c r="O797" t="s">
        <v>167</v>
      </c>
      <c r="P797" t="s">
        <v>168</v>
      </c>
      <c r="Q797" t="s">
        <v>100</v>
      </c>
      <c r="R797" t="s">
        <v>40</v>
      </c>
      <c r="S797" t="s">
        <v>101</v>
      </c>
      <c r="T797" t="s">
        <v>169</v>
      </c>
      <c r="U797" t="s">
        <v>1190</v>
      </c>
      <c r="V797">
        <f>YEAR(sales_order1[[#This Row],[date]])</f>
        <v>2020</v>
      </c>
      <c r="W797" t="str">
        <f>TEXT(sales_order1[[#This Row],[date]], "Mmm")</f>
        <v>Jun</v>
      </c>
      <c r="X797">
        <f>VALUE(TEXT(sales_order1[[#This Row],[date]], "D"))</f>
        <v>12</v>
      </c>
      <c r="Y797">
        <v>24</v>
      </c>
    </row>
    <row r="798" spans="1:25" x14ac:dyDescent="0.25">
      <c r="A798" s="1">
        <v>43994</v>
      </c>
      <c r="B798">
        <v>50797</v>
      </c>
      <c r="C798" t="s">
        <v>103</v>
      </c>
      <c r="D798" t="str">
        <f>VLOOKUP(sales_order1[[#This Row],[itemCode]],product_details3!B:C,2,0)</f>
        <v>SCRT50</v>
      </c>
      <c r="E798" t="s">
        <v>104</v>
      </c>
      <c r="F798" t="s">
        <v>61</v>
      </c>
      <c r="G798">
        <v>200</v>
      </c>
      <c r="H798">
        <v>16.95</v>
      </c>
      <c r="I798">
        <v>3390</v>
      </c>
      <c r="J798">
        <v>5.2</v>
      </c>
      <c r="K798">
        <v>1040</v>
      </c>
      <c r="L798">
        <v>11.75</v>
      </c>
      <c r="M798">
        <v>0.69321533923303835</v>
      </c>
      <c r="N798">
        <v>2350</v>
      </c>
      <c r="O798" t="s">
        <v>269</v>
      </c>
      <c r="P798" t="s">
        <v>270</v>
      </c>
      <c r="Q798" t="s">
        <v>271</v>
      </c>
      <c r="R798" t="s">
        <v>56</v>
      </c>
      <c r="S798" t="s">
        <v>192</v>
      </c>
      <c r="T798" t="s">
        <v>272</v>
      </c>
      <c r="U798" t="s">
        <v>1191</v>
      </c>
      <c r="V798">
        <f>YEAR(sales_order1[[#This Row],[date]])</f>
        <v>2020</v>
      </c>
      <c r="W798" t="str">
        <f>TEXT(sales_order1[[#This Row],[date]], "Mmm")</f>
        <v>Jun</v>
      </c>
      <c r="X798">
        <f>VALUE(TEXT(sales_order1[[#This Row],[date]], "D"))</f>
        <v>12</v>
      </c>
      <c r="Y798">
        <v>24</v>
      </c>
    </row>
    <row r="799" spans="1:25" x14ac:dyDescent="0.25">
      <c r="A799" s="1">
        <v>43994</v>
      </c>
      <c r="B799">
        <v>50798</v>
      </c>
      <c r="C799" t="s">
        <v>103</v>
      </c>
      <c r="D799" t="str">
        <f>VLOOKUP(sales_order1[[#This Row],[itemCode]],product_details3!B:C,2,0)</f>
        <v>SCRT50</v>
      </c>
      <c r="E799" t="s">
        <v>104</v>
      </c>
      <c r="F799" t="s">
        <v>61</v>
      </c>
      <c r="G799">
        <v>250</v>
      </c>
      <c r="H799">
        <v>16.95</v>
      </c>
      <c r="I799">
        <v>4237.5</v>
      </c>
      <c r="J799">
        <v>5.2</v>
      </c>
      <c r="K799">
        <v>1300</v>
      </c>
      <c r="L799">
        <v>11.75</v>
      </c>
      <c r="M799">
        <v>0.69321533923303835</v>
      </c>
      <c r="N799">
        <v>2937.5</v>
      </c>
      <c r="O799" t="s">
        <v>341</v>
      </c>
      <c r="P799" t="s">
        <v>342</v>
      </c>
      <c r="Q799" t="s">
        <v>146</v>
      </c>
      <c r="R799" t="s">
        <v>112</v>
      </c>
      <c r="S799" t="s">
        <v>343</v>
      </c>
      <c r="T799" t="s">
        <v>95</v>
      </c>
      <c r="U799" t="s">
        <v>1190</v>
      </c>
      <c r="V799">
        <f>YEAR(sales_order1[[#This Row],[date]])</f>
        <v>2020</v>
      </c>
      <c r="W799" t="str">
        <f>TEXT(sales_order1[[#This Row],[date]], "Mmm")</f>
        <v>Jun</v>
      </c>
      <c r="X799">
        <f>VALUE(TEXT(sales_order1[[#This Row],[date]], "D"))</f>
        <v>12</v>
      </c>
      <c r="Y799">
        <v>24</v>
      </c>
    </row>
    <row r="800" spans="1:25" x14ac:dyDescent="0.25">
      <c r="A800" s="1">
        <v>43994</v>
      </c>
      <c r="B800">
        <v>50799</v>
      </c>
      <c r="C800" t="s">
        <v>288</v>
      </c>
      <c r="D800" t="str">
        <f>VLOOKUP(sales_order1[[#This Row],[itemCode]],product_details3!B:C,2,0)</f>
        <v>MKRM200</v>
      </c>
      <c r="E800" t="s">
        <v>289</v>
      </c>
      <c r="F800" t="s">
        <v>151</v>
      </c>
      <c r="G800">
        <v>50</v>
      </c>
      <c r="H800">
        <v>19.25</v>
      </c>
      <c r="I800">
        <v>962.5</v>
      </c>
      <c r="J800">
        <v>7.75</v>
      </c>
      <c r="K800">
        <v>387.5</v>
      </c>
      <c r="L800">
        <v>11.5</v>
      </c>
      <c r="M800">
        <v>0.59740259740259738</v>
      </c>
      <c r="N800">
        <v>575</v>
      </c>
      <c r="O800" t="s">
        <v>206</v>
      </c>
      <c r="P800" t="s">
        <v>207</v>
      </c>
      <c r="Q800" t="s">
        <v>71</v>
      </c>
      <c r="R800" t="s">
        <v>72</v>
      </c>
      <c r="S800" t="s">
        <v>73</v>
      </c>
      <c r="T800" t="s">
        <v>208</v>
      </c>
      <c r="U800" t="s">
        <v>1190</v>
      </c>
      <c r="V800">
        <f>YEAR(sales_order1[[#This Row],[date]])</f>
        <v>2020</v>
      </c>
      <c r="W800" t="str">
        <f>TEXT(sales_order1[[#This Row],[date]], "Mmm")</f>
        <v>Jun</v>
      </c>
      <c r="X800">
        <f>VALUE(TEXT(sales_order1[[#This Row],[date]], "D"))</f>
        <v>12</v>
      </c>
      <c r="Y800">
        <v>24</v>
      </c>
    </row>
    <row r="801" spans="1:25" x14ac:dyDescent="0.25">
      <c r="A801" s="1">
        <v>43994</v>
      </c>
      <c r="B801">
        <v>50800</v>
      </c>
      <c r="C801" t="s">
        <v>358</v>
      </c>
      <c r="D801" t="str">
        <f>VLOOKUP(sales_order1[[#This Row],[itemCode]],product_details3!B:C,2,0)</f>
        <v>SCR50+30</v>
      </c>
      <c r="E801" t="s">
        <v>359</v>
      </c>
      <c r="F801" t="s">
        <v>61</v>
      </c>
      <c r="G801">
        <v>200</v>
      </c>
      <c r="H801">
        <v>10.5</v>
      </c>
      <c r="I801">
        <v>2100</v>
      </c>
      <c r="J801">
        <v>3.3</v>
      </c>
      <c r="K801">
        <v>660</v>
      </c>
      <c r="L801">
        <v>7.2</v>
      </c>
      <c r="M801">
        <v>0.68571428571428572</v>
      </c>
      <c r="N801">
        <v>1440</v>
      </c>
      <c r="O801" t="s">
        <v>423</v>
      </c>
      <c r="P801" t="s">
        <v>424</v>
      </c>
      <c r="Q801" t="s">
        <v>77</v>
      </c>
      <c r="R801" t="s">
        <v>72</v>
      </c>
      <c r="S801" t="s">
        <v>425</v>
      </c>
      <c r="T801" t="s">
        <v>426</v>
      </c>
      <c r="U801" t="s">
        <v>1190</v>
      </c>
      <c r="V801">
        <f>YEAR(sales_order1[[#This Row],[date]])</f>
        <v>2020</v>
      </c>
      <c r="W801" t="str">
        <f>TEXT(sales_order1[[#This Row],[date]], "Mmm")</f>
        <v>Jun</v>
      </c>
      <c r="X801">
        <f>VALUE(TEXT(sales_order1[[#This Row],[date]], "D"))</f>
        <v>12</v>
      </c>
      <c r="Y801">
        <v>24</v>
      </c>
    </row>
    <row r="802" spans="1:25" x14ac:dyDescent="0.25">
      <c r="A802" s="1">
        <v>43994</v>
      </c>
      <c r="B802">
        <v>50801</v>
      </c>
      <c r="C802" t="s">
        <v>327</v>
      </c>
      <c r="D802" t="str">
        <f>VLOOKUP(sales_order1[[#This Row],[itemCode]],product_details3!B:C,2,0)</f>
        <v>SCR50+50</v>
      </c>
      <c r="E802" t="s">
        <v>328</v>
      </c>
      <c r="F802" t="s">
        <v>61</v>
      </c>
      <c r="G802">
        <v>250</v>
      </c>
      <c r="H802">
        <v>15.75</v>
      </c>
      <c r="I802">
        <v>3937.5</v>
      </c>
      <c r="J802">
        <v>4.45</v>
      </c>
      <c r="K802">
        <v>1112.5</v>
      </c>
      <c r="L802">
        <v>11.3</v>
      </c>
      <c r="M802">
        <v>0.71746031746031746</v>
      </c>
      <c r="N802">
        <v>2825</v>
      </c>
      <c r="O802" t="s">
        <v>184</v>
      </c>
      <c r="P802" t="s">
        <v>185</v>
      </c>
      <c r="Q802" t="s">
        <v>186</v>
      </c>
      <c r="R802" t="s">
        <v>112</v>
      </c>
      <c r="S802" t="s">
        <v>187</v>
      </c>
      <c r="T802" t="s">
        <v>188</v>
      </c>
      <c r="U802" t="s">
        <v>1189</v>
      </c>
      <c r="V802">
        <f>YEAR(sales_order1[[#This Row],[date]])</f>
        <v>2020</v>
      </c>
      <c r="W802" t="str">
        <f>TEXT(sales_order1[[#This Row],[date]], "Mmm")</f>
        <v>Jun</v>
      </c>
      <c r="X802">
        <f>VALUE(TEXT(sales_order1[[#This Row],[date]], "D"))</f>
        <v>12</v>
      </c>
      <c r="Y802">
        <v>24</v>
      </c>
    </row>
    <row r="803" spans="1:25" x14ac:dyDescent="0.25">
      <c r="A803" s="1">
        <v>43994</v>
      </c>
      <c r="B803">
        <v>50802</v>
      </c>
      <c r="C803" t="s">
        <v>51</v>
      </c>
      <c r="D803" t="str">
        <f>VLOOKUP(sales_order1[[#This Row],[itemCode]],product_details3!B:C,2,0)</f>
        <v>MSTH50</v>
      </c>
      <c r="E803" t="s">
        <v>52</v>
      </c>
      <c r="F803" t="s">
        <v>21</v>
      </c>
      <c r="G803">
        <v>100</v>
      </c>
      <c r="H803">
        <v>15.75</v>
      </c>
      <c r="I803">
        <v>1575</v>
      </c>
      <c r="J803">
        <v>4.45</v>
      </c>
      <c r="K803">
        <v>445</v>
      </c>
      <c r="L803">
        <v>11.3</v>
      </c>
      <c r="M803">
        <v>0.71746031746031746</v>
      </c>
      <c r="N803">
        <v>1130</v>
      </c>
      <c r="O803" t="s">
        <v>299</v>
      </c>
      <c r="P803" t="s">
        <v>300</v>
      </c>
      <c r="Q803" t="s">
        <v>100</v>
      </c>
      <c r="R803" t="s">
        <v>40</v>
      </c>
      <c r="S803" t="s">
        <v>101</v>
      </c>
      <c r="T803" t="s">
        <v>301</v>
      </c>
      <c r="U803" t="s">
        <v>1190</v>
      </c>
      <c r="V803">
        <f>YEAR(sales_order1[[#This Row],[date]])</f>
        <v>2020</v>
      </c>
      <c r="W803" t="str">
        <f>TEXT(sales_order1[[#This Row],[date]], "Mmm")</f>
        <v>Jun</v>
      </c>
      <c r="X803">
        <f>VALUE(TEXT(sales_order1[[#This Row],[date]], "D"))</f>
        <v>12</v>
      </c>
      <c r="Y803">
        <v>24</v>
      </c>
    </row>
    <row r="804" spans="1:25" x14ac:dyDescent="0.25">
      <c r="A804" s="1">
        <v>43994</v>
      </c>
      <c r="B804">
        <v>50803</v>
      </c>
      <c r="C804" t="s">
        <v>335</v>
      </c>
      <c r="D804" t="str">
        <f>VLOOKUP(sales_order1[[#This Row],[itemCode]],product_details3!B:C,2,0)</f>
        <v>CLNF50</v>
      </c>
      <c r="E804" t="s">
        <v>336</v>
      </c>
      <c r="F804" t="s">
        <v>45</v>
      </c>
      <c r="G804">
        <v>150</v>
      </c>
      <c r="H804">
        <v>7.3</v>
      </c>
      <c r="I804">
        <v>1095</v>
      </c>
      <c r="J804">
        <v>2.8</v>
      </c>
      <c r="K804">
        <v>420</v>
      </c>
      <c r="L804">
        <v>4.5</v>
      </c>
      <c r="M804">
        <v>0.61643835616438358</v>
      </c>
      <c r="N804">
        <v>675</v>
      </c>
      <c r="O804" t="s">
        <v>216</v>
      </c>
      <c r="P804" t="s">
        <v>217</v>
      </c>
      <c r="Q804" t="s">
        <v>218</v>
      </c>
      <c r="R804" t="s">
        <v>40</v>
      </c>
      <c r="S804" t="s">
        <v>219</v>
      </c>
      <c r="T804" t="s">
        <v>220</v>
      </c>
      <c r="U804" t="s">
        <v>1190</v>
      </c>
      <c r="V804">
        <f>YEAR(sales_order1[[#This Row],[date]])</f>
        <v>2020</v>
      </c>
      <c r="W804" t="str">
        <f>TEXT(sales_order1[[#This Row],[date]], "Mmm")</f>
        <v>Jun</v>
      </c>
      <c r="X804">
        <f>VALUE(TEXT(sales_order1[[#This Row],[date]], "D"))</f>
        <v>12</v>
      </c>
      <c r="Y804">
        <v>24</v>
      </c>
    </row>
    <row r="805" spans="1:25" x14ac:dyDescent="0.25">
      <c r="A805" s="1">
        <v>43994</v>
      </c>
      <c r="B805">
        <v>50804</v>
      </c>
      <c r="C805" t="s">
        <v>175</v>
      </c>
      <c r="D805" t="str">
        <f>VLOOKUP(sales_order1[[#This Row],[itemCode]],product_details3!B:C,2,0)</f>
        <v>SCRS3030</v>
      </c>
      <c r="E805" t="s">
        <v>176</v>
      </c>
      <c r="F805" t="s">
        <v>61</v>
      </c>
      <c r="G805">
        <v>150</v>
      </c>
      <c r="H805">
        <v>13.1</v>
      </c>
      <c r="I805">
        <v>1965</v>
      </c>
      <c r="J805">
        <v>4.7</v>
      </c>
      <c r="K805">
        <v>705</v>
      </c>
      <c r="L805">
        <v>8.4</v>
      </c>
      <c r="M805">
        <v>0.6412213740458016</v>
      </c>
      <c r="N805">
        <v>1260</v>
      </c>
      <c r="O805" t="s">
        <v>381</v>
      </c>
      <c r="P805" t="s">
        <v>382</v>
      </c>
      <c r="Q805" t="s">
        <v>383</v>
      </c>
      <c r="R805" t="s">
        <v>72</v>
      </c>
      <c r="S805" t="s">
        <v>384</v>
      </c>
      <c r="T805" t="s">
        <v>385</v>
      </c>
      <c r="U805" t="s">
        <v>1188</v>
      </c>
      <c r="V805">
        <f>YEAR(sales_order1[[#This Row],[date]])</f>
        <v>2020</v>
      </c>
      <c r="W805" t="str">
        <f>TEXT(sales_order1[[#This Row],[date]], "Mmm")</f>
        <v>Jun</v>
      </c>
      <c r="X805">
        <f>VALUE(TEXT(sales_order1[[#This Row],[date]], "D"))</f>
        <v>12</v>
      </c>
      <c r="Y805">
        <v>24</v>
      </c>
    </row>
    <row r="806" spans="1:25" x14ac:dyDescent="0.25">
      <c r="A806" s="1">
        <v>43997</v>
      </c>
      <c r="B806">
        <v>50805</v>
      </c>
      <c r="C806" t="s">
        <v>327</v>
      </c>
      <c r="D806" t="str">
        <f>VLOOKUP(sales_order1[[#This Row],[itemCode]],product_details3!B:C,2,0)</f>
        <v>SCR50+50</v>
      </c>
      <c r="E806" t="s">
        <v>328</v>
      </c>
      <c r="F806" t="s">
        <v>61</v>
      </c>
      <c r="G806">
        <v>150</v>
      </c>
      <c r="H806">
        <v>15.75</v>
      </c>
      <c r="I806">
        <v>2362.5</v>
      </c>
      <c r="J806">
        <v>4.45</v>
      </c>
      <c r="K806">
        <v>667.5</v>
      </c>
      <c r="L806">
        <v>11.3</v>
      </c>
      <c r="M806">
        <v>0.71746031746031746</v>
      </c>
      <c r="N806">
        <v>1695</v>
      </c>
      <c r="O806" t="s">
        <v>82</v>
      </c>
      <c r="P806" t="s">
        <v>83</v>
      </c>
      <c r="Q806" t="s">
        <v>64</v>
      </c>
      <c r="R806" t="s">
        <v>40</v>
      </c>
      <c r="S806" t="s">
        <v>84</v>
      </c>
      <c r="T806" t="s">
        <v>85</v>
      </c>
      <c r="U806" t="s">
        <v>1189</v>
      </c>
      <c r="V806">
        <f>YEAR(sales_order1[[#This Row],[date]])</f>
        <v>2020</v>
      </c>
      <c r="W806" t="str">
        <f>TEXT(sales_order1[[#This Row],[date]], "Mmm")</f>
        <v>Jun</v>
      </c>
      <c r="X806">
        <f>VALUE(TEXT(sales_order1[[#This Row],[date]], "D"))</f>
        <v>15</v>
      </c>
      <c r="Y806">
        <v>24</v>
      </c>
    </row>
    <row r="807" spans="1:25" x14ac:dyDescent="0.25">
      <c r="A807" s="1">
        <v>43997</v>
      </c>
      <c r="B807">
        <v>50806</v>
      </c>
      <c r="C807" t="s">
        <v>209</v>
      </c>
      <c r="D807" t="str">
        <f>VLOOKUP(sales_order1[[#This Row],[itemCode]],product_details3!B:C,2,0)</f>
        <v>CLNG50</v>
      </c>
      <c r="E807" t="s">
        <v>210</v>
      </c>
      <c r="F807" t="s">
        <v>45</v>
      </c>
      <c r="G807">
        <v>100</v>
      </c>
      <c r="H807">
        <v>6.5</v>
      </c>
      <c r="I807">
        <v>650</v>
      </c>
      <c r="J807">
        <v>2.2999999999999998</v>
      </c>
      <c r="K807">
        <v>230</v>
      </c>
      <c r="L807">
        <v>4.2</v>
      </c>
      <c r="M807">
        <v>0.64615384615384619</v>
      </c>
      <c r="N807">
        <v>420</v>
      </c>
      <c r="O807" t="s">
        <v>177</v>
      </c>
      <c r="P807" t="s">
        <v>178</v>
      </c>
      <c r="Q807" t="s">
        <v>111</v>
      </c>
      <c r="R807" t="s">
        <v>112</v>
      </c>
      <c r="S807" t="s">
        <v>179</v>
      </c>
      <c r="T807" t="s">
        <v>180</v>
      </c>
      <c r="U807" t="s">
        <v>1189</v>
      </c>
      <c r="V807">
        <f>YEAR(sales_order1[[#This Row],[date]])</f>
        <v>2020</v>
      </c>
      <c r="W807" t="str">
        <f>TEXT(sales_order1[[#This Row],[date]], "Mmm")</f>
        <v>Jun</v>
      </c>
      <c r="X807">
        <f>VALUE(TEXT(sales_order1[[#This Row],[date]], "D"))</f>
        <v>15</v>
      </c>
      <c r="Y807">
        <v>24</v>
      </c>
    </row>
    <row r="808" spans="1:25" x14ac:dyDescent="0.25">
      <c r="A808" s="1">
        <v>43997</v>
      </c>
      <c r="B808">
        <v>50807</v>
      </c>
      <c r="C808" t="s">
        <v>142</v>
      </c>
      <c r="D808" t="str">
        <f>VLOOKUP(sales_order1[[#This Row],[itemCode]],product_details3!B:C,2,0)</f>
        <v>SRMC50</v>
      </c>
      <c r="E808" t="s">
        <v>143</v>
      </c>
      <c r="F808" t="s">
        <v>30</v>
      </c>
      <c r="G808">
        <v>100</v>
      </c>
      <c r="H808">
        <v>33.25</v>
      </c>
      <c r="I808">
        <v>3325</v>
      </c>
      <c r="J808">
        <v>12</v>
      </c>
      <c r="K808">
        <v>1200</v>
      </c>
      <c r="L808">
        <v>21.25</v>
      </c>
      <c r="M808">
        <v>0.63909774436090228</v>
      </c>
      <c r="N808">
        <v>2125</v>
      </c>
      <c r="O808" t="s">
        <v>295</v>
      </c>
      <c r="P808" t="s">
        <v>296</v>
      </c>
      <c r="Q808" t="s">
        <v>160</v>
      </c>
      <c r="R808" t="s">
        <v>112</v>
      </c>
      <c r="S808" t="s">
        <v>297</v>
      </c>
      <c r="T808" t="s">
        <v>298</v>
      </c>
      <c r="U808" t="s">
        <v>1189</v>
      </c>
      <c r="V808">
        <f>YEAR(sales_order1[[#This Row],[date]])</f>
        <v>2020</v>
      </c>
      <c r="W808" t="str">
        <f>TEXT(sales_order1[[#This Row],[date]], "Mmm")</f>
        <v>Jun</v>
      </c>
      <c r="X808">
        <f>VALUE(TEXT(sales_order1[[#This Row],[date]], "D"))</f>
        <v>15</v>
      </c>
      <c r="Y808">
        <v>24</v>
      </c>
    </row>
    <row r="809" spans="1:25" x14ac:dyDescent="0.25">
      <c r="A809" s="1">
        <v>43997</v>
      </c>
      <c r="B809">
        <v>50808</v>
      </c>
      <c r="C809" t="s">
        <v>386</v>
      </c>
      <c r="D809" t="str">
        <f>VLOOKUP(sales_order1[[#This Row],[itemCode]],product_details3!B:C,2,0)</f>
        <v>EXFC100</v>
      </c>
      <c r="E809" t="s">
        <v>387</v>
      </c>
      <c r="F809" t="s">
        <v>183</v>
      </c>
      <c r="G809">
        <v>100</v>
      </c>
      <c r="H809">
        <v>24.65</v>
      </c>
      <c r="I809">
        <v>2465</v>
      </c>
      <c r="J809">
        <v>9.5500000000000007</v>
      </c>
      <c r="K809">
        <v>955</v>
      </c>
      <c r="L809">
        <v>15.1</v>
      </c>
      <c r="M809">
        <v>0.61257606490872218</v>
      </c>
      <c r="N809">
        <v>1510</v>
      </c>
      <c r="O809" t="s">
        <v>281</v>
      </c>
      <c r="P809" t="s">
        <v>282</v>
      </c>
      <c r="Q809" t="s">
        <v>24</v>
      </c>
      <c r="R809" t="s">
        <v>25</v>
      </c>
      <c r="S809" t="s">
        <v>33</v>
      </c>
      <c r="T809" t="s">
        <v>283</v>
      </c>
      <c r="U809" t="s">
        <v>1191</v>
      </c>
      <c r="V809">
        <f>YEAR(sales_order1[[#This Row],[date]])</f>
        <v>2020</v>
      </c>
      <c r="W809" t="str">
        <f>TEXT(sales_order1[[#This Row],[date]], "Mmm")</f>
        <v>Jun</v>
      </c>
      <c r="X809">
        <f>VALUE(TEXT(sales_order1[[#This Row],[date]], "D"))</f>
        <v>15</v>
      </c>
      <c r="Y809">
        <v>24</v>
      </c>
    </row>
    <row r="810" spans="1:25" x14ac:dyDescent="0.25">
      <c r="A810" s="1">
        <v>43997</v>
      </c>
      <c r="B810">
        <v>50809</v>
      </c>
      <c r="C810" t="s">
        <v>333</v>
      </c>
      <c r="D810" t="str">
        <f>VLOOKUP(sales_order1[[#This Row],[itemCode]],product_details3!B:C,2,0)</f>
        <v>TNRH200</v>
      </c>
      <c r="E810" t="s">
        <v>334</v>
      </c>
      <c r="F810" t="s">
        <v>124</v>
      </c>
      <c r="G810">
        <v>50</v>
      </c>
      <c r="H810">
        <v>21</v>
      </c>
      <c r="I810">
        <v>1050</v>
      </c>
      <c r="J810">
        <v>6.6</v>
      </c>
      <c r="K810">
        <v>330</v>
      </c>
      <c r="L810">
        <v>14.4</v>
      </c>
      <c r="M810">
        <v>0.68571428571428572</v>
      </c>
      <c r="N810">
        <v>720</v>
      </c>
      <c r="O810" t="s">
        <v>430</v>
      </c>
      <c r="P810" t="s">
        <v>431</v>
      </c>
      <c r="Q810" t="s">
        <v>218</v>
      </c>
      <c r="R810" t="s">
        <v>40</v>
      </c>
      <c r="S810" t="s">
        <v>432</v>
      </c>
      <c r="T810" t="s">
        <v>433</v>
      </c>
      <c r="U810" t="s">
        <v>1190</v>
      </c>
      <c r="V810">
        <f>YEAR(sales_order1[[#This Row],[date]])</f>
        <v>2020</v>
      </c>
      <c r="W810" t="str">
        <f>TEXT(sales_order1[[#This Row],[date]], "Mmm")</f>
        <v>Jun</v>
      </c>
      <c r="X810">
        <f>VALUE(TEXT(sales_order1[[#This Row],[date]], "D"))</f>
        <v>15</v>
      </c>
      <c r="Y810">
        <v>24</v>
      </c>
    </row>
    <row r="811" spans="1:25" x14ac:dyDescent="0.25">
      <c r="A811" s="1">
        <v>43997</v>
      </c>
      <c r="B811">
        <v>50810</v>
      </c>
      <c r="C811" t="s">
        <v>135</v>
      </c>
      <c r="D811" t="str">
        <f>VLOOKUP(sales_order1[[#This Row],[itemCode]],product_details3!B:C,2,0)</f>
        <v>MSKSH</v>
      </c>
      <c r="E811" t="s">
        <v>136</v>
      </c>
      <c r="F811" t="s">
        <v>137</v>
      </c>
      <c r="G811">
        <v>300</v>
      </c>
      <c r="H811">
        <v>18.75</v>
      </c>
      <c r="I811">
        <v>5625</v>
      </c>
      <c r="J811">
        <v>7.45</v>
      </c>
      <c r="K811">
        <v>2235</v>
      </c>
      <c r="L811">
        <v>11.3</v>
      </c>
      <c r="M811">
        <v>0.60266666666666668</v>
      </c>
      <c r="N811">
        <v>3390</v>
      </c>
      <c r="O811" t="s">
        <v>293</v>
      </c>
      <c r="P811" t="s">
        <v>294</v>
      </c>
      <c r="Q811" t="s">
        <v>154</v>
      </c>
      <c r="R811" t="s">
        <v>56</v>
      </c>
      <c r="S811" t="s">
        <v>133</v>
      </c>
      <c r="T811" t="s">
        <v>155</v>
      </c>
      <c r="U811" t="s">
        <v>1191</v>
      </c>
      <c r="V811">
        <f>YEAR(sales_order1[[#This Row],[date]])</f>
        <v>2020</v>
      </c>
      <c r="W811" t="str">
        <f>TEXT(sales_order1[[#This Row],[date]], "Mmm")</f>
        <v>Jun</v>
      </c>
      <c r="X811">
        <f>VALUE(TEXT(sales_order1[[#This Row],[date]], "D"))</f>
        <v>15</v>
      </c>
      <c r="Y811">
        <v>24</v>
      </c>
    </row>
    <row r="812" spans="1:25" x14ac:dyDescent="0.25">
      <c r="A812" s="1">
        <v>43997</v>
      </c>
      <c r="B812">
        <v>50811</v>
      </c>
      <c r="C812" t="s">
        <v>86</v>
      </c>
      <c r="D812" t="str">
        <f>VLOOKUP(sales_order1[[#This Row],[itemCode]],product_details3!B:C,2,0)</f>
        <v>SRMH30</v>
      </c>
      <c r="E812" t="s">
        <v>87</v>
      </c>
      <c r="F812" t="s">
        <v>30</v>
      </c>
      <c r="G812">
        <v>100</v>
      </c>
      <c r="H812">
        <v>21</v>
      </c>
      <c r="I812">
        <v>2100</v>
      </c>
      <c r="J812">
        <v>6.6</v>
      </c>
      <c r="K812">
        <v>660</v>
      </c>
      <c r="L812">
        <v>14.4</v>
      </c>
      <c r="M812">
        <v>0.68571428571428572</v>
      </c>
      <c r="N812">
        <v>1440</v>
      </c>
      <c r="O812" t="s">
        <v>163</v>
      </c>
      <c r="P812" t="s">
        <v>164</v>
      </c>
      <c r="Q812" t="s">
        <v>146</v>
      </c>
      <c r="R812" t="s">
        <v>112</v>
      </c>
      <c r="S812" t="s">
        <v>165</v>
      </c>
      <c r="T812" t="s">
        <v>166</v>
      </c>
      <c r="U812" t="s">
        <v>1189</v>
      </c>
      <c r="V812">
        <f>YEAR(sales_order1[[#This Row],[date]])</f>
        <v>2020</v>
      </c>
      <c r="W812" t="str">
        <f>TEXT(sales_order1[[#This Row],[date]], "Mmm")</f>
        <v>Jun</v>
      </c>
      <c r="X812">
        <f>VALUE(TEXT(sales_order1[[#This Row],[date]], "D"))</f>
        <v>15</v>
      </c>
      <c r="Y812">
        <v>24</v>
      </c>
    </row>
    <row r="813" spans="1:25" x14ac:dyDescent="0.25">
      <c r="A813" s="1">
        <v>43997</v>
      </c>
      <c r="B813">
        <v>50812</v>
      </c>
      <c r="C813" t="s">
        <v>28</v>
      </c>
      <c r="D813" t="str">
        <f>VLOOKUP(sales_order1[[#This Row],[itemCode]],product_details3!B:C,2,0)</f>
        <v>SRMC30</v>
      </c>
      <c r="E813" t="s">
        <v>29</v>
      </c>
      <c r="F813" t="s">
        <v>30</v>
      </c>
      <c r="G813">
        <v>50</v>
      </c>
      <c r="H813">
        <v>22.6</v>
      </c>
      <c r="I813">
        <v>1130</v>
      </c>
      <c r="J813">
        <v>7.6</v>
      </c>
      <c r="K813">
        <v>380</v>
      </c>
      <c r="L813">
        <v>15</v>
      </c>
      <c r="M813">
        <v>0.66371681415929207</v>
      </c>
      <c r="N813">
        <v>750</v>
      </c>
      <c r="O813" t="s">
        <v>211</v>
      </c>
      <c r="P813" t="s">
        <v>212</v>
      </c>
      <c r="Q813" t="s">
        <v>213</v>
      </c>
      <c r="R813" t="s">
        <v>25</v>
      </c>
      <c r="S813" t="s">
        <v>214</v>
      </c>
      <c r="T813" t="s">
        <v>215</v>
      </c>
      <c r="U813" t="s">
        <v>1191</v>
      </c>
      <c r="V813">
        <f>YEAR(sales_order1[[#This Row],[date]])</f>
        <v>2020</v>
      </c>
      <c r="W813" t="str">
        <f>TEXT(sales_order1[[#This Row],[date]], "Mmm")</f>
        <v>Jun</v>
      </c>
      <c r="X813">
        <f>VALUE(TEXT(sales_order1[[#This Row],[date]], "D"))</f>
        <v>15</v>
      </c>
      <c r="Y813">
        <v>24</v>
      </c>
    </row>
    <row r="814" spans="1:25" x14ac:dyDescent="0.25">
      <c r="A814" s="1">
        <v>43998</v>
      </c>
      <c r="B814">
        <v>50813</v>
      </c>
      <c r="C814" t="s">
        <v>67</v>
      </c>
      <c r="D814" t="str">
        <f>VLOOKUP(sales_order1[[#This Row],[itemCode]],product_details3!B:C,2,0)</f>
        <v>SRMH15</v>
      </c>
      <c r="E814" t="s">
        <v>68</v>
      </c>
      <c r="F814" t="s">
        <v>30</v>
      </c>
      <c r="G814">
        <v>50</v>
      </c>
      <c r="H814">
        <v>15.75</v>
      </c>
      <c r="I814">
        <v>787.5</v>
      </c>
      <c r="J814">
        <v>5.45</v>
      </c>
      <c r="K814">
        <v>272.5</v>
      </c>
      <c r="L814">
        <v>10.3</v>
      </c>
      <c r="M814">
        <v>0.65396825396825398</v>
      </c>
      <c r="N814">
        <v>515</v>
      </c>
      <c r="O814" t="s">
        <v>366</v>
      </c>
      <c r="P814" t="s">
        <v>367</v>
      </c>
      <c r="Q814" t="s">
        <v>239</v>
      </c>
      <c r="R814" t="s">
        <v>112</v>
      </c>
      <c r="S814" t="s">
        <v>368</v>
      </c>
      <c r="T814" t="s">
        <v>369</v>
      </c>
      <c r="U814" t="s">
        <v>1189</v>
      </c>
      <c r="V814">
        <f>YEAR(sales_order1[[#This Row],[date]])</f>
        <v>2020</v>
      </c>
      <c r="W814" t="str">
        <f>TEXT(sales_order1[[#This Row],[date]], "Mmm")</f>
        <v>Jun</v>
      </c>
      <c r="X814">
        <f>VALUE(TEXT(sales_order1[[#This Row],[date]], "D"))</f>
        <v>16</v>
      </c>
      <c r="Y814">
        <v>24</v>
      </c>
    </row>
    <row r="815" spans="1:25" x14ac:dyDescent="0.25">
      <c r="A815" s="1">
        <v>43998</v>
      </c>
      <c r="B815">
        <v>50814</v>
      </c>
      <c r="C815" t="s">
        <v>181</v>
      </c>
      <c r="D815" t="str">
        <f>VLOOKUP(sales_order1[[#This Row],[itemCode]],product_details3!B:C,2,0)</f>
        <v>EXFP100</v>
      </c>
      <c r="E815" t="s">
        <v>182</v>
      </c>
      <c r="F815" t="s">
        <v>183</v>
      </c>
      <c r="G815">
        <v>50</v>
      </c>
      <c r="H815">
        <v>21.95</v>
      </c>
      <c r="I815">
        <v>1097.5</v>
      </c>
      <c r="J815">
        <v>8.1999999999999993</v>
      </c>
      <c r="K815">
        <v>410</v>
      </c>
      <c r="L815">
        <v>13.75</v>
      </c>
      <c r="M815">
        <v>0.62642369020501143</v>
      </c>
      <c r="N815">
        <v>687.5</v>
      </c>
      <c r="O815" t="s">
        <v>276</v>
      </c>
      <c r="P815" t="s">
        <v>277</v>
      </c>
      <c r="Q815" t="s">
        <v>39</v>
      </c>
      <c r="R815" t="s">
        <v>40</v>
      </c>
      <c r="S815" t="s">
        <v>41</v>
      </c>
      <c r="T815" t="s">
        <v>278</v>
      </c>
      <c r="U815" t="s">
        <v>1188</v>
      </c>
      <c r="V815">
        <f>YEAR(sales_order1[[#This Row],[date]])</f>
        <v>2020</v>
      </c>
      <c r="W815" t="str">
        <f>TEXT(sales_order1[[#This Row],[date]], "Mmm")</f>
        <v>Jun</v>
      </c>
      <c r="X815">
        <f>VALUE(TEXT(sales_order1[[#This Row],[date]], "D"))</f>
        <v>16</v>
      </c>
      <c r="Y815">
        <v>24</v>
      </c>
    </row>
    <row r="816" spans="1:25" x14ac:dyDescent="0.25">
      <c r="A816" s="1">
        <v>43998</v>
      </c>
      <c r="B816">
        <v>50815</v>
      </c>
      <c r="C816" t="s">
        <v>86</v>
      </c>
      <c r="D816" t="str">
        <f>VLOOKUP(sales_order1[[#This Row],[itemCode]],product_details3!B:C,2,0)</f>
        <v>SRMH30</v>
      </c>
      <c r="E816" t="s">
        <v>87</v>
      </c>
      <c r="F816" t="s">
        <v>30</v>
      </c>
      <c r="G816">
        <v>100</v>
      </c>
      <c r="H816">
        <v>21</v>
      </c>
      <c r="I816">
        <v>2100</v>
      </c>
      <c r="J816">
        <v>6.6</v>
      </c>
      <c r="K816">
        <v>660</v>
      </c>
      <c r="L816">
        <v>14.4</v>
      </c>
      <c r="M816">
        <v>0.68571428571428572</v>
      </c>
      <c r="N816">
        <v>1440</v>
      </c>
      <c r="O816" t="s">
        <v>420</v>
      </c>
      <c r="P816" t="s">
        <v>421</v>
      </c>
      <c r="Q816" t="s">
        <v>77</v>
      </c>
      <c r="R816" t="s">
        <v>72</v>
      </c>
      <c r="S816" t="s">
        <v>78</v>
      </c>
      <c r="T816" t="s">
        <v>422</v>
      </c>
      <c r="U816" t="s">
        <v>1190</v>
      </c>
      <c r="V816">
        <f>YEAR(sales_order1[[#This Row],[date]])</f>
        <v>2020</v>
      </c>
      <c r="W816" t="str">
        <f>TEXT(sales_order1[[#This Row],[date]], "Mmm")</f>
        <v>Jun</v>
      </c>
      <c r="X816">
        <f>VALUE(TEXT(sales_order1[[#This Row],[date]], "D"))</f>
        <v>16</v>
      </c>
      <c r="Y816">
        <v>24</v>
      </c>
    </row>
    <row r="817" spans="1:25" x14ac:dyDescent="0.25">
      <c r="A817" s="1">
        <v>43998</v>
      </c>
      <c r="B817">
        <v>50816</v>
      </c>
      <c r="C817" t="s">
        <v>19</v>
      </c>
      <c r="D817" t="str">
        <f>VLOOKUP(sales_order1[[#This Row],[itemCode]],product_details3!B:C,2,0)</f>
        <v>MSTH100</v>
      </c>
      <c r="E817" t="s">
        <v>20</v>
      </c>
      <c r="F817" t="s">
        <v>21</v>
      </c>
      <c r="G817">
        <v>50</v>
      </c>
      <c r="H817">
        <v>26.25</v>
      </c>
      <c r="I817">
        <v>1312.5</v>
      </c>
      <c r="J817">
        <v>7.75</v>
      </c>
      <c r="K817">
        <v>387.5</v>
      </c>
      <c r="L817">
        <v>18.5</v>
      </c>
      <c r="M817">
        <v>0.70476190476190481</v>
      </c>
      <c r="N817">
        <v>925</v>
      </c>
      <c r="O817" t="s">
        <v>227</v>
      </c>
      <c r="P817" t="s">
        <v>228</v>
      </c>
      <c r="Q817" t="s">
        <v>64</v>
      </c>
      <c r="R817" t="s">
        <v>40</v>
      </c>
      <c r="S817" t="s">
        <v>229</v>
      </c>
      <c r="T817" t="s">
        <v>230</v>
      </c>
      <c r="U817" t="s">
        <v>1189</v>
      </c>
      <c r="V817">
        <f>YEAR(sales_order1[[#This Row],[date]])</f>
        <v>2020</v>
      </c>
      <c r="W817" t="str">
        <f>TEXT(sales_order1[[#This Row],[date]], "Mmm")</f>
        <v>Jun</v>
      </c>
      <c r="X817">
        <f>VALUE(TEXT(sales_order1[[#This Row],[date]], "D"))</f>
        <v>16</v>
      </c>
      <c r="Y817">
        <v>24</v>
      </c>
    </row>
    <row r="818" spans="1:25" x14ac:dyDescent="0.25">
      <c r="A818" s="1">
        <v>43998</v>
      </c>
      <c r="B818">
        <v>50817</v>
      </c>
      <c r="C818" t="s">
        <v>86</v>
      </c>
      <c r="D818" t="str">
        <f>VLOOKUP(sales_order1[[#This Row],[itemCode]],product_details3!B:C,2,0)</f>
        <v>SRMH30</v>
      </c>
      <c r="E818" t="s">
        <v>87</v>
      </c>
      <c r="F818" t="s">
        <v>30</v>
      </c>
      <c r="G818">
        <v>100</v>
      </c>
      <c r="H818">
        <v>21</v>
      </c>
      <c r="I818">
        <v>2100</v>
      </c>
      <c r="J818">
        <v>6.6</v>
      </c>
      <c r="K818">
        <v>660</v>
      </c>
      <c r="L818">
        <v>14.4</v>
      </c>
      <c r="M818">
        <v>0.68571428571428572</v>
      </c>
      <c r="N818">
        <v>1440</v>
      </c>
      <c r="O818" t="s">
        <v>117</v>
      </c>
      <c r="P818" t="s">
        <v>118</v>
      </c>
      <c r="Q818" t="s">
        <v>119</v>
      </c>
      <c r="R818" t="s">
        <v>40</v>
      </c>
      <c r="S818" t="s">
        <v>120</v>
      </c>
      <c r="T818" t="s">
        <v>121</v>
      </c>
      <c r="U818" t="s">
        <v>1190</v>
      </c>
      <c r="V818">
        <f>YEAR(sales_order1[[#This Row],[date]])</f>
        <v>2020</v>
      </c>
      <c r="W818" t="str">
        <f>TEXT(sales_order1[[#This Row],[date]], "Mmm")</f>
        <v>Jun</v>
      </c>
      <c r="X818">
        <f>VALUE(TEXT(sales_order1[[#This Row],[date]], "D"))</f>
        <v>16</v>
      </c>
      <c r="Y818">
        <v>24</v>
      </c>
    </row>
    <row r="819" spans="1:25" x14ac:dyDescent="0.25">
      <c r="A819" s="1">
        <v>43998</v>
      </c>
      <c r="B819">
        <v>50818</v>
      </c>
      <c r="C819" t="s">
        <v>115</v>
      </c>
      <c r="D819" t="str">
        <f>VLOOKUP(sales_order1[[#This Row],[itemCode]],product_details3!B:C,2,0)</f>
        <v>SCRS30100</v>
      </c>
      <c r="E819" t="s">
        <v>116</v>
      </c>
      <c r="F819" t="s">
        <v>61</v>
      </c>
      <c r="G819">
        <v>200</v>
      </c>
      <c r="H819">
        <v>32.75</v>
      </c>
      <c r="I819">
        <v>6550</v>
      </c>
      <c r="J819">
        <v>11.25</v>
      </c>
      <c r="K819">
        <v>2250</v>
      </c>
      <c r="L819">
        <v>21.5</v>
      </c>
      <c r="M819">
        <v>0.65648854961832059</v>
      </c>
      <c r="N819">
        <v>4300</v>
      </c>
      <c r="O819" t="s">
        <v>248</v>
      </c>
      <c r="P819" t="s">
        <v>249</v>
      </c>
      <c r="Q819" t="s">
        <v>191</v>
      </c>
      <c r="R819" t="s">
        <v>56</v>
      </c>
      <c r="S819" t="s">
        <v>192</v>
      </c>
      <c r="T819" t="s">
        <v>250</v>
      </c>
      <c r="U819" t="s">
        <v>1191</v>
      </c>
      <c r="V819">
        <f>YEAR(sales_order1[[#This Row],[date]])</f>
        <v>2020</v>
      </c>
      <c r="W819" t="str">
        <f>TEXT(sales_order1[[#This Row],[date]], "Mmm")</f>
        <v>Jun</v>
      </c>
      <c r="X819">
        <f>VALUE(TEXT(sales_order1[[#This Row],[date]], "D"))</f>
        <v>16</v>
      </c>
      <c r="Y819">
        <v>24</v>
      </c>
    </row>
    <row r="820" spans="1:25" x14ac:dyDescent="0.25">
      <c r="A820" s="1">
        <v>43998</v>
      </c>
      <c r="B820">
        <v>50819</v>
      </c>
      <c r="C820" t="s">
        <v>103</v>
      </c>
      <c r="D820" t="str">
        <f>VLOOKUP(sales_order1[[#This Row],[itemCode]],product_details3!B:C,2,0)</f>
        <v>SCRT50</v>
      </c>
      <c r="E820" t="s">
        <v>104</v>
      </c>
      <c r="F820" t="s">
        <v>61</v>
      </c>
      <c r="G820">
        <v>100</v>
      </c>
      <c r="H820">
        <v>16.95</v>
      </c>
      <c r="I820">
        <v>1695</v>
      </c>
      <c r="J820">
        <v>5.2</v>
      </c>
      <c r="K820">
        <v>520</v>
      </c>
      <c r="L820">
        <v>11.75</v>
      </c>
      <c r="M820">
        <v>0.69321533923303835</v>
      </c>
      <c r="N820">
        <v>1175</v>
      </c>
      <c r="O820" t="s">
        <v>258</v>
      </c>
      <c r="P820" t="s">
        <v>259</v>
      </c>
      <c r="Q820" t="s">
        <v>93</v>
      </c>
      <c r="R820" t="s">
        <v>72</v>
      </c>
      <c r="S820" t="s">
        <v>260</v>
      </c>
      <c r="T820" t="s">
        <v>261</v>
      </c>
      <c r="U820" t="s">
        <v>1190</v>
      </c>
      <c r="V820">
        <f>YEAR(sales_order1[[#This Row],[date]])</f>
        <v>2020</v>
      </c>
      <c r="W820" t="str">
        <f>TEXT(sales_order1[[#This Row],[date]], "Mmm")</f>
        <v>Jun</v>
      </c>
      <c r="X820">
        <f>VALUE(TEXT(sales_order1[[#This Row],[date]], "D"))</f>
        <v>16</v>
      </c>
      <c r="Y820">
        <v>24</v>
      </c>
    </row>
    <row r="821" spans="1:25" x14ac:dyDescent="0.25">
      <c r="A821" s="1">
        <v>43998</v>
      </c>
      <c r="B821">
        <v>50820</v>
      </c>
      <c r="C821" t="s">
        <v>438</v>
      </c>
      <c r="D821" t="str">
        <f>VLOOKUP(sales_order1[[#This Row],[itemCode]],product_details3!B:C,2,0)</f>
        <v>EXFP150</v>
      </c>
      <c r="E821" t="s">
        <v>439</v>
      </c>
      <c r="F821" t="s">
        <v>183</v>
      </c>
      <c r="G821">
        <v>50</v>
      </c>
      <c r="H821">
        <v>28.25</v>
      </c>
      <c r="I821">
        <v>1412.5</v>
      </c>
      <c r="J821">
        <v>12</v>
      </c>
      <c r="K821">
        <v>600</v>
      </c>
      <c r="L821">
        <v>16.25</v>
      </c>
      <c r="M821">
        <v>0.5752212389380531</v>
      </c>
      <c r="N821">
        <v>812.5</v>
      </c>
      <c r="O821" t="s">
        <v>395</v>
      </c>
      <c r="P821" t="s">
        <v>396</v>
      </c>
      <c r="Q821" t="s">
        <v>191</v>
      </c>
      <c r="R821" t="s">
        <v>56</v>
      </c>
      <c r="S821" t="s">
        <v>192</v>
      </c>
      <c r="T821" t="s">
        <v>397</v>
      </c>
      <c r="U821" t="s">
        <v>1191</v>
      </c>
      <c r="V821">
        <f>YEAR(sales_order1[[#This Row],[date]])</f>
        <v>2020</v>
      </c>
      <c r="W821" t="str">
        <f>TEXT(sales_order1[[#This Row],[date]], "Mmm")</f>
        <v>Jun</v>
      </c>
      <c r="X821">
        <f>VALUE(TEXT(sales_order1[[#This Row],[date]], "D"))</f>
        <v>16</v>
      </c>
      <c r="Y821">
        <v>24</v>
      </c>
    </row>
    <row r="822" spans="1:25" x14ac:dyDescent="0.25">
      <c r="A822" s="1">
        <v>43998</v>
      </c>
      <c r="B822">
        <v>50821</v>
      </c>
      <c r="C822" t="s">
        <v>128</v>
      </c>
      <c r="D822" t="str">
        <f>VLOOKUP(sales_order1[[#This Row],[itemCode]],product_details3!B:C,2,0)</f>
        <v>SCRT100</v>
      </c>
      <c r="E822" t="s">
        <v>129</v>
      </c>
      <c r="F822" t="s">
        <v>61</v>
      </c>
      <c r="G822">
        <v>250</v>
      </c>
      <c r="H822">
        <v>28.25</v>
      </c>
      <c r="I822">
        <v>7062.5</v>
      </c>
      <c r="J822">
        <v>9</v>
      </c>
      <c r="K822">
        <v>2250</v>
      </c>
      <c r="L822">
        <v>19.25</v>
      </c>
      <c r="M822">
        <v>0.68141592920353977</v>
      </c>
      <c r="N822">
        <v>4812.5</v>
      </c>
      <c r="O822" t="s">
        <v>253</v>
      </c>
      <c r="P822" t="s">
        <v>254</v>
      </c>
      <c r="Q822" t="s">
        <v>191</v>
      </c>
      <c r="R822" t="s">
        <v>56</v>
      </c>
      <c r="S822" t="s">
        <v>192</v>
      </c>
      <c r="T822" t="s">
        <v>255</v>
      </c>
      <c r="U822" t="s">
        <v>1191</v>
      </c>
      <c r="V822">
        <f>YEAR(sales_order1[[#This Row],[date]])</f>
        <v>2020</v>
      </c>
      <c r="W822" t="str">
        <f>TEXT(sales_order1[[#This Row],[date]], "Mmm")</f>
        <v>Jun</v>
      </c>
      <c r="X822">
        <f>VALUE(TEXT(sales_order1[[#This Row],[date]], "D"))</f>
        <v>16</v>
      </c>
      <c r="Y822">
        <v>24</v>
      </c>
    </row>
    <row r="823" spans="1:25" x14ac:dyDescent="0.25">
      <c r="A823" s="1">
        <v>43998</v>
      </c>
      <c r="B823">
        <v>50822</v>
      </c>
      <c r="C823" t="s">
        <v>122</v>
      </c>
      <c r="D823" t="str">
        <f>VLOOKUP(sales_order1[[#This Row],[itemCode]],product_details3!B:C,2,0)</f>
        <v>TNRE150</v>
      </c>
      <c r="E823" t="s">
        <v>123</v>
      </c>
      <c r="F823" t="s">
        <v>124</v>
      </c>
      <c r="G823">
        <v>150</v>
      </c>
      <c r="H823">
        <v>16.95</v>
      </c>
      <c r="I823">
        <v>2542.5</v>
      </c>
      <c r="J823">
        <v>5.2</v>
      </c>
      <c r="K823">
        <v>780</v>
      </c>
      <c r="L823">
        <v>11.75</v>
      </c>
      <c r="M823">
        <v>0.69321533923303835</v>
      </c>
      <c r="N823">
        <v>1762.5</v>
      </c>
      <c r="O823" t="s">
        <v>258</v>
      </c>
      <c r="P823" t="s">
        <v>259</v>
      </c>
      <c r="Q823" t="s">
        <v>93</v>
      </c>
      <c r="R823" t="s">
        <v>72</v>
      </c>
      <c r="S823" t="s">
        <v>260</v>
      </c>
      <c r="T823" t="s">
        <v>261</v>
      </c>
      <c r="U823" t="s">
        <v>1190</v>
      </c>
      <c r="V823">
        <f>YEAR(sales_order1[[#This Row],[date]])</f>
        <v>2020</v>
      </c>
      <c r="W823" t="str">
        <f>TEXT(sales_order1[[#This Row],[date]], "Mmm")</f>
        <v>Jun</v>
      </c>
      <c r="X823">
        <f>VALUE(TEXT(sales_order1[[#This Row],[date]], "D"))</f>
        <v>16</v>
      </c>
      <c r="Y823">
        <v>24</v>
      </c>
    </row>
    <row r="824" spans="1:25" x14ac:dyDescent="0.25">
      <c r="A824" s="1">
        <v>43999</v>
      </c>
      <c r="B824">
        <v>50823</v>
      </c>
      <c r="C824" t="s">
        <v>374</v>
      </c>
      <c r="D824" t="str">
        <f>VLOOKUP(sales_order1[[#This Row],[itemCode]],product_details3!B:C,2,0)</f>
        <v>EXFC50</v>
      </c>
      <c r="E824" t="s">
        <v>375</v>
      </c>
      <c r="F824" t="s">
        <v>183</v>
      </c>
      <c r="G824">
        <v>100</v>
      </c>
      <c r="H824">
        <v>19.649999999999999</v>
      </c>
      <c r="I824">
        <v>1965</v>
      </c>
      <c r="J824">
        <v>7.55</v>
      </c>
      <c r="K824">
        <v>755</v>
      </c>
      <c r="L824">
        <v>12.1</v>
      </c>
      <c r="M824">
        <v>0.61577608142493634</v>
      </c>
      <c r="N824">
        <v>1210</v>
      </c>
      <c r="O824" t="s">
        <v>53</v>
      </c>
      <c r="P824" t="s">
        <v>54</v>
      </c>
      <c r="Q824" t="s">
        <v>55</v>
      </c>
      <c r="R824" t="s">
        <v>56</v>
      </c>
      <c r="S824" t="s">
        <v>57</v>
      </c>
      <c r="T824" t="s">
        <v>58</v>
      </c>
      <c r="U824" t="s">
        <v>1191</v>
      </c>
      <c r="V824">
        <f>YEAR(sales_order1[[#This Row],[date]])</f>
        <v>2020</v>
      </c>
      <c r="W824" t="str">
        <f>TEXT(sales_order1[[#This Row],[date]], "Mmm")</f>
        <v>Jun</v>
      </c>
      <c r="X824">
        <f>VALUE(TEXT(sales_order1[[#This Row],[date]], "D"))</f>
        <v>17</v>
      </c>
      <c r="Y824">
        <v>25</v>
      </c>
    </row>
    <row r="825" spans="1:25" x14ac:dyDescent="0.25">
      <c r="A825" s="1">
        <v>43999</v>
      </c>
      <c r="B825">
        <v>50824</v>
      </c>
      <c r="C825" t="s">
        <v>28</v>
      </c>
      <c r="D825" t="str">
        <f>VLOOKUP(sales_order1[[#This Row],[itemCode]],product_details3!B:C,2,0)</f>
        <v>SRMC30</v>
      </c>
      <c r="E825" t="s">
        <v>29</v>
      </c>
      <c r="F825" t="s">
        <v>30</v>
      </c>
      <c r="G825">
        <v>50</v>
      </c>
      <c r="H825">
        <v>22.6</v>
      </c>
      <c r="I825">
        <v>1130</v>
      </c>
      <c r="J825">
        <v>7.6</v>
      </c>
      <c r="K825">
        <v>380</v>
      </c>
      <c r="L825">
        <v>15</v>
      </c>
      <c r="M825">
        <v>0.66371681415929207</v>
      </c>
      <c r="N825">
        <v>750</v>
      </c>
      <c r="O825" t="s">
        <v>370</v>
      </c>
      <c r="P825" t="s">
        <v>371</v>
      </c>
      <c r="Q825" t="s">
        <v>201</v>
      </c>
      <c r="R825" t="s">
        <v>25</v>
      </c>
      <c r="S825" t="s">
        <v>372</v>
      </c>
      <c r="T825" t="s">
        <v>373</v>
      </c>
      <c r="U825" t="s">
        <v>1191</v>
      </c>
      <c r="V825">
        <f>YEAR(sales_order1[[#This Row],[date]])</f>
        <v>2020</v>
      </c>
      <c r="W825" t="str">
        <f>TEXT(sales_order1[[#This Row],[date]], "Mmm")</f>
        <v>Jun</v>
      </c>
      <c r="X825">
        <f>VALUE(TEXT(sales_order1[[#This Row],[date]], "D"))</f>
        <v>17</v>
      </c>
      <c r="Y825">
        <v>25</v>
      </c>
    </row>
    <row r="826" spans="1:25" x14ac:dyDescent="0.25">
      <c r="A826" s="1">
        <v>43999</v>
      </c>
      <c r="B826">
        <v>50825</v>
      </c>
      <c r="C826" t="s">
        <v>19</v>
      </c>
      <c r="D826" t="str">
        <f>VLOOKUP(sales_order1[[#This Row],[itemCode]],product_details3!B:C,2,0)</f>
        <v>MSTH100</v>
      </c>
      <c r="E826" t="s">
        <v>20</v>
      </c>
      <c r="F826" t="s">
        <v>21</v>
      </c>
      <c r="G826">
        <v>150</v>
      </c>
      <c r="H826">
        <v>26.25</v>
      </c>
      <c r="I826">
        <v>3937.5</v>
      </c>
      <c r="J826">
        <v>7.75</v>
      </c>
      <c r="K826">
        <v>1162.5</v>
      </c>
      <c r="L826">
        <v>18.5</v>
      </c>
      <c r="M826">
        <v>0.70476190476190481</v>
      </c>
      <c r="N826">
        <v>2775</v>
      </c>
      <c r="O826" t="s">
        <v>46</v>
      </c>
      <c r="P826" t="s">
        <v>47</v>
      </c>
      <c r="Q826" t="s">
        <v>48</v>
      </c>
      <c r="R826" t="s">
        <v>25</v>
      </c>
      <c r="S826" t="s">
        <v>49</v>
      </c>
      <c r="T826" t="s">
        <v>50</v>
      </c>
      <c r="U826" t="s">
        <v>1191</v>
      </c>
      <c r="V826">
        <f>YEAR(sales_order1[[#This Row],[date]])</f>
        <v>2020</v>
      </c>
      <c r="W826" t="str">
        <f>TEXT(sales_order1[[#This Row],[date]], "Mmm")</f>
        <v>Jun</v>
      </c>
      <c r="X826">
        <f>VALUE(TEXT(sales_order1[[#This Row],[date]], "D"))</f>
        <v>17</v>
      </c>
      <c r="Y826">
        <v>25</v>
      </c>
    </row>
    <row r="827" spans="1:25" x14ac:dyDescent="0.25">
      <c r="A827" s="1">
        <v>43999</v>
      </c>
      <c r="B827">
        <v>50826</v>
      </c>
      <c r="C827" t="s">
        <v>434</v>
      </c>
      <c r="D827" t="str">
        <f>VLOOKUP(sales_order1[[#This Row],[itemCode]],product_details3!B:C,2,0)</f>
        <v>CLNO150</v>
      </c>
      <c r="E827" t="s">
        <v>435</v>
      </c>
      <c r="F827" t="s">
        <v>45</v>
      </c>
      <c r="G827">
        <v>100</v>
      </c>
      <c r="H827">
        <v>16.649999999999999</v>
      </c>
      <c r="I827">
        <v>1665</v>
      </c>
      <c r="J827">
        <v>6.55</v>
      </c>
      <c r="K827">
        <v>655</v>
      </c>
      <c r="L827">
        <v>10.1</v>
      </c>
      <c r="M827">
        <v>0.60660660660660648</v>
      </c>
      <c r="N827">
        <v>1010</v>
      </c>
      <c r="O827" t="s">
        <v>354</v>
      </c>
      <c r="P827" t="s">
        <v>355</v>
      </c>
      <c r="Q827" t="s">
        <v>119</v>
      </c>
      <c r="R827" t="s">
        <v>40</v>
      </c>
      <c r="S827" t="s">
        <v>356</v>
      </c>
      <c r="T827" t="s">
        <v>357</v>
      </c>
      <c r="U827" t="s">
        <v>1190</v>
      </c>
      <c r="V827">
        <f>YEAR(sales_order1[[#This Row],[date]])</f>
        <v>2020</v>
      </c>
      <c r="W827" t="str">
        <f>TEXT(sales_order1[[#This Row],[date]], "Mmm")</f>
        <v>Jun</v>
      </c>
      <c r="X827">
        <f>VALUE(TEXT(sales_order1[[#This Row],[date]], "D"))</f>
        <v>17</v>
      </c>
      <c r="Y827">
        <v>25</v>
      </c>
    </row>
    <row r="828" spans="1:25" x14ac:dyDescent="0.25">
      <c r="A828" s="1">
        <v>43999</v>
      </c>
      <c r="B828">
        <v>50827</v>
      </c>
      <c r="C828" t="s">
        <v>149</v>
      </c>
      <c r="D828" t="str">
        <f>VLOOKUP(sales_order1[[#This Row],[itemCode]],product_details3!B:C,2,0)</f>
        <v>MKRW80</v>
      </c>
      <c r="E828" t="s">
        <v>150</v>
      </c>
      <c r="F828" t="s">
        <v>151</v>
      </c>
      <c r="G828">
        <v>50</v>
      </c>
      <c r="H828">
        <v>14.65</v>
      </c>
      <c r="I828">
        <v>732.5</v>
      </c>
      <c r="J828">
        <v>6.55</v>
      </c>
      <c r="K828">
        <v>327.5</v>
      </c>
      <c r="L828">
        <v>8.1</v>
      </c>
      <c r="M828">
        <v>0.55290102389078488</v>
      </c>
      <c r="N828">
        <v>405</v>
      </c>
      <c r="O828" t="s">
        <v>88</v>
      </c>
      <c r="P828" t="s">
        <v>89</v>
      </c>
      <c r="Q828" t="s">
        <v>24</v>
      </c>
      <c r="R828" t="s">
        <v>25</v>
      </c>
      <c r="S828" t="s">
        <v>26</v>
      </c>
      <c r="T828" t="s">
        <v>90</v>
      </c>
      <c r="U828" t="s">
        <v>1191</v>
      </c>
      <c r="V828">
        <f>YEAR(sales_order1[[#This Row],[date]])</f>
        <v>2020</v>
      </c>
      <c r="W828" t="str">
        <f>TEXT(sales_order1[[#This Row],[date]], "Mmm")</f>
        <v>Jun</v>
      </c>
      <c r="X828">
        <f>VALUE(TEXT(sales_order1[[#This Row],[date]], "D"))</f>
        <v>17</v>
      </c>
      <c r="Y828">
        <v>25</v>
      </c>
    </row>
    <row r="829" spans="1:25" x14ac:dyDescent="0.25">
      <c r="A829" s="1">
        <v>43999</v>
      </c>
      <c r="B829">
        <v>50828</v>
      </c>
      <c r="C829" t="s">
        <v>28</v>
      </c>
      <c r="D829" t="str">
        <f>VLOOKUP(sales_order1[[#This Row],[itemCode]],product_details3!B:C,2,0)</f>
        <v>SRMC30</v>
      </c>
      <c r="E829" t="s">
        <v>29</v>
      </c>
      <c r="F829" t="s">
        <v>30</v>
      </c>
      <c r="G829">
        <v>100</v>
      </c>
      <c r="H829">
        <v>22.6</v>
      </c>
      <c r="I829">
        <v>2260</v>
      </c>
      <c r="J829">
        <v>7.6</v>
      </c>
      <c r="K829">
        <v>760</v>
      </c>
      <c r="L829">
        <v>15</v>
      </c>
      <c r="M829">
        <v>0.66371681415929207</v>
      </c>
      <c r="N829">
        <v>1500</v>
      </c>
      <c r="O829" t="s">
        <v>237</v>
      </c>
      <c r="P829" t="s">
        <v>238</v>
      </c>
      <c r="Q829" t="s">
        <v>239</v>
      </c>
      <c r="R829" t="s">
        <v>112</v>
      </c>
      <c r="S829" t="s">
        <v>240</v>
      </c>
      <c r="T829" t="s">
        <v>241</v>
      </c>
      <c r="U829" t="s">
        <v>1189</v>
      </c>
      <c r="V829">
        <f>YEAR(sales_order1[[#This Row],[date]])</f>
        <v>2020</v>
      </c>
      <c r="W829" t="str">
        <f>TEXT(sales_order1[[#This Row],[date]], "Mmm")</f>
        <v>Jun</v>
      </c>
      <c r="X829">
        <f>VALUE(TEXT(sales_order1[[#This Row],[date]], "D"))</f>
        <v>17</v>
      </c>
      <c r="Y829">
        <v>25</v>
      </c>
    </row>
    <row r="830" spans="1:25" x14ac:dyDescent="0.25">
      <c r="A830" s="1">
        <v>43999</v>
      </c>
      <c r="B830">
        <v>50829</v>
      </c>
      <c r="C830" t="s">
        <v>204</v>
      </c>
      <c r="D830" t="str">
        <f>VLOOKUP(sales_order1[[#This Row],[itemCode]],product_details3!B:C,2,0)</f>
        <v>MKRM150</v>
      </c>
      <c r="E830" t="s">
        <v>205</v>
      </c>
      <c r="F830" t="s">
        <v>151</v>
      </c>
      <c r="G830">
        <v>50</v>
      </c>
      <c r="H830">
        <v>10.75</v>
      </c>
      <c r="I830">
        <v>537.5</v>
      </c>
      <c r="J830">
        <v>4.45</v>
      </c>
      <c r="K830">
        <v>222.5</v>
      </c>
      <c r="L830">
        <v>6.3</v>
      </c>
      <c r="M830">
        <v>0.586046511627907</v>
      </c>
      <c r="N830">
        <v>315</v>
      </c>
      <c r="O830" t="s">
        <v>105</v>
      </c>
      <c r="P830" t="s">
        <v>106</v>
      </c>
      <c r="Q830" t="s">
        <v>107</v>
      </c>
      <c r="R830" t="s">
        <v>40</v>
      </c>
      <c r="S830" t="s">
        <v>101</v>
      </c>
      <c r="T830" t="s">
        <v>108</v>
      </c>
      <c r="U830" t="s">
        <v>1190</v>
      </c>
      <c r="V830">
        <f>YEAR(sales_order1[[#This Row],[date]])</f>
        <v>2020</v>
      </c>
      <c r="W830" t="str">
        <f>TEXT(sales_order1[[#This Row],[date]], "Mmm")</f>
        <v>Jun</v>
      </c>
      <c r="X830">
        <f>VALUE(TEXT(sales_order1[[#This Row],[date]], "D"))</f>
        <v>17</v>
      </c>
      <c r="Y830">
        <v>25</v>
      </c>
    </row>
    <row r="831" spans="1:25" x14ac:dyDescent="0.25">
      <c r="A831" s="1">
        <v>43999</v>
      </c>
      <c r="B831">
        <v>50830</v>
      </c>
      <c r="C831" t="s">
        <v>128</v>
      </c>
      <c r="D831" t="str">
        <f>VLOOKUP(sales_order1[[#This Row],[itemCode]],product_details3!B:C,2,0)</f>
        <v>SCRT100</v>
      </c>
      <c r="E831" t="s">
        <v>129</v>
      </c>
      <c r="F831" t="s">
        <v>61</v>
      </c>
      <c r="G831">
        <v>250</v>
      </c>
      <c r="H831">
        <v>28.25</v>
      </c>
      <c r="I831">
        <v>7062.5</v>
      </c>
      <c r="J831">
        <v>9</v>
      </c>
      <c r="K831">
        <v>2250</v>
      </c>
      <c r="L831">
        <v>19.25</v>
      </c>
      <c r="M831">
        <v>0.68141592920353977</v>
      </c>
      <c r="N831">
        <v>4812.5</v>
      </c>
      <c r="O831" t="s">
        <v>223</v>
      </c>
      <c r="P831" t="s">
        <v>224</v>
      </c>
      <c r="Q831" t="s">
        <v>55</v>
      </c>
      <c r="R831" t="s">
        <v>56</v>
      </c>
      <c r="S831" t="s">
        <v>225</v>
      </c>
      <c r="T831" t="s">
        <v>226</v>
      </c>
      <c r="U831" t="s">
        <v>1191</v>
      </c>
      <c r="V831">
        <f>YEAR(sales_order1[[#This Row],[date]])</f>
        <v>2020</v>
      </c>
      <c r="W831" t="str">
        <f>TEXT(sales_order1[[#This Row],[date]], "Mmm")</f>
        <v>Jun</v>
      </c>
      <c r="X831">
        <f>VALUE(TEXT(sales_order1[[#This Row],[date]], "D"))</f>
        <v>17</v>
      </c>
      <c r="Y831">
        <v>25</v>
      </c>
    </row>
    <row r="832" spans="1:25" x14ac:dyDescent="0.25">
      <c r="A832" s="1">
        <v>43999</v>
      </c>
      <c r="B832">
        <v>50831</v>
      </c>
      <c r="C832" t="s">
        <v>194</v>
      </c>
      <c r="D832" t="str">
        <f>VLOOKUP(sales_order1[[#This Row],[itemCode]],product_details3!B:C,2,0)</f>
        <v>CLNG150</v>
      </c>
      <c r="E832" t="s">
        <v>195</v>
      </c>
      <c r="F832" t="s">
        <v>45</v>
      </c>
      <c r="G832">
        <v>50</v>
      </c>
      <c r="H832">
        <v>12.75</v>
      </c>
      <c r="I832">
        <v>637.5</v>
      </c>
      <c r="J832">
        <v>4.45</v>
      </c>
      <c r="K832">
        <v>222.5</v>
      </c>
      <c r="L832">
        <v>8.3000000000000007</v>
      </c>
      <c r="M832">
        <v>0.65098039215686276</v>
      </c>
      <c r="N832">
        <v>415</v>
      </c>
      <c r="O832" t="s">
        <v>266</v>
      </c>
      <c r="P832" t="s">
        <v>267</v>
      </c>
      <c r="Q832" t="s">
        <v>154</v>
      </c>
      <c r="R832" t="s">
        <v>56</v>
      </c>
      <c r="S832" t="s">
        <v>133</v>
      </c>
      <c r="T832" t="s">
        <v>268</v>
      </c>
      <c r="U832" t="s">
        <v>1191</v>
      </c>
      <c r="V832">
        <f>YEAR(sales_order1[[#This Row],[date]])</f>
        <v>2020</v>
      </c>
      <c r="W832" t="str">
        <f>TEXT(sales_order1[[#This Row],[date]], "Mmm")</f>
        <v>Jun</v>
      </c>
      <c r="X832">
        <f>VALUE(TEXT(sales_order1[[#This Row],[date]], "D"))</f>
        <v>17</v>
      </c>
      <c r="Y832">
        <v>25</v>
      </c>
    </row>
    <row r="833" spans="1:25" x14ac:dyDescent="0.25">
      <c r="A833" s="1">
        <v>43999</v>
      </c>
      <c r="B833">
        <v>50832</v>
      </c>
      <c r="C833" t="s">
        <v>348</v>
      </c>
      <c r="D833" t="str">
        <f>VLOOKUP(sales_order1[[#This Row],[itemCode]],product_details3!B:C,2,0)</f>
        <v>EXFG150</v>
      </c>
      <c r="E833" t="s">
        <v>349</v>
      </c>
      <c r="F833" t="s">
        <v>183</v>
      </c>
      <c r="G833">
        <v>50</v>
      </c>
      <c r="H833">
        <v>26.25</v>
      </c>
      <c r="I833">
        <v>1312.5</v>
      </c>
      <c r="J833">
        <v>10.75</v>
      </c>
      <c r="K833">
        <v>537.5</v>
      </c>
      <c r="L833">
        <v>15.5</v>
      </c>
      <c r="M833">
        <v>0.59047619047619049</v>
      </c>
      <c r="N833">
        <v>775</v>
      </c>
      <c r="O833" t="s">
        <v>317</v>
      </c>
      <c r="P833" t="s">
        <v>318</v>
      </c>
      <c r="Q833" t="s">
        <v>48</v>
      </c>
      <c r="R833" t="s">
        <v>25</v>
      </c>
      <c r="S833" t="s">
        <v>49</v>
      </c>
      <c r="T833" t="s">
        <v>319</v>
      </c>
      <c r="U833" t="s">
        <v>1191</v>
      </c>
      <c r="V833">
        <f>YEAR(sales_order1[[#This Row],[date]])</f>
        <v>2020</v>
      </c>
      <c r="W833" t="str">
        <f>TEXT(sales_order1[[#This Row],[date]], "Mmm")</f>
        <v>Jun</v>
      </c>
      <c r="X833">
        <f>VALUE(TEXT(sales_order1[[#This Row],[date]], "D"))</f>
        <v>17</v>
      </c>
      <c r="Y833">
        <v>25</v>
      </c>
    </row>
    <row r="834" spans="1:25" x14ac:dyDescent="0.25">
      <c r="A834" s="1">
        <v>44000</v>
      </c>
      <c r="B834">
        <v>50833</v>
      </c>
      <c r="C834" t="s">
        <v>103</v>
      </c>
      <c r="D834" t="str">
        <f>VLOOKUP(sales_order1[[#This Row],[itemCode]],product_details3!B:C,2,0)</f>
        <v>SCRT50</v>
      </c>
      <c r="E834" t="s">
        <v>104</v>
      </c>
      <c r="F834" t="s">
        <v>61</v>
      </c>
      <c r="G834">
        <v>150</v>
      </c>
      <c r="H834">
        <v>16.95</v>
      </c>
      <c r="I834">
        <v>2542.5</v>
      </c>
      <c r="J834">
        <v>5.2</v>
      </c>
      <c r="K834">
        <v>780</v>
      </c>
      <c r="L834">
        <v>11.75</v>
      </c>
      <c r="M834">
        <v>0.69321533923303835</v>
      </c>
      <c r="N834">
        <v>1762.5</v>
      </c>
      <c r="O834" t="s">
        <v>199</v>
      </c>
      <c r="P834" t="s">
        <v>200</v>
      </c>
      <c r="Q834" t="s">
        <v>201</v>
      </c>
      <c r="R834" t="s">
        <v>25</v>
      </c>
      <c r="S834" t="s">
        <v>202</v>
      </c>
      <c r="T834" t="s">
        <v>203</v>
      </c>
      <c r="U834" t="s">
        <v>1191</v>
      </c>
      <c r="V834">
        <f>YEAR(sales_order1[[#This Row],[date]])</f>
        <v>2020</v>
      </c>
      <c r="W834" t="str">
        <f>TEXT(sales_order1[[#This Row],[date]], "Mmm")</f>
        <v>Jun</v>
      </c>
      <c r="X834">
        <f>VALUE(TEXT(sales_order1[[#This Row],[date]], "D"))</f>
        <v>18</v>
      </c>
      <c r="Y834">
        <v>25</v>
      </c>
    </row>
    <row r="835" spans="1:25" x14ac:dyDescent="0.25">
      <c r="A835" s="1">
        <v>44000</v>
      </c>
      <c r="B835">
        <v>50834</v>
      </c>
      <c r="C835" t="s">
        <v>149</v>
      </c>
      <c r="D835" t="str">
        <f>VLOOKUP(sales_order1[[#This Row],[itemCode]],product_details3!B:C,2,0)</f>
        <v>MKRW80</v>
      </c>
      <c r="E835" t="s">
        <v>150</v>
      </c>
      <c r="F835" t="s">
        <v>151</v>
      </c>
      <c r="G835">
        <v>50</v>
      </c>
      <c r="H835">
        <v>14.65</v>
      </c>
      <c r="I835">
        <v>732.5</v>
      </c>
      <c r="J835">
        <v>6.55</v>
      </c>
      <c r="K835">
        <v>327.5</v>
      </c>
      <c r="L835">
        <v>8.1</v>
      </c>
      <c r="M835">
        <v>0.55290102389078488</v>
      </c>
      <c r="N835">
        <v>405</v>
      </c>
      <c r="O835" t="s">
        <v>98</v>
      </c>
      <c r="P835" t="s">
        <v>99</v>
      </c>
      <c r="Q835" t="s">
        <v>100</v>
      </c>
      <c r="R835" t="s">
        <v>40</v>
      </c>
      <c r="S835" t="s">
        <v>101</v>
      </c>
      <c r="T835" t="s">
        <v>102</v>
      </c>
      <c r="U835" t="s">
        <v>1190</v>
      </c>
      <c r="V835">
        <f>YEAR(sales_order1[[#This Row],[date]])</f>
        <v>2020</v>
      </c>
      <c r="W835" t="str">
        <f>TEXT(sales_order1[[#This Row],[date]], "Mmm")</f>
        <v>Jun</v>
      </c>
      <c r="X835">
        <f>VALUE(TEXT(sales_order1[[#This Row],[date]], "D"))</f>
        <v>18</v>
      </c>
      <c r="Y835">
        <v>25</v>
      </c>
    </row>
    <row r="836" spans="1:25" x14ac:dyDescent="0.25">
      <c r="A836" s="1">
        <v>44000</v>
      </c>
      <c r="B836">
        <v>50835</v>
      </c>
      <c r="C836" t="s">
        <v>115</v>
      </c>
      <c r="D836" t="str">
        <f>VLOOKUP(sales_order1[[#This Row],[itemCode]],product_details3!B:C,2,0)</f>
        <v>SCRS30100</v>
      </c>
      <c r="E836" t="s">
        <v>116</v>
      </c>
      <c r="F836" t="s">
        <v>61</v>
      </c>
      <c r="G836">
        <v>200</v>
      </c>
      <c r="H836">
        <v>32.75</v>
      </c>
      <c r="I836">
        <v>6550</v>
      </c>
      <c r="J836">
        <v>11.25</v>
      </c>
      <c r="K836">
        <v>2250</v>
      </c>
      <c r="L836">
        <v>21.5</v>
      </c>
      <c r="M836">
        <v>0.65648854961832059</v>
      </c>
      <c r="N836">
        <v>4300</v>
      </c>
      <c r="O836" t="s">
        <v>22</v>
      </c>
      <c r="P836" t="s">
        <v>23</v>
      </c>
      <c r="Q836" t="s">
        <v>24</v>
      </c>
      <c r="R836" t="s">
        <v>25</v>
      </c>
      <c r="S836" t="s">
        <v>26</v>
      </c>
      <c r="T836" t="s">
        <v>27</v>
      </c>
      <c r="U836" t="s">
        <v>1191</v>
      </c>
      <c r="V836">
        <f>YEAR(sales_order1[[#This Row],[date]])</f>
        <v>2020</v>
      </c>
      <c r="W836" t="str">
        <f>TEXT(sales_order1[[#This Row],[date]], "Mmm")</f>
        <v>Jun</v>
      </c>
      <c r="X836">
        <f>VALUE(TEXT(sales_order1[[#This Row],[date]], "D"))</f>
        <v>18</v>
      </c>
      <c r="Y836">
        <v>25</v>
      </c>
    </row>
    <row r="837" spans="1:25" x14ac:dyDescent="0.25">
      <c r="A837" s="1">
        <v>44000</v>
      </c>
      <c r="B837">
        <v>50836</v>
      </c>
      <c r="C837" t="s">
        <v>51</v>
      </c>
      <c r="D837" t="str">
        <f>VLOOKUP(sales_order1[[#This Row],[itemCode]],product_details3!B:C,2,0)</f>
        <v>MSTH50</v>
      </c>
      <c r="E837" t="s">
        <v>52</v>
      </c>
      <c r="F837" t="s">
        <v>21</v>
      </c>
      <c r="G837">
        <v>100</v>
      </c>
      <c r="H837">
        <v>15.75</v>
      </c>
      <c r="I837">
        <v>1575</v>
      </c>
      <c r="J837">
        <v>4.45</v>
      </c>
      <c r="K837">
        <v>445</v>
      </c>
      <c r="L837">
        <v>11.3</v>
      </c>
      <c r="M837">
        <v>0.71746031746031746</v>
      </c>
      <c r="N837">
        <v>1130</v>
      </c>
      <c r="O837" t="s">
        <v>138</v>
      </c>
      <c r="P837" t="s">
        <v>139</v>
      </c>
      <c r="Q837" t="s">
        <v>77</v>
      </c>
      <c r="R837" t="s">
        <v>72</v>
      </c>
      <c r="S837" t="s">
        <v>140</v>
      </c>
      <c r="T837" t="s">
        <v>141</v>
      </c>
      <c r="U837" t="s">
        <v>1190</v>
      </c>
      <c r="V837">
        <f>YEAR(sales_order1[[#This Row],[date]])</f>
        <v>2020</v>
      </c>
      <c r="W837" t="str">
        <f>TEXT(sales_order1[[#This Row],[date]], "Mmm")</f>
        <v>Jun</v>
      </c>
      <c r="X837">
        <f>VALUE(TEXT(sales_order1[[#This Row],[date]], "D"))</f>
        <v>18</v>
      </c>
      <c r="Y837">
        <v>25</v>
      </c>
    </row>
    <row r="838" spans="1:25" x14ac:dyDescent="0.25">
      <c r="A838" s="1">
        <v>44000</v>
      </c>
      <c r="B838">
        <v>50837</v>
      </c>
      <c r="C838" t="s">
        <v>194</v>
      </c>
      <c r="D838" t="str">
        <f>VLOOKUP(sales_order1[[#This Row],[itemCode]],product_details3!B:C,2,0)</f>
        <v>CLNG150</v>
      </c>
      <c r="E838" t="s">
        <v>195</v>
      </c>
      <c r="F838" t="s">
        <v>45</v>
      </c>
      <c r="G838">
        <v>50</v>
      </c>
      <c r="H838">
        <v>12.75</v>
      </c>
      <c r="I838">
        <v>637.5</v>
      </c>
      <c r="J838">
        <v>4.45</v>
      </c>
      <c r="K838">
        <v>222.5</v>
      </c>
      <c r="L838">
        <v>8.3000000000000007</v>
      </c>
      <c r="M838">
        <v>0.65098039215686276</v>
      </c>
      <c r="N838">
        <v>415</v>
      </c>
      <c r="O838" t="s">
        <v>400</v>
      </c>
      <c r="P838" t="s">
        <v>401</v>
      </c>
      <c r="Q838" t="s">
        <v>213</v>
      </c>
      <c r="R838" t="s">
        <v>25</v>
      </c>
      <c r="S838" t="s">
        <v>402</v>
      </c>
      <c r="T838" t="s">
        <v>403</v>
      </c>
      <c r="U838" t="s">
        <v>1191</v>
      </c>
      <c r="V838">
        <f>YEAR(sales_order1[[#This Row],[date]])</f>
        <v>2020</v>
      </c>
      <c r="W838" t="str">
        <f>TEXT(sales_order1[[#This Row],[date]], "Mmm")</f>
        <v>Jun</v>
      </c>
      <c r="X838">
        <f>VALUE(TEXT(sales_order1[[#This Row],[date]], "D"))</f>
        <v>18</v>
      </c>
      <c r="Y838">
        <v>25</v>
      </c>
    </row>
    <row r="839" spans="1:25" x14ac:dyDescent="0.25">
      <c r="A839" s="1">
        <v>44000</v>
      </c>
      <c r="B839">
        <v>50838</v>
      </c>
      <c r="C839" t="s">
        <v>333</v>
      </c>
      <c r="D839" t="str">
        <f>VLOOKUP(sales_order1[[#This Row],[itemCode]],product_details3!B:C,2,0)</f>
        <v>TNRH200</v>
      </c>
      <c r="E839" t="s">
        <v>334</v>
      </c>
      <c r="F839" t="s">
        <v>124</v>
      </c>
      <c r="G839">
        <v>150</v>
      </c>
      <c r="H839">
        <v>21</v>
      </c>
      <c r="I839">
        <v>3150</v>
      </c>
      <c r="J839">
        <v>6.6</v>
      </c>
      <c r="K839">
        <v>990</v>
      </c>
      <c r="L839">
        <v>14.4</v>
      </c>
      <c r="M839">
        <v>0.68571428571428572</v>
      </c>
      <c r="N839">
        <v>2160</v>
      </c>
      <c r="O839" t="s">
        <v>152</v>
      </c>
      <c r="P839" t="s">
        <v>153</v>
      </c>
      <c r="Q839" t="s">
        <v>154</v>
      </c>
      <c r="R839" t="s">
        <v>56</v>
      </c>
      <c r="S839" t="s">
        <v>133</v>
      </c>
      <c r="T839" t="s">
        <v>155</v>
      </c>
      <c r="U839" t="s">
        <v>1191</v>
      </c>
      <c r="V839">
        <f>YEAR(sales_order1[[#This Row],[date]])</f>
        <v>2020</v>
      </c>
      <c r="W839" t="str">
        <f>TEXT(sales_order1[[#This Row],[date]], "Mmm")</f>
        <v>Jun</v>
      </c>
      <c r="X839">
        <f>VALUE(TEXT(sales_order1[[#This Row],[date]], "D"))</f>
        <v>18</v>
      </c>
      <c r="Y839">
        <v>25</v>
      </c>
    </row>
    <row r="840" spans="1:25" x14ac:dyDescent="0.25">
      <c r="A840" s="1">
        <v>44000</v>
      </c>
      <c r="B840">
        <v>50839</v>
      </c>
      <c r="C840" t="s">
        <v>86</v>
      </c>
      <c r="D840" t="str">
        <f>VLOOKUP(sales_order1[[#This Row],[itemCode]],product_details3!B:C,2,0)</f>
        <v>SRMH30</v>
      </c>
      <c r="E840" t="s">
        <v>87</v>
      </c>
      <c r="F840" t="s">
        <v>30</v>
      </c>
      <c r="G840">
        <v>150</v>
      </c>
      <c r="H840">
        <v>21</v>
      </c>
      <c r="I840">
        <v>3150</v>
      </c>
      <c r="J840">
        <v>6.6</v>
      </c>
      <c r="K840">
        <v>990</v>
      </c>
      <c r="L840">
        <v>14.4</v>
      </c>
      <c r="M840">
        <v>0.68571428571428572</v>
      </c>
      <c r="N840">
        <v>2160</v>
      </c>
      <c r="O840" t="s">
        <v>196</v>
      </c>
      <c r="P840" t="s">
        <v>197</v>
      </c>
      <c r="Q840" t="s">
        <v>132</v>
      </c>
      <c r="R840" t="s">
        <v>56</v>
      </c>
      <c r="S840" t="s">
        <v>133</v>
      </c>
      <c r="T840" t="s">
        <v>198</v>
      </c>
      <c r="U840" t="s">
        <v>1191</v>
      </c>
      <c r="V840">
        <f>YEAR(sales_order1[[#This Row],[date]])</f>
        <v>2020</v>
      </c>
      <c r="W840" t="str">
        <f>TEXT(sales_order1[[#This Row],[date]], "Mmm")</f>
        <v>Jun</v>
      </c>
      <c r="X840">
        <f>VALUE(TEXT(sales_order1[[#This Row],[date]], "D"))</f>
        <v>18</v>
      </c>
      <c r="Y840">
        <v>25</v>
      </c>
    </row>
    <row r="841" spans="1:25" x14ac:dyDescent="0.25">
      <c r="A841" s="1">
        <v>44000</v>
      </c>
      <c r="B841">
        <v>50840</v>
      </c>
      <c r="C841" t="s">
        <v>194</v>
      </c>
      <c r="D841" t="str">
        <f>VLOOKUP(sales_order1[[#This Row],[itemCode]],product_details3!B:C,2,0)</f>
        <v>CLNG150</v>
      </c>
      <c r="E841" t="s">
        <v>195</v>
      </c>
      <c r="F841" t="s">
        <v>45</v>
      </c>
      <c r="G841">
        <v>50</v>
      </c>
      <c r="H841">
        <v>12.75</v>
      </c>
      <c r="I841">
        <v>637.5</v>
      </c>
      <c r="J841">
        <v>4.45</v>
      </c>
      <c r="K841">
        <v>222.5</v>
      </c>
      <c r="L841">
        <v>8.3000000000000007</v>
      </c>
      <c r="M841">
        <v>0.65098039215686276</v>
      </c>
      <c r="N841">
        <v>415</v>
      </c>
      <c r="O841" t="s">
        <v>69</v>
      </c>
      <c r="P841" t="s">
        <v>70</v>
      </c>
      <c r="Q841" t="s">
        <v>71</v>
      </c>
      <c r="R841" t="s">
        <v>72</v>
      </c>
      <c r="S841" t="s">
        <v>73</v>
      </c>
      <c r="T841" t="s">
        <v>74</v>
      </c>
      <c r="U841" t="s">
        <v>1190</v>
      </c>
      <c r="V841">
        <f>YEAR(sales_order1[[#This Row],[date]])</f>
        <v>2020</v>
      </c>
      <c r="W841" t="str">
        <f>TEXT(sales_order1[[#This Row],[date]], "Mmm")</f>
        <v>Jun</v>
      </c>
      <c r="X841">
        <f>VALUE(TEXT(sales_order1[[#This Row],[date]], "D"))</f>
        <v>18</v>
      </c>
      <c r="Y841">
        <v>25</v>
      </c>
    </row>
    <row r="842" spans="1:25" x14ac:dyDescent="0.25">
      <c r="A842" s="1">
        <v>44000</v>
      </c>
      <c r="B842">
        <v>50841</v>
      </c>
      <c r="C842" t="s">
        <v>67</v>
      </c>
      <c r="D842" t="str">
        <f>VLOOKUP(sales_order1[[#This Row],[itemCode]],product_details3!B:C,2,0)</f>
        <v>SRMH15</v>
      </c>
      <c r="E842" t="s">
        <v>68</v>
      </c>
      <c r="F842" t="s">
        <v>30</v>
      </c>
      <c r="G842">
        <v>50</v>
      </c>
      <c r="H842">
        <v>15.75</v>
      </c>
      <c r="I842">
        <v>787.5</v>
      </c>
      <c r="J842">
        <v>5.45</v>
      </c>
      <c r="K842">
        <v>272.5</v>
      </c>
      <c r="L842">
        <v>10.3</v>
      </c>
      <c r="M842">
        <v>0.65396825396825398</v>
      </c>
      <c r="N842">
        <v>515</v>
      </c>
      <c r="O842" t="s">
        <v>75</v>
      </c>
      <c r="P842" t="s">
        <v>76</v>
      </c>
      <c r="Q842" t="s">
        <v>77</v>
      </c>
      <c r="R842" t="s">
        <v>72</v>
      </c>
      <c r="S842" t="s">
        <v>78</v>
      </c>
      <c r="T842" t="s">
        <v>79</v>
      </c>
      <c r="U842" t="s">
        <v>1190</v>
      </c>
      <c r="V842">
        <f>YEAR(sales_order1[[#This Row],[date]])</f>
        <v>2020</v>
      </c>
      <c r="W842" t="str">
        <f>TEXT(sales_order1[[#This Row],[date]], "Mmm")</f>
        <v>Jun</v>
      </c>
      <c r="X842">
        <f>VALUE(TEXT(sales_order1[[#This Row],[date]], "D"))</f>
        <v>18</v>
      </c>
      <c r="Y842">
        <v>25</v>
      </c>
    </row>
    <row r="843" spans="1:25" x14ac:dyDescent="0.25">
      <c r="A843" s="1">
        <v>44000</v>
      </c>
      <c r="B843">
        <v>50842</v>
      </c>
      <c r="C843" t="s">
        <v>335</v>
      </c>
      <c r="D843" t="str">
        <f>VLOOKUP(sales_order1[[#This Row],[itemCode]],product_details3!B:C,2,0)</f>
        <v>CLNF50</v>
      </c>
      <c r="E843" t="s">
        <v>336</v>
      </c>
      <c r="F843" t="s">
        <v>45</v>
      </c>
      <c r="G843">
        <v>100</v>
      </c>
      <c r="H843">
        <v>7.3</v>
      </c>
      <c r="I843">
        <v>730</v>
      </c>
      <c r="J843">
        <v>2.8</v>
      </c>
      <c r="K843">
        <v>280</v>
      </c>
      <c r="L843">
        <v>4.5</v>
      </c>
      <c r="M843">
        <v>0.61643835616438358</v>
      </c>
      <c r="N843">
        <v>450</v>
      </c>
      <c r="O843" t="s">
        <v>417</v>
      </c>
      <c r="P843" t="s">
        <v>418</v>
      </c>
      <c r="Q843" t="s">
        <v>160</v>
      </c>
      <c r="R843" t="s">
        <v>112</v>
      </c>
      <c r="S843" t="s">
        <v>161</v>
      </c>
      <c r="T843" t="s">
        <v>419</v>
      </c>
      <c r="U843" t="s">
        <v>1189</v>
      </c>
      <c r="V843">
        <f>YEAR(sales_order1[[#This Row],[date]])</f>
        <v>2020</v>
      </c>
      <c r="W843" t="str">
        <f>TEXT(sales_order1[[#This Row],[date]], "Mmm")</f>
        <v>Jun</v>
      </c>
      <c r="X843">
        <f>VALUE(TEXT(sales_order1[[#This Row],[date]], "D"))</f>
        <v>18</v>
      </c>
      <c r="Y843">
        <v>25</v>
      </c>
    </row>
    <row r="844" spans="1:25" x14ac:dyDescent="0.25">
      <c r="A844" s="1">
        <v>44001</v>
      </c>
      <c r="B844">
        <v>50843</v>
      </c>
      <c r="C844" t="s">
        <v>408</v>
      </c>
      <c r="D844" t="str">
        <f>VLOOKUP(sales_order1[[#This Row],[itemCode]],product_details3!B:C,2,0)</f>
        <v>EXFC150</v>
      </c>
      <c r="E844" t="s">
        <v>409</v>
      </c>
      <c r="F844" t="s">
        <v>183</v>
      </c>
      <c r="G844">
        <v>50</v>
      </c>
      <c r="H844">
        <v>32.75</v>
      </c>
      <c r="I844">
        <v>1637.5</v>
      </c>
      <c r="J844">
        <v>14.25</v>
      </c>
      <c r="K844">
        <v>712.5</v>
      </c>
      <c r="L844">
        <v>18.5</v>
      </c>
      <c r="M844">
        <v>0.56488549618320616</v>
      </c>
      <c r="N844">
        <v>925</v>
      </c>
      <c r="O844" t="s">
        <v>158</v>
      </c>
      <c r="P844" t="s">
        <v>159</v>
      </c>
      <c r="Q844" t="s">
        <v>160</v>
      </c>
      <c r="R844" t="s">
        <v>112</v>
      </c>
      <c r="S844" t="s">
        <v>161</v>
      </c>
      <c r="T844" t="s">
        <v>162</v>
      </c>
      <c r="U844" t="s">
        <v>1189</v>
      </c>
      <c r="V844">
        <f>YEAR(sales_order1[[#This Row],[date]])</f>
        <v>2020</v>
      </c>
      <c r="W844" t="str">
        <f>TEXT(sales_order1[[#This Row],[date]], "Mmm")</f>
        <v>Jun</v>
      </c>
      <c r="X844">
        <f>VALUE(TEXT(sales_order1[[#This Row],[date]], "D"))</f>
        <v>19</v>
      </c>
      <c r="Y844">
        <v>25</v>
      </c>
    </row>
    <row r="845" spans="1:25" x14ac:dyDescent="0.25">
      <c r="A845" s="1">
        <v>44001</v>
      </c>
      <c r="B845">
        <v>50844</v>
      </c>
      <c r="C845" t="s">
        <v>194</v>
      </c>
      <c r="D845" t="str">
        <f>VLOOKUP(sales_order1[[#This Row],[itemCode]],product_details3!B:C,2,0)</f>
        <v>CLNG150</v>
      </c>
      <c r="E845" t="s">
        <v>195</v>
      </c>
      <c r="F845" t="s">
        <v>45</v>
      </c>
      <c r="G845">
        <v>100</v>
      </c>
      <c r="H845">
        <v>12.75</v>
      </c>
      <c r="I845">
        <v>1275</v>
      </c>
      <c r="J845">
        <v>4.45</v>
      </c>
      <c r="K845">
        <v>445</v>
      </c>
      <c r="L845">
        <v>8.3000000000000007</v>
      </c>
      <c r="M845">
        <v>0.65098039215686276</v>
      </c>
      <c r="N845">
        <v>830</v>
      </c>
      <c r="O845" t="s">
        <v>144</v>
      </c>
      <c r="P845" t="s">
        <v>145</v>
      </c>
      <c r="Q845" t="s">
        <v>146</v>
      </c>
      <c r="R845" t="s">
        <v>112</v>
      </c>
      <c r="S845" t="s">
        <v>147</v>
      </c>
      <c r="T845" t="s">
        <v>148</v>
      </c>
      <c r="U845" t="s">
        <v>1190</v>
      </c>
      <c r="V845">
        <f>YEAR(sales_order1[[#This Row],[date]])</f>
        <v>2020</v>
      </c>
      <c r="W845" t="str">
        <f>TEXT(sales_order1[[#This Row],[date]], "Mmm")</f>
        <v>Jun</v>
      </c>
      <c r="X845">
        <f>VALUE(TEXT(sales_order1[[#This Row],[date]], "D"))</f>
        <v>19</v>
      </c>
      <c r="Y845">
        <v>25</v>
      </c>
    </row>
    <row r="846" spans="1:25" x14ac:dyDescent="0.25">
      <c r="A846" s="1">
        <v>44001</v>
      </c>
      <c r="B846">
        <v>50845</v>
      </c>
      <c r="C846" t="s">
        <v>279</v>
      </c>
      <c r="D846" t="str">
        <f>VLOOKUP(sales_order1[[#This Row],[itemCode]],product_details3!B:C,2,0)</f>
        <v>SRMC15</v>
      </c>
      <c r="E846" t="s">
        <v>280</v>
      </c>
      <c r="F846" t="s">
        <v>30</v>
      </c>
      <c r="G846">
        <v>150</v>
      </c>
      <c r="H846">
        <v>16.95</v>
      </c>
      <c r="I846">
        <v>2542.5</v>
      </c>
      <c r="J846">
        <v>6.2</v>
      </c>
      <c r="K846">
        <v>930</v>
      </c>
      <c r="L846">
        <v>10.75</v>
      </c>
      <c r="M846">
        <v>0.63421828908554578</v>
      </c>
      <c r="N846">
        <v>1612.5</v>
      </c>
      <c r="O846" t="s">
        <v>262</v>
      </c>
      <c r="P846" t="s">
        <v>263</v>
      </c>
      <c r="Q846" t="s">
        <v>264</v>
      </c>
      <c r="R846" t="s">
        <v>56</v>
      </c>
      <c r="S846" t="s">
        <v>133</v>
      </c>
      <c r="T846" t="s">
        <v>265</v>
      </c>
      <c r="U846" t="s">
        <v>1191</v>
      </c>
      <c r="V846">
        <f>YEAR(sales_order1[[#This Row],[date]])</f>
        <v>2020</v>
      </c>
      <c r="W846" t="str">
        <f>TEXT(sales_order1[[#This Row],[date]], "Mmm")</f>
        <v>Jun</v>
      </c>
      <c r="X846">
        <f>VALUE(TEXT(sales_order1[[#This Row],[date]], "D"))</f>
        <v>19</v>
      </c>
      <c r="Y846">
        <v>25</v>
      </c>
    </row>
    <row r="847" spans="1:25" x14ac:dyDescent="0.25">
      <c r="A847" s="1">
        <v>44001</v>
      </c>
      <c r="B847">
        <v>50846</v>
      </c>
      <c r="C847" t="s">
        <v>103</v>
      </c>
      <c r="D847" t="str">
        <f>VLOOKUP(sales_order1[[#This Row],[itemCode]],product_details3!B:C,2,0)</f>
        <v>SCRT50</v>
      </c>
      <c r="E847" t="s">
        <v>104</v>
      </c>
      <c r="F847" t="s">
        <v>61</v>
      </c>
      <c r="G847">
        <v>250</v>
      </c>
      <c r="H847">
        <v>16.95</v>
      </c>
      <c r="I847">
        <v>4237.5</v>
      </c>
      <c r="J847">
        <v>5.2</v>
      </c>
      <c r="K847">
        <v>1300</v>
      </c>
      <c r="L847">
        <v>11.75</v>
      </c>
      <c r="M847">
        <v>0.69321533923303835</v>
      </c>
      <c r="N847">
        <v>2937.5</v>
      </c>
      <c r="O847" t="s">
        <v>109</v>
      </c>
      <c r="P847" t="s">
        <v>110</v>
      </c>
      <c r="Q847" t="s">
        <v>111</v>
      </c>
      <c r="R847" t="s">
        <v>112</v>
      </c>
      <c r="S847" t="s">
        <v>113</v>
      </c>
      <c r="T847" t="s">
        <v>114</v>
      </c>
      <c r="U847" t="s">
        <v>1189</v>
      </c>
      <c r="V847">
        <f>YEAR(sales_order1[[#This Row],[date]])</f>
        <v>2020</v>
      </c>
      <c r="W847" t="str">
        <f>TEXT(sales_order1[[#This Row],[date]], "Mmm")</f>
        <v>Jun</v>
      </c>
      <c r="X847">
        <f>VALUE(TEXT(sales_order1[[#This Row],[date]], "D"))</f>
        <v>19</v>
      </c>
      <c r="Y847">
        <v>25</v>
      </c>
    </row>
    <row r="848" spans="1:25" x14ac:dyDescent="0.25">
      <c r="A848" s="1">
        <v>44001</v>
      </c>
      <c r="B848">
        <v>50847</v>
      </c>
      <c r="C848" t="s">
        <v>28</v>
      </c>
      <c r="D848" t="str">
        <f>VLOOKUP(sales_order1[[#This Row],[itemCode]],product_details3!B:C,2,0)</f>
        <v>SRMC30</v>
      </c>
      <c r="E848" t="s">
        <v>29</v>
      </c>
      <c r="F848" t="s">
        <v>30</v>
      </c>
      <c r="G848">
        <v>150</v>
      </c>
      <c r="H848">
        <v>22.6</v>
      </c>
      <c r="I848">
        <v>3390</v>
      </c>
      <c r="J848">
        <v>7.6</v>
      </c>
      <c r="K848">
        <v>1140</v>
      </c>
      <c r="L848">
        <v>15</v>
      </c>
      <c r="M848">
        <v>0.66371681415929207</v>
      </c>
      <c r="N848">
        <v>2250</v>
      </c>
      <c r="O848" t="s">
        <v>91</v>
      </c>
      <c r="P848" t="s">
        <v>92</v>
      </c>
      <c r="Q848" t="s">
        <v>93</v>
      </c>
      <c r="R848" t="s">
        <v>72</v>
      </c>
      <c r="S848" t="s">
        <v>94</v>
      </c>
      <c r="T848" t="s">
        <v>95</v>
      </c>
      <c r="U848" t="s">
        <v>1190</v>
      </c>
      <c r="V848">
        <f>YEAR(sales_order1[[#This Row],[date]])</f>
        <v>2020</v>
      </c>
      <c r="W848" t="str">
        <f>TEXT(sales_order1[[#This Row],[date]], "Mmm")</f>
        <v>Jun</v>
      </c>
      <c r="X848">
        <f>VALUE(TEXT(sales_order1[[#This Row],[date]], "D"))</f>
        <v>19</v>
      </c>
      <c r="Y848">
        <v>25</v>
      </c>
    </row>
    <row r="849" spans="1:25" x14ac:dyDescent="0.25">
      <c r="A849" s="1">
        <v>44001</v>
      </c>
      <c r="B849">
        <v>50848</v>
      </c>
      <c r="C849" t="s">
        <v>103</v>
      </c>
      <c r="D849" t="str">
        <f>VLOOKUP(sales_order1[[#This Row],[itemCode]],product_details3!B:C,2,0)</f>
        <v>SCRT50</v>
      </c>
      <c r="E849" t="s">
        <v>104</v>
      </c>
      <c r="F849" t="s">
        <v>61</v>
      </c>
      <c r="G849">
        <v>50</v>
      </c>
      <c r="H849">
        <v>16.95</v>
      </c>
      <c r="I849">
        <v>847.5</v>
      </c>
      <c r="J849">
        <v>5.2</v>
      </c>
      <c r="K849">
        <v>260</v>
      </c>
      <c r="L849">
        <v>11.75</v>
      </c>
      <c r="M849">
        <v>0.69321533923303835</v>
      </c>
      <c r="N849">
        <v>587.5</v>
      </c>
      <c r="O849" t="s">
        <v>284</v>
      </c>
      <c r="P849" t="s">
        <v>285</v>
      </c>
      <c r="Q849" t="s">
        <v>48</v>
      </c>
      <c r="R849" t="s">
        <v>25</v>
      </c>
      <c r="S849" t="s">
        <v>286</v>
      </c>
      <c r="T849" t="s">
        <v>287</v>
      </c>
      <c r="U849" t="s">
        <v>1191</v>
      </c>
      <c r="V849">
        <f>YEAR(sales_order1[[#This Row],[date]])</f>
        <v>2020</v>
      </c>
      <c r="W849" t="str">
        <f>TEXT(sales_order1[[#This Row],[date]], "Mmm")</f>
        <v>Jun</v>
      </c>
      <c r="X849">
        <f>VALUE(TEXT(sales_order1[[#This Row],[date]], "D"))</f>
        <v>19</v>
      </c>
      <c r="Y849">
        <v>25</v>
      </c>
    </row>
    <row r="850" spans="1:25" x14ac:dyDescent="0.25">
      <c r="A850" s="1">
        <v>44001</v>
      </c>
      <c r="B850">
        <v>50849</v>
      </c>
      <c r="C850" t="s">
        <v>170</v>
      </c>
      <c r="D850" t="str">
        <f>VLOOKUP(sales_order1[[#This Row],[itemCode]],product_details3!B:C,2,0)</f>
        <v>MKRM100</v>
      </c>
      <c r="E850" t="s">
        <v>171</v>
      </c>
      <c r="F850" t="s">
        <v>151</v>
      </c>
      <c r="G850">
        <v>50</v>
      </c>
      <c r="H850">
        <v>5.5</v>
      </c>
      <c r="I850">
        <v>275</v>
      </c>
      <c r="J850">
        <v>2.2999999999999998</v>
      </c>
      <c r="K850">
        <v>115</v>
      </c>
      <c r="L850">
        <v>3.2</v>
      </c>
      <c r="M850">
        <v>0.5818181818181819</v>
      </c>
      <c r="N850">
        <v>160</v>
      </c>
      <c r="O850" t="s">
        <v>376</v>
      </c>
      <c r="P850" t="s">
        <v>377</v>
      </c>
      <c r="Q850" t="s">
        <v>378</v>
      </c>
      <c r="R850" t="s">
        <v>72</v>
      </c>
      <c r="S850" t="s">
        <v>379</v>
      </c>
      <c r="T850" t="s">
        <v>380</v>
      </c>
      <c r="U850" t="s">
        <v>1188</v>
      </c>
      <c r="V850">
        <f>YEAR(sales_order1[[#This Row],[date]])</f>
        <v>2020</v>
      </c>
      <c r="W850" t="str">
        <f>TEXT(sales_order1[[#This Row],[date]], "Mmm")</f>
        <v>Jun</v>
      </c>
      <c r="X850">
        <f>VALUE(TEXT(sales_order1[[#This Row],[date]], "D"))</f>
        <v>19</v>
      </c>
      <c r="Y850">
        <v>25</v>
      </c>
    </row>
    <row r="851" spans="1:25" x14ac:dyDescent="0.25">
      <c r="A851" s="1">
        <v>44001</v>
      </c>
      <c r="B851">
        <v>50850</v>
      </c>
      <c r="C851" t="s">
        <v>288</v>
      </c>
      <c r="D851" t="str">
        <f>VLOOKUP(sales_order1[[#This Row],[itemCode]],product_details3!B:C,2,0)</f>
        <v>MKRM200</v>
      </c>
      <c r="E851" t="s">
        <v>289</v>
      </c>
      <c r="F851" t="s">
        <v>151</v>
      </c>
      <c r="G851">
        <v>50</v>
      </c>
      <c r="H851">
        <v>19.25</v>
      </c>
      <c r="I851">
        <v>962.5</v>
      </c>
      <c r="J851">
        <v>7.75</v>
      </c>
      <c r="K851">
        <v>387.5</v>
      </c>
      <c r="L851">
        <v>11.5</v>
      </c>
      <c r="M851">
        <v>0.59740259740259738</v>
      </c>
      <c r="N851">
        <v>575</v>
      </c>
      <c r="O851" t="s">
        <v>231</v>
      </c>
      <c r="P851" t="s">
        <v>232</v>
      </c>
      <c r="Q851" t="s">
        <v>119</v>
      </c>
      <c r="R851" t="s">
        <v>40</v>
      </c>
      <c r="S851" t="s">
        <v>233</v>
      </c>
      <c r="T851" t="s">
        <v>234</v>
      </c>
      <c r="U851" t="s">
        <v>1190</v>
      </c>
      <c r="V851">
        <f>YEAR(sales_order1[[#This Row],[date]])</f>
        <v>2020</v>
      </c>
      <c r="W851" t="str">
        <f>TEXT(sales_order1[[#This Row],[date]], "Mmm")</f>
        <v>Jun</v>
      </c>
      <c r="X851">
        <f>VALUE(TEXT(sales_order1[[#This Row],[date]], "D"))</f>
        <v>19</v>
      </c>
      <c r="Y851">
        <v>25</v>
      </c>
    </row>
    <row r="852" spans="1:25" x14ac:dyDescent="0.25">
      <c r="A852" s="1">
        <v>44001</v>
      </c>
      <c r="B852">
        <v>50851</v>
      </c>
      <c r="C852" t="s">
        <v>194</v>
      </c>
      <c r="D852" t="str">
        <f>VLOOKUP(sales_order1[[#This Row],[itemCode]],product_details3!B:C,2,0)</f>
        <v>CLNG150</v>
      </c>
      <c r="E852" t="s">
        <v>195</v>
      </c>
      <c r="F852" t="s">
        <v>45</v>
      </c>
      <c r="G852">
        <v>50</v>
      </c>
      <c r="H852">
        <v>12.75</v>
      </c>
      <c r="I852">
        <v>637.5</v>
      </c>
      <c r="J852">
        <v>4.45</v>
      </c>
      <c r="K852">
        <v>222.5</v>
      </c>
      <c r="L852">
        <v>8.3000000000000007</v>
      </c>
      <c r="M852">
        <v>0.65098039215686276</v>
      </c>
      <c r="N852">
        <v>415</v>
      </c>
      <c r="O852" t="s">
        <v>410</v>
      </c>
      <c r="P852" t="s">
        <v>411</v>
      </c>
      <c r="Q852" t="s">
        <v>64</v>
      </c>
      <c r="R852" t="s">
        <v>40</v>
      </c>
      <c r="S852" t="s">
        <v>229</v>
      </c>
      <c r="T852" t="s">
        <v>230</v>
      </c>
      <c r="U852" t="s">
        <v>1189</v>
      </c>
      <c r="V852">
        <f>YEAR(sales_order1[[#This Row],[date]])</f>
        <v>2020</v>
      </c>
      <c r="W852" t="str">
        <f>TEXT(sales_order1[[#This Row],[date]], "Mmm")</f>
        <v>Jun</v>
      </c>
      <c r="X852">
        <f>VALUE(TEXT(sales_order1[[#This Row],[date]], "D"))</f>
        <v>19</v>
      </c>
      <c r="Y852">
        <v>25</v>
      </c>
    </row>
    <row r="853" spans="1:25" x14ac:dyDescent="0.25">
      <c r="A853" s="1">
        <v>44004</v>
      </c>
      <c r="B853">
        <v>50852</v>
      </c>
      <c r="C853" t="s">
        <v>320</v>
      </c>
      <c r="D853" t="str">
        <f>VLOOKUP(sales_order1[[#This Row],[itemCode]],product_details3!B:C,2,0)</f>
        <v>SCR50+100</v>
      </c>
      <c r="E853" t="s">
        <v>321</v>
      </c>
      <c r="F853" t="s">
        <v>61</v>
      </c>
      <c r="G853">
        <v>250</v>
      </c>
      <c r="H853">
        <v>26.25</v>
      </c>
      <c r="I853">
        <v>6562.5</v>
      </c>
      <c r="J853">
        <v>7.75</v>
      </c>
      <c r="K853">
        <v>1937.5</v>
      </c>
      <c r="L853">
        <v>18.5</v>
      </c>
      <c r="M853">
        <v>0.70476190476190481</v>
      </c>
      <c r="N853">
        <v>4625</v>
      </c>
      <c r="O853" t="s">
        <v>189</v>
      </c>
      <c r="P853" t="s">
        <v>190</v>
      </c>
      <c r="Q853" t="s">
        <v>191</v>
      </c>
      <c r="R853" t="s">
        <v>56</v>
      </c>
      <c r="S853" t="s">
        <v>192</v>
      </c>
      <c r="T853" t="s">
        <v>193</v>
      </c>
      <c r="U853" t="s">
        <v>1191</v>
      </c>
      <c r="V853">
        <f>YEAR(sales_order1[[#This Row],[date]])</f>
        <v>2020</v>
      </c>
      <c r="W853" t="str">
        <f>TEXT(sales_order1[[#This Row],[date]], "Mmm")</f>
        <v>Jun</v>
      </c>
      <c r="X853">
        <f>VALUE(TEXT(sales_order1[[#This Row],[date]], "D"))</f>
        <v>22</v>
      </c>
      <c r="Y853">
        <v>25</v>
      </c>
    </row>
    <row r="854" spans="1:25" x14ac:dyDescent="0.25">
      <c r="A854" s="1">
        <v>44004</v>
      </c>
      <c r="B854">
        <v>50853</v>
      </c>
      <c r="C854" t="s">
        <v>51</v>
      </c>
      <c r="D854" t="str">
        <f>VLOOKUP(sales_order1[[#This Row],[itemCode]],product_details3!B:C,2,0)</f>
        <v>MSTH50</v>
      </c>
      <c r="E854" t="s">
        <v>52</v>
      </c>
      <c r="F854" t="s">
        <v>21</v>
      </c>
      <c r="G854">
        <v>50</v>
      </c>
      <c r="H854">
        <v>15.75</v>
      </c>
      <c r="I854">
        <v>787.5</v>
      </c>
      <c r="J854">
        <v>4.45</v>
      </c>
      <c r="K854">
        <v>222.5</v>
      </c>
      <c r="L854">
        <v>11.3</v>
      </c>
      <c r="M854">
        <v>0.71746031746031746</v>
      </c>
      <c r="N854">
        <v>565</v>
      </c>
      <c r="O854" t="s">
        <v>125</v>
      </c>
      <c r="P854" t="s">
        <v>126</v>
      </c>
      <c r="Q854" t="s">
        <v>71</v>
      </c>
      <c r="R854" t="s">
        <v>72</v>
      </c>
      <c r="S854" t="s">
        <v>73</v>
      </c>
      <c r="T854" t="s">
        <v>127</v>
      </c>
      <c r="U854" t="s">
        <v>1190</v>
      </c>
      <c r="V854">
        <f>YEAR(sales_order1[[#This Row],[date]])</f>
        <v>2020</v>
      </c>
      <c r="W854" t="str">
        <f>TEXT(sales_order1[[#This Row],[date]], "Mmm")</f>
        <v>Jun</v>
      </c>
      <c r="X854">
        <f>VALUE(TEXT(sales_order1[[#This Row],[date]], "D"))</f>
        <v>22</v>
      </c>
      <c r="Y854">
        <v>25</v>
      </c>
    </row>
    <row r="855" spans="1:25" x14ac:dyDescent="0.25">
      <c r="A855" s="1">
        <v>44004</v>
      </c>
      <c r="B855">
        <v>50854</v>
      </c>
      <c r="C855" t="s">
        <v>404</v>
      </c>
      <c r="D855" t="str">
        <f>VLOOKUP(sales_order1[[#This Row],[itemCode]],product_details3!B:C,2,0)</f>
        <v>TNRE200</v>
      </c>
      <c r="E855" t="s">
        <v>405</v>
      </c>
      <c r="F855" t="s">
        <v>124</v>
      </c>
      <c r="G855">
        <v>50</v>
      </c>
      <c r="H855">
        <v>22.6</v>
      </c>
      <c r="I855">
        <v>1130</v>
      </c>
      <c r="J855">
        <v>7.6</v>
      </c>
      <c r="K855">
        <v>380</v>
      </c>
      <c r="L855">
        <v>15</v>
      </c>
      <c r="M855">
        <v>0.66371681415929207</v>
      </c>
      <c r="N855">
        <v>750</v>
      </c>
      <c r="O855" t="s">
        <v>62</v>
      </c>
      <c r="P855" t="s">
        <v>63</v>
      </c>
      <c r="Q855" t="s">
        <v>64</v>
      </c>
      <c r="R855" t="s">
        <v>40</v>
      </c>
      <c r="S855" t="s">
        <v>65</v>
      </c>
      <c r="T855" t="s">
        <v>66</v>
      </c>
      <c r="U855" t="s">
        <v>1190</v>
      </c>
      <c r="V855">
        <f>YEAR(sales_order1[[#This Row],[date]])</f>
        <v>2020</v>
      </c>
      <c r="W855" t="str">
        <f>TEXT(sales_order1[[#This Row],[date]], "Mmm")</f>
        <v>Jun</v>
      </c>
      <c r="X855">
        <f>VALUE(TEXT(sales_order1[[#This Row],[date]], "D"))</f>
        <v>22</v>
      </c>
      <c r="Y855">
        <v>25</v>
      </c>
    </row>
    <row r="856" spans="1:25" x14ac:dyDescent="0.25">
      <c r="A856" s="1">
        <v>44004</v>
      </c>
      <c r="B856">
        <v>50855</v>
      </c>
      <c r="C856" t="s">
        <v>313</v>
      </c>
      <c r="D856" t="str">
        <f>VLOOKUP(sales_order1[[#This Row],[itemCode]],product_details3!B:C,2,0)</f>
        <v>MSKO50</v>
      </c>
      <c r="E856" t="s">
        <v>314</v>
      </c>
      <c r="F856" t="s">
        <v>137</v>
      </c>
      <c r="G856">
        <v>150</v>
      </c>
      <c r="H856">
        <v>14.65</v>
      </c>
      <c r="I856">
        <v>2197.5</v>
      </c>
      <c r="J856">
        <v>6.55</v>
      </c>
      <c r="K856">
        <v>982.5</v>
      </c>
      <c r="L856">
        <v>8.1</v>
      </c>
      <c r="M856">
        <v>0.55290102389078488</v>
      </c>
      <c r="N856">
        <v>1215</v>
      </c>
      <c r="O856" t="s">
        <v>302</v>
      </c>
      <c r="P856" t="s">
        <v>303</v>
      </c>
      <c r="Q856" t="s">
        <v>107</v>
      </c>
      <c r="R856" t="s">
        <v>40</v>
      </c>
      <c r="S856" t="s">
        <v>101</v>
      </c>
      <c r="T856" t="s">
        <v>304</v>
      </c>
      <c r="U856" t="s">
        <v>1190</v>
      </c>
      <c r="V856">
        <f>YEAR(sales_order1[[#This Row],[date]])</f>
        <v>2020</v>
      </c>
      <c r="W856" t="str">
        <f>TEXT(sales_order1[[#This Row],[date]], "Mmm")</f>
        <v>Jun</v>
      </c>
      <c r="X856">
        <f>VALUE(TEXT(sales_order1[[#This Row],[date]], "D"))</f>
        <v>22</v>
      </c>
      <c r="Y856">
        <v>25</v>
      </c>
    </row>
    <row r="857" spans="1:25" x14ac:dyDescent="0.25">
      <c r="A857" s="1">
        <v>44004</v>
      </c>
      <c r="B857">
        <v>50856</v>
      </c>
      <c r="C857" t="s">
        <v>35</v>
      </c>
      <c r="D857" t="str">
        <f>VLOOKUP(sales_order1[[#This Row],[itemCode]],product_details3!B:C,2,0)</f>
        <v>SRMA30</v>
      </c>
      <c r="E857" t="s">
        <v>36</v>
      </c>
      <c r="F857" t="s">
        <v>30</v>
      </c>
      <c r="G857">
        <v>100</v>
      </c>
      <c r="H857">
        <v>26.2</v>
      </c>
      <c r="I857">
        <v>2620</v>
      </c>
      <c r="J857">
        <v>9.4</v>
      </c>
      <c r="K857">
        <v>940</v>
      </c>
      <c r="L857">
        <v>16.8</v>
      </c>
      <c r="M857">
        <v>0.6412213740458016</v>
      </c>
      <c r="N857">
        <v>1680</v>
      </c>
      <c r="O857" t="s">
        <v>199</v>
      </c>
      <c r="P857" t="s">
        <v>200</v>
      </c>
      <c r="Q857" t="s">
        <v>201</v>
      </c>
      <c r="R857" t="s">
        <v>25</v>
      </c>
      <c r="S857" t="s">
        <v>202</v>
      </c>
      <c r="T857" t="s">
        <v>203</v>
      </c>
      <c r="U857" t="s">
        <v>1191</v>
      </c>
      <c r="V857">
        <f>YEAR(sales_order1[[#This Row],[date]])</f>
        <v>2020</v>
      </c>
      <c r="W857" t="str">
        <f>TEXT(sales_order1[[#This Row],[date]], "Mmm")</f>
        <v>Jun</v>
      </c>
      <c r="X857">
        <f>VALUE(TEXT(sales_order1[[#This Row],[date]], "D"))</f>
        <v>22</v>
      </c>
      <c r="Y857">
        <v>25</v>
      </c>
    </row>
    <row r="858" spans="1:25" x14ac:dyDescent="0.25">
      <c r="A858" s="1">
        <v>44004</v>
      </c>
      <c r="B858">
        <v>50857</v>
      </c>
      <c r="C858" t="s">
        <v>43</v>
      </c>
      <c r="D858" t="str">
        <f>VLOOKUP(sales_order1[[#This Row],[itemCode]],product_details3!B:C,2,0)</f>
        <v>CLNG200</v>
      </c>
      <c r="E858" t="s">
        <v>44</v>
      </c>
      <c r="F858" t="s">
        <v>45</v>
      </c>
      <c r="G858">
        <v>100</v>
      </c>
      <c r="H858">
        <v>21.25</v>
      </c>
      <c r="I858">
        <v>2125</v>
      </c>
      <c r="J858">
        <v>7.75</v>
      </c>
      <c r="K858">
        <v>775</v>
      </c>
      <c r="L858">
        <v>13.5</v>
      </c>
      <c r="M858">
        <v>0.63529411764705879</v>
      </c>
      <c r="N858">
        <v>1350</v>
      </c>
      <c r="O858" t="s">
        <v>37</v>
      </c>
      <c r="P858" t="s">
        <v>38</v>
      </c>
      <c r="Q858" t="s">
        <v>39</v>
      </c>
      <c r="R858" t="s">
        <v>40</v>
      </c>
      <c r="S858" t="s">
        <v>41</v>
      </c>
      <c r="T858" t="s">
        <v>42</v>
      </c>
      <c r="U858" t="s">
        <v>1188</v>
      </c>
      <c r="V858">
        <f>YEAR(sales_order1[[#This Row],[date]])</f>
        <v>2020</v>
      </c>
      <c r="W858" t="str">
        <f>TEXT(sales_order1[[#This Row],[date]], "Mmm")</f>
        <v>Jun</v>
      </c>
      <c r="X858">
        <f>VALUE(TEXT(sales_order1[[#This Row],[date]], "D"))</f>
        <v>22</v>
      </c>
      <c r="Y858">
        <v>25</v>
      </c>
    </row>
    <row r="859" spans="1:25" x14ac:dyDescent="0.25">
      <c r="A859" s="1">
        <v>44004</v>
      </c>
      <c r="B859">
        <v>50858</v>
      </c>
      <c r="C859" t="s">
        <v>86</v>
      </c>
      <c r="D859" t="str">
        <f>VLOOKUP(sales_order1[[#This Row],[itemCode]],product_details3!B:C,2,0)</f>
        <v>SRMH30</v>
      </c>
      <c r="E859" t="s">
        <v>87</v>
      </c>
      <c r="F859" t="s">
        <v>30</v>
      </c>
      <c r="G859">
        <v>150</v>
      </c>
      <c r="H859">
        <v>21</v>
      </c>
      <c r="I859">
        <v>3150</v>
      </c>
      <c r="J859">
        <v>6.6</v>
      </c>
      <c r="K859">
        <v>990</v>
      </c>
      <c r="L859">
        <v>14.4</v>
      </c>
      <c r="M859">
        <v>0.68571428571428572</v>
      </c>
      <c r="N859">
        <v>2160</v>
      </c>
      <c r="O859" t="s">
        <v>31</v>
      </c>
      <c r="P859" t="s">
        <v>32</v>
      </c>
      <c r="Q859" t="s">
        <v>24</v>
      </c>
      <c r="R859" t="s">
        <v>25</v>
      </c>
      <c r="S859" t="s">
        <v>33</v>
      </c>
      <c r="T859" t="s">
        <v>34</v>
      </c>
      <c r="U859" t="s">
        <v>1191</v>
      </c>
      <c r="V859">
        <f>YEAR(sales_order1[[#This Row],[date]])</f>
        <v>2020</v>
      </c>
      <c r="W859" t="str">
        <f>TEXT(sales_order1[[#This Row],[date]], "Mmm")</f>
        <v>Jun</v>
      </c>
      <c r="X859">
        <f>VALUE(TEXT(sales_order1[[#This Row],[date]], "D"))</f>
        <v>22</v>
      </c>
      <c r="Y859">
        <v>25</v>
      </c>
    </row>
    <row r="860" spans="1:25" x14ac:dyDescent="0.25">
      <c r="A860" s="1">
        <v>44005</v>
      </c>
      <c r="B860">
        <v>50859</v>
      </c>
      <c r="C860" t="s">
        <v>51</v>
      </c>
      <c r="D860" t="str">
        <f>VLOOKUP(sales_order1[[#This Row],[itemCode]],product_details3!B:C,2,0)</f>
        <v>MSTH50</v>
      </c>
      <c r="E860" t="s">
        <v>52</v>
      </c>
      <c r="F860" t="s">
        <v>21</v>
      </c>
      <c r="G860">
        <v>150</v>
      </c>
      <c r="H860">
        <v>15.75</v>
      </c>
      <c r="I860">
        <v>2362.5</v>
      </c>
      <c r="J860">
        <v>4.45</v>
      </c>
      <c r="K860">
        <v>667.5</v>
      </c>
      <c r="L860">
        <v>11.3</v>
      </c>
      <c r="M860">
        <v>0.71746031746031746</v>
      </c>
      <c r="N860">
        <v>1695</v>
      </c>
      <c r="O860" t="s">
        <v>410</v>
      </c>
      <c r="P860" t="s">
        <v>411</v>
      </c>
      <c r="Q860" t="s">
        <v>64</v>
      </c>
      <c r="R860" t="s">
        <v>40</v>
      </c>
      <c r="S860" t="s">
        <v>229</v>
      </c>
      <c r="T860" t="s">
        <v>230</v>
      </c>
      <c r="U860" t="s">
        <v>1189</v>
      </c>
      <c r="V860">
        <f>YEAR(sales_order1[[#This Row],[date]])</f>
        <v>2020</v>
      </c>
      <c r="W860" t="str">
        <f>TEXT(sales_order1[[#This Row],[date]], "Mmm")</f>
        <v>Jun</v>
      </c>
      <c r="X860">
        <f>VALUE(TEXT(sales_order1[[#This Row],[date]], "D"))</f>
        <v>23</v>
      </c>
      <c r="Y860">
        <v>25</v>
      </c>
    </row>
    <row r="861" spans="1:25" x14ac:dyDescent="0.25">
      <c r="A861" s="1">
        <v>44005</v>
      </c>
      <c r="B861">
        <v>50860</v>
      </c>
      <c r="C861" t="s">
        <v>360</v>
      </c>
      <c r="D861" t="str">
        <f>VLOOKUP(sales_order1[[#This Row],[itemCode]],product_details3!B:C,2,0)</f>
        <v>TNRS100</v>
      </c>
      <c r="E861" t="s">
        <v>361</v>
      </c>
      <c r="F861" t="s">
        <v>124</v>
      </c>
      <c r="G861">
        <v>100</v>
      </c>
      <c r="H861">
        <v>13.1</v>
      </c>
      <c r="I861">
        <v>1310</v>
      </c>
      <c r="J861">
        <v>4.7</v>
      </c>
      <c r="K861">
        <v>470</v>
      </c>
      <c r="L861">
        <v>8.4</v>
      </c>
      <c r="M861">
        <v>0.6412213740458016</v>
      </c>
      <c r="N861">
        <v>840</v>
      </c>
      <c r="O861" t="s">
        <v>62</v>
      </c>
      <c r="P861" t="s">
        <v>63</v>
      </c>
      <c r="Q861" t="s">
        <v>64</v>
      </c>
      <c r="R861" t="s">
        <v>40</v>
      </c>
      <c r="S861" t="s">
        <v>65</v>
      </c>
      <c r="T861" t="s">
        <v>66</v>
      </c>
      <c r="U861" t="s">
        <v>1190</v>
      </c>
      <c r="V861">
        <f>YEAR(sales_order1[[#This Row],[date]])</f>
        <v>2020</v>
      </c>
      <c r="W861" t="str">
        <f>TEXT(sales_order1[[#This Row],[date]], "Mmm")</f>
        <v>Jun</v>
      </c>
      <c r="X861">
        <f>VALUE(TEXT(sales_order1[[#This Row],[date]], "D"))</f>
        <v>23</v>
      </c>
      <c r="Y861">
        <v>25</v>
      </c>
    </row>
    <row r="862" spans="1:25" x14ac:dyDescent="0.25">
      <c r="A862" s="1">
        <v>44005</v>
      </c>
      <c r="B862">
        <v>50861</v>
      </c>
      <c r="C862" t="s">
        <v>19</v>
      </c>
      <c r="D862" t="str">
        <f>VLOOKUP(sales_order1[[#This Row],[itemCode]],product_details3!B:C,2,0)</f>
        <v>MSTH100</v>
      </c>
      <c r="E862" t="s">
        <v>20</v>
      </c>
      <c r="F862" t="s">
        <v>21</v>
      </c>
      <c r="G862">
        <v>150</v>
      </c>
      <c r="H862">
        <v>26.25</v>
      </c>
      <c r="I862">
        <v>3937.5</v>
      </c>
      <c r="J862">
        <v>7.75</v>
      </c>
      <c r="K862">
        <v>1162.5</v>
      </c>
      <c r="L862">
        <v>18.5</v>
      </c>
      <c r="M862">
        <v>0.70476190476190481</v>
      </c>
      <c r="N862">
        <v>2775</v>
      </c>
      <c r="O862" t="s">
        <v>53</v>
      </c>
      <c r="P862" t="s">
        <v>54</v>
      </c>
      <c r="Q862" t="s">
        <v>55</v>
      </c>
      <c r="R862" t="s">
        <v>56</v>
      </c>
      <c r="S862" t="s">
        <v>57</v>
      </c>
      <c r="T862" t="s">
        <v>58</v>
      </c>
      <c r="U862" t="s">
        <v>1191</v>
      </c>
      <c r="V862">
        <f>YEAR(sales_order1[[#This Row],[date]])</f>
        <v>2020</v>
      </c>
      <c r="W862" t="str">
        <f>TEXT(sales_order1[[#This Row],[date]], "Mmm")</f>
        <v>Jun</v>
      </c>
      <c r="X862">
        <f>VALUE(TEXT(sales_order1[[#This Row],[date]], "D"))</f>
        <v>23</v>
      </c>
      <c r="Y862">
        <v>25</v>
      </c>
    </row>
    <row r="863" spans="1:25" x14ac:dyDescent="0.25">
      <c r="A863" s="1">
        <v>44005</v>
      </c>
      <c r="B863">
        <v>50862</v>
      </c>
      <c r="C863" t="s">
        <v>374</v>
      </c>
      <c r="D863" t="str">
        <f>VLOOKUP(sales_order1[[#This Row],[itemCode]],product_details3!B:C,2,0)</f>
        <v>EXFC50</v>
      </c>
      <c r="E863" t="s">
        <v>375</v>
      </c>
      <c r="F863" t="s">
        <v>183</v>
      </c>
      <c r="G863">
        <v>50</v>
      </c>
      <c r="H863">
        <v>19.649999999999999</v>
      </c>
      <c r="I863">
        <v>982.5</v>
      </c>
      <c r="J863">
        <v>7.55</v>
      </c>
      <c r="K863">
        <v>377.5</v>
      </c>
      <c r="L863">
        <v>12.1</v>
      </c>
      <c r="M863">
        <v>0.61577608142493634</v>
      </c>
      <c r="N863">
        <v>605</v>
      </c>
      <c r="O863" t="s">
        <v>417</v>
      </c>
      <c r="P863" t="s">
        <v>418</v>
      </c>
      <c r="Q863" t="s">
        <v>160</v>
      </c>
      <c r="R863" t="s">
        <v>112</v>
      </c>
      <c r="S863" t="s">
        <v>161</v>
      </c>
      <c r="T863" t="s">
        <v>419</v>
      </c>
      <c r="U863" t="s">
        <v>1189</v>
      </c>
      <c r="V863">
        <f>YEAR(sales_order1[[#This Row],[date]])</f>
        <v>2020</v>
      </c>
      <c r="W863" t="str">
        <f>TEXT(sales_order1[[#This Row],[date]], "Mmm")</f>
        <v>Jun</v>
      </c>
      <c r="X863">
        <f>VALUE(TEXT(sales_order1[[#This Row],[date]], "D"))</f>
        <v>23</v>
      </c>
      <c r="Y863">
        <v>25</v>
      </c>
    </row>
    <row r="864" spans="1:25" x14ac:dyDescent="0.25">
      <c r="A864" s="1">
        <v>44005</v>
      </c>
      <c r="B864">
        <v>50863</v>
      </c>
      <c r="C864" t="s">
        <v>221</v>
      </c>
      <c r="D864" t="str">
        <f>VLOOKUP(sales_order1[[#This Row],[itemCode]],product_details3!B:C,2,0)</f>
        <v>CLNF200</v>
      </c>
      <c r="E864" t="s">
        <v>222</v>
      </c>
      <c r="F864" t="s">
        <v>45</v>
      </c>
      <c r="G864">
        <v>50</v>
      </c>
      <c r="H864">
        <v>23.25</v>
      </c>
      <c r="I864">
        <v>1162.5</v>
      </c>
      <c r="J864">
        <v>9</v>
      </c>
      <c r="K864">
        <v>450</v>
      </c>
      <c r="L864">
        <v>14.25</v>
      </c>
      <c r="M864">
        <v>0.61290322580645162</v>
      </c>
      <c r="N864">
        <v>712.5</v>
      </c>
      <c r="O864" t="s">
        <v>130</v>
      </c>
      <c r="P864" t="s">
        <v>131</v>
      </c>
      <c r="Q864" t="s">
        <v>132</v>
      </c>
      <c r="R864" t="s">
        <v>56</v>
      </c>
      <c r="S864" t="s">
        <v>133</v>
      </c>
      <c r="T864" t="s">
        <v>134</v>
      </c>
      <c r="U864" t="s">
        <v>1191</v>
      </c>
      <c r="V864">
        <f>YEAR(sales_order1[[#This Row],[date]])</f>
        <v>2020</v>
      </c>
      <c r="W864" t="str">
        <f>TEXT(sales_order1[[#This Row],[date]], "Mmm")</f>
        <v>Jun</v>
      </c>
      <c r="X864">
        <f>VALUE(TEXT(sales_order1[[#This Row],[date]], "D"))</f>
        <v>23</v>
      </c>
      <c r="Y864">
        <v>25</v>
      </c>
    </row>
    <row r="865" spans="1:25" x14ac:dyDescent="0.25">
      <c r="A865" s="1">
        <v>44005</v>
      </c>
      <c r="B865">
        <v>50864</v>
      </c>
      <c r="C865" t="s">
        <v>103</v>
      </c>
      <c r="D865" t="str">
        <f>VLOOKUP(sales_order1[[#This Row],[itemCode]],product_details3!B:C,2,0)</f>
        <v>SCRT50</v>
      </c>
      <c r="E865" t="s">
        <v>104</v>
      </c>
      <c r="F865" t="s">
        <v>61</v>
      </c>
      <c r="G865">
        <v>50</v>
      </c>
      <c r="H865">
        <v>16.95</v>
      </c>
      <c r="I865">
        <v>847.5</v>
      </c>
      <c r="J865">
        <v>5.2</v>
      </c>
      <c r="K865">
        <v>260</v>
      </c>
      <c r="L865">
        <v>11.75</v>
      </c>
      <c r="M865">
        <v>0.69321533923303835</v>
      </c>
      <c r="N865">
        <v>587.5</v>
      </c>
      <c r="O865" t="s">
        <v>299</v>
      </c>
      <c r="P865" t="s">
        <v>300</v>
      </c>
      <c r="Q865" t="s">
        <v>100</v>
      </c>
      <c r="R865" t="s">
        <v>40</v>
      </c>
      <c r="S865" t="s">
        <v>101</v>
      </c>
      <c r="T865" t="s">
        <v>301</v>
      </c>
      <c r="U865" t="s">
        <v>1190</v>
      </c>
      <c r="V865">
        <f>YEAR(sales_order1[[#This Row],[date]])</f>
        <v>2020</v>
      </c>
      <c r="W865" t="str">
        <f>TEXT(sales_order1[[#This Row],[date]], "Mmm")</f>
        <v>Jun</v>
      </c>
      <c r="X865">
        <f>VALUE(TEXT(sales_order1[[#This Row],[date]], "D"))</f>
        <v>23</v>
      </c>
      <c r="Y865">
        <v>25</v>
      </c>
    </row>
    <row r="866" spans="1:25" x14ac:dyDescent="0.25">
      <c r="A866" s="1">
        <v>44005</v>
      </c>
      <c r="B866">
        <v>50865</v>
      </c>
      <c r="C866" t="s">
        <v>194</v>
      </c>
      <c r="D866" t="str">
        <f>VLOOKUP(sales_order1[[#This Row],[itemCode]],product_details3!B:C,2,0)</f>
        <v>CLNG150</v>
      </c>
      <c r="E866" t="s">
        <v>195</v>
      </c>
      <c r="F866" t="s">
        <v>45</v>
      </c>
      <c r="G866">
        <v>50</v>
      </c>
      <c r="H866">
        <v>12.75</v>
      </c>
      <c r="I866">
        <v>637.5</v>
      </c>
      <c r="J866">
        <v>4.45</v>
      </c>
      <c r="K866">
        <v>222.5</v>
      </c>
      <c r="L866">
        <v>8.3000000000000007</v>
      </c>
      <c r="M866">
        <v>0.65098039215686276</v>
      </c>
      <c r="N866">
        <v>415</v>
      </c>
      <c r="O866" t="s">
        <v>109</v>
      </c>
      <c r="P866" t="s">
        <v>110</v>
      </c>
      <c r="Q866" t="s">
        <v>111</v>
      </c>
      <c r="R866" t="s">
        <v>112</v>
      </c>
      <c r="S866" t="s">
        <v>113</v>
      </c>
      <c r="T866" t="s">
        <v>114</v>
      </c>
      <c r="U866" t="s">
        <v>1189</v>
      </c>
      <c r="V866">
        <f>YEAR(sales_order1[[#This Row],[date]])</f>
        <v>2020</v>
      </c>
      <c r="W866" t="str">
        <f>TEXT(sales_order1[[#This Row],[date]], "Mmm")</f>
        <v>Jun</v>
      </c>
      <c r="X866">
        <f>VALUE(TEXT(sales_order1[[#This Row],[date]], "D"))</f>
        <v>23</v>
      </c>
      <c r="Y866">
        <v>25</v>
      </c>
    </row>
    <row r="867" spans="1:25" x14ac:dyDescent="0.25">
      <c r="A867" s="1">
        <v>44005</v>
      </c>
      <c r="B867">
        <v>50866</v>
      </c>
      <c r="C867" t="s">
        <v>19</v>
      </c>
      <c r="D867" t="str">
        <f>VLOOKUP(sales_order1[[#This Row],[itemCode]],product_details3!B:C,2,0)</f>
        <v>MSTH100</v>
      </c>
      <c r="E867" t="s">
        <v>20</v>
      </c>
      <c r="F867" t="s">
        <v>21</v>
      </c>
      <c r="G867">
        <v>50</v>
      </c>
      <c r="H867">
        <v>26.25</v>
      </c>
      <c r="I867">
        <v>1312.5</v>
      </c>
      <c r="J867">
        <v>7.75</v>
      </c>
      <c r="K867">
        <v>387.5</v>
      </c>
      <c r="L867">
        <v>18.5</v>
      </c>
      <c r="M867">
        <v>0.70476190476190481</v>
      </c>
      <c r="N867">
        <v>925</v>
      </c>
      <c r="O867" t="s">
        <v>430</v>
      </c>
      <c r="P867" t="s">
        <v>431</v>
      </c>
      <c r="Q867" t="s">
        <v>218</v>
      </c>
      <c r="R867" t="s">
        <v>40</v>
      </c>
      <c r="S867" t="s">
        <v>432</v>
      </c>
      <c r="T867" t="s">
        <v>433</v>
      </c>
      <c r="U867" t="s">
        <v>1190</v>
      </c>
      <c r="V867">
        <f>YEAR(sales_order1[[#This Row],[date]])</f>
        <v>2020</v>
      </c>
      <c r="W867" t="str">
        <f>TEXT(sales_order1[[#This Row],[date]], "Mmm")</f>
        <v>Jun</v>
      </c>
      <c r="X867">
        <f>VALUE(TEXT(sales_order1[[#This Row],[date]], "D"))</f>
        <v>23</v>
      </c>
      <c r="Y867">
        <v>25</v>
      </c>
    </row>
    <row r="868" spans="1:25" x14ac:dyDescent="0.25">
      <c r="A868" s="1">
        <v>44005</v>
      </c>
      <c r="B868">
        <v>50867</v>
      </c>
      <c r="C868" t="s">
        <v>335</v>
      </c>
      <c r="D868" t="str">
        <f>VLOOKUP(sales_order1[[#This Row],[itemCode]],product_details3!B:C,2,0)</f>
        <v>CLNF50</v>
      </c>
      <c r="E868" t="s">
        <v>336</v>
      </c>
      <c r="F868" t="s">
        <v>45</v>
      </c>
      <c r="G868">
        <v>150</v>
      </c>
      <c r="H868">
        <v>7.3</v>
      </c>
      <c r="I868">
        <v>1095</v>
      </c>
      <c r="J868">
        <v>2.8</v>
      </c>
      <c r="K868">
        <v>420</v>
      </c>
      <c r="L868">
        <v>4.5</v>
      </c>
      <c r="M868">
        <v>0.61643835616438358</v>
      </c>
      <c r="N868">
        <v>675</v>
      </c>
      <c r="O868" t="s">
        <v>91</v>
      </c>
      <c r="P868" t="s">
        <v>92</v>
      </c>
      <c r="Q868" t="s">
        <v>93</v>
      </c>
      <c r="R868" t="s">
        <v>72</v>
      </c>
      <c r="S868" t="s">
        <v>94</v>
      </c>
      <c r="T868" t="s">
        <v>95</v>
      </c>
      <c r="U868" t="s">
        <v>1190</v>
      </c>
      <c r="V868">
        <f>YEAR(sales_order1[[#This Row],[date]])</f>
        <v>2020</v>
      </c>
      <c r="W868" t="str">
        <f>TEXT(sales_order1[[#This Row],[date]], "Mmm")</f>
        <v>Jun</v>
      </c>
      <c r="X868">
        <f>VALUE(TEXT(sales_order1[[#This Row],[date]], "D"))</f>
        <v>23</v>
      </c>
      <c r="Y868">
        <v>25</v>
      </c>
    </row>
    <row r="869" spans="1:25" x14ac:dyDescent="0.25">
      <c r="A869" s="1">
        <v>44005</v>
      </c>
      <c r="B869">
        <v>50868</v>
      </c>
      <c r="C869" t="s">
        <v>19</v>
      </c>
      <c r="D869" t="str">
        <f>VLOOKUP(sales_order1[[#This Row],[itemCode]],product_details3!B:C,2,0)</f>
        <v>MSTH100</v>
      </c>
      <c r="E869" t="s">
        <v>20</v>
      </c>
      <c r="F869" t="s">
        <v>21</v>
      </c>
      <c r="G869">
        <v>150</v>
      </c>
      <c r="H869">
        <v>26.25</v>
      </c>
      <c r="I869">
        <v>3937.5</v>
      </c>
      <c r="J869">
        <v>7.75</v>
      </c>
      <c r="K869">
        <v>1162.5</v>
      </c>
      <c r="L869">
        <v>18.5</v>
      </c>
      <c r="M869">
        <v>0.70476190476190481</v>
      </c>
      <c r="N869">
        <v>2775</v>
      </c>
      <c r="O869" t="s">
        <v>88</v>
      </c>
      <c r="P869" t="s">
        <v>89</v>
      </c>
      <c r="Q869" t="s">
        <v>24</v>
      </c>
      <c r="R869" t="s">
        <v>25</v>
      </c>
      <c r="S869" t="s">
        <v>26</v>
      </c>
      <c r="T869" t="s">
        <v>90</v>
      </c>
      <c r="U869" t="s">
        <v>1191</v>
      </c>
      <c r="V869">
        <f>YEAR(sales_order1[[#This Row],[date]])</f>
        <v>2020</v>
      </c>
      <c r="W869" t="str">
        <f>TEXT(sales_order1[[#This Row],[date]], "Mmm")</f>
        <v>Jun</v>
      </c>
      <c r="X869">
        <f>VALUE(TEXT(sales_order1[[#This Row],[date]], "D"))</f>
        <v>23</v>
      </c>
      <c r="Y869">
        <v>25</v>
      </c>
    </row>
    <row r="870" spans="1:25" x14ac:dyDescent="0.25">
      <c r="A870" s="1">
        <v>44006</v>
      </c>
      <c r="B870">
        <v>50869</v>
      </c>
      <c r="C870" t="s">
        <v>28</v>
      </c>
      <c r="D870" t="str">
        <f>VLOOKUP(sales_order1[[#This Row],[itemCode]],product_details3!B:C,2,0)</f>
        <v>SRMC30</v>
      </c>
      <c r="E870" t="s">
        <v>29</v>
      </c>
      <c r="F870" t="s">
        <v>30</v>
      </c>
      <c r="G870">
        <v>50</v>
      </c>
      <c r="H870">
        <v>22.6</v>
      </c>
      <c r="I870">
        <v>1130</v>
      </c>
      <c r="J870">
        <v>7.6</v>
      </c>
      <c r="K870">
        <v>380</v>
      </c>
      <c r="L870">
        <v>15</v>
      </c>
      <c r="M870">
        <v>0.66371681415929207</v>
      </c>
      <c r="N870">
        <v>750</v>
      </c>
      <c r="O870" t="s">
        <v>400</v>
      </c>
      <c r="P870" t="s">
        <v>401</v>
      </c>
      <c r="Q870" t="s">
        <v>213</v>
      </c>
      <c r="R870" t="s">
        <v>25</v>
      </c>
      <c r="S870" t="s">
        <v>402</v>
      </c>
      <c r="T870" t="s">
        <v>403</v>
      </c>
      <c r="U870" t="s">
        <v>1191</v>
      </c>
      <c r="V870">
        <f>YEAR(sales_order1[[#This Row],[date]])</f>
        <v>2020</v>
      </c>
      <c r="W870" t="str">
        <f>TEXT(sales_order1[[#This Row],[date]], "Mmm")</f>
        <v>Jun</v>
      </c>
      <c r="X870">
        <f>VALUE(TEXT(sales_order1[[#This Row],[date]], "D"))</f>
        <v>24</v>
      </c>
      <c r="Y870">
        <v>26</v>
      </c>
    </row>
    <row r="871" spans="1:25" x14ac:dyDescent="0.25">
      <c r="A871" s="1">
        <v>44006</v>
      </c>
      <c r="B871">
        <v>50870</v>
      </c>
      <c r="C871" t="s">
        <v>135</v>
      </c>
      <c r="D871" t="str">
        <f>VLOOKUP(sales_order1[[#This Row],[itemCode]],product_details3!B:C,2,0)</f>
        <v>MSKSH</v>
      </c>
      <c r="E871" t="s">
        <v>136</v>
      </c>
      <c r="F871" t="s">
        <v>137</v>
      </c>
      <c r="G871">
        <v>100</v>
      </c>
      <c r="H871">
        <v>18.75</v>
      </c>
      <c r="I871">
        <v>1875</v>
      </c>
      <c r="J871">
        <v>7.45</v>
      </c>
      <c r="K871">
        <v>745</v>
      </c>
      <c r="L871">
        <v>11.3</v>
      </c>
      <c r="M871">
        <v>0.60266666666666668</v>
      </c>
      <c r="N871">
        <v>1130</v>
      </c>
      <c r="O871" t="s">
        <v>82</v>
      </c>
      <c r="P871" t="s">
        <v>83</v>
      </c>
      <c r="Q871" t="s">
        <v>64</v>
      </c>
      <c r="R871" t="s">
        <v>40</v>
      </c>
      <c r="S871" t="s">
        <v>84</v>
      </c>
      <c r="T871" t="s">
        <v>85</v>
      </c>
      <c r="U871" t="s">
        <v>1189</v>
      </c>
      <c r="V871">
        <f>YEAR(sales_order1[[#This Row],[date]])</f>
        <v>2020</v>
      </c>
      <c r="W871" t="str">
        <f>TEXT(sales_order1[[#This Row],[date]], "Mmm")</f>
        <v>Jun</v>
      </c>
      <c r="X871">
        <f>VALUE(TEXT(sales_order1[[#This Row],[date]], "D"))</f>
        <v>24</v>
      </c>
      <c r="Y871">
        <v>26</v>
      </c>
    </row>
    <row r="872" spans="1:25" x14ac:dyDescent="0.25">
      <c r="A872" s="1">
        <v>44006</v>
      </c>
      <c r="B872">
        <v>50871</v>
      </c>
      <c r="C872" t="s">
        <v>311</v>
      </c>
      <c r="D872" t="str">
        <f>VLOOKUP(sales_order1[[#This Row],[itemCode]],product_details3!B:C,2,0)</f>
        <v>MSTH30</v>
      </c>
      <c r="E872" t="s">
        <v>312</v>
      </c>
      <c r="F872" t="s">
        <v>21</v>
      </c>
      <c r="G872">
        <v>150</v>
      </c>
      <c r="H872">
        <v>8.5</v>
      </c>
      <c r="I872">
        <v>1275</v>
      </c>
      <c r="J872">
        <v>3.3</v>
      </c>
      <c r="K872">
        <v>495</v>
      </c>
      <c r="L872">
        <v>5.2</v>
      </c>
      <c r="M872">
        <v>0.61176470588235299</v>
      </c>
      <c r="N872">
        <v>780</v>
      </c>
      <c r="O872" t="s">
        <v>75</v>
      </c>
      <c r="P872" t="s">
        <v>76</v>
      </c>
      <c r="Q872" t="s">
        <v>77</v>
      </c>
      <c r="R872" t="s">
        <v>72</v>
      </c>
      <c r="S872" t="s">
        <v>78</v>
      </c>
      <c r="T872" t="s">
        <v>79</v>
      </c>
      <c r="U872" t="s">
        <v>1190</v>
      </c>
      <c r="V872">
        <f>YEAR(sales_order1[[#This Row],[date]])</f>
        <v>2020</v>
      </c>
      <c r="W872" t="str">
        <f>TEXT(sales_order1[[#This Row],[date]], "Mmm")</f>
        <v>Jun</v>
      </c>
      <c r="X872">
        <f>VALUE(TEXT(sales_order1[[#This Row],[date]], "D"))</f>
        <v>24</v>
      </c>
      <c r="Y872">
        <v>26</v>
      </c>
    </row>
    <row r="873" spans="1:25" x14ac:dyDescent="0.25">
      <c r="A873" s="1">
        <v>44006</v>
      </c>
      <c r="B873">
        <v>50872</v>
      </c>
      <c r="C873" t="s">
        <v>122</v>
      </c>
      <c r="D873" t="str">
        <f>VLOOKUP(sales_order1[[#This Row],[itemCode]],product_details3!B:C,2,0)</f>
        <v>TNRE150</v>
      </c>
      <c r="E873" t="s">
        <v>123</v>
      </c>
      <c r="F873" t="s">
        <v>124</v>
      </c>
      <c r="G873">
        <v>50</v>
      </c>
      <c r="H873">
        <v>16.95</v>
      </c>
      <c r="I873">
        <v>847.5</v>
      </c>
      <c r="J873">
        <v>5.2</v>
      </c>
      <c r="K873">
        <v>260</v>
      </c>
      <c r="L873">
        <v>11.75</v>
      </c>
      <c r="M873">
        <v>0.69321533923303835</v>
      </c>
      <c r="N873">
        <v>587.5</v>
      </c>
      <c r="O873" t="s">
        <v>248</v>
      </c>
      <c r="P873" t="s">
        <v>249</v>
      </c>
      <c r="Q873" t="s">
        <v>191</v>
      </c>
      <c r="R873" t="s">
        <v>56</v>
      </c>
      <c r="S873" t="s">
        <v>192</v>
      </c>
      <c r="T873" t="s">
        <v>250</v>
      </c>
      <c r="U873" t="s">
        <v>1191</v>
      </c>
      <c r="V873">
        <f>YEAR(sales_order1[[#This Row],[date]])</f>
        <v>2020</v>
      </c>
      <c r="W873" t="str">
        <f>TEXT(sales_order1[[#This Row],[date]], "Mmm")</f>
        <v>Jun</v>
      </c>
      <c r="X873">
        <f>VALUE(TEXT(sales_order1[[#This Row],[date]], "D"))</f>
        <v>24</v>
      </c>
      <c r="Y873">
        <v>26</v>
      </c>
    </row>
    <row r="874" spans="1:25" x14ac:dyDescent="0.25">
      <c r="A874" s="1">
        <v>44006</v>
      </c>
      <c r="B874">
        <v>50873</v>
      </c>
      <c r="C874" t="s">
        <v>352</v>
      </c>
      <c r="D874" t="str">
        <f>VLOOKUP(sales_order1[[#This Row],[itemCode]],product_details3!B:C,2,0)</f>
        <v>MSTL50</v>
      </c>
      <c r="E874" t="s">
        <v>353</v>
      </c>
      <c r="F874" t="s">
        <v>21</v>
      </c>
      <c r="G874">
        <v>100</v>
      </c>
      <c r="H874">
        <v>16.95</v>
      </c>
      <c r="I874">
        <v>1695</v>
      </c>
      <c r="J874">
        <v>5.2</v>
      </c>
      <c r="K874">
        <v>520</v>
      </c>
      <c r="L874">
        <v>11.75</v>
      </c>
      <c r="M874">
        <v>0.69321533923303835</v>
      </c>
      <c r="N874">
        <v>1175</v>
      </c>
      <c r="O874" t="s">
        <v>366</v>
      </c>
      <c r="P874" t="s">
        <v>367</v>
      </c>
      <c r="Q874" t="s">
        <v>239</v>
      </c>
      <c r="R874" t="s">
        <v>112</v>
      </c>
      <c r="S874" t="s">
        <v>368</v>
      </c>
      <c r="T874" t="s">
        <v>369</v>
      </c>
      <c r="U874" t="s">
        <v>1189</v>
      </c>
      <c r="V874">
        <f>YEAR(sales_order1[[#This Row],[date]])</f>
        <v>2020</v>
      </c>
      <c r="W874" t="str">
        <f>TEXT(sales_order1[[#This Row],[date]], "Mmm")</f>
        <v>Jun</v>
      </c>
      <c r="X874">
        <f>VALUE(TEXT(sales_order1[[#This Row],[date]], "D"))</f>
        <v>24</v>
      </c>
      <c r="Y874">
        <v>26</v>
      </c>
    </row>
    <row r="875" spans="1:25" x14ac:dyDescent="0.25">
      <c r="A875" s="1">
        <v>44006</v>
      </c>
      <c r="B875">
        <v>50874</v>
      </c>
      <c r="C875" t="s">
        <v>404</v>
      </c>
      <c r="D875" t="str">
        <f>VLOOKUP(sales_order1[[#This Row],[itemCode]],product_details3!B:C,2,0)</f>
        <v>TNRE200</v>
      </c>
      <c r="E875" t="s">
        <v>405</v>
      </c>
      <c r="F875" t="s">
        <v>124</v>
      </c>
      <c r="G875">
        <v>100</v>
      </c>
      <c r="H875">
        <v>22.6</v>
      </c>
      <c r="I875">
        <v>2260</v>
      </c>
      <c r="J875">
        <v>7.6</v>
      </c>
      <c r="K875">
        <v>760</v>
      </c>
      <c r="L875">
        <v>15</v>
      </c>
      <c r="M875">
        <v>0.66371681415929207</v>
      </c>
      <c r="N875">
        <v>1500</v>
      </c>
      <c r="O875" t="s">
        <v>98</v>
      </c>
      <c r="P875" t="s">
        <v>99</v>
      </c>
      <c r="Q875" t="s">
        <v>100</v>
      </c>
      <c r="R875" t="s">
        <v>40</v>
      </c>
      <c r="S875" t="s">
        <v>101</v>
      </c>
      <c r="T875" t="s">
        <v>102</v>
      </c>
      <c r="U875" t="s">
        <v>1190</v>
      </c>
      <c r="V875">
        <f>YEAR(sales_order1[[#This Row],[date]])</f>
        <v>2020</v>
      </c>
      <c r="W875" t="str">
        <f>TEXT(sales_order1[[#This Row],[date]], "Mmm")</f>
        <v>Jun</v>
      </c>
      <c r="X875">
        <f>VALUE(TEXT(sales_order1[[#This Row],[date]], "D"))</f>
        <v>24</v>
      </c>
      <c r="Y875">
        <v>26</v>
      </c>
    </row>
    <row r="876" spans="1:25" x14ac:dyDescent="0.25">
      <c r="A876" s="1">
        <v>44006</v>
      </c>
      <c r="B876">
        <v>50875</v>
      </c>
      <c r="C876" t="s">
        <v>51</v>
      </c>
      <c r="D876" t="str">
        <f>VLOOKUP(sales_order1[[#This Row],[itemCode]],product_details3!B:C,2,0)</f>
        <v>MSTH50</v>
      </c>
      <c r="E876" t="s">
        <v>52</v>
      </c>
      <c r="F876" t="s">
        <v>21</v>
      </c>
      <c r="G876">
        <v>50</v>
      </c>
      <c r="H876">
        <v>15.75</v>
      </c>
      <c r="I876">
        <v>787.5</v>
      </c>
      <c r="J876">
        <v>4.45</v>
      </c>
      <c r="K876">
        <v>222.5</v>
      </c>
      <c r="L876">
        <v>11.3</v>
      </c>
      <c r="M876">
        <v>0.71746031746031746</v>
      </c>
      <c r="N876">
        <v>565</v>
      </c>
      <c r="O876" t="s">
        <v>420</v>
      </c>
      <c r="P876" t="s">
        <v>421</v>
      </c>
      <c r="Q876" t="s">
        <v>77</v>
      </c>
      <c r="R876" t="s">
        <v>72</v>
      </c>
      <c r="S876" t="s">
        <v>78</v>
      </c>
      <c r="T876" t="s">
        <v>422</v>
      </c>
      <c r="U876" t="s">
        <v>1190</v>
      </c>
      <c r="V876">
        <f>YEAR(sales_order1[[#This Row],[date]])</f>
        <v>2020</v>
      </c>
      <c r="W876" t="str">
        <f>TEXT(sales_order1[[#This Row],[date]], "Mmm")</f>
        <v>Jun</v>
      </c>
      <c r="X876">
        <f>VALUE(TEXT(sales_order1[[#This Row],[date]], "D"))</f>
        <v>24</v>
      </c>
      <c r="Y876">
        <v>26</v>
      </c>
    </row>
    <row r="877" spans="1:25" x14ac:dyDescent="0.25">
      <c r="A877" s="1">
        <v>44006</v>
      </c>
      <c r="B877">
        <v>50876</v>
      </c>
      <c r="C877" t="s">
        <v>358</v>
      </c>
      <c r="D877" t="str">
        <f>VLOOKUP(sales_order1[[#This Row],[itemCode]],product_details3!B:C,2,0)</f>
        <v>SCR50+30</v>
      </c>
      <c r="E877" t="s">
        <v>359</v>
      </c>
      <c r="F877" t="s">
        <v>61</v>
      </c>
      <c r="G877">
        <v>250</v>
      </c>
      <c r="H877">
        <v>10.5</v>
      </c>
      <c r="I877">
        <v>2625</v>
      </c>
      <c r="J877">
        <v>3.3</v>
      </c>
      <c r="K877">
        <v>825</v>
      </c>
      <c r="L877">
        <v>7.2</v>
      </c>
      <c r="M877">
        <v>0.68571428571428572</v>
      </c>
      <c r="N877">
        <v>1800</v>
      </c>
      <c r="O877" t="s">
        <v>293</v>
      </c>
      <c r="P877" t="s">
        <v>294</v>
      </c>
      <c r="Q877" t="s">
        <v>154</v>
      </c>
      <c r="R877" t="s">
        <v>56</v>
      </c>
      <c r="S877" t="s">
        <v>133</v>
      </c>
      <c r="T877" t="s">
        <v>155</v>
      </c>
      <c r="U877" t="s">
        <v>1191</v>
      </c>
      <c r="V877">
        <f>YEAR(sales_order1[[#This Row],[date]])</f>
        <v>2020</v>
      </c>
      <c r="W877" t="str">
        <f>TEXT(sales_order1[[#This Row],[date]], "Mmm")</f>
        <v>Jun</v>
      </c>
      <c r="X877">
        <f>VALUE(TEXT(sales_order1[[#This Row],[date]], "D"))</f>
        <v>24</v>
      </c>
      <c r="Y877">
        <v>26</v>
      </c>
    </row>
    <row r="878" spans="1:25" x14ac:dyDescent="0.25">
      <c r="A878" s="1">
        <v>44006</v>
      </c>
      <c r="B878">
        <v>50877</v>
      </c>
      <c r="C878" t="s">
        <v>194</v>
      </c>
      <c r="D878" t="str">
        <f>VLOOKUP(sales_order1[[#This Row],[itemCode]],product_details3!B:C,2,0)</f>
        <v>CLNG150</v>
      </c>
      <c r="E878" t="s">
        <v>195</v>
      </c>
      <c r="F878" t="s">
        <v>45</v>
      </c>
      <c r="G878">
        <v>50</v>
      </c>
      <c r="H878">
        <v>12.75</v>
      </c>
      <c r="I878">
        <v>637.5</v>
      </c>
      <c r="J878">
        <v>4.45</v>
      </c>
      <c r="K878">
        <v>222.5</v>
      </c>
      <c r="L878">
        <v>8.3000000000000007</v>
      </c>
      <c r="M878">
        <v>0.65098039215686276</v>
      </c>
      <c r="N878">
        <v>415</v>
      </c>
      <c r="O878" t="s">
        <v>172</v>
      </c>
      <c r="P878" t="s">
        <v>173</v>
      </c>
      <c r="Q878" t="s">
        <v>39</v>
      </c>
      <c r="R878" t="s">
        <v>40</v>
      </c>
      <c r="S878" t="s">
        <v>41</v>
      </c>
      <c r="T878" t="s">
        <v>174</v>
      </c>
      <c r="U878" t="s">
        <v>1188</v>
      </c>
      <c r="V878">
        <f>YEAR(sales_order1[[#This Row],[date]])</f>
        <v>2020</v>
      </c>
      <c r="W878" t="str">
        <f>TEXT(sales_order1[[#This Row],[date]], "Mmm")</f>
        <v>Jun</v>
      </c>
      <c r="X878">
        <f>VALUE(TEXT(sales_order1[[#This Row],[date]], "D"))</f>
        <v>24</v>
      </c>
      <c r="Y878">
        <v>26</v>
      </c>
    </row>
    <row r="879" spans="1:25" x14ac:dyDescent="0.25">
      <c r="A879" s="1">
        <v>44006</v>
      </c>
      <c r="B879">
        <v>50878</v>
      </c>
      <c r="C879" t="s">
        <v>204</v>
      </c>
      <c r="D879" t="str">
        <f>VLOOKUP(sales_order1[[#This Row],[itemCode]],product_details3!B:C,2,0)</f>
        <v>MKRM150</v>
      </c>
      <c r="E879" t="s">
        <v>205</v>
      </c>
      <c r="F879" t="s">
        <v>151</v>
      </c>
      <c r="G879">
        <v>50</v>
      </c>
      <c r="H879">
        <v>10.75</v>
      </c>
      <c r="I879">
        <v>537.5</v>
      </c>
      <c r="J879">
        <v>4.45</v>
      </c>
      <c r="K879">
        <v>222.5</v>
      </c>
      <c r="L879">
        <v>6.3</v>
      </c>
      <c r="M879">
        <v>0.586046511627907</v>
      </c>
      <c r="N879">
        <v>315</v>
      </c>
      <c r="O879" t="s">
        <v>440</v>
      </c>
      <c r="P879" t="s">
        <v>441</v>
      </c>
      <c r="Q879" t="s">
        <v>39</v>
      </c>
      <c r="R879" t="s">
        <v>40</v>
      </c>
      <c r="S879" t="s">
        <v>41</v>
      </c>
      <c r="T879" t="s">
        <v>442</v>
      </c>
      <c r="U879" t="s">
        <v>1188</v>
      </c>
      <c r="V879">
        <f>YEAR(sales_order1[[#This Row],[date]])</f>
        <v>2020</v>
      </c>
      <c r="W879" t="str">
        <f>TEXT(sales_order1[[#This Row],[date]], "Mmm")</f>
        <v>Jun</v>
      </c>
      <c r="X879">
        <f>VALUE(TEXT(sales_order1[[#This Row],[date]], "D"))</f>
        <v>24</v>
      </c>
      <c r="Y879">
        <v>26</v>
      </c>
    </row>
    <row r="880" spans="1:25" x14ac:dyDescent="0.25">
      <c r="A880" s="1">
        <v>44007</v>
      </c>
      <c r="B880">
        <v>50879</v>
      </c>
      <c r="C880" t="s">
        <v>307</v>
      </c>
      <c r="D880" t="str">
        <f>VLOOKUP(sales_order1[[#This Row],[itemCode]],product_details3!B:C,2,0)</f>
        <v>TNRH150</v>
      </c>
      <c r="E880" t="s">
        <v>308</v>
      </c>
      <c r="F880" t="s">
        <v>124</v>
      </c>
      <c r="G880">
        <v>150</v>
      </c>
      <c r="H880">
        <v>15.75</v>
      </c>
      <c r="I880">
        <v>2362.5</v>
      </c>
      <c r="J880">
        <v>4.45</v>
      </c>
      <c r="K880">
        <v>667.5</v>
      </c>
      <c r="L880">
        <v>11.3</v>
      </c>
      <c r="M880">
        <v>0.71746031746031746</v>
      </c>
      <c r="N880">
        <v>1695</v>
      </c>
      <c r="O880" t="s">
        <v>211</v>
      </c>
      <c r="P880" t="s">
        <v>212</v>
      </c>
      <c r="Q880" t="s">
        <v>213</v>
      </c>
      <c r="R880" t="s">
        <v>25</v>
      </c>
      <c r="S880" t="s">
        <v>214</v>
      </c>
      <c r="T880" t="s">
        <v>215</v>
      </c>
      <c r="U880" t="s">
        <v>1191</v>
      </c>
      <c r="V880">
        <f>YEAR(sales_order1[[#This Row],[date]])</f>
        <v>2020</v>
      </c>
      <c r="W880" t="str">
        <f>TEXT(sales_order1[[#This Row],[date]], "Mmm")</f>
        <v>Jun</v>
      </c>
      <c r="X880">
        <f>VALUE(TEXT(sales_order1[[#This Row],[date]], "D"))</f>
        <v>25</v>
      </c>
      <c r="Y880">
        <v>26</v>
      </c>
    </row>
    <row r="881" spans="1:25" x14ac:dyDescent="0.25">
      <c r="A881" s="1">
        <v>44007</v>
      </c>
      <c r="B881">
        <v>50880</v>
      </c>
      <c r="C881" t="s">
        <v>327</v>
      </c>
      <c r="D881" t="str">
        <f>VLOOKUP(sales_order1[[#This Row],[itemCode]],product_details3!B:C,2,0)</f>
        <v>SCR50+50</v>
      </c>
      <c r="E881" t="s">
        <v>328</v>
      </c>
      <c r="F881" t="s">
        <v>61</v>
      </c>
      <c r="G881">
        <v>200</v>
      </c>
      <c r="H881">
        <v>15.75</v>
      </c>
      <c r="I881">
        <v>3150</v>
      </c>
      <c r="J881">
        <v>4.45</v>
      </c>
      <c r="K881">
        <v>890</v>
      </c>
      <c r="L881">
        <v>11.3</v>
      </c>
      <c r="M881">
        <v>0.71746031746031746</v>
      </c>
      <c r="N881">
        <v>2260</v>
      </c>
      <c r="O881" t="s">
        <v>244</v>
      </c>
      <c r="P881" t="s">
        <v>245</v>
      </c>
      <c r="Q881" t="s">
        <v>186</v>
      </c>
      <c r="R881" t="s">
        <v>112</v>
      </c>
      <c r="S881" t="s">
        <v>246</v>
      </c>
      <c r="T881" t="s">
        <v>247</v>
      </c>
      <c r="U881" t="s">
        <v>1189</v>
      </c>
      <c r="V881">
        <f>YEAR(sales_order1[[#This Row],[date]])</f>
        <v>2020</v>
      </c>
      <c r="W881" t="str">
        <f>TEXT(sales_order1[[#This Row],[date]], "Mmm")</f>
        <v>Jun</v>
      </c>
      <c r="X881">
        <f>VALUE(TEXT(sales_order1[[#This Row],[date]], "D"))</f>
        <v>25</v>
      </c>
      <c r="Y881">
        <v>26</v>
      </c>
    </row>
    <row r="882" spans="1:25" x14ac:dyDescent="0.25">
      <c r="A882" s="1">
        <v>44007</v>
      </c>
      <c r="B882">
        <v>50881</v>
      </c>
      <c r="C882" t="s">
        <v>170</v>
      </c>
      <c r="D882" t="str">
        <f>VLOOKUP(sales_order1[[#This Row],[itemCode]],product_details3!B:C,2,0)</f>
        <v>MKRM100</v>
      </c>
      <c r="E882" t="s">
        <v>171</v>
      </c>
      <c r="F882" t="s">
        <v>151</v>
      </c>
      <c r="G882">
        <v>100</v>
      </c>
      <c r="H882">
        <v>5.5</v>
      </c>
      <c r="I882">
        <v>550</v>
      </c>
      <c r="J882">
        <v>2.2999999999999998</v>
      </c>
      <c r="K882">
        <v>230</v>
      </c>
      <c r="L882">
        <v>3.2</v>
      </c>
      <c r="M882">
        <v>0.5818181818181819</v>
      </c>
      <c r="N882">
        <v>320</v>
      </c>
      <c r="O882" t="s">
        <v>400</v>
      </c>
      <c r="P882" t="s">
        <v>401</v>
      </c>
      <c r="Q882" t="s">
        <v>213</v>
      </c>
      <c r="R882" t="s">
        <v>25</v>
      </c>
      <c r="S882" t="s">
        <v>402</v>
      </c>
      <c r="T882" t="s">
        <v>403</v>
      </c>
      <c r="U882" t="s">
        <v>1191</v>
      </c>
      <c r="V882">
        <f>YEAR(sales_order1[[#This Row],[date]])</f>
        <v>2020</v>
      </c>
      <c r="W882" t="str">
        <f>TEXT(sales_order1[[#This Row],[date]], "Mmm")</f>
        <v>Jun</v>
      </c>
      <c r="X882">
        <f>VALUE(TEXT(sales_order1[[#This Row],[date]], "D"))</f>
        <v>25</v>
      </c>
      <c r="Y882">
        <v>26</v>
      </c>
    </row>
    <row r="883" spans="1:25" x14ac:dyDescent="0.25">
      <c r="A883" s="1">
        <v>44007</v>
      </c>
      <c r="B883">
        <v>50882</v>
      </c>
      <c r="C883" t="s">
        <v>386</v>
      </c>
      <c r="D883" t="str">
        <f>VLOOKUP(sales_order1[[#This Row],[itemCode]],product_details3!B:C,2,0)</f>
        <v>EXFC100</v>
      </c>
      <c r="E883" t="s">
        <v>387</v>
      </c>
      <c r="F883" t="s">
        <v>183</v>
      </c>
      <c r="G883">
        <v>50</v>
      </c>
      <c r="H883">
        <v>24.65</v>
      </c>
      <c r="I883">
        <v>1232.5</v>
      </c>
      <c r="J883">
        <v>9.5500000000000007</v>
      </c>
      <c r="K883">
        <v>477.5</v>
      </c>
      <c r="L883">
        <v>15.1</v>
      </c>
      <c r="M883">
        <v>0.61257606490872218</v>
      </c>
      <c r="N883">
        <v>755</v>
      </c>
      <c r="O883" t="s">
        <v>443</v>
      </c>
      <c r="P883" t="s">
        <v>444</v>
      </c>
      <c r="Q883" t="s">
        <v>111</v>
      </c>
      <c r="R883" t="s">
        <v>112</v>
      </c>
      <c r="S883" t="s">
        <v>445</v>
      </c>
      <c r="T883" t="s">
        <v>446</v>
      </c>
      <c r="U883" t="s">
        <v>1189</v>
      </c>
      <c r="V883">
        <f>YEAR(sales_order1[[#This Row],[date]])</f>
        <v>2020</v>
      </c>
      <c r="W883" t="str">
        <f>TEXT(sales_order1[[#This Row],[date]], "Mmm")</f>
        <v>Jun</v>
      </c>
      <c r="X883">
        <f>VALUE(TEXT(sales_order1[[#This Row],[date]], "D"))</f>
        <v>25</v>
      </c>
      <c r="Y883">
        <v>26</v>
      </c>
    </row>
    <row r="884" spans="1:25" x14ac:dyDescent="0.25">
      <c r="A884" s="1">
        <v>44007</v>
      </c>
      <c r="B884">
        <v>50883</v>
      </c>
      <c r="C884" t="s">
        <v>438</v>
      </c>
      <c r="D884" t="str">
        <f>VLOOKUP(sales_order1[[#This Row],[itemCode]],product_details3!B:C,2,0)</f>
        <v>EXFP150</v>
      </c>
      <c r="E884" t="s">
        <v>439</v>
      </c>
      <c r="F884" t="s">
        <v>183</v>
      </c>
      <c r="G884">
        <v>50</v>
      </c>
      <c r="H884">
        <v>28.25</v>
      </c>
      <c r="I884">
        <v>1412.5</v>
      </c>
      <c r="J884">
        <v>12</v>
      </c>
      <c r="K884">
        <v>600</v>
      </c>
      <c r="L884">
        <v>16.25</v>
      </c>
      <c r="M884">
        <v>0.5752212389380531</v>
      </c>
      <c r="N884">
        <v>812.5</v>
      </c>
      <c r="O884" t="s">
        <v>295</v>
      </c>
      <c r="P884" t="s">
        <v>296</v>
      </c>
      <c r="Q884" t="s">
        <v>160</v>
      </c>
      <c r="R884" t="s">
        <v>112</v>
      </c>
      <c r="S884" t="s">
        <v>297</v>
      </c>
      <c r="T884" t="s">
        <v>298</v>
      </c>
      <c r="U884" t="s">
        <v>1189</v>
      </c>
      <c r="V884">
        <f>YEAR(sales_order1[[#This Row],[date]])</f>
        <v>2020</v>
      </c>
      <c r="W884" t="str">
        <f>TEXT(sales_order1[[#This Row],[date]], "Mmm")</f>
        <v>Jun</v>
      </c>
      <c r="X884">
        <f>VALUE(TEXT(sales_order1[[#This Row],[date]], "D"))</f>
        <v>25</v>
      </c>
      <c r="Y884">
        <v>26</v>
      </c>
    </row>
    <row r="885" spans="1:25" x14ac:dyDescent="0.25">
      <c r="A885" s="1">
        <v>44007</v>
      </c>
      <c r="B885">
        <v>50884</v>
      </c>
      <c r="C885" t="s">
        <v>436</v>
      </c>
      <c r="D885" t="str">
        <f>VLOOKUP(sales_order1[[#This Row],[itemCode]],product_details3!B:C,2,0)</f>
        <v>TNRH100</v>
      </c>
      <c r="E885" t="s">
        <v>437</v>
      </c>
      <c r="F885" t="s">
        <v>124</v>
      </c>
      <c r="G885">
        <v>100</v>
      </c>
      <c r="H885">
        <v>10.5</v>
      </c>
      <c r="I885">
        <v>1050</v>
      </c>
      <c r="J885">
        <v>3.3</v>
      </c>
      <c r="K885">
        <v>330</v>
      </c>
      <c r="L885">
        <v>7.2</v>
      </c>
      <c r="M885">
        <v>0.68571428571428572</v>
      </c>
      <c r="N885">
        <v>720</v>
      </c>
      <c r="O885" t="s">
        <v>184</v>
      </c>
      <c r="P885" t="s">
        <v>185</v>
      </c>
      <c r="Q885" t="s">
        <v>186</v>
      </c>
      <c r="R885" t="s">
        <v>112</v>
      </c>
      <c r="S885" t="s">
        <v>187</v>
      </c>
      <c r="T885" t="s">
        <v>188</v>
      </c>
      <c r="U885" t="s">
        <v>1189</v>
      </c>
      <c r="V885">
        <f>YEAR(sales_order1[[#This Row],[date]])</f>
        <v>2020</v>
      </c>
      <c r="W885" t="str">
        <f>TEXT(sales_order1[[#This Row],[date]], "Mmm")</f>
        <v>Jun</v>
      </c>
      <c r="X885">
        <f>VALUE(TEXT(sales_order1[[#This Row],[date]], "D"))</f>
        <v>25</v>
      </c>
      <c r="Y885">
        <v>26</v>
      </c>
    </row>
    <row r="886" spans="1:25" x14ac:dyDescent="0.25">
      <c r="A886" s="1">
        <v>44007</v>
      </c>
      <c r="B886">
        <v>50885</v>
      </c>
      <c r="C886" t="s">
        <v>115</v>
      </c>
      <c r="D886" t="str">
        <f>VLOOKUP(sales_order1[[#This Row],[itemCode]],product_details3!B:C,2,0)</f>
        <v>SCRS30100</v>
      </c>
      <c r="E886" t="s">
        <v>116</v>
      </c>
      <c r="F886" t="s">
        <v>61</v>
      </c>
      <c r="G886">
        <v>250</v>
      </c>
      <c r="H886">
        <v>32.75</v>
      </c>
      <c r="I886">
        <v>8187.5</v>
      </c>
      <c r="J886">
        <v>11.25</v>
      </c>
      <c r="K886">
        <v>2812.5</v>
      </c>
      <c r="L886">
        <v>21.5</v>
      </c>
      <c r="M886">
        <v>0.65648854961832059</v>
      </c>
      <c r="N886">
        <v>5375</v>
      </c>
      <c r="O886" t="s">
        <v>105</v>
      </c>
      <c r="P886" t="s">
        <v>106</v>
      </c>
      <c r="Q886" t="s">
        <v>107</v>
      </c>
      <c r="R886" t="s">
        <v>40</v>
      </c>
      <c r="S886" t="s">
        <v>101</v>
      </c>
      <c r="T886" t="s">
        <v>108</v>
      </c>
      <c r="U886" t="s">
        <v>1190</v>
      </c>
      <c r="V886">
        <f>YEAR(sales_order1[[#This Row],[date]])</f>
        <v>2020</v>
      </c>
      <c r="W886" t="str">
        <f>TEXT(sales_order1[[#This Row],[date]], "Mmm")</f>
        <v>Jun</v>
      </c>
      <c r="X886">
        <f>VALUE(TEXT(sales_order1[[#This Row],[date]], "D"))</f>
        <v>25</v>
      </c>
      <c r="Y886">
        <v>26</v>
      </c>
    </row>
    <row r="887" spans="1:25" x14ac:dyDescent="0.25">
      <c r="A887" s="1">
        <v>44008</v>
      </c>
      <c r="B887">
        <v>50886</v>
      </c>
      <c r="C887" t="s">
        <v>43</v>
      </c>
      <c r="D887" t="str">
        <f>VLOOKUP(sales_order1[[#This Row],[itemCode]],product_details3!B:C,2,0)</f>
        <v>CLNG200</v>
      </c>
      <c r="E887" t="s">
        <v>44</v>
      </c>
      <c r="F887" t="s">
        <v>45</v>
      </c>
      <c r="G887">
        <v>50</v>
      </c>
      <c r="H887">
        <v>21.25</v>
      </c>
      <c r="I887">
        <v>1062.5</v>
      </c>
      <c r="J887">
        <v>7.75</v>
      </c>
      <c r="K887">
        <v>387.5</v>
      </c>
      <c r="L887">
        <v>13.5</v>
      </c>
      <c r="M887">
        <v>0.63529411764705879</v>
      </c>
      <c r="N887">
        <v>675</v>
      </c>
      <c r="O887" t="s">
        <v>117</v>
      </c>
      <c r="P887" t="s">
        <v>118</v>
      </c>
      <c r="Q887" t="s">
        <v>119</v>
      </c>
      <c r="R887" t="s">
        <v>40</v>
      </c>
      <c r="S887" t="s">
        <v>120</v>
      </c>
      <c r="T887" t="s">
        <v>121</v>
      </c>
      <c r="U887" t="s">
        <v>1190</v>
      </c>
      <c r="V887">
        <f>YEAR(sales_order1[[#This Row],[date]])</f>
        <v>2020</v>
      </c>
      <c r="W887" t="str">
        <f>TEXT(sales_order1[[#This Row],[date]], "Mmm")</f>
        <v>Jun</v>
      </c>
      <c r="X887">
        <f>VALUE(TEXT(sales_order1[[#This Row],[date]], "D"))</f>
        <v>26</v>
      </c>
      <c r="Y887">
        <v>26</v>
      </c>
    </row>
    <row r="888" spans="1:25" x14ac:dyDescent="0.25">
      <c r="A888" s="1">
        <v>44008</v>
      </c>
      <c r="B888">
        <v>50887</v>
      </c>
      <c r="C888" t="s">
        <v>339</v>
      </c>
      <c r="D888" t="str">
        <f>VLOOKUP(sales_order1[[#This Row],[itemCode]],product_details3!B:C,2,0)</f>
        <v>SRMH50</v>
      </c>
      <c r="E888" t="s">
        <v>340</v>
      </c>
      <c r="F888" t="s">
        <v>30</v>
      </c>
      <c r="G888">
        <v>50</v>
      </c>
      <c r="H888">
        <v>31.25</v>
      </c>
      <c r="I888">
        <v>1562.5</v>
      </c>
      <c r="J888">
        <v>10.75</v>
      </c>
      <c r="K888">
        <v>537.5</v>
      </c>
      <c r="L888">
        <v>20.5</v>
      </c>
      <c r="M888">
        <v>0.65600000000000003</v>
      </c>
      <c r="N888">
        <v>1025</v>
      </c>
      <c r="O888" t="s">
        <v>302</v>
      </c>
      <c r="P888" t="s">
        <v>303</v>
      </c>
      <c r="Q888" t="s">
        <v>107</v>
      </c>
      <c r="R888" t="s">
        <v>40</v>
      </c>
      <c r="S888" t="s">
        <v>101</v>
      </c>
      <c r="T888" t="s">
        <v>304</v>
      </c>
      <c r="U888" t="s">
        <v>1190</v>
      </c>
      <c r="V888">
        <f>YEAR(sales_order1[[#This Row],[date]])</f>
        <v>2020</v>
      </c>
      <c r="W888" t="str">
        <f>TEXT(sales_order1[[#This Row],[date]], "Mmm")</f>
        <v>Jun</v>
      </c>
      <c r="X888">
        <f>VALUE(TEXT(sales_order1[[#This Row],[date]], "D"))</f>
        <v>26</v>
      </c>
      <c r="Y888">
        <v>26</v>
      </c>
    </row>
    <row r="889" spans="1:25" x14ac:dyDescent="0.25">
      <c r="A889" s="1">
        <v>44008</v>
      </c>
      <c r="B889">
        <v>50888</v>
      </c>
      <c r="C889" t="s">
        <v>103</v>
      </c>
      <c r="D889" t="str">
        <f>VLOOKUP(sales_order1[[#This Row],[itemCode]],product_details3!B:C,2,0)</f>
        <v>SCRT50</v>
      </c>
      <c r="E889" t="s">
        <v>104</v>
      </c>
      <c r="F889" t="s">
        <v>61</v>
      </c>
      <c r="G889">
        <v>50</v>
      </c>
      <c r="H889">
        <v>16.95</v>
      </c>
      <c r="I889">
        <v>847.5</v>
      </c>
      <c r="J889">
        <v>5.2</v>
      </c>
      <c r="K889">
        <v>260</v>
      </c>
      <c r="L889">
        <v>11.75</v>
      </c>
      <c r="M889">
        <v>0.69321533923303835</v>
      </c>
      <c r="N889">
        <v>587.5</v>
      </c>
      <c r="O889" t="s">
        <v>370</v>
      </c>
      <c r="P889" t="s">
        <v>371</v>
      </c>
      <c r="Q889" t="s">
        <v>201</v>
      </c>
      <c r="R889" t="s">
        <v>25</v>
      </c>
      <c r="S889" t="s">
        <v>372</v>
      </c>
      <c r="T889" t="s">
        <v>373</v>
      </c>
      <c r="U889" t="s">
        <v>1191</v>
      </c>
      <c r="V889">
        <f>YEAR(sales_order1[[#This Row],[date]])</f>
        <v>2020</v>
      </c>
      <c r="W889" t="str">
        <f>TEXT(sales_order1[[#This Row],[date]], "Mmm")</f>
        <v>Jun</v>
      </c>
      <c r="X889">
        <f>VALUE(TEXT(sales_order1[[#This Row],[date]], "D"))</f>
        <v>26</v>
      </c>
      <c r="Y889">
        <v>26</v>
      </c>
    </row>
    <row r="890" spans="1:25" x14ac:dyDescent="0.25">
      <c r="A890" s="1">
        <v>44008</v>
      </c>
      <c r="B890">
        <v>50889</v>
      </c>
      <c r="C890" t="s">
        <v>86</v>
      </c>
      <c r="D890" t="str">
        <f>VLOOKUP(sales_order1[[#This Row],[itemCode]],product_details3!B:C,2,0)</f>
        <v>SRMH30</v>
      </c>
      <c r="E890" t="s">
        <v>87</v>
      </c>
      <c r="F890" t="s">
        <v>30</v>
      </c>
      <c r="G890">
        <v>100</v>
      </c>
      <c r="H890">
        <v>21</v>
      </c>
      <c r="I890">
        <v>2100</v>
      </c>
      <c r="J890">
        <v>6.6</v>
      </c>
      <c r="K890">
        <v>660</v>
      </c>
      <c r="L890">
        <v>14.4</v>
      </c>
      <c r="M890">
        <v>0.68571428571428572</v>
      </c>
      <c r="N890">
        <v>1440</v>
      </c>
      <c r="O890" t="s">
        <v>167</v>
      </c>
      <c r="P890" t="s">
        <v>168</v>
      </c>
      <c r="Q890" t="s">
        <v>100</v>
      </c>
      <c r="R890" t="s">
        <v>40</v>
      </c>
      <c r="S890" t="s">
        <v>101</v>
      </c>
      <c r="T890" t="s">
        <v>169</v>
      </c>
      <c r="U890" t="s">
        <v>1190</v>
      </c>
      <c r="V890">
        <f>YEAR(sales_order1[[#This Row],[date]])</f>
        <v>2020</v>
      </c>
      <c r="W890" t="str">
        <f>TEXT(sales_order1[[#This Row],[date]], "Mmm")</f>
        <v>Jun</v>
      </c>
      <c r="X890">
        <f>VALUE(TEXT(sales_order1[[#This Row],[date]], "D"))</f>
        <v>26</v>
      </c>
      <c r="Y890">
        <v>26</v>
      </c>
    </row>
    <row r="891" spans="1:25" x14ac:dyDescent="0.25">
      <c r="A891" s="1">
        <v>44008</v>
      </c>
      <c r="B891">
        <v>50890</v>
      </c>
      <c r="C891" t="s">
        <v>325</v>
      </c>
      <c r="D891" t="str">
        <f>VLOOKUP(sales_order1[[#This Row],[itemCode]],product_details3!B:C,2,0)</f>
        <v>EXFG100</v>
      </c>
      <c r="E891" t="s">
        <v>326</v>
      </c>
      <c r="F891" t="s">
        <v>183</v>
      </c>
      <c r="G891">
        <v>50</v>
      </c>
      <c r="H891">
        <v>20.75</v>
      </c>
      <c r="I891">
        <v>1037.5</v>
      </c>
      <c r="J891">
        <v>7.45</v>
      </c>
      <c r="K891">
        <v>372.5</v>
      </c>
      <c r="L891">
        <v>13.3</v>
      </c>
      <c r="M891">
        <v>0.64096385542168677</v>
      </c>
      <c r="N891">
        <v>665</v>
      </c>
      <c r="O891" t="s">
        <v>237</v>
      </c>
      <c r="P891" t="s">
        <v>238</v>
      </c>
      <c r="Q891" t="s">
        <v>239</v>
      </c>
      <c r="R891" t="s">
        <v>112</v>
      </c>
      <c r="S891" t="s">
        <v>240</v>
      </c>
      <c r="T891" t="s">
        <v>241</v>
      </c>
      <c r="U891" t="s">
        <v>1189</v>
      </c>
      <c r="V891">
        <f>YEAR(sales_order1[[#This Row],[date]])</f>
        <v>2020</v>
      </c>
      <c r="W891" t="str">
        <f>TEXT(sales_order1[[#This Row],[date]], "Mmm")</f>
        <v>Jun</v>
      </c>
      <c r="X891">
        <f>VALUE(TEXT(sales_order1[[#This Row],[date]], "D"))</f>
        <v>26</v>
      </c>
      <c r="Y891">
        <v>26</v>
      </c>
    </row>
    <row r="892" spans="1:25" x14ac:dyDescent="0.25">
      <c r="A892" s="1">
        <v>44008</v>
      </c>
      <c r="B892">
        <v>50891</v>
      </c>
      <c r="C892" t="s">
        <v>51</v>
      </c>
      <c r="D892" t="str">
        <f>VLOOKUP(sales_order1[[#This Row],[itemCode]],product_details3!B:C,2,0)</f>
        <v>MSTH50</v>
      </c>
      <c r="E892" t="s">
        <v>52</v>
      </c>
      <c r="F892" t="s">
        <v>21</v>
      </c>
      <c r="G892">
        <v>100</v>
      </c>
      <c r="H892">
        <v>15.75</v>
      </c>
      <c r="I892">
        <v>1575</v>
      </c>
      <c r="J892">
        <v>4.45</v>
      </c>
      <c r="K892">
        <v>445</v>
      </c>
      <c r="L892">
        <v>11.3</v>
      </c>
      <c r="M892">
        <v>0.71746031746031746</v>
      </c>
      <c r="N892">
        <v>1130</v>
      </c>
      <c r="O892" t="s">
        <v>423</v>
      </c>
      <c r="P892" t="s">
        <v>424</v>
      </c>
      <c r="Q892" t="s">
        <v>77</v>
      </c>
      <c r="R892" t="s">
        <v>72</v>
      </c>
      <c r="S892" t="s">
        <v>425</v>
      </c>
      <c r="T892" t="s">
        <v>426</v>
      </c>
      <c r="U892" t="s">
        <v>1190</v>
      </c>
      <c r="V892">
        <f>YEAR(sales_order1[[#This Row],[date]])</f>
        <v>2020</v>
      </c>
      <c r="W892" t="str">
        <f>TEXT(sales_order1[[#This Row],[date]], "Mmm")</f>
        <v>Jun</v>
      </c>
      <c r="X892">
        <f>VALUE(TEXT(sales_order1[[#This Row],[date]], "D"))</f>
        <v>26</v>
      </c>
      <c r="Y892">
        <v>26</v>
      </c>
    </row>
    <row r="893" spans="1:25" x14ac:dyDescent="0.25">
      <c r="A893" s="1">
        <v>44008</v>
      </c>
      <c r="B893">
        <v>50892</v>
      </c>
      <c r="C893" t="s">
        <v>67</v>
      </c>
      <c r="D893" t="str">
        <f>VLOOKUP(sales_order1[[#This Row],[itemCode]],product_details3!B:C,2,0)</f>
        <v>SRMH15</v>
      </c>
      <c r="E893" t="s">
        <v>68</v>
      </c>
      <c r="F893" t="s">
        <v>30</v>
      </c>
      <c r="G893">
        <v>150</v>
      </c>
      <c r="H893">
        <v>15.75</v>
      </c>
      <c r="I893">
        <v>2362.5</v>
      </c>
      <c r="J893">
        <v>5.45</v>
      </c>
      <c r="K893">
        <v>817.5</v>
      </c>
      <c r="L893">
        <v>10.3</v>
      </c>
      <c r="M893">
        <v>0.65396825396825398</v>
      </c>
      <c r="N893">
        <v>1545</v>
      </c>
      <c r="O893" t="s">
        <v>138</v>
      </c>
      <c r="P893" t="s">
        <v>139</v>
      </c>
      <c r="Q893" t="s">
        <v>77</v>
      </c>
      <c r="R893" t="s">
        <v>72</v>
      </c>
      <c r="S893" t="s">
        <v>140</v>
      </c>
      <c r="T893" t="s">
        <v>141</v>
      </c>
      <c r="U893" t="s">
        <v>1190</v>
      </c>
      <c r="V893">
        <f>YEAR(sales_order1[[#This Row],[date]])</f>
        <v>2020</v>
      </c>
      <c r="W893" t="str">
        <f>TEXT(sales_order1[[#This Row],[date]], "Mmm")</f>
        <v>Jun</v>
      </c>
      <c r="X893">
        <f>VALUE(TEXT(sales_order1[[#This Row],[date]], "D"))</f>
        <v>26</v>
      </c>
      <c r="Y893">
        <v>26</v>
      </c>
    </row>
    <row r="894" spans="1:25" x14ac:dyDescent="0.25">
      <c r="A894" s="1">
        <v>44008</v>
      </c>
      <c r="B894">
        <v>50893</v>
      </c>
      <c r="C894" t="s">
        <v>103</v>
      </c>
      <c r="D894" t="str">
        <f>VLOOKUP(sales_order1[[#This Row],[itemCode]],product_details3!B:C,2,0)</f>
        <v>SCRT50</v>
      </c>
      <c r="E894" t="s">
        <v>104</v>
      </c>
      <c r="F894" t="s">
        <v>61</v>
      </c>
      <c r="G894">
        <v>250</v>
      </c>
      <c r="H894">
        <v>16.95</v>
      </c>
      <c r="I894">
        <v>4237.5</v>
      </c>
      <c r="J894">
        <v>5.2</v>
      </c>
      <c r="K894">
        <v>1300</v>
      </c>
      <c r="L894">
        <v>11.75</v>
      </c>
      <c r="M894">
        <v>0.69321533923303835</v>
      </c>
      <c r="N894">
        <v>2937.5</v>
      </c>
      <c r="O894" t="s">
        <v>216</v>
      </c>
      <c r="P894" t="s">
        <v>217</v>
      </c>
      <c r="Q894" t="s">
        <v>218</v>
      </c>
      <c r="R894" t="s">
        <v>40</v>
      </c>
      <c r="S894" t="s">
        <v>219</v>
      </c>
      <c r="T894" t="s">
        <v>220</v>
      </c>
      <c r="U894" t="s">
        <v>1190</v>
      </c>
      <c r="V894">
        <f>YEAR(sales_order1[[#This Row],[date]])</f>
        <v>2020</v>
      </c>
      <c r="W894" t="str">
        <f>TEXT(sales_order1[[#This Row],[date]], "Mmm")</f>
        <v>Jun</v>
      </c>
      <c r="X894">
        <f>VALUE(TEXT(sales_order1[[#This Row],[date]], "D"))</f>
        <v>26</v>
      </c>
      <c r="Y894">
        <v>26</v>
      </c>
    </row>
    <row r="895" spans="1:25" x14ac:dyDescent="0.25">
      <c r="A895" s="1">
        <v>44008</v>
      </c>
      <c r="B895">
        <v>50894</v>
      </c>
      <c r="C895" t="s">
        <v>333</v>
      </c>
      <c r="D895" t="str">
        <f>VLOOKUP(sales_order1[[#This Row],[itemCode]],product_details3!B:C,2,0)</f>
        <v>TNRH200</v>
      </c>
      <c r="E895" t="s">
        <v>334</v>
      </c>
      <c r="F895" t="s">
        <v>124</v>
      </c>
      <c r="G895">
        <v>50</v>
      </c>
      <c r="H895">
        <v>21</v>
      </c>
      <c r="I895">
        <v>1050</v>
      </c>
      <c r="J895">
        <v>6.6</v>
      </c>
      <c r="K895">
        <v>330</v>
      </c>
      <c r="L895">
        <v>14.4</v>
      </c>
      <c r="M895">
        <v>0.68571428571428572</v>
      </c>
      <c r="N895">
        <v>720</v>
      </c>
      <c r="O895" t="s">
        <v>447</v>
      </c>
      <c r="P895" t="s">
        <v>448</v>
      </c>
      <c r="Q895" t="s">
        <v>378</v>
      </c>
      <c r="R895" t="s">
        <v>72</v>
      </c>
      <c r="S895" t="s">
        <v>449</v>
      </c>
      <c r="T895" t="s">
        <v>450</v>
      </c>
      <c r="U895" t="s">
        <v>1188</v>
      </c>
      <c r="V895">
        <f>YEAR(sales_order1[[#This Row],[date]])</f>
        <v>2020</v>
      </c>
      <c r="W895" t="str">
        <f>TEXT(sales_order1[[#This Row],[date]], "Mmm")</f>
        <v>Jun</v>
      </c>
      <c r="X895">
        <f>VALUE(TEXT(sales_order1[[#This Row],[date]], "D"))</f>
        <v>26</v>
      </c>
      <c r="Y895">
        <v>26</v>
      </c>
    </row>
    <row r="896" spans="1:25" x14ac:dyDescent="0.25">
      <c r="A896" s="1">
        <v>44011</v>
      </c>
      <c r="B896">
        <v>50895</v>
      </c>
      <c r="C896" t="s">
        <v>86</v>
      </c>
      <c r="D896" t="str">
        <f>VLOOKUP(sales_order1[[#This Row],[itemCode]],product_details3!B:C,2,0)</f>
        <v>SRMH30</v>
      </c>
      <c r="E896" t="s">
        <v>87</v>
      </c>
      <c r="F896" t="s">
        <v>30</v>
      </c>
      <c r="G896">
        <v>100</v>
      </c>
      <c r="H896">
        <v>21</v>
      </c>
      <c r="I896">
        <v>2100</v>
      </c>
      <c r="J896">
        <v>6.6</v>
      </c>
      <c r="K896">
        <v>660</v>
      </c>
      <c r="L896">
        <v>14.4</v>
      </c>
      <c r="M896">
        <v>0.68571428571428572</v>
      </c>
      <c r="N896">
        <v>1440</v>
      </c>
      <c r="O896" t="s">
        <v>152</v>
      </c>
      <c r="P896" t="s">
        <v>153</v>
      </c>
      <c r="Q896" t="s">
        <v>154</v>
      </c>
      <c r="R896" t="s">
        <v>56</v>
      </c>
      <c r="S896" t="s">
        <v>133</v>
      </c>
      <c r="T896" t="s">
        <v>155</v>
      </c>
      <c r="U896" t="s">
        <v>1191</v>
      </c>
      <c r="V896">
        <f>YEAR(sales_order1[[#This Row],[date]])</f>
        <v>2020</v>
      </c>
      <c r="W896" t="str">
        <f>TEXT(sales_order1[[#This Row],[date]], "Mmm")</f>
        <v>Jun</v>
      </c>
      <c r="X896">
        <f>VALUE(TEXT(sales_order1[[#This Row],[date]], "D"))</f>
        <v>29</v>
      </c>
      <c r="Y896">
        <v>26</v>
      </c>
    </row>
    <row r="897" spans="1:25" x14ac:dyDescent="0.25">
      <c r="A897" s="1">
        <v>44011</v>
      </c>
      <c r="B897">
        <v>50896</v>
      </c>
      <c r="C897" t="s">
        <v>181</v>
      </c>
      <c r="D897" t="str">
        <f>VLOOKUP(sales_order1[[#This Row],[itemCode]],product_details3!B:C,2,0)</f>
        <v>EXFP100</v>
      </c>
      <c r="E897" t="s">
        <v>182</v>
      </c>
      <c r="F897" t="s">
        <v>183</v>
      </c>
      <c r="G897">
        <v>50</v>
      </c>
      <c r="H897">
        <v>21.95</v>
      </c>
      <c r="I897">
        <v>1097.5</v>
      </c>
      <c r="J897">
        <v>8.1999999999999993</v>
      </c>
      <c r="K897">
        <v>410</v>
      </c>
      <c r="L897">
        <v>13.75</v>
      </c>
      <c r="M897">
        <v>0.62642369020501143</v>
      </c>
      <c r="N897">
        <v>687.5</v>
      </c>
      <c r="O897" t="s">
        <v>317</v>
      </c>
      <c r="P897" t="s">
        <v>318</v>
      </c>
      <c r="Q897" t="s">
        <v>48</v>
      </c>
      <c r="R897" t="s">
        <v>25</v>
      </c>
      <c r="S897" t="s">
        <v>49</v>
      </c>
      <c r="T897" t="s">
        <v>319</v>
      </c>
      <c r="U897" t="s">
        <v>1191</v>
      </c>
      <c r="V897">
        <f>YEAR(sales_order1[[#This Row],[date]])</f>
        <v>2020</v>
      </c>
      <c r="W897" t="str">
        <f>TEXT(sales_order1[[#This Row],[date]], "Mmm")</f>
        <v>Jun</v>
      </c>
      <c r="X897">
        <f>VALUE(TEXT(sales_order1[[#This Row],[date]], "D"))</f>
        <v>29</v>
      </c>
      <c r="Y897">
        <v>26</v>
      </c>
    </row>
    <row r="898" spans="1:25" x14ac:dyDescent="0.25">
      <c r="A898" s="1">
        <v>44011</v>
      </c>
      <c r="B898">
        <v>50897</v>
      </c>
      <c r="C898" t="s">
        <v>307</v>
      </c>
      <c r="D898" t="str">
        <f>VLOOKUP(sales_order1[[#This Row],[itemCode]],product_details3!B:C,2,0)</f>
        <v>TNRH150</v>
      </c>
      <c r="E898" t="s">
        <v>308</v>
      </c>
      <c r="F898" t="s">
        <v>124</v>
      </c>
      <c r="G898">
        <v>100</v>
      </c>
      <c r="H898">
        <v>15.75</v>
      </c>
      <c r="I898">
        <v>1575</v>
      </c>
      <c r="J898">
        <v>4.45</v>
      </c>
      <c r="K898">
        <v>445</v>
      </c>
      <c r="L898">
        <v>11.3</v>
      </c>
      <c r="M898">
        <v>0.71746031746031746</v>
      </c>
      <c r="N898">
        <v>1130</v>
      </c>
      <c r="O898" t="s">
        <v>266</v>
      </c>
      <c r="P898" t="s">
        <v>267</v>
      </c>
      <c r="Q898" t="s">
        <v>154</v>
      </c>
      <c r="R898" t="s">
        <v>56</v>
      </c>
      <c r="S898" t="s">
        <v>133</v>
      </c>
      <c r="T898" t="s">
        <v>268</v>
      </c>
      <c r="U898" t="s">
        <v>1191</v>
      </c>
      <c r="V898">
        <f>YEAR(sales_order1[[#This Row],[date]])</f>
        <v>2020</v>
      </c>
      <c r="W898" t="str">
        <f>TEXT(sales_order1[[#This Row],[date]], "Mmm")</f>
        <v>Jun</v>
      </c>
      <c r="X898">
        <f>VALUE(TEXT(sales_order1[[#This Row],[date]], "D"))</f>
        <v>29</v>
      </c>
      <c r="Y898">
        <v>26</v>
      </c>
    </row>
    <row r="899" spans="1:25" x14ac:dyDescent="0.25">
      <c r="A899" s="1">
        <v>44011</v>
      </c>
      <c r="B899">
        <v>50898</v>
      </c>
      <c r="C899" t="s">
        <v>333</v>
      </c>
      <c r="D899" t="str">
        <f>VLOOKUP(sales_order1[[#This Row],[itemCode]],product_details3!B:C,2,0)</f>
        <v>TNRH200</v>
      </c>
      <c r="E899" t="s">
        <v>334</v>
      </c>
      <c r="F899" t="s">
        <v>124</v>
      </c>
      <c r="G899">
        <v>150</v>
      </c>
      <c r="H899">
        <v>21</v>
      </c>
      <c r="I899">
        <v>3150</v>
      </c>
      <c r="J899">
        <v>6.6</v>
      </c>
      <c r="K899">
        <v>990</v>
      </c>
      <c r="L899">
        <v>14.4</v>
      </c>
      <c r="M899">
        <v>0.68571428571428572</v>
      </c>
      <c r="N899">
        <v>2160</v>
      </c>
      <c r="O899" t="s">
        <v>22</v>
      </c>
      <c r="P899" t="s">
        <v>23</v>
      </c>
      <c r="Q899" t="s">
        <v>24</v>
      </c>
      <c r="R899" t="s">
        <v>25</v>
      </c>
      <c r="S899" t="s">
        <v>26</v>
      </c>
      <c r="T899" t="s">
        <v>27</v>
      </c>
      <c r="U899" t="s">
        <v>1191</v>
      </c>
      <c r="V899">
        <f>YEAR(sales_order1[[#This Row],[date]])</f>
        <v>2020</v>
      </c>
      <c r="W899" t="str">
        <f>TEXT(sales_order1[[#This Row],[date]], "Mmm")</f>
        <v>Jun</v>
      </c>
      <c r="X899">
        <f>VALUE(TEXT(sales_order1[[#This Row],[date]], "D"))</f>
        <v>29</v>
      </c>
      <c r="Y899">
        <v>26</v>
      </c>
    </row>
    <row r="900" spans="1:25" x14ac:dyDescent="0.25">
      <c r="A900" s="1">
        <v>44011</v>
      </c>
      <c r="B900">
        <v>50899</v>
      </c>
      <c r="C900" t="s">
        <v>103</v>
      </c>
      <c r="D900" t="str">
        <f>VLOOKUP(sales_order1[[#This Row],[itemCode]],product_details3!B:C,2,0)</f>
        <v>SCRT50</v>
      </c>
      <c r="E900" t="s">
        <v>104</v>
      </c>
      <c r="F900" t="s">
        <v>61</v>
      </c>
      <c r="G900">
        <v>250</v>
      </c>
      <c r="H900">
        <v>16.95</v>
      </c>
      <c r="I900">
        <v>4237.5</v>
      </c>
      <c r="J900">
        <v>5.2</v>
      </c>
      <c r="K900">
        <v>1300</v>
      </c>
      <c r="L900">
        <v>11.75</v>
      </c>
      <c r="M900">
        <v>0.69321533923303835</v>
      </c>
      <c r="N900">
        <v>2937.5</v>
      </c>
      <c r="O900" t="s">
        <v>69</v>
      </c>
      <c r="P900" t="s">
        <v>70</v>
      </c>
      <c r="Q900" t="s">
        <v>71</v>
      </c>
      <c r="R900" t="s">
        <v>72</v>
      </c>
      <c r="S900" t="s">
        <v>73</v>
      </c>
      <c r="T900" t="s">
        <v>74</v>
      </c>
      <c r="U900" t="s">
        <v>1190</v>
      </c>
      <c r="V900">
        <f>YEAR(sales_order1[[#This Row],[date]])</f>
        <v>2020</v>
      </c>
      <c r="W900" t="str">
        <f>TEXT(sales_order1[[#This Row],[date]], "Mmm")</f>
        <v>Jun</v>
      </c>
      <c r="X900">
        <f>VALUE(TEXT(sales_order1[[#This Row],[date]], "D"))</f>
        <v>29</v>
      </c>
      <c r="Y900">
        <v>26</v>
      </c>
    </row>
    <row r="901" spans="1:25" x14ac:dyDescent="0.25">
      <c r="A901" s="1">
        <v>44011</v>
      </c>
      <c r="B901">
        <v>50900</v>
      </c>
      <c r="C901" t="s">
        <v>181</v>
      </c>
      <c r="D901" t="str">
        <f>VLOOKUP(sales_order1[[#This Row],[itemCode]],product_details3!B:C,2,0)</f>
        <v>EXFP100</v>
      </c>
      <c r="E901" t="s">
        <v>182</v>
      </c>
      <c r="F901" t="s">
        <v>183</v>
      </c>
      <c r="G901">
        <v>50</v>
      </c>
      <c r="H901">
        <v>21.95</v>
      </c>
      <c r="I901">
        <v>1097.5</v>
      </c>
      <c r="J901">
        <v>8.1999999999999993</v>
      </c>
      <c r="K901">
        <v>410</v>
      </c>
      <c r="L901">
        <v>13.75</v>
      </c>
      <c r="M901">
        <v>0.62642369020501143</v>
      </c>
      <c r="N901">
        <v>687.5</v>
      </c>
      <c r="O901" t="s">
        <v>196</v>
      </c>
      <c r="P901" t="s">
        <v>197</v>
      </c>
      <c r="Q901" t="s">
        <v>132</v>
      </c>
      <c r="R901" t="s">
        <v>56</v>
      </c>
      <c r="S901" t="s">
        <v>133</v>
      </c>
      <c r="T901" t="s">
        <v>198</v>
      </c>
      <c r="U901" t="s">
        <v>1191</v>
      </c>
      <c r="V901">
        <f>YEAR(sales_order1[[#This Row],[date]])</f>
        <v>2020</v>
      </c>
      <c r="W901" t="str">
        <f>TEXT(sales_order1[[#This Row],[date]], "Mmm")</f>
        <v>Jun</v>
      </c>
      <c r="X901">
        <f>VALUE(TEXT(sales_order1[[#This Row],[date]], "D"))</f>
        <v>29</v>
      </c>
      <c r="Y901">
        <v>26</v>
      </c>
    </row>
    <row r="902" spans="1:25" x14ac:dyDescent="0.25">
      <c r="A902" s="1">
        <v>44011</v>
      </c>
      <c r="B902">
        <v>50901</v>
      </c>
      <c r="C902" t="s">
        <v>181</v>
      </c>
      <c r="D902" t="str">
        <f>VLOOKUP(sales_order1[[#This Row],[itemCode]],product_details3!B:C,2,0)</f>
        <v>EXFP100</v>
      </c>
      <c r="E902" t="s">
        <v>182</v>
      </c>
      <c r="F902" t="s">
        <v>183</v>
      </c>
      <c r="G902">
        <v>50</v>
      </c>
      <c r="H902">
        <v>21.95</v>
      </c>
      <c r="I902">
        <v>1097.5</v>
      </c>
      <c r="J902">
        <v>8.1999999999999993</v>
      </c>
      <c r="K902">
        <v>410</v>
      </c>
      <c r="L902">
        <v>13.75</v>
      </c>
      <c r="M902">
        <v>0.62642369020501143</v>
      </c>
      <c r="N902">
        <v>687.5</v>
      </c>
      <c r="O902" t="s">
        <v>269</v>
      </c>
      <c r="P902" t="s">
        <v>270</v>
      </c>
      <c r="Q902" t="s">
        <v>271</v>
      </c>
      <c r="R902" t="s">
        <v>56</v>
      </c>
      <c r="S902" t="s">
        <v>192</v>
      </c>
      <c r="T902" t="s">
        <v>272</v>
      </c>
      <c r="U902" t="s">
        <v>1191</v>
      </c>
      <c r="V902">
        <f>YEAR(sales_order1[[#This Row],[date]])</f>
        <v>2020</v>
      </c>
      <c r="W902" t="str">
        <f>TEXT(sales_order1[[#This Row],[date]], "Mmm")</f>
        <v>Jun</v>
      </c>
      <c r="X902">
        <f>VALUE(TEXT(sales_order1[[#This Row],[date]], "D"))</f>
        <v>29</v>
      </c>
      <c r="Y902">
        <v>26</v>
      </c>
    </row>
    <row r="903" spans="1:25" x14ac:dyDescent="0.25">
      <c r="A903" s="1">
        <v>44011</v>
      </c>
      <c r="B903">
        <v>50902</v>
      </c>
      <c r="C903" t="s">
        <v>142</v>
      </c>
      <c r="D903" t="str">
        <f>VLOOKUP(sales_order1[[#This Row],[itemCode]],product_details3!B:C,2,0)</f>
        <v>SRMC50</v>
      </c>
      <c r="E903" t="s">
        <v>143</v>
      </c>
      <c r="F903" t="s">
        <v>30</v>
      </c>
      <c r="G903">
        <v>50</v>
      </c>
      <c r="H903">
        <v>33.25</v>
      </c>
      <c r="I903">
        <v>1662.5</v>
      </c>
      <c r="J903">
        <v>12</v>
      </c>
      <c r="K903">
        <v>600</v>
      </c>
      <c r="L903">
        <v>21.25</v>
      </c>
      <c r="M903">
        <v>0.63909774436090228</v>
      </c>
      <c r="N903">
        <v>1062.5</v>
      </c>
      <c r="O903" t="s">
        <v>206</v>
      </c>
      <c r="P903" t="s">
        <v>207</v>
      </c>
      <c r="Q903" t="s">
        <v>71</v>
      </c>
      <c r="R903" t="s">
        <v>72</v>
      </c>
      <c r="S903" t="s">
        <v>73</v>
      </c>
      <c r="T903" t="s">
        <v>208</v>
      </c>
      <c r="U903" t="s">
        <v>1190</v>
      </c>
      <c r="V903">
        <f>YEAR(sales_order1[[#This Row],[date]])</f>
        <v>2020</v>
      </c>
      <c r="W903" t="str">
        <f>TEXT(sales_order1[[#This Row],[date]], "Mmm")</f>
        <v>Jun</v>
      </c>
      <c r="X903">
        <f>VALUE(TEXT(sales_order1[[#This Row],[date]], "D"))</f>
        <v>29</v>
      </c>
      <c r="Y903">
        <v>26</v>
      </c>
    </row>
    <row r="904" spans="1:25" x14ac:dyDescent="0.25">
      <c r="A904" s="1">
        <v>44012</v>
      </c>
      <c r="B904">
        <v>50903</v>
      </c>
      <c r="C904" t="s">
        <v>358</v>
      </c>
      <c r="D904" t="str">
        <f>VLOOKUP(sales_order1[[#This Row],[itemCode]],product_details3!B:C,2,0)</f>
        <v>SCR50+30</v>
      </c>
      <c r="E904" t="s">
        <v>359</v>
      </c>
      <c r="F904" t="s">
        <v>61</v>
      </c>
      <c r="G904">
        <v>200</v>
      </c>
      <c r="H904">
        <v>10.5</v>
      </c>
      <c r="I904">
        <v>2100</v>
      </c>
      <c r="J904">
        <v>3.3</v>
      </c>
      <c r="K904">
        <v>660</v>
      </c>
      <c r="L904">
        <v>7.2</v>
      </c>
      <c r="M904">
        <v>0.68571428571428572</v>
      </c>
      <c r="N904">
        <v>1440</v>
      </c>
      <c r="O904" t="s">
        <v>376</v>
      </c>
      <c r="P904" t="s">
        <v>377</v>
      </c>
      <c r="Q904" t="s">
        <v>378</v>
      </c>
      <c r="R904" t="s">
        <v>72</v>
      </c>
      <c r="S904" t="s">
        <v>379</v>
      </c>
      <c r="T904" t="s">
        <v>380</v>
      </c>
      <c r="U904" t="s">
        <v>1188</v>
      </c>
      <c r="V904">
        <f>YEAR(sales_order1[[#This Row],[date]])</f>
        <v>2020</v>
      </c>
      <c r="W904" t="str">
        <f>TEXT(sales_order1[[#This Row],[date]], "Mmm")</f>
        <v>Jun</v>
      </c>
      <c r="X904">
        <f>VALUE(TEXT(sales_order1[[#This Row],[date]], "D"))</f>
        <v>30</v>
      </c>
      <c r="Y904">
        <v>26</v>
      </c>
    </row>
    <row r="905" spans="1:25" x14ac:dyDescent="0.25">
      <c r="A905" s="1">
        <v>44012</v>
      </c>
      <c r="B905">
        <v>50904</v>
      </c>
      <c r="C905" t="s">
        <v>194</v>
      </c>
      <c r="D905" t="str">
        <f>VLOOKUP(sales_order1[[#This Row],[itemCode]],product_details3!B:C,2,0)</f>
        <v>CLNG150</v>
      </c>
      <c r="E905" t="s">
        <v>195</v>
      </c>
      <c r="F905" t="s">
        <v>45</v>
      </c>
      <c r="G905">
        <v>50</v>
      </c>
      <c r="H905">
        <v>12.75</v>
      </c>
      <c r="I905">
        <v>637.5</v>
      </c>
      <c r="J905">
        <v>4.45</v>
      </c>
      <c r="K905">
        <v>222.5</v>
      </c>
      <c r="L905">
        <v>8.3000000000000007</v>
      </c>
      <c r="M905">
        <v>0.65098039215686276</v>
      </c>
      <c r="N905">
        <v>415</v>
      </c>
      <c r="O905" t="s">
        <v>144</v>
      </c>
      <c r="P905" t="s">
        <v>145</v>
      </c>
      <c r="Q905" t="s">
        <v>146</v>
      </c>
      <c r="R905" t="s">
        <v>112</v>
      </c>
      <c r="S905" t="s">
        <v>147</v>
      </c>
      <c r="T905" t="s">
        <v>148</v>
      </c>
      <c r="U905" t="s">
        <v>1190</v>
      </c>
      <c r="V905">
        <f>YEAR(sales_order1[[#This Row],[date]])</f>
        <v>2020</v>
      </c>
      <c r="W905" t="str">
        <f>TEXT(sales_order1[[#This Row],[date]], "Mmm")</f>
        <v>Jun</v>
      </c>
      <c r="X905">
        <f>VALUE(TEXT(sales_order1[[#This Row],[date]], "D"))</f>
        <v>30</v>
      </c>
      <c r="Y905">
        <v>26</v>
      </c>
    </row>
    <row r="906" spans="1:25" x14ac:dyDescent="0.25">
      <c r="A906" s="1">
        <v>44012</v>
      </c>
      <c r="B906">
        <v>50905</v>
      </c>
      <c r="C906" t="s">
        <v>19</v>
      </c>
      <c r="D906" t="str">
        <f>VLOOKUP(sales_order1[[#This Row],[itemCode]],product_details3!B:C,2,0)</f>
        <v>MSTH100</v>
      </c>
      <c r="E906" t="s">
        <v>20</v>
      </c>
      <c r="F906" t="s">
        <v>21</v>
      </c>
      <c r="G906">
        <v>150</v>
      </c>
      <c r="H906">
        <v>26.25</v>
      </c>
      <c r="I906">
        <v>3937.5</v>
      </c>
      <c r="J906">
        <v>7.75</v>
      </c>
      <c r="K906">
        <v>1162.5</v>
      </c>
      <c r="L906">
        <v>18.5</v>
      </c>
      <c r="M906">
        <v>0.70476190476190481</v>
      </c>
      <c r="N906">
        <v>2775</v>
      </c>
      <c r="O906" t="s">
        <v>451</v>
      </c>
      <c r="P906" t="s">
        <v>452</v>
      </c>
      <c r="Q906" t="s">
        <v>271</v>
      </c>
      <c r="R906" t="s">
        <v>56</v>
      </c>
      <c r="S906" t="s">
        <v>192</v>
      </c>
      <c r="T906" t="s">
        <v>453</v>
      </c>
      <c r="U906" t="s">
        <v>1191</v>
      </c>
      <c r="V906">
        <f>YEAR(sales_order1[[#This Row],[date]])</f>
        <v>2020</v>
      </c>
      <c r="W906" t="str">
        <f>TEXT(sales_order1[[#This Row],[date]], "Mmm")</f>
        <v>Jun</v>
      </c>
      <c r="X906">
        <f>VALUE(TEXT(sales_order1[[#This Row],[date]], "D"))</f>
        <v>30</v>
      </c>
      <c r="Y906">
        <v>26</v>
      </c>
    </row>
    <row r="907" spans="1:25" x14ac:dyDescent="0.25">
      <c r="A907" s="1">
        <v>44012</v>
      </c>
      <c r="B907">
        <v>50906</v>
      </c>
      <c r="C907" t="s">
        <v>181</v>
      </c>
      <c r="D907" t="str">
        <f>VLOOKUP(sales_order1[[#This Row],[itemCode]],product_details3!B:C,2,0)</f>
        <v>EXFP100</v>
      </c>
      <c r="E907" t="s">
        <v>182</v>
      </c>
      <c r="F907" t="s">
        <v>183</v>
      </c>
      <c r="G907">
        <v>50</v>
      </c>
      <c r="H907">
        <v>21.95</v>
      </c>
      <c r="I907">
        <v>1097.5</v>
      </c>
      <c r="J907">
        <v>8.1999999999999993</v>
      </c>
      <c r="K907">
        <v>410</v>
      </c>
      <c r="L907">
        <v>13.75</v>
      </c>
      <c r="M907">
        <v>0.62642369020501143</v>
      </c>
      <c r="N907">
        <v>687.5</v>
      </c>
      <c r="O907" t="s">
        <v>199</v>
      </c>
      <c r="P907" t="s">
        <v>200</v>
      </c>
      <c r="Q907" t="s">
        <v>201</v>
      </c>
      <c r="R907" t="s">
        <v>25</v>
      </c>
      <c r="S907" t="s">
        <v>202</v>
      </c>
      <c r="T907" t="s">
        <v>203</v>
      </c>
      <c r="U907" t="s">
        <v>1191</v>
      </c>
      <c r="V907">
        <f>YEAR(sales_order1[[#This Row],[date]])</f>
        <v>2020</v>
      </c>
      <c r="W907" t="str">
        <f>TEXT(sales_order1[[#This Row],[date]], "Mmm")</f>
        <v>Jun</v>
      </c>
      <c r="X907">
        <f>VALUE(TEXT(sales_order1[[#This Row],[date]], "D"))</f>
        <v>30</v>
      </c>
      <c r="Y907">
        <v>26</v>
      </c>
    </row>
    <row r="908" spans="1:25" x14ac:dyDescent="0.25">
      <c r="A908" s="1">
        <v>44012</v>
      </c>
      <c r="B908">
        <v>50907</v>
      </c>
      <c r="C908" t="s">
        <v>209</v>
      </c>
      <c r="D908" t="str">
        <f>VLOOKUP(sales_order1[[#This Row],[itemCode]],product_details3!B:C,2,0)</f>
        <v>CLNG50</v>
      </c>
      <c r="E908" t="s">
        <v>210</v>
      </c>
      <c r="F908" t="s">
        <v>45</v>
      </c>
      <c r="G908">
        <v>150</v>
      </c>
      <c r="H908">
        <v>6.5</v>
      </c>
      <c r="I908">
        <v>975</v>
      </c>
      <c r="J908">
        <v>2.2999999999999998</v>
      </c>
      <c r="K908">
        <v>345</v>
      </c>
      <c r="L908">
        <v>4.2</v>
      </c>
      <c r="M908">
        <v>0.64615384615384619</v>
      </c>
      <c r="N908">
        <v>630</v>
      </c>
      <c r="O908" t="s">
        <v>284</v>
      </c>
      <c r="P908" t="s">
        <v>285</v>
      </c>
      <c r="Q908" t="s">
        <v>48</v>
      </c>
      <c r="R908" t="s">
        <v>25</v>
      </c>
      <c r="S908" t="s">
        <v>286</v>
      </c>
      <c r="T908" t="s">
        <v>287</v>
      </c>
      <c r="U908" t="s">
        <v>1191</v>
      </c>
      <c r="V908">
        <f>YEAR(sales_order1[[#This Row],[date]])</f>
        <v>2020</v>
      </c>
      <c r="W908" t="str">
        <f>TEXT(sales_order1[[#This Row],[date]], "Mmm")</f>
        <v>Jun</v>
      </c>
      <c r="X908">
        <f>VALUE(TEXT(sales_order1[[#This Row],[date]], "D"))</f>
        <v>30</v>
      </c>
      <c r="Y908">
        <v>26</v>
      </c>
    </row>
    <row r="909" spans="1:25" x14ac:dyDescent="0.25">
      <c r="A909" s="1">
        <v>44012</v>
      </c>
      <c r="B909">
        <v>50908</v>
      </c>
      <c r="C909" t="s">
        <v>320</v>
      </c>
      <c r="D909" t="str">
        <f>VLOOKUP(sales_order1[[#This Row],[itemCode]],product_details3!B:C,2,0)</f>
        <v>SCR50+100</v>
      </c>
      <c r="E909" t="s">
        <v>321</v>
      </c>
      <c r="F909" t="s">
        <v>61</v>
      </c>
      <c r="G909">
        <v>100</v>
      </c>
      <c r="H909">
        <v>26.25</v>
      </c>
      <c r="I909">
        <v>2625</v>
      </c>
      <c r="J909">
        <v>7.75</v>
      </c>
      <c r="K909">
        <v>775</v>
      </c>
      <c r="L909">
        <v>18.5</v>
      </c>
      <c r="M909">
        <v>0.70476190476190481</v>
      </c>
      <c r="N909">
        <v>1850</v>
      </c>
      <c r="O909" t="s">
        <v>454</v>
      </c>
      <c r="P909" t="s">
        <v>455</v>
      </c>
      <c r="Q909" t="s">
        <v>71</v>
      </c>
      <c r="R909" t="s">
        <v>72</v>
      </c>
      <c r="S909" t="s">
        <v>73</v>
      </c>
      <c r="T909" t="s">
        <v>456</v>
      </c>
      <c r="U909" t="s">
        <v>1190</v>
      </c>
      <c r="V909">
        <f>YEAR(sales_order1[[#This Row],[date]])</f>
        <v>2020</v>
      </c>
      <c r="W909" t="str">
        <f>TEXT(sales_order1[[#This Row],[date]], "Mmm")</f>
        <v>Jun</v>
      </c>
      <c r="X909">
        <f>VALUE(TEXT(sales_order1[[#This Row],[date]], "D"))</f>
        <v>30</v>
      </c>
      <c r="Y909">
        <v>26</v>
      </c>
    </row>
    <row r="910" spans="1:25" x14ac:dyDescent="0.25">
      <c r="A910" s="1">
        <v>44012</v>
      </c>
      <c r="B910">
        <v>50909</v>
      </c>
      <c r="C910" t="s">
        <v>35</v>
      </c>
      <c r="D910" t="str">
        <f>VLOOKUP(sales_order1[[#This Row],[itemCode]],product_details3!B:C,2,0)</f>
        <v>SRMA30</v>
      </c>
      <c r="E910" t="s">
        <v>36</v>
      </c>
      <c r="F910" t="s">
        <v>30</v>
      </c>
      <c r="G910">
        <v>150</v>
      </c>
      <c r="H910">
        <v>26.2</v>
      </c>
      <c r="I910">
        <v>3930</v>
      </c>
      <c r="J910">
        <v>9.4</v>
      </c>
      <c r="K910">
        <v>1410</v>
      </c>
      <c r="L910">
        <v>16.8</v>
      </c>
      <c r="M910">
        <v>0.6412213740458016</v>
      </c>
      <c r="N910">
        <v>2520</v>
      </c>
      <c r="O910" t="s">
        <v>253</v>
      </c>
      <c r="P910" t="s">
        <v>254</v>
      </c>
      <c r="Q910" t="s">
        <v>191</v>
      </c>
      <c r="R910" t="s">
        <v>56</v>
      </c>
      <c r="S910" t="s">
        <v>192</v>
      </c>
      <c r="T910" t="s">
        <v>255</v>
      </c>
      <c r="U910" t="s">
        <v>1191</v>
      </c>
      <c r="V910">
        <f>YEAR(sales_order1[[#This Row],[date]])</f>
        <v>2020</v>
      </c>
      <c r="W910" t="str">
        <f>TEXT(sales_order1[[#This Row],[date]], "Mmm")</f>
        <v>Jun</v>
      </c>
      <c r="X910">
        <f>VALUE(TEXT(sales_order1[[#This Row],[date]], "D"))</f>
        <v>30</v>
      </c>
      <c r="Y910">
        <v>26</v>
      </c>
    </row>
    <row r="911" spans="1:25" x14ac:dyDescent="0.25">
      <c r="A911" s="1">
        <v>44012</v>
      </c>
      <c r="B911">
        <v>50910</v>
      </c>
      <c r="C911" t="s">
        <v>175</v>
      </c>
      <c r="D911" t="str">
        <f>VLOOKUP(sales_order1[[#This Row],[itemCode]],product_details3!B:C,2,0)</f>
        <v>SCRS3030</v>
      </c>
      <c r="E911" t="s">
        <v>176</v>
      </c>
      <c r="F911" t="s">
        <v>61</v>
      </c>
      <c r="G911">
        <v>250</v>
      </c>
      <c r="H911">
        <v>13.1</v>
      </c>
      <c r="I911">
        <v>3275</v>
      </c>
      <c r="J911">
        <v>4.7</v>
      </c>
      <c r="K911">
        <v>1175</v>
      </c>
      <c r="L911">
        <v>8.4</v>
      </c>
      <c r="M911">
        <v>0.6412213740458016</v>
      </c>
      <c r="N911">
        <v>2100</v>
      </c>
      <c r="O911" t="s">
        <v>341</v>
      </c>
      <c r="P911" t="s">
        <v>342</v>
      </c>
      <c r="Q911" t="s">
        <v>146</v>
      </c>
      <c r="R911" t="s">
        <v>112</v>
      </c>
      <c r="S911" t="s">
        <v>343</v>
      </c>
      <c r="T911" t="s">
        <v>95</v>
      </c>
      <c r="U911" t="s">
        <v>1190</v>
      </c>
      <c r="V911">
        <f>YEAR(sales_order1[[#This Row],[date]])</f>
        <v>2020</v>
      </c>
      <c r="W911" t="str">
        <f>TEXT(sales_order1[[#This Row],[date]], "Mmm")</f>
        <v>Jun</v>
      </c>
      <c r="X911">
        <f>VALUE(TEXT(sales_order1[[#This Row],[date]], "D"))</f>
        <v>30</v>
      </c>
      <c r="Y911">
        <v>26</v>
      </c>
    </row>
    <row r="912" spans="1:25" x14ac:dyDescent="0.25">
      <c r="A912" s="1">
        <v>44012</v>
      </c>
      <c r="B912">
        <v>50911</v>
      </c>
      <c r="C912" t="s">
        <v>80</v>
      </c>
      <c r="D912" t="str">
        <f>VLOOKUP(sales_order1[[#This Row],[itemCode]],product_details3!B:C,2,0)</f>
        <v>MSTA50</v>
      </c>
      <c r="E912" t="s">
        <v>81</v>
      </c>
      <c r="F912" t="s">
        <v>21</v>
      </c>
      <c r="G912">
        <v>100</v>
      </c>
      <c r="H912">
        <v>19.649999999999999</v>
      </c>
      <c r="I912">
        <v>1965</v>
      </c>
      <c r="J912">
        <v>6.55</v>
      </c>
      <c r="K912">
        <v>655</v>
      </c>
      <c r="L912">
        <v>13.1</v>
      </c>
      <c r="M912">
        <v>0.66666666666666663</v>
      </c>
      <c r="N912">
        <v>1310</v>
      </c>
      <c r="O912" t="s">
        <v>189</v>
      </c>
      <c r="P912" t="s">
        <v>190</v>
      </c>
      <c r="Q912" t="s">
        <v>191</v>
      </c>
      <c r="R912" t="s">
        <v>56</v>
      </c>
      <c r="S912" t="s">
        <v>192</v>
      </c>
      <c r="T912" t="s">
        <v>193</v>
      </c>
      <c r="U912" t="s">
        <v>1191</v>
      </c>
      <c r="V912">
        <f>YEAR(sales_order1[[#This Row],[date]])</f>
        <v>2020</v>
      </c>
      <c r="W912" t="str">
        <f>TEXT(sales_order1[[#This Row],[date]], "Mmm")</f>
        <v>Jun</v>
      </c>
      <c r="X912">
        <f>VALUE(TEXT(sales_order1[[#This Row],[date]], "D"))</f>
        <v>30</v>
      </c>
      <c r="Y912">
        <v>26</v>
      </c>
    </row>
    <row r="913" spans="1:25" x14ac:dyDescent="0.25">
      <c r="A913" s="1">
        <v>44013</v>
      </c>
      <c r="B913">
        <v>50912</v>
      </c>
      <c r="C913" t="s">
        <v>128</v>
      </c>
      <c r="D913" t="str">
        <f>VLOOKUP(sales_order1[[#This Row],[itemCode]],product_details3!B:C,2,0)</f>
        <v>SCRT100</v>
      </c>
      <c r="E913" t="s">
        <v>129</v>
      </c>
      <c r="F913" t="s">
        <v>61</v>
      </c>
      <c r="G913">
        <v>150</v>
      </c>
      <c r="H913">
        <v>28.25</v>
      </c>
      <c r="I913">
        <v>4237.5</v>
      </c>
      <c r="J913">
        <v>9</v>
      </c>
      <c r="K913">
        <v>1350</v>
      </c>
      <c r="L913">
        <v>19.25</v>
      </c>
      <c r="M913">
        <v>0.68141592920353977</v>
      </c>
      <c r="N913">
        <v>2887.5</v>
      </c>
      <c r="O913" t="s">
        <v>177</v>
      </c>
      <c r="P913" t="s">
        <v>178</v>
      </c>
      <c r="Q913" t="s">
        <v>111</v>
      </c>
      <c r="R913" t="s">
        <v>112</v>
      </c>
      <c r="S913" t="s">
        <v>179</v>
      </c>
      <c r="T913" t="s">
        <v>180</v>
      </c>
      <c r="U913" t="s">
        <v>1189</v>
      </c>
      <c r="V913">
        <f>YEAR(sales_order1[[#This Row],[date]])</f>
        <v>2020</v>
      </c>
      <c r="W913" t="str">
        <f>TEXT(sales_order1[[#This Row],[date]], "Mmm")</f>
        <v>Jul</v>
      </c>
      <c r="X913">
        <f>VALUE(TEXT(sales_order1[[#This Row],[date]], "D"))</f>
        <v>1</v>
      </c>
      <c r="Y913">
        <v>27</v>
      </c>
    </row>
    <row r="914" spans="1:25" x14ac:dyDescent="0.25">
      <c r="A914" s="1">
        <v>44013</v>
      </c>
      <c r="B914">
        <v>50913</v>
      </c>
      <c r="C914" t="s">
        <v>128</v>
      </c>
      <c r="D914" t="str">
        <f>VLOOKUP(sales_order1[[#This Row],[itemCode]],product_details3!B:C,2,0)</f>
        <v>SCRT100</v>
      </c>
      <c r="E914" t="s">
        <v>129</v>
      </c>
      <c r="F914" t="s">
        <v>61</v>
      </c>
      <c r="G914">
        <v>200</v>
      </c>
      <c r="H914">
        <v>28.25</v>
      </c>
      <c r="I914">
        <v>5650</v>
      </c>
      <c r="J914">
        <v>9</v>
      </c>
      <c r="K914">
        <v>1800</v>
      </c>
      <c r="L914">
        <v>19.25</v>
      </c>
      <c r="M914">
        <v>0.68141592920353977</v>
      </c>
      <c r="N914">
        <v>3850</v>
      </c>
      <c r="O914" t="s">
        <v>427</v>
      </c>
      <c r="P914" t="s">
        <v>428</v>
      </c>
      <c r="Q914" t="s">
        <v>239</v>
      </c>
      <c r="R914" t="s">
        <v>112</v>
      </c>
      <c r="S914" t="s">
        <v>240</v>
      </c>
      <c r="T914" t="s">
        <v>429</v>
      </c>
      <c r="U914" t="s">
        <v>1189</v>
      </c>
      <c r="V914">
        <f>YEAR(sales_order1[[#This Row],[date]])</f>
        <v>2020</v>
      </c>
      <c r="W914" t="str">
        <f>TEXT(sales_order1[[#This Row],[date]], "Mmm")</f>
        <v>Jul</v>
      </c>
      <c r="X914">
        <f>VALUE(TEXT(sales_order1[[#This Row],[date]], "D"))</f>
        <v>1</v>
      </c>
      <c r="Y914">
        <v>27</v>
      </c>
    </row>
    <row r="915" spans="1:25" x14ac:dyDescent="0.25">
      <c r="A915" s="1">
        <v>44013</v>
      </c>
      <c r="B915">
        <v>50914</v>
      </c>
      <c r="C915" t="s">
        <v>19</v>
      </c>
      <c r="D915" t="str">
        <f>VLOOKUP(sales_order1[[#This Row],[itemCode]],product_details3!B:C,2,0)</f>
        <v>MSTH100</v>
      </c>
      <c r="E915" t="s">
        <v>20</v>
      </c>
      <c r="F915" t="s">
        <v>21</v>
      </c>
      <c r="G915">
        <v>100</v>
      </c>
      <c r="H915">
        <v>26.25</v>
      </c>
      <c r="I915">
        <v>2625</v>
      </c>
      <c r="J915">
        <v>7.75</v>
      </c>
      <c r="K915">
        <v>775</v>
      </c>
      <c r="L915">
        <v>18.5</v>
      </c>
      <c r="M915">
        <v>0.70476190476190481</v>
      </c>
      <c r="N915">
        <v>1850</v>
      </c>
      <c r="O915" t="s">
        <v>184</v>
      </c>
      <c r="P915" t="s">
        <v>185</v>
      </c>
      <c r="Q915" t="s">
        <v>186</v>
      </c>
      <c r="R915" t="s">
        <v>112</v>
      </c>
      <c r="S915" t="s">
        <v>187</v>
      </c>
      <c r="T915" t="s">
        <v>188</v>
      </c>
      <c r="U915" t="s">
        <v>1189</v>
      </c>
      <c r="V915">
        <f>YEAR(sales_order1[[#This Row],[date]])</f>
        <v>2020</v>
      </c>
      <c r="W915" t="str">
        <f>TEXT(sales_order1[[#This Row],[date]], "Mmm")</f>
        <v>Jul</v>
      </c>
      <c r="X915">
        <f>VALUE(TEXT(sales_order1[[#This Row],[date]], "D"))</f>
        <v>1</v>
      </c>
      <c r="Y915">
        <v>27</v>
      </c>
    </row>
    <row r="916" spans="1:25" x14ac:dyDescent="0.25">
      <c r="A916" s="1">
        <v>44013</v>
      </c>
      <c r="B916">
        <v>50915</v>
      </c>
      <c r="C916" t="s">
        <v>315</v>
      </c>
      <c r="D916" t="str">
        <f>VLOOKUP(sales_order1[[#This Row],[itemCode]],product_details3!B:C,2,0)</f>
        <v>EXFG50</v>
      </c>
      <c r="E916" t="s">
        <v>316</v>
      </c>
      <c r="F916" t="s">
        <v>183</v>
      </c>
      <c r="G916">
        <v>50</v>
      </c>
      <c r="H916">
        <v>15.75</v>
      </c>
      <c r="I916">
        <v>787.5</v>
      </c>
      <c r="J916">
        <v>5.45</v>
      </c>
      <c r="K916">
        <v>272.5</v>
      </c>
      <c r="L916">
        <v>10.3</v>
      </c>
      <c r="M916">
        <v>0.65396825396825398</v>
      </c>
      <c r="N916">
        <v>515</v>
      </c>
      <c r="O916" t="s">
        <v>196</v>
      </c>
      <c r="P916" t="s">
        <v>197</v>
      </c>
      <c r="Q916" t="s">
        <v>132</v>
      </c>
      <c r="R916" t="s">
        <v>56</v>
      </c>
      <c r="S916" t="s">
        <v>133</v>
      </c>
      <c r="T916" t="s">
        <v>198</v>
      </c>
      <c r="U916" t="s">
        <v>1191</v>
      </c>
      <c r="V916">
        <f>YEAR(sales_order1[[#This Row],[date]])</f>
        <v>2020</v>
      </c>
      <c r="W916" t="str">
        <f>TEXT(sales_order1[[#This Row],[date]], "Mmm")</f>
        <v>Jul</v>
      </c>
      <c r="X916">
        <f>VALUE(TEXT(sales_order1[[#This Row],[date]], "D"))</f>
        <v>1</v>
      </c>
      <c r="Y916">
        <v>27</v>
      </c>
    </row>
    <row r="917" spans="1:25" x14ac:dyDescent="0.25">
      <c r="A917" s="1">
        <v>44013</v>
      </c>
      <c r="B917">
        <v>50916</v>
      </c>
      <c r="C917" t="s">
        <v>279</v>
      </c>
      <c r="D917" t="str">
        <f>VLOOKUP(sales_order1[[#This Row],[itemCode]],product_details3!B:C,2,0)</f>
        <v>SRMC15</v>
      </c>
      <c r="E917" t="s">
        <v>280</v>
      </c>
      <c r="F917" t="s">
        <v>30</v>
      </c>
      <c r="G917">
        <v>50</v>
      </c>
      <c r="H917">
        <v>16.95</v>
      </c>
      <c r="I917">
        <v>847.5</v>
      </c>
      <c r="J917">
        <v>6.2</v>
      </c>
      <c r="K917">
        <v>310</v>
      </c>
      <c r="L917">
        <v>10.75</v>
      </c>
      <c r="M917">
        <v>0.63421828908554578</v>
      </c>
      <c r="N917">
        <v>537.5</v>
      </c>
      <c r="O917" t="s">
        <v>281</v>
      </c>
      <c r="P917" t="s">
        <v>282</v>
      </c>
      <c r="Q917" t="s">
        <v>24</v>
      </c>
      <c r="R917" t="s">
        <v>25</v>
      </c>
      <c r="S917" t="s">
        <v>33</v>
      </c>
      <c r="T917" t="s">
        <v>283</v>
      </c>
      <c r="U917" t="s">
        <v>1191</v>
      </c>
      <c r="V917">
        <f>YEAR(sales_order1[[#This Row],[date]])</f>
        <v>2020</v>
      </c>
      <c r="W917" t="str">
        <f>TEXT(sales_order1[[#This Row],[date]], "Mmm")</f>
        <v>Jul</v>
      </c>
      <c r="X917">
        <f>VALUE(TEXT(sales_order1[[#This Row],[date]], "D"))</f>
        <v>1</v>
      </c>
      <c r="Y917">
        <v>27</v>
      </c>
    </row>
    <row r="918" spans="1:25" x14ac:dyDescent="0.25">
      <c r="A918" s="1">
        <v>44013</v>
      </c>
      <c r="B918">
        <v>50917</v>
      </c>
      <c r="C918" t="s">
        <v>135</v>
      </c>
      <c r="D918" t="str">
        <f>VLOOKUP(sales_order1[[#This Row],[itemCode]],product_details3!B:C,2,0)</f>
        <v>MSKSH</v>
      </c>
      <c r="E918" t="s">
        <v>136</v>
      </c>
      <c r="F918" t="s">
        <v>137</v>
      </c>
      <c r="G918">
        <v>150</v>
      </c>
      <c r="H918">
        <v>18.75</v>
      </c>
      <c r="I918">
        <v>2812.5</v>
      </c>
      <c r="J918">
        <v>7.45</v>
      </c>
      <c r="K918">
        <v>1117.5</v>
      </c>
      <c r="L918">
        <v>11.3</v>
      </c>
      <c r="M918">
        <v>0.60266666666666668</v>
      </c>
      <c r="N918">
        <v>1695</v>
      </c>
      <c r="O918" t="s">
        <v>381</v>
      </c>
      <c r="P918" t="s">
        <v>382</v>
      </c>
      <c r="Q918" t="s">
        <v>383</v>
      </c>
      <c r="R918" t="s">
        <v>72</v>
      </c>
      <c r="S918" t="s">
        <v>384</v>
      </c>
      <c r="T918" t="s">
        <v>385</v>
      </c>
      <c r="U918" t="s">
        <v>1188</v>
      </c>
      <c r="V918">
        <f>YEAR(sales_order1[[#This Row],[date]])</f>
        <v>2020</v>
      </c>
      <c r="W918" t="str">
        <f>TEXT(sales_order1[[#This Row],[date]], "Mmm")</f>
        <v>Jul</v>
      </c>
      <c r="X918">
        <f>VALUE(TEXT(sales_order1[[#This Row],[date]], "D"))</f>
        <v>1</v>
      </c>
      <c r="Y918">
        <v>27</v>
      </c>
    </row>
    <row r="919" spans="1:25" x14ac:dyDescent="0.25">
      <c r="A919" s="1">
        <v>44013</v>
      </c>
      <c r="B919">
        <v>50918</v>
      </c>
      <c r="C919" t="s">
        <v>103</v>
      </c>
      <c r="D919" t="str">
        <f>VLOOKUP(sales_order1[[#This Row],[itemCode]],product_details3!B:C,2,0)</f>
        <v>SCRT50</v>
      </c>
      <c r="E919" t="s">
        <v>104</v>
      </c>
      <c r="F919" t="s">
        <v>61</v>
      </c>
      <c r="G919">
        <v>150</v>
      </c>
      <c r="H919">
        <v>16.95</v>
      </c>
      <c r="I919">
        <v>2542.5</v>
      </c>
      <c r="J919">
        <v>5.2</v>
      </c>
      <c r="K919">
        <v>780</v>
      </c>
      <c r="L919">
        <v>11.75</v>
      </c>
      <c r="M919">
        <v>0.69321533923303835</v>
      </c>
      <c r="N919">
        <v>1762.5</v>
      </c>
      <c r="O919" t="s">
        <v>276</v>
      </c>
      <c r="P919" t="s">
        <v>277</v>
      </c>
      <c r="Q919" t="s">
        <v>39</v>
      </c>
      <c r="R919" t="s">
        <v>40</v>
      </c>
      <c r="S919" t="s">
        <v>41</v>
      </c>
      <c r="T919" t="s">
        <v>278</v>
      </c>
      <c r="U919" t="s">
        <v>1188</v>
      </c>
      <c r="V919">
        <f>YEAR(sales_order1[[#This Row],[date]])</f>
        <v>2020</v>
      </c>
      <c r="W919" t="str">
        <f>TEXT(sales_order1[[#This Row],[date]], "Mmm")</f>
        <v>Jul</v>
      </c>
      <c r="X919">
        <f>VALUE(TEXT(sales_order1[[#This Row],[date]], "D"))</f>
        <v>1</v>
      </c>
      <c r="Y919">
        <v>27</v>
      </c>
    </row>
    <row r="920" spans="1:25" x14ac:dyDescent="0.25">
      <c r="A920" s="1">
        <v>44014</v>
      </c>
      <c r="B920">
        <v>50919</v>
      </c>
      <c r="C920" t="s">
        <v>103</v>
      </c>
      <c r="D920" t="str">
        <f>VLOOKUP(sales_order1[[#This Row],[itemCode]],product_details3!B:C,2,0)</f>
        <v>SCRT50</v>
      </c>
      <c r="E920" t="s">
        <v>104</v>
      </c>
      <c r="F920" t="s">
        <v>61</v>
      </c>
      <c r="G920">
        <v>150</v>
      </c>
      <c r="H920">
        <v>16.95</v>
      </c>
      <c r="I920">
        <v>2542.5</v>
      </c>
      <c r="J920">
        <v>5.2</v>
      </c>
      <c r="K920">
        <v>780</v>
      </c>
      <c r="L920">
        <v>11.75</v>
      </c>
      <c r="M920">
        <v>0.69321533923303835</v>
      </c>
      <c r="N920">
        <v>1762.5</v>
      </c>
      <c r="O920" t="s">
        <v>398</v>
      </c>
      <c r="P920" t="s">
        <v>399</v>
      </c>
      <c r="Q920" t="s">
        <v>100</v>
      </c>
      <c r="R920" t="s">
        <v>40</v>
      </c>
      <c r="S920" t="s">
        <v>101</v>
      </c>
      <c r="T920" t="s">
        <v>102</v>
      </c>
      <c r="U920" t="s">
        <v>1190</v>
      </c>
      <c r="V920">
        <f>YEAR(sales_order1[[#This Row],[date]])</f>
        <v>2020</v>
      </c>
      <c r="W920" t="str">
        <f>TEXT(sales_order1[[#This Row],[date]], "Mmm")</f>
        <v>Jul</v>
      </c>
      <c r="X920">
        <f>VALUE(TEXT(sales_order1[[#This Row],[date]], "D"))</f>
        <v>2</v>
      </c>
      <c r="Y920">
        <v>27</v>
      </c>
    </row>
    <row r="921" spans="1:25" x14ac:dyDescent="0.25">
      <c r="A921" s="1">
        <v>44014</v>
      </c>
      <c r="B921">
        <v>50920</v>
      </c>
      <c r="C921" t="s">
        <v>329</v>
      </c>
      <c r="D921" t="str">
        <f>VLOOKUP(sales_order1[[#This Row],[itemCode]],product_details3!B:C,2,0)</f>
        <v>TNRS150</v>
      </c>
      <c r="E921" t="s">
        <v>330</v>
      </c>
      <c r="F921" t="s">
        <v>124</v>
      </c>
      <c r="G921">
        <v>150</v>
      </c>
      <c r="H921">
        <v>19.649999999999999</v>
      </c>
      <c r="I921">
        <v>2947.5</v>
      </c>
      <c r="J921">
        <v>6.55</v>
      </c>
      <c r="K921">
        <v>982.5</v>
      </c>
      <c r="L921">
        <v>13.1</v>
      </c>
      <c r="M921">
        <v>0.66666666666666663</v>
      </c>
      <c r="N921">
        <v>1965</v>
      </c>
      <c r="O921" t="s">
        <v>273</v>
      </c>
      <c r="P921" t="s">
        <v>274</v>
      </c>
      <c r="Q921" t="s">
        <v>132</v>
      </c>
      <c r="R921" t="s">
        <v>56</v>
      </c>
      <c r="S921" t="s">
        <v>133</v>
      </c>
      <c r="T921" t="s">
        <v>275</v>
      </c>
      <c r="U921" t="s">
        <v>1191</v>
      </c>
      <c r="V921">
        <f>YEAR(sales_order1[[#This Row],[date]])</f>
        <v>2020</v>
      </c>
      <c r="W921" t="str">
        <f>TEXT(sales_order1[[#This Row],[date]], "Mmm")</f>
        <v>Jul</v>
      </c>
      <c r="X921">
        <f>VALUE(TEXT(sales_order1[[#This Row],[date]], "D"))</f>
        <v>2</v>
      </c>
      <c r="Y921">
        <v>27</v>
      </c>
    </row>
    <row r="922" spans="1:25" x14ac:dyDescent="0.25">
      <c r="A922" s="1">
        <v>44014</v>
      </c>
      <c r="B922">
        <v>50921</v>
      </c>
      <c r="C922" t="s">
        <v>28</v>
      </c>
      <c r="D922" t="str">
        <f>VLOOKUP(sales_order1[[#This Row],[itemCode]],product_details3!B:C,2,0)</f>
        <v>SRMC30</v>
      </c>
      <c r="E922" t="s">
        <v>29</v>
      </c>
      <c r="F922" t="s">
        <v>30</v>
      </c>
      <c r="G922">
        <v>100</v>
      </c>
      <c r="H922">
        <v>22.6</v>
      </c>
      <c r="I922">
        <v>2260</v>
      </c>
      <c r="J922">
        <v>7.6</v>
      </c>
      <c r="K922">
        <v>760</v>
      </c>
      <c r="L922">
        <v>15</v>
      </c>
      <c r="M922">
        <v>0.66371681415929207</v>
      </c>
      <c r="N922">
        <v>1500</v>
      </c>
      <c r="O922" t="s">
        <v>457</v>
      </c>
      <c r="P922" t="s">
        <v>458</v>
      </c>
      <c r="Q922" t="s">
        <v>383</v>
      </c>
      <c r="R922" t="s">
        <v>72</v>
      </c>
      <c r="S922" t="s">
        <v>459</v>
      </c>
      <c r="T922" t="s">
        <v>460</v>
      </c>
      <c r="U922" t="s">
        <v>1188</v>
      </c>
      <c r="V922">
        <f>YEAR(sales_order1[[#This Row],[date]])</f>
        <v>2020</v>
      </c>
      <c r="W922" t="str">
        <f>TEXT(sales_order1[[#This Row],[date]], "Mmm")</f>
        <v>Jul</v>
      </c>
      <c r="X922">
        <f>VALUE(TEXT(sales_order1[[#This Row],[date]], "D"))</f>
        <v>2</v>
      </c>
      <c r="Y922">
        <v>27</v>
      </c>
    </row>
    <row r="923" spans="1:25" x14ac:dyDescent="0.25">
      <c r="A923" s="1">
        <v>44014</v>
      </c>
      <c r="B923">
        <v>50922</v>
      </c>
      <c r="C923" t="s">
        <v>135</v>
      </c>
      <c r="D923" t="str">
        <f>VLOOKUP(sales_order1[[#This Row],[itemCode]],product_details3!B:C,2,0)</f>
        <v>MSKSH</v>
      </c>
      <c r="E923" t="s">
        <v>136</v>
      </c>
      <c r="F923" t="s">
        <v>137</v>
      </c>
      <c r="G923">
        <v>100</v>
      </c>
      <c r="H923">
        <v>18.75</v>
      </c>
      <c r="I923">
        <v>1875</v>
      </c>
      <c r="J923">
        <v>7.45</v>
      </c>
      <c r="K923">
        <v>745</v>
      </c>
      <c r="L923">
        <v>11.3</v>
      </c>
      <c r="M923">
        <v>0.60266666666666668</v>
      </c>
      <c r="N923">
        <v>1130</v>
      </c>
      <c r="O923" t="s">
        <v>322</v>
      </c>
      <c r="P923" t="s">
        <v>323</v>
      </c>
      <c r="Q923" t="s">
        <v>39</v>
      </c>
      <c r="R923" t="s">
        <v>40</v>
      </c>
      <c r="S923" t="s">
        <v>41</v>
      </c>
      <c r="T923" t="s">
        <v>324</v>
      </c>
      <c r="U923" t="s">
        <v>1188</v>
      </c>
      <c r="V923">
        <f>YEAR(sales_order1[[#This Row],[date]])</f>
        <v>2020</v>
      </c>
      <c r="W923" t="str">
        <f>TEXT(sales_order1[[#This Row],[date]], "Mmm")</f>
        <v>Jul</v>
      </c>
      <c r="X923">
        <f>VALUE(TEXT(sales_order1[[#This Row],[date]], "D"))</f>
        <v>2</v>
      </c>
      <c r="Y923">
        <v>27</v>
      </c>
    </row>
    <row r="924" spans="1:25" x14ac:dyDescent="0.25">
      <c r="A924" s="1">
        <v>44014</v>
      </c>
      <c r="B924">
        <v>50923</v>
      </c>
      <c r="C924" t="s">
        <v>360</v>
      </c>
      <c r="D924" t="str">
        <f>VLOOKUP(sales_order1[[#This Row],[itemCode]],product_details3!B:C,2,0)</f>
        <v>TNRS100</v>
      </c>
      <c r="E924" t="s">
        <v>361</v>
      </c>
      <c r="F924" t="s">
        <v>124</v>
      </c>
      <c r="G924">
        <v>100</v>
      </c>
      <c r="H924">
        <v>13.1</v>
      </c>
      <c r="I924">
        <v>1310</v>
      </c>
      <c r="J924">
        <v>4.7</v>
      </c>
      <c r="K924">
        <v>470</v>
      </c>
      <c r="L924">
        <v>8.4</v>
      </c>
      <c r="M924">
        <v>0.6412213740458016</v>
      </c>
      <c r="N924">
        <v>840</v>
      </c>
      <c r="O924" t="s">
        <v>244</v>
      </c>
      <c r="P924" t="s">
        <v>245</v>
      </c>
      <c r="Q924" t="s">
        <v>186</v>
      </c>
      <c r="R924" t="s">
        <v>112</v>
      </c>
      <c r="S924" t="s">
        <v>246</v>
      </c>
      <c r="T924" t="s">
        <v>247</v>
      </c>
      <c r="U924" t="s">
        <v>1189</v>
      </c>
      <c r="V924">
        <f>YEAR(sales_order1[[#This Row],[date]])</f>
        <v>2020</v>
      </c>
      <c r="W924" t="str">
        <f>TEXT(sales_order1[[#This Row],[date]], "Mmm")</f>
        <v>Jul</v>
      </c>
      <c r="X924">
        <f>VALUE(TEXT(sales_order1[[#This Row],[date]], "D"))</f>
        <v>2</v>
      </c>
      <c r="Y924">
        <v>27</v>
      </c>
    </row>
    <row r="925" spans="1:25" x14ac:dyDescent="0.25">
      <c r="A925" s="1">
        <v>44014</v>
      </c>
      <c r="B925">
        <v>50924</v>
      </c>
      <c r="C925" t="s">
        <v>344</v>
      </c>
      <c r="D925" t="str">
        <f>VLOOKUP(sales_order1[[#This Row],[itemCode]],product_details3!B:C,2,0)</f>
        <v>TNRE100</v>
      </c>
      <c r="E925" t="s">
        <v>345</v>
      </c>
      <c r="F925" t="s">
        <v>124</v>
      </c>
      <c r="G925">
        <v>50</v>
      </c>
      <c r="H925">
        <v>11.3</v>
      </c>
      <c r="I925">
        <v>565</v>
      </c>
      <c r="J925">
        <v>3.8</v>
      </c>
      <c r="K925">
        <v>190</v>
      </c>
      <c r="L925">
        <v>7.5</v>
      </c>
      <c r="M925">
        <v>0.66371681415929207</v>
      </c>
      <c r="N925">
        <v>375</v>
      </c>
      <c r="O925" t="s">
        <v>69</v>
      </c>
      <c r="P925" t="s">
        <v>70</v>
      </c>
      <c r="Q925" t="s">
        <v>71</v>
      </c>
      <c r="R925" t="s">
        <v>72</v>
      </c>
      <c r="S925" t="s">
        <v>73</v>
      </c>
      <c r="T925" t="s">
        <v>74</v>
      </c>
      <c r="U925" t="s">
        <v>1190</v>
      </c>
      <c r="V925">
        <f>YEAR(sales_order1[[#This Row],[date]])</f>
        <v>2020</v>
      </c>
      <c r="W925" t="str">
        <f>TEXT(sales_order1[[#This Row],[date]], "Mmm")</f>
        <v>Jul</v>
      </c>
      <c r="X925">
        <f>VALUE(TEXT(sales_order1[[#This Row],[date]], "D"))</f>
        <v>2</v>
      </c>
      <c r="Y925">
        <v>27</v>
      </c>
    </row>
    <row r="926" spans="1:25" x14ac:dyDescent="0.25">
      <c r="A926" s="1">
        <v>44014</v>
      </c>
      <c r="B926">
        <v>50925</v>
      </c>
      <c r="C926" t="s">
        <v>28</v>
      </c>
      <c r="D926" t="str">
        <f>VLOOKUP(sales_order1[[#This Row],[itemCode]],product_details3!B:C,2,0)</f>
        <v>SRMC30</v>
      </c>
      <c r="E926" t="s">
        <v>29</v>
      </c>
      <c r="F926" t="s">
        <v>30</v>
      </c>
      <c r="G926">
        <v>50</v>
      </c>
      <c r="H926">
        <v>22.6</v>
      </c>
      <c r="I926">
        <v>1130</v>
      </c>
      <c r="J926">
        <v>7.6</v>
      </c>
      <c r="K926">
        <v>380</v>
      </c>
      <c r="L926">
        <v>15</v>
      </c>
      <c r="M926">
        <v>0.66371681415929207</v>
      </c>
      <c r="N926">
        <v>750</v>
      </c>
      <c r="O926" t="s">
        <v>392</v>
      </c>
      <c r="P926" t="s">
        <v>393</v>
      </c>
      <c r="Q926" t="s">
        <v>264</v>
      </c>
      <c r="R926" t="s">
        <v>56</v>
      </c>
      <c r="S926" t="s">
        <v>133</v>
      </c>
      <c r="T926" t="s">
        <v>394</v>
      </c>
      <c r="U926" t="s">
        <v>1191</v>
      </c>
      <c r="V926">
        <f>YEAR(sales_order1[[#This Row],[date]])</f>
        <v>2020</v>
      </c>
      <c r="W926" t="str">
        <f>TEXT(sales_order1[[#This Row],[date]], "Mmm")</f>
        <v>Jul</v>
      </c>
      <c r="X926">
        <f>VALUE(TEXT(sales_order1[[#This Row],[date]], "D"))</f>
        <v>2</v>
      </c>
      <c r="Y926">
        <v>27</v>
      </c>
    </row>
    <row r="927" spans="1:25" x14ac:dyDescent="0.25">
      <c r="A927" s="1">
        <v>44014</v>
      </c>
      <c r="B927">
        <v>50926</v>
      </c>
      <c r="C927" t="s">
        <v>103</v>
      </c>
      <c r="D927" t="str">
        <f>VLOOKUP(sales_order1[[#This Row],[itemCode]],product_details3!B:C,2,0)</f>
        <v>SCRT50</v>
      </c>
      <c r="E927" t="s">
        <v>104</v>
      </c>
      <c r="F927" t="s">
        <v>61</v>
      </c>
      <c r="G927">
        <v>100</v>
      </c>
      <c r="H927">
        <v>16.95</v>
      </c>
      <c r="I927">
        <v>1695</v>
      </c>
      <c r="J927">
        <v>5.2</v>
      </c>
      <c r="K927">
        <v>520</v>
      </c>
      <c r="L927">
        <v>11.75</v>
      </c>
      <c r="M927">
        <v>0.69321533923303835</v>
      </c>
      <c r="N927">
        <v>1175</v>
      </c>
      <c r="O927" t="s">
        <v>290</v>
      </c>
      <c r="P927" t="s">
        <v>291</v>
      </c>
      <c r="Q927" t="s">
        <v>201</v>
      </c>
      <c r="R927" t="s">
        <v>25</v>
      </c>
      <c r="S927" t="s">
        <v>202</v>
      </c>
      <c r="T927" t="s">
        <v>292</v>
      </c>
      <c r="U927" t="s">
        <v>1191</v>
      </c>
      <c r="V927">
        <f>YEAR(sales_order1[[#This Row],[date]])</f>
        <v>2020</v>
      </c>
      <c r="W927" t="str">
        <f>TEXT(sales_order1[[#This Row],[date]], "Mmm")</f>
        <v>Jul</v>
      </c>
      <c r="X927">
        <f>VALUE(TEXT(sales_order1[[#This Row],[date]], "D"))</f>
        <v>2</v>
      </c>
      <c r="Y927">
        <v>27</v>
      </c>
    </row>
    <row r="928" spans="1:25" x14ac:dyDescent="0.25">
      <c r="A928" s="1">
        <v>44015</v>
      </c>
      <c r="B928">
        <v>50927</v>
      </c>
      <c r="C928" t="s">
        <v>335</v>
      </c>
      <c r="D928" t="str">
        <f>VLOOKUP(sales_order1[[#This Row],[itemCode]],product_details3!B:C,2,0)</f>
        <v>CLNF50</v>
      </c>
      <c r="E928" t="s">
        <v>336</v>
      </c>
      <c r="F928" t="s">
        <v>45</v>
      </c>
      <c r="G928">
        <v>150</v>
      </c>
      <c r="H928">
        <v>7.3</v>
      </c>
      <c r="I928">
        <v>1095</v>
      </c>
      <c r="J928">
        <v>2.8</v>
      </c>
      <c r="K928">
        <v>420</v>
      </c>
      <c r="L928">
        <v>4.5</v>
      </c>
      <c r="M928">
        <v>0.61643835616438358</v>
      </c>
      <c r="N928">
        <v>675</v>
      </c>
      <c r="O928" t="s">
        <v>423</v>
      </c>
      <c r="P928" t="s">
        <v>424</v>
      </c>
      <c r="Q928" t="s">
        <v>77</v>
      </c>
      <c r="R928" t="s">
        <v>72</v>
      </c>
      <c r="S928" t="s">
        <v>425</v>
      </c>
      <c r="T928" t="s">
        <v>426</v>
      </c>
      <c r="U928" t="s">
        <v>1190</v>
      </c>
      <c r="V928">
        <f>YEAR(sales_order1[[#This Row],[date]])</f>
        <v>2020</v>
      </c>
      <c r="W928" t="str">
        <f>TEXT(sales_order1[[#This Row],[date]], "Mmm")</f>
        <v>Jul</v>
      </c>
      <c r="X928">
        <f>VALUE(TEXT(sales_order1[[#This Row],[date]], "D"))</f>
        <v>3</v>
      </c>
      <c r="Y928">
        <v>27</v>
      </c>
    </row>
    <row r="929" spans="1:25" x14ac:dyDescent="0.25">
      <c r="A929" s="1">
        <v>44015</v>
      </c>
      <c r="B929">
        <v>50928</v>
      </c>
      <c r="C929" t="s">
        <v>142</v>
      </c>
      <c r="D929" t="str">
        <f>VLOOKUP(sales_order1[[#This Row],[itemCode]],product_details3!B:C,2,0)</f>
        <v>SRMC50</v>
      </c>
      <c r="E929" t="s">
        <v>143</v>
      </c>
      <c r="F929" t="s">
        <v>30</v>
      </c>
      <c r="G929">
        <v>50</v>
      </c>
      <c r="H929">
        <v>33.25</v>
      </c>
      <c r="I929">
        <v>1662.5</v>
      </c>
      <c r="J929">
        <v>12</v>
      </c>
      <c r="K929">
        <v>600</v>
      </c>
      <c r="L929">
        <v>21.25</v>
      </c>
      <c r="M929">
        <v>0.63909774436090228</v>
      </c>
      <c r="N929">
        <v>1062.5</v>
      </c>
      <c r="O929" t="s">
        <v>248</v>
      </c>
      <c r="P929" t="s">
        <v>249</v>
      </c>
      <c r="Q929" t="s">
        <v>191</v>
      </c>
      <c r="R929" t="s">
        <v>56</v>
      </c>
      <c r="S929" t="s">
        <v>192</v>
      </c>
      <c r="T929" t="s">
        <v>250</v>
      </c>
      <c r="U929" t="s">
        <v>1191</v>
      </c>
      <c r="V929">
        <f>YEAR(sales_order1[[#This Row],[date]])</f>
        <v>2020</v>
      </c>
      <c r="W929" t="str">
        <f>TEXT(sales_order1[[#This Row],[date]], "Mmm")</f>
        <v>Jul</v>
      </c>
      <c r="X929">
        <f>VALUE(TEXT(sales_order1[[#This Row],[date]], "D"))</f>
        <v>3</v>
      </c>
      <c r="Y929">
        <v>27</v>
      </c>
    </row>
    <row r="930" spans="1:25" x14ac:dyDescent="0.25">
      <c r="A930" s="1">
        <v>44015</v>
      </c>
      <c r="B930">
        <v>50929</v>
      </c>
      <c r="C930" t="s">
        <v>194</v>
      </c>
      <c r="D930" t="str">
        <f>VLOOKUP(sales_order1[[#This Row],[itemCode]],product_details3!B:C,2,0)</f>
        <v>CLNG150</v>
      </c>
      <c r="E930" t="s">
        <v>195</v>
      </c>
      <c r="F930" t="s">
        <v>45</v>
      </c>
      <c r="G930">
        <v>50</v>
      </c>
      <c r="H930">
        <v>12.75</v>
      </c>
      <c r="I930">
        <v>637.5</v>
      </c>
      <c r="J930">
        <v>4.45</v>
      </c>
      <c r="K930">
        <v>222.5</v>
      </c>
      <c r="L930">
        <v>8.3000000000000007</v>
      </c>
      <c r="M930">
        <v>0.65098039215686276</v>
      </c>
      <c r="N930">
        <v>415</v>
      </c>
      <c r="O930" t="s">
        <v>237</v>
      </c>
      <c r="P930" t="s">
        <v>238</v>
      </c>
      <c r="Q930" t="s">
        <v>239</v>
      </c>
      <c r="R930" t="s">
        <v>112</v>
      </c>
      <c r="S930" t="s">
        <v>240</v>
      </c>
      <c r="T930" t="s">
        <v>241</v>
      </c>
      <c r="U930" t="s">
        <v>1189</v>
      </c>
      <c r="V930">
        <f>YEAR(sales_order1[[#This Row],[date]])</f>
        <v>2020</v>
      </c>
      <c r="W930" t="str">
        <f>TEXT(sales_order1[[#This Row],[date]], "Mmm")</f>
        <v>Jul</v>
      </c>
      <c r="X930">
        <f>VALUE(TEXT(sales_order1[[#This Row],[date]], "D"))</f>
        <v>3</v>
      </c>
      <c r="Y930">
        <v>27</v>
      </c>
    </row>
    <row r="931" spans="1:25" x14ac:dyDescent="0.25">
      <c r="A931" s="1">
        <v>44015</v>
      </c>
      <c r="B931">
        <v>50930</v>
      </c>
      <c r="C931" t="s">
        <v>194</v>
      </c>
      <c r="D931" t="str">
        <f>VLOOKUP(sales_order1[[#This Row],[itemCode]],product_details3!B:C,2,0)</f>
        <v>CLNG150</v>
      </c>
      <c r="E931" t="s">
        <v>195</v>
      </c>
      <c r="F931" t="s">
        <v>45</v>
      </c>
      <c r="G931">
        <v>50</v>
      </c>
      <c r="H931">
        <v>12.75</v>
      </c>
      <c r="I931">
        <v>637.5</v>
      </c>
      <c r="J931">
        <v>4.45</v>
      </c>
      <c r="K931">
        <v>222.5</v>
      </c>
      <c r="L931">
        <v>8.3000000000000007</v>
      </c>
      <c r="M931">
        <v>0.65098039215686276</v>
      </c>
      <c r="N931">
        <v>415</v>
      </c>
      <c r="O931" t="s">
        <v>447</v>
      </c>
      <c r="P931" t="s">
        <v>448</v>
      </c>
      <c r="Q931" t="s">
        <v>378</v>
      </c>
      <c r="R931" t="s">
        <v>72</v>
      </c>
      <c r="S931" t="s">
        <v>449</v>
      </c>
      <c r="T931" t="s">
        <v>450</v>
      </c>
      <c r="U931" t="s">
        <v>1188</v>
      </c>
      <c r="V931">
        <f>YEAR(sales_order1[[#This Row],[date]])</f>
        <v>2020</v>
      </c>
      <c r="W931" t="str">
        <f>TEXT(sales_order1[[#This Row],[date]], "Mmm")</f>
        <v>Jul</v>
      </c>
      <c r="X931">
        <f>VALUE(TEXT(sales_order1[[#This Row],[date]], "D"))</f>
        <v>3</v>
      </c>
      <c r="Y931">
        <v>27</v>
      </c>
    </row>
    <row r="932" spans="1:25" x14ac:dyDescent="0.25">
      <c r="A932" s="1">
        <v>44015</v>
      </c>
      <c r="B932">
        <v>50931</v>
      </c>
      <c r="C932" t="s">
        <v>128</v>
      </c>
      <c r="D932" t="str">
        <f>VLOOKUP(sales_order1[[#This Row],[itemCode]],product_details3!B:C,2,0)</f>
        <v>SCRT100</v>
      </c>
      <c r="E932" t="s">
        <v>129</v>
      </c>
      <c r="F932" t="s">
        <v>61</v>
      </c>
      <c r="G932">
        <v>150</v>
      </c>
      <c r="H932">
        <v>28.25</v>
      </c>
      <c r="I932">
        <v>4237.5</v>
      </c>
      <c r="J932">
        <v>9</v>
      </c>
      <c r="K932">
        <v>1350</v>
      </c>
      <c r="L932">
        <v>19.25</v>
      </c>
      <c r="M932">
        <v>0.68141592920353977</v>
      </c>
      <c r="N932">
        <v>2887.5</v>
      </c>
      <c r="O932" t="s">
        <v>138</v>
      </c>
      <c r="P932" t="s">
        <v>139</v>
      </c>
      <c r="Q932" t="s">
        <v>77</v>
      </c>
      <c r="R932" t="s">
        <v>72</v>
      </c>
      <c r="S932" t="s">
        <v>140</v>
      </c>
      <c r="T932" t="s">
        <v>141</v>
      </c>
      <c r="U932" t="s">
        <v>1190</v>
      </c>
      <c r="V932">
        <f>YEAR(sales_order1[[#This Row],[date]])</f>
        <v>2020</v>
      </c>
      <c r="W932" t="str">
        <f>TEXT(sales_order1[[#This Row],[date]], "Mmm")</f>
        <v>Jul</v>
      </c>
      <c r="X932">
        <f>VALUE(TEXT(sales_order1[[#This Row],[date]], "D"))</f>
        <v>3</v>
      </c>
      <c r="Y932">
        <v>27</v>
      </c>
    </row>
    <row r="933" spans="1:25" x14ac:dyDescent="0.25">
      <c r="A933" s="1">
        <v>44015</v>
      </c>
      <c r="B933">
        <v>50932</v>
      </c>
      <c r="C933" t="s">
        <v>329</v>
      </c>
      <c r="D933" t="str">
        <f>VLOOKUP(sales_order1[[#This Row],[itemCode]],product_details3!B:C,2,0)</f>
        <v>TNRS150</v>
      </c>
      <c r="E933" t="s">
        <v>330</v>
      </c>
      <c r="F933" t="s">
        <v>124</v>
      </c>
      <c r="G933">
        <v>50</v>
      </c>
      <c r="H933">
        <v>19.649999999999999</v>
      </c>
      <c r="I933">
        <v>982.5</v>
      </c>
      <c r="J933">
        <v>6.55</v>
      </c>
      <c r="K933">
        <v>327.5</v>
      </c>
      <c r="L933">
        <v>13.1</v>
      </c>
      <c r="M933">
        <v>0.66666666666666663</v>
      </c>
      <c r="N933">
        <v>655</v>
      </c>
      <c r="O933" t="s">
        <v>317</v>
      </c>
      <c r="P933" t="s">
        <v>318</v>
      </c>
      <c r="Q933" t="s">
        <v>48</v>
      </c>
      <c r="R933" t="s">
        <v>25</v>
      </c>
      <c r="S933" t="s">
        <v>49</v>
      </c>
      <c r="T933" t="s">
        <v>319</v>
      </c>
      <c r="U933" t="s">
        <v>1191</v>
      </c>
      <c r="V933">
        <f>YEAR(sales_order1[[#This Row],[date]])</f>
        <v>2020</v>
      </c>
      <c r="W933" t="str">
        <f>TEXT(sales_order1[[#This Row],[date]], "Mmm")</f>
        <v>Jul</v>
      </c>
      <c r="X933">
        <f>VALUE(TEXT(sales_order1[[#This Row],[date]], "D"))</f>
        <v>3</v>
      </c>
      <c r="Y933">
        <v>27</v>
      </c>
    </row>
    <row r="934" spans="1:25" x14ac:dyDescent="0.25">
      <c r="A934" s="1">
        <v>44015</v>
      </c>
      <c r="B934">
        <v>50933</v>
      </c>
      <c r="C934" t="s">
        <v>320</v>
      </c>
      <c r="D934" t="str">
        <f>VLOOKUP(sales_order1[[#This Row],[itemCode]],product_details3!B:C,2,0)</f>
        <v>SCR50+100</v>
      </c>
      <c r="E934" t="s">
        <v>321</v>
      </c>
      <c r="F934" t="s">
        <v>61</v>
      </c>
      <c r="G934">
        <v>100</v>
      </c>
      <c r="H934">
        <v>26.25</v>
      </c>
      <c r="I934">
        <v>2625</v>
      </c>
      <c r="J934">
        <v>7.75</v>
      </c>
      <c r="K934">
        <v>775</v>
      </c>
      <c r="L934">
        <v>18.5</v>
      </c>
      <c r="M934">
        <v>0.70476190476190481</v>
      </c>
      <c r="N934">
        <v>1850</v>
      </c>
      <c r="O934" t="s">
        <v>206</v>
      </c>
      <c r="P934" t="s">
        <v>207</v>
      </c>
      <c r="Q934" t="s">
        <v>71</v>
      </c>
      <c r="R934" t="s">
        <v>72</v>
      </c>
      <c r="S934" t="s">
        <v>73</v>
      </c>
      <c r="T934" t="s">
        <v>208</v>
      </c>
      <c r="U934" t="s">
        <v>1190</v>
      </c>
      <c r="V934">
        <f>YEAR(sales_order1[[#This Row],[date]])</f>
        <v>2020</v>
      </c>
      <c r="W934" t="str">
        <f>TEXT(sales_order1[[#This Row],[date]], "Mmm")</f>
        <v>Jul</v>
      </c>
      <c r="X934">
        <f>VALUE(TEXT(sales_order1[[#This Row],[date]], "D"))</f>
        <v>3</v>
      </c>
      <c r="Y934">
        <v>27</v>
      </c>
    </row>
    <row r="935" spans="1:25" x14ac:dyDescent="0.25">
      <c r="A935" s="1">
        <v>44015</v>
      </c>
      <c r="B935">
        <v>50934</v>
      </c>
      <c r="C935" t="s">
        <v>170</v>
      </c>
      <c r="D935" t="str">
        <f>VLOOKUP(sales_order1[[#This Row],[itemCode]],product_details3!B:C,2,0)</f>
        <v>MKRM100</v>
      </c>
      <c r="E935" t="s">
        <v>171</v>
      </c>
      <c r="F935" t="s">
        <v>151</v>
      </c>
      <c r="G935">
        <v>50</v>
      </c>
      <c r="H935">
        <v>5.5</v>
      </c>
      <c r="I935">
        <v>275</v>
      </c>
      <c r="J935">
        <v>2.2999999999999998</v>
      </c>
      <c r="K935">
        <v>115</v>
      </c>
      <c r="L935">
        <v>3.2</v>
      </c>
      <c r="M935">
        <v>0.5818181818181819</v>
      </c>
      <c r="N935">
        <v>160</v>
      </c>
      <c r="O935" t="s">
        <v>196</v>
      </c>
      <c r="P935" t="s">
        <v>197</v>
      </c>
      <c r="Q935" t="s">
        <v>132</v>
      </c>
      <c r="R935" t="s">
        <v>56</v>
      </c>
      <c r="S935" t="s">
        <v>133</v>
      </c>
      <c r="T935" t="s">
        <v>198</v>
      </c>
      <c r="U935" t="s">
        <v>1191</v>
      </c>
      <c r="V935">
        <f>YEAR(sales_order1[[#This Row],[date]])</f>
        <v>2020</v>
      </c>
      <c r="W935" t="str">
        <f>TEXT(sales_order1[[#This Row],[date]], "Mmm")</f>
        <v>Jul</v>
      </c>
      <c r="X935">
        <f>VALUE(TEXT(sales_order1[[#This Row],[date]], "D"))</f>
        <v>3</v>
      </c>
      <c r="Y935">
        <v>27</v>
      </c>
    </row>
    <row r="936" spans="1:25" x14ac:dyDescent="0.25">
      <c r="A936" s="1">
        <v>44015</v>
      </c>
      <c r="B936">
        <v>50935</v>
      </c>
      <c r="C936" t="s">
        <v>86</v>
      </c>
      <c r="D936" t="str">
        <f>VLOOKUP(sales_order1[[#This Row],[itemCode]],product_details3!B:C,2,0)</f>
        <v>SRMH30</v>
      </c>
      <c r="E936" t="s">
        <v>87</v>
      </c>
      <c r="F936" t="s">
        <v>30</v>
      </c>
      <c r="G936">
        <v>100</v>
      </c>
      <c r="H936">
        <v>21</v>
      </c>
      <c r="I936">
        <v>2100</v>
      </c>
      <c r="J936">
        <v>6.6</v>
      </c>
      <c r="K936">
        <v>660</v>
      </c>
      <c r="L936">
        <v>14.4</v>
      </c>
      <c r="M936">
        <v>0.68571428571428572</v>
      </c>
      <c r="N936">
        <v>1440</v>
      </c>
      <c r="O936" t="s">
        <v>293</v>
      </c>
      <c r="P936" t="s">
        <v>294</v>
      </c>
      <c r="Q936" t="s">
        <v>154</v>
      </c>
      <c r="R936" t="s">
        <v>56</v>
      </c>
      <c r="S936" t="s">
        <v>133</v>
      </c>
      <c r="T936" t="s">
        <v>155</v>
      </c>
      <c r="U936" t="s">
        <v>1191</v>
      </c>
      <c r="V936">
        <f>YEAR(sales_order1[[#This Row],[date]])</f>
        <v>2020</v>
      </c>
      <c r="W936" t="str">
        <f>TEXT(sales_order1[[#This Row],[date]], "Mmm")</f>
        <v>Jul</v>
      </c>
      <c r="X936">
        <f>VALUE(TEXT(sales_order1[[#This Row],[date]], "D"))</f>
        <v>3</v>
      </c>
      <c r="Y936">
        <v>27</v>
      </c>
    </row>
    <row r="937" spans="1:25" x14ac:dyDescent="0.25">
      <c r="A937" s="1">
        <v>44015</v>
      </c>
      <c r="B937">
        <v>50936</v>
      </c>
      <c r="C937" t="s">
        <v>122</v>
      </c>
      <c r="D937" t="str">
        <f>VLOOKUP(sales_order1[[#This Row],[itemCode]],product_details3!B:C,2,0)</f>
        <v>TNRE150</v>
      </c>
      <c r="E937" t="s">
        <v>123</v>
      </c>
      <c r="F937" t="s">
        <v>124</v>
      </c>
      <c r="G937">
        <v>150</v>
      </c>
      <c r="H937">
        <v>16.95</v>
      </c>
      <c r="I937">
        <v>2542.5</v>
      </c>
      <c r="J937">
        <v>5.2</v>
      </c>
      <c r="K937">
        <v>780</v>
      </c>
      <c r="L937">
        <v>11.75</v>
      </c>
      <c r="M937">
        <v>0.69321533923303835</v>
      </c>
      <c r="N937">
        <v>1762.5</v>
      </c>
      <c r="O937" t="s">
        <v>461</v>
      </c>
      <c r="P937" t="s">
        <v>462</v>
      </c>
      <c r="Q937" t="s">
        <v>24</v>
      </c>
      <c r="R937" t="s">
        <v>25</v>
      </c>
      <c r="S937" t="s">
        <v>33</v>
      </c>
      <c r="T937" t="s">
        <v>463</v>
      </c>
      <c r="U937" t="s">
        <v>1191</v>
      </c>
      <c r="V937">
        <f>YEAR(sales_order1[[#This Row],[date]])</f>
        <v>2020</v>
      </c>
      <c r="W937" t="str">
        <f>TEXT(sales_order1[[#This Row],[date]], "Mmm")</f>
        <v>Jul</v>
      </c>
      <c r="X937">
        <f>VALUE(TEXT(sales_order1[[#This Row],[date]], "D"))</f>
        <v>3</v>
      </c>
      <c r="Y937">
        <v>27</v>
      </c>
    </row>
    <row r="938" spans="1:25" x14ac:dyDescent="0.25">
      <c r="A938" s="1">
        <v>44018</v>
      </c>
      <c r="B938">
        <v>50937</v>
      </c>
      <c r="C938" t="s">
        <v>103</v>
      </c>
      <c r="D938" t="str">
        <f>VLOOKUP(sales_order1[[#This Row],[itemCode]],product_details3!B:C,2,0)</f>
        <v>SCRT50</v>
      </c>
      <c r="E938" t="s">
        <v>104</v>
      </c>
      <c r="F938" t="s">
        <v>61</v>
      </c>
      <c r="G938">
        <v>150</v>
      </c>
      <c r="H938">
        <v>16.95</v>
      </c>
      <c r="I938">
        <v>2542.5</v>
      </c>
      <c r="J938">
        <v>5.2</v>
      </c>
      <c r="K938">
        <v>780</v>
      </c>
      <c r="L938">
        <v>11.75</v>
      </c>
      <c r="M938">
        <v>0.69321533923303835</v>
      </c>
      <c r="N938">
        <v>1762.5</v>
      </c>
      <c r="O938" t="s">
        <v>227</v>
      </c>
      <c r="P938" t="s">
        <v>228</v>
      </c>
      <c r="Q938" t="s">
        <v>64</v>
      </c>
      <c r="R938" t="s">
        <v>40</v>
      </c>
      <c r="S938" t="s">
        <v>229</v>
      </c>
      <c r="T938" t="s">
        <v>230</v>
      </c>
      <c r="U938" t="s">
        <v>1189</v>
      </c>
      <c r="V938">
        <f>YEAR(sales_order1[[#This Row],[date]])</f>
        <v>2020</v>
      </c>
      <c r="W938" t="str">
        <f>TEXT(sales_order1[[#This Row],[date]], "Mmm")</f>
        <v>Jul</v>
      </c>
      <c r="X938">
        <f>VALUE(TEXT(sales_order1[[#This Row],[date]], "D"))</f>
        <v>6</v>
      </c>
      <c r="Y938">
        <v>27</v>
      </c>
    </row>
    <row r="939" spans="1:25" x14ac:dyDescent="0.25">
      <c r="A939" s="1">
        <v>44018</v>
      </c>
      <c r="B939">
        <v>50938</v>
      </c>
      <c r="C939" t="s">
        <v>19</v>
      </c>
      <c r="D939" t="str">
        <f>VLOOKUP(sales_order1[[#This Row],[itemCode]],product_details3!B:C,2,0)</f>
        <v>MSTH100</v>
      </c>
      <c r="E939" t="s">
        <v>20</v>
      </c>
      <c r="F939" t="s">
        <v>21</v>
      </c>
      <c r="G939">
        <v>100</v>
      </c>
      <c r="H939">
        <v>26.25</v>
      </c>
      <c r="I939">
        <v>2625</v>
      </c>
      <c r="J939">
        <v>7.75</v>
      </c>
      <c r="K939">
        <v>775</v>
      </c>
      <c r="L939">
        <v>18.5</v>
      </c>
      <c r="M939">
        <v>0.70476190476190481</v>
      </c>
      <c r="N939">
        <v>1850</v>
      </c>
      <c r="O939" t="s">
        <v>22</v>
      </c>
      <c r="P939" t="s">
        <v>23</v>
      </c>
      <c r="Q939" t="s">
        <v>24</v>
      </c>
      <c r="R939" t="s">
        <v>25</v>
      </c>
      <c r="S939" t="s">
        <v>26</v>
      </c>
      <c r="T939" t="s">
        <v>27</v>
      </c>
      <c r="U939" t="s">
        <v>1191</v>
      </c>
      <c r="V939">
        <f>YEAR(sales_order1[[#This Row],[date]])</f>
        <v>2020</v>
      </c>
      <c r="W939" t="str">
        <f>TEXT(sales_order1[[#This Row],[date]], "Mmm")</f>
        <v>Jul</v>
      </c>
      <c r="X939">
        <f>VALUE(TEXT(sales_order1[[#This Row],[date]], "D"))</f>
        <v>6</v>
      </c>
      <c r="Y939">
        <v>27</v>
      </c>
    </row>
    <row r="940" spans="1:25" x14ac:dyDescent="0.25">
      <c r="A940" s="1">
        <v>44018</v>
      </c>
      <c r="B940">
        <v>50939</v>
      </c>
      <c r="C940" t="s">
        <v>313</v>
      </c>
      <c r="D940" t="str">
        <f>VLOOKUP(sales_order1[[#This Row],[itemCode]],product_details3!B:C,2,0)</f>
        <v>MSKO50</v>
      </c>
      <c r="E940" t="s">
        <v>314</v>
      </c>
      <c r="F940" t="s">
        <v>137</v>
      </c>
      <c r="G940">
        <v>100</v>
      </c>
      <c r="H940">
        <v>14.65</v>
      </c>
      <c r="I940">
        <v>1465</v>
      </c>
      <c r="J940">
        <v>6.55</v>
      </c>
      <c r="K940">
        <v>655</v>
      </c>
      <c r="L940">
        <v>8.1</v>
      </c>
      <c r="M940">
        <v>0.55290102389078488</v>
      </c>
      <c r="N940">
        <v>810</v>
      </c>
      <c r="O940" t="s">
        <v>284</v>
      </c>
      <c r="P940" t="s">
        <v>285</v>
      </c>
      <c r="Q940" t="s">
        <v>48</v>
      </c>
      <c r="R940" t="s">
        <v>25</v>
      </c>
      <c r="S940" t="s">
        <v>286</v>
      </c>
      <c r="T940" t="s">
        <v>287</v>
      </c>
      <c r="U940" t="s">
        <v>1191</v>
      </c>
      <c r="V940">
        <f>YEAR(sales_order1[[#This Row],[date]])</f>
        <v>2020</v>
      </c>
      <c r="W940" t="str">
        <f>TEXT(sales_order1[[#This Row],[date]], "Mmm")</f>
        <v>Jul</v>
      </c>
      <c r="X940">
        <f>VALUE(TEXT(sales_order1[[#This Row],[date]], "D"))</f>
        <v>6</v>
      </c>
      <c r="Y940">
        <v>27</v>
      </c>
    </row>
    <row r="941" spans="1:25" x14ac:dyDescent="0.25">
      <c r="A941" s="1">
        <v>44018</v>
      </c>
      <c r="B941">
        <v>50940</v>
      </c>
      <c r="C941" t="s">
        <v>339</v>
      </c>
      <c r="D941" t="str">
        <f>VLOOKUP(sales_order1[[#This Row],[itemCode]],product_details3!B:C,2,0)</f>
        <v>SRMH50</v>
      </c>
      <c r="E941" t="s">
        <v>340</v>
      </c>
      <c r="F941" t="s">
        <v>30</v>
      </c>
      <c r="G941">
        <v>100</v>
      </c>
      <c r="H941">
        <v>31.25</v>
      </c>
      <c r="I941">
        <v>3125</v>
      </c>
      <c r="J941">
        <v>10.75</v>
      </c>
      <c r="K941">
        <v>1075</v>
      </c>
      <c r="L941">
        <v>20.5</v>
      </c>
      <c r="M941">
        <v>0.65600000000000003</v>
      </c>
      <c r="N941">
        <v>2050</v>
      </c>
      <c r="O941" t="s">
        <v>420</v>
      </c>
      <c r="P941" t="s">
        <v>421</v>
      </c>
      <c r="Q941" t="s">
        <v>77</v>
      </c>
      <c r="R941" t="s">
        <v>72</v>
      </c>
      <c r="S941" t="s">
        <v>78</v>
      </c>
      <c r="T941" t="s">
        <v>422</v>
      </c>
      <c r="U941" t="s">
        <v>1190</v>
      </c>
      <c r="V941">
        <f>YEAR(sales_order1[[#This Row],[date]])</f>
        <v>2020</v>
      </c>
      <c r="W941" t="str">
        <f>TEXT(sales_order1[[#This Row],[date]], "Mmm")</f>
        <v>Jul</v>
      </c>
      <c r="X941">
        <f>VALUE(TEXT(sales_order1[[#This Row],[date]], "D"))</f>
        <v>6</v>
      </c>
      <c r="Y941">
        <v>27</v>
      </c>
    </row>
    <row r="942" spans="1:25" x14ac:dyDescent="0.25">
      <c r="A942" s="1">
        <v>44018</v>
      </c>
      <c r="B942">
        <v>50941</v>
      </c>
      <c r="C942" t="s">
        <v>309</v>
      </c>
      <c r="D942" t="str">
        <f>VLOOKUP(sales_order1[[#This Row],[itemCode]],product_details3!B:C,2,0)</f>
        <v>MSKC100</v>
      </c>
      <c r="E942" t="s">
        <v>310</v>
      </c>
      <c r="F942" t="s">
        <v>137</v>
      </c>
      <c r="G942">
        <v>100</v>
      </c>
      <c r="H942">
        <v>19.95</v>
      </c>
      <c r="I942">
        <v>1995</v>
      </c>
      <c r="J942">
        <v>8.1999999999999993</v>
      </c>
      <c r="K942">
        <v>820</v>
      </c>
      <c r="L942">
        <v>11.75</v>
      </c>
      <c r="M942">
        <v>0.58897243107769426</v>
      </c>
      <c r="N942">
        <v>1175</v>
      </c>
      <c r="O942" t="s">
        <v>199</v>
      </c>
      <c r="P942" t="s">
        <v>200</v>
      </c>
      <c r="Q942" t="s">
        <v>201</v>
      </c>
      <c r="R942" t="s">
        <v>25</v>
      </c>
      <c r="S942" t="s">
        <v>202</v>
      </c>
      <c r="T942" t="s">
        <v>203</v>
      </c>
      <c r="U942" t="s">
        <v>1191</v>
      </c>
      <c r="V942">
        <f>YEAR(sales_order1[[#This Row],[date]])</f>
        <v>2020</v>
      </c>
      <c r="W942" t="str">
        <f>TEXT(sales_order1[[#This Row],[date]], "Mmm")</f>
        <v>Jul</v>
      </c>
      <c r="X942">
        <f>VALUE(TEXT(sales_order1[[#This Row],[date]], "D"))</f>
        <v>6</v>
      </c>
      <c r="Y942">
        <v>27</v>
      </c>
    </row>
    <row r="943" spans="1:25" x14ac:dyDescent="0.25">
      <c r="A943" s="1">
        <v>44018</v>
      </c>
      <c r="B943">
        <v>50942</v>
      </c>
      <c r="C943" t="s">
        <v>320</v>
      </c>
      <c r="D943" t="str">
        <f>VLOOKUP(sales_order1[[#This Row],[itemCode]],product_details3!B:C,2,0)</f>
        <v>SCR50+100</v>
      </c>
      <c r="E943" t="s">
        <v>321</v>
      </c>
      <c r="F943" t="s">
        <v>61</v>
      </c>
      <c r="G943">
        <v>150</v>
      </c>
      <c r="H943">
        <v>26.25</v>
      </c>
      <c r="I943">
        <v>3937.5</v>
      </c>
      <c r="J943">
        <v>7.75</v>
      </c>
      <c r="K943">
        <v>1162.5</v>
      </c>
      <c r="L943">
        <v>18.5</v>
      </c>
      <c r="M943">
        <v>0.70476190476190481</v>
      </c>
      <c r="N943">
        <v>2775</v>
      </c>
      <c r="O943" t="s">
        <v>262</v>
      </c>
      <c r="P943" t="s">
        <v>263</v>
      </c>
      <c r="Q943" t="s">
        <v>264</v>
      </c>
      <c r="R943" t="s">
        <v>56</v>
      </c>
      <c r="S943" t="s">
        <v>133</v>
      </c>
      <c r="T943" t="s">
        <v>265</v>
      </c>
      <c r="U943" t="s">
        <v>1191</v>
      </c>
      <c r="V943">
        <f>YEAR(sales_order1[[#This Row],[date]])</f>
        <v>2020</v>
      </c>
      <c r="W943" t="str">
        <f>TEXT(sales_order1[[#This Row],[date]], "Mmm")</f>
        <v>Jul</v>
      </c>
      <c r="X943">
        <f>VALUE(TEXT(sales_order1[[#This Row],[date]], "D"))</f>
        <v>6</v>
      </c>
      <c r="Y943">
        <v>27</v>
      </c>
    </row>
    <row r="944" spans="1:25" x14ac:dyDescent="0.25">
      <c r="A944" s="1">
        <v>44018</v>
      </c>
      <c r="B944">
        <v>50943</v>
      </c>
      <c r="C944" t="s">
        <v>128</v>
      </c>
      <c r="D944" t="str">
        <f>VLOOKUP(sales_order1[[#This Row],[itemCode]],product_details3!B:C,2,0)</f>
        <v>SCRT100</v>
      </c>
      <c r="E944" t="s">
        <v>129</v>
      </c>
      <c r="F944" t="s">
        <v>61</v>
      </c>
      <c r="G944">
        <v>250</v>
      </c>
      <c r="H944">
        <v>28.25</v>
      </c>
      <c r="I944">
        <v>7062.5</v>
      </c>
      <c r="J944">
        <v>9</v>
      </c>
      <c r="K944">
        <v>2250</v>
      </c>
      <c r="L944">
        <v>19.25</v>
      </c>
      <c r="M944">
        <v>0.68141592920353977</v>
      </c>
      <c r="N944">
        <v>4812.5</v>
      </c>
      <c r="O944" t="s">
        <v>88</v>
      </c>
      <c r="P944" t="s">
        <v>89</v>
      </c>
      <c r="Q944" t="s">
        <v>24</v>
      </c>
      <c r="R944" t="s">
        <v>25</v>
      </c>
      <c r="S944" t="s">
        <v>26</v>
      </c>
      <c r="T944" t="s">
        <v>90</v>
      </c>
      <c r="U944" t="s">
        <v>1191</v>
      </c>
      <c r="V944">
        <f>YEAR(sales_order1[[#This Row],[date]])</f>
        <v>2020</v>
      </c>
      <c r="W944" t="str">
        <f>TEXT(sales_order1[[#This Row],[date]], "Mmm")</f>
        <v>Jul</v>
      </c>
      <c r="X944">
        <f>VALUE(TEXT(sales_order1[[#This Row],[date]], "D"))</f>
        <v>6</v>
      </c>
      <c r="Y944">
        <v>27</v>
      </c>
    </row>
    <row r="945" spans="1:25" x14ac:dyDescent="0.25">
      <c r="A945" s="1">
        <v>44018</v>
      </c>
      <c r="B945">
        <v>50944</v>
      </c>
      <c r="C945" t="s">
        <v>19</v>
      </c>
      <c r="D945" t="str">
        <f>VLOOKUP(sales_order1[[#This Row],[itemCode]],product_details3!B:C,2,0)</f>
        <v>MSTH100</v>
      </c>
      <c r="E945" t="s">
        <v>20</v>
      </c>
      <c r="F945" t="s">
        <v>21</v>
      </c>
      <c r="G945">
        <v>50</v>
      </c>
      <c r="H945">
        <v>26.25</v>
      </c>
      <c r="I945">
        <v>1312.5</v>
      </c>
      <c r="J945">
        <v>7.75</v>
      </c>
      <c r="K945">
        <v>387.5</v>
      </c>
      <c r="L945">
        <v>18.5</v>
      </c>
      <c r="M945">
        <v>0.70476190476190481</v>
      </c>
      <c r="N945">
        <v>925</v>
      </c>
      <c r="O945" t="s">
        <v>376</v>
      </c>
      <c r="P945" t="s">
        <v>377</v>
      </c>
      <c r="Q945" t="s">
        <v>378</v>
      </c>
      <c r="R945" t="s">
        <v>72</v>
      </c>
      <c r="S945" t="s">
        <v>379</v>
      </c>
      <c r="T945" t="s">
        <v>380</v>
      </c>
      <c r="U945" t="s">
        <v>1188</v>
      </c>
      <c r="V945">
        <f>YEAR(sales_order1[[#This Row],[date]])</f>
        <v>2020</v>
      </c>
      <c r="W945" t="str">
        <f>TEXT(sales_order1[[#This Row],[date]], "Mmm")</f>
        <v>Jul</v>
      </c>
      <c r="X945">
        <f>VALUE(TEXT(sales_order1[[#This Row],[date]], "D"))</f>
        <v>6</v>
      </c>
      <c r="Y945">
        <v>27</v>
      </c>
    </row>
    <row r="946" spans="1:25" x14ac:dyDescent="0.25">
      <c r="A946" s="1">
        <v>44019</v>
      </c>
      <c r="B946">
        <v>50945</v>
      </c>
      <c r="C946" t="s">
        <v>86</v>
      </c>
      <c r="D946" t="str">
        <f>VLOOKUP(sales_order1[[#This Row],[itemCode]],product_details3!B:C,2,0)</f>
        <v>SRMH30</v>
      </c>
      <c r="E946" t="s">
        <v>87</v>
      </c>
      <c r="F946" t="s">
        <v>30</v>
      </c>
      <c r="G946">
        <v>100</v>
      </c>
      <c r="H946">
        <v>21</v>
      </c>
      <c r="I946">
        <v>2100</v>
      </c>
      <c r="J946">
        <v>6.6</v>
      </c>
      <c r="K946">
        <v>660</v>
      </c>
      <c r="L946">
        <v>14.4</v>
      </c>
      <c r="M946">
        <v>0.68571428571428572</v>
      </c>
      <c r="N946">
        <v>1440</v>
      </c>
      <c r="O946" t="s">
        <v>430</v>
      </c>
      <c r="P946" t="s">
        <v>431</v>
      </c>
      <c r="Q946" t="s">
        <v>218</v>
      </c>
      <c r="R946" t="s">
        <v>40</v>
      </c>
      <c r="S946" t="s">
        <v>432</v>
      </c>
      <c r="T946" t="s">
        <v>433</v>
      </c>
      <c r="U946" t="s">
        <v>1190</v>
      </c>
      <c r="V946">
        <f>YEAR(sales_order1[[#This Row],[date]])</f>
        <v>2020</v>
      </c>
      <c r="W946" t="str">
        <f>TEXT(sales_order1[[#This Row],[date]], "Mmm")</f>
        <v>Jul</v>
      </c>
      <c r="X946">
        <f>VALUE(TEXT(sales_order1[[#This Row],[date]], "D"))</f>
        <v>7</v>
      </c>
      <c r="Y946">
        <v>27</v>
      </c>
    </row>
    <row r="947" spans="1:25" x14ac:dyDescent="0.25">
      <c r="A947" s="1">
        <v>44019</v>
      </c>
      <c r="B947">
        <v>50946</v>
      </c>
      <c r="C947" t="s">
        <v>221</v>
      </c>
      <c r="D947" t="str">
        <f>VLOOKUP(sales_order1[[#This Row],[itemCode]],product_details3!B:C,2,0)</f>
        <v>CLNF200</v>
      </c>
      <c r="E947" t="s">
        <v>222</v>
      </c>
      <c r="F947" t="s">
        <v>45</v>
      </c>
      <c r="G947">
        <v>100</v>
      </c>
      <c r="H947">
        <v>23.25</v>
      </c>
      <c r="I947">
        <v>2325</v>
      </c>
      <c r="J947">
        <v>9</v>
      </c>
      <c r="K947">
        <v>900</v>
      </c>
      <c r="L947">
        <v>14.25</v>
      </c>
      <c r="M947">
        <v>0.61290322580645162</v>
      </c>
      <c r="N947">
        <v>1425</v>
      </c>
      <c r="O947" t="s">
        <v>163</v>
      </c>
      <c r="P947" t="s">
        <v>164</v>
      </c>
      <c r="Q947" t="s">
        <v>146</v>
      </c>
      <c r="R947" t="s">
        <v>112</v>
      </c>
      <c r="S947" t="s">
        <v>165</v>
      </c>
      <c r="T947" t="s">
        <v>166</v>
      </c>
      <c r="U947" t="s">
        <v>1189</v>
      </c>
      <c r="V947">
        <f>YEAR(sales_order1[[#This Row],[date]])</f>
        <v>2020</v>
      </c>
      <c r="W947" t="str">
        <f>TEXT(sales_order1[[#This Row],[date]], "Mmm")</f>
        <v>Jul</v>
      </c>
      <c r="X947">
        <f>VALUE(TEXT(sales_order1[[#This Row],[date]], "D"))</f>
        <v>7</v>
      </c>
      <c r="Y947">
        <v>27</v>
      </c>
    </row>
    <row r="948" spans="1:25" x14ac:dyDescent="0.25">
      <c r="A948" s="1">
        <v>44019</v>
      </c>
      <c r="B948">
        <v>50947</v>
      </c>
      <c r="C948" t="s">
        <v>307</v>
      </c>
      <c r="D948" t="str">
        <f>VLOOKUP(sales_order1[[#This Row],[itemCode]],product_details3!B:C,2,0)</f>
        <v>TNRH150</v>
      </c>
      <c r="E948" t="s">
        <v>308</v>
      </c>
      <c r="F948" t="s">
        <v>124</v>
      </c>
      <c r="G948">
        <v>100</v>
      </c>
      <c r="H948">
        <v>15.75</v>
      </c>
      <c r="I948">
        <v>1575</v>
      </c>
      <c r="J948">
        <v>4.45</v>
      </c>
      <c r="K948">
        <v>445</v>
      </c>
      <c r="L948">
        <v>11.3</v>
      </c>
      <c r="M948">
        <v>0.71746031746031746</v>
      </c>
      <c r="N948">
        <v>1130</v>
      </c>
      <c r="O948" t="s">
        <v>216</v>
      </c>
      <c r="P948" t="s">
        <v>217</v>
      </c>
      <c r="Q948" t="s">
        <v>218</v>
      </c>
      <c r="R948" t="s">
        <v>40</v>
      </c>
      <c r="S948" t="s">
        <v>219</v>
      </c>
      <c r="T948" t="s">
        <v>220</v>
      </c>
      <c r="U948" t="s">
        <v>1190</v>
      </c>
      <c r="V948">
        <f>YEAR(sales_order1[[#This Row],[date]])</f>
        <v>2020</v>
      </c>
      <c r="W948" t="str">
        <f>TEXT(sales_order1[[#This Row],[date]], "Mmm")</f>
        <v>Jul</v>
      </c>
      <c r="X948">
        <f>VALUE(TEXT(sales_order1[[#This Row],[date]], "D"))</f>
        <v>7</v>
      </c>
      <c r="Y948">
        <v>27</v>
      </c>
    </row>
    <row r="949" spans="1:25" x14ac:dyDescent="0.25">
      <c r="A949" s="1">
        <v>44019</v>
      </c>
      <c r="B949">
        <v>50948</v>
      </c>
      <c r="C949" t="s">
        <v>325</v>
      </c>
      <c r="D949" t="str">
        <f>VLOOKUP(sales_order1[[#This Row],[itemCode]],product_details3!B:C,2,0)</f>
        <v>EXFG100</v>
      </c>
      <c r="E949" t="s">
        <v>326</v>
      </c>
      <c r="F949" t="s">
        <v>183</v>
      </c>
      <c r="G949">
        <v>50</v>
      </c>
      <c r="H949">
        <v>20.75</v>
      </c>
      <c r="I949">
        <v>1037.5</v>
      </c>
      <c r="J949">
        <v>7.45</v>
      </c>
      <c r="K949">
        <v>372.5</v>
      </c>
      <c r="L949">
        <v>13.3</v>
      </c>
      <c r="M949">
        <v>0.64096385542168677</v>
      </c>
      <c r="N949">
        <v>665</v>
      </c>
      <c r="O949" t="s">
        <v>443</v>
      </c>
      <c r="P949" t="s">
        <v>444</v>
      </c>
      <c r="Q949" t="s">
        <v>111</v>
      </c>
      <c r="R949" t="s">
        <v>112</v>
      </c>
      <c r="S949" t="s">
        <v>445</v>
      </c>
      <c r="T949" t="s">
        <v>446</v>
      </c>
      <c r="U949" t="s">
        <v>1189</v>
      </c>
      <c r="V949">
        <f>YEAR(sales_order1[[#This Row],[date]])</f>
        <v>2020</v>
      </c>
      <c r="W949" t="str">
        <f>TEXT(sales_order1[[#This Row],[date]], "Mmm")</f>
        <v>Jul</v>
      </c>
      <c r="X949">
        <f>VALUE(TEXT(sales_order1[[#This Row],[date]], "D"))</f>
        <v>7</v>
      </c>
      <c r="Y949">
        <v>27</v>
      </c>
    </row>
    <row r="950" spans="1:25" x14ac:dyDescent="0.25">
      <c r="A950" s="1">
        <v>44019</v>
      </c>
      <c r="B950">
        <v>50949</v>
      </c>
      <c r="C950" t="s">
        <v>128</v>
      </c>
      <c r="D950" t="str">
        <f>VLOOKUP(sales_order1[[#This Row],[itemCode]],product_details3!B:C,2,0)</f>
        <v>SCRT100</v>
      </c>
      <c r="E950" t="s">
        <v>129</v>
      </c>
      <c r="F950" t="s">
        <v>61</v>
      </c>
      <c r="G950">
        <v>150</v>
      </c>
      <c r="H950">
        <v>28.25</v>
      </c>
      <c r="I950">
        <v>4237.5</v>
      </c>
      <c r="J950">
        <v>9</v>
      </c>
      <c r="K950">
        <v>1350</v>
      </c>
      <c r="L950">
        <v>19.25</v>
      </c>
      <c r="M950">
        <v>0.68141592920353977</v>
      </c>
      <c r="N950">
        <v>2887.5</v>
      </c>
      <c r="O950" t="s">
        <v>82</v>
      </c>
      <c r="P950" t="s">
        <v>83</v>
      </c>
      <c r="Q950" t="s">
        <v>64</v>
      </c>
      <c r="R950" t="s">
        <v>40</v>
      </c>
      <c r="S950" t="s">
        <v>84</v>
      </c>
      <c r="T950" t="s">
        <v>85</v>
      </c>
      <c r="U950" t="s">
        <v>1189</v>
      </c>
      <c r="V950">
        <f>YEAR(sales_order1[[#This Row],[date]])</f>
        <v>2020</v>
      </c>
      <c r="W950" t="str">
        <f>TEXT(sales_order1[[#This Row],[date]], "Mmm")</f>
        <v>Jul</v>
      </c>
      <c r="X950">
        <f>VALUE(TEXT(sales_order1[[#This Row],[date]], "D"))</f>
        <v>7</v>
      </c>
      <c r="Y950">
        <v>27</v>
      </c>
    </row>
    <row r="951" spans="1:25" x14ac:dyDescent="0.25">
      <c r="A951" s="1">
        <v>44019</v>
      </c>
      <c r="B951">
        <v>50950</v>
      </c>
      <c r="C951" t="s">
        <v>288</v>
      </c>
      <c r="D951" t="str">
        <f>VLOOKUP(sales_order1[[#This Row],[itemCode]],product_details3!B:C,2,0)</f>
        <v>MKRM200</v>
      </c>
      <c r="E951" t="s">
        <v>289</v>
      </c>
      <c r="F951" t="s">
        <v>151</v>
      </c>
      <c r="G951">
        <v>50</v>
      </c>
      <c r="H951">
        <v>19.25</v>
      </c>
      <c r="I951">
        <v>962.5</v>
      </c>
      <c r="J951">
        <v>7.75</v>
      </c>
      <c r="K951">
        <v>387.5</v>
      </c>
      <c r="L951">
        <v>11.5</v>
      </c>
      <c r="M951">
        <v>0.59740259740259738</v>
      </c>
      <c r="N951">
        <v>575</v>
      </c>
      <c r="O951" t="s">
        <v>299</v>
      </c>
      <c r="P951" t="s">
        <v>300</v>
      </c>
      <c r="Q951" t="s">
        <v>100</v>
      </c>
      <c r="R951" t="s">
        <v>40</v>
      </c>
      <c r="S951" t="s">
        <v>101</v>
      </c>
      <c r="T951" t="s">
        <v>301</v>
      </c>
      <c r="U951" t="s">
        <v>1190</v>
      </c>
      <c r="V951">
        <f>YEAR(sales_order1[[#This Row],[date]])</f>
        <v>2020</v>
      </c>
      <c r="W951" t="str">
        <f>TEXT(sales_order1[[#This Row],[date]], "Mmm")</f>
        <v>Jul</v>
      </c>
      <c r="X951">
        <f>VALUE(TEXT(sales_order1[[#This Row],[date]], "D"))</f>
        <v>7</v>
      </c>
      <c r="Y951">
        <v>27</v>
      </c>
    </row>
    <row r="952" spans="1:25" x14ac:dyDescent="0.25">
      <c r="A952" s="1">
        <v>44019</v>
      </c>
      <c r="B952">
        <v>50951</v>
      </c>
      <c r="C952" t="s">
        <v>279</v>
      </c>
      <c r="D952" t="str">
        <f>VLOOKUP(sales_order1[[#This Row],[itemCode]],product_details3!B:C,2,0)</f>
        <v>SRMC15</v>
      </c>
      <c r="E952" t="s">
        <v>280</v>
      </c>
      <c r="F952" t="s">
        <v>30</v>
      </c>
      <c r="G952">
        <v>150</v>
      </c>
      <c r="H952">
        <v>16.95</v>
      </c>
      <c r="I952">
        <v>2542.5</v>
      </c>
      <c r="J952">
        <v>6.2</v>
      </c>
      <c r="K952">
        <v>930</v>
      </c>
      <c r="L952">
        <v>10.75</v>
      </c>
      <c r="M952">
        <v>0.63421828908554578</v>
      </c>
      <c r="N952">
        <v>1612.5</v>
      </c>
      <c r="O952" t="s">
        <v>53</v>
      </c>
      <c r="P952" t="s">
        <v>54</v>
      </c>
      <c r="Q952" t="s">
        <v>55</v>
      </c>
      <c r="R952" t="s">
        <v>56</v>
      </c>
      <c r="S952" t="s">
        <v>57</v>
      </c>
      <c r="T952" t="s">
        <v>58</v>
      </c>
      <c r="U952" t="s">
        <v>1191</v>
      </c>
      <c r="V952">
        <f>YEAR(sales_order1[[#This Row],[date]])</f>
        <v>2020</v>
      </c>
      <c r="W952" t="str">
        <f>TEXT(sales_order1[[#This Row],[date]], "Mmm")</f>
        <v>Jul</v>
      </c>
      <c r="X952">
        <f>VALUE(TEXT(sales_order1[[#This Row],[date]], "D"))</f>
        <v>7</v>
      </c>
      <c r="Y952">
        <v>27</v>
      </c>
    </row>
    <row r="953" spans="1:25" x14ac:dyDescent="0.25">
      <c r="A953" s="1">
        <v>44019</v>
      </c>
      <c r="B953">
        <v>50952</v>
      </c>
      <c r="C953" t="s">
        <v>103</v>
      </c>
      <c r="D953" t="str">
        <f>VLOOKUP(sales_order1[[#This Row],[itemCode]],product_details3!B:C,2,0)</f>
        <v>SCRT50</v>
      </c>
      <c r="E953" t="s">
        <v>104</v>
      </c>
      <c r="F953" t="s">
        <v>61</v>
      </c>
      <c r="G953">
        <v>200</v>
      </c>
      <c r="H953">
        <v>16.95</v>
      </c>
      <c r="I953">
        <v>3390</v>
      </c>
      <c r="J953">
        <v>5.2</v>
      </c>
      <c r="K953">
        <v>1040</v>
      </c>
      <c r="L953">
        <v>11.75</v>
      </c>
      <c r="M953">
        <v>0.69321533923303835</v>
      </c>
      <c r="N953">
        <v>2350</v>
      </c>
      <c r="O953" t="s">
        <v>395</v>
      </c>
      <c r="P953" t="s">
        <v>396</v>
      </c>
      <c r="Q953" t="s">
        <v>191</v>
      </c>
      <c r="R953" t="s">
        <v>56</v>
      </c>
      <c r="S953" t="s">
        <v>192</v>
      </c>
      <c r="T953" t="s">
        <v>397</v>
      </c>
      <c r="U953" t="s">
        <v>1191</v>
      </c>
      <c r="V953">
        <f>YEAR(sales_order1[[#This Row],[date]])</f>
        <v>2020</v>
      </c>
      <c r="W953" t="str">
        <f>TEXT(sales_order1[[#This Row],[date]], "Mmm")</f>
        <v>Jul</v>
      </c>
      <c r="X953">
        <f>VALUE(TEXT(sales_order1[[#This Row],[date]], "D"))</f>
        <v>7</v>
      </c>
      <c r="Y953">
        <v>27</v>
      </c>
    </row>
    <row r="954" spans="1:25" x14ac:dyDescent="0.25">
      <c r="A954" s="1">
        <v>44020</v>
      </c>
      <c r="B954">
        <v>50953</v>
      </c>
      <c r="C954" t="s">
        <v>35</v>
      </c>
      <c r="D954" t="str">
        <f>VLOOKUP(sales_order1[[#This Row],[itemCode]],product_details3!B:C,2,0)</f>
        <v>SRMA30</v>
      </c>
      <c r="E954" t="s">
        <v>36</v>
      </c>
      <c r="F954" t="s">
        <v>30</v>
      </c>
      <c r="G954">
        <v>50</v>
      </c>
      <c r="H954">
        <v>26.2</v>
      </c>
      <c r="I954">
        <v>1310</v>
      </c>
      <c r="J954">
        <v>9.4</v>
      </c>
      <c r="K954">
        <v>470</v>
      </c>
      <c r="L954">
        <v>16.8</v>
      </c>
      <c r="M954">
        <v>0.6412213740458016</v>
      </c>
      <c r="N954">
        <v>840</v>
      </c>
      <c r="O954" t="s">
        <v>46</v>
      </c>
      <c r="P954" t="s">
        <v>47</v>
      </c>
      <c r="Q954" t="s">
        <v>48</v>
      </c>
      <c r="R954" t="s">
        <v>25</v>
      </c>
      <c r="S954" t="s">
        <v>49</v>
      </c>
      <c r="T954" t="s">
        <v>50</v>
      </c>
      <c r="U954" t="s">
        <v>1191</v>
      </c>
      <c r="V954">
        <f>YEAR(sales_order1[[#This Row],[date]])</f>
        <v>2020</v>
      </c>
      <c r="W954" t="str">
        <f>TEXT(sales_order1[[#This Row],[date]], "Mmm")</f>
        <v>Jul</v>
      </c>
      <c r="X954">
        <f>VALUE(TEXT(sales_order1[[#This Row],[date]], "D"))</f>
        <v>8</v>
      </c>
      <c r="Y954">
        <v>28</v>
      </c>
    </row>
    <row r="955" spans="1:25" x14ac:dyDescent="0.25">
      <c r="A955" s="1">
        <v>44020</v>
      </c>
      <c r="B955">
        <v>50954</v>
      </c>
      <c r="C955" t="s">
        <v>309</v>
      </c>
      <c r="D955" t="str">
        <f>VLOOKUP(sales_order1[[#This Row],[itemCode]],product_details3!B:C,2,0)</f>
        <v>MSKC100</v>
      </c>
      <c r="E955" t="s">
        <v>310</v>
      </c>
      <c r="F955" t="s">
        <v>137</v>
      </c>
      <c r="G955">
        <v>50</v>
      </c>
      <c r="H955">
        <v>19.95</v>
      </c>
      <c r="I955">
        <v>997.5</v>
      </c>
      <c r="J955">
        <v>8.1999999999999993</v>
      </c>
      <c r="K955">
        <v>410</v>
      </c>
      <c r="L955">
        <v>11.75</v>
      </c>
      <c r="M955">
        <v>0.58897243107769426</v>
      </c>
      <c r="N955">
        <v>587.5</v>
      </c>
      <c r="O955" t="s">
        <v>430</v>
      </c>
      <c r="P955" t="s">
        <v>431</v>
      </c>
      <c r="Q955" t="s">
        <v>218</v>
      </c>
      <c r="R955" t="s">
        <v>40</v>
      </c>
      <c r="S955" t="s">
        <v>432</v>
      </c>
      <c r="T955" t="s">
        <v>433</v>
      </c>
      <c r="U955" t="s">
        <v>1190</v>
      </c>
      <c r="V955">
        <f>YEAR(sales_order1[[#This Row],[date]])</f>
        <v>2020</v>
      </c>
      <c r="W955" t="str">
        <f>TEXT(sales_order1[[#This Row],[date]], "Mmm")</f>
        <v>Jul</v>
      </c>
      <c r="X955">
        <f>VALUE(TEXT(sales_order1[[#This Row],[date]], "D"))</f>
        <v>8</v>
      </c>
      <c r="Y955">
        <v>28</v>
      </c>
    </row>
    <row r="956" spans="1:25" x14ac:dyDescent="0.25">
      <c r="A956" s="1">
        <v>44020</v>
      </c>
      <c r="B956">
        <v>50955</v>
      </c>
      <c r="C956" t="s">
        <v>51</v>
      </c>
      <c r="D956" t="str">
        <f>VLOOKUP(sales_order1[[#This Row],[itemCode]],product_details3!B:C,2,0)</f>
        <v>MSTH50</v>
      </c>
      <c r="E956" t="s">
        <v>52</v>
      </c>
      <c r="F956" t="s">
        <v>21</v>
      </c>
      <c r="G956">
        <v>150</v>
      </c>
      <c r="H956">
        <v>15.75</v>
      </c>
      <c r="I956">
        <v>2362.5</v>
      </c>
      <c r="J956">
        <v>4.45</v>
      </c>
      <c r="K956">
        <v>667.5</v>
      </c>
      <c r="L956">
        <v>11.3</v>
      </c>
      <c r="M956">
        <v>0.71746031746031746</v>
      </c>
      <c r="N956">
        <v>1695</v>
      </c>
      <c r="O956" t="s">
        <v>75</v>
      </c>
      <c r="P956" t="s">
        <v>76</v>
      </c>
      <c r="Q956" t="s">
        <v>77</v>
      </c>
      <c r="R956" t="s">
        <v>72</v>
      </c>
      <c r="S956" t="s">
        <v>78</v>
      </c>
      <c r="T956" t="s">
        <v>79</v>
      </c>
      <c r="U956" t="s">
        <v>1190</v>
      </c>
      <c r="V956">
        <f>YEAR(sales_order1[[#This Row],[date]])</f>
        <v>2020</v>
      </c>
      <c r="W956" t="str">
        <f>TEXT(sales_order1[[#This Row],[date]], "Mmm")</f>
        <v>Jul</v>
      </c>
      <c r="X956">
        <f>VALUE(TEXT(sales_order1[[#This Row],[date]], "D"))</f>
        <v>8</v>
      </c>
      <c r="Y956">
        <v>28</v>
      </c>
    </row>
    <row r="957" spans="1:25" x14ac:dyDescent="0.25">
      <c r="A957" s="1">
        <v>44020</v>
      </c>
      <c r="B957">
        <v>50956</v>
      </c>
      <c r="C957" t="s">
        <v>149</v>
      </c>
      <c r="D957" t="str">
        <f>VLOOKUP(sales_order1[[#This Row],[itemCode]],product_details3!B:C,2,0)</f>
        <v>MKRW80</v>
      </c>
      <c r="E957" t="s">
        <v>150</v>
      </c>
      <c r="F957" t="s">
        <v>151</v>
      </c>
      <c r="G957">
        <v>50</v>
      </c>
      <c r="H957">
        <v>14.65</v>
      </c>
      <c r="I957">
        <v>732.5</v>
      </c>
      <c r="J957">
        <v>6.55</v>
      </c>
      <c r="K957">
        <v>327.5</v>
      </c>
      <c r="L957">
        <v>8.1</v>
      </c>
      <c r="M957">
        <v>0.55290102389078488</v>
      </c>
      <c r="N957">
        <v>405</v>
      </c>
      <c r="O957" t="s">
        <v>253</v>
      </c>
      <c r="P957" t="s">
        <v>254</v>
      </c>
      <c r="Q957" t="s">
        <v>191</v>
      </c>
      <c r="R957" t="s">
        <v>56</v>
      </c>
      <c r="S957" t="s">
        <v>192</v>
      </c>
      <c r="T957" t="s">
        <v>255</v>
      </c>
      <c r="U957" t="s">
        <v>1191</v>
      </c>
      <c r="V957">
        <f>YEAR(sales_order1[[#This Row],[date]])</f>
        <v>2020</v>
      </c>
      <c r="W957" t="str">
        <f>TEXT(sales_order1[[#This Row],[date]], "Mmm")</f>
        <v>Jul</v>
      </c>
      <c r="X957">
        <f>VALUE(TEXT(sales_order1[[#This Row],[date]], "D"))</f>
        <v>8</v>
      </c>
      <c r="Y957">
        <v>28</v>
      </c>
    </row>
    <row r="958" spans="1:25" x14ac:dyDescent="0.25">
      <c r="A958" s="1">
        <v>44020</v>
      </c>
      <c r="B958">
        <v>50957</v>
      </c>
      <c r="C958" t="s">
        <v>28</v>
      </c>
      <c r="D958" t="str">
        <f>VLOOKUP(sales_order1[[#This Row],[itemCode]],product_details3!B:C,2,0)</f>
        <v>SRMC30</v>
      </c>
      <c r="E958" t="s">
        <v>29</v>
      </c>
      <c r="F958" t="s">
        <v>30</v>
      </c>
      <c r="G958">
        <v>150</v>
      </c>
      <c r="H958">
        <v>22.6</v>
      </c>
      <c r="I958">
        <v>3390</v>
      </c>
      <c r="J958">
        <v>7.6</v>
      </c>
      <c r="K958">
        <v>1140</v>
      </c>
      <c r="L958">
        <v>15</v>
      </c>
      <c r="M958">
        <v>0.66371681415929207</v>
      </c>
      <c r="N958">
        <v>2250</v>
      </c>
      <c r="O958" t="s">
        <v>341</v>
      </c>
      <c r="P958" t="s">
        <v>342</v>
      </c>
      <c r="Q958" t="s">
        <v>146</v>
      </c>
      <c r="R958" t="s">
        <v>112</v>
      </c>
      <c r="S958" t="s">
        <v>343</v>
      </c>
      <c r="T958" t="s">
        <v>95</v>
      </c>
      <c r="U958" t="s">
        <v>1190</v>
      </c>
      <c r="V958">
        <f>YEAR(sales_order1[[#This Row],[date]])</f>
        <v>2020</v>
      </c>
      <c r="W958" t="str">
        <f>TEXT(sales_order1[[#This Row],[date]], "Mmm")</f>
        <v>Jul</v>
      </c>
      <c r="X958">
        <f>VALUE(TEXT(sales_order1[[#This Row],[date]], "D"))</f>
        <v>8</v>
      </c>
      <c r="Y958">
        <v>28</v>
      </c>
    </row>
    <row r="959" spans="1:25" x14ac:dyDescent="0.25">
      <c r="A959" s="1">
        <v>44020</v>
      </c>
      <c r="B959">
        <v>50958</v>
      </c>
      <c r="C959" t="s">
        <v>194</v>
      </c>
      <c r="D959" t="str">
        <f>VLOOKUP(sales_order1[[#This Row],[itemCode]],product_details3!B:C,2,0)</f>
        <v>CLNG150</v>
      </c>
      <c r="E959" t="s">
        <v>195</v>
      </c>
      <c r="F959" t="s">
        <v>45</v>
      </c>
      <c r="G959">
        <v>100</v>
      </c>
      <c r="H959">
        <v>12.75</v>
      </c>
      <c r="I959">
        <v>1275</v>
      </c>
      <c r="J959">
        <v>4.45</v>
      </c>
      <c r="K959">
        <v>445</v>
      </c>
      <c r="L959">
        <v>8.3000000000000007</v>
      </c>
      <c r="M959">
        <v>0.65098039215686276</v>
      </c>
      <c r="N959">
        <v>830</v>
      </c>
      <c r="O959" t="s">
        <v>144</v>
      </c>
      <c r="P959" t="s">
        <v>145</v>
      </c>
      <c r="Q959" t="s">
        <v>146</v>
      </c>
      <c r="R959" t="s">
        <v>112</v>
      </c>
      <c r="S959" t="s">
        <v>147</v>
      </c>
      <c r="T959" t="s">
        <v>148</v>
      </c>
      <c r="U959" t="s">
        <v>1190</v>
      </c>
      <c r="V959">
        <f>YEAR(sales_order1[[#This Row],[date]])</f>
        <v>2020</v>
      </c>
      <c r="W959" t="str">
        <f>TEXT(sales_order1[[#This Row],[date]], "Mmm")</f>
        <v>Jul</v>
      </c>
      <c r="X959">
        <f>VALUE(TEXT(sales_order1[[#This Row],[date]], "D"))</f>
        <v>8</v>
      </c>
      <c r="Y959">
        <v>28</v>
      </c>
    </row>
    <row r="960" spans="1:25" x14ac:dyDescent="0.25">
      <c r="A960" s="1">
        <v>44020</v>
      </c>
      <c r="B960">
        <v>50959</v>
      </c>
      <c r="C960" t="s">
        <v>128</v>
      </c>
      <c r="D960" t="str">
        <f>VLOOKUP(sales_order1[[#This Row],[itemCode]],product_details3!B:C,2,0)</f>
        <v>SCRT100</v>
      </c>
      <c r="E960" t="s">
        <v>129</v>
      </c>
      <c r="F960" t="s">
        <v>61</v>
      </c>
      <c r="G960">
        <v>150</v>
      </c>
      <c r="H960">
        <v>28.25</v>
      </c>
      <c r="I960">
        <v>4237.5</v>
      </c>
      <c r="J960">
        <v>9</v>
      </c>
      <c r="K960">
        <v>1350</v>
      </c>
      <c r="L960">
        <v>19.25</v>
      </c>
      <c r="M960">
        <v>0.68141592920353977</v>
      </c>
      <c r="N960">
        <v>2887.5</v>
      </c>
      <c r="O960" t="s">
        <v>417</v>
      </c>
      <c r="P960" t="s">
        <v>418</v>
      </c>
      <c r="Q960" t="s">
        <v>160</v>
      </c>
      <c r="R960" t="s">
        <v>112</v>
      </c>
      <c r="S960" t="s">
        <v>161</v>
      </c>
      <c r="T960" t="s">
        <v>419</v>
      </c>
      <c r="U960" t="s">
        <v>1189</v>
      </c>
      <c r="V960">
        <f>YEAR(sales_order1[[#This Row],[date]])</f>
        <v>2020</v>
      </c>
      <c r="W960" t="str">
        <f>TEXT(sales_order1[[#This Row],[date]], "Mmm")</f>
        <v>Jul</v>
      </c>
      <c r="X960">
        <f>VALUE(TEXT(sales_order1[[#This Row],[date]], "D"))</f>
        <v>8</v>
      </c>
      <c r="Y960">
        <v>28</v>
      </c>
    </row>
    <row r="961" spans="1:25" x14ac:dyDescent="0.25">
      <c r="A961" s="1">
        <v>44020</v>
      </c>
      <c r="B961">
        <v>50960</v>
      </c>
      <c r="C961" t="s">
        <v>103</v>
      </c>
      <c r="D961" t="str">
        <f>VLOOKUP(sales_order1[[#This Row],[itemCode]],product_details3!B:C,2,0)</f>
        <v>SCRT50</v>
      </c>
      <c r="E961" t="s">
        <v>104</v>
      </c>
      <c r="F961" t="s">
        <v>61</v>
      </c>
      <c r="G961">
        <v>150</v>
      </c>
      <c r="H961">
        <v>16.95</v>
      </c>
      <c r="I961">
        <v>2542.5</v>
      </c>
      <c r="J961">
        <v>5.2</v>
      </c>
      <c r="K961">
        <v>780</v>
      </c>
      <c r="L961">
        <v>11.75</v>
      </c>
      <c r="M961">
        <v>0.69321533923303835</v>
      </c>
      <c r="N961">
        <v>1762.5</v>
      </c>
      <c r="O961" t="s">
        <v>152</v>
      </c>
      <c r="P961" t="s">
        <v>153</v>
      </c>
      <c r="Q961" t="s">
        <v>154</v>
      </c>
      <c r="R961" t="s">
        <v>56</v>
      </c>
      <c r="S961" t="s">
        <v>133</v>
      </c>
      <c r="T961" t="s">
        <v>155</v>
      </c>
      <c r="U961" t="s">
        <v>1191</v>
      </c>
      <c r="V961">
        <f>YEAR(sales_order1[[#This Row],[date]])</f>
        <v>2020</v>
      </c>
      <c r="W961" t="str">
        <f>TEXT(sales_order1[[#This Row],[date]], "Mmm")</f>
        <v>Jul</v>
      </c>
      <c r="X961">
        <f>VALUE(TEXT(sales_order1[[#This Row],[date]], "D"))</f>
        <v>8</v>
      </c>
      <c r="Y961">
        <v>28</v>
      </c>
    </row>
    <row r="962" spans="1:25" x14ac:dyDescent="0.25">
      <c r="A962" s="1">
        <v>44020</v>
      </c>
      <c r="B962">
        <v>50961</v>
      </c>
      <c r="C962" t="s">
        <v>86</v>
      </c>
      <c r="D962" t="str">
        <f>VLOOKUP(sales_order1[[#This Row],[itemCode]],product_details3!B:C,2,0)</f>
        <v>SRMH30</v>
      </c>
      <c r="E962" t="s">
        <v>87</v>
      </c>
      <c r="F962" t="s">
        <v>30</v>
      </c>
      <c r="G962">
        <v>50</v>
      </c>
      <c r="H962">
        <v>21</v>
      </c>
      <c r="I962">
        <v>1050</v>
      </c>
      <c r="J962">
        <v>6.6</v>
      </c>
      <c r="K962">
        <v>330</v>
      </c>
      <c r="L962">
        <v>14.4</v>
      </c>
      <c r="M962">
        <v>0.68571428571428572</v>
      </c>
      <c r="N962">
        <v>720</v>
      </c>
      <c r="O962" t="s">
        <v>117</v>
      </c>
      <c r="P962" t="s">
        <v>118</v>
      </c>
      <c r="Q962" t="s">
        <v>119</v>
      </c>
      <c r="R962" t="s">
        <v>40</v>
      </c>
      <c r="S962" t="s">
        <v>120</v>
      </c>
      <c r="T962" t="s">
        <v>121</v>
      </c>
      <c r="U962" t="s">
        <v>1190</v>
      </c>
      <c r="V962">
        <f>YEAR(sales_order1[[#This Row],[date]])</f>
        <v>2020</v>
      </c>
      <c r="W962" t="str">
        <f>TEXT(sales_order1[[#This Row],[date]], "Mmm")</f>
        <v>Jul</v>
      </c>
      <c r="X962">
        <f>VALUE(TEXT(sales_order1[[#This Row],[date]], "D"))</f>
        <v>8</v>
      </c>
      <c r="Y962">
        <v>28</v>
      </c>
    </row>
    <row r="963" spans="1:25" x14ac:dyDescent="0.25">
      <c r="A963" s="1">
        <v>44021</v>
      </c>
      <c r="B963">
        <v>50962</v>
      </c>
      <c r="C963" t="s">
        <v>320</v>
      </c>
      <c r="D963" t="str">
        <f>VLOOKUP(sales_order1[[#This Row],[itemCode]],product_details3!B:C,2,0)</f>
        <v>SCR50+100</v>
      </c>
      <c r="E963" t="s">
        <v>321</v>
      </c>
      <c r="F963" t="s">
        <v>61</v>
      </c>
      <c r="G963">
        <v>150</v>
      </c>
      <c r="H963">
        <v>26.25</v>
      </c>
      <c r="I963">
        <v>3937.5</v>
      </c>
      <c r="J963">
        <v>7.75</v>
      </c>
      <c r="K963">
        <v>1162.5</v>
      </c>
      <c r="L963">
        <v>18.5</v>
      </c>
      <c r="M963">
        <v>0.70476190476190481</v>
      </c>
      <c r="N963">
        <v>2775</v>
      </c>
      <c r="O963" t="s">
        <v>109</v>
      </c>
      <c r="P963" t="s">
        <v>110</v>
      </c>
      <c r="Q963" t="s">
        <v>111</v>
      </c>
      <c r="R963" t="s">
        <v>112</v>
      </c>
      <c r="S963" t="s">
        <v>113</v>
      </c>
      <c r="T963" t="s">
        <v>114</v>
      </c>
      <c r="U963" t="s">
        <v>1189</v>
      </c>
      <c r="V963">
        <f>YEAR(sales_order1[[#This Row],[date]])</f>
        <v>2020</v>
      </c>
      <c r="W963" t="str">
        <f>TEXT(sales_order1[[#This Row],[date]], "Mmm")</f>
        <v>Jul</v>
      </c>
      <c r="X963">
        <f>VALUE(TEXT(sales_order1[[#This Row],[date]], "D"))</f>
        <v>9</v>
      </c>
      <c r="Y963">
        <v>28</v>
      </c>
    </row>
    <row r="964" spans="1:25" x14ac:dyDescent="0.25">
      <c r="A964" s="1">
        <v>44021</v>
      </c>
      <c r="B964">
        <v>50963</v>
      </c>
      <c r="C964" t="s">
        <v>115</v>
      </c>
      <c r="D964" t="str">
        <f>VLOOKUP(sales_order1[[#This Row],[itemCode]],product_details3!B:C,2,0)</f>
        <v>SCRS30100</v>
      </c>
      <c r="E964" t="s">
        <v>116</v>
      </c>
      <c r="F964" t="s">
        <v>61</v>
      </c>
      <c r="G964">
        <v>200</v>
      </c>
      <c r="H964">
        <v>32.75</v>
      </c>
      <c r="I964">
        <v>6550</v>
      </c>
      <c r="J964">
        <v>11.25</v>
      </c>
      <c r="K964">
        <v>2250</v>
      </c>
      <c r="L964">
        <v>21.5</v>
      </c>
      <c r="M964">
        <v>0.65648854961832059</v>
      </c>
      <c r="N964">
        <v>4300</v>
      </c>
      <c r="O964" t="s">
        <v>370</v>
      </c>
      <c r="P964" t="s">
        <v>371</v>
      </c>
      <c r="Q964" t="s">
        <v>201</v>
      </c>
      <c r="R964" t="s">
        <v>25</v>
      </c>
      <c r="S964" t="s">
        <v>372</v>
      </c>
      <c r="T964" t="s">
        <v>373</v>
      </c>
      <c r="U964" t="s">
        <v>1191</v>
      </c>
      <c r="V964">
        <f>YEAR(sales_order1[[#This Row],[date]])</f>
        <v>2020</v>
      </c>
      <c r="W964" t="str">
        <f>TEXT(sales_order1[[#This Row],[date]], "Mmm")</f>
        <v>Jul</v>
      </c>
      <c r="X964">
        <f>VALUE(TEXT(sales_order1[[#This Row],[date]], "D"))</f>
        <v>9</v>
      </c>
      <c r="Y964">
        <v>28</v>
      </c>
    </row>
    <row r="965" spans="1:25" x14ac:dyDescent="0.25">
      <c r="A965" s="1">
        <v>44021</v>
      </c>
      <c r="B965">
        <v>50964</v>
      </c>
      <c r="C965" t="s">
        <v>329</v>
      </c>
      <c r="D965" t="str">
        <f>VLOOKUP(sales_order1[[#This Row],[itemCode]],product_details3!B:C,2,0)</f>
        <v>TNRS150</v>
      </c>
      <c r="E965" t="s">
        <v>330</v>
      </c>
      <c r="F965" t="s">
        <v>124</v>
      </c>
      <c r="G965">
        <v>100</v>
      </c>
      <c r="H965">
        <v>19.649999999999999</v>
      </c>
      <c r="I965">
        <v>1965</v>
      </c>
      <c r="J965">
        <v>6.55</v>
      </c>
      <c r="K965">
        <v>655</v>
      </c>
      <c r="L965">
        <v>13.1</v>
      </c>
      <c r="M965">
        <v>0.66666666666666663</v>
      </c>
      <c r="N965">
        <v>1310</v>
      </c>
      <c r="O965" t="s">
        <v>130</v>
      </c>
      <c r="P965" t="s">
        <v>131</v>
      </c>
      <c r="Q965" t="s">
        <v>132</v>
      </c>
      <c r="R965" t="s">
        <v>56</v>
      </c>
      <c r="S965" t="s">
        <v>133</v>
      </c>
      <c r="T965" t="s">
        <v>134</v>
      </c>
      <c r="U965" t="s">
        <v>1191</v>
      </c>
      <c r="V965">
        <f>YEAR(sales_order1[[#This Row],[date]])</f>
        <v>2020</v>
      </c>
      <c r="W965" t="str">
        <f>TEXT(sales_order1[[#This Row],[date]], "Mmm")</f>
        <v>Jul</v>
      </c>
      <c r="X965">
        <f>VALUE(TEXT(sales_order1[[#This Row],[date]], "D"))</f>
        <v>9</v>
      </c>
      <c r="Y965">
        <v>28</v>
      </c>
    </row>
    <row r="966" spans="1:25" x14ac:dyDescent="0.25">
      <c r="A966" s="1">
        <v>44021</v>
      </c>
      <c r="B966">
        <v>50965</v>
      </c>
      <c r="C966" t="s">
        <v>194</v>
      </c>
      <c r="D966" t="str">
        <f>VLOOKUP(sales_order1[[#This Row],[itemCode]],product_details3!B:C,2,0)</f>
        <v>CLNG150</v>
      </c>
      <c r="E966" t="s">
        <v>195</v>
      </c>
      <c r="F966" t="s">
        <v>45</v>
      </c>
      <c r="G966">
        <v>150</v>
      </c>
      <c r="H966">
        <v>12.75</v>
      </c>
      <c r="I966">
        <v>1912.5</v>
      </c>
      <c r="J966">
        <v>4.45</v>
      </c>
      <c r="K966">
        <v>667.5</v>
      </c>
      <c r="L966">
        <v>8.3000000000000007</v>
      </c>
      <c r="M966">
        <v>0.65098039215686276</v>
      </c>
      <c r="N966">
        <v>1245</v>
      </c>
      <c r="O966" t="s">
        <v>354</v>
      </c>
      <c r="P966" t="s">
        <v>355</v>
      </c>
      <c r="Q966" t="s">
        <v>119</v>
      </c>
      <c r="R966" t="s">
        <v>40</v>
      </c>
      <c r="S966" t="s">
        <v>356</v>
      </c>
      <c r="T966" t="s">
        <v>357</v>
      </c>
      <c r="U966" t="s">
        <v>1190</v>
      </c>
      <c r="V966">
        <f>YEAR(sales_order1[[#This Row],[date]])</f>
        <v>2020</v>
      </c>
      <c r="W966" t="str">
        <f>TEXT(sales_order1[[#This Row],[date]], "Mmm")</f>
        <v>Jul</v>
      </c>
      <c r="X966">
        <f>VALUE(TEXT(sales_order1[[#This Row],[date]], "D"))</f>
        <v>9</v>
      </c>
      <c r="Y966">
        <v>28</v>
      </c>
    </row>
    <row r="967" spans="1:25" x14ac:dyDescent="0.25">
      <c r="A967" s="1">
        <v>44021</v>
      </c>
      <c r="B967">
        <v>50966</v>
      </c>
      <c r="C967" t="s">
        <v>51</v>
      </c>
      <c r="D967" t="str">
        <f>VLOOKUP(sales_order1[[#This Row],[itemCode]],product_details3!B:C,2,0)</f>
        <v>MSTH50</v>
      </c>
      <c r="E967" t="s">
        <v>52</v>
      </c>
      <c r="F967" t="s">
        <v>21</v>
      </c>
      <c r="G967">
        <v>150</v>
      </c>
      <c r="H967">
        <v>15.75</v>
      </c>
      <c r="I967">
        <v>2362.5</v>
      </c>
      <c r="J967">
        <v>4.45</v>
      </c>
      <c r="K967">
        <v>667.5</v>
      </c>
      <c r="L967">
        <v>11.3</v>
      </c>
      <c r="M967">
        <v>0.71746031746031746</v>
      </c>
      <c r="N967">
        <v>1695</v>
      </c>
      <c r="O967" t="s">
        <v>211</v>
      </c>
      <c r="P967" t="s">
        <v>212</v>
      </c>
      <c r="Q967" t="s">
        <v>213</v>
      </c>
      <c r="R967" t="s">
        <v>25</v>
      </c>
      <c r="S967" t="s">
        <v>214</v>
      </c>
      <c r="T967" t="s">
        <v>215</v>
      </c>
      <c r="U967" t="s">
        <v>1191</v>
      </c>
      <c r="V967">
        <f>YEAR(sales_order1[[#This Row],[date]])</f>
        <v>2020</v>
      </c>
      <c r="W967" t="str">
        <f>TEXT(sales_order1[[#This Row],[date]], "Mmm")</f>
        <v>Jul</v>
      </c>
      <c r="X967">
        <f>VALUE(TEXT(sales_order1[[#This Row],[date]], "D"))</f>
        <v>9</v>
      </c>
      <c r="Y967">
        <v>28</v>
      </c>
    </row>
    <row r="968" spans="1:25" x14ac:dyDescent="0.25">
      <c r="A968" s="1">
        <v>44021</v>
      </c>
      <c r="B968">
        <v>50967</v>
      </c>
      <c r="C968" t="s">
        <v>320</v>
      </c>
      <c r="D968" t="str">
        <f>VLOOKUP(sales_order1[[#This Row],[itemCode]],product_details3!B:C,2,0)</f>
        <v>SCR50+100</v>
      </c>
      <c r="E968" t="s">
        <v>321</v>
      </c>
      <c r="F968" t="s">
        <v>61</v>
      </c>
      <c r="G968">
        <v>50</v>
      </c>
      <c r="H968">
        <v>26.25</v>
      </c>
      <c r="I968">
        <v>1312.5</v>
      </c>
      <c r="J968">
        <v>7.75</v>
      </c>
      <c r="K968">
        <v>387.5</v>
      </c>
      <c r="L968">
        <v>18.5</v>
      </c>
      <c r="M968">
        <v>0.70476190476190481</v>
      </c>
      <c r="N968">
        <v>925</v>
      </c>
      <c r="O968" t="s">
        <v>91</v>
      </c>
      <c r="P968" t="s">
        <v>92</v>
      </c>
      <c r="Q968" t="s">
        <v>93</v>
      </c>
      <c r="R968" t="s">
        <v>72</v>
      </c>
      <c r="S968" t="s">
        <v>94</v>
      </c>
      <c r="T968" t="s">
        <v>95</v>
      </c>
      <c r="U968" t="s">
        <v>1190</v>
      </c>
      <c r="V968">
        <f>YEAR(sales_order1[[#This Row],[date]])</f>
        <v>2020</v>
      </c>
      <c r="W968" t="str">
        <f>TEXT(sales_order1[[#This Row],[date]], "Mmm")</f>
        <v>Jul</v>
      </c>
      <c r="X968">
        <f>VALUE(TEXT(sales_order1[[#This Row],[date]], "D"))</f>
        <v>9</v>
      </c>
      <c r="Y968">
        <v>28</v>
      </c>
    </row>
    <row r="969" spans="1:25" x14ac:dyDescent="0.25">
      <c r="A969" s="1">
        <v>44021</v>
      </c>
      <c r="B969">
        <v>50968</v>
      </c>
      <c r="C969" t="s">
        <v>35</v>
      </c>
      <c r="D969" t="str">
        <f>VLOOKUP(sales_order1[[#This Row],[itemCode]],product_details3!B:C,2,0)</f>
        <v>SRMA30</v>
      </c>
      <c r="E969" t="s">
        <v>36</v>
      </c>
      <c r="F969" t="s">
        <v>30</v>
      </c>
      <c r="G969">
        <v>50</v>
      </c>
      <c r="H969">
        <v>26.2</v>
      </c>
      <c r="I969">
        <v>1310</v>
      </c>
      <c r="J969">
        <v>9.4</v>
      </c>
      <c r="K969">
        <v>470</v>
      </c>
      <c r="L969">
        <v>16.8</v>
      </c>
      <c r="M969">
        <v>0.6412213740458016</v>
      </c>
      <c r="N969">
        <v>840</v>
      </c>
      <c r="O969" t="s">
        <v>258</v>
      </c>
      <c r="P969" t="s">
        <v>259</v>
      </c>
      <c r="Q969" t="s">
        <v>93</v>
      </c>
      <c r="R969" t="s">
        <v>72</v>
      </c>
      <c r="S969" t="s">
        <v>260</v>
      </c>
      <c r="T969" t="s">
        <v>261</v>
      </c>
      <c r="U969" t="s">
        <v>1190</v>
      </c>
      <c r="V969">
        <f>YEAR(sales_order1[[#This Row],[date]])</f>
        <v>2020</v>
      </c>
      <c r="W969" t="str">
        <f>TEXT(sales_order1[[#This Row],[date]], "Mmm")</f>
        <v>Jul</v>
      </c>
      <c r="X969">
        <f>VALUE(TEXT(sales_order1[[#This Row],[date]], "D"))</f>
        <v>9</v>
      </c>
      <c r="Y969">
        <v>28</v>
      </c>
    </row>
    <row r="970" spans="1:25" x14ac:dyDescent="0.25">
      <c r="A970" s="1">
        <v>44021</v>
      </c>
      <c r="B970">
        <v>50969</v>
      </c>
      <c r="C970" t="s">
        <v>19</v>
      </c>
      <c r="D970" t="str">
        <f>VLOOKUP(sales_order1[[#This Row],[itemCode]],product_details3!B:C,2,0)</f>
        <v>MSTH100</v>
      </c>
      <c r="E970" t="s">
        <v>20</v>
      </c>
      <c r="F970" t="s">
        <v>21</v>
      </c>
      <c r="G970">
        <v>150</v>
      </c>
      <c r="H970">
        <v>26.25</v>
      </c>
      <c r="I970">
        <v>3937.5</v>
      </c>
      <c r="J970">
        <v>7.75</v>
      </c>
      <c r="K970">
        <v>1162.5</v>
      </c>
      <c r="L970">
        <v>18.5</v>
      </c>
      <c r="M970">
        <v>0.70476190476190481</v>
      </c>
      <c r="N970">
        <v>2775</v>
      </c>
      <c r="O970" t="s">
        <v>451</v>
      </c>
      <c r="P970" t="s">
        <v>452</v>
      </c>
      <c r="Q970" t="s">
        <v>271</v>
      </c>
      <c r="R970" t="s">
        <v>56</v>
      </c>
      <c r="S970" t="s">
        <v>192</v>
      </c>
      <c r="T970" t="s">
        <v>453</v>
      </c>
      <c r="U970" t="s">
        <v>1191</v>
      </c>
      <c r="V970">
        <f>YEAR(sales_order1[[#This Row],[date]])</f>
        <v>2020</v>
      </c>
      <c r="W970" t="str">
        <f>TEXT(sales_order1[[#This Row],[date]], "Mmm")</f>
        <v>Jul</v>
      </c>
      <c r="X970">
        <f>VALUE(TEXT(sales_order1[[#This Row],[date]], "D"))</f>
        <v>9</v>
      </c>
      <c r="Y970">
        <v>28</v>
      </c>
    </row>
    <row r="971" spans="1:25" x14ac:dyDescent="0.25">
      <c r="A971" s="1">
        <v>44021</v>
      </c>
      <c r="B971">
        <v>50970</v>
      </c>
      <c r="C971" t="s">
        <v>128</v>
      </c>
      <c r="D971" t="str">
        <f>VLOOKUP(sales_order1[[#This Row],[itemCode]],product_details3!B:C,2,0)</f>
        <v>SCRT100</v>
      </c>
      <c r="E971" t="s">
        <v>129</v>
      </c>
      <c r="F971" t="s">
        <v>61</v>
      </c>
      <c r="G971">
        <v>150</v>
      </c>
      <c r="H971">
        <v>28.25</v>
      </c>
      <c r="I971">
        <v>4237.5</v>
      </c>
      <c r="J971">
        <v>9</v>
      </c>
      <c r="K971">
        <v>1350</v>
      </c>
      <c r="L971">
        <v>19.25</v>
      </c>
      <c r="M971">
        <v>0.68141592920353977</v>
      </c>
      <c r="N971">
        <v>2887.5</v>
      </c>
      <c r="O971" t="s">
        <v>31</v>
      </c>
      <c r="P971" t="s">
        <v>32</v>
      </c>
      <c r="Q971" t="s">
        <v>24</v>
      </c>
      <c r="R971" t="s">
        <v>25</v>
      </c>
      <c r="S971" t="s">
        <v>33</v>
      </c>
      <c r="T971" t="s">
        <v>34</v>
      </c>
      <c r="U971" t="s">
        <v>1191</v>
      </c>
      <c r="V971">
        <f>YEAR(sales_order1[[#This Row],[date]])</f>
        <v>2020</v>
      </c>
      <c r="W971" t="str">
        <f>TEXT(sales_order1[[#This Row],[date]], "Mmm")</f>
        <v>Jul</v>
      </c>
      <c r="X971">
        <f>VALUE(TEXT(sales_order1[[#This Row],[date]], "D"))</f>
        <v>9</v>
      </c>
      <c r="Y971">
        <v>28</v>
      </c>
    </row>
    <row r="972" spans="1:25" x14ac:dyDescent="0.25">
      <c r="A972" s="1">
        <v>44022</v>
      </c>
      <c r="B972">
        <v>50971</v>
      </c>
      <c r="C972" t="s">
        <v>115</v>
      </c>
      <c r="D972" t="str">
        <f>VLOOKUP(sales_order1[[#This Row],[itemCode]],product_details3!B:C,2,0)</f>
        <v>SCRS30100</v>
      </c>
      <c r="E972" t="s">
        <v>116</v>
      </c>
      <c r="F972" t="s">
        <v>61</v>
      </c>
      <c r="G972">
        <v>150</v>
      </c>
      <c r="H972">
        <v>32.75</v>
      </c>
      <c r="I972">
        <v>4912.5</v>
      </c>
      <c r="J972">
        <v>11.25</v>
      </c>
      <c r="K972">
        <v>1687.5</v>
      </c>
      <c r="L972">
        <v>21.5</v>
      </c>
      <c r="M972">
        <v>0.65648854961832059</v>
      </c>
      <c r="N972">
        <v>3225</v>
      </c>
      <c r="O972" t="s">
        <v>412</v>
      </c>
      <c r="P972" t="s">
        <v>413</v>
      </c>
      <c r="Q972" t="s">
        <v>48</v>
      </c>
      <c r="R972" t="s">
        <v>25</v>
      </c>
      <c r="S972" t="s">
        <v>49</v>
      </c>
      <c r="T972" t="s">
        <v>414</v>
      </c>
      <c r="U972" t="s">
        <v>1191</v>
      </c>
      <c r="V972">
        <f>YEAR(sales_order1[[#This Row],[date]])</f>
        <v>2020</v>
      </c>
      <c r="W972" t="str">
        <f>TEXT(sales_order1[[#This Row],[date]], "Mmm")</f>
        <v>Jul</v>
      </c>
      <c r="X972">
        <f>VALUE(TEXT(sales_order1[[#This Row],[date]], "D"))</f>
        <v>10</v>
      </c>
      <c r="Y972">
        <v>28</v>
      </c>
    </row>
    <row r="973" spans="1:25" x14ac:dyDescent="0.25">
      <c r="A973" s="1">
        <v>44022</v>
      </c>
      <c r="B973">
        <v>50972</v>
      </c>
      <c r="C973" t="s">
        <v>194</v>
      </c>
      <c r="D973" t="str">
        <f>VLOOKUP(sales_order1[[#This Row],[itemCode]],product_details3!B:C,2,0)</f>
        <v>CLNG150</v>
      </c>
      <c r="E973" t="s">
        <v>195</v>
      </c>
      <c r="F973" t="s">
        <v>45</v>
      </c>
      <c r="G973">
        <v>100</v>
      </c>
      <c r="H973">
        <v>12.75</v>
      </c>
      <c r="I973">
        <v>1275</v>
      </c>
      <c r="J973">
        <v>4.45</v>
      </c>
      <c r="K973">
        <v>445</v>
      </c>
      <c r="L973">
        <v>8.3000000000000007</v>
      </c>
      <c r="M973">
        <v>0.65098039215686276</v>
      </c>
      <c r="N973">
        <v>830</v>
      </c>
      <c r="O973" t="s">
        <v>231</v>
      </c>
      <c r="P973" t="s">
        <v>232</v>
      </c>
      <c r="Q973" t="s">
        <v>119</v>
      </c>
      <c r="R973" t="s">
        <v>40</v>
      </c>
      <c r="S973" t="s">
        <v>233</v>
      </c>
      <c r="T973" t="s">
        <v>234</v>
      </c>
      <c r="U973" t="s">
        <v>1190</v>
      </c>
      <c r="V973">
        <f>YEAR(sales_order1[[#This Row],[date]])</f>
        <v>2020</v>
      </c>
      <c r="W973" t="str">
        <f>TEXT(sales_order1[[#This Row],[date]], "Mmm")</f>
        <v>Jul</v>
      </c>
      <c r="X973">
        <f>VALUE(TEXT(sales_order1[[#This Row],[date]], "D"))</f>
        <v>10</v>
      </c>
      <c r="Y973">
        <v>28</v>
      </c>
    </row>
    <row r="974" spans="1:25" x14ac:dyDescent="0.25">
      <c r="A974" s="1">
        <v>44022</v>
      </c>
      <c r="B974">
        <v>50973</v>
      </c>
      <c r="C974" t="s">
        <v>333</v>
      </c>
      <c r="D974" t="str">
        <f>VLOOKUP(sales_order1[[#This Row],[itemCode]],product_details3!B:C,2,0)</f>
        <v>TNRH200</v>
      </c>
      <c r="E974" t="s">
        <v>334</v>
      </c>
      <c r="F974" t="s">
        <v>124</v>
      </c>
      <c r="G974">
        <v>100</v>
      </c>
      <c r="H974">
        <v>21</v>
      </c>
      <c r="I974">
        <v>2100</v>
      </c>
      <c r="J974">
        <v>6.6</v>
      </c>
      <c r="K974">
        <v>660</v>
      </c>
      <c r="L974">
        <v>14.4</v>
      </c>
      <c r="M974">
        <v>0.68571428571428572</v>
      </c>
      <c r="N974">
        <v>1440</v>
      </c>
      <c r="O974" t="s">
        <v>423</v>
      </c>
      <c r="P974" t="s">
        <v>424</v>
      </c>
      <c r="Q974" t="s">
        <v>77</v>
      </c>
      <c r="R974" t="s">
        <v>72</v>
      </c>
      <c r="S974" t="s">
        <v>425</v>
      </c>
      <c r="T974" t="s">
        <v>426</v>
      </c>
      <c r="U974" t="s">
        <v>1190</v>
      </c>
      <c r="V974">
        <f>YEAR(sales_order1[[#This Row],[date]])</f>
        <v>2020</v>
      </c>
      <c r="W974" t="str">
        <f>TEXT(sales_order1[[#This Row],[date]], "Mmm")</f>
        <v>Jul</v>
      </c>
      <c r="X974">
        <f>VALUE(TEXT(sales_order1[[#This Row],[date]], "D"))</f>
        <v>10</v>
      </c>
      <c r="Y974">
        <v>28</v>
      </c>
    </row>
    <row r="975" spans="1:25" x14ac:dyDescent="0.25">
      <c r="A975" s="1">
        <v>44022</v>
      </c>
      <c r="B975">
        <v>50974</v>
      </c>
      <c r="C975" t="s">
        <v>80</v>
      </c>
      <c r="D975" t="str">
        <f>VLOOKUP(sales_order1[[#This Row],[itemCode]],product_details3!B:C,2,0)</f>
        <v>MSTA50</v>
      </c>
      <c r="E975" t="s">
        <v>81</v>
      </c>
      <c r="F975" t="s">
        <v>21</v>
      </c>
      <c r="G975">
        <v>100</v>
      </c>
      <c r="H975">
        <v>19.649999999999999</v>
      </c>
      <c r="I975">
        <v>1965</v>
      </c>
      <c r="J975">
        <v>6.55</v>
      </c>
      <c r="K975">
        <v>655</v>
      </c>
      <c r="L975">
        <v>13.1</v>
      </c>
      <c r="M975">
        <v>0.66666666666666663</v>
      </c>
      <c r="N975">
        <v>1310</v>
      </c>
      <c r="O975" t="s">
        <v>167</v>
      </c>
      <c r="P975" t="s">
        <v>168</v>
      </c>
      <c r="Q975" t="s">
        <v>100</v>
      </c>
      <c r="R975" t="s">
        <v>40</v>
      </c>
      <c r="S975" t="s">
        <v>101</v>
      </c>
      <c r="T975" t="s">
        <v>169</v>
      </c>
      <c r="U975" t="s">
        <v>1190</v>
      </c>
      <c r="V975">
        <f>YEAR(sales_order1[[#This Row],[date]])</f>
        <v>2020</v>
      </c>
      <c r="W975" t="str">
        <f>TEXT(sales_order1[[#This Row],[date]], "Mmm")</f>
        <v>Jul</v>
      </c>
      <c r="X975">
        <f>VALUE(TEXT(sales_order1[[#This Row],[date]], "D"))</f>
        <v>10</v>
      </c>
      <c r="Y975">
        <v>28</v>
      </c>
    </row>
    <row r="976" spans="1:25" x14ac:dyDescent="0.25">
      <c r="A976" s="1">
        <v>44022</v>
      </c>
      <c r="B976">
        <v>50975</v>
      </c>
      <c r="C976" t="s">
        <v>51</v>
      </c>
      <c r="D976" t="str">
        <f>VLOOKUP(sales_order1[[#This Row],[itemCode]],product_details3!B:C,2,0)</f>
        <v>MSTH50</v>
      </c>
      <c r="E976" t="s">
        <v>52</v>
      </c>
      <c r="F976" t="s">
        <v>21</v>
      </c>
      <c r="G976">
        <v>50</v>
      </c>
      <c r="H976">
        <v>15.75</v>
      </c>
      <c r="I976">
        <v>787.5</v>
      </c>
      <c r="J976">
        <v>4.45</v>
      </c>
      <c r="K976">
        <v>222.5</v>
      </c>
      <c r="L976">
        <v>11.3</v>
      </c>
      <c r="M976">
        <v>0.71746031746031746</v>
      </c>
      <c r="N976">
        <v>565</v>
      </c>
      <c r="O976" t="s">
        <v>62</v>
      </c>
      <c r="P976" t="s">
        <v>63</v>
      </c>
      <c r="Q976" t="s">
        <v>64</v>
      </c>
      <c r="R976" t="s">
        <v>40</v>
      </c>
      <c r="S976" t="s">
        <v>65</v>
      </c>
      <c r="T976" t="s">
        <v>66</v>
      </c>
      <c r="U976" t="s">
        <v>1190</v>
      </c>
      <c r="V976">
        <f>YEAR(sales_order1[[#This Row],[date]])</f>
        <v>2020</v>
      </c>
      <c r="W976" t="str">
        <f>TEXT(sales_order1[[#This Row],[date]], "Mmm")</f>
        <v>Jul</v>
      </c>
      <c r="X976">
        <f>VALUE(TEXT(sales_order1[[#This Row],[date]], "D"))</f>
        <v>10</v>
      </c>
      <c r="Y976">
        <v>28</v>
      </c>
    </row>
    <row r="977" spans="1:25" x14ac:dyDescent="0.25">
      <c r="A977" s="1">
        <v>44022</v>
      </c>
      <c r="B977">
        <v>50976</v>
      </c>
      <c r="C977" t="s">
        <v>204</v>
      </c>
      <c r="D977" t="str">
        <f>VLOOKUP(sales_order1[[#This Row],[itemCode]],product_details3!B:C,2,0)</f>
        <v>MKRM150</v>
      </c>
      <c r="E977" t="s">
        <v>205</v>
      </c>
      <c r="F977" t="s">
        <v>151</v>
      </c>
      <c r="G977">
        <v>50</v>
      </c>
      <c r="H977">
        <v>10.75</v>
      </c>
      <c r="I977">
        <v>537.5</v>
      </c>
      <c r="J977">
        <v>4.45</v>
      </c>
      <c r="K977">
        <v>222.5</v>
      </c>
      <c r="L977">
        <v>6.3</v>
      </c>
      <c r="M977">
        <v>0.586046511627907</v>
      </c>
      <c r="N977">
        <v>315</v>
      </c>
      <c r="O977" t="s">
        <v>440</v>
      </c>
      <c r="P977" t="s">
        <v>441</v>
      </c>
      <c r="Q977" t="s">
        <v>39</v>
      </c>
      <c r="R977" t="s">
        <v>40</v>
      </c>
      <c r="S977" t="s">
        <v>41</v>
      </c>
      <c r="T977" t="s">
        <v>442</v>
      </c>
      <c r="U977" t="s">
        <v>1188</v>
      </c>
      <c r="V977">
        <f>YEAR(sales_order1[[#This Row],[date]])</f>
        <v>2020</v>
      </c>
      <c r="W977" t="str">
        <f>TEXT(sales_order1[[#This Row],[date]], "Mmm")</f>
        <v>Jul</v>
      </c>
      <c r="X977">
        <f>VALUE(TEXT(sales_order1[[#This Row],[date]], "D"))</f>
        <v>10</v>
      </c>
      <c r="Y977">
        <v>28</v>
      </c>
    </row>
    <row r="978" spans="1:25" x14ac:dyDescent="0.25">
      <c r="A978" s="1">
        <v>44022</v>
      </c>
      <c r="B978">
        <v>50977</v>
      </c>
      <c r="C978" t="s">
        <v>28</v>
      </c>
      <c r="D978" t="str">
        <f>VLOOKUP(sales_order1[[#This Row],[itemCode]],product_details3!B:C,2,0)</f>
        <v>SRMC30</v>
      </c>
      <c r="E978" t="s">
        <v>29</v>
      </c>
      <c r="F978" t="s">
        <v>30</v>
      </c>
      <c r="G978">
        <v>150</v>
      </c>
      <c r="H978">
        <v>22.6</v>
      </c>
      <c r="I978">
        <v>3390</v>
      </c>
      <c r="J978">
        <v>7.6</v>
      </c>
      <c r="K978">
        <v>1140</v>
      </c>
      <c r="L978">
        <v>15</v>
      </c>
      <c r="M978">
        <v>0.66371681415929207</v>
      </c>
      <c r="N978">
        <v>2250</v>
      </c>
      <c r="O978" t="s">
        <v>158</v>
      </c>
      <c r="P978" t="s">
        <v>159</v>
      </c>
      <c r="Q978" t="s">
        <v>160</v>
      </c>
      <c r="R978" t="s">
        <v>112</v>
      </c>
      <c r="S978" t="s">
        <v>161</v>
      </c>
      <c r="T978" t="s">
        <v>162</v>
      </c>
      <c r="U978" t="s">
        <v>1189</v>
      </c>
      <c r="V978">
        <f>YEAR(sales_order1[[#This Row],[date]])</f>
        <v>2020</v>
      </c>
      <c r="W978" t="str">
        <f>TEXT(sales_order1[[#This Row],[date]], "Mmm")</f>
        <v>Jul</v>
      </c>
      <c r="X978">
        <f>VALUE(TEXT(sales_order1[[#This Row],[date]], "D"))</f>
        <v>10</v>
      </c>
      <c r="Y978">
        <v>28</v>
      </c>
    </row>
    <row r="979" spans="1:25" x14ac:dyDescent="0.25">
      <c r="A979" s="1">
        <v>44022</v>
      </c>
      <c r="B979">
        <v>50978</v>
      </c>
      <c r="C979" t="s">
        <v>135</v>
      </c>
      <c r="D979" t="str">
        <f>VLOOKUP(sales_order1[[#This Row],[itemCode]],product_details3!B:C,2,0)</f>
        <v>MSKSH</v>
      </c>
      <c r="E979" t="s">
        <v>136</v>
      </c>
      <c r="F979" t="s">
        <v>137</v>
      </c>
      <c r="G979">
        <v>50</v>
      </c>
      <c r="H979">
        <v>18.75</v>
      </c>
      <c r="I979">
        <v>937.5</v>
      </c>
      <c r="J979">
        <v>7.45</v>
      </c>
      <c r="K979">
        <v>372.5</v>
      </c>
      <c r="L979">
        <v>11.3</v>
      </c>
      <c r="M979">
        <v>0.60266666666666668</v>
      </c>
      <c r="N979">
        <v>565</v>
      </c>
      <c r="O979" t="s">
        <v>366</v>
      </c>
      <c r="P979" t="s">
        <v>367</v>
      </c>
      <c r="Q979" t="s">
        <v>239</v>
      </c>
      <c r="R979" t="s">
        <v>112</v>
      </c>
      <c r="S979" t="s">
        <v>368</v>
      </c>
      <c r="T979" t="s">
        <v>369</v>
      </c>
      <c r="U979" t="s">
        <v>1189</v>
      </c>
      <c r="V979">
        <f>YEAR(sales_order1[[#This Row],[date]])</f>
        <v>2020</v>
      </c>
      <c r="W979" t="str">
        <f>TEXT(sales_order1[[#This Row],[date]], "Mmm")</f>
        <v>Jul</v>
      </c>
      <c r="X979">
        <f>VALUE(TEXT(sales_order1[[#This Row],[date]], "D"))</f>
        <v>10</v>
      </c>
      <c r="Y979">
        <v>28</v>
      </c>
    </row>
    <row r="980" spans="1:25" x14ac:dyDescent="0.25">
      <c r="A980" s="1">
        <v>44022</v>
      </c>
      <c r="B980">
        <v>50979</v>
      </c>
      <c r="C980" t="s">
        <v>28</v>
      </c>
      <c r="D980" t="str">
        <f>VLOOKUP(sales_order1[[#This Row],[itemCode]],product_details3!B:C,2,0)</f>
        <v>SRMC30</v>
      </c>
      <c r="E980" t="s">
        <v>29</v>
      </c>
      <c r="F980" t="s">
        <v>30</v>
      </c>
      <c r="G980">
        <v>100</v>
      </c>
      <c r="H980">
        <v>22.6</v>
      </c>
      <c r="I980">
        <v>2260</v>
      </c>
      <c r="J980">
        <v>7.6</v>
      </c>
      <c r="K980">
        <v>760</v>
      </c>
      <c r="L980">
        <v>15</v>
      </c>
      <c r="M980">
        <v>0.66371681415929207</v>
      </c>
      <c r="N980">
        <v>1500</v>
      </c>
      <c r="O980" t="s">
        <v>98</v>
      </c>
      <c r="P980" t="s">
        <v>99</v>
      </c>
      <c r="Q980" t="s">
        <v>100</v>
      </c>
      <c r="R980" t="s">
        <v>40</v>
      </c>
      <c r="S980" t="s">
        <v>101</v>
      </c>
      <c r="T980" t="s">
        <v>102</v>
      </c>
      <c r="U980" t="s">
        <v>1190</v>
      </c>
      <c r="V980">
        <f>YEAR(sales_order1[[#This Row],[date]])</f>
        <v>2020</v>
      </c>
      <c r="W980" t="str">
        <f>TEXT(sales_order1[[#This Row],[date]], "Mmm")</f>
        <v>Jul</v>
      </c>
      <c r="X980">
        <f>VALUE(TEXT(sales_order1[[#This Row],[date]], "D"))</f>
        <v>10</v>
      </c>
      <c r="Y980">
        <v>28</v>
      </c>
    </row>
    <row r="981" spans="1:25" x14ac:dyDescent="0.25">
      <c r="A981" s="1">
        <v>44022</v>
      </c>
      <c r="B981">
        <v>50980</v>
      </c>
      <c r="C981" t="s">
        <v>320</v>
      </c>
      <c r="D981" t="str">
        <f>VLOOKUP(sales_order1[[#This Row],[itemCode]],product_details3!B:C,2,0)</f>
        <v>SCR50+100</v>
      </c>
      <c r="E981" t="s">
        <v>321</v>
      </c>
      <c r="F981" t="s">
        <v>61</v>
      </c>
      <c r="G981">
        <v>150</v>
      </c>
      <c r="H981">
        <v>26.25</v>
      </c>
      <c r="I981">
        <v>3937.5</v>
      </c>
      <c r="J981">
        <v>7.75</v>
      </c>
      <c r="K981">
        <v>1162.5</v>
      </c>
      <c r="L981">
        <v>18.5</v>
      </c>
      <c r="M981">
        <v>0.70476190476190481</v>
      </c>
      <c r="N981">
        <v>2775</v>
      </c>
      <c r="O981" t="s">
        <v>400</v>
      </c>
      <c r="P981" t="s">
        <v>401</v>
      </c>
      <c r="Q981" t="s">
        <v>213</v>
      </c>
      <c r="R981" t="s">
        <v>25</v>
      </c>
      <c r="S981" t="s">
        <v>402</v>
      </c>
      <c r="T981" t="s">
        <v>403</v>
      </c>
      <c r="U981" t="s">
        <v>1191</v>
      </c>
      <c r="V981">
        <f>YEAR(sales_order1[[#This Row],[date]])</f>
        <v>2020</v>
      </c>
      <c r="W981" t="str">
        <f>TEXT(sales_order1[[#This Row],[date]], "Mmm")</f>
        <v>Jul</v>
      </c>
      <c r="X981">
        <f>VALUE(TEXT(sales_order1[[#This Row],[date]], "D"))</f>
        <v>10</v>
      </c>
      <c r="Y981">
        <v>28</v>
      </c>
    </row>
    <row r="982" spans="1:25" x14ac:dyDescent="0.25">
      <c r="A982" s="1">
        <v>44025</v>
      </c>
      <c r="B982">
        <v>50981</v>
      </c>
      <c r="C982" t="s">
        <v>242</v>
      </c>
      <c r="D982" t="str">
        <f>VLOOKUP(sales_order1[[#This Row],[itemCode]],product_details3!B:C,2,0)</f>
        <v>MSTL100</v>
      </c>
      <c r="E982" t="s">
        <v>243</v>
      </c>
      <c r="F982" t="s">
        <v>21</v>
      </c>
      <c r="G982">
        <v>50</v>
      </c>
      <c r="H982">
        <v>28.25</v>
      </c>
      <c r="I982">
        <v>1412.5</v>
      </c>
      <c r="J982">
        <v>9</v>
      </c>
      <c r="K982">
        <v>450</v>
      </c>
      <c r="L982">
        <v>19.25</v>
      </c>
      <c r="M982">
        <v>0.68141592920353977</v>
      </c>
      <c r="N982">
        <v>962.5</v>
      </c>
      <c r="O982" t="s">
        <v>189</v>
      </c>
      <c r="P982" t="s">
        <v>190</v>
      </c>
      <c r="Q982" t="s">
        <v>191</v>
      </c>
      <c r="R982" t="s">
        <v>56</v>
      </c>
      <c r="S982" t="s">
        <v>192</v>
      </c>
      <c r="T982" t="s">
        <v>193</v>
      </c>
      <c r="U982" t="s">
        <v>1191</v>
      </c>
      <c r="V982">
        <f>YEAR(sales_order1[[#This Row],[date]])</f>
        <v>2020</v>
      </c>
      <c r="W982" t="str">
        <f>TEXT(sales_order1[[#This Row],[date]], "Mmm")</f>
        <v>Jul</v>
      </c>
      <c r="X982">
        <f>VALUE(TEXT(sales_order1[[#This Row],[date]], "D"))</f>
        <v>13</v>
      </c>
      <c r="Y982">
        <v>28</v>
      </c>
    </row>
    <row r="983" spans="1:25" x14ac:dyDescent="0.25">
      <c r="A983" s="1">
        <v>44025</v>
      </c>
      <c r="B983">
        <v>50982</v>
      </c>
      <c r="C983" t="s">
        <v>51</v>
      </c>
      <c r="D983" t="str">
        <f>VLOOKUP(sales_order1[[#This Row],[itemCode]],product_details3!B:C,2,0)</f>
        <v>MSTH50</v>
      </c>
      <c r="E983" t="s">
        <v>52</v>
      </c>
      <c r="F983" t="s">
        <v>21</v>
      </c>
      <c r="G983">
        <v>150</v>
      </c>
      <c r="H983">
        <v>15.75</v>
      </c>
      <c r="I983">
        <v>2362.5</v>
      </c>
      <c r="J983">
        <v>4.45</v>
      </c>
      <c r="K983">
        <v>667.5</v>
      </c>
      <c r="L983">
        <v>11.3</v>
      </c>
      <c r="M983">
        <v>0.71746031746031746</v>
      </c>
      <c r="N983">
        <v>1695</v>
      </c>
      <c r="O983" t="s">
        <v>223</v>
      </c>
      <c r="P983" t="s">
        <v>224</v>
      </c>
      <c r="Q983" t="s">
        <v>55</v>
      </c>
      <c r="R983" t="s">
        <v>56</v>
      </c>
      <c r="S983" t="s">
        <v>225</v>
      </c>
      <c r="T983" t="s">
        <v>226</v>
      </c>
      <c r="U983" t="s">
        <v>1191</v>
      </c>
      <c r="V983">
        <f>YEAR(sales_order1[[#This Row],[date]])</f>
        <v>2020</v>
      </c>
      <c r="W983" t="str">
        <f>TEXT(sales_order1[[#This Row],[date]], "Mmm")</f>
        <v>Jul</v>
      </c>
      <c r="X983">
        <f>VALUE(TEXT(sales_order1[[#This Row],[date]], "D"))</f>
        <v>13</v>
      </c>
      <c r="Y983">
        <v>28</v>
      </c>
    </row>
    <row r="984" spans="1:25" x14ac:dyDescent="0.25">
      <c r="A984" s="1">
        <v>44025</v>
      </c>
      <c r="B984">
        <v>50983</v>
      </c>
      <c r="C984" t="s">
        <v>51</v>
      </c>
      <c r="D984" t="str">
        <f>VLOOKUP(sales_order1[[#This Row],[itemCode]],product_details3!B:C,2,0)</f>
        <v>MSTH50</v>
      </c>
      <c r="E984" t="s">
        <v>52</v>
      </c>
      <c r="F984" t="s">
        <v>21</v>
      </c>
      <c r="G984">
        <v>50</v>
      </c>
      <c r="H984">
        <v>15.75</v>
      </c>
      <c r="I984">
        <v>787.5</v>
      </c>
      <c r="J984">
        <v>4.45</v>
      </c>
      <c r="K984">
        <v>222.5</v>
      </c>
      <c r="L984">
        <v>11.3</v>
      </c>
      <c r="M984">
        <v>0.71746031746031746</v>
      </c>
      <c r="N984">
        <v>565</v>
      </c>
      <c r="O984" t="s">
        <v>266</v>
      </c>
      <c r="P984" t="s">
        <v>267</v>
      </c>
      <c r="Q984" t="s">
        <v>154</v>
      </c>
      <c r="R984" t="s">
        <v>56</v>
      </c>
      <c r="S984" t="s">
        <v>133</v>
      </c>
      <c r="T984" t="s">
        <v>268</v>
      </c>
      <c r="U984" t="s">
        <v>1191</v>
      </c>
      <c r="V984">
        <f>YEAR(sales_order1[[#This Row],[date]])</f>
        <v>2020</v>
      </c>
      <c r="W984" t="str">
        <f>TEXT(sales_order1[[#This Row],[date]], "Mmm")</f>
        <v>Jul</v>
      </c>
      <c r="X984">
        <f>VALUE(TEXT(sales_order1[[#This Row],[date]], "D"))</f>
        <v>13</v>
      </c>
      <c r="Y984">
        <v>28</v>
      </c>
    </row>
    <row r="985" spans="1:25" x14ac:dyDescent="0.25">
      <c r="A985" s="1">
        <v>44025</v>
      </c>
      <c r="B985">
        <v>50984</v>
      </c>
      <c r="C985" t="s">
        <v>67</v>
      </c>
      <c r="D985" t="str">
        <f>VLOOKUP(sales_order1[[#This Row],[itemCode]],product_details3!B:C,2,0)</f>
        <v>SRMH15</v>
      </c>
      <c r="E985" t="s">
        <v>68</v>
      </c>
      <c r="F985" t="s">
        <v>30</v>
      </c>
      <c r="G985">
        <v>50</v>
      </c>
      <c r="H985">
        <v>15.75</v>
      </c>
      <c r="I985">
        <v>787.5</v>
      </c>
      <c r="J985">
        <v>5.45</v>
      </c>
      <c r="K985">
        <v>272.5</v>
      </c>
      <c r="L985">
        <v>10.3</v>
      </c>
      <c r="M985">
        <v>0.65396825396825398</v>
      </c>
      <c r="N985">
        <v>515</v>
      </c>
      <c r="O985" t="s">
        <v>172</v>
      </c>
      <c r="P985" t="s">
        <v>173</v>
      </c>
      <c r="Q985" t="s">
        <v>39</v>
      </c>
      <c r="R985" t="s">
        <v>40</v>
      </c>
      <c r="S985" t="s">
        <v>41</v>
      </c>
      <c r="T985" t="s">
        <v>174</v>
      </c>
      <c r="U985" t="s">
        <v>1188</v>
      </c>
      <c r="V985">
        <f>YEAR(sales_order1[[#This Row],[date]])</f>
        <v>2020</v>
      </c>
      <c r="W985" t="str">
        <f>TEXT(sales_order1[[#This Row],[date]], "Mmm")</f>
        <v>Jul</v>
      </c>
      <c r="X985">
        <f>VALUE(TEXT(sales_order1[[#This Row],[date]], "D"))</f>
        <v>13</v>
      </c>
      <c r="Y985">
        <v>28</v>
      </c>
    </row>
    <row r="986" spans="1:25" x14ac:dyDescent="0.25">
      <c r="A986" s="1">
        <v>44025</v>
      </c>
      <c r="B986">
        <v>50985</v>
      </c>
      <c r="C986" t="s">
        <v>352</v>
      </c>
      <c r="D986" t="str">
        <f>VLOOKUP(sales_order1[[#This Row],[itemCode]],product_details3!B:C,2,0)</f>
        <v>MSTL50</v>
      </c>
      <c r="E986" t="s">
        <v>353</v>
      </c>
      <c r="F986" t="s">
        <v>21</v>
      </c>
      <c r="G986">
        <v>150</v>
      </c>
      <c r="H986">
        <v>16.95</v>
      </c>
      <c r="I986">
        <v>2542.5</v>
      </c>
      <c r="J986">
        <v>5.2</v>
      </c>
      <c r="K986">
        <v>780</v>
      </c>
      <c r="L986">
        <v>11.75</v>
      </c>
      <c r="M986">
        <v>0.69321533923303835</v>
      </c>
      <c r="N986">
        <v>1762.5</v>
      </c>
      <c r="O986" t="s">
        <v>457</v>
      </c>
      <c r="P986" t="s">
        <v>458</v>
      </c>
      <c r="Q986" t="s">
        <v>383</v>
      </c>
      <c r="R986" t="s">
        <v>72</v>
      </c>
      <c r="S986" t="s">
        <v>459</v>
      </c>
      <c r="T986" t="s">
        <v>460</v>
      </c>
      <c r="U986" t="s">
        <v>1188</v>
      </c>
      <c r="V986">
        <f>YEAR(sales_order1[[#This Row],[date]])</f>
        <v>2020</v>
      </c>
      <c r="W986" t="str">
        <f>TEXT(sales_order1[[#This Row],[date]], "Mmm")</f>
        <v>Jul</v>
      </c>
      <c r="X986">
        <f>VALUE(TEXT(sales_order1[[#This Row],[date]], "D"))</f>
        <v>13</v>
      </c>
      <c r="Y986">
        <v>28</v>
      </c>
    </row>
    <row r="987" spans="1:25" x14ac:dyDescent="0.25">
      <c r="A987" s="1">
        <v>44025</v>
      </c>
      <c r="B987">
        <v>50986</v>
      </c>
      <c r="C987" t="s">
        <v>209</v>
      </c>
      <c r="D987" t="str">
        <f>VLOOKUP(sales_order1[[#This Row],[itemCode]],product_details3!B:C,2,0)</f>
        <v>CLNG50</v>
      </c>
      <c r="E987" t="s">
        <v>210</v>
      </c>
      <c r="F987" t="s">
        <v>45</v>
      </c>
      <c r="G987">
        <v>150</v>
      </c>
      <c r="H987">
        <v>6.5</v>
      </c>
      <c r="I987">
        <v>975</v>
      </c>
      <c r="J987">
        <v>2.2999999999999998</v>
      </c>
      <c r="K987">
        <v>345</v>
      </c>
      <c r="L987">
        <v>4.2</v>
      </c>
      <c r="M987">
        <v>0.64615384615384619</v>
      </c>
      <c r="N987">
        <v>630</v>
      </c>
      <c r="O987" t="s">
        <v>184</v>
      </c>
      <c r="P987" t="s">
        <v>185</v>
      </c>
      <c r="Q987" t="s">
        <v>186</v>
      </c>
      <c r="R987" t="s">
        <v>112</v>
      </c>
      <c r="S987" t="s">
        <v>187</v>
      </c>
      <c r="T987" t="s">
        <v>188</v>
      </c>
      <c r="U987" t="s">
        <v>1189</v>
      </c>
      <c r="V987">
        <f>YEAR(sales_order1[[#This Row],[date]])</f>
        <v>2020</v>
      </c>
      <c r="W987" t="str">
        <f>TEXT(sales_order1[[#This Row],[date]], "Mmm")</f>
        <v>Jul</v>
      </c>
      <c r="X987">
        <f>VALUE(TEXT(sales_order1[[#This Row],[date]], "D"))</f>
        <v>13</v>
      </c>
      <c r="Y987">
        <v>28</v>
      </c>
    </row>
    <row r="988" spans="1:25" x14ac:dyDescent="0.25">
      <c r="A988" s="1">
        <v>44025</v>
      </c>
      <c r="B988">
        <v>50987</v>
      </c>
      <c r="C988" t="s">
        <v>335</v>
      </c>
      <c r="D988" t="str">
        <f>VLOOKUP(sales_order1[[#This Row],[itemCode]],product_details3!B:C,2,0)</f>
        <v>CLNF50</v>
      </c>
      <c r="E988" t="s">
        <v>336</v>
      </c>
      <c r="F988" t="s">
        <v>45</v>
      </c>
      <c r="G988">
        <v>50</v>
      </c>
      <c r="H988">
        <v>7.3</v>
      </c>
      <c r="I988">
        <v>365</v>
      </c>
      <c r="J988">
        <v>2.8</v>
      </c>
      <c r="K988">
        <v>140</v>
      </c>
      <c r="L988">
        <v>4.5</v>
      </c>
      <c r="M988">
        <v>0.61643835616438358</v>
      </c>
      <c r="N988">
        <v>225</v>
      </c>
      <c r="O988" t="s">
        <v>125</v>
      </c>
      <c r="P988" t="s">
        <v>126</v>
      </c>
      <c r="Q988" t="s">
        <v>71</v>
      </c>
      <c r="R988" t="s">
        <v>72</v>
      </c>
      <c r="S988" t="s">
        <v>73</v>
      </c>
      <c r="T988" t="s">
        <v>127</v>
      </c>
      <c r="U988" t="s">
        <v>1190</v>
      </c>
      <c r="V988">
        <f>YEAR(sales_order1[[#This Row],[date]])</f>
        <v>2020</v>
      </c>
      <c r="W988" t="str">
        <f>TEXT(sales_order1[[#This Row],[date]], "Mmm")</f>
        <v>Jul</v>
      </c>
      <c r="X988">
        <f>VALUE(TEXT(sales_order1[[#This Row],[date]], "D"))</f>
        <v>13</v>
      </c>
      <c r="Y988">
        <v>28</v>
      </c>
    </row>
    <row r="989" spans="1:25" x14ac:dyDescent="0.25">
      <c r="A989" s="1">
        <v>44025</v>
      </c>
      <c r="B989">
        <v>50988</v>
      </c>
      <c r="C989" t="s">
        <v>256</v>
      </c>
      <c r="D989" t="str">
        <f>VLOOKUP(sales_order1[[#This Row],[itemCode]],product_details3!B:C,2,0)</f>
        <v>MSKC50</v>
      </c>
      <c r="E989" t="s">
        <v>257</v>
      </c>
      <c r="F989" t="s">
        <v>137</v>
      </c>
      <c r="G989">
        <v>50</v>
      </c>
      <c r="H989">
        <v>11.95</v>
      </c>
      <c r="I989">
        <v>597.5</v>
      </c>
      <c r="J989">
        <v>5.2</v>
      </c>
      <c r="K989">
        <v>260</v>
      </c>
      <c r="L989">
        <v>6.75</v>
      </c>
      <c r="M989">
        <v>0.56485355648535562</v>
      </c>
      <c r="N989">
        <v>337.5</v>
      </c>
      <c r="O989" t="s">
        <v>295</v>
      </c>
      <c r="P989" t="s">
        <v>296</v>
      </c>
      <c r="Q989" t="s">
        <v>160</v>
      </c>
      <c r="R989" t="s">
        <v>112</v>
      </c>
      <c r="S989" t="s">
        <v>297</v>
      </c>
      <c r="T989" t="s">
        <v>298</v>
      </c>
      <c r="U989" t="s">
        <v>1189</v>
      </c>
      <c r="V989">
        <f>YEAR(sales_order1[[#This Row],[date]])</f>
        <v>2020</v>
      </c>
      <c r="W989" t="str">
        <f>TEXT(sales_order1[[#This Row],[date]], "Mmm")</f>
        <v>Jul</v>
      </c>
      <c r="X989">
        <f>VALUE(TEXT(sales_order1[[#This Row],[date]], "D"))</f>
        <v>13</v>
      </c>
      <c r="Y989">
        <v>28</v>
      </c>
    </row>
    <row r="990" spans="1:25" x14ac:dyDescent="0.25">
      <c r="A990" s="1">
        <v>44025</v>
      </c>
      <c r="B990">
        <v>50989</v>
      </c>
      <c r="C990" t="s">
        <v>335</v>
      </c>
      <c r="D990" t="str">
        <f>VLOOKUP(sales_order1[[#This Row],[itemCode]],product_details3!B:C,2,0)</f>
        <v>CLNF50</v>
      </c>
      <c r="E990" t="s">
        <v>336</v>
      </c>
      <c r="F990" t="s">
        <v>45</v>
      </c>
      <c r="G990">
        <v>100</v>
      </c>
      <c r="H990">
        <v>7.3</v>
      </c>
      <c r="I990">
        <v>730</v>
      </c>
      <c r="J990">
        <v>2.8</v>
      </c>
      <c r="K990">
        <v>280</v>
      </c>
      <c r="L990">
        <v>4.5</v>
      </c>
      <c r="M990">
        <v>0.61643835616438358</v>
      </c>
      <c r="N990">
        <v>450</v>
      </c>
      <c r="O990" t="s">
        <v>443</v>
      </c>
      <c r="P990" t="s">
        <v>444</v>
      </c>
      <c r="Q990" t="s">
        <v>111</v>
      </c>
      <c r="R990" t="s">
        <v>112</v>
      </c>
      <c r="S990" t="s">
        <v>445</v>
      </c>
      <c r="T990" t="s">
        <v>446</v>
      </c>
      <c r="U990" t="s">
        <v>1189</v>
      </c>
      <c r="V990">
        <f>YEAR(sales_order1[[#This Row],[date]])</f>
        <v>2020</v>
      </c>
      <c r="W990" t="str">
        <f>TEXT(sales_order1[[#This Row],[date]], "Mmm")</f>
        <v>Jul</v>
      </c>
      <c r="X990">
        <f>VALUE(TEXT(sales_order1[[#This Row],[date]], "D"))</f>
        <v>13</v>
      </c>
      <c r="Y990">
        <v>28</v>
      </c>
    </row>
    <row r="991" spans="1:25" x14ac:dyDescent="0.25">
      <c r="A991" s="1">
        <v>44026</v>
      </c>
      <c r="B991">
        <v>50990</v>
      </c>
      <c r="C991" t="s">
        <v>43</v>
      </c>
      <c r="D991" t="str">
        <f>VLOOKUP(sales_order1[[#This Row],[itemCode]],product_details3!B:C,2,0)</f>
        <v>CLNG200</v>
      </c>
      <c r="E991" t="s">
        <v>44</v>
      </c>
      <c r="F991" t="s">
        <v>45</v>
      </c>
      <c r="G991">
        <v>150</v>
      </c>
      <c r="H991">
        <v>21.25</v>
      </c>
      <c r="I991">
        <v>3187.5</v>
      </c>
      <c r="J991">
        <v>7.75</v>
      </c>
      <c r="K991">
        <v>1162.5</v>
      </c>
      <c r="L991">
        <v>13.5</v>
      </c>
      <c r="M991">
        <v>0.63529411764705879</v>
      </c>
      <c r="N991">
        <v>2025</v>
      </c>
      <c r="O991" t="s">
        <v>248</v>
      </c>
      <c r="P991" t="s">
        <v>249</v>
      </c>
      <c r="Q991" t="s">
        <v>191</v>
      </c>
      <c r="R991" t="s">
        <v>56</v>
      </c>
      <c r="S991" t="s">
        <v>192</v>
      </c>
      <c r="T991" t="s">
        <v>250</v>
      </c>
      <c r="U991" t="s">
        <v>1191</v>
      </c>
      <c r="V991">
        <f>YEAR(sales_order1[[#This Row],[date]])</f>
        <v>2020</v>
      </c>
      <c r="W991" t="str">
        <f>TEXT(sales_order1[[#This Row],[date]], "Mmm")</f>
        <v>Jul</v>
      </c>
      <c r="X991">
        <f>VALUE(TEXT(sales_order1[[#This Row],[date]], "D"))</f>
        <v>14</v>
      </c>
      <c r="Y991">
        <v>28</v>
      </c>
    </row>
    <row r="992" spans="1:25" x14ac:dyDescent="0.25">
      <c r="A992" s="1">
        <v>44026</v>
      </c>
      <c r="B992">
        <v>50991</v>
      </c>
      <c r="C992" t="s">
        <v>51</v>
      </c>
      <c r="D992" t="str">
        <f>VLOOKUP(sales_order1[[#This Row],[itemCode]],product_details3!B:C,2,0)</f>
        <v>MSTH50</v>
      </c>
      <c r="E992" t="s">
        <v>52</v>
      </c>
      <c r="F992" t="s">
        <v>21</v>
      </c>
      <c r="G992">
        <v>50</v>
      </c>
      <c r="H992">
        <v>15.75</v>
      </c>
      <c r="I992">
        <v>787.5</v>
      </c>
      <c r="J992">
        <v>4.45</v>
      </c>
      <c r="K992">
        <v>222.5</v>
      </c>
      <c r="L992">
        <v>11.3</v>
      </c>
      <c r="M992">
        <v>0.71746031746031746</v>
      </c>
      <c r="N992">
        <v>565</v>
      </c>
      <c r="O992" t="s">
        <v>410</v>
      </c>
      <c r="P992" t="s">
        <v>411</v>
      </c>
      <c r="Q992" t="s">
        <v>64</v>
      </c>
      <c r="R992" t="s">
        <v>40</v>
      </c>
      <c r="S992" t="s">
        <v>229</v>
      </c>
      <c r="T992" t="s">
        <v>230</v>
      </c>
      <c r="U992" t="s">
        <v>1189</v>
      </c>
      <c r="V992">
        <f>YEAR(sales_order1[[#This Row],[date]])</f>
        <v>2020</v>
      </c>
      <c r="W992" t="str">
        <f>TEXT(sales_order1[[#This Row],[date]], "Mmm")</f>
        <v>Jul</v>
      </c>
      <c r="X992">
        <f>VALUE(TEXT(sales_order1[[#This Row],[date]], "D"))</f>
        <v>14</v>
      </c>
      <c r="Y992">
        <v>28</v>
      </c>
    </row>
    <row r="993" spans="1:25" x14ac:dyDescent="0.25">
      <c r="A993" s="1">
        <v>44026</v>
      </c>
      <c r="B993">
        <v>50992</v>
      </c>
      <c r="C993" t="s">
        <v>209</v>
      </c>
      <c r="D993" t="str">
        <f>VLOOKUP(sales_order1[[#This Row],[itemCode]],product_details3!B:C,2,0)</f>
        <v>CLNG50</v>
      </c>
      <c r="E993" t="s">
        <v>210</v>
      </c>
      <c r="F993" t="s">
        <v>45</v>
      </c>
      <c r="G993">
        <v>100</v>
      </c>
      <c r="H993">
        <v>6.5</v>
      </c>
      <c r="I993">
        <v>650</v>
      </c>
      <c r="J993">
        <v>2.2999999999999998</v>
      </c>
      <c r="K993">
        <v>230</v>
      </c>
      <c r="L993">
        <v>4.2</v>
      </c>
      <c r="M993">
        <v>0.64615384615384619</v>
      </c>
      <c r="N993">
        <v>420</v>
      </c>
      <c r="O993" t="s">
        <v>302</v>
      </c>
      <c r="P993" t="s">
        <v>303</v>
      </c>
      <c r="Q993" t="s">
        <v>107</v>
      </c>
      <c r="R993" t="s">
        <v>40</v>
      </c>
      <c r="S993" t="s">
        <v>101</v>
      </c>
      <c r="T993" t="s">
        <v>304</v>
      </c>
      <c r="U993" t="s">
        <v>1190</v>
      </c>
      <c r="V993">
        <f>YEAR(sales_order1[[#This Row],[date]])</f>
        <v>2020</v>
      </c>
      <c r="W993" t="str">
        <f>TEXT(sales_order1[[#This Row],[date]], "Mmm")</f>
        <v>Jul</v>
      </c>
      <c r="X993">
        <f>VALUE(TEXT(sales_order1[[#This Row],[date]], "D"))</f>
        <v>14</v>
      </c>
      <c r="Y993">
        <v>28</v>
      </c>
    </row>
    <row r="994" spans="1:25" x14ac:dyDescent="0.25">
      <c r="A994" s="1">
        <v>44026</v>
      </c>
      <c r="B994">
        <v>50993</v>
      </c>
      <c r="C994" t="s">
        <v>122</v>
      </c>
      <c r="D994" t="str">
        <f>VLOOKUP(sales_order1[[#This Row],[itemCode]],product_details3!B:C,2,0)</f>
        <v>TNRE150</v>
      </c>
      <c r="E994" t="s">
        <v>123</v>
      </c>
      <c r="F994" t="s">
        <v>124</v>
      </c>
      <c r="G994">
        <v>100</v>
      </c>
      <c r="H994">
        <v>16.95</v>
      </c>
      <c r="I994">
        <v>1695</v>
      </c>
      <c r="J994">
        <v>5.2</v>
      </c>
      <c r="K994">
        <v>520</v>
      </c>
      <c r="L994">
        <v>11.75</v>
      </c>
      <c r="M994">
        <v>0.69321533923303835</v>
      </c>
      <c r="N994">
        <v>1175</v>
      </c>
      <c r="O994" t="s">
        <v>381</v>
      </c>
      <c r="P994" t="s">
        <v>382</v>
      </c>
      <c r="Q994" t="s">
        <v>383</v>
      </c>
      <c r="R994" t="s">
        <v>72</v>
      </c>
      <c r="S994" t="s">
        <v>384</v>
      </c>
      <c r="T994" t="s">
        <v>385</v>
      </c>
      <c r="U994" t="s">
        <v>1188</v>
      </c>
      <c r="V994">
        <f>YEAR(sales_order1[[#This Row],[date]])</f>
        <v>2020</v>
      </c>
      <c r="W994" t="str">
        <f>TEXT(sales_order1[[#This Row],[date]], "Mmm")</f>
        <v>Jul</v>
      </c>
      <c r="X994">
        <f>VALUE(TEXT(sales_order1[[#This Row],[date]], "D"))</f>
        <v>14</v>
      </c>
      <c r="Y994">
        <v>28</v>
      </c>
    </row>
    <row r="995" spans="1:25" x14ac:dyDescent="0.25">
      <c r="A995" s="1">
        <v>44026</v>
      </c>
      <c r="B995">
        <v>50994</v>
      </c>
      <c r="C995" t="s">
        <v>51</v>
      </c>
      <c r="D995" t="str">
        <f>VLOOKUP(sales_order1[[#This Row],[itemCode]],product_details3!B:C,2,0)</f>
        <v>MSTH50</v>
      </c>
      <c r="E995" t="s">
        <v>52</v>
      </c>
      <c r="F995" t="s">
        <v>21</v>
      </c>
      <c r="G995">
        <v>50</v>
      </c>
      <c r="H995">
        <v>15.75</v>
      </c>
      <c r="I995">
        <v>787.5</v>
      </c>
      <c r="J995">
        <v>4.45</v>
      </c>
      <c r="K995">
        <v>222.5</v>
      </c>
      <c r="L995">
        <v>11.3</v>
      </c>
      <c r="M995">
        <v>0.71746031746031746</v>
      </c>
      <c r="N995">
        <v>565</v>
      </c>
      <c r="O995" t="s">
        <v>46</v>
      </c>
      <c r="P995" t="s">
        <v>47</v>
      </c>
      <c r="Q995" t="s">
        <v>48</v>
      </c>
      <c r="R995" t="s">
        <v>25</v>
      </c>
      <c r="S995" t="s">
        <v>49</v>
      </c>
      <c r="T995" t="s">
        <v>50</v>
      </c>
      <c r="U995" t="s">
        <v>1191</v>
      </c>
      <c r="V995">
        <f>YEAR(sales_order1[[#This Row],[date]])</f>
        <v>2020</v>
      </c>
      <c r="W995" t="str">
        <f>TEXT(sales_order1[[#This Row],[date]], "Mmm")</f>
        <v>Jul</v>
      </c>
      <c r="X995">
        <f>VALUE(TEXT(sales_order1[[#This Row],[date]], "D"))</f>
        <v>14</v>
      </c>
      <c r="Y995">
        <v>28</v>
      </c>
    </row>
    <row r="996" spans="1:25" x14ac:dyDescent="0.25">
      <c r="A996" s="1">
        <v>44026</v>
      </c>
      <c r="B996">
        <v>50995</v>
      </c>
      <c r="C996" t="s">
        <v>28</v>
      </c>
      <c r="D996" t="str">
        <f>VLOOKUP(sales_order1[[#This Row],[itemCode]],product_details3!B:C,2,0)</f>
        <v>SRMC30</v>
      </c>
      <c r="E996" t="s">
        <v>29</v>
      </c>
      <c r="F996" t="s">
        <v>30</v>
      </c>
      <c r="G996">
        <v>150</v>
      </c>
      <c r="H996">
        <v>22.6</v>
      </c>
      <c r="I996">
        <v>3390</v>
      </c>
      <c r="J996">
        <v>7.6</v>
      </c>
      <c r="K996">
        <v>1140</v>
      </c>
      <c r="L996">
        <v>15</v>
      </c>
      <c r="M996">
        <v>0.66371681415929207</v>
      </c>
      <c r="N996">
        <v>2250</v>
      </c>
      <c r="O996" t="s">
        <v>341</v>
      </c>
      <c r="P996" t="s">
        <v>342</v>
      </c>
      <c r="Q996" t="s">
        <v>146</v>
      </c>
      <c r="R996" t="s">
        <v>112</v>
      </c>
      <c r="S996" t="s">
        <v>343</v>
      </c>
      <c r="T996" t="s">
        <v>95</v>
      </c>
      <c r="U996" t="s">
        <v>1190</v>
      </c>
      <c r="V996">
        <f>YEAR(sales_order1[[#This Row],[date]])</f>
        <v>2020</v>
      </c>
      <c r="W996" t="str">
        <f>TEXT(sales_order1[[#This Row],[date]], "Mmm")</f>
        <v>Jul</v>
      </c>
      <c r="X996">
        <f>VALUE(TEXT(sales_order1[[#This Row],[date]], "D"))</f>
        <v>14</v>
      </c>
      <c r="Y996">
        <v>28</v>
      </c>
    </row>
    <row r="997" spans="1:25" x14ac:dyDescent="0.25">
      <c r="A997" s="1">
        <v>44026</v>
      </c>
      <c r="B997">
        <v>50996</v>
      </c>
      <c r="C997" t="s">
        <v>67</v>
      </c>
      <c r="D997" t="str">
        <f>VLOOKUP(sales_order1[[#This Row],[itemCode]],product_details3!B:C,2,0)</f>
        <v>SRMH15</v>
      </c>
      <c r="E997" t="s">
        <v>68</v>
      </c>
      <c r="F997" t="s">
        <v>30</v>
      </c>
      <c r="G997">
        <v>100</v>
      </c>
      <c r="H997">
        <v>15.75</v>
      </c>
      <c r="I997">
        <v>1575</v>
      </c>
      <c r="J997">
        <v>5.45</v>
      </c>
      <c r="K997">
        <v>545</v>
      </c>
      <c r="L997">
        <v>10.3</v>
      </c>
      <c r="M997">
        <v>0.65396825396825398</v>
      </c>
      <c r="N997">
        <v>1030</v>
      </c>
      <c r="O997" t="s">
        <v>269</v>
      </c>
      <c r="P997" t="s">
        <v>270</v>
      </c>
      <c r="Q997" t="s">
        <v>271</v>
      </c>
      <c r="R997" t="s">
        <v>56</v>
      </c>
      <c r="S997" t="s">
        <v>192</v>
      </c>
      <c r="T997" t="s">
        <v>272</v>
      </c>
      <c r="U997" t="s">
        <v>1191</v>
      </c>
      <c r="V997">
        <f>YEAR(sales_order1[[#This Row],[date]])</f>
        <v>2020</v>
      </c>
      <c r="W997" t="str">
        <f>TEXT(sales_order1[[#This Row],[date]], "Mmm")</f>
        <v>Jul</v>
      </c>
      <c r="X997">
        <f>VALUE(TEXT(sales_order1[[#This Row],[date]], "D"))</f>
        <v>14</v>
      </c>
      <c r="Y997">
        <v>28</v>
      </c>
    </row>
    <row r="998" spans="1:25" x14ac:dyDescent="0.25">
      <c r="A998" s="1">
        <v>44026</v>
      </c>
      <c r="B998">
        <v>50997</v>
      </c>
      <c r="C998" t="s">
        <v>320</v>
      </c>
      <c r="D998" t="str">
        <f>VLOOKUP(sales_order1[[#This Row],[itemCode]],product_details3!B:C,2,0)</f>
        <v>SCR50+100</v>
      </c>
      <c r="E998" t="s">
        <v>321</v>
      </c>
      <c r="F998" t="s">
        <v>61</v>
      </c>
      <c r="G998">
        <v>200</v>
      </c>
      <c r="H998">
        <v>26.25</v>
      </c>
      <c r="I998">
        <v>5250</v>
      </c>
      <c r="J998">
        <v>7.75</v>
      </c>
      <c r="K998">
        <v>1550</v>
      </c>
      <c r="L998">
        <v>18.5</v>
      </c>
      <c r="M998">
        <v>0.70476190476190481</v>
      </c>
      <c r="N998">
        <v>3700</v>
      </c>
      <c r="O998" t="s">
        <v>206</v>
      </c>
      <c r="P998" t="s">
        <v>207</v>
      </c>
      <c r="Q998" t="s">
        <v>71</v>
      </c>
      <c r="R998" t="s">
        <v>72</v>
      </c>
      <c r="S998" t="s">
        <v>73</v>
      </c>
      <c r="T998" t="s">
        <v>208</v>
      </c>
      <c r="U998" t="s">
        <v>1190</v>
      </c>
      <c r="V998">
        <f>YEAR(sales_order1[[#This Row],[date]])</f>
        <v>2020</v>
      </c>
      <c r="W998" t="str">
        <f>TEXT(sales_order1[[#This Row],[date]], "Mmm")</f>
        <v>Jul</v>
      </c>
      <c r="X998">
        <f>VALUE(TEXT(sales_order1[[#This Row],[date]], "D"))</f>
        <v>14</v>
      </c>
      <c r="Y998">
        <v>28</v>
      </c>
    </row>
    <row r="999" spans="1:25" x14ac:dyDescent="0.25">
      <c r="A999" s="1">
        <v>44026</v>
      </c>
      <c r="B999">
        <v>50998</v>
      </c>
      <c r="C999" t="s">
        <v>194</v>
      </c>
      <c r="D999" t="str">
        <f>VLOOKUP(sales_order1[[#This Row],[itemCode]],product_details3!B:C,2,0)</f>
        <v>CLNG150</v>
      </c>
      <c r="E999" t="s">
        <v>195</v>
      </c>
      <c r="F999" t="s">
        <v>45</v>
      </c>
      <c r="G999">
        <v>50</v>
      </c>
      <c r="H999">
        <v>12.75</v>
      </c>
      <c r="I999">
        <v>637.5</v>
      </c>
      <c r="J999">
        <v>4.45</v>
      </c>
      <c r="K999">
        <v>222.5</v>
      </c>
      <c r="L999">
        <v>8.3000000000000007</v>
      </c>
      <c r="M999">
        <v>0.65098039215686276</v>
      </c>
      <c r="N999">
        <v>415</v>
      </c>
      <c r="O999" t="s">
        <v>420</v>
      </c>
      <c r="P999" t="s">
        <v>421</v>
      </c>
      <c r="Q999" t="s">
        <v>77</v>
      </c>
      <c r="R999" t="s">
        <v>72</v>
      </c>
      <c r="S999" t="s">
        <v>78</v>
      </c>
      <c r="T999" t="s">
        <v>422</v>
      </c>
      <c r="U999" t="s">
        <v>1190</v>
      </c>
      <c r="V999">
        <f>YEAR(sales_order1[[#This Row],[date]])</f>
        <v>2020</v>
      </c>
      <c r="W999" t="str">
        <f>TEXT(sales_order1[[#This Row],[date]], "Mmm")</f>
        <v>Jul</v>
      </c>
      <c r="X999">
        <f>VALUE(TEXT(sales_order1[[#This Row],[date]], "D"))</f>
        <v>14</v>
      </c>
      <c r="Y999">
        <v>28</v>
      </c>
    </row>
    <row r="1000" spans="1:25" x14ac:dyDescent="0.25">
      <c r="A1000" s="1">
        <v>44026</v>
      </c>
      <c r="B1000">
        <v>50999</v>
      </c>
      <c r="C1000" t="s">
        <v>51</v>
      </c>
      <c r="D1000" t="str">
        <f>VLOOKUP(sales_order1[[#This Row],[itemCode]],product_details3!B:C,2,0)</f>
        <v>MSTH50</v>
      </c>
      <c r="E1000" t="s">
        <v>52</v>
      </c>
      <c r="F1000" t="s">
        <v>21</v>
      </c>
      <c r="G1000">
        <v>150</v>
      </c>
      <c r="H1000">
        <v>15.75</v>
      </c>
      <c r="I1000">
        <v>2362.5</v>
      </c>
      <c r="J1000">
        <v>4.45</v>
      </c>
      <c r="K1000">
        <v>667.5</v>
      </c>
      <c r="L1000">
        <v>11.3</v>
      </c>
      <c r="M1000">
        <v>0.71746031746031746</v>
      </c>
      <c r="N1000">
        <v>1695</v>
      </c>
      <c r="O1000" t="s">
        <v>138</v>
      </c>
      <c r="P1000" t="s">
        <v>139</v>
      </c>
      <c r="Q1000" t="s">
        <v>77</v>
      </c>
      <c r="R1000" t="s">
        <v>72</v>
      </c>
      <c r="S1000" t="s">
        <v>140</v>
      </c>
      <c r="T1000" t="s">
        <v>141</v>
      </c>
      <c r="U1000" t="s">
        <v>1190</v>
      </c>
      <c r="V1000">
        <f>YEAR(sales_order1[[#This Row],[date]])</f>
        <v>2020</v>
      </c>
      <c r="W1000" t="str">
        <f>TEXT(sales_order1[[#This Row],[date]], "Mmm")</f>
        <v>Jul</v>
      </c>
      <c r="X1000">
        <f>VALUE(TEXT(sales_order1[[#This Row],[date]], "D"))</f>
        <v>14</v>
      </c>
      <c r="Y1000">
        <v>28</v>
      </c>
    </row>
    <row r="1001" spans="1:25" x14ac:dyDescent="0.25">
      <c r="A1001" s="1">
        <v>44027</v>
      </c>
      <c r="B1001">
        <v>51000</v>
      </c>
      <c r="C1001" t="s">
        <v>28</v>
      </c>
      <c r="D1001" t="str">
        <f>VLOOKUP(sales_order1[[#This Row],[itemCode]],product_details3!B:C,2,0)</f>
        <v>SRMC30</v>
      </c>
      <c r="E1001" t="s">
        <v>29</v>
      </c>
      <c r="F1001" t="s">
        <v>30</v>
      </c>
      <c r="G1001">
        <v>150</v>
      </c>
      <c r="H1001">
        <v>22.6</v>
      </c>
      <c r="I1001">
        <v>3390</v>
      </c>
      <c r="J1001">
        <v>7.6</v>
      </c>
      <c r="K1001">
        <v>1140</v>
      </c>
      <c r="L1001">
        <v>15</v>
      </c>
      <c r="M1001">
        <v>0.66371681415929207</v>
      </c>
      <c r="N1001">
        <v>2250</v>
      </c>
      <c r="O1001" t="s">
        <v>299</v>
      </c>
      <c r="P1001" t="s">
        <v>300</v>
      </c>
      <c r="Q1001" t="s">
        <v>100</v>
      </c>
      <c r="R1001" t="s">
        <v>40</v>
      </c>
      <c r="S1001" t="s">
        <v>101</v>
      </c>
      <c r="T1001" t="s">
        <v>301</v>
      </c>
      <c r="U1001" t="s">
        <v>1190</v>
      </c>
      <c r="V1001">
        <f>YEAR(sales_order1[[#This Row],[date]])</f>
        <v>2020</v>
      </c>
      <c r="W1001" t="str">
        <f>TEXT(sales_order1[[#This Row],[date]], "Mmm")</f>
        <v>Jul</v>
      </c>
      <c r="X1001">
        <f>VALUE(TEXT(sales_order1[[#This Row],[date]], "D"))</f>
        <v>15</v>
      </c>
      <c r="Y1001">
        <v>29</v>
      </c>
    </row>
    <row r="1002" spans="1:25" x14ac:dyDescent="0.25">
      <c r="A1002" s="1">
        <v>44027</v>
      </c>
      <c r="B1002">
        <v>51001</v>
      </c>
      <c r="C1002" t="s">
        <v>103</v>
      </c>
      <c r="D1002" t="str">
        <f>VLOOKUP(sales_order1[[#This Row],[itemCode]],product_details3!B:C,2,0)</f>
        <v>SCRT50</v>
      </c>
      <c r="E1002" t="s">
        <v>104</v>
      </c>
      <c r="F1002" t="s">
        <v>61</v>
      </c>
      <c r="G1002">
        <v>150</v>
      </c>
      <c r="H1002">
        <v>16.95</v>
      </c>
      <c r="I1002">
        <v>2542.5</v>
      </c>
      <c r="J1002">
        <v>5.2</v>
      </c>
      <c r="K1002">
        <v>780</v>
      </c>
      <c r="L1002">
        <v>11.75</v>
      </c>
      <c r="M1002">
        <v>0.69321533923303835</v>
      </c>
      <c r="N1002">
        <v>1762.5</v>
      </c>
      <c r="O1002" t="s">
        <v>443</v>
      </c>
      <c r="P1002" t="s">
        <v>444</v>
      </c>
      <c r="Q1002" t="s">
        <v>111</v>
      </c>
      <c r="R1002" t="s">
        <v>112</v>
      </c>
      <c r="S1002" t="s">
        <v>445</v>
      </c>
      <c r="T1002" t="s">
        <v>446</v>
      </c>
      <c r="U1002" t="s">
        <v>1189</v>
      </c>
      <c r="V1002">
        <f>YEAR(sales_order1[[#This Row],[date]])</f>
        <v>2020</v>
      </c>
      <c r="W1002" t="str">
        <f>TEXT(sales_order1[[#This Row],[date]], "Mmm")</f>
        <v>Jul</v>
      </c>
      <c r="X1002">
        <f>VALUE(TEXT(sales_order1[[#This Row],[date]], "D"))</f>
        <v>15</v>
      </c>
      <c r="Y1002">
        <v>29</v>
      </c>
    </row>
    <row r="1003" spans="1:25" x14ac:dyDescent="0.25">
      <c r="A1003" s="1">
        <v>44027</v>
      </c>
      <c r="B1003">
        <v>51002</v>
      </c>
      <c r="C1003" t="s">
        <v>175</v>
      </c>
      <c r="D1003" t="str">
        <f>VLOOKUP(sales_order1[[#This Row],[itemCode]],product_details3!B:C,2,0)</f>
        <v>SCRS3030</v>
      </c>
      <c r="E1003" t="s">
        <v>176</v>
      </c>
      <c r="F1003" t="s">
        <v>61</v>
      </c>
      <c r="G1003">
        <v>50</v>
      </c>
      <c r="H1003">
        <v>13.1</v>
      </c>
      <c r="I1003">
        <v>655</v>
      </c>
      <c r="J1003">
        <v>4.7</v>
      </c>
      <c r="K1003">
        <v>235</v>
      </c>
      <c r="L1003">
        <v>8.4</v>
      </c>
      <c r="M1003">
        <v>0.6412213740458016</v>
      </c>
      <c r="N1003">
        <v>420</v>
      </c>
      <c r="O1003" t="s">
        <v>130</v>
      </c>
      <c r="P1003" t="s">
        <v>131</v>
      </c>
      <c r="Q1003" t="s">
        <v>132</v>
      </c>
      <c r="R1003" t="s">
        <v>56</v>
      </c>
      <c r="S1003" t="s">
        <v>133</v>
      </c>
      <c r="T1003" t="s">
        <v>134</v>
      </c>
      <c r="U1003" t="s">
        <v>1191</v>
      </c>
      <c r="V1003">
        <f>YEAR(sales_order1[[#This Row],[date]])</f>
        <v>2020</v>
      </c>
      <c r="W1003" t="str">
        <f>TEXT(sales_order1[[#This Row],[date]], "Mmm")</f>
        <v>Jul</v>
      </c>
      <c r="X1003">
        <f>VALUE(TEXT(sales_order1[[#This Row],[date]], "D"))</f>
        <v>15</v>
      </c>
      <c r="Y1003">
        <v>29</v>
      </c>
    </row>
    <row r="1004" spans="1:25" x14ac:dyDescent="0.25">
      <c r="A1004" s="1">
        <v>44027</v>
      </c>
      <c r="B1004">
        <v>51003</v>
      </c>
      <c r="C1004" t="s">
        <v>28</v>
      </c>
      <c r="D1004" t="str">
        <f>VLOOKUP(sales_order1[[#This Row],[itemCode]],product_details3!B:C,2,0)</f>
        <v>SRMC30</v>
      </c>
      <c r="E1004" t="s">
        <v>29</v>
      </c>
      <c r="F1004" t="s">
        <v>30</v>
      </c>
      <c r="G1004">
        <v>150</v>
      </c>
      <c r="H1004">
        <v>22.6</v>
      </c>
      <c r="I1004">
        <v>3390</v>
      </c>
      <c r="J1004">
        <v>7.6</v>
      </c>
      <c r="K1004">
        <v>1140</v>
      </c>
      <c r="L1004">
        <v>15</v>
      </c>
      <c r="M1004">
        <v>0.66371681415929207</v>
      </c>
      <c r="N1004">
        <v>2250</v>
      </c>
      <c r="O1004" t="s">
        <v>163</v>
      </c>
      <c r="P1004" t="s">
        <v>164</v>
      </c>
      <c r="Q1004" t="s">
        <v>146</v>
      </c>
      <c r="R1004" t="s">
        <v>112</v>
      </c>
      <c r="S1004" t="s">
        <v>165</v>
      </c>
      <c r="T1004" t="s">
        <v>166</v>
      </c>
      <c r="U1004" t="s">
        <v>1189</v>
      </c>
      <c r="V1004">
        <f>YEAR(sales_order1[[#This Row],[date]])</f>
        <v>2020</v>
      </c>
      <c r="W1004" t="str">
        <f>TEXT(sales_order1[[#This Row],[date]], "Mmm")</f>
        <v>Jul</v>
      </c>
      <c r="X1004">
        <f>VALUE(TEXT(sales_order1[[#This Row],[date]], "D"))</f>
        <v>15</v>
      </c>
      <c r="Y1004">
        <v>29</v>
      </c>
    </row>
    <row r="1005" spans="1:25" x14ac:dyDescent="0.25">
      <c r="A1005" s="1">
        <v>44027</v>
      </c>
      <c r="B1005">
        <v>51004</v>
      </c>
      <c r="C1005" t="s">
        <v>434</v>
      </c>
      <c r="D1005" t="str">
        <f>VLOOKUP(sales_order1[[#This Row],[itemCode]],product_details3!B:C,2,0)</f>
        <v>CLNO150</v>
      </c>
      <c r="E1005" t="s">
        <v>435</v>
      </c>
      <c r="F1005" t="s">
        <v>45</v>
      </c>
      <c r="G1005">
        <v>50</v>
      </c>
      <c r="H1005">
        <v>16.649999999999999</v>
      </c>
      <c r="I1005">
        <v>832.5</v>
      </c>
      <c r="J1005">
        <v>6.55</v>
      </c>
      <c r="K1005">
        <v>327.5</v>
      </c>
      <c r="L1005">
        <v>10.1</v>
      </c>
      <c r="M1005">
        <v>0.60660660660660648</v>
      </c>
      <c r="N1005">
        <v>505</v>
      </c>
      <c r="O1005" t="s">
        <v>273</v>
      </c>
      <c r="P1005" t="s">
        <v>274</v>
      </c>
      <c r="Q1005" t="s">
        <v>132</v>
      </c>
      <c r="R1005" t="s">
        <v>56</v>
      </c>
      <c r="S1005" t="s">
        <v>133</v>
      </c>
      <c r="T1005" t="s">
        <v>275</v>
      </c>
      <c r="U1005" t="s">
        <v>1191</v>
      </c>
      <c r="V1005">
        <f>YEAR(sales_order1[[#This Row],[date]])</f>
        <v>2020</v>
      </c>
      <c r="W1005" t="str">
        <f>TEXT(sales_order1[[#This Row],[date]], "Mmm")</f>
        <v>Jul</v>
      </c>
      <c r="X1005">
        <f>VALUE(TEXT(sales_order1[[#This Row],[date]], "D"))</f>
        <v>15</v>
      </c>
      <c r="Y1005">
        <v>29</v>
      </c>
    </row>
    <row r="1006" spans="1:25" x14ac:dyDescent="0.25">
      <c r="A1006" s="1">
        <v>44027</v>
      </c>
      <c r="B1006">
        <v>51005</v>
      </c>
      <c r="C1006" t="s">
        <v>19</v>
      </c>
      <c r="D1006" t="str">
        <f>VLOOKUP(sales_order1[[#This Row],[itemCode]],product_details3!B:C,2,0)</f>
        <v>MSTH100</v>
      </c>
      <c r="E1006" t="s">
        <v>20</v>
      </c>
      <c r="F1006" t="s">
        <v>21</v>
      </c>
      <c r="G1006">
        <v>100</v>
      </c>
      <c r="H1006">
        <v>26.25</v>
      </c>
      <c r="I1006">
        <v>2625</v>
      </c>
      <c r="J1006">
        <v>7.75</v>
      </c>
      <c r="K1006">
        <v>775</v>
      </c>
      <c r="L1006">
        <v>18.5</v>
      </c>
      <c r="M1006">
        <v>0.70476190476190481</v>
      </c>
      <c r="N1006">
        <v>1850</v>
      </c>
      <c r="O1006" t="s">
        <v>392</v>
      </c>
      <c r="P1006" t="s">
        <v>393</v>
      </c>
      <c r="Q1006" t="s">
        <v>264</v>
      </c>
      <c r="R1006" t="s">
        <v>56</v>
      </c>
      <c r="S1006" t="s">
        <v>133</v>
      </c>
      <c r="T1006" t="s">
        <v>394</v>
      </c>
      <c r="U1006" t="s">
        <v>1191</v>
      </c>
      <c r="V1006">
        <f>YEAR(sales_order1[[#This Row],[date]])</f>
        <v>2020</v>
      </c>
      <c r="W1006" t="str">
        <f>TEXT(sales_order1[[#This Row],[date]], "Mmm")</f>
        <v>Jul</v>
      </c>
      <c r="X1006">
        <f>VALUE(TEXT(sales_order1[[#This Row],[date]], "D"))</f>
        <v>15</v>
      </c>
      <c r="Y1006">
        <v>29</v>
      </c>
    </row>
    <row r="1007" spans="1:25" x14ac:dyDescent="0.25">
      <c r="A1007" s="1">
        <v>44027</v>
      </c>
      <c r="B1007">
        <v>51006</v>
      </c>
      <c r="C1007" t="s">
        <v>408</v>
      </c>
      <c r="D1007" t="str">
        <f>VLOOKUP(sales_order1[[#This Row],[itemCode]],product_details3!B:C,2,0)</f>
        <v>EXFC150</v>
      </c>
      <c r="E1007" t="s">
        <v>409</v>
      </c>
      <c r="F1007" t="s">
        <v>183</v>
      </c>
      <c r="G1007">
        <v>50</v>
      </c>
      <c r="H1007">
        <v>32.75</v>
      </c>
      <c r="I1007">
        <v>1637.5</v>
      </c>
      <c r="J1007">
        <v>14.25</v>
      </c>
      <c r="K1007">
        <v>712.5</v>
      </c>
      <c r="L1007">
        <v>18.5</v>
      </c>
      <c r="M1007">
        <v>0.56488549618320616</v>
      </c>
      <c r="N1007">
        <v>925</v>
      </c>
      <c r="O1007" t="s">
        <v>322</v>
      </c>
      <c r="P1007" t="s">
        <v>323</v>
      </c>
      <c r="Q1007" t="s">
        <v>39</v>
      </c>
      <c r="R1007" t="s">
        <v>40</v>
      </c>
      <c r="S1007" t="s">
        <v>41</v>
      </c>
      <c r="T1007" t="s">
        <v>324</v>
      </c>
      <c r="U1007" t="s">
        <v>1188</v>
      </c>
      <c r="V1007">
        <f>YEAR(sales_order1[[#This Row],[date]])</f>
        <v>2020</v>
      </c>
      <c r="W1007" t="str">
        <f>TEXT(sales_order1[[#This Row],[date]], "Mmm")</f>
        <v>Jul</v>
      </c>
      <c r="X1007">
        <f>VALUE(TEXT(sales_order1[[#This Row],[date]], "D"))</f>
        <v>15</v>
      </c>
      <c r="Y1007">
        <v>29</v>
      </c>
    </row>
    <row r="1008" spans="1:25" x14ac:dyDescent="0.25">
      <c r="A1008" s="1">
        <v>44027</v>
      </c>
      <c r="B1008">
        <v>51007</v>
      </c>
      <c r="C1008" t="s">
        <v>28</v>
      </c>
      <c r="D1008" t="str">
        <f>VLOOKUP(sales_order1[[#This Row],[itemCode]],product_details3!B:C,2,0)</f>
        <v>SRMC30</v>
      </c>
      <c r="E1008" t="s">
        <v>29</v>
      </c>
      <c r="F1008" t="s">
        <v>30</v>
      </c>
      <c r="G1008">
        <v>50</v>
      </c>
      <c r="H1008">
        <v>22.6</v>
      </c>
      <c r="I1008">
        <v>1130</v>
      </c>
      <c r="J1008">
        <v>7.6</v>
      </c>
      <c r="K1008">
        <v>380</v>
      </c>
      <c r="L1008">
        <v>15</v>
      </c>
      <c r="M1008">
        <v>0.66371681415929207</v>
      </c>
      <c r="N1008">
        <v>750</v>
      </c>
      <c r="O1008" t="s">
        <v>262</v>
      </c>
      <c r="P1008" t="s">
        <v>263</v>
      </c>
      <c r="Q1008" t="s">
        <v>264</v>
      </c>
      <c r="R1008" t="s">
        <v>56</v>
      </c>
      <c r="S1008" t="s">
        <v>133</v>
      </c>
      <c r="T1008" t="s">
        <v>265</v>
      </c>
      <c r="U1008" t="s">
        <v>1191</v>
      </c>
      <c r="V1008">
        <f>YEAR(sales_order1[[#This Row],[date]])</f>
        <v>2020</v>
      </c>
      <c r="W1008" t="str">
        <f>TEXT(sales_order1[[#This Row],[date]], "Mmm")</f>
        <v>Jul</v>
      </c>
      <c r="X1008">
        <f>VALUE(TEXT(sales_order1[[#This Row],[date]], "D"))</f>
        <v>15</v>
      </c>
      <c r="Y1008">
        <v>29</v>
      </c>
    </row>
    <row r="1009" spans="1:25" x14ac:dyDescent="0.25">
      <c r="A1009" s="1">
        <v>44028</v>
      </c>
      <c r="B1009">
        <v>51008</v>
      </c>
      <c r="C1009" t="s">
        <v>311</v>
      </c>
      <c r="D1009" t="str">
        <f>VLOOKUP(sales_order1[[#This Row],[itemCode]],product_details3!B:C,2,0)</f>
        <v>MSTH30</v>
      </c>
      <c r="E1009" t="s">
        <v>312</v>
      </c>
      <c r="F1009" t="s">
        <v>21</v>
      </c>
      <c r="G1009">
        <v>50</v>
      </c>
      <c r="H1009">
        <v>8.5</v>
      </c>
      <c r="I1009">
        <v>425</v>
      </c>
      <c r="J1009">
        <v>3.3</v>
      </c>
      <c r="K1009">
        <v>165</v>
      </c>
      <c r="L1009">
        <v>5.2</v>
      </c>
      <c r="M1009">
        <v>0.61176470588235299</v>
      </c>
      <c r="N1009">
        <v>260</v>
      </c>
      <c r="O1009" t="s">
        <v>427</v>
      </c>
      <c r="P1009" t="s">
        <v>428</v>
      </c>
      <c r="Q1009" t="s">
        <v>239</v>
      </c>
      <c r="R1009" t="s">
        <v>112</v>
      </c>
      <c r="S1009" t="s">
        <v>240</v>
      </c>
      <c r="T1009" t="s">
        <v>429</v>
      </c>
      <c r="U1009" t="s">
        <v>1189</v>
      </c>
      <c r="V1009">
        <f>YEAR(sales_order1[[#This Row],[date]])</f>
        <v>2020</v>
      </c>
      <c r="W1009" t="str">
        <f>TEXT(sales_order1[[#This Row],[date]], "Mmm")</f>
        <v>Jul</v>
      </c>
      <c r="X1009">
        <f>VALUE(TEXT(sales_order1[[#This Row],[date]], "D"))</f>
        <v>16</v>
      </c>
      <c r="Y1009">
        <v>29</v>
      </c>
    </row>
    <row r="1010" spans="1:25" x14ac:dyDescent="0.25">
      <c r="A1010" s="1">
        <v>44028</v>
      </c>
      <c r="B1010">
        <v>51009</v>
      </c>
      <c r="C1010" t="s">
        <v>103</v>
      </c>
      <c r="D1010" t="str">
        <f>VLOOKUP(sales_order1[[#This Row],[itemCode]],product_details3!B:C,2,0)</f>
        <v>SCRT50</v>
      </c>
      <c r="E1010" t="s">
        <v>104</v>
      </c>
      <c r="F1010" t="s">
        <v>61</v>
      </c>
      <c r="G1010">
        <v>150</v>
      </c>
      <c r="H1010">
        <v>16.95</v>
      </c>
      <c r="I1010">
        <v>2542.5</v>
      </c>
      <c r="J1010">
        <v>5.2</v>
      </c>
      <c r="K1010">
        <v>780</v>
      </c>
      <c r="L1010">
        <v>11.75</v>
      </c>
      <c r="M1010">
        <v>0.69321533923303835</v>
      </c>
      <c r="N1010">
        <v>1762.5</v>
      </c>
      <c r="O1010" t="s">
        <v>276</v>
      </c>
      <c r="P1010" t="s">
        <v>277</v>
      </c>
      <c r="Q1010" t="s">
        <v>39</v>
      </c>
      <c r="R1010" t="s">
        <v>40</v>
      </c>
      <c r="S1010" t="s">
        <v>41</v>
      </c>
      <c r="T1010" t="s">
        <v>278</v>
      </c>
      <c r="U1010" t="s">
        <v>1188</v>
      </c>
      <c r="V1010">
        <f>YEAR(sales_order1[[#This Row],[date]])</f>
        <v>2020</v>
      </c>
      <c r="W1010" t="str">
        <f>TEXT(sales_order1[[#This Row],[date]], "Mmm")</f>
        <v>Jul</v>
      </c>
      <c r="X1010">
        <f>VALUE(TEXT(sales_order1[[#This Row],[date]], "D"))</f>
        <v>16</v>
      </c>
      <c r="Y1010">
        <v>29</v>
      </c>
    </row>
    <row r="1011" spans="1:25" x14ac:dyDescent="0.25">
      <c r="A1011" s="1">
        <v>44028</v>
      </c>
      <c r="B1011">
        <v>51010</v>
      </c>
      <c r="C1011" t="s">
        <v>35</v>
      </c>
      <c r="D1011" t="str">
        <f>VLOOKUP(sales_order1[[#This Row],[itemCode]],product_details3!B:C,2,0)</f>
        <v>SRMA30</v>
      </c>
      <c r="E1011" t="s">
        <v>36</v>
      </c>
      <c r="F1011" t="s">
        <v>30</v>
      </c>
      <c r="G1011">
        <v>100</v>
      </c>
      <c r="H1011">
        <v>26.2</v>
      </c>
      <c r="I1011">
        <v>2620</v>
      </c>
      <c r="J1011">
        <v>9.4</v>
      </c>
      <c r="K1011">
        <v>940</v>
      </c>
      <c r="L1011">
        <v>16.8</v>
      </c>
      <c r="M1011">
        <v>0.6412213740458016</v>
      </c>
      <c r="N1011">
        <v>1680</v>
      </c>
      <c r="O1011" t="s">
        <v>354</v>
      </c>
      <c r="P1011" t="s">
        <v>355</v>
      </c>
      <c r="Q1011" t="s">
        <v>119</v>
      </c>
      <c r="R1011" t="s">
        <v>40</v>
      </c>
      <c r="S1011" t="s">
        <v>356</v>
      </c>
      <c r="T1011" t="s">
        <v>357</v>
      </c>
      <c r="U1011" t="s">
        <v>1190</v>
      </c>
      <c r="V1011">
        <f>YEAR(sales_order1[[#This Row],[date]])</f>
        <v>2020</v>
      </c>
      <c r="W1011" t="str">
        <f>TEXT(sales_order1[[#This Row],[date]], "Mmm")</f>
        <v>Jul</v>
      </c>
      <c r="X1011">
        <f>VALUE(TEXT(sales_order1[[#This Row],[date]], "D"))</f>
        <v>16</v>
      </c>
      <c r="Y1011">
        <v>29</v>
      </c>
    </row>
    <row r="1012" spans="1:25" x14ac:dyDescent="0.25">
      <c r="A1012" s="1">
        <v>44028</v>
      </c>
      <c r="B1012">
        <v>51011</v>
      </c>
      <c r="C1012" t="s">
        <v>194</v>
      </c>
      <c r="D1012" t="str">
        <f>VLOOKUP(sales_order1[[#This Row],[itemCode]],product_details3!B:C,2,0)</f>
        <v>CLNG150</v>
      </c>
      <c r="E1012" t="s">
        <v>195</v>
      </c>
      <c r="F1012" t="s">
        <v>45</v>
      </c>
      <c r="G1012">
        <v>100</v>
      </c>
      <c r="H1012">
        <v>12.75</v>
      </c>
      <c r="I1012">
        <v>1275</v>
      </c>
      <c r="J1012">
        <v>4.45</v>
      </c>
      <c r="K1012">
        <v>445</v>
      </c>
      <c r="L1012">
        <v>8.3000000000000007</v>
      </c>
      <c r="M1012">
        <v>0.65098039215686276</v>
      </c>
      <c r="N1012">
        <v>830</v>
      </c>
      <c r="O1012" t="s">
        <v>144</v>
      </c>
      <c r="P1012" t="s">
        <v>145</v>
      </c>
      <c r="Q1012" t="s">
        <v>146</v>
      </c>
      <c r="R1012" t="s">
        <v>112</v>
      </c>
      <c r="S1012" t="s">
        <v>147</v>
      </c>
      <c r="T1012" t="s">
        <v>148</v>
      </c>
      <c r="U1012" t="s">
        <v>1190</v>
      </c>
      <c r="V1012">
        <f>YEAR(sales_order1[[#This Row],[date]])</f>
        <v>2020</v>
      </c>
      <c r="W1012" t="str">
        <f>TEXT(sales_order1[[#This Row],[date]], "Mmm")</f>
        <v>Jul</v>
      </c>
      <c r="X1012">
        <f>VALUE(TEXT(sales_order1[[#This Row],[date]], "D"))</f>
        <v>16</v>
      </c>
      <c r="Y1012">
        <v>29</v>
      </c>
    </row>
    <row r="1013" spans="1:25" x14ac:dyDescent="0.25">
      <c r="A1013" s="1">
        <v>44028</v>
      </c>
      <c r="B1013">
        <v>51012</v>
      </c>
      <c r="C1013" t="s">
        <v>103</v>
      </c>
      <c r="D1013" t="str">
        <f>VLOOKUP(sales_order1[[#This Row],[itemCode]],product_details3!B:C,2,0)</f>
        <v>SCRT50</v>
      </c>
      <c r="E1013" t="s">
        <v>104</v>
      </c>
      <c r="F1013" t="s">
        <v>61</v>
      </c>
      <c r="G1013">
        <v>50</v>
      </c>
      <c r="H1013">
        <v>16.95</v>
      </c>
      <c r="I1013">
        <v>847.5</v>
      </c>
      <c r="J1013">
        <v>5.2</v>
      </c>
      <c r="K1013">
        <v>260</v>
      </c>
      <c r="L1013">
        <v>11.75</v>
      </c>
      <c r="M1013">
        <v>0.69321533923303835</v>
      </c>
      <c r="N1013">
        <v>587.5</v>
      </c>
      <c r="O1013" t="s">
        <v>412</v>
      </c>
      <c r="P1013" t="s">
        <v>413</v>
      </c>
      <c r="Q1013" t="s">
        <v>48</v>
      </c>
      <c r="R1013" t="s">
        <v>25</v>
      </c>
      <c r="S1013" t="s">
        <v>49</v>
      </c>
      <c r="T1013" t="s">
        <v>414</v>
      </c>
      <c r="U1013" t="s">
        <v>1191</v>
      </c>
      <c r="V1013">
        <f>YEAR(sales_order1[[#This Row],[date]])</f>
        <v>2020</v>
      </c>
      <c r="W1013" t="str">
        <f>TEXT(sales_order1[[#This Row],[date]], "Mmm")</f>
        <v>Jul</v>
      </c>
      <c r="X1013">
        <f>VALUE(TEXT(sales_order1[[#This Row],[date]], "D"))</f>
        <v>16</v>
      </c>
      <c r="Y1013">
        <v>29</v>
      </c>
    </row>
    <row r="1014" spans="1:25" x14ac:dyDescent="0.25">
      <c r="A1014" s="1">
        <v>44028</v>
      </c>
      <c r="B1014">
        <v>51013</v>
      </c>
      <c r="C1014" t="s">
        <v>35</v>
      </c>
      <c r="D1014" t="str">
        <f>VLOOKUP(sales_order1[[#This Row],[itemCode]],product_details3!B:C,2,0)</f>
        <v>SRMA30</v>
      </c>
      <c r="E1014" t="s">
        <v>36</v>
      </c>
      <c r="F1014" t="s">
        <v>30</v>
      </c>
      <c r="G1014">
        <v>100</v>
      </c>
      <c r="H1014">
        <v>26.2</v>
      </c>
      <c r="I1014">
        <v>2620</v>
      </c>
      <c r="J1014">
        <v>9.4</v>
      </c>
      <c r="K1014">
        <v>940</v>
      </c>
      <c r="L1014">
        <v>16.8</v>
      </c>
      <c r="M1014">
        <v>0.6412213740458016</v>
      </c>
      <c r="N1014">
        <v>1680</v>
      </c>
      <c r="O1014" t="s">
        <v>31</v>
      </c>
      <c r="P1014" t="s">
        <v>32</v>
      </c>
      <c r="Q1014" t="s">
        <v>24</v>
      </c>
      <c r="R1014" t="s">
        <v>25</v>
      </c>
      <c r="S1014" t="s">
        <v>33</v>
      </c>
      <c r="T1014" t="s">
        <v>34</v>
      </c>
      <c r="U1014" t="s">
        <v>1191</v>
      </c>
      <c r="V1014">
        <f>YEAR(sales_order1[[#This Row],[date]])</f>
        <v>2020</v>
      </c>
      <c r="W1014" t="str">
        <f>TEXT(sales_order1[[#This Row],[date]], "Mmm")</f>
        <v>Jul</v>
      </c>
      <c r="X1014">
        <f>VALUE(TEXT(sales_order1[[#This Row],[date]], "D"))</f>
        <v>16</v>
      </c>
      <c r="Y1014">
        <v>29</v>
      </c>
    </row>
    <row r="1015" spans="1:25" x14ac:dyDescent="0.25">
      <c r="A1015" s="1">
        <v>44028</v>
      </c>
      <c r="B1015">
        <v>51014</v>
      </c>
      <c r="C1015" t="s">
        <v>115</v>
      </c>
      <c r="D1015" t="str">
        <f>VLOOKUP(sales_order1[[#This Row],[itemCode]],product_details3!B:C,2,0)</f>
        <v>SCRS30100</v>
      </c>
      <c r="E1015" t="s">
        <v>116</v>
      </c>
      <c r="F1015" t="s">
        <v>61</v>
      </c>
      <c r="G1015">
        <v>250</v>
      </c>
      <c r="H1015">
        <v>32.75</v>
      </c>
      <c r="I1015">
        <v>8187.5</v>
      </c>
      <c r="J1015">
        <v>11.25</v>
      </c>
      <c r="K1015">
        <v>2812.5</v>
      </c>
      <c r="L1015">
        <v>21.5</v>
      </c>
      <c r="M1015">
        <v>0.65648854961832059</v>
      </c>
      <c r="N1015">
        <v>5375</v>
      </c>
      <c r="O1015" t="s">
        <v>177</v>
      </c>
      <c r="P1015" t="s">
        <v>178</v>
      </c>
      <c r="Q1015" t="s">
        <v>111</v>
      </c>
      <c r="R1015" t="s">
        <v>112</v>
      </c>
      <c r="S1015" t="s">
        <v>179</v>
      </c>
      <c r="T1015" t="s">
        <v>180</v>
      </c>
      <c r="U1015" t="s">
        <v>1189</v>
      </c>
      <c r="V1015">
        <f>YEAR(sales_order1[[#This Row],[date]])</f>
        <v>2020</v>
      </c>
      <c r="W1015" t="str">
        <f>TEXT(sales_order1[[#This Row],[date]], "Mmm")</f>
        <v>Jul</v>
      </c>
      <c r="X1015">
        <f>VALUE(TEXT(sales_order1[[#This Row],[date]], "D"))</f>
        <v>16</v>
      </c>
      <c r="Y1015">
        <v>29</v>
      </c>
    </row>
    <row r="1016" spans="1:25" x14ac:dyDescent="0.25">
      <c r="A1016" s="1">
        <v>44028</v>
      </c>
      <c r="B1016">
        <v>51015</v>
      </c>
      <c r="C1016" t="s">
        <v>325</v>
      </c>
      <c r="D1016" t="str">
        <f>VLOOKUP(sales_order1[[#This Row],[itemCode]],product_details3!B:C,2,0)</f>
        <v>EXFG100</v>
      </c>
      <c r="E1016" t="s">
        <v>326</v>
      </c>
      <c r="F1016" t="s">
        <v>183</v>
      </c>
      <c r="G1016">
        <v>50</v>
      </c>
      <c r="H1016">
        <v>20.75</v>
      </c>
      <c r="I1016">
        <v>1037.5</v>
      </c>
      <c r="J1016">
        <v>7.45</v>
      </c>
      <c r="K1016">
        <v>372.5</v>
      </c>
      <c r="L1016">
        <v>13.3</v>
      </c>
      <c r="M1016">
        <v>0.64096385542168677</v>
      </c>
      <c r="N1016">
        <v>665</v>
      </c>
      <c r="O1016" t="s">
        <v>454</v>
      </c>
      <c r="P1016" t="s">
        <v>455</v>
      </c>
      <c r="Q1016" t="s">
        <v>71</v>
      </c>
      <c r="R1016" t="s">
        <v>72</v>
      </c>
      <c r="S1016" t="s">
        <v>73</v>
      </c>
      <c r="T1016" t="s">
        <v>456</v>
      </c>
      <c r="U1016" t="s">
        <v>1190</v>
      </c>
      <c r="V1016">
        <f>YEAR(sales_order1[[#This Row],[date]])</f>
        <v>2020</v>
      </c>
      <c r="W1016" t="str">
        <f>TEXT(sales_order1[[#This Row],[date]], "Mmm")</f>
        <v>Jul</v>
      </c>
      <c r="X1016">
        <f>VALUE(TEXT(sales_order1[[#This Row],[date]], "D"))</f>
        <v>16</v>
      </c>
      <c r="Y1016">
        <v>29</v>
      </c>
    </row>
    <row r="1017" spans="1:25" x14ac:dyDescent="0.25">
      <c r="A1017" s="1">
        <v>44028</v>
      </c>
      <c r="B1017">
        <v>51016</v>
      </c>
      <c r="C1017" t="s">
        <v>86</v>
      </c>
      <c r="D1017" t="str">
        <f>VLOOKUP(sales_order1[[#This Row],[itemCode]],product_details3!B:C,2,0)</f>
        <v>SRMH30</v>
      </c>
      <c r="E1017" t="s">
        <v>87</v>
      </c>
      <c r="F1017" t="s">
        <v>30</v>
      </c>
      <c r="G1017">
        <v>100</v>
      </c>
      <c r="H1017">
        <v>21</v>
      </c>
      <c r="I1017">
        <v>2100</v>
      </c>
      <c r="J1017">
        <v>6.6</v>
      </c>
      <c r="K1017">
        <v>660</v>
      </c>
      <c r="L1017">
        <v>14.4</v>
      </c>
      <c r="M1017">
        <v>0.68571428571428572</v>
      </c>
      <c r="N1017">
        <v>1440</v>
      </c>
      <c r="O1017" t="s">
        <v>281</v>
      </c>
      <c r="P1017" t="s">
        <v>282</v>
      </c>
      <c r="Q1017" t="s">
        <v>24</v>
      </c>
      <c r="R1017" t="s">
        <v>25</v>
      </c>
      <c r="S1017" t="s">
        <v>33</v>
      </c>
      <c r="T1017" t="s">
        <v>283</v>
      </c>
      <c r="U1017" t="s">
        <v>1191</v>
      </c>
      <c r="V1017">
        <f>YEAR(sales_order1[[#This Row],[date]])</f>
        <v>2020</v>
      </c>
      <c r="W1017" t="str">
        <f>TEXT(sales_order1[[#This Row],[date]], "Mmm")</f>
        <v>Jul</v>
      </c>
      <c r="X1017">
        <f>VALUE(TEXT(sales_order1[[#This Row],[date]], "D"))</f>
        <v>16</v>
      </c>
      <c r="Y1017">
        <v>29</v>
      </c>
    </row>
    <row r="1018" spans="1:25" x14ac:dyDescent="0.25">
      <c r="A1018" s="1">
        <v>44028</v>
      </c>
      <c r="B1018">
        <v>51017</v>
      </c>
      <c r="C1018" t="s">
        <v>325</v>
      </c>
      <c r="D1018" t="str">
        <f>VLOOKUP(sales_order1[[#This Row],[itemCode]],product_details3!B:C,2,0)</f>
        <v>EXFG100</v>
      </c>
      <c r="E1018" t="s">
        <v>326</v>
      </c>
      <c r="F1018" t="s">
        <v>183</v>
      </c>
      <c r="G1018">
        <v>50</v>
      </c>
      <c r="H1018">
        <v>20.75</v>
      </c>
      <c r="I1018">
        <v>1037.5</v>
      </c>
      <c r="J1018">
        <v>7.45</v>
      </c>
      <c r="K1018">
        <v>372.5</v>
      </c>
      <c r="L1018">
        <v>13.3</v>
      </c>
      <c r="M1018">
        <v>0.64096385542168677</v>
      </c>
      <c r="N1018">
        <v>665</v>
      </c>
      <c r="O1018" t="s">
        <v>269</v>
      </c>
      <c r="P1018" t="s">
        <v>270</v>
      </c>
      <c r="Q1018" t="s">
        <v>271</v>
      </c>
      <c r="R1018" t="s">
        <v>56</v>
      </c>
      <c r="S1018" t="s">
        <v>192</v>
      </c>
      <c r="T1018" t="s">
        <v>272</v>
      </c>
      <c r="U1018" t="s">
        <v>1191</v>
      </c>
      <c r="V1018">
        <f>YEAR(sales_order1[[#This Row],[date]])</f>
        <v>2020</v>
      </c>
      <c r="W1018" t="str">
        <f>TEXT(sales_order1[[#This Row],[date]], "Mmm")</f>
        <v>Jul</v>
      </c>
      <c r="X1018">
        <f>VALUE(TEXT(sales_order1[[#This Row],[date]], "D"))</f>
        <v>16</v>
      </c>
      <c r="Y1018">
        <v>29</v>
      </c>
    </row>
    <row r="1019" spans="1:25" x14ac:dyDescent="0.25">
      <c r="A1019" s="1">
        <v>44029</v>
      </c>
      <c r="B1019">
        <v>51018</v>
      </c>
      <c r="C1019" t="s">
        <v>103</v>
      </c>
      <c r="D1019" t="str">
        <f>VLOOKUP(sales_order1[[#This Row],[itemCode]],product_details3!B:C,2,0)</f>
        <v>SCRT50</v>
      </c>
      <c r="E1019" t="s">
        <v>104</v>
      </c>
      <c r="F1019" t="s">
        <v>61</v>
      </c>
      <c r="G1019">
        <v>100</v>
      </c>
      <c r="H1019">
        <v>16.95</v>
      </c>
      <c r="I1019">
        <v>1695</v>
      </c>
      <c r="J1019">
        <v>5.2</v>
      </c>
      <c r="K1019">
        <v>520</v>
      </c>
      <c r="L1019">
        <v>11.75</v>
      </c>
      <c r="M1019">
        <v>0.69321533923303835</v>
      </c>
      <c r="N1019">
        <v>1175</v>
      </c>
      <c r="O1019" t="s">
        <v>430</v>
      </c>
      <c r="P1019" t="s">
        <v>431</v>
      </c>
      <c r="Q1019" t="s">
        <v>218</v>
      </c>
      <c r="R1019" t="s">
        <v>40</v>
      </c>
      <c r="S1019" t="s">
        <v>432</v>
      </c>
      <c r="T1019" t="s">
        <v>433</v>
      </c>
      <c r="U1019" t="s">
        <v>1190</v>
      </c>
      <c r="V1019">
        <f>YEAR(sales_order1[[#This Row],[date]])</f>
        <v>2020</v>
      </c>
      <c r="W1019" t="str">
        <f>TEXT(sales_order1[[#This Row],[date]], "Mmm")</f>
        <v>Jul</v>
      </c>
      <c r="X1019">
        <f>VALUE(TEXT(sales_order1[[#This Row],[date]], "D"))</f>
        <v>17</v>
      </c>
      <c r="Y1019">
        <v>29</v>
      </c>
    </row>
    <row r="1020" spans="1:25" x14ac:dyDescent="0.25">
      <c r="A1020" s="1">
        <v>44029</v>
      </c>
      <c r="B1020">
        <v>51019</v>
      </c>
      <c r="C1020" t="s">
        <v>103</v>
      </c>
      <c r="D1020" t="str">
        <f>VLOOKUP(sales_order1[[#This Row],[itemCode]],product_details3!B:C,2,0)</f>
        <v>SCRT50</v>
      </c>
      <c r="E1020" t="s">
        <v>104</v>
      </c>
      <c r="F1020" t="s">
        <v>61</v>
      </c>
      <c r="G1020">
        <v>150</v>
      </c>
      <c r="H1020">
        <v>16.95</v>
      </c>
      <c r="I1020">
        <v>2542.5</v>
      </c>
      <c r="J1020">
        <v>5.2</v>
      </c>
      <c r="K1020">
        <v>780</v>
      </c>
      <c r="L1020">
        <v>11.75</v>
      </c>
      <c r="M1020">
        <v>0.69321533923303835</v>
      </c>
      <c r="N1020">
        <v>1762.5</v>
      </c>
      <c r="O1020" t="s">
        <v>253</v>
      </c>
      <c r="P1020" t="s">
        <v>254</v>
      </c>
      <c r="Q1020" t="s">
        <v>191</v>
      </c>
      <c r="R1020" t="s">
        <v>56</v>
      </c>
      <c r="S1020" t="s">
        <v>192</v>
      </c>
      <c r="T1020" t="s">
        <v>255</v>
      </c>
      <c r="U1020" t="s">
        <v>1191</v>
      </c>
      <c r="V1020">
        <f>YEAR(sales_order1[[#This Row],[date]])</f>
        <v>2020</v>
      </c>
      <c r="W1020" t="str">
        <f>TEXT(sales_order1[[#This Row],[date]], "Mmm")</f>
        <v>Jul</v>
      </c>
      <c r="X1020">
        <f>VALUE(TEXT(sales_order1[[#This Row],[date]], "D"))</f>
        <v>17</v>
      </c>
      <c r="Y1020">
        <v>29</v>
      </c>
    </row>
    <row r="1021" spans="1:25" x14ac:dyDescent="0.25">
      <c r="A1021" s="1">
        <v>44029</v>
      </c>
      <c r="B1021">
        <v>51020</v>
      </c>
      <c r="C1021" t="s">
        <v>51</v>
      </c>
      <c r="D1021" t="str">
        <f>VLOOKUP(sales_order1[[#This Row],[itemCode]],product_details3!B:C,2,0)</f>
        <v>MSTH50</v>
      </c>
      <c r="E1021" t="s">
        <v>52</v>
      </c>
      <c r="F1021" t="s">
        <v>21</v>
      </c>
      <c r="G1021">
        <v>150</v>
      </c>
      <c r="H1021">
        <v>15.75</v>
      </c>
      <c r="I1021">
        <v>2362.5</v>
      </c>
      <c r="J1021">
        <v>4.45</v>
      </c>
      <c r="K1021">
        <v>667.5</v>
      </c>
      <c r="L1021">
        <v>11.3</v>
      </c>
      <c r="M1021">
        <v>0.71746031746031746</v>
      </c>
      <c r="N1021">
        <v>1695</v>
      </c>
      <c r="O1021" t="s">
        <v>400</v>
      </c>
      <c r="P1021" t="s">
        <v>401</v>
      </c>
      <c r="Q1021" t="s">
        <v>213</v>
      </c>
      <c r="R1021" t="s">
        <v>25</v>
      </c>
      <c r="S1021" t="s">
        <v>402</v>
      </c>
      <c r="T1021" t="s">
        <v>403</v>
      </c>
      <c r="U1021" t="s">
        <v>1191</v>
      </c>
      <c r="V1021">
        <f>YEAR(sales_order1[[#This Row],[date]])</f>
        <v>2020</v>
      </c>
      <c r="W1021" t="str">
        <f>TEXT(sales_order1[[#This Row],[date]], "Mmm")</f>
        <v>Jul</v>
      </c>
      <c r="X1021">
        <f>VALUE(TEXT(sales_order1[[#This Row],[date]], "D"))</f>
        <v>17</v>
      </c>
      <c r="Y1021">
        <v>29</v>
      </c>
    </row>
    <row r="1022" spans="1:25" x14ac:dyDescent="0.25">
      <c r="A1022" s="1">
        <v>44029</v>
      </c>
      <c r="B1022">
        <v>51021</v>
      </c>
      <c r="C1022" t="s">
        <v>115</v>
      </c>
      <c r="D1022" t="str">
        <f>VLOOKUP(sales_order1[[#This Row],[itemCode]],product_details3!B:C,2,0)</f>
        <v>SCRS30100</v>
      </c>
      <c r="E1022" t="s">
        <v>116</v>
      </c>
      <c r="F1022" t="s">
        <v>61</v>
      </c>
      <c r="G1022">
        <v>150</v>
      </c>
      <c r="H1022">
        <v>32.75</v>
      </c>
      <c r="I1022">
        <v>4912.5</v>
      </c>
      <c r="J1022">
        <v>11.25</v>
      </c>
      <c r="K1022">
        <v>1687.5</v>
      </c>
      <c r="L1022">
        <v>21.5</v>
      </c>
      <c r="M1022">
        <v>0.65648854961832059</v>
      </c>
      <c r="N1022">
        <v>3225</v>
      </c>
      <c r="O1022" t="s">
        <v>302</v>
      </c>
      <c r="P1022" t="s">
        <v>303</v>
      </c>
      <c r="Q1022" t="s">
        <v>107</v>
      </c>
      <c r="R1022" t="s">
        <v>40</v>
      </c>
      <c r="S1022" t="s">
        <v>101</v>
      </c>
      <c r="T1022" t="s">
        <v>304</v>
      </c>
      <c r="U1022" t="s">
        <v>1190</v>
      </c>
      <c r="V1022">
        <f>YEAR(sales_order1[[#This Row],[date]])</f>
        <v>2020</v>
      </c>
      <c r="W1022" t="str">
        <f>TEXT(sales_order1[[#This Row],[date]], "Mmm")</f>
        <v>Jul</v>
      </c>
      <c r="X1022">
        <f>VALUE(TEXT(sales_order1[[#This Row],[date]], "D"))</f>
        <v>17</v>
      </c>
      <c r="Y1022">
        <v>29</v>
      </c>
    </row>
    <row r="1023" spans="1:25" x14ac:dyDescent="0.25">
      <c r="A1023" s="1">
        <v>44029</v>
      </c>
      <c r="B1023">
        <v>51022</v>
      </c>
      <c r="C1023" t="s">
        <v>333</v>
      </c>
      <c r="D1023" t="str">
        <f>VLOOKUP(sales_order1[[#This Row],[itemCode]],product_details3!B:C,2,0)</f>
        <v>TNRH200</v>
      </c>
      <c r="E1023" t="s">
        <v>334</v>
      </c>
      <c r="F1023" t="s">
        <v>124</v>
      </c>
      <c r="G1023">
        <v>150</v>
      </c>
      <c r="H1023">
        <v>21</v>
      </c>
      <c r="I1023">
        <v>3150</v>
      </c>
      <c r="J1023">
        <v>6.6</v>
      </c>
      <c r="K1023">
        <v>990</v>
      </c>
      <c r="L1023">
        <v>14.4</v>
      </c>
      <c r="M1023">
        <v>0.68571428571428572</v>
      </c>
      <c r="N1023">
        <v>2160</v>
      </c>
      <c r="O1023" t="s">
        <v>317</v>
      </c>
      <c r="P1023" t="s">
        <v>318</v>
      </c>
      <c r="Q1023" t="s">
        <v>48</v>
      </c>
      <c r="R1023" t="s">
        <v>25</v>
      </c>
      <c r="S1023" t="s">
        <v>49</v>
      </c>
      <c r="T1023" t="s">
        <v>319</v>
      </c>
      <c r="U1023" t="s">
        <v>1191</v>
      </c>
      <c r="V1023">
        <f>YEAR(sales_order1[[#This Row],[date]])</f>
        <v>2020</v>
      </c>
      <c r="W1023" t="str">
        <f>TEXT(sales_order1[[#This Row],[date]], "Mmm")</f>
        <v>Jul</v>
      </c>
      <c r="X1023">
        <f>VALUE(TEXT(sales_order1[[#This Row],[date]], "D"))</f>
        <v>17</v>
      </c>
      <c r="Y1023">
        <v>29</v>
      </c>
    </row>
    <row r="1024" spans="1:25" x14ac:dyDescent="0.25">
      <c r="A1024" s="1">
        <v>44029</v>
      </c>
      <c r="B1024">
        <v>51023</v>
      </c>
      <c r="C1024" t="s">
        <v>358</v>
      </c>
      <c r="D1024" t="str">
        <f>VLOOKUP(sales_order1[[#This Row],[itemCode]],product_details3!B:C,2,0)</f>
        <v>SCR50+30</v>
      </c>
      <c r="E1024" t="s">
        <v>359</v>
      </c>
      <c r="F1024" t="s">
        <v>61</v>
      </c>
      <c r="G1024">
        <v>250</v>
      </c>
      <c r="H1024">
        <v>10.5</v>
      </c>
      <c r="I1024">
        <v>2625</v>
      </c>
      <c r="J1024">
        <v>3.3</v>
      </c>
      <c r="K1024">
        <v>825</v>
      </c>
      <c r="L1024">
        <v>7.2</v>
      </c>
      <c r="M1024">
        <v>0.68571428571428572</v>
      </c>
      <c r="N1024">
        <v>1800</v>
      </c>
      <c r="O1024" t="s">
        <v>130</v>
      </c>
      <c r="P1024" t="s">
        <v>131</v>
      </c>
      <c r="Q1024" t="s">
        <v>132</v>
      </c>
      <c r="R1024" t="s">
        <v>56</v>
      </c>
      <c r="S1024" t="s">
        <v>133</v>
      </c>
      <c r="T1024" t="s">
        <v>134</v>
      </c>
      <c r="U1024" t="s">
        <v>1191</v>
      </c>
      <c r="V1024">
        <f>YEAR(sales_order1[[#This Row],[date]])</f>
        <v>2020</v>
      </c>
      <c r="W1024" t="str">
        <f>TEXT(sales_order1[[#This Row],[date]], "Mmm")</f>
        <v>Jul</v>
      </c>
      <c r="X1024">
        <f>VALUE(TEXT(sales_order1[[#This Row],[date]], "D"))</f>
        <v>17</v>
      </c>
      <c r="Y1024">
        <v>29</v>
      </c>
    </row>
    <row r="1025" spans="1:25" x14ac:dyDescent="0.25">
      <c r="A1025" s="1">
        <v>44029</v>
      </c>
      <c r="B1025">
        <v>51024</v>
      </c>
      <c r="C1025" t="s">
        <v>194</v>
      </c>
      <c r="D1025" t="str">
        <f>VLOOKUP(sales_order1[[#This Row],[itemCode]],product_details3!B:C,2,0)</f>
        <v>CLNG150</v>
      </c>
      <c r="E1025" t="s">
        <v>195</v>
      </c>
      <c r="F1025" t="s">
        <v>45</v>
      </c>
      <c r="G1025">
        <v>100</v>
      </c>
      <c r="H1025">
        <v>12.75</v>
      </c>
      <c r="I1025">
        <v>1275</v>
      </c>
      <c r="J1025">
        <v>4.45</v>
      </c>
      <c r="K1025">
        <v>445</v>
      </c>
      <c r="L1025">
        <v>8.3000000000000007</v>
      </c>
      <c r="M1025">
        <v>0.65098039215686276</v>
      </c>
      <c r="N1025">
        <v>830</v>
      </c>
      <c r="O1025" t="s">
        <v>196</v>
      </c>
      <c r="P1025" t="s">
        <v>197</v>
      </c>
      <c r="Q1025" t="s">
        <v>132</v>
      </c>
      <c r="R1025" t="s">
        <v>56</v>
      </c>
      <c r="S1025" t="s">
        <v>133</v>
      </c>
      <c r="T1025" t="s">
        <v>198</v>
      </c>
      <c r="U1025" t="s">
        <v>1191</v>
      </c>
      <c r="V1025">
        <f>YEAR(sales_order1[[#This Row],[date]])</f>
        <v>2020</v>
      </c>
      <c r="W1025" t="str">
        <f>TEXT(sales_order1[[#This Row],[date]], "Mmm")</f>
        <v>Jul</v>
      </c>
      <c r="X1025">
        <f>VALUE(TEXT(sales_order1[[#This Row],[date]], "D"))</f>
        <v>17</v>
      </c>
      <c r="Y1025">
        <v>29</v>
      </c>
    </row>
    <row r="1026" spans="1:25" x14ac:dyDescent="0.25">
      <c r="A1026" s="1">
        <v>44029</v>
      </c>
      <c r="B1026">
        <v>51025</v>
      </c>
      <c r="C1026" t="s">
        <v>128</v>
      </c>
      <c r="D1026" t="str">
        <f>VLOOKUP(sales_order1[[#This Row],[itemCode]],product_details3!B:C,2,0)</f>
        <v>SCRT100</v>
      </c>
      <c r="E1026" t="s">
        <v>129</v>
      </c>
      <c r="F1026" t="s">
        <v>61</v>
      </c>
      <c r="G1026">
        <v>250</v>
      </c>
      <c r="H1026">
        <v>28.25</v>
      </c>
      <c r="I1026">
        <v>7062.5</v>
      </c>
      <c r="J1026">
        <v>9</v>
      </c>
      <c r="K1026">
        <v>2250</v>
      </c>
      <c r="L1026">
        <v>19.25</v>
      </c>
      <c r="M1026">
        <v>0.68141592920353977</v>
      </c>
      <c r="N1026">
        <v>4812.5</v>
      </c>
      <c r="O1026" t="s">
        <v>447</v>
      </c>
      <c r="P1026" t="s">
        <v>448</v>
      </c>
      <c r="Q1026" t="s">
        <v>378</v>
      </c>
      <c r="R1026" t="s">
        <v>72</v>
      </c>
      <c r="S1026" t="s">
        <v>449</v>
      </c>
      <c r="T1026" t="s">
        <v>450</v>
      </c>
      <c r="U1026" t="s">
        <v>1188</v>
      </c>
      <c r="V1026">
        <f>YEAR(sales_order1[[#This Row],[date]])</f>
        <v>2020</v>
      </c>
      <c r="W1026" t="str">
        <f>TEXT(sales_order1[[#This Row],[date]], "Mmm")</f>
        <v>Jul</v>
      </c>
      <c r="X1026">
        <f>VALUE(TEXT(sales_order1[[#This Row],[date]], "D"))</f>
        <v>17</v>
      </c>
      <c r="Y1026">
        <v>29</v>
      </c>
    </row>
    <row r="1027" spans="1:25" x14ac:dyDescent="0.25">
      <c r="A1027" s="1">
        <v>44032</v>
      </c>
      <c r="B1027">
        <v>51026</v>
      </c>
      <c r="C1027" t="s">
        <v>86</v>
      </c>
      <c r="D1027" t="str">
        <f>VLOOKUP(sales_order1[[#This Row],[itemCode]],product_details3!B:C,2,0)</f>
        <v>SRMH30</v>
      </c>
      <c r="E1027" t="s">
        <v>87</v>
      </c>
      <c r="F1027" t="s">
        <v>30</v>
      </c>
      <c r="G1027">
        <v>150</v>
      </c>
      <c r="H1027">
        <v>21</v>
      </c>
      <c r="I1027">
        <v>3150</v>
      </c>
      <c r="J1027">
        <v>6.6</v>
      </c>
      <c r="K1027">
        <v>990</v>
      </c>
      <c r="L1027">
        <v>14.4</v>
      </c>
      <c r="M1027">
        <v>0.68571428571428572</v>
      </c>
      <c r="N1027">
        <v>2160</v>
      </c>
      <c r="O1027" t="s">
        <v>266</v>
      </c>
      <c r="P1027" t="s">
        <v>267</v>
      </c>
      <c r="Q1027" t="s">
        <v>154</v>
      </c>
      <c r="R1027" t="s">
        <v>56</v>
      </c>
      <c r="S1027" t="s">
        <v>133</v>
      </c>
      <c r="T1027" t="s">
        <v>268</v>
      </c>
      <c r="U1027" t="s">
        <v>1191</v>
      </c>
      <c r="V1027">
        <f>YEAR(sales_order1[[#This Row],[date]])</f>
        <v>2020</v>
      </c>
      <c r="W1027" t="str">
        <f>TEXT(sales_order1[[#This Row],[date]], "Mmm")</f>
        <v>Jul</v>
      </c>
      <c r="X1027">
        <f>VALUE(TEXT(sales_order1[[#This Row],[date]], "D"))</f>
        <v>20</v>
      </c>
      <c r="Y1027">
        <v>29</v>
      </c>
    </row>
    <row r="1028" spans="1:25" x14ac:dyDescent="0.25">
      <c r="A1028" s="1">
        <v>44032</v>
      </c>
      <c r="B1028">
        <v>51027</v>
      </c>
      <c r="C1028" t="s">
        <v>135</v>
      </c>
      <c r="D1028" t="str">
        <f>VLOOKUP(sales_order1[[#This Row],[itemCode]],product_details3!B:C,2,0)</f>
        <v>MSKSH</v>
      </c>
      <c r="E1028" t="s">
        <v>136</v>
      </c>
      <c r="F1028" t="s">
        <v>137</v>
      </c>
      <c r="G1028">
        <v>50</v>
      </c>
      <c r="H1028">
        <v>18.75</v>
      </c>
      <c r="I1028">
        <v>937.5</v>
      </c>
      <c r="J1028">
        <v>7.45</v>
      </c>
      <c r="K1028">
        <v>372.5</v>
      </c>
      <c r="L1028">
        <v>11.3</v>
      </c>
      <c r="M1028">
        <v>0.60266666666666668</v>
      </c>
      <c r="N1028">
        <v>565</v>
      </c>
      <c r="O1028" t="s">
        <v>117</v>
      </c>
      <c r="P1028" t="s">
        <v>118</v>
      </c>
      <c r="Q1028" t="s">
        <v>119</v>
      </c>
      <c r="R1028" t="s">
        <v>40</v>
      </c>
      <c r="S1028" t="s">
        <v>120</v>
      </c>
      <c r="T1028" t="s">
        <v>121</v>
      </c>
      <c r="U1028" t="s">
        <v>1190</v>
      </c>
      <c r="V1028">
        <f>YEAR(sales_order1[[#This Row],[date]])</f>
        <v>2020</v>
      </c>
      <c r="W1028" t="str">
        <f>TEXT(sales_order1[[#This Row],[date]], "Mmm")</f>
        <v>Jul</v>
      </c>
      <c r="X1028">
        <f>VALUE(TEXT(sales_order1[[#This Row],[date]], "D"))</f>
        <v>20</v>
      </c>
      <c r="Y1028">
        <v>29</v>
      </c>
    </row>
    <row r="1029" spans="1:25" x14ac:dyDescent="0.25">
      <c r="A1029" s="1">
        <v>44032</v>
      </c>
      <c r="B1029">
        <v>51028</v>
      </c>
      <c r="C1029" t="s">
        <v>86</v>
      </c>
      <c r="D1029" t="str">
        <f>VLOOKUP(sales_order1[[#This Row],[itemCode]],product_details3!B:C,2,0)</f>
        <v>SRMH30</v>
      </c>
      <c r="E1029" t="s">
        <v>87</v>
      </c>
      <c r="F1029" t="s">
        <v>30</v>
      </c>
      <c r="G1029">
        <v>150</v>
      </c>
      <c r="H1029">
        <v>21</v>
      </c>
      <c r="I1029">
        <v>3150</v>
      </c>
      <c r="J1029">
        <v>6.6</v>
      </c>
      <c r="K1029">
        <v>990</v>
      </c>
      <c r="L1029">
        <v>14.4</v>
      </c>
      <c r="M1029">
        <v>0.68571428571428572</v>
      </c>
      <c r="N1029">
        <v>2160</v>
      </c>
      <c r="O1029" t="s">
        <v>266</v>
      </c>
      <c r="P1029" t="s">
        <v>267</v>
      </c>
      <c r="Q1029" t="s">
        <v>154</v>
      </c>
      <c r="R1029" t="s">
        <v>56</v>
      </c>
      <c r="S1029" t="s">
        <v>133</v>
      </c>
      <c r="T1029" t="s">
        <v>268</v>
      </c>
      <c r="U1029" t="s">
        <v>1191</v>
      </c>
      <c r="V1029">
        <f>YEAR(sales_order1[[#This Row],[date]])</f>
        <v>2020</v>
      </c>
      <c r="W1029" t="str">
        <f>TEXT(sales_order1[[#This Row],[date]], "Mmm")</f>
        <v>Jul</v>
      </c>
      <c r="X1029">
        <f>VALUE(TEXT(sales_order1[[#This Row],[date]], "D"))</f>
        <v>20</v>
      </c>
      <c r="Y1029">
        <v>29</v>
      </c>
    </row>
    <row r="1030" spans="1:25" x14ac:dyDescent="0.25">
      <c r="A1030" s="1">
        <v>44032</v>
      </c>
      <c r="B1030">
        <v>51029</v>
      </c>
      <c r="C1030" t="s">
        <v>327</v>
      </c>
      <c r="D1030" t="str">
        <f>VLOOKUP(sales_order1[[#This Row],[itemCode]],product_details3!B:C,2,0)</f>
        <v>SCR50+50</v>
      </c>
      <c r="E1030" t="s">
        <v>328</v>
      </c>
      <c r="F1030" t="s">
        <v>61</v>
      </c>
      <c r="G1030">
        <v>200</v>
      </c>
      <c r="H1030">
        <v>15.75</v>
      </c>
      <c r="I1030">
        <v>3150</v>
      </c>
      <c r="J1030">
        <v>4.45</v>
      </c>
      <c r="K1030">
        <v>890</v>
      </c>
      <c r="L1030">
        <v>11.3</v>
      </c>
      <c r="M1030">
        <v>0.71746031746031746</v>
      </c>
      <c r="N1030">
        <v>2260</v>
      </c>
      <c r="O1030" t="s">
        <v>412</v>
      </c>
      <c r="P1030" t="s">
        <v>413</v>
      </c>
      <c r="Q1030" t="s">
        <v>48</v>
      </c>
      <c r="R1030" t="s">
        <v>25</v>
      </c>
      <c r="S1030" t="s">
        <v>49</v>
      </c>
      <c r="T1030" t="s">
        <v>414</v>
      </c>
      <c r="U1030" t="s">
        <v>1191</v>
      </c>
      <c r="V1030">
        <f>YEAR(sales_order1[[#This Row],[date]])</f>
        <v>2020</v>
      </c>
      <c r="W1030" t="str">
        <f>TEXT(sales_order1[[#This Row],[date]], "Mmm")</f>
        <v>Jul</v>
      </c>
      <c r="X1030">
        <f>VALUE(TEXT(sales_order1[[#This Row],[date]], "D"))</f>
        <v>20</v>
      </c>
      <c r="Y1030">
        <v>29</v>
      </c>
    </row>
    <row r="1031" spans="1:25" x14ac:dyDescent="0.25">
      <c r="A1031" s="1">
        <v>44032</v>
      </c>
      <c r="B1031">
        <v>51030</v>
      </c>
      <c r="C1031" t="s">
        <v>311</v>
      </c>
      <c r="D1031" t="str">
        <f>VLOOKUP(sales_order1[[#This Row],[itemCode]],product_details3!B:C,2,0)</f>
        <v>MSTH30</v>
      </c>
      <c r="E1031" t="s">
        <v>312</v>
      </c>
      <c r="F1031" t="s">
        <v>21</v>
      </c>
      <c r="G1031">
        <v>100</v>
      </c>
      <c r="H1031">
        <v>8.5</v>
      </c>
      <c r="I1031">
        <v>850</v>
      </c>
      <c r="J1031">
        <v>3.3</v>
      </c>
      <c r="K1031">
        <v>330</v>
      </c>
      <c r="L1031">
        <v>5.2</v>
      </c>
      <c r="M1031">
        <v>0.61176470588235299</v>
      </c>
      <c r="N1031">
        <v>520</v>
      </c>
      <c r="O1031" t="s">
        <v>37</v>
      </c>
      <c r="P1031" t="s">
        <v>38</v>
      </c>
      <c r="Q1031" t="s">
        <v>39</v>
      </c>
      <c r="R1031" t="s">
        <v>40</v>
      </c>
      <c r="S1031" t="s">
        <v>41</v>
      </c>
      <c r="T1031" t="s">
        <v>42</v>
      </c>
      <c r="U1031" t="s">
        <v>1188</v>
      </c>
      <c r="V1031">
        <f>YEAR(sales_order1[[#This Row],[date]])</f>
        <v>2020</v>
      </c>
      <c r="W1031" t="str">
        <f>TEXT(sales_order1[[#This Row],[date]], "Mmm")</f>
        <v>Jul</v>
      </c>
      <c r="X1031">
        <f>VALUE(TEXT(sales_order1[[#This Row],[date]], "D"))</f>
        <v>20</v>
      </c>
      <c r="Y1031">
        <v>29</v>
      </c>
    </row>
    <row r="1032" spans="1:25" x14ac:dyDescent="0.25">
      <c r="A1032" s="1">
        <v>44032</v>
      </c>
      <c r="B1032">
        <v>51031</v>
      </c>
      <c r="C1032" t="s">
        <v>115</v>
      </c>
      <c r="D1032" t="str">
        <f>VLOOKUP(sales_order1[[#This Row],[itemCode]],product_details3!B:C,2,0)</f>
        <v>SCRS30100</v>
      </c>
      <c r="E1032" t="s">
        <v>116</v>
      </c>
      <c r="F1032" t="s">
        <v>61</v>
      </c>
      <c r="G1032">
        <v>200</v>
      </c>
      <c r="H1032">
        <v>32.75</v>
      </c>
      <c r="I1032">
        <v>6550</v>
      </c>
      <c r="J1032">
        <v>11.25</v>
      </c>
      <c r="K1032">
        <v>2250</v>
      </c>
      <c r="L1032">
        <v>21.5</v>
      </c>
      <c r="M1032">
        <v>0.65648854961832059</v>
      </c>
      <c r="N1032">
        <v>4300</v>
      </c>
      <c r="O1032" t="s">
        <v>376</v>
      </c>
      <c r="P1032" t="s">
        <v>377</v>
      </c>
      <c r="Q1032" t="s">
        <v>378</v>
      </c>
      <c r="R1032" t="s">
        <v>72</v>
      </c>
      <c r="S1032" t="s">
        <v>379</v>
      </c>
      <c r="T1032" t="s">
        <v>380</v>
      </c>
      <c r="U1032" t="s">
        <v>1188</v>
      </c>
      <c r="V1032">
        <f>YEAR(sales_order1[[#This Row],[date]])</f>
        <v>2020</v>
      </c>
      <c r="W1032" t="str">
        <f>TEXT(sales_order1[[#This Row],[date]], "Mmm")</f>
        <v>Jul</v>
      </c>
      <c r="X1032">
        <f>VALUE(TEXT(sales_order1[[#This Row],[date]], "D"))</f>
        <v>20</v>
      </c>
      <c r="Y1032">
        <v>29</v>
      </c>
    </row>
    <row r="1033" spans="1:25" x14ac:dyDescent="0.25">
      <c r="A1033" s="1">
        <v>44032</v>
      </c>
      <c r="B1033">
        <v>51032</v>
      </c>
      <c r="C1033" t="s">
        <v>436</v>
      </c>
      <c r="D1033" t="str">
        <f>VLOOKUP(sales_order1[[#This Row],[itemCode]],product_details3!B:C,2,0)</f>
        <v>TNRH100</v>
      </c>
      <c r="E1033" t="s">
        <v>437</v>
      </c>
      <c r="F1033" t="s">
        <v>124</v>
      </c>
      <c r="G1033">
        <v>50</v>
      </c>
      <c r="H1033">
        <v>10.5</v>
      </c>
      <c r="I1033">
        <v>525</v>
      </c>
      <c r="J1033">
        <v>3.3</v>
      </c>
      <c r="K1033">
        <v>165</v>
      </c>
      <c r="L1033">
        <v>7.2</v>
      </c>
      <c r="M1033">
        <v>0.68571428571428572</v>
      </c>
      <c r="N1033">
        <v>360</v>
      </c>
      <c r="O1033" t="s">
        <v>184</v>
      </c>
      <c r="P1033" t="s">
        <v>185</v>
      </c>
      <c r="Q1033" t="s">
        <v>186</v>
      </c>
      <c r="R1033" t="s">
        <v>112</v>
      </c>
      <c r="S1033" t="s">
        <v>187</v>
      </c>
      <c r="T1033" t="s">
        <v>188</v>
      </c>
      <c r="U1033" t="s">
        <v>1189</v>
      </c>
      <c r="V1033">
        <f>YEAR(sales_order1[[#This Row],[date]])</f>
        <v>2020</v>
      </c>
      <c r="W1033" t="str">
        <f>TEXT(sales_order1[[#This Row],[date]], "Mmm")</f>
        <v>Jul</v>
      </c>
      <c r="X1033">
        <f>VALUE(TEXT(sales_order1[[#This Row],[date]], "D"))</f>
        <v>20</v>
      </c>
      <c r="Y1033">
        <v>29</v>
      </c>
    </row>
    <row r="1034" spans="1:25" x14ac:dyDescent="0.25">
      <c r="A1034" s="1">
        <v>44032</v>
      </c>
      <c r="B1034">
        <v>51033</v>
      </c>
      <c r="C1034" t="s">
        <v>28</v>
      </c>
      <c r="D1034" t="str">
        <f>VLOOKUP(sales_order1[[#This Row],[itemCode]],product_details3!B:C,2,0)</f>
        <v>SRMC30</v>
      </c>
      <c r="E1034" t="s">
        <v>29</v>
      </c>
      <c r="F1034" t="s">
        <v>30</v>
      </c>
      <c r="G1034">
        <v>150</v>
      </c>
      <c r="H1034">
        <v>22.6</v>
      </c>
      <c r="I1034">
        <v>3390</v>
      </c>
      <c r="J1034">
        <v>7.6</v>
      </c>
      <c r="K1034">
        <v>1140</v>
      </c>
      <c r="L1034">
        <v>15</v>
      </c>
      <c r="M1034">
        <v>0.66371681415929207</v>
      </c>
      <c r="N1034">
        <v>2250</v>
      </c>
      <c r="O1034" t="s">
        <v>91</v>
      </c>
      <c r="P1034" t="s">
        <v>92</v>
      </c>
      <c r="Q1034" t="s">
        <v>93</v>
      </c>
      <c r="R1034" t="s">
        <v>72</v>
      </c>
      <c r="S1034" t="s">
        <v>94</v>
      </c>
      <c r="T1034" t="s">
        <v>95</v>
      </c>
      <c r="U1034" t="s">
        <v>1190</v>
      </c>
      <c r="V1034">
        <f>YEAR(sales_order1[[#This Row],[date]])</f>
        <v>2020</v>
      </c>
      <c r="W1034" t="str">
        <f>TEXT(sales_order1[[#This Row],[date]], "Mmm")</f>
        <v>Jul</v>
      </c>
      <c r="X1034">
        <f>VALUE(TEXT(sales_order1[[#This Row],[date]], "D"))</f>
        <v>20</v>
      </c>
      <c r="Y1034">
        <v>29</v>
      </c>
    </row>
    <row r="1035" spans="1:25" x14ac:dyDescent="0.25">
      <c r="A1035" s="1">
        <v>44032</v>
      </c>
      <c r="B1035">
        <v>51034</v>
      </c>
      <c r="C1035" t="s">
        <v>35</v>
      </c>
      <c r="D1035" t="str">
        <f>VLOOKUP(sales_order1[[#This Row],[itemCode]],product_details3!B:C,2,0)</f>
        <v>SRMA30</v>
      </c>
      <c r="E1035" t="s">
        <v>36</v>
      </c>
      <c r="F1035" t="s">
        <v>30</v>
      </c>
      <c r="G1035">
        <v>100</v>
      </c>
      <c r="H1035">
        <v>26.2</v>
      </c>
      <c r="I1035">
        <v>2620</v>
      </c>
      <c r="J1035">
        <v>9.4</v>
      </c>
      <c r="K1035">
        <v>940</v>
      </c>
      <c r="L1035">
        <v>16.8</v>
      </c>
      <c r="M1035">
        <v>0.6412213740458016</v>
      </c>
      <c r="N1035">
        <v>1680</v>
      </c>
      <c r="O1035" t="s">
        <v>144</v>
      </c>
      <c r="P1035" t="s">
        <v>145</v>
      </c>
      <c r="Q1035" t="s">
        <v>146</v>
      </c>
      <c r="R1035" t="s">
        <v>112</v>
      </c>
      <c r="S1035" t="s">
        <v>147</v>
      </c>
      <c r="T1035" t="s">
        <v>148</v>
      </c>
      <c r="U1035" t="s">
        <v>1190</v>
      </c>
      <c r="V1035">
        <f>YEAR(sales_order1[[#This Row],[date]])</f>
        <v>2020</v>
      </c>
      <c r="W1035" t="str">
        <f>TEXT(sales_order1[[#This Row],[date]], "Mmm")</f>
        <v>Jul</v>
      </c>
      <c r="X1035">
        <f>VALUE(TEXT(sales_order1[[#This Row],[date]], "D"))</f>
        <v>20</v>
      </c>
      <c r="Y1035">
        <v>29</v>
      </c>
    </row>
    <row r="1036" spans="1:25" x14ac:dyDescent="0.25">
      <c r="A1036" s="1">
        <v>44033</v>
      </c>
      <c r="B1036">
        <v>51035</v>
      </c>
      <c r="C1036" t="s">
        <v>235</v>
      </c>
      <c r="D1036" t="str">
        <f>VLOOKUP(sales_order1[[#This Row],[itemCode]],product_details3!B:C,2,0)</f>
        <v>CLNF150</v>
      </c>
      <c r="E1036" t="s">
        <v>236</v>
      </c>
      <c r="F1036" t="s">
        <v>45</v>
      </c>
      <c r="G1036">
        <v>100</v>
      </c>
      <c r="H1036">
        <v>13.95</v>
      </c>
      <c r="I1036">
        <v>1395</v>
      </c>
      <c r="J1036">
        <v>5.2</v>
      </c>
      <c r="K1036">
        <v>520</v>
      </c>
      <c r="L1036">
        <v>8.75</v>
      </c>
      <c r="M1036">
        <v>0.62724014336917566</v>
      </c>
      <c r="N1036">
        <v>875</v>
      </c>
      <c r="O1036" t="s">
        <v>423</v>
      </c>
      <c r="P1036" t="s">
        <v>424</v>
      </c>
      <c r="Q1036" t="s">
        <v>77</v>
      </c>
      <c r="R1036" t="s">
        <v>72</v>
      </c>
      <c r="S1036" t="s">
        <v>425</v>
      </c>
      <c r="T1036" t="s">
        <v>426</v>
      </c>
      <c r="U1036" t="s">
        <v>1190</v>
      </c>
      <c r="V1036">
        <f>YEAR(sales_order1[[#This Row],[date]])</f>
        <v>2020</v>
      </c>
      <c r="W1036" t="str">
        <f>TEXT(sales_order1[[#This Row],[date]], "Mmm")</f>
        <v>Jul</v>
      </c>
      <c r="X1036">
        <f>VALUE(TEXT(sales_order1[[#This Row],[date]], "D"))</f>
        <v>21</v>
      </c>
      <c r="Y1036">
        <v>29</v>
      </c>
    </row>
    <row r="1037" spans="1:25" x14ac:dyDescent="0.25">
      <c r="A1037" s="1">
        <v>44033</v>
      </c>
      <c r="B1037">
        <v>51036</v>
      </c>
      <c r="C1037" t="s">
        <v>194</v>
      </c>
      <c r="D1037" t="str">
        <f>VLOOKUP(sales_order1[[#This Row],[itemCode]],product_details3!B:C,2,0)</f>
        <v>CLNG150</v>
      </c>
      <c r="E1037" t="s">
        <v>195</v>
      </c>
      <c r="F1037" t="s">
        <v>45</v>
      </c>
      <c r="G1037">
        <v>100</v>
      </c>
      <c r="H1037">
        <v>12.75</v>
      </c>
      <c r="I1037">
        <v>1275</v>
      </c>
      <c r="J1037">
        <v>4.45</v>
      </c>
      <c r="K1037">
        <v>445</v>
      </c>
      <c r="L1037">
        <v>8.3000000000000007</v>
      </c>
      <c r="M1037">
        <v>0.65098039215686276</v>
      </c>
      <c r="N1037">
        <v>830</v>
      </c>
      <c r="O1037" t="s">
        <v>167</v>
      </c>
      <c r="P1037" t="s">
        <v>168</v>
      </c>
      <c r="Q1037" t="s">
        <v>100</v>
      </c>
      <c r="R1037" t="s">
        <v>40</v>
      </c>
      <c r="S1037" t="s">
        <v>101</v>
      </c>
      <c r="T1037" t="s">
        <v>169</v>
      </c>
      <c r="U1037" t="s">
        <v>1190</v>
      </c>
      <c r="V1037">
        <f>YEAR(sales_order1[[#This Row],[date]])</f>
        <v>2020</v>
      </c>
      <c r="W1037" t="str">
        <f>TEXT(sales_order1[[#This Row],[date]], "Mmm")</f>
        <v>Jul</v>
      </c>
      <c r="X1037">
        <f>VALUE(TEXT(sales_order1[[#This Row],[date]], "D"))</f>
        <v>21</v>
      </c>
      <c r="Y1037">
        <v>29</v>
      </c>
    </row>
    <row r="1038" spans="1:25" x14ac:dyDescent="0.25">
      <c r="A1038" s="1">
        <v>44033</v>
      </c>
      <c r="B1038">
        <v>51037</v>
      </c>
      <c r="C1038" t="s">
        <v>67</v>
      </c>
      <c r="D1038" t="str">
        <f>VLOOKUP(sales_order1[[#This Row],[itemCode]],product_details3!B:C,2,0)</f>
        <v>SRMH15</v>
      </c>
      <c r="E1038" t="s">
        <v>68</v>
      </c>
      <c r="F1038" t="s">
        <v>30</v>
      </c>
      <c r="G1038">
        <v>100</v>
      </c>
      <c r="H1038">
        <v>15.75</v>
      </c>
      <c r="I1038">
        <v>1575</v>
      </c>
      <c r="J1038">
        <v>5.45</v>
      </c>
      <c r="K1038">
        <v>545</v>
      </c>
      <c r="L1038">
        <v>10.3</v>
      </c>
      <c r="M1038">
        <v>0.65396825396825398</v>
      </c>
      <c r="N1038">
        <v>1030</v>
      </c>
      <c r="O1038" t="s">
        <v>237</v>
      </c>
      <c r="P1038" t="s">
        <v>238</v>
      </c>
      <c r="Q1038" t="s">
        <v>239</v>
      </c>
      <c r="R1038" t="s">
        <v>112</v>
      </c>
      <c r="S1038" t="s">
        <v>240</v>
      </c>
      <c r="T1038" t="s">
        <v>241</v>
      </c>
      <c r="U1038" t="s">
        <v>1189</v>
      </c>
      <c r="V1038">
        <f>YEAR(sales_order1[[#This Row],[date]])</f>
        <v>2020</v>
      </c>
      <c r="W1038" t="str">
        <f>TEXT(sales_order1[[#This Row],[date]], "Mmm")</f>
        <v>Jul</v>
      </c>
      <c r="X1038">
        <f>VALUE(TEXT(sales_order1[[#This Row],[date]], "D"))</f>
        <v>21</v>
      </c>
      <c r="Y1038">
        <v>29</v>
      </c>
    </row>
    <row r="1039" spans="1:25" x14ac:dyDescent="0.25">
      <c r="A1039" s="1">
        <v>44033</v>
      </c>
      <c r="B1039">
        <v>51038</v>
      </c>
      <c r="C1039" t="s">
        <v>115</v>
      </c>
      <c r="D1039" t="str">
        <f>VLOOKUP(sales_order1[[#This Row],[itemCode]],product_details3!B:C,2,0)</f>
        <v>SCRS30100</v>
      </c>
      <c r="E1039" t="s">
        <v>116</v>
      </c>
      <c r="F1039" t="s">
        <v>61</v>
      </c>
      <c r="G1039">
        <v>250</v>
      </c>
      <c r="H1039">
        <v>32.75</v>
      </c>
      <c r="I1039">
        <v>8187.5</v>
      </c>
      <c r="J1039">
        <v>11.25</v>
      </c>
      <c r="K1039">
        <v>2812.5</v>
      </c>
      <c r="L1039">
        <v>21.5</v>
      </c>
      <c r="M1039">
        <v>0.65648854961832059</v>
      </c>
      <c r="N1039">
        <v>5375</v>
      </c>
      <c r="O1039" t="s">
        <v>464</v>
      </c>
      <c r="P1039" t="s">
        <v>465</v>
      </c>
      <c r="Q1039" t="s">
        <v>146</v>
      </c>
      <c r="R1039" t="s">
        <v>112</v>
      </c>
      <c r="S1039" t="s">
        <v>165</v>
      </c>
      <c r="T1039" t="s">
        <v>466</v>
      </c>
      <c r="U1039" t="s">
        <v>1189</v>
      </c>
      <c r="V1039">
        <f>YEAR(sales_order1[[#This Row],[date]])</f>
        <v>2020</v>
      </c>
      <c r="W1039" t="str">
        <f>TEXT(sales_order1[[#This Row],[date]], "Mmm")</f>
        <v>Jul</v>
      </c>
      <c r="X1039">
        <f>VALUE(TEXT(sales_order1[[#This Row],[date]], "D"))</f>
        <v>21</v>
      </c>
      <c r="Y1039">
        <v>29</v>
      </c>
    </row>
    <row r="1040" spans="1:25" x14ac:dyDescent="0.25">
      <c r="A1040" s="1">
        <v>44033</v>
      </c>
      <c r="B1040">
        <v>51039</v>
      </c>
      <c r="C1040" t="s">
        <v>128</v>
      </c>
      <c r="D1040" t="str">
        <f>VLOOKUP(sales_order1[[#This Row],[itemCode]],product_details3!B:C,2,0)</f>
        <v>SCRT100</v>
      </c>
      <c r="E1040" t="s">
        <v>129</v>
      </c>
      <c r="F1040" t="s">
        <v>61</v>
      </c>
      <c r="G1040">
        <v>100</v>
      </c>
      <c r="H1040">
        <v>28.25</v>
      </c>
      <c r="I1040">
        <v>2825</v>
      </c>
      <c r="J1040">
        <v>9</v>
      </c>
      <c r="K1040">
        <v>900</v>
      </c>
      <c r="L1040">
        <v>19.25</v>
      </c>
      <c r="M1040">
        <v>0.68141592920353977</v>
      </c>
      <c r="N1040">
        <v>1925</v>
      </c>
      <c r="O1040" t="s">
        <v>158</v>
      </c>
      <c r="P1040" t="s">
        <v>159</v>
      </c>
      <c r="Q1040" t="s">
        <v>160</v>
      </c>
      <c r="R1040" t="s">
        <v>112</v>
      </c>
      <c r="S1040" t="s">
        <v>161</v>
      </c>
      <c r="T1040" t="s">
        <v>162</v>
      </c>
      <c r="U1040" t="s">
        <v>1189</v>
      </c>
      <c r="V1040">
        <f>YEAR(sales_order1[[#This Row],[date]])</f>
        <v>2020</v>
      </c>
      <c r="W1040" t="str">
        <f>TEXT(sales_order1[[#This Row],[date]], "Mmm")</f>
        <v>Jul</v>
      </c>
      <c r="X1040">
        <f>VALUE(TEXT(sales_order1[[#This Row],[date]], "D"))</f>
        <v>21</v>
      </c>
      <c r="Y1040">
        <v>29</v>
      </c>
    </row>
    <row r="1041" spans="1:25" x14ac:dyDescent="0.25">
      <c r="A1041" s="1">
        <v>44033</v>
      </c>
      <c r="B1041">
        <v>51040</v>
      </c>
      <c r="C1041" t="s">
        <v>19</v>
      </c>
      <c r="D1041" t="str">
        <f>VLOOKUP(sales_order1[[#This Row],[itemCode]],product_details3!B:C,2,0)</f>
        <v>MSTH100</v>
      </c>
      <c r="E1041" t="s">
        <v>20</v>
      </c>
      <c r="F1041" t="s">
        <v>21</v>
      </c>
      <c r="G1041">
        <v>100</v>
      </c>
      <c r="H1041">
        <v>26.25</v>
      </c>
      <c r="I1041">
        <v>2625</v>
      </c>
      <c r="J1041">
        <v>7.75</v>
      </c>
      <c r="K1041">
        <v>775</v>
      </c>
      <c r="L1041">
        <v>18.5</v>
      </c>
      <c r="M1041">
        <v>0.70476190476190481</v>
      </c>
      <c r="N1041">
        <v>1850</v>
      </c>
      <c r="O1041" t="s">
        <v>354</v>
      </c>
      <c r="P1041" t="s">
        <v>355</v>
      </c>
      <c r="Q1041" t="s">
        <v>119</v>
      </c>
      <c r="R1041" t="s">
        <v>40</v>
      </c>
      <c r="S1041" t="s">
        <v>356</v>
      </c>
      <c r="T1041" t="s">
        <v>357</v>
      </c>
      <c r="U1041" t="s">
        <v>1190</v>
      </c>
      <c r="V1041">
        <f>YEAR(sales_order1[[#This Row],[date]])</f>
        <v>2020</v>
      </c>
      <c r="W1041" t="str">
        <f>TEXT(sales_order1[[#This Row],[date]], "Mmm")</f>
        <v>Jul</v>
      </c>
      <c r="X1041">
        <f>VALUE(TEXT(sales_order1[[#This Row],[date]], "D"))</f>
        <v>21</v>
      </c>
      <c r="Y1041">
        <v>29</v>
      </c>
    </row>
    <row r="1042" spans="1:25" x14ac:dyDescent="0.25">
      <c r="A1042" s="1">
        <v>44033</v>
      </c>
      <c r="B1042">
        <v>51041</v>
      </c>
      <c r="C1042" t="s">
        <v>35</v>
      </c>
      <c r="D1042" t="str">
        <f>VLOOKUP(sales_order1[[#This Row],[itemCode]],product_details3!B:C,2,0)</f>
        <v>SRMA30</v>
      </c>
      <c r="E1042" t="s">
        <v>36</v>
      </c>
      <c r="F1042" t="s">
        <v>30</v>
      </c>
      <c r="G1042">
        <v>50</v>
      </c>
      <c r="H1042">
        <v>26.2</v>
      </c>
      <c r="I1042">
        <v>1310</v>
      </c>
      <c r="J1042">
        <v>9.4</v>
      </c>
      <c r="K1042">
        <v>470</v>
      </c>
      <c r="L1042">
        <v>16.8</v>
      </c>
      <c r="M1042">
        <v>0.6412213740458016</v>
      </c>
      <c r="N1042">
        <v>840</v>
      </c>
      <c r="O1042" t="s">
        <v>211</v>
      </c>
      <c r="P1042" t="s">
        <v>212</v>
      </c>
      <c r="Q1042" t="s">
        <v>213</v>
      </c>
      <c r="R1042" t="s">
        <v>25</v>
      </c>
      <c r="S1042" t="s">
        <v>214</v>
      </c>
      <c r="T1042" t="s">
        <v>215</v>
      </c>
      <c r="U1042" t="s">
        <v>1191</v>
      </c>
      <c r="V1042">
        <f>YEAR(sales_order1[[#This Row],[date]])</f>
        <v>2020</v>
      </c>
      <c r="W1042" t="str">
        <f>TEXT(sales_order1[[#This Row],[date]], "Mmm")</f>
        <v>Jul</v>
      </c>
      <c r="X1042">
        <f>VALUE(TEXT(sales_order1[[#This Row],[date]], "D"))</f>
        <v>21</v>
      </c>
      <c r="Y1042">
        <v>29</v>
      </c>
    </row>
    <row r="1043" spans="1:25" x14ac:dyDescent="0.25">
      <c r="A1043" s="1">
        <v>44034</v>
      </c>
      <c r="B1043">
        <v>51042</v>
      </c>
      <c r="C1043" t="s">
        <v>279</v>
      </c>
      <c r="D1043" t="str">
        <f>VLOOKUP(sales_order1[[#This Row],[itemCode]],product_details3!B:C,2,0)</f>
        <v>SRMC15</v>
      </c>
      <c r="E1043" t="s">
        <v>280</v>
      </c>
      <c r="F1043" t="s">
        <v>30</v>
      </c>
      <c r="G1043">
        <v>100</v>
      </c>
      <c r="H1043">
        <v>16.95</v>
      </c>
      <c r="I1043">
        <v>1695</v>
      </c>
      <c r="J1043">
        <v>6.2</v>
      </c>
      <c r="K1043">
        <v>620</v>
      </c>
      <c r="L1043">
        <v>10.75</v>
      </c>
      <c r="M1043">
        <v>0.63421828908554578</v>
      </c>
      <c r="N1043">
        <v>1075</v>
      </c>
      <c r="O1043" t="s">
        <v>443</v>
      </c>
      <c r="P1043" t="s">
        <v>444</v>
      </c>
      <c r="Q1043" t="s">
        <v>111</v>
      </c>
      <c r="R1043" t="s">
        <v>112</v>
      </c>
      <c r="S1043" t="s">
        <v>445</v>
      </c>
      <c r="T1043" t="s">
        <v>446</v>
      </c>
      <c r="U1043" t="s">
        <v>1189</v>
      </c>
      <c r="V1043">
        <f>YEAR(sales_order1[[#This Row],[date]])</f>
        <v>2020</v>
      </c>
      <c r="W1043" t="str">
        <f>TEXT(sales_order1[[#This Row],[date]], "Mmm")</f>
        <v>Jul</v>
      </c>
      <c r="X1043">
        <f>VALUE(TEXT(sales_order1[[#This Row],[date]], "D"))</f>
        <v>22</v>
      </c>
      <c r="Y1043">
        <v>30</v>
      </c>
    </row>
    <row r="1044" spans="1:25" x14ac:dyDescent="0.25">
      <c r="A1044" s="1">
        <v>44034</v>
      </c>
      <c r="B1044">
        <v>51043</v>
      </c>
      <c r="C1044" t="s">
        <v>43</v>
      </c>
      <c r="D1044" t="str">
        <f>VLOOKUP(sales_order1[[#This Row],[itemCode]],product_details3!B:C,2,0)</f>
        <v>CLNG200</v>
      </c>
      <c r="E1044" t="s">
        <v>44</v>
      </c>
      <c r="F1044" t="s">
        <v>45</v>
      </c>
      <c r="G1044">
        <v>50</v>
      </c>
      <c r="H1044">
        <v>21.25</v>
      </c>
      <c r="I1044">
        <v>1062.5</v>
      </c>
      <c r="J1044">
        <v>7.75</v>
      </c>
      <c r="K1044">
        <v>387.5</v>
      </c>
      <c r="L1044">
        <v>13.5</v>
      </c>
      <c r="M1044">
        <v>0.63529411764705879</v>
      </c>
      <c r="N1044">
        <v>675</v>
      </c>
      <c r="O1044" t="s">
        <v>295</v>
      </c>
      <c r="P1044" t="s">
        <v>296</v>
      </c>
      <c r="Q1044" t="s">
        <v>160</v>
      </c>
      <c r="R1044" t="s">
        <v>112</v>
      </c>
      <c r="S1044" t="s">
        <v>297</v>
      </c>
      <c r="T1044" t="s">
        <v>298</v>
      </c>
      <c r="U1044" t="s">
        <v>1189</v>
      </c>
      <c r="V1044">
        <f>YEAR(sales_order1[[#This Row],[date]])</f>
        <v>2020</v>
      </c>
      <c r="W1044" t="str">
        <f>TEXT(sales_order1[[#This Row],[date]], "Mmm")</f>
        <v>Jul</v>
      </c>
      <c r="X1044">
        <f>VALUE(TEXT(sales_order1[[#This Row],[date]], "D"))</f>
        <v>22</v>
      </c>
      <c r="Y1044">
        <v>30</v>
      </c>
    </row>
    <row r="1045" spans="1:25" x14ac:dyDescent="0.25">
      <c r="A1045" s="1">
        <v>44034</v>
      </c>
      <c r="B1045">
        <v>51044</v>
      </c>
      <c r="C1045" t="s">
        <v>194</v>
      </c>
      <c r="D1045" t="str">
        <f>VLOOKUP(sales_order1[[#This Row],[itemCode]],product_details3!B:C,2,0)</f>
        <v>CLNG150</v>
      </c>
      <c r="E1045" t="s">
        <v>195</v>
      </c>
      <c r="F1045" t="s">
        <v>45</v>
      </c>
      <c r="G1045">
        <v>50</v>
      </c>
      <c r="H1045">
        <v>12.75</v>
      </c>
      <c r="I1045">
        <v>637.5</v>
      </c>
      <c r="J1045">
        <v>4.45</v>
      </c>
      <c r="K1045">
        <v>222.5</v>
      </c>
      <c r="L1045">
        <v>8.3000000000000007</v>
      </c>
      <c r="M1045">
        <v>0.65098039215686276</v>
      </c>
      <c r="N1045">
        <v>415</v>
      </c>
      <c r="O1045" t="s">
        <v>420</v>
      </c>
      <c r="P1045" t="s">
        <v>421</v>
      </c>
      <c r="Q1045" t="s">
        <v>77</v>
      </c>
      <c r="R1045" t="s">
        <v>72</v>
      </c>
      <c r="S1045" t="s">
        <v>78</v>
      </c>
      <c r="T1045" t="s">
        <v>422</v>
      </c>
      <c r="U1045" t="s">
        <v>1190</v>
      </c>
      <c r="V1045">
        <f>YEAR(sales_order1[[#This Row],[date]])</f>
        <v>2020</v>
      </c>
      <c r="W1045" t="str">
        <f>TEXT(sales_order1[[#This Row],[date]], "Mmm")</f>
        <v>Jul</v>
      </c>
      <c r="X1045">
        <f>VALUE(TEXT(sales_order1[[#This Row],[date]], "D"))</f>
        <v>22</v>
      </c>
      <c r="Y1045">
        <v>30</v>
      </c>
    </row>
    <row r="1046" spans="1:25" x14ac:dyDescent="0.25">
      <c r="A1046" s="1">
        <v>44034</v>
      </c>
      <c r="B1046">
        <v>51045</v>
      </c>
      <c r="C1046" t="s">
        <v>374</v>
      </c>
      <c r="D1046" t="str">
        <f>VLOOKUP(sales_order1[[#This Row],[itemCode]],product_details3!B:C,2,0)</f>
        <v>EXFC50</v>
      </c>
      <c r="E1046" t="s">
        <v>375</v>
      </c>
      <c r="F1046" t="s">
        <v>183</v>
      </c>
      <c r="G1046">
        <v>50</v>
      </c>
      <c r="H1046">
        <v>19.649999999999999</v>
      </c>
      <c r="I1046">
        <v>982.5</v>
      </c>
      <c r="J1046">
        <v>7.55</v>
      </c>
      <c r="K1046">
        <v>377.5</v>
      </c>
      <c r="L1046">
        <v>12.1</v>
      </c>
      <c r="M1046">
        <v>0.61577608142493634</v>
      </c>
      <c r="N1046">
        <v>605</v>
      </c>
      <c r="O1046" t="s">
        <v>248</v>
      </c>
      <c r="P1046" t="s">
        <v>249</v>
      </c>
      <c r="Q1046" t="s">
        <v>191</v>
      </c>
      <c r="R1046" t="s">
        <v>56</v>
      </c>
      <c r="S1046" t="s">
        <v>192</v>
      </c>
      <c r="T1046" t="s">
        <v>250</v>
      </c>
      <c r="U1046" t="s">
        <v>1191</v>
      </c>
      <c r="V1046">
        <f>YEAR(sales_order1[[#This Row],[date]])</f>
        <v>2020</v>
      </c>
      <c r="W1046" t="str">
        <f>TEXT(sales_order1[[#This Row],[date]], "Mmm")</f>
        <v>Jul</v>
      </c>
      <c r="X1046">
        <f>VALUE(TEXT(sales_order1[[#This Row],[date]], "D"))</f>
        <v>22</v>
      </c>
      <c r="Y1046">
        <v>30</v>
      </c>
    </row>
    <row r="1047" spans="1:25" x14ac:dyDescent="0.25">
      <c r="A1047" s="1">
        <v>44034</v>
      </c>
      <c r="B1047">
        <v>51046</v>
      </c>
      <c r="C1047" t="s">
        <v>348</v>
      </c>
      <c r="D1047" t="str">
        <f>VLOOKUP(sales_order1[[#This Row],[itemCode]],product_details3!B:C,2,0)</f>
        <v>EXFG150</v>
      </c>
      <c r="E1047" t="s">
        <v>349</v>
      </c>
      <c r="F1047" t="s">
        <v>183</v>
      </c>
      <c r="G1047">
        <v>50</v>
      </c>
      <c r="H1047">
        <v>26.25</v>
      </c>
      <c r="I1047">
        <v>1312.5</v>
      </c>
      <c r="J1047">
        <v>10.75</v>
      </c>
      <c r="K1047">
        <v>537.5</v>
      </c>
      <c r="L1047">
        <v>15.5</v>
      </c>
      <c r="M1047">
        <v>0.59047619047619049</v>
      </c>
      <c r="N1047">
        <v>775</v>
      </c>
      <c r="O1047" t="s">
        <v>299</v>
      </c>
      <c r="P1047" t="s">
        <v>300</v>
      </c>
      <c r="Q1047" t="s">
        <v>100</v>
      </c>
      <c r="R1047" t="s">
        <v>40</v>
      </c>
      <c r="S1047" t="s">
        <v>101</v>
      </c>
      <c r="T1047" t="s">
        <v>301</v>
      </c>
      <c r="U1047" t="s">
        <v>1190</v>
      </c>
      <c r="V1047">
        <f>YEAR(sales_order1[[#This Row],[date]])</f>
        <v>2020</v>
      </c>
      <c r="W1047" t="str">
        <f>TEXT(sales_order1[[#This Row],[date]], "Mmm")</f>
        <v>Jul</v>
      </c>
      <c r="X1047">
        <f>VALUE(TEXT(sales_order1[[#This Row],[date]], "D"))</f>
        <v>22</v>
      </c>
      <c r="Y1047">
        <v>30</v>
      </c>
    </row>
    <row r="1048" spans="1:25" x14ac:dyDescent="0.25">
      <c r="A1048" s="1">
        <v>44034</v>
      </c>
      <c r="B1048">
        <v>51047</v>
      </c>
      <c r="C1048" t="s">
        <v>149</v>
      </c>
      <c r="D1048" t="str">
        <f>VLOOKUP(sales_order1[[#This Row],[itemCode]],product_details3!B:C,2,0)</f>
        <v>MKRW80</v>
      </c>
      <c r="E1048" t="s">
        <v>150</v>
      </c>
      <c r="F1048" t="s">
        <v>151</v>
      </c>
      <c r="G1048">
        <v>50</v>
      </c>
      <c r="H1048">
        <v>14.65</v>
      </c>
      <c r="I1048">
        <v>732.5</v>
      </c>
      <c r="J1048">
        <v>6.55</v>
      </c>
      <c r="K1048">
        <v>327.5</v>
      </c>
      <c r="L1048">
        <v>8.1</v>
      </c>
      <c r="M1048">
        <v>0.55290102389078488</v>
      </c>
      <c r="N1048">
        <v>405</v>
      </c>
      <c r="O1048" t="s">
        <v>454</v>
      </c>
      <c r="P1048" t="s">
        <v>455</v>
      </c>
      <c r="Q1048" t="s">
        <v>71</v>
      </c>
      <c r="R1048" t="s">
        <v>72</v>
      </c>
      <c r="S1048" t="s">
        <v>73</v>
      </c>
      <c r="T1048" t="s">
        <v>456</v>
      </c>
      <c r="U1048" t="s">
        <v>1190</v>
      </c>
      <c r="V1048">
        <f>YEAR(sales_order1[[#This Row],[date]])</f>
        <v>2020</v>
      </c>
      <c r="W1048" t="str">
        <f>TEXT(sales_order1[[#This Row],[date]], "Mmm")</f>
        <v>Jul</v>
      </c>
      <c r="X1048">
        <f>VALUE(TEXT(sales_order1[[#This Row],[date]], "D"))</f>
        <v>22</v>
      </c>
      <c r="Y1048">
        <v>30</v>
      </c>
    </row>
    <row r="1049" spans="1:25" x14ac:dyDescent="0.25">
      <c r="A1049" s="1">
        <v>44034</v>
      </c>
      <c r="B1049">
        <v>51048</v>
      </c>
      <c r="C1049" t="s">
        <v>135</v>
      </c>
      <c r="D1049" t="str">
        <f>VLOOKUP(sales_order1[[#This Row],[itemCode]],product_details3!B:C,2,0)</f>
        <v>MSKSH</v>
      </c>
      <c r="E1049" t="s">
        <v>136</v>
      </c>
      <c r="F1049" t="s">
        <v>137</v>
      </c>
      <c r="G1049">
        <v>100</v>
      </c>
      <c r="H1049">
        <v>18.75</v>
      </c>
      <c r="I1049">
        <v>1875</v>
      </c>
      <c r="J1049">
        <v>7.45</v>
      </c>
      <c r="K1049">
        <v>745</v>
      </c>
      <c r="L1049">
        <v>11.3</v>
      </c>
      <c r="M1049">
        <v>0.60266666666666668</v>
      </c>
      <c r="N1049">
        <v>1130</v>
      </c>
      <c r="O1049" t="s">
        <v>138</v>
      </c>
      <c r="P1049" t="s">
        <v>139</v>
      </c>
      <c r="Q1049" t="s">
        <v>77</v>
      </c>
      <c r="R1049" t="s">
        <v>72</v>
      </c>
      <c r="S1049" t="s">
        <v>140</v>
      </c>
      <c r="T1049" t="s">
        <v>141</v>
      </c>
      <c r="U1049" t="s">
        <v>1190</v>
      </c>
      <c r="V1049">
        <f>YEAR(sales_order1[[#This Row],[date]])</f>
        <v>2020</v>
      </c>
      <c r="W1049" t="str">
        <f>TEXT(sales_order1[[#This Row],[date]], "Mmm")</f>
        <v>Jul</v>
      </c>
      <c r="X1049">
        <f>VALUE(TEXT(sales_order1[[#This Row],[date]], "D"))</f>
        <v>22</v>
      </c>
      <c r="Y1049">
        <v>30</v>
      </c>
    </row>
    <row r="1050" spans="1:25" x14ac:dyDescent="0.25">
      <c r="A1050" s="1">
        <v>44035</v>
      </c>
      <c r="B1050">
        <v>51049</v>
      </c>
      <c r="C1050" t="s">
        <v>325</v>
      </c>
      <c r="D1050" t="str">
        <f>VLOOKUP(sales_order1[[#This Row],[itemCode]],product_details3!B:C,2,0)</f>
        <v>EXFG100</v>
      </c>
      <c r="E1050" t="s">
        <v>326</v>
      </c>
      <c r="F1050" t="s">
        <v>183</v>
      </c>
      <c r="G1050">
        <v>50</v>
      </c>
      <c r="H1050">
        <v>20.75</v>
      </c>
      <c r="I1050">
        <v>1037.5</v>
      </c>
      <c r="J1050">
        <v>7.45</v>
      </c>
      <c r="K1050">
        <v>372.5</v>
      </c>
      <c r="L1050">
        <v>13.3</v>
      </c>
      <c r="M1050">
        <v>0.64096385542168677</v>
      </c>
      <c r="N1050">
        <v>665</v>
      </c>
      <c r="O1050" t="s">
        <v>381</v>
      </c>
      <c r="P1050" t="s">
        <v>382</v>
      </c>
      <c r="Q1050" t="s">
        <v>383</v>
      </c>
      <c r="R1050" t="s">
        <v>72</v>
      </c>
      <c r="S1050" t="s">
        <v>384</v>
      </c>
      <c r="T1050" t="s">
        <v>385</v>
      </c>
      <c r="U1050" t="s">
        <v>1188</v>
      </c>
      <c r="V1050">
        <f>YEAR(sales_order1[[#This Row],[date]])</f>
        <v>2020</v>
      </c>
      <c r="W1050" t="str">
        <f>TEXT(sales_order1[[#This Row],[date]], "Mmm")</f>
        <v>Jul</v>
      </c>
      <c r="X1050">
        <f>VALUE(TEXT(sales_order1[[#This Row],[date]], "D"))</f>
        <v>23</v>
      </c>
      <c r="Y1050">
        <v>30</v>
      </c>
    </row>
    <row r="1051" spans="1:25" x14ac:dyDescent="0.25">
      <c r="A1051" s="1">
        <v>44035</v>
      </c>
      <c r="B1051">
        <v>51050</v>
      </c>
      <c r="C1051" t="s">
        <v>135</v>
      </c>
      <c r="D1051" t="str">
        <f>VLOOKUP(sales_order1[[#This Row],[itemCode]],product_details3!B:C,2,0)</f>
        <v>MSKSH</v>
      </c>
      <c r="E1051" t="s">
        <v>136</v>
      </c>
      <c r="F1051" t="s">
        <v>137</v>
      </c>
      <c r="G1051">
        <v>50</v>
      </c>
      <c r="H1051">
        <v>18.75</v>
      </c>
      <c r="I1051">
        <v>937.5</v>
      </c>
      <c r="J1051">
        <v>7.45</v>
      </c>
      <c r="K1051">
        <v>372.5</v>
      </c>
      <c r="L1051">
        <v>11.3</v>
      </c>
      <c r="M1051">
        <v>0.60266666666666668</v>
      </c>
      <c r="N1051">
        <v>565</v>
      </c>
      <c r="O1051" t="s">
        <v>216</v>
      </c>
      <c r="P1051" t="s">
        <v>217</v>
      </c>
      <c r="Q1051" t="s">
        <v>218</v>
      </c>
      <c r="R1051" t="s">
        <v>40</v>
      </c>
      <c r="S1051" t="s">
        <v>219</v>
      </c>
      <c r="T1051" t="s">
        <v>220</v>
      </c>
      <c r="U1051" t="s">
        <v>1190</v>
      </c>
      <c r="V1051">
        <f>YEAR(sales_order1[[#This Row],[date]])</f>
        <v>2020</v>
      </c>
      <c r="W1051" t="str">
        <f>TEXT(sales_order1[[#This Row],[date]], "Mmm")</f>
        <v>Jul</v>
      </c>
      <c r="X1051">
        <f>VALUE(TEXT(sales_order1[[#This Row],[date]], "D"))</f>
        <v>23</v>
      </c>
      <c r="Y1051">
        <v>30</v>
      </c>
    </row>
    <row r="1052" spans="1:25" x14ac:dyDescent="0.25">
      <c r="A1052" s="1">
        <v>44035</v>
      </c>
      <c r="B1052">
        <v>51051</v>
      </c>
      <c r="C1052" t="s">
        <v>315</v>
      </c>
      <c r="D1052" t="str">
        <f>VLOOKUP(sales_order1[[#This Row],[itemCode]],product_details3!B:C,2,0)</f>
        <v>EXFG50</v>
      </c>
      <c r="E1052" t="s">
        <v>316</v>
      </c>
      <c r="F1052" t="s">
        <v>183</v>
      </c>
      <c r="G1052">
        <v>100</v>
      </c>
      <c r="H1052">
        <v>15.75</v>
      </c>
      <c r="I1052">
        <v>1575</v>
      </c>
      <c r="J1052">
        <v>5.45</v>
      </c>
      <c r="K1052">
        <v>545</v>
      </c>
      <c r="L1052">
        <v>10.3</v>
      </c>
      <c r="M1052">
        <v>0.65396825396825398</v>
      </c>
      <c r="N1052">
        <v>1030</v>
      </c>
      <c r="O1052" t="s">
        <v>417</v>
      </c>
      <c r="P1052" t="s">
        <v>418</v>
      </c>
      <c r="Q1052" t="s">
        <v>160</v>
      </c>
      <c r="R1052" t="s">
        <v>112</v>
      </c>
      <c r="S1052" t="s">
        <v>161</v>
      </c>
      <c r="T1052" t="s">
        <v>419</v>
      </c>
      <c r="U1052" t="s">
        <v>1189</v>
      </c>
      <c r="V1052">
        <f>YEAR(sales_order1[[#This Row],[date]])</f>
        <v>2020</v>
      </c>
      <c r="W1052" t="str">
        <f>TEXT(sales_order1[[#This Row],[date]], "Mmm")</f>
        <v>Jul</v>
      </c>
      <c r="X1052">
        <f>VALUE(TEXT(sales_order1[[#This Row],[date]], "D"))</f>
        <v>23</v>
      </c>
      <c r="Y1052">
        <v>30</v>
      </c>
    </row>
    <row r="1053" spans="1:25" x14ac:dyDescent="0.25">
      <c r="A1053" s="1">
        <v>44035</v>
      </c>
      <c r="B1053">
        <v>51052</v>
      </c>
      <c r="C1053" t="s">
        <v>209</v>
      </c>
      <c r="D1053" t="str">
        <f>VLOOKUP(sales_order1[[#This Row],[itemCode]],product_details3!B:C,2,0)</f>
        <v>CLNG50</v>
      </c>
      <c r="E1053" t="s">
        <v>210</v>
      </c>
      <c r="F1053" t="s">
        <v>45</v>
      </c>
      <c r="G1053">
        <v>150</v>
      </c>
      <c r="H1053">
        <v>6.5</v>
      </c>
      <c r="I1053">
        <v>975</v>
      </c>
      <c r="J1053">
        <v>2.2999999999999998</v>
      </c>
      <c r="K1053">
        <v>345</v>
      </c>
      <c r="L1053">
        <v>4.2</v>
      </c>
      <c r="M1053">
        <v>0.64615384615384619</v>
      </c>
      <c r="N1053">
        <v>630</v>
      </c>
      <c r="O1053" t="s">
        <v>105</v>
      </c>
      <c r="P1053" t="s">
        <v>106</v>
      </c>
      <c r="Q1053" t="s">
        <v>107</v>
      </c>
      <c r="R1053" t="s">
        <v>40</v>
      </c>
      <c r="S1053" t="s">
        <v>101</v>
      </c>
      <c r="T1053" t="s">
        <v>108</v>
      </c>
      <c r="U1053" t="s">
        <v>1190</v>
      </c>
      <c r="V1053">
        <f>YEAR(sales_order1[[#This Row],[date]])</f>
        <v>2020</v>
      </c>
      <c r="W1053" t="str">
        <f>TEXT(sales_order1[[#This Row],[date]], "Mmm")</f>
        <v>Jul</v>
      </c>
      <c r="X1053">
        <f>VALUE(TEXT(sales_order1[[#This Row],[date]], "D"))</f>
        <v>23</v>
      </c>
      <c r="Y1053">
        <v>30</v>
      </c>
    </row>
    <row r="1054" spans="1:25" x14ac:dyDescent="0.25">
      <c r="A1054" s="1">
        <v>44035</v>
      </c>
      <c r="B1054">
        <v>51053</v>
      </c>
      <c r="C1054" t="s">
        <v>142</v>
      </c>
      <c r="D1054" t="str">
        <f>VLOOKUP(sales_order1[[#This Row],[itemCode]],product_details3!B:C,2,0)</f>
        <v>SRMC50</v>
      </c>
      <c r="E1054" t="s">
        <v>143</v>
      </c>
      <c r="F1054" t="s">
        <v>30</v>
      </c>
      <c r="G1054">
        <v>50</v>
      </c>
      <c r="H1054">
        <v>33.25</v>
      </c>
      <c r="I1054">
        <v>1662.5</v>
      </c>
      <c r="J1054">
        <v>12</v>
      </c>
      <c r="K1054">
        <v>600</v>
      </c>
      <c r="L1054">
        <v>21.25</v>
      </c>
      <c r="M1054">
        <v>0.63909774436090228</v>
      </c>
      <c r="N1054">
        <v>1062.5</v>
      </c>
      <c r="O1054" t="s">
        <v>341</v>
      </c>
      <c r="P1054" t="s">
        <v>342</v>
      </c>
      <c r="Q1054" t="s">
        <v>146</v>
      </c>
      <c r="R1054" t="s">
        <v>112</v>
      </c>
      <c r="S1054" t="s">
        <v>343</v>
      </c>
      <c r="T1054" t="s">
        <v>95</v>
      </c>
      <c r="U1054" t="s">
        <v>1190</v>
      </c>
      <c r="V1054">
        <f>YEAR(sales_order1[[#This Row],[date]])</f>
        <v>2020</v>
      </c>
      <c r="W1054" t="str">
        <f>TEXT(sales_order1[[#This Row],[date]], "Mmm")</f>
        <v>Jul</v>
      </c>
      <c r="X1054">
        <f>VALUE(TEXT(sales_order1[[#This Row],[date]], "D"))</f>
        <v>23</v>
      </c>
      <c r="Y1054">
        <v>30</v>
      </c>
    </row>
    <row r="1055" spans="1:25" x14ac:dyDescent="0.25">
      <c r="A1055" s="1">
        <v>44035</v>
      </c>
      <c r="B1055">
        <v>51054</v>
      </c>
      <c r="C1055" t="s">
        <v>204</v>
      </c>
      <c r="D1055" t="str">
        <f>VLOOKUP(sales_order1[[#This Row],[itemCode]],product_details3!B:C,2,0)</f>
        <v>MKRM150</v>
      </c>
      <c r="E1055" t="s">
        <v>205</v>
      </c>
      <c r="F1055" t="s">
        <v>151</v>
      </c>
      <c r="G1055">
        <v>50</v>
      </c>
      <c r="H1055">
        <v>10.75</v>
      </c>
      <c r="I1055">
        <v>537.5</v>
      </c>
      <c r="J1055">
        <v>4.45</v>
      </c>
      <c r="K1055">
        <v>222.5</v>
      </c>
      <c r="L1055">
        <v>6.3</v>
      </c>
      <c r="M1055">
        <v>0.586046511627907</v>
      </c>
      <c r="N1055">
        <v>315</v>
      </c>
      <c r="O1055" t="s">
        <v>53</v>
      </c>
      <c r="P1055" t="s">
        <v>54</v>
      </c>
      <c r="Q1055" t="s">
        <v>55</v>
      </c>
      <c r="R1055" t="s">
        <v>56</v>
      </c>
      <c r="S1055" t="s">
        <v>57</v>
      </c>
      <c r="T1055" t="s">
        <v>58</v>
      </c>
      <c r="U1055" t="s">
        <v>1191</v>
      </c>
      <c r="V1055">
        <f>YEAR(sales_order1[[#This Row],[date]])</f>
        <v>2020</v>
      </c>
      <c r="W1055" t="str">
        <f>TEXT(sales_order1[[#This Row],[date]], "Mmm")</f>
        <v>Jul</v>
      </c>
      <c r="X1055">
        <f>VALUE(TEXT(sales_order1[[#This Row],[date]], "D"))</f>
        <v>23</v>
      </c>
      <c r="Y1055">
        <v>30</v>
      </c>
    </row>
    <row r="1056" spans="1:25" x14ac:dyDescent="0.25">
      <c r="A1056" s="1">
        <v>44035</v>
      </c>
      <c r="B1056">
        <v>51055</v>
      </c>
      <c r="C1056" t="s">
        <v>51</v>
      </c>
      <c r="D1056" t="str">
        <f>VLOOKUP(sales_order1[[#This Row],[itemCode]],product_details3!B:C,2,0)</f>
        <v>MSTH50</v>
      </c>
      <c r="E1056" t="s">
        <v>52</v>
      </c>
      <c r="F1056" t="s">
        <v>21</v>
      </c>
      <c r="G1056">
        <v>150</v>
      </c>
      <c r="H1056">
        <v>15.75</v>
      </c>
      <c r="I1056">
        <v>2362.5</v>
      </c>
      <c r="J1056">
        <v>4.45</v>
      </c>
      <c r="K1056">
        <v>667.5</v>
      </c>
      <c r="L1056">
        <v>11.3</v>
      </c>
      <c r="M1056">
        <v>0.71746031746031746</v>
      </c>
      <c r="N1056">
        <v>1695</v>
      </c>
      <c r="O1056" t="s">
        <v>440</v>
      </c>
      <c r="P1056" t="s">
        <v>441</v>
      </c>
      <c r="Q1056" t="s">
        <v>39</v>
      </c>
      <c r="R1056" t="s">
        <v>40</v>
      </c>
      <c r="S1056" t="s">
        <v>41</v>
      </c>
      <c r="T1056" t="s">
        <v>442</v>
      </c>
      <c r="U1056" t="s">
        <v>1188</v>
      </c>
      <c r="V1056">
        <f>YEAR(sales_order1[[#This Row],[date]])</f>
        <v>2020</v>
      </c>
      <c r="W1056" t="str">
        <f>TEXT(sales_order1[[#This Row],[date]], "Mmm")</f>
        <v>Jul</v>
      </c>
      <c r="X1056">
        <f>VALUE(TEXT(sales_order1[[#This Row],[date]], "D"))</f>
        <v>23</v>
      </c>
      <c r="Y1056">
        <v>30</v>
      </c>
    </row>
    <row r="1057" spans="1:25" x14ac:dyDescent="0.25">
      <c r="A1057" s="1">
        <v>44036</v>
      </c>
      <c r="B1057">
        <v>51056</v>
      </c>
      <c r="C1057" t="s">
        <v>320</v>
      </c>
      <c r="D1057" t="str">
        <f>VLOOKUP(sales_order1[[#This Row],[itemCode]],product_details3!B:C,2,0)</f>
        <v>SCR50+100</v>
      </c>
      <c r="E1057" t="s">
        <v>321</v>
      </c>
      <c r="F1057" t="s">
        <v>61</v>
      </c>
      <c r="G1057">
        <v>200</v>
      </c>
      <c r="H1057">
        <v>26.25</v>
      </c>
      <c r="I1057">
        <v>5250</v>
      </c>
      <c r="J1057">
        <v>7.75</v>
      </c>
      <c r="K1057">
        <v>1550</v>
      </c>
      <c r="L1057">
        <v>18.5</v>
      </c>
      <c r="M1057">
        <v>0.70476190476190481</v>
      </c>
      <c r="N1057">
        <v>3700</v>
      </c>
      <c r="O1057" t="s">
        <v>152</v>
      </c>
      <c r="P1057" t="s">
        <v>153</v>
      </c>
      <c r="Q1057" t="s">
        <v>154</v>
      </c>
      <c r="R1057" t="s">
        <v>56</v>
      </c>
      <c r="S1057" t="s">
        <v>133</v>
      </c>
      <c r="T1057" t="s">
        <v>155</v>
      </c>
      <c r="U1057" t="s">
        <v>1191</v>
      </c>
      <c r="V1057">
        <f>YEAR(sales_order1[[#This Row],[date]])</f>
        <v>2020</v>
      </c>
      <c r="W1057" t="str">
        <f>TEXT(sales_order1[[#This Row],[date]], "Mmm")</f>
        <v>Jul</v>
      </c>
      <c r="X1057">
        <f>VALUE(TEXT(sales_order1[[#This Row],[date]], "D"))</f>
        <v>24</v>
      </c>
      <c r="Y1057">
        <v>30</v>
      </c>
    </row>
    <row r="1058" spans="1:25" x14ac:dyDescent="0.25">
      <c r="A1058" s="1">
        <v>44036</v>
      </c>
      <c r="B1058">
        <v>51057</v>
      </c>
      <c r="C1058" t="s">
        <v>242</v>
      </c>
      <c r="D1058" t="str">
        <f>VLOOKUP(sales_order1[[#This Row],[itemCode]],product_details3!B:C,2,0)</f>
        <v>MSTL100</v>
      </c>
      <c r="E1058" t="s">
        <v>243</v>
      </c>
      <c r="F1058" t="s">
        <v>21</v>
      </c>
      <c r="G1058">
        <v>50</v>
      </c>
      <c r="H1058">
        <v>28.25</v>
      </c>
      <c r="I1058">
        <v>1412.5</v>
      </c>
      <c r="J1058">
        <v>9</v>
      </c>
      <c r="K1058">
        <v>450</v>
      </c>
      <c r="L1058">
        <v>19.25</v>
      </c>
      <c r="M1058">
        <v>0.68141592920353977</v>
      </c>
      <c r="N1058">
        <v>962.5</v>
      </c>
      <c r="O1058" t="s">
        <v>244</v>
      </c>
      <c r="P1058" t="s">
        <v>245</v>
      </c>
      <c r="Q1058" t="s">
        <v>186</v>
      </c>
      <c r="R1058" t="s">
        <v>112</v>
      </c>
      <c r="S1058" t="s">
        <v>246</v>
      </c>
      <c r="T1058" t="s">
        <v>247</v>
      </c>
      <c r="U1058" t="s">
        <v>1189</v>
      </c>
      <c r="V1058">
        <f>YEAR(sales_order1[[#This Row],[date]])</f>
        <v>2020</v>
      </c>
      <c r="W1058" t="str">
        <f>TEXT(sales_order1[[#This Row],[date]], "Mmm")</f>
        <v>Jul</v>
      </c>
      <c r="X1058">
        <f>VALUE(TEXT(sales_order1[[#This Row],[date]], "D"))</f>
        <v>24</v>
      </c>
      <c r="Y1058">
        <v>30</v>
      </c>
    </row>
    <row r="1059" spans="1:25" x14ac:dyDescent="0.25">
      <c r="A1059" s="1">
        <v>44036</v>
      </c>
      <c r="B1059">
        <v>51058</v>
      </c>
      <c r="C1059" t="s">
        <v>51</v>
      </c>
      <c r="D1059" t="str">
        <f>VLOOKUP(sales_order1[[#This Row],[itemCode]],product_details3!B:C,2,0)</f>
        <v>MSTH50</v>
      </c>
      <c r="E1059" t="s">
        <v>52</v>
      </c>
      <c r="F1059" t="s">
        <v>21</v>
      </c>
      <c r="G1059">
        <v>100</v>
      </c>
      <c r="H1059">
        <v>15.75</v>
      </c>
      <c r="I1059">
        <v>1575</v>
      </c>
      <c r="J1059">
        <v>4.45</v>
      </c>
      <c r="K1059">
        <v>445</v>
      </c>
      <c r="L1059">
        <v>11.3</v>
      </c>
      <c r="M1059">
        <v>0.71746031746031746</v>
      </c>
      <c r="N1059">
        <v>1130</v>
      </c>
      <c r="O1059" t="s">
        <v>467</v>
      </c>
      <c r="P1059" t="s">
        <v>468</v>
      </c>
      <c r="Q1059" t="s">
        <v>39</v>
      </c>
      <c r="R1059" t="s">
        <v>40</v>
      </c>
      <c r="S1059" t="s">
        <v>41</v>
      </c>
      <c r="T1059" t="s">
        <v>174</v>
      </c>
      <c r="U1059" t="s">
        <v>1188</v>
      </c>
      <c r="V1059">
        <f>YEAR(sales_order1[[#This Row],[date]])</f>
        <v>2020</v>
      </c>
      <c r="W1059" t="str">
        <f>TEXT(sales_order1[[#This Row],[date]], "Mmm")</f>
        <v>Jul</v>
      </c>
      <c r="X1059">
        <f>VALUE(TEXT(sales_order1[[#This Row],[date]], "D"))</f>
        <v>24</v>
      </c>
      <c r="Y1059">
        <v>30</v>
      </c>
    </row>
    <row r="1060" spans="1:25" x14ac:dyDescent="0.25">
      <c r="A1060" s="1">
        <v>44036</v>
      </c>
      <c r="B1060">
        <v>51059</v>
      </c>
      <c r="C1060" t="s">
        <v>434</v>
      </c>
      <c r="D1060" t="str">
        <f>VLOOKUP(sales_order1[[#This Row],[itemCode]],product_details3!B:C,2,0)</f>
        <v>CLNO150</v>
      </c>
      <c r="E1060" t="s">
        <v>435</v>
      </c>
      <c r="F1060" t="s">
        <v>45</v>
      </c>
      <c r="G1060">
        <v>50</v>
      </c>
      <c r="H1060">
        <v>16.649999999999999</v>
      </c>
      <c r="I1060">
        <v>832.5</v>
      </c>
      <c r="J1060">
        <v>6.55</v>
      </c>
      <c r="K1060">
        <v>327.5</v>
      </c>
      <c r="L1060">
        <v>10.1</v>
      </c>
      <c r="M1060">
        <v>0.60660660660660648</v>
      </c>
      <c r="N1060">
        <v>505</v>
      </c>
      <c r="O1060" t="s">
        <v>322</v>
      </c>
      <c r="P1060" t="s">
        <v>323</v>
      </c>
      <c r="Q1060" t="s">
        <v>39</v>
      </c>
      <c r="R1060" t="s">
        <v>40</v>
      </c>
      <c r="S1060" t="s">
        <v>41</v>
      </c>
      <c r="T1060" t="s">
        <v>324</v>
      </c>
      <c r="U1060" t="s">
        <v>1188</v>
      </c>
      <c r="V1060">
        <f>YEAR(sales_order1[[#This Row],[date]])</f>
        <v>2020</v>
      </c>
      <c r="W1060" t="str">
        <f>TEXT(sales_order1[[#This Row],[date]], "Mmm")</f>
        <v>Jul</v>
      </c>
      <c r="X1060">
        <f>VALUE(TEXT(sales_order1[[#This Row],[date]], "D"))</f>
        <v>24</v>
      </c>
      <c r="Y1060">
        <v>30</v>
      </c>
    </row>
    <row r="1061" spans="1:25" x14ac:dyDescent="0.25">
      <c r="A1061" s="1">
        <v>44036</v>
      </c>
      <c r="B1061">
        <v>51060</v>
      </c>
      <c r="C1061" t="s">
        <v>194</v>
      </c>
      <c r="D1061" t="str">
        <f>VLOOKUP(sales_order1[[#This Row],[itemCode]],product_details3!B:C,2,0)</f>
        <v>CLNG150</v>
      </c>
      <c r="E1061" t="s">
        <v>195</v>
      </c>
      <c r="F1061" t="s">
        <v>45</v>
      </c>
      <c r="G1061">
        <v>150</v>
      </c>
      <c r="H1061">
        <v>12.75</v>
      </c>
      <c r="I1061">
        <v>1912.5</v>
      </c>
      <c r="J1061">
        <v>4.45</v>
      </c>
      <c r="K1061">
        <v>667.5</v>
      </c>
      <c r="L1061">
        <v>8.3000000000000007</v>
      </c>
      <c r="M1061">
        <v>0.65098039215686276</v>
      </c>
      <c r="N1061">
        <v>1245</v>
      </c>
      <c r="O1061" t="s">
        <v>398</v>
      </c>
      <c r="P1061" t="s">
        <v>399</v>
      </c>
      <c r="Q1061" t="s">
        <v>100</v>
      </c>
      <c r="R1061" t="s">
        <v>40</v>
      </c>
      <c r="S1061" t="s">
        <v>101</v>
      </c>
      <c r="T1061" t="s">
        <v>102</v>
      </c>
      <c r="U1061" t="s">
        <v>1190</v>
      </c>
      <c r="V1061">
        <f>YEAR(sales_order1[[#This Row],[date]])</f>
        <v>2020</v>
      </c>
      <c r="W1061" t="str">
        <f>TEXT(sales_order1[[#This Row],[date]], "Mmm")</f>
        <v>Jul</v>
      </c>
      <c r="X1061">
        <f>VALUE(TEXT(sales_order1[[#This Row],[date]], "D"))</f>
        <v>24</v>
      </c>
      <c r="Y1061">
        <v>30</v>
      </c>
    </row>
    <row r="1062" spans="1:25" x14ac:dyDescent="0.25">
      <c r="A1062" s="1">
        <v>44036</v>
      </c>
      <c r="B1062">
        <v>51061</v>
      </c>
      <c r="C1062" t="s">
        <v>335</v>
      </c>
      <c r="D1062" t="str">
        <f>VLOOKUP(sales_order1[[#This Row],[itemCode]],product_details3!B:C,2,0)</f>
        <v>CLNF50</v>
      </c>
      <c r="E1062" t="s">
        <v>336</v>
      </c>
      <c r="F1062" t="s">
        <v>45</v>
      </c>
      <c r="G1062">
        <v>50</v>
      </c>
      <c r="H1062">
        <v>7.3</v>
      </c>
      <c r="I1062">
        <v>365</v>
      </c>
      <c r="J1062">
        <v>2.8</v>
      </c>
      <c r="K1062">
        <v>140</v>
      </c>
      <c r="L1062">
        <v>4.5</v>
      </c>
      <c r="M1062">
        <v>0.61643835616438358</v>
      </c>
      <c r="N1062">
        <v>225</v>
      </c>
      <c r="O1062" t="s">
        <v>281</v>
      </c>
      <c r="P1062" t="s">
        <v>282</v>
      </c>
      <c r="Q1062" t="s">
        <v>24</v>
      </c>
      <c r="R1062" t="s">
        <v>25</v>
      </c>
      <c r="S1062" t="s">
        <v>33</v>
      </c>
      <c r="T1062" t="s">
        <v>283</v>
      </c>
      <c r="U1062" t="s">
        <v>1191</v>
      </c>
      <c r="V1062">
        <f>YEAR(sales_order1[[#This Row],[date]])</f>
        <v>2020</v>
      </c>
      <c r="W1062" t="str">
        <f>TEXT(sales_order1[[#This Row],[date]], "Mmm")</f>
        <v>Jul</v>
      </c>
      <c r="X1062">
        <f>VALUE(TEXT(sales_order1[[#This Row],[date]], "D"))</f>
        <v>24</v>
      </c>
      <c r="Y1062">
        <v>30</v>
      </c>
    </row>
    <row r="1063" spans="1:25" x14ac:dyDescent="0.25">
      <c r="A1063" s="1">
        <v>44036</v>
      </c>
      <c r="B1063">
        <v>51062</v>
      </c>
      <c r="C1063" t="s">
        <v>404</v>
      </c>
      <c r="D1063" t="str">
        <f>VLOOKUP(sales_order1[[#This Row],[itemCode]],product_details3!B:C,2,0)</f>
        <v>TNRE200</v>
      </c>
      <c r="E1063" t="s">
        <v>405</v>
      </c>
      <c r="F1063" t="s">
        <v>124</v>
      </c>
      <c r="G1063">
        <v>100</v>
      </c>
      <c r="H1063">
        <v>22.6</v>
      </c>
      <c r="I1063">
        <v>2260</v>
      </c>
      <c r="J1063">
        <v>7.6</v>
      </c>
      <c r="K1063">
        <v>760</v>
      </c>
      <c r="L1063">
        <v>15</v>
      </c>
      <c r="M1063">
        <v>0.66371681415929207</v>
      </c>
      <c r="N1063">
        <v>1500</v>
      </c>
      <c r="O1063" t="s">
        <v>461</v>
      </c>
      <c r="P1063" t="s">
        <v>462</v>
      </c>
      <c r="Q1063" t="s">
        <v>24</v>
      </c>
      <c r="R1063" t="s">
        <v>25</v>
      </c>
      <c r="S1063" t="s">
        <v>33</v>
      </c>
      <c r="T1063" t="s">
        <v>463</v>
      </c>
      <c r="U1063" t="s">
        <v>1191</v>
      </c>
      <c r="V1063">
        <f>YEAR(sales_order1[[#This Row],[date]])</f>
        <v>2020</v>
      </c>
      <c r="W1063" t="str">
        <f>TEXT(sales_order1[[#This Row],[date]], "Mmm")</f>
        <v>Jul</v>
      </c>
      <c r="X1063">
        <f>VALUE(TEXT(sales_order1[[#This Row],[date]], "D"))</f>
        <v>24</v>
      </c>
      <c r="Y1063">
        <v>30</v>
      </c>
    </row>
    <row r="1064" spans="1:25" x14ac:dyDescent="0.25">
      <c r="A1064" s="1">
        <v>44036</v>
      </c>
      <c r="B1064">
        <v>51063</v>
      </c>
      <c r="C1064" t="s">
        <v>51</v>
      </c>
      <c r="D1064" t="str">
        <f>VLOOKUP(sales_order1[[#This Row],[itemCode]],product_details3!B:C,2,0)</f>
        <v>MSTH50</v>
      </c>
      <c r="E1064" t="s">
        <v>52</v>
      </c>
      <c r="F1064" t="s">
        <v>21</v>
      </c>
      <c r="G1064">
        <v>150</v>
      </c>
      <c r="H1064">
        <v>15.75</v>
      </c>
      <c r="I1064">
        <v>2362.5</v>
      </c>
      <c r="J1064">
        <v>4.45</v>
      </c>
      <c r="K1064">
        <v>667.5</v>
      </c>
      <c r="L1064">
        <v>11.3</v>
      </c>
      <c r="M1064">
        <v>0.71746031746031746</v>
      </c>
      <c r="N1064">
        <v>1695</v>
      </c>
      <c r="O1064" t="s">
        <v>199</v>
      </c>
      <c r="P1064" t="s">
        <v>200</v>
      </c>
      <c r="Q1064" t="s">
        <v>201</v>
      </c>
      <c r="R1064" t="s">
        <v>25</v>
      </c>
      <c r="S1064" t="s">
        <v>202</v>
      </c>
      <c r="T1064" t="s">
        <v>203</v>
      </c>
      <c r="U1064" t="s">
        <v>1191</v>
      </c>
      <c r="V1064">
        <f>YEAR(sales_order1[[#This Row],[date]])</f>
        <v>2020</v>
      </c>
      <c r="W1064" t="str">
        <f>TEXT(sales_order1[[#This Row],[date]], "Mmm")</f>
        <v>Jul</v>
      </c>
      <c r="X1064">
        <f>VALUE(TEXT(sales_order1[[#This Row],[date]], "D"))</f>
        <v>24</v>
      </c>
      <c r="Y1064">
        <v>30</v>
      </c>
    </row>
    <row r="1065" spans="1:25" x14ac:dyDescent="0.25">
      <c r="A1065" s="1">
        <v>44039</v>
      </c>
      <c r="B1065">
        <v>51064</v>
      </c>
      <c r="C1065" t="s">
        <v>149</v>
      </c>
      <c r="D1065" t="str">
        <f>VLOOKUP(sales_order1[[#This Row],[itemCode]],product_details3!B:C,2,0)</f>
        <v>MKRW80</v>
      </c>
      <c r="E1065" t="s">
        <v>150</v>
      </c>
      <c r="F1065" t="s">
        <v>151</v>
      </c>
      <c r="G1065">
        <v>50</v>
      </c>
      <c r="H1065">
        <v>14.65</v>
      </c>
      <c r="I1065">
        <v>732.5</v>
      </c>
      <c r="J1065">
        <v>6.55</v>
      </c>
      <c r="K1065">
        <v>327.5</v>
      </c>
      <c r="L1065">
        <v>8.1</v>
      </c>
      <c r="M1065">
        <v>0.55290102389078488</v>
      </c>
      <c r="N1065">
        <v>405</v>
      </c>
      <c r="O1065" t="s">
        <v>62</v>
      </c>
      <c r="P1065" t="s">
        <v>63</v>
      </c>
      <c r="Q1065" t="s">
        <v>64</v>
      </c>
      <c r="R1065" t="s">
        <v>40</v>
      </c>
      <c r="S1065" t="s">
        <v>65</v>
      </c>
      <c r="T1065" t="s">
        <v>66</v>
      </c>
      <c r="U1065" t="s">
        <v>1190</v>
      </c>
      <c r="V1065">
        <f>YEAR(sales_order1[[#This Row],[date]])</f>
        <v>2020</v>
      </c>
      <c r="W1065" t="str">
        <f>TEXT(sales_order1[[#This Row],[date]], "Mmm")</f>
        <v>Jul</v>
      </c>
      <c r="X1065">
        <f>VALUE(TEXT(sales_order1[[#This Row],[date]], "D"))</f>
        <v>27</v>
      </c>
      <c r="Y1065">
        <v>30</v>
      </c>
    </row>
    <row r="1066" spans="1:25" x14ac:dyDescent="0.25">
      <c r="A1066" s="1">
        <v>44039</v>
      </c>
      <c r="B1066">
        <v>51065</v>
      </c>
      <c r="C1066" t="s">
        <v>28</v>
      </c>
      <c r="D1066" t="str">
        <f>VLOOKUP(sales_order1[[#This Row],[itemCode]],product_details3!B:C,2,0)</f>
        <v>SRMC30</v>
      </c>
      <c r="E1066" t="s">
        <v>29</v>
      </c>
      <c r="F1066" t="s">
        <v>30</v>
      </c>
      <c r="G1066">
        <v>50</v>
      </c>
      <c r="H1066">
        <v>22.6</v>
      </c>
      <c r="I1066">
        <v>1130</v>
      </c>
      <c r="J1066">
        <v>7.6</v>
      </c>
      <c r="K1066">
        <v>380</v>
      </c>
      <c r="L1066">
        <v>15</v>
      </c>
      <c r="M1066">
        <v>0.66371681415929207</v>
      </c>
      <c r="N1066">
        <v>750</v>
      </c>
      <c r="O1066" t="s">
        <v>469</v>
      </c>
      <c r="P1066" t="s">
        <v>470</v>
      </c>
      <c r="Q1066" t="s">
        <v>160</v>
      </c>
      <c r="R1066" t="s">
        <v>112</v>
      </c>
      <c r="S1066" t="s">
        <v>161</v>
      </c>
      <c r="T1066" t="s">
        <v>471</v>
      </c>
      <c r="U1066" t="s">
        <v>1189</v>
      </c>
      <c r="V1066">
        <f>YEAR(sales_order1[[#This Row],[date]])</f>
        <v>2020</v>
      </c>
      <c r="W1066" t="str">
        <f>TEXT(sales_order1[[#This Row],[date]], "Mmm")</f>
        <v>Jul</v>
      </c>
      <c r="X1066">
        <f>VALUE(TEXT(sales_order1[[#This Row],[date]], "D"))</f>
        <v>27</v>
      </c>
      <c r="Y1066">
        <v>30</v>
      </c>
    </row>
    <row r="1067" spans="1:25" x14ac:dyDescent="0.25">
      <c r="A1067" s="1">
        <v>44039</v>
      </c>
      <c r="B1067">
        <v>51066</v>
      </c>
      <c r="C1067" t="s">
        <v>406</v>
      </c>
      <c r="D1067" t="str">
        <f>VLOOKUP(sales_order1[[#This Row],[itemCode]],product_details3!B:C,2,0)</f>
        <v>MKRO200</v>
      </c>
      <c r="E1067" t="s">
        <v>407</v>
      </c>
      <c r="F1067" t="s">
        <v>151</v>
      </c>
      <c r="G1067">
        <v>50</v>
      </c>
      <c r="H1067">
        <v>21.25</v>
      </c>
      <c r="I1067">
        <v>1062.5</v>
      </c>
      <c r="J1067">
        <v>9</v>
      </c>
      <c r="K1067">
        <v>450</v>
      </c>
      <c r="L1067">
        <v>12.25</v>
      </c>
      <c r="M1067">
        <v>0.57647058823529407</v>
      </c>
      <c r="N1067">
        <v>612.5</v>
      </c>
      <c r="O1067" t="s">
        <v>82</v>
      </c>
      <c r="P1067" t="s">
        <v>83</v>
      </c>
      <c r="Q1067" t="s">
        <v>64</v>
      </c>
      <c r="R1067" t="s">
        <v>40</v>
      </c>
      <c r="S1067" t="s">
        <v>84</v>
      </c>
      <c r="T1067" t="s">
        <v>85</v>
      </c>
      <c r="U1067" t="s">
        <v>1189</v>
      </c>
      <c r="V1067">
        <f>YEAR(sales_order1[[#This Row],[date]])</f>
        <v>2020</v>
      </c>
      <c r="W1067" t="str">
        <f>TEXT(sales_order1[[#This Row],[date]], "Mmm")</f>
        <v>Jul</v>
      </c>
      <c r="X1067">
        <f>VALUE(TEXT(sales_order1[[#This Row],[date]], "D"))</f>
        <v>27</v>
      </c>
      <c r="Y1067">
        <v>30</v>
      </c>
    </row>
    <row r="1068" spans="1:25" x14ac:dyDescent="0.25">
      <c r="A1068" s="1">
        <v>44039</v>
      </c>
      <c r="B1068">
        <v>51067</v>
      </c>
      <c r="C1068" t="s">
        <v>315</v>
      </c>
      <c r="D1068" t="str">
        <f>VLOOKUP(sales_order1[[#This Row],[itemCode]],product_details3!B:C,2,0)</f>
        <v>EXFG50</v>
      </c>
      <c r="E1068" t="s">
        <v>316</v>
      </c>
      <c r="F1068" t="s">
        <v>183</v>
      </c>
      <c r="G1068">
        <v>50</v>
      </c>
      <c r="H1068">
        <v>15.75</v>
      </c>
      <c r="I1068">
        <v>787.5</v>
      </c>
      <c r="J1068">
        <v>5.45</v>
      </c>
      <c r="K1068">
        <v>272.5</v>
      </c>
      <c r="L1068">
        <v>10.3</v>
      </c>
      <c r="M1068">
        <v>0.65396825396825398</v>
      </c>
      <c r="N1068">
        <v>515</v>
      </c>
      <c r="O1068" t="s">
        <v>392</v>
      </c>
      <c r="P1068" t="s">
        <v>393</v>
      </c>
      <c r="Q1068" t="s">
        <v>264</v>
      </c>
      <c r="R1068" t="s">
        <v>56</v>
      </c>
      <c r="S1068" t="s">
        <v>133</v>
      </c>
      <c r="T1068" t="s">
        <v>394</v>
      </c>
      <c r="U1068" t="s">
        <v>1191</v>
      </c>
      <c r="V1068">
        <f>YEAR(sales_order1[[#This Row],[date]])</f>
        <v>2020</v>
      </c>
      <c r="W1068" t="str">
        <f>TEXT(sales_order1[[#This Row],[date]], "Mmm")</f>
        <v>Jul</v>
      </c>
      <c r="X1068">
        <f>VALUE(TEXT(sales_order1[[#This Row],[date]], "D"))</f>
        <v>27</v>
      </c>
      <c r="Y1068">
        <v>30</v>
      </c>
    </row>
    <row r="1069" spans="1:25" x14ac:dyDescent="0.25">
      <c r="A1069" s="1">
        <v>44039</v>
      </c>
      <c r="B1069">
        <v>51068</v>
      </c>
      <c r="C1069" t="s">
        <v>86</v>
      </c>
      <c r="D1069" t="str">
        <f>VLOOKUP(sales_order1[[#This Row],[itemCode]],product_details3!B:C,2,0)</f>
        <v>SRMH30</v>
      </c>
      <c r="E1069" t="s">
        <v>87</v>
      </c>
      <c r="F1069" t="s">
        <v>30</v>
      </c>
      <c r="G1069">
        <v>50</v>
      </c>
      <c r="H1069">
        <v>21</v>
      </c>
      <c r="I1069">
        <v>1050</v>
      </c>
      <c r="J1069">
        <v>6.6</v>
      </c>
      <c r="K1069">
        <v>330</v>
      </c>
      <c r="L1069">
        <v>14.4</v>
      </c>
      <c r="M1069">
        <v>0.68571428571428572</v>
      </c>
      <c r="N1069">
        <v>720</v>
      </c>
      <c r="O1069" t="s">
        <v>98</v>
      </c>
      <c r="P1069" t="s">
        <v>99</v>
      </c>
      <c r="Q1069" t="s">
        <v>100</v>
      </c>
      <c r="R1069" t="s">
        <v>40</v>
      </c>
      <c r="S1069" t="s">
        <v>101</v>
      </c>
      <c r="T1069" t="s">
        <v>102</v>
      </c>
      <c r="U1069" t="s">
        <v>1190</v>
      </c>
      <c r="V1069">
        <f>YEAR(sales_order1[[#This Row],[date]])</f>
        <v>2020</v>
      </c>
      <c r="W1069" t="str">
        <f>TEXT(sales_order1[[#This Row],[date]], "Mmm")</f>
        <v>Jul</v>
      </c>
      <c r="X1069">
        <f>VALUE(TEXT(sales_order1[[#This Row],[date]], "D"))</f>
        <v>27</v>
      </c>
      <c r="Y1069">
        <v>30</v>
      </c>
    </row>
    <row r="1070" spans="1:25" x14ac:dyDescent="0.25">
      <c r="A1070" s="1">
        <v>44039</v>
      </c>
      <c r="B1070">
        <v>51069</v>
      </c>
      <c r="C1070" t="s">
        <v>51</v>
      </c>
      <c r="D1070" t="str">
        <f>VLOOKUP(sales_order1[[#This Row],[itemCode]],product_details3!B:C,2,0)</f>
        <v>MSTH50</v>
      </c>
      <c r="E1070" t="s">
        <v>52</v>
      </c>
      <c r="F1070" t="s">
        <v>21</v>
      </c>
      <c r="G1070">
        <v>100</v>
      </c>
      <c r="H1070">
        <v>15.75</v>
      </c>
      <c r="I1070">
        <v>1575</v>
      </c>
      <c r="J1070">
        <v>4.45</v>
      </c>
      <c r="K1070">
        <v>445</v>
      </c>
      <c r="L1070">
        <v>11.3</v>
      </c>
      <c r="M1070">
        <v>0.71746031746031746</v>
      </c>
      <c r="N1070">
        <v>1130</v>
      </c>
      <c r="O1070" t="s">
        <v>457</v>
      </c>
      <c r="P1070" t="s">
        <v>458</v>
      </c>
      <c r="Q1070" t="s">
        <v>383</v>
      </c>
      <c r="R1070" t="s">
        <v>72</v>
      </c>
      <c r="S1070" t="s">
        <v>459</v>
      </c>
      <c r="T1070" t="s">
        <v>460</v>
      </c>
      <c r="U1070" t="s">
        <v>1188</v>
      </c>
      <c r="V1070">
        <f>YEAR(sales_order1[[#This Row],[date]])</f>
        <v>2020</v>
      </c>
      <c r="W1070" t="str">
        <f>TEXT(sales_order1[[#This Row],[date]], "Mmm")</f>
        <v>Jul</v>
      </c>
      <c r="X1070">
        <f>VALUE(TEXT(sales_order1[[#This Row],[date]], "D"))</f>
        <v>27</v>
      </c>
      <c r="Y1070">
        <v>30</v>
      </c>
    </row>
    <row r="1071" spans="1:25" x14ac:dyDescent="0.25">
      <c r="A1071" s="1">
        <v>44039</v>
      </c>
      <c r="B1071">
        <v>51070</v>
      </c>
      <c r="C1071" t="s">
        <v>320</v>
      </c>
      <c r="D1071" t="str">
        <f>VLOOKUP(sales_order1[[#This Row],[itemCode]],product_details3!B:C,2,0)</f>
        <v>SCR50+100</v>
      </c>
      <c r="E1071" t="s">
        <v>321</v>
      </c>
      <c r="F1071" t="s">
        <v>61</v>
      </c>
      <c r="G1071">
        <v>250</v>
      </c>
      <c r="H1071">
        <v>26.25</v>
      </c>
      <c r="I1071">
        <v>6562.5</v>
      </c>
      <c r="J1071">
        <v>7.75</v>
      </c>
      <c r="K1071">
        <v>1937.5</v>
      </c>
      <c r="L1071">
        <v>18.5</v>
      </c>
      <c r="M1071">
        <v>0.70476190476190481</v>
      </c>
      <c r="N1071">
        <v>4625</v>
      </c>
      <c r="O1071" t="s">
        <v>276</v>
      </c>
      <c r="P1071" t="s">
        <v>277</v>
      </c>
      <c r="Q1071" t="s">
        <v>39</v>
      </c>
      <c r="R1071" t="s">
        <v>40</v>
      </c>
      <c r="S1071" t="s">
        <v>41</v>
      </c>
      <c r="T1071" t="s">
        <v>278</v>
      </c>
      <c r="U1071" t="s">
        <v>1188</v>
      </c>
      <c r="V1071">
        <f>YEAR(sales_order1[[#This Row],[date]])</f>
        <v>2020</v>
      </c>
      <c r="W1071" t="str">
        <f>TEXT(sales_order1[[#This Row],[date]], "Mmm")</f>
        <v>Jul</v>
      </c>
      <c r="X1071">
        <f>VALUE(TEXT(sales_order1[[#This Row],[date]], "D"))</f>
        <v>27</v>
      </c>
      <c r="Y1071">
        <v>30</v>
      </c>
    </row>
    <row r="1072" spans="1:25" x14ac:dyDescent="0.25">
      <c r="A1072" s="1">
        <v>44040</v>
      </c>
      <c r="B1072">
        <v>51071</v>
      </c>
      <c r="C1072" t="s">
        <v>35</v>
      </c>
      <c r="D1072" t="str">
        <f>VLOOKUP(sales_order1[[#This Row],[itemCode]],product_details3!B:C,2,0)</f>
        <v>SRMA30</v>
      </c>
      <c r="E1072" t="s">
        <v>36</v>
      </c>
      <c r="F1072" t="s">
        <v>30</v>
      </c>
      <c r="G1072">
        <v>100</v>
      </c>
      <c r="H1072">
        <v>26.2</v>
      </c>
      <c r="I1072">
        <v>2620</v>
      </c>
      <c r="J1072">
        <v>9.4</v>
      </c>
      <c r="K1072">
        <v>940</v>
      </c>
      <c r="L1072">
        <v>16.8</v>
      </c>
      <c r="M1072">
        <v>0.6412213740458016</v>
      </c>
      <c r="N1072">
        <v>1680</v>
      </c>
      <c r="O1072" t="s">
        <v>366</v>
      </c>
      <c r="P1072" t="s">
        <v>367</v>
      </c>
      <c r="Q1072" t="s">
        <v>239</v>
      </c>
      <c r="R1072" t="s">
        <v>112</v>
      </c>
      <c r="S1072" t="s">
        <v>368</v>
      </c>
      <c r="T1072" t="s">
        <v>369</v>
      </c>
      <c r="U1072" t="s">
        <v>1189</v>
      </c>
      <c r="V1072">
        <f>YEAR(sales_order1[[#This Row],[date]])</f>
        <v>2020</v>
      </c>
      <c r="W1072" t="str">
        <f>TEXT(sales_order1[[#This Row],[date]], "Mmm")</f>
        <v>Jul</v>
      </c>
      <c r="X1072">
        <f>VALUE(TEXT(sales_order1[[#This Row],[date]], "D"))</f>
        <v>28</v>
      </c>
      <c r="Y1072">
        <v>30</v>
      </c>
    </row>
    <row r="1073" spans="1:25" x14ac:dyDescent="0.25">
      <c r="A1073" s="1">
        <v>44040</v>
      </c>
      <c r="B1073">
        <v>51072</v>
      </c>
      <c r="C1073" t="s">
        <v>19</v>
      </c>
      <c r="D1073" t="str">
        <f>VLOOKUP(sales_order1[[#This Row],[itemCode]],product_details3!B:C,2,0)</f>
        <v>MSTH100</v>
      </c>
      <c r="E1073" t="s">
        <v>20</v>
      </c>
      <c r="F1073" t="s">
        <v>21</v>
      </c>
      <c r="G1073">
        <v>100</v>
      </c>
      <c r="H1073">
        <v>26.25</v>
      </c>
      <c r="I1073">
        <v>2625</v>
      </c>
      <c r="J1073">
        <v>7.75</v>
      </c>
      <c r="K1073">
        <v>775</v>
      </c>
      <c r="L1073">
        <v>18.5</v>
      </c>
      <c r="M1073">
        <v>0.70476190476190481</v>
      </c>
      <c r="N1073">
        <v>1850</v>
      </c>
      <c r="O1073" t="s">
        <v>109</v>
      </c>
      <c r="P1073" t="s">
        <v>110</v>
      </c>
      <c r="Q1073" t="s">
        <v>111</v>
      </c>
      <c r="R1073" t="s">
        <v>112</v>
      </c>
      <c r="S1073" t="s">
        <v>113</v>
      </c>
      <c r="T1073" t="s">
        <v>114</v>
      </c>
      <c r="U1073" t="s">
        <v>1189</v>
      </c>
      <c r="V1073">
        <f>YEAR(sales_order1[[#This Row],[date]])</f>
        <v>2020</v>
      </c>
      <c r="W1073" t="str">
        <f>TEXT(sales_order1[[#This Row],[date]], "Mmm")</f>
        <v>Jul</v>
      </c>
      <c r="X1073">
        <f>VALUE(TEXT(sales_order1[[#This Row],[date]], "D"))</f>
        <v>28</v>
      </c>
      <c r="Y1073">
        <v>30</v>
      </c>
    </row>
    <row r="1074" spans="1:25" x14ac:dyDescent="0.25">
      <c r="A1074" s="1">
        <v>44040</v>
      </c>
      <c r="B1074">
        <v>51073</v>
      </c>
      <c r="C1074" t="s">
        <v>103</v>
      </c>
      <c r="D1074" t="str">
        <f>VLOOKUP(sales_order1[[#This Row],[itemCode]],product_details3!B:C,2,0)</f>
        <v>SCRT50</v>
      </c>
      <c r="E1074" t="s">
        <v>104</v>
      </c>
      <c r="F1074" t="s">
        <v>61</v>
      </c>
      <c r="G1074">
        <v>200</v>
      </c>
      <c r="H1074">
        <v>16.95</v>
      </c>
      <c r="I1074">
        <v>3390</v>
      </c>
      <c r="J1074">
        <v>5.2</v>
      </c>
      <c r="K1074">
        <v>1040</v>
      </c>
      <c r="L1074">
        <v>11.75</v>
      </c>
      <c r="M1074">
        <v>0.69321533923303835</v>
      </c>
      <c r="N1074">
        <v>2350</v>
      </c>
      <c r="O1074" t="s">
        <v>163</v>
      </c>
      <c r="P1074" t="s">
        <v>164</v>
      </c>
      <c r="Q1074" t="s">
        <v>146</v>
      </c>
      <c r="R1074" t="s">
        <v>112</v>
      </c>
      <c r="S1074" t="s">
        <v>165</v>
      </c>
      <c r="T1074" t="s">
        <v>166</v>
      </c>
      <c r="U1074" t="s">
        <v>1189</v>
      </c>
      <c r="V1074">
        <f>YEAR(sales_order1[[#This Row],[date]])</f>
        <v>2020</v>
      </c>
      <c r="W1074" t="str">
        <f>TEXT(sales_order1[[#This Row],[date]], "Mmm")</f>
        <v>Jul</v>
      </c>
      <c r="X1074">
        <f>VALUE(TEXT(sales_order1[[#This Row],[date]], "D"))</f>
        <v>28</v>
      </c>
      <c r="Y1074">
        <v>30</v>
      </c>
    </row>
    <row r="1075" spans="1:25" x14ac:dyDescent="0.25">
      <c r="A1075" s="1">
        <v>44040</v>
      </c>
      <c r="B1075">
        <v>51074</v>
      </c>
      <c r="C1075" t="s">
        <v>305</v>
      </c>
      <c r="D1075" t="str">
        <f>VLOOKUP(sales_order1[[#This Row],[itemCode]],product_details3!B:C,2,0)</f>
        <v>SRMA15</v>
      </c>
      <c r="E1075" t="s">
        <v>306</v>
      </c>
      <c r="F1075" t="s">
        <v>30</v>
      </c>
      <c r="G1075">
        <v>100</v>
      </c>
      <c r="H1075">
        <v>19.649999999999999</v>
      </c>
      <c r="I1075">
        <v>1965</v>
      </c>
      <c r="J1075">
        <v>7.55</v>
      </c>
      <c r="K1075">
        <v>755</v>
      </c>
      <c r="L1075">
        <v>12.1</v>
      </c>
      <c r="M1075">
        <v>0.61577608142493634</v>
      </c>
      <c r="N1075">
        <v>1210</v>
      </c>
      <c r="O1075" t="s">
        <v>290</v>
      </c>
      <c r="P1075" t="s">
        <v>291</v>
      </c>
      <c r="Q1075" t="s">
        <v>201</v>
      </c>
      <c r="R1075" t="s">
        <v>25</v>
      </c>
      <c r="S1075" t="s">
        <v>202</v>
      </c>
      <c r="T1075" t="s">
        <v>292</v>
      </c>
      <c r="U1075" t="s">
        <v>1191</v>
      </c>
      <c r="V1075">
        <f>YEAR(sales_order1[[#This Row],[date]])</f>
        <v>2020</v>
      </c>
      <c r="W1075" t="str">
        <f>TEXT(sales_order1[[#This Row],[date]], "Mmm")</f>
        <v>Jul</v>
      </c>
      <c r="X1075">
        <f>VALUE(TEXT(sales_order1[[#This Row],[date]], "D"))</f>
        <v>28</v>
      </c>
      <c r="Y1075">
        <v>30</v>
      </c>
    </row>
    <row r="1076" spans="1:25" x14ac:dyDescent="0.25">
      <c r="A1076" s="1">
        <v>44040</v>
      </c>
      <c r="B1076">
        <v>51075</v>
      </c>
      <c r="C1076" t="s">
        <v>279</v>
      </c>
      <c r="D1076" t="str">
        <f>VLOOKUP(sales_order1[[#This Row],[itemCode]],product_details3!B:C,2,0)</f>
        <v>SRMC15</v>
      </c>
      <c r="E1076" t="s">
        <v>280</v>
      </c>
      <c r="F1076" t="s">
        <v>30</v>
      </c>
      <c r="G1076">
        <v>100</v>
      </c>
      <c r="H1076">
        <v>16.95</v>
      </c>
      <c r="I1076">
        <v>1695</v>
      </c>
      <c r="J1076">
        <v>6.2</v>
      </c>
      <c r="K1076">
        <v>620</v>
      </c>
      <c r="L1076">
        <v>10.75</v>
      </c>
      <c r="M1076">
        <v>0.63421828908554578</v>
      </c>
      <c r="N1076">
        <v>1075</v>
      </c>
      <c r="O1076" t="s">
        <v>427</v>
      </c>
      <c r="P1076" t="s">
        <v>428</v>
      </c>
      <c r="Q1076" t="s">
        <v>239</v>
      </c>
      <c r="R1076" t="s">
        <v>112</v>
      </c>
      <c r="S1076" t="s">
        <v>240</v>
      </c>
      <c r="T1076" t="s">
        <v>429</v>
      </c>
      <c r="U1076" t="s">
        <v>1189</v>
      </c>
      <c r="V1076">
        <f>YEAR(sales_order1[[#This Row],[date]])</f>
        <v>2020</v>
      </c>
      <c r="W1076" t="str">
        <f>TEXT(sales_order1[[#This Row],[date]], "Mmm")</f>
        <v>Jul</v>
      </c>
      <c r="X1076">
        <f>VALUE(TEXT(sales_order1[[#This Row],[date]], "D"))</f>
        <v>28</v>
      </c>
      <c r="Y1076">
        <v>30</v>
      </c>
    </row>
    <row r="1077" spans="1:25" x14ac:dyDescent="0.25">
      <c r="A1077" s="1">
        <v>44040</v>
      </c>
      <c r="B1077">
        <v>51076</v>
      </c>
      <c r="C1077" t="s">
        <v>170</v>
      </c>
      <c r="D1077" t="str">
        <f>VLOOKUP(sales_order1[[#This Row],[itemCode]],product_details3!B:C,2,0)</f>
        <v>MKRM100</v>
      </c>
      <c r="E1077" t="s">
        <v>171</v>
      </c>
      <c r="F1077" t="s">
        <v>151</v>
      </c>
      <c r="G1077">
        <v>50</v>
      </c>
      <c r="H1077">
        <v>5.5</v>
      </c>
      <c r="I1077">
        <v>275</v>
      </c>
      <c r="J1077">
        <v>2.2999999999999998</v>
      </c>
      <c r="K1077">
        <v>115</v>
      </c>
      <c r="L1077">
        <v>3.2</v>
      </c>
      <c r="M1077">
        <v>0.5818181818181819</v>
      </c>
      <c r="N1077">
        <v>160</v>
      </c>
      <c r="O1077" t="s">
        <v>69</v>
      </c>
      <c r="P1077" t="s">
        <v>70</v>
      </c>
      <c r="Q1077" t="s">
        <v>71</v>
      </c>
      <c r="R1077" t="s">
        <v>72</v>
      </c>
      <c r="S1077" t="s">
        <v>73</v>
      </c>
      <c r="T1077" t="s">
        <v>74</v>
      </c>
      <c r="U1077" t="s">
        <v>1190</v>
      </c>
      <c r="V1077">
        <f>YEAR(sales_order1[[#This Row],[date]])</f>
        <v>2020</v>
      </c>
      <c r="W1077" t="str">
        <f>TEXT(sales_order1[[#This Row],[date]], "Mmm")</f>
        <v>Jul</v>
      </c>
      <c r="X1077">
        <f>VALUE(TEXT(sales_order1[[#This Row],[date]], "D"))</f>
        <v>28</v>
      </c>
      <c r="Y1077">
        <v>30</v>
      </c>
    </row>
    <row r="1078" spans="1:25" x14ac:dyDescent="0.25">
      <c r="A1078" s="1">
        <v>44040</v>
      </c>
      <c r="B1078">
        <v>51077</v>
      </c>
      <c r="C1078" t="s">
        <v>103</v>
      </c>
      <c r="D1078" t="str">
        <f>VLOOKUP(sales_order1[[#This Row],[itemCode]],product_details3!B:C,2,0)</f>
        <v>SCRT50</v>
      </c>
      <c r="E1078" t="s">
        <v>104</v>
      </c>
      <c r="F1078" t="s">
        <v>61</v>
      </c>
      <c r="G1078">
        <v>100</v>
      </c>
      <c r="H1078">
        <v>16.95</v>
      </c>
      <c r="I1078">
        <v>1695</v>
      </c>
      <c r="J1078">
        <v>5.2</v>
      </c>
      <c r="K1078">
        <v>520</v>
      </c>
      <c r="L1078">
        <v>11.75</v>
      </c>
      <c r="M1078">
        <v>0.69321533923303835</v>
      </c>
      <c r="N1078">
        <v>1175</v>
      </c>
      <c r="O1078" t="s">
        <v>223</v>
      </c>
      <c r="P1078" t="s">
        <v>224</v>
      </c>
      <c r="Q1078" t="s">
        <v>55</v>
      </c>
      <c r="R1078" t="s">
        <v>56</v>
      </c>
      <c r="S1078" t="s">
        <v>225</v>
      </c>
      <c r="T1078" t="s">
        <v>226</v>
      </c>
      <c r="U1078" t="s">
        <v>1191</v>
      </c>
      <c r="V1078">
        <f>YEAR(sales_order1[[#This Row],[date]])</f>
        <v>2020</v>
      </c>
      <c r="W1078" t="str">
        <f>TEXT(sales_order1[[#This Row],[date]], "Mmm")</f>
        <v>Jul</v>
      </c>
      <c r="X1078">
        <f>VALUE(TEXT(sales_order1[[#This Row],[date]], "D"))</f>
        <v>28</v>
      </c>
      <c r="Y1078">
        <v>30</v>
      </c>
    </row>
    <row r="1079" spans="1:25" x14ac:dyDescent="0.25">
      <c r="A1079" s="1">
        <v>44040</v>
      </c>
      <c r="B1079">
        <v>51078</v>
      </c>
      <c r="C1079" t="s">
        <v>360</v>
      </c>
      <c r="D1079" t="str">
        <f>VLOOKUP(sales_order1[[#This Row],[itemCode]],product_details3!B:C,2,0)</f>
        <v>TNRS100</v>
      </c>
      <c r="E1079" t="s">
        <v>361</v>
      </c>
      <c r="F1079" t="s">
        <v>124</v>
      </c>
      <c r="G1079">
        <v>50</v>
      </c>
      <c r="H1079">
        <v>13.1</v>
      </c>
      <c r="I1079">
        <v>655</v>
      </c>
      <c r="J1079">
        <v>4.7</v>
      </c>
      <c r="K1079">
        <v>235</v>
      </c>
      <c r="L1079">
        <v>8.4</v>
      </c>
      <c r="M1079">
        <v>0.6412213740458016</v>
      </c>
      <c r="N1079">
        <v>420</v>
      </c>
      <c r="O1079" t="s">
        <v>451</v>
      </c>
      <c r="P1079" t="s">
        <v>452</v>
      </c>
      <c r="Q1079" t="s">
        <v>271</v>
      </c>
      <c r="R1079" t="s">
        <v>56</v>
      </c>
      <c r="S1079" t="s">
        <v>192</v>
      </c>
      <c r="T1079" t="s">
        <v>453</v>
      </c>
      <c r="U1079" t="s">
        <v>1191</v>
      </c>
      <c r="V1079">
        <f>YEAR(sales_order1[[#This Row],[date]])</f>
        <v>2020</v>
      </c>
      <c r="W1079" t="str">
        <f>TEXT(sales_order1[[#This Row],[date]], "Mmm")</f>
        <v>Jul</v>
      </c>
      <c r="X1079">
        <f>VALUE(TEXT(sales_order1[[#This Row],[date]], "D"))</f>
        <v>28</v>
      </c>
      <c r="Y1079">
        <v>30</v>
      </c>
    </row>
    <row r="1080" spans="1:25" x14ac:dyDescent="0.25">
      <c r="A1080" s="1">
        <v>44040</v>
      </c>
      <c r="B1080">
        <v>51079</v>
      </c>
      <c r="C1080" t="s">
        <v>181</v>
      </c>
      <c r="D1080" t="str">
        <f>VLOOKUP(sales_order1[[#This Row],[itemCode]],product_details3!B:C,2,0)</f>
        <v>EXFP100</v>
      </c>
      <c r="E1080" t="s">
        <v>182</v>
      </c>
      <c r="F1080" t="s">
        <v>183</v>
      </c>
      <c r="G1080">
        <v>50</v>
      </c>
      <c r="H1080">
        <v>21.95</v>
      </c>
      <c r="I1080">
        <v>1097.5</v>
      </c>
      <c r="J1080">
        <v>8.1999999999999993</v>
      </c>
      <c r="K1080">
        <v>410</v>
      </c>
      <c r="L1080">
        <v>13.75</v>
      </c>
      <c r="M1080">
        <v>0.62642369020501143</v>
      </c>
      <c r="N1080">
        <v>687.5</v>
      </c>
      <c r="O1080" t="s">
        <v>293</v>
      </c>
      <c r="P1080" t="s">
        <v>294</v>
      </c>
      <c r="Q1080" t="s">
        <v>154</v>
      </c>
      <c r="R1080" t="s">
        <v>56</v>
      </c>
      <c r="S1080" t="s">
        <v>133</v>
      </c>
      <c r="T1080" t="s">
        <v>155</v>
      </c>
      <c r="U1080" t="s">
        <v>1191</v>
      </c>
      <c r="V1080">
        <f>YEAR(sales_order1[[#This Row],[date]])</f>
        <v>2020</v>
      </c>
      <c r="W1080" t="str">
        <f>TEXT(sales_order1[[#This Row],[date]], "Mmm")</f>
        <v>Jul</v>
      </c>
      <c r="X1080">
        <f>VALUE(TEXT(sales_order1[[#This Row],[date]], "D"))</f>
        <v>28</v>
      </c>
      <c r="Y1080">
        <v>30</v>
      </c>
    </row>
    <row r="1081" spans="1:25" x14ac:dyDescent="0.25">
      <c r="A1081" s="1">
        <v>44040</v>
      </c>
      <c r="B1081">
        <v>51080</v>
      </c>
      <c r="C1081" t="s">
        <v>51</v>
      </c>
      <c r="D1081" t="str">
        <f>VLOOKUP(sales_order1[[#This Row],[itemCode]],product_details3!B:C,2,0)</f>
        <v>MSTH50</v>
      </c>
      <c r="E1081" t="s">
        <v>52</v>
      </c>
      <c r="F1081" t="s">
        <v>21</v>
      </c>
      <c r="G1081">
        <v>100</v>
      </c>
      <c r="H1081">
        <v>15.75</v>
      </c>
      <c r="I1081">
        <v>1575</v>
      </c>
      <c r="J1081">
        <v>4.45</v>
      </c>
      <c r="K1081">
        <v>445</v>
      </c>
      <c r="L1081">
        <v>11.3</v>
      </c>
      <c r="M1081">
        <v>0.71746031746031746</v>
      </c>
      <c r="N1081">
        <v>1130</v>
      </c>
      <c r="O1081" t="s">
        <v>410</v>
      </c>
      <c r="P1081" t="s">
        <v>411</v>
      </c>
      <c r="Q1081" t="s">
        <v>64</v>
      </c>
      <c r="R1081" t="s">
        <v>40</v>
      </c>
      <c r="S1081" t="s">
        <v>229</v>
      </c>
      <c r="T1081" t="s">
        <v>230</v>
      </c>
      <c r="U1081" t="s">
        <v>1189</v>
      </c>
      <c r="V1081">
        <f>YEAR(sales_order1[[#This Row],[date]])</f>
        <v>2020</v>
      </c>
      <c r="W1081" t="str">
        <f>TEXT(sales_order1[[#This Row],[date]], "Mmm")</f>
        <v>Jul</v>
      </c>
      <c r="X1081">
        <f>VALUE(TEXT(sales_order1[[#This Row],[date]], "D"))</f>
        <v>28</v>
      </c>
      <c r="Y1081">
        <v>30</v>
      </c>
    </row>
    <row r="1082" spans="1:25" x14ac:dyDescent="0.25">
      <c r="A1082" s="1">
        <v>44041</v>
      </c>
      <c r="B1082">
        <v>51081</v>
      </c>
      <c r="C1082" t="s">
        <v>352</v>
      </c>
      <c r="D1082" t="str">
        <f>VLOOKUP(sales_order1[[#This Row],[itemCode]],product_details3!B:C,2,0)</f>
        <v>MSTL50</v>
      </c>
      <c r="E1082" t="s">
        <v>353</v>
      </c>
      <c r="F1082" t="s">
        <v>21</v>
      </c>
      <c r="G1082">
        <v>100</v>
      </c>
      <c r="H1082">
        <v>16.95</v>
      </c>
      <c r="I1082">
        <v>1695</v>
      </c>
      <c r="J1082">
        <v>5.2</v>
      </c>
      <c r="K1082">
        <v>520</v>
      </c>
      <c r="L1082">
        <v>11.75</v>
      </c>
      <c r="M1082">
        <v>0.69321533923303835</v>
      </c>
      <c r="N1082">
        <v>1175</v>
      </c>
      <c r="O1082" t="s">
        <v>231</v>
      </c>
      <c r="P1082" t="s">
        <v>232</v>
      </c>
      <c r="Q1082" t="s">
        <v>119</v>
      </c>
      <c r="R1082" t="s">
        <v>40</v>
      </c>
      <c r="S1082" t="s">
        <v>233</v>
      </c>
      <c r="T1082" t="s">
        <v>234</v>
      </c>
      <c r="U1082" t="s">
        <v>1190</v>
      </c>
      <c r="V1082">
        <f>YEAR(sales_order1[[#This Row],[date]])</f>
        <v>2020</v>
      </c>
      <c r="W1082" t="str">
        <f>TEXT(sales_order1[[#This Row],[date]], "Mmm")</f>
        <v>Jul</v>
      </c>
      <c r="X1082">
        <f>VALUE(TEXT(sales_order1[[#This Row],[date]], "D"))</f>
        <v>29</v>
      </c>
      <c r="Y1082">
        <v>31</v>
      </c>
    </row>
    <row r="1083" spans="1:25" x14ac:dyDescent="0.25">
      <c r="A1083" s="1">
        <v>44041</v>
      </c>
      <c r="B1083">
        <v>51082</v>
      </c>
      <c r="C1083" t="s">
        <v>325</v>
      </c>
      <c r="D1083" t="str">
        <f>VLOOKUP(sales_order1[[#This Row],[itemCode]],product_details3!B:C,2,0)</f>
        <v>EXFG100</v>
      </c>
      <c r="E1083" t="s">
        <v>326</v>
      </c>
      <c r="F1083" t="s">
        <v>183</v>
      </c>
      <c r="G1083">
        <v>50</v>
      </c>
      <c r="H1083">
        <v>20.75</v>
      </c>
      <c r="I1083">
        <v>1037.5</v>
      </c>
      <c r="J1083">
        <v>7.45</v>
      </c>
      <c r="K1083">
        <v>372.5</v>
      </c>
      <c r="L1083">
        <v>13.3</v>
      </c>
      <c r="M1083">
        <v>0.64096385542168677</v>
      </c>
      <c r="N1083">
        <v>665</v>
      </c>
      <c r="O1083" t="s">
        <v>370</v>
      </c>
      <c r="P1083" t="s">
        <v>371</v>
      </c>
      <c r="Q1083" t="s">
        <v>201</v>
      </c>
      <c r="R1083" t="s">
        <v>25</v>
      </c>
      <c r="S1083" t="s">
        <v>372</v>
      </c>
      <c r="T1083" t="s">
        <v>373</v>
      </c>
      <c r="U1083" t="s">
        <v>1191</v>
      </c>
      <c r="V1083">
        <f>YEAR(sales_order1[[#This Row],[date]])</f>
        <v>2020</v>
      </c>
      <c r="W1083" t="str">
        <f>TEXT(sales_order1[[#This Row],[date]], "Mmm")</f>
        <v>Jul</v>
      </c>
      <c r="X1083">
        <f>VALUE(TEXT(sales_order1[[#This Row],[date]], "D"))</f>
        <v>29</v>
      </c>
      <c r="Y1083">
        <v>31</v>
      </c>
    </row>
    <row r="1084" spans="1:25" x14ac:dyDescent="0.25">
      <c r="A1084" s="1">
        <v>44041</v>
      </c>
      <c r="B1084">
        <v>51083</v>
      </c>
      <c r="C1084" t="s">
        <v>86</v>
      </c>
      <c r="D1084" t="str">
        <f>VLOOKUP(sales_order1[[#This Row],[itemCode]],product_details3!B:C,2,0)</f>
        <v>SRMH30</v>
      </c>
      <c r="E1084" t="s">
        <v>87</v>
      </c>
      <c r="F1084" t="s">
        <v>30</v>
      </c>
      <c r="G1084">
        <v>50</v>
      </c>
      <c r="H1084">
        <v>21</v>
      </c>
      <c r="I1084">
        <v>1050</v>
      </c>
      <c r="J1084">
        <v>6.6</v>
      </c>
      <c r="K1084">
        <v>330</v>
      </c>
      <c r="L1084">
        <v>14.4</v>
      </c>
      <c r="M1084">
        <v>0.68571428571428572</v>
      </c>
      <c r="N1084">
        <v>720</v>
      </c>
      <c r="O1084" t="s">
        <v>184</v>
      </c>
      <c r="P1084" t="s">
        <v>185</v>
      </c>
      <c r="Q1084" t="s">
        <v>186</v>
      </c>
      <c r="R1084" t="s">
        <v>112</v>
      </c>
      <c r="S1084" t="s">
        <v>187</v>
      </c>
      <c r="T1084" t="s">
        <v>188</v>
      </c>
      <c r="U1084" t="s">
        <v>1189</v>
      </c>
      <c r="V1084">
        <f>YEAR(sales_order1[[#This Row],[date]])</f>
        <v>2020</v>
      </c>
      <c r="W1084" t="str">
        <f>TEXT(sales_order1[[#This Row],[date]], "Mmm")</f>
        <v>Jul</v>
      </c>
      <c r="X1084">
        <f>VALUE(TEXT(sales_order1[[#This Row],[date]], "D"))</f>
        <v>29</v>
      </c>
      <c r="Y1084">
        <v>31</v>
      </c>
    </row>
    <row r="1085" spans="1:25" x14ac:dyDescent="0.25">
      <c r="A1085" s="1">
        <v>44041</v>
      </c>
      <c r="B1085">
        <v>51084</v>
      </c>
      <c r="C1085" t="s">
        <v>390</v>
      </c>
      <c r="D1085" t="str">
        <f>VLOOKUP(sales_order1[[#This Row],[itemCode]],product_details3!B:C,2,0)</f>
        <v>MKRO150</v>
      </c>
      <c r="E1085" t="s">
        <v>391</v>
      </c>
      <c r="F1085" t="s">
        <v>151</v>
      </c>
      <c r="G1085">
        <v>100</v>
      </c>
      <c r="H1085">
        <v>11.95</v>
      </c>
      <c r="I1085">
        <v>1195</v>
      </c>
      <c r="J1085">
        <v>5.2</v>
      </c>
      <c r="K1085">
        <v>520</v>
      </c>
      <c r="L1085">
        <v>6.75</v>
      </c>
      <c r="M1085">
        <v>0.56485355648535562</v>
      </c>
      <c r="N1085">
        <v>675</v>
      </c>
      <c r="O1085" t="s">
        <v>22</v>
      </c>
      <c r="P1085" t="s">
        <v>23</v>
      </c>
      <c r="Q1085" t="s">
        <v>24</v>
      </c>
      <c r="R1085" t="s">
        <v>25</v>
      </c>
      <c r="S1085" t="s">
        <v>26</v>
      </c>
      <c r="T1085" t="s">
        <v>27</v>
      </c>
      <c r="U1085" t="s">
        <v>1191</v>
      </c>
      <c r="V1085">
        <f>YEAR(sales_order1[[#This Row],[date]])</f>
        <v>2020</v>
      </c>
      <c r="W1085" t="str">
        <f>TEXT(sales_order1[[#This Row],[date]], "Mmm")</f>
        <v>Jul</v>
      </c>
      <c r="X1085">
        <f>VALUE(TEXT(sales_order1[[#This Row],[date]], "D"))</f>
        <v>29</v>
      </c>
      <c r="Y1085">
        <v>31</v>
      </c>
    </row>
    <row r="1086" spans="1:25" x14ac:dyDescent="0.25">
      <c r="A1086" s="1">
        <v>44041</v>
      </c>
      <c r="B1086">
        <v>51085</v>
      </c>
      <c r="C1086" t="s">
        <v>335</v>
      </c>
      <c r="D1086" t="str">
        <f>VLOOKUP(sales_order1[[#This Row],[itemCode]],product_details3!B:C,2,0)</f>
        <v>CLNF50</v>
      </c>
      <c r="E1086" t="s">
        <v>336</v>
      </c>
      <c r="F1086" t="s">
        <v>45</v>
      </c>
      <c r="G1086">
        <v>100</v>
      </c>
      <c r="H1086">
        <v>7.3</v>
      </c>
      <c r="I1086">
        <v>730</v>
      </c>
      <c r="J1086">
        <v>2.8</v>
      </c>
      <c r="K1086">
        <v>280</v>
      </c>
      <c r="L1086">
        <v>4.5</v>
      </c>
      <c r="M1086">
        <v>0.61643835616438358</v>
      </c>
      <c r="N1086">
        <v>450</v>
      </c>
      <c r="O1086" t="s">
        <v>370</v>
      </c>
      <c r="P1086" t="s">
        <v>371</v>
      </c>
      <c r="Q1086" t="s">
        <v>201</v>
      </c>
      <c r="R1086" t="s">
        <v>25</v>
      </c>
      <c r="S1086" t="s">
        <v>372</v>
      </c>
      <c r="T1086" t="s">
        <v>373</v>
      </c>
      <c r="U1086" t="s">
        <v>1191</v>
      </c>
      <c r="V1086">
        <f>YEAR(sales_order1[[#This Row],[date]])</f>
        <v>2020</v>
      </c>
      <c r="W1086" t="str">
        <f>TEXT(sales_order1[[#This Row],[date]], "Mmm")</f>
        <v>Jul</v>
      </c>
      <c r="X1086">
        <f>VALUE(TEXT(sales_order1[[#This Row],[date]], "D"))</f>
        <v>29</v>
      </c>
      <c r="Y1086">
        <v>31</v>
      </c>
    </row>
    <row r="1087" spans="1:25" x14ac:dyDescent="0.25">
      <c r="A1087" s="1">
        <v>44041</v>
      </c>
      <c r="B1087">
        <v>51086</v>
      </c>
      <c r="C1087" t="s">
        <v>313</v>
      </c>
      <c r="D1087" t="str">
        <f>VLOOKUP(sales_order1[[#This Row],[itemCode]],product_details3!B:C,2,0)</f>
        <v>MSKO50</v>
      </c>
      <c r="E1087" t="s">
        <v>314</v>
      </c>
      <c r="F1087" t="s">
        <v>137</v>
      </c>
      <c r="G1087">
        <v>50</v>
      </c>
      <c r="H1087">
        <v>14.65</v>
      </c>
      <c r="I1087">
        <v>732.5</v>
      </c>
      <c r="J1087">
        <v>6.55</v>
      </c>
      <c r="K1087">
        <v>327.5</v>
      </c>
      <c r="L1087">
        <v>8.1</v>
      </c>
      <c r="M1087">
        <v>0.55290102389078488</v>
      </c>
      <c r="N1087">
        <v>405</v>
      </c>
      <c r="O1087" t="s">
        <v>206</v>
      </c>
      <c r="P1087" t="s">
        <v>207</v>
      </c>
      <c r="Q1087" t="s">
        <v>71</v>
      </c>
      <c r="R1087" t="s">
        <v>72</v>
      </c>
      <c r="S1087" t="s">
        <v>73</v>
      </c>
      <c r="T1087" t="s">
        <v>208</v>
      </c>
      <c r="U1087" t="s">
        <v>1190</v>
      </c>
      <c r="V1087">
        <f>YEAR(sales_order1[[#This Row],[date]])</f>
        <v>2020</v>
      </c>
      <c r="W1087" t="str">
        <f>TEXT(sales_order1[[#This Row],[date]], "Mmm")</f>
        <v>Jul</v>
      </c>
      <c r="X1087">
        <f>VALUE(TEXT(sales_order1[[#This Row],[date]], "D"))</f>
        <v>29</v>
      </c>
      <c r="Y1087">
        <v>31</v>
      </c>
    </row>
    <row r="1088" spans="1:25" x14ac:dyDescent="0.25">
      <c r="A1088" s="1">
        <v>44041</v>
      </c>
      <c r="B1088">
        <v>51087</v>
      </c>
      <c r="C1088" t="s">
        <v>19</v>
      </c>
      <c r="D1088" t="str">
        <f>VLOOKUP(sales_order1[[#This Row],[itemCode]],product_details3!B:C,2,0)</f>
        <v>MSTH100</v>
      </c>
      <c r="E1088" t="s">
        <v>20</v>
      </c>
      <c r="F1088" t="s">
        <v>21</v>
      </c>
      <c r="G1088">
        <v>150</v>
      </c>
      <c r="H1088">
        <v>26.25</v>
      </c>
      <c r="I1088">
        <v>3937.5</v>
      </c>
      <c r="J1088">
        <v>7.75</v>
      </c>
      <c r="K1088">
        <v>1162.5</v>
      </c>
      <c r="L1088">
        <v>18.5</v>
      </c>
      <c r="M1088">
        <v>0.70476190476190481</v>
      </c>
      <c r="N1088">
        <v>2775</v>
      </c>
      <c r="O1088" t="s">
        <v>472</v>
      </c>
      <c r="P1088" t="s">
        <v>473</v>
      </c>
      <c r="Q1088" t="s">
        <v>107</v>
      </c>
      <c r="R1088" t="s">
        <v>40</v>
      </c>
      <c r="S1088" t="s">
        <v>101</v>
      </c>
      <c r="T1088" t="s">
        <v>474</v>
      </c>
      <c r="U1088" t="s">
        <v>1190</v>
      </c>
      <c r="V1088">
        <f>YEAR(sales_order1[[#This Row],[date]])</f>
        <v>2020</v>
      </c>
      <c r="W1088" t="str">
        <f>TEXT(sales_order1[[#This Row],[date]], "Mmm")</f>
        <v>Jul</v>
      </c>
      <c r="X1088">
        <f>VALUE(TEXT(sales_order1[[#This Row],[date]], "D"))</f>
        <v>29</v>
      </c>
      <c r="Y1088">
        <v>31</v>
      </c>
    </row>
    <row r="1089" spans="1:25" x14ac:dyDescent="0.25">
      <c r="A1089" s="1">
        <v>44041</v>
      </c>
      <c r="B1089">
        <v>51088</v>
      </c>
      <c r="C1089" t="s">
        <v>142</v>
      </c>
      <c r="D1089" t="str">
        <f>VLOOKUP(sales_order1[[#This Row],[itemCode]],product_details3!B:C,2,0)</f>
        <v>SRMC50</v>
      </c>
      <c r="E1089" t="s">
        <v>143</v>
      </c>
      <c r="F1089" t="s">
        <v>30</v>
      </c>
      <c r="G1089">
        <v>100</v>
      </c>
      <c r="H1089">
        <v>33.25</v>
      </c>
      <c r="I1089">
        <v>3325</v>
      </c>
      <c r="J1089">
        <v>12</v>
      </c>
      <c r="K1089">
        <v>1200</v>
      </c>
      <c r="L1089">
        <v>21.25</v>
      </c>
      <c r="M1089">
        <v>0.63909774436090228</v>
      </c>
      <c r="N1089">
        <v>2125</v>
      </c>
      <c r="O1089" t="s">
        <v>75</v>
      </c>
      <c r="P1089" t="s">
        <v>76</v>
      </c>
      <c r="Q1089" t="s">
        <v>77</v>
      </c>
      <c r="R1089" t="s">
        <v>72</v>
      </c>
      <c r="S1089" t="s">
        <v>78</v>
      </c>
      <c r="T1089" t="s">
        <v>79</v>
      </c>
      <c r="U1089" t="s">
        <v>1190</v>
      </c>
      <c r="V1089">
        <f>YEAR(sales_order1[[#This Row],[date]])</f>
        <v>2020</v>
      </c>
      <c r="W1089" t="str">
        <f>TEXT(sales_order1[[#This Row],[date]], "Mmm")</f>
        <v>Jul</v>
      </c>
      <c r="X1089">
        <f>VALUE(TEXT(sales_order1[[#This Row],[date]], "D"))</f>
        <v>29</v>
      </c>
      <c r="Y1089">
        <v>31</v>
      </c>
    </row>
    <row r="1090" spans="1:25" x14ac:dyDescent="0.25">
      <c r="A1090" s="1">
        <v>44041</v>
      </c>
      <c r="B1090">
        <v>51089</v>
      </c>
      <c r="C1090" t="s">
        <v>28</v>
      </c>
      <c r="D1090" t="str">
        <f>VLOOKUP(sales_order1[[#This Row],[itemCode]],product_details3!B:C,2,0)</f>
        <v>SRMC30</v>
      </c>
      <c r="E1090" t="s">
        <v>29</v>
      </c>
      <c r="F1090" t="s">
        <v>30</v>
      </c>
      <c r="G1090">
        <v>50</v>
      </c>
      <c r="H1090">
        <v>22.6</v>
      </c>
      <c r="I1090">
        <v>1130</v>
      </c>
      <c r="J1090">
        <v>7.6</v>
      </c>
      <c r="K1090">
        <v>380</v>
      </c>
      <c r="L1090">
        <v>15</v>
      </c>
      <c r="M1090">
        <v>0.66371681415929207</v>
      </c>
      <c r="N1090">
        <v>750</v>
      </c>
      <c r="O1090" t="s">
        <v>395</v>
      </c>
      <c r="P1090" t="s">
        <v>396</v>
      </c>
      <c r="Q1090" t="s">
        <v>191</v>
      </c>
      <c r="R1090" t="s">
        <v>56</v>
      </c>
      <c r="S1090" t="s">
        <v>192</v>
      </c>
      <c r="T1090" t="s">
        <v>397</v>
      </c>
      <c r="U1090" t="s">
        <v>1191</v>
      </c>
      <c r="V1090">
        <f>YEAR(sales_order1[[#This Row],[date]])</f>
        <v>2020</v>
      </c>
      <c r="W1090" t="str">
        <f>TEXT(sales_order1[[#This Row],[date]], "Mmm")</f>
        <v>Jul</v>
      </c>
      <c r="X1090">
        <f>VALUE(TEXT(sales_order1[[#This Row],[date]], "D"))</f>
        <v>29</v>
      </c>
      <c r="Y1090">
        <v>31</v>
      </c>
    </row>
    <row r="1091" spans="1:25" x14ac:dyDescent="0.25">
      <c r="A1091" s="1">
        <v>44042</v>
      </c>
      <c r="B1091">
        <v>51090</v>
      </c>
      <c r="C1091" t="s">
        <v>335</v>
      </c>
      <c r="D1091" t="str">
        <f>VLOOKUP(sales_order1[[#This Row],[itemCode]],product_details3!B:C,2,0)</f>
        <v>CLNF50</v>
      </c>
      <c r="E1091" t="s">
        <v>336</v>
      </c>
      <c r="F1091" t="s">
        <v>45</v>
      </c>
      <c r="G1091">
        <v>100</v>
      </c>
      <c r="H1091">
        <v>7.3</v>
      </c>
      <c r="I1091">
        <v>730</v>
      </c>
      <c r="J1091">
        <v>2.8</v>
      </c>
      <c r="K1091">
        <v>280</v>
      </c>
      <c r="L1091">
        <v>4.5</v>
      </c>
      <c r="M1091">
        <v>0.61643835616438358</v>
      </c>
      <c r="N1091">
        <v>450</v>
      </c>
      <c r="O1091" t="s">
        <v>227</v>
      </c>
      <c r="P1091" t="s">
        <v>228</v>
      </c>
      <c r="Q1091" t="s">
        <v>64</v>
      </c>
      <c r="R1091" t="s">
        <v>40</v>
      </c>
      <c r="S1091" t="s">
        <v>229</v>
      </c>
      <c r="T1091" t="s">
        <v>230</v>
      </c>
      <c r="U1091" t="s">
        <v>1189</v>
      </c>
      <c r="V1091">
        <f>YEAR(sales_order1[[#This Row],[date]])</f>
        <v>2020</v>
      </c>
      <c r="W1091" t="str">
        <f>TEXT(sales_order1[[#This Row],[date]], "Mmm")</f>
        <v>Jul</v>
      </c>
      <c r="X1091">
        <f>VALUE(TEXT(sales_order1[[#This Row],[date]], "D"))</f>
        <v>30</v>
      </c>
      <c r="Y1091">
        <v>31</v>
      </c>
    </row>
    <row r="1092" spans="1:25" x14ac:dyDescent="0.25">
      <c r="A1092" s="1">
        <v>44042</v>
      </c>
      <c r="B1092">
        <v>51091</v>
      </c>
      <c r="C1092" t="s">
        <v>67</v>
      </c>
      <c r="D1092" t="str">
        <f>VLOOKUP(sales_order1[[#This Row],[itemCode]],product_details3!B:C,2,0)</f>
        <v>SRMH15</v>
      </c>
      <c r="E1092" t="s">
        <v>68</v>
      </c>
      <c r="F1092" t="s">
        <v>30</v>
      </c>
      <c r="G1092">
        <v>150</v>
      </c>
      <c r="H1092">
        <v>15.75</v>
      </c>
      <c r="I1092">
        <v>2362.5</v>
      </c>
      <c r="J1092">
        <v>5.45</v>
      </c>
      <c r="K1092">
        <v>817.5</v>
      </c>
      <c r="L1092">
        <v>10.3</v>
      </c>
      <c r="M1092">
        <v>0.65396825396825398</v>
      </c>
      <c r="N1092">
        <v>1545</v>
      </c>
      <c r="O1092" t="s">
        <v>125</v>
      </c>
      <c r="P1092" t="s">
        <v>126</v>
      </c>
      <c r="Q1092" t="s">
        <v>71</v>
      </c>
      <c r="R1092" t="s">
        <v>72</v>
      </c>
      <c r="S1092" t="s">
        <v>73</v>
      </c>
      <c r="T1092" t="s">
        <v>127</v>
      </c>
      <c r="U1092" t="s">
        <v>1190</v>
      </c>
      <c r="V1092">
        <f>YEAR(sales_order1[[#This Row],[date]])</f>
        <v>2020</v>
      </c>
      <c r="W1092" t="str">
        <f>TEXT(sales_order1[[#This Row],[date]], "Mmm")</f>
        <v>Jul</v>
      </c>
      <c r="X1092">
        <f>VALUE(TEXT(sales_order1[[#This Row],[date]], "D"))</f>
        <v>30</v>
      </c>
      <c r="Y1092">
        <v>31</v>
      </c>
    </row>
    <row r="1093" spans="1:25" x14ac:dyDescent="0.25">
      <c r="A1093" s="1">
        <v>44042</v>
      </c>
      <c r="B1093">
        <v>51092</v>
      </c>
      <c r="C1093" t="s">
        <v>149</v>
      </c>
      <c r="D1093" t="str">
        <f>VLOOKUP(sales_order1[[#This Row],[itemCode]],product_details3!B:C,2,0)</f>
        <v>MKRW80</v>
      </c>
      <c r="E1093" t="s">
        <v>150</v>
      </c>
      <c r="F1093" t="s">
        <v>151</v>
      </c>
      <c r="G1093">
        <v>50</v>
      </c>
      <c r="H1093">
        <v>14.65</v>
      </c>
      <c r="I1093">
        <v>732.5</v>
      </c>
      <c r="J1093">
        <v>6.55</v>
      </c>
      <c r="K1093">
        <v>327.5</v>
      </c>
      <c r="L1093">
        <v>8.1</v>
      </c>
      <c r="M1093">
        <v>0.55290102389078488</v>
      </c>
      <c r="N1093">
        <v>405</v>
      </c>
      <c r="O1093" t="s">
        <v>88</v>
      </c>
      <c r="P1093" t="s">
        <v>89</v>
      </c>
      <c r="Q1093" t="s">
        <v>24</v>
      </c>
      <c r="R1093" t="s">
        <v>25</v>
      </c>
      <c r="S1093" t="s">
        <v>26</v>
      </c>
      <c r="T1093" t="s">
        <v>90</v>
      </c>
      <c r="U1093" t="s">
        <v>1191</v>
      </c>
      <c r="V1093">
        <f>YEAR(sales_order1[[#This Row],[date]])</f>
        <v>2020</v>
      </c>
      <c r="W1093" t="str">
        <f>TEXT(sales_order1[[#This Row],[date]], "Mmm")</f>
        <v>Jul</v>
      </c>
      <c r="X1093">
        <f>VALUE(TEXT(sales_order1[[#This Row],[date]], "D"))</f>
        <v>30</v>
      </c>
      <c r="Y1093">
        <v>31</v>
      </c>
    </row>
    <row r="1094" spans="1:25" x14ac:dyDescent="0.25">
      <c r="A1094" s="1">
        <v>44042</v>
      </c>
      <c r="B1094">
        <v>51093</v>
      </c>
      <c r="C1094" t="s">
        <v>86</v>
      </c>
      <c r="D1094" t="str">
        <f>VLOOKUP(sales_order1[[#This Row],[itemCode]],product_details3!B:C,2,0)</f>
        <v>SRMH30</v>
      </c>
      <c r="E1094" t="s">
        <v>87</v>
      </c>
      <c r="F1094" t="s">
        <v>30</v>
      </c>
      <c r="G1094">
        <v>150</v>
      </c>
      <c r="H1094">
        <v>21</v>
      </c>
      <c r="I1094">
        <v>3150</v>
      </c>
      <c r="J1094">
        <v>6.6</v>
      </c>
      <c r="K1094">
        <v>990</v>
      </c>
      <c r="L1094">
        <v>14.4</v>
      </c>
      <c r="M1094">
        <v>0.68571428571428572</v>
      </c>
      <c r="N1094">
        <v>2160</v>
      </c>
      <c r="O1094" t="s">
        <v>475</v>
      </c>
      <c r="P1094" t="s">
        <v>476</v>
      </c>
      <c r="Q1094" t="s">
        <v>93</v>
      </c>
      <c r="R1094" t="s">
        <v>72</v>
      </c>
      <c r="S1094" t="s">
        <v>94</v>
      </c>
      <c r="T1094" t="s">
        <v>477</v>
      </c>
      <c r="U1094" t="s">
        <v>1190</v>
      </c>
      <c r="V1094">
        <f>YEAR(sales_order1[[#This Row],[date]])</f>
        <v>2020</v>
      </c>
      <c r="W1094" t="str">
        <f>TEXT(sales_order1[[#This Row],[date]], "Mmm")</f>
        <v>Jul</v>
      </c>
      <c r="X1094">
        <f>VALUE(TEXT(sales_order1[[#This Row],[date]], "D"))</f>
        <v>30</v>
      </c>
      <c r="Y1094">
        <v>31</v>
      </c>
    </row>
    <row r="1095" spans="1:25" x14ac:dyDescent="0.25">
      <c r="A1095" s="1">
        <v>44042</v>
      </c>
      <c r="B1095">
        <v>51094</v>
      </c>
      <c r="C1095" t="s">
        <v>235</v>
      </c>
      <c r="D1095" t="str">
        <f>VLOOKUP(sales_order1[[#This Row],[itemCode]],product_details3!B:C,2,0)</f>
        <v>CLNF150</v>
      </c>
      <c r="E1095" t="s">
        <v>236</v>
      </c>
      <c r="F1095" t="s">
        <v>45</v>
      </c>
      <c r="G1095">
        <v>100</v>
      </c>
      <c r="H1095">
        <v>13.95</v>
      </c>
      <c r="I1095">
        <v>1395</v>
      </c>
      <c r="J1095">
        <v>5.2</v>
      </c>
      <c r="K1095">
        <v>520</v>
      </c>
      <c r="L1095">
        <v>8.75</v>
      </c>
      <c r="M1095">
        <v>0.62724014336917566</v>
      </c>
      <c r="N1095">
        <v>875</v>
      </c>
      <c r="O1095" t="s">
        <v>177</v>
      </c>
      <c r="P1095" t="s">
        <v>178</v>
      </c>
      <c r="Q1095" t="s">
        <v>111</v>
      </c>
      <c r="R1095" t="s">
        <v>112</v>
      </c>
      <c r="S1095" t="s">
        <v>179</v>
      </c>
      <c r="T1095" t="s">
        <v>180</v>
      </c>
      <c r="U1095" t="s">
        <v>1189</v>
      </c>
      <c r="V1095">
        <f>YEAR(sales_order1[[#This Row],[date]])</f>
        <v>2020</v>
      </c>
      <c r="W1095" t="str">
        <f>TEXT(sales_order1[[#This Row],[date]], "Mmm")</f>
        <v>Jul</v>
      </c>
      <c r="X1095">
        <f>VALUE(TEXT(sales_order1[[#This Row],[date]], "D"))</f>
        <v>30</v>
      </c>
      <c r="Y1095">
        <v>31</v>
      </c>
    </row>
    <row r="1096" spans="1:25" x14ac:dyDescent="0.25">
      <c r="A1096" s="1">
        <v>44042</v>
      </c>
      <c r="B1096">
        <v>51095</v>
      </c>
      <c r="C1096" t="s">
        <v>344</v>
      </c>
      <c r="D1096" t="str">
        <f>VLOOKUP(sales_order1[[#This Row],[itemCode]],product_details3!B:C,2,0)</f>
        <v>TNRE100</v>
      </c>
      <c r="E1096" t="s">
        <v>345</v>
      </c>
      <c r="F1096" t="s">
        <v>124</v>
      </c>
      <c r="G1096">
        <v>50</v>
      </c>
      <c r="H1096">
        <v>11.3</v>
      </c>
      <c r="I1096">
        <v>565</v>
      </c>
      <c r="J1096">
        <v>3.8</v>
      </c>
      <c r="K1096">
        <v>190</v>
      </c>
      <c r="L1096">
        <v>7.5</v>
      </c>
      <c r="M1096">
        <v>0.66371681415929207</v>
      </c>
      <c r="N1096">
        <v>375</v>
      </c>
      <c r="O1096" t="s">
        <v>423</v>
      </c>
      <c r="P1096" t="s">
        <v>424</v>
      </c>
      <c r="Q1096" t="s">
        <v>77</v>
      </c>
      <c r="R1096" t="s">
        <v>72</v>
      </c>
      <c r="S1096" t="s">
        <v>425</v>
      </c>
      <c r="T1096" t="s">
        <v>426</v>
      </c>
      <c r="U1096" t="s">
        <v>1190</v>
      </c>
      <c r="V1096">
        <f>YEAR(sales_order1[[#This Row],[date]])</f>
        <v>2020</v>
      </c>
      <c r="W1096" t="str">
        <f>TEXT(sales_order1[[#This Row],[date]], "Mmm")</f>
        <v>Jul</v>
      </c>
      <c r="X1096">
        <f>VALUE(TEXT(sales_order1[[#This Row],[date]], "D"))</f>
        <v>30</v>
      </c>
      <c r="Y1096">
        <v>31</v>
      </c>
    </row>
    <row r="1097" spans="1:25" x14ac:dyDescent="0.25">
      <c r="A1097" s="1">
        <v>44042</v>
      </c>
      <c r="B1097">
        <v>51096</v>
      </c>
      <c r="C1097" t="s">
        <v>288</v>
      </c>
      <c r="D1097" t="str">
        <f>VLOOKUP(sales_order1[[#This Row],[itemCode]],product_details3!B:C,2,0)</f>
        <v>MKRM200</v>
      </c>
      <c r="E1097" t="s">
        <v>289</v>
      </c>
      <c r="F1097" t="s">
        <v>151</v>
      </c>
      <c r="G1097">
        <v>50</v>
      </c>
      <c r="H1097">
        <v>19.25</v>
      </c>
      <c r="I1097">
        <v>962.5</v>
      </c>
      <c r="J1097">
        <v>7.75</v>
      </c>
      <c r="K1097">
        <v>387.5</v>
      </c>
      <c r="L1097">
        <v>11.5</v>
      </c>
      <c r="M1097">
        <v>0.59740259740259738</v>
      </c>
      <c r="N1097">
        <v>575</v>
      </c>
      <c r="O1097" t="s">
        <v>478</v>
      </c>
      <c r="P1097" t="s">
        <v>479</v>
      </c>
      <c r="Q1097" t="s">
        <v>186</v>
      </c>
      <c r="R1097" t="s">
        <v>112</v>
      </c>
      <c r="S1097" t="s">
        <v>246</v>
      </c>
      <c r="T1097" t="s">
        <v>480</v>
      </c>
      <c r="U1097" t="s">
        <v>1189</v>
      </c>
      <c r="V1097">
        <f>YEAR(sales_order1[[#This Row],[date]])</f>
        <v>2020</v>
      </c>
      <c r="W1097" t="str">
        <f>TEXT(sales_order1[[#This Row],[date]], "Mmm")</f>
        <v>Jul</v>
      </c>
      <c r="X1097">
        <f>VALUE(TEXT(sales_order1[[#This Row],[date]], "D"))</f>
        <v>30</v>
      </c>
      <c r="Y1097">
        <v>31</v>
      </c>
    </row>
    <row r="1098" spans="1:25" x14ac:dyDescent="0.25">
      <c r="A1098" s="1">
        <v>44043</v>
      </c>
      <c r="B1098">
        <v>51097</v>
      </c>
      <c r="C1098" t="s">
        <v>43</v>
      </c>
      <c r="D1098" t="str">
        <f>VLOOKUP(sales_order1[[#This Row],[itemCode]],product_details3!B:C,2,0)</f>
        <v>CLNG200</v>
      </c>
      <c r="E1098" t="s">
        <v>44</v>
      </c>
      <c r="F1098" t="s">
        <v>45</v>
      </c>
      <c r="G1098">
        <v>150</v>
      </c>
      <c r="H1098">
        <v>21.25</v>
      </c>
      <c r="I1098">
        <v>3187.5</v>
      </c>
      <c r="J1098">
        <v>7.75</v>
      </c>
      <c r="K1098">
        <v>1162.5</v>
      </c>
      <c r="L1098">
        <v>13.5</v>
      </c>
      <c r="M1098">
        <v>0.63529411764705879</v>
      </c>
      <c r="N1098">
        <v>2025</v>
      </c>
      <c r="O1098" t="s">
        <v>189</v>
      </c>
      <c r="P1098" t="s">
        <v>190</v>
      </c>
      <c r="Q1098" t="s">
        <v>191</v>
      </c>
      <c r="R1098" t="s">
        <v>56</v>
      </c>
      <c r="S1098" t="s">
        <v>192</v>
      </c>
      <c r="T1098" t="s">
        <v>193</v>
      </c>
      <c r="U1098" t="s">
        <v>1191</v>
      </c>
      <c r="V1098">
        <f>YEAR(sales_order1[[#This Row],[date]])</f>
        <v>2020</v>
      </c>
      <c r="W1098" t="str">
        <f>TEXT(sales_order1[[#This Row],[date]], "Mmm")</f>
        <v>Jul</v>
      </c>
      <c r="X1098">
        <f>VALUE(TEXT(sales_order1[[#This Row],[date]], "D"))</f>
        <v>31</v>
      </c>
      <c r="Y1098">
        <v>31</v>
      </c>
    </row>
    <row r="1099" spans="1:25" x14ac:dyDescent="0.25">
      <c r="A1099" s="1">
        <v>44043</v>
      </c>
      <c r="B1099">
        <v>51098</v>
      </c>
      <c r="C1099" t="s">
        <v>115</v>
      </c>
      <c r="D1099" t="str">
        <f>VLOOKUP(sales_order1[[#This Row],[itemCode]],product_details3!B:C,2,0)</f>
        <v>SCRS30100</v>
      </c>
      <c r="E1099" t="s">
        <v>116</v>
      </c>
      <c r="F1099" t="s">
        <v>61</v>
      </c>
      <c r="G1099">
        <v>250</v>
      </c>
      <c r="H1099">
        <v>32.75</v>
      </c>
      <c r="I1099">
        <v>8187.5</v>
      </c>
      <c r="J1099">
        <v>11.25</v>
      </c>
      <c r="K1099">
        <v>2812.5</v>
      </c>
      <c r="L1099">
        <v>21.5</v>
      </c>
      <c r="M1099">
        <v>0.65648854961832059</v>
      </c>
      <c r="N1099">
        <v>5375</v>
      </c>
      <c r="O1099" t="s">
        <v>172</v>
      </c>
      <c r="P1099" t="s">
        <v>173</v>
      </c>
      <c r="Q1099" t="s">
        <v>39</v>
      </c>
      <c r="R1099" t="s">
        <v>40</v>
      </c>
      <c r="S1099" t="s">
        <v>41</v>
      </c>
      <c r="T1099" t="s">
        <v>174</v>
      </c>
      <c r="U1099" t="s">
        <v>1188</v>
      </c>
      <c r="V1099">
        <f>YEAR(sales_order1[[#This Row],[date]])</f>
        <v>2020</v>
      </c>
      <c r="W1099" t="str">
        <f>TEXT(sales_order1[[#This Row],[date]], "Mmm")</f>
        <v>Jul</v>
      </c>
      <c r="X1099">
        <f>VALUE(TEXT(sales_order1[[#This Row],[date]], "D"))</f>
        <v>31</v>
      </c>
      <c r="Y1099">
        <v>31</v>
      </c>
    </row>
    <row r="1100" spans="1:25" x14ac:dyDescent="0.25">
      <c r="A1100" s="1">
        <v>44043</v>
      </c>
      <c r="B1100">
        <v>51099</v>
      </c>
      <c r="C1100" t="s">
        <v>67</v>
      </c>
      <c r="D1100" t="str">
        <f>VLOOKUP(sales_order1[[#This Row],[itemCode]],product_details3!B:C,2,0)</f>
        <v>SRMH15</v>
      </c>
      <c r="E1100" t="s">
        <v>68</v>
      </c>
      <c r="F1100" t="s">
        <v>30</v>
      </c>
      <c r="G1100">
        <v>150</v>
      </c>
      <c r="H1100">
        <v>15.75</v>
      </c>
      <c r="I1100">
        <v>2362.5</v>
      </c>
      <c r="J1100">
        <v>5.45</v>
      </c>
      <c r="K1100">
        <v>817.5</v>
      </c>
      <c r="L1100">
        <v>10.3</v>
      </c>
      <c r="M1100">
        <v>0.65396825396825398</v>
      </c>
      <c r="N1100">
        <v>1545</v>
      </c>
      <c r="O1100" t="s">
        <v>105</v>
      </c>
      <c r="P1100" t="s">
        <v>106</v>
      </c>
      <c r="Q1100" t="s">
        <v>107</v>
      </c>
      <c r="R1100" t="s">
        <v>40</v>
      </c>
      <c r="S1100" t="s">
        <v>101</v>
      </c>
      <c r="T1100" t="s">
        <v>108</v>
      </c>
      <c r="U1100" t="s">
        <v>1190</v>
      </c>
      <c r="V1100">
        <f>YEAR(sales_order1[[#This Row],[date]])</f>
        <v>2020</v>
      </c>
      <c r="W1100" t="str">
        <f>TEXT(sales_order1[[#This Row],[date]], "Mmm")</f>
        <v>Jul</v>
      </c>
      <c r="X1100">
        <f>VALUE(TEXT(sales_order1[[#This Row],[date]], "D"))</f>
        <v>31</v>
      </c>
      <c r="Y1100">
        <v>31</v>
      </c>
    </row>
    <row r="1101" spans="1:25" x14ac:dyDescent="0.25">
      <c r="A1101" s="1">
        <v>44043</v>
      </c>
      <c r="B1101">
        <v>51100</v>
      </c>
      <c r="C1101" t="s">
        <v>335</v>
      </c>
      <c r="D1101" t="str">
        <f>VLOOKUP(sales_order1[[#This Row],[itemCode]],product_details3!B:C,2,0)</f>
        <v>CLNF50</v>
      </c>
      <c r="E1101" t="s">
        <v>336</v>
      </c>
      <c r="F1101" t="s">
        <v>45</v>
      </c>
      <c r="G1101">
        <v>100</v>
      </c>
      <c r="H1101">
        <v>7.3</v>
      </c>
      <c r="I1101">
        <v>730</v>
      </c>
      <c r="J1101">
        <v>2.8</v>
      </c>
      <c r="K1101">
        <v>280</v>
      </c>
      <c r="L1101">
        <v>4.5</v>
      </c>
      <c r="M1101">
        <v>0.61643835616438358</v>
      </c>
      <c r="N1101">
        <v>450</v>
      </c>
      <c r="O1101" t="s">
        <v>366</v>
      </c>
      <c r="P1101" t="s">
        <v>367</v>
      </c>
      <c r="Q1101" t="s">
        <v>239</v>
      </c>
      <c r="R1101" t="s">
        <v>112</v>
      </c>
      <c r="S1101" t="s">
        <v>368</v>
      </c>
      <c r="T1101" t="s">
        <v>369</v>
      </c>
      <c r="U1101" t="s">
        <v>1189</v>
      </c>
      <c r="V1101">
        <f>YEAR(sales_order1[[#This Row],[date]])</f>
        <v>2020</v>
      </c>
      <c r="W1101" t="str">
        <f>TEXT(sales_order1[[#This Row],[date]], "Mmm")</f>
        <v>Jul</v>
      </c>
      <c r="X1101">
        <f>VALUE(TEXT(sales_order1[[#This Row],[date]], "D"))</f>
        <v>31</v>
      </c>
      <c r="Y1101">
        <v>31</v>
      </c>
    </row>
    <row r="1102" spans="1:25" x14ac:dyDescent="0.25">
      <c r="A1102" s="1">
        <v>44043</v>
      </c>
      <c r="B1102">
        <v>51101</v>
      </c>
      <c r="C1102" t="s">
        <v>86</v>
      </c>
      <c r="D1102" t="str">
        <f>VLOOKUP(sales_order1[[#This Row],[itemCode]],product_details3!B:C,2,0)</f>
        <v>SRMH30</v>
      </c>
      <c r="E1102" t="s">
        <v>87</v>
      </c>
      <c r="F1102" t="s">
        <v>30</v>
      </c>
      <c r="G1102">
        <v>50</v>
      </c>
      <c r="H1102">
        <v>21</v>
      </c>
      <c r="I1102">
        <v>1050</v>
      </c>
      <c r="J1102">
        <v>6.6</v>
      </c>
      <c r="K1102">
        <v>330</v>
      </c>
      <c r="L1102">
        <v>14.4</v>
      </c>
      <c r="M1102">
        <v>0.68571428571428572</v>
      </c>
      <c r="N1102">
        <v>720</v>
      </c>
      <c r="O1102" t="s">
        <v>273</v>
      </c>
      <c r="P1102" t="s">
        <v>274</v>
      </c>
      <c r="Q1102" t="s">
        <v>132</v>
      </c>
      <c r="R1102" t="s">
        <v>56</v>
      </c>
      <c r="S1102" t="s">
        <v>133</v>
      </c>
      <c r="T1102" t="s">
        <v>275</v>
      </c>
      <c r="U1102" t="s">
        <v>1191</v>
      </c>
      <c r="V1102">
        <f>YEAR(sales_order1[[#This Row],[date]])</f>
        <v>2020</v>
      </c>
      <c r="W1102" t="str">
        <f>TEXT(sales_order1[[#This Row],[date]], "Mmm")</f>
        <v>Jul</v>
      </c>
      <c r="X1102">
        <f>VALUE(TEXT(sales_order1[[#This Row],[date]], "D"))</f>
        <v>31</v>
      </c>
      <c r="Y1102">
        <v>31</v>
      </c>
    </row>
    <row r="1103" spans="1:25" x14ac:dyDescent="0.25">
      <c r="A1103" s="1">
        <v>44043</v>
      </c>
      <c r="B1103">
        <v>51102</v>
      </c>
      <c r="C1103" t="s">
        <v>86</v>
      </c>
      <c r="D1103" t="str">
        <f>VLOOKUP(sales_order1[[#This Row],[itemCode]],product_details3!B:C,2,0)</f>
        <v>SRMH30</v>
      </c>
      <c r="E1103" t="s">
        <v>87</v>
      </c>
      <c r="F1103" t="s">
        <v>30</v>
      </c>
      <c r="G1103">
        <v>50</v>
      </c>
      <c r="H1103">
        <v>21</v>
      </c>
      <c r="I1103">
        <v>1050</v>
      </c>
      <c r="J1103">
        <v>6.6</v>
      </c>
      <c r="K1103">
        <v>330</v>
      </c>
      <c r="L1103">
        <v>14.4</v>
      </c>
      <c r="M1103">
        <v>0.68571428571428572</v>
      </c>
      <c r="N1103">
        <v>720</v>
      </c>
      <c r="O1103" t="s">
        <v>420</v>
      </c>
      <c r="P1103" t="s">
        <v>421</v>
      </c>
      <c r="Q1103" t="s">
        <v>77</v>
      </c>
      <c r="R1103" t="s">
        <v>72</v>
      </c>
      <c r="S1103" t="s">
        <v>78</v>
      </c>
      <c r="T1103" t="s">
        <v>422</v>
      </c>
      <c r="U1103" t="s">
        <v>1190</v>
      </c>
      <c r="V1103">
        <f>YEAR(sales_order1[[#This Row],[date]])</f>
        <v>2020</v>
      </c>
      <c r="W1103" t="str">
        <f>TEXT(sales_order1[[#This Row],[date]], "Mmm")</f>
        <v>Jul</v>
      </c>
      <c r="X1103">
        <f>VALUE(TEXT(sales_order1[[#This Row],[date]], "D"))</f>
        <v>31</v>
      </c>
      <c r="Y1103">
        <v>31</v>
      </c>
    </row>
    <row r="1104" spans="1:25" x14ac:dyDescent="0.25">
      <c r="A1104" s="1">
        <v>44043</v>
      </c>
      <c r="B1104">
        <v>51103</v>
      </c>
      <c r="C1104" t="s">
        <v>115</v>
      </c>
      <c r="D1104" t="str">
        <f>VLOOKUP(sales_order1[[#This Row],[itemCode]],product_details3!B:C,2,0)</f>
        <v>SCRS30100</v>
      </c>
      <c r="E1104" t="s">
        <v>116</v>
      </c>
      <c r="F1104" t="s">
        <v>61</v>
      </c>
      <c r="G1104">
        <v>200</v>
      </c>
      <c r="H1104">
        <v>32.75</v>
      </c>
      <c r="I1104">
        <v>6550</v>
      </c>
      <c r="J1104">
        <v>11.25</v>
      </c>
      <c r="K1104">
        <v>2250</v>
      </c>
      <c r="L1104">
        <v>21.5</v>
      </c>
      <c r="M1104">
        <v>0.65648854961832059</v>
      </c>
      <c r="N1104">
        <v>4300</v>
      </c>
      <c r="O1104" t="s">
        <v>167</v>
      </c>
      <c r="P1104" t="s">
        <v>168</v>
      </c>
      <c r="Q1104" t="s">
        <v>100</v>
      </c>
      <c r="R1104" t="s">
        <v>40</v>
      </c>
      <c r="S1104" t="s">
        <v>101</v>
      </c>
      <c r="T1104" t="s">
        <v>169</v>
      </c>
      <c r="U1104" t="s">
        <v>1190</v>
      </c>
      <c r="V1104">
        <f>YEAR(sales_order1[[#This Row],[date]])</f>
        <v>2020</v>
      </c>
      <c r="W1104" t="str">
        <f>TEXT(sales_order1[[#This Row],[date]], "Mmm")</f>
        <v>Jul</v>
      </c>
      <c r="X1104">
        <f>VALUE(TEXT(sales_order1[[#This Row],[date]], "D"))</f>
        <v>31</v>
      </c>
      <c r="Y1104">
        <v>31</v>
      </c>
    </row>
    <row r="1105" spans="1:25" x14ac:dyDescent="0.25">
      <c r="A1105" s="1">
        <v>44046</v>
      </c>
      <c r="B1105">
        <v>51104</v>
      </c>
      <c r="C1105" t="s">
        <v>51</v>
      </c>
      <c r="D1105" t="str">
        <f>VLOOKUP(sales_order1[[#This Row],[itemCode]],product_details3!B:C,2,0)</f>
        <v>MSTH50</v>
      </c>
      <c r="E1105" t="s">
        <v>52</v>
      </c>
      <c r="F1105" t="s">
        <v>21</v>
      </c>
      <c r="G1105">
        <v>100</v>
      </c>
      <c r="H1105">
        <v>15.75</v>
      </c>
      <c r="I1105">
        <v>1575</v>
      </c>
      <c r="J1105">
        <v>4.45</v>
      </c>
      <c r="K1105">
        <v>445</v>
      </c>
      <c r="L1105">
        <v>11.3</v>
      </c>
      <c r="M1105">
        <v>0.71746031746031746</v>
      </c>
      <c r="N1105">
        <v>1130</v>
      </c>
      <c r="O1105" t="s">
        <v>262</v>
      </c>
      <c r="P1105" t="s">
        <v>263</v>
      </c>
      <c r="Q1105" t="s">
        <v>264</v>
      </c>
      <c r="R1105" t="s">
        <v>56</v>
      </c>
      <c r="S1105" t="s">
        <v>133</v>
      </c>
      <c r="T1105" t="s">
        <v>265</v>
      </c>
      <c r="U1105" t="s">
        <v>1191</v>
      </c>
      <c r="V1105">
        <f>YEAR(sales_order1[[#This Row],[date]])</f>
        <v>2020</v>
      </c>
      <c r="W1105" t="str">
        <f>TEXT(sales_order1[[#This Row],[date]], "Mmm")</f>
        <v>Aug</v>
      </c>
      <c r="X1105">
        <f>VALUE(TEXT(sales_order1[[#This Row],[date]], "D"))</f>
        <v>3</v>
      </c>
      <c r="Y1105">
        <v>31</v>
      </c>
    </row>
    <row r="1106" spans="1:25" x14ac:dyDescent="0.25">
      <c r="A1106" s="1">
        <v>44046</v>
      </c>
      <c r="B1106">
        <v>51105</v>
      </c>
      <c r="C1106" t="s">
        <v>51</v>
      </c>
      <c r="D1106" t="str">
        <f>VLOOKUP(sales_order1[[#This Row],[itemCode]],product_details3!B:C,2,0)</f>
        <v>MSTH50</v>
      </c>
      <c r="E1106" t="s">
        <v>52</v>
      </c>
      <c r="F1106" t="s">
        <v>21</v>
      </c>
      <c r="G1106">
        <v>50</v>
      </c>
      <c r="H1106">
        <v>15.75</v>
      </c>
      <c r="I1106">
        <v>787.5</v>
      </c>
      <c r="J1106">
        <v>4.45</v>
      </c>
      <c r="K1106">
        <v>222.5</v>
      </c>
      <c r="L1106">
        <v>11.3</v>
      </c>
      <c r="M1106">
        <v>0.71746031746031746</v>
      </c>
      <c r="N1106">
        <v>565</v>
      </c>
      <c r="O1106" t="s">
        <v>443</v>
      </c>
      <c r="P1106" t="s">
        <v>444</v>
      </c>
      <c r="Q1106" t="s">
        <v>111</v>
      </c>
      <c r="R1106" t="s">
        <v>112</v>
      </c>
      <c r="S1106" t="s">
        <v>445</v>
      </c>
      <c r="T1106" t="s">
        <v>446</v>
      </c>
      <c r="U1106" t="s">
        <v>1189</v>
      </c>
      <c r="V1106">
        <f>YEAR(sales_order1[[#This Row],[date]])</f>
        <v>2020</v>
      </c>
      <c r="W1106" t="str">
        <f>TEXT(sales_order1[[#This Row],[date]], "Mmm")</f>
        <v>Aug</v>
      </c>
      <c r="X1106">
        <f>VALUE(TEXT(sales_order1[[#This Row],[date]], "D"))</f>
        <v>3</v>
      </c>
      <c r="Y1106">
        <v>31</v>
      </c>
    </row>
    <row r="1107" spans="1:25" x14ac:dyDescent="0.25">
      <c r="A1107" s="1">
        <v>44046</v>
      </c>
      <c r="B1107">
        <v>51106</v>
      </c>
      <c r="C1107" t="s">
        <v>325</v>
      </c>
      <c r="D1107" t="str">
        <f>VLOOKUP(sales_order1[[#This Row],[itemCode]],product_details3!B:C,2,0)</f>
        <v>EXFG100</v>
      </c>
      <c r="E1107" t="s">
        <v>326</v>
      </c>
      <c r="F1107" t="s">
        <v>183</v>
      </c>
      <c r="G1107">
        <v>50</v>
      </c>
      <c r="H1107">
        <v>20.75</v>
      </c>
      <c r="I1107">
        <v>1037.5</v>
      </c>
      <c r="J1107">
        <v>7.45</v>
      </c>
      <c r="K1107">
        <v>372.5</v>
      </c>
      <c r="L1107">
        <v>13.3</v>
      </c>
      <c r="M1107">
        <v>0.64096385542168677</v>
      </c>
      <c r="N1107">
        <v>665</v>
      </c>
      <c r="O1107" t="s">
        <v>184</v>
      </c>
      <c r="P1107" t="s">
        <v>185</v>
      </c>
      <c r="Q1107" t="s">
        <v>186</v>
      </c>
      <c r="R1107" t="s">
        <v>112</v>
      </c>
      <c r="S1107" t="s">
        <v>187</v>
      </c>
      <c r="T1107" t="s">
        <v>188</v>
      </c>
      <c r="U1107" t="s">
        <v>1189</v>
      </c>
      <c r="V1107">
        <f>YEAR(sales_order1[[#This Row],[date]])</f>
        <v>2020</v>
      </c>
      <c r="W1107" t="str">
        <f>TEXT(sales_order1[[#This Row],[date]], "Mmm")</f>
        <v>Aug</v>
      </c>
      <c r="X1107">
        <f>VALUE(TEXT(sales_order1[[#This Row],[date]], "D"))</f>
        <v>3</v>
      </c>
      <c r="Y1107">
        <v>31</v>
      </c>
    </row>
    <row r="1108" spans="1:25" x14ac:dyDescent="0.25">
      <c r="A1108" s="1">
        <v>44046</v>
      </c>
      <c r="B1108">
        <v>51107</v>
      </c>
      <c r="C1108" t="s">
        <v>103</v>
      </c>
      <c r="D1108" t="str">
        <f>VLOOKUP(sales_order1[[#This Row],[itemCode]],product_details3!B:C,2,0)</f>
        <v>SCRT50</v>
      </c>
      <c r="E1108" t="s">
        <v>104</v>
      </c>
      <c r="F1108" t="s">
        <v>61</v>
      </c>
      <c r="G1108">
        <v>200</v>
      </c>
      <c r="H1108">
        <v>16.95</v>
      </c>
      <c r="I1108">
        <v>3390</v>
      </c>
      <c r="J1108">
        <v>5.2</v>
      </c>
      <c r="K1108">
        <v>1040</v>
      </c>
      <c r="L1108">
        <v>11.75</v>
      </c>
      <c r="M1108">
        <v>0.69321533923303835</v>
      </c>
      <c r="N1108">
        <v>2350</v>
      </c>
      <c r="O1108" t="s">
        <v>381</v>
      </c>
      <c r="P1108" t="s">
        <v>382</v>
      </c>
      <c r="Q1108" t="s">
        <v>383</v>
      </c>
      <c r="R1108" t="s">
        <v>72</v>
      </c>
      <c r="S1108" t="s">
        <v>384</v>
      </c>
      <c r="T1108" t="s">
        <v>385</v>
      </c>
      <c r="U1108" t="s">
        <v>1188</v>
      </c>
      <c r="V1108">
        <f>YEAR(sales_order1[[#This Row],[date]])</f>
        <v>2020</v>
      </c>
      <c r="W1108" t="str">
        <f>TEXT(sales_order1[[#This Row],[date]], "Mmm")</f>
        <v>Aug</v>
      </c>
      <c r="X1108">
        <f>VALUE(TEXT(sales_order1[[#This Row],[date]], "D"))</f>
        <v>3</v>
      </c>
      <c r="Y1108">
        <v>31</v>
      </c>
    </row>
    <row r="1109" spans="1:25" x14ac:dyDescent="0.25">
      <c r="A1109" s="1">
        <v>44046</v>
      </c>
      <c r="B1109">
        <v>51108</v>
      </c>
      <c r="C1109" t="s">
        <v>51</v>
      </c>
      <c r="D1109" t="str">
        <f>VLOOKUP(sales_order1[[#This Row],[itemCode]],product_details3!B:C,2,0)</f>
        <v>MSTH50</v>
      </c>
      <c r="E1109" t="s">
        <v>52</v>
      </c>
      <c r="F1109" t="s">
        <v>21</v>
      </c>
      <c r="G1109">
        <v>50</v>
      </c>
      <c r="H1109">
        <v>15.75</v>
      </c>
      <c r="I1109">
        <v>787.5</v>
      </c>
      <c r="J1109">
        <v>4.45</v>
      </c>
      <c r="K1109">
        <v>222.5</v>
      </c>
      <c r="L1109">
        <v>11.3</v>
      </c>
      <c r="M1109">
        <v>0.71746031746031746</v>
      </c>
      <c r="N1109">
        <v>565</v>
      </c>
      <c r="O1109" t="s">
        <v>211</v>
      </c>
      <c r="P1109" t="s">
        <v>212</v>
      </c>
      <c r="Q1109" t="s">
        <v>213</v>
      </c>
      <c r="R1109" t="s">
        <v>25</v>
      </c>
      <c r="S1109" t="s">
        <v>214</v>
      </c>
      <c r="T1109" t="s">
        <v>215</v>
      </c>
      <c r="U1109" t="s">
        <v>1191</v>
      </c>
      <c r="V1109">
        <f>YEAR(sales_order1[[#This Row],[date]])</f>
        <v>2020</v>
      </c>
      <c r="W1109" t="str">
        <f>TEXT(sales_order1[[#This Row],[date]], "Mmm")</f>
        <v>Aug</v>
      </c>
      <c r="X1109">
        <f>VALUE(TEXT(sales_order1[[#This Row],[date]], "D"))</f>
        <v>3</v>
      </c>
      <c r="Y1109">
        <v>31</v>
      </c>
    </row>
    <row r="1110" spans="1:25" x14ac:dyDescent="0.25">
      <c r="A1110" s="1">
        <v>44046</v>
      </c>
      <c r="B1110">
        <v>51109</v>
      </c>
      <c r="C1110" t="s">
        <v>307</v>
      </c>
      <c r="D1110" t="str">
        <f>VLOOKUP(sales_order1[[#This Row],[itemCode]],product_details3!B:C,2,0)</f>
        <v>TNRH150</v>
      </c>
      <c r="E1110" t="s">
        <v>308</v>
      </c>
      <c r="F1110" t="s">
        <v>124</v>
      </c>
      <c r="G1110">
        <v>100</v>
      </c>
      <c r="H1110">
        <v>15.75</v>
      </c>
      <c r="I1110">
        <v>1575</v>
      </c>
      <c r="J1110">
        <v>4.45</v>
      </c>
      <c r="K1110">
        <v>445</v>
      </c>
      <c r="L1110">
        <v>11.3</v>
      </c>
      <c r="M1110">
        <v>0.71746031746031746</v>
      </c>
      <c r="N1110">
        <v>1130</v>
      </c>
      <c r="O1110" t="s">
        <v>412</v>
      </c>
      <c r="P1110" t="s">
        <v>413</v>
      </c>
      <c r="Q1110" t="s">
        <v>48</v>
      </c>
      <c r="R1110" t="s">
        <v>25</v>
      </c>
      <c r="S1110" t="s">
        <v>49</v>
      </c>
      <c r="T1110" t="s">
        <v>414</v>
      </c>
      <c r="U1110" t="s">
        <v>1191</v>
      </c>
      <c r="V1110">
        <f>YEAR(sales_order1[[#This Row],[date]])</f>
        <v>2020</v>
      </c>
      <c r="W1110" t="str">
        <f>TEXT(sales_order1[[#This Row],[date]], "Mmm")</f>
        <v>Aug</v>
      </c>
      <c r="X1110">
        <f>VALUE(TEXT(sales_order1[[#This Row],[date]], "D"))</f>
        <v>3</v>
      </c>
      <c r="Y1110">
        <v>31</v>
      </c>
    </row>
    <row r="1111" spans="1:25" x14ac:dyDescent="0.25">
      <c r="A1111" s="1">
        <v>44046</v>
      </c>
      <c r="B1111">
        <v>51110</v>
      </c>
      <c r="C1111" t="s">
        <v>327</v>
      </c>
      <c r="D1111" t="str">
        <f>VLOOKUP(sales_order1[[#This Row],[itemCode]],product_details3!B:C,2,0)</f>
        <v>SCR50+50</v>
      </c>
      <c r="E1111" t="s">
        <v>328</v>
      </c>
      <c r="F1111" t="s">
        <v>61</v>
      </c>
      <c r="G1111">
        <v>100</v>
      </c>
      <c r="H1111">
        <v>15.75</v>
      </c>
      <c r="I1111">
        <v>1575</v>
      </c>
      <c r="J1111">
        <v>4.45</v>
      </c>
      <c r="K1111">
        <v>445</v>
      </c>
      <c r="L1111">
        <v>11.3</v>
      </c>
      <c r="M1111">
        <v>0.71746031746031746</v>
      </c>
      <c r="N1111">
        <v>1130</v>
      </c>
      <c r="O1111" t="s">
        <v>130</v>
      </c>
      <c r="P1111" t="s">
        <v>131</v>
      </c>
      <c r="Q1111" t="s">
        <v>132</v>
      </c>
      <c r="R1111" t="s">
        <v>56</v>
      </c>
      <c r="S1111" t="s">
        <v>133</v>
      </c>
      <c r="T1111" t="s">
        <v>134</v>
      </c>
      <c r="U1111" t="s">
        <v>1191</v>
      </c>
      <c r="V1111">
        <f>YEAR(sales_order1[[#This Row],[date]])</f>
        <v>2020</v>
      </c>
      <c r="W1111" t="str">
        <f>TEXT(sales_order1[[#This Row],[date]], "Mmm")</f>
        <v>Aug</v>
      </c>
      <c r="X1111">
        <f>VALUE(TEXT(sales_order1[[#This Row],[date]], "D"))</f>
        <v>3</v>
      </c>
      <c r="Y1111">
        <v>31</v>
      </c>
    </row>
    <row r="1112" spans="1:25" x14ac:dyDescent="0.25">
      <c r="A1112" s="1">
        <v>44046</v>
      </c>
      <c r="B1112">
        <v>51111</v>
      </c>
      <c r="C1112" t="s">
        <v>103</v>
      </c>
      <c r="D1112" t="str">
        <f>VLOOKUP(sales_order1[[#This Row],[itemCode]],product_details3!B:C,2,0)</f>
        <v>SCRT50</v>
      </c>
      <c r="E1112" t="s">
        <v>104</v>
      </c>
      <c r="F1112" t="s">
        <v>61</v>
      </c>
      <c r="G1112">
        <v>100</v>
      </c>
      <c r="H1112">
        <v>16.95</v>
      </c>
      <c r="I1112">
        <v>1695</v>
      </c>
      <c r="J1112">
        <v>5.2</v>
      </c>
      <c r="K1112">
        <v>520</v>
      </c>
      <c r="L1112">
        <v>11.75</v>
      </c>
      <c r="M1112">
        <v>0.69321533923303835</v>
      </c>
      <c r="N1112">
        <v>1175</v>
      </c>
      <c r="O1112" t="s">
        <v>91</v>
      </c>
      <c r="P1112" t="s">
        <v>92</v>
      </c>
      <c r="Q1112" t="s">
        <v>93</v>
      </c>
      <c r="R1112" t="s">
        <v>72</v>
      </c>
      <c r="S1112" t="s">
        <v>94</v>
      </c>
      <c r="T1112" t="s">
        <v>95</v>
      </c>
      <c r="U1112" t="s">
        <v>1190</v>
      </c>
      <c r="V1112">
        <f>YEAR(sales_order1[[#This Row],[date]])</f>
        <v>2020</v>
      </c>
      <c r="W1112" t="str">
        <f>TEXT(sales_order1[[#This Row],[date]], "Mmm")</f>
        <v>Aug</v>
      </c>
      <c r="X1112">
        <f>VALUE(TEXT(sales_order1[[#This Row],[date]], "D"))</f>
        <v>3</v>
      </c>
      <c r="Y1112">
        <v>31</v>
      </c>
    </row>
    <row r="1113" spans="1:25" x14ac:dyDescent="0.25">
      <c r="A1113" s="1">
        <v>44046</v>
      </c>
      <c r="B1113">
        <v>51112</v>
      </c>
      <c r="C1113" t="s">
        <v>209</v>
      </c>
      <c r="D1113" t="str">
        <f>VLOOKUP(sales_order1[[#This Row],[itemCode]],product_details3!B:C,2,0)</f>
        <v>CLNG50</v>
      </c>
      <c r="E1113" t="s">
        <v>210</v>
      </c>
      <c r="F1113" t="s">
        <v>45</v>
      </c>
      <c r="G1113">
        <v>50</v>
      </c>
      <c r="H1113">
        <v>6.5</v>
      </c>
      <c r="I1113">
        <v>325</v>
      </c>
      <c r="J1113">
        <v>2.2999999999999998</v>
      </c>
      <c r="K1113">
        <v>115</v>
      </c>
      <c r="L1113">
        <v>4.2</v>
      </c>
      <c r="M1113">
        <v>0.64615384615384619</v>
      </c>
      <c r="N1113">
        <v>210</v>
      </c>
      <c r="O1113" t="s">
        <v>98</v>
      </c>
      <c r="P1113" t="s">
        <v>99</v>
      </c>
      <c r="Q1113" t="s">
        <v>100</v>
      </c>
      <c r="R1113" t="s">
        <v>40</v>
      </c>
      <c r="S1113" t="s">
        <v>101</v>
      </c>
      <c r="T1113" t="s">
        <v>102</v>
      </c>
      <c r="U1113" t="s">
        <v>1190</v>
      </c>
      <c r="V1113">
        <f>YEAR(sales_order1[[#This Row],[date]])</f>
        <v>2020</v>
      </c>
      <c r="W1113" t="str">
        <f>TEXT(sales_order1[[#This Row],[date]], "Mmm")</f>
        <v>Aug</v>
      </c>
      <c r="X1113">
        <f>VALUE(TEXT(sales_order1[[#This Row],[date]], "D"))</f>
        <v>3</v>
      </c>
      <c r="Y1113">
        <v>31</v>
      </c>
    </row>
    <row r="1114" spans="1:25" x14ac:dyDescent="0.25">
      <c r="A1114" s="1">
        <v>44047</v>
      </c>
      <c r="B1114">
        <v>51113</v>
      </c>
      <c r="C1114" t="s">
        <v>19</v>
      </c>
      <c r="D1114" t="str">
        <f>VLOOKUP(sales_order1[[#This Row],[itemCode]],product_details3!B:C,2,0)</f>
        <v>MSTH100</v>
      </c>
      <c r="E1114" t="s">
        <v>20</v>
      </c>
      <c r="F1114" t="s">
        <v>21</v>
      </c>
      <c r="G1114">
        <v>150</v>
      </c>
      <c r="H1114">
        <v>26.25</v>
      </c>
      <c r="I1114">
        <v>3937.5</v>
      </c>
      <c r="J1114">
        <v>7.75</v>
      </c>
      <c r="K1114">
        <v>1162.5</v>
      </c>
      <c r="L1114">
        <v>18.5</v>
      </c>
      <c r="M1114">
        <v>0.70476190476190481</v>
      </c>
      <c r="N1114">
        <v>2775</v>
      </c>
      <c r="O1114" t="s">
        <v>430</v>
      </c>
      <c r="P1114" t="s">
        <v>431</v>
      </c>
      <c r="Q1114" t="s">
        <v>218</v>
      </c>
      <c r="R1114" t="s">
        <v>40</v>
      </c>
      <c r="S1114" t="s">
        <v>432</v>
      </c>
      <c r="T1114" t="s">
        <v>433</v>
      </c>
      <c r="U1114" t="s">
        <v>1190</v>
      </c>
      <c r="V1114">
        <f>YEAR(sales_order1[[#This Row],[date]])</f>
        <v>2020</v>
      </c>
      <c r="W1114" t="str">
        <f>TEXT(sales_order1[[#This Row],[date]], "Mmm")</f>
        <v>Aug</v>
      </c>
      <c r="X1114">
        <f>VALUE(TEXT(sales_order1[[#This Row],[date]], "D"))</f>
        <v>4</v>
      </c>
      <c r="Y1114">
        <v>31</v>
      </c>
    </row>
    <row r="1115" spans="1:25" x14ac:dyDescent="0.25">
      <c r="A1115" s="1">
        <v>44047</v>
      </c>
      <c r="B1115">
        <v>51114</v>
      </c>
      <c r="C1115" t="s">
        <v>103</v>
      </c>
      <c r="D1115" t="str">
        <f>VLOOKUP(sales_order1[[#This Row],[itemCode]],product_details3!B:C,2,0)</f>
        <v>SCRT50</v>
      </c>
      <c r="E1115" t="s">
        <v>104</v>
      </c>
      <c r="F1115" t="s">
        <v>61</v>
      </c>
      <c r="G1115">
        <v>100</v>
      </c>
      <c r="H1115">
        <v>16.95</v>
      </c>
      <c r="I1115">
        <v>1695</v>
      </c>
      <c r="J1115">
        <v>5.2</v>
      </c>
      <c r="K1115">
        <v>520</v>
      </c>
      <c r="L1115">
        <v>11.75</v>
      </c>
      <c r="M1115">
        <v>0.69321533923303835</v>
      </c>
      <c r="N1115">
        <v>1175</v>
      </c>
      <c r="O1115" t="s">
        <v>152</v>
      </c>
      <c r="P1115" t="s">
        <v>153</v>
      </c>
      <c r="Q1115" t="s">
        <v>154</v>
      </c>
      <c r="R1115" t="s">
        <v>56</v>
      </c>
      <c r="S1115" t="s">
        <v>133</v>
      </c>
      <c r="T1115" t="s">
        <v>155</v>
      </c>
      <c r="U1115" t="s">
        <v>1191</v>
      </c>
      <c r="V1115">
        <f>YEAR(sales_order1[[#This Row],[date]])</f>
        <v>2020</v>
      </c>
      <c r="W1115" t="str">
        <f>TEXT(sales_order1[[#This Row],[date]], "Mmm")</f>
        <v>Aug</v>
      </c>
      <c r="X1115">
        <f>VALUE(TEXT(sales_order1[[#This Row],[date]], "D"))</f>
        <v>4</v>
      </c>
      <c r="Y1115">
        <v>31</v>
      </c>
    </row>
    <row r="1116" spans="1:25" x14ac:dyDescent="0.25">
      <c r="A1116" s="1">
        <v>44047</v>
      </c>
      <c r="B1116">
        <v>51115</v>
      </c>
      <c r="C1116" t="s">
        <v>335</v>
      </c>
      <c r="D1116" t="str">
        <f>VLOOKUP(sales_order1[[#This Row],[itemCode]],product_details3!B:C,2,0)</f>
        <v>CLNF50</v>
      </c>
      <c r="E1116" t="s">
        <v>336</v>
      </c>
      <c r="F1116" t="s">
        <v>45</v>
      </c>
      <c r="G1116">
        <v>100</v>
      </c>
      <c r="H1116">
        <v>7.3</v>
      </c>
      <c r="I1116">
        <v>730</v>
      </c>
      <c r="J1116">
        <v>2.8</v>
      </c>
      <c r="K1116">
        <v>280</v>
      </c>
      <c r="L1116">
        <v>4.5</v>
      </c>
      <c r="M1116">
        <v>0.61643835616438358</v>
      </c>
      <c r="N1116">
        <v>450</v>
      </c>
      <c r="O1116" t="s">
        <v>299</v>
      </c>
      <c r="P1116" t="s">
        <v>300</v>
      </c>
      <c r="Q1116" t="s">
        <v>100</v>
      </c>
      <c r="R1116" t="s">
        <v>40</v>
      </c>
      <c r="S1116" t="s">
        <v>101</v>
      </c>
      <c r="T1116" t="s">
        <v>301</v>
      </c>
      <c r="U1116" t="s">
        <v>1190</v>
      </c>
      <c r="V1116">
        <f>YEAR(sales_order1[[#This Row],[date]])</f>
        <v>2020</v>
      </c>
      <c r="W1116" t="str">
        <f>TEXT(sales_order1[[#This Row],[date]], "Mmm")</f>
        <v>Aug</v>
      </c>
      <c r="X1116">
        <f>VALUE(TEXT(sales_order1[[#This Row],[date]], "D"))</f>
        <v>4</v>
      </c>
      <c r="Y1116">
        <v>31</v>
      </c>
    </row>
    <row r="1117" spans="1:25" x14ac:dyDescent="0.25">
      <c r="A1117" s="1">
        <v>44047</v>
      </c>
      <c r="B1117">
        <v>51116</v>
      </c>
      <c r="C1117" t="s">
        <v>59</v>
      </c>
      <c r="D1117" t="str">
        <f>VLOOKUP(sales_order1[[#This Row],[itemCode]],product_details3!B:C,2,0)</f>
        <v>SCRS3050</v>
      </c>
      <c r="E1117" t="s">
        <v>60</v>
      </c>
      <c r="F1117" t="s">
        <v>61</v>
      </c>
      <c r="G1117">
        <v>150</v>
      </c>
      <c r="H1117">
        <v>19.649999999999999</v>
      </c>
      <c r="I1117">
        <v>2947.5</v>
      </c>
      <c r="J1117">
        <v>6.55</v>
      </c>
      <c r="K1117">
        <v>982.5</v>
      </c>
      <c r="L1117">
        <v>13.1</v>
      </c>
      <c r="M1117">
        <v>0.66666666666666663</v>
      </c>
      <c r="N1117">
        <v>1965</v>
      </c>
      <c r="O1117" t="s">
        <v>451</v>
      </c>
      <c r="P1117" t="s">
        <v>452</v>
      </c>
      <c r="Q1117" t="s">
        <v>271</v>
      </c>
      <c r="R1117" t="s">
        <v>56</v>
      </c>
      <c r="S1117" t="s">
        <v>192</v>
      </c>
      <c r="T1117" t="s">
        <v>453</v>
      </c>
      <c r="U1117" t="s">
        <v>1191</v>
      </c>
      <c r="V1117">
        <f>YEAR(sales_order1[[#This Row],[date]])</f>
        <v>2020</v>
      </c>
      <c r="W1117" t="str">
        <f>TEXT(sales_order1[[#This Row],[date]], "Mmm")</f>
        <v>Aug</v>
      </c>
      <c r="X1117">
        <f>VALUE(TEXT(sales_order1[[#This Row],[date]], "D"))</f>
        <v>4</v>
      </c>
      <c r="Y1117">
        <v>31</v>
      </c>
    </row>
    <row r="1118" spans="1:25" x14ac:dyDescent="0.25">
      <c r="A1118" s="1">
        <v>44047</v>
      </c>
      <c r="B1118">
        <v>51117</v>
      </c>
      <c r="C1118" t="s">
        <v>128</v>
      </c>
      <c r="D1118" t="str">
        <f>VLOOKUP(sales_order1[[#This Row],[itemCode]],product_details3!B:C,2,0)</f>
        <v>SCRT100</v>
      </c>
      <c r="E1118" t="s">
        <v>129</v>
      </c>
      <c r="F1118" t="s">
        <v>61</v>
      </c>
      <c r="G1118">
        <v>150</v>
      </c>
      <c r="H1118">
        <v>28.25</v>
      </c>
      <c r="I1118">
        <v>4237.5</v>
      </c>
      <c r="J1118">
        <v>9</v>
      </c>
      <c r="K1118">
        <v>1350</v>
      </c>
      <c r="L1118">
        <v>19.25</v>
      </c>
      <c r="M1118">
        <v>0.68141592920353977</v>
      </c>
      <c r="N1118">
        <v>2887.5</v>
      </c>
      <c r="O1118" t="s">
        <v>138</v>
      </c>
      <c r="P1118" t="s">
        <v>139</v>
      </c>
      <c r="Q1118" t="s">
        <v>77</v>
      </c>
      <c r="R1118" t="s">
        <v>72</v>
      </c>
      <c r="S1118" t="s">
        <v>140</v>
      </c>
      <c r="T1118" t="s">
        <v>141</v>
      </c>
      <c r="U1118" t="s">
        <v>1190</v>
      </c>
      <c r="V1118">
        <f>YEAR(sales_order1[[#This Row],[date]])</f>
        <v>2020</v>
      </c>
      <c r="W1118" t="str">
        <f>TEXT(sales_order1[[#This Row],[date]], "Mmm")</f>
        <v>Aug</v>
      </c>
      <c r="X1118">
        <f>VALUE(TEXT(sales_order1[[#This Row],[date]], "D"))</f>
        <v>4</v>
      </c>
      <c r="Y1118">
        <v>31</v>
      </c>
    </row>
    <row r="1119" spans="1:25" x14ac:dyDescent="0.25">
      <c r="A1119" s="1">
        <v>44047</v>
      </c>
      <c r="B1119">
        <v>51118</v>
      </c>
      <c r="C1119" t="s">
        <v>19</v>
      </c>
      <c r="D1119" t="str">
        <f>VLOOKUP(sales_order1[[#This Row],[itemCode]],product_details3!B:C,2,0)</f>
        <v>MSTH100</v>
      </c>
      <c r="E1119" t="s">
        <v>20</v>
      </c>
      <c r="F1119" t="s">
        <v>21</v>
      </c>
      <c r="G1119">
        <v>100</v>
      </c>
      <c r="H1119">
        <v>26.25</v>
      </c>
      <c r="I1119">
        <v>2625</v>
      </c>
      <c r="J1119">
        <v>7.75</v>
      </c>
      <c r="K1119">
        <v>775</v>
      </c>
      <c r="L1119">
        <v>18.5</v>
      </c>
      <c r="M1119">
        <v>0.70476190476190481</v>
      </c>
      <c r="N1119">
        <v>1850</v>
      </c>
      <c r="O1119" t="s">
        <v>400</v>
      </c>
      <c r="P1119" t="s">
        <v>401</v>
      </c>
      <c r="Q1119" t="s">
        <v>213</v>
      </c>
      <c r="R1119" t="s">
        <v>25</v>
      </c>
      <c r="S1119" t="s">
        <v>402</v>
      </c>
      <c r="T1119" t="s">
        <v>403</v>
      </c>
      <c r="U1119" t="s">
        <v>1191</v>
      </c>
      <c r="V1119">
        <f>YEAR(sales_order1[[#This Row],[date]])</f>
        <v>2020</v>
      </c>
      <c r="W1119" t="str">
        <f>TEXT(sales_order1[[#This Row],[date]], "Mmm")</f>
        <v>Aug</v>
      </c>
      <c r="X1119">
        <f>VALUE(TEXT(sales_order1[[#This Row],[date]], "D"))</f>
        <v>4</v>
      </c>
      <c r="Y1119">
        <v>31</v>
      </c>
    </row>
    <row r="1120" spans="1:25" x14ac:dyDescent="0.25">
      <c r="A1120" s="1">
        <v>44047</v>
      </c>
      <c r="B1120">
        <v>51119</v>
      </c>
      <c r="C1120" t="s">
        <v>335</v>
      </c>
      <c r="D1120" t="str">
        <f>VLOOKUP(sales_order1[[#This Row],[itemCode]],product_details3!B:C,2,0)</f>
        <v>CLNF50</v>
      </c>
      <c r="E1120" t="s">
        <v>336</v>
      </c>
      <c r="F1120" t="s">
        <v>45</v>
      </c>
      <c r="G1120">
        <v>50</v>
      </c>
      <c r="H1120">
        <v>7.3</v>
      </c>
      <c r="I1120">
        <v>365</v>
      </c>
      <c r="J1120">
        <v>2.8</v>
      </c>
      <c r="K1120">
        <v>140</v>
      </c>
      <c r="L1120">
        <v>4.5</v>
      </c>
      <c r="M1120">
        <v>0.61643835616438358</v>
      </c>
      <c r="N1120">
        <v>225</v>
      </c>
      <c r="O1120" t="s">
        <v>262</v>
      </c>
      <c r="P1120" t="s">
        <v>263</v>
      </c>
      <c r="Q1120" t="s">
        <v>264</v>
      </c>
      <c r="R1120" t="s">
        <v>56</v>
      </c>
      <c r="S1120" t="s">
        <v>133</v>
      </c>
      <c r="T1120" t="s">
        <v>265</v>
      </c>
      <c r="U1120" t="s">
        <v>1191</v>
      </c>
      <c r="V1120">
        <f>YEAR(sales_order1[[#This Row],[date]])</f>
        <v>2020</v>
      </c>
      <c r="W1120" t="str">
        <f>TEXT(sales_order1[[#This Row],[date]], "Mmm")</f>
        <v>Aug</v>
      </c>
      <c r="X1120">
        <f>VALUE(TEXT(sales_order1[[#This Row],[date]], "D"))</f>
        <v>4</v>
      </c>
      <c r="Y1120">
        <v>31</v>
      </c>
    </row>
    <row r="1121" spans="1:25" x14ac:dyDescent="0.25">
      <c r="A1121" s="1">
        <v>44047</v>
      </c>
      <c r="B1121">
        <v>51120</v>
      </c>
      <c r="C1121" t="s">
        <v>156</v>
      </c>
      <c r="D1121" t="str">
        <f>VLOOKUP(sales_order1[[#This Row],[itemCode]],product_details3!B:C,2,0)</f>
        <v>SCRT30</v>
      </c>
      <c r="E1121" t="s">
        <v>157</v>
      </c>
      <c r="F1121" t="s">
        <v>61</v>
      </c>
      <c r="G1121">
        <v>150</v>
      </c>
      <c r="H1121">
        <v>11.3</v>
      </c>
      <c r="I1121">
        <v>1695</v>
      </c>
      <c r="J1121">
        <v>3.8</v>
      </c>
      <c r="K1121">
        <v>570</v>
      </c>
      <c r="L1121">
        <v>7.5</v>
      </c>
      <c r="M1121">
        <v>0.66371681415929207</v>
      </c>
      <c r="N1121">
        <v>1125</v>
      </c>
      <c r="O1121" t="s">
        <v>443</v>
      </c>
      <c r="P1121" t="s">
        <v>444</v>
      </c>
      <c r="Q1121" t="s">
        <v>111</v>
      </c>
      <c r="R1121" t="s">
        <v>112</v>
      </c>
      <c r="S1121" t="s">
        <v>445</v>
      </c>
      <c r="T1121" t="s">
        <v>446</v>
      </c>
      <c r="U1121" t="s">
        <v>1189</v>
      </c>
      <c r="V1121">
        <f>YEAR(sales_order1[[#This Row],[date]])</f>
        <v>2020</v>
      </c>
      <c r="W1121" t="str">
        <f>TEXT(sales_order1[[#This Row],[date]], "Mmm")</f>
        <v>Aug</v>
      </c>
      <c r="X1121">
        <f>VALUE(TEXT(sales_order1[[#This Row],[date]], "D"))</f>
        <v>4</v>
      </c>
      <c r="Y1121">
        <v>31</v>
      </c>
    </row>
    <row r="1122" spans="1:25" x14ac:dyDescent="0.25">
      <c r="A1122" s="1">
        <v>44047</v>
      </c>
      <c r="B1122">
        <v>51121</v>
      </c>
      <c r="C1122" t="s">
        <v>362</v>
      </c>
      <c r="D1122" t="str">
        <f>VLOOKUP(sales_order1[[#This Row],[itemCode]],product_details3!B:C,2,0)</f>
        <v>MSKO100</v>
      </c>
      <c r="E1122" t="s">
        <v>363</v>
      </c>
      <c r="F1122" t="s">
        <v>137</v>
      </c>
      <c r="G1122">
        <v>100</v>
      </c>
      <c r="H1122">
        <v>22.65</v>
      </c>
      <c r="I1122">
        <v>2265</v>
      </c>
      <c r="J1122">
        <v>9.5500000000000007</v>
      </c>
      <c r="K1122">
        <v>955</v>
      </c>
      <c r="L1122">
        <v>13.1</v>
      </c>
      <c r="M1122">
        <v>0.57836644591611486</v>
      </c>
      <c r="N1122">
        <v>1310</v>
      </c>
      <c r="O1122" t="s">
        <v>184</v>
      </c>
      <c r="P1122" t="s">
        <v>185</v>
      </c>
      <c r="Q1122" t="s">
        <v>186</v>
      </c>
      <c r="R1122" t="s">
        <v>112</v>
      </c>
      <c r="S1122" t="s">
        <v>187</v>
      </c>
      <c r="T1122" t="s">
        <v>188</v>
      </c>
      <c r="U1122" t="s">
        <v>1189</v>
      </c>
      <c r="V1122">
        <f>YEAR(sales_order1[[#This Row],[date]])</f>
        <v>2020</v>
      </c>
      <c r="W1122" t="str">
        <f>TEXT(sales_order1[[#This Row],[date]], "Mmm")</f>
        <v>Aug</v>
      </c>
      <c r="X1122">
        <f>VALUE(TEXT(sales_order1[[#This Row],[date]], "D"))</f>
        <v>4</v>
      </c>
      <c r="Y1122">
        <v>31</v>
      </c>
    </row>
    <row r="1123" spans="1:25" x14ac:dyDescent="0.25">
      <c r="A1123" s="1">
        <v>44047</v>
      </c>
      <c r="B1123">
        <v>51122</v>
      </c>
      <c r="C1123" t="s">
        <v>122</v>
      </c>
      <c r="D1123" t="str">
        <f>VLOOKUP(sales_order1[[#This Row],[itemCode]],product_details3!B:C,2,0)</f>
        <v>TNRE150</v>
      </c>
      <c r="E1123" t="s">
        <v>123</v>
      </c>
      <c r="F1123" t="s">
        <v>124</v>
      </c>
      <c r="G1123">
        <v>50</v>
      </c>
      <c r="H1123">
        <v>16.95</v>
      </c>
      <c r="I1123">
        <v>847.5</v>
      </c>
      <c r="J1123">
        <v>5.2</v>
      </c>
      <c r="K1123">
        <v>260</v>
      </c>
      <c r="L1123">
        <v>11.75</v>
      </c>
      <c r="M1123">
        <v>0.69321533923303835</v>
      </c>
      <c r="N1123">
        <v>587.5</v>
      </c>
      <c r="O1123" t="s">
        <v>381</v>
      </c>
      <c r="P1123" t="s">
        <v>382</v>
      </c>
      <c r="Q1123" t="s">
        <v>383</v>
      </c>
      <c r="R1123" t="s">
        <v>72</v>
      </c>
      <c r="S1123" t="s">
        <v>384</v>
      </c>
      <c r="T1123" t="s">
        <v>385</v>
      </c>
      <c r="U1123" t="s">
        <v>1188</v>
      </c>
      <c r="V1123">
        <f>YEAR(sales_order1[[#This Row],[date]])</f>
        <v>2020</v>
      </c>
      <c r="W1123" t="str">
        <f>TEXT(sales_order1[[#This Row],[date]], "Mmm")</f>
        <v>Aug</v>
      </c>
      <c r="X1123">
        <f>VALUE(TEXT(sales_order1[[#This Row],[date]], "D"))</f>
        <v>4</v>
      </c>
      <c r="Y1123">
        <v>31</v>
      </c>
    </row>
    <row r="1124" spans="1:25" x14ac:dyDescent="0.25">
      <c r="A1124" s="1">
        <v>44048</v>
      </c>
      <c r="B1124">
        <v>51123</v>
      </c>
      <c r="C1124" t="s">
        <v>103</v>
      </c>
      <c r="D1124" t="str">
        <f>VLOOKUP(sales_order1[[#This Row],[itemCode]],product_details3!B:C,2,0)</f>
        <v>SCRT50</v>
      </c>
      <c r="E1124" t="s">
        <v>104</v>
      </c>
      <c r="F1124" t="s">
        <v>61</v>
      </c>
      <c r="G1124">
        <v>200</v>
      </c>
      <c r="H1124">
        <v>16.95</v>
      </c>
      <c r="I1124">
        <v>3390</v>
      </c>
      <c r="J1124">
        <v>5.2</v>
      </c>
      <c r="K1124">
        <v>1040</v>
      </c>
      <c r="L1124">
        <v>11.75</v>
      </c>
      <c r="M1124">
        <v>0.69321533923303835</v>
      </c>
      <c r="N1124">
        <v>2350</v>
      </c>
      <c r="O1124" t="s">
        <v>211</v>
      </c>
      <c r="P1124" t="s">
        <v>212</v>
      </c>
      <c r="Q1124" t="s">
        <v>213</v>
      </c>
      <c r="R1124" t="s">
        <v>25</v>
      </c>
      <c r="S1124" t="s">
        <v>214</v>
      </c>
      <c r="T1124" t="s">
        <v>215</v>
      </c>
      <c r="U1124" t="s">
        <v>1191</v>
      </c>
      <c r="V1124">
        <f>YEAR(sales_order1[[#This Row],[date]])</f>
        <v>2020</v>
      </c>
      <c r="W1124" t="str">
        <f>TEXT(sales_order1[[#This Row],[date]], "Mmm")</f>
        <v>Aug</v>
      </c>
      <c r="X1124">
        <f>VALUE(TEXT(sales_order1[[#This Row],[date]], "D"))</f>
        <v>5</v>
      </c>
      <c r="Y1124">
        <v>32</v>
      </c>
    </row>
    <row r="1125" spans="1:25" x14ac:dyDescent="0.25">
      <c r="A1125" s="1">
        <v>44048</v>
      </c>
      <c r="B1125">
        <v>51124</v>
      </c>
      <c r="C1125" t="s">
        <v>209</v>
      </c>
      <c r="D1125" t="str">
        <f>VLOOKUP(sales_order1[[#This Row],[itemCode]],product_details3!B:C,2,0)</f>
        <v>CLNG50</v>
      </c>
      <c r="E1125" t="s">
        <v>210</v>
      </c>
      <c r="F1125" t="s">
        <v>45</v>
      </c>
      <c r="G1125">
        <v>50</v>
      </c>
      <c r="H1125">
        <v>6.5</v>
      </c>
      <c r="I1125">
        <v>325</v>
      </c>
      <c r="J1125">
        <v>2.2999999999999998</v>
      </c>
      <c r="K1125">
        <v>115</v>
      </c>
      <c r="L1125">
        <v>4.2</v>
      </c>
      <c r="M1125">
        <v>0.64615384615384619</v>
      </c>
      <c r="N1125">
        <v>210</v>
      </c>
      <c r="O1125" t="s">
        <v>412</v>
      </c>
      <c r="P1125" t="s">
        <v>413</v>
      </c>
      <c r="Q1125" t="s">
        <v>48</v>
      </c>
      <c r="R1125" t="s">
        <v>25</v>
      </c>
      <c r="S1125" t="s">
        <v>49</v>
      </c>
      <c r="T1125" t="s">
        <v>414</v>
      </c>
      <c r="U1125" t="s">
        <v>1191</v>
      </c>
      <c r="V1125">
        <f>YEAR(sales_order1[[#This Row],[date]])</f>
        <v>2020</v>
      </c>
      <c r="W1125" t="str">
        <f>TEXT(sales_order1[[#This Row],[date]], "Mmm")</f>
        <v>Aug</v>
      </c>
      <c r="X1125">
        <f>VALUE(TEXT(sales_order1[[#This Row],[date]], "D"))</f>
        <v>5</v>
      </c>
      <c r="Y1125">
        <v>32</v>
      </c>
    </row>
    <row r="1126" spans="1:25" x14ac:dyDescent="0.25">
      <c r="A1126" s="1">
        <v>44048</v>
      </c>
      <c r="B1126">
        <v>51125</v>
      </c>
      <c r="C1126" t="s">
        <v>115</v>
      </c>
      <c r="D1126" t="str">
        <f>VLOOKUP(sales_order1[[#This Row],[itemCode]],product_details3!B:C,2,0)</f>
        <v>SCRS30100</v>
      </c>
      <c r="E1126" t="s">
        <v>116</v>
      </c>
      <c r="F1126" t="s">
        <v>61</v>
      </c>
      <c r="G1126">
        <v>50</v>
      </c>
      <c r="H1126">
        <v>32.75</v>
      </c>
      <c r="I1126">
        <v>1637.5</v>
      </c>
      <c r="J1126">
        <v>11.25</v>
      </c>
      <c r="K1126">
        <v>562.5</v>
      </c>
      <c r="L1126">
        <v>21.5</v>
      </c>
      <c r="M1126">
        <v>0.65648854961832059</v>
      </c>
      <c r="N1126">
        <v>1075</v>
      </c>
      <c r="O1126" t="s">
        <v>130</v>
      </c>
      <c r="P1126" t="s">
        <v>131</v>
      </c>
      <c r="Q1126" t="s">
        <v>132</v>
      </c>
      <c r="R1126" t="s">
        <v>56</v>
      </c>
      <c r="S1126" t="s">
        <v>133</v>
      </c>
      <c r="T1126" t="s">
        <v>134</v>
      </c>
      <c r="U1126" t="s">
        <v>1191</v>
      </c>
      <c r="V1126">
        <f>YEAR(sales_order1[[#This Row],[date]])</f>
        <v>2020</v>
      </c>
      <c r="W1126" t="str">
        <f>TEXT(sales_order1[[#This Row],[date]], "Mmm")</f>
        <v>Aug</v>
      </c>
      <c r="X1126">
        <f>VALUE(TEXT(sales_order1[[#This Row],[date]], "D"))</f>
        <v>5</v>
      </c>
      <c r="Y1126">
        <v>32</v>
      </c>
    </row>
    <row r="1127" spans="1:25" x14ac:dyDescent="0.25">
      <c r="A1127" s="1">
        <v>44048</v>
      </c>
      <c r="B1127">
        <v>51126</v>
      </c>
      <c r="C1127" t="s">
        <v>360</v>
      </c>
      <c r="D1127" t="str">
        <f>VLOOKUP(sales_order1[[#This Row],[itemCode]],product_details3!B:C,2,0)</f>
        <v>TNRS100</v>
      </c>
      <c r="E1127" t="s">
        <v>361</v>
      </c>
      <c r="F1127" t="s">
        <v>124</v>
      </c>
      <c r="G1127">
        <v>50</v>
      </c>
      <c r="H1127">
        <v>13.1</v>
      </c>
      <c r="I1127">
        <v>655</v>
      </c>
      <c r="J1127">
        <v>4.7</v>
      </c>
      <c r="K1127">
        <v>235</v>
      </c>
      <c r="L1127">
        <v>8.4</v>
      </c>
      <c r="M1127">
        <v>0.6412213740458016</v>
      </c>
      <c r="N1127">
        <v>420</v>
      </c>
      <c r="O1127" t="s">
        <v>91</v>
      </c>
      <c r="P1127" t="s">
        <v>92</v>
      </c>
      <c r="Q1127" t="s">
        <v>93</v>
      </c>
      <c r="R1127" t="s">
        <v>72</v>
      </c>
      <c r="S1127" t="s">
        <v>94</v>
      </c>
      <c r="T1127" t="s">
        <v>95</v>
      </c>
      <c r="U1127" t="s">
        <v>1190</v>
      </c>
      <c r="V1127">
        <f>YEAR(sales_order1[[#This Row],[date]])</f>
        <v>2020</v>
      </c>
      <c r="W1127" t="str">
        <f>TEXT(sales_order1[[#This Row],[date]], "Mmm")</f>
        <v>Aug</v>
      </c>
      <c r="X1127">
        <f>VALUE(TEXT(sales_order1[[#This Row],[date]], "D"))</f>
        <v>5</v>
      </c>
      <c r="Y1127">
        <v>32</v>
      </c>
    </row>
    <row r="1128" spans="1:25" x14ac:dyDescent="0.25">
      <c r="A1128" s="1">
        <v>44048</v>
      </c>
      <c r="B1128">
        <v>51127</v>
      </c>
      <c r="C1128" t="s">
        <v>325</v>
      </c>
      <c r="D1128" t="str">
        <f>VLOOKUP(sales_order1[[#This Row],[itemCode]],product_details3!B:C,2,0)</f>
        <v>EXFG100</v>
      </c>
      <c r="E1128" t="s">
        <v>326</v>
      </c>
      <c r="F1128" t="s">
        <v>183</v>
      </c>
      <c r="G1128">
        <v>50</v>
      </c>
      <c r="H1128">
        <v>20.75</v>
      </c>
      <c r="I1128">
        <v>1037.5</v>
      </c>
      <c r="J1128">
        <v>7.45</v>
      </c>
      <c r="K1128">
        <v>372.5</v>
      </c>
      <c r="L1128">
        <v>13.3</v>
      </c>
      <c r="M1128">
        <v>0.64096385542168677</v>
      </c>
      <c r="N1128">
        <v>665</v>
      </c>
      <c r="O1128" t="s">
        <v>98</v>
      </c>
      <c r="P1128" t="s">
        <v>99</v>
      </c>
      <c r="Q1128" t="s">
        <v>100</v>
      </c>
      <c r="R1128" t="s">
        <v>40</v>
      </c>
      <c r="S1128" t="s">
        <v>101</v>
      </c>
      <c r="T1128" t="s">
        <v>102</v>
      </c>
      <c r="U1128" t="s">
        <v>1190</v>
      </c>
      <c r="V1128">
        <f>YEAR(sales_order1[[#This Row],[date]])</f>
        <v>2020</v>
      </c>
      <c r="W1128" t="str">
        <f>TEXT(sales_order1[[#This Row],[date]], "Mmm")</f>
        <v>Aug</v>
      </c>
      <c r="X1128">
        <f>VALUE(TEXT(sales_order1[[#This Row],[date]], "D"))</f>
        <v>5</v>
      </c>
      <c r="Y1128">
        <v>32</v>
      </c>
    </row>
    <row r="1129" spans="1:25" x14ac:dyDescent="0.25">
      <c r="A1129" s="1">
        <v>44048</v>
      </c>
      <c r="B1129">
        <v>51128</v>
      </c>
      <c r="C1129" t="s">
        <v>390</v>
      </c>
      <c r="D1129" t="str">
        <f>VLOOKUP(sales_order1[[#This Row],[itemCode]],product_details3!B:C,2,0)</f>
        <v>MKRO150</v>
      </c>
      <c r="E1129" t="s">
        <v>391</v>
      </c>
      <c r="F1129" t="s">
        <v>151</v>
      </c>
      <c r="G1129">
        <v>50</v>
      </c>
      <c r="H1129">
        <v>11.95</v>
      </c>
      <c r="I1129">
        <v>597.5</v>
      </c>
      <c r="J1129">
        <v>5.2</v>
      </c>
      <c r="K1129">
        <v>260</v>
      </c>
      <c r="L1129">
        <v>6.75</v>
      </c>
      <c r="M1129">
        <v>0.56485355648535562</v>
      </c>
      <c r="N1129">
        <v>337.5</v>
      </c>
      <c r="O1129" t="s">
        <v>430</v>
      </c>
      <c r="P1129" t="s">
        <v>431</v>
      </c>
      <c r="Q1129" t="s">
        <v>218</v>
      </c>
      <c r="R1129" t="s">
        <v>40</v>
      </c>
      <c r="S1129" t="s">
        <v>432</v>
      </c>
      <c r="T1129" t="s">
        <v>433</v>
      </c>
      <c r="U1129" t="s">
        <v>1190</v>
      </c>
      <c r="V1129">
        <f>YEAR(sales_order1[[#This Row],[date]])</f>
        <v>2020</v>
      </c>
      <c r="W1129" t="str">
        <f>TEXT(sales_order1[[#This Row],[date]], "Mmm")</f>
        <v>Aug</v>
      </c>
      <c r="X1129">
        <f>VALUE(TEXT(sales_order1[[#This Row],[date]], "D"))</f>
        <v>5</v>
      </c>
      <c r="Y1129">
        <v>32</v>
      </c>
    </row>
    <row r="1130" spans="1:25" x14ac:dyDescent="0.25">
      <c r="A1130" s="1">
        <v>44048</v>
      </c>
      <c r="B1130">
        <v>51129</v>
      </c>
      <c r="C1130" t="s">
        <v>333</v>
      </c>
      <c r="D1130" t="str">
        <f>VLOOKUP(sales_order1[[#This Row],[itemCode]],product_details3!B:C,2,0)</f>
        <v>TNRH200</v>
      </c>
      <c r="E1130" t="s">
        <v>334</v>
      </c>
      <c r="F1130" t="s">
        <v>124</v>
      </c>
      <c r="G1130">
        <v>100</v>
      </c>
      <c r="H1130">
        <v>21</v>
      </c>
      <c r="I1130">
        <v>2100</v>
      </c>
      <c r="J1130">
        <v>6.6</v>
      </c>
      <c r="K1130">
        <v>660</v>
      </c>
      <c r="L1130">
        <v>14.4</v>
      </c>
      <c r="M1130">
        <v>0.68571428571428572</v>
      </c>
      <c r="N1130">
        <v>1440</v>
      </c>
      <c r="O1130" t="s">
        <v>152</v>
      </c>
      <c r="P1130" t="s">
        <v>153</v>
      </c>
      <c r="Q1130" t="s">
        <v>154</v>
      </c>
      <c r="R1130" t="s">
        <v>56</v>
      </c>
      <c r="S1130" t="s">
        <v>133</v>
      </c>
      <c r="T1130" t="s">
        <v>155</v>
      </c>
      <c r="U1130" t="s">
        <v>1191</v>
      </c>
      <c r="V1130">
        <f>YEAR(sales_order1[[#This Row],[date]])</f>
        <v>2020</v>
      </c>
      <c r="W1130" t="str">
        <f>TEXT(sales_order1[[#This Row],[date]], "Mmm")</f>
        <v>Aug</v>
      </c>
      <c r="X1130">
        <f>VALUE(TEXT(sales_order1[[#This Row],[date]], "D"))</f>
        <v>5</v>
      </c>
      <c r="Y1130">
        <v>32</v>
      </c>
    </row>
    <row r="1131" spans="1:25" x14ac:dyDescent="0.25">
      <c r="A1131" s="1">
        <v>44048</v>
      </c>
      <c r="B1131">
        <v>51130</v>
      </c>
      <c r="C1131" t="s">
        <v>19</v>
      </c>
      <c r="D1131" t="str">
        <f>VLOOKUP(sales_order1[[#This Row],[itemCode]],product_details3!B:C,2,0)</f>
        <v>MSTH100</v>
      </c>
      <c r="E1131" t="s">
        <v>20</v>
      </c>
      <c r="F1131" t="s">
        <v>21</v>
      </c>
      <c r="G1131">
        <v>100</v>
      </c>
      <c r="H1131">
        <v>26.25</v>
      </c>
      <c r="I1131">
        <v>2625</v>
      </c>
      <c r="J1131">
        <v>7.75</v>
      </c>
      <c r="K1131">
        <v>775</v>
      </c>
      <c r="L1131">
        <v>18.5</v>
      </c>
      <c r="M1131">
        <v>0.70476190476190481</v>
      </c>
      <c r="N1131">
        <v>1850</v>
      </c>
      <c r="O1131" t="s">
        <v>299</v>
      </c>
      <c r="P1131" t="s">
        <v>300</v>
      </c>
      <c r="Q1131" t="s">
        <v>100</v>
      </c>
      <c r="R1131" t="s">
        <v>40</v>
      </c>
      <c r="S1131" t="s">
        <v>101</v>
      </c>
      <c r="T1131" t="s">
        <v>301</v>
      </c>
      <c r="U1131" t="s">
        <v>1190</v>
      </c>
      <c r="V1131">
        <f>YEAR(sales_order1[[#This Row],[date]])</f>
        <v>2020</v>
      </c>
      <c r="W1131" t="str">
        <f>TEXT(sales_order1[[#This Row],[date]], "Mmm")</f>
        <v>Aug</v>
      </c>
      <c r="X1131">
        <f>VALUE(TEXT(sales_order1[[#This Row],[date]], "D"))</f>
        <v>5</v>
      </c>
      <c r="Y1131">
        <v>32</v>
      </c>
    </row>
    <row r="1132" spans="1:25" x14ac:dyDescent="0.25">
      <c r="A1132" s="1">
        <v>44049</v>
      </c>
      <c r="B1132">
        <v>51131</v>
      </c>
      <c r="C1132" t="s">
        <v>307</v>
      </c>
      <c r="D1132" t="str">
        <f>VLOOKUP(sales_order1[[#This Row],[itemCode]],product_details3!B:C,2,0)</f>
        <v>TNRH150</v>
      </c>
      <c r="E1132" t="s">
        <v>308</v>
      </c>
      <c r="F1132" t="s">
        <v>124</v>
      </c>
      <c r="G1132">
        <v>50</v>
      </c>
      <c r="H1132">
        <v>15.75</v>
      </c>
      <c r="I1132">
        <v>787.5</v>
      </c>
      <c r="J1132">
        <v>4.45</v>
      </c>
      <c r="K1132">
        <v>222.5</v>
      </c>
      <c r="L1132">
        <v>11.3</v>
      </c>
      <c r="M1132">
        <v>0.71746031746031746</v>
      </c>
      <c r="N1132">
        <v>565</v>
      </c>
      <c r="O1132" t="s">
        <v>451</v>
      </c>
      <c r="P1132" t="s">
        <v>452</v>
      </c>
      <c r="Q1132" t="s">
        <v>271</v>
      </c>
      <c r="R1132" t="s">
        <v>56</v>
      </c>
      <c r="S1132" t="s">
        <v>192</v>
      </c>
      <c r="T1132" t="s">
        <v>453</v>
      </c>
      <c r="U1132" t="s">
        <v>1191</v>
      </c>
      <c r="V1132">
        <f>YEAR(sales_order1[[#This Row],[date]])</f>
        <v>2020</v>
      </c>
      <c r="W1132" t="str">
        <f>TEXT(sales_order1[[#This Row],[date]], "Mmm")</f>
        <v>Aug</v>
      </c>
      <c r="X1132">
        <f>VALUE(TEXT(sales_order1[[#This Row],[date]], "D"))</f>
        <v>6</v>
      </c>
      <c r="Y1132">
        <v>32</v>
      </c>
    </row>
    <row r="1133" spans="1:25" x14ac:dyDescent="0.25">
      <c r="A1133" s="1">
        <v>44049</v>
      </c>
      <c r="B1133">
        <v>51132</v>
      </c>
      <c r="C1133" t="s">
        <v>320</v>
      </c>
      <c r="D1133" t="str">
        <f>VLOOKUP(sales_order1[[#This Row],[itemCode]],product_details3!B:C,2,0)</f>
        <v>SCR50+100</v>
      </c>
      <c r="E1133" t="s">
        <v>321</v>
      </c>
      <c r="F1133" t="s">
        <v>61</v>
      </c>
      <c r="G1133">
        <v>250</v>
      </c>
      <c r="H1133">
        <v>26.25</v>
      </c>
      <c r="I1133">
        <v>6562.5</v>
      </c>
      <c r="J1133">
        <v>7.75</v>
      </c>
      <c r="K1133">
        <v>1937.5</v>
      </c>
      <c r="L1133">
        <v>18.5</v>
      </c>
      <c r="M1133">
        <v>0.70476190476190481</v>
      </c>
      <c r="N1133">
        <v>4625</v>
      </c>
      <c r="O1133" t="s">
        <v>138</v>
      </c>
      <c r="P1133" t="s">
        <v>139</v>
      </c>
      <c r="Q1133" t="s">
        <v>77</v>
      </c>
      <c r="R1133" t="s">
        <v>72</v>
      </c>
      <c r="S1133" t="s">
        <v>140</v>
      </c>
      <c r="T1133" t="s">
        <v>141</v>
      </c>
      <c r="U1133" t="s">
        <v>1190</v>
      </c>
      <c r="V1133">
        <f>YEAR(sales_order1[[#This Row],[date]])</f>
        <v>2020</v>
      </c>
      <c r="W1133" t="str">
        <f>TEXT(sales_order1[[#This Row],[date]], "Mmm")</f>
        <v>Aug</v>
      </c>
      <c r="X1133">
        <f>VALUE(TEXT(sales_order1[[#This Row],[date]], "D"))</f>
        <v>6</v>
      </c>
      <c r="Y1133">
        <v>32</v>
      </c>
    </row>
    <row r="1134" spans="1:25" x14ac:dyDescent="0.25">
      <c r="A1134" s="1">
        <v>44049</v>
      </c>
      <c r="B1134">
        <v>51133</v>
      </c>
      <c r="C1134" t="s">
        <v>327</v>
      </c>
      <c r="D1134" t="str">
        <f>VLOOKUP(sales_order1[[#This Row],[itemCode]],product_details3!B:C,2,0)</f>
        <v>SCR50+50</v>
      </c>
      <c r="E1134" t="s">
        <v>328</v>
      </c>
      <c r="F1134" t="s">
        <v>61</v>
      </c>
      <c r="G1134">
        <v>200</v>
      </c>
      <c r="H1134">
        <v>15.75</v>
      </c>
      <c r="I1134">
        <v>3150</v>
      </c>
      <c r="J1134">
        <v>4.45</v>
      </c>
      <c r="K1134">
        <v>890</v>
      </c>
      <c r="L1134">
        <v>11.3</v>
      </c>
      <c r="M1134">
        <v>0.71746031746031746</v>
      </c>
      <c r="N1134">
        <v>2260</v>
      </c>
      <c r="O1134" t="s">
        <v>400</v>
      </c>
      <c r="P1134" t="s">
        <v>401</v>
      </c>
      <c r="Q1134" t="s">
        <v>213</v>
      </c>
      <c r="R1134" t="s">
        <v>25</v>
      </c>
      <c r="S1134" t="s">
        <v>402</v>
      </c>
      <c r="T1134" t="s">
        <v>403</v>
      </c>
      <c r="U1134" t="s">
        <v>1191</v>
      </c>
      <c r="V1134">
        <f>YEAR(sales_order1[[#This Row],[date]])</f>
        <v>2020</v>
      </c>
      <c r="W1134" t="str">
        <f>TEXT(sales_order1[[#This Row],[date]], "Mmm")</f>
        <v>Aug</v>
      </c>
      <c r="X1134">
        <f>VALUE(TEXT(sales_order1[[#This Row],[date]], "D"))</f>
        <v>6</v>
      </c>
      <c r="Y1134">
        <v>32</v>
      </c>
    </row>
    <row r="1135" spans="1:25" x14ac:dyDescent="0.25">
      <c r="A1135" s="1">
        <v>44049</v>
      </c>
      <c r="B1135">
        <v>51134</v>
      </c>
      <c r="C1135" t="s">
        <v>28</v>
      </c>
      <c r="D1135" t="str">
        <f>VLOOKUP(sales_order1[[#This Row],[itemCode]],product_details3!B:C,2,0)</f>
        <v>SRMC30</v>
      </c>
      <c r="E1135" t="s">
        <v>29</v>
      </c>
      <c r="F1135" t="s">
        <v>30</v>
      </c>
      <c r="G1135">
        <v>50</v>
      </c>
      <c r="H1135">
        <v>22.6</v>
      </c>
      <c r="I1135">
        <v>1130</v>
      </c>
      <c r="J1135">
        <v>7.6</v>
      </c>
      <c r="K1135">
        <v>380</v>
      </c>
      <c r="L1135">
        <v>15</v>
      </c>
      <c r="M1135">
        <v>0.66371681415929207</v>
      </c>
      <c r="N1135">
        <v>750</v>
      </c>
      <c r="O1135" t="s">
        <v>295</v>
      </c>
      <c r="P1135" t="s">
        <v>296</v>
      </c>
      <c r="Q1135" t="s">
        <v>160</v>
      </c>
      <c r="R1135" t="s">
        <v>112</v>
      </c>
      <c r="S1135" t="s">
        <v>297</v>
      </c>
      <c r="T1135" t="s">
        <v>298</v>
      </c>
      <c r="U1135" t="s">
        <v>1189</v>
      </c>
      <c r="V1135">
        <f>YEAR(sales_order1[[#This Row],[date]])</f>
        <v>2020</v>
      </c>
      <c r="W1135" t="str">
        <f>TEXT(sales_order1[[#This Row],[date]], "Mmm")</f>
        <v>Aug</v>
      </c>
      <c r="X1135">
        <f>VALUE(TEXT(sales_order1[[#This Row],[date]], "D"))</f>
        <v>6</v>
      </c>
      <c r="Y1135">
        <v>32</v>
      </c>
    </row>
    <row r="1136" spans="1:25" x14ac:dyDescent="0.25">
      <c r="A1136" s="1">
        <v>44049</v>
      </c>
      <c r="B1136">
        <v>51135</v>
      </c>
      <c r="C1136" t="s">
        <v>103</v>
      </c>
      <c r="D1136" t="str">
        <f>VLOOKUP(sales_order1[[#This Row],[itemCode]],product_details3!B:C,2,0)</f>
        <v>SCRT50</v>
      </c>
      <c r="E1136" t="s">
        <v>104</v>
      </c>
      <c r="F1136" t="s">
        <v>61</v>
      </c>
      <c r="G1136">
        <v>150</v>
      </c>
      <c r="H1136">
        <v>16.95</v>
      </c>
      <c r="I1136">
        <v>2542.5</v>
      </c>
      <c r="J1136">
        <v>5.2</v>
      </c>
      <c r="K1136">
        <v>780</v>
      </c>
      <c r="L1136">
        <v>11.75</v>
      </c>
      <c r="M1136">
        <v>0.69321533923303835</v>
      </c>
      <c r="N1136">
        <v>1762.5</v>
      </c>
      <c r="O1136" t="s">
        <v>457</v>
      </c>
      <c r="P1136" t="s">
        <v>458</v>
      </c>
      <c r="Q1136" t="s">
        <v>383</v>
      </c>
      <c r="R1136" t="s">
        <v>72</v>
      </c>
      <c r="S1136" t="s">
        <v>459</v>
      </c>
      <c r="T1136" t="s">
        <v>460</v>
      </c>
      <c r="U1136" t="s">
        <v>1188</v>
      </c>
      <c r="V1136">
        <f>YEAR(sales_order1[[#This Row],[date]])</f>
        <v>2020</v>
      </c>
      <c r="W1136" t="str">
        <f>TEXT(sales_order1[[#This Row],[date]], "Mmm")</f>
        <v>Aug</v>
      </c>
      <c r="X1136">
        <f>VALUE(TEXT(sales_order1[[#This Row],[date]], "D"))</f>
        <v>6</v>
      </c>
      <c r="Y1136">
        <v>32</v>
      </c>
    </row>
    <row r="1137" spans="1:25" x14ac:dyDescent="0.25">
      <c r="A1137" s="1">
        <v>44049</v>
      </c>
      <c r="B1137">
        <v>51136</v>
      </c>
      <c r="C1137" t="s">
        <v>181</v>
      </c>
      <c r="D1137" t="str">
        <f>VLOOKUP(sales_order1[[#This Row],[itemCode]],product_details3!B:C,2,0)</f>
        <v>EXFP100</v>
      </c>
      <c r="E1137" t="s">
        <v>182</v>
      </c>
      <c r="F1137" t="s">
        <v>183</v>
      </c>
      <c r="G1137">
        <v>50</v>
      </c>
      <c r="H1137">
        <v>21.95</v>
      </c>
      <c r="I1137">
        <v>1097.5</v>
      </c>
      <c r="J1137">
        <v>8.1999999999999993</v>
      </c>
      <c r="K1137">
        <v>410</v>
      </c>
      <c r="L1137">
        <v>13.75</v>
      </c>
      <c r="M1137">
        <v>0.62642369020501143</v>
      </c>
      <c r="N1137">
        <v>687.5</v>
      </c>
      <c r="O1137" t="s">
        <v>322</v>
      </c>
      <c r="P1137" t="s">
        <v>323</v>
      </c>
      <c r="Q1137" t="s">
        <v>39</v>
      </c>
      <c r="R1137" t="s">
        <v>40</v>
      </c>
      <c r="S1137" t="s">
        <v>41</v>
      </c>
      <c r="T1137" t="s">
        <v>324</v>
      </c>
      <c r="U1137" t="s">
        <v>1188</v>
      </c>
      <c r="V1137">
        <f>YEAR(sales_order1[[#This Row],[date]])</f>
        <v>2020</v>
      </c>
      <c r="W1137" t="str">
        <f>TEXT(sales_order1[[#This Row],[date]], "Mmm")</f>
        <v>Aug</v>
      </c>
      <c r="X1137">
        <f>VALUE(TEXT(sales_order1[[#This Row],[date]], "D"))</f>
        <v>6</v>
      </c>
      <c r="Y1137">
        <v>32</v>
      </c>
    </row>
    <row r="1138" spans="1:25" x14ac:dyDescent="0.25">
      <c r="A1138" s="1">
        <v>44049</v>
      </c>
      <c r="B1138">
        <v>51137</v>
      </c>
      <c r="C1138" t="s">
        <v>320</v>
      </c>
      <c r="D1138" t="str">
        <f>VLOOKUP(sales_order1[[#This Row],[itemCode]],product_details3!B:C,2,0)</f>
        <v>SCR50+100</v>
      </c>
      <c r="E1138" t="s">
        <v>321</v>
      </c>
      <c r="F1138" t="s">
        <v>61</v>
      </c>
      <c r="G1138">
        <v>200</v>
      </c>
      <c r="H1138">
        <v>26.25</v>
      </c>
      <c r="I1138">
        <v>5250</v>
      </c>
      <c r="J1138">
        <v>7.75</v>
      </c>
      <c r="K1138">
        <v>1550</v>
      </c>
      <c r="L1138">
        <v>18.5</v>
      </c>
      <c r="M1138">
        <v>0.70476190476190481</v>
      </c>
      <c r="N1138">
        <v>3700</v>
      </c>
      <c r="O1138" t="s">
        <v>370</v>
      </c>
      <c r="P1138" t="s">
        <v>371</v>
      </c>
      <c r="Q1138" t="s">
        <v>201</v>
      </c>
      <c r="R1138" t="s">
        <v>25</v>
      </c>
      <c r="S1138" t="s">
        <v>372</v>
      </c>
      <c r="T1138" t="s">
        <v>373</v>
      </c>
      <c r="U1138" t="s">
        <v>1191</v>
      </c>
      <c r="V1138">
        <f>YEAR(sales_order1[[#This Row],[date]])</f>
        <v>2020</v>
      </c>
      <c r="W1138" t="str">
        <f>TEXT(sales_order1[[#This Row],[date]], "Mmm")</f>
        <v>Aug</v>
      </c>
      <c r="X1138">
        <f>VALUE(TEXT(sales_order1[[#This Row],[date]], "D"))</f>
        <v>6</v>
      </c>
      <c r="Y1138">
        <v>32</v>
      </c>
    </row>
    <row r="1139" spans="1:25" x14ac:dyDescent="0.25">
      <c r="A1139" s="1">
        <v>44049</v>
      </c>
      <c r="B1139">
        <v>51138</v>
      </c>
      <c r="C1139" t="s">
        <v>86</v>
      </c>
      <c r="D1139" t="str">
        <f>VLOOKUP(sales_order1[[#This Row],[itemCode]],product_details3!B:C,2,0)</f>
        <v>SRMH30</v>
      </c>
      <c r="E1139" t="s">
        <v>87</v>
      </c>
      <c r="F1139" t="s">
        <v>30</v>
      </c>
      <c r="G1139">
        <v>100</v>
      </c>
      <c r="H1139">
        <v>21</v>
      </c>
      <c r="I1139">
        <v>2100</v>
      </c>
      <c r="J1139">
        <v>6.6</v>
      </c>
      <c r="K1139">
        <v>660</v>
      </c>
      <c r="L1139">
        <v>14.4</v>
      </c>
      <c r="M1139">
        <v>0.68571428571428572</v>
      </c>
      <c r="N1139">
        <v>1440</v>
      </c>
      <c r="O1139" t="s">
        <v>430</v>
      </c>
      <c r="P1139" t="s">
        <v>431</v>
      </c>
      <c r="Q1139" t="s">
        <v>218</v>
      </c>
      <c r="R1139" t="s">
        <v>40</v>
      </c>
      <c r="S1139" t="s">
        <v>432</v>
      </c>
      <c r="T1139" t="s">
        <v>433</v>
      </c>
      <c r="U1139" t="s">
        <v>1190</v>
      </c>
      <c r="V1139">
        <f>YEAR(sales_order1[[#This Row],[date]])</f>
        <v>2020</v>
      </c>
      <c r="W1139" t="str">
        <f>TEXT(sales_order1[[#This Row],[date]], "Mmm")</f>
        <v>Aug</v>
      </c>
      <c r="X1139">
        <f>VALUE(TEXT(sales_order1[[#This Row],[date]], "D"))</f>
        <v>6</v>
      </c>
      <c r="Y1139">
        <v>32</v>
      </c>
    </row>
    <row r="1140" spans="1:25" x14ac:dyDescent="0.25">
      <c r="A1140" s="1">
        <v>44049</v>
      </c>
      <c r="B1140">
        <v>51139</v>
      </c>
      <c r="C1140" t="s">
        <v>235</v>
      </c>
      <c r="D1140" t="str">
        <f>VLOOKUP(sales_order1[[#This Row],[itemCode]],product_details3!B:C,2,0)</f>
        <v>CLNF150</v>
      </c>
      <c r="E1140" t="s">
        <v>236</v>
      </c>
      <c r="F1140" t="s">
        <v>45</v>
      </c>
      <c r="G1140">
        <v>50</v>
      </c>
      <c r="H1140">
        <v>13.95</v>
      </c>
      <c r="I1140">
        <v>697.5</v>
      </c>
      <c r="J1140">
        <v>5.2</v>
      </c>
      <c r="K1140">
        <v>260</v>
      </c>
      <c r="L1140">
        <v>8.75</v>
      </c>
      <c r="M1140">
        <v>0.62724014336917566</v>
      </c>
      <c r="N1140">
        <v>437.5</v>
      </c>
      <c r="O1140" t="s">
        <v>423</v>
      </c>
      <c r="P1140" t="s">
        <v>424</v>
      </c>
      <c r="Q1140" t="s">
        <v>77</v>
      </c>
      <c r="R1140" t="s">
        <v>72</v>
      </c>
      <c r="S1140" t="s">
        <v>425</v>
      </c>
      <c r="T1140" t="s">
        <v>426</v>
      </c>
      <c r="U1140" t="s">
        <v>1190</v>
      </c>
      <c r="V1140">
        <f>YEAR(sales_order1[[#This Row],[date]])</f>
        <v>2020</v>
      </c>
      <c r="W1140" t="str">
        <f>TEXT(sales_order1[[#This Row],[date]], "Mmm")</f>
        <v>Aug</v>
      </c>
      <c r="X1140">
        <f>VALUE(TEXT(sales_order1[[#This Row],[date]], "D"))</f>
        <v>6</v>
      </c>
      <c r="Y1140">
        <v>32</v>
      </c>
    </row>
    <row r="1141" spans="1:25" x14ac:dyDescent="0.25">
      <c r="A1141" s="1">
        <v>44050</v>
      </c>
      <c r="B1141">
        <v>51140</v>
      </c>
      <c r="C1141" t="s">
        <v>128</v>
      </c>
      <c r="D1141" t="str">
        <f>VLOOKUP(sales_order1[[#This Row],[itemCode]],product_details3!B:C,2,0)</f>
        <v>SCRT100</v>
      </c>
      <c r="E1141" t="s">
        <v>129</v>
      </c>
      <c r="F1141" t="s">
        <v>61</v>
      </c>
      <c r="G1141">
        <v>100</v>
      </c>
      <c r="H1141">
        <v>28.25</v>
      </c>
      <c r="I1141">
        <v>2825</v>
      </c>
      <c r="J1141">
        <v>9</v>
      </c>
      <c r="K1141">
        <v>900</v>
      </c>
      <c r="L1141">
        <v>19.25</v>
      </c>
      <c r="M1141">
        <v>0.68141592920353977</v>
      </c>
      <c r="N1141">
        <v>1925</v>
      </c>
      <c r="O1141" t="s">
        <v>130</v>
      </c>
      <c r="P1141" t="s">
        <v>131</v>
      </c>
      <c r="Q1141" t="s">
        <v>132</v>
      </c>
      <c r="R1141" t="s">
        <v>56</v>
      </c>
      <c r="S1141" t="s">
        <v>133</v>
      </c>
      <c r="T1141" t="s">
        <v>134</v>
      </c>
      <c r="U1141" t="s">
        <v>1191</v>
      </c>
      <c r="V1141">
        <f>YEAR(sales_order1[[#This Row],[date]])</f>
        <v>2020</v>
      </c>
      <c r="W1141" t="str">
        <f>TEXT(sales_order1[[#This Row],[date]], "Mmm")</f>
        <v>Aug</v>
      </c>
      <c r="X1141">
        <f>VALUE(TEXT(sales_order1[[#This Row],[date]], "D"))</f>
        <v>7</v>
      </c>
      <c r="Y1141">
        <v>32</v>
      </c>
    </row>
    <row r="1142" spans="1:25" x14ac:dyDescent="0.25">
      <c r="A1142" s="1">
        <v>44050</v>
      </c>
      <c r="B1142">
        <v>51141</v>
      </c>
      <c r="C1142" t="s">
        <v>19</v>
      </c>
      <c r="D1142" t="str">
        <f>VLOOKUP(sales_order1[[#This Row],[itemCode]],product_details3!B:C,2,0)</f>
        <v>MSTH100</v>
      </c>
      <c r="E1142" t="s">
        <v>20</v>
      </c>
      <c r="F1142" t="s">
        <v>21</v>
      </c>
      <c r="G1142">
        <v>150</v>
      </c>
      <c r="H1142">
        <v>26.25</v>
      </c>
      <c r="I1142">
        <v>3937.5</v>
      </c>
      <c r="J1142">
        <v>7.75</v>
      </c>
      <c r="K1142">
        <v>1162.5</v>
      </c>
      <c r="L1142">
        <v>18.5</v>
      </c>
      <c r="M1142">
        <v>0.70476190476190481</v>
      </c>
      <c r="N1142">
        <v>2775</v>
      </c>
      <c r="O1142" t="s">
        <v>244</v>
      </c>
      <c r="P1142" t="s">
        <v>245</v>
      </c>
      <c r="Q1142" t="s">
        <v>186</v>
      </c>
      <c r="R1142" t="s">
        <v>112</v>
      </c>
      <c r="S1142" t="s">
        <v>246</v>
      </c>
      <c r="T1142" t="s">
        <v>247</v>
      </c>
      <c r="U1142" t="s">
        <v>1189</v>
      </c>
      <c r="V1142">
        <f>YEAR(sales_order1[[#This Row],[date]])</f>
        <v>2020</v>
      </c>
      <c r="W1142" t="str">
        <f>TEXT(sales_order1[[#This Row],[date]], "Mmm")</f>
        <v>Aug</v>
      </c>
      <c r="X1142">
        <f>VALUE(TEXT(sales_order1[[#This Row],[date]], "D"))</f>
        <v>7</v>
      </c>
      <c r="Y1142">
        <v>32</v>
      </c>
    </row>
    <row r="1143" spans="1:25" x14ac:dyDescent="0.25">
      <c r="A1143" s="1">
        <v>44050</v>
      </c>
      <c r="B1143">
        <v>51142</v>
      </c>
      <c r="C1143" t="s">
        <v>19</v>
      </c>
      <c r="D1143" t="str">
        <f>VLOOKUP(sales_order1[[#This Row],[itemCode]],product_details3!B:C,2,0)</f>
        <v>MSTH100</v>
      </c>
      <c r="E1143" t="s">
        <v>20</v>
      </c>
      <c r="F1143" t="s">
        <v>21</v>
      </c>
      <c r="G1143">
        <v>50</v>
      </c>
      <c r="H1143">
        <v>26.25</v>
      </c>
      <c r="I1143">
        <v>1312.5</v>
      </c>
      <c r="J1143">
        <v>7.75</v>
      </c>
      <c r="K1143">
        <v>387.5</v>
      </c>
      <c r="L1143">
        <v>18.5</v>
      </c>
      <c r="M1143">
        <v>0.70476190476190481</v>
      </c>
      <c r="N1143">
        <v>925</v>
      </c>
      <c r="O1143" t="s">
        <v>454</v>
      </c>
      <c r="P1143" t="s">
        <v>455</v>
      </c>
      <c r="Q1143" t="s">
        <v>71</v>
      </c>
      <c r="R1143" t="s">
        <v>72</v>
      </c>
      <c r="S1143" t="s">
        <v>73</v>
      </c>
      <c r="T1143" t="s">
        <v>456</v>
      </c>
      <c r="U1143" t="s">
        <v>1190</v>
      </c>
      <c r="V1143">
        <f>YEAR(sales_order1[[#This Row],[date]])</f>
        <v>2020</v>
      </c>
      <c r="W1143" t="str">
        <f>TEXT(sales_order1[[#This Row],[date]], "Mmm")</f>
        <v>Aug</v>
      </c>
      <c r="X1143">
        <f>VALUE(TEXT(sales_order1[[#This Row],[date]], "D"))</f>
        <v>7</v>
      </c>
      <c r="Y1143">
        <v>32</v>
      </c>
    </row>
    <row r="1144" spans="1:25" x14ac:dyDescent="0.25">
      <c r="A1144" s="1">
        <v>44050</v>
      </c>
      <c r="B1144">
        <v>51143</v>
      </c>
      <c r="C1144" t="s">
        <v>135</v>
      </c>
      <c r="D1144" t="str">
        <f>VLOOKUP(sales_order1[[#This Row],[itemCode]],product_details3!B:C,2,0)</f>
        <v>MSKSH</v>
      </c>
      <c r="E1144" t="s">
        <v>136</v>
      </c>
      <c r="F1144" t="s">
        <v>137</v>
      </c>
      <c r="G1144">
        <v>150</v>
      </c>
      <c r="H1144">
        <v>18.75</v>
      </c>
      <c r="I1144">
        <v>2812.5</v>
      </c>
      <c r="J1144">
        <v>7.45</v>
      </c>
      <c r="K1144">
        <v>1117.5</v>
      </c>
      <c r="L1144">
        <v>11.3</v>
      </c>
      <c r="M1144">
        <v>0.60266666666666668</v>
      </c>
      <c r="N1144">
        <v>1695</v>
      </c>
      <c r="O1144" t="s">
        <v>227</v>
      </c>
      <c r="P1144" t="s">
        <v>228</v>
      </c>
      <c r="Q1144" t="s">
        <v>64</v>
      </c>
      <c r="R1144" t="s">
        <v>40</v>
      </c>
      <c r="S1144" t="s">
        <v>229</v>
      </c>
      <c r="T1144" t="s">
        <v>230</v>
      </c>
      <c r="U1144" t="s">
        <v>1189</v>
      </c>
      <c r="V1144">
        <f>YEAR(sales_order1[[#This Row],[date]])</f>
        <v>2020</v>
      </c>
      <c r="W1144" t="str">
        <f>TEXT(sales_order1[[#This Row],[date]], "Mmm")</f>
        <v>Aug</v>
      </c>
      <c r="X1144">
        <f>VALUE(TEXT(sales_order1[[#This Row],[date]], "D"))</f>
        <v>7</v>
      </c>
      <c r="Y1144">
        <v>32</v>
      </c>
    </row>
    <row r="1145" spans="1:25" x14ac:dyDescent="0.25">
      <c r="A1145" s="1">
        <v>44050</v>
      </c>
      <c r="B1145">
        <v>51144</v>
      </c>
      <c r="C1145" t="s">
        <v>103</v>
      </c>
      <c r="D1145" t="str">
        <f>VLOOKUP(sales_order1[[#This Row],[itemCode]],product_details3!B:C,2,0)</f>
        <v>SCRT50</v>
      </c>
      <c r="E1145" t="s">
        <v>104</v>
      </c>
      <c r="F1145" t="s">
        <v>61</v>
      </c>
      <c r="G1145">
        <v>100</v>
      </c>
      <c r="H1145">
        <v>16.95</v>
      </c>
      <c r="I1145">
        <v>1695</v>
      </c>
      <c r="J1145">
        <v>5.2</v>
      </c>
      <c r="K1145">
        <v>520</v>
      </c>
      <c r="L1145">
        <v>11.75</v>
      </c>
      <c r="M1145">
        <v>0.69321533923303835</v>
      </c>
      <c r="N1145">
        <v>1175</v>
      </c>
      <c r="O1145" t="s">
        <v>376</v>
      </c>
      <c r="P1145" t="s">
        <v>377</v>
      </c>
      <c r="Q1145" t="s">
        <v>378</v>
      </c>
      <c r="R1145" t="s">
        <v>72</v>
      </c>
      <c r="S1145" t="s">
        <v>379</v>
      </c>
      <c r="T1145" t="s">
        <v>380</v>
      </c>
      <c r="U1145" t="s">
        <v>1188</v>
      </c>
      <c r="V1145">
        <f>YEAR(sales_order1[[#This Row],[date]])</f>
        <v>2020</v>
      </c>
      <c r="W1145" t="str">
        <f>TEXT(sales_order1[[#This Row],[date]], "Mmm")</f>
        <v>Aug</v>
      </c>
      <c r="X1145">
        <f>VALUE(TEXT(sales_order1[[#This Row],[date]], "D"))</f>
        <v>7</v>
      </c>
      <c r="Y1145">
        <v>32</v>
      </c>
    </row>
    <row r="1146" spans="1:25" x14ac:dyDescent="0.25">
      <c r="A1146" s="1">
        <v>44050</v>
      </c>
      <c r="B1146">
        <v>51145</v>
      </c>
      <c r="C1146" t="s">
        <v>309</v>
      </c>
      <c r="D1146" t="str">
        <f>VLOOKUP(sales_order1[[#This Row],[itemCode]],product_details3!B:C,2,0)</f>
        <v>MSKC100</v>
      </c>
      <c r="E1146" t="s">
        <v>310</v>
      </c>
      <c r="F1146" t="s">
        <v>137</v>
      </c>
      <c r="G1146">
        <v>100</v>
      </c>
      <c r="H1146">
        <v>19.95</v>
      </c>
      <c r="I1146">
        <v>1995</v>
      </c>
      <c r="J1146">
        <v>8.1999999999999993</v>
      </c>
      <c r="K1146">
        <v>820</v>
      </c>
      <c r="L1146">
        <v>11.75</v>
      </c>
      <c r="M1146">
        <v>0.58897243107769426</v>
      </c>
      <c r="N1146">
        <v>1175</v>
      </c>
      <c r="O1146" t="s">
        <v>266</v>
      </c>
      <c r="P1146" t="s">
        <v>267</v>
      </c>
      <c r="Q1146" t="s">
        <v>154</v>
      </c>
      <c r="R1146" t="s">
        <v>56</v>
      </c>
      <c r="S1146" t="s">
        <v>133</v>
      </c>
      <c r="T1146" t="s">
        <v>268</v>
      </c>
      <c r="U1146" t="s">
        <v>1191</v>
      </c>
      <c r="V1146">
        <f>YEAR(sales_order1[[#This Row],[date]])</f>
        <v>2020</v>
      </c>
      <c r="W1146" t="str">
        <f>TEXT(sales_order1[[#This Row],[date]], "Mmm")</f>
        <v>Aug</v>
      </c>
      <c r="X1146">
        <f>VALUE(TEXT(sales_order1[[#This Row],[date]], "D"))</f>
        <v>7</v>
      </c>
      <c r="Y1146">
        <v>32</v>
      </c>
    </row>
    <row r="1147" spans="1:25" x14ac:dyDescent="0.25">
      <c r="A1147" s="1">
        <v>44050</v>
      </c>
      <c r="B1147">
        <v>51146</v>
      </c>
      <c r="C1147" t="s">
        <v>170</v>
      </c>
      <c r="D1147" t="str">
        <f>VLOOKUP(sales_order1[[#This Row],[itemCode]],product_details3!B:C,2,0)</f>
        <v>MKRM100</v>
      </c>
      <c r="E1147" t="s">
        <v>171</v>
      </c>
      <c r="F1147" t="s">
        <v>151</v>
      </c>
      <c r="G1147">
        <v>50</v>
      </c>
      <c r="H1147">
        <v>5.5</v>
      </c>
      <c r="I1147">
        <v>275</v>
      </c>
      <c r="J1147">
        <v>2.2999999999999998</v>
      </c>
      <c r="K1147">
        <v>115</v>
      </c>
      <c r="L1147">
        <v>3.2</v>
      </c>
      <c r="M1147">
        <v>0.5818181818181819</v>
      </c>
      <c r="N1147">
        <v>160</v>
      </c>
      <c r="O1147" t="s">
        <v>417</v>
      </c>
      <c r="P1147" t="s">
        <v>418</v>
      </c>
      <c r="Q1147" t="s">
        <v>160</v>
      </c>
      <c r="R1147" t="s">
        <v>112</v>
      </c>
      <c r="S1147" t="s">
        <v>161</v>
      </c>
      <c r="T1147" t="s">
        <v>419</v>
      </c>
      <c r="U1147" t="s">
        <v>1189</v>
      </c>
      <c r="V1147">
        <f>YEAR(sales_order1[[#This Row],[date]])</f>
        <v>2020</v>
      </c>
      <c r="W1147" t="str">
        <f>TEXT(sales_order1[[#This Row],[date]], "Mmm")</f>
        <v>Aug</v>
      </c>
      <c r="X1147">
        <f>VALUE(TEXT(sales_order1[[#This Row],[date]], "D"))</f>
        <v>7</v>
      </c>
      <c r="Y1147">
        <v>32</v>
      </c>
    </row>
    <row r="1148" spans="1:25" x14ac:dyDescent="0.25">
      <c r="A1148" s="1">
        <v>44053</v>
      </c>
      <c r="B1148">
        <v>51147</v>
      </c>
      <c r="C1148" t="s">
        <v>204</v>
      </c>
      <c r="D1148" t="str">
        <f>VLOOKUP(sales_order1[[#This Row],[itemCode]],product_details3!B:C,2,0)</f>
        <v>MKRM150</v>
      </c>
      <c r="E1148" t="s">
        <v>205</v>
      </c>
      <c r="F1148" t="s">
        <v>151</v>
      </c>
      <c r="G1148">
        <v>100</v>
      </c>
      <c r="H1148">
        <v>10.75</v>
      </c>
      <c r="I1148">
        <v>1075</v>
      </c>
      <c r="J1148">
        <v>4.45</v>
      </c>
      <c r="K1148">
        <v>445</v>
      </c>
      <c r="L1148">
        <v>6.3</v>
      </c>
      <c r="M1148">
        <v>0.586046511627907</v>
      </c>
      <c r="N1148">
        <v>630</v>
      </c>
      <c r="O1148" t="s">
        <v>273</v>
      </c>
      <c r="P1148" t="s">
        <v>274</v>
      </c>
      <c r="Q1148" t="s">
        <v>132</v>
      </c>
      <c r="R1148" t="s">
        <v>56</v>
      </c>
      <c r="S1148" t="s">
        <v>133</v>
      </c>
      <c r="T1148" t="s">
        <v>275</v>
      </c>
      <c r="U1148" t="s">
        <v>1191</v>
      </c>
      <c r="V1148">
        <f>YEAR(sales_order1[[#This Row],[date]])</f>
        <v>2020</v>
      </c>
      <c r="W1148" t="str">
        <f>TEXT(sales_order1[[#This Row],[date]], "Mmm")</f>
        <v>Aug</v>
      </c>
      <c r="X1148">
        <f>VALUE(TEXT(sales_order1[[#This Row],[date]], "D"))</f>
        <v>10</v>
      </c>
      <c r="Y1148">
        <v>32</v>
      </c>
    </row>
    <row r="1149" spans="1:25" x14ac:dyDescent="0.25">
      <c r="A1149" s="1">
        <v>44053</v>
      </c>
      <c r="B1149">
        <v>51148</v>
      </c>
      <c r="C1149" t="s">
        <v>86</v>
      </c>
      <c r="D1149" t="str">
        <f>VLOOKUP(sales_order1[[#This Row],[itemCode]],product_details3!B:C,2,0)</f>
        <v>SRMH30</v>
      </c>
      <c r="E1149" t="s">
        <v>87</v>
      </c>
      <c r="F1149" t="s">
        <v>30</v>
      </c>
      <c r="G1149">
        <v>150</v>
      </c>
      <c r="H1149">
        <v>21</v>
      </c>
      <c r="I1149">
        <v>3150</v>
      </c>
      <c r="J1149">
        <v>6.6</v>
      </c>
      <c r="K1149">
        <v>990</v>
      </c>
      <c r="L1149">
        <v>14.4</v>
      </c>
      <c r="M1149">
        <v>0.68571428571428572</v>
      </c>
      <c r="N1149">
        <v>2160</v>
      </c>
      <c r="O1149" t="s">
        <v>461</v>
      </c>
      <c r="P1149" t="s">
        <v>462</v>
      </c>
      <c r="Q1149" t="s">
        <v>24</v>
      </c>
      <c r="R1149" t="s">
        <v>25</v>
      </c>
      <c r="S1149" t="s">
        <v>33</v>
      </c>
      <c r="T1149" t="s">
        <v>463</v>
      </c>
      <c r="U1149" t="s">
        <v>1191</v>
      </c>
      <c r="V1149">
        <f>YEAR(sales_order1[[#This Row],[date]])</f>
        <v>2020</v>
      </c>
      <c r="W1149" t="str">
        <f>TEXT(sales_order1[[#This Row],[date]], "Mmm")</f>
        <v>Aug</v>
      </c>
      <c r="X1149">
        <f>VALUE(TEXT(sales_order1[[#This Row],[date]], "D"))</f>
        <v>10</v>
      </c>
      <c r="Y1149">
        <v>32</v>
      </c>
    </row>
    <row r="1150" spans="1:25" x14ac:dyDescent="0.25">
      <c r="A1150" s="1">
        <v>44053</v>
      </c>
      <c r="B1150">
        <v>51149</v>
      </c>
      <c r="C1150" t="s">
        <v>348</v>
      </c>
      <c r="D1150" t="str">
        <f>VLOOKUP(sales_order1[[#This Row],[itemCode]],product_details3!B:C,2,0)</f>
        <v>EXFG150</v>
      </c>
      <c r="E1150" t="s">
        <v>349</v>
      </c>
      <c r="F1150" t="s">
        <v>183</v>
      </c>
      <c r="G1150">
        <v>50</v>
      </c>
      <c r="H1150">
        <v>26.25</v>
      </c>
      <c r="I1150">
        <v>1312.5</v>
      </c>
      <c r="J1150">
        <v>10.75</v>
      </c>
      <c r="K1150">
        <v>537.5</v>
      </c>
      <c r="L1150">
        <v>15.5</v>
      </c>
      <c r="M1150">
        <v>0.59047619047619049</v>
      </c>
      <c r="N1150">
        <v>775</v>
      </c>
      <c r="O1150" t="s">
        <v>184</v>
      </c>
      <c r="P1150" t="s">
        <v>185</v>
      </c>
      <c r="Q1150" t="s">
        <v>186</v>
      </c>
      <c r="R1150" t="s">
        <v>112</v>
      </c>
      <c r="S1150" t="s">
        <v>187</v>
      </c>
      <c r="T1150" t="s">
        <v>188</v>
      </c>
      <c r="U1150" t="s">
        <v>1189</v>
      </c>
      <c r="V1150">
        <f>YEAR(sales_order1[[#This Row],[date]])</f>
        <v>2020</v>
      </c>
      <c r="W1150" t="str">
        <f>TEXT(sales_order1[[#This Row],[date]], "Mmm")</f>
        <v>Aug</v>
      </c>
      <c r="X1150">
        <f>VALUE(TEXT(sales_order1[[#This Row],[date]], "D"))</f>
        <v>10</v>
      </c>
      <c r="Y1150">
        <v>32</v>
      </c>
    </row>
    <row r="1151" spans="1:25" x14ac:dyDescent="0.25">
      <c r="A1151" s="1">
        <v>44053</v>
      </c>
      <c r="B1151">
        <v>51150</v>
      </c>
      <c r="C1151" t="s">
        <v>59</v>
      </c>
      <c r="D1151" t="str">
        <f>VLOOKUP(sales_order1[[#This Row],[itemCode]],product_details3!B:C,2,0)</f>
        <v>SCRS3050</v>
      </c>
      <c r="E1151" t="s">
        <v>60</v>
      </c>
      <c r="F1151" t="s">
        <v>61</v>
      </c>
      <c r="G1151">
        <v>50</v>
      </c>
      <c r="H1151">
        <v>19.649999999999999</v>
      </c>
      <c r="I1151">
        <v>982.5</v>
      </c>
      <c r="J1151">
        <v>6.55</v>
      </c>
      <c r="K1151">
        <v>327.5</v>
      </c>
      <c r="L1151">
        <v>13.1</v>
      </c>
      <c r="M1151">
        <v>0.66666666666666663</v>
      </c>
      <c r="N1151">
        <v>655</v>
      </c>
      <c r="O1151" t="s">
        <v>163</v>
      </c>
      <c r="P1151" t="s">
        <v>164</v>
      </c>
      <c r="Q1151" t="s">
        <v>146</v>
      </c>
      <c r="R1151" t="s">
        <v>112</v>
      </c>
      <c r="S1151" t="s">
        <v>165</v>
      </c>
      <c r="T1151" t="s">
        <v>166</v>
      </c>
      <c r="U1151" t="s">
        <v>1189</v>
      </c>
      <c r="V1151">
        <f>YEAR(sales_order1[[#This Row],[date]])</f>
        <v>2020</v>
      </c>
      <c r="W1151" t="str">
        <f>TEXT(sales_order1[[#This Row],[date]], "Mmm")</f>
        <v>Aug</v>
      </c>
      <c r="X1151">
        <f>VALUE(TEXT(sales_order1[[#This Row],[date]], "D"))</f>
        <v>10</v>
      </c>
      <c r="Y1151">
        <v>32</v>
      </c>
    </row>
    <row r="1152" spans="1:25" x14ac:dyDescent="0.25">
      <c r="A1152" s="1">
        <v>44053</v>
      </c>
      <c r="B1152">
        <v>51151</v>
      </c>
      <c r="C1152" t="s">
        <v>122</v>
      </c>
      <c r="D1152" t="str">
        <f>VLOOKUP(sales_order1[[#This Row],[itemCode]],product_details3!B:C,2,0)</f>
        <v>TNRE150</v>
      </c>
      <c r="E1152" t="s">
        <v>123</v>
      </c>
      <c r="F1152" t="s">
        <v>124</v>
      </c>
      <c r="G1152">
        <v>100</v>
      </c>
      <c r="H1152">
        <v>16.95</v>
      </c>
      <c r="I1152">
        <v>1695</v>
      </c>
      <c r="J1152">
        <v>5.2</v>
      </c>
      <c r="K1152">
        <v>520</v>
      </c>
      <c r="L1152">
        <v>11.75</v>
      </c>
      <c r="M1152">
        <v>0.69321533923303835</v>
      </c>
      <c r="N1152">
        <v>1175</v>
      </c>
      <c r="O1152" t="s">
        <v>189</v>
      </c>
      <c r="P1152" t="s">
        <v>190</v>
      </c>
      <c r="Q1152" t="s">
        <v>191</v>
      </c>
      <c r="R1152" t="s">
        <v>56</v>
      </c>
      <c r="S1152" t="s">
        <v>192</v>
      </c>
      <c r="T1152" t="s">
        <v>193</v>
      </c>
      <c r="U1152" t="s">
        <v>1191</v>
      </c>
      <c r="V1152">
        <f>YEAR(sales_order1[[#This Row],[date]])</f>
        <v>2020</v>
      </c>
      <c r="W1152" t="str">
        <f>TEXT(sales_order1[[#This Row],[date]], "Mmm")</f>
        <v>Aug</v>
      </c>
      <c r="X1152">
        <f>VALUE(TEXT(sales_order1[[#This Row],[date]], "D"))</f>
        <v>10</v>
      </c>
      <c r="Y1152">
        <v>32</v>
      </c>
    </row>
    <row r="1153" spans="1:25" x14ac:dyDescent="0.25">
      <c r="A1153" s="1">
        <v>44053</v>
      </c>
      <c r="B1153">
        <v>51152</v>
      </c>
      <c r="C1153" t="s">
        <v>335</v>
      </c>
      <c r="D1153" t="str">
        <f>VLOOKUP(sales_order1[[#This Row],[itemCode]],product_details3!B:C,2,0)</f>
        <v>CLNF50</v>
      </c>
      <c r="E1153" t="s">
        <v>336</v>
      </c>
      <c r="F1153" t="s">
        <v>45</v>
      </c>
      <c r="G1153">
        <v>100</v>
      </c>
      <c r="H1153">
        <v>7.3</v>
      </c>
      <c r="I1153">
        <v>730</v>
      </c>
      <c r="J1153">
        <v>2.8</v>
      </c>
      <c r="K1153">
        <v>280</v>
      </c>
      <c r="L1153">
        <v>4.5</v>
      </c>
      <c r="M1153">
        <v>0.61643835616438358</v>
      </c>
      <c r="N1153">
        <v>450</v>
      </c>
      <c r="O1153" t="s">
        <v>427</v>
      </c>
      <c r="P1153" t="s">
        <v>428</v>
      </c>
      <c r="Q1153" t="s">
        <v>239</v>
      </c>
      <c r="R1153" t="s">
        <v>112</v>
      </c>
      <c r="S1153" t="s">
        <v>240</v>
      </c>
      <c r="T1153" t="s">
        <v>429</v>
      </c>
      <c r="U1153" t="s">
        <v>1189</v>
      </c>
      <c r="V1153">
        <f>YEAR(sales_order1[[#This Row],[date]])</f>
        <v>2020</v>
      </c>
      <c r="W1153" t="str">
        <f>TEXT(sales_order1[[#This Row],[date]], "Mmm")</f>
        <v>Aug</v>
      </c>
      <c r="X1153">
        <f>VALUE(TEXT(sales_order1[[#This Row],[date]], "D"))</f>
        <v>10</v>
      </c>
      <c r="Y1153">
        <v>32</v>
      </c>
    </row>
    <row r="1154" spans="1:25" x14ac:dyDescent="0.25">
      <c r="A1154" s="1">
        <v>44053</v>
      </c>
      <c r="B1154">
        <v>51153</v>
      </c>
      <c r="C1154" t="s">
        <v>51</v>
      </c>
      <c r="D1154" t="str">
        <f>VLOOKUP(sales_order1[[#This Row],[itemCode]],product_details3!B:C,2,0)</f>
        <v>MSTH50</v>
      </c>
      <c r="E1154" t="s">
        <v>52</v>
      </c>
      <c r="F1154" t="s">
        <v>21</v>
      </c>
      <c r="G1154">
        <v>50</v>
      </c>
      <c r="H1154">
        <v>15.75</v>
      </c>
      <c r="I1154">
        <v>787.5</v>
      </c>
      <c r="J1154">
        <v>4.45</v>
      </c>
      <c r="K1154">
        <v>222.5</v>
      </c>
      <c r="L1154">
        <v>11.3</v>
      </c>
      <c r="M1154">
        <v>0.71746031746031746</v>
      </c>
      <c r="N1154">
        <v>565</v>
      </c>
      <c r="O1154" t="s">
        <v>199</v>
      </c>
      <c r="P1154" t="s">
        <v>200</v>
      </c>
      <c r="Q1154" t="s">
        <v>201</v>
      </c>
      <c r="R1154" t="s">
        <v>25</v>
      </c>
      <c r="S1154" t="s">
        <v>202</v>
      </c>
      <c r="T1154" t="s">
        <v>203</v>
      </c>
      <c r="U1154" t="s">
        <v>1191</v>
      </c>
      <c r="V1154">
        <f>YEAR(sales_order1[[#This Row],[date]])</f>
        <v>2020</v>
      </c>
      <c r="W1154" t="str">
        <f>TEXT(sales_order1[[#This Row],[date]], "Mmm")</f>
        <v>Aug</v>
      </c>
      <c r="X1154">
        <f>VALUE(TEXT(sales_order1[[#This Row],[date]], "D"))</f>
        <v>10</v>
      </c>
      <c r="Y1154">
        <v>32</v>
      </c>
    </row>
    <row r="1155" spans="1:25" x14ac:dyDescent="0.25">
      <c r="A1155" s="1">
        <v>44053</v>
      </c>
      <c r="B1155">
        <v>51154</v>
      </c>
      <c r="C1155" t="s">
        <v>209</v>
      </c>
      <c r="D1155" t="str">
        <f>VLOOKUP(sales_order1[[#This Row],[itemCode]],product_details3!B:C,2,0)</f>
        <v>CLNG50</v>
      </c>
      <c r="E1155" t="s">
        <v>210</v>
      </c>
      <c r="F1155" t="s">
        <v>45</v>
      </c>
      <c r="G1155">
        <v>50</v>
      </c>
      <c r="H1155">
        <v>6.5</v>
      </c>
      <c r="I1155">
        <v>325</v>
      </c>
      <c r="J1155">
        <v>2.2999999999999998</v>
      </c>
      <c r="K1155">
        <v>115</v>
      </c>
      <c r="L1155">
        <v>4.2</v>
      </c>
      <c r="M1155">
        <v>0.64615384615384619</v>
      </c>
      <c r="N1155">
        <v>210</v>
      </c>
      <c r="O1155" t="s">
        <v>62</v>
      </c>
      <c r="P1155" t="s">
        <v>63</v>
      </c>
      <c r="Q1155" t="s">
        <v>64</v>
      </c>
      <c r="R1155" t="s">
        <v>40</v>
      </c>
      <c r="S1155" t="s">
        <v>65</v>
      </c>
      <c r="T1155" t="s">
        <v>66</v>
      </c>
      <c r="U1155" t="s">
        <v>1190</v>
      </c>
      <c r="V1155">
        <f>YEAR(sales_order1[[#This Row],[date]])</f>
        <v>2020</v>
      </c>
      <c r="W1155" t="str">
        <f>TEXT(sales_order1[[#This Row],[date]], "Mmm")</f>
        <v>Aug</v>
      </c>
      <c r="X1155">
        <f>VALUE(TEXT(sales_order1[[#This Row],[date]], "D"))</f>
        <v>10</v>
      </c>
      <c r="Y1155">
        <v>32</v>
      </c>
    </row>
    <row r="1156" spans="1:25" x14ac:dyDescent="0.25">
      <c r="A1156" s="1">
        <v>44053</v>
      </c>
      <c r="B1156">
        <v>51155</v>
      </c>
      <c r="C1156" t="s">
        <v>28</v>
      </c>
      <c r="D1156" t="str">
        <f>VLOOKUP(sales_order1[[#This Row],[itemCode]],product_details3!B:C,2,0)</f>
        <v>SRMC30</v>
      </c>
      <c r="E1156" t="s">
        <v>29</v>
      </c>
      <c r="F1156" t="s">
        <v>30</v>
      </c>
      <c r="G1156">
        <v>50</v>
      </c>
      <c r="H1156">
        <v>22.6</v>
      </c>
      <c r="I1156">
        <v>1130</v>
      </c>
      <c r="J1156">
        <v>7.6</v>
      </c>
      <c r="K1156">
        <v>380</v>
      </c>
      <c r="L1156">
        <v>15</v>
      </c>
      <c r="M1156">
        <v>0.66371681415929207</v>
      </c>
      <c r="N1156">
        <v>750</v>
      </c>
      <c r="O1156" t="s">
        <v>467</v>
      </c>
      <c r="P1156" t="s">
        <v>468</v>
      </c>
      <c r="Q1156" t="s">
        <v>39</v>
      </c>
      <c r="R1156" t="s">
        <v>40</v>
      </c>
      <c r="S1156" t="s">
        <v>41</v>
      </c>
      <c r="T1156" t="s">
        <v>174</v>
      </c>
      <c r="U1156" t="s">
        <v>1188</v>
      </c>
      <c r="V1156">
        <f>YEAR(sales_order1[[#This Row],[date]])</f>
        <v>2020</v>
      </c>
      <c r="W1156" t="str">
        <f>TEXT(sales_order1[[#This Row],[date]], "Mmm")</f>
        <v>Aug</v>
      </c>
      <c r="X1156">
        <f>VALUE(TEXT(sales_order1[[#This Row],[date]], "D"))</f>
        <v>10</v>
      </c>
      <c r="Y1156">
        <v>32</v>
      </c>
    </row>
    <row r="1157" spans="1:25" x14ac:dyDescent="0.25">
      <c r="A1157" s="1">
        <v>44053</v>
      </c>
      <c r="B1157">
        <v>51156</v>
      </c>
      <c r="C1157" t="s">
        <v>320</v>
      </c>
      <c r="D1157" t="str">
        <f>VLOOKUP(sales_order1[[#This Row],[itemCode]],product_details3!B:C,2,0)</f>
        <v>SCR50+100</v>
      </c>
      <c r="E1157" t="s">
        <v>321</v>
      </c>
      <c r="F1157" t="s">
        <v>61</v>
      </c>
      <c r="G1157">
        <v>250</v>
      </c>
      <c r="H1157">
        <v>26.25</v>
      </c>
      <c r="I1157">
        <v>6562.5</v>
      </c>
      <c r="J1157">
        <v>7.75</v>
      </c>
      <c r="K1157">
        <v>1937.5</v>
      </c>
      <c r="L1157">
        <v>18.5</v>
      </c>
      <c r="M1157">
        <v>0.70476190476190481</v>
      </c>
      <c r="N1157">
        <v>4625</v>
      </c>
      <c r="O1157" t="s">
        <v>138</v>
      </c>
      <c r="P1157" t="s">
        <v>139</v>
      </c>
      <c r="Q1157" t="s">
        <v>77</v>
      </c>
      <c r="R1157" t="s">
        <v>72</v>
      </c>
      <c r="S1157" t="s">
        <v>140</v>
      </c>
      <c r="T1157" t="s">
        <v>141</v>
      </c>
      <c r="U1157" t="s">
        <v>1190</v>
      </c>
      <c r="V1157">
        <f>YEAR(sales_order1[[#This Row],[date]])</f>
        <v>2020</v>
      </c>
      <c r="W1157" t="str">
        <f>TEXT(sales_order1[[#This Row],[date]], "Mmm")</f>
        <v>Aug</v>
      </c>
      <c r="X1157">
        <f>VALUE(TEXT(sales_order1[[#This Row],[date]], "D"))</f>
        <v>10</v>
      </c>
      <c r="Y1157">
        <v>32</v>
      </c>
    </row>
    <row r="1158" spans="1:25" x14ac:dyDescent="0.25">
      <c r="A1158" s="1">
        <v>44054</v>
      </c>
      <c r="B1158">
        <v>51157</v>
      </c>
      <c r="C1158" t="s">
        <v>358</v>
      </c>
      <c r="D1158" t="str">
        <f>VLOOKUP(sales_order1[[#This Row],[itemCode]],product_details3!B:C,2,0)</f>
        <v>SCR50+30</v>
      </c>
      <c r="E1158" t="s">
        <v>359</v>
      </c>
      <c r="F1158" t="s">
        <v>61</v>
      </c>
      <c r="G1158">
        <v>250</v>
      </c>
      <c r="H1158">
        <v>10.5</v>
      </c>
      <c r="I1158">
        <v>2625</v>
      </c>
      <c r="J1158">
        <v>3.3</v>
      </c>
      <c r="K1158">
        <v>825</v>
      </c>
      <c r="L1158">
        <v>7.2</v>
      </c>
      <c r="M1158">
        <v>0.68571428571428572</v>
      </c>
      <c r="N1158">
        <v>1800</v>
      </c>
      <c r="O1158" t="s">
        <v>410</v>
      </c>
      <c r="P1158" t="s">
        <v>411</v>
      </c>
      <c r="Q1158" t="s">
        <v>64</v>
      </c>
      <c r="R1158" t="s">
        <v>40</v>
      </c>
      <c r="S1158" t="s">
        <v>229</v>
      </c>
      <c r="T1158" t="s">
        <v>230</v>
      </c>
      <c r="U1158" t="s">
        <v>1189</v>
      </c>
      <c r="V1158">
        <f>YEAR(sales_order1[[#This Row],[date]])</f>
        <v>2020</v>
      </c>
      <c r="W1158" t="str">
        <f>TEXT(sales_order1[[#This Row],[date]], "Mmm")</f>
        <v>Aug</v>
      </c>
      <c r="X1158">
        <f>VALUE(TEXT(sales_order1[[#This Row],[date]], "D"))</f>
        <v>11</v>
      </c>
      <c r="Y1158">
        <v>32</v>
      </c>
    </row>
    <row r="1159" spans="1:25" x14ac:dyDescent="0.25">
      <c r="A1159" s="1">
        <v>44054</v>
      </c>
      <c r="B1159">
        <v>51158</v>
      </c>
      <c r="C1159" t="s">
        <v>320</v>
      </c>
      <c r="D1159" t="str">
        <f>VLOOKUP(sales_order1[[#This Row],[itemCode]],product_details3!B:C,2,0)</f>
        <v>SCR50+100</v>
      </c>
      <c r="E1159" t="s">
        <v>321</v>
      </c>
      <c r="F1159" t="s">
        <v>61</v>
      </c>
      <c r="G1159">
        <v>150</v>
      </c>
      <c r="H1159">
        <v>26.25</v>
      </c>
      <c r="I1159">
        <v>3937.5</v>
      </c>
      <c r="J1159">
        <v>7.75</v>
      </c>
      <c r="K1159">
        <v>1162.5</v>
      </c>
      <c r="L1159">
        <v>18.5</v>
      </c>
      <c r="M1159">
        <v>0.70476190476190481</v>
      </c>
      <c r="N1159">
        <v>2775</v>
      </c>
      <c r="O1159" t="s">
        <v>144</v>
      </c>
      <c r="P1159" t="s">
        <v>145</v>
      </c>
      <c r="Q1159" t="s">
        <v>146</v>
      </c>
      <c r="R1159" t="s">
        <v>112</v>
      </c>
      <c r="S1159" t="s">
        <v>147</v>
      </c>
      <c r="T1159" t="s">
        <v>148</v>
      </c>
      <c r="U1159" t="s">
        <v>1190</v>
      </c>
      <c r="V1159">
        <f>YEAR(sales_order1[[#This Row],[date]])</f>
        <v>2020</v>
      </c>
      <c r="W1159" t="str">
        <f>TEXT(sales_order1[[#This Row],[date]], "Mmm")</f>
        <v>Aug</v>
      </c>
      <c r="X1159">
        <f>VALUE(TEXT(sales_order1[[#This Row],[date]], "D"))</f>
        <v>11</v>
      </c>
      <c r="Y1159">
        <v>32</v>
      </c>
    </row>
    <row r="1160" spans="1:25" x14ac:dyDescent="0.25">
      <c r="A1160" s="1">
        <v>44054</v>
      </c>
      <c r="B1160">
        <v>51159</v>
      </c>
      <c r="C1160" t="s">
        <v>115</v>
      </c>
      <c r="D1160" t="str">
        <f>VLOOKUP(sales_order1[[#This Row],[itemCode]],product_details3!B:C,2,0)</f>
        <v>SCRS30100</v>
      </c>
      <c r="E1160" t="s">
        <v>116</v>
      </c>
      <c r="F1160" t="s">
        <v>61</v>
      </c>
      <c r="G1160">
        <v>50</v>
      </c>
      <c r="H1160">
        <v>32.75</v>
      </c>
      <c r="I1160">
        <v>1637.5</v>
      </c>
      <c r="J1160">
        <v>11.25</v>
      </c>
      <c r="K1160">
        <v>562.5</v>
      </c>
      <c r="L1160">
        <v>21.5</v>
      </c>
      <c r="M1160">
        <v>0.65648854961832059</v>
      </c>
      <c r="N1160">
        <v>1075</v>
      </c>
      <c r="O1160" t="s">
        <v>447</v>
      </c>
      <c r="P1160" t="s">
        <v>448</v>
      </c>
      <c r="Q1160" t="s">
        <v>378</v>
      </c>
      <c r="R1160" t="s">
        <v>72</v>
      </c>
      <c r="S1160" t="s">
        <v>449</v>
      </c>
      <c r="T1160" t="s">
        <v>450</v>
      </c>
      <c r="U1160" t="s">
        <v>1188</v>
      </c>
      <c r="V1160">
        <f>YEAR(sales_order1[[#This Row],[date]])</f>
        <v>2020</v>
      </c>
      <c r="W1160" t="str">
        <f>TEXT(sales_order1[[#This Row],[date]], "Mmm")</f>
        <v>Aug</v>
      </c>
      <c r="X1160">
        <f>VALUE(TEXT(sales_order1[[#This Row],[date]], "D"))</f>
        <v>11</v>
      </c>
      <c r="Y1160">
        <v>32</v>
      </c>
    </row>
    <row r="1161" spans="1:25" x14ac:dyDescent="0.25">
      <c r="A1161" s="1">
        <v>44054</v>
      </c>
      <c r="B1161">
        <v>51160</v>
      </c>
      <c r="C1161" t="s">
        <v>86</v>
      </c>
      <c r="D1161" t="str">
        <f>VLOOKUP(sales_order1[[#This Row],[itemCode]],product_details3!B:C,2,0)</f>
        <v>SRMH30</v>
      </c>
      <c r="E1161" t="s">
        <v>87</v>
      </c>
      <c r="F1161" t="s">
        <v>30</v>
      </c>
      <c r="G1161">
        <v>50</v>
      </c>
      <c r="H1161">
        <v>21</v>
      </c>
      <c r="I1161">
        <v>1050</v>
      </c>
      <c r="J1161">
        <v>6.6</v>
      </c>
      <c r="K1161">
        <v>330</v>
      </c>
      <c r="L1161">
        <v>14.4</v>
      </c>
      <c r="M1161">
        <v>0.68571428571428572</v>
      </c>
      <c r="N1161">
        <v>720</v>
      </c>
      <c r="O1161" t="s">
        <v>177</v>
      </c>
      <c r="P1161" t="s">
        <v>178</v>
      </c>
      <c r="Q1161" t="s">
        <v>111</v>
      </c>
      <c r="R1161" t="s">
        <v>112</v>
      </c>
      <c r="S1161" t="s">
        <v>179</v>
      </c>
      <c r="T1161" t="s">
        <v>180</v>
      </c>
      <c r="U1161" t="s">
        <v>1189</v>
      </c>
      <c r="V1161">
        <f>YEAR(sales_order1[[#This Row],[date]])</f>
        <v>2020</v>
      </c>
      <c r="W1161" t="str">
        <f>TEXT(sales_order1[[#This Row],[date]], "Mmm")</f>
        <v>Aug</v>
      </c>
      <c r="X1161">
        <f>VALUE(TEXT(sales_order1[[#This Row],[date]], "D"))</f>
        <v>11</v>
      </c>
      <c r="Y1161">
        <v>32</v>
      </c>
    </row>
    <row r="1162" spans="1:25" x14ac:dyDescent="0.25">
      <c r="A1162" s="1">
        <v>44054</v>
      </c>
      <c r="B1162">
        <v>51161</v>
      </c>
      <c r="C1162" t="s">
        <v>67</v>
      </c>
      <c r="D1162" t="str">
        <f>VLOOKUP(sales_order1[[#This Row],[itemCode]],product_details3!B:C,2,0)</f>
        <v>SRMH15</v>
      </c>
      <c r="E1162" t="s">
        <v>68</v>
      </c>
      <c r="F1162" t="s">
        <v>30</v>
      </c>
      <c r="G1162">
        <v>50</v>
      </c>
      <c r="H1162">
        <v>15.75</v>
      </c>
      <c r="I1162">
        <v>787.5</v>
      </c>
      <c r="J1162">
        <v>5.45</v>
      </c>
      <c r="K1162">
        <v>272.5</v>
      </c>
      <c r="L1162">
        <v>10.3</v>
      </c>
      <c r="M1162">
        <v>0.65396825396825398</v>
      </c>
      <c r="N1162">
        <v>515</v>
      </c>
      <c r="O1162" t="s">
        <v>420</v>
      </c>
      <c r="P1162" t="s">
        <v>421</v>
      </c>
      <c r="Q1162" t="s">
        <v>77</v>
      </c>
      <c r="R1162" t="s">
        <v>72</v>
      </c>
      <c r="S1162" t="s">
        <v>78</v>
      </c>
      <c r="T1162" t="s">
        <v>422</v>
      </c>
      <c r="U1162" t="s">
        <v>1190</v>
      </c>
      <c r="V1162">
        <f>YEAR(sales_order1[[#This Row],[date]])</f>
        <v>2020</v>
      </c>
      <c r="W1162" t="str">
        <f>TEXT(sales_order1[[#This Row],[date]], "Mmm")</f>
        <v>Aug</v>
      </c>
      <c r="X1162">
        <f>VALUE(TEXT(sales_order1[[#This Row],[date]], "D"))</f>
        <v>11</v>
      </c>
      <c r="Y1162">
        <v>32</v>
      </c>
    </row>
    <row r="1163" spans="1:25" x14ac:dyDescent="0.25">
      <c r="A1163" s="1">
        <v>44054</v>
      </c>
      <c r="B1163">
        <v>51162</v>
      </c>
      <c r="C1163" t="s">
        <v>28</v>
      </c>
      <c r="D1163" t="str">
        <f>VLOOKUP(sales_order1[[#This Row],[itemCode]],product_details3!B:C,2,0)</f>
        <v>SRMC30</v>
      </c>
      <c r="E1163" t="s">
        <v>29</v>
      </c>
      <c r="F1163" t="s">
        <v>30</v>
      </c>
      <c r="G1163">
        <v>100</v>
      </c>
      <c r="H1163">
        <v>22.6</v>
      </c>
      <c r="I1163">
        <v>2260</v>
      </c>
      <c r="J1163">
        <v>7.6</v>
      </c>
      <c r="K1163">
        <v>760</v>
      </c>
      <c r="L1163">
        <v>15</v>
      </c>
      <c r="M1163">
        <v>0.66371681415929207</v>
      </c>
      <c r="N1163">
        <v>1500</v>
      </c>
      <c r="O1163" t="s">
        <v>248</v>
      </c>
      <c r="P1163" t="s">
        <v>249</v>
      </c>
      <c r="Q1163" t="s">
        <v>191</v>
      </c>
      <c r="R1163" t="s">
        <v>56</v>
      </c>
      <c r="S1163" t="s">
        <v>192</v>
      </c>
      <c r="T1163" t="s">
        <v>250</v>
      </c>
      <c r="U1163" t="s">
        <v>1191</v>
      </c>
      <c r="V1163">
        <f>YEAR(sales_order1[[#This Row],[date]])</f>
        <v>2020</v>
      </c>
      <c r="W1163" t="str">
        <f>TEXT(sales_order1[[#This Row],[date]], "Mmm")</f>
        <v>Aug</v>
      </c>
      <c r="X1163">
        <f>VALUE(TEXT(sales_order1[[#This Row],[date]], "D"))</f>
        <v>11</v>
      </c>
      <c r="Y1163">
        <v>32</v>
      </c>
    </row>
    <row r="1164" spans="1:25" x14ac:dyDescent="0.25">
      <c r="A1164" s="1">
        <v>44054</v>
      </c>
      <c r="B1164">
        <v>51163</v>
      </c>
      <c r="C1164" t="s">
        <v>408</v>
      </c>
      <c r="D1164" t="str">
        <f>VLOOKUP(sales_order1[[#This Row],[itemCode]],product_details3!B:C,2,0)</f>
        <v>EXFC150</v>
      </c>
      <c r="E1164" t="s">
        <v>409</v>
      </c>
      <c r="F1164" t="s">
        <v>183</v>
      </c>
      <c r="G1164">
        <v>100</v>
      </c>
      <c r="H1164">
        <v>32.75</v>
      </c>
      <c r="I1164">
        <v>3275</v>
      </c>
      <c r="J1164">
        <v>14.25</v>
      </c>
      <c r="K1164">
        <v>1425</v>
      </c>
      <c r="L1164">
        <v>18.5</v>
      </c>
      <c r="M1164">
        <v>0.56488549618320616</v>
      </c>
      <c r="N1164">
        <v>1850</v>
      </c>
      <c r="O1164" t="s">
        <v>196</v>
      </c>
      <c r="P1164" t="s">
        <v>197</v>
      </c>
      <c r="Q1164" t="s">
        <v>132</v>
      </c>
      <c r="R1164" t="s">
        <v>56</v>
      </c>
      <c r="S1164" t="s">
        <v>133</v>
      </c>
      <c r="T1164" t="s">
        <v>198</v>
      </c>
      <c r="U1164" t="s">
        <v>1191</v>
      </c>
      <c r="V1164">
        <f>YEAR(sales_order1[[#This Row],[date]])</f>
        <v>2020</v>
      </c>
      <c r="W1164" t="str">
        <f>TEXT(sales_order1[[#This Row],[date]], "Mmm")</f>
        <v>Aug</v>
      </c>
      <c r="X1164">
        <f>VALUE(TEXT(sales_order1[[#This Row],[date]], "D"))</f>
        <v>11</v>
      </c>
      <c r="Y1164">
        <v>32</v>
      </c>
    </row>
    <row r="1165" spans="1:25" x14ac:dyDescent="0.25">
      <c r="A1165" s="1">
        <v>44054</v>
      </c>
      <c r="B1165">
        <v>51164</v>
      </c>
      <c r="C1165" t="s">
        <v>329</v>
      </c>
      <c r="D1165" t="str">
        <f>VLOOKUP(sales_order1[[#This Row],[itemCode]],product_details3!B:C,2,0)</f>
        <v>TNRS150</v>
      </c>
      <c r="E1165" t="s">
        <v>330</v>
      </c>
      <c r="F1165" t="s">
        <v>124</v>
      </c>
      <c r="G1165">
        <v>100</v>
      </c>
      <c r="H1165">
        <v>19.649999999999999</v>
      </c>
      <c r="I1165">
        <v>1965</v>
      </c>
      <c r="J1165">
        <v>6.55</v>
      </c>
      <c r="K1165">
        <v>655</v>
      </c>
      <c r="L1165">
        <v>13.1</v>
      </c>
      <c r="M1165">
        <v>0.66666666666666663</v>
      </c>
      <c r="N1165">
        <v>1310</v>
      </c>
      <c r="O1165" t="s">
        <v>464</v>
      </c>
      <c r="P1165" t="s">
        <v>465</v>
      </c>
      <c r="Q1165" t="s">
        <v>146</v>
      </c>
      <c r="R1165" t="s">
        <v>112</v>
      </c>
      <c r="S1165" t="s">
        <v>165</v>
      </c>
      <c r="T1165" t="s">
        <v>466</v>
      </c>
      <c r="U1165" t="s">
        <v>1189</v>
      </c>
      <c r="V1165">
        <f>YEAR(sales_order1[[#This Row],[date]])</f>
        <v>2020</v>
      </c>
      <c r="W1165" t="str">
        <f>TEXT(sales_order1[[#This Row],[date]], "Mmm")</f>
        <v>Aug</v>
      </c>
      <c r="X1165">
        <f>VALUE(TEXT(sales_order1[[#This Row],[date]], "D"))</f>
        <v>11</v>
      </c>
      <c r="Y1165">
        <v>32</v>
      </c>
    </row>
    <row r="1166" spans="1:25" x14ac:dyDescent="0.25">
      <c r="A1166" s="1">
        <v>44054</v>
      </c>
      <c r="B1166">
        <v>51165</v>
      </c>
      <c r="C1166" t="s">
        <v>115</v>
      </c>
      <c r="D1166" t="str">
        <f>VLOOKUP(sales_order1[[#This Row],[itemCode]],product_details3!B:C,2,0)</f>
        <v>SCRS30100</v>
      </c>
      <c r="E1166" t="s">
        <v>116</v>
      </c>
      <c r="F1166" t="s">
        <v>61</v>
      </c>
      <c r="G1166">
        <v>100</v>
      </c>
      <c r="H1166">
        <v>32.75</v>
      </c>
      <c r="I1166">
        <v>3275</v>
      </c>
      <c r="J1166">
        <v>11.25</v>
      </c>
      <c r="K1166">
        <v>1125</v>
      </c>
      <c r="L1166">
        <v>21.5</v>
      </c>
      <c r="M1166">
        <v>0.65648854961832059</v>
      </c>
      <c r="N1166">
        <v>2150</v>
      </c>
      <c r="O1166" t="s">
        <v>158</v>
      </c>
      <c r="P1166" t="s">
        <v>159</v>
      </c>
      <c r="Q1166" t="s">
        <v>160</v>
      </c>
      <c r="R1166" t="s">
        <v>112</v>
      </c>
      <c r="S1166" t="s">
        <v>161</v>
      </c>
      <c r="T1166" t="s">
        <v>162</v>
      </c>
      <c r="U1166" t="s">
        <v>1189</v>
      </c>
      <c r="V1166">
        <f>YEAR(sales_order1[[#This Row],[date]])</f>
        <v>2020</v>
      </c>
      <c r="W1166" t="str">
        <f>TEXT(sales_order1[[#This Row],[date]], "Mmm")</f>
        <v>Aug</v>
      </c>
      <c r="X1166">
        <f>VALUE(TEXT(sales_order1[[#This Row],[date]], "D"))</f>
        <v>11</v>
      </c>
      <c r="Y1166">
        <v>32</v>
      </c>
    </row>
    <row r="1167" spans="1:25" x14ac:dyDescent="0.25">
      <c r="A1167" s="1">
        <v>44054</v>
      </c>
      <c r="B1167">
        <v>51166</v>
      </c>
      <c r="C1167" t="s">
        <v>156</v>
      </c>
      <c r="D1167" t="str">
        <f>VLOOKUP(sales_order1[[#This Row],[itemCode]],product_details3!B:C,2,0)</f>
        <v>SCRT30</v>
      </c>
      <c r="E1167" t="s">
        <v>157</v>
      </c>
      <c r="F1167" t="s">
        <v>61</v>
      </c>
      <c r="G1167">
        <v>200</v>
      </c>
      <c r="H1167">
        <v>11.3</v>
      </c>
      <c r="I1167">
        <v>2260</v>
      </c>
      <c r="J1167">
        <v>3.8</v>
      </c>
      <c r="K1167">
        <v>760</v>
      </c>
      <c r="L1167">
        <v>7.5</v>
      </c>
      <c r="M1167">
        <v>0.66371681415929207</v>
      </c>
      <c r="N1167">
        <v>1500</v>
      </c>
      <c r="O1167" t="s">
        <v>354</v>
      </c>
      <c r="P1167" t="s">
        <v>355</v>
      </c>
      <c r="Q1167" t="s">
        <v>119</v>
      </c>
      <c r="R1167" t="s">
        <v>40</v>
      </c>
      <c r="S1167" t="s">
        <v>356</v>
      </c>
      <c r="T1167" t="s">
        <v>357</v>
      </c>
      <c r="U1167" t="s">
        <v>1190</v>
      </c>
      <c r="V1167">
        <f>YEAR(sales_order1[[#This Row],[date]])</f>
        <v>2020</v>
      </c>
      <c r="W1167" t="str">
        <f>TEXT(sales_order1[[#This Row],[date]], "Mmm")</f>
        <v>Aug</v>
      </c>
      <c r="X1167">
        <f>VALUE(TEXT(sales_order1[[#This Row],[date]], "D"))</f>
        <v>11</v>
      </c>
      <c r="Y1167">
        <v>32</v>
      </c>
    </row>
    <row r="1168" spans="1:25" x14ac:dyDescent="0.25">
      <c r="A1168" s="1">
        <v>44055</v>
      </c>
      <c r="B1168">
        <v>51167</v>
      </c>
      <c r="C1168" t="s">
        <v>28</v>
      </c>
      <c r="D1168" t="str">
        <f>VLOOKUP(sales_order1[[#This Row],[itemCode]],product_details3!B:C,2,0)</f>
        <v>SRMC30</v>
      </c>
      <c r="E1168" t="s">
        <v>29</v>
      </c>
      <c r="F1168" t="s">
        <v>30</v>
      </c>
      <c r="G1168">
        <v>150</v>
      </c>
      <c r="H1168">
        <v>22.6</v>
      </c>
      <c r="I1168">
        <v>3390</v>
      </c>
      <c r="J1168">
        <v>7.6</v>
      </c>
      <c r="K1168">
        <v>1140</v>
      </c>
      <c r="L1168">
        <v>15</v>
      </c>
      <c r="M1168">
        <v>0.66371681415929207</v>
      </c>
      <c r="N1168">
        <v>2250</v>
      </c>
      <c r="O1168" t="s">
        <v>211</v>
      </c>
      <c r="P1168" t="s">
        <v>212</v>
      </c>
      <c r="Q1168" t="s">
        <v>213</v>
      </c>
      <c r="R1168" t="s">
        <v>25</v>
      </c>
      <c r="S1168" t="s">
        <v>214</v>
      </c>
      <c r="T1168" t="s">
        <v>215</v>
      </c>
      <c r="U1168" t="s">
        <v>1191</v>
      </c>
      <c r="V1168">
        <f>YEAR(sales_order1[[#This Row],[date]])</f>
        <v>2020</v>
      </c>
      <c r="W1168" t="str">
        <f>TEXT(sales_order1[[#This Row],[date]], "Mmm")</f>
        <v>Aug</v>
      </c>
      <c r="X1168">
        <f>VALUE(TEXT(sales_order1[[#This Row],[date]], "D"))</f>
        <v>12</v>
      </c>
      <c r="Y1168">
        <v>33</v>
      </c>
    </row>
    <row r="1169" spans="1:25" x14ac:dyDescent="0.25">
      <c r="A1169" s="1">
        <v>44055</v>
      </c>
      <c r="B1169">
        <v>51168</v>
      </c>
      <c r="C1169" t="s">
        <v>103</v>
      </c>
      <c r="D1169" t="str">
        <f>VLOOKUP(sales_order1[[#This Row],[itemCode]],product_details3!B:C,2,0)</f>
        <v>SCRT50</v>
      </c>
      <c r="E1169" t="s">
        <v>104</v>
      </c>
      <c r="F1169" t="s">
        <v>61</v>
      </c>
      <c r="G1169">
        <v>150</v>
      </c>
      <c r="H1169">
        <v>16.95</v>
      </c>
      <c r="I1169">
        <v>2542.5</v>
      </c>
      <c r="J1169">
        <v>5.2</v>
      </c>
      <c r="K1169">
        <v>780</v>
      </c>
      <c r="L1169">
        <v>11.75</v>
      </c>
      <c r="M1169">
        <v>0.69321533923303835</v>
      </c>
      <c r="N1169">
        <v>1762.5</v>
      </c>
      <c r="O1169" t="s">
        <v>443</v>
      </c>
      <c r="P1169" t="s">
        <v>444</v>
      </c>
      <c r="Q1169" t="s">
        <v>111</v>
      </c>
      <c r="R1169" t="s">
        <v>112</v>
      </c>
      <c r="S1169" t="s">
        <v>445</v>
      </c>
      <c r="T1169" t="s">
        <v>446</v>
      </c>
      <c r="U1169" t="s">
        <v>1189</v>
      </c>
      <c r="V1169">
        <f>YEAR(sales_order1[[#This Row],[date]])</f>
        <v>2020</v>
      </c>
      <c r="W1169" t="str">
        <f>TEXT(sales_order1[[#This Row],[date]], "Mmm")</f>
        <v>Aug</v>
      </c>
      <c r="X1169">
        <f>VALUE(TEXT(sales_order1[[#This Row],[date]], "D"))</f>
        <v>12</v>
      </c>
      <c r="Y1169">
        <v>33</v>
      </c>
    </row>
    <row r="1170" spans="1:25" x14ac:dyDescent="0.25">
      <c r="A1170" s="1">
        <v>44055</v>
      </c>
      <c r="B1170">
        <v>51169</v>
      </c>
      <c r="C1170" t="s">
        <v>320</v>
      </c>
      <c r="D1170" t="str">
        <f>VLOOKUP(sales_order1[[#This Row],[itemCode]],product_details3!B:C,2,0)</f>
        <v>SCR50+100</v>
      </c>
      <c r="E1170" t="s">
        <v>321</v>
      </c>
      <c r="F1170" t="s">
        <v>61</v>
      </c>
      <c r="G1170">
        <v>100</v>
      </c>
      <c r="H1170">
        <v>26.25</v>
      </c>
      <c r="I1170">
        <v>2625</v>
      </c>
      <c r="J1170">
        <v>7.75</v>
      </c>
      <c r="K1170">
        <v>775</v>
      </c>
      <c r="L1170">
        <v>18.5</v>
      </c>
      <c r="M1170">
        <v>0.70476190476190481</v>
      </c>
      <c r="N1170">
        <v>1850</v>
      </c>
      <c r="O1170" t="s">
        <v>276</v>
      </c>
      <c r="P1170" t="s">
        <v>277</v>
      </c>
      <c r="Q1170" t="s">
        <v>39</v>
      </c>
      <c r="R1170" t="s">
        <v>40</v>
      </c>
      <c r="S1170" t="s">
        <v>41</v>
      </c>
      <c r="T1170" t="s">
        <v>278</v>
      </c>
      <c r="U1170" t="s">
        <v>1188</v>
      </c>
      <c r="V1170">
        <f>YEAR(sales_order1[[#This Row],[date]])</f>
        <v>2020</v>
      </c>
      <c r="W1170" t="str">
        <f>TEXT(sales_order1[[#This Row],[date]], "Mmm")</f>
        <v>Aug</v>
      </c>
      <c r="X1170">
        <f>VALUE(TEXT(sales_order1[[#This Row],[date]], "D"))</f>
        <v>12</v>
      </c>
      <c r="Y1170">
        <v>33</v>
      </c>
    </row>
    <row r="1171" spans="1:25" x14ac:dyDescent="0.25">
      <c r="A1171" s="1">
        <v>44055</v>
      </c>
      <c r="B1171">
        <v>51170</v>
      </c>
      <c r="C1171" t="s">
        <v>135</v>
      </c>
      <c r="D1171" t="str">
        <f>VLOOKUP(sales_order1[[#This Row],[itemCode]],product_details3!B:C,2,0)</f>
        <v>MSKSH</v>
      </c>
      <c r="E1171" t="s">
        <v>136</v>
      </c>
      <c r="F1171" t="s">
        <v>137</v>
      </c>
      <c r="G1171">
        <v>50</v>
      </c>
      <c r="H1171">
        <v>18.75</v>
      </c>
      <c r="I1171">
        <v>937.5</v>
      </c>
      <c r="J1171">
        <v>7.45</v>
      </c>
      <c r="K1171">
        <v>372.5</v>
      </c>
      <c r="L1171">
        <v>11.3</v>
      </c>
      <c r="M1171">
        <v>0.60266666666666668</v>
      </c>
      <c r="N1171">
        <v>565</v>
      </c>
      <c r="O1171" t="s">
        <v>125</v>
      </c>
      <c r="P1171" t="s">
        <v>126</v>
      </c>
      <c r="Q1171" t="s">
        <v>71</v>
      </c>
      <c r="R1171" t="s">
        <v>72</v>
      </c>
      <c r="S1171" t="s">
        <v>73</v>
      </c>
      <c r="T1171" t="s">
        <v>127</v>
      </c>
      <c r="U1171" t="s">
        <v>1190</v>
      </c>
      <c r="V1171">
        <f>YEAR(sales_order1[[#This Row],[date]])</f>
        <v>2020</v>
      </c>
      <c r="W1171" t="str">
        <f>TEXT(sales_order1[[#This Row],[date]], "Mmm")</f>
        <v>Aug</v>
      </c>
      <c r="X1171">
        <f>VALUE(TEXT(sales_order1[[#This Row],[date]], "D"))</f>
        <v>12</v>
      </c>
      <c r="Y1171">
        <v>33</v>
      </c>
    </row>
    <row r="1172" spans="1:25" x14ac:dyDescent="0.25">
      <c r="A1172" s="1">
        <v>44055</v>
      </c>
      <c r="B1172">
        <v>51171</v>
      </c>
      <c r="C1172" t="s">
        <v>28</v>
      </c>
      <c r="D1172" t="str">
        <f>VLOOKUP(sales_order1[[#This Row],[itemCode]],product_details3!B:C,2,0)</f>
        <v>SRMC30</v>
      </c>
      <c r="E1172" t="s">
        <v>29</v>
      </c>
      <c r="F1172" t="s">
        <v>30</v>
      </c>
      <c r="G1172">
        <v>150</v>
      </c>
      <c r="H1172">
        <v>22.6</v>
      </c>
      <c r="I1172">
        <v>3390</v>
      </c>
      <c r="J1172">
        <v>7.6</v>
      </c>
      <c r="K1172">
        <v>1140</v>
      </c>
      <c r="L1172">
        <v>15</v>
      </c>
      <c r="M1172">
        <v>0.66371681415929207</v>
      </c>
      <c r="N1172">
        <v>2250</v>
      </c>
      <c r="O1172" t="s">
        <v>472</v>
      </c>
      <c r="P1172" t="s">
        <v>473</v>
      </c>
      <c r="Q1172" t="s">
        <v>107</v>
      </c>
      <c r="R1172" t="s">
        <v>40</v>
      </c>
      <c r="S1172" t="s">
        <v>101</v>
      </c>
      <c r="T1172" t="s">
        <v>474</v>
      </c>
      <c r="U1172" t="s">
        <v>1190</v>
      </c>
      <c r="V1172">
        <f>YEAR(sales_order1[[#This Row],[date]])</f>
        <v>2020</v>
      </c>
      <c r="W1172" t="str">
        <f>TEXT(sales_order1[[#This Row],[date]], "Mmm")</f>
        <v>Aug</v>
      </c>
      <c r="X1172">
        <f>VALUE(TEXT(sales_order1[[#This Row],[date]], "D"))</f>
        <v>12</v>
      </c>
      <c r="Y1172">
        <v>33</v>
      </c>
    </row>
    <row r="1173" spans="1:25" x14ac:dyDescent="0.25">
      <c r="A1173" s="1">
        <v>44055</v>
      </c>
      <c r="B1173">
        <v>51172</v>
      </c>
      <c r="C1173" t="s">
        <v>51</v>
      </c>
      <c r="D1173" t="str">
        <f>VLOOKUP(sales_order1[[#This Row],[itemCode]],product_details3!B:C,2,0)</f>
        <v>MSTH50</v>
      </c>
      <c r="E1173" t="s">
        <v>52</v>
      </c>
      <c r="F1173" t="s">
        <v>21</v>
      </c>
      <c r="G1173">
        <v>100</v>
      </c>
      <c r="H1173">
        <v>15.75</v>
      </c>
      <c r="I1173">
        <v>1575</v>
      </c>
      <c r="J1173">
        <v>4.45</v>
      </c>
      <c r="K1173">
        <v>445</v>
      </c>
      <c r="L1173">
        <v>11.3</v>
      </c>
      <c r="M1173">
        <v>0.71746031746031746</v>
      </c>
      <c r="N1173">
        <v>1130</v>
      </c>
      <c r="O1173" t="s">
        <v>109</v>
      </c>
      <c r="P1173" t="s">
        <v>110</v>
      </c>
      <c r="Q1173" t="s">
        <v>111</v>
      </c>
      <c r="R1173" t="s">
        <v>112</v>
      </c>
      <c r="S1173" t="s">
        <v>113</v>
      </c>
      <c r="T1173" t="s">
        <v>114</v>
      </c>
      <c r="U1173" t="s">
        <v>1189</v>
      </c>
      <c r="V1173">
        <f>YEAR(sales_order1[[#This Row],[date]])</f>
        <v>2020</v>
      </c>
      <c r="W1173" t="str">
        <f>TEXT(sales_order1[[#This Row],[date]], "Mmm")</f>
        <v>Aug</v>
      </c>
      <c r="X1173">
        <f>VALUE(TEXT(sales_order1[[#This Row],[date]], "D"))</f>
        <v>12</v>
      </c>
      <c r="Y1173">
        <v>33</v>
      </c>
    </row>
    <row r="1174" spans="1:25" x14ac:dyDescent="0.25">
      <c r="A1174" s="1">
        <v>44055</v>
      </c>
      <c r="B1174">
        <v>51173</v>
      </c>
      <c r="C1174" t="s">
        <v>19</v>
      </c>
      <c r="D1174" t="str">
        <f>VLOOKUP(sales_order1[[#This Row],[itemCode]],product_details3!B:C,2,0)</f>
        <v>MSTH100</v>
      </c>
      <c r="E1174" t="s">
        <v>20</v>
      </c>
      <c r="F1174" t="s">
        <v>21</v>
      </c>
      <c r="G1174">
        <v>100</v>
      </c>
      <c r="H1174">
        <v>26.25</v>
      </c>
      <c r="I1174">
        <v>2625</v>
      </c>
      <c r="J1174">
        <v>7.75</v>
      </c>
      <c r="K1174">
        <v>775</v>
      </c>
      <c r="L1174">
        <v>18.5</v>
      </c>
      <c r="M1174">
        <v>0.70476190476190481</v>
      </c>
      <c r="N1174">
        <v>1850</v>
      </c>
      <c r="O1174" t="s">
        <v>295</v>
      </c>
      <c r="P1174" t="s">
        <v>296</v>
      </c>
      <c r="Q1174" t="s">
        <v>160</v>
      </c>
      <c r="R1174" t="s">
        <v>112</v>
      </c>
      <c r="S1174" t="s">
        <v>297</v>
      </c>
      <c r="T1174" t="s">
        <v>298</v>
      </c>
      <c r="U1174" t="s">
        <v>1189</v>
      </c>
      <c r="V1174">
        <f>YEAR(sales_order1[[#This Row],[date]])</f>
        <v>2020</v>
      </c>
      <c r="W1174" t="str">
        <f>TEXT(sales_order1[[#This Row],[date]], "Mmm")</f>
        <v>Aug</v>
      </c>
      <c r="X1174">
        <f>VALUE(TEXT(sales_order1[[#This Row],[date]], "D"))</f>
        <v>12</v>
      </c>
      <c r="Y1174">
        <v>33</v>
      </c>
    </row>
    <row r="1175" spans="1:25" x14ac:dyDescent="0.25">
      <c r="A1175" s="1">
        <v>44055</v>
      </c>
      <c r="B1175">
        <v>51174</v>
      </c>
      <c r="C1175" t="s">
        <v>358</v>
      </c>
      <c r="D1175" t="str">
        <f>VLOOKUP(sales_order1[[#This Row],[itemCode]],product_details3!B:C,2,0)</f>
        <v>SCR50+30</v>
      </c>
      <c r="E1175" t="s">
        <v>359</v>
      </c>
      <c r="F1175" t="s">
        <v>61</v>
      </c>
      <c r="G1175">
        <v>100</v>
      </c>
      <c r="H1175">
        <v>10.5</v>
      </c>
      <c r="I1175">
        <v>1050</v>
      </c>
      <c r="J1175">
        <v>3.3</v>
      </c>
      <c r="K1175">
        <v>330</v>
      </c>
      <c r="L1175">
        <v>7.2</v>
      </c>
      <c r="M1175">
        <v>0.68571428571428572</v>
      </c>
      <c r="N1175">
        <v>720</v>
      </c>
      <c r="O1175" t="s">
        <v>88</v>
      </c>
      <c r="P1175" t="s">
        <v>89</v>
      </c>
      <c r="Q1175" t="s">
        <v>24</v>
      </c>
      <c r="R1175" t="s">
        <v>25</v>
      </c>
      <c r="S1175" t="s">
        <v>26</v>
      </c>
      <c r="T1175" t="s">
        <v>90</v>
      </c>
      <c r="U1175" t="s">
        <v>1191</v>
      </c>
      <c r="V1175">
        <f>YEAR(sales_order1[[#This Row],[date]])</f>
        <v>2020</v>
      </c>
      <c r="W1175" t="str">
        <f>TEXT(sales_order1[[#This Row],[date]], "Mmm")</f>
        <v>Aug</v>
      </c>
      <c r="X1175">
        <f>VALUE(TEXT(sales_order1[[#This Row],[date]], "D"))</f>
        <v>12</v>
      </c>
      <c r="Y1175">
        <v>33</v>
      </c>
    </row>
    <row r="1176" spans="1:25" x14ac:dyDescent="0.25">
      <c r="A1176" s="1">
        <v>44056</v>
      </c>
      <c r="B1176">
        <v>51175</v>
      </c>
      <c r="C1176" t="s">
        <v>103</v>
      </c>
      <c r="D1176" t="str">
        <f>VLOOKUP(sales_order1[[#This Row],[itemCode]],product_details3!B:C,2,0)</f>
        <v>SCRT50</v>
      </c>
      <c r="E1176" t="s">
        <v>104</v>
      </c>
      <c r="F1176" t="s">
        <v>61</v>
      </c>
      <c r="G1176">
        <v>100</v>
      </c>
      <c r="H1176">
        <v>16.95</v>
      </c>
      <c r="I1176">
        <v>1695</v>
      </c>
      <c r="J1176">
        <v>5.2</v>
      </c>
      <c r="K1176">
        <v>520</v>
      </c>
      <c r="L1176">
        <v>11.75</v>
      </c>
      <c r="M1176">
        <v>0.69321533923303835</v>
      </c>
      <c r="N1176">
        <v>1175</v>
      </c>
      <c r="O1176" t="s">
        <v>451</v>
      </c>
      <c r="P1176" t="s">
        <v>452</v>
      </c>
      <c r="Q1176" t="s">
        <v>271</v>
      </c>
      <c r="R1176" t="s">
        <v>56</v>
      </c>
      <c r="S1176" t="s">
        <v>192</v>
      </c>
      <c r="T1176" t="s">
        <v>453</v>
      </c>
      <c r="U1176" t="s">
        <v>1191</v>
      </c>
      <c r="V1176">
        <f>YEAR(sales_order1[[#This Row],[date]])</f>
        <v>2020</v>
      </c>
      <c r="W1176" t="str">
        <f>TEXT(sales_order1[[#This Row],[date]], "Mmm")</f>
        <v>Aug</v>
      </c>
      <c r="X1176">
        <f>VALUE(TEXT(sales_order1[[#This Row],[date]], "D"))</f>
        <v>13</v>
      </c>
      <c r="Y1176">
        <v>33</v>
      </c>
    </row>
    <row r="1177" spans="1:25" x14ac:dyDescent="0.25">
      <c r="A1177" s="1">
        <v>44056</v>
      </c>
      <c r="B1177">
        <v>51176</v>
      </c>
      <c r="C1177" t="s">
        <v>209</v>
      </c>
      <c r="D1177" t="str">
        <f>VLOOKUP(sales_order1[[#This Row],[itemCode]],product_details3!B:C,2,0)</f>
        <v>CLNG50</v>
      </c>
      <c r="E1177" t="s">
        <v>210</v>
      </c>
      <c r="F1177" t="s">
        <v>45</v>
      </c>
      <c r="G1177">
        <v>50</v>
      </c>
      <c r="H1177">
        <v>6.5</v>
      </c>
      <c r="I1177">
        <v>325</v>
      </c>
      <c r="J1177">
        <v>2.2999999999999998</v>
      </c>
      <c r="K1177">
        <v>115</v>
      </c>
      <c r="L1177">
        <v>4.2</v>
      </c>
      <c r="M1177">
        <v>0.64615384615384619</v>
      </c>
      <c r="N1177">
        <v>210</v>
      </c>
      <c r="O1177" t="s">
        <v>105</v>
      </c>
      <c r="P1177" t="s">
        <v>106</v>
      </c>
      <c r="Q1177" t="s">
        <v>107</v>
      </c>
      <c r="R1177" t="s">
        <v>40</v>
      </c>
      <c r="S1177" t="s">
        <v>101</v>
      </c>
      <c r="T1177" t="s">
        <v>108</v>
      </c>
      <c r="U1177" t="s">
        <v>1190</v>
      </c>
      <c r="V1177">
        <f>YEAR(sales_order1[[#This Row],[date]])</f>
        <v>2020</v>
      </c>
      <c r="W1177" t="str">
        <f>TEXT(sales_order1[[#This Row],[date]], "Mmm")</f>
        <v>Aug</v>
      </c>
      <c r="X1177">
        <f>VALUE(TEXT(sales_order1[[#This Row],[date]], "D"))</f>
        <v>13</v>
      </c>
      <c r="Y1177">
        <v>33</v>
      </c>
    </row>
    <row r="1178" spans="1:25" x14ac:dyDescent="0.25">
      <c r="A1178" s="1">
        <v>44056</v>
      </c>
      <c r="B1178">
        <v>51177</v>
      </c>
      <c r="C1178" t="s">
        <v>313</v>
      </c>
      <c r="D1178" t="str">
        <f>VLOOKUP(sales_order1[[#This Row],[itemCode]],product_details3!B:C,2,0)</f>
        <v>MSKO50</v>
      </c>
      <c r="E1178" t="s">
        <v>314</v>
      </c>
      <c r="F1178" t="s">
        <v>137</v>
      </c>
      <c r="G1178">
        <v>50</v>
      </c>
      <c r="H1178">
        <v>14.65</v>
      </c>
      <c r="I1178">
        <v>732.5</v>
      </c>
      <c r="J1178">
        <v>6.55</v>
      </c>
      <c r="K1178">
        <v>327.5</v>
      </c>
      <c r="L1178">
        <v>8.1</v>
      </c>
      <c r="M1178">
        <v>0.55290102389078488</v>
      </c>
      <c r="N1178">
        <v>405</v>
      </c>
      <c r="O1178" t="s">
        <v>341</v>
      </c>
      <c r="P1178" t="s">
        <v>342</v>
      </c>
      <c r="Q1178" t="s">
        <v>146</v>
      </c>
      <c r="R1178" t="s">
        <v>112</v>
      </c>
      <c r="S1178" t="s">
        <v>343</v>
      </c>
      <c r="T1178" t="s">
        <v>95</v>
      </c>
      <c r="U1178" t="s">
        <v>1190</v>
      </c>
      <c r="V1178">
        <f>YEAR(sales_order1[[#This Row],[date]])</f>
        <v>2020</v>
      </c>
      <c r="W1178" t="str">
        <f>TEXT(sales_order1[[#This Row],[date]], "Mmm")</f>
        <v>Aug</v>
      </c>
      <c r="X1178">
        <f>VALUE(TEXT(sales_order1[[#This Row],[date]], "D"))</f>
        <v>13</v>
      </c>
      <c r="Y1178">
        <v>33</v>
      </c>
    </row>
    <row r="1179" spans="1:25" x14ac:dyDescent="0.25">
      <c r="A1179" s="1">
        <v>44056</v>
      </c>
      <c r="B1179">
        <v>51178</v>
      </c>
      <c r="C1179" t="s">
        <v>288</v>
      </c>
      <c r="D1179" t="str">
        <f>VLOOKUP(sales_order1[[#This Row],[itemCode]],product_details3!B:C,2,0)</f>
        <v>MKRM200</v>
      </c>
      <c r="E1179" t="s">
        <v>289</v>
      </c>
      <c r="F1179" t="s">
        <v>151</v>
      </c>
      <c r="G1179">
        <v>50</v>
      </c>
      <c r="H1179">
        <v>19.25</v>
      </c>
      <c r="I1179">
        <v>962.5</v>
      </c>
      <c r="J1179">
        <v>7.75</v>
      </c>
      <c r="K1179">
        <v>387.5</v>
      </c>
      <c r="L1179">
        <v>11.5</v>
      </c>
      <c r="M1179">
        <v>0.59740259740259738</v>
      </c>
      <c r="N1179">
        <v>575</v>
      </c>
      <c r="O1179" t="s">
        <v>53</v>
      </c>
      <c r="P1179" t="s">
        <v>54</v>
      </c>
      <c r="Q1179" t="s">
        <v>55</v>
      </c>
      <c r="R1179" t="s">
        <v>56</v>
      </c>
      <c r="S1179" t="s">
        <v>57</v>
      </c>
      <c r="T1179" t="s">
        <v>58</v>
      </c>
      <c r="U1179" t="s">
        <v>1191</v>
      </c>
      <c r="V1179">
        <f>YEAR(sales_order1[[#This Row],[date]])</f>
        <v>2020</v>
      </c>
      <c r="W1179" t="str">
        <f>TEXT(sales_order1[[#This Row],[date]], "Mmm")</f>
        <v>Aug</v>
      </c>
      <c r="X1179">
        <f>VALUE(TEXT(sales_order1[[#This Row],[date]], "D"))</f>
        <v>13</v>
      </c>
      <c r="Y1179">
        <v>33</v>
      </c>
    </row>
    <row r="1180" spans="1:25" x14ac:dyDescent="0.25">
      <c r="A1180" s="1">
        <v>44056</v>
      </c>
      <c r="B1180">
        <v>51179</v>
      </c>
      <c r="C1180" t="s">
        <v>251</v>
      </c>
      <c r="D1180" t="str">
        <f>VLOOKUP(sales_order1[[#This Row],[itemCode]],product_details3!B:C,2,0)</f>
        <v>CLNO50</v>
      </c>
      <c r="E1180" t="s">
        <v>252</v>
      </c>
      <c r="F1180" t="s">
        <v>45</v>
      </c>
      <c r="G1180">
        <v>100</v>
      </c>
      <c r="H1180">
        <v>9.1</v>
      </c>
      <c r="I1180">
        <v>910</v>
      </c>
      <c r="J1180">
        <v>3.7</v>
      </c>
      <c r="K1180">
        <v>370</v>
      </c>
      <c r="L1180">
        <v>5.4</v>
      </c>
      <c r="M1180">
        <v>0.59340659340659352</v>
      </c>
      <c r="N1180">
        <v>540</v>
      </c>
      <c r="O1180" t="s">
        <v>440</v>
      </c>
      <c r="P1180" t="s">
        <v>441</v>
      </c>
      <c r="Q1180" t="s">
        <v>39</v>
      </c>
      <c r="R1180" t="s">
        <v>40</v>
      </c>
      <c r="S1180" t="s">
        <v>41</v>
      </c>
      <c r="T1180" t="s">
        <v>442</v>
      </c>
      <c r="U1180" t="s">
        <v>1188</v>
      </c>
      <c r="V1180">
        <f>YEAR(sales_order1[[#This Row],[date]])</f>
        <v>2020</v>
      </c>
      <c r="W1180" t="str">
        <f>TEXT(sales_order1[[#This Row],[date]], "Mmm")</f>
        <v>Aug</v>
      </c>
      <c r="X1180">
        <f>VALUE(TEXT(sales_order1[[#This Row],[date]], "D"))</f>
        <v>13</v>
      </c>
      <c r="Y1180">
        <v>33</v>
      </c>
    </row>
    <row r="1181" spans="1:25" x14ac:dyDescent="0.25">
      <c r="A1181" s="1">
        <v>44056</v>
      </c>
      <c r="B1181">
        <v>51180</v>
      </c>
      <c r="C1181" t="s">
        <v>325</v>
      </c>
      <c r="D1181" t="str">
        <f>VLOOKUP(sales_order1[[#This Row],[itemCode]],product_details3!B:C,2,0)</f>
        <v>EXFG100</v>
      </c>
      <c r="E1181" t="s">
        <v>326</v>
      </c>
      <c r="F1181" t="s">
        <v>183</v>
      </c>
      <c r="G1181">
        <v>50</v>
      </c>
      <c r="H1181">
        <v>20.75</v>
      </c>
      <c r="I1181">
        <v>1037.5</v>
      </c>
      <c r="J1181">
        <v>7.45</v>
      </c>
      <c r="K1181">
        <v>372.5</v>
      </c>
      <c r="L1181">
        <v>13.3</v>
      </c>
      <c r="M1181">
        <v>0.64096385542168677</v>
      </c>
      <c r="N1181">
        <v>665</v>
      </c>
      <c r="O1181" t="s">
        <v>152</v>
      </c>
      <c r="P1181" t="s">
        <v>153</v>
      </c>
      <c r="Q1181" t="s">
        <v>154</v>
      </c>
      <c r="R1181" t="s">
        <v>56</v>
      </c>
      <c r="S1181" t="s">
        <v>133</v>
      </c>
      <c r="T1181" t="s">
        <v>155</v>
      </c>
      <c r="U1181" t="s">
        <v>1191</v>
      </c>
      <c r="V1181">
        <f>YEAR(sales_order1[[#This Row],[date]])</f>
        <v>2020</v>
      </c>
      <c r="W1181" t="str">
        <f>TEXT(sales_order1[[#This Row],[date]], "Mmm")</f>
        <v>Aug</v>
      </c>
      <c r="X1181">
        <f>VALUE(TEXT(sales_order1[[#This Row],[date]], "D"))</f>
        <v>13</v>
      </c>
      <c r="Y1181">
        <v>33</v>
      </c>
    </row>
    <row r="1182" spans="1:25" x14ac:dyDescent="0.25">
      <c r="A1182" s="1">
        <v>44056</v>
      </c>
      <c r="B1182">
        <v>51181</v>
      </c>
      <c r="C1182" t="s">
        <v>313</v>
      </c>
      <c r="D1182" t="str">
        <f>VLOOKUP(sales_order1[[#This Row],[itemCode]],product_details3!B:C,2,0)</f>
        <v>MSKO50</v>
      </c>
      <c r="E1182" t="s">
        <v>314</v>
      </c>
      <c r="F1182" t="s">
        <v>137</v>
      </c>
      <c r="G1182">
        <v>100</v>
      </c>
      <c r="H1182">
        <v>14.65</v>
      </c>
      <c r="I1182">
        <v>1465</v>
      </c>
      <c r="J1182">
        <v>6.55</v>
      </c>
      <c r="K1182">
        <v>655</v>
      </c>
      <c r="L1182">
        <v>8.1</v>
      </c>
      <c r="M1182">
        <v>0.55290102389078488</v>
      </c>
      <c r="N1182">
        <v>810</v>
      </c>
      <c r="O1182" t="s">
        <v>223</v>
      </c>
      <c r="P1182" t="s">
        <v>224</v>
      </c>
      <c r="Q1182" t="s">
        <v>55</v>
      </c>
      <c r="R1182" t="s">
        <v>56</v>
      </c>
      <c r="S1182" t="s">
        <v>225</v>
      </c>
      <c r="T1182" t="s">
        <v>226</v>
      </c>
      <c r="U1182" t="s">
        <v>1191</v>
      </c>
      <c r="V1182">
        <f>YEAR(sales_order1[[#This Row],[date]])</f>
        <v>2020</v>
      </c>
      <c r="W1182" t="str">
        <f>TEXT(sales_order1[[#This Row],[date]], "Mmm")</f>
        <v>Aug</v>
      </c>
      <c r="X1182">
        <f>VALUE(TEXT(sales_order1[[#This Row],[date]], "D"))</f>
        <v>13</v>
      </c>
      <c r="Y1182">
        <v>33</v>
      </c>
    </row>
    <row r="1183" spans="1:25" x14ac:dyDescent="0.25">
      <c r="A1183" s="1">
        <v>44056</v>
      </c>
      <c r="B1183">
        <v>51182</v>
      </c>
      <c r="C1183" t="s">
        <v>352</v>
      </c>
      <c r="D1183" t="str">
        <f>VLOOKUP(sales_order1[[#This Row],[itemCode]],product_details3!B:C,2,0)</f>
        <v>MSTL50</v>
      </c>
      <c r="E1183" t="s">
        <v>353</v>
      </c>
      <c r="F1183" t="s">
        <v>21</v>
      </c>
      <c r="G1183">
        <v>100</v>
      </c>
      <c r="H1183">
        <v>16.95</v>
      </c>
      <c r="I1183">
        <v>1695</v>
      </c>
      <c r="J1183">
        <v>5.2</v>
      </c>
      <c r="K1183">
        <v>520</v>
      </c>
      <c r="L1183">
        <v>11.75</v>
      </c>
      <c r="M1183">
        <v>0.69321533923303835</v>
      </c>
      <c r="N1183">
        <v>1175</v>
      </c>
      <c r="O1183" t="s">
        <v>469</v>
      </c>
      <c r="P1183" t="s">
        <v>470</v>
      </c>
      <c r="Q1183" t="s">
        <v>160</v>
      </c>
      <c r="R1183" t="s">
        <v>112</v>
      </c>
      <c r="S1183" t="s">
        <v>161</v>
      </c>
      <c r="T1183" t="s">
        <v>471</v>
      </c>
      <c r="U1183" t="s">
        <v>1189</v>
      </c>
      <c r="V1183">
        <f>YEAR(sales_order1[[#This Row],[date]])</f>
        <v>2020</v>
      </c>
      <c r="W1183" t="str">
        <f>TEXT(sales_order1[[#This Row],[date]], "Mmm")</f>
        <v>Aug</v>
      </c>
      <c r="X1183">
        <f>VALUE(TEXT(sales_order1[[#This Row],[date]], "D"))</f>
        <v>13</v>
      </c>
      <c r="Y1183">
        <v>33</v>
      </c>
    </row>
    <row r="1184" spans="1:25" x14ac:dyDescent="0.25">
      <c r="A1184" s="1">
        <v>44056</v>
      </c>
      <c r="B1184">
        <v>51183</v>
      </c>
      <c r="C1184" t="s">
        <v>256</v>
      </c>
      <c r="D1184" t="str">
        <f>VLOOKUP(sales_order1[[#This Row],[itemCode]],product_details3!B:C,2,0)</f>
        <v>MSKC50</v>
      </c>
      <c r="E1184" t="s">
        <v>257</v>
      </c>
      <c r="F1184" t="s">
        <v>137</v>
      </c>
      <c r="G1184">
        <v>100</v>
      </c>
      <c r="H1184">
        <v>11.95</v>
      </c>
      <c r="I1184">
        <v>1195</v>
      </c>
      <c r="J1184">
        <v>5.2</v>
      </c>
      <c r="K1184">
        <v>520</v>
      </c>
      <c r="L1184">
        <v>6.75</v>
      </c>
      <c r="M1184">
        <v>0.56485355648535562</v>
      </c>
      <c r="N1184">
        <v>675</v>
      </c>
      <c r="O1184" t="s">
        <v>82</v>
      </c>
      <c r="P1184" t="s">
        <v>83</v>
      </c>
      <c r="Q1184" t="s">
        <v>64</v>
      </c>
      <c r="R1184" t="s">
        <v>40</v>
      </c>
      <c r="S1184" t="s">
        <v>84</v>
      </c>
      <c r="T1184" t="s">
        <v>85</v>
      </c>
      <c r="U1184" t="s">
        <v>1189</v>
      </c>
      <c r="V1184">
        <f>YEAR(sales_order1[[#This Row],[date]])</f>
        <v>2020</v>
      </c>
      <c r="W1184" t="str">
        <f>TEXT(sales_order1[[#This Row],[date]], "Mmm")</f>
        <v>Aug</v>
      </c>
      <c r="X1184">
        <f>VALUE(TEXT(sales_order1[[#This Row],[date]], "D"))</f>
        <v>13</v>
      </c>
      <c r="Y1184">
        <v>33</v>
      </c>
    </row>
    <row r="1185" spans="1:25" x14ac:dyDescent="0.25">
      <c r="A1185" s="1">
        <v>44057</v>
      </c>
      <c r="B1185">
        <v>51184</v>
      </c>
      <c r="C1185" t="s">
        <v>28</v>
      </c>
      <c r="D1185" t="str">
        <f>VLOOKUP(sales_order1[[#This Row],[itemCode]],product_details3!B:C,2,0)</f>
        <v>SRMC30</v>
      </c>
      <c r="E1185" t="s">
        <v>29</v>
      </c>
      <c r="F1185" t="s">
        <v>30</v>
      </c>
      <c r="G1185">
        <v>50</v>
      </c>
      <c r="H1185">
        <v>22.6</v>
      </c>
      <c r="I1185">
        <v>1130</v>
      </c>
      <c r="J1185">
        <v>7.6</v>
      </c>
      <c r="K1185">
        <v>380</v>
      </c>
      <c r="L1185">
        <v>15</v>
      </c>
      <c r="M1185">
        <v>0.66371681415929207</v>
      </c>
      <c r="N1185">
        <v>750</v>
      </c>
      <c r="O1185" t="s">
        <v>392</v>
      </c>
      <c r="P1185" t="s">
        <v>393</v>
      </c>
      <c r="Q1185" t="s">
        <v>264</v>
      </c>
      <c r="R1185" t="s">
        <v>56</v>
      </c>
      <c r="S1185" t="s">
        <v>133</v>
      </c>
      <c r="T1185" t="s">
        <v>394</v>
      </c>
      <c r="U1185" t="s">
        <v>1191</v>
      </c>
      <c r="V1185">
        <f>YEAR(sales_order1[[#This Row],[date]])</f>
        <v>2020</v>
      </c>
      <c r="W1185" t="str">
        <f>TEXT(sales_order1[[#This Row],[date]], "Mmm")</f>
        <v>Aug</v>
      </c>
      <c r="X1185">
        <f>VALUE(TEXT(sales_order1[[#This Row],[date]], "D"))</f>
        <v>14</v>
      </c>
      <c r="Y1185">
        <v>33</v>
      </c>
    </row>
    <row r="1186" spans="1:25" x14ac:dyDescent="0.25">
      <c r="A1186" s="1">
        <v>44057</v>
      </c>
      <c r="B1186">
        <v>51185</v>
      </c>
      <c r="C1186" t="s">
        <v>128</v>
      </c>
      <c r="D1186" t="str">
        <f>VLOOKUP(sales_order1[[#This Row],[itemCode]],product_details3!B:C,2,0)</f>
        <v>SCRT100</v>
      </c>
      <c r="E1186" t="s">
        <v>129</v>
      </c>
      <c r="F1186" t="s">
        <v>61</v>
      </c>
      <c r="G1186">
        <v>250</v>
      </c>
      <c r="H1186">
        <v>28.25</v>
      </c>
      <c r="I1186">
        <v>7062.5</v>
      </c>
      <c r="J1186">
        <v>9</v>
      </c>
      <c r="K1186">
        <v>2250</v>
      </c>
      <c r="L1186">
        <v>19.25</v>
      </c>
      <c r="M1186">
        <v>0.68141592920353977</v>
      </c>
      <c r="N1186">
        <v>4812.5</v>
      </c>
      <c r="O1186" t="s">
        <v>98</v>
      </c>
      <c r="P1186" t="s">
        <v>99</v>
      </c>
      <c r="Q1186" t="s">
        <v>100</v>
      </c>
      <c r="R1186" t="s">
        <v>40</v>
      </c>
      <c r="S1186" t="s">
        <v>101</v>
      </c>
      <c r="T1186" t="s">
        <v>102</v>
      </c>
      <c r="U1186" t="s">
        <v>1190</v>
      </c>
      <c r="V1186">
        <f>YEAR(sales_order1[[#This Row],[date]])</f>
        <v>2020</v>
      </c>
      <c r="W1186" t="str">
        <f>TEXT(sales_order1[[#This Row],[date]], "Mmm")</f>
        <v>Aug</v>
      </c>
      <c r="X1186">
        <f>VALUE(TEXT(sales_order1[[#This Row],[date]], "D"))</f>
        <v>14</v>
      </c>
      <c r="Y1186">
        <v>33</v>
      </c>
    </row>
    <row r="1187" spans="1:25" x14ac:dyDescent="0.25">
      <c r="A1187" s="1">
        <v>44057</v>
      </c>
      <c r="B1187">
        <v>51186</v>
      </c>
      <c r="C1187" t="s">
        <v>288</v>
      </c>
      <c r="D1187" t="str">
        <f>VLOOKUP(sales_order1[[#This Row],[itemCode]],product_details3!B:C,2,0)</f>
        <v>MKRM200</v>
      </c>
      <c r="E1187" t="s">
        <v>289</v>
      </c>
      <c r="F1187" t="s">
        <v>151</v>
      </c>
      <c r="G1187">
        <v>50</v>
      </c>
      <c r="H1187">
        <v>19.25</v>
      </c>
      <c r="I1187">
        <v>962.5</v>
      </c>
      <c r="J1187">
        <v>7.75</v>
      </c>
      <c r="K1187">
        <v>387.5</v>
      </c>
      <c r="L1187">
        <v>11.5</v>
      </c>
      <c r="M1187">
        <v>0.59740259740259738</v>
      </c>
      <c r="N1187">
        <v>575</v>
      </c>
      <c r="O1187" t="s">
        <v>430</v>
      </c>
      <c r="P1187" t="s">
        <v>431</v>
      </c>
      <c r="Q1187" t="s">
        <v>218</v>
      </c>
      <c r="R1187" t="s">
        <v>40</v>
      </c>
      <c r="S1187" t="s">
        <v>432</v>
      </c>
      <c r="T1187" t="s">
        <v>433</v>
      </c>
      <c r="U1187" t="s">
        <v>1190</v>
      </c>
      <c r="V1187">
        <f>YEAR(sales_order1[[#This Row],[date]])</f>
        <v>2020</v>
      </c>
      <c r="W1187" t="str">
        <f>TEXT(sales_order1[[#This Row],[date]], "Mmm")</f>
        <v>Aug</v>
      </c>
      <c r="X1187">
        <f>VALUE(TEXT(sales_order1[[#This Row],[date]], "D"))</f>
        <v>14</v>
      </c>
      <c r="Y1187">
        <v>33</v>
      </c>
    </row>
    <row r="1188" spans="1:25" x14ac:dyDescent="0.25">
      <c r="A1188" s="1">
        <v>44057</v>
      </c>
      <c r="B1188">
        <v>51187</v>
      </c>
      <c r="C1188" t="s">
        <v>386</v>
      </c>
      <c r="D1188" t="str">
        <f>VLOOKUP(sales_order1[[#This Row],[itemCode]],product_details3!B:C,2,0)</f>
        <v>EXFC100</v>
      </c>
      <c r="E1188" t="s">
        <v>387</v>
      </c>
      <c r="F1188" t="s">
        <v>183</v>
      </c>
      <c r="G1188">
        <v>50</v>
      </c>
      <c r="H1188">
        <v>24.65</v>
      </c>
      <c r="I1188">
        <v>1232.5</v>
      </c>
      <c r="J1188">
        <v>9.5500000000000007</v>
      </c>
      <c r="K1188">
        <v>477.5</v>
      </c>
      <c r="L1188">
        <v>15.1</v>
      </c>
      <c r="M1188">
        <v>0.61257606490872218</v>
      </c>
      <c r="N1188">
        <v>755</v>
      </c>
      <c r="O1188" t="s">
        <v>167</v>
      </c>
      <c r="P1188" t="s">
        <v>168</v>
      </c>
      <c r="Q1188" t="s">
        <v>100</v>
      </c>
      <c r="R1188" t="s">
        <v>40</v>
      </c>
      <c r="S1188" t="s">
        <v>101</v>
      </c>
      <c r="T1188" t="s">
        <v>169</v>
      </c>
      <c r="U1188" t="s">
        <v>1190</v>
      </c>
      <c r="V1188">
        <f>YEAR(sales_order1[[#This Row],[date]])</f>
        <v>2020</v>
      </c>
      <c r="W1188" t="str">
        <f>TEXT(sales_order1[[#This Row],[date]], "Mmm")</f>
        <v>Aug</v>
      </c>
      <c r="X1188">
        <f>VALUE(TEXT(sales_order1[[#This Row],[date]], "D"))</f>
        <v>14</v>
      </c>
      <c r="Y1188">
        <v>33</v>
      </c>
    </row>
    <row r="1189" spans="1:25" x14ac:dyDescent="0.25">
      <c r="A1189" s="1">
        <v>44057</v>
      </c>
      <c r="B1189">
        <v>51188</v>
      </c>
      <c r="C1189" t="s">
        <v>329</v>
      </c>
      <c r="D1189" t="str">
        <f>VLOOKUP(sales_order1[[#This Row],[itemCode]],product_details3!B:C,2,0)</f>
        <v>TNRS150</v>
      </c>
      <c r="E1189" t="s">
        <v>330</v>
      </c>
      <c r="F1189" t="s">
        <v>124</v>
      </c>
      <c r="G1189">
        <v>150</v>
      </c>
      <c r="H1189">
        <v>19.649999999999999</v>
      </c>
      <c r="I1189">
        <v>2947.5</v>
      </c>
      <c r="J1189">
        <v>6.55</v>
      </c>
      <c r="K1189">
        <v>982.5</v>
      </c>
      <c r="L1189">
        <v>13.1</v>
      </c>
      <c r="M1189">
        <v>0.66666666666666663</v>
      </c>
      <c r="N1189">
        <v>1965</v>
      </c>
      <c r="O1189" t="s">
        <v>237</v>
      </c>
      <c r="P1189" t="s">
        <v>238</v>
      </c>
      <c r="Q1189" t="s">
        <v>239</v>
      </c>
      <c r="R1189" t="s">
        <v>112</v>
      </c>
      <c r="S1189" t="s">
        <v>240</v>
      </c>
      <c r="T1189" t="s">
        <v>241</v>
      </c>
      <c r="U1189" t="s">
        <v>1189</v>
      </c>
      <c r="V1189">
        <f>YEAR(sales_order1[[#This Row],[date]])</f>
        <v>2020</v>
      </c>
      <c r="W1189" t="str">
        <f>TEXT(sales_order1[[#This Row],[date]], "Mmm")</f>
        <v>Aug</v>
      </c>
      <c r="X1189">
        <f>VALUE(TEXT(sales_order1[[#This Row],[date]], "D"))</f>
        <v>14</v>
      </c>
      <c r="Y1189">
        <v>33</v>
      </c>
    </row>
    <row r="1190" spans="1:25" x14ac:dyDescent="0.25">
      <c r="A1190" s="1">
        <v>44057</v>
      </c>
      <c r="B1190">
        <v>51189</v>
      </c>
      <c r="C1190" t="s">
        <v>149</v>
      </c>
      <c r="D1190" t="str">
        <f>VLOOKUP(sales_order1[[#This Row],[itemCode]],product_details3!B:C,2,0)</f>
        <v>MKRW80</v>
      </c>
      <c r="E1190" t="s">
        <v>150</v>
      </c>
      <c r="F1190" t="s">
        <v>151</v>
      </c>
      <c r="G1190">
        <v>50</v>
      </c>
      <c r="H1190">
        <v>14.65</v>
      </c>
      <c r="I1190">
        <v>732.5</v>
      </c>
      <c r="J1190">
        <v>6.55</v>
      </c>
      <c r="K1190">
        <v>327.5</v>
      </c>
      <c r="L1190">
        <v>8.1</v>
      </c>
      <c r="M1190">
        <v>0.55290102389078488</v>
      </c>
      <c r="N1190">
        <v>405</v>
      </c>
      <c r="O1190" t="s">
        <v>475</v>
      </c>
      <c r="P1190" t="s">
        <v>476</v>
      </c>
      <c r="Q1190" t="s">
        <v>93</v>
      </c>
      <c r="R1190" t="s">
        <v>72</v>
      </c>
      <c r="S1190" t="s">
        <v>94</v>
      </c>
      <c r="T1190" t="s">
        <v>477</v>
      </c>
      <c r="U1190" t="s">
        <v>1190</v>
      </c>
      <c r="V1190">
        <f>YEAR(sales_order1[[#This Row],[date]])</f>
        <v>2020</v>
      </c>
      <c r="W1190" t="str">
        <f>TEXT(sales_order1[[#This Row],[date]], "Mmm")</f>
        <v>Aug</v>
      </c>
      <c r="X1190">
        <f>VALUE(TEXT(sales_order1[[#This Row],[date]], "D"))</f>
        <v>14</v>
      </c>
      <c r="Y1190">
        <v>33</v>
      </c>
    </row>
    <row r="1191" spans="1:25" x14ac:dyDescent="0.25">
      <c r="A1191" s="1">
        <v>44057</v>
      </c>
      <c r="B1191">
        <v>51190</v>
      </c>
      <c r="C1191" t="s">
        <v>333</v>
      </c>
      <c r="D1191" t="str">
        <f>VLOOKUP(sales_order1[[#This Row],[itemCode]],product_details3!B:C,2,0)</f>
        <v>TNRH200</v>
      </c>
      <c r="E1191" t="s">
        <v>334</v>
      </c>
      <c r="F1191" t="s">
        <v>124</v>
      </c>
      <c r="G1191">
        <v>150</v>
      </c>
      <c r="H1191">
        <v>21</v>
      </c>
      <c r="I1191">
        <v>3150</v>
      </c>
      <c r="J1191">
        <v>6.6</v>
      </c>
      <c r="K1191">
        <v>990</v>
      </c>
      <c r="L1191">
        <v>14.4</v>
      </c>
      <c r="M1191">
        <v>0.68571428571428572</v>
      </c>
      <c r="N1191">
        <v>2160</v>
      </c>
      <c r="O1191" t="s">
        <v>31</v>
      </c>
      <c r="P1191" t="s">
        <v>32</v>
      </c>
      <c r="Q1191" t="s">
        <v>24</v>
      </c>
      <c r="R1191" t="s">
        <v>25</v>
      </c>
      <c r="S1191" t="s">
        <v>33</v>
      </c>
      <c r="T1191" t="s">
        <v>34</v>
      </c>
      <c r="U1191" t="s">
        <v>1191</v>
      </c>
      <c r="V1191">
        <f>YEAR(sales_order1[[#This Row],[date]])</f>
        <v>2020</v>
      </c>
      <c r="W1191" t="str">
        <f>TEXT(sales_order1[[#This Row],[date]], "Mmm")</f>
        <v>Aug</v>
      </c>
      <c r="X1191">
        <f>VALUE(TEXT(sales_order1[[#This Row],[date]], "D"))</f>
        <v>14</v>
      </c>
      <c r="Y1191">
        <v>33</v>
      </c>
    </row>
    <row r="1192" spans="1:25" x14ac:dyDescent="0.25">
      <c r="A1192" s="1">
        <v>44060</v>
      </c>
      <c r="B1192">
        <v>51191</v>
      </c>
      <c r="C1192" t="s">
        <v>175</v>
      </c>
      <c r="D1192" t="str">
        <f>VLOOKUP(sales_order1[[#This Row],[itemCode]],product_details3!B:C,2,0)</f>
        <v>SCRS3030</v>
      </c>
      <c r="E1192" t="s">
        <v>176</v>
      </c>
      <c r="F1192" t="s">
        <v>61</v>
      </c>
      <c r="G1192">
        <v>100</v>
      </c>
      <c r="H1192">
        <v>13.1</v>
      </c>
      <c r="I1192">
        <v>1310</v>
      </c>
      <c r="J1192">
        <v>4.7</v>
      </c>
      <c r="K1192">
        <v>470</v>
      </c>
      <c r="L1192">
        <v>8.4</v>
      </c>
      <c r="M1192">
        <v>0.6412213740458016</v>
      </c>
      <c r="N1192">
        <v>840</v>
      </c>
      <c r="O1192" t="s">
        <v>381</v>
      </c>
      <c r="P1192" t="s">
        <v>382</v>
      </c>
      <c r="Q1192" t="s">
        <v>383</v>
      </c>
      <c r="R1192" t="s">
        <v>72</v>
      </c>
      <c r="S1192" t="s">
        <v>384</v>
      </c>
      <c r="T1192" t="s">
        <v>385</v>
      </c>
      <c r="U1192" t="s">
        <v>1188</v>
      </c>
      <c r="V1192">
        <f>YEAR(sales_order1[[#This Row],[date]])</f>
        <v>2020</v>
      </c>
      <c r="W1192" t="str">
        <f>TEXT(sales_order1[[#This Row],[date]], "Mmm")</f>
        <v>Aug</v>
      </c>
      <c r="X1192">
        <f>VALUE(TEXT(sales_order1[[#This Row],[date]], "D"))</f>
        <v>17</v>
      </c>
      <c r="Y1192">
        <v>33</v>
      </c>
    </row>
    <row r="1193" spans="1:25" x14ac:dyDescent="0.25">
      <c r="A1193" s="1">
        <v>44060</v>
      </c>
      <c r="B1193">
        <v>51192</v>
      </c>
      <c r="C1193" t="s">
        <v>404</v>
      </c>
      <c r="D1193" t="str">
        <f>VLOOKUP(sales_order1[[#This Row],[itemCode]],product_details3!B:C,2,0)</f>
        <v>TNRE200</v>
      </c>
      <c r="E1193" t="s">
        <v>405</v>
      </c>
      <c r="F1193" t="s">
        <v>124</v>
      </c>
      <c r="G1193">
        <v>100</v>
      </c>
      <c r="H1193">
        <v>22.6</v>
      </c>
      <c r="I1193">
        <v>2260</v>
      </c>
      <c r="J1193">
        <v>7.6</v>
      </c>
      <c r="K1193">
        <v>760</v>
      </c>
      <c r="L1193">
        <v>15</v>
      </c>
      <c r="M1193">
        <v>0.66371681415929207</v>
      </c>
      <c r="N1193">
        <v>1500</v>
      </c>
      <c r="O1193" t="s">
        <v>231</v>
      </c>
      <c r="P1193" t="s">
        <v>232</v>
      </c>
      <c r="Q1193" t="s">
        <v>119</v>
      </c>
      <c r="R1193" t="s">
        <v>40</v>
      </c>
      <c r="S1193" t="s">
        <v>233</v>
      </c>
      <c r="T1193" t="s">
        <v>234</v>
      </c>
      <c r="U1193" t="s">
        <v>1190</v>
      </c>
      <c r="V1193">
        <f>YEAR(sales_order1[[#This Row],[date]])</f>
        <v>2020</v>
      </c>
      <c r="W1193" t="str">
        <f>TEXT(sales_order1[[#This Row],[date]], "Mmm")</f>
        <v>Aug</v>
      </c>
      <c r="X1193">
        <f>VALUE(TEXT(sales_order1[[#This Row],[date]], "D"))</f>
        <v>17</v>
      </c>
      <c r="Y1193">
        <v>33</v>
      </c>
    </row>
    <row r="1194" spans="1:25" x14ac:dyDescent="0.25">
      <c r="A1194" s="1">
        <v>44060</v>
      </c>
      <c r="B1194">
        <v>51193</v>
      </c>
      <c r="C1194" t="s">
        <v>19</v>
      </c>
      <c r="D1194" t="str">
        <f>VLOOKUP(sales_order1[[#This Row],[itemCode]],product_details3!B:C,2,0)</f>
        <v>MSTH100</v>
      </c>
      <c r="E1194" t="s">
        <v>20</v>
      </c>
      <c r="F1194" t="s">
        <v>21</v>
      </c>
      <c r="G1194">
        <v>150</v>
      </c>
      <c r="H1194">
        <v>26.25</v>
      </c>
      <c r="I1194">
        <v>3937.5</v>
      </c>
      <c r="J1194">
        <v>7.75</v>
      </c>
      <c r="K1194">
        <v>1162.5</v>
      </c>
      <c r="L1194">
        <v>18.5</v>
      </c>
      <c r="M1194">
        <v>0.70476190476190481</v>
      </c>
      <c r="N1194">
        <v>2775</v>
      </c>
      <c r="O1194" t="s">
        <v>196</v>
      </c>
      <c r="P1194" t="s">
        <v>197</v>
      </c>
      <c r="Q1194" t="s">
        <v>132</v>
      </c>
      <c r="R1194" t="s">
        <v>56</v>
      </c>
      <c r="S1194" t="s">
        <v>133</v>
      </c>
      <c r="T1194" t="s">
        <v>198</v>
      </c>
      <c r="U1194" t="s">
        <v>1191</v>
      </c>
      <c r="V1194">
        <f>YEAR(sales_order1[[#This Row],[date]])</f>
        <v>2020</v>
      </c>
      <c r="W1194" t="str">
        <f>TEXT(sales_order1[[#This Row],[date]], "Mmm")</f>
        <v>Aug</v>
      </c>
      <c r="X1194">
        <f>VALUE(TEXT(sales_order1[[#This Row],[date]], "D"))</f>
        <v>17</v>
      </c>
      <c r="Y1194">
        <v>33</v>
      </c>
    </row>
    <row r="1195" spans="1:25" x14ac:dyDescent="0.25">
      <c r="A1195" s="1">
        <v>44060</v>
      </c>
      <c r="B1195">
        <v>51194</v>
      </c>
      <c r="C1195" t="s">
        <v>19</v>
      </c>
      <c r="D1195" t="str">
        <f>VLOOKUP(sales_order1[[#This Row],[itemCode]],product_details3!B:C,2,0)</f>
        <v>MSTH100</v>
      </c>
      <c r="E1195" t="s">
        <v>20</v>
      </c>
      <c r="F1195" t="s">
        <v>21</v>
      </c>
      <c r="G1195">
        <v>100</v>
      </c>
      <c r="H1195">
        <v>26.25</v>
      </c>
      <c r="I1195">
        <v>2625</v>
      </c>
      <c r="J1195">
        <v>7.75</v>
      </c>
      <c r="K1195">
        <v>775</v>
      </c>
      <c r="L1195">
        <v>18.5</v>
      </c>
      <c r="M1195">
        <v>0.70476190476190481</v>
      </c>
      <c r="N1195">
        <v>1850</v>
      </c>
      <c r="O1195" t="s">
        <v>69</v>
      </c>
      <c r="P1195" t="s">
        <v>70</v>
      </c>
      <c r="Q1195" t="s">
        <v>71</v>
      </c>
      <c r="R1195" t="s">
        <v>72</v>
      </c>
      <c r="S1195" t="s">
        <v>73</v>
      </c>
      <c r="T1195" t="s">
        <v>74</v>
      </c>
      <c r="U1195" t="s">
        <v>1190</v>
      </c>
      <c r="V1195">
        <f>YEAR(sales_order1[[#This Row],[date]])</f>
        <v>2020</v>
      </c>
      <c r="W1195" t="str">
        <f>TEXT(sales_order1[[#This Row],[date]], "Mmm")</f>
        <v>Aug</v>
      </c>
      <c r="X1195">
        <f>VALUE(TEXT(sales_order1[[#This Row],[date]], "D"))</f>
        <v>17</v>
      </c>
      <c r="Y1195">
        <v>33</v>
      </c>
    </row>
    <row r="1196" spans="1:25" x14ac:dyDescent="0.25">
      <c r="A1196" s="1">
        <v>44060</v>
      </c>
      <c r="B1196">
        <v>51195</v>
      </c>
      <c r="C1196" t="s">
        <v>204</v>
      </c>
      <c r="D1196" t="str">
        <f>VLOOKUP(sales_order1[[#This Row],[itemCode]],product_details3!B:C,2,0)</f>
        <v>MKRM150</v>
      </c>
      <c r="E1196" t="s">
        <v>205</v>
      </c>
      <c r="F1196" t="s">
        <v>151</v>
      </c>
      <c r="G1196">
        <v>50</v>
      </c>
      <c r="H1196">
        <v>10.75</v>
      </c>
      <c r="I1196">
        <v>537.5</v>
      </c>
      <c r="J1196">
        <v>4.45</v>
      </c>
      <c r="K1196">
        <v>222.5</v>
      </c>
      <c r="L1196">
        <v>6.3</v>
      </c>
      <c r="M1196">
        <v>0.586046511627907</v>
      </c>
      <c r="N1196">
        <v>315</v>
      </c>
      <c r="O1196" t="s">
        <v>91</v>
      </c>
      <c r="P1196" t="s">
        <v>92</v>
      </c>
      <c r="Q1196" t="s">
        <v>93</v>
      </c>
      <c r="R1196" t="s">
        <v>72</v>
      </c>
      <c r="S1196" t="s">
        <v>94</v>
      </c>
      <c r="T1196" t="s">
        <v>95</v>
      </c>
      <c r="U1196" t="s">
        <v>1190</v>
      </c>
      <c r="V1196">
        <f>YEAR(sales_order1[[#This Row],[date]])</f>
        <v>2020</v>
      </c>
      <c r="W1196" t="str">
        <f>TEXT(sales_order1[[#This Row],[date]], "Mmm")</f>
        <v>Aug</v>
      </c>
      <c r="X1196">
        <f>VALUE(TEXT(sales_order1[[#This Row],[date]], "D"))</f>
        <v>17</v>
      </c>
      <c r="Y1196">
        <v>33</v>
      </c>
    </row>
    <row r="1197" spans="1:25" x14ac:dyDescent="0.25">
      <c r="A1197" s="1">
        <v>44060</v>
      </c>
      <c r="B1197">
        <v>51196</v>
      </c>
      <c r="C1197" t="s">
        <v>67</v>
      </c>
      <c r="D1197" t="str">
        <f>VLOOKUP(sales_order1[[#This Row],[itemCode]],product_details3!B:C,2,0)</f>
        <v>SRMH15</v>
      </c>
      <c r="E1197" t="s">
        <v>68</v>
      </c>
      <c r="F1197" t="s">
        <v>30</v>
      </c>
      <c r="G1197">
        <v>100</v>
      </c>
      <c r="H1197">
        <v>15.75</v>
      </c>
      <c r="I1197">
        <v>1575</v>
      </c>
      <c r="J1197">
        <v>5.45</v>
      </c>
      <c r="K1197">
        <v>545</v>
      </c>
      <c r="L1197">
        <v>10.3</v>
      </c>
      <c r="M1197">
        <v>0.65396825396825398</v>
      </c>
      <c r="N1197">
        <v>1030</v>
      </c>
      <c r="O1197" t="s">
        <v>281</v>
      </c>
      <c r="P1197" t="s">
        <v>282</v>
      </c>
      <c r="Q1197" t="s">
        <v>24</v>
      </c>
      <c r="R1197" t="s">
        <v>25</v>
      </c>
      <c r="S1197" t="s">
        <v>33</v>
      </c>
      <c r="T1197" t="s">
        <v>283</v>
      </c>
      <c r="U1197" t="s">
        <v>1191</v>
      </c>
      <c r="V1197">
        <f>YEAR(sales_order1[[#This Row],[date]])</f>
        <v>2020</v>
      </c>
      <c r="W1197" t="str">
        <f>TEXT(sales_order1[[#This Row],[date]], "Mmm")</f>
        <v>Aug</v>
      </c>
      <c r="X1197">
        <f>VALUE(TEXT(sales_order1[[#This Row],[date]], "D"))</f>
        <v>17</v>
      </c>
      <c r="Y1197">
        <v>33</v>
      </c>
    </row>
    <row r="1198" spans="1:25" x14ac:dyDescent="0.25">
      <c r="A1198" s="1">
        <v>44060</v>
      </c>
      <c r="B1198">
        <v>51197</v>
      </c>
      <c r="C1198" t="s">
        <v>348</v>
      </c>
      <c r="D1198" t="str">
        <f>VLOOKUP(sales_order1[[#This Row],[itemCode]],product_details3!B:C,2,0)</f>
        <v>EXFG150</v>
      </c>
      <c r="E1198" t="s">
        <v>349</v>
      </c>
      <c r="F1198" t="s">
        <v>183</v>
      </c>
      <c r="G1198">
        <v>100</v>
      </c>
      <c r="H1198">
        <v>26.25</v>
      </c>
      <c r="I1198">
        <v>2625</v>
      </c>
      <c r="J1198">
        <v>10.75</v>
      </c>
      <c r="K1198">
        <v>1075</v>
      </c>
      <c r="L1198">
        <v>15.5</v>
      </c>
      <c r="M1198">
        <v>0.59047619047619049</v>
      </c>
      <c r="N1198">
        <v>1550</v>
      </c>
      <c r="O1198" t="s">
        <v>478</v>
      </c>
      <c r="P1198" t="s">
        <v>479</v>
      </c>
      <c r="Q1198" t="s">
        <v>186</v>
      </c>
      <c r="R1198" t="s">
        <v>112</v>
      </c>
      <c r="S1198" t="s">
        <v>246</v>
      </c>
      <c r="T1198" t="s">
        <v>480</v>
      </c>
      <c r="U1198" t="s">
        <v>1189</v>
      </c>
      <c r="V1198">
        <f>YEAR(sales_order1[[#This Row],[date]])</f>
        <v>2020</v>
      </c>
      <c r="W1198" t="str">
        <f>TEXT(sales_order1[[#This Row],[date]], "Mmm")</f>
        <v>Aug</v>
      </c>
      <c r="X1198">
        <f>VALUE(TEXT(sales_order1[[#This Row],[date]], "D"))</f>
        <v>17</v>
      </c>
      <c r="Y1198">
        <v>33</v>
      </c>
    </row>
    <row r="1199" spans="1:25" x14ac:dyDescent="0.25">
      <c r="A1199" s="1">
        <v>44060</v>
      </c>
      <c r="B1199">
        <v>51198</v>
      </c>
      <c r="C1199" t="s">
        <v>194</v>
      </c>
      <c r="D1199" t="str">
        <f>VLOOKUP(sales_order1[[#This Row],[itemCode]],product_details3!B:C,2,0)</f>
        <v>CLNG150</v>
      </c>
      <c r="E1199" t="s">
        <v>195</v>
      </c>
      <c r="F1199" t="s">
        <v>45</v>
      </c>
      <c r="G1199">
        <v>150</v>
      </c>
      <c r="H1199">
        <v>12.75</v>
      </c>
      <c r="I1199">
        <v>1912.5</v>
      </c>
      <c r="J1199">
        <v>4.45</v>
      </c>
      <c r="K1199">
        <v>667.5</v>
      </c>
      <c r="L1199">
        <v>8.3000000000000007</v>
      </c>
      <c r="M1199">
        <v>0.65098039215686276</v>
      </c>
      <c r="N1199">
        <v>1245</v>
      </c>
      <c r="O1199" t="s">
        <v>75</v>
      </c>
      <c r="P1199" t="s">
        <v>76</v>
      </c>
      <c r="Q1199" t="s">
        <v>77</v>
      </c>
      <c r="R1199" t="s">
        <v>72</v>
      </c>
      <c r="S1199" t="s">
        <v>78</v>
      </c>
      <c r="T1199" t="s">
        <v>79</v>
      </c>
      <c r="U1199" t="s">
        <v>1190</v>
      </c>
      <c r="V1199">
        <f>YEAR(sales_order1[[#This Row],[date]])</f>
        <v>2020</v>
      </c>
      <c r="W1199" t="str">
        <f>TEXT(sales_order1[[#This Row],[date]], "Mmm")</f>
        <v>Aug</v>
      </c>
      <c r="X1199">
        <f>VALUE(TEXT(sales_order1[[#This Row],[date]], "D"))</f>
        <v>17</v>
      </c>
      <c r="Y1199">
        <v>33</v>
      </c>
    </row>
    <row r="1200" spans="1:25" x14ac:dyDescent="0.25">
      <c r="A1200" s="1">
        <v>44060</v>
      </c>
      <c r="B1200">
        <v>51199</v>
      </c>
      <c r="C1200" t="s">
        <v>51</v>
      </c>
      <c r="D1200" t="str">
        <f>VLOOKUP(sales_order1[[#This Row],[itemCode]],product_details3!B:C,2,0)</f>
        <v>MSTH50</v>
      </c>
      <c r="E1200" t="s">
        <v>52</v>
      </c>
      <c r="F1200" t="s">
        <v>21</v>
      </c>
      <c r="G1200">
        <v>150</v>
      </c>
      <c r="H1200">
        <v>15.75</v>
      </c>
      <c r="I1200">
        <v>2362.5</v>
      </c>
      <c r="J1200">
        <v>4.45</v>
      </c>
      <c r="K1200">
        <v>667.5</v>
      </c>
      <c r="L1200">
        <v>11.3</v>
      </c>
      <c r="M1200">
        <v>0.71746031746031746</v>
      </c>
      <c r="N1200">
        <v>1695</v>
      </c>
      <c r="O1200" t="s">
        <v>395</v>
      </c>
      <c r="P1200" t="s">
        <v>396</v>
      </c>
      <c r="Q1200" t="s">
        <v>191</v>
      </c>
      <c r="R1200" t="s">
        <v>56</v>
      </c>
      <c r="S1200" t="s">
        <v>192</v>
      </c>
      <c r="T1200" t="s">
        <v>397</v>
      </c>
      <c r="U1200" t="s">
        <v>1191</v>
      </c>
      <c r="V1200">
        <f>YEAR(sales_order1[[#This Row],[date]])</f>
        <v>2020</v>
      </c>
      <c r="W1200" t="str">
        <f>TEXT(sales_order1[[#This Row],[date]], "Mmm")</f>
        <v>Aug</v>
      </c>
      <c r="X1200">
        <f>VALUE(TEXT(sales_order1[[#This Row],[date]], "D"))</f>
        <v>17</v>
      </c>
      <c r="Y1200">
        <v>33</v>
      </c>
    </row>
    <row r="1201" spans="1:25" x14ac:dyDescent="0.25">
      <c r="A1201" s="1">
        <v>44060</v>
      </c>
      <c r="B1201">
        <v>51200</v>
      </c>
      <c r="C1201" t="s">
        <v>19</v>
      </c>
      <c r="D1201" t="str">
        <f>VLOOKUP(sales_order1[[#This Row],[itemCode]],product_details3!B:C,2,0)</f>
        <v>MSTH100</v>
      </c>
      <c r="E1201" t="s">
        <v>20</v>
      </c>
      <c r="F1201" t="s">
        <v>21</v>
      </c>
      <c r="G1201">
        <v>100</v>
      </c>
      <c r="H1201">
        <v>26.25</v>
      </c>
      <c r="I1201">
        <v>2625</v>
      </c>
      <c r="J1201">
        <v>7.75</v>
      </c>
      <c r="K1201">
        <v>775</v>
      </c>
      <c r="L1201">
        <v>18.5</v>
      </c>
      <c r="M1201">
        <v>0.70476190476190481</v>
      </c>
      <c r="N1201">
        <v>1850</v>
      </c>
      <c r="O1201" t="s">
        <v>266</v>
      </c>
      <c r="P1201" t="s">
        <v>267</v>
      </c>
      <c r="Q1201" t="s">
        <v>154</v>
      </c>
      <c r="R1201" t="s">
        <v>56</v>
      </c>
      <c r="S1201" t="s">
        <v>133</v>
      </c>
      <c r="T1201" t="s">
        <v>268</v>
      </c>
      <c r="U1201" t="s">
        <v>1191</v>
      </c>
      <c r="V1201">
        <f>YEAR(sales_order1[[#This Row],[date]])</f>
        <v>2020</v>
      </c>
      <c r="W1201" t="str">
        <f>TEXT(sales_order1[[#This Row],[date]], "Mmm")</f>
        <v>Aug</v>
      </c>
      <c r="X1201">
        <f>VALUE(TEXT(sales_order1[[#This Row],[date]], "D"))</f>
        <v>17</v>
      </c>
      <c r="Y1201">
        <v>33</v>
      </c>
    </row>
    <row r="1202" spans="1:25" x14ac:dyDescent="0.25">
      <c r="A1202" s="1">
        <v>44061</v>
      </c>
      <c r="B1202">
        <v>51201</v>
      </c>
      <c r="C1202" t="s">
        <v>135</v>
      </c>
      <c r="D1202" t="str">
        <f>VLOOKUP(sales_order1[[#This Row],[itemCode]],product_details3!B:C,2,0)</f>
        <v>MSKSH</v>
      </c>
      <c r="E1202" t="s">
        <v>136</v>
      </c>
      <c r="F1202" t="s">
        <v>137</v>
      </c>
      <c r="G1202">
        <v>50</v>
      </c>
      <c r="H1202">
        <v>18.75</v>
      </c>
      <c r="I1202">
        <v>937.5</v>
      </c>
      <c r="J1202">
        <v>7.45</v>
      </c>
      <c r="K1202">
        <v>372.5</v>
      </c>
      <c r="L1202">
        <v>11.3</v>
      </c>
      <c r="M1202">
        <v>0.60266666666666668</v>
      </c>
      <c r="N1202">
        <v>565</v>
      </c>
      <c r="O1202" t="s">
        <v>117</v>
      </c>
      <c r="P1202" t="s">
        <v>118</v>
      </c>
      <c r="Q1202" t="s">
        <v>119</v>
      </c>
      <c r="R1202" t="s">
        <v>40</v>
      </c>
      <c r="S1202" t="s">
        <v>120</v>
      </c>
      <c r="T1202" t="s">
        <v>121</v>
      </c>
      <c r="U1202" t="s">
        <v>1190</v>
      </c>
      <c r="V1202">
        <f>YEAR(sales_order1[[#This Row],[date]])</f>
        <v>2020</v>
      </c>
      <c r="W1202" t="str">
        <f>TEXT(sales_order1[[#This Row],[date]], "Mmm")</f>
        <v>Aug</v>
      </c>
      <c r="X1202">
        <f>VALUE(TEXT(sales_order1[[#This Row],[date]], "D"))</f>
        <v>18</v>
      </c>
      <c r="Y1202">
        <v>33</v>
      </c>
    </row>
    <row r="1203" spans="1:25" x14ac:dyDescent="0.25">
      <c r="A1203" s="1">
        <v>44061</v>
      </c>
      <c r="B1203">
        <v>51202</v>
      </c>
      <c r="C1203" t="s">
        <v>390</v>
      </c>
      <c r="D1203" t="str">
        <f>VLOOKUP(sales_order1[[#This Row],[itemCode]],product_details3!B:C,2,0)</f>
        <v>MKRO150</v>
      </c>
      <c r="E1203" t="s">
        <v>391</v>
      </c>
      <c r="F1203" t="s">
        <v>151</v>
      </c>
      <c r="G1203">
        <v>50</v>
      </c>
      <c r="H1203">
        <v>11.95</v>
      </c>
      <c r="I1203">
        <v>597.5</v>
      </c>
      <c r="J1203">
        <v>5.2</v>
      </c>
      <c r="K1203">
        <v>260</v>
      </c>
      <c r="L1203">
        <v>6.75</v>
      </c>
      <c r="M1203">
        <v>0.56485355648535562</v>
      </c>
      <c r="N1203">
        <v>337.5</v>
      </c>
      <c r="O1203" t="s">
        <v>443</v>
      </c>
      <c r="P1203" t="s">
        <v>444</v>
      </c>
      <c r="Q1203" t="s">
        <v>111</v>
      </c>
      <c r="R1203" t="s">
        <v>112</v>
      </c>
      <c r="S1203" t="s">
        <v>445</v>
      </c>
      <c r="T1203" t="s">
        <v>446</v>
      </c>
      <c r="U1203" t="s">
        <v>1189</v>
      </c>
      <c r="V1203">
        <f>YEAR(sales_order1[[#This Row],[date]])</f>
        <v>2020</v>
      </c>
      <c r="W1203" t="str">
        <f>TEXT(sales_order1[[#This Row],[date]], "Mmm")</f>
        <v>Aug</v>
      </c>
      <c r="X1203">
        <f>VALUE(TEXT(sales_order1[[#This Row],[date]], "D"))</f>
        <v>18</v>
      </c>
      <c r="Y1203">
        <v>33</v>
      </c>
    </row>
    <row r="1204" spans="1:25" x14ac:dyDescent="0.25">
      <c r="A1204" s="1">
        <v>44061</v>
      </c>
      <c r="B1204">
        <v>51203</v>
      </c>
      <c r="C1204" t="s">
        <v>181</v>
      </c>
      <c r="D1204" t="str">
        <f>VLOOKUP(sales_order1[[#This Row],[itemCode]],product_details3!B:C,2,0)</f>
        <v>EXFP100</v>
      </c>
      <c r="E1204" t="s">
        <v>182</v>
      </c>
      <c r="F1204" t="s">
        <v>183</v>
      </c>
      <c r="G1204">
        <v>50</v>
      </c>
      <c r="H1204">
        <v>21.95</v>
      </c>
      <c r="I1204">
        <v>1097.5</v>
      </c>
      <c r="J1204">
        <v>8.1999999999999993</v>
      </c>
      <c r="K1204">
        <v>410</v>
      </c>
      <c r="L1204">
        <v>13.75</v>
      </c>
      <c r="M1204">
        <v>0.62642369020501143</v>
      </c>
      <c r="N1204">
        <v>687.5</v>
      </c>
      <c r="O1204" t="s">
        <v>253</v>
      </c>
      <c r="P1204" t="s">
        <v>254</v>
      </c>
      <c r="Q1204" t="s">
        <v>191</v>
      </c>
      <c r="R1204" t="s">
        <v>56</v>
      </c>
      <c r="S1204" t="s">
        <v>192</v>
      </c>
      <c r="T1204" t="s">
        <v>255</v>
      </c>
      <c r="U1204" t="s">
        <v>1191</v>
      </c>
      <c r="V1204">
        <f>YEAR(sales_order1[[#This Row],[date]])</f>
        <v>2020</v>
      </c>
      <c r="W1204" t="str">
        <f>TEXT(sales_order1[[#This Row],[date]], "Mmm")</f>
        <v>Aug</v>
      </c>
      <c r="X1204">
        <f>VALUE(TEXT(sales_order1[[#This Row],[date]], "D"))</f>
        <v>18</v>
      </c>
      <c r="Y1204">
        <v>33</v>
      </c>
    </row>
    <row r="1205" spans="1:25" x14ac:dyDescent="0.25">
      <c r="A1205" s="1">
        <v>44061</v>
      </c>
      <c r="B1205">
        <v>51204</v>
      </c>
      <c r="C1205" t="s">
        <v>348</v>
      </c>
      <c r="D1205" t="str">
        <f>VLOOKUP(sales_order1[[#This Row],[itemCode]],product_details3!B:C,2,0)</f>
        <v>EXFG150</v>
      </c>
      <c r="E1205" t="s">
        <v>349</v>
      </c>
      <c r="F1205" t="s">
        <v>183</v>
      </c>
      <c r="G1205">
        <v>50</v>
      </c>
      <c r="H1205">
        <v>26.25</v>
      </c>
      <c r="I1205">
        <v>1312.5</v>
      </c>
      <c r="J1205">
        <v>10.75</v>
      </c>
      <c r="K1205">
        <v>537.5</v>
      </c>
      <c r="L1205">
        <v>15.5</v>
      </c>
      <c r="M1205">
        <v>0.59047619047619049</v>
      </c>
      <c r="N1205">
        <v>775</v>
      </c>
      <c r="O1205" t="s">
        <v>400</v>
      </c>
      <c r="P1205" t="s">
        <v>401</v>
      </c>
      <c r="Q1205" t="s">
        <v>213</v>
      </c>
      <c r="R1205" t="s">
        <v>25</v>
      </c>
      <c r="S1205" t="s">
        <v>402</v>
      </c>
      <c r="T1205" t="s">
        <v>403</v>
      </c>
      <c r="U1205" t="s">
        <v>1191</v>
      </c>
      <c r="V1205">
        <f>YEAR(sales_order1[[#This Row],[date]])</f>
        <v>2020</v>
      </c>
      <c r="W1205" t="str">
        <f>TEXT(sales_order1[[#This Row],[date]], "Mmm")</f>
        <v>Aug</v>
      </c>
      <c r="X1205">
        <f>VALUE(TEXT(sales_order1[[#This Row],[date]], "D"))</f>
        <v>18</v>
      </c>
      <c r="Y1205">
        <v>33</v>
      </c>
    </row>
    <row r="1206" spans="1:25" x14ac:dyDescent="0.25">
      <c r="A1206" s="1">
        <v>44061</v>
      </c>
      <c r="B1206">
        <v>51205</v>
      </c>
      <c r="C1206" t="s">
        <v>51</v>
      </c>
      <c r="D1206" t="str">
        <f>VLOOKUP(sales_order1[[#This Row],[itemCode]],product_details3!B:C,2,0)</f>
        <v>MSTH50</v>
      </c>
      <c r="E1206" t="s">
        <v>52</v>
      </c>
      <c r="F1206" t="s">
        <v>21</v>
      </c>
      <c r="G1206">
        <v>100</v>
      </c>
      <c r="H1206">
        <v>15.75</v>
      </c>
      <c r="I1206">
        <v>1575</v>
      </c>
      <c r="J1206">
        <v>4.45</v>
      </c>
      <c r="K1206">
        <v>445</v>
      </c>
      <c r="L1206">
        <v>11.3</v>
      </c>
      <c r="M1206">
        <v>0.71746031746031746</v>
      </c>
      <c r="N1206">
        <v>1130</v>
      </c>
      <c r="O1206" t="s">
        <v>37</v>
      </c>
      <c r="P1206" t="s">
        <v>38</v>
      </c>
      <c r="Q1206" t="s">
        <v>39</v>
      </c>
      <c r="R1206" t="s">
        <v>40</v>
      </c>
      <c r="S1206" t="s">
        <v>41</v>
      </c>
      <c r="T1206" t="s">
        <v>42</v>
      </c>
      <c r="U1206" t="s">
        <v>1188</v>
      </c>
      <c r="V1206">
        <f>YEAR(sales_order1[[#This Row],[date]])</f>
        <v>2020</v>
      </c>
      <c r="W1206" t="str">
        <f>TEXT(sales_order1[[#This Row],[date]], "Mmm")</f>
        <v>Aug</v>
      </c>
      <c r="X1206">
        <f>VALUE(TEXT(sales_order1[[#This Row],[date]], "D"))</f>
        <v>18</v>
      </c>
      <c r="Y1206">
        <v>33</v>
      </c>
    </row>
    <row r="1207" spans="1:25" x14ac:dyDescent="0.25">
      <c r="A1207" s="1">
        <v>44061</v>
      </c>
      <c r="B1207">
        <v>51206</v>
      </c>
      <c r="C1207" t="s">
        <v>86</v>
      </c>
      <c r="D1207" t="str">
        <f>VLOOKUP(sales_order1[[#This Row],[itemCode]],product_details3!B:C,2,0)</f>
        <v>SRMH30</v>
      </c>
      <c r="E1207" t="s">
        <v>87</v>
      </c>
      <c r="F1207" t="s">
        <v>30</v>
      </c>
      <c r="G1207">
        <v>150</v>
      </c>
      <c r="H1207">
        <v>21</v>
      </c>
      <c r="I1207">
        <v>3150</v>
      </c>
      <c r="J1207">
        <v>6.6</v>
      </c>
      <c r="K1207">
        <v>990</v>
      </c>
      <c r="L1207">
        <v>14.4</v>
      </c>
      <c r="M1207">
        <v>0.68571428571428572</v>
      </c>
      <c r="N1207">
        <v>2160</v>
      </c>
      <c r="O1207" t="s">
        <v>420</v>
      </c>
      <c r="P1207" t="s">
        <v>421</v>
      </c>
      <c r="Q1207" t="s">
        <v>77</v>
      </c>
      <c r="R1207" t="s">
        <v>72</v>
      </c>
      <c r="S1207" t="s">
        <v>78</v>
      </c>
      <c r="T1207" t="s">
        <v>422</v>
      </c>
      <c r="U1207" t="s">
        <v>1190</v>
      </c>
      <c r="V1207">
        <f>YEAR(sales_order1[[#This Row],[date]])</f>
        <v>2020</v>
      </c>
      <c r="W1207" t="str">
        <f>TEXT(sales_order1[[#This Row],[date]], "Mmm")</f>
        <v>Aug</v>
      </c>
      <c r="X1207">
        <f>VALUE(TEXT(sales_order1[[#This Row],[date]], "D"))</f>
        <v>18</v>
      </c>
      <c r="Y1207">
        <v>33</v>
      </c>
    </row>
    <row r="1208" spans="1:25" x14ac:dyDescent="0.25">
      <c r="A1208" s="1">
        <v>44061</v>
      </c>
      <c r="B1208">
        <v>51207</v>
      </c>
      <c r="C1208" t="s">
        <v>327</v>
      </c>
      <c r="D1208" t="str">
        <f>VLOOKUP(sales_order1[[#This Row],[itemCode]],product_details3!B:C,2,0)</f>
        <v>SCR50+50</v>
      </c>
      <c r="E1208" t="s">
        <v>328</v>
      </c>
      <c r="F1208" t="s">
        <v>61</v>
      </c>
      <c r="G1208">
        <v>150</v>
      </c>
      <c r="H1208">
        <v>15.75</v>
      </c>
      <c r="I1208">
        <v>2362.5</v>
      </c>
      <c r="J1208">
        <v>4.45</v>
      </c>
      <c r="K1208">
        <v>667.5</v>
      </c>
      <c r="L1208">
        <v>11.3</v>
      </c>
      <c r="M1208">
        <v>0.71746031746031746</v>
      </c>
      <c r="N1208">
        <v>1695</v>
      </c>
      <c r="O1208" t="s">
        <v>293</v>
      </c>
      <c r="P1208" t="s">
        <v>294</v>
      </c>
      <c r="Q1208" t="s">
        <v>154</v>
      </c>
      <c r="R1208" t="s">
        <v>56</v>
      </c>
      <c r="S1208" t="s">
        <v>133</v>
      </c>
      <c r="T1208" t="s">
        <v>155</v>
      </c>
      <c r="U1208" t="s">
        <v>1191</v>
      </c>
      <c r="V1208">
        <f>YEAR(sales_order1[[#This Row],[date]])</f>
        <v>2020</v>
      </c>
      <c r="W1208" t="str">
        <f>TEXT(sales_order1[[#This Row],[date]], "Mmm")</f>
        <v>Aug</v>
      </c>
      <c r="X1208">
        <f>VALUE(TEXT(sales_order1[[#This Row],[date]], "D"))</f>
        <v>18</v>
      </c>
      <c r="Y1208">
        <v>33</v>
      </c>
    </row>
    <row r="1209" spans="1:25" x14ac:dyDescent="0.25">
      <c r="A1209" s="1">
        <v>44062</v>
      </c>
      <c r="B1209">
        <v>51208</v>
      </c>
      <c r="C1209" t="s">
        <v>194</v>
      </c>
      <c r="D1209" t="str">
        <f>VLOOKUP(sales_order1[[#This Row],[itemCode]],product_details3!B:C,2,0)</f>
        <v>CLNG150</v>
      </c>
      <c r="E1209" t="s">
        <v>195</v>
      </c>
      <c r="F1209" t="s">
        <v>45</v>
      </c>
      <c r="G1209">
        <v>50</v>
      </c>
      <c r="H1209">
        <v>12.75</v>
      </c>
      <c r="I1209">
        <v>637.5</v>
      </c>
      <c r="J1209">
        <v>4.45</v>
      </c>
      <c r="K1209">
        <v>222.5</v>
      </c>
      <c r="L1209">
        <v>8.3000000000000007</v>
      </c>
      <c r="M1209">
        <v>0.65098039215686276</v>
      </c>
      <c r="N1209">
        <v>415</v>
      </c>
      <c r="O1209" t="s">
        <v>366</v>
      </c>
      <c r="P1209" t="s">
        <v>367</v>
      </c>
      <c r="Q1209" t="s">
        <v>239</v>
      </c>
      <c r="R1209" t="s">
        <v>112</v>
      </c>
      <c r="S1209" t="s">
        <v>368</v>
      </c>
      <c r="T1209" t="s">
        <v>369</v>
      </c>
      <c r="U1209" t="s">
        <v>1189</v>
      </c>
      <c r="V1209">
        <f>YEAR(sales_order1[[#This Row],[date]])</f>
        <v>2020</v>
      </c>
      <c r="W1209" t="str">
        <f>TEXT(sales_order1[[#This Row],[date]], "Mmm")</f>
        <v>Aug</v>
      </c>
      <c r="X1209">
        <f>VALUE(TEXT(sales_order1[[#This Row],[date]], "D"))</f>
        <v>19</v>
      </c>
      <c r="Y1209">
        <v>34</v>
      </c>
    </row>
    <row r="1210" spans="1:25" x14ac:dyDescent="0.25">
      <c r="A1210" s="1">
        <v>44062</v>
      </c>
      <c r="B1210">
        <v>51209</v>
      </c>
      <c r="C1210" t="s">
        <v>19</v>
      </c>
      <c r="D1210" t="str">
        <f>VLOOKUP(sales_order1[[#This Row],[itemCode]],product_details3!B:C,2,0)</f>
        <v>MSTH100</v>
      </c>
      <c r="E1210" t="s">
        <v>20</v>
      </c>
      <c r="F1210" t="s">
        <v>21</v>
      </c>
      <c r="G1210">
        <v>50</v>
      </c>
      <c r="H1210">
        <v>26.25</v>
      </c>
      <c r="I1210">
        <v>1312.5</v>
      </c>
      <c r="J1210">
        <v>7.75</v>
      </c>
      <c r="K1210">
        <v>387.5</v>
      </c>
      <c r="L1210">
        <v>18.5</v>
      </c>
      <c r="M1210">
        <v>0.70476190476190481</v>
      </c>
      <c r="N1210">
        <v>925</v>
      </c>
      <c r="O1210" t="s">
        <v>216</v>
      </c>
      <c r="P1210" t="s">
        <v>217</v>
      </c>
      <c r="Q1210" t="s">
        <v>218</v>
      </c>
      <c r="R1210" t="s">
        <v>40</v>
      </c>
      <c r="S1210" t="s">
        <v>219</v>
      </c>
      <c r="T1210" t="s">
        <v>220</v>
      </c>
      <c r="U1210" t="s">
        <v>1190</v>
      </c>
      <c r="V1210">
        <f>YEAR(sales_order1[[#This Row],[date]])</f>
        <v>2020</v>
      </c>
      <c r="W1210" t="str">
        <f>TEXT(sales_order1[[#This Row],[date]], "Mmm")</f>
        <v>Aug</v>
      </c>
      <c r="X1210">
        <f>VALUE(TEXT(sales_order1[[#This Row],[date]], "D"))</f>
        <v>19</v>
      </c>
      <c r="Y1210">
        <v>34</v>
      </c>
    </row>
    <row r="1211" spans="1:25" x14ac:dyDescent="0.25">
      <c r="A1211" s="1">
        <v>44062</v>
      </c>
      <c r="B1211">
        <v>51210</v>
      </c>
      <c r="C1211" t="s">
        <v>149</v>
      </c>
      <c r="D1211" t="str">
        <f>VLOOKUP(sales_order1[[#This Row],[itemCode]],product_details3!B:C,2,0)</f>
        <v>MKRW80</v>
      </c>
      <c r="E1211" t="s">
        <v>150</v>
      </c>
      <c r="F1211" t="s">
        <v>151</v>
      </c>
      <c r="G1211">
        <v>100</v>
      </c>
      <c r="H1211">
        <v>14.65</v>
      </c>
      <c r="I1211">
        <v>1465</v>
      </c>
      <c r="J1211">
        <v>6.55</v>
      </c>
      <c r="K1211">
        <v>655</v>
      </c>
      <c r="L1211">
        <v>8.1</v>
      </c>
      <c r="M1211">
        <v>0.55290102389078488</v>
      </c>
      <c r="N1211">
        <v>810</v>
      </c>
      <c r="O1211" t="s">
        <v>447</v>
      </c>
      <c r="P1211" t="s">
        <v>448</v>
      </c>
      <c r="Q1211" t="s">
        <v>378</v>
      </c>
      <c r="R1211" t="s">
        <v>72</v>
      </c>
      <c r="S1211" t="s">
        <v>449</v>
      </c>
      <c r="T1211" t="s">
        <v>450</v>
      </c>
      <c r="U1211" t="s">
        <v>1188</v>
      </c>
      <c r="V1211">
        <f>YEAR(sales_order1[[#This Row],[date]])</f>
        <v>2020</v>
      </c>
      <c r="W1211" t="str">
        <f>TEXT(sales_order1[[#This Row],[date]], "Mmm")</f>
        <v>Aug</v>
      </c>
      <c r="X1211">
        <f>VALUE(TEXT(sales_order1[[#This Row],[date]], "D"))</f>
        <v>19</v>
      </c>
      <c r="Y1211">
        <v>34</v>
      </c>
    </row>
    <row r="1212" spans="1:25" x14ac:dyDescent="0.25">
      <c r="A1212" s="1">
        <v>44062</v>
      </c>
      <c r="B1212">
        <v>51211</v>
      </c>
      <c r="C1212" t="s">
        <v>335</v>
      </c>
      <c r="D1212" t="str">
        <f>VLOOKUP(sales_order1[[#This Row],[itemCode]],product_details3!B:C,2,0)</f>
        <v>CLNF50</v>
      </c>
      <c r="E1212" t="s">
        <v>336</v>
      </c>
      <c r="F1212" t="s">
        <v>45</v>
      </c>
      <c r="G1212">
        <v>100</v>
      </c>
      <c r="H1212">
        <v>7.3</v>
      </c>
      <c r="I1212">
        <v>730</v>
      </c>
      <c r="J1212">
        <v>2.8</v>
      </c>
      <c r="K1212">
        <v>280</v>
      </c>
      <c r="L1212">
        <v>4.5</v>
      </c>
      <c r="M1212">
        <v>0.61643835616438358</v>
      </c>
      <c r="N1212">
        <v>450</v>
      </c>
      <c r="O1212" t="s">
        <v>464</v>
      </c>
      <c r="P1212" t="s">
        <v>465</v>
      </c>
      <c r="Q1212" t="s">
        <v>146</v>
      </c>
      <c r="R1212" t="s">
        <v>112</v>
      </c>
      <c r="S1212" t="s">
        <v>165</v>
      </c>
      <c r="T1212" t="s">
        <v>466</v>
      </c>
      <c r="U1212" t="s">
        <v>1189</v>
      </c>
      <c r="V1212">
        <f>YEAR(sales_order1[[#This Row],[date]])</f>
        <v>2020</v>
      </c>
      <c r="W1212" t="str">
        <f>TEXT(sales_order1[[#This Row],[date]], "Mmm")</f>
        <v>Aug</v>
      </c>
      <c r="X1212">
        <f>VALUE(TEXT(sales_order1[[#This Row],[date]], "D"))</f>
        <v>19</v>
      </c>
      <c r="Y1212">
        <v>34</v>
      </c>
    </row>
    <row r="1213" spans="1:25" x14ac:dyDescent="0.25">
      <c r="A1213" s="1">
        <v>44062</v>
      </c>
      <c r="B1213">
        <v>51212</v>
      </c>
      <c r="C1213" t="s">
        <v>19</v>
      </c>
      <c r="D1213" t="str">
        <f>VLOOKUP(sales_order1[[#This Row],[itemCode]],product_details3!B:C,2,0)</f>
        <v>MSTH100</v>
      </c>
      <c r="E1213" t="s">
        <v>20</v>
      </c>
      <c r="F1213" t="s">
        <v>21</v>
      </c>
      <c r="G1213">
        <v>150</v>
      </c>
      <c r="H1213">
        <v>26.25</v>
      </c>
      <c r="I1213">
        <v>3937.5</v>
      </c>
      <c r="J1213">
        <v>7.75</v>
      </c>
      <c r="K1213">
        <v>1162.5</v>
      </c>
      <c r="L1213">
        <v>18.5</v>
      </c>
      <c r="M1213">
        <v>0.70476190476190481</v>
      </c>
      <c r="N1213">
        <v>2775</v>
      </c>
      <c r="O1213" t="s">
        <v>82</v>
      </c>
      <c r="P1213" t="s">
        <v>83</v>
      </c>
      <c r="Q1213" t="s">
        <v>64</v>
      </c>
      <c r="R1213" t="s">
        <v>40</v>
      </c>
      <c r="S1213" t="s">
        <v>84</v>
      </c>
      <c r="T1213" t="s">
        <v>85</v>
      </c>
      <c r="U1213" t="s">
        <v>1189</v>
      </c>
      <c r="V1213">
        <f>YEAR(sales_order1[[#This Row],[date]])</f>
        <v>2020</v>
      </c>
      <c r="W1213" t="str">
        <f>TEXT(sales_order1[[#This Row],[date]], "Mmm")</f>
        <v>Aug</v>
      </c>
      <c r="X1213">
        <f>VALUE(TEXT(sales_order1[[#This Row],[date]], "D"))</f>
        <v>19</v>
      </c>
      <c r="Y1213">
        <v>34</v>
      </c>
    </row>
    <row r="1214" spans="1:25" x14ac:dyDescent="0.25">
      <c r="A1214" s="1">
        <v>44062</v>
      </c>
      <c r="B1214">
        <v>51213</v>
      </c>
      <c r="C1214" t="s">
        <v>115</v>
      </c>
      <c r="D1214" t="str">
        <f>VLOOKUP(sales_order1[[#This Row],[itemCode]],product_details3!B:C,2,0)</f>
        <v>SCRS30100</v>
      </c>
      <c r="E1214" t="s">
        <v>116</v>
      </c>
      <c r="F1214" t="s">
        <v>61</v>
      </c>
      <c r="G1214">
        <v>150</v>
      </c>
      <c r="H1214">
        <v>32.75</v>
      </c>
      <c r="I1214">
        <v>4912.5</v>
      </c>
      <c r="J1214">
        <v>11.25</v>
      </c>
      <c r="K1214">
        <v>1687.5</v>
      </c>
      <c r="L1214">
        <v>21.5</v>
      </c>
      <c r="M1214">
        <v>0.65648854961832059</v>
      </c>
      <c r="N1214">
        <v>3225</v>
      </c>
      <c r="O1214" t="s">
        <v>22</v>
      </c>
      <c r="P1214" t="s">
        <v>23</v>
      </c>
      <c r="Q1214" t="s">
        <v>24</v>
      </c>
      <c r="R1214" t="s">
        <v>25</v>
      </c>
      <c r="S1214" t="s">
        <v>26</v>
      </c>
      <c r="T1214" t="s">
        <v>27</v>
      </c>
      <c r="U1214" t="s">
        <v>1191</v>
      </c>
      <c r="V1214">
        <f>YEAR(sales_order1[[#This Row],[date]])</f>
        <v>2020</v>
      </c>
      <c r="W1214" t="str">
        <f>TEXT(sales_order1[[#This Row],[date]], "Mmm")</f>
        <v>Aug</v>
      </c>
      <c r="X1214">
        <f>VALUE(TEXT(sales_order1[[#This Row],[date]], "D"))</f>
        <v>19</v>
      </c>
      <c r="Y1214">
        <v>34</v>
      </c>
    </row>
    <row r="1215" spans="1:25" x14ac:dyDescent="0.25">
      <c r="A1215" s="1">
        <v>44062</v>
      </c>
      <c r="B1215">
        <v>51214</v>
      </c>
      <c r="C1215" t="s">
        <v>103</v>
      </c>
      <c r="D1215" t="str">
        <f>VLOOKUP(sales_order1[[#This Row],[itemCode]],product_details3!B:C,2,0)</f>
        <v>SCRT50</v>
      </c>
      <c r="E1215" t="s">
        <v>104</v>
      </c>
      <c r="F1215" t="s">
        <v>61</v>
      </c>
      <c r="G1215">
        <v>150</v>
      </c>
      <c r="H1215">
        <v>16.95</v>
      </c>
      <c r="I1215">
        <v>2542.5</v>
      </c>
      <c r="J1215">
        <v>5.2</v>
      </c>
      <c r="K1215">
        <v>780</v>
      </c>
      <c r="L1215">
        <v>11.75</v>
      </c>
      <c r="M1215">
        <v>0.69321533923303835</v>
      </c>
      <c r="N1215">
        <v>1762.5</v>
      </c>
      <c r="O1215" t="s">
        <v>454</v>
      </c>
      <c r="P1215" t="s">
        <v>455</v>
      </c>
      <c r="Q1215" t="s">
        <v>71</v>
      </c>
      <c r="R1215" t="s">
        <v>72</v>
      </c>
      <c r="S1215" t="s">
        <v>73</v>
      </c>
      <c r="T1215" t="s">
        <v>456</v>
      </c>
      <c r="U1215" t="s">
        <v>1190</v>
      </c>
      <c r="V1215">
        <f>YEAR(sales_order1[[#This Row],[date]])</f>
        <v>2020</v>
      </c>
      <c r="W1215" t="str">
        <f>TEXT(sales_order1[[#This Row],[date]], "Mmm")</f>
        <v>Aug</v>
      </c>
      <c r="X1215">
        <f>VALUE(TEXT(sales_order1[[#This Row],[date]], "D"))</f>
        <v>19</v>
      </c>
      <c r="Y1215">
        <v>34</v>
      </c>
    </row>
    <row r="1216" spans="1:25" x14ac:dyDescent="0.25">
      <c r="A1216" s="1">
        <v>44062</v>
      </c>
      <c r="B1216">
        <v>51215</v>
      </c>
      <c r="C1216" t="s">
        <v>320</v>
      </c>
      <c r="D1216" t="str">
        <f>VLOOKUP(sales_order1[[#This Row],[itemCode]],product_details3!B:C,2,0)</f>
        <v>SCR50+100</v>
      </c>
      <c r="E1216" t="s">
        <v>321</v>
      </c>
      <c r="F1216" t="s">
        <v>61</v>
      </c>
      <c r="G1216">
        <v>100</v>
      </c>
      <c r="H1216">
        <v>26.25</v>
      </c>
      <c r="I1216">
        <v>2625</v>
      </c>
      <c r="J1216">
        <v>7.75</v>
      </c>
      <c r="K1216">
        <v>775</v>
      </c>
      <c r="L1216">
        <v>18.5</v>
      </c>
      <c r="M1216">
        <v>0.70476190476190481</v>
      </c>
      <c r="N1216">
        <v>1850</v>
      </c>
      <c r="O1216" t="s">
        <v>206</v>
      </c>
      <c r="P1216" t="s">
        <v>207</v>
      </c>
      <c r="Q1216" t="s">
        <v>71</v>
      </c>
      <c r="R1216" t="s">
        <v>72</v>
      </c>
      <c r="S1216" t="s">
        <v>73</v>
      </c>
      <c r="T1216" t="s">
        <v>208</v>
      </c>
      <c r="U1216" t="s">
        <v>1190</v>
      </c>
      <c r="V1216">
        <f>YEAR(sales_order1[[#This Row],[date]])</f>
        <v>2020</v>
      </c>
      <c r="W1216" t="str">
        <f>TEXT(sales_order1[[#This Row],[date]], "Mmm")</f>
        <v>Aug</v>
      </c>
      <c r="X1216">
        <f>VALUE(TEXT(sales_order1[[#This Row],[date]], "D"))</f>
        <v>19</v>
      </c>
      <c r="Y1216">
        <v>34</v>
      </c>
    </row>
    <row r="1217" spans="1:25" x14ac:dyDescent="0.25">
      <c r="A1217" s="1">
        <v>44062</v>
      </c>
      <c r="B1217">
        <v>51216</v>
      </c>
      <c r="C1217" t="s">
        <v>28</v>
      </c>
      <c r="D1217" t="str">
        <f>VLOOKUP(sales_order1[[#This Row],[itemCode]],product_details3!B:C,2,0)</f>
        <v>SRMC30</v>
      </c>
      <c r="E1217" t="s">
        <v>29</v>
      </c>
      <c r="F1217" t="s">
        <v>30</v>
      </c>
      <c r="G1217">
        <v>150</v>
      </c>
      <c r="H1217">
        <v>22.6</v>
      </c>
      <c r="I1217">
        <v>3390</v>
      </c>
      <c r="J1217">
        <v>7.6</v>
      </c>
      <c r="K1217">
        <v>1140</v>
      </c>
      <c r="L1217">
        <v>15</v>
      </c>
      <c r="M1217">
        <v>0.66371681415929207</v>
      </c>
      <c r="N1217">
        <v>2250</v>
      </c>
      <c r="O1217" t="s">
        <v>398</v>
      </c>
      <c r="P1217" t="s">
        <v>399</v>
      </c>
      <c r="Q1217" t="s">
        <v>100</v>
      </c>
      <c r="R1217" t="s">
        <v>40</v>
      </c>
      <c r="S1217" t="s">
        <v>101</v>
      </c>
      <c r="T1217" t="s">
        <v>102</v>
      </c>
      <c r="U1217" t="s">
        <v>1190</v>
      </c>
      <c r="V1217">
        <f>YEAR(sales_order1[[#This Row],[date]])</f>
        <v>2020</v>
      </c>
      <c r="W1217" t="str">
        <f>TEXT(sales_order1[[#This Row],[date]], "Mmm")</f>
        <v>Aug</v>
      </c>
      <c r="X1217">
        <f>VALUE(TEXT(sales_order1[[#This Row],[date]], "D"))</f>
        <v>19</v>
      </c>
      <c r="Y1217">
        <v>34</v>
      </c>
    </row>
    <row r="1218" spans="1:25" x14ac:dyDescent="0.25">
      <c r="A1218" s="1">
        <v>44063</v>
      </c>
      <c r="B1218">
        <v>51217</v>
      </c>
      <c r="C1218" t="s">
        <v>103</v>
      </c>
      <c r="D1218" t="str">
        <f>VLOOKUP(sales_order1[[#This Row],[itemCode]],product_details3!B:C,2,0)</f>
        <v>SCRT50</v>
      </c>
      <c r="E1218" t="s">
        <v>104</v>
      </c>
      <c r="F1218" t="s">
        <v>61</v>
      </c>
      <c r="G1218">
        <v>150</v>
      </c>
      <c r="H1218">
        <v>16.95</v>
      </c>
      <c r="I1218">
        <v>2542.5</v>
      </c>
      <c r="J1218">
        <v>5.2</v>
      </c>
      <c r="K1218">
        <v>780</v>
      </c>
      <c r="L1218">
        <v>11.75</v>
      </c>
      <c r="M1218">
        <v>0.69321533923303835</v>
      </c>
      <c r="N1218">
        <v>1762.5</v>
      </c>
      <c r="O1218" t="s">
        <v>269</v>
      </c>
      <c r="P1218" t="s">
        <v>270</v>
      </c>
      <c r="Q1218" t="s">
        <v>271</v>
      </c>
      <c r="R1218" t="s">
        <v>56</v>
      </c>
      <c r="S1218" t="s">
        <v>192</v>
      </c>
      <c r="T1218" t="s">
        <v>272</v>
      </c>
      <c r="U1218" t="s">
        <v>1191</v>
      </c>
      <c r="V1218">
        <f>YEAR(sales_order1[[#This Row],[date]])</f>
        <v>2020</v>
      </c>
      <c r="W1218" t="str">
        <f>TEXT(sales_order1[[#This Row],[date]], "Mmm")</f>
        <v>Aug</v>
      </c>
      <c r="X1218">
        <f>VALUE(TEXT(sales_order1[[#This Row],[date]], "D"))</f>
        <v>20</v>
      </c>
      <c r="Y1218">
        <v>34</v>
      </c>
    </row>
    <row r="1219" spans="1:25" x14ac:dyDescent="0.25">
      <c r="A1219" s="1">
        <v>44063</v>
      </c>
      <c r="B1219">
        <v>51218</v>
      </c>
      <c r="C1219" t="s">
        <v>115</v>
      </c>
      <c r="D1219" t="str">
        <f>VLOOKUP(sales_order1[[#This Row],[itemCode]],product_details3!B:C,2,0)</f>
        <v>SCRS30100</v>
      </c>
      <c r="E1219" t="s">
        <v>116</v>
      </c>
      <c r="F1219" t="s">
        <v>61</v>
      </c>
      <c r="G1219">
        <v>100</v>
      </c>
      <c r="H1219">
        <v>32.75</v>
      </c>
      <c r="I1219">
        <v>3275</v>
      </c>
      <c r="J1219">
        <v>11.25</v>
      </c>
      <c r="K1219">
        <v>1125</v>
      </c>
      <c r="L1219">
        <v>21.5</v>
      </c>
      <c r="M1219">
        <v>0.65648854961832059</v>
      </c>
      <c r="N1219">
        <v>2150</v>
      </c>
      <c r="O1219" t="s">
        <v>457</v>
      </c>
      <c r="P1219" t="s">
        <v>458</v>
      </c>
      <c r="Q1219" t="s">
        <v>383</v>
      </c>
      <c r="R1219" t="s">
        <v>72</v>
      </c>
      <c r="S1219" t="s">
        <v>459</v>
      </c>
      <c r="T1219" t="s">
        <v>460</v>
      </c>
      <c r="U1219" t="s">
        <v>1188</v>
      </c>
      <c r="V1219">
        <f>YEAR(sales_order1[[#This Row],[date]])</f>
        <v>2020</v>
      </c>
      <c r="W1219" t="str">
        <f>TEXT(sales_order1[[#This Row],[date]], "Mmm")</f>
        <v>Aug</v>
      </c>
      <c r="X1219">
        <f>VALUE(TEXT(sales_order1[[#This Row],[date]], "D"))</f>
        <v>20</v>
      </c>
      <c r="Y1219">
        <v>34</v>
      </c>
    </row>
    <row r="1220" spans="1:25" x14ac:dyDescent="0.25">
      <c r="A1220" s="1">
        <v>44063</v>
      </c>
      <c r="B1220">
        <v>51219</v>
      </c>
      <c r="C1220" t="s">
        <v>331</v>
      </c>
      <c r="D1220" t="str">
        <f>VLOOKUP(sales_order1[[#This Row],[itemCode]],product_details3!B:C,2,0)</f>
        <v>EXFP50</v>
      </c>
      <c r="E1220" t="s">
        <v>332</v>
      </c>
      <c r="F1220" t="s">
        <v>183</v>
      </c>
      <c r="G1220">
        <v>50</v>
      </c>
      <c r="H1220">
        <v>16.95</v>
      </c>
      <c r="I1220">
        <v>847.5</v>
      </c>
      <c r="J1220">
        <v>6.2</v>
      </c>
      <c r="K1220">
        <v>310</v>
      </c>
      <c r="L1220">
        <v>10.75</v>
      </c>
      <c r="M1220">
        <v>0.63421828908554578</v>
      </c>
      <c r="N1220">
        <v>537.5</v>
      </c>
      <c r="O1220" t="s">
        <v>464</v>
      </c>
      <c r="P1220" t="s">
        <v>465</v>
      </c>
      <c r="Q1220" t="s">
        <v>146</v>
      </c>
      <c r="R1220" t="s">
        <v>112</v>
      </c>
      <c r="S1220" t="s">
        <v>165</v>
      </c>
      <c r="T1220" t="s">
        <v>466</v>
      </c>
      <c r="U1220" t="s">
        <v>1189</v>
      </c>
      <c r="V1220">
        <f>YEAR(sales_order1[[#This Row],[date]])</f>
        <v>2020</v>
      </c>
      <c r="W1220" t="str">
        <f>TEXT(sales_order1[[#This Row],[date]], "Mmm")</f>
        <v>Aug</v>
      </c>
      <c r="X1220">
        <f>VALUE(TEXT(sales_order1[[#This Row],[date]], "D"))</f>
        <v>20</v>
      </c>
      <c r="Y1220">
        <v>34</v>
      </c>
    </row>
    <row r="1221" spans="1:25" x14ac:dyDescent="0.25">
      <c r="A1221" s="1">
        <v>44063</v>
      </c>
      <c r="B1221">
        <v>51220</v>
      </c>
      <c r="C1221" t="s">
        <v>325</v>
      </c>
      <c r="D1221" t="str">
        <f>VLOOKUP(sales_order1[[#This Row],[itemCode]],product_details3!B:C,2,0)</f>
        <v>EXFG100</v>
      </c>
      <c r="E1221" t="s">
        <v>326</v>
      </c>
      <c r="F1221" t="s">
        <v>183</v>
      </c>
      <c r="G1221">
        <v>50</v>
      </c>
      <c r="H1221">
        <v>20.75</v>
      </c>
      <c r="I1221">
        <v>1037.5</v>
      </c>
      <c r="J1221">
        <v>7.45</v>
      </c>
      <c r="K1221">
        <v>372.5</v>
      </c>
      <c r="L1221">
        <v>13.3</v>
      </c>
      <c r="M1221">
        <v>0.64096385542168677</v>
      </c>
      <c r="N1221">
        <v>665</v>
      </c>
      <c r="O1221" t="s">
        <v>105</v>
      </c>
      <c r="P1221" t="s">
        <v>106</v>
      </c>
      <c r="Q1221" t="s">
        <v>107</v>
      </c>
      <c r="R1221" t="s">
        <v>40</v>
      </c>
      <c r="S1221" t="s">
        <v>101</v>
      </c>
      <c r="T1221" t="s">
        <v>108</v>
      </c>
      <c r="U1221" t="s">
        <v>1190</v>
      </c>
      <c r="V1221">
        <f>YEAR(sales_order1[[#This Row],[date]])</f>
        <v>2020</v>
      </c>
      <c r="W1221" t="str">
        <f>TEXT(sales_order1[[#This Row],[date]], "Mmm")</f>
        <v>Aug</v>
      </c>
      <c r="X1221">
        <f>VALUE(TEXT(sales_order1[[#This Row],[date]], "D"))</f>
        <v>20</v>
      </c>
      <c r="Y1221">
        <v>34</v>
      </c>
    </row>
    <row r="1222" spans="1:25" x14ac:dyDescent="0.25">
      <c r="A1222" s="1">
        <v>44063</v>
      </c>
      <c r="B1222">
        <v>51221</v>
      </c>
      <c r="C1222" t="s">
        <v>327</v>
      </c>
      <c r="D1222" t="str">
        <f>VLOOKUP(sales_order1[[#This Row],[itemCode]],product_details3!B:C,2,0)</f>
        <v>SCR50+50</v>
      </c>
      <c r="E1222" t="s">
        <v>328</v>
      </c>
      <c r="F1222" t="s">
        <v>61</v>
      </c>
      <c r="G1222">
        <v>200</v>
      </c>
      <c r="H1222">
        <v>15.75</v>
      </c>
      <c r="I1222">
        <v>3150</v>
      </c>
      <c r="J1222">
        <v>4.45</v>
      </c>
      <c r="K1222">
        <v>890</v>
      </c>
      <c r="L1222">
        <v>11.3</v>
      </c>
      <c r="M1222">
        <v>0.71746031746031746</v>
      </c>
      <c r="N1222">
        <v>2260</v>
      </c>
      <c r="O1222" t="s">
        <v>317</v>
      </c>
      <c r="P1222" t="s">
        <v>318</v>
      </c>
      <c r="Q1222" t="s">
        <v>48</v>
      </c>
      <c r="R1222" t="s">
        <v>25</v>
      </c>
      <c r="S1222" t="s">
        <v>49</v>
      </c>
      <c r="T1222" t="s">
        <v>319</v>
      </c>
      <c r="U1222" t="s">
        <v>1191</v>
      </c>
      <c r="V1222">
        <f>YEAR(sales_order1[[#This Row],[date]])</f>
        <v>2020</v>
      </c>
      <c r="W1222" t="str">
        <f>TEXT(sales_order1[[#This Row],[date]], "Mmm")</f>
        <v>Aug</v>
      </c>
      <c r="X1222">
        <f>VALUE(TEXT(sales_order1[[#This Row],[date]], "D"))</f>
        <v>20</v>
      </c>
      <c r="Y1222">
        <v>34</v>
      </c>
    </row>
    <row r="1223" spans="1:25" x14ac:dyDescent="0.25">
      <c r="A1223" s="1">
        <v>44063</v>
      </c>
      <c r="B1223">
        <v>51222</v>
      </c>
      <c r="C1223" t="s">
        <v>320</v>
      </c>
      <c r="D1223" t="str">
        <f>VLOOKUP(sales_order1[[#This Row],[itemCode]],product_details3!B:C,2,0)</f>
        <v>SCR50+100</v>
      </c>
      <c r="E1223" t="s">
        <v>321</v>
      </c>
      <c r="F1223" t="s">
        <v>61</v>
      </c>
      <c r="G1223">
        <v>150</v>
      </c>
      <c r="H1223">
        <v>26.25</v>
      </c>
      <c r="I1223">
        <v>3937.5</v>
      </c>
      <c r="J1223">
        <v>7.75</v>
      </c>
      <c r="K1223">
        <v>1162.5</v>
      </c>
      <c r="L1223">
        <v>18.5</v>
      </c>
      <c r="M1223">
        <v>0.70476190476190481</v>
      </c>
      <c r="N1223">
        <v>2775</v>
      </c>
      <c r="O1223" t="s">
        <v>144</v>
      </c>
      <c r="P1223" t="s">
        <v>145</v>
      </c>
      <c r="Q1223" t="s">
        <v>146</v>
      </c>
      <c r="R1223" t="s">
        <v>112</v>
      </c>
      <c r="S1223" t="s">
        <v>147</v>
      </c>
      <c r="T1223" t="s">
        <v>148</v>
      </c>
      <c r="U1223" t="s">
        <v>1190</v>
      </c>
      <c r="V1223">
        <f>YEAR(sales_order1[[#This Row],[date]])</f>
        <v>2020</v>
      </c>
      <c r="W1223" t="str">
        <f>TEXT(sales_order1[[#This Row],[date]], "Mmm")</f>
        <v>Aug</v>
      </c>
      <c r="X1223">
        <f>VALUE(TEXT(sales_order1[[#This Row],[date]], "D"))</f>
        <v>20</v>
      </c>
      <c r="Y1223">
        <v>34</v>
      </c>
    </row>
    <row r="1224" spans="1:25" x14ac:dyDescent="0.25">
      <c r="A1224" s="1">
        <v>44063</v>
      </c>
      <c r="B1224">
        <v>51223</v>
      </c>
      <c r="C1224" t="s">
        <v>434</v>
      </c>
      <c r="D1224" t="str">
        <f>VLOOKUP(sales_order1[[#This Row],[itemCode]],product_details3!B:C,2,0)</f>
        <v>CLNO150</v>
      </c>
      <c r="E1224" t="s">
        <v>435</v>
      </c>
      <c r="F1224" t="s">
        <v>45</v>
      </c>
      <c r="G1224">
        <v>50</v>
      </c>
      <c r="H1224">
        <v>16.649999999999999</v>
      </c>
      <c r="I1224">
        <v>832.5</v>
      </c>
      <c r="J1224">
        <v>6.55</v>
      </c>
      <c r="K1224">
        <v>327.5</v>
      </c>
      <c r="L1224">
        <v>10.1</v>
      </c>
      <c r="M1224">
        <v>0.60660660660660648</v>
      </c>
      <c r="N1224">
        <v>505</v>
      </c>
      <c r="O1224" t="s">
        <v>417</v>
      </c>
      <c r="P1224" t="s">
        <v>418</v>
      </c>
      <c r="Q1224" t="s">
        <v>160</v>
      </c>
      <c r="R1224" t="s">
        <v>112</v>
      </c>
      <c r="S1224" t="s">
        <v>161</v>
      </c>
      <c r="T1224" t="s">
        <v>419</v>
      </c>
      <c r="U1224" t="s">
        <v>1189</v>
      </c>
      <c r="V1224">
        <f>YEAR(sales_order1[[#This Row],[date]])</f>
        <v>2020</v>
      </c>
      <c r="W1224" t="str">
        <f>TEXT(sales_order1[[#This Row],[date]], "Mmm")</f>
        <v>Aug</v>
      </c>
      <c r="X1224">
        <f>VALUE(TEXT(sales_order1[[#This Row],[date]], "D"))</f>
        <v>20</v>
      </c>
      <c r="Y1224">
        <v>34</v>
      </c>
    </row>
    <row r="1225" spans="1:25" x14ac:dyDescent="0.25">
      <c r="A1225" s="1">
        <v>44063</v>
      </c>
      <c r="B1225">
        <v>51224</v>
      </c>
      <c r="C1225" t="s">
        <v>149</v>
      </c>
      <c r="D1225" t="str">
        <f>VLOOKUP(sales_order1[[#This Row],[itemCode]],product_details3!B:C,2,0)</f>
        <v>MKRW80</v>
      </c>
      <c r="E1225" t="s">
        <v>150</v>
      </c>
      <c r="F1225" t="s">
        <v>151</v>
      </c>
      <c r="G1225">
        <v>50</v>
      </c>
      <c r="H1225">
        <v>14.65</v>
      </c>
      <c r="I1225">
        <v>732.5</v>
      </c>
      <c r="J1225">
        <v>6.55</v>
      </c>
      <c r="K1225">
        <v>327.5</v>
      </c>
      <c r="L1225">
        <v>8.1</v>
      </c>
      <c r="M1225">
        <v>0.55290102389078488</v>
      </c>
      <c r="N1225">
        <v>405</v>
      </c>
      <c r="O1225" t="s">
        <v>199</v>
      </c>
      <c r="P1225" t="s">
        <v>200</v>
      </c>
      <c r="Q1225" t="s">
        <v>201</v>
      </c>
      <c r="R1225" t="s">
        <v>25</v>
      </c>
      <c r="S1225" t="s">
        <v>202</v>
      </c>
      <c r="T1225" t="s">
        <v>203</v>
      </c>
      <c r="U1225" t="s">
        <v>1191</v>
      </c>
      <c r="V1225">
        <f>YEAR(sales_order1[[#This Row],[date]])</f>
        <v>2020</v>
      </c>
      <c r="W1225" t="str">
        <f>TEXT(sales_order1[[#This Row],[date]], "Mmm")</f>
        <v>Aug</v>
      </c>
      <c r="X1225">
        <f>VALUE(TEXT(sales_order1[[#This Row],[date]], "D"))</f>
        <v>20</v>
      </c>
      <c r="Y1225">
        <v>34</v>
      </c>
    </row>
    <row r="1226" spans="1:25" x14ac:dyDescent="0.25">
      <c r="A1226" s="1">
        <v>44064</v>
      </c>
      <c r="B1226">
        <v>51225</v>
      </c>
      <c r="C1226" t="s">
        <v>181</v>
      </c>
      <c r="D1226" t="str">
        <f>VLOOKUP(sales_order1[[#This Row],[itemCode]],product_details3!B:C,2,0)</f>
        <v>EXFP100</v>
      </c>
      <c r="E1226" t="s">
        <v>182</v>
      </c>
      <c r="F1226" t="s">
        <v>183</v>
      </c>
      <c r="G1226">
        <v>50</v>
      </c>
      <c r="H1226">
        <v>21.95</v>
      </c>
      <c r="I1226">
        <v>1097.5</v>
      </c>
      <c r="J1226">
        <v>8.1999999999999993</v>
      </c>
      <c r="K1226">
        <v>410</v>
      </c>
      <c r="L1226">
        <v>13.75</v>
      </c>
      <c r="M1226">
        <v>0.62642369020501143</v>
      </c>
      <c r="N1226">
        <v>687.5</v>
      </c>
      <c r="O1226" t="s">
        <v>172</v>
      </c>
      <c r="P1226" t="s">
        <v>173</v>
      </c>
      <c r="Q1226" t="s">
        <v>39</v>
      </c>
      <c r="R1226" t="s">
        <v>40</v>
      </c>
      <c r="S1226" t="s">
        <v>41</v>
      </c>
      <c r="T1226" t="s">
        <v>174</v>
      </c>
      <c r="U1226" t="s">
        <v>1188</v>
      </c>
      <c r="V1226">
        <f>YEAR(sales_order1[[#This Row],[date]])</f>
        <v>2020</v>
      </c>
      <c r="W1226" t="str">
        <f>TEXT(sales_order1[[#This Row],[date]], "Mmm")</f>
        <v>Aug</v>
      </c>
      <c r="X1226">
        <f>VALUE(TEXT(sales_order1[[#This Row],[date]], "D"))</f>
        <v>21</v>
      </c>
      <c r="Y1226">
        <v>34</v>
      </c>
    </row>
    <row r="1227" spans="1:25" x14ac:dyDescent="0.25">
      <c r="A1227" s="1">
        <v>44064</v>
      </c>
      <c r="B1227">
        <v>51226</v>
      </c>
      <c r="C1227" t="s">
        <v>315</v>
      </c>
      <c r="D1227" t="str">
        <f>VLOOKUP(sales_order1[[#This Row],[itemCode]],product_details3!B:C,2,0)</f>
        <v>EXFG50</v>
      </c>
      <c r="E1227" t="s">
        <v>316</v>
      </c>
      <c r="F1227" t="s">
        <v>183</v>
      </c>
      <c r="G1227">
        <v>50</v>
      </c>
      <c r="H1227">
        <v>15.75</v>
      </c>
      <c r="I1227">
        <v>787.5</v>
      </c>
      <c r="J1227">
        <v>5.45</v>
      </c>
      <c r="K1227">
        <v>272.5</v>
      </c>
      <c r="L1227">
        <v>10.3</v>
      </c>
      <c r="M1227">
        <v>0.65396825396825398</v>
      </c>
      <c r="N1227">
        <v>515</v>
      </c>
      <c r="O1227" t="s">
        <v>461</v>
      </c>
      <c r="P1227" t="s">
        <v>462</v>
      </c>
      <c r="Q1227" t="s">
        <v>24</v>
      </c>
      <c r="R1227" t="s">
        <v>25</v>
      </c>
      <c r="S1227" t="s">
        <v>33</v>
      </c>
      <c r="T1227" t="s">
        <v>463</v>
      </c>
      <c r="U1227" t="s">
        <v>1191</v>
      </c>
      <c r="V1227">
        <f>YEAR(sales_order1[[#This Row],[date]])</f>
        <v>2020</v>
      </c>
      <c r="W1227" t="str">
        <f>TEXT(sales_order1[[#This Row],[date]], "Mmm")</f>
        <v>Aug</v>
      </c>
      <c r="X1227">
        <f>VALUE(TEXT(sales_order1[[#This Row],[date]], "D"))</f>
        <v>21</v>
      </c>
      <c r="Y1227">
        <v>34</v>
      </c>
    </row>
    <row r="1228" spans="1:25" x14ac:dyDescent="0.25">
      <c r="A1228" s="1">
        <v>44064</v>
      </c>
      <c r="B1228">
        <v>51227</v>
      </c>
      <c r="C1228" t="s">
        <v>128</v>
      </c>
      <c r="D1228" t="str">
        <f>VLOOKUP(sales_order1[[#This Row],[itemCode]],product_details3!B:C,2,0)</f>
        <v>SCRT100</v>
      </c>
      <c r="E1228" t="s">
        <v>129</v>
      </c>
      <c r="F1228" t="s">
        <v>61</v>
      </c>
      <c r="G1228">
        <v>200</v>
      </c>
      <c r="H1228">
        <v>28.25</v>
      </c>
      <c r="I1228">
        <v>5650</v>
      </c>
      <c r="J1228">
        <v>9</v>
      </c>
      <c r="K1228">
        <v>1800</v>
      </c>
      <c r="L1228">
        <v>19.25</v>
      </c>
      <c r="M1228">
        <v>0.68141592920353977</v>
      </c>
      <c r="N1228">
        <v>3850</v>
      </c>
      <c r="O1228" t="s">
        <v>184</v>
      </c>
      <c r="P1228" t="s">
        <v>185</v>
      </c>
      <c r="Q1228" t="s">
        <v>186</v>
      </c>
      <c r="R1228" t="s">
        <v>112</v>
      </c>
      <c r="S1228" t="s">
        <v>187</v>
      </c>
      <c r="T1228" t="s">
        <v>188</v>
      </c>
      <c r="U1228" t="s">
        <v>1189</v>
      </c>
      <c r="V1228">
        <f>YEAR(sales_order1[[#This Row],[date]])</f>
        <v>2020</v>
      </c>
      <c r="W1228" t="str">
        <f>TEXT(sales_order1[[#This Row],[date]], "Mmm")</f>
        <v>Aug</v>
      </c>
      <c r="X1228">
        <f>VALUE(TEXT(sales_order1[[#This Row],[date]], "D"))</f>
        <v>21</v>
      </c>
      <c r="Y1228">
        <v>34</v>
      </c>
    </row>
    <row r="1229" spans="1:25" x14ac:dyDescent="0.25">
      <c r="A1229" s="1">
        <v>44064</v>
      </c>
      <c r="B1229">
        <v>51228</v>
      </c>
      <c r="C1229" t="s">
        <v>327</v>
      </c>
      <c r="D1229" t="str">
        <f>VLOOKUP(sales_order1[[#This Row],[itemCode]],product_details3!B:C,2,0)</f>
        <v>SCR50+50</v>
      </c>
      <c r="E1229" t="s">
        <v>328</v>
      </c>
      <c r="F1229" t="s">
        <v>61</v>
      </c>
      <c r="G1229">
        <v>200</v>
      </c>
      <c r="H1229">
        <v>15.75</v>
      </c>
      <c r="I1229">
        <v>3150</v>
      </c>
      <c r="J1229">
        <v>4.45</v>
      </c>
      <c r="K1229">
        <v>890</v>
      </c>
      <c r="L1229">
        <v>11.3</v>
      </c>
      <c r="M1229">
        <v>0.71746031746031746</v>
      </c>
      <c r="N1229">
        <v>2260</v>
      </c>
      <c r="O1229" t="s">
        <v>376</v>
      </c>
      <c r="P1229" t="s">
        <v>377</v>
      </c>
      <c r="Q1229" t="s">
        <v>378</v>
      </c>
      <c r="R1229" t="s">
        <v>72</v>
      </c>
      <c r="S1229" t="s">
        <v>379</v>
      </c>
      <c r="T1229" t="s">
        <v>380</v>
      </c>
      <c r="U1229" t="s">
        <v>1188</v>
      </c>
      <c r="V1229">
        <f>YEAR(sales_order1[[#This Row],[date]])</f>
        <v>2020</v>
      </c>
      <c r="W1229" t="str">
        <f>TEXT(sales_order1[[#This Row],[date]], "Mmm")</f>
        <v>Aug</v>
      </c>
      <c r="X1229">
        <f>VALUE(TEXT(sales_order1[[#This Row],[date]], "D"))</f>
        <v>21</v>
      </c>
      <c r="Y1229">
        <v>34</v>
      </c>
    </row>
    <row r="1230" spans="1:25" x14ac:dyDescent="0.25">
      <c r="A1230" s="1">
        <v>44064</v>
      </c>
      <c r="B1230">
        <v>51229</v>
      </c>
      <c r="C1230" t="s">
        <v>51</v>
      </c>
      <c r="D1230" t="str">
        <f>VLOOKUP(sales_order1[[#This Row],[itemCode]],product_details3!B:C,2,0)</f>
        <v>MSTH50</v>
      </c>
      <c r="E1230" t="s">
        <v>52</v>
      </c>
      <c r="F1230" t="s">
        <v>21</v>
      </c>
      <c r="G1230">
        <v>150</v>
      </c>
      <c r="H1230">
        <v>15.75</v>
      </c>
      <c r="I1230">
        <v>2362.5</v>
      </c>
      <c r="J1230">
        <v>4.45</v>
      </c>
      <c r="K1230">
        <v>667.5</v>
      </c>
      <c r="L1230">
        <v>11.3</v>
      </c>
      <c r="M1230">
        <v>0.71746031746031746</v>
      </c>
      <c r="N1230">
        <v>1695</v>
      </c>
      <c r="O1230" t="s">
        <v>189</v>
      </c>
      <c r="P1230" t="s">
        <v>190</v>
      </c>
      <c r="Q1230" t="s">
        <v>191</v>
      </c>
      <c r="R1230" t="s">
        <v>56</v>
      </c>
      <c r="S1230" t="s">
        <v>192</v>
      </c>
      <c r="T1230" t="s">
        <v>193</v>
      </c>
      <c r="U1230" t="s">
        <v>1191</v>
      </c>
      <c r="V1230">
        <f>YEAR(sales_order1[[#This Row],[date]])</f>
        <v>2020</v>
      </c>
      <c r="W1230" t="str">
        <f>TEXT(sales_order1[[#This Row],[date]], "Mmm")</f>
        <v>Aug</v>
      </c>
      <c r="X1230">
        <f>VALUE(TEXT(sales_order1[[#This Row],[date]], "D"))</f>
        <v>21</v>
      </c>
      <c r="Y1230">
        <v>34</v>
      </c>
    </row>
    <row r="1231" spans="1:25" x14ac:dyDescent="0.25">
      <c r="A1231" s="1">
        <v>44064</v>
      </c>
      <c r="B1231">
        <v>51230</v>
      </c>
      <c r="C1231" t="s">
        <v>86</v>
      </c>
      <c r="D1231" t="str">
        <f>VLOOKUP(sales_order1[[#This Row],[itemCode]],product_details3!B:C,2,0)</f>
        <v>SRMH30</v>
      </c>
      <c r="E1231" t="s">
        <v>87</v>
      </c>
      <c r="F1231" t="s">
        <v>30</v>
      </c>
      <c r="G1231">
        <v>50</v>
      </c>
      <c r="H1231">
        <v>21</v>
      </c>
      <c r="I1231">
        <v>1050</v>
      </c>
      <c r="J1231">
        <v>6.6</v>
      </c>
      <c r="K1231">
        <v>330</v>
      </c>
      <c r="L1231">
        <v>14.4</v>
      </c>
      <c r="M1231">
        <v>0.68571428571428572</v>
      </c>
      <c r="N1231">
        <v>720</v>
      </c>
      <c r="O1231" t="s">
        <v>423</v>
      </c>
      <c r="P1231" t="s">
        <v>424</v>
      </c>
      <c r="Q1231" t="s">
        <v>77</v>
      </c>
      <c r="R1231" t="s">
        <v>72</v>
      </c>
      <c r="S1231" t="s">
        <v>425</v>
      </c>
      <c r="T1231" t="s">
        <v>426</v>
      </c>
      <c r="U1231" t="s">
        <v>1190</v>
      </c>
      <c r="V1231">
        <f>YEAR(sales_order1[[#This Row],[date]])</f>
        <v>2020</v>
      </c>
      <c r="W1231" t="str">
        <f>TEXT(sales_order1[[#This Row],[date]], "Mmm")</f>
        <v>Aug</v>
      </c>
      <c r="X1231">
        <f>VALUE(TEXT(sales_order1[[#This Row],[date]], "D"))</f>
        <v>21</v>
      </c>
      <c r="Y1231">
        <v>34</v>
      </c>
    </row>
    <row r="1232" spans="1:25" x14ac:dyDescent="0.25">
      <c r="A1232" s="1">
        <v>44064</v>
      </c>
      <c r="B1232">
        <v>51231</v>
      </c>
      <c r="C1232" t="s">
        <v>333</v>
      </c>
      <c r="D1232" t="str">
        <f>VLOOKUP(sales_order1[[#This Row],[itemCode]],product_details3!B:C,2,0)</f>
        <v>TNRH200</v>
      </c>
      <c r="E1232" t="s">
        <v>334</v>
      </c>
      <c r="F1232" t="s">
        <v>124</v>
      </c>
      <c r="G1232">
        <v>150</v>
      </c>
      <c r="H1232">
        <v>21</v>
      </c>
      <c r="I1232">
        <v>3150</v>
      </c>
      <c r="J1232">
        <v>6.6</v>
      </c>
      <c r="K1232">
        <v>990</v>
      </c>
      <c r="L1232">
        <v>14.4</v>
      </c>
      <c r="M1232">
        <v>0.68571428571428572</v>
      </c>
      <c r="N1232">
        <v>2160</v>
      </c>
      <c r="O1232" t="s">
        <v>130</v>
      </c>
      <c r="P1232" t="s">
        <v>131</v>
      </c>
      <c r="Q1232" t="s">
        <v>132</v>
      </c>
      <c r="R1232" t="s">
        <v>56</v>
      </c>
      <c r="S1232" t="s">
        <v>133</v>
      </c>
      <c r="T1232" t="s">
        <v>134</v>
      </c>
      <c r="U1232" t="s">
        <v>1191</v>
      </c>
      <c r="V1232">
        <f>YEAR(sales_order1[[#This Row],[date]])</f>
        <v>2020</v>
      </c>
      <c r="W1232" t="str">
        <f>TEXT(sales_order1[[#This Row],[date]], "Mmm")</f>
        <v>Aug</v>
      </c>
      <c r="X1232">
        <f>VALUE(TEXT(sales_order1[[#This Row],[date]], "D"))</f>
        <v>21</v>
      </c>
      <c r="Y1232">
        <v>34</v>
      </c>
    </row>
    <row r="1233" spans="1:25" x14ac:dyDescent="0.25">
      <c r="A1233" s="1">
        <v>44064</v>
      </c>
      <c r="B1233">
        <v>51232</v>
      </c>
      <c r="C1233" t="s">
        <v>51</v>
      </c>
      <c r="D1233" t="str">
        <f>VLOOKUP(sales_order1[[#This Row],[itemCode]],product_details3!B:C,2,0)</f>
        <v>MSTH50</v>
      </c>
      <c r="E1233" t="s">
        <v>52</v>
      </c>
      <c r="F1233" t="s">
        <v>21</v>
      </c>
      <c r="G1233">
        <v>100</v>
      </c>
      <c r="H1233">
        <v>15.75</v>
      </c>
      <c r="I1233">
        <v>1575</v>
      </c>
      <c r="J1233">
        <v>4.45</v>
      </c>
      <c r="K1233">
        <v>445</v>
      </c>
      <c r="L1233">
        <v>11.3</v>
      </c>
      <c r="M1233">
        <v>0.71746031746031746</v>
      </c>
      <c r="N1233">
        <v>1130</v>
      </c>
      <c r="O1233" t="s">
        <v>163</v>
      </c>
      <c r="P1233" t="s">
        <v>164</v>
      </c>
      <c r="Q1233" t="s">
        <v>146</v>
      </c>
      <c r="R1233" t="s">
        <v>112</v>
      </c>
      <c r="S1233" t="s">
        <v>165</v>
      </c>
      <c r="T1233" t="s">
        <v>166</v>
      </c>
      <c r="U1233" t="s">
        <v>1189</v>
      </c>
      <c r="V1233">
        <f>YEAR(sales_order1[[#This Row],[date]])</f>
        <v>2020</v>
      </c>
      <c r="W1233" t="str">
        <f>TEXT(sales_order1[[#This Row],[date]], "Mmm")</f>
        <v>Aug</v>
      </c>
      <c r="X1233">
        <f>VALUE(TEXT(sales_order1[[#This Row],[date]], "D"))</f>
        <v>21</v>
      </c>
      <c r="Y1233">
        <v>34</v>
      </c>
    </row>
    <row r="1234" spans="1:25" x14ac:dyDescent="0.25">
      <c r="A1234" s="1">
        <v>44064</v>
      </c>
      <c r="B1234">
        <v>51233</v>
      </c>
      <c r="C1234" t="s">
        <v>19</v>
      </c>
      <c r="D1234" t="str">
        <f>VLOOKUP(sales_order1[[#This Row],[itemCode]],product_details3!B:C,2,0)</f>
        <v>MSTH100</v>
      </c>
      <c r="E1234" t="s">
        <v>20</v>
      </c>
      <c r="F1234" t="s">
        <v>21</v>
      </c>
      <c r="G1234">
        <v>150</v>
      </c>
      <c r="H1234">
        <v>26.25</v>
      </c>
      <c r="I1234">
        <v>3937.5</v>
      </c>
      <c r="J1234">
        <v>7.75</v>
      </c>
      <c r="K1234">
        <v>1162.5</v>
      </c>
      <c r="L1234">
        <v>18.5</v>
      </c>
      <c r="M1234">
        <v>0.70476190476190481</v>
      </c>
      <c r="N1234">
        <v>2775</v>
      </c>
      <c r="O1234" t="s">
        <v>98</v>
      </c>
      <c r="P1234" t="s">
        <v>99</v>
      </c>
      <c r="Q1234" t="s">
        <v>100</v>
      </c>
      <c r="R1234" t="s">
        <v>40</v>
      </c>
      <c r="S1234" t="s">
        <v>101</v>
      </c>
      <c r="T1234" t="s">
        <v>102</v>
      </c>
      <c r="U1234" t="s">
        <v>1190</v>
      </c>
      <c r="V1234">
        <f>YEAR(sales_order1[[#This Row],[date]])</f>
        <v>2020</v>
      </c>
      <c r="W1234" t="str">
        <f>TEXT(sales_order1[[#This Row],[date]], "Mmm")</f>
        <v>Aug</v>
      </c>
      <c r="X1234">
        <f>VALUE(TEXT(sales_order1[[#This Row],[date]], "D"))</f>
        <v>21</v>
      </c>
      <c r="Y1234">
        <v>34</v>
      </c>
    </row>
    <row r="1235" spans="1:25" x14ac:dyDescent="0.25">
      <c r="A1235" s="1">
        <v>44064</v>
      </c>
      <c r="B1235">
        <v>51234</v>
      </c>
      <c r="C1235" t="s">
        <v>128</v>
      </c>
      <c r="D1235" t="str">
        <f>VLOOKUP(sales_order1[[#This Row],[itemCode]],product_details3!B:C,2,0)</f>
        <v>SCRT100</v>
      </c>
      <c r="E1235" t="s">
        <v>129</v>
      </c>
      <c r="F1235" t="s">
        <v>61</v>
      </c>
      <c r="G1235">
        <v>100</v>
      </c>
      <c r="H1235">
        <v>28.25</v>
      </c>
      <c r="I1235">
        <v>2825</v>
      </c>
      <c r="J1235">
        <v>9</v>
      </c>
      <c r="K1235">
        <v>900</v>
      </c>
      <c r="L1235">
        <v>19.25</v>
      </c>
      <c r="M1235">
        <v>0.68141592920353977</v>
      </c>
      <c r="N1235">
        <v>1925</v>
      </c>
      <c r="O1235" t="s">
        <v>430</v>
      </c>
      <c r="P1235" t="s">
        <v>431</v>
      </c>
      <c r="Q1235" t="s">
        <v>218</v>
      </c>
      <c r="R1235" t="s">
        <v>40</v>
      </c>
      <c r="S1235" t="s">
        <v>432</v>
      </c>
      <c r="T1235" t="s">
        <v>433</v>
      </c>
      <c r="U1235" t="s">
        <v>1190</v>
      </c>
      <c r="V1235">
        <f>YEAR(sales_order1[[#This Row],[date]])</f>
        <v>2020</v>
      </c>
      <c r="W1235" t="str">
        <f>TEXT(sales_order1[[#This Row],[date]], "Mmm")</f>
        <v>Aug</v>
      </c>
      <c r="X1235">
        <f>VALUE(TEXT(sales_order1[[#This Row],[date]], "D"))</f>
        <v>21</v>
      </c>
      <c r="Y1235">
        <v>34</v>
      </c>
    </row>
    <row r="1236" spans="1:25" x14ac:dyDescent="0.25">
      <c r="A1236" s="1">
        <v>44067</v>
      </c>
      <c r="B1236">
        <v>51235</v>
      </c>
      <c r="C1236" t="s">
        <v>135</v>
      </c>
      <c r="D1236" t="str">
        <f>VLOOKUP(sales_order1[[#This Row],[itemCode]],product_details3!B:C,2,0)</f>
        <v>MSKSH</v>
      </c>
      <c r="E1236" t="s">
        <v>136</v>
      </c>
      <c r="F1236" t="s">
        <v>137</v>
      </c>
      <c r="G1236">
        <v>50</v>
      </c>
      <c r="H1236">
        <v>18.75</v>
      </c>
      <c r="I1236">
        <v>937.5</v>
      </c>
      <c r="J1236">
        <v>7.45</v>
      </c>
      <c r="K1236">
        <v>372.5</v>
      </c>
      <c r="L1236">
        <v>11.3</v>
      </c>
      <c r="M1236">
        <v>0.60266666666666668</v>
      </c>
      <c r="N1236">
        <v>565</v>
      </c>
      <c r="O1236" t="s">
        <v>46</v>
      </c>
      <c r="P1236" t="s">
        <v>47</v>
      </c>
      <c r="Q1236" t="s">
        <v>48</v>
      </c>
      <c r="R1236" t="s">
        <v>25</v>
      </c>
      <c r="S1236" t="s">
        <v>49</v>
      </c>
      <c r="T1236" t="s">
        <v>50</v>
      </c>
      <c r="U1236" t="s">
        <v>1191</v>
      </c>
      <c r="V1236">
        <f>YEAR(sales_order1[[#This Row],[date]])</f>
        <v>2020</v>
      </c>
      <c r="W1236" t="str">
        <f>TEXT(sales_order1[[#This Row],[date]], "Mmm")</f>
        <v>Aug</v>
      </c>
      <c r="X1236">
        <f>VALUE(TEXT(sales_order1[[#This Row],[date]], "D"))</f>
        <v>24</v>
      </c>
      <c r="Y1236">
        <v>34</v>
      </c>
    </row>
    <row r="1237" spans="1:25" x14ac:dyDescent="0.25">
      <c r="A1237" s="1">
        <v>44067</v>
      </c>
      <c r="B1237">
        <v>51236</v>
      </c>
      <c r="C1237" t="s">
        <v>194</v>
      </c>
      <c r="D1237" t="str">
        <f>VLOOKUP(sales_order1[[#This Row],[itemCode]],product_details3!B:C,2,0)</f>
        <v>CLNG150</v>
      </c>
      <c r="E1237" t="s">
        <v>195</v>
      </c>
      <c r="F1237" t="s">
        <v>45</v>
      </c>
      <c r="G1237">
        <v>100</v>
      </c>
      <c r="H1237">
        <v>12.75</v>
      </c>
      <c r="I1237">
        <v>1275</v>
      </c>
      <c r="J1237">
        <v>4.45</v>
      </c>
      <c r="K1237">
        <v>445</v>
      </c>
      <c r="L1237">
        <v>8.3000000000000007</v>
      </c>
      <c r="M1237">
        <v>0.65098039215686276</v>
      </c>
      <c r="N1237">
        <v>830</v>
      </c>
      <c r="O1237" t="s">
        <v>299</v>
      </c>
      <c r="P1237" t="s">
        <v>300</v>
      </c>
      <c r="Q1237" t="s">
        <v>100</v>
      </c>
      <c r="R1237" t="s">
        <v>40</v>
      </c>
      <c r="S1237" t="s">
        <v>101</v>
      </c>
      <c r="T1237" t="s">
        <v>301</v>
      </c>
      <c r="U1237" t="s">
        <v>1190</v>
      </c>
      <c r="V1237">
        <f>YEAR(sales_order1[[#This Row],[date]])</f>
        <v>2020</v>
      </c>
      <c r="W1237" t="str">
        <f>TEXT(sales_order1[[#This Row],[date]], "Mmm")</f>
        <v>Aug</v>
      </c>
      <c r="X1237">
        <f>VALUE(TEXT(sales_order1[[#This Row],[date]], "D"))</f>
        <v>24</v>
      </c>
      <c r="Y1237">
        <v>34</v>
      </c>
    </row>
    <row r="1238" spans="1:25" x14ac:dyDescent="0.25">
      <c r="A1238" s="1">
        <v>44067</v>
      </c>
      <c r="B1238">
        <v>51237</v>
      </c>
      <c r="C1238" t="s">
        <v>86</v>
      </c>
      <c r="D1238" t="str">
        <f>VLOOKUP(sales_order1[[#This Row],[itemCode]],product_details3!B:C,2,0)</f>
        <v>SRMH30</v>
      </c>
      <c r="E1238" t="s">
        <v>87</v>
      </c>
      <c r="F1238" t="s">
        <v>30</v>
      </c>
      <c r="G1238">
        <v>50</v>
      </c>
      <c r="H1238">
        <v>21</v>
      </c>
      <c r="I1238">
        <v>1050</v>
      </c>
      <c r="J1238">
        <v>6.6</v>
      </c>
      <c r="K1238">
        <v>330</v>
      </c>
      <c r="L1238">
        <v>14.4</v>
      </c>
      <c r="M1238">
        <v>0.68571428571428572</v>
      </c>
      <c r="N1238">
        <v>720</v>
      </c>
      <c r="O1238" t="s">
        <v>451</v>
      </c>
      <c r="P1238" t="s">
        <v>452</v>
      </c>
      <c r="Q1238" t="s">
        <v>271</v>
      </c>
      <c r="R1238" t="s">
        <v>56</v>
      </c>
      <c r="S1238" t="s">
        <v>192</v>
      </c>
      <c r="T1238" t="s">
        <v>453</v>
      </c>
      <c r="U1238" t="s">
        <v>1191</v>
      </c>
      <c r="V1238">
        <f>YEAR(sales_order1[[#This Row],[date]])</f>
        <v>2020</v>
      </c>
      <c r="W1238" t="str">
        <f>TEXT(sales_order1[[#This Row],[date]], "Mmm")</f>
        <v>Aug</v>
      </c>
      <c r="X1238">
        <f>VALUE(TEXT(sales_order1[[#This Row],[date]], "D"))</f>
        <v>24</v>
      </c>
      <c r="Y1238">
        <v>34</v>
      </c>
    </row>
    <row r="1239" spans="1:25" x14ac:dyDescent="0.25">
      <c r="A1239" s="1">
        <v>44067</v>
      </c>
      <c r="B1239">
        <v>51238</v>
      </c>
      <c r="C1239" t="s">
        <v>194</v>
      </c>
      <c r="D1239" t="str">
        <f>VLOOKUP(sales_order1[[#This Row],[itemCode]],product_details3!B:C,2,0)</f>
        <v>CLNG150</v>
      </c>
      <c r="E1239" t="s">
        <v>195</v>
      </c>
      <c r="F1239" t="s">
        <v>45</v>
      </c>
      <c r="G1239">
        <v>100</v>
      </c>
      <c r="H1239">
        <v>12.75</v>
      </c>
      <c r="I1239">
        <v>1275</v>
      </c>
      <c r="J1239">
        <v>4.45</v>
      </c>
      <c r="K1239">
        <v>445</v>
      </c>
      <c r="L1239">
        <v>8.3000000000000007</v>
      </c>
      <c r="M1239">
        <v>0.65098039215686276</v>
      </c>
      <c r="N1239">
        <v>830</v>
      </c>
      <c r="O1239" t="s">
        <v>138</v>
      </c>
      <c r="P1239" t="s">
        <v>139</v>
      </c>
      <c r="Q1239" t="s">
        <v>77</v>
      </c>
      <c r="R1239" t="s">
        <v>72</v>
      </c>
      <c r="S1239" t="s">
        <v>140</v>
      </c>
      <c r="T1239" t="s">
        <v>141</v>
      </c>
      <c r="U1239" t="s">
        <v>1190</v>
      </c>
      <c r="V1239">
        <f>YEAR(sales_order1[[#This Row],[date]])</f>
        <v>2020</v>
      </c>
      <c r="W1239" t="str">
        <f>TEXT(sales_order1[[#This Row],[date]], "Mmm")</f>
        <v>Aug</v>
      </c>
      <c r="X1239">
        <f>VALUE(TEXT(sales_order1[[#This Row],[date]], "D"))</f>
        <v>24</v>
      </c>
      <c r="Y1239">
        <v>34</v>
      </c>
    </row>
    <row r="1240" spans="1:25" x14ac:dyDescent="0.25">
      <c r="A1240" s="1">
        <v>44067</v>
      </c>
      <c r="B1240">
        <v>51239</v>
      </c>
      <c r="C1240" t="s">
        <v>103</v>
      </c>
      <c r="D1240" t="str">
        <f>VLOOKUP(sales_order1[[#This Row],[itemCode]],product_details3!B:C,2,0)</f>
        <v>SCRT50</v>
      </c>
      <c r="E1240" t="s">
        <v>104</v>
      </c>
      <c r="F1240" t="s">
        <v>61</v>
      </c>
      <c r="G1240">
        <v>200</v>
      </c>
      <c r="H1240">
        <v>16.95</v>
      </c>
      <c r="I1240">
        <v>3390</v>
      </c>
      <c r="J1240">
        <v>5.2</v>
      </c>
      <c r="K1240">
        <v>1040</v>
      </c>
      <c r="L1240">
        <v>11.75</v>
      </c>
      <c r="M1240">
        <v>0.69321533923303835</v>
      </c>
      <c r="N1240">
        <v>2350</v>
      </c>
      <c r="O1240" t="s">
        <v>370</v>
      </c>
      <c r="P1240" t="s">
        <v>371</v>
      </c>
      <c r="Q1240" t="s">
        <v>201</v>
      </c>
      <c r="R1240" t="s">
        <v>25</v>
      </c>
      <c r="S1240" t="s">
        <v>372</v>
      </c>
      <c r="T1240" t="s">
        <v>373</v>
      </c>
      <c r="U1240" t="s">
        <v>1191</v>
      </c>
      <c r="V1240">
        <f>YEAR(sales_order1[[#This Row],[date]])</f>
        <v>2020</v>
      </c>
      <c r="W1240" t="str">
        <f>TEXT(sales_order1[[#This Row],[date]], "Mmm")</f>
        <v>Aug</v>
      </c>
      <c r="X1240">
        <f>VALUE(TEXT(sales_order1[[#This Row],[date]], "D"))</f>
        <v>24</v>
      </c>
      <c r="Y1240">
        <v>34</v>
      </c>
    </row>
    <row r="1241" spans="1:25" x14ac:dyDescent="0.25">
      <c r="A1241" s="1">
        <v>44067</v>
      </c>
      <c r="B1241">
        <v>51240</v>
      </c>
      <c r="C1241" t="s">
        <v>181</v>
      </c>
      <c r="D1241" t="str">
        <f>VLOOKUP(sales_order1[[#This Row],[itemCode]],product_details3!B:C,2,0)</f>
        <v>EXFP100</v>
      </c>
      <c r="E1241" t="s">
        <v>182</v>
      </c>
      <c r="F1241" t="s">
        <v>183</v>
      </c>
      <c r="G1241">
        <v>50</v>
      </c>
      <c r="H1241">
        <v>21.95</v>
      </c>
      <c r="I1241">
        <v>1097.5</v>
      </c>
      <c r="J1241">
        <v>8.1999999999999993</v>
      </c>
      <c r="K1241">
        <v>410</v>
      </c>
      <c r="L1241">
        <v>13.75</v>
      </c>
      <c r="M1241">
        <v>0.62642369020501143</v>
      </c>
      <c r="N1241">
        <v>687.5</v>
      </c>
      <c r="O1241" t="s">
        <v>53</v>
      </c>
      <c r="P1241" t="s">
        <v>54</v>
      </c>
      <c r="Q1241" t="s">
        <v>55</v>
      </c>
      <c r="R1241" t="s">
        <v>56</v>
      </c>
      <c r="S1241" t="s">
        <v>57</v>
      </c>
      <c r="T1241" t="s">
        <v>58</v>
      </c>
      <c r="U1241" t="s">
        <v>1191</v>
      </c>
      <c r="V1241">
        <f>YEAR(sales_order1[[#This Row],[date]])</f>
        <v>2020</v>
      </c>
      <c r="W1241" t="str">
        <f>TEXT(sales_order1[[#This Row],[date]], "Mmm")</f>
        <v>Aug</v>
      </c>
      <c r="X1241">
        <f>VALUE(TEXT(sales_order1[[#This Row],[date]], "D"))</f>
        <v>24</v>
      </c>
      <c r="Y1241">
        <v>34</v>
      </c>
    </row>
    <row r="1242" spans="1:25" x14ac:dyDescent="0.25">
      <c r="A1242" s="1">
        <v>44067</v>
      </c>
      <c r="B1242">
        <v>51241</v>
      </c>
      <c r="C1242" t="s">
        <v>51</v>
      </c>
      <c r="D1242" t="str">
        <f>VLOOKUP(sales_order1[[#This Row],[itemCode]],product_details3!B:C,2,0)</f>
        <v>MSTH50</v>
      </c>
      <c r="E1242" t="s">
        <v>52</v>
      </c>
      <c r="F1242" t="s">
        <v>21</v>
      </c>
      <c r="G1242">
        <v>150</v>
      </c>
      <c r="H1242">
        <v>15.75</v>
      </c>
      <c r="I1242">
        <v>2362.5</v>
      </c>
      <c r="J1242">
        <v>4.45</v>
      </c>
      <c r="K1242">
        <v>667.5</v>
      </c>
      <c r="L1242">
        <v>11.3</v>
      </c>
      <c r="M1242">
        <v>0.71746031746031746</v>
      </c>
      <c r="N1242">
        <v>1695</v>
      </c>
      <c r="O1242" t="s">
        <v>341</v>
      </c>
      <c r="P1242" t="s">
        <v>342</v>
      </c>
      <c r="Q1242" t="s">
        <v>146</v>
      </c>
      <c r="R1242" t="s">
        <v>112</v>
      </c>
      <c r="S1242" t="s">
        <v>343</v>
      </c>
      <c r="T1242" t="s">
        <v>95</v>
      </c>
      <c r="U1242" t="s">
        <v>1190</v>
      </c>
      <c r="V1242">
        <f>YEAR(sales_order1[[#This Row],[date]])</f>
        <v>2020</v>
      </c>
      <c r="W1242" t="str">
        <f>TEXT(sales_order1[[#This Row],[date]], "Mmm")</f>
        <v>Aug</v>
      </c>
      <c r="X1242">
        <f>VALUE(TEXT(sales_order1[[#This Row],[date]], "D"))</f>
        <v>24</v>
      </c>
      <c r="Y1242">
        <v>34</v>
      </c>
    </row>
    <row r="1243" spans="1:25" x14ac:dyDescent="0.25">
      <c r="A1243" s="1">
        <v>44067</v>
      </c>
      <c r="B1243">
        <v>51242</v>
      </c>
      <c r="C1243" t="s">
        <v>51</v>
      </c>
      <c r="D1243" t="str">
        <f>VLOOKUP(sales_order1[[#This Row],[itemCode]],product_details3!B:C,2,0)</f>
        <v>MSTH50</v>
      </c>
      <c r="E1243" t="s">
        <v>52</v>
      </c>
      <c r="F1243" t="s">
        <v>21</v>
      </c>
      <c r="G1243">
        <v>150</v>
      </c>
      <c r="H1243">
        <v>15.75</v>
      </c>
      <c r="I1243">
        <v>2362.5</v>
      </c>
      <c r="J1243">
        <v>4.45</v>
      </c>
      <c r="K1243">
        <v>667.5</v>
      </c>
      <c r="L1243">
        <v>11.3</v>
      </c>
      <c r="M1243">
        <v>0.71746031746031746</v>
      </c>
      <c r="N1243">
        <v>1695</v>
      </c>
      <c r="O1243" t="s">
        <v>253</v>
      </c>
      <c r="P1243" t="s">
        <v>254</v>
      </c>
      <c r="Q1243" t="s">
        <v>191</v>
      </c>
      <c r="R1243" t="s">
        <v>56</v>
      </c>
      <c r="S1243" t="s">
        <v>192</v>
      </c>
      <c r="T1243" t="s">
        <v>255</v>
      </c>
      <c r="U1243" t="s">
        <v>1191</v>
      </c>
      <c r="V1243">
        <f>YEAR(sales_order1[[#This Row],[date]])</f>
        <v>2020</v>
      </c>
      <c r="W1243" t="str">
        <f>TEXT(sales_order1[[#This Row],[date]], "Mmm")</f>
        <v>Aug</v>
      </c>
      <c r="X1243">
        <f>VALUE(TEXT(sales_order1[[#This Row],[date]], "D"))</f>
        <v>24</v>
      </c>
      <c r="Y1243">
        <v>34</v>
      </c>
    </row>
    <row r="1244" spans="1:25" x14ac:dyDescent="0.25">
      <c r="A1244" s="1">
        <v>44067</v>
      </c>
      <c r="B1244">
        <v>51243</v>
      </c>
      <c r="C1244" t="s">
        <v>149</v>
      </c>
      <c r="D1244" t="str">
        <f>VLOOKUP(sales_order1[[#This Row],[itemCode]],product_details3!B:C,2,0)</f>
        <v>MKRW80</v>
      </c>
      <c r="E1244" t="s">
        <v>150</v>
      </c>
      <c r="F1244" t="s">
        <v>151</v>
      </c>
      <c r="G1244">
        <v>50</v>
      </c>
      <c r="H1244">
        <v>14.65</v>
      </c>
      <c r="I1244">
        <v>732.5</v>
      </c>
      <c r="J1244">
        <v>6.55</v>
      </c>
      <c r="K1244">
        <v>327.5</v>
      </c>
      <c r="L1244">
        <v>8.1</v>
      </c>
      <c r="M1244">
        <v>0.55290102389078488</v>
      </c>
      <c r="N1244">
        <v>405</v>
      </c>
      <c r="O1244" t="s">
        <v>420</v>
      </c>
      <c r="P1244" t="s">
        <v>421</v>
      </c>
      <c r="Q1244" t="s">
        <v>77</v>
      </c>
      <c r="R1244" t="s">
        <v>72</v>
      </c>
      <c r="S1244" t="s">
        <v>78</v>
      </c>
      <c r="T1244" t="s">
        <v>422</v>
      </c>
      <c r="U1244" t="s">
        <v>1190</v>
      </c>
      <c r="V1244">
        <f>YEAR(sales_order1[[#This Row],[date]])</f>
        <v>2020</v>
      </c>
      <c r="W1244" t="str">
        <f>TEXT(sales_order1[[#This Row],[date]], "Mmm")</f>
        <v>Aug</v>
      </c>
      <c r="X1244">
        <f>VALUE(TEXT(sales_order1[[#This Row],[date]], "D"))</f>
        <v>24</v>
      </c>
      <c r="Y1244">
        <v>34</v>
      </c>
    </row>
    <row r="1245" spans="1:25" x14ac:dyDescent="0.25">
      <c r="A1245" s="1">
        <v>44067</v>
      </c>
      <c r="B1245">
        <v>51244</v>
      </c>
      <c r="C1245" t="s">
        <v>19</v>
      </c>
      <c r="D1245" t="str">
        <f>VLOOKUP(sales_order1[[#This Row],[itemCode]],product_details3!B:C,2,0)</f>
        <v>MSTH100</v>
      </c>
      <c r="E1245" t="s">
        <v>20</v>
      </c>
      <c r="F1245" t="s">
        <v>21</v>
      </c>
      <c r="G1245">
        <v>50</v>
      </c>
      <c r="H1245">
        <v>26.25</v>
      </c>
      <c r="I1245">
        <v>1312.5</v>
      </c>
      <c r="J1245">
        <v>7.75</v>
      </c>
      <c r="K1245">
        <v>387.5</v>
      </c>
      <c r="L1245">
        <v>18.5</v>
      </c>
      <c r="M1245">
        <v>0.70476190476190481</v>
      </c>
      <c r="N1245">
        <v>925</v>
      </c>
      <c r="O1245" t="s">
        <v>284</v>
      </c>
      <c r="P1245" t="s">
        <v>285</v>
      </c>
      <c r="Q1245" t="s">
        <v>48</v>
      </c>
      <c r="R1245" t="s">
        <v>25</v>
      </c>
      <c r="S1245" t="s">
        <v>286</v>
      </c>
      <c r="T1245" t="s">
        <v>287</v>
      </c>
      <c r="U1245" t="s">
        <v>1191</v>
      </c>
      <c r="V1245">
        <f>YEAR(sales_order1[[#This Row],[date]])</f>
        <v>2020</v>
      </c>
      <c r="W1245" t="str">
        <f>TEXT(sales_order1[[#This Row],[date]], "Mmm")</f>
        <v>Aug</v>
      </c>
      <c r="X1245">
        <f>VALUE(TEXT(sales_order1[[#This Row],[date]], "D"))</f>
        <v>24</v>
      </c>
      <c r="Y1245">
        <v>34</v>
      </c>
    </row>
    <row r="1246" spans="1:25" x14ac:dyDescent="0.25">
      <c r="A1246" s="1">
        <v>44068</v>
      </c>
      <c r="B1246">
        <v>51245</v>
      </c>
      <c r="C1246" t="s">
        <v>175</v>
      </c>
      <c r="D1246" t="str">
        <f>VLOOKUP(sales_order1[[#This Row],[itemCode]],product_details3!B:C,2,0)</f>
        <v>SCRS3030</v>
      </c>
      <c r="E1246" t="s">
        <v>176</v>
      </c>
      <c r="F1246" t="s">
        <v>61</v>
      </c>
      <c r="G1246">
        <v>200</v>
      </c>
      <c r="H1246">
        <v>13.1</v>
      </c>
      <c r="I1246">
        <v>2620</v>
      </c>
      <c r="J1246">
        <v>4.7</v>
      </c>
      <c r="K1246">
        <v>940</v>
      </c>
      <c r="L1246">
        <v>8.4</v>
      </c>
      <c r="M1246">
        <v>0.6412213740458016</v>
      </c>
      <c r="N1246">
        <v>1680</v>
      </c>
      <c r="O1246" t="s">
        <v>454</v>
      </c>
      <c r="P1246" t="s">
        <v>455</v>
      </c>
      <c r="Q1246" t="s">
        <v>71</v>
      </c>
      <c r="R1246" t="s">
        <v>72</v>
      </c>
      <c r="S1246" t="s">
        <v>73</v>
      </c>
      <c r="T1246" t="s">
        <v>456</v>
      </c>
      <c r="U1246" t="s">
        <v>1190</v>
      </c>
      <c r="V1246">
        <f>YEAR(sales_order1[[#This Row],[date]])</f>
        <v>2020</v>
      </c>
      <c r="W1246" t="str">
        <f>TEXT(sales_order1[[#This Row],[date]], "Mmm")</f>
        <v>Aug</v>
      </c>
      <c r="X1246">
        <f>VALUE(TEXT(sales_order1[[#This Row],[date]], "D"))</f>
        <v>25</v>
      </c>
      <c r="Y1246">
        <v>34</v>
      </c>
    </row>
    <row r="1247" spans="1:25" x14ac:dyDescent="0.25">
      <c r="A1247" s="1">
        <v>44068</v>
      </c>
      <c r="B1247">
        <v>51246</v>
      </c>
      <c r="C1247" t="s">
        <v>149</v>
      </c>
      <c r="D1247" t="str">
        <f>VLOOKUP(sales_order1[[#This Row],[itemCode]],product_details3!B:C,2,0)</f>
        <v>MKRW80</v>
      </c>
      <c r="E1247" t="s">
        <v>150</v>
      </c>
      <c r="F1247" t="s">
        <v>151</v>
      </c>
      <c r="G1247">
        <v>50</v>
      </c>
      <c r="H1247">
        <v>14.65</v>
      </c>
      <c r="I1247">
        <v>732.5</v>
      </c>
      <c r="J1247">
        <v>6.55</v>
      </c>
      <c r="K1247">
        <v>327.5</v>
      </c>
      <c r="L1247">
        <v>8.1</v>
      </c>
      <c r="M1247">
        <v>0.55290102389078488</v>
      </c>
      <c r="N1247">
        <v>405</v>
      </c>
      <c r="O1247" t="s">
        <v>130</v>
      </c>
      <c r="P1247" t="s">
        <v>131</v>
      </c>
      <c r="Q1247" t="s">
        <v>132</v>
      </c>
      <c r="R1247" t="s">
        <v>56</v>
      </c>
      <c r="S1247" t="s">
        <v>133</v>
      </c>
      <c r="T1247" t="s">
        <v>134</v>
      </c>
      <c r="U1247" t="s">
        <v>1191</v>
      </c>
      <c r="V1247">
        <f>YEAR(sales_order1[[#This Row],[date]])</f>
        <v>2020</v>
      </c>
      <c r="W1247" t="str">
        <f>TEXT(sales_order1[[#This Row],[date]], "Mmm")</f>
        <v>Aug</v>
      </c>
      <c r="X1247">
        <f>VALUE(TEXT(sales_order1[[#This Row],[date]], "D"))</f>
        <v>25</v>
      </c>
      <c r="Y1247">
        <v>34</v>
      </c>
    </row>
    <row r="1248" spans="1:25" x14ac:dyDescent="0.25">
      <c r="A1248" s="1">
        <v>44068</v>
      </c>
      <c r="B1248">
        <v>51247</v>
      </c>
      <c r="C1248" t="s">
        <v>209</v>
      </c>
      <c r="D1248" t="str">
        <f>VLOOKUP(sales_order1[[#This Row],[itemCode]],product_details3!B:C,2,0)</f>
        <v>CLNG50</v>
      </c>
      <c r="E1248" t="s">
        <v>210</v>
      </c>
      <c r="F1248" t="s">
        <v>45</v>
      </c>
      <c r="G1248">
        <v>150</v>
      </c>
      <c r="H1248">
        <v>6.5</v>
      </c>
      <c r="I1248">
        <v>975</v>
      </c>
      <c r="J1248">
        <v>2.2999999999999998</v>
      </c>
      <c r="K1248">
        <v>345</v>
      </c>
      <c r="L1248">
        <v>4.2</v>
      </c>
      <c r="M1248">
        <v>0.64615384615384619</v>
      </c>
      <c r="N1248">
        <v>630</v>
      </c>
      <c r="O1248" t="s">
        <v>117</v>
      </c>
      <c r="P1248" t="s">
        <v>118</v>
      </c>
      <c r="Q1248" t="s">
        <v>119</v>
      </c>
      <c r="R1248" t="s">
        <v>40</v>
      </c>
      <c r="S1248" t="s">
        <v>120</v>
      </c>
      <c r="T1248" t="s">
        <v>121</v>
      </c>
      <c r="U1248" t="s">
        <v>1190</v>
      </c>
      <c r="V1248">
        <f>YEAR(sales_order1[[#This Row],[date]])</f>
        <v>2020</v>
      </c>
      <c r="W1248" t="str">
        <f>TEXT(sales_order1[[#This Row],[date]], "Mmm")</f>
        <v>Aug</v>
      </c>
      <c r="X1248">
        <f>VALUE(TEXT(sales_order1[[#This Row],[date]], "D"))</f>
        <v>25</v>
      </c>
      <c r="Y1248">
        <v>34</v>
      </c>
    </row>
    <row r="1249" spans="1:25" x14ac:dyDescent="0.25">
      <c r="A1249" s="1">
        <v>44068</v>
      </c>
      <c r="B1249">
        <v>51248</v>
      </c>
      <c r="C1249" t="s">
        <v>181</v>
      </c>
      <c r="D1249" t="str">
        <f>VLOOKUP(sales_order1[[#This Row],[itemCode]],product_details3!B:C,2,0)</f>
        <v>EXFP100</v>
      </c>
      <c r="E1249" t="s">
        <v>182</v>
      </c>
      <c r="F1249" t="s">
        <v>183</v>
      </c>
      <c r="G1249">
        <v>50</v>
      </c>
      <c r="H1249">
        <v>21.95</v>
      </c>
      <c r="I1249">
        <v>1097.5</v>
      </c>
      <c r="J1249">
        <v>8.1999999999999993</v>
      </c>
      <c r="K1249">
        <v>410</v>
      </c>
      <c r="L1249">
        <v>13.75</v>
      </c>
      <c r="M1249">
        <v>0.62642369020501143</v>
      </c>
      <c r="N1249">
        <v>687.5</v>
      </c>
      <c r="O1249" t="s">
        <v>440</v>
      </c>
      <c r="P1249" t="s">
        <v>441</v>
      </c>
      <c r="Q1249" t="s">
        <v>39</v>
      </c>
      <c r="R1249" t="s">
        <v>40</v>
      </c>
      <c r="S1249" t="s">
        <v>41</v>
      </c>
      <c r="T1249" t="s">
        <v>442</v>
      </c>
      <c r="U1249" t="s">
        <v>1188</v>
      </c>
      <c r="V1249">
        <f>YEAR(sales_order1[[#This Row],[date]])</f>
        <v>2020</v>
      </c>
      <c r="W1249" t="str">
        <f>TEXT(sales_order1[[#This Row],[date]], "Mmm")</f>
        <v>Aug</v>
      </c>
      <c r="X1249">
        <f>VALUE(TEXT(sales_order1[[#This Row],[date]], "D"))</f>
        <v>25</v>
      </c>
      <c r="Y1249">
        <v>34</v>
      </c>
    </row>
    <row r="1250" spans="1:25" x14ac:dyDescent="0.25">
      <c r="A1250" s="1">
        <v>44068</v>
      </c>
      <c r="B1250">
        <v>51249</v>
      </c>
      <c r="C1250" t="s">
        <v>43</v>
      </c>
      <c r="D1250" t="str">
        <f>VLOOKUP(sales_order1[[#This Row],[itemCode]],product_details3!B:C,2,0)</f>
        <v>CLNG200</v>
      </c>
      <c r="E1250" t="s">
        <v>44</v>
      </c>
      <c r="F1250" t="s">
        <v>45</v>
      </c>
      <c r="G1250">
        <v>50</v>
      </c>
      <c r="H1250">
        <v>21.25</v>
      </c>
      <c r="I1250">
        <v>1062.5</v>
      </c>
      <c r="J1250">
        <v>7.75</v>
      </c>
      <c r="K1250">
        <v>387.5</v>
      </c>
      <c r="L1250">
        <v>13.5</v>
      </c>
      <c r="M1250">
        <v>0.63529411764705879</v>
      </c>
      <c r="N1250">
        <v>675</v>
      </c>
      <c r="O1250" t="s">
        <v>227</v>
      </c>
      <c r="P1250" t="s">
        <v>228</v>
      </c>
      <c r="Q1250" t="s">
        <v>64</v>
      </c>
      <c r="R1250" t="s">
        <v>40</v>
      </c>
      <c r="S1250" t="s">
        <v>229</v>
      </c>
      <c r="T1250" t="s">
        <v>230</v>
      </c>
      <c r="U1250" t="s">
        <v>1189</v>
      </c>
      <c r="V1250">
        <f>YEAR(sales_order1[[#This Row],[date]])</f>
        <v>2020</v>
      </c>
      <c r="W1250" t="str">
        <f>TEXT(sales_order1[[#This Row],[date]], "Mmm")</f>
        <v>Aug</v>
      </c>
      <c r="X1250">
        <f>VALUE(TEXT(sales_order1[[#This Row],[date]], "D"))</f>
        <v>25</v>
      </c>
      <c r="Y1250">
        <v>34</v>
      </c>
    </row>
    <row r="1251" spans="1:25" x14ac:dyDescent="0.25">
      <c r="A1251" s="1">
        <v>44068</v>
      </c>
      <c r="B1251">
        <v>51250</v>
      </c>
      <c r="C1251" t="s">
        <v>115</v>
      </c>
      <c r="D1251" t="str">
        <f>VLOOKUP(sales_order1[[#This Row],[itemCode]],product_details3!B:C,2,0)</f>
        <v>SCRS30100</v>
      </c>
      <c r="E1251" t="s">
        <v>116</v>
      </c>
      <c r="F1251" t="s">
        <v>61</v>
      </c>
      <c r="G1251">
        <v>50</v>
      </c>
      <c r="H1251">
        <v>32.75</v>
      </c>
      <c r="I1251">
        <v>1637.5</v>
      </c>
      <c r="J1251">
        <v>11.25</v>
      </c>
      <c r="K1251">
        <v>562.5</v>
      </c>
      <c r="L1251">
        <v>21.5</v>
      </c>
      <c r="M1251">
        <v>0.65648854961832059</v>
      </c>
      <c r="N1251">
        <v>1075</v>
      </c>
      <c r="O1251" t="s">
        <v>400</v>
      </c>
      <c r="P1251" t="s">
        <v>401</v>
      </c>
      <c r="Q1251" t="s">
        <v>213</v>
      </c>
      <c r="R1251" t="s">
        <v>25</v>
      </c>
      <c r="S1251" t="s">
        <v>402</v>
      </c>
      <c r="T1251" t="s">
        <v>403</v>
      </c>
      <c r="U1251" t="s">
        <v>1191</v>
      </c>
      <c r="V1251">
        <f>YEAR(sales_order1[[#This Row],[date]])</f>
        <v>2020</v>
      </c>
      <c r="W1251" t="str">
        <f>TEXT(sales_order1[[#This Row],[date]], "Mmm")</f>
        <v>Aug</v>
      </c>
      <c r="X1251">
        <f>VALUE(TEXT(sales_order1[[#This Row],[date]], "D"))</f>
        <v>25</v>
      </c>
      <c r="Y1251">
        <v>34</v>
      </c>
    </row>
    <row r="1252" spans="1:25" x14ac:dyDescent="0.25">
      <c r="A1252" s="1">
        <v>44068</v>
      </c>
      <c r="B1252">
        <v>51251</v>
      </c>
      <c r="C1252" t="s">
        <v>142</v>
      </c>
      <c r="D1252" t="str">
        <f>VLOOKUP(sales_order1[[#This Row],[itemCode]],product_details3!B:C,2,0)</f>
        <v>SRMC50</v>
      </c>
      <c r="E1252" t="s">
        <v>143</v>
      </c>
      <c r="F1252" t="s">
        <v>30</v>
      </c>
      <c r="G1252">
        <v>150</v>
      </c>
      <c r="H1252">
        <v>33.25</v>
      </c>
      <c r="I1252">
        <v>4987.5</v>
      </c>
      <c r="J1252">
        <v>12</v>
      </c>
      <c r="K1252">
        <v>1800</v>
      </c>
      <c r="L1252">
        <v>21.25</v>
      </c>
      <c r="M1252">
        <v>0.63909774436090228</v>
      </c>
      <c r="N1252">
        <v>3187.5</v>
      </c>
      <c r="O1252" t="s">
        <v>46</v>
      </c>
      <c r="P1252" t="s">
        <v>47</v>
      </c>
      <c r="Q1252" t="s">
        <v>48</v>
      </c>
      <c r="R1252" t="s">
        <v>25</v>
      </c>
      <c r="S1252" t="s">
        <v>49</v>
      </c>
      <c r="T1252" t="s">
        <v>50</v>
      </c>
      <c r="U1252" t="s">
        <v>1191</v>
      </c>
      <c r="V1252">
        <f>YEAR(sales_order1[[#This Row],[date]])</f>
        <v>2020</v>
      </c>
      <c r="W1252" t="str">
        <f>TEXT(sales_order1[[#This Row],[date]], "Mmm")</f>
        <v>Aug</v>
      </c>
      <c r="X1252">
        <f>VALUE(TEXT(sales_order1[[#This Row],[date]], "D"))</f>
        <v>25</v>
      </c>
      <c r="Y1252">
        <v>34</v>
      </c>
    </row>
    <row r="1253" spans="1:25" x14ac:dyDescent="0.25">
      <c r="A1253" s="1">
        <v>44068</v>
      </c>
      <c r="B1253">
        <v>51252</v>
      </c>
      <c r="C1253" t="s">
        <v>251</v>
      </c>
      <c r="D1253" t="str">
        <f>VLOOKUP(sales_order1[[#This Row],[itemCode]],product_details3!B:C,2,0)</f>
        <v>CLNO50</v>
      </c>
      <c r="E1253" t="s">
        <v>252</v>
      </c>
      <c r="F1253" t="s">
        <v>45</v>
      </c>
      <c r="G1253">
        <v>100</v>
      </c>
      <c r="H1253">
        <v>9.1</v>
      </c>
      <c r="I1253">
        <v>910</v>
      </c>
      <c r="J1253">
        <v>3.7</v>
      </c>
      <c r="K1253">
        <v>370</v>
      </c>
      <c r="L1253">
        <v>5.4</v>
      </c>
      <c r="M1253">
        <v>0.59340659340659352</v>
      </c>
      <c r="N1253">
        <v>540</v>
      </c>
      <c r="O1253" t="s">
        <v>467</v>
      </c>
      <c r="P1253" t="s">
        <v>468</v>
      </c>
      <c r="Q1253" t="s">
        <v>39</v>
      </c>
      <c r="R1253" t="s">
        <v>40</v>
      </c>
      <c r="S1253" t="s">
        <v>41</v>
      </c>
      <c r="T1253" t="s">
        <v>174</v>
      </c>
      <c r="U1253" t="s">
        <v>1188</v>
      </c>
      <c r="V1253">
        <f>YEAR(sales_order1[[#This Row],[date]])</f>
        <v>2020</v>
      </c>
      <c r="W1253" t="str">
        <f>TEXT(sales_order1[[#This Row],[date]], "Mmm")</f>
        <v>Aug</v>
      </c>
      <c r="X1253">
        <f>VALUE(TEXT(sales_order1[[#This Row],[date]], "D"))</f>
        <v>25</v>
      </c>
      <c r="Y1253">
        <v>34</v>
      </c>
    </row>
    <row r="1254" spans="1:25" x14ac:dyDescent="0.25">
      <c r="A1254" s="1">
        <v>44069</v>
      </c>
      <c r="B1254">
        <v>51253</v>
      </c>
      <c r="C1254" t="s">
        <v>35</v>
      </c>
      <c r="D1254" t="str">
        <f>VLOOKUP(sales_order1[[#This Row],[itemCode]],product_details3!B:C,2,0)</f>
        <v>SRMA30</v>
      </c>
      <c r="E1254" t="s">
        <v>36</v>
      </c>
      <c r="F1254" t="s">
        <v>30</v>
      </c>
      <c r="G1254">
        <v>100</v>
      </c>
      <c r="H1254">
        <v>26.2</v>
      </c>
      <c r="I1254">
        <v>2620</v>
      </c>
      <c r="J1254">
        <v>9.4</v>
      </c>
      <c r="K1254">
        <v>940</v>
      </c>
      <c r="L1254">
        <v>16.8</v>
      </c>
      <c r="M1254">
        <v>0.6412213740458016</v>
      </c>
      <c r="N1254">
        <v>1680</v>
      </c>
      <c r="O1254" t="s">
        <v>98</v>
      </c>
      <c r="P1254" t="s">
        <v>99</v>
      </c>
      <c r="Q1254" t="s">
        <v>100</v>
      </c>
      <c r="R1254" t="s">
        <v>40</v>
      </c>
      <c r="S1254" t="s">
        <v>101</v>
      </c>
      <c r="T1254" t="s">
        <v>102</v>
      </c>
      <c r="U1254" t="s">
        <v>1190</v>
      </c>
      <c r="V1254">
        <f>YEAR(sales_order1[[#This Row],[date]])</f>
        <v>2020</v>
      </c>
      <c r="W1254" t="str">
        <f>TEXT(sales_order1[[#This Row],[date]], "Mmm")</f>
        <v>Aug</v>
      </c>
      <c r="X1254">
        <f>VALUE(TEXT(sales_order1[[#This Row],[date]], "D"))</f>
        <v>26</v>
      </c>
      <c r="Y1254">
        <v>35</v>
      </c>
    </row>
    <row r="1255" spans="1:25" x14ac:dyDescent="0.25">
      <c r="A1255" s="1">
        <v>44069</v>
      </c>
      <c r="B1255">
        <v>51254</v>
      </c>
      <c r="C1255" t="s">
        <v>320</v>
      </c>
      <c r="D1255" t="str">
        <f>VLOOKUP(sales_order1[[#This Row],[itemCode]],product_details3!B:C,2,0)</f>
        <v>SCR50+100</v>
      </c>
      <c r="E1255" t="s">
        <v>321</v>
      </c>
      <c r="F1255" t="s">
        <v>61</v>
      </c>
      <c r="G1255">
        <v>200</v>
      </c>
      <c r="H1255">
        <v>26.25</v>
      </c>
      <c r="I1255">
        <v>5250</v>
      </c>
      <c r="J1255">
        <v>7.75</v>
      </c>
      <c r="K1255">
        <v>1550</v>
      </c>
      <c r="L1255">
        <v>18.5</v>
      </c>
      <c r="M1255">
        <v>0.70476190476190481</v>
      </c>
      <c r="N1255">
        <v>3700</v>
      </c>
      <c r="O1255" t="s">
        <v>395</v>
      </c>
      <c r="P1255" t="s">
        <v>396</v>
      </c>
      <c r="Q1255" t="s">
        <v>191</v>
      </c>
      <c r="R1255" t="s">
        <v>56</v>
      </c>
      <c r="S1255" t="s">
        <v>192</v>
      </c>
      <c r="T1255" t="s">
        <v>397</v>
      </c>
      <c r="U1255" t="s">
        <v>1191</v>
      </c>
      <c r="V1255">
        <f>YEAR(sales_order1[[#This Row],[date]])</f>
        <v>2020</v>
      </c>
      <c r="W1255" t="str">
        <f>TEXT(sales_order1[[#This Row],[date]], "Mmm")</f>
        <v>Aug</v>
      </c>
      <c r="X1255">
        <f>VALUE(TEXT(sales_order1[[#This Row],[date]], "D"))</f>
        <v>26</v>
      </c>
      <c r="Y1255">
        <v>35</v>
      </c>
    </row>
    <row r="1256" spans="1:25" x14ac:dyDescent="0.25">
      <c r="A1256" s="1">
        <v>44069</v>
      </c>
      <c r="B1256">
        <v>51255</v>
      </c>
      <c r="C1256" t="s">
        <v>346</v>
      </c>
      <c r="D1256" t="str">
        <f>VLOOKUP(sales_order1[[#This Row],[itemCode]],product_details3!B:C,2,0)</f>
        <v>MSTA100</v>
      </c>
      <c r="E1256" t="s">
        <v>347</v>
      </c>
      <c r="F1256" t="s">
        <v>21</v>
      </c>
      <c r="G1256">
        <v>100</v>
      </c>
      <c r="H1256">
        <v>32.75</v>
      </c>
      <c r="I1256">
        <v>3275</v>
      </c>
      <c r="J1256">
        <v>11.25</v>
      </c>
      <c r="K1256">
        <v>1125</v>
      </c>
      <c r="L1256">
        <v>21.5</v>
      </c>
      <c r="M1256">
        <v>0.65648854961832059</v>
      </c>
      <c r="N1256">
        <v>2150</v>
      </c>
      <c r="O1256" t="s">
        <v>184</v>
      </c>
      <c r="P1256" t="s">
        <v>185</v>
      </c>
      <c r="Q1256" t="s">
        <v>186</v>
      </c>
      <c r="R1256" t="s">
        <v>112</v>
      </c>
      <c r="S1256" t="s">
        <v>187</v>
      </c>
      <c r="T1256" t="s">
        <v>188</v>
      </c>
      <c r="U1256" t="s">
        <v>1189</v>
      </c>
      <c r="V1256">
        <f>YEAR(sales_order1[[#This Row],[date]])</f>
        <v>2020</v>
      </c>
      <c r="W1256" t="str">
        <f>TEXT(sales_order1[[#This Row],[date]], "Mmm")</f>
        <v>Aug</v>
      </c>
      <c r="X1256">
        <f>VALUE(TEXT(sales_order1[[#This Row],[date]], "D"))</f>
        <v>26</v>
      </c>
      <c r="Y1256">
        <v>35</v>
      </c>
    </row>
    <row r="1257" spans="1:25" x14ac:dyDescent="0.25">
      <c r="A1257" s="1">
        <v>44069</v>
      </c>
      <c r="B1257">
        <v>51256</v>
      </c>
      <c r="C1257" t="s">
        <v>362</v>
      </c>
      <c r="D1257" t="str">
        <f>VLOOKUP(sales_order1[[#This Row],[itemCode]],product_details3!B:C,2,0)</f>
        <v>MSKO100</v>
      </c>
      <c r="E1257" t="s">
        <v>363</v>
      </c>
      <c r="F1257" t="s">
        <v>137</v>
      </c>
      <c r="G1257">
        <v>50</v>
      </c>
      <c r="H1257">
        <v>22.65</v>
      </c>
      <c r="I1257">
        <v>1132.5</v>
      </c>
      <c r="J1257">
        <v>9.5500000000000007</v>
      </c>
      <c r="K1257">
        <v>477.5</v>
      </c>
      <c r="L1257">
        <v>13.1</v>
      </c>
      <c r="M1257">
        <v>0.57836644591611486</v>
      </c>
      <c r="N1257">
        <v>655</v>
      </c>
      <c r="O1257" t="s">
        <v>244</v>
      </c>
      <c r="P1257" t="s">
        <v>245</v>
      </c>
      <c r="Q1257" t="s">
        <v>186</v>
      </c>
      <c r="R1257" t="s">
        <v>112</v>
      </c>
      <c r="S1257" t="s">
        <v>246</v>
      </c>
      <c r="T1257" t="s">
        <v>247</v>
      </c>
      <c r="U1257" t="s">
        <v>1189</v>
      </c>
      <c r="V1257">
        <f>YEAR(sales_order1[[#This Row],[date]])</f>
        <v>2020</v>
      </c>
      <c r="W1257" t="str">
        <f>TEXT(sales_order1[[#This Row],[date]], "Mmm")</f>
        <v>Aug</v>
      </c>
      <c r="X1257">
        <f>VALUE(TEXT(sales_order1[[#This Row],[date]], "D"))</f>
        <v>26</v>
      </c>
      <c r="Y1257">
        <v>35</v>
      </c>
    </row>
    <row r="1258" spans="1:25" x14ac:dyDescent="0.25">
      <c r="A1258" s="1">
        <v>44069</v>
      </c>
      <c r="B1258">
        <v>51257</v>
      </c>
      <c r="C1258" t="s">
        <v>175</v>
      </c>
      <c r="D1258" t="str">
        <f>VLOOKUP(sales_order1[[#This Row],[itemCode]],product_details3!B:C,2,0)</f>
        <v>SCRS3030</v>
      </c>
      <c r="E1258" t="s">
        <v>176</v>
      </c>
      <c r="F1258" t="s">
        <v>61</v>
      </c>
      <c r="G1258">
        <v>200</v>
      </c>
      <c r="H1258">
        <v>13.1</v>
      </c>
      <c r="I1258">
        <v>2620</v>
      </c>
      <c r="J1258">
        <v>4.7</v>
      </c>
      <c r="K1258">
        <v>940</v>
      </c>
      <c r="L1258">
        <v>8.4</v>
      </c>
      <c r="M1258">
        <v>0.6412213740458016</v>
      </c>
      <c r="N1258">
        <v>1680</v>
      </c>
      <c r="O1258" t="s">
        <v>302</v>
      </c>
      <c r="P1258" t="s">
        <v>303</v>
      </c>
      <c r="Q1258" t="s">
        <v>107</v>
      </c>
      <c r="R1258" t="s">
        <v>40</v>
      </c>
      <c r="S1258" t="s">
        <v>101</v>
      </c>
      <c r="T1258" t="s">
        <v>304</v>
      </c>
      <c r="U1258" t="s">
        <v>1190</v>
      </c>
      <c r="V1258">
        <f>YEAR(sales_order1[[#This Row],[date]])</f>
        <v>2020</v>
      </c>
      <c r="W1258" t="str">
        <f>TEXT(sales_order1[[#This Row],[date]], "Mmm")</f>
        <v>Aug</v>
      </c>
      <c r="X1258">
        <f>VALUE(TEXT(sales_order1[[#This Row],[date]], "D"))</f>
        <v>26</v>
      </c>
      <c r="Y1258">
        <v>35</v>
      </c>
    </row>
    <row r="1259" spans="1:25" x14ac:dyDescent="0.25">
      <c r="A1259" s="1">
        <v>44069</v>
      </c>
      <c r="B1259">
        <v>51258</v>
      </c>
      <c r="C1259" t="s">
        <v>115</v>
      </c>
      <c r="D1259" t="str">
        <f>VLOOKUP(sales_order1[[#This Row],[itemCode]],product_details3!B:C,2,0)</f>
        <v>SCRS30100</v>
      </c>
      <c r="E1259" t="s">
        <v>116</v>
      </c>
      <c r="F1259" t="s">
        <v>61</v>
      </c>
      <c r="G1259">
        <v>200</v>
      </c>
      <c r="H1259">
        <v>32.75</v>
      </c>
      <c r="I1259">
        <v>6550</v>
      </c>
      <c r="J1259">
        <v>11.25</v>
      </c>
      <c r="K1259">
        <v>2250</v>
      </c>
      <c r="L1259">
        <v>21.5</v>
      </c>
      <c r="M1259">
        <v>0.65648854961832059</v>
      </c>
      <c r="N1259">
        <v>4300</v>
      </c>
      <c r="O1259" t="s">
        <v>461</v>
      </c>
      <c r="P1259" t="s">
        <v>462</v>
      </c>
      <c r="Q1259" t="s">
        <v>24</v>
      </c>
      <c r="R1259" t="s">
        <v>25</v>
      </c>
      <c r="S1259" t="s">
        <v>33</v>
      </c>
      <c r="T1259" t="s">
        <v>463</v>
      </c>
      <c r="U1259" t="s">
        <v>1191</v>
      </c>
      <c r="V1259">
        <f>YEAR(sales_order1[[#This Row],[date]])</f>
        <v>2020</v>
      </c>
      <c r="W1259" t="str">
        <f>TEXT(sales_order1[[#This Row],[date]], "Mmm")</f>
        <v>Aug</v>
      </c>
      <c r="X1259">
        <f>VALUE(TEXT(sales_order1[[#This Row],[date]], "D"))</f>
        <v>26</v>
      </c>
      <c r="Y1259">
        <v>35</v>
      </c>
    </row>
    <row r="1260" spans="1:25" x14ac:dyDescent="0.25">
      <c r="A1260" s="1">
        <v>44069</v>
      </c>
      <c r="B1260">
        <v>51259</v>
      </c>
      <c r="C1260" t="s">
        <v>86</v>
      </c>
      <c r="D1260" t="str">
        <f>VLOOKUP(sales_order1[[#This Row],[itemCode]],product_details3!B:C,2,0)</f>
        <v>SRMH30</v>
      </c>
      <c r="E1260" t="s">
        <v>87</v>
      </c>
      <c r="F1260" t="s">
        <v>30</v>
      </c>
      <c r="G1260">
        <v>100</v>
      </c>
      <c r="H1260">
        <v>21</v>
      </c>
      <c r="I1260">
        <v>2100</v>
      </c>
      <c r="J1260">
        <v>6.6</v>
      </c>
      <c r="K1260">
        <v>660</v>
      </c>
      <c r="L1260">
        <v>14.4</v>
      </c>
      <c r="M1260">
        <v>0.68571428571428572</v>
      </c>
      <c r="N1260">
        <v>1440</v>
      </c>
      <c r="O1260" t="s">
        <v>199</v>
      </c>
      <c r="P1260" t="s">
        <v>200</v>
      </c>
      <c r="Q1260" t="s">
        <v>201</v>
      </c>
      <c r="R1260" t="s">
        <v>25</v>
      </c>
      <c r="S1260" t="s">
        <v>202</v>
      </c>
      <c r="T1260" t="s">
        <v>203</v>
      </c>
      <c r="U1260" t="s">
        <v>1191</v>
      </c>
      <c r="V1260">
        <f>YEAR(sales_order1[[#This Row],[date]])</f>
        <v>2020</v>
      </c>
      <c r="W1260" t="str">
        <f>TEXT(sales_order1[[#This Row],[date]], "Mmm")</f>
        <v>Aug</v>
      </c>
      <c r="X1260">
        <f>VALUE(TEXT(sales_order1[[#This Row],[date]], "D"))</f>
        <v>26</v>
      </c>
      <c r="Y1260">
        <v>35</v>
      </c>
    </row>
    <row r="1261" spans="1:25" x14ac:dyDescent="0.25">
      <c r="A1261" s="1">
        <v>44069</v>
      </c>
      <c r="B1261">
        <v>51260</v>
      </c>
      <c r="C1261" t="s">
        <v>51</v>
      </c>
      <c r="D1261" t="str">
        <f>VLOOKUP(sales_order1[[#This Row],[itemCode]],product_details3!B:C,2,0)</f>
        <v>MSTH50</v>
      </c>
      <c r="E1261" t="s">
        <v>52</v>
      </c>
      <c r="F1261" t="s">
        <v>21</v>
      </c>
      <c r="G1261">
        <v>50</v>
      </c>
      <c r="H1261">
        <v>15.75</v>
      </c>
      <c r="I1261">
        <v>787.5</v>
      </c>
      <c r="J1261">
        <v>4.45</v>
      </c>
      <c r="K1261">
        <v>222.5</v>
      </c>
      <c r="L1261">
        <v>11.3</v>
      </c>
      <c r="M1261">
        <v>0.71746031746031746</v>
      </c>
      <c r="N1261">
        <v>565</v>
      </c>
      <c r="O1261" t="s">
        <v>258</v>
      </c>
      <c r="P1261" t="s">
        <v>259</v>
      </c>
      <c r="Q1261" t="s">
        <v>93</v>
      </c>
      <c r="R1261" t="s">
        <v>72</v>
      </c>
      <c r="S1261" t="s">
        <v>260</v>
      </c>
      <c r="T1261" t="s">
        <v>261</v>
      </c>
      <c r="U1261" t="s">
        <v>1190</v>
      </c>
      <c r="V1261">
        <f>YEAR(sales_order1[[#This Row],[date]])</f>
        <v>2020</v>
      </c>
      <c r="W1261" t="str">
        <f>TEXT(sales_order1[[#This Row],[date]], "Mmm")</f>
        <v>Aug</v>
      </c>
      <c r="X1261">
        <f>VALUE(TEXT(sales_order1[[#This Row],[date]], "D"))</f>
        <v>26</v>
      </c>
      <c r="Y1261">
        <v>35</v>
      </c>
    </row>
    <row r="1262" spans="1:25" x14ac:dyDescent="0.25">
      <c r="A1262" s="1">
        <v>44069</v>
      </c>
      <c r="B1262">
        <v>51261</v>
      </c>
      <c r="C1262" t="s">
        <v>320</v>
      </c>
      <c r="D1262" t="str">
        <f>VLOOKUP(sales_order1[[#This Row],[itemCode]],product_details3!B:C,2,0)</f>
        <v>SCR50+100</v>
      </c>
      <c r="E1262" t="s">
        <v>321</v>
      </c>
      <c r="F1262" t="s">
        <v>61</v>
      </c>
      <c r="G1262">
        <v>250</v>
      </c>
      <c r="H1262">
        <v>26.25</v>
      </c>
      <c r="I1262">
        <v>6562.5</v>
      </c>
      <c r="J1262">
        <v>7.75</v>
      </c>
      <c r="K1262">
        <v>1937.5</v>
      </c>
      <c r="L1262">
        <v>18.5</v>
      </c>
      <c r="M1262">
        <v>0.70476190476190481</v>
      </c>
      <c r="N1262">
        <v>4625</v>
      </c>
      <c r="O1262" t="s">
        <v>481</v>
      </c>
      <c r="P1262" t="s">
        <v>482</v>
      </c>
      <c r="Q1262" t="s">
        <v>107</v>
      </c>
      <c r="R1262" t="s">
        <v>40</v>
      </c>
      <c r="S1262" t="s">
        <v>101</v>
      </c>
      <c r="T1262" t="s">
        <v>483</v>
      </c>
      <c r="U1262" t="s">
        <v>1190</v>
      </c>
      <c r="V1262">
        <f>YEAR(sales_order1[[#This Row],[date]])</f>
        <v>2020</v>
      </c>
      <c r="W1262" t="str">
        <f>TEXT(sales_order1[[#This Row],[date]], "Mmm")</f>
        <v>Aug</v>
      </c>
      <c r="X1262">
        <f>VALUE(TEXT(sales_order1[[#This Row],[date]], "D"))</f>
        <v>26</v>
      </c>
      <c r="Y1262">
        <v>35</v>
      </c>
    </row>
    <row r="1263" spans="1:25" x14ac:dyDescent="0.25">
      <c r="A1263" s="1">
        <v>44069</v>
      </c>
      <c r="B1263">
        <v>51262</v>
      </c>
      <c r="C1263" t="s">
        <v>320</v>
      </c>
      <c r="D1263" t="str">
        <f>VLOOKUP(sales_order1[[#This Row],[itemCode]],product_details3!B:C,2,0)</f>
        <v>SCR50+100</v>
      </c>
      <c r="E1263" t="s">
        <v>321</v>
      </c>
      <c r="F1263" t="s">
        <v>61</v>
      </c>
      <c r="G1263">
        <v>200</v>
      </c>
      <c r="H1263">
        <v>26.25</v>
      </c>
      <c r="I1263">
        <v>5250</v>
      </c>
      <c r="J1263">
        <v>7.75</v>
      </c>
      <c r="K1263">
        <v>1550</v>
      </c>
      <c r="L1263">
        <v>18.5</v>
      </c>
      <c r="M1263">
        <v>0.70476190476190481</v>
      </c>
      <c r="N1263">
        <v>3700</v>
      </c>
      <c r="O1263" t="s">
        <v>82</v>
      </c>
      <c r="P1263" t="s">
        <v>83</v>
      </c>
      <c r="Q1263" t="s">
        <v>64</v>
      </c>
      <c r="R1263" t="s">
        <v>40</v>
      </c>
      <c r="S1263" t="s">
        <v>84</v>
      </c>
      <c r="T1263" t="s">
        <v>85</v>
      </c>
      <c r="U1263" t="s">
        <v>1189</v>
      </c>
      <c r="V1263">
        <f>YEAR(sales_order1[[#This Row],[date]])</f>
        <v>2020</v>
      </c>
      <c r="W1263" t="str">
        <f>TEXT(sales_order1[[#This Row],[date]], "Mmm")</f>
        <v>Aug</v>
      </c>
      <c r="X1263">
        <f>VALUE(TEXT(sales_order1[[#This Row],[date]], "D"))</f>
        <v>26</v>
      </c>
      <c r="Y1263">
        <v>35</v>
      </c>
    </row>
    <row r="1264" spans="1:25" x14ac:dyDescent="0.25">
      <c r="A1264" s="1">
        <v>44070</v>
      </c>
      <c r="B1264">
        <v>51263</v>
      </c>
      <c r="C1264" t="s">
        <v>320</v>
      </c>
      <c r="D1264" t="str">
        <f>VLOOKUP(sales_order1[[#This Row],[itemCode]],product_details3!B:C,2,0)</f>
        <v>SCR50+100</v>
      </c>
      <c r="E1264" t="s">
        <v>321</v>
      </c>
      <c r="F1264" t="s">
        <v>61</v>
      </c>
      <c r="G1264">
        <v>250</v>
      </c>
      <c r="H1264">
        <v>26.25</v>
      </c>
      <c r="I1264">
        <v>6562.5</v>
      </c>
      <c r="J1264">
        <v>7.75</v>
      </c>
      <c r="K1264">
        <v>1937.5</v>
      </c>
      <c r="L1264">
        <v>18.5</v>
      </c>
      <c r="M1264">
        <v>0.70476190476190481</v>
      </c>
      <c r="N1264">
        <v>4625</v>
      </c>
      <c r="O1264" t="s">
        <v>427</v>
      </c>
      <c r="P1264" t="s">
        <v>428</v>
      </c>
      <c r="Q1264" t="s">
        <v>239</v>
      </c>
      <c r="R1264" t="s">
        <v>112</v>
      </c>
      <c r="S1264" t="s">
        <v>240</v>
      </c>
      <c r="T1264" t="s">
        <v>429</v>
      </c>
      <c r="U1264" t="s">
        <v>1189</v>
      </c>
      <c r="V1264">
        <f>YEAR(sales_order1[[#This Row],[date]])</f>
        <v>2020</v>
      </c>
      <c r="W1264" t="str">
        <f>TEXT(sales_order1[[#This Row],[date]], "Mmm")</f>
        <v>Aug</v>
      </c>
      <c r="X1264">
        <f>VALUE(TEXT(sales_order1[[#This Row],[date]], "D"))</f>
        <v>27</v>
      </c>
      <c r="Y1264">
        <v>35</v>
      </c>
    </row>
    <row r="1265" spans="1:25" x14ac:dyDescent="0.25">
      <c r="A1265" s="1">
        <v>44070</v>
      </c>
      <c r="B1265">
        <v>51264</v>
      </c>
      <c r="C1265" t="s">
        <v>194</v>
      </c>
      <c r="D1265" t="str">
        <f>VLOOKUP(sales_order1[[#This Row],[itemCode]],product_details3!B:C,2,0)</f>
        <v>CLNG150</v>
      </c>
      <c r="E1265" t="s">
        <v>195</v>
      </c>
      <c r="F1265" t="s">
        <v>45</v>
      </c>
      <c r="G1265">
        <v>50</v>
      </c>
      <c r="H1265">
        <v>12.75</v>
      </c>
      <c r="I1265">
        <v>637.5</v>
      </c>
      <c r="J1265">
        <v>4.45</v>
      </c>
      <c r="K1265">
        <v>222.5</v>
      </c>
      <c r="L1265">
        <v>8.3000000000000007</v>
      </c>
      <c r="M1265">
        <v>0.65098039215686276</v>
      </c>
      <c r="N1265">
        <v>415</v>
      </c>
      <c r="O1265" t="s">
        <v>75</v>
      </c>
      <c r="P1265" t="s">
        <v>76</v>
      </c>
      <c r="Q1265" t="s">
        <v>77</v>
      </c>
      <c r="R1265" t="s">
        <v>72</v>
      </c>
      <c r="S1265" t="s">
        <v>78</v>
      </c>
      <c r="T1265" t="s">
        <v>79</v>
      </c>
      <c r="U1265" t="s">
        <v>1190</v>
      </c>
      <c r="V1265">
        <f>YEAR(sales_order1[[#This Row],[date]])</f>
        <v>2020</v>
      </c>
      <c r="W1265" t="str">
        <f>TEXT(sales_order1[[#This Row],[date]], "Mmm")</f>
        <v>Aug</v>
      </c>
      <c r="X1265">
        <f>VALUE(TEXT(sales_order1[[#This Row],[date]], "D"))</f>
        <v>27</v>
      </c>
      <c r="Y1265">
        <v>35</v>
      </c>
    </row>
    <row r="1266" spans="1:25" x14ac:dyDescent="0.25">
      <c r="A1266" s="1">
        <v>44070</v>
      </c>
      <c r="B1266">
        <v>51265</v>
      </c>
      <c r="C1266" t="s">
        <v>51</v>
      </c>
      <c r="D1266" t="str">
        <f>VLOOKUP(sales_order1[[#This Row],[itemCode]],product_details3!B:C,2,0)</f>
        <v>MSTH50</v>
      </c>
      <c r="E1266" t="s">
        <v>52</v>
      </c>
      <c r="F1266" t="s">
        <v>21</v>
      </c>
      <c r="G1266">
        <v>50</v>
      </c>
      <c r="H1266">
        <v>15.75</v>
      </c>
      <c r="I1266">
        <v>787.5</v>
      </c>
      <c r="J1266">
        <v>4.45</v>
      </c>
      <c r="K1266">
        <v>222.5</v>
      </c>
      <c r="L1266">
        <v>11.3</v>
      </c>
      <c r="M1266">
        <v>0.71746031746031746</v>
      </c>
      <c r="N1266">
        <v>565</v>
      </c>
      <c r="O1266" t="s">
        <v>469</v>
      </c>
      <c r="P1266" t="s">
        <v>470</v>
      </c>
      <c r="Q1266" t="s">
        <v>160</v>
      </c>
      <c r="R1266" t="s">
        <v>112</v>
      </c>
      <c r="S1266" t="s">
        <v>161</v>
      </c>
      <c r="T1266" t="s">
        <v>471</v>
      </c>
      <c r="U1266" t="s">
        <v>1189</v>
      </c>
      <c r="V1266">
        <f>YEAR(sales_order1[[#This Row],[date]])</f>
        <v>2020</v>
      </c>
      <c r="W1266" t="str">
        <f>TEXT(sales_order1[[#This Row],[date]], "Mmm")</f>
        <v>Aug</v>
      </c>
      <c r="X1266">
        <f>VALUE(TEXT(sales_order1[[#This Row],[date]], "D"))</f>
        <v>27</v>
      </c>
      <c r="Y1266">
        <v>35</v>
      </c>
    </row>
    <row r="1267" spans="1:25" x14ac:dyDescent="0.25">
      <c r="A1267" s="1">
        <v>44070</v>
      </c>
      <c r="B1267">
        <v>51266</v>
      </c>
      <c r="C1267" t="s">
        <v>325</v>
      </c>
      <c r="D1267" t="str">
        <f>VLOOKUP(sales_order1[[#This Row],[itemCode]],product_details3!B:C,2,0)</f>
        <v>EXFG100</v>
      </c>
      <c r="E1267" t="s">
        <v>326</v>
      </c>
      <c r="F1267" t="s">
        <v>183</v>
      </c>
      <c r="G1267">
        <v>50</v>
      </c>
      <c r="H1267">
        <v>20.75</v>
      </c>
      <c r="I1267">
        <v>1037.5</v>
      </c>
      <c r="J1267">
        <v>7.45</v>
      </c>
      <c r="K1267">
        <v>372.5</v>
      </c>
      <c r="L1267">
        <v>13.3</v>
      </c>
      <c r="M1267">
        <v>0.64096385542168677</v>
      </c>
      <c r="N1267">
        <v>665</v>
      </c>
      <c r="O1267" t="s">
        <v>62</v>
      </c>
      <c r="P1267" t="s">
        <v>63</v>
      </c>
      <c r="Q1267" t="s">
        <v>64</v>
      </c>
      <c r="R1267" t="s">
        <v>40</v>
      </c>
      <c r="S1267" t="s">
        <v>65</v>
      </c>
      <c r="T1267" t="s">
        <v>66</v>
      </c>
      <c r="U1267" t="s">
        <v>1190</v>
      </c>
      <c r="V1267">
        <f>YEAR(sales_order1[[#This Row],[date]])</f>
        <v>2020</v>
      </c>
      <c r="W1267" t="str">
        <f>TEXT(sales_order1[[#This Row],[date]], "Mmm")</f>
        <v>Aug</v>
      </c>
      <c r="X1267">
        <f>VALUE(TEXT(sales_order1[[#This Row],[date]], "D"))</f>
        <v>27</v>
      </c>
      <c r="Y1267">
        <v>35</v>
      </c>
    </row>
    <row r="1268" spans="1:25" x14ac:dyDescent="0.25">
      <c r="A1268" s="1">
        <v>44070</v>
      </c>
      <c r="B1268">
        <v>51267</v>
      </c>
      <c r="C1268" t="s">
        <v>86</v>
      </c>
      <c r="D1268" t="str">
        <f>VLOOKUP(sales_order1[[#This Row],[itemCode]],product_details3!B:C,2,0)</f>
        <v>SRMH30</v>
      </c>
      <c r="E1268" t="s">
        <v>87</v>
      </c>
      <c r="F1268" t="s">
        <v>30</v>
      </c>
      <c r="G1268">
        <v>50</v>
      </c>
      <c r="H1268">
        <v>21</v>
      </c>
      <c r="I1268">
        <v>1050</v>
      </c>
      <c r="J1268">
        <v>6.6</v>
      </c>
      <c r="K1268">
        <v>330</v>
      </c>
      <c r="L1268">
        <v>14.4</v>
      </c>
      <c r="M1268">
        <v>0.68571428571428572</v>
      </c>
      <c r="N1268">
        <v>720</v>
      </c>
      <c r="O1268" t="s">
        <v>417</v>
      </c>
      <c r="P1268" t="s">
        <v>418</v>
      </c>
      <c r="Q1268" t="s">
        <v>160</v>
      </c>
      <c r="R1268" t="s">
        <v>112</v>
      </c>
      <c r="S1268" t="s">
        <v>161</v>
      </c>
      <c r="T1268" t="s">
        <v>419</v>
      </c>
      <c r="U1268" t="s">
        <v>1189</v>
      </c>
      <c r="V1268">
        <f>YEAR(sales_order1[[#This Row],[date]])</f>
        <v>2020</v>
      </c>
      <c r="W1268" t="str">
        <f>TEXT(sales_order1[[#This Row],[date]], "Mmm")</f>
        <v>Aug</v>
      </c>
      <c r="X1268">
        <f>VALUE(TEXT(sales_order1[[#This Row],[date]], "D"))</f>
        <v>27</v>
      </c>
      <c r="Y1268">
        <v>35</v>
      </c>
    </row>
    <row r="1269" spans="1:25" x14ac:dyDescent="0.25">
      <c r="A1269" s="1">
        <v>44070</v>
      </c>
      <c r="B1269">
        <v>51268</v>
      </c>
      <c r="C1269" t="s">
        <v>204</v>
      </c>
      <c r="D1269" t="str">
        <f>VLOOKUP(sales_order1[[#This Row],[itemCode]],product_details3!B:C,2,0)</f>
        <v>MKRM150</v>
      </c>
      <c r="E1269" t="s">
        <v>205</v>
      </c>
      <c r="F1269" t="s">
        <v>151</v>
      </c>
      <c r="G1269">
        <v>50</v>
      </c>
      <c r="H1269">
        <v>10.75</v>
      </c>
      <c r="I1269">
        <v>537.5</v>
      </c>
      <c r="J1269">
        <v>4.45</v>
      </c>
      <c r="K1269">
        <v>222.5</v>
      </c>
      <c r="L1269">
        <v>6.3</v>
      </c>
      <c r="M1269">
        <v>0.586046511627907</v>
      </c>
      <c r="N1269">
        <v>315</v>
      </c>
      <c r="O1269" t="s">
        <v>248</v>
      </c>
      <c r="P1269" t="s">
        <v>249</v>
      </c>
      <c r="Q1269" t="s">
        <v>191</v>
      </c>
      <c r="R1269" t="s">
        <v>56</v>
      </c>
      <c r="S1269" t="s">
        <v>192</v>
      </c>
      <c r="T1269" t="s">
        <v>250</v>
      </c>
      <c r="U1269" t="s">
        <v>1191</v>
      </c>
      <c r="V1269">
        <f>YEAR(sales_order1[[#This Row],[date]])</f>
        <v>2020</v>
      </c>
      <c r="W1269" t="str">
        <f>TEXT(sales_order1[[#This Row],[date]], "Mmm")</f>
        <v>Aug</v>
      </c>
      <c r="X1269">
        <f>VALUE(TEXT(sales_order1[[#This Row],[date]], "D"))</f>
        <v>27</v>
      </c>
      <c r="Y1269">
        <v>35</v>
      </c>
    </row>
    <row r="1270" spans="1:25" x14ac:dyDescent="0.25">
      <c r="A1270" s="1">
        <v>44070</v>
      </c>
      <c r="B1270">
        <v>51269</v>
      </c>
      <c r="C1270" t="s">
        <v>358</v>
      </c>
      <c r="D1270" t="str">
        <f>VLOOKUP(sales_order1[[#This Row],[itemCode]],product_details3!B:C,2,0)</f>
        <v>SCR50+30</v>
      </c>
      <c r="E1270" t="s">
        <v>359</v>
      </c>
      <c r="F1270" t="s">
        <v>61</v>
      </c>
      <c r="G1270">
        <v>50</v>
      </c>
      <c r="H1270">
        <v>10.5</v>
      </c>
      <c r="I1270">
        <v>525</v>
      </c>
      <c r="J1270">
        <v>3.3</v>
      </c>
      <c r="K1270">
        <v>165</v>
      </c>
      <c r="L1270">
        <v>7.2</v>
      </c>
      <c r="M1270">
        <v>0.68571428571428572</v>
      </c>
      <c r="N1270">
        <v>360</v>
      </c>
      <c r="O1270" t="s">
        <v>223</v>
      </c>
      <c r="P1270" t="s">
        <v>224</v>
      </c>
      <c r="Q1270" t="s">
        <v>55</v>
      </c>
      <c r="R1270" t="s">
        <v>56</v>
      </c>
      <c r="S1270" t="s">
        <v>225</v>
      </c>
      <c r="T1270" t="s">
        <v>226</v>
      </c>
      <c r="U1270" t="s">
        <v>1191</v>
      </c>
      <c r="V1270">
        <f>YEAR(sales_order1[[#This Row],[date]])</f>
        <v>2020</v>
      </c>
      <c r="W1270" t="str">
        <f>TEXT(sales_order1[[#This Row],[date]], "Mmm")</f>
        <v>Aug</v>
      </c>
      <c r="X1270">
        <f>VALUE(TEXT(sales_order1[[#This Row],[date]], "D"))</f>
        <v>27</v>
      </c>
      <c r="Y1270">
        <v>35</v>
      </c>
    </row>
    <row r="1271" spans="1:25" x14ac:dyDescent="0.25">
      <c r="A1271" s="1">
        <v>44071</v>
      </c>
      <c r="B1271">
        <v>51270</v>
      </c>
      <c r="C1271" t="s">
        <v>325</v>
      </c>
      <c r="D1271" t="str">
        <f>VLOOKUP(sales_order1[[#This Row],[itemCode]],product_details3!B:C,2,0)</f>
        <v>EXFG100</v>
      </c>
      <c r="E1271" t="s">
        <v>326</v>
      </c>
      <c r="F1271" t="s">
        <v>183</v>
      </c>
      <c r="G1271">
        <v>50</v>
      </c>
      <c r="H1271">
        <v>20.75</v>
      </c>
      <c r="I1271">
        <v>1037.5</v>
      </c>
      <c r="J1271">
        <v>7.45</v>
      </c>
      <c r="K1271">
        <v>372.5</v>
      </c>
      <c r="L1271">
        <v>13.3</v>
      </c>
      <c r="M1271">
        <v>0.64096385542168677</v>
      </c>
      <c r="N1271">
        <v>665</v>
      </c>
      <c r="O1271" t="s">
        <v>478</v>
      </c>
      <c r="P1271" t="s">
        <v>479</v>
      </c>
      <c r="Q1271" t="s">
        <v>186</v>
      </c>
      <c r="R1271" t="s">
        <v>112</v>
      </c>
      <c r="S1271" t="s">
        <v>246</v>
      </c>
      <c r="T1271" t="s">
        <v>480</v>
      </c>
      <c r="U1271" t="s">
        <v>1189</v>
      </c>
      <c r="V1271">
        <f>YEAR(sales_order1[[#This Row],[date]])</f>
        <v>2020</v>
      </c>
      <c r="W1271" t="str">
        <f>TEXT(sales_order1[[#This Row],[date]], "Mmm")</f>
        <v>Aug</v>
      </c>
      <c r="X1271">
        <f>VALUE(TEXT(sales_order1[[#This Row],[date]], "D"))</f>
        <v>28</v>
      </c>
      <c r="Y1271">
        <v>35</v>
      </c>
    </row>
    <row r="1272" spans="1:25" x14ac:dyDescent="0.25">
      <c r="A1272" s="1">
        <v>44071</v>
      </c>
      <c r="B1272">
        <v>51271</v>
      </c>
      <c r="C1272" t="s">
        <v>19</v>
      </c>
      <c r="D1272" t="str">
        <f>VLOOKUP(sales_order1[[#This Row],[itemCode]],product_details3!B:C,2,0)</f>
        <v>MSTH100</v>
      </c>
      <c r="E1272" t="s">
        <v>20</v>
      </c>
      <c r="F1272" t="s">
        <v>21</v>
      </c>
      <c r="G1272">
        <v>100</v>
      </c>
      <c r="H1272">
        <v>26.25</v>
      </c>
      <c r="I1272">
        <v>2625</v>
      </c>
      <c r="J1272">
        <v>7.75</v>
      </c>
      <c r="K1272">
        <v>775</v>
      </c>
      <c r="L1272">
        <v>18.5</v>
      </c>
      <c r="M1272">
        <v>0.70476190476190481</v>
      </c>
      <c r="N1272">
        <v>1850</v>
      </c>
      <c r="O1272" t="s">
        <v>138</v>
      </c>
      <c r="P1272" t="s">
        <v>139</v>
      </c>
      <c r="Q1272" t="s">
        <v>77</v>
      </c>
      <c r="R1272" t="s">
        <v>72</v>
      </c>
      <c r="S1272" t="s">
        <v>140</v>
      </c>
      <c r="T1272" t="s">
        <v>141</v>
      </c>
      <c r="U1272" t="s">
        <v>1190</v>
      </c>
      <c r="V1272">
        <f>YEAR(sales_order1[[#This Row],[date]])</f>
        <v>2020</v>
      </c>
      <c r="W1272" t="str">
        <f>TEXT(sales_order1[[#This Row],[date]], "Mmm")</f>
        <v>Aug</v>
      </c>
      <c r="X1272">
        <f>VALUE(TEXT(sales_order1[[#This Row],[date]], "D"))</f>
        <v>28</v>
      </c>
      <c r="Y1272">
        <v>35</v>
      </c>
    </row>
    <row r="1273" spans="1:25" x14ac:dyDescent="0.25">
      <c r="A1273" s="1">
        <v>44071</v>
      </c>
      <c r="B1273">
        <v>51272</v>
      </c>
      <c r="C1273" t="s">
        <v>279</v>
      </c>
      <c r="D1273" t="str">
        <f>VLOOKUP(sales_order1[[#This Row],[itemCode]],product_details3!B:C,2,0)</f>
        <v>SRMC15</v>
      </c>
      <c r="E1273" t="s">
        <v>280</v>
      </c>
      <c r="F1273" t="s">
        <v>30</v>
      </c>
      <c r="G1273">
        <v>100</v>
      </c>
      <c r="H1273">
        <v>16.95</v>
      </c>
      <c r="I1273">
        <v>1695</v>
      </c>
      <c r="J1273">
        <v>6.2</v>
      </c>
      <c r="K1273">
        <v>620</v>
      </c>
      <c r="L1273">
        <v>10.75</v>
      </c>
      <c r="M1273">
        <v>0.63421828908554578</v>
      </c>
      <c r="N1273">
        <v>1075</v>
      </c>
      <c r="O1273" t="s">
        <v>392</v>
      </c>
      <c r="P1273" t="s">
        <v>393</v>
      </c>
      <c r="Q1273" t="s">
        <v>264</v>
      </c>
      <c r="R1273" t="s">
        <v>56</v>
      </c>
      <c r="S1273" t="s">
        <v>133</v>
      </c>
      <c r="T1273" t="s">
        <v>394</v>
      </c>
      <c r="U1273" t="s">
        <v>1191</v>
      </c>
      <c r="V1273">
        <f>YEAR(sales_order1[[#This Row],[date]])</f>
        <v>2020</v>
      </c>
      <c r="W1273" t="str">
        <f>TEXT(sales_order1[[#This Row],[date]], "Mmm")</f>
        <v>Aug</v>
      </c>
      <c r="X1273">
        <f>VALUE(TEXT(sales_order1[[#This Row],[date]], "D"))</f>
        <v>28</v>
      </c>
      <c r="Y1273">
        <v>35</v>
      </c>
    </row>
    <row r="1274" spans="1:25" x14ac:dyDescent="0.25">
      <c r="A1274" s="1">
        <v>44071</v>
      </c>
      <c r="B1274">
        <v>51273</v>
      </c>
      <c r="C1274" t="s">
        <v>204</v>
      </c>
      <c r="D1274" t="str">
        <f>VLOOKUP(sales_order1[[#This Row],[itemCode]],product_details3!B:C,2,0)</f>
        <v>MKRM150</v>
      </c>
      <c r="E1274" t="s">
        <v>205</v>
      </c>
      <c r="F1274" t="s">
        <v>151</v>
      </c>
      <c r="G1274">
        <v>50</v>
      </c>
      <c r="H1274">
        <v>10.75</v>
      </c>
      <c r="I1274">
        <v>537.5</v>
      </c>
      <c r="J1274">
        <v>4.45</v>
      </c>
      <c r="K1274">
        <v>222.5</v>
      </c>
      <c r="L1274">
        <v>6.3</v>
      </c>
      <c r="M1274">
        <v>0.586046511627907</v>
      </c>
      <c r="N1274">
        <v>315</v>
      </c>
      <c r="O1274" t="s">
        <v>231</v>
      </c>
      <c r="P1274" t="s">
        <v>232</v>
      </c>
      <c r="Q1274" t="s">
        <v>119</v>
      </c>
      <c r="R1274" t="s">
        <v>40</v>
      </c>
      <c r="S1274" t="s">
        <v>233</v>
      </c>
      <c r="T1274" t="s">
        <v>234</v>
      </c>
      <c r="U1274" t="s">
        <v>1190</v>
      </c>
      <c r="V1274">
        <f>YEAR(sales_order1[[#This Row],[date]])</f>
        <v>2020</v>
      </c>
      <c r="W1274" t="str">
        <f>TEXT(sales_order1[[#This Row],[date]], "Mmm")</f>
        <v>Aug</v>
      </c>
      <c r="X1274">
        <f>VALUE(TEXT(sales_order1[[#This Row],[date]], "D"))</f>
        <v>28</v>
      </c>
      <c r="Y1274">
        <v>35</v>
      </c>
    </row>
    <row r="1275" spans="1:25" x14ac:dyDescent="0.25">
      <c r="A1275" s="1">
        <v>44071</v>
      </c>
      <c r="B1275">
        <v>51274</v>
      </c>
      <c r="C1275" t="s">
        <v>51</v>
      </c>
      <c r="D1275" t="str">
        <f>VLOOKUP(sales_order1[[#This Row],[itemCode]],product_details3!B:C,2,0)</f>
        <v>MSTH50</v>
      </c>
      <c r="E1275" t="s">
        <v>52</v>
      </c>
      <c r="F1275" t="s">
        <v>21</v>
      </c>
      <c r="G1275">
        <v>50</v>
      </c>
      <c r="H1275">
        <v>15.75</v>
      </c>
      <c r="I1275">
        <v>787.5</v>
      </c>
      <c r="J1275">
        <v>4.45</v>
      </c>
      <c r="K1275">
        <v>222.5</v>
      </c>
      <c r="L1275">
        <v>11.3</v>
      </c>
      <c r="M1275">
        <v>0.71746031746031746</v>
      </c>
      <c r="N1275">
        <v>565</v>
      </c>
      <c r="O1275" t="s">
        <v>447</v>
      </c>
      <c r="P1275" t="s">
        <v>448</v>
      </c>
      <c r="Q1275" t="s">
        <v>378</v>
      </c>
      <c r="R1275" t="s">
        <v>72</v>
      </c>
      <c r="S1275" t="s">
        <v>449</v>
      </c>
      <c r="T1275" t="s">
        <v>450</v>
      </c>
      <c r="U1275" t="s">
        <v>1188</v>
      </c>
      <c r="V1275">
        <f>YEAR(sales_order1[[#This Row],[date]])</f>
        <v>2020</v>
      </c>
      <c r="W1275" t="str">
        <f>TEXT(sales_order1[[#This Row],[date]], "Mmm")</f>
        <v>Aug</v>
      </c>
      <c r="X1275">
        <f>VALUE(TEXT(sales_order1[[#This Row],[date]], "D"))</f>
        <v>28</v>
      </c>
      <c r="Y1275">
        <v>35</v>
      </c>
    </row>
    <row r="1276" spans="1:25" x14ac:dyDescent="0.25">
      <c r="A1276" s="1">
        <v>44071</v>
      </c>
      <c r="B1276">
        <v>51275</v>
      </c>
      <c r="C1276" t="s">
        <v>115</v>
      </c>
      <c r="D1276" t="str">
        <f>VLOOKUP(sales_order1[[#This Row],[itemCode]],product_details3!B:C,2,0)</f>
        <v>SCRS30100</v>
      </c>
      <c r="E1276" t="s">
        <v>116</v>
      </c>
      <c r="F1276" t="s">
        <v>61</v>
      </c>
      <c r="G1276">
        <v>150</v>
      </c>
      <c r="H1276">
        <v>32.75</v>
      </c>
      <c r="I1276">
        <v>4912.5</v>
      </c>
      <c r="J1276">
        <v>11.25</v>
      </c>
      <c r="K1276">
        <v>1687.5</v>
      </c>
      <c r="L1276">
        <v>21.5</v>
      </c>
      <c r="M1276">
        <v>0.65648854961832059</v>
      </c>
      <c r="N1276">
        <v>3225</v>
      </c>
      <c r="O1276" t="s">
        <v>105</v>
      </c>
      <c r="P1276" t="s">
        <v>106</v>
      </c>
      <c r="Q1276" t="s">
        <v>107</v>
      </c>
      <c r="R1276" t="s">
        <v>40</v>
      </c>
      <c r="S1276" t="s">
        <v>101</v>
      </c>
      <c r="T1276" t="s">
        <v>108</v>
      </c>
      <c r="U1276" t="s">
        <v>1190</v>
      </c>
      <c r="V1276">
        <f>YEAR(sales_order1[[#This Row],[date]])</f>
        <v>2020</v>
      </c>
      <c r="W1276" t="str">
        <f>TEXT(sales_order1[[#This Row],[date]], "Mmm")</f>
        <v>Aug</v>
      </c>
      <c r="X1276">
        <f>VALUE(TEXT(sales_order1[[#This Row],[date]], "D"))</f>
        <v>28</v>
      </c>
      <c r="Y1276">
        <v>35</v>
      </c>
    </row>
    <row r="1277" spans="1:25" x14ac:dyDescent="0.25">
      <c r="A1277" s="1">
        <v>44071</v>
      </c>
      <c r="B1277">
        <v>51276</v>
      </c>
      <c r="C1277" t="s">
        <v>142</v>
      </c>
      <c r="D1277" t="str">
        <f>VLOOKUP(sales_order1[[#This Row],[itemCode]],product_details3!B:C,2,0)</f>
        <v>SRMC50</v>
      </c>
      <c r="E1277" t="s">
        <v>143</v>
      </c>
      <c r="F1277" t="s">
        <v>30</v>
      </c>
      <c r="G1277">
        <v>100</v>
      </c>
      <c r="H1277">
        <v>33.25</v>
      </c>
      <c r="I1277">
        <v>3325</v>
      </c>
      <c r="J1277">
        <v>12</v>
      </c>
      <c r="K1277">
        <v>1200</v>
      </c>
      <c r="L1277">
        <v>21.25</v>
      </c>
      <c r="M1277">
        <v>0.63909774436090228</v>
      </c>
      <c r="N1277">
        <v>2125</v>
      </c>
      <c r="O1277" t="s">
        <v>262</v>
      </c>
      <c r="P1277" t="s">
        <v>263</v>
      </c>
      <c r="Q1277" t="s">
        <v>264</v>
      </c>
      <c r="R1277" t="s">
        <v>56</v>
      </c>
      <c r="S1277" t="s">
        <v>133</v>
      </c>
      <c r="T1277" t="s">
        <v>265</v>
      </c>
      <c r="U1277" t="s">
        <v>1191</v>
      </c>
      <c r="V1277">
        <f>YEAR(sales_order1[[#This Row],[date]])</f>
        <v>2020</v>
      </c>
      <c r="W1277" t="str">
        <f>TEXT(sales_order1[[#This Row],[date]], "Mmm")</f>
        <v>Aug</v>
      </c>
      <c r="X1277">
        <f>VALUE(TEXT(sales_order1[[#This Row],[date]], "D"))</f>
        <v>28</v>
      </c>
      <c r="Y1277">
        <v>35</v>
      </c>
    </row>
    <row r="1278" spans="1:25" x14ac:dyDescent="0.25">
      <c r="A1278" s="1">
        <v>44071</v>
      </c>
      <c r="B1278">
        <v>51277</v>
      </c>
      <c r="C1278" t="s">
        <v>115</v>
      </c>
      <c r="D1278" t="str">
        <f>VLOOKUP(sales_order1[[#This Row],[itemCode]],product_details3!B:C,2,0)</f>
        <v>SCRS30100</v>
      </c>
      <c r="E1278" t="s">
        <v>116</v>
      </c>
      <c r="F1278" t="s">
        <v>61</v>
      </c>
      <c r="G1278">
        <v>100</v>
      </c>
      <c r="H1278">
        <v>32.75</v>
      </c>
      <c r="I1278">
        <v>3275</v>
      </c>
      <c r="J1278">
        <v>11.25</v>
      </c>
      <c r="K1278">
        <v>1125</v>
      </c>
      <c r="L1278">
        <v>21.5</v>
      </c>
      <c r="M1278">
        <v>0.65648854961832059</v>
      </c>
      <c r="N1278">
        <v>2150</v>
      </c>
      <c r="O1278" t="s">
        <v>189</v>
      </c>
      <c r="P1278" t="s">
        <v>190</v>
      </c>
      <c r="Q1278" t="s">
        <v>191</v>
      </c>
      <c r="R1278" t="s">
        <v>56</v>
      </c>
      <c r="S1278" t="s">
        <v>192</v>
      </c>
      <c r="T1278" t="s">
        <v>193</v>
      </c>
      <c r="U1278" t="s">
        <v>1191</v>
      </c>
      <c r="V1278">
        <f>YEAR(sales_order1[[#This Row],[date]])</f>
        <v>2020</v>
      </c>
      <c r="W1278" t="str">
        <f>TEXT(sales_order1[[#This Row],[date]], "Mmm")</f>
        <v>Aug</v>
      </c>
      <c r="X1278">
        <f>VALUE(TEXT(sales_order1[[#This Row],[date]], "D"))</f>
        <v>28</v>
      </c>
      <c r="Y1278">
        <v>35</v>
      </c>
    </row>
    <row r="1279" spans="1:25" x14ac:dyDescent="0.25">
      <c r="A1279" s="1">
        <v>44071</v>
      </c>
      <c r="B1279">
        <v>51278</v>
      </c>
      <c r="C1279" t="s">
        <v>320</v>
      </c>
      <c r="D1279" t="str">
        <f>VLOOKUP(sales_order1[[#This Row],[itemCode]],product_details3!B:C,2,0)</f>
        <v>SCR50+100</v>
      </c>
      <c r="E1279" t="s">
        <v>321</v>
      </c>
      <c r="F1279" t="s">
        <v>61</v>
      </c>
      <c r="G1279">
        <v>150</v>
      </c>
      <c r="H1279">
        <v>26.25</v>
      </c>
      <c r="I1279">
        <v>3937.5</v>
      </c>
      <c r="J1279">
        <v>7.75</v>
      </c>
      <c r="K1279">
        <v>1162.5</v>
      </c>
      <c r="L1279">
        <v>18.5</v>
      </c>
      <c r="M1279">
        <v>0.70476190476190481</v>
      </c>
      <c r="N1279">
        <v>2775</v>
      </c>
      <c r="O1279" t="s">
        <v>430</v>
      </c>
      <c r="P1279" t="s">
        <v>431</v>
      </c>
      <c r="Q1279" t="s">
        <v>218</v>
      </c>
      <c r="R1279" t="s">
        <v>40</v>
      </c>
      <c r="S1279" t="s">
        <v>432</v>
      </c>
      <c r="T1279" t="s">
        <v>433</v>
      </c>
      <c r="U1279" t="s">
        <v>1190</v>
      </c>
      <c r="V1279">
        <f>YEAR(sales_order1[[#This Row],[date]])</f>
        <v>2020</v>
      </c>
      <c r="W1279" t="str">
        <f>TEXT(sales_order1[[#This Row],[date]], "Mmm")</f>
        <v>Aug</v>
      </c>
      <c r="X1279">
        <f>VALUE(TEXT(sales_order1[[#This Row],[date]], "D"))</f>
        <v>28</v>
      </c>
      <c r="Y1279">
        <v>35</v>
      </c>
    </row>
    <row r="1280" spans="1:25" x14ac:dyDescent="0.25">
      <c r="A1280" s="1">
        <v>44074</v>
      </c>
      <c r="B1280">
        <v>51279</v>
      </c>
      <c r="C1280" t="s">
        <v>19</v>
      </c>
      <c r="D1280" t="str">
        <f>VLOOKUP(sales_order1[[#This Row],[itemCode]],product_details3!B:C,2,0)</f>
        <v>MSTH100</v>
      </c>
      <c r="E1280" t="s">
        <v>20</v>
      </c>
      <c r="F1280" t="s">
        <v>21</v>
      </c>
      <c r="G1280">
        <v>50</v>
      </c>
      <c r="H1280">
        <v>26.25</v>
      </c>
      <c r="I1280">
        <v>1312.5</v>
      </c>
      <c r="J1280">
        <v>7.75</v>
      </c>
      <c r="K1280">
        <v>387.5</v>
      </c>
      <c r="L1280">
        <v>18.5</v>
      </c>
      <c r="M1280">
        <v>0.70476190476190481</v>
      </c>
      <c r="N1280">
        <v>925</v>
      </c>
      <c r="O1280" t="s">
        <v>152</v>
      </c>
      <c r="P1280" t="s">
        <v>153</v>
      </c>
      <c r="Q1280" t="s">
        <v>154</v>
      </c>
      <c r="R1280" t="s">
        <v>56</v>
      </c>
      <c r="S1280" t="s">
        <v>133</v>
      </c>
      <c r="T1280" t="s">
        <v>155</v>
      </c>
      <c r="U1280" t="s">
        <v>1191</v>
      </c>
      <c r="V1280">
        <f>YEAR(sales_order1[[#This Row],[date]])</f>
        <v>2020</v>
      </c>
      <c r="W1280" t="str">
        <f>TEXT(sales_order1[[#This Row],[date]], "Mmm")</f>
        <v>Aug</v>
      </c>
      <c r="X1280">
        <f>VALUE(TEXT(sales_order1[[#This Row],[date]], "D"))</f>
        <v>31</v>
      </c>
      <c r="Y1280">
        <v>35</v>
      </c>
    </row>
    <row r="1281" spans="1:25" x14ac:dyDescent="0.25">
      <c r="A1281" s="1">
        <v>44074</v>
      </c>
      <c r="B1281">
        <v>51280</v>
      </c>
      <c r="C1281" t="s">
        <v>404</v>
      </c>
      <c r="D1281" t="str">
        <f>VLOOKUP(sales_order1[[#This Row],[itemCode]],product_details3!B:C,2,0)</f>
        <v>TNRE200</v>
      </c>
      <c r="E1281" t="s">
        <v>405</v>
      </c>
      <c r="F1281" t="s">
        <v>124</v>
      </c>
      <c r="G1281">
        <v>50</v>
      </c>
      <c r="H1281">
        <v>22.6</v>
      </c>
      <c r="I1281">
        <v>1130</v>
      </c>
      <c r="J1281">
        <v>7.6</v>
      </c>
      <c r="K1281">
        <v>380</v>
      </c>
      <c r="L1281">
        <v>15</v>
      </c>
      <c r="M1281">
        <v>0.66371681415929207</v>
      </c>
      <c r="N1281">
        <v>750</v>
      </c>
      <c r="O1281" t="s">
        <v>299</v>
      </c>
      <c r="P1281" t="s">
        <v>300</v>
      </c>
      <c r="Q1281" t="s">
        <v>100</v>
      </c>
      <c r="R1281" t="s">
        <v>40</v>
      </c>
      <c r="S1281" t="s">
        <v>101</v>
      </c>
      <c r="T1281" t="s">
        <v>301</v>
      </c>
      <c r="U1281" t="s">
        <v>1190</v>
      </c>
      <c r="V1281">
        <f>YEAR(sales_order1[[#This Row],[date]])</f>
        <v>2020</v>
      </c>
      <c r="W1281" t="str">
        <f>TEXT(sales_order1[[#This Row],[date]], "Mmm")</f>
        <v>Aug</v>
      </c>
      <c r="X1281">
        <f>VALUE(TEXT(sales_order1[[#This Row],[date]], "D"))</f>
        <v>31</v>
      </c>
      <c r="Y1281">
        <v>35</v>
      </c>
    </row>
    <row r="1282" spans="1:25" x14ac:dyDescent="0.25">
      <c r="A1282" s="1">
        <v>44074</v>
      </c>
      <c r="B1282">
        <v>51281</v>
      </c>
      <c r="C1282" t="s">
        <v>194</v>
      </c>
      <c r="D1282" t="str">
        <f>VLOOKUP(sales_order1[[#This Row],[itemCode]],product_details3!B:C,2,0)</f>
        <v>CLNG150</v>
      </c>
      <c r="E1282" t="s">
        <v>195</v>
      </c>
      <c r="F1282" t="s">
        <v>45</v>
      </c>
      <c r="G1282">
        <v>150</v>
      </c>
      <c r="H1282">
        <v>12.75</v>
      </c>
      <c r="I1282">
        <v>1912.5</v>
      </c>
      <c r="J1282">
        <v>4.45</v>
      </c>
      <c r="K1282">
        <v>667.5</v>
      </c>
      <c r="L1282">
        <v>8.3000000000000007</v>
      </c>
      <c r="M1282">
        <v>0.65098039215686276</v>
      </c>
      <c r="N1282">
        <v>1245</v>
      </c>
      <c r="O1282" t="s">
        <v>472</v>
      </c>
      <c r="P1282" t="s">
        <v>473</v>
      </c>
      <c r="Q1282" t="s">
        <v>107</v>
      </c>
      <c r="R1282" t="s">
        <v>40</v>
      </c>
      <c r="S1282" t="s">
        <v>101</v>
      </c>
      <c r="T1282" t="s">
        <v>474</v>
      </c>
      <c r="U1282" t="s">
        <v>1190</v>
      </c>
      <c r="V1282">
        <f>YEAR(sales_order1[[#This Row],[date]])</f>
        <v>2020</v>
      </c>
      <c r="W1282" t="str">
        <f>TEXT(sales_order1[[#This Row],[date]], "Mmm")</f>
        <v>Aug</v>
      </c>
      <c r="X1282">
        <f>VALUE(TEXT(sales_order1[[#This Row],[date]], "D"))</f>
        <v>31</v>
      </c>
      <c r="Y1282">
        <v>35</v>
      </c>
    </row>
    <row r="1283" spans="1:25" x14ac:dyDescent="0.25">
      <c r="A1283" s="1">
        <v>44074</v>
      </c>
      <c r="B1283">
        <v>51282</v>
      </c>
      <c r="C1283" t="s">
        <v>307</v>
      </c>
      <c r="D1283" t="str">
        <f>VLOOKUP(sales_order1[[#This Row],[itemCode]],product_details3!B:C,2,0)</f>
        <v>TNRH150</v>
      </c>
      <c r="E1283" t="s">
        <v>308</v>
      </c>
      <c r="F1283" t="s">
        <v>124</v>
      </c>
      <c r="G1283">
        <v>50</v>
      </c>
      <c r="H1283">
        <v>15.75</v>
      </c>
      <c r="I1283">
        <v>787.5</v>
      </c>
      <c r="J1283">
        <v>4.45</v>
      </c>
      <c r="K1283">
        <v>222.5</v>
      </c>
      <c r="L1283">
        <v>11.3</v>
      </c>
      <c r="M1283">
        <v>0.71746031746031746</v>
      </c>
      <c r="N1283">
        <v>565</v>
      </c>
      <c r="O1283" t="s">
        <v>109</v>
      </c>
      <c r="P1283" t="s">
        <v>110</v>
      </c>
      <c r="Q1283" t="s">
        <v>111</v>
      </c>
      <c r="R1283" t="s">
        <v>112</v>
      </c>
      <c r="S1283" t="s">
        <v>113</v>
      </c>
      <c r="T1283" t="s">
        <v>114</v>
      </c>
      <c r="U1283" t="s">
        <v>1189</v>
      </c>
      <c r="V1283">
        <f>YEAR(sales_order1[[#This Row],[date]])</f>
        <v>2020</v>
      </c>
      <c r="W1283" t="str">
        <f>TEXT(sales_order1[[#This Row],[date]], "Mmm")</f>
        <v>Aug</v>
      </c>
      <c r="X1283">
        <f>VALUE(TEXT(sales_order1[[#This Row],[date]], "D"))</f>
        <v>31</v>
      </c>
      <c r="Y1283">
        <v>35</v>
      </c>
    </row>
    <row r="1284" spans="1:25" x14ac:dyDescent="0.25">
      <c r="A1284" s="1">
        <v>44074</v>
      </c>
      <c r="B1284">
        <v>51283</v>
      </c>
      <c r="C1284" t="s">
        <v>344</v>
      </c>
      <c r="D1284" t="str">
        <f>VLOOKUP(sales_order1[[#This Row],[itemCode]],product_details3!B:C,2,0)</f>
        <v>TNRE100</v>
      </c>
      <c r="E1284" t="s">
        <v>345</v>
      </c>
      <c r="F1284" t="s">
        <v>124</v>
      </c>
      <c r="G1284">
        <v>50</v>
      </c>
      <c r="H1284">
        <v>11.3</v>
      </c>
      <c r="I1284">
        <v>565</v>
      </c>
      <c r="J1284">
        <v>3.8</v>
      </c>
      <c r="K1284">
        <v>190</v>
      </c>
      <c r="L1284">
        <v>7.5</v>
      </c>
      <c r="M1284">
        <v>0.66371681415929207</v>
      </c>
      <c r="N1284">
        <v>375</v>
      </c>
      <c r="O1284" t="s">
        <v>423</v>
      </c>
      <c r="P1284" t="s">
        <v>424</v>
      </c>
      <c r="Q1284" t="s">
        <v>77</v>
      </c>
      <c r="R1284" t="s">
        <v>72</v>
      </c>
      <c r="S1284" t="s">
        <v>425</v>
      </c>
      <c r="T1284" t="s">
        <v>426</v>
      </c>
      <c r="U1284" t="s">
        <v>1190</v>
      </c>
      <c r="V1284">
        <f>YEAR(sales_order1[[#This Row],[date]])</f>
        <v>2020</v>
      </c>
      <c r="W1284" t="str">
        <f>TEXT(sales_order1[[#This Row],[date]], "Mmm")</f>
        <v>Aug</v>
      </c>
      <c r="X1284">
        <f>VALUE(TEXT(sales_order1[[#This Row],[date]], "D"))</f>
        <v>31</v>
      </c>
      <c r="Y1284">
        <v>35</v>
      </c>
    </row>
    <row r="1285" spans="1:25" x14ac:dyDescent="0.25">
      <c r="A1285" s="1">
        <v>44074</v>
      </c>
      <c r="B1285">
        <v>51284</v>
      </c>
      <c r="C1285" t="s">
        <v>181</v>
      </c>
      <c r="D1285" t="str">
        <f>VLOOKUP(sales_order1[[#This Row],[itemCode]],product_details3!B:C,2,0)</f>
        <v>EXFP100</v>
      </c>
      <c r="E1285" t="s">
        <v>182</v>
      </c>
      <c r="F1285" t="s">
        <v>183</v>
      </c>
      <c r="G1285">
        <v>50</v>
      </c>
      <c r="H1285">
        <v>21.95</v>
      </c>
      <c r="I1285">
        <v>1097.5</v>
      </c>
      <c r="J1285">
        <v>8.1999999999999993</v>
      </c>
      <c r="K1285">
        <v>410</v>
      </c>
      <c r="L1285">
        <v>13.75</v>
      </c>
      <c r="M1285">
        <v>0.62642369020501143</v>
      </c>
      <c r="N1285">
        <v>687.5</v>
      </c>
      <c r="O1285" t="s">
        <v>290</v>
      </c>
      <c r="P1285" t="s">
        <v>291</v>
      </c>
      <c r="Q1285" t="s">
        <v>201</v>
      </c>
      <c r="R1285" t="s">
        <v>25</v>
      </c>
      <c r="S1285" t="s">
        <v>202</v>
      </c>
      <c r="T1285" t="s">
        <v>292</v>
      </c>
      <c r="U1285" t="s">
        <v>1191</v>
      </c>
      <c r="V1285">
        <f>YEAR(sales_order1[[#This Row],[date]])</f>
        <v>2020</v>
      </c>
      <c r="W1285" t="str">
        <f>TEXT(sales_order1[[#This Row],[date]], "Mmm")</f>
        <v>Aug</v>
      </c>
      <c r="X1285">
        <f>VALUE(TEXT(sales_order1[[#This Row],[date]], "D"))</f>
        <v>31</v>
      </c>
      <c r="Y1285">
        <v>35</v>
      </c>
    </row>
    <row r="1286" spans="1:25" x14ac:dyDescent="0.25">
      <c r="A1286" s="1">
        <v>44074</v>
      </c>
      <c r="B1286">
        <v>51285</v>
      </c>
      <c r="C1286" t="s">
        <v>311</v>
      </c>
      <c r="D1286" t="str">
        <f>VLOOKUP(sales_order1[[#This Row],[itemCode]],product_details3!B:C,2,0)</f>
        <v>MSTH30</v>
      </c>
      <c r="E1286" t="s">
        <v>312</v>
      </c>
      <c r="F1286" t="s">
        <v>21</v>
      </c>
      <c r="G1286">
        <v>100</v>
      </c>
      <c r="H1286">
        <v>8.5</v>
      </c>
      <c r="I1286">
        <v>850</v>
      </c>
      <c r="J1286">
        <v>3.3</v>
      </c>
      <c r="K1286">
        <v>330</v>
      </c>
      <c r="L1286">
        <v>5.2</v>
      </c>
      <c r="M1286">
        <v>0.61176470588235299</v>
      </c>
      <c r="N1286">
        <v>520</v>
      </c>
      <c r="O1286" t="s">
        <v>464</v>
      </c>
      <c r="P1286" t="s">
        <v>465</v>
      </c>
      <c r="Q1286" t="s">
        <v>146</v>
      </c>
      <c r="R1286" t="s">
        <v>112</v>
      </c>
      <c r="S1286" t="s">
        <v>165</v>
      </c>
      <c r="T1286" t="s">
        <v>466</v>
      </c>
      <c r="U1286" t="s">
        <v>1189</v>
      </c>
      <c r="V1286">
        <f>YEAR(sales_order1[[#This Row],[date]])</f>
        <v>2020</v>
      </c>
      <c r="W1286" t="str">
        <f>TEXT(sales_order1[[#This Row],[date]], "Mmm")</f>
        <v>Aug</v>
      </c>
      <c r="X1286">
        <f>VALUE(TEXT(sales_order1[[#This Row],[date]], "D"))</f>
        <v>31</v>
      </c>
      <c r="Y1286">
        <v>35</v>
      </c>
    </row>
    <row r="1287" spans="1:25" x14ac:dyDescent="0.25">
      <c r="A1287" s="1">
        <v>44074</v>
      </c>
      <c r="B1287">
        <v>51286</v>
      </c>
      <c r="C1287" t="s">
        <v>28</v>
      </c>
      <c r="D1287" t="str">
        <f>VLOOKUP(sales_order1[[#This Row],[itemCode]],product_details3!B:C,2,0)</f>
        <v>SRMC30</v>
      </c>
      <c r="E1287" t="s">
        <v>29</v>
      </c>
      <c r="F1287" t="s">
        <v>30</v>
      </c>
      <c r="G1287">
        <v>150</v>
      </c>
      <c r="H1287">
        <v>22.6</v>
      </c>
      <c r="I1287">
        <v>3390</v>
      </c>
      <c r="J1287">
        <v>7.6</v>
      </c>
      <c r="K1287">
        <v>1140</v>
      </c>
      <c r="L1287">
        <v>15</v>
      </c>
      <c r="M1287">
        <v>0.66371681415929207</v>
      </c>
      <c r="N1287">
        <v>2250</v>
      </c>
      <c r="O1287" t="s">
        <v>167</v>
      </c>
      <c r="P1287" t="s">
        <v>168</v>
      </c>
      <c r="Q1287" t="s">
        <v>100</v>
      </c>
      <c r="R1287" t="s">
        <v>40</v>
      </c>
      <c r="S1287" t="s">
        <v>101</v>
      </c>
      <c r="T1287" t="s">
        <v>169</v>
      </c>
      <c r="U1287" t="s">
        <v>1190</v>
      </c>
      <c r="V1287">
        <f>YEAR(sales_order1[[#This Row],[date]])</f>
        <v>2020</v>
      </c>
      <c r="W1287" t="str">
        <f>TEXT(sales_order1[[#This Row],[date]], "Mmm")</f>
        <v>Aug</v>
      </c>
      <c r="X1287">
        <f>VALUE(TEXT(sales_order1[[#This Row],[date]], "D"))</f>
        <v>31</v>
      </c>
      <c r="Y1287">
        <v>35</v>
      </c>
    </row>
    <row r="1288" spans="1:25" x14ac:dyDescent="0.25">
      <c r="A1288" s="1">
        <v>44075</v>
      </c>
      <c r="B1288">
        <v>51287</v>
      </c>
      <c r="C1288" t="s">
        <v>86</v>
      </c>
      <c r="D1288" t="str">
        <f>VLOOKUP(sales_order1[[#This Row],[itemCode]],product_details3!B:C,2,0)</f>
        <v>SRMH30</v>
      </c>
      <c r="E1288" t="s">
        <v>87</v>
      </c>
      <c r="F1288" t="s">
        <v>30</v>
      </c>
      <c r="G1288">
        <v>150</v>
      </c>
      <c r="H1288">
        <v>21</v>
      </c>
      <c r="I1288">
        <v>3150</v>
      </c>
      <c r="J1288">
        <v>6.6</v>
      </c>
      <c r="K1288">
        <v>990</v>
      </c>
      <c r="L1288">
        <v>14.4</v>
      </c>
      <c r="M1288">
        <v>0.68571428571428572</v>
      </c>
      <c r="N1288">
        <v>2160</v>
      </c>
      <c r="O1288" t="s">
        <v>293</v>
      </c>
      <c r="P1288" t="s">
        <v>294</v>
      </c>
      <c r="Q1288" t="s">
        <v>154</v>
      </c>
      <c r="R1288" t="s">
        <v>56</v>
      </c>
      <c r="S1288" t="s">
        <v>133</v>
      </c>
      <c r="T1288" t="s">
        <v>155</v>
      </c>
      <c r="U1288" t="s">
        <v>1191</v>
      </c>
      <c r="V1288">
        <f>YEAR(sales_order1[[#This Row],[date]])</f>
        <v>2020</v>
      </c>
      <c r="W1288" t="str">
        <f>TEXT(sales_order1[[#This Row],[date]], "Mmm")</f>
        <v>Sep</v>
      </c>
      <c r="X1288">
        <f>VALUE(TEXT(sales_order1[[#This Row],[date]], "D"))</f>
        <v>1</v>
      </c>
      <c r="Y1288">
        <v>35</v>
      </c>
    </row>
    <row r="1289" spans="1:25" x14ac:dyDescent="0.25">
      <c r="A1289" s="1">
        <v>44075</v>
      </c>
      <c r="B1289">
        <v>51288</v>
      </c>
      <c r="C1289" t="s">
        <v>320</v>
      </c>
      <c r="D1289" t="str">
        <f>VLOOKUP(sales_order1[[#This Row],[itemCode]],product_details3!B:C,2,0)</f>
        <v>SCR50+100</v>
      </c>
      <c r="E1289" t="s">
        <v>321</v>
      </c>
      <c r="F1289" t="s">
        <v>61</v>
      </c>
      <c r="G1289">
        <v>50</v>
      </c>
      <c r="H1289">
        <v>26.25</v>
      </c>
      <c r="I1289">
        <v>1312.5</v>
      </c>
      <c r="J1289">
        <v>7.75</v>
      </c>
      <c r="K1289">
        <v>387.5</v>
      </c>
      <c r="L1289">
        <v>18.5</v>
      </c>
      <c r="M1289">
        <v>0.70476190476190481</v>
      </c>
      <c r="N1289">
        <v>925</v>
      </c>
      <c r="O1289" t="s">
        <v>410</v>
      </c>
      <c r="P1289" t="s">
        <v>411</v>
      </c>
      <c r="Q1289" t="s">
        <v>64</v>
      </c>
      <c r="R1289" t="s">
        <v>40</v>
      </c>
      <c r="S1289" t="s">
        <v>229</v>
      </c>
      <c r="T1289" t="s">
        <v>230</v>
      </c>
      <c r="U1289" t="s">
        <v>1189</v>
      </c>
      <c r="V1289">
        <f>YEAR(sales_order1[[#This Row],[date]])</f>
        <v>2020</v>
      </c>
      <c r="W1289" t="str">
        <f>TEXT(sales_order1[[#This Row],[date]], "Mmm")</f>
        <v>Sep</v>
      </c>
      <c r="X1289">
        <f>VALUE(TEXT(sales_order1[[#This Row],[date]], "D"))</f>
        <v>1</v>
      </c>
      <c r="Y1289">
        <v>35</v>
      </c>
    </row>
    <row r="1290" spans="1:25" x14ac:dyDescent="0.25">
      <c r="A1290" s="1">
        <v>44075</v>
      </c>
      <c r="B1290">
        <v>51289</v>
      </c>
      <c r="C1290" t="s">
        <v>86</v>
      </c>
      <c r="D1290" t="str">
        <f>VLOOKUP(sales_order1[[#This Row],[itemCode]],product_details3!B:C,2,0)</f>
        <v>SRMH30</v>
      </c>
      <c r="E1290" t="s">
        <v>87</v>
      </c>
      <c r="F1290" t="s">
        <v>30</v>
      </c>
      <c r="G1290">
        <v>100</v>
      </c>
      <c r="H1290">
        <v>21</v>
      </c>
      <c r="I1290">
        <v>2100</v>
      </c>
      <c r="J1290">
        <v>6.6</v>
      </c>
      <c r="K1290">
        <v>660</v>
      </c>
      <c r="L1290">
        <v>14.4</v>
      </c>
      <c r="M1290">
        <v>0.68571428571428572</v>
      </c>
      <c r="N1290">
        <v>1440</v>
      </c>
      <c r="O1290" t="s">
        <v>144</v>
      </c>
      <c r="P1290" t="s">
        <v>145</v>
      </c>
      <c r="Q1290" t="s">
        <v>146</v>
      </c>
      <c r="R1290" t="s">
        <v>112</v>
      </c>
      <c r="S1290" t="s">
        <v>147</v>
      </c>
      <c r="T1290" t="s">
        <v>148</v>
      </c>
      <c r="U1290" t="s">
        <v>1190</v>
      </c>
      <c r="V1290">
        <f>YEAR(sales_order1[[#This Row],[date]])</f>
        <v>2020</v>
      </c>
      <c r="W1290" t="str">
        <f>TEXT(sales_order1[[#This Row],[date]], "Mmm")</f>
        <v>Sep</v>
      </c>
      <c r="X1290">
        <f>VALUE(TEXT(sales_order1[[#This Row],[date]], "D"))</f>
        <v>1</v>
      </c>
      <c r="Y1290">
        <v>35</v>
      </c>
    </row>
    <row r="1291" spans="1:25" x14ac:dyDescent="0.25">
      <c r="A1291" s="1">
        <v>44075</v>
      </c>
      <c r="B1291">
        <v>51290</v>
      </c>
      <c r="C1291" t="s">
        <v>329</v>
      </c>
      <c r="D1291" t="str">
        <f>VLOOKUP(sales_order1[[#This Row],[itemCode]],product_details3!B:C,2,0)</f>
        <v>TNRS150</v>
      </c>
      <c r="E1291" t="s">
        <v>330</v>
      </c>
      <c r="F1291" t="s">
        <v>124</v>
      </c>
      <c r="G1291">
        <v>50</v>
      </c>
      <c r="H1291">
        <v>19.649999999999999</v>
      </c>
      <c r="I1291">
        <v>982.5</v>
      </c>
      <c r="J1291">
        <v>6.55</v>
      </c>
      <c r="K1291">
        <v>327.5</v>
      </c>
      <c r="L1291">
        <v>13.1</v>
      </c>
      <c r="M1291">
        <v>0.66666666666666663</v>
      </c>
      <c r="N1291">
        <v>655</v>
      </c>
      <c r="O1291" t="s">
        <v>398</v>
      </c>
      <c r="P1291" t="s">
        <v>399</v>
      </c>
      <c r="Q1291" t="s">
        <v>100</v>
      </c>
      <c r="R1291" t="s">
        <v>40</v>
      </c>
      <c r="S1291" t="s">
        <v>101</v>
      </c>
      <c r="T1291" t="s">
        <v>102</v>
      </c>
      <c r="U1291" t="s">
        <v>1190</v>
      </c>
      <c r="V1291">
        <f>YEAR(sales_order1[[#This Row],[date]])</f>
        <v>2020</v>
      </c>
      <c r="W1291" t="str">
        <f>TEXT(sales_order1[[#This Row],[date]], "Mmm")</f>
        <v>Sep</v>
      </c>
      <c r="X1291">
        <f>VALUE(TEXT(sales_order1[[#This Row],[date]], "D"))</f>
        <v>1</v>
      </c>
      <c r="Y1291">
        <v>35</v>
      </c>
    </row>
    <row r="1292" spans="1:25" x14ac:dyDescent="0.25">
      <c r="A1292" s="1">
        <v>44075</v>
      </c>
      <c r="B1292">
        <v>51291</v>
      </c>
      <c r="C1292" t="s">
        <v>135</v>
      </c>
      <c r="D1292" t="str">
        <f>VLOOKUP(sales_order1[[#This Row],[itemCode]],product_details3!B:C,2,0)</f>
        <v>MSKSH</v>
      </c>
      <c r="E1292" t="s">
        <v>136</v>
      </c>
      <c r="F1292" t="s">
        <v>137</v>
      </c>
      <c r="G1292">
        <v>100</v>
      </c>
      <c r="H1292">
        <v>18.75</v>
      </c>
      <c r="I1292">
        <v>1875</v>
      </c>
      <c r="J1292">
        <v>7.45</v>
      </c>
      <c r="K1292">
        <v>745</v>
      </c>
      <c r="L1292">
        <v>11.3</v>
      </c>
      <c r="M1292">
        <v>0.60266666666666668</v>
      </c>
      <c r="N1292">
        <v>1130</v>
      </c>
      <c r="O1292" t="s">
        <v>400</v>
      </c>
      <c r="P1292" t="s">
        <v>401</v>
      </c>
      <c r="Q1292" t="s">
        <v>213</v>
      </c>
      <c r="R1292" t="s">
        <v>25</v>
      </c>
      <c r="S1292" t="s">
        <v>402</v>
      </c>
      <c r="T1292" t="s">
        <v>403</v>
      </c>
      <c r="U1292" t="s">
        <v>1191</v>
      </c>
      <c r="V1292">
        <f>YEAR(sales_order1[[#This Row],[date]])</f>
        <v>2020</v>
      </c>
      <c r="W1292" t="str">
        <f>TEXT(sales_order1[[#This Row],[date]], "Mmm")</f>
        <v>Sep</v>
      </c>
      <c r="X1292">
        <f>VALUE(TEXT(sales_order1[[#This Row],[date]], "D"))</f>
        <v>1</v>
      </c>
      <c r="Y1292">
        <v>35</v>
      </c>
    </row>
    <row r="1293" spans="1:25" x14ac:dyDescent="0.25">
      <c r="A1293" s="1">
        <v>44075</v>
      </c>
      <c r="B1293">
        <v>51292</v>
      </c>
      <c r="C1293" t="s">
        <v>19</v>
      </c>
      <c r="D1293" t="str">
        <f>VLOOKUP(sales_order1[[#This Row],[itemCode]],product_details3!B:C,2,0)</f>
        <v>MSTH100</v>
      </c>
      <c r="E1293" t="s">
        <v>20</v>
      </c>
      <c r="F1293" t="s">
        <v>21</v>
      </c>
      <c r="G1293">
        <v>50</v>
      </c>
      <c r="H1293">
        <v>26.25</v>
      </c>
      <c r="I1293">
        <v>1312.5</v>
      </c>
      <c r="J1293">
        <v>7.75</v>
      </c>
      <c r="K1293">
        <v>387.5</v>
      </c>
      <c r="L1293">
        <v>18.5</v>
      </c>
      <c r="M1293">
        <v>0.70476190476190481</v>
      </c>
      <c r="N1293">
        <v>925</v>
      </c>
      <c r="O1293" t="s">
        <v>22</v>
      </c>
      <c r="P1293" t="s">
        <v>23</v>
      </c>
      <c r="Q1293" t="s">
        <v>24</v>
      </c>
      <c r="R1293" t="s">
        <v>25</v>
      </c>
      <c r="S1293" t="s">
        <v>26</v>
      </c>
      <c r="T1293" t="s">
        <v>27</v>
      </c>
      <c r="U1293" t="s">
        <v>1191</v>
      </c>
      <c r="V1293">
        <f>YEAR(sales_order1[[#This Row],[date]])</f>
        <v>2020</v>
      </c>
      <c r="W1293" t="str">
        <f>TEXT(sales_order1[[#This Row],[date]], "Mmm")</f>
        <v>Sep</v>
      </c>
      <c r="X1293">
        <f>VALUE(TEXT(sales_order1[[#This Row],[date]], "D"))</f>
        <v>1</v>
      </c>
      <c r="Y1293">
        <v>35</v>
      </c>
    </row>
    <row r="1294" spans="1:25" x14ac:dyDescent="0.25">
      <c r="A1294" s="1">
        <v>44076</v>
      </c>
      <c r="B1294">
        <v>51293</v>
      </c>
      <c r="C1294" t="s">
        <v>329</v>
      </c>
      <c r="D1294" t="str">
        <f>VLOOKUP(sales_order1[[#This Row],[itemCode]],product_details3!B:C,2,0)</f>
        <v>TNRS150</v>
      </c>
      <c r="E1294" t="s">
        <v>330</v>
      </c>
      <c r="F1294" t="s">
        <v>124</v>
      </c>
      <c r="G1294">
        <v>150</v>
      </c>
      <c r="H1294">
        <v>19.649999999999999</v>
      </c>
      <c r="I1294">
        <v>2947.5</v>
      </c>
      <c r="J1294">
        <v>6.55</v>
      </c>
      <c r="K1294">
        <v>982.5</v>
      </c>
      <c r="L1294">
        <v>13.1</v>
      </c>
      <c r="M1294">
        <v>0.66666666666666663</v>
      </c>
      <c r="N1294">
        <v>1965</v>
      </c>
      <c r="O1294" t="s">
        <v>443</v>
      </c>
      <c r="P1294" t="s">
        <v>444</v>
      </c>
      <c r="Q1294" t="s">
        <v>111</v>
      </c>
      <c r="R1294" t="s">
        <v>112</v>
      </c>
      <c r="S1294" t="s">
        <v>445</v>
      </c>
      <c r="T1294" t="s">
        <v>446</v>
      </c>
      <c r="U1294" t="s">
        <v>1189</v>
      </c>
      <c r="V1294">
        <f>YEAR(sales_order1[[#This Row],[date]])</f>
        <v>2020</v>
      </c>
      <c r="W1294" t="str">
        <f>TEXT(sales_order1[[#This Row],[date]], "Mmm")</f>
        <v>Sep</v>
      </c>
      <c r="X1294">
        <f>VALUE(TEXT(sales_order1[[#This Row],[date]], "D"))</f>
        <v>2</v>
      </c>
      <c r="Y1294">
        <v>36</v>
      </c>
    </row>
    <row r="1295" spans="1:25" x14ac:dyDescent="0.25">
      <c r="A1295" s="1">
        <v>44076</v>
      </c>
      <c r="B1295">
        <v>51294</v>
      </c>
      <c r="C1295" t="s">
        <v>358</v>
      </c>
      <c r="D1295" t="str">
        <f>VLOOKUP(sales_order1[[#This Row],[itemCode]],product_details3!B:C,2,0)</f>
        <v>SCR50+30</v>
      </c>
      <c r="E1295" t="s">
        <v>359</v>
      </c>
      <c r="F1295" t="s">
        <v>61</v>
      </c>
      <c r="G1295">
        <v>200</v>
      </c>
      <c r="H1295">
        <v>10.5</v>
      </c>
      <c r="I1295">
        <v>2100</v>
      </c>
      <c r="J1295">
        <v>3.3</v>
      </c>
      <c r="K1295">
        <v>660</v>
      </c>
      <c r="L1295">
        <v>7.2</v>
      </c>
      <c r="M1295">
        <v>0.68571428571428572</v>
      </c>
      <c r="N1295">
        <v>1440</v>
      </c>
      <c r="O1295" t="s">
        <v>211</v>
      </c>
      <c r="P1295" t="s">
        <v>212</v>
      </c>
      <c r="Q1295" t="s">
        <v>213</v>
      </c>
      <c r="R1295" t="s">
        <v>25</v>
      </c>
      <c r="S1295" t="s">
        <v>214</v>
      </c>
      <c r="T1295" t="s">
        <v>215</v>
      </c>
      <c r="U1295" t="s">
        <v>1191</v>
      </c>
      <c r="V1295">
        <f>YEAR(sales_order1[[#This Row],[date]])</f>
        <v>2020</v>
      </c>
      <c r="W1295" t="str">
        <f>TEXT(sales_order1[[#This Row],[date]], "Mmm")</f>
        <v>Sep</v>
      </c>
      <c r="X1295">
        <f>VALUE(TEXT(sales_order1[[#This Row],[date]], "D"))</f>
        <v>2</v>
      </c>
      <c r="Y1295">
        <v>36</v>
      </c>
    </row>
    <row r="1296" spans="1:25" x14ac:dyDescent="0.25">
      <c r="A1296" s="1">
        <v>44076</v>
      </c>
      <c r="B1296">
        <v>51295</v>
      </c>
      <c r="C1296" t="s">
        <v>307</v>
      </c>
      <c r="D1296" t="str">
        <f>VLOOKUP(sales_order1[[#This Row],[itemCode]],product_details3!B:C,2,0)</f>
        <v>TNRH150</v>
      </c>
      <c r="E1296" t="s">
        <v>308</v>
      </c>
      <c r="F1296" t="s">
        <v>124</v>
      </c>
      <c r="G1296">
        <v>150</v>
      </c>
      <c r="H1296">
        <v>15.75</v>
      </c>
      <c r="I1296">
        <v>2362.5</v>
      </c>
      <c r="J1296">
        <v>4.45</v>
      </c>
      <c r="K1296">
        <v>667.5</v>
      </c>
      <c r="L1296">
        <v>11.3</v>
      </c>
      <c r="M1296">
        <v>0.71746031746031746</v>
      </c>
      <c r="N1296">
        <v>1695</v>
      </c>
      <c r="O1296" t="s">
        <v>475</v>
      </c>
      <c r="P1296" t="s">
        <v>476</v>
      </c>
      <c r="Q1296" t="s">
        <v>93</v>
      </c>
      <c r="R1296" t="s">
        <v>72</v>
      </c>
      <c r="S1296" t="s">
        <v>94</v>
      </c>
      <c r="T1296" t="s">
        <v>477</v>
      </c>
      <c r="U1296" t="s">
        <v>1190</v>
      </c>
      <c r="V1296">
        <f>YEAR(sales_order1[[#This Row],[date]])</f>
        <v>2020</v>
      </c>
      <c r="W1296" t="str">
        <f>TEXT(sales_order1[[#This Row],[date]], "Mmm")</f>
        <v>Sep</v>
      </c>
      <c r="X1296">
        <f>VALUE(TEXT(sales_order1[[#This Row],[date]], "D"))</f>
        <v>2</v>
      </c>
      <c r="Y1296">
        <v>36</v>
      </c>
    </row>
    <row r="1297" spans="1:25" x14ac:dyDescent="0.25">
      <c r="A1297" s="1">
        <v>44076</v>
      </c>
      <c r="B1297">
        <v>51296</v>
      </c>
      <c r="C1297" t="s">
        <v>194</v>
      </c>
      <c r="D1297" t="str">
        <f>VLOOKUP(sales_order1[[#This Row],[itemCode]],product_details3!B:C,2,0)</f>
        <v>CLNG150</v>
      </c>
      <c r="E1297" t="s">
        <v>195</v>
      </c>
      <c r="F1297" t="s">
        <v>45</v>
      </c>
      <c r="G1297">
        <v>150</v>
      </c>
      <c r="H1297">
        <v>12.75</v>
      </c>
      <c r="I1297">
        <v>1912.5</v>
      </c>
      <c r="J1297">
        <v>4.45</v>
      </c>
      <c r="K1297">
        <v>667.5</v>
      </c>
      <c r="L1297">
        <v>8.3000000000000007</v>
      </c>
      <c r="M1297">
        <v>0.65098039215686276</v>
      </c>
      <c r="N1297">
        <v>1245</v>
      </c>
      <c r="O1297" t="s">
        <v>269</v>
      </c>
      <c r="P1297" t="s">
        <v>270</v>
      </c>
      <c r="Q1297" t="s">
        <v>271</v>
      </c>
      <c r="R1297" t="s">
        <v>56</v>
      </c>
      <c r="S1297" t="s">
        <v>192</v>
      </c>
      <c r="T1297" t="s">
        <v>272</v>
      </c>
      <c r="U1297" t="s">
        <v>1191</v>
      </c>
      <c r="V1297">
        <f>YEAR(sales_order1[[#This Row],[date]])</f>
        <v>2020</v>
      </c>
      <c r="W1297" t="str">
        <f>TEXT(sales_order1[[#This Row],[date]], "Mmm")</f>
        <v>Sep</v>
      </c>
      <c r="X1297">
        <f>VALUE(TEXT(sales_order1[[#This Row],[date]], "D"))</f>
        <v>2</v>
      </c>
      <c r="Y1297">
        <v>36</v>
      </c>
    </row>
    <row r="1298" spans="1:25" x14ac:dyDescent="0.25">
      <c r="A1298" s="1">
        <v>44076</v>
      </c>
      <c r="B1298">
        <v>51297</v>
      </c>
      <c r="C1298" t="s">
        <v>103</v>
      </c>
      <c r="D1298" t="str">
        <f>VLOOKUP(sales_order1[[#This Row],[itemCode]],product_details3!B:C,2,0)</f>
        <v>SCRT50</v>
      </c>
      <c r="E1298" t="s">
        <v>104</v>
      </c>
      <c r="F1298" t="s">
        <v>61</v>
      </c>
      <c r="G1298">
        <v>150</v>
      </c>
      <c r="H1298">
        <v>16.95</v>
      </c>
      <c r="I1298">
        <v>2542.5</v>
      </c>
      <c r="J1298">
        <v>5.2</v>
      </c>
      <c r="K1298">
        <v>780</v>
      </c>
      <c r="L1298">
        <v>11.75</v>
      </c>
      <c r="M1298">
        <v>0.69321533923303835</v>
      </c>
      <c r="N1298">
        <v>1762.5</v>
      </c>
      <c r="O1298" t="s">
        <v>196</v>
      </c>
      <c r="P1298" t="s">
        <v>197</v>
      </c>
      <c r="Q1298" t="s">
        <v>132</v>
      </c>
      <c r="R1298" t="s">
        <v>56</v>
      </c>
      <c r="S1298" t="s">
        <v>133</v>
      </c>
      <c r="T1298" t="s">
        <v>198</v>
      </c>
      <c r="U1298" t="s">
        <v>1191</v>
      </c>
      <c r="V1298">
        <f>YEAR(sales_order1[[#This Row],[date]])</f>
        <v>2020</v>
      </c>
      <c r="W1298" t="str">
        <f>TEXT(sales_order1[[#This Row],[date]], "Mmm")</f>
        <v>Sep</v>
      </c>
      <c r="X1298">
        <f>VALUE(TEXT(sales_order1[[#This Row],[date]], "D"))</f>
        <v>2</v>
      </c>
      <c r="Y1298">
        <v>36</v>
      </c>
    </row>
    <row r="1299" spans="1:25" x14ac:dyDescent="0.25">
      <c r="A1299" s="1">
        <v>44076</v>
      </c>
      <c r="B1299">
        <v>51298</v>
      </c>
      <c r="C1299" t="s">
        <v>115</v>
      </c>
      <c r="D1299" t="str">
        <f>VLOOKUP(sales_order1[[#This Row],[itemCode]],product_details3!B:C,2,0)</f>
        <v>SCRS30100</v>
      </c>
      <c r="E1299" t="s">
        <v>116</v>
      </c>
      <c r="F1299" t="s">
        <v>61</v>
      </c>
      <c r="G1299">
        <v>50</v>
      </c>
      <c r="H1299">
        <v>32.75</v>
      </c>
      <c r="I1299">
        <v>1637.5</v>
      </c>
      <c r="J1299">
        <v>11.25</v>
      </c>
      <c r="K1299">
        <v>562.5</v>
      </c>
      <c r="L1299">
        <v>21.5</v>
      </c>
      <c r="M1299">
        <v>0.65648854961832059</v>
      </c>
      <c r="N1299">
        <v>1075</v>
      </c>
      <c r="O1299" t="s">
        <v>322</v>
      </c>
      <c r="P1299" t="s">
        <v>323</v>
      </c>
      <c r="Q1299" t="s">
        <v>39</v>
      </c>
      <c r="R1299" t="s">
        <v>40</v>
      </c>
      <c r="S1299" t="s">
        <v>41</v>
      </c>
      <c r="T1299" t="s">
        <v>324</v>
      </c>
      <c r="U1299" t="s">
        <v>1188</v>
      </c>
      <c r="V1299">
        <f>YEAR(sales_order1[[#This Row],[date]])</f>
        <v>2020</v>
      </c>
      <c r="W1299" t="str">
        <f>TEXT(sales_order1[[#This Row],[date]], "Mmm")</f>
        <v>Sep</v>
      </c>
      <c r="X1299">
        <f>VALUE(TEXT(sales_order1[[#This Row],[date]], "D"))</f>
        <v>2</v>
      </c>
      <c r="Y1299">
        <v>36</v>
      </c>
    </row>
    <row r="1300" spans="1:25" x14ac:dyDescent="0.25">
      <c r="A1300" s="1">
        <v>44076</v>
      </c>
      <c r="B1300">
        <v>51299</v>
      </c>
      <c r="C1300" t="s">
        <v>320</v>
      </c>
      <c r="D1300" t="str">
        <f>VLOOKUP(sales_order1[[#This Row],[itemCode]],product_details3!B:C,2,0)</f>
        <v>SCR50+100</v>
      </c>
      <c r="E1300" t="s">
        <v>321</v>
      </c>
      <c r="F1300" t="s">
        <v>61</v>
      </c>
      <c r="G1300">
        <v>100</v>
      </c>
      <c r="H1300">
        <v>26.25</v>
      </c>
      <c r="I1300">
        <v>2625</v>
      </c>
      <c r="J1300">
        <v>7.75</v>
      </c>
      <c r="K1300">
        <v>775</v>
      </c>
      <c r="L1300">
        <v>18.5</v>
      </c>
      <c r="M1300">
        <v>0.70476190476190481</v>
      </c>
      <c r="N1300">
        <v>1850</v>
      </c>
      <c r="O1300" t="s">
        <v>354</v>
      </c>
      <c r="P1300" t="s">
        <v>355</v>
      </c>
      <c r="Q1300" t="s">
        <v>119</v>
      </c>
      <c r="R1300" t="s">
        <v>40</v>
      </c>
      <c r="S1300" t="s">
        <v>356</v>
      </c>
      <c r="T1300" t="s">
        <v>357</v>
      </c>
      <c r="U1300" t="s">
        <v>1190</v>
      </c>
      <c r="V1300">
        <f>YEAR(sales_order1[[#This Row],[date]])</f>
        <v>2020</v>
      </c>
      <c r="W1300" t="str">
        <f>TEXT(sales_order1[[#This Row],[date]], "Mmm")</f>
        <v>Sep</v>
      </c>
      <c r="X1300">
        <f>VALUE(TEXT(sales_order1[[#This Row],[date]], "D"))</f>
        <v>2</v>
      </c>
      <c r="Y1300">
        <v>36</v>
      </c>
    </row>
    <row r="1301" spans="1:25" x14ac:dyDescent="0.25">
      <c r="A1301" s="1">
        <v>44077</v>
      </c>
      <c r="B1301">
        <v>51300</v>
      </c>
      <c r="C1301" t="s">
        <v>209</v>
      </c>
      <c r="D1301" t="str">
        <f>VLOOKUP(sales_order1[[#This Row],[itemCode]],product_details3!B:C,2,0)</f>
        <v>CLNG50</v>
      </c>
      <c r="E1301" t="s">
        <v>210</v>
      </c>
      <c r="F1301" t="s">
        <v>45</v>
      </c>
      <c r="G1301">
        <v>150</v>
      </c>
      <c r="H1301">
        <v>6.5</v>
      </c>
      <c r="I1301">
        <v>975</v>
      </c>
      <c r="J1301">
        <v>2.2999999999999998</v>
      </c>
      <c r="K1301">
        <v>345</v>
      </c>
      <c r="L1301">
        <v>4.2</v>
      </c>
      <c r="M1301">
        <v>0.64615384615384619</v>
      </c>
      <c r="N1301">
        <v>630</v>
      </c>
      <c r="O1301" t="s">
        <v>88</v>
      </c>
      <c r="P1301" t="s">
        <v>89</v>
      </c>
      <c r="Q1301" t="s">
        <v>24</v>
      </c>
      <c r="R1301" t="s">
        <v>25</v>
      </c>
      <c r="S1301" t="s">
        <v>26</v>
      </c>
      <c r="T1301" t="s">
        <v>90</v>
      </c>
      <c r="U1301" t="s">
        <v>1191</v>
      </c>
      <c r="V1301">
        <f>YEAR(sales_order1[[#This Row],[date]])</f>
        <v>2020</v>
      </c>
      <c r="W1301" t="str">
        <f>TEXT(sales_order1[[#This Row],[date]], "Mmm")</f>
        <v>Sep</v>
      </c>
      <c r="X1301">
        <f>VALUE(TEXT(sales_order1[[#This Row],[date]], "D"))</f>
        <v>3</v>
      </c>
      <c r="Y1301">
        <v>36</v>
      </c>
    </row>
    <row r="1302" spans="1:25" x14ac:dyDescent="0.25">
      <c r="A1302" s="1">
        <v>44077</v>
      </c>
      <c r="B1302">
        <v>51301</v>
      </c>
      <c r="C1302" t="s">
        <v>325</v>
      </c>
      <c r="D1302" t="str">
        <f>VLOOKUP(sales_order1[[#This Row],[itemCode]],product_details3!B:C,2,0)</f>
        <v>EXFG100</v>
      </c>
      <c r="E1302" t="s">
        <v>326</v>
      </c>
      <c r="F1302" t="s">
        <v>183</v>
      </c>
      <c r="G1302">
        <v>50</v>
      </c>
      <c r="H1302">
        <v>20.75</v>
      </c>
      <c r="I1302">
        <v>1037.5</v>
      </c>
      <c r="J1302">
        <v>7.45</v>
      </c>
      <c r="K1302">
        <v>372.5</v>
      </c>
      <c r="L1302">
        <v>13.3</v>
      </c>
      <c r="M1302">
        <v>0.64096385542168677</v>
      </c>
      <c r="N1302">
        <v>665</v>
      </c>
      <c r="O1302" t="s">
        <v>481</v>
      </c>
      <c r="P1302" t="s">
        <v>482</v>
      </c>
      <c r="Q1302" t="s">
        <v>107</v>
      </c>
      <c r="R1302" t="s">
        <v>40</v>
      </c>
      <c r="S1302" t="s">
        <v>101</v>
      </c>
      <c r="T1302" t="s">
        <v>483</v>
      </c>
      <c r="U1302" t="s">
        <v>1190</v>
      </c>
      <c r="V1302">
        <f>YEAR(sales_order1[[#This Row],[date]])</f>
        <v>2020</v>
      </c>
      <c r="W1302" t="str">
        <f>TEXT(sales_order1[[#This Row],[date]], "Mmm")</f>
        <v>Sep</v>
      </c>
      <c r="X1302">
        <f>VALUE(TEXT(sales_order1[[#This Row],[date]], "D"))</f>
        <v>3</v>
      </c>
      <c r="Y1302">
        <v>36</v>
      </c>
    </row>
    <row r="1303" spans="1:25" x14ac:dyDescent="0.25">
      <c r="A1303" s="1">
        <v>44077</v>
      </c>
      <c r="B1303">
        <v>51302</v>
      </c>
      <c r="C1303" t="s">
        <v>438</v>
      </c>
      <c r="D1303" t="str">
        <f>VLOOKUP(sales_order1[[#This Row],[itemCode]],product_details3!B:C,2,0)</f>
        <v>EXFP150</v>
      </c>
      <c r="E1303" t="s">
        <v>439</v>
      </c>
      <c r="F1303" t="s">
        <v>183</v>
      </c>
      <c r="G1303">
        <v>100</v>
      </c>
      <c r="H1303">
        <v>28.25</v>
      </c>
      <c r="I1303">
        <v>2825</v>
      </c>
      <c r="J1303">
        <v>12</v>
      </c>
      <c r="K1303">
        <v>1200</v>
      </c>
      <c r="L1303">
        <v>16.25</v>
      </c>
      <c r="M1303">
        <v>0.5752212389380531</v>
      </c>
      <c r="N1303">
        <v>1625</v>
      </c>
      <c r="O1303" t="s">
        <v>258</v>
      </c>
      <c r="P1303" t="s">
        <v>259</v>
      </c>
      <c r="Q1303" t="s">
        <v>93</v>
      </c>
      <c r="R1303" t="s">
        <v>72</v>
      </c>
      <c r="S1303" t="s">
        <v>260</v>
      </c>
      <c r="T1303" t="s">
        <v>261</v>
      </c>
      <c r="U1303" t="s">
        <v>1190</v>
      </c>
      <c r="V1303">
        <f>YEAR(sales_order1[[#This Row],[date]])</f>
        <v>2020</v>
      </c>
      <c r="W1303" t="str">
        <f>TEXT(sales_order1[[#This Row],[date]], "Mmm")</f>
        <v>Sep</v>
      </c>
      <c r="X1303">
        <f>VALUE(TEXT(sales_order1[[#This Row],[date]], "D"))</f>
        <v>3</v>
      </c>
      <c r="Y1303">
        <v>36</v>
      </c>
    </row>
    <row r="1304" spans="1:25" x14ac:dyDescent="0.25">
      <c r="A1304" s="1">
        <v>44077</v>
      </c>
      <c r="B1304">
        <v>51303</v>
      </c>
      <c r="C1304" t="s">
        <v>360</v>
      </c>
      <c r="D1304" t="str">
        <f>VLOOKUP(sales_order1[[#This Row],[itemCode]],product_details3!B:C,2,0)</f>
        <v>TNRS100</v>
      </c>
      <c r="E1304" t="s">
        <v>361</v>
      </c>
      <c r="F1304" t="s">
        <v>124</v>
      </c>
      <c r="G1304">
        <v>100</v>
      </c>
      <c r="H1304">
        <v>13.1</v>
      </c>
      <c r="I1304">
        <v>1310</v>
      </c>
      <c r="J1304">
        <v>4.7</v>
      </c>
      <c r="K1304">
        <v>470</v>
      </c>
      <c r="L1304">
        <v>8.4</v>
      </c>
      <c r="M1304">
        <v>0.6412213740458016</v>
      </c>
      <c r="N1304">
        <v>840</v>
      </c>
      <c r="O1304" t="s">
        <v>447</v>
      </c>
      <c r="P1304" t="s">
        <v>448</v>
      </c>
      <c r="Q1304" t="s">
        <v>378</v>
      </c>
      <c r="R1304" t="s">
        <v>72</v>
      </c>
      <c r="S1304" t="s">
        <v>449</v>
      </c>
      <c r="T1304" t="s">
        <v>450</v>
      </c>
      <c r="U1304" t="s">
        <v>1188</v>
      </c>
      <c r="V1304">
        <f>YEAR(sales_order1[[#This Row],[date]])</f>
        <v>2020</v>
      </c>
      <c r="W1304" t="str">
        <f>TEXT(sales_order1[[#This Row],[date]], "Mmm")</f>
        <v>Sep</v>
      </c>
      <c r="X1304">
        <f>VALUE(TEXT(sales_order1[[#This Row],[date]], "D"))</f>
        <v>3</v>
      </c>
      <c r="Y1304">
        <v>36</v>
      </c>
    </row>
    <row r="1305" spans="1:25" x14ac:dyDescent="0.25">
      <c r="A1305" s="1">
        <v>44077</v>
      </c>
      <c r="B1305">
        <v>51304</v>
      </c>
      <c r="C1305" t="s">
        <v>307</v>
      </c>
      <c r="D1305" t="str">
        <f>VLOOKUP(sales_order1[[#This Row],[itemCode]],product_details3!B:C,2,0)</f>
        <v>TNRH150</v>
      </c>
      <c r="E1305" t="s">
        <v>308</v>
      </c>
      <c r="F1305" t="s">
        <v>124</v>
      </c>
      <c r="G1305">
        <v>50</v>
      </c>
      <c r="H1305">
        <v>15.75</v>
      </c>
      <c r="I1305">
        <v>787.5</v>
      </c>
      <c r="J1305">
        <v>4.45</v>
      </c>
      <c r="K1305">
        <v>222.5</v>
      </c>
      <c r="L1305">
        <v>11.3</v>
      </c>
      <c r="M1305">
        <v>0.71746031746031746</v>
      </c>
      <c r="N1305">
        <v>565</v>
      </c>
      <c r="O1305" t="s">
        <v>196</v>
      </c>
      <c r="P1305" t="s">
        <v>197</v>
      </c>
      <c r="Q1305" t="s">
        <v>132</v>
      </c>
      <c r="R1305" t="s">
        <v>56</v>
      </c>
      <c r="S1305" t="s">
        <v>133</v>
      </c>
      <c r="T1305" t="s">
        <v>198</v>
      </c>
      <c r="U1305" t="s">
        <v>1191</v>
      </c>
      <c r="V1305">
        <f>YEAR(sales_order1[[#This Row],[date]])</f>
        <v>2020</v>
      </c>
      <c r="W1305" t="str">
        <f>TEXT(sales_order1[[#This Row],[date]], "Mmm")</f>
        <v>Sep</v>
      </c>
      <c r="X1305">
        <f>VALUE(TEXT(sales_order1[[#This Row],[date]], "D"))</f>
        <v>3</v>
      </c>
      <c r="Y1305">
        <v>36</v>
      </c>
    </row>
    <row r="1306" spans="1:25" x14ac:dyDescent="0.25">
      <c r="A1306" s="1">
        <v>44077</v>
      </c>
      <c r="B1306">
        <v>51305</v>
      </c>
      <c r="C1306" t="s">
        <v>51</v>
      </c>
      <c r="D1306" t="str">
        <f>VLOOKUP(sales_order1[[#This Row],[itemCode]],product_details3!B:C,2,0)</f>
        <v>MSTH50</v>
      </c>
      <c r="E1306" t="s">
        <v>52</v>
      </c>
      <c r="F1306" t="s">
        <v>21</v>
      </c>
      <c r="G1306">
        <v>150</v>
      </c>
      <c r="H1306">
        <v>15.75</v>
      </c>
      <c r="I1306">
        <v>2362.5</v>
      </c>
      <c r="J1306">
        <v>4.45</v>
      </c>
      <c r="K1306">
        <v>667.5</v>
      </c>
      <c r="L1306">
        <v>11.3</v>
      </c>
      <c r="M1306">
        <v>0.71746031746031746</v>
      </c>
      <c r="N1306">
        <v>1695</v>
      </c>
      <c r="O1306" t="s">
        <v>457</v>
      </c>
      <c r="P1306" t="s">
        <v>458</v>
      </c>
      <c r="Q1306" t="s">
        <v>383</v>
      </c>
      <c r="R1306" t="s">
        <v>72</v>
      </c>
      <c r="S1306" t="s">
        <v>459</v>
      </c>
      <c r="T1306" t="s">
        <v>460</v>
      </c>
      <c r="U1306" t="s">
        <v>1188</v>
      </c>
      <c r="V1306">
        <f>YEAR(sales_order1[[#This Row],[date]])</f>
        <v>2020</v>
      </c>
      <c r="W1306" t="str">
        <f>TEXT(sales_order1[[#This Row],[date]], "Mmm")</f>
        <v>Sep</v>
      </c>
      <c r="X1306">
        <f>VALUE(TEXT(sales_order1[[#This Row],[date]], "D"))</f>
        <v>3</v>
      </c>
      <c r="Y1306">
        <v>36</v>
      </c>
    </row>
    <row r="1307" spans="1:25" x14ac:dyDescent="0.25">
      <c r="A1307" s="1">
        <v>44077</v>
      </c>
      <c r="B1307">
        <v>51306</v>
      </c>
      <c r="C1307" t="s">
        <v>86</v>
      </c>
      <c r="D1307" t="str">
        <f>VLOOKUP(sales_order1[[#This Row],[itemCode]],product_details3!B:C,2,0)</f>
        <v>SRMH30</v>
      </c>
      <c r="E1307" t="s">
        <v>87</v>
      </c>
      <c r="F1307" t="s">
        <v>30</v>
      </c>
      <c r="G1307">
        <v>100</v>
      </c>
      <c r="H1307">
        <v>21</v>
      </c>
      <c r="I1307">
        <v>2100</v>
      </c>
      <c r="J1307">
        <v>6.6</v>
      </c>
      <c r="K1307">
        <v>660</v>
      </c>
      <c r="L1307">
        <v>14.4</v>
      </c>
      <c r="M1307">
        <v>0.68571428571428572</v>
      </c>
      <c r="N1307">
        <v>1440</v>
      </c>
      <c r="O1307" t="s">
        <v>152</v>
      </c>
      <c r="P1307" t="s">
        <v>153</v>
      </c>
      <c r="Q1307" t="s">
        <v>154</v>
      </c>
      <c r="R1307" t="s">
        <v>56</v>
      </c>
      <c r="S1307" t="s">
        <v>133</v>
      </c>
      <c r="T1307" t="s">
        <v>155</v>
      </c>
      <c r="U1307" t="s">
        <v>1191</v>
      </c>
      <c r="V1307">
        <f>YEAR(sales_order1[[#This Row],[date]])</f>
        <v>2020</v>
      </c>
      <c r="W1307" t="str">
        <f>TEXT(sales_order1[[#This Row],[date]], "Mmm")</f>
        <v>Sep</v>
      </c>
      <c r="X1307">
        <f>VALUE(TEXT(sales_order1[[#This Row],[date]], "D"))</f>
        <v>3</v>
      </c>
      <c r="Y1307">
        <v>36</v>
      </c>
    </row>
    <row r="1308" spans="1:25" x14ac:dyDescent="0.25">
      <c r="A1308" s="1">
        <v>44077</v>
      </c>
      <c r="B1308">
        <v>51307</v>
      </c>
      <c r="C1308" t="s">
        <v>329</v>
      </c>
      <c r="D1308" t="str">
        <f>VLOOKUP(sales_order1[[#This Row],[itemCode]],product_details3!B:C,2,0)</f>
        <v>TNRS150</v>
      </c>
      <c r="E1308" t="s">
        <v>330</v>
      </c>
      <c r="F1308" t="s">
        <v>124</v>
      </c>
      <c r="G1308">
        <v>50</v>
      </c>
      <c r="H1308">
        <v>19.649999999999999</v>
      </c>
      <c r="I1308">
        <v>982.5</v>
      </c>
      <c r="J1308">
        <v>6.55</v>
      </c>
      <c r="K1308">
        <v>327.5</v>
      </c>
      <c r="L1308">
        <v>13.1</v>
      </c>
      <c r="M1308">
        <v>0.66666666666666663</v>
      </c>
      <c r="N1308">
        <v>655</v>
      </c>
      <c r="O1308" t="s">
        <v>392</v>
      </c>
      <c r="P1308" t="s">
        <v>393</v>
      </c>
      <c r="Q1308" t="s">
        <v>264</v>
      </c>
      <c r="R1308" t="s">
        <v>56</v>
      </c>
      <c r="S1308" t="s">
        <v>133</v>
      </c>
      <c r="T1308" t="s">
        <v>394</v>
      </c>
      <c r="U1308" t="s">
        <v>1191</v>
      </c>
      <c r="V1308">
        <f>YEAR(sales_order1[[#This Row],[date]])</f>
        <v>2020</v>
      </c>
      <c r="W1308" t="str">
        <f>TEXT(sales_order1[[#This Row],[date]], "Mmm")</f>
        <v>Sep</v>
      </c>
      <c r="X1308">
        <f>VALUE(TEXT(sales_order1[[#This Row],[date]], "D"))</f>
        <v>3</v>
      </c>
      <c r="Y1308">
        <v>36</v>
      </c>
    </row>
    <row r="1309" spans="1:25" x14ac:dyDescent="0.25">
      <c r="A1309" s="1">
        <v>44078</v>
      </c>
      <c r="B1309">
        <v>51308</v>
      </c>
      <c r="C1309" t="s">
        <v>28</v>
      </c>
      <c r="D1309" t="str">
        <f>VLOOKUP(sales_order1[[#This Row],[itemCode]],product_details3!B:C,2,0)</f>
        <v>SRMC30</v>
      </c>
      <c r="E1309" t="s">
        <v>29</v>
      </c>
      <c r="F1309" t="s">
        <v>30</v>
      </c>
      <c r="G1309">
        <v>50</v>
      </c>
      <c r="H1309">
        <v>22.6</v>
      </c>
      <c r="I1309">
        <v>1130</v>
      </c>
      <c r="J1309">
        <v>7.6</v>
      </c>
      <c r="K1309">
        <v>380</v>
      </c>
      <c r="L1309">
        <v>15</v>
      </c>
      <c r="M1309">
        <v>0.66371681415929207</v>
      </c>
      <c r="N1309">
        <v>750</v>
      </c>
      <c r="O1309" t="s">
        <v>231</v>
      </c>
      <c r="P1309" t="s">
        <v>232</v>
      </c>
      <c r="Q1309" t="s">
        <v>119</v>
      </c>
      <c r="R1309" t="s">
        <v>40</v>
      </c>
      <c r="S1309" t="s">
        <v>233</v>
      </c>
      <c r="T1309" t="s">
        <v>234</v>
      </c>
      <c r="U1309" t="s">
        <v>1190</v>
      </c>
      <c r="V1309">
        <f>YEAR(sales_order1[[#This Row],[date]])</f>
        <v>2020</v>
      </c>
      <c r="W1309" t="str">
        <f>TEXT(sales_order1[[#This Row],[date]], "Mmm")</f>
        <v>Sep</v>
      </c>
      <c r="X1309">
        <f>VALUE(TEXT(sales_order1[[#This Row],[date]], "D"))</f>
        <v>4</v>
      </c>
      <c r="Y1309">
        <v>36</v>
      </c>
    </row>
    <row r="1310" spans="1:25" x14ac:dyDescent="0.25">
      <c r="A1310" s="1">
        <v>44078</v>
      </c>
      <c r="B1310">
        <v>51309</v>
      </c>
      <c r="C1310" t="s">
        <v>128</v>
      </c>
      <c r="D1310" t="str">
        <f>VLOOKUP(sales_order1[[#This Row],[itemCode]],product_details3!B:C,2,0)</f>
        <v>SCRT100</v>
      </c>
      <c r="E1310" t="s">
        <v>129</v>
      </c>
      <c r="F1310" t="s">
        <v>61</v>
      </c>
      <c r="G1310">
        <v>250</v>
      </c>
      <c r="H1310">
        <v>28.25</v>
      </c>
      <c r="I1310">
        <v>7062.5</v>
      </c>
      <c r="J1310">
        <v>9</v>
      </c>
      <c r="K1310">
        <v>2250</v>
      </c>
      <c r="L1310">
        <v>19.25</v>
      </c>
      <c r="M1310">
        <v>0.68141592920353977</v>
      </c>
      <c r="N1310">
        <v>4812.5</v>
      </c>
      <c r="O1310" t="s">
        <v>469</v>
      </c>
      <c r="P1310" t="s">
        <v>470</v>
      </c>
      <c r="Q1310" t="s">
        <v>160</v>
      </c>
      <c r="R1310" t="s">
        <v>112</v>
      </c>
      <c r="S1310" t="s">
        <v>161</v>
      </c>
      <c r="T1310" t="s">
        <v>471</v>
      </c>
      <c r="U1310" t="s">
        <v>1189</v>
      </c>
      <c r="V1310">
        <f>YEAR(sales_order1[[#This Row],[date]])</f>
        <v>2020</v>
      </c>
      <c r="W1310" t="str">
        <f>TEXT(sales_order1[[#This Row],[date]], "Mmm")</f>
        <v>Sep</v>
      </c>
      <c r="X1310">
        <f>VALUE(TEXT(sales_order1[[#This Row],[date]], "D"))</f>
        <v>4</v>
      </c>
      <c r="Y1310">
        <v>36</v>
      </c>
    </row>
    <row r="1311" spans="1:25" x14ac:dyDescent="0.25">
      <c r="A1311" s="1">
        <v>44078</v>
      </c>
      <c r="B1311">
        <v>51310</v>
      </c>
      <c r="C1311" t="s">
        <v>194</v>
      </c>
      <c r="D1311" t="str">
        <f>VLOOKUP(sales_order1[[#This Row],[itemCode]],product_details3!B:C,2,0)</f>
        <v>CLNG150</v>
      </c>
      <c r="E1311" t="s">
        <v>195</v>
      </c>
      <c r="F1311" t="s">
        <v>45</v>
      </c>
      <c r="G1311">
        <v>50</v>
      </c>
      <c r="H1311">
        <v>12.75</v>
      </c>
      <c r="I1311">
        <v>637.5</v>
      </c>
      <c r="J1311">
        <v>4.45</v>
      </c>
      <c r="K1311">
        <v>222.5</v>
      </c>
      <c r="L1311">
        <v>8.3000000000000007</v>
      </c>
      <c r="M1311">
        <v>0.65098039215686276</v>
      </c>
      <c r="N1311">
        <v>415</v>
      </c>
      <c r="O1311" t="s">
        <v>199</v>
      </c>
      <c r="P1311" t="s">
        <v>200</v>
      </c>
      <c r="Q1311" t="s">
        <v>201</v>
      </c>
      <c r="R1311" t="s">
        <v>25</v>
      </c>
      <c r="S1311" t="s">
        <v>202</v>
      </c>
      <c r="T1311" t="s">
        <v>203</v>
      </c>
      <c r="U1311" t="s">
        <v>1191</v>
      </c>
      <c r="V1311">
        <f>YEAR(sales_order1[[#This Row],[date]])</f>
        <v>2020</v>
      </c>
      <c r="W1311" t="str">
        <f>TEXT(sales_order1[[#This Row],[date]], "Mmm")</f>
        <v>Sep</v>
      </c>
      <c r="X1311">
        <f>VALUE(TEXT(sales_order1[[#This Row],[date]], "D"))</f>
        <v>4</v>
      </c>
      <c r="Y1311">
        <v>36</v>
      </c>
    </row>
    <row r="1312" spans="1:25" x14ac:dyDescent="0.25">
      <c r="A1312" s="1">
        <v>44078</v>
      </c>
      <c r="B1312">
        <v>51311</v>
      </c>
      <c r="C1312" t="s">
        <v>19</v>
      </c>
      <c r="D1312" t="str">
        <f>VLOOKUP(sales_order1[[#This Row],[itemCode]],product_details3!B:C,2,0)</f>
        <v>MSTH100</v>
      </c>
      <c r="E1312" t="s">
        <v>20</v>
      </c>
      <c r="F1312" t="s">
        <v>21</v>
      </c>
      <c r="G1312">
        <v>50</v>
      </c>
      <c r="H1312">
        <v>26.25</v>
      </c>
      <c r="I1312">
        <v>1312.5</v>
      </c>
      <c r="J1312">
        <v>7.75</v>
      </c>
      <c r="K1312">
        <v>387.5</v>
      </c>
      <c r="L1312">
        <v>18.5</v>
      </c>
      <c r="M1312">
        <v>0.70476190476190481</v>
      </c>
      <c r="N1312">
        <v>925</v>
      </c>
      <c r="O1312" t="s">
        <v>262</v>
      </c>
      <c r="P1312" t="s">
        <v>263</v>
      </c>
      <c r="Q1312" t="s">
        <v>264</v>
      </c>
      <c r="R1312" t="s">
        <v>56</v>
      </c>
      <c r="S1312" t="s">
        <v>133</v>
      </c>
      <c r="T1312" t="s">
        <v>265</v>
      </c>
      <c r="U1312" t="s">
        <v>1191</v>
      </c>
      <c r="V1312">
        <f>YEAR(sales_order1[[#This Row],[date]])</f>
        <v>2020</v>
      </c>
      <c r="W1312" t="str">
        <f>TEXT(sales_order1[[#This Row],[date]], "Mmm")</f>
        <v>Sep</v>
      </c>
      <c r="X1312">
        <f>VALUE(TEXT(sales_order1[[#This Row],[date]], "D"))</f>
        <v>4</v>
      </c>
      <c r="Y1312">
        <v>36</v>
      </c>
    </row>
    <row r="1313" spans="1:25" x14ac:dyDescent="0.25">
      <c r="A1313" s="1">
        <v>44078</v>
      </c>
      <c r="B1313">
        <v>51312</v>
      </c>
      <c r="C1313" t="s">
        <v>51</v>
      </c>
      <c r="D1313" t="str">
        <f>VLOOKUP(sales_order1[[#This Row],[itemCode]],product_details3!B:C,2,0)</f>
        <v>MSTH50</v>
      </c>
      <c r="E1313" t="s">
        <v>52</v>
      </c>
      <c r="F1313" t="s">
        <v>21</v>
      </c>
      <c r="G1313">
        <v>100</v>
      </c>
      <c r="H1313">
        <v>15.75</v>
      </c>
      <c r="I1313">
        <v>1575</v>
      </c>
      <c r="J1313">
        <v>4.45</v>
      </c>
      <c r="K1313">
        <v>445</v>
      </c>
      <c r="L1313">
        <v>11.3</v>
      </c>
      <c r="M1313">
        <v>0.71746031746031746</v>
      </c>
      <c r="N1313">
        <v>1130</v>
      </c>
      <c r="O1313" t="s">
        <v>461</v>
      </c>
      <c r="P1313" t="s">
        <v>462</v>
      </c>
      <c r="Q1313" t="s">
        <v>24</v>
      </c>
      <c r="R1313" t="s">
        <v>25</v>
      </c>
      <c r="S1313" t="s">
        <v>33</v>
      </c>
      <c r="T1313" t="s">
        <v>463</v>
      </c>
      <c r="U1313" t="s">
        <v>1191</v>
      </c>
      <c r="V1313">
        <f>YEAR(sales_order1[[#This Row],[date]])</f>
        <v>2020</v>
      </c>
      <c r="W1313" t="str">
        <f>TEXT(sales_order1[[#This Row],[date]], "Mmm")</f>
        <v>Sep</v>
      </c>
      <c r="X1313">
        <f>VALUE(TEXT(sales_order1[[#This Row],[date]], "D"))</f>
        <v>4</v>
      </c>
      <c r="Y1313">
        <v>36</v>
      </c>
    </row>
    <row r="1314" spans="1:25" x14ac:dyDescent="0.25">
      <c r="A1314" s="1">
        <v>44078</v>
      </c>
      <c r="B1314">
        <v>51313</v>
      </c>
      <c r="C1314" t="s">
        <v>331</v>
      </c>
      <c r="D1314" t="str">
        <f>VLOOKUP(sales_order1[[#This Row],[itemCode]],product_details3!B:C,2,0)</f>
        <v>EXFP50</v>
      </c>
      <c r="E1314" t="s">
        <v>332</v>
      </c>
      <c r="F1314" t="s">
        <v>183</v>
      </c>
      <c r="G1314">
        <v>50</v>
      </c>
      <c r="H1314">
        <v>16.95</v>
      </c>
      <c r="I1314">
        <v>847.5</v>
      </c>
      <c r="J1314">
        <v>6.2</v>
      </c>
      <c r="K1314">
        <v>310</v>
      </c>
      <c r="L1314">
        <v>10.75</v>
      </c>
      <c r="M1314">
        <v>0.63421828908554578</v>
      </c>
      <c r="N1314">
        <v>537.5</v>
      </c>
      <c r="O1314" t="s">
        <v>31</v>
      </c>
      <c r="P1314" t="s">
        <v>32</v>
      </c>
      <c r="Q1314" t="s">
        <v>24</v>
      </c>
      <c r="R1314" t="s">
        <v>25</v>
      </c>
      <c r="S1314" t="s">
        <v>33</v>
      </c>
      <c r="T1314" t="s">
        <v>34</v>
      </c>
      <c r="U1314" t="s">
        <v>1191</v>
      </c>
      <c r="V1314">
        <f>YEAR(sales_order1[[#This Row],[date]])</f>
        <v>2020</v>
      </c>
      <c r="W1314" t="str">
        <f>TEXT(sales_order1[[#This Row],[date]], "Mmm")</f>
        <v>Sep</v>
      </c>
      <c r="X1314">
        <f>VALUE(TEXT(sales_order1[[#This Row],[date]], "D"))</f>
        <v>4</v>
      </c>
      <c r="Y1314">
        <v>36</v>
      </c>
    </row>
    <row r="1315" spans="1:25" x14ac:dyDescent="0.25">
      <c r="A1315" s="1">
        <v>44078</v>
      </c>
      <c r="B1315">
        <v>51314</v>
      </c>
      <c r="C1315" t="s">
        <v>103</v>
      </c>
      <c r="D1315" t="str">
        <f>VLOOKUP(sales_order1[[#This Row],[itemCode]],product_details3!B:C,2,0)</f>
        <v>SCRT50</v>
      </c>
      <c r="E1315" t="s">
        <v>104</v>
      </c>
      <c r="F1315" t="s">
        <v>61</v>
      </c>
      <c r="G1315">
        <v>50</v>
      </c>
      <c r="H1315">
        <v>16.95</v>
      </c>
      <c r="I1315">
        <v>847.5</v>
      </c>
      <c r="J1315">
        <v>5.2</v>
      </c>
      <c r="K1315">
        <v>260</v>
      </c>
      <c r="L1315">
        <v>11.75</v>
      </c>
      <c r="M1315">
        <v>0.69321533923303835</v>
      </c>
      <c r="N1315">
        <v>587.5</v>
      </c>
      <c r="O1315" t="s">
        <v>376</v>
      </c>
      <c r="P1315" t="s">
        <v>377</v>
      </c>
      <c r="Q1315" t="s">
        <v>378</v>
      </c>
      <c r="R1315" t="s">
        <v>72</v>
      </c>
      <c r="S1315" t="s">
        <v>379</v>
      </c>
      <c r="T1315" t="s">
        <v>380</v>
      </c>
      <c r="U1315" t="s">
        <v>1188</v>
      </c>
      <c r="V1315">
        <f>YEAR(sales_order1[[#This Row],[date]])</f>
        <v>2020</v>
      </c>
      <c r="W1315" t="str">
        <f>TEXT(sales_order1[[#This Row],[date]], "Mmm")</f>
        <v>Sep</v>
      </c>
      <c r="X1315">
        <f>VALUE(TEXT(sales_order1[[#This Row],[date]], "D"))</f>
        <v>4</v>
      </c>
      <c r="Y1315">
        <v>36</v>
      </c>
    </row>
    <row r="1316" spans="1:25" x14ac:dyDescent="0.25">
      <c r="A1316" s="1">
        <v>44078</v>
      </c>
      <c r="B1316">
        <v>51315</v>
      </c>
      <c r="C1316" t="s">
        <v>51</v>
      </c>
      <c r="D1316" t="str">
        <f>VLOOKUP(sales_order1[[#This Row],[itemCode]],product_details3!B:C,2,0)</f>
        <v>MSTH50</v>
      </c>
      <c r="E1316" t="s">
        <v>52</v>
      </c>
      <c r="F1316" t="s">
        <v>21</v>
      </c>
      <c r="G1316">
        <v>100</v>
      </c>
      <c r="H1316">
        <v>15.75</v>
      </c>
      <c r="I1316">
        <v>1575</v>
      </c>
      <c r="J1316">
        <v>4.45</v>
      </c>
      <c r="K1316">
        <v>445</v>
      </c>
      <c r="L1316">
        <v>11.3</v>
      </c>
      <c r="M1316">
        <v>0.71746031746031746</v>
      </c>
      <c r="N1316">
        <v>1130</v>
      </c>
      <c r="O1316" t="s">
        <v>376</v>
      </c>
      <c r="P1316" t="s">
        <v>377</v>
      </c>
      <c r="Q1316" t="s">
        <v>378</v>
      </c>
      <c r="R1316" t="s">
        <v>72</v>
      </c>
      <c r="S1316" t="s">
        <v>379</v>
      </c>
      <c r="T1316" t="s">
        <v>380</v>
      </c>
      <c r="U1316" t="s">
        <v>1188</v>
      </c>
      <c r="V1316">
        <f>YEAR(sales_order1[[#This Row],[date]])</f>
        <v>2020</v>
      </c>
      <c r="W1316" t="str">
        <f>TEXT(sales_order1[[#This Row],[date]], "Mmm")</f>
        <v>Sep</v>
      </c>
      <c r="X1316">
        <f>VALUE(TEXT(sales_order1[[#This Row],[date]], "D"))</f>
        <v>4</v>
      </c>
      <c r="Y1316">
        <v>36</v>
      </c>
    </row>
    <row r="1317" spans="1:25" x14ac:dyDescent="0.25">
      <c r="A1317" s="1">
        <v>44078</v>
      </c>
      <c r="B1317">
        <v>51316</v>
      </c>
      <c r="C1317" t="s">
        <v>59</v>
      </c>
      <c r="D1317" t="str">
        <f>VLOOKUP(sales_order1[[#This Row],[itemCode]],product_details3!B:C,2,0)</f>
        <v>SCRS3050</v>
      </c>
      <c r="E1317" t="s">
        <v>60</v>
      </c>
      <c r="F1317" t="s">
        <v>61</v>
      </c>
      <c r="G1317">
        <v>250</v>
      </c>
      <c r="H1317">
        <v>19.649999999999999</v>
      </c>
      <c r="I1317">
        <v>4912.5</v>
      </c>
      <c r="J1317">
        <v>6.55</v>
      </c>
      <c r="K1317">
        <v>1637.5</v>
      </c>
      <c r="L1317">
        <v>13.1</v>
      </c>
      <c r="M1317">
        <v>0.66666666666666663</v>
      </c>
      <c r="N1317">
        <v>3275</v>
      </c>
      <c r="O1317" t="s">
        <v>211</v>
      </c>
      <c r="P1317" t="s">
        <v>212</v>
      </c>
      <c r="Q1317" t="s">
        <v>213</v>
      </c>
      <c r="R1317" t="s">
        <v>25</v>
      </c>
      <c r="S1317" t="s">
        <v>214</v>
      </c>
      <c r="T1317" t="s">
        <v>215</v>
      </c>
      <c r="U1317" t="s">
        <v>1191</v>
      </c>
      <c r="V1317">
        <f>YEAR(sales_order1[[#This Row],[date]])</f>
        <v>2020</v>
      </c>
      <c r="W1317" t="str">
        <f>TEXT(sales_order1[[#This Row],[date]], "Mmm")</f>
        <v>Sep</v>
      </c>
      <c r="X1317">
        <f>VALUE(TEXT(sales_order1[[#This Row],[date]], "D"))</f>
        <v>4</v>
      </c>
      <c r="Y1317">
        <v>36</v>
      </c>
    </row>
    <row r="1318" spans="1:25" x14ac:dyDescent="0.25">
      <c r="A1318" s="1">
        <v>44081</v>
      </c>
      <c r="B1318">
        <v>51317</v>
      </c>
      <c r="C1318" t="s">
        <v>128</v>
      </c>
      <c r="D1318" t="str">
        <f>VLOOKUP(sales_order1[[#This Row],[itemCode]],product_details3!B:C,2,0)</f>
        <v>SCRT100</v>
      </c>
      <c r="E1318" t="s">
        <v>129</v>
      </c>
      <c r="F1318" t="s">
        <v>61</v>
      </c>
      <c r="G1318">
        <v>150</v>
      </c>
      <c r="H1318">
        <v>28.25</v>
      </c>
      <c r="I1318">
        <v>4237.5</v>
      </c>
      <c r="J1318">
        <v>9</v>
      </c>
      <c r="K1318">
        <v>1350</v>
      </c>
      <c r="L1318">
        <v>19.25</v>
      </c>
      <c r="M1318">
        <v>0.68141592920353977</v>
      </c>
      <c r="N1318">
        <v>2887.5</v>
      </c>
      <c r="O1318" t="s">
        <v>447</v>
      </c>
      <c r="P1318" t="s">
        <v>448</v>
      </c>
      <c r="Q1318" t="s">
        <v>378</v>
      </c>
      <c r="R1318" t="s">
        <v>72</v>
      </c>
      <c r="S1318" t="s">
        <v>449</v>
      </c>
      <c r="T1318" t="s">
        <v>450</v>
      </c>
      <c r="U1318" t="s">
        <v>1188</v>
      </c>
      <c r="V1318">
        <f>YEAR(sales_order1[[#This Row],[date]])</f>
        <v>2020</v>
      </c>
      <c r="W1318" t="str">
        <f>TEXT(sales_order1[[#This Row],[date]], "Mmm")</f>
        <v>Sep</v>
      </c>
      <c r="X1318">
        <f>VALUE(TEXT(sales_order1[[#This Row],[date]], "D"))</f>
        <v>7</v>
      </c>
      <c r="Y1318">
        <v>36</v>
      </c>
    </row>
    <row r="1319" spans="1:25" x14ac:dyDescent="0.25">
      <c r="A1319" s="1">
        <v>44081</v>
      </c>
      <c r="B1319">
        <v>51318</v>
      </c>
      <c r="C1319" t="s">
        <v>388</v>
      </c>
      <c r="D1319" t="str">
        <f>VLOOKUP(sales_order1[[#This Row],[itemCode]],product_details3!B:C,2,0)</f>
        <v>TNRS200</v>
      </c>
      <c r="E1319" t="s">
        <v>389</v>
      </c>
      <c r="F1319" t="s">
        <v>124</v>
      </c>
      <c r="G1319">
        <v>50</v>
      </c>
      <c r="H1319">
        <v>26.2</v>
      </c>
      <c r="I1319">
        <v>1310</v>
      </c>
      <c r="J1319">
        <v>9.4</v>
      </c>
      <c r="K1319">
        <v>470</v>
      </c>
      <c r="L1319">
        <v>16.8</v>
      </c>
      <c r="M1319">
        <v>0.6412213740458016</v>
      </c>
      <c r="N1319">
        <v>840</v>
      </c>
      <c r="O1319" t="s">
        <v>62</v>
      </c>
      <c r="P1319" t="s">
        <v>63</v>
      </c>
      <c r="Q1319" t="s">
        <v>64</v>
      </c>
      <c r="R1319" t="s">
        <v>40</v>
      </c>
      <c r="S1319" t="s">
        <v>65</v>
      </c>
      <c r="T1319" t="s">
        <v>66</v>
      </c>
      <c r="U1319" t="s">
        <v>1190</v>
      </c>
      <c r="V1319">
        <f>YEAR(sales_order1[[#This Row],[date]])</f>
        <v>2020</v>
      </c>
      <c r="W1319" t="str">
        <f>TEXT(sales_order1[[#This Row],[date]], "Mmm")</f>
        <v>Sep</v>
      </c>
      <c r="X1319">
        <f>VALUE(TEXT(sales_order1[[#This Row],[date]], "D"))</f>
        <v>7</v>
      </c>
      <c r="Y1319">
        <v>36</v>
      </c>
    </row>
    <row r="1320" spans="1:25" x14ac:dyDescent="0.25">
      <c r="A1320" s="1">
        <v>44081</v>
      </c>
      <c r="B1320">
        <v>51319</v>
      </c>
      <c r="C1320" t="s">
        <v>103</v>
      </c>
      <c r="D1320" t="str">
        <f>VLOOKUP(sales_order1[[#This Row],[itemCode]],product_details3!B:C,2,0)</f>
        <v>SCRT50</v>
      </c>
      <c r="E1320" t="s">
        <v>104</v>
      </c>
      <c r="F1320" t="s">
        <v>61</v>
      </c>
      <c r="G1320">
        <v>150</v>
      </c>
      <c r="H1320">
        <v>16.95</v>
      </c>
      <c r="I1320">
        <v>2542.5</v>
      </c>
      <c r="J1320">
        <v>5.2</v>
      </c>
      <c r="K1320">
        <v>780</v>
      </c>
      <c r="L1320">
        <v>11.75</v>
      </c>
      <c r="M1320">
        <v>0.69321533923303835</v>
      </c>
      <c r="N1320">
        <v>1762.5</v>
      </c>
      <c r="O1320" t="s">
        <v>31</v>
      </c>
      <c r="P1320" t="s">
        <v>32</v>
      </c>
      <c r="Q1320" t="s">
        <v>24</v>
      </c>
      <c r="R1320" t="s">
        <v>25</v>
      </c>
      <c r="S1320" t="s">
        <v>33</v>
      </c>
      <c r="T1320" t="s">
        <v>34</v>
      </c>
      <c r="U1320" t="s">
        <v>1191</v>
      </c>
      <c r="V1320">
        <f>YEAR(sales_order1[[#This Row],[date]])</f>
        <v>2020</v>
      </c>
      <c r="W1320" t="str">
        <f>TEXT(sales_order1[[#This Row],[date]], "Mmm")</f>
        <v>Sep</v>
      </c>
      <c r="X1320">
        <f>VALUE(TEXT(sales_order1[[#This Row],[date]], "D"))</f>
        <v>7</v>
      </c>
      <c r="Y1320">
        <v>36</v>
      </c>
    </row>
    <row r="1321" spans="1:25" x14ac:dyDescent="0.25">
      <c r="A1321" s="1">
        <v>44081</v>
      </c>
      <c r="B1321">
        <v>51320</v>
      </c>
      <c r="C1321" t="s">
        <v>194</v>
      </c>
      <c r="D1321" t="str">
        <f>VLOOKUP(sales_order1[[#This Row],[itemCode]],product_details3!B:C,2,0)</f>
        <v>CLNG150</v>
      </c>
      <c r="E1321" t="s">
        <v>195</v>
      </c>
      <c r="F1321" t="s">
        <v>45</v>
      </c>
      <c r="G1321">
        <v>50</v>
      </c>
      <c r="H1321">
        <v>12.75</v>
      </c>
      <c r="I1321">
        <v>637.5</v>
      </c>
      <c r="J1321">
        <v>4.45</v>
      </c>
      <c r="K1321">
        <v>222.5</v>
      </c>
      <c r="L1321">
        <v>8.3000000000000007</v>
      </c>
      <c r="M1321">
        <v>0.65098039215686276</v>
      </c>
      <c r="N1321">
        <v>415</v>
      </c>
      <c r="O1321" t="s">
        <v>417</v>
      </c>
      <c r="P1321" t="s">
        <v>418</v>
      </c>
      <c r="Q1321" t="s">
        <v>160</v>
      </c>
      <c r="R1321" t="s">
        <v>112</v>
      </c>
      <c r="S1321" t="s">
        <v>161</v>
      </c>
      <c r="T1321" t="s">
        <v>419</v>
      </c>
      <c r="U1321" t="s">
        <v>1189</v>
      </c>
      <c r="V1321">
        <f>YEAR(sales_order1[[#This Row],[date]])</f>
        <v>2020</v>
      </c>
      <c r="W1321" t="str">
        <f>TEXT(sales_order1[[#This Row],[date]], "Mmm")</f>
        <v>Sep</v>
      </c>
      <c r="X1321">
        <f>VALUE(TEXT(sales_order1[[#This Row],[date]], "D"))</f>
        <v>7</v>
      </c>
      <c r="Y1321">
        <v>36</v>
      </c>
    </row>
    <row r="1322" spans="1:25" x14ac:dyDescent="0.25">
      <c r="A1322" s="1">
        <v>44081</v>
      </c>
      <c r="B1322">
        <v>51321</v>
      </c>
      <c r="C1322" t="s">
        <v>149</v>
      </c>
      <c r="D1322" t="str">
        <f>VLOOKUP(sales_order1[[#This Row],[itemCode]],product_details3!B:C,2,0)</f>
        <v>MKRW80</v>
      </c>
      <c r="E1322" t="s">
        <v>150</v>
      </c>
      <c r="F1322" t="s">
        <v>151</v>
      </c>
      <c r="G1322">
        <v>50</v>
      </c>
      <c r="H1322">
        <v>14.65</v>
      </c>
      <c r="I1322">
        <v>732.5</v>
      </c>
      <c r="J1322">
        <v>6.55</v>
      </c>
      <c r="K1322">
        <v>327.5</v>
      </c>
      <c r="L1322">
        <v>8.1</v>
      </c>
      <c r="M1322">
        <v>0.55290102389078488</v>
      </c>
      <c r="N1322">
        <v>405</v>
      </c>
      <c r="O1322" t="s">
        <v>284</v>
      </c>
      <c r="P1322" t="s">
        <v>285</v>
      </c>
      <c r="Q1322" t="s">
        <v>48</v>
      </c>
      <c r="R1322" t="s">
        <v>25</v>
      </c>
      <c r="S1322" t="s">
        <v>286</v>
      </c>
      <c r="T1322" t="s">
        <v>287</v>
      </c>
      <c r="U1322" t="s">
        <v>1191</v>
      </c>
      <c r="V1322">
        <f>YEAR(sales_order1[[#This Row],[date]])</f>
        <v>2020</v>
      </c>
      <c r="W1322" t="str">
        <f>TEXT(sales_order1[[#This Row],[date]], "Mmm")</f>
        <v>Sep</v>
      </c>
      <c r="X1322">
        <f>VALUE(TEXT(sales_order1[[#This Row],[date]], "D"))</f>
        <v>7</v>
      </c>
      <c r="Y1322">
        <v>36</v>
      </c>
    </row>
    <row r="1323" spans="1:25" x14ac:dyDescent="0.25">
      <c r="A1323" s="1">
        <v>44081</v>
      </c>
      <c r="B1323">
        <v>51322</v>
      </c>
      <c r="C1323" t="s">
        <v>51</v>
      </c>
      <c r="D1323" t="str">
        <f>VLOOKUP(sales_order1[[#This Row],[itemCode]],product_details3!B:C,2,0)</f>
        <v>MSTH50</v>
      </c>
      <c r="E1323" t="s">
        <v>52</v>
      </c>
      <c r="F1323" t="s">
        <v>21</v>
      </c>
      <c r="G1323">
        <v>100</v>
      </c>
      <c r="H1323">
        <v>15.75</v>
      </c>
      <c r="I1323">
        <v>1575</v>
      </c>
      <c r="J1323">
        <v>4.45</v>
      </c>
      <c r="K1323">
        <v>445</v>
      </c>
      <c r="L1323">
        <v>11.3</v>
      </c>
      <c r="M1323">
        <v>0.71746031746031746</v>
      </c>
      <c r="N1323">
        <v>1130</v>
      </c>
      <c r="O1323" t="s">
        <v>469</v>
      </c>
      <c r="P1323" t="s">
        <v>470</v>
      </c>
      <c r="Q1323" t="s">
        <v>160</v>
      </c>
      <c r="R1323" t="s">
        <v>112</v>
      </c>
      <c r="S1323" t="s">
        <v>161</v>
      </c>
      <c r="T1323" t="s">
        <v>471</v>
      </c>
      <c r="U1323" t="s">
        <v>1189</v>
      </c>
      <c r="V1323">
        <f>YEAR(sales_order1[[#This Row],[date]])</f>
        <v>2020</v>
      </c>
      <c r="W1323" t="str">
        <f>TEXT(sales_order1[[#This Row],[date]], "Mmm")</f>
        <v>Sep</v>
      </c>
      <c r="X1323">
        <f>VALUE(TEXT(sales_order1[[#This Row],[date]], "D"))</f>
        <v>7</v>
      </c>
      <c r="Y1323">
        <v>36</v>
      </c>
    </row>
    <row r="1324" spans="1:25" x14ac:dyDescent="0.25">
      <c r="A1324" s="1">
        <v>44081</v>
      </c>
      <c r="B1324">
        <v>51323</v>
      </c>
      <c r="C1324" t="s">
        <v>350</v>
      </c>
      <c r="D1324" t="str">
        <f>VLOOKUP(sales_order1[[#This Row],[itemCode]],product_details3!B:C,2,0)</f>
        <v>SRMA50</v>
      </c>
      <c r="E1324" t="s">
        <v>351</v>
      </c>
      <c r="F1324" t="s">
        <v>30</v>
      </c>
      <c r="G1324">
        <v>50</v>
      </c>
      <c r="H1324">
        <v>37.75</v>
      </c>
      <c r="I1324">
        <v>1887.5</v>
      </c>
      <c r="J1324">
        <v>14.25</v>
      </c>
      <c r="K1324">
        <v>712.5</v>
      </c>
      <c r="L1324">
        <v>23.5</v>
      </c>
      <c r="M1324">
        <v>0.62251655629139069</v>
      </c>
      <c r="N1324">
        <v>1175</v>
      </c>
      <c r="O1324" t="s">
        <v>199</v>
      </c>
      <c r="P1324" t="s">
        <v>200</v>
      </c>
      <c r="Q1324" t="s">
        <v>201</v>
      </c>
      <c r="R1324" t="s">
        <v>25</v>
      </c>
      <c r="S1324" t="s">
        <v>202</v>
      </c>
      <c r="T1324" t="s">
        <v>203</v>
      </c>
      <c r="U1324" t="s">
        <v>1191</v>
      </c>
      <c r="V1324">
        <f>YEAR(sales_order1[[#This Row],[date]])</f>
        <v>2020</v>
      </c>
      <c r="W1324" t="str">
        <f>TEXT(sales_order1[[#This Row],[date]], "Mmm")</f>
        <v>Sep</v>
      </c>
      <c r="X1324">
        <f>VALUE(TEXT(sales_order1[[#This Row],[date]], "D"))</f>
        <v>7</v>
      </c>
      <c r="Y1324">
        <v>36</v>
      </c>
    </row>
    <row r="1325" spans="1:25" x14ac:dyDescent="0.25">
      <c r="A1325" s="1">
        <v>44082</v>
      </c>
      <c r="B1325">
        <v>51324</v>
      </c>
      <c r="C1325" t="s">
        <v>28</v>
      </c>
      <c r="D1325" t="str">
        <f>VLOOKUP(sales_order1[[#This Row],[itemCode]],product_details3!B:C,2,0)</f>
        <v>SRMC30</v>
      </c>
      <c r="E1325" t="s">
        <v>29</v>
      </c>
      <c r="F1325" t="s">
        <v>30</v>
      </c>
      <c r="G1325">
        <v>150</v>
      </c>
      <c r="H1325">
        <v>22.6</v>
      </c>
      <c r="I1325">
        <v>3390</v>
      </c>
      <c r="J1325">
        <v>7.6</v>
      </c>
      <c r="K1325">
        <v>1140</v>
      </c>
      <c r="L1325">
        <v>15</v>
      </c>
      <c r="M1325">
        <v>0.66371681415929207</v>
      </c>
      <c r="N1325">
        <v>2250</v>
      </c>
      <c r="O1325" t="s">
        <v>91</v>
      </c>
      <c r="P1325" t="s">
        <v>92</v>
      </c>
      <c r="Q1325" t="s">
        <v>93</v>
      </c>
      <c r="R1325" t="s">
        <v>72</v>
      </c>
      <c r="S1325" t="s">
        <v>94</v>
      </c>
      <c r="T1325" t="s">
        <v>95</v>
      </c>
      <c r="U1325" t="s">
        <v>1190</v>
      </c>
      <c r="V1325">
        <f>YEAR(sales_order1[[#This Row],[date]])</f>
        <v>2020</v>
      </c>
      <c r="W1325" t="str">
        <f>TEXT(sales_order1[[#This Row],[date]], "Mmm")</f>
        <v>Sep</v>
      </c>
      <c r="X1325">
        <f>VALUE(TEXT(sales_order1[[#This Row],[date]], "D"))</f>
        <v>8</v>
      </c>
      <c r="Y1325">
        <v>36</v>
      </c>
    </row>
    <row r="1326" spans="1:25" x14ac:dyDescent="0.25">
      <c r="A1326" s="1">
        <v>44082</v>
      </c>
      <c r="B1326">
        <v>51325</v>
      </c>
      <c r="C1326" t="s">
        <v>115</v>
      </c>
      <c r="D1326" t="str">
        <f>VLOOKUP(sales_order1[[#This Row],[itemCode]],product_details3!B:C,2,0)</f>
        <v>SCRS30100</v>
      </c>
      <c r="E1326" t="s">
        <v>116</v>
      </c>
      <c r="F1326" t="s">
        <v>61</v>
      </c>
      <c r="G1326">
        <v>250</v>
      </c>
      <c r="H1326">
        <v>32.75</v>
      </c>
      <c r="I1326">
        <v>8187.5</v>
      </c>
      <c r="J1326">
        <v>11.25</v>
      </c>
      <c r="K1326">
        <v>2812.5</v>
      </c>
      <c r="L1326">
        <v>21.5</v>
      </c>
      <c r="M1326">
        <v>0.65648854961832059</v>
      </c>
      <c r="N1326">
        <v>5375</v>
      </c>
      <c r="O1326" t="s">
        <v>138</v>
      </c>
      <c r="P1326" t="s">
        <v>139</v>
      </c>
      <c r="Q1326" t="s">
        <v>77</v>
      </c>
      <c r="R1326" t="s">
        <v>72</v>
      </c>
      <c r="S1326" t="s">
        <v>140</v>
      </c>
      <c r="T1326" t="s">
        <v>141</v>
      </c>
      <c r="U1326" t="s">
        <v>1190</v>
      </c>
      <c r="V1326">
        <f>YEAR(sales_order1[[#This Row],[date]])</f>
        <v>2020</v>
      </c>
      <c r="W1326" t="str">
        <f>TEXT(sales_order1[[#This Row],[date]], "Mmm")</f>
        <v>Sep</v>
      </c>
      <c r="X1326">
        <f>VALUE(TEXT(sales_order1[[#This Row],[date]], "D"))</f>
        <v>8</v>
      </c>
      <c r="Y1326">
        <v>36</v>
      </c>
    </row>
    <row r="1327" spans="1:25" x14ac:dyDescent="0.25">
      <c r="A1327" s="1">
        <v>44082</v>
      </c>
      <c r="B1327">
        <v>51326</v>
      </c>
      <c r="C1327" t="s">
        <v>59</v>
      </c>
      <c r="D1327" t="str">
        <f>VLOOKUP(sales_order1[[#This Row],[itemCode]],product_details3!B:C,2,0)</f>
        <v>SCRS3050</v>
      </c>
      <c r="E1327" t="s">
        <v>60</v>
      </c>
      <c r="F1327" t="s">
        <v>61</v>
      </c>
      <c r="G1327">
        <v>250</v>
      </c>
      <c r="H1327">
        <v>19.649999999999999</v>
      </c>
      <c r="I1327">
        <v>4912.5</v>
      </c>
      <c r="J1327">
        <v>6.55</v>
      </c>
      <c r="K1327">
        <v>1637.5</v>
      </c>
      <c r="L1327">
        <v>13.1</v>
      </c>
      <c r="M1327">
        <v>0.66666666666666663</v>
      </c>
      <c r="N1327">
        <v>3275</v>
      </c>
      <c r="O1327" t="s">
        <v>484</v>
      </c>
      <c r="P1327" t="s">
        <v>485</v>
      </c>
      <c r="Q1327" t="s">
        <v>24</v>
      </c>
      <c r="R1327" t="s">
        <v>25</v>
      </c>
      <c r="S1327" t="s">
        <v>26</v>
      </c>
      <c r="T1327" t="s">
        <v>486</v>
      </c>
      <c r="U1327" t="s">
        <v>1191</v>
      </c>
      <c r="V1327">
        <f>YEAR(sales_order1[[#This Row],[date]])</f>
        <v>2020</v>
      </c>
      <c r="W1327" t="str">
        <f>TEXT(sales_order1[[#This Row],[date]], "Mmm")</f>
        <v>Sep</v>
      </c>
      <c r="X1327">
        <f>VALUE(TEXT(sales_order1[[#This Row],[date]], "D"))</f>
        <v>8</v>
      </c>
      <c r="Y1327">
        <v>36</v>
      </c>
    </row>
    <row r="1328" spans="1:25" x14ac:dyDescent="0.25">
      <c r="A1328" s="1">
        <v>44082</v>
      </c>
      <c r="B1328">
        <v>51327</v>
      </c>
      <c r="C1328" t="s">
        <v>194</v>
      </c>
      <c r="D1328" t="str">
        <f>VLOOKUP(sales_order1[[#This Row],[itemCode]],product_details3!B:C,2,0)</f>
        <v>CLNG150</v>
      </c>
      <c r="E1328" t="s">
        <v>195</v>
      </c>
      <c r="F1328" t="s">
        <v>45</v>
      </c>
      <c r="G1328">
        <v>150</v>
      </c>
      <c r="H1328">
        <v>12.75</v>
      </c>
      <c r="I1328">
        <v>1912.5</v>
      </c>
      <c r="J1328">
        <v>4.45</v>
      </c>
      <c r="K1328">
        <v>667.5</v>
      </c>
      <c r="L1328">
        <v>8.3000000000000007</v>
      </c>
      <c r="M1328">
        <v>0.65098039215686276</v>
      </c>
      <c r="N1328">
        <v>1245</v>
      </c>
      <c r="O1328" t="s">
        <v>290</v>
      </c>
      <c r="P1328" t="s">
        <v>291</v>
      </c>
      <c r="Q1328" t="s">
        <v>201</v>
      </c>
      <c r="R1328" t="s">
        <v>25</v>
      </c>
      <c r="S1328" t="s">
        <v>202</v>
      </c>
      <c r="T1328" t="s">
        <v>292</v>
      </c>
      <c r="U1328" t="s">
        <v>1191</v>
      </c>
      <c r="V1328">
        <f>YEAR(sales_order1[[#This Row],[date]])</f>
        <v>2020</v>
      </c>
      <c r="W1328" t="str">
        <f>TEXT(sales_order1[[#This Row],[date]], "Mmm")</f>
        <v>Sep</v>
      </c>
      <c r="X1328">
        <f>VALUE(TEXT(sales_order1[[#This Row],[date]], "D"))</f>
        <v>8</v>
      </c>
      <c r="Y1328">
        <v>36</v>
      </c>
    </row>
    <row r="1329" spans="1:25" x14ac:dyDescent="0.25">
      <c r="A1329" s="1">
        <v>44082</v>
      </c>
      <c r="B1329">
        <v>51328</v>
      </c>
      <c r="C1329" t="s">
        <v>331</v>
      </c>
      <c r="D1329" t="str">
        <f>VLOOKUP(sales_order1[[#This Row],[itemCode]],product_details3!B:C,2,0)</f>
        <v>EXFP50</v>
      </c>
      <c r="E1329" t="s">
        <v>332</v>
      </c>
      <c r="F1329" t="s">
        <v>183</v>
      </c>
      <c r="G1329">
        <v>50</v>
      </c>
      <c r="H1329">
        <v>16.95</v>
      </c>
      <c r="I1329">
        <v>847.5</v>
      </c>
      <c r="J1329">
        <v>6.2</v>
      </c>
      <c r="K1329">
        <v>310</v>
      </c>
      <c r="L1329">
        <v>10.75</v>
      </c>
      <c r="M1329">
        <v>0.63421828908554578</v>
      </c>
      <c r="N1329">
        <v>537.5</v>
      </c>
      <c r="O1329" t="s">
        <v>398</v>
      </c>
      <c r="P1329" t="s">
        <v>399</v>
      </c>
      <c r="Q1329" t="s">
        <v>100</v>
      </c>
      <c r="R1329" t="s">
        <v>40</v>
      </c>
      <c r="S1329" t="s">
        <v>101</v>
      </c>
      <c r="T1329" t="s">
        <v>102</v>
      </c>
      <c r="U1329" t="s">
        <v>1190</v>
      </c>
      <c r="V1329">
        <f>YEAR(sales_order1[[#This Row],[date]])</f>
        <v>2020</v>
      </c>
      <c r="W1329" t="str">
        <f>TEXT(sales_order1[[#This Row],[date]], "Mmm")</f>
        <v>Sep</v>
      </c>
      <c r="X1329">
        <f>VALUE(TEXT(sales_order1[[#This Row],[date]], "D"))</f>
        <v>8</v>
      </c>
      <c r="Y1329">
        <v>36</v>
      </c>
    </row>
    <row r="1330" spans="1:25" x14ac:dyDescent="0.25">
      <c r="A1330" s="1">
        <v>44082</v>
      </c>
      <c r="B1330">
        <v>51329</v>
      </c>
      <c r="C1330" t="s">
        <v>103</v>
      </c>
      <c r="D1330" t="str">
        <f>VLOOKUP(sales_order1[[#This Row],[itemCode]],product_details3!B:C,2,0)</f>
        <v>SCRT50</v>
      </c>
      <c r="E1330" t="s">
        <v>104</v>
      </c>
      <c r="F1330" t="s">
        <v>61</v>
      </c>
      <c r="G1330">
        <v>200</v>
      </c>
      <c r="H1330">
        <v>16.95</v>
      </c>
      <c r="I1330">
        <v>3390</v>
      </c>
      <c r="J1330">
        <v>5.2</v>
      </c>
      <c r="K1330">
        <v>1040</v>
      </c>
      <c r="L1330">
        <v>11.75</v>
      </c>
      <c r="M1330">
        <v>0.69321533923303835</v>
      </c>
      <c r="N1330">
        <v>2350</v>
      </c>
      <c r="O1330" t="s">
        <v>69</v>
      </c>
      <c r="P1330" t="s">
        <v>70</v>
      </c>
      <c r="Q1330" t="s">
        <v>71</v>
      </c>
      <c r="R1330" t="s">
        <v>72</v>
      </c>
      <c r="S1330" t="s">
        <v>73</v>
      </c>
      <c r="T1330" t="s">
        <v>74</v>
      </c>
      <c r="U1330" t="s">
        <v>1190</v>
      </c>
      <c r="V1330">
        <f>YEAR(sales_order1[[#This Row],[date]])</f>
        <v>2020</v>
      </c>
      <c r="W1330" t="str">
        <f>TEXT(sales_order1[[#This Row],[date]], "Mmm")</f>
        <v>Sep</v>
      </c>
      <c r="X1330">
        <f>VALUE(TEXT(sales_order1[[#This Row],[date]], "D"))</f>
        <v>8</v>
      </c>
      <c r="Y1330">
        <v>36</v>
      </c>
    </row>
    <row r="1331" spans="1:25" x14ac:dyDescent="0.25">
      <c r="A1331" s="1">
        <v>44082</v>
      </c>
      <c r="B1331">
        <v>51330</v>
      </c>
      <c r="C1331" t="s">
        <v>51</v>
      </c>
      <c r="D1331" t="str">
        <f>VLOOKUP(sales_order1[[#This Row],[itemCode]],product_details3!B:C,2,0)</f>
        <v>MSTH50</v>
      </c>
      <c r="E1331" t="s">
        <v>52</v>
      </c>
      <c r="F1331" t="s">
        <v>21</v>
      </c>
      <c r="G1331">
        <v>50</v>
      </c>
      <c r="H1331">
        <v>15.75</v>
      </c>
      <c r="I1331">
        <v>787.5</v>
      </c>
      <c r="J1331">
        <v>4.45</v>
      </c>
      <c r="K1331">
        <v>222.5</v>
      </c>
      <c r="L1331">
        <v>11.3</v>
      </c>
      <c r="M1331">
        <v>0.71746031746031746</v>
      </c>
      <c r="N1331">
        <v>565</v>
      </c>
      <c r="O1331" t="s">
        <v>299</v>
      </c>
      <c r="P1331" t="s">
        <v>300</v>
      </c>
      <c r="Q1331" t="s">
        <v>100</v>
      </c>
      <c r="R1331" t="s">
        <v>40</v>
      </c>
      <c r="S1331" t="s">
        <v>101</v>
      </c>
      <c r="T1331" t="s">
        <v>301</v>
      </c>
      <c r="U1331" t="s">
        <v>1190</v>
      </c>
      <c r="V1331">
        <f>YEAR(sales_order1[[#This Row],[date]])</f>
        <v>2020</v>
      </c>
      <c r="W1331" t="str">
        <f>TEXT(sales_order1[[#This Row],[date]], "Mmm")</f>
        <v>Sep</v>
      </c>
      <c r="X1331">
        <f>VALUE(TEXT(sales_order1[[#This Row],[date]], "D"))</f>
        <v>8</v>
      </c>
      <c r="Y1331">
        <v>36</v>
      </c>
    </row>
    <row r="1332" spans="1:25" x14ac:dyDescent="0.25">
      <c r="A1332" s="1">
        <v>44082</v>
      </c>
      <c r="B1332">
        <v>51331</v>
      </c>
      <c r="C1332" t="s">
        <v>374</v>
      </c>
      <c r="D1332" t="str">
        <f>VLOOKUP(sales_order1[[#This Row],[itemCode]],product_details3!B:C,2,0)</f>
        <v>EXFC50</v>
      </c>
      <c r="E1332" t="s">
        <v>375</v>
      </c>
      <c r="F1332" t="s">
        <v>183</v>
      </c>
      <c r="G1332">
        <v>50</v>
      </c>
      <c r="H1332">
        <v>19.649999999999999</v>
      </c>
      <c r="I1332">
        <v>982.5</v>
      </c>
      <c r="J1332">
        <v>7.55</v>
      </c>
      <c r="K1332">
        <v>377.5</v>
      </c>
      <c r="L1332">
        <v>12.1</v>
      </c>
      <c r="M1332">
        <v>0.61577608142493634</v>
      </c>
      <c r="N1332">
        <v>605</v>
      </c>
      <c r="O1332" t="s">
        <v>430</v>
      </c>
      <c r="P1332" t="s">
        <v>431</v>
      </c>
      <c r="Q1332" t="s">
        <v>218</v>
      </c>
      <c r="R1332" t="s">
        <v>40</v>
      </c>
      <c r="S1332" t="s">
        <v>432</v>
      </c>
      <c r="T1332" t="s">
        <v>433</v>
      </c>
      <c r="U1332" t="s">
        <v>1190</v>
      </c>
      <c r="V1332">
        <f>YEAR(sales_order1[[#This Row],[date]])</f>
        <v>2020</v>
      </c>
      <c r="W1332" t="str">
        <f>TEXT(sales_order1[[#This Row],[date]], "Mmm")</f>
        <v>Sep</v>
      </c>
      <c r="X1332">
        <f>VALUE(TEXT(sales_order1[[#This Row],[date]], "D"))</f>
        <v>8</v>
      </c>
      <c r="Y1332">
        <v>36</v>
      </c>
    </row>
    <row r="1333" spans="1:25" x14ac:dyDescent="0.25">
      <c r="A1333" s="1">
        <v>44083</v>
      </c>
      <c r="B1333">
        <v>51332</v>
      </c>
      <c r="C1333" t="s">
        <v>28</v>
      </c>
      <c r="D1333" t="str">
        <f>VLOOKUP(sales_order1[[#This Row],[itemCode]],product_details3!B:C,2,0)</f>
        <v>SRMC30</v>
      </c>
      <c r="E1333" t="s">
        <v>29</v>
      </c>
      <c r="F1333" t="s">
        <v>30</v>
      </c>
      <c r="G1333">
        <v>100</v>
      </c>
      <c r="H1333">
        <v>22.6</v>
      </c>
      <c r="I1333">
        <v>2260</v>
      </c>
      <c r="J1333">
        <v>7.6</v>
      </c>
      <c r="K1333">
        <v>760</v>
      </c>
      <c r="L1333">
        <v>15</v>
      </c>
      <c r="M1333">
        <v>0.66371681415929207</v>
      </c>
      <c r="N1333">
        <v>1500</v>
      </c>
      <c r="O1333" t="s">
        <v>227</v>
      </c>
      <c r="P1333" t="s">
        <v>228</v>
      </c>
      <c r="Q1333" t="s">
        <v>64</v>
      </c>
      <c r="R1333" t="s">
        <v>40</v>
      </c>
      <c r="S1333" t="s">
        <v>229</v>
      </c>
      <c r="T1333" t="s">
        <v>230</v>
      </c>
      <c r="U1333" t="s">
        <v>1189</v>
      </c>
      <c r="V1333">
        <f>YEAR(sales_order1[[#This Row],[date]])</f>
        <v>2020</v>
      </c>
      <c r="W1333" t="str">
        <f>TEXT(sales_order1[[#This Row],[date]], "Mmm")</f>
        <v>Sep</v>
      </c>
      <c r="X1333">
        <f>VALUE(TEXT(sales_order1[[#This Row],[date]], "D"))</f>
        <v>9</v>
      </c>
      <c r="Y1333">
        <v>37</v>
      </c>
    </row>
    <row r="1334" spans="1:25" x14ac:dyDescent="0.25">
      <c r="A1334" s="1">
        <v>44083</v>
      </c>
      <c r="B1334">
        <v>51333</v>
      </c>
      <c r="C1334" t="s">
        <v>51</v>
      </c>
      <c r="D1334" t="str">
        <f>VLOOKUP(sales_order1[[#This Row],[itemCode]],product_details3!B:C,2,0)</f>
        <v>MSTH50</v>
      </c>
      <c r="E1334" t="s">
        <v>52</v>
      </c>
      <c r="F1334" t="s">
        <v>21</v>
      </c>
      <c r="G1334">
        <v>100</v>
      </c>
      <c r="H1334">
        <v>15.75</v>
      </c>
      <c r="I1334">
        <v>1575</v>
      </c>
      <c r="J1334">
        <v>4.45</v>
      </c>
      <c r="K1334">
        <v>445</v>
      </c>
      <c r="L1334">
        <v>11.3</v>
      </c>
      <c r="M1334">
        <v>0.71746031746031746</v>
      </c>
      <c r="N1334">
        <v>1130</v>
      </c>
      <c r="O1334" t="s">
        <v>472</v>
      </c>
      <c r="P1334" t="s">
        <v>473</v>
      </c>
      <c r="Q1334" t="s">
        <v>107</v>
      </c>
      <c r="R1334" t="s">
        <v>40</v>
      </c>
      <c r="S1334" t="s">
        <v>101</v>
      </c>
      <c r="T1334" t="s">
        <v>474</v>
      </c>
      <c r="U1334" t="s">
        <v>1190</v>
      </c>
      <c r="V1334">
        <f>YEAR(sales_order1[[#This Row],[date]])</f>
        <v>2020</v>
      </c>
      <c r="W1334" t="str">
        <f>TEXT(sales_order1[[#This Row],[date]], "Mmm")</f>
        <v>Sep</v>
      </c>
      <c r="X1334">
        <f>VALUE(TEXT(sales_order1[[#This Row],[date]], "D"))</f>
        <v>9</v>
      </c>
      <c r="Y1334">
        <v>37</v>
      </c>
    </row>
    <row r="1335" spans="1:25" x14ac:dyDescent="0.25">
      <c r="A1335" s="1">
        <v>44083</v>
      </c>
      <c r="B1335">
        <v>51334</v>
      </c>
      <c r="C1335" t="s">
        <v>329</v>
      </c>
      <c r="D1335" t="str">
        <f>VLOOKUP(sales_order1[[#This Row],[itemCode]],product_details3!B:C,2,0)</f>
        <v>TNRS150</v>
      </c>
      <c r="E1335" t="s">
        <v>330</v>
      </c>
      <c r="F1335" t="s">
        <v>124</v>
      </c>
      <c r="G1335">
        <v>150</v>
      </c>
      <c r="H1335">
        <v>19.649999999999999</v>
      </c>
      <c r="I1335">
        <v>2947.5</v>
      </c>
      <c r="J1335">
        <v>6.55</v>
      </c>
      <c r="K1335">
        <v>982.5</v>
      </c>
      <c r="L1335">
        <v>13.1</v>
      </c>
      <c r="M1335">
        <v>0.66666666666666663</v>
      </c>
      <c r="N1335">
        <v>1965</v>
      </c>
      <c r="O1335" t="s">
        <v>244</v>
      </c>
      <c r="P1335" t="s">
        <v>245</v>
      </c>
      <c r="Q1335" t="s">
        <v>186</v>
      </c>
      <c r="R1335" t="s">
        <v>112</v>
      </c>
      <c r="S1335" t="s">
        <v>246</v>
      </c>
      <c r="T1335" t="s">
        <v>247</v>
      </c>
      <c r="U1335" t="s">
        <v>1189</v>
      </c>
      <c r="V1335">
        <f>YEAR(sales_order1[[#This Row],[date]])</f>
        <v>2020</v>
      </c>
      <c r="W1335" t="str">
        <f>TEXT(sales_order1[[#This Row],[date]], "Mmm")</f>
        <v>Sep</v>
      </c>
      <c r="X1335">
        <f>VALUE(TEXT(sales_order1[[#This Row],[date]], "D"))</f>
        <v>9</v>
      </c>
      <c r="Y1335">
        <v>37</v>
      </c>
    </row>
    <row r="1336" spans="1:25" x14ac:dyDescent="0.25">
      <c r="A1336" s="1">
        <v>44083</v>
      </c>
      <c r="B1336">
        <v>51335</v>
      </c>
      <c r="C1336" t="s">
        <v>51</v>
      </c>
      <c r="D1336" t="str">
        <f>VLOOKUP(sales_order1[[#This Row],[itemCode]],product_details3!B:C,2,0)</f>
        <v>MSTH50</v>
      </c>
      <c r="E1336" t="s">
        <v>52</v>
      </c>
      <c r="F1336" t="s">
        <v>21</v>
      </c>
      <c r="G1336">
        <v>150</v>
      </c>
      <c r="H1336">
        <v>15.75</v>
      </c>
      <c r="I1336">
        <v>2362.5</v>
      </c>
      <c r="J1336">
        <v>4.45</v>
      </c>
      <c r="K1336">
        <v>667.5</v>
      </c>
      <c r="L1336">
        <v>11.3</v>
      </c>
      <c r="M1336">
        <v>0.71746031746031746</v>
      </c>
      <c r="N1336">
        <v>1695</v>
      </c>
      <c r="O1336" t="s">
        <v>248</v>
      </c>
      <c r="P1336" t="s">
        <v>249</v>
      </c>
      <c r="Q1336" t="s">
        <v>191</v>
      </c>
      <c r="R1336" t="s">
        <v>56</v>
      </c>
      <c r="S1336" t="s">
        <v>192</v>
      </c>
      <c r="T1336" t="s">
        <v>250</v>
      </c>
      <c r="U1336" t="s">
        <v>1191</v>
      </c>
      <c r="V1336">
        <f>YEAR(sales_order1[[#This Row],[date]])</f>
        <v>2020</v>
      </c>
      <c r="W1336" t="str">
        <f>TEXT(sales_order1[[#This Row],[date]], "Mmm")</f>
        <v>Sep</v>
      </c>
      <c r="X1336">
        <f>VALUE(TEXT(sales_order1[[#This Row],[date]], "D"))</f>
        <v>9</v>
      </c>
      <c r="Y1336">
        <v>37</v>
      </c>
    </row>
    <row r="1337" spans="1:25" x14ac:dyDescent="0.25">
      <c r="A1337" s="1">
        <v>44083</v>
      </c>
      <c r="B1337">
        <v>51336</v>
      </c>
      <c r="C1337" t="s">
        <v>360</v>
      </c>
      <c r="D1337" t="str">
        <f>VLOOKUP(sales_order1[[#This Row],[itemCode]],product_details3!B:C,2,0)</f>
        <v>TNRS100</v>
      </c>
      <c r="E1337" t="s">
        <v>361</v>
      </c>
      <c r="F1337" t="s">
        <v>124</v>
      </c>
      <c r="G1337">
        <v>50</v>
      </c>
      <c r="H1337">
        <v>13.1</v>
      </c>
      <c r="I1337">
        <v>655</v>
      </c>
      <c r="J1337">
        <v>4.7</v>
      </c>
      <c r="K1337">
        <v>235</v>
      </c>
      <c r="L1337">
        <v>8.4</v>
      </c>
      <c r="M1337">
        <v>0.6412213740458016</v>
      </c>
      <c r="N1337">
        <v>420</v>
      </c>
      <c r="O1337" t="s">
        <v>341</v>
      </c>
      <c r="P1337" t="s">
        <v>342</v>
      </c>
      <c r="Q1337" t="s">
        <v>146</v>
      </c>
      <c r="R1337" t="s">
        <v>112</v>
      </c>
      <c r="S1337" t="s">
        <v>343</v>
      </c>
      <c r="T1337" t="s">
        <v>95</v>
      </c>
      <c r="U1337" t="s">
        <v>1190</v>
      </c>
      <c r="V1337">
        <f>YEAR(sales_order1[[#This Row],[date]])</f>
        <v>2020</v>
      </c>
      <c r="W1337" t="str">
        <f>TEXT(sales_order1[[#This Row],[date]], "Mmm")</f>
        <v>Sep</v>
      </c>
      <c r="X1337">
        <f>VALUE(TEXT(sales_order1[[#This Row],[date]], "D"))</f>
        <v>9</v>
      </c>
      <c r="Y1337">
        <v>37</v>
      </c>
    </row>
    <row r="1338" spans="1:25" x14ac:dyDescent="0.25">
      <c r="A1338" s="1">
        <v>44083</v>
      </c>
      <c r="B1338">
        <v>51337</v>
      </c>
      <c r="C1338" t="s">
        <v>194</v>
      </c>
      <c r="D1338" t="str">
        <f>VLOOKUP(sales_order1[[#This Row],[itemCode]],product_details3!B:C,2,0)</f>
        <v>CLNG150</v>
      </c>
      <c r="E1338" t="s">
        <v>195</v>
      </c>
      <c r="F1338" t="s">
        <v>45</v>
      </c>
      <c r="G1338">
        <v>50</v>
      </c>
      <c r="H1338">
        <v>12.75</v>
      </c>
      <c r="I1338">
        <v>637.5</v>
      </c>
      <c r="J1338">
        <v>4.45</v>
      </c>
      <c r="K1338">
        <v>222.5</v>
      </c>
      <c r="L1338">
        <v>8.3000000000000007</v>
      </c>
      <c r="M1338">
        <v>0.65098039215686276</v>
      </c>
      <c r="N1338">
        <v>415</v>
      </c>
      <c r="O1338" t="s">
        <v>478</v>
      </c>
      <c r="P1338" t="s">
        <v>479</v>
      </c>
      <c r="Q1338" t="s">
        <v>186</v>
      </c>
      <c r="R1338" t="s">
        <v>112</v>
      </c>
      <c r="S1338" t="s">
        <v>246</v>
      </c>
      <c r="T1338" t="s">
        <v>480</v>
      </c>
      <c r="U1338" t="s">
        <v>1189</v>
      </c>
      <c r="V1338">
        <f>YEAR(sales_order1[[#This Row],[date]])</f>
        <v>2020</v>
      </c>
      <c r="W1338" t="str">
        <f>TEXT(sales_order1[[#This Row],[date]], "Mmm")</f>
        <v>Sep</v>
      </c>
      <c r="X1338">
        <f>VALUE(TEXT(sales_order1[[#This Row],[date]], "D"))</f>
        <v>9</v>
      </c>
      <c r="Y1338">
        <v>37</v>
      </c>
    </row>
    <row r="1339" spans="1:25" x14ac:dyDescent="0.25">
      <c r="A1339" s="1">
        <v>44083</v>
      </c>
      <c r="B1339">
        <v>51338</v>
      </c>
      <c r="C1339" t="s">
        <v>86</v>
      </c>
      <c r="D1339" t="str">
        <f>VLOOKUP(sales_order1[[#This Row],[itemCode]],product_details3!B:C,2,0)</f>
        <v>SRMH30</v>
      </c>
      <c r="E1339" t="s">
        <v>87</v>
      </c>
      <c r="F1339" t="s">
        <v>30</v>
      </c>
      <c r="G1339">
        <v>50</v>
      </c>
      <c r="H1339">
        <v>21</v>
      </c>
      <c r="I1339">
        <v>1050</v>
      </c>
      <c r="J1339">
        <v>6.6</v>
      </c>
      <c r="K1339">
        <v>330</v>
      </c>
      <c r="L1339">
        <v>14.4</v>
      </c>
      <c r="M1339">
        <v>0.68571428571428572</v>
      </c>
      <c r="N1339">
        <v>720</v>
      </c>
      <c r="O1339" t="s">
        <v>88</v>
      </c>
      <c r="P1339" t="s">
        <v>89</v>
      </c>
      <c r="Q1339" t="s">
        <v>24</v>
      </c>
      <c r="R1339" t="s">
        <v>25</v>
      </c>
      <c r="S1339" t="s">
        <v>26</v>
      </c>
      <c r="T1339" t="s">
        <v>90</v>
      </c>
      <c r="U1339" t="s">
        <v>1191</v>
      </c>
      <c r="V1339">
        <f>YEAR(sales_order1[[#This Row],[date]])</f>
        <v>2020</v>
      </c>
      <c r="W1339" t="str">
        <f>TEXT(sales_order1[[#This Row],[date]], "Mmm")</f>
        <v>Sep</v>
      </c>
      <c r="X1339">
        <f>VALUE(TEXT(sales_order1[[#This Row],[date]], "D"))</f>
        <v>9</v>
      </c>
      <c r="Y1339">
        <v>37</v>
      </c>
    </row>
    <row r="1340" spans="1:25" x14ac:dyDescent="0.25">
      <c r="A1340" s="1">
        <v>44083</v>
      </c>
      <c r="B1340">
        <v>51339</v>
      </c>
      <c r="C1340" t="s">
        <v>142</v>
      </c>
      <c r="D1340" t="str">
        <f>VLOOKUP(sales_order1[[#This Row],[itemCode]],product_details3!B:C,2,0)</f>
        <v>SRMC50</v>
      </c>
      <c r="E1340" t="s">
        <v>143</v>
      </c>
      <c r="F1340" t="s">
        <v>30</v>
      </c>
      <c r="G1340">
        <v>100</v>
      </c>
      <c r="H1340">
        <v>33.25</v>
      </c>
      <c r="I1340">
        <v>3325</v>
      </c>
      <c r="J1340">
        <v>12</v>
      </c>
      <c r="K1340">
        <v>1200</v>
      </c>
      <c r="L1340">
        <v>21.25</v>
      </c>
      <c r="M1340">
        <v>0.63909774436090228</v>
      </c>
      <c r="N1340">
        <v>2125</v>
      </c>
      <c r="O1340" t="s">
        <v>423</v>
      </c>
      <c r="P1340" t="s">
        <v>424</v>
      </c>
      <c r="Q1340" t="s">
        <v>77</v>
      </c>
      <c r="R1340" t="s">
        <v>72</v>
      </c>
      <c r="S1340" t="s">
        <v>425</v>
      </c>
      <c r="T1340" t="s">
        <v>426</v>
      </c>
      <c r="U1340" t="s">
        <v>1190</v>
      </c>
      <c r="V1340">
        <f>YEAR(sales_order1[[#This Row],[date]])</f>
        <v>2020</v>
      </c>
      <c r="W1340" t="str">
        <f>TEXT(sales_order1[[#This Row],[date]], "Mmm")</f>
        <v>Sep</v>
      </c>
      <c r="X1340">
        <f>VALUE(TEXT(sales_order1[[#This Row],[date]], "D"))</f>
        <v>9</v>
      </c>
      <c r="Y1340">
        <v>37</v>
      </c>
    </row>
    <row r="1341" spans="1:25" x14ac:dyDescent="0.25">
      <c r="A1341" s="1">
        <v>44083</v>
      </c>
      <c r="B1341">
        <v>51340</v>
      </c>
      <c r="C1341" t="s">
        <v>67</v>
      </c>
      <c r="D1341" t="str">
        <f>VLOOKUP(sales_order1[[#This Row],[itemCode]],product_details3!B:C,2,0)</f>
        <v>SRMH15</v>
      </c>
      <c r="E1341" t="s">
        <v>68</v>
      </c>
      <c r="F1341" t="s">
        <v>30</v>
      </c>
      <c r="G1341">
        <v>150</v>
      </c>
      <c r="H1341">
        <v>15.75</v>
      </c>
      <c r="I1341">
        <v>2362.5</v>
      </c>
      <c r="J1341">
        <v>5.45</v>
      </c>
      <c r="K1341">
        <v>817.5</v>
      </c>
      <c r="L1341">
        <v>10.3</v>
      </c>
      <c r="M1341">
        <v>0.65396825396825398</v>
      </c>
      <c r="N1341">
        <v>1545</v>
      </c>
      <c r="O1341" t="s">
        <v>75</v>
      </c>
      <c r="P1341" t="s">
        <v>76</v>
      </c>
      <c r="Q1341" t="s">
        <v>77</v>
      </c>
      <c r="R1341" t="s">
        <v>72</v>
      </c>
      <c r="S1341" t="s">
        <v>78</v>
      </c>
      <c r="T1341" t="s">
        <v>79</v>
      </c>
      <c r="U1341" t="s">
        <v>1190</v>
      </c>
      <c r="V1341">
        <f>YEAR(sales_order1[[#This Row],[date]])</f>
        <v>2020</v>
      </c>
      <c r="W1341" t="str">
        <f>TEXT(sales_order1[[#This Row],[date]], "Mmm")</f>
        <v>Sep</v>
      </c>
      <c r="X1341">
        <f>VALUE(TEXT(sales_order1[[#This Row],[date]], "D"))</f>
        <v>9</v>
      </c>
      <c r="Y1341">
        <v>37</v>
      </c>
    </row>
    <row r="1342" spans="1:25" x14ac:dyDescent="0.25">
      <c r="A1342" s="1">
        <v>44084</v>
      </c>
      <c r="B1342">
        <v>51341</v>
      </c>
      <c r="C1342" t="s">
        <v>329</v>
      </c>
      <c r="D1342" t="str">
        <f>VLOOKUP(sales_order1[[#This Row],[itemCode]],product_details3!B:C,2,0)</f>
        <v>TNRS150</v>
      </c>
      <c r="E1342" t="s">
        <v>330</v>
      </c>
      <c r="F1342" t="s">
        <v>124</v>
      </c>
      <c r="G1342">
        <v>50</v>
      </c>
      <c r="H1342">
        <v>19.649999999999999</v>
      </c>
      <c r="I1342">
        <v>982.5</v>
      </c>
      <c r="J1342">
        <v>6.55</v>
      </c>
      <c r="K1342">
        <v>327.5</v>
      </c>
      <c r="L1342">
        <v>13.1</v>
      </c>
      <c r="M1342">
        <v>0.66666666666666663</v>
      </c>
      <c r="N1342">
        <v>655</v>
      </c>
      <c r="O1342" t="s">
        <v>440</v>
      </c>
      <c r="P1342" t="s">
        <v>441</v>
      </c>
      <c r="Q1342" t="s">
        <v>39</v>
      </c>
      <c r="R1342" t="s">
        <v>40</v>
      </c>
      <c r="S1342" t="s">
        <v>41</v>
      </c>
      <c r="T1342" t="s">
        <v>442</v>
      </c>
      <c r="U1342" t="s">
        <v>1188</v>
      </c>
      <c r="V1342">
        <f>YEAR(sales_order1[[#This Row],[date]])</f>
        <v>2020</v>
      </c>
      <c r="W1342" t="str">
        <f>TEXT(sales_order1[[#This Row],[date]], "Mmm")</f>
        <v>Sep</v>
      </c>
      <c r="X1342">
        <f>VALUE(TEXT(sales_order1[[#This Row],[date]], "D"))</f>
        <v>10</v>
      </c>
      <c r="Y1342">
        <v>37</v>
      </c>
    </row>
    <row r="1343" spans="1:25" x14ac:dyDescent="0.25">
      <c r="A1343" s="1">
        <v>44084</v>
      </c>
      <c r="B1343">
        <v>51342</v>
      </c>
      <c r="C1343" t="s">
        <v>279</v>
      </c>
      <c r="D1343" t="str">
        <f>VLOOKUP(sales_order1[[#This Row],[itemCode]],product_details3!B:C,2,0)</f>
        <v>SRMC15</v>
      </c>
      <c r="E1343" t="s">
        <v>280</v>
      </c>
      <c r="F1343" t="s">
        <v>30</v>
      </c>
      <c r="G1343">
        <v>50</v>
      </c>
      <c r="H1343">
        <v>16.95</v>
      </c>
      <c r="I1343">
        <v>847.5</v>
      </c>
      <c r="J1343">
        <v>6.2</v>
      </c>
      <c r="K1343">
        <v>310</v>
      </c>
      <c r="L1343">
        <v>10.75</v>
      </c>
      <c r="M1343">
        <v>0.63421828908554578</v>
      </c>
      <c r="N1343">
        <v>537.5</v>
      </c>
      <c r="O1343" t="s">
        <v>82</v>
      </c>
      <c r="P1343" t="s">
        <v>83</v>
      </c>
      <c r="Q1343" t="s">
        <v>64</v>
      </c>
      <c r="R1343" t="s">
        <v>40</v>
      </c>
      <c r="S1343" t="s">
        <v>84</v>
      </c>
      <c r="T1343" t="s">
        <v>85</v>
      </c>
      <c r="U1343" t="s">
        <v>1189</v>
      </c>
      <c r="V1343">
        <f>YEAR(sales_order1[[#This Row],[date]])</f>
        <v>2020</v>
      </c>
      <c r="W1343" t="str">
        <f>TEXT(sales_order1[[#This Row],[date]], "Mmm")</f>
        <v>Sep</v>
      </c>
      <c r="X1343">
        <f>VALUE(TEXT(sales_order1[[#This Row],[date]], "D"))</f>
        <v>10</v>
      </c>
      <c r="Y1343">
        <v>37</v>
      </c>
    </row>
    <row r="1344" spans="1:25" x14ac:dyDescent="0.25">
      <c r="A1344" s="1">
        <v>44084</v>
      </c>
      <c r="B1344">
        <v>51343</v>
      </c>
      <c r="C1344" t="s">
        <v>115</v>
      </c>
      <c r="D1344" t="str">
        <f>VLOOKUP(sales_order1[[#This Row],[itemCode]],product_details3!B:C,2,0)</f>
        <v>SCRS30100</v>
      </c>
      <c r="E1344" t="s">
        <v>116</v>
      </c>
      <c r="F1344" t="s">
        <v>61</v>
      </c>
      <c r="G1344">
        <v>250</v>
      </c>
      <c r="H1344">
        <v>32.75</v>
      </c>
      <c r="I1344">
        <v>8187.5</v>
      </c>
      <c r="J1344">
        <v>11.25</v>
      </c>
      <c r="K1344">
        <v>2812.5</v>
      </c>
      <c r="L1344">
        <v>21.5</v>
      </c>
      <c r="M1344">
        <v>0.65648854961832059</v>
      </c>
      <c r="N1344">
        <v>5375</v>
      </c>
      <c r="O1344" t="s">
        <v>376</v>
      </c>
      <c r="P1344" t="s">
        <v>377</v>
      </c>
      <c r="Q1344" t="s">
        <v>378</v>
      </c>
      <c r="R1344" t="s">
        <v>72</v>
      </c>
      <c r="S1344" t="s">
        <v>379</v>
      </c>
      <c r="T1344" t="s">
        <v>380</v>
      </c>
      <c r="U1344" t="s">
        <v>1188</v>
      </c>
      <c r="V1344">
        <f>YEAR(sales_order1[[#This Row],[date]])</f>
        <v>2020</v>
      </c>
      <c r="W1344" t="str">
        <f>TEXT(sales_order1[[#This Row],[date]], "Mmm")</f>
        <v>Sep</v>
      </c>
      <c r="X1344">
        <f>VALUE(TEXT(sales_order1[[#This Row],[date]], "D"))</f>
        <v>10</v>
      </c>
      <c r="Y1344">
        <v>37</v>
      </c>
    </row>
    <row r="1345" spans="1:25" x14ac:dyDescent="0.25">
      <c r="A1345" s="1">
        <v>44084</v>
      </c>
      <c r="B1345">
        <v>51344</v>
      </c>
      <c r="C1345" t="s">
        <v>221</v>
      </c>
      <c r="D1345" t="str">
        <f>VLOOKUP(sales_order1[[#This Row],[itemCode]],product_details3!B:C,2,0)</f>
        <v>CLNF200</v>
      </c>
      <c r="E1345" t="s">
        <v>222</v>
      </c>
      <c r="F1345" t="s">
        <v>45</v>
      </c>
      <c r="G1345">
        <v>100</v>
      </c>
      <c r="H1345">
        <v>23.25</v>
      </c>
      <c r="I1345">
        <v>2325</v>
      </c>
      <c r="J1345">
        <v>9</v>
      </c>
      <c r="K1345">
        <v>900</v>
      </c>
      <c r="L1345">
        <v>14.25</v>
      </c>
      <c r="M1345">
        <v>0.61290322580645162</v>
      </c>
      <c r="N1345">
        <v>1425</v>
      </c>
      <c r="O1345" t="s">
        <v>273</v>
      </c>
      <c r="P1345" t="s">
        <v>274</v>
      </c>
      <c r="Q1345" t="s">
        <v>132</v>
      </c>
      <c r="R1345" t="s">
        <v>56</v>
      </c>
      <c r="S1345" t="s">
        <v>133</v>
      </c>
      <c r="T1345" t="s">
        <v>275</v>
      </c>
      <c r="U1345" t="s">
        <v>1191</v>
      </c>
      <c r="V1345">
        <f>YEAR(sales_order1[[#This Row],[date]])</f>
        <v>2020</v>
      </c>
      <c r="W1345" t="str">
        <f>TEXT(sales_order1[[#This Row],[date]], "Mmm")</f>
        <v>Sep</v>
      </c>
      <c r="X1345">
        <f>VALUE(TEXT(sales_order1[[#This Row],[date]], "D"))</f>
        <v>10</v>
      </c>
      <c r="Y1345">
        <v>37</v>
      </c>
    </row>
    <row r="1346" spans="1:25" x14ac:dyDescent="0.25">
      <c r="A1346" s="1">
        <v>44084</v>
      </c>
      <c r="B1346">
        <v>51345</v>
      </c>
      <c r="C1346" t="s">
        <v>320</v>
      </c>
      <c r="D1346" t="str">
        <f>VLOOKUP(sales_order1[[#This Row],[itemCode]],product_details3!B:C,2,0)</f>
        <v>SCR50+100</v>
      </c>
      <c r="E1346" t="s">
        <v>321</v>
      </c>
      <c r="F1346" t="s">
        <v>61</v>
      </c>
      <c r="G1346">
        <v>100</v>
      </c>
      <c r="H1346">
        <v>26.25</v>
      </c>
      <c r="I1346">
        <v>2625</v>
      </c>
      <c r="J1346">
        <v>7.75</v>
      </c>
      <c r="K1346">
        <v>775</v>
      </c>
      <c r="L1346">
        <v>18.5</v>
      </c>
      <c r="M1346">
        <v>0.70476190476190481</v>
      </c>
      <c r="N1346">
        <v>1850</v>
      </c>
      <c r="O1346" t="s">
        <v>487</v>
      </c>
      <c r="P1346" t="s">
        <v>488</v>
      </c>
      <c r="Q1346" t="s">
        <v>48</v>
      </c>
      <c r="R1346" t="s">
        <v>25</v>
      </c>
      <c r="S1346" t="s">
        <v>286</v>
      </c>
      <c r="T1346" t="s">
        <v>489</v>
      </c>
      <c r="U1346" t="s">
        <v>1191</v>
      </c>
      <c r="V1346">
        <f>YEAR(sales_order1[[#This Row],[date]])</f>
        <v>2020</v>
      </c>
      <c r="W1346" t="str">
        <f>TEXT(sales_order1[[#This Row],[date]], "Mmm")</f>
        <v>Sep</v>
      </c>
      <c r="X1346">
        <f>VALUE(TEXT(sales_order1[[#This Row],[date]], "D"))</f>
        <v>10</v>
      </c>
      <c r="Y1346">
        <v>37</v>
      </c>
    </row>
    <row r="1347" spans="1:25" x14ac:dyDescent="0.25">
      <c r="A1347" s="1">
        <v>44084</v>
      </c>
      <c r="B1347">
        <v>51346</v>
      </c>
      <c r="C1347" t="s">
        <v>51</v>
      </c>
      <c r="D1347" t="str">
        <f>VLOOKUP(sales_order1[[#This Row],[itemCode]],product_details3!B:C,2,0)</f>
        <v>MSTH50</v>
      </c>
      <c r="E1347" t="s">
        <v>52</v>
      </c>
      <c r="F1347" t="s">
        <v>21</v>
      </c>
      <c r="G1347">
        <v>100</v>
      </c>
      <c r="H1347">
        <v>15.75</v>
      </c>
      <c r="I1347">
        <v>1575</v>
      </c>
      <c r="J1347">
        <v>4.45</v>
      </c>
      <c r="K1347">
        <v>445</v>
      </c>
      <c r="L1347">
        <v>11.3</v>
      </c>
      <c r="M1347">
        <v>0.71746031746031746</v>
      </c>
      <c r="N1347">
        <v>1130</v>
      </c>
      <c r="O1347" t="s">
        <v>167</v>
      </c>
      <c r="P1347" t="s">
        <v>168</v>
      </c>
      <c r="Q1347" t="s">
        <v>100</v>
      </c>
      <c r="R1347" t="s">
        <v>40</v>
      </c>
      <c r="S1347" t="s">
        <v>101</v>
      </c>
      <c r="T1347" t="s">
        <v>169</v>
      </c>
      <c r="U1347" t="s">
        <v>1190</v>
      </c>
      <c r="V1347">
        <f>YEAR(sales_order1[[#This Row],[date]])</f>
        <v>2020</v>
      </c>
      <c r="W1347" t="str">
        <f>TEXT(sales_order1[[#This Row],[date]], "Mmm")</f>
        <v>Sep</v>
      </c>
      <c r="X1347">
        <f>VALUE(TEXT(sales_order1[[#This Row],[date]], "D"))</f>
        <v>10</v>
      </c>
      <c r="Y1347">
        <v>37</v>
      </c>
    </row>
    <row r="1348" spans="1:25" x14ac:dyDescent="0.25">
      <c r="A1348" s="1">
        <v>44085</v>
      </c>
      <c r="B1348">
        <v>51347</v>
      </c>
      <c r="C1348" t="s">
        <v>436</v>
      </c>
      <c r="D1348" t="str">
        <f>VLOOKUP(sales_order1[[#This Row],[itemCode]],product_details3!B:C,2,0)</f>
        <v>TNRH100</v>
      </c>
      <c r="E1348" t="s">
        <v>437</v>
      </c>
      <c r="F1348" t="s">
        <v>124</v>
      </c>
      <c r="G1348">
        <v>150</v>
      </c>
      <c r="H1348">
        <v>10.5</v>
      </c>
      <c r="I1348">
        <v>1575</v>
      </c>
      <c r="J1348">
        <v>3.3</v>
      </c>
      <c r="K1348">
        <v>495</v>
      </c>
      <c r="L1348">
        <v>7.2</v>
      </c>
      <c r="M1348">
        <v>0.68571428571428572</v>
      </c>
      <c r="N1348">
        <v>1080</v>
      </c>
      <c r="O1348" t="s">
        <v>237</v>
      </c>
      <c r="P1348" t="s">
        <v>238</v>
      </c>
      <c r="Q1348" t="s">
        <v>239</v>
      </c>
      <c r="R1348" t="s">
        <v>112</v>
      </c>
      <c r="S1348" t="s">
        <v>240</v>
      </c>
      <c r="T1348" t="s">
        <v>241</v>
      </c>
      <c r="U1348" t="s">
        <v>1189</v>
      </c>
      <c r="V1348">
        <f>YEAR(sales_order1[[#This Row],[date]])</f>
        <v>2020</v>
      </c>
      <c r="W1348" t="str">
        <f>TEXT(sales_order1[[#This Row],[date]], "Mmm")</f>
        <v>Sep</v>
      </c>
      <c r="X1348">
        <f>VALUE(TEXT(sales_order1[[#This Row],[date]], "D"))</f>
        <v>11</v>
      </c>
      <c r="Y1348">
        <v>37</v>
      </c>
    </row>
    <row r="1349" spans="1:25" x14ac:dyDescent="0.25">
      <c r="A1349" s="1">
        <v>44085</v>
      </c>
      <c r="B1349">
        <v>51348</v>
      </c>
      <c r="C1349" t="s">
        <v>175</v>
      </c>
      <c r="D1349" t="str">
        <f>VLOOKUP(sales_order1[[#This Row],[itemCode]],product_details3!B:C,2,0)</f>
        <v>SCRS3030</v>
      </c>
      <c r="E1349" t="s">
        <v>176</v>
      </c>
      <c r="F1349" t="s">
        <v>61</v>
      </c>
      <c r="G1349">
        <v>150</v>
      </c>
      <c r="H1349">
        <v>13.1</v>
      </c>
      <c r="I1349">
        <v>1965</v>
      </c>
      <c r="J1349">
        <v>4.7</v>
      </c>
      <c r="K1349">
        <v>705</v>
      </c>
      <c r="L1349">
        <v>8.4</v>
      </c>
      <c r="M1349">
        <v>0.6412213740458016</v>
      </c>
      <c r="N1349">
        <v>1260</v>
      </c>
      <c r="O1349" t="s">
        <v>451</v>
      </c>
      <c r="P1349" t="s">
        <v>452</v>
      </c>
      <c r="Q1349" t="s">
        <v>271</v>
      </c>
      <c r="R1349" t="s">
        <v>56</v>
      </c>
      <c r="S1349" t="s">
        <v>192</v>
      </c>
      <c r="T1349" t="s">
        <v>453</v>
      </c>
      <c r="U1349" t="s">
        <v>1191</v>
      </c>
      <c r="V1349">
        <f>YEAR(sales_order1[[#This Row],[date]])</f>
        <v>2020</v>
      </c>
      <c r="W1349" t="str">
        <f>TEXT(sales_order1[[#This Row],[date]], "Mmm")</f>
        <v>Sep</v>
      </c>
      <c r="X1349">
        <f>VALUE(TEXT(sales_order1[[#This Row],[date]], "D"))</f>
        <v>11</v>
      </c>
      <c r="Y1349">
        <v>37</v>
      </c>
    </row>
    <row r="1350" spans="1:25" x14ac:dyDescent="0.25">
      <c r="A1350" s="1">
        <v>44085</v>
      </c>
      <c r="B1350">
        <v>51349</v>
      </c>
      <c r="C1350" t="s">
        <v>204</v>
      </c>
      <c r="D1350" t="str">
        <f>VLOOKUP(sales_order1[[#This Row],[itemCode]],product_details3!B:C,2,0)</f>
        <v>MKRM150</v>
      </c>
      <c r="E1350" t="s">
        <v>205</v>
      </c>
      <c r="F1350" t="s">
        <v>151</v>
      </c>
      <c r="G1350">
        <v>50</v>
      </c>
      <c r="H1350">
        <v>10.75</v>
      </c>
      <c r="I1350">
        <v>537.5</v>
      </c>
      <c r="J1350">
        <v>4.45</v>
      </c>
      <c r="K1350">
        <v>222.5</v>
      </c>
      <c r="L1350">
        <v>6.3</v>
      </c>
      <c r="M1350">
        <v>0.586046511627907</v>
      </c>
      <c r="N1350">
        <v>315</v>
      </c>
      <c r="O1350" t="s">
        <v>184</v>
      </c>
      <c r="P1350" t="s">
        <v>185</v>
      </c>
      <c r="Q1350" t="s">
        <v>186</v>
      </c>
      <c r="R1350" t="s">
        <v>112</v>
      </c>
      <c r="S1350" t="s">
        <v>187</v>
      </c>
      <c r="T1350" t="s">
        <v>188</v>
      </c>
      <c r="U1350" t="s">
        <v>1189</v>
      </c>
      <c r="V1350">
        <f>YEAR(sales_order1[[#This Row],[date]])</f>
        <v>2020</v>
      </c>
      <c r="W1350" t="str">
        <f>TEXT(sales_order1[[#This Row],[date]], "Mmm")</f>
        <v>Sep</v>
      </c>
      <c r="X1350">
        <f>VALUE(TEXT(sales_order1[[#This Row],[date]], "D"))</f>
        <v>11</v>
      </c>
      <c r="Y1350">
        <v>37</v>
      </c>
    </row>
    <row r="1351" spans="1:25" x14ac:dyDescent="0.25">
      <c r="A1351" s="1">
        <v>44085</v>
      </c>
      <c r="B1351">
        <v>51350</v>
      </c>
      <c r="C1351" t="s">
        <v>67</v>
      </c>
      <c r="D1351" t="str">
        <f>VLOOKUP(sales_order1[[#This Row],[itemCode]],product_details3!B:C,2,0)</f>
        <v>SRMH15</v>
      </c>
      <c r="E1351" t="s">
        <v>68</v>
      </c>
      <c r="F1351" t="s">
        <v>30</v>
      </c>
      <c r="G1351">
        <v>150</v>
      </c>
      <c r="H1351">
        <v>15.75</v>
      </c>
      <c r="I1351">
        <v>2362.5</v>
      </c>
      <c r="J1351">
        <v>5.45</v>
      </c>
      <c r="K1351">
        <v>817.5</v>
      </c>
      <c r="L1351">
        <v>10.3</v>
      </c>
      <c r="M1351">
        <v>0.65396825396825398</v>
      </c>
      <c r="N1351">
        <v>1545</v>
      </c>
      <c r="O1351" t="s">
        <v>420</v>
      </c>
      <c r="P1351" t="s">
        <v>421</v>
      </c>
      <c r="Q1351" t="s">
        <v>77</v>
      </c>
      <c r="R1351" t="s">
        <v>72</v>
      </c>
      <c r="S1351" t="s">
        <v>78</v>
      </c>
      <c r="T1351" t="s">
        <v>422</v>
      </c>
      <c r="U1351" t="s">
        <v>1190</v>
      </c>
      <c r="V1351">
        <f>YEAR(sales_order1[[#This Row],[date]])</f>
        <v>2020</v>
      </c>
      <c r="W1351" t="str">
        <f>TEXT(sales_order1[[#This Row],[date]], "Mmm")</f>
        <v>Sep</v>
      </c>
      <c r="X1351">
        <f>VALUE(TEXT(sales_order1[[#This Row],[date]], "D"))</f>
        <v>11</v>
      </c>
      <c r="Y1351">
        <v>37</v>
      </c>
    </row>
    <row r="1352" spans="1:25" x14ac:dyDescent="0.25">
      <c r="A1352" s="1">
        <v>44085</v>
      </c>
      <c r="B1352">
        <v>51351</v>
      </c>
      <c r="C1352" t="s">
        <v>288</v>
      </c>
      <c r="D1352" t="str">
        <f>VLOOKUP(sales_order1[[#This Row],[itemCode]],product_details3!B:C,2,0)</f>
        <v>MKRM200</v>
      </c>
      <c r="E1352" t="s">
        <v>289</v>
      </c>
      <c r="F1352" t="s">
        <v>151</v>
      </c>
      <c r="G1352">
        <v>100</v>
      </c>
      <c r="H1352">
        <v>19.25</v>
      </c>
      <c r="I1352">
        <v>1925</v>
      </c>
      <c r="J1352">
        <v>7.75</v>
      </c>
      <c r="K1352">
        <v>775</v>
      </c>
      <c r="L1352">
        <v>11.5</v>
      </c>
      <c r="M1352">
        <v>0.59740259740259738</v>
      </c>
      <c r="N1352">
        <v>1150</v>
      </c>
      <c r="O1352" t="s">
        <v>281</v>
      </c>
      <c r="P1352" t="s">
        <v>282</v>
      </c>
      <c r="Q1352" t="s">
        <v>24</v>
      </c>
      <c r="R1352" t="s">
        <v>25</v>
      </c>
      <c r="S1352" t="s">
        <v>33</v>
      </c>
      <c r="T1352" t="s">
        <v>283</v>
      </c>
      <c r="U1352" t="s">
        <v>1191</v>
      </c>
      <c r="V1352">
        <f>YEAR(sales_order1[[#This Row],[date]])</f>
        <v>2020</v>
      </c>
      <c r="W1352" t="str">
        <f>TEXT(sales_order1[[#This Row],[date]], "Mmm")</f>
        <v>Sep</v>
      </c>
      <c r="X1352">
        <f>VALUE(TEXT(sales_order1[[#This Row],[date]], "D"))</f>
        <v>11</v>
      </c>
      <c r="Y1352">
        <v>37</v>
      </c>
    </row>
    <row r="1353" spans="1:25" x14ac:dyDescent="0.25">
      <c r="A1353" s="1">
        <v>44085</v>
      </c>
      <c r="B1353">
        <v>51352</v>
      </c>
      <c r="C1353" t="s">
        <v>115</v>
      </c>
      <c r="D1353" t="str">
        <f>VLOOKUP(sales_order1[[#This Row],[itemCode]],product_details3!B:C,2,0)</f>
        <v>SCRS30100</v>
      </c>
      <c r="E1353" t="s">
        <v>116</v>
      </c>
      <c r="F1353" t="s">
        <v>61</v>
      </c>
      <c r="G1353">
        <v>250</v>
      </c>
      <c r="H1353">
        <v>32.75</v>
      </c>
      <c r="I1353">
        <v>8187.5</v>
      </c>
      <c r="J1353">
        <v>11.25</v>
      </c>
      <c r="K1353">
        <v>2812.5</v>
      </c>
      <c r="L1353">
        <v>21.5</v>
      </c>
      <c r="M1353">
        <v>0.65648854961832059</v>
      </c>
      <c r="N1353">
        <v>5375</v>
      </c>
      <c r="O1353" t="s">
        <v>467</v>
      </c>
      <c r="P1353" t="s">
        <v>468</v>
      </c>
      <c r="Q1353" t="s">
        <v>39</v>
      </c>
      <c r="R1353" t="s">
        <v>40</v>
      </c>
      <c r="S1353" t="s">
        <v>41</v>
      </c>
      <c r="T1353" t="s">
        <v>174</v>
      </c>
      <c r="U1353" t="s">
        <v>1188</v>
      </c>
      <c r="V1353">
        <f>YEAR(sales_order1[[#This Row],[date]])</f>
        <v>2020</v>
      </c>
      <c r="W1353" t="str">
        <f>TEXT(sales_order1[[#This Row],[date]], "Mmm")</f>
        <v>Sep</v>
      </c>
      <c r="X1353">
        <f>VALUE(TEXT(sales_order1[[#This Row],[date]], "D"))</f>
        <v>11</v>
      </c>
      <c r="Y1353">
        <v>37</v>
      </c>
    </row>
    <row r="1354" spans="1:25" x14ac:dyDescent="0.25">
      <c r="A1354" s="1">
        <v>44085</v>
      </c>
      <c r="B1354">
        <v>51353</v>
      </c>
      <c r="C1354" t="s">
        <v>51</v>
      </c>
      <c r="D1354" t="str">
        <f>VLOOKUP(sales_order1[[#This Row],[itemCode]],product_details3!B:C,2,0)</f>
        <v>MSTH50</v>
      </c>
      <c r="E1354" t="s">
        <v>52</v>
      </c>
      <c r="F1354" t="s">
        <v>21</v>
      </c>
      <c r="G1354">
        <v>150</v>
      </c>
      <c r="H1354">
        <v>15.75</v>
      </c>
      <c r="I1354">
        <v>2362.5</v>
      </c>
      <c r="J1354">
        <v>4.45</v>
      </c>
      <c r="K1354">
        <v>667.5</v>
      </c>
      <c r="L1354">
        <v>11.3</v>
      </c>
      <c r="M1354">
        <v>0.71746031746031746</v>
      </c>
      <c r="N1354">
        <v>1695</v>
      </c>
      <c r="O1354" t="s">
        <v>223</v>
      </c>
      <c r="P1354" t="s">
        <v>224</v>
      </c>
      <c r="Q1354" t="s">
        <v>55</v>
      </c>
      <c r="R1354" t="s">
        <v>56</v>
      </c>
      <c r="S1354" t="s">
        <v>225</v>
      </c>
      <c r="T1354" t="s">
        <v>226</v>
      </c>
      <c r="U1354" t="s">
        <v>1191</v>
      </c>
      <c r="V1354">
        <f>YEAR(sales_order1[[#This Row],[date]])</f>
        <v>2020</v>
      </c>
      <c r="W1354" t="str">
        <f>TEXT(sales_order1[[#This Row],[date]], "Mmm")</f>
        <v>Sep</v>
      </c>
      <c r="X1354">
        <f>VALUE(TEXT(sales_order1[[#This Row],[date]], "D"))</f>
        <v>11</v>
      </c>
      <c r="Y1354">
        <v>37</v>
      </c>
    </row>
    <row r="1355" spans="1:25" x14ac:dyDescent="0.25">
      <c r="A1355" s="1">
        <v>44088</v>
      </c>
      <c r="B1355">
        <v>51354</v>
      </c>
      <c r="C1355" t="s">
        <v>404</v>
      </c>
      <c r="D1355" t="str">
        <f>VLOOKUP(sales_order1[[#This Row],[itemCode]],product_details3!B:C,2,0)</f>
        <v>TNRE200</v>
      </c>
      <c r="E1355" t="s">
        <v>405</v>
      </c>
      <c r="F1355" t="s">
        <v>124</v>
      </c>
      <c r="G1355">
        <v>150</v>
      </c>
      <c r="H1355">
        <v>22.6</v>
      </c>
      <c r="I1355">
        <v>3390</v>
      </c>
      <c r="J1355">
        <v>7.6</v>
      </c>
      <c r="K1355">
        <v>1140</v>
      </c>
      <c r="L1355">
        <v>15</v>
      </c>
      <c r="M1355">
        <v>0.66371681415929207</v>
      </c>
      <c r="N1355">
        <v>2250</v>
      </c>
      <c r="O1355" t="s">
        <v>46</v>
      </c>
      <c r="P1355" t="s">
        <v>47</v>
      </c>
      <c r="Q1355" t="s">
        <v>48</v>
      </c>
      <c r="R1355" t="s">
        <v>25</v>
      </c>
      <c r="S1355" t="s">
        <v>49</v>
      </c>
      <c r="T1355" t="s">
        <v>50</v>
      </c>
      <c r="U1355" t="s">
        <v>1191</v>
      </c>
      <c r="V1355">
        <f>YEAR(sales_order1[[#This Row],[date]])</f>
        <v>2020</v>
      </c>
      <c r="W1355" t="str">
        <f>TEXT(sales_order1[[#This Row],[date]], "Mmm")</f>
        <v>Sep</v>
      </c>
      <c r="X1355">
        <f>VALUE(TEXT(sales_order1[[#This Row],[date]], "D"))</f>
        <v>14</v>
      </c>
      <c r="Y1355">
        <v>37</v>
      </c>
    </row>
    <row r="1356" spans="1:25" x14ac:dyDescent="0.25">
      <c r="A1356" s="1">
        <v>44088</v>
      </c>
      <c r="B1356">
        <v>51355</v>
      </c>
      <c r="C1356" t="s">
        <v>86</v>
      </c>
      <c r="D1356" t="str">
        <f>VLOOKUP(sales_order1[[#This Row],[itemCode]],product_details3!B:C,2,0)</f>
        <v>SRMH30</v>
      </c>
      <c r="E1356" t="s">
        <v>87</v>
      </c>
      <c r="F1356" t="s">
        <v>30</v>
      </c>
      <c r="G1356">
        <v>150</v>
      </c>
      <c r="H1356">
        <v>21</v>
      </c>
      <c r="I1356">
        <v>3150</v>
      </c>
      <c r="J1356">
        <v>6.6</v>
      </c>
      <c r="K1356">
        <v>990</v>
      </c>
      <c r="L1356">
        <v>14.4</v>
      </c>
      <c r="M1356">
        <v>0.68571428571428572</v>
      </c>
      <c r="N1356">
        <v>2160</v>
      </c>
      <c r="O1356" t="s">
        <v>392</v>
      </c>
      <c r="P1356" t="s">
        <v>393</v>
      </c>
      <c r="Q1356" t="s">
        <v>264</v>
      </c>
      <c r="R1356" t="s">
        <v>56</v>
      </c>
      <c r="S1356" t="s">
        <v>133</v>
      </c>
      <c r="T1356" t="s">
        <v>394</v>
      </c>
      <c r="U1356" t="s">
        <v>1191</v>
      </c>
      <c r="V1356">
        <f>YEAR(sales_order1[[#This Row],[date]])</f>
        <v>2020</v>
      </c>
      <c r="W1356" t="str">
        <f>TEXT(sales_order1[[#This Row],[date]], "Mmm")</f>
        <v>Sep</v>
      </c>
      <c r="X1356">
        <f>VALUE(TEXT(sales_order1[[#This Row],[date]], "D"))</f>
        <v>14</v>
      </c>
      <c r="Y1356">
        <v>37</v>
      </c>
    </row>
    <row r="1357" spans="1:25" x14ac:dyDescent="0.25">
      <c r="A1357" s="1">
        <v>44088</v>
      </c>
      <c r="B1357">
        <v>51356</v>
      </c>
      <c r="C1357" t="s">
        <v>86</v>
      </c>
      <c r="D1357" t="str">
        <f>VLOOKUP(sales_order1[[#This Row],[itemCode]],product_details3!B:C,2,0)</f>
        <v>SRMH30</v>
      </c>
      <c r="E1357" t="s">
        <v>87</v>
      </c>
      <c r="F1357" t="s">
        <v>30</v>
      </c>
      <c r="G1357">
        <v>100</v>
      </c>
      <c r="H1357">
        <v>21</v>
      </c>
      <c r="I1357">
        <v>2100</v>
      </c>
      <c r="J1357">
        <v>6.6</v>
      </c>
      <c r="K1357">
        <v>660</v>
      </c>
      <c r="L1357">
        <v>14.4</v>
      </c>
      <c r="M1357">
        <v>0.68571428571428572</v>
      </c>
      <c r="N1357">
        <v>1440</v>
      </c>
      <c r="O1357" t="s">
        <v>490</v>
      </c>
      <c r="P1357" t="s">
        <v>491</v>
      </c>
      <c r="Q1357" t="s">
        <v>271</v>
      </c>
      <c r="R1357" t="s">
        <v>56</v>
      </c>
      <c r="S1357" t="s">
        <v>192</v>
      </c>
      <c r="T1357" t="s">
        <v>272</v>
      </c>
      <c r="U1357" t="s">
        <v>1191</v>
      </c>
      <c r="V1357">
        <f>YEAR(sales_order1[[#This Row],[date]])</f>
        <v>2020</v>
      </c>
      <c r="W1357" t="str">
        <f>TEXT(sales_order1[[#This Row],[date]], "Mmm")</f>
        <v>Sep</v>
      </c>
      <c r="X1357">
        <f>VALUE(TEXT(sales_order1[[#This Row],[date]], "D"))</f>
        <v>14</v>
      </c>
      <c r="Y1357">
        <v>37</v>
      </c>
    </row>
    <row r="1358" spans="1:25" x14ac:dyDescent="0.25">
      <c r="A1358" s="1">
        <v>44088</v>
      </c>
      <c r="B1358">
        <v>51357</v>
      </c>
      <c r="C1358" t="s">
        <v>438</v>
      </c>
      <c r="D1358" t="str">
        <f>VLOOKUP(sales_order1[[#This Row],[itemCode]],product_details3!B:C,2,0)</f>
        <v>EXFP150</v>
      </c>
      <c r="E1358" t="s">
        <v>439</v>
      </c>
      <c r="F1358" t="s">
        <v>183</v>
      </c>
      <c r="G1358">
        <v>50</v>
      </c>
      <c r="H1358">
        <v>28.25</v>
      </c>
      <c r="I1358">
        <v>1412.5</v>
      </c>
      <c r="J1358">
        <v>12</v>
      </c>
      <c r="K1358">
        <v>600</v>
      </c>
      <c r="L1358">
        <v>16.25</v>
      </c>
      <c r="M1358">
        <v>0.5752212389380531</v>
      </c>
      <c r="N1358">
        <v>812.5</v>
      </c>
      <c r="O1358" t="s">
        <v>322</v>
      </c>
      <c r="P1358" t="s">
        <v>323</v>
      </c>
      <c r="Q1358" t="s">
        <v>39</v>
      </c>
      <c r="R1358" t="s">
        <v>40</v>
      </c>
      <c r="S1358" t="s">
        <v>41</v>
      </c>
      <c r="T1358" t="s">
        <v>324</v>
      </c>
      <c r="U1358" t="s">
        <v>1188</v>
      </c>
      <c r="V1358">
        <f>YEAR(sales_order1[[#This Row],[date]])</f>
        <v>2020</v>
      </c>
      <c r="W1358" t="str">
        <f>TEXT(sales_order1[[#This Row],[date]], "Mmm")</f>
        <v>Sep</v>
      </c>
      <c r="X1358">
        <f>VALUE(TEXT(sales_order1[[#This Row],[date]], "D"))</f>
        <v>14</v>
      </c>
      <c r="Y1358">
        <v>37</v>
      </c>
    </row>
    <row r="1359" spans="1:25" x14ac:dyDescent="0.25">
      <c r="A1359" s="1">
        <v>44088</v>
      </c>
      <c r="B1359">
        <v>51358</v>
      </c>
      <c r="C1359" t="s">
        <v>19</v>
      </c>
      <c r="D1359" t="str">
        <f>VLOOKUP(sales_order1[[#This Row],[itemCode]],product_details3!B:C,2,0)</f>
        <v>MSTH100</v>
      </c>
      <c r="E1359" t="s">
        <v>20</v>
      </c>
      <c r="F1359" t="s">
        <v>21</v>
      </c>
      <c r="G1359">
        <v>100</v>
      </c>
      <c r="H1359">
        <v>26.25</v>
      </c>
      <c r="I1359">
        <v>2625</v>
      </c>
      <c r="J1359">
        <v>7.75</v>
      </c>
      <c r="K1359">
        <v>775</v>
      </c>
      <c r="L1359">
        <v>18.5</v>
      </c>
      <c r="M1359">
        <v>0.70476190476190481</v>
      </c>
      <c r="N1359">
        <v>1850</v>
      </c>
      <c r="O1359" t="s">
        <v>443</v>
      </c>
      <c r="P1359" t="s">
        <v>444</v>
      </c>
      <c r="Q1359" t="s">
        <v>111</v>
      </c>
      <c r="R1359" t="s">
        <v>112</v>
      </c>
      <c r="S1359" t="s">
        <v>445</v>
      </c>
      <c r="T1359" t="s">
        <v>446</v>
      </c>
      <c r="U1359" t="s">
        <v>1189</v>
      </c>
      <c r="V1359">
        <f>YEAR(sales_order1[[#This Row],[date]])</f>
        <v>2020</v>
      </c>
      <c r="W1359" t="str">
        <f>TEXT(sales_order1[[#This Row],[date]], "Mmm")</f>
        <v>Sep</v>
      </c>
      <c r="X1359">
        <f>VALUE(TEXT(sales_order1[[#This Row],[date]], "D"))</f>
        <v>14</v>
      </c>
      <c r="Y1359">
        <v>37</v>
      </c>
    </row>
    <row r="1360" spans="1:25" x14ac:dyDescent="0.25">
      <c r="A1360" s="1">
        <v>44088</v>
      </c>
      <c r="B1360">
        <v>51359</v>
      </c>
      <c r="C1360" t="s">
        <v>325</v>
      </c>
      <c r="D1360" t="str">
        <f>VLOOKUP(sales_order1[[#This Row],[itemCode]],product_details3!B:C,2,0)</f>
        <v>EXFG100</v>
      </c>
      <c r="E1360" t="s">
        <v>326</v>
      </c>
      <c r="F1360" t="s">
        <v>183</v>
      </c>
      <c r="G1360">
        <v>50</v>
      </c>
      <c r="H1360">
        <v>20.75</v>
      </c>
      <c r="I1360">
        <v>1037.5</v>
      </c>
      <c r="J1360">
        <v>7.45</v>
      </c>
      <c r="K1360">
        <v>372.5</v>
      </c>
      <c r="L1360">
        <v>13.3</v>
      </c>
      <c r="M1360">
        <v>0.64096385542168677</v>
      </c>
      <c r="N1360">
        <v>665</v>
      </c>
      <c r="O1360" t="s">
        <v>258</v>
      </c>
      <c r="P1360" t="s">
        <v>259</v>
      </c>
      <c r="Q1360" t="s">
        <v>93</v>
      </c>
      <c r="R1360" t="s">
        <v>72</v>
      </c>
      <c r="S1360" t="s">
        <v>260</v>
      </c>
      <c r="T1360" t="s">
        <v>261</v>
      </c>
      <c r="U1360" t="s">
        <v>1190</v>
      </c>
      <c r="V1360">
        <f>YEAR(sales_order1[[#This Row],[date]])</f>
        <v>2020</v>
      </c>
      <c r="W1360" t="str">
        <f>TEXT(sales_order1[[#This Row],[date]], "Mmm")</f>
        <v>Sep</v>
      </c>
      <c r="X1360">
        <f>VALUE(TEXT(sales_order1[[#This Row],[date]], "D"))</f>
        <v>14</v>
      </c>
      <c r="Y1360">
        <v>37</v>
      </c>
    </row>
    <row r="1361" spans="1:25" x14ac:dyDescent="0.25">
      <c r="A1361" s="1">
        <v>44088</v>
      </c>
      <c r="B1361">
        <v>51360</v>
      </c>
      <c r="C1361" t="s">
        <v>352</v>
      </c>
      <c r="D1361" t="str">
        <f>VLOOKUP(sales_order1[[#This Row],[itemCode]],product_details3!B:C,2,0)</f>
        <v>MSTL50</v>
      </c>
      <c r="E1361" t="s">
        <v>353</v>
      </c>
      <c r="F1361" t="s">
        <v>21</v>
      </c>
      <c r="G1361">
        <v>150</v>
      </c>
      <c r="H1361">
        <v>16.95</v>
      </c>
      <c r="I1361">
        <v>2542.5</v>
      </c>
      <c r="J1361">
        <v>5.2</v>
      </c>
      <c r="K1361">
        <v>780</v>
      </c>
      <c r="L1361">
        <v>11.75</v>
      </c>
      <c r="M1361">
        <v>0.69321533923303835</v>
      </c>
      <c r="N1361">
        <v>1762.5</v>
      </c>
      <c r="O1361" t="s">
        <v>454</v>
      </c>
      <c r="P1361" t="s">
        <v>455</v>
      </c>
      <c r="Q1361" t="s">
        <v>71</v>
      </c>
      <c r="R1361" t="s">
        <v>72</v>
      </c>
      <c r="S1361" t="s">
        <v>73</v>
      </c>
      <c r="T1361" t="s">
        <v>456</v>
      </c>
      <c r="U1361" t="s">
        <v>1190</v>
      </c>
      <c r="V1361">
        <f>YEAR(sales_order1[[#This Row],[date]])</f>
        <v>2020</v>
      </c>
      <c r="W1361" t="str">
        <f>TEXT(sales_order1[[#This Row],[date]], "Mmm")</f>
        <v>Sep</v>
      </c>
      <c r="X1361">
        <f>VALUE(TEXT(sales_order1[[#This Row],[date]], "D"))</f>
        <v>14</v>
      </c>
      <c r="Y1361">
        <v>37</v>
      </c>
    </row>
    <row r="1362" spans="1:25" x14ac:dyDescent="0.25">
      <c r="A1362" s="1">
        <v>44088</v>
      </c>
      <c r="B1362">
        <v>51361</v>
      </c>
      <c r="C1362" t="s">
        <v>28</v>
      </c>
      <c r="D1362" t="str">
        <f>VLOOKUP(sales_order1[[#This Row],[itemCode]],product_details3!B:C,2,0)</f>
        <v>SRMC30</v>
      </c>
      <c r="E1362" t="s">
        <v>29</v>
      </c>
      <c r="F1362" t="s">
        <v>30</v>
      </c>
      <c r="G1362">
        <v>100</v>
      </c>
      <c r="H1362">
        <v>22.6</v>
      </c>
      <c r="I1362">
        <v>2260</v>
      </c>
      <c r="J1362">
        <v>7.6</v>
      </c>
      <c r="K1362">
        <v>760</v>
      </c>
      <c r="L1362">
        <v>15</v>
      </c>
      <c r="M1362">
        <v>0.66371681415929207</v>
      </c>
      <c r="N1362">
        <v>1500</v>
      </c>
      <c r="O1362" t="s">
        <v>152</v>
      </c>
      <c r="P1362" t="s">
        <v>153</v>
      </c>
      <c r="Q1362" t="s">
        <v>154</v>
      </c>
      <c r="R1362" t="s">
        <v>56</v>
      </c>
      <c r="S1362" t="s">
        <v>133</v>
      </c>
      <c r="T1362" t="s">
        <v>155</v>
      </c>
      <c r="U1362" t="s">
        <v>1191</v>
      </c>
      <c r="V1362">
        <f>YEAR(sales_order1[[#This Row],[date]])</f>
        <v>2020</v>
      </c>
      <c r="W1362" t="str">
        <f>TEXT(sales_order1[[#This Row],[date]], "Mmm")</f>
        <v>Sep</v>
      </c>
      <c r="X1362">
        <f>VALUE(TEXT(sales_order1[[#This Row],[date]], "D"))</f>
        <v>14</v>
      </c>
      <c r="Y1362">
        <v>37</v>
      </c>
    </row>
    <row r="1363" spans="1:25" x14ac:dyDescent="0.25">
      <c r="A1363" s="1">
        <v>44089</v>
      </c>
      <c r="B1363">
        <v>51362</v>
      </c>
      <c r="C1363" t="s">
        <v>19</v>
      </c>
      <c r="D1363" t="str">
        <f>VLOOKUP(sales_order1[[#This Row],[itemCode]],product_details3!B:C,2,0)</f>
        <v>MSTH100</v>
      </c>
      <c r="E1363" t="s">
        <v>20</v>
      </c>
      <c r="F1363" t="s">
        <v>21</v>
      </c>
      <c r="G1363">
        <v>100</v>
      </c>
      <c r="H1363">
        <v>26.25</v>
      </c>
      <c r="I1363">
        <v>2625</v>
      </c>
      <c r="J1363">
        <v>7.75</v>
      </c>
      <c r="K1363">
        <v>775</v>
      </c>
      <c r="L1363">
        <v>18.5</v>
      </c>
      <c r="M1363">
        <v>0.70476190476190481</v>
      </c>
      <c r="N1363">
        <v>1850</v>
      </c>
      <c r="O1363" t="s">
        <v>366</v>
      </c>
      <c r="P1363" t="s">
        <v>367</v>
      </c>
      <c r="Q1363" t="s">
        <v>239</v>
      </c>
      <c r="R1363" t="s">
        <v>112</v>
      </c>
      <c r="S1363" t="s">
        <v>368</v>
      </c>
      <c r="T1363" t="s">
        <v>369</v>
      </c>
      <c r="U1363" t="s">
        <v>1189</v>
      </c>
      <c r="V1363">
        <f>YEAR(sales_order1[[#This Row],[date]])</f>
        <v>2020</v>
      </c>
      <c r="W1363" t="str">
        <f>TEXT(sales_order1[[#This Row],[date]], "Mmm")</f>
        <v>Sep</v>
      </c>
      <c r="X1363">
        <f>VALUE(TEXT(sales_order1[[#This Row],[date]], "D"))</f>
        <v>15</v>
      </c>
      <c r="Y1363">
        <v>37</v>
      </c>
    </row>
    <row r="1364" spans="1:25" x14ac:dyDescent="0.25">
      <c r="A1364" s="1">
        <v>44089</v>
      </c>
      <c r="B1364">
        <v>51363</v>
      </c>
      <c r="C1364" t="s">
        <v>86</v>
      </c>
      <c r="D1364" t="str">
        <f>VLOOKUP(sales_order1[[#This Row],[itemCode]],product_details3!B:C,2,0)</f>
        <v>SRMH30</v>
      </c>
      <c r="E1364" t="s">
        <v>87</v>
      </c>
      <c r="F1364" t="s">
        <v>30</v>
      </c>
      <c r="G1364">
        <v>100</v>
      </c>
      <c r="H1364">
        <v>21</v>
      </c>
      <c r="I1364">
        <v>2100</v>
      </c>
      <c r="J1364">
        <v>6.6</v>
      </c>
      <c r="K1364">
        <v>660</v>
      </c>
      <c r="L1364">
        <v>14.4</v>
      </c>
      <c r="M1364">
        <v>0.68571428571428572</v>
      </c>
      <c r="N1364">
        <v>1440</v>
      </c>
      <c r="O1364" t="s">
        <v>53</v>
      </c>
      <c r="P1364" t="s">
        <v>54</v>
      </c>
      <c r="Q1364" t="s">
        <v>55</v>
      </c>
      <c r="R1364" t="s">
        <v>56</v>
      </c>
      <c r="S1364" t="s">
        <v>57</v>
      </c>
      <c r="T1364" t="s">
        <v>58</v>
      </c>
      <c r="U1364" t="s">
        <v>1191</v>
      </c>
      <c r="V1364">
        <f>YEAR(sales_order1[[#This Row],[date]])</f>
        <v>2020</v>
      </c>
      <c r="W1364" t="str">
        <f>TEXT(sales_order1[[#This Row],[date]], "Mmm")</f>
        <v>Sep</v>
      </c>
      <c r="X1364">
        <f>VALUE(TEXT(sales_order1[[#This Row],[date]], "D"))</f>
        <v>15</v>
      </c>
      <c r="Y1364">
        <v>37</v>
      </c>
    </row>
    <row r="1365" spans="1:25" x14ac:dyDescent="0.25">
      <c r="A1365" s="1">
        <v>44089</v>
      </c>
      <c r="B1365">
        <v>51364</v>
      </c>
      <c r="C1365" t="s">
        <v>436</v>
      </c>
      <c r="D1365" t="str">
        <f>VLOOKUP(sales_order1[[#This Row],[itemCode]],product_details3!B:C,2,0)</f>
        <v>TNRH100</v>
      </c>
      <c r="E1365" t="s">
        <v>437</v>
      </c>
      <c r="F1365" t="s">
        <v>124</v>
      </c>
      <c r="G1365">
        <v>100</v>
      </c>
      <c r="H1365">
        <v>10.5</v>
      </c>
      <c r="I1365">
        <v>1050</v>
      </c>
      <c r="J1365">
        <v>3.3</v>
      </c>
      <c r="K1365">
        <v>330</v>
      </c>
      <c r="L1365">
        <v>7.2</v>
      </c>
      <c r="M1365">
        <v>0.68571428571428572</v>
      </c>
      <c r="N1365">
        <v>720</v>
      </c>
      <c r="O1365" t="s">
        <v>475</v>
      </c>
      <c r="P1365" t="s">
        <v>476</v>
      </c>
      <c r="Q1365" t="s">
        <v>93</v>
      </c>
      <c r="R1365" t="s">
        <v>72</v>
      </c>
      <c r="S1365" t="s">
        <v>94</v>
      </c>
      <c r="T1365" t="s">
        <v>477</v>
      </c>
      <c r="U1365" t="s">
        <v>1190</v>
      </c>
      <c r="V1365">
        <f>YEAR(sales_order1[[#This Row],[date]])</f>
        <v>2020</v>
      </c>
      <c r="W1365" t="str">
        <f>TEXT(sales_order1[[#This Row],[date]], "Mmm")</f>
        <v>Sep</v>
      </c>
      <c r="X1365">
        <f>VALUE(TEXT(sales_order1[[#This Row],[date]], "D"))</f>
        <v>15</v>
      </c>
      <c r="Y1365">
        <v>37</v>
      </c>
    </row>
    <row r="1366" spans="1:25" x14ac:dyDescent="0.25">
      <c r="A1366" s="1">
        <v>44089</v>
      </c>
      <c r="B1366">
        <v>51365</v>
      </c>
      <c r="C1366" t="s">
        <v>28</v>
      </c>
      <c r="D1366" t="str">
        <f>VLOOKUP(sales_order1[[#This Row],[itemCode]],product_details3!B:C,2,0)</f>
        <v>SRMC30</v>
      </c>
      <c r="E1366" t="s">
        <v>29</v>
      </c>
      <c r="F1366" t="s">
        <v>30</v>
      </c>
      <c r="G1366">
        <v>50</v>
      </c>
      <c r="H1366">
        <v>22.6</v>
      </c>
      <c r="I1366">
        <v>1130</v>
      </c>
      <c r="J1366">
        <v>7.6</v>
      </c>
      <c r="K1366">
        <v>380</v>
      </c>
      <c r="L1366">
        <v>15</v>
      </c>
      <c r="M1366">
        <v>0.66371681415929207</v>
      </c>
      <c r="N1366">
        <v>750</v>
      </c>
      <c r="O1366" t="s">
        <v>295</v>
      </c>
      <c r="P1366" t="s">
        <v>296</v>
      </c>
      <c r="Q1366" t="s">
        <v>160</v>
      </c>
      <c r="R1366" t="s">
        <v>112</v>
      </c>
      <c r="S1366" t="s">
        <v>297</v>
      </c>
      <c r="T1366" t="s">
        <v>298</v>
      </c>
      <c r="U1366" t="s">
        <v>1189</v>
      </c>
      <c r="V1366">
        <f>YEAR(sales_order1[[#This Row],[date]])</f>
        <v>2020</v>
      </c>
      <c r="W1366" t="str">
        <f>TEXT(sales_order1[[#This Row],[date]], "Mmm")</f>
        <v>Sep</v>
      </c>
      <c r="X1366">
        <f>VALUE(TEXT(sales_order1[[#This Row],[date]], "D"))</f>
        <v>15</v>
      </c>
      <c r="Y1366">
        <v>37</v>
      </c>
    </row>
    <row r="1367" spans="1:25" x14ac:dyDescent="0.25">
      <c r="A1367" s="1">
        <v>44089</v>
      </c>
      <c r="B1367">
        <v>51366</v>
      </c>
      <c r="C1367" t="s">
        <v>43</v>
      </c>
      <c r="D1367" t="str">
        <f>VLOOKUP(sales_order1[[#This Row],[itemCode]],product_details3!B:C,2,0)</f>
        <v>CLNG200</v>
      </c>
      <c r="E1367" t="s">
        <v>44</v>
      </c>
      <c r="F1367" t="s">
        <v>45</v>
      </c>
      <c r="G1367">
        <v>150</v>
      </c>
      <c r="H1367">
        <v>21.25</v>
      </c>
      <c r="I1367">
        <v>3187.5</v>
      </c>
      <c r="J1367">
        <v>7.75</v>
      </c>
      <c r="K1367">
        <v>1162.5</v>
      </c>
      <c r="L1367">
        <v>13.5</v>
      </c>
      <c r="M1367">
        <v>0.63529411764705879</v>
      </c>
      <c r="N1367">
        <v>2025</v>
      </c>
      <c r="O1367" t="s">
        <v>410</v>
      </c>
      <c r="P1367" t="s">
        <v>411</v>
      </c>
      <c r="Q1367" t="s">
        <v>64</v>
      </c>
      <c r="R1367" t="s">
        <v>40</v>
      </c>
      <c r="S1367" t="s">
        <v>229</v>
      </c>
      <c r="T1367" t="s">
        <v>230</v>
      </c>
      <c r="U1367" t="s">
        <v>1189</v>
      </c>
      <c r="V1367">
        <f>YEAR(sales_order1[[#This Row],[date]])</f>
        <v>2020</v>
      </c>
      <c r="W1367" t="str">
        <f>TEXT(sales_order1[[#This Row],[date]], "Mmm")</f>
        <v>Sep</v>
      </c>
      <c r="X1367">
        <f>VALUE(TEXT(sales_order1[[#This Row],[date]], "D"))</f>
        <v>15</v>
      </c>
      <c r="Y1367">
        <v>37</v>
      </c>
    </row>
    <row r="1368" spans="1:25" x14ac:dyDescent="0.25">
      <c r="A1368" s="1">
        <v>44089</v>
      </c>
      <c r="B1368">
        <v>51367</v>
      </c>
      <c r="C1368" t="s">
        <v>327</v>
      </c>
      <c r="D1368" t="str">
        <f>VLOOKUP(sales_order1[[#This Row],[itemCode]],product_details3!B:C,2,0)</f>
        <v>SCR50+50</v>
      </c>
      <c r="E1368" t="s">
        <v>328</v>
      </c>
      <c r="F1368" t="s">
        <v>61</v>
      </c>
      <c r="G1368">
        <v>100</v>
      </c>
      <c r="H1368">
        <v>15.75</v>
      </c>
      <c r="I1368">
        <v>1575</v>
      </c>
      <c r="J1368">
        <v>4.45</v>
      </c>
      <c r="K1368">
        <v>445</v>
      </c>
      <c r="L1368">
        <v>11.3</v>
      </c>
      <c r="M1368">
        <v>0.71746031746031746</v>
      </c>
      <c r="N1368">
        <v>1130</v>
      </c>
      <c r="O1368" t="s">
        <v>430</v>
      </c>
      <c r="P1368" t="s">
        <v>431</v>
      </c>
      <c r="Q1368" t="s">
        <v>218</v>
      </c>
      <c r="R1368" t="s">
        <v>40</v>
      </c>
      <c r="S1368" t="s">
        <v>432</v>
      </c>
      <c r="T1368" t="s">
        <v>433</v>
      </c>
      <c r="U1368" t="s">
        <v>1190</v>
      </c>
      <c r="V1368">
        <f>YEAR(sales_order1[[#This Row],[date]])</f>
        <v>2020</v>
      </c>
      <c r="W1368" t="str">
        <f>TEXT(sales_order1[[#This Row],[date]], "Mmm")</f>
        <v>Sep</v>
      </c>
      <c r="X1368">
        <f>VALUE(TEXT(sales_order1[[#This Row],[date]], "D"))</f>
        <v>15</v>
      </c>
      <c r="Y1368">
        <v>37</v>
      </c>
    </row>
    <row r="1369" spans="1:25" x14ac:dyDescent="0.25">
      <c r="A1369" s="1">
        <v>44089</v>
      </c>
      <c r="B1369">
        <v>51368</v>
      </c>
      <c r="C1369" t="s">
        <v>59</v>
      </c>
      <c r="D1369" t="str">
        <f>VLOOKUP(sales_order1[[#This Row],[itemCode]],product_details3!B:C,2,0)</f>
        <v>SCRS3050</v>
      </c>
      <c r="E1369" t="s">
        <v>60</v>
      </c>
      <c r="F1369" t="s">
        <v>61</v>
      </c>
      <c r="G1369">
        <v>100</v>
      </c>
      <c r="H1369">
        <v>19.649999999999999</v>
      </c>
      <c r="I1369">
        <v>1965</v>
      </c>
      <c r="J1369">
        <v>6.55</v>
      </c>
      <c r="K1369">
        <v>655</v>
      </c>
      <c r="L1369">
        <v>13.1</v>
      </c>
      <c r="M1369">
        <v>0.66666666666666663</v>
      </c>
      <c r="N1369">
        <v>1310</v>
      </c>
      <c r="O1369" t="s">
        <v>22</v>
      </c>
      <c r="P1369" t="s">
        <v>23</v>
      </c>
      <c r="Q1369" t="s">
        <v>24</v>
      </c>
      <c r="R1369" t="s">
        <v>25</v>
      </c>
      <c r="S1369" t="s">
        <v>26</v>
      </c>
      <c r="T1369" t="s">
        <v>27</v>
      </c>
      <c r="U1369" t="s">
        <v>1191</v>
      </c>
      <c r="V1369">
        <f>YEAR(sales_order1[[#This Row],[date]])</f>
        <v>2020</v>
      </c>
      <c r="W1369" t="str">
        <f>TEXT(sales_order1[[#This Row],[date]], "Mmm")</f>
        <v>Sep</v>
      </c>
      <c r="X1369">
        <f>VALUE(TEXT(sales_order1[[#This Row],[date]], "D"))</f>
        <v>15</v>
      </c>
      <c r="Y1369">
        <v>37</v>
      </c>
    </row>
    <row r="1370" spans="1:25" x14ac:dyDescent="0.25">
      <c r="A1370" s="1">
        <v>44089</v>
      </c>
      <c r="B1370">
        <v>51369</v>
      </c>
      <c r="C1370" t="s">
        <v>135</v>
      </c>
      <c r="D1370" t="str">
        <f>VLOOKUP(sales_order1[[#This Row],[itemCode]],product_details3!B:C,2,0)</f>
        <v>MSKSH</v>
      </c>
      <c r="E1370" t="s">
        <v>136</v>
      </c>
      <c r="F1370" t="s">
        <v>137</v>
      </c>
      <c r="G1370">
        <v>100</v>
      </c>
      <c r="H1370">
        <v>18.75</v>
      </c>
      <c r="I1370">
        <v>1875</v>
      </c>
      <c r="J1370">
        <v>7.45</v>
      </c>
      <c r="K1370">
        <v>745</v>
      </c>
      <c r="L1370">
        <v>11.3</v>
      </c>
      <c r="M1370">
        <v>0.60266666666666668</v>
      </c>
      <c r="N1370">
        <v>1130</v>
      </c>
      <c r="O1370" t="s">
        <v>464</v>
      </c>
      <c r="P1370" t="s">
        <v>465</v>
      </c>
      <c r="Q1370" t="s">
        <v>146</v>
      </c>
      <c r="R1370" t="s">
        <v>112</v>
      </c>
      <c r="S1370" t="s">
        <v>165</v>
      </c>
      <c r="T1370" t="s">
        <v>466</v>
      </c>
      <c r="U1370" t="s">
        <v>1189</v>
      </c>
      <c r="V1370">
        <f>YEAR(sales_order1[[#This Row],[date]])</f>
        <v>2020</v>
      </c>
      <c r="W1370" t="str">
        <f>TEXT(sales_order1[[#This Row],[date]], "Mmm")</f>
        <v>Sep</v>
      </c>
      <c r="X1370">
        <f>VALUE(TEXT(sales_order1[[#This Row],[date]], "D"))</f>
        <v>15</v>
      </c>
      <c r="Y1370">
        <v>37</v>
      </c>
    </row>
    <row r="1371" spans="1:25" x14ac:dyDescent="0.25">
      <c r="A1371" s="1">
        <v>44089</v>
      </c>
      <c r="B1371">
        <v>51370</v>
      </c>
      <c r="C1371" t="s">
        <v>436</v>
      </c>
      <c r="D1371" t="str">
        <f>VLOOKUP(sales_order1[[#This Row],[itemCode]],product_details3!B:C,2,0)</f>
        <v>TNRH100</v>
      </c>
      <c r="E1371" t="s">
        <v>437</v>
      </c>
      <c r="F1371" t="s">
        <v>124</v>
      </c>
      <c r="G1371">
        <v>50</v>
      </c>
      <c r="H1371">
        <v>10.5</v>
      </c>
      <c r="I1371">
        <v>525</v>
      </c>
      <c r="J1371">
        <v>3.3</v>
      </c>
      <c r="K1371">
        <v>165</v>
      </c>
      <c r="L1371">
        <v>7.2</v>
      </c>
      <c r="M1371">
        <v>0.68571428571428572</v>
      </c>
      <c r="N1371">
        <v>360</v>
      </c>
      <c r="O1371" t="s">
        <v>109</v>
      </c>
      <c r="P1371" t="s">
        <v>110</v>
      </c>
      <c r="Q1371" t="s">
        <v>111</v>
      </c>
      <c r="R1371" t="s">
        <v>112</v>
      </c>
      <c r="S1371" t="s">
        <v>113</v>
      </c>
      <c r="T1371" t="s">
        <v>114</v>
      </c>
      <c r="U1371" t="s">
        <v>1189</v>
      </c>
      <c r="V1371">
        <f>YEAR(sales_order1[[#This Row],[date]])</f>
        <v>2020</v>
      </c>
      <c r="W1371" t="str">
        <f>TEXT(sales_order1[[#This Row],[date]], "Mmm")</f>
        <v>Sep</v>
      </c>
      <c r="X1371">
        <f>VALUE(TEXT(sales_order1[[#This Row],[date]], "D"))</f>
        <v>15</v>
      </c>
      <c r="Y1371">
        <v>37</v>
      </c>
    </row>
    <row r="1372" spans="1:25" x14ac:dyDescent="0.25">
      <c r="A1372" s="1">
        <v>44090</v>
      </c>
      <c r="B1372">
        <v>51371</v>
      </c>
      <c r="C1372" t="s">
        <v>256</v>
      </c>
      <c r="D1372" t="str">
        <f>VLOOKUP(sales_order1[[#This Row],[itemCode]],product_details3!B:C,2,0)</f>
        <v>MSKC50</v>
      </c>
      <c r="E1372" t="s">
        <v>257</v>
      </c>
      <c r="F1372" t="s">
        <v>137</v>
      </c>
      <c r="G1372">
        <v>50</v>
      </c>
      <c r="H1372">
        <v>11.95</v>
      </c>
      <c r="I1372">
        <v>597.5</v>
      </c>
      <c r="J1372">
        <v>5.2</v>
      </c>
      <c r="K1372">
        <v>260</v>
      </c>
      <c r="L1372">
        <v>6.75</v>
      </c>
      <c r="M1372">
        <v>0.56485355648535562</v>
      </c>
      <c r="N1372">
        <v>337.5</v>
      </c>
      <c r="O1372" t="s">
        <v>461</v>
      </c>
      <c r="P1372" t="s">
        <v>462</v>
      </c>
      <c r="Q1372" t="s">
        <v>24</v>
      </c>
      <c r="R1372" t="s">
        <v>25</v>
      </c>
      <c r="S1372" t="s">
        <v>33</v>
      </c>
      <c r="T1372" t="s">
        <v>463</v>
      </c>
      <c r="U1372" t="s">
        <v>1191</v>
      </c>
      <c r="V1372">
        <f>YEAR(sales_order1[[#This Row],[date]])</f>
        <v>2020</v>
      </c>
      <c r="W1372" t="str">
        <f>TEXT(sales_order1[[#This Row],[date]], "Mmm")</f>
        <v>Sep</v>
      </c>
      <c r="X1372">
        <f>VALUE(TEXT(sales_order1[[#This Row],[date]], "D"))</f>
        <v>16</v>
      </c>
      <c r="Y1372">
        <v>38</v>
      </c>
    </row>
    <row r="1373" spans="1:25" x14ac:dyDescent="0.25">
      <c r="A1373" s="1">
        <v>44090</v>
      </c>
      <c r="B1373">
        <v>51372</v>
      </c>
      <c r="C1373" t="s">
        <v>28</v>
      </c>
      <c r="D1373" t="str">
        <f>VLOOKUP(sales_order1[[#This Row],[itemCode]],product_details3!B:C,2,0)</f>
        <v>SRMC30</v>
      </c>
      <c r="E1373" t="s">
        <v>29</v>
      </c>
      <c r="F1373" t="s">
        <v>30</v>
      </c>
      <c r="G1373">
        <v>50</v>
      </c>
      <c r="H1373">
        <v>22.6</v>
      </c>
      <c r="I1373">
        <v>1130</v>
      </c>
      <c r="J1373">
        <v>7.6</v>
      </c>
      <c r="K1373">
        <v>380</v>
      </c>
      <c r="L1373">
        <v>15</v>
      </c>
      <c r="M1373">
        <v>0.66371681415929207</v>
      </c>
      <c r="N1373">
        <v>750</v>
      </c>
      <c r="O1373" t="s">
        <v>98</v>
      </c>
      <c r="P1373" t="s">
        <v>99</v>
      </c>
      <c r="Q1373" t="s">
        <v>100</v>
      </c>
      <c r="R1373" t="s">
        <v>40</v>
      </c>
      <c r="S1373" t="s">
        <v>101</v>
      </c>
      <c r="T1373" t="s">
        <v>102</v>
      </c>
      <c r="U1373" t="s">
        <v>1190</v>
      </c>
      <c r="V1373">
        <f>YEAR(sales_order1[[#This Row],[date]])</f>
        <v>2020</v>
      </c>
      <c r="W1373" t="str">
        <f>TEXT(sales_order1[[#This Row],[date]], "Mmm")</f>
        <v>Sep</v>
      </c>
      <c r="X1373">
        <f>VALUE(TEXT(sales_order1[[#This Row],[date]], "D"))</f>
        <v>16</v>
      </c>
      <c r="Y1373">
        <v>38</v>
      </c>
    </row>
    <row r="1374" spans="1:25" x14ac:dyDescent="0.25">
      <c r="A1374" s="1">
        <v>44090</v>
      </c>
      <c r="B1374">
        <v>51373</v>
      </c>
      <c r="C1374" t="s">
        <v>350</v>
      </c>
      <c r="D1374" t="str">
        <f>VLOOKUP(sales_order1[[#This Row],[itemCode]],product_details3!B:C,2,0)</f>
        <v>SRMA50</v>
      </c>
      <c r="E1374" t="s">
        <v>351</v>
      </c>
      <c r="F1374" t="s">
        <v>30</v>
      </c>
      <c r="G1374">
        <v>150</v>
      </c>
      <c r="H1374">
        <v>37.75</v>
      </c>
      <c r="I1374">
        <v>5662.5</v>
      </c>
      <c r="J1374">
        <v>14.25</v>
      </c>
      <c r="K1374">
        <v>2137.5</v>
      </c>
      <c r="L1374">
        <v>23.5</v>
      </c>
      <c r="M1374">
        <v>0.62251655629139069</v>
      </c>
      <c r="N1374">
        <v>3525</v>
      </c>
      <c r="O1374" t="s">
        <v>395</v>
      </c>
      <c r="P1374" t="s">
        <v>396</v>
      </c>
      <c r="Q1374" t="s">
        <v>191</v>
      </c>
      <c r="R1374" t="s">
        <v>56</v>
      </c>
      <c r="S1374" t="s">
        <v>192</v>
      </c>
      <c r="T1374" t="s">
        <v>397</v>
      </c>
      <c r="U1374" t="s">
        <v>1191</v>
      </c>
      <c r="V1374">
        <f>YEAR(sales_order1[[#This Row],[date]])</f>
        <v>2020</v>
      </c>
      <c r="W1374" t="str">
        <f>TEXT(sales_order1[[#This Row],[date]], "Mmm")</f>
        <v>Sep</v>
      </c>
      <c r="X1374">
        <f>VALUE(TEXT(sales_order1[[#This Row],[date]], "D"))</f>
        <v>16</v>
      </c>
      <c r="Y1374">
        <v>38</v>
      </c>
    </row>
    <row r="1375" spans="1:25" x14ac:dyDescent="0.25">
      <c r="A1375" s="1">
        <v>44090</v>
      </c>
      <c r="B1375">
        <v>51374</v>
      </c>
      <c r="C1375" t="s">
        <v>86</v>
      </c>
      <c r="D1375" t="str">
        <f>VLOOKUP(sales_order1[[#This Row],[itemCode]],product_details3!B:C,2,0)</f>
        <v>SRMH30</v>
      </c>
      <c r="E1375" t="s">
        <v>87</v>
      </c>
      <c r="F1375" t="s">
        <v>30</v>
      </c>
      <c r="G1375">
        <v>50</v>
      </c>
      <c r="H1375">
        <v>21</v>
      </c>
      <c r="I1375">
        <v>1050</v>
      </c>
      <c r="J1375">
        <v>6.6</v>
      </c>
      <c r="K1375">
        <v>330</v>
      </c>
      <c r="L1375">
        <v>14.4</v>
      </c>
      <c r="M1375">
        <v>0.68571428571428572</v>
      </c>
      <c r="N1375">
        <v>720</v>
      </c>
      <c r="O1375" t="s">
        <v>276</v>
      </c>
      <c r="P1375" t="s">
        <v>277</v>
      </c>
      <c r="Q1375" t="s">
        <v>39</v>
      </c>
      <c r="R1375" t="s">
        <v>40</v>
      </c>
      <c r="S1375" t="s">
        <v>41</v>
      </c>
      <c r="T1375" t="s">
        <v>278</v>
      </c>
      <c r="U1375" t="s">
        <v>1188</v>
      </c>
      <c r="V1375">
        <f>YEAR(sales_order1[[#This Row],[date]])</f>
        <v>2020</v>
      </c>
      <c r="W1375" t="str">
        <f>TEXT(sales_order1[[#This Row],[date]], "Mmm")</f>
        <v>Sep</v>
      </c>
      <c r="X1375">
        <f>VALUE(TEXT(sales_order1[[#This Row],[date]], "D"))</f>
        <v>16</v>
      </c>
      <c r="Y1375">
        <v>38</v>
      </c>
    </row>
    <row r="1376" spans="1:25" x14ac:dyDescent="0.25">
      <c r="A1376" s="1">
        <v>44090</v>
      </c>
      <c r="B1376">
        <v>51375</v>
      </c>
      <c r="C1376" t="s">
        <v>86</v>
      </c>
      <c r="D1376" t="str">
        <f>VLOOKUP(sales_order1[[#This Row],[itemCode]],product_details3!B:C,2,0)</f>
        <v>SRMH30</v>
      </c>
      <c r="E1376" t="s">
        <v>87</v>
      </c>
      <c r="F1376" t="s">
        <v>30</v>
      </c>
      <c r="G1376">
        <v>100</v>
      </c>
      <c r="H1376">
        <v>21</v>
      </c>
      <c r="I1376">
        <v>2100</v>
      </c>
      <c r="J1376">
        <v>6.6</v>
      </c>
      <c r="K1376">
        <v>660</v>
      </c>
      <c r="L1376">
        <v>14.4</v>
      </c>
      <c r="M1376">
        <v>0.68571428571428572</v>
      </c>
      <c r="N1376">
        <v>1440</v>
      </c>
      <c r="O1376" t="s">
        <v>354</v>
      </c>
      <c r="P1376" t="s">
        <v>355</v>
      </c>
      <c r="Q1376" t="s">
        <v>119</v>
      </c>
      <c r="R1376" t="s">
        <v>40</v>
      </c>
      <c r="S1376" t="s">
        <v>356</v>
      </c>
      <c r="T1376" t="s">
        <v>357</v>
      </c>
      <c r="U1376" t="s">
        <v>1190</v>
      </c>
      <c r="V1376">
        <f>YEAR(sales_order1[[#This Row],[date]])</f>
        <v>2020</v>
      </c>
      <c r="W1376" t="str">
        <f>TEXT(sales_order1[[#This Row],[date]], "Mmm")</f>
        <v>Sep</v>
      </c>
      <c r="X1376">
        <f>VALUE(TEXT(sales_order1[[#This Row],[date]], "D"))</f>
        <v>16</v>
      </c>
      <c r="Y1376">
        <v>38</v>
      </c>
    </row>
    <row r="1377" spans="1:25" x14ac:dyDescent="0.25">
      <c r="A1377" s="1">
        <v>44090</v>
      </c>
      <c r="B1377">
        <v>51376</v>
      </c>
      <c r="C1377" t="s">
        <v>86</v>
      </c>
      <c r="D1377" t="str">
        <f>VLOOKUP(sales_order1[[#This Row],[itemCode]],product_details3!B:C,2,0)</f>
        <v>SRMH30</v>
      </c>
      <c r="E1377" t="s">
        <v>87</v>
      </c>
      <c r="F1377" t="s">
        <v>30</v>
      </c>
      <c r="G1377">
        <v>100</v>
      </c>
      <c r="H1377">
        <v>21</v>
      </c>
      <c r="I1377">
        <v>2100</v>
      </c>
      <c r="J1377">
        <v>6.6</v>
      </c>
      <c r="K1377">
        <v>660</v>
      </c>
      <c r="L1377">
        <v>14.4</v>
      </c>
      <c r="M1377">
        <v>0.68571428571428572</v>
      </c>
      <c r="N1377">
        <v>1440</v>
      </c>
      <c r="O1377" t="s">
        <v>206</v>
      </c>
      <c r="P1377" t="s">
        <v>207</v>
      </c>
      <c r="Q1377" t="s">
        <v>71</v>
      </c>
      <c r="R1377" t="s">
        <v>72</v>
      </c>
      <c r="S1377" t="s">
        <v>73</v>
      </c>
      <c r="T1377" t="s">
        <v>208</v>
      </c>
      <c r="U1377" t="s">
        <v>1190</v>
      </c>
      <c r="V1377">
        <f>YEAR(sales_order1[[#This Row],[date]])</f>
        <v>2020</v>
      </c>
      <c r="W1377" t="str">
        <f>TEXT(sales_order1[[#This Row],[date]], "Mmm")</f>
        <v>Sep</v>
      </c>
      <c r="X1377">
        <f>VALUE(TEXT(sales_order1[[#This Row],[date]], "D"))</f>
        <v>16</v>
      </c>
      <c r="Y1377">
        <v>38</v>
      </c>
    </row>
    <row r="1378" spans="1:25" x14ac:dyDescent="0.25">
      <c r="A1378" s="1">
        <v>44090</v>
      </c>
      <c r="B1378">
        <v>51377</v>
      </c>
      <c r="C1378" t="s">
        <v>103</v>
      </c>
      <c r="D1378" t="str">
        <f>VLOOKUP(sales_order1[[#This Row],[itemCode]],product_details3!B:C,2,0)</f>
        <v>SCRT50</v>
      </c>
      <c r="E1378" t="s">
        <v>104</v>
      </c>
      <c r="F1378" t="s">
        <v>61</v>
      </c>
      <c r="G1378">
        <v>100</v>
      </c>
      <c r="H1378">
        <v>16.95</v>
      </c>
      <c r="I1378">
        <v>1695</v>
      </c>
      <c r="J1378">
        <v>5.2</v>
      </c>
      <c r="K1378">
        <v>520</v>
      </c>
      <c r="L1378">
        <v>11.75</v>
      </c>
      <c r="M1378">
        <v>0.69321533923303835</v>
      </c>
      <c r="N1378">
        <v>1175</v>
      </c>
      <c r="O1378" t="s">
        <v>481</v>
      </c>
      <c r="P1378" t="s">
        <v>482</v>
      </c>
      <c r="Q1378" t="s">
        <v>107</v>
      </c>
      <c r="R1378" t="s">
        <v>40</v>
      </c>
      <c r="S1378" t="s">
        <v>101</v>
      </c>
      <c r="T1378" t="s">
        <v>483</v>
      </c>
      <c r="U1378" t="s">
        <v>1190</v>
      </c>
      <c r="V1378">
        <f>YEAR(sales_order1[[#This Row],[date]])</f>
        <v>2020</v>
      </c>
      <c r="W1378" t="str">
        <f>TEXT(sales_order1[[#This Row],[date]], "Mmm")</f>
        <v>Sep</v>
      </c>
      <c r="X1378">
        <f>VALUE(TEXT(sales_order1[[#This Row],[date]], "D"))</f>
        <v>16</v>
      </c>
      <c r="Y1378">
        <v>38</v>
      </c>
    </row>
    <row r="1379" spans="1:25" x14ac:dyDescent="0.25">
      <c r="A1379" s="1">
        <v>44090</v>
      </c>
      <c r="B1379">
        <v>51378</v>
      </c>
      <c r="C1379" t="s">
        <v>128</v>
      </c>
      <c r="D1379" t="str">
        <f>VLOOKUP(sales_order1[[#This Row],[itemCode]],product_details3!B:C,2,0)</f>
        <v>SCRT100</v>
      </c>
      <c r="E1379" t="s">
        <v>129</v>
      </c>
      <c r="F1379" t="s">
        <v>61</v>
      </c>
      <c r="G1379">
        <v>250</v>
      </c>
      <c r="H1379">
        <v>28.25</v>
      </c>
      <c r="I1379">
        <v>7062.5</v>
      </c>
      <c r="J1379">
        <v>9</v>
      </c>
      <c r="K1379">
        <v>2250</v>
      </c>
      <c r="L1379">
        <v>19.25</v>
      </c>
      <c r="M1379">
        <v>0.68141592920353977</v>
      </c>
      <c r="N1379">
        <v>4812.5</v>
      </c>
      <c r="O1379" t="s">
        <v>253</v>
      </c>
      <c r="P1379" t="s">
        <v>254</v>
      </c>
      <c r="Q1379" t="s">
        <v>191</v>
      </c>
      <c r="R1379" t="s">
        <v>56</v>
      </c>
      <c r="S1379" t="s">
        <v>192</v>
      </c>
      <c r="T1379" t="s">
        <v>255</v>
      </c>
      <c r="U1379" t="s">
        <v>1191</v>
      </c>
      <c r="V1379">
        <f>YEAR(sales_order1[[#This Row],[date]])</f>
        <v>2020</v>
      </c>
      <c r="W1379" t="str">
        <f>TEXT(sales_order1[[#This Row],[date]], "Mmm")</f>
        <v>Sep</v>
      </c>
      <c r="X1379">
        <f>VALUE(TEXT(sales_order1[[#This Row],[date]], "D"))</f>
        <v>16</v>
      </c>
      <c r="Y1379">
        <v>38</v>
      </c>
    </row>
    <row r="1380" spans="1:25" x14ac:dyDescent="0.25">
      <c r="A1380" s="1">
        <v>44091</v>
      </c>
      <c r="B1380">
        <v>51379</v>
      </c>
      <c r="C1380" t="s">
        <v>339</v>
      </c>
      <c r="D1380" t="str">
        <f>VLOOKUP(sales_order1[[#This Row],[itemCode]],product_details3!B:C,2,0)</f>
        <v>SRMH50</v>
      </c>
      <c r="E1380" t="s">
        <v>340</v>
      </c>
      <c r="F1380" t="s">
        <v>30</v>
      </c>
      <c r="G1380">
        <v>100</v>
      </c>
      <c r="H1380">
        <v>31.25</v>
      </c>
      <c r="I1380">
        <v>3125</v>
      </c>
      <c r="J1380">
        <v>10.75</v>
      </c>
      <c r="K1380">
        <v>1075</v>
      </c>
      <c r="L1380">
        <v>20.5</v>
      </c>
      <c r="M1380">
        <v>0.65600000000000003</v>
      </c>
      <c r="N1380">
        <v>2050</v>
      </c>
      <c r="O1380" t="s">
        <v>427</v>
      </c>
      <c r="P1380" t="s">
        <v>428</v>
      </c>
      <c r="Q1380" t="s">
        <v>239</v>
      </c>
      <c r="R1380" t="s">
        <v>112</v>
      </c>
      <c r="S1380" t="s">
        <v>240</v>
      </c>
      <c r="T1380" t="s">
        <v>429</v>
      </c>
      <c r="U1380" t="s">
        <v>1189</v>
      </c>
      <c r="V1380">
        <f>YEAR(sales_order1[[#This Row],[date]])</f>
        <v>2020</v>
      </c>
      <c r="W1380" t="str">
        <f>TEXT(sales_order1[[#This Row],[date]], "Mmm")</f>
        <v>Sep</v>
      </c>
      <c r="X1380">
        <f>VALUE(TEXT(sales_order1[[#This Row],[date]], "D"))</f>
        <v>17</v>
      </c>
      <c r="Y1380">
        <v>38</v>
      </c>
    </row>
    <row r="1381" spans="1:25" x14ac:dyDescent="0.25">
      <c r="A1381" s="1">
        <v>44091</v>
      </c>
      <c r="B1381">
        <v>51380</v>
      </c>
      <c r="C1381" t="s">
        <v>362</v>
      </c>
      <c r="D1381" t="str">
        <f>VLOOKUP(sales_order1[[#This Row],[itemCode]],product_details3!B:C,2,0)</f>
        <v>MSKO100</v>
      </c>
      <c r="E1381" t="s">
        <v>363</v>
      </c>
      <c r="F1381" t="s">
        <v>137</v>
      </c>
      <c r="G1381">
        <v>50</v>
      </c>
      <c r="H1381">
        <v>22.65</v>
      </c>
      <c r="I1381">
        <v>1132.5</v>
      </c>
      <c r="J1381">
        <v>9.5500000000000007</v>
      </c>
      <c r="K1381">
        <v>477.5</v>
      </c>
      <c r="L1381">
        <v>13.1</v>
      </c>
      <c r="M1381">
        <v>0.57836644591611486</v>
      </c>
      <c r="N1381">
        <v>655</v>
      </c>
      <c r="O1381" t="s">
        <v>269</v>
      </c>
      <c r="P1381" t="s">
        <v>270</v>
      </c>
      <c r="Q1381" t="s">
        <v>271</v>
      </c>
      <c r="R1381" t="s">
        <v>56</v>
      </c>
      <c r="S1381" t="s">
        <v>192</v>
      </c>
      <c r="T1381" t="s">
        <v>272</v>
      </c>
      <c r="U1381" t="s">
        <v>1191</v>
      </c>
      <c r="V1381">
        <f>YEAR(sales_order1[[#This Row],[date]])</f>
        <v>2020</v>
      </c>
      <c r="W1381" t="str">
        <f>TEXT(sales_order1[[#This Row],[date]], "Mmm")</f>
        <v>Sep</v>
      </c>
      <c r="X1381">
        <f>VALUE(TEXT(sales_order1[[#This Row],[date]], "D"))</f>
        <v>17</v>
      </c>
      <c r="Y1381">
        <v>38</v>
      </c>
    </row>
    <row r="1382" spans="1:25" x14ac:dyDescent="0.25">
      <c r="A1382" s="1">
        <v>44091</v>
      </c>
      <c r="B1382">
        <v>51381</v>
      </c>
      <c r="C1382" t="s">
        <v>103</v>
      </c>
      <c r="D1382" t="str">
        <f>VLOOKUP(sales_order1[[#This Row],[itemCode]],product_details3!B:C,2,0)</f>
        <v>SCRT50</v>
      </c>
      <c r="E1382" t="s">
        <v>104</v>
      </c>
      <c r="F1382" t="s">
        <v>61</v>
      </c>
      <c r="G1382">
        <v>200</v>
      </c>
      <c r="H1382">
        <v>16.95</v>
      </c>
      <c r="I1382">
        <v>3390</v>
      </c>
      <c r="J1382">
        <v>5.2</v>
      </c>
      <c r="K1382">
        <v>1040</v>
      </c>
      <c r="L1382">
        <v>11.75</v>
      </c>
      <c r="M1382">
        <v>0.69321533923303835</v>
      </c>
      <c r="N1382">
        <v>2350</v>
      </c>
      <c r="O1382" t="s">
        <v>492</v>
      </c>
      <c r="P1382" t="s">
        <v>493</v>
      </c>
      <c r="Q1382" t="s">
        <v>378</v>
      </c>
      <c r="R1382" t="s">
        <v>72</v>
      </c>
      <c r="S1382" t="s">
        <v>379</v>
      </c>
      <c r="T1382" t="s">
        <v>494</v>
      </c>
      <c r="U1382" t="s">
        <v>1188</v>
      </c>
      <c r="V1382">
        <f>YEAR(sales_order1[[#This Row],[date]])</f>
        <v>2020</v>
      </c>
      <c r="W1382" t="str">
        <f>TEXT(sales_order1[[#This Row],[date]], "Mmm")</f>
        <v>Sep</v>
      </c>
      <c r="X1382">
        <f>VALUE(TEXT(sales_order1[[#This Row],[date]], "D"))</f>
        <v>17</v>
      </c>
      <c r="Y1382">
        <v>38</v>
      </c>
    </row>
    <row r="1383" spans="1:25" x14ac:dyDescent="0.25">
      <c r="A1383" s="1">
        <v>44091</v>
      </c>
      <c r="B1383">
        <v>51382</v>
      </c>
      <c r="C1383" t="s">
        <v>279</v>
      </c>
      <c r="D1383" t="str">
        <f>VLOOKUP(sales_order1[[#This Row],[itemCode]],product_details3!B:C,2,0)</f>
        <v>SRMC15</v>
      </c>
      <c r="E1383" t="s">
        <v>280</v>
      </c>
      <c r="F1383" t="s">
        <v>30</v>
      </c>
      <c r="G1383">
        <v>100</v>
      </c>
      <c r="H1383">
        <v>16.95</v>
      </c>
      <c r="I1383">
        <v>1695</v>
      </c>
      <c r="J1383">
        <v>6.2</v>
      </c>
      <c r="K1383">
        <v>620</v>
      </c>
      <c r="L1383">
        <v>10.75</v>
      </c>
      <c r="M1383">
        <v>0.63421828908554578</v>
      </c>
      <c r="N1383">
        <v>1075</v>
      </c>
      <c r="O1383" t="s">
        <v>293</v>
      </c>
      <c r="P1383" t="s">
        <v>294</v>
      </c>
      <c r="Q1383" t="s">
        <v>154</v>
      </c>
      <c r="R1383" t="s">
        <v>56</v>
      </c>
      <c r="S1383" t="s">
        <v>133</v>
      </c>
      <c r="T1383" t="s">
        <v>155</v>
      </c>
      <c r="U1383" t="s">
        <v>1191</v>
      </c>
      <c r="V1383">
        <f>YEAR(sales_order1[[#This Row],[date]])</f>
        <v>2020</v>
      </c>
      <c r="W1383" t="str">
        <f>TEXT(sales_order1[[#This Row],[date]], "Mmm")</f>
        <v>Sep</v>
      </c>
      <c r="X1383">
        <f>VALUE(TEXT(sales_order1[[#This Row],[date]], "D"))</f>
        <v>17</v>
      </c>
      <c r="Y1383">
        <v>38</v>
      </c>
    </row>
    <row r="1384" spans="1:25" x14ac:dyDescent="0.25">
      <c r="A1384" s="1">
        <v>44091</v>
      </c>
      <c r="B1384">
        <v>51383</v>
      </c>
      <c r="C1384" t="s">
        <v>438</v>
      </c>
      <c r="D1384" t="str">
        <f>VLOOKUP(sales_order1[[#This Row],[itemCode]],product_details3!B:C,2,0)</f>
        <v>EXFP150</v>
      </c>
      <c r="E1384" t="s">
        <v>439</v>
      </c>
      <c r="F1384" t="s">
        <v>183</v>
      </c>
      <c r="G1384">
        <v>50</v>
      </c>
      <c r="H1384">
        <v>28.25</v>
      </c>
      <c r="I1384">
        <v>1412.5</v>
      </c>
      <c r="J1384">
        <v>12</v>
      </c>
      <c r="K1384">
        <v>600</v>
      </c>
      <c r="L1384">
        <v>16.25</v>
      </c>
      <c r="M1384">
        <v>0.5752212389380531</v>
      </c>
      <c r="N1384">
        <v>812.5</v>
      </c>
      <c r="O1384" t="s">
        <v>317</v>
      </c>
      <c r="P1384" t="s">
        <v>318</v>
      </c>
      <c r="Q1384" t="s">
        <v>48</v>
      </c>
      <c r="R1384" t="s">
        <v>25</v>
      </c>
      <c r="S1384" t="s">
        <v>49</v>
      </c>
      <c r="T1384" t="s">
        <v>319</v>
      </c>
      <c r="U1384" t="s">
        <v>1191</v>
      </c>
      <c r="V1384">
        <f>YEAR(sales_order1[[#This Row],[date]])</f>
        <v>2020</v>
      </c>
      <c r="W1384" t="str">
        <f>TEXT(sales_order1[[#This Row],[date]], "Mmm")</f>
        <v>Sep</v>
      </c>
      <c r="X1384">
        <f>VALUE(TEXT(sales_order1[[#This Row],[date]], "D"))</f>
        <v>17</v>
      </c>
      <c r="Y1384">
        <v>38</v>
      </c>
    </row>
    <row r="1385" spans="1:25" x14ac:dyDescent="0.25">
      <c r="A1385" s="1">
        <v>44091</v>
      </c>
      <c r="B1385">
        <v>51384</v>
      </c>
      <c r="C1385" t="s">
        <v>103</v>
      </c>
      <c r="D1385" t="str">
        <f>VLOOKUP(sales_order1[[#This Row],[itemCode]],product_details3!B:C,2,0)</f>
        <v>SCRT50</v>
      </c>
      <c r="E1385" t="s">
        <v>104</v>
      </c>
      <c r="F1385" t="s">
        <v>61</v>
      </c>
      <c r="G1385">
        <v>100</v>
      </c>
      <c r="H1385">
        <v>16.95</v>
      </c>
      <c r="I1385">
        <v>1695</v>
      </c>
      <c r="J1385">
        <v>5.2</v>
      </c>
      <c r="K1385">
        <v>520</v>
      </c>
      <c r="L1385">
        <v>11.75</v>
      </c>
      <c r="M1385">
        <v>0.69321533923303835</v>
      </c>
      <c r="N1385">
        <v>1175</v>
      </c>
      <c r="O1385" t="s">
        <v>144</v>
      </c>
      <c r="P1385" t="s">
        <v>145</v>
      </c>
      <c r="Q1385" t="s">
        <v>146</v>
      </c>
      <c r="R1385" t="s">
        <v>112</v>
      </c>
      <c r="S1385" t="s">
        <v>147</v>
      </c>
      <c r="T1385" t="s">
        <v>148</v>
      </c>
      <c r="U1385" t="s">
        <v>1190</v>
      </c>
      <c r="V1385">
        <f>YEAR(sales_order1[[#This Row],[date]])</f>
        <v>2020</v>
      </c>
      <c r="W1385" t="str">
        <f>TEXT(sales_order1[[#This Row],[date]], "Mmm")</f>
        <v>Sep</v>
      </c>
      <c r="X1385">
        <f>VALUE(TEXT(sales_order1[[#This Row],[date]], "D"))</f>
        <v>17</v>
      </c>
      <c r="Y1385">
        <v>38</v>
      </c>
    </row>
    <row r="1386" spans="1:25" x14ac:dyDescent="0.25">
      <c r="A1386" s="1">
        <v>44091</v>
      </c>
      <c r="B1386">
        <v>51385</v>
      </c>
      <c r="C1386" t="s">
        <v>103</v>
      </c>
      <c r="D1386" t="str">
        <f>VLOOKUP(sales_order1[[#This Row],[itemCode]],product_details3!B:C,2,0)</f>
        <v>SCRT50</v>
      </c>
      <c r="E1386" t="s">
        <v>104</v>
      </c>
      <c r="F1386" t="s">
        <v>61</v>
      </c>
      <c r="G1386">
        <v>150</v>
      </c>
      <c r="H1386">
        <v>16.95</v>
      </c>
      <c r="I1386">
        <v>2542.5</v>
      </c>
      <c r="J1386">
        <v>5.2</v>
      </c>
      <c r="K1386">
        <v>780</v>
      </c>
      <c r="L1386">
        <v>11.75</v>
      </c>
      <c r="M1386">
        <v>0.69321533923303835</v>
      </c>
      <c r="N1386">
        <v>1762.5</v>
      </c>
      <c r="O1386" t="s">
        <v>412</v>
      </c>
      <c r="P1386" t="s">
        <v>413</v>
      </c>
      <c r="Q1386" t="s">
        <v>48</v>
      </c>
      <c r="R1386" t="s">
        <v>25</v>
      </c>
      <c r="S1386" t="s">
        <v>49</v>
      </c>
      <c r="T1386" t="s">
        <v>414</v>
      </c>
      <c r="U1386" t="s">
        <v>1191</v>
      </c>
      <c r="V1386">
        <f>YEAR(sales_order1[[#This Row],[date]])</f>
        <v>2020</v>
      </c>
      <c r="W1386" t="str">
        <f>TEXT(sales_order1[[#This Row],[date]], "Mmm")</f>
        <v>Sep</v>
      </c>
      <c r="X1386">
        <f>VALUE(TEXT(sales_order1[[#This Row],[date]], "D"))</f>
        <v>17</v>
      </c>
      <c r="Y1386">
        <v>38</v>
      </c>
    </row>
    <row r="1387" spans="1:25" x14ac:dyDescent="0.25">
      <c r="A1387" s="1">
        <v>44092</v>
      </c>
      <c r="B1387">
        <v>51386</v>
      </c>
      <c r="C1387" t="s">
        <v>325</v>
      </c>
      <c r="D1387" t="str">
        <f>VLOOKUP(sales_order1[[#This Row],[itemCode]],product_details3!B:C,2,0)</f>
        <v>EXFG100</v>
      </c>
      <c r="E1387" t="s">
        <v>326</v>
      </c>
      <c r="F1387" t="s">
        <v>183</v>
      </c>
      <c r="G1387">
        <v>100</v>
      </c>
      <c r="H1387">
        <v>20.75</v>
      </c>
      <c r="I1387">
        <v>2075</v>
      </c>
      <c r="J1387">
        <v>7.45</v>
      </c>
      <c r="K1387">
        <v>745</v>
      </c>
      <c r="L1387">
        <v>13.3</v>
      </c>
      <c r="M1387">
        <v>0.64096385542168677</v>
      </c>
      <c r="N1387">
        <v>1330</v>
      </c>
      <c r="O1387" t="s">
        <v>130</v>
      </c>
      <c r="P1387" t="s">
        <v>131</v>
      </c>
      <c r="Q1387" t="s">
        <v>132</v>
      </c>
      <c r="R1387" t="s">
        <v>56</v>
      </c>
      <c r="S1387" t="s">
        <v>133</v>
      </c>
      <c r="T1387" t="s">
        <v>134</v>
      </c>
      <c r="U1387" t="s">
        <v>1191</v>
      </c>
      <c r="V1387">
        <f>YEAR(sales_order1[[#This Row],[date]])</f>
        <v>2020</v>
      </c>
      <c r="W1387" t="str">
        <f>TEXT(sales_order1[[#This Row],[date]], "Mmm")</f>
        <v>Sep</v>
      </c>
      <c r="X1387">
        <f>VALUE(TEXT(sales_order1[[#This Row],[date]], "D"))</f>
        <v>18</v>
      </c>
      <c r="Y1387">
        <v>38</v>
      </c>
    </row>
    <row r="1388" spans="1:25" x14ac:dyDescent="0.25">
      <c r="A1388" s="1">
        <v>44092</v>
      </c>
      <c r="B1388">
        <v>51387</v>
      </c>
      <c r="C1388" t="s">
        <v>122</v>
      </c>
      <c r="D1388" t="str">
        <f>VLOOKUP(sales_order1[[#This Row],[itemCode]],product_details3!B:C,2,0)</f>
        <v>TNRE150</v>
      </c>
      <c r="E1388" t="s">
        <v>123</v>
      </c>
      <c r="F1388" t="s">
        <v>124</v>
      </c>
      <c r="G1388">
        <v>100</v>
      </c>
      <c r="H1388">
        <v>16.95</v>
      </c>
      <c r="I1388">
        <v>1695</v>
      </c>
      <c r="J1388">
        <v>5.2</v>
      </c>
      <c r="K1388">
        <v>520</v>
      </c>
      <c r="L1388">
        <v>11.75</v>
      </c>
      <c r="M1388">
        <v>0.69321533923303835</v>
      </c>
      <c r="N1388">
        <v>1175</v>
      </c>
      <c r="O1388" t="s">
        <v>196</v>
      </c>
      <c r="P1388" t="s">
        <v>197</v>
      </c>
      <c r="Q1388" t="s">
        <v>132</v>
      </c>
      <c r="R1388" t="s">
        <v>56</v>
      </c>
      <c r="S1388" t="s">
        <v>133</v>
      </c>
      <c r="T1388" t="s">
        <v>198</v>
      </c>
      <c r="U1388" t="s">
        <v>1191</v>
      </c>
      <c r="V1388">
        <f>YEAR(sales_order1[[#This Row],[date]])</f>
        <v>2020</v>
      </c>
      <c r="W1388" t="str">
        <f>TEXT(sales_order1[[#This Row],[date]], "Mmm")</f>
        <v>Sep</v>
      </c>
      <c r="X1388">
        <f>VALUE(TEXT(sales_order1[[#This Row],[date]], "D"))</f>
        <v>18</v>
      </c>
      <c r="Y1388">
        <v>38</v>
      </c>
    </row>
    <row r="1389" spans="1:25" x14ac:dyDescent="0.25">
      <c r="A1389" s="1">
        <v>44092</v>
      </c>
      <c r="B1389">
        <v>51388</v>
      </c>
      <c r="C1389" t="s">
        <v>181</v>
      </c>
      <c r="D1389" t="str">
        <f>VLOOKUP(sales_order1[[#This Row],[itemCode]],product_details3!B:C,2,0)</f>
        <v>EXFP100</v>
      </c>
      <c r="E1389" t="s">
        <v>182</v>
      </c>
      <c r="F1389" t="s">
        <v>183</v>
      </c>
      <c r="G1389">
        <v>50</v>
      </c>
      <c r="H1389">
        <v>21.95</v>
      </c>
      <c r="I1389">
        <v>1097.5</v>
      </c>
      <c r="J1389">
        <v>8.1999999999999993</v>
      </c>
      <c r="K1389">
        <v>410</v>
      </c>
      <c r="L1389">
        <v>13.75</v>
      </c>
      <c r="M1389">
        <v>0.62642369020501143</v>
      </c>
      <c r="N1389">
        <v>687.5</v>
      </c>
      <c r="O1389" t="s">
        <v>457</v>
      </c>
      <c r="P1389" t="s">
        <v>458</v>
      </c>
      <c r="Q1389" t="s">
        <v>383</v>
      </c>
      <c r="R1389" t="s">
        <v>72</v>
      </c>
      <c r="S1389" t="s">
        <v>459</v>
      </c>
      <c r="T1389" t="s">
        <v>460</v>
      </c>
      <c r="U1389" t="s">
        <v>1188</v>
      </c>
      <c r="V1389">
        <f>YEAR(sales_order1[[#This Row],[date]])</f>
        <v>2020</v>
      </c>
      <c r="W1389" t="str">
        <f>TEXT(sales_order1[[#This Row],[date]], "Mmm")</f>
        <v>Sep</v>
      </c>
      <c r="X1389">
        <f>VALUE(TEXT(sales_order1[[#This Row],[date]], "D"))</f>
        <v>18</v>
      </c>
      <c r="Y1389">
        <v>38</v>
      </c>
    </row>
    <row r="1390" spans="1:25" x14ac:dyDescent="0.25">
      <c r="A1390" s="1">
        <v>44092</v>
      </c>
      <c r="B1390">
        <v>51389</v>
      </c>
      <c r="C1390" t="s">
        <v>35</v>
      </c>
      <c r="D1390" t="str">
        <f>VLOOKUP(sales_order1[[#This Row],[itemCode]],product_details3!B:C,2,0)</f>
        <v>SRMA30</v>
      </c>
      <c r="E1390" t="s">
        <v>36</v>
      </c>
      <c r="F1390" t="s">
        <v>30</v>
      </c>
      <c r="G1390">
        <v>50</v>
      </c>
      <c r="H1390">
        <v>26.2</v>
      </c>
      <c r="I1390">
        <v>1310</v>
      </c>
      <c r="J1390">
        <v>9.4</v>
      </c>
      <c r="K1390">
        <v>470</v>
      </c>
      <c r="L1390">
        <v>16.8</v>
      </c>
      <c r="M1390">
        <v>0.6412213740458016</v>
      </c>
      <c r="N1390">
        <v>840</v>
      </c>
      <c r="O1390" t="s">
        <v>266</v>
      </c>
      <c r="P1390" t="s">
        <v>267</v>
      </c>
      <c r="Q1390" t="s">
        <v>154</v>
      </c>
      <c r="R1390" t="s">
        <v>56</v>
      </c>
      <c r="S1390" t="s">
        <v>133</v>
      </c>
      <c r="T1390" t="s">
        <v>268</v>
      </c>
      <c r="U1390" t="s">
        <v>1191</v>
      </c>
      <c r="V1390">
        <f>YEAR(sales_order1[[#This Row],[date]])</f>
        <v>2020</v>
      </c>
      <c r="W1390" t="str">
        <f>TEXT(sales_order1[[#This Row],[date]], "Mmm")</f>
        <v>Sep</v>
      </c>
      <c r="X1390">
        <f>VALUE(TEXT(sales_order1[[#This Row],[date]], "D"))</f>
        <v>18</v>
      </c>
      <c r="Y1390">
        <v>38</v>
      </c>
    </row>
    <row r="1391" spans="1:25" x14ac:dyDescent="0.25">
      <c r="A1391" s="1">
        <v>44092</v>
      </c>
      <c r="B1391">
        <v>51390</v>
      </c>
      <c r="C1391" t="s">
        <v>103</v>
      </c>
      <c r="D1391" t="str">
        <f>VLOOKUP(sales_order1[[#This Row],[itemCode]],product_details3!B:C,2,0)</f>
        <v>SCRT50</v>
      </c>
      <c r="E1391" t="s">
        <v>104</v>
      </c>
      <c r="F1391" t="s">
        <v>61</v>
      </c>
      <c r="G1391">
        <v>150</v>
      </c>
      <c r="H1391">
        <v>16.95</v>
      </c>
      <c r="I1391">
        <v>2542.5</v>
      </c>
      <c r="J1391">
        <v>5.2</v>
      </c>
      <c r="K1391">
        <v>780</v>
      </c>
      <c r="L1391">
        <v>11.75</v>
      </c>
      <c r="M1391">
        <v>0.69321533923303835</v>
      </c>
      <c r="N1391">
        <v>1762.5</v>
      </c>
      <c r="O1391" t="s">
        <v>381</v>
      </c>
      <c r="P1391" t="s">
        <v>382</v>
      </c>
      <c r="Q1391" t="s">
        <v>383</v>
      </c>
      <c r="R1391" t="s">
        <v>72</v>
      </c>
      <c r="S1391" t="s">
        <v>384</v>
      </c>
      <c r="T1391" t="s">
        <v>385</v>
      </c>
      <c r="U1391" t="s">
        <v>1188</v>
      </c>
      <c r="V1391">
        <f>YEAR(sales_order1[[#This Row],[date]])</f>
        <v>2020</v>
      </c>
      <c r="W1391" t="str">
        <f>TEXT(sales_order1[[#This Row],[date]], "Mmm")</f>
        <v>Sep</v>
      </c>
      <c r="X1391">
        <f>VALUE(TEXT(sales_order1[[#This Row],[date]], "D"))</f>
        <v>18</v>
      </c>
      <c r="Y1391">
        <v>38</v>
      </c>
    </row>
    <row r="1392" spans="1:25" x14ac:dyDescent="0.25">
      <c r="A1392" s="1">
        <v>44092</v>
      </c>
      <c r="B1392">
        <v>51391</v>
      </c>
      <c r="C1392" t="s">
        <v>19</v>
      </c>
      <c r="D1392" t="str">
        <f>VLOOKUP(sales_order1[[#This Row],[itemCode]],product_details3!B:C,2,0)</f>
        <v>MSTH100</v>
      </c>
      <c r="E1392" t="s">
        <v>20</v>
      </c>
      <c r="F1392" t="s">
        <v>21</v>
      </c>
      <c r="G1392">
        <v>150</v>
      </c>
      <c r="H1392">
        <v>26.25</v>
      </c>
      <c r="I1392">
        <v>3937.5</v>
      </c>
      <c r="J1392">
        <v>7.75</v>
      </c>
      <c r="K1392">
        <v>1162.5</v>
      </c>
      <c r="L1392">
        <v>18.5</v>
      </c>
      <c r="M1392">
        <v>0.70476190476190481</v>
      </c>
      <c r="N1392">
        <v>2775</v>
      </c>
      <c r="O1392" t="s">
        <v>231</v>
      </c>
      <c r="P1392" t="s">
        <v>232</v>
      </c>
      <c r="Q1392" t="s">
        <v>119</v>
      </c>
      <c r="R1392" t="s">
        <v>40</v>
      </c>
      <c r="S1392" t="s">
        <v>233</v>
      </c>
      <c r="T1392" t="s">
        <v>234</v>
      </c>
      <c r="U1392" t="s">
        <v>1190</v>
      </c>
      <c r="V1392">
        <f>YEAR(sales_order1[[#This Row],[date]])</f>
        <v>2020</v>
      </c>
      <c r="W1392" t="str">
        <f>TEXT(sales_order1[[#This Row],[date]], "Mmm")</f>
        <v>Sep</v>
      </c>
      <c r="X1392">
        <f>VALUE(TEXT(sales_order1[[#This Row],[date]], "D"))</f>
        <v>18</v>
      </c>
      <c r="Y1392">
        <v>38</v>
      </c>
    </row>
    <row r="1393" spans="1:25" x14ac:dyDescent="0.25">
      <c r="A1393" s="1">
        <v>44092</v>
      </c>
      <c r="B1393">
        <v>51392</v>
      </c>
      <c r="C1393" t="s">
        <v>19</v>
      </c>
      <c r="D1393" t="str">
        <f>VLOOKUP(sales_order1[[#This Row],[itemCode]],product_details3!B:C,2,0)</f>
        <v>MSTH100</v>
      </c>
      <c r="E1393" t="s">
        <v>20</v>
      </c>
      <c r="F1393" t="s">
        <v>21</v>
      </c>
      <c r="G1393">
        <v>50</v>
      </c>
      <c r="H1393">
        <v>26.25</v>
      </c>
      <c r="I1393">
        <v>1312.5</v>
      </c>
      <c r="J1393">
        <v>7.75</v>
      </c>
      <c r="K1393">
        <v>387.5</v>
      </c>
      <c r="L1393">
        <v>18.5</v>
      </c>
      <c r="M1393">
        <v>0.70476190476190481</v>
      </c>
      <c r="N1393">
        <v>925</v>
      </c>
      <c r="O1393" t="s">
        <v>490</v>
      </c>
      <c r="P1393" t="s">
        <v>491</v>
      </c>
      <c r="Q1393" t="s">
        <v>271</v>
      </c>
      <c r="R1393" t="s">
        <v>56</v>
      </c>
      <c r="S1393" t="s">
        <v>192</v>
      </c>
      <c r="T1393" t="s">
        <v>272</v>
      </c>
      <c r="U1393" t="s">
        <v>1191</v>
      </c>
      <c r="V1393">
        <f>YEAR(sales_order1[[#This Row],[date]])</f>
        <v>2020</v>
      </c>
      <c r="W1393" t="str">
        <f>TEXT(sales_order1[[#This Row],[date]], "Mmm")</f>
        <v>Sep</v>
      </c>
      <c r="X1393">
        <f>VALUE(TEXT(sales_order1[[#This Row],[date]], "D"))</f>
        <v>18</v>
      </c>
      <c r="Y1393">
        <v>38</v>
      </c>
    </row>
    <row r="1394" spans="1:25" x14ac:dyDescent="0.25">
      <c r="A1394" s="1">
        <v>44092</v>
      </c>
      <c r="B1394">
        <v>51393</v>
      </c>
      <c r="C1394" t="s">
        <v>149</v>
      </c>
      <c r="D1394" t="str">
        <f>VLOOKUP(sales_order1[[#This Row],[itemCode]],product_details3!B:C,2,0)</f>
        <v>MKRW80</v>
      </c>
      <c r="E1394" t="s">
        <v>150</v>
      </c>
      <c r="F1394" t="s">
        <v>151</v>
      </c>
      <c r="G1394">
        <v>50</v>
      </c>
      <c r="H1394">
        <v>14.65</v>
      </c>
      <c r="I1394">
        <v>732.5</v>
      </c>
      <c r="J1394">
        <v>6.55</v>
      </c>
      <c r="K1394">
        <v>327.5</v>
      </c>
      <c r="L1394">
        <v>8.1</v>
      </c>
      <c r="M1394">
        <v>0.55290102389078488</v>
      </c>
      <c r="N1394">
        <v>405</v>
      </c>
      <c r="O1394" t="s">
        <v>158</v>
      </c>
      <c r="P1394" t="s">
        <v>159</v>
      </c>
      <c r="Q1394" t="s">
        <v>160</v>
      </c>
      <c r="R1394" t="s">
        <v>112</v>
      </c>
      <c r="S1394" t="s">
        <v>161</v>
      </c>
      <c r="T1394" t="s">
        <v>162</v>
      </c>
      <c r="U1394" t="s">
        <v>1189</v>
      </c>
      <c r="V1394">
        <f>YEAR(sales_order1[[#This Row],[date]])</f>
        <v>2020</v>
      </c>
      <c r="W1394" t="str">
        <f>TEXT(sales_order1[[#This Row],[date]], "Mmm")</f>
        <v>Sep</v>
      </c>
      <c r="X1394">
        <f>VALUE(TEXT(sales_order1[[#This Row],[date]], "D"))</f>
        <v>18</v>
      </c>
      <c r="Y1394">
        <v>38</v>
      </c>
    </row>
    <row r="1395" spans="1:25" x14ac:dyDescent="0.25">
      <c r="A1395" s="1">
        <v>44092</v>
      </c>
      <c r="B1395">
        <v>51394</v>
      </c>
      <c r="C1395" t="s">
        <v>204</v>
      </c>
      <c r="D1395" t="str">
        <f>VLOOKUP(sales_order1[[#This Row],[itemCode]],product_details3!B:C,2,0)</f>
        <v>MKRM150</v>
      </c>
      <c r="E1395" t="s">
        <v>205</v>
      </c>
      <c r="F1395" t="s">
        <v>151</v>
      </c>
      <c r="G1395">
        <v>50</v>
      </c>
      <c r="H1395">
        <v>10.75</v>
      </c>
      <c r="I1395">
        <v>537.5</v>
      </c>
      <c r="J1395">
        <v>4.45</v>
      </c>
      <c r="K1395">
        <v>222.5</v>
      </c>
      <c r="L1395">
        <v>6.3</v>
      </c>
      <c r="M1395">
        <v>0.586046511627907</v>
      </c>
      <c r="N1395">
        <v>315</v>
      </c>
      <c r="O1395" t="s">
        <v>262</v>
      </c>
      <c r="P1395" t="s">
        <v>263</v>
      </c>
      <c r="Q1395" t="s">
        <v>264</v>
      </c>
      <c r="R1395" t="s">
        <v>56</v>
      </c>
      <c r="S1395" t="s">
        <v>133</v>
      </c>
      <c r="T1395" t="s">
        <v>265</v>
      </c>
      <c r="U1395" t="s">
        <v>1191</v>
      </c>
      <c r="V1395">
        <f>YEAR(sales_order1[[#This Row],[date]])</f>
        <v>2020</v>
      </c>
      <c r="W1395" t="str">
        <f>TEXT(sales_order1[[#This Row],[date]], "Mmm")</f>
        <v>Sep</v>
      </c>
      <c r="X1395">
        <f>VALUE(TEXT(sales_order1[[#This Row],[date]], "D"))</f>
        <v>18</v>
      </c>
      <c r="Y1395">
        <v>38</v>
      </c>
    </row>
    <row r="1396" spans="1:25" x14ac:dyDescent="0.25">
      <c r="A1396" s="1">
        <v>44095</v>
      </c>
      <c r="B1396">
        <v>51395</v>
      </c>
      <c r="C1396" t="s">
        <v>128</v>
      </c>
      <c r="D1396" t="str">
        <f>VLOOKUP(sales_order1[[#This Row],[itemCode]],product_details3!B:C,2,0)</f>
        <v>SCRT100</v>
      </c>
      <c r="E1396" t="s">
        <v>129</v>
      </c>
      <c r="F1396" t="s">
        <v>61</v>
      </c>
      <c r="G1396">
        <v>200</v>
      </c>
      <c r="H1396">
        <v>28.25</v>
      </c>
      <c r="I1396">
        <v>5650</v>
      </c>
      <c r="J1396">
        <v>9</v>
      </c>
      <c r="K1396">
        <v>1800</v>
      </c>
      <c r="L1396">
        <v>19.25</v>
      </c>
      <c r="M1396">
        <v>0.68141592920353977</v>
      </c>
      <c r="N1396">
        <v>3850</v>
      </c>
      <c r="O1396" t="s">
        <v>447</v>
      </c>
      <c r="P1396" t="s">
        <v>448</v>
      </c>
      <c r="Q1396" t="s">
        <v>378</v>
      </c>
      <c r="R1396" t="s">
        <v>72</v>
      </c>
      <c r="S1396" t="s">
        <v>449</v>
      </c>
      <c r="T1396" t="s">
        <v>450</v>
      </c>
      <c r="U1396" t="s">
        <v>1188</v>
      </c>
      <c r="V1396">
        <f>YEAR(sales_order1[[#This Row],[date]])</f>
        <v>2020</v>
      </c>
      <c r="W1396" t="str">
        <f>TEXT(sales_order1[[#This Row],[date]], "Mmm")</f>
        <v>Sep</v>
      </c>
      <c r="X1396">
        <f>VALUE(TEXT(sales_order1[[#This Row],[date]], "D"))</f>
        <v>21</v>
      </c>
      <c r="Y1396">
        <v>38</v>
      </c>
    </row>
    <row r="1397" spans="1:25" x14ac:dyDescent="0.25">
      <c r="A1397" s="1">
        <v>44095</v>
      </c>
      <c r="B1397">
        <v>51396</v>
      </c>
      <c r="C1397" t="s">
        <v>51</v>
      </c>
      <c r="D1397" t="str">
        <f>VLOOKUP(sales_order1[[#This Row],[itemCode]],product_details3!B:C,2,0)</f>
        <v>MSTH50</v>
      </c>
      <c r="E1397" t="s">
        <v>52</v>
      </c>
      <c r="F1397" t="s">
        <v>21</v>
      </c>
      <c r="G1397">
        <v>50</v>
      </c>
      <c r="H1397">
        <v>15.75</v>
      </c>
      <c r="I1397">
        <v>787.5</v>
      </c>
      <c r="J1397">
        <v>4.45</v>
      </c>
      <c r="K1397">
        <v>222.5</v>
      </c>
      <c r="L1397">
        <v>11.3</v>
      </c>
      <c r="M1397">
        <v>0.71746031746031746</v>
      </c>
      <c r="N1397">
        <v>565</v>
      </c>
      <c r="O1397" t="s">
        <v>69</v>
      </c>
      <c r="P1397" t="s">
        <v>70</v>
      </c>
      <c r="Q1397" t="s">
        <v>71</v>
      </c>
      <c r="R1397" t="s">
        <v>72</v>
      </c>
      <c r="S1397" t="s">
        <v>73</v>
      </c>
      <c r="T1397" t="s">
        <v>74</v>
      </c>
      <c r="U1397" t="s">
        <v>1190</v>
      </c>
      <c r="V1397">
        <f>YEAR(sales_order1[[#This Row],[date]])</f>
        <v>2020</v>
      </c>
      <c r="W1397" t="str">
        <f>TEXT(sales_order1[[#This Row],[date]], "Mmm")</f>
        <v>Sep</v>
      </c>
      <c r="X1397">
        <f>VALUE(TEXT(sales_order1[[#This Row],[date]], "D"))</f>
        <v>21</v>
      </c>
      <c r="Y1397">
        <v>38</v>
      </c>
    </row>
    <row r="1398" spans="1:25" x14ac:dyDescent="0.25">
      <c r="A1398" s="1">
        <v>44095</v>
      </c>
      <c r="B1398">
        <v>51397</v>
      </c>
      <c r="C1398" t="s">
        <v>67</v>
      </c>
      <c r="D1398" t="str">
        <f>VLOOKUP(sales_order1[[#This Row],[itemCode]],product_details3!B:C,2,0)</f>
        <v>SRMH15</v>
      </c>
      <c r="E1398" t="s">
        <v>68</v>
      </c>
      <c r="F1398" t="s">
        <v>30</v>
      </c>
      <c r="G1398">
        <v>50</v>
      </c>
      <c r="H1398">
        <v>15.75</v>
      </c>
      <c r="I1398">
        <v>787.5</v>
      </c>
      <c r="J1398">
        <v>5.45</v>
      </c>
      <c r="K1398">
        <v>272.5</v>
      </c>
      <c r="L1398">
        <v>10.3</v>
      </c>
      <c r="M1398">
        <v>0.65396825396825398</v>
      </c>
      <c r="N1398">
        <v>515</v>
      </c>
      <c r="O1398" t="s">
        <v>125</v>
      </c>
      <c r="P1398" t="s">
        <v>126</v>
      </c>
      <c r="Q1398" t="s">
        <v>71</v>
      </c>
      <c r="R1398" t="s">
        <v>72</v>
      </c>
      <c r="S1398" t="s">
        <v>73</v>
      </c>
      <c r="T1398" t="s">
        <v>127</v>
      </c>
      <c r="U1398" t="s">
        <v>1190</v>
      </c>
      <c r="V1398">
        <f>YEAR(sales_order1[[#This Row],[date]])</f>
        <v>2020</v>
      </c>
      <c r="W1398" t="str">
        <f>TEXT(sales_order1[[#This Row],[date]], "Mmm")</f>
        <v>Sep</v>
      </c>
      <c r="X1398">
        <f>VALUE(TEXT(sales_order1[[#This Row],[date]], "D"))</f>
        <v>21</v>
      </c>
      <c r="Y1398">
        <v>38</v>
      </c>
    </row>
    <row r="1399" spans="1:25" x14ac:dyDescent="0.25">
      <c r="A1399" s="1">
        <v>44095</v>
      </c>
      <c r="B1399">
        <v>51398</v>
      </c>
      <c r="C1399" t="s">
        <v>28</v>
      </c>
      <c r="D1399" t="str">
        <f>VLOOKUP(sales_order1[[#This Row],[itemCode]],product_details3!B:C,2,0)</f>
        <v>SRMC30</v>
      </c>
      <c r="E1399" t="s">
        <v>29</v>
      </c>
      <c r="F1399" t="s">
        <v>30</v>
      </c>
      <c r="G1399">
        <v>150</v>
      </c>
      <c r="H1399">
        <v>22.6</v>
      </c>
      <c r="I1399">
        <v>3390</v>
      </c>
      <c r="J1399">
        <v>7.6</v>
      </c>
      <c r="K1399">
        <v>1140</v>
      </c>
      <c r="L1399">
        <v>15</v>
      </c>
      <c r="M1399">
        <v>0.66371681415929207</v>
      </c>
      <c r="N1399">
        <v>2250</v>
      </c>
      <c r="O1399" t="s">
        <v>189</v>
      </c>
      <c r="P1399" t="s">
        <v>190</v>
      </c>
      <c r="Q1399" t="s">
        <v>191</v>
      </c>
      <c r="R1399" t="s">
        <v>56</v>
      </c>
      <c r="S1399" t="s">
        <v>192</v>
      </c>
      <c r="T1399" t="s">
        <v>193</v>
      </c>
      <c r="U1399" t="s">
        <v>1191</v>
      </c>
      <c r="V1399">
        <f>YEAR(sales_order1[[#This Row],[date]])</f>
        <v>2020</v>
      </c>
      <c r="W1399" t="str">
        <f>TEXT(sales_order1[[#This Row],[date]], "Mmm")</f>
        <v>Sep</v>
      </c>
      <c r="X1399">
        <f>VALUE(TEXT(sales_order1[[#This Row],[date]], "D"))</f>
        <v>21</v>
      </c>
      <c r="Y1399">
        <v>38</v>
      </c>
    </row>
    <row r="1400" spans="1:25" x14ac:dyDescent="0.25">
      <c r="A1400" s="1">
        <v>44095</v>
      </c>
      <c r="B1400">
        <v>51399</v>
      </c>
      <c r="C1400" t="s">
        <v>86</v>
      </c>
      <c r="D1400" t="str">
        <f>VLOOKUP(sales_order1[[#This Row],[itemCode]],product_details3!B:C,2,0)</f>
        <v>SRMH30</v>
      </c>
      <c r="E1400" t="s">
        <v>87</v>
      </c>
      <c r="F1400" t="s">
        <v>30</v>
      </c>
      <c r="G1400">
        <v>100</v>
      </c>
      <c r="H1400">
        <v>21</v>
      </c>
      <c r="I1400">
        <v>2100</v>
      </c>
      <c r="J1400">
        <v>6.6</v>
      </c>
      <c r="K1400">
        <v>660</v>
      </c>
      <c r="L1400">
        <v>14.4</v>
      </c>
      <c r="M1400">
        <v>0.68571428571428572</v>
      </c>
      <c r="N1400">
        <v>1440</v>
      </c>
      <c r="O1400" t="s">
        <v>467</v>
      </c>
      <c r="P1400" t="s">
        <v>468</v>
      </c>
      <c r="Q1400" t="s">
        <v>39</v>
      </c>
      <c r="R1400" t="s">
        <v>40</v>
      </c>
      <c r="S1400" t="s">
        <v>41</v>
      </c>
      <c r="T1400" t="s">
        <v>174</v>
      </c>
      <c r="U1400" t="s">
        <v>1188</v>
      </c>
      <c r="V1400">
        <f>YEAR(sales_order1[[#This Row],[date]])</f>
        <v>2020</v>
      </c>
      <c r="W1400" t="str">
        <f>TEXT(sales_order1[[#This Row],[date]], "Mmm")</f>
        <v>Sep</v>
      </c>
      <c r="X1400">
        <f>VALUE(TEXT(sales_order1[[#This Row],[date]], "D"))</f>
        <v>21</v>
      </c>
      <c r="Y1400">
        <v>38</v>
      </c>
    </row>
    <row r="1401" spans="1:25" x14ac:dyDescent="0.25">
      <c r="A1401" s="1">
        <v>44095</v>
      </c>
      <c r="B1401">
        <v>51400</v>
      </c>
      <c r="C1401" t="s">
        <v>59</v>
      </c>
      <c r="D1401" t="str">
        <f>VLOOKUP(sales_order1[[#This Row],[itemCode]],product_details3!B:C,2,0)</f>
        <v>SCRS3050</v>
      </c>
      <c r="E1401" t="s">
        <v>60</v>
      </c>
      <c r="F1401" t="s">
        <v>61</v>
      </c>
      <c r="G1401">
        <v>100</v>
      </c>
      <c r="H1401">
        <v>19.649999999999999</v>
      </c>
      <c r="I1401">
        <v>1965</v>
      </c>
      <c r="J1401">
        <v>6.55</v>
      </c>
      <c r="K1401">
        <v>655</v>
      </c>
      <c r="L1401">
        <v>13.1</v>
      </c>
      <c r="M1401">
        <v>0.66666666666666663</v>
      </c>
      <c r="N1401">
        <v>1310</v>
      </c>
      <c r="O1401" t="s">
        <v>177</v>
      </c>
      <c r="P1401" t="s">
        <v>178</v>
      </c>
      <c r="Q1401" t="s">
        <v>111</v>
      </c>
      <c r="R1401" t="s">
        <v>112</v>
      </c>
      <c r="S1401" t="s">
        <v>179</v>
      </c>
      <c r="T1401" t="s">
        <v>180</v>
      </c>
      <c r="U1401" t="s">
        <v>1189</v>
      </c>
      <c r="V1401">
        <f>YEAR(sales_order1[[#This Row],[date]])</f>
        <v>2020</v>
      </c>
      <c r="W1401" t="str">
        <f>TEXT(sales_order1[[#This Row],[date]], "Mmm")</f>
        <v>Sep</v>
      </c>
      <c r="X1401">
        <f>VALUE(TEXT(sales_order1[[#This Row],[date]], "D"))</f>
        <v>21</v>
      </c>
      <c r="Y1401">
        <v>38</v>
      </c>
    </row>
    <row r="1402" spans="1:25" x14ac:dyDescent="0.25">
      <c r="A1402" s="1">
        <v>44096</v>
      </c>
      <c r="B1402">
        <v>51401</v>
      </c>
      <c r="C1402" t="s">
        <v>329</v>
      </c>
      <c r="D1402" t="str">
        <f>VLOOKUP(sales_order1[[#This Row],[itemCode]],product_details3!B:C,2,0)</f>
        <v>TNRS150</v>
      </c>
      <c r="E1402" t="s">
        <v>330</v>
      </c>
      <c r="F1402" t="s">
        <v>124</v>
      </c>
      <c r="G1402">
        <v>100</v>
      </c>
      <c r="H1402">
        <v>19.649999999999999</v>
      </c>
      <c r="I1402">
        <v>1965</v>
      </c>
      <c r="J1402">
        <v>6.55</v>
      </c>
      <c r="K1402">
        <v>655</v>
      </c>
      <c r="L1402">
        <v>13.1</v>
      </c>
      <c r="M1402">
        <v>0.66666666666666663</v>
      </c>
      <c r="N1402">
        <v>1310</v>
      </c>
      <c r="O1402" t="s">
        <v>478</v>
      </c>
      <c r="P1402" t="s">
        <v>479</v>
      </c>
      <c r="Q1402" t="s">
        <v>186</v>
      </c>
      <c r="R1402" t="s">
        <v>112</v>
      </c>
      <c r="S1402" t="s">
        <v>246</v>
      </c>
      <c r="T1402" t="s">
        <v>480</v>
      </c>
      <c r="U1402" t="s">
        <v>1189</v>
      </c>
      <c r="V1402">
        <f>YEAR(sales_order1[[#This Row],[date]])</f>
        <v>2020</v>
      </c>
      <c r="W1402" t="str">
        <f>TEXT(sales_order1[[#This Row],[date]], "Mmm")</f>
        <v>Sep</v>
      </c>
      <c r="X1402">
        <f>VALUE(TEXT(sales_order1[[#This Row],[date]], "D"))</f>
        <v>22</v>
      </c>
      <c r="Y1402">
        <v>38</v>
      </c>
    </row>
    <row r="1403" spans="1:25" x14ac:dyDescent="0.25">
      <c r="A1403" s="1">
        <v>44096</v>
      </c>
      <c r="B1403">
        <v>51402</v>
      </c>
      <c r="C1403" t="s">
        <v>388</v>
      </c>
      <c r="D1403" t="str">
        <f>VLOOKUP(sales_order1[[#This Row],[itemCode]],product_details3!B:C,2,0)</f>
        <v>TNRS200</v>
      </c>
      <c r="E1403" t="s">
        <v>389</v>
      </c>
      <c r="F1403" t="s">
        <v>124</v>
      </c>
      <c r="G1403">
        <v>150</v>
      </c>
      <c r="H1403">
        <v>26.2</v>
      </c>
      <c r="I1403">
        <v>3930</v>
      </c>
      <c r="J1403">
        <v>9.4</v>
      </c>
      <c r="K1403">
        <v>1410</v>
      </c>
      <c r="L1403">
        <v>16.8</v>
      </c>
      <c r="M1403">
        <v>0.6412213740458016</v>
      </c>
      <c r="N1403">
        <v>2520</v>
      </c>
      <c r="O1403" t="s">
        <v>167</v>
      </c>
      <c r="P1403" t="s">
        <v>168</v>
      </c>
      <c r="Q1403" t="s">
        <v>100</v>
      </c>
      <c r="R1403" t="s">
        <v>40</v>
      </c>
      <c r="S1403" t="s">
        <v>101</v>
      </c>
      <c r="T1403" t="s">
        <v>169</v>
      </c>
      <c r="U1403" t="s">
        <v>1190</v>
      </c>
      <c r="V1403">
        <f>YEAR(sales_order1[[#This Row],[date]])</f>
        <v>2020</v>
      </c>
      <c r="W1403" t="str">
        <f>TEXT(sales_order1[[#This Row],[date]], "Mmm")</f>
        <v>Sep</v>
      </c>
      <c r="X1403">
        <f>VALUE(TEXT(sales_order1[[#This Row],[date]], "D"))</f>
        <v>22</v>
      </c>
      <c r="Y1403">
        <v>38</v>
      </c>
    </row>
    <row r="1404" spans="1:25" x14ac:dyDescent="0.25">
      <c r="A1404" s="1">
        <v>44096</v>
      </c>
      <c r="B1404">
        <v>51403</v>
      </c>
      <c r="C1404" t="s">
        <v>362</v>
      </c>
      <c r="D1404" t="str">
        <f>VLOOKUP(sales_order1[[#This Row],[itemCode]],product_details3!B:C,2,0)</f>
        <v>MSKO100</v>
      </c>
      <c r="E1404" t="s">
        <v>363</v>
      </c>
      <c r="F1404" t="s">
        <v>137</v>
      </c>
      <c r="G1404">
        <v>100</v>
      </c>
      <c r="H1404">
        <v>22.65</v>
      </c>
      <c r="I1404">
        <v>2265</v>
      </c>
      <c r="J1404">
        <v>9.5500000000000007</v>
      </c>
      <c r="K1404">
        <v>955</v>
      </c>
      <c r="L1404">
        <v>13.1</v>
      </c>
      <c r="M1404">
        <v>0.57836644591611486</v>
      </c>
      <c r="N1404">
        <v>1310</v>
      </c>
      <c r="O1404" t="s">
        <v>400</v>
      </c>
      <c r="P1404" t="s">
        <v>401</v>
      </c>
      <c r="Q1404" t="s">
        <v>213</v>
      </c>
      <c r="R1404" t="s">
        <v>25</v>
      </c>
      <c r="S1404" t="s">
        <v>402</v>
      </c>
      <c r="T1404" t="s">
        <v>403</v>
      </c>
      <c r="U1404" t="s">
        <v>1191</v>
      </c>
      <c r="V1404">
        <f>YEAR(sales_order1[[#This Row],[date]])</f>
        <v>2020</v>
      </c>
      <c r="W1404" t="str">
        <f>TEXT(sales_order1[[#This Row],[date]], "Mmm")</f>
        <v>Sep</v>
      </c>
      <c r="X1404">
        <f>VALUE(TEXT(sales_order1[[#This Row],[date]], "D"))</f>
        <v>22</v>
      </c>
      <c r="Y1404">
        <v>38</v>
      </c>
    </row>
    <row r="1405" spans="1:25" x14ac:dyDescent="0.25">
      <c r="A1405" s="1">
        <v>44096</v>
      </c>
      <c r="B1405">
        <v>51404</v>
      </c>
      <c r="C1405" t="s">
        <v>28</v>
      </c>
      <c r="D1405" t="str">
        <f>VLOOKUP(sales_order1[[#This Row],[itemCode]],product_details3!B:C,2,0)</f>
        <v>SRMC30</v>
      </c>
      <c r="E1405" t="s">
        <v>29</v>
      </c>
      <c r="F1405" t="s">
        <v>30</v>
      </c>
      <c r="G1405">
        <v>100</v>
      </c>
      <c r="H1405">
        <v>22.6</v>
      </c>
      <c r="I1405">
        <v>2260</v>
      </c>
      <c r="J1405">
        <v>7.6</v>
      </c>
      <c r="K1405">
        <v>760</v>
      </c>
      <c r="L1405">
        <v>15</v>
      </c>
      <c r="M1405">
        <v>0.66371681415929207</v>
      </c>
      <c r="N1405">
        <v>1500</v>
      </c>
      <c r="O1405" t="s">
        <v>216</v>
      </c>
      <c r="P1405" t="s">
        <v>217</v>
      </c>
      <c r="Q1405" t="s">
        <v>218</v>
      </c>
      <c r="R1405" t="s">
        <v>40</v>
      </c>
      <c r="S1405" t="s">
        <v>219</v>
      </c>
      <c r="T1405" t="s">
        <v>220</v>
      </c>
      <c r="U1405" t="s">
        <v>1190</v>
      </c>
      <c r="V1405">
        <f>YEAR(sales_order1[[#This Row],[date]])</f>
        <v>2020</v>
      </c>
      <c r="W1405" t="str">
        <f>TEXT(sales_order1[[#This Row],[date]], "Mmm")</f>
        <v>Sep</v>
      </c>
      <c r="X1405">
        <f>VALUE(TEXT(sales_order1[[#This Row],[date]], "D"))</f>
        <v>22</v>
      </c>
      <c r="Y1405">
        <v>38</v>
      </c>
    </row>
    <row r="1406" spans="1:25" x14ac:dyDescent="0.25">
      <c r="A1406" s="1">
        <v>44096</v>
      </c>
      <c r="B1406">
        <v>51405</v>
      </c>
      <c r="C1406" t="s">
        <v>315</v>
      </c>
      <c r="D1406" t="str">
        <f>VLOOKUP(sales_order1[[#This Row],[itemCode]],product_details3!B:C,2,0)</f>
        <v>EXFG50</v>
      </c>
      <c r="E1406" t="s">
        <v>316</v>
      </c>
      <c r="F1406" t="s">
        <v>183</v>
      </c>
      <c r="G1406">
        <v>50</v>
      </c>
      <c r="H1406">
        <v>15.75</v>
      </c>
      <c r="I1406">
        <v>787.5</v>
      </c>
      <c r="J1406">
        <v>5.45</v>
      </c>
      <c r="K1406">
        <v>272.5</v>
      </c>
      <c r="L1406">
        <v>10.3</v>
      </c>
      <c r="M1406">
        <v>0.65396825396825398</v>
      </c>
      <c r="N1406">
        <v>515</v>
      </c>
      <c r="O1406" t="s">
        <v>487</v>
      </c>
      <c r="P1406" t="s">
        <v>488</v>
      </c>
      <c r="Q1406" t="s">
        <v>48</v>
      </c>
      <c r="R1406" t="s">
        <v>25</v>
      </c>
      <c r="S1406" t="s">
        <v>286</v>
      </c>
      <c r="T1406" t="s">
        <v>489</v>
      </c>
      <c r="U1406" t="s">
        <v>1191</v>
      </c>
      <c r="V1406">
        <f>YEAR(sales_order1[[#This Row],[date]])</f>
        <v>2020</v>
      </c>
      <c r="W1406" t="str">
        <f>TEXT(sales_order1[[#This Row],[date]], "Mmm")</f>
        <v>Sep</v>
      </c>
      <c r="X1406">
        <f>VALUE(TEXT(sales_order1[[#This Row],[date]], "D"))</f>
        <v>22</v>
      </c>
      <c r="Y1406">
        <v>38</v>
      </c>
    </row>
    <row r="1407" spans="1:25" x14ac:dyDescent="0.25">
      <c r="A1407" s="1">
        <v>44096</v>
      </c>
      <c r="B1407">
        <v>51406</v>
      </c>
      <c r="C1407" t="s">
        <v>194</v>
      </c>
      <c r="D1407" t="str">
        <f>VLOOKUP(sales_order1[[#This Row],[itemCode]],product_details3!B:C,2,0)</f>
        <v>CLNG150</v>
      </c>
      <c r="E1407" t="s">
        <v>195</v>
      </c>
      <c r="F1407" t="s">
        <v>45</v>
      </c>
      <c r="G1407">
        <v>50</v>
      </c>
      <c r="H1407">
        <v>12.75</v>
      </c>
      <c r="I1407">
        <v>637.5</v>
      </c>
      <c r="J1407">
        <v>4.45</v>
      </c>
      <c r="K1407">
        <v>222.5</v>
      </c>
      <c r="L1407">
        <v>8.3000000000000007</v>
      </c>
      <c r="M1407">
        <v>0.65098039215686276</v>
      </c>
      <c r="N1407">
        <v>415</v>
      </c>
      <c r="O1407" t="s">
        <v>248</v>
      </c>
      <c r="P1407" t="s">
        <v>249</v>
      </c>
      <c r="Q1407" t="s">
        <v>191</v>
      </c>
      <c r="R1407" t="s">
        <v>56</v>
      </c>
      <c r="S1407" t="s">
        <v>192</v>
      </c>
      <c r="T1407" t="s">
        <v>250</v>
      </c>
      <c r="U1407" t="s">
        <v>1191</v>
      </c>
      <c r="V1407">
        <f>YEAR(sales_order1[[#This Row],[date]])</f>
        <v>2020</v>
      </c>
      <c r="W1407" t="str">
        <f>TEXT(sales_order1[[#This Row],[date]], "Mmm")</f>
        <v>Sep</v>
      </c>
      <c r="X1407">
        <f>VALUE(TEXT(sales_order1[[#This Row],[date]], "D"))</f>
        <v>22</v>
      </c>
      <c r="Y1407">
        <v>38</v>
      </c>
    </row>
    <row r="1408" spans="1:25" x14ac:dyDescent="0.25">
      <c r="A1408" s="1">
        <v>44096</v>
      </c>
      <c r="B1408">
        <v>51407</v>
      </c>
      <c r="C1408" t="s">
        <v>307</v>
      </c>
      <c r="D1408" t="str">
        <f>VLOOKUP(sales_order1[[#This Row],[itemCode]],product_details3!B:C,2,0)</f>
        <v>TNRH150</v>
      </c>
      <c r="E1408" t="s">
        <v>308</v>
      </c>
      <c r="F1408" t="s">
        <v>124</v>
      </c>
      <c r="G1408">
        <v>100</v>
      </c>
      <c r="H1408">
        <v>15.75</v>
      </c>
      <c r="I1408">
        <v>1575</v>
      </c>
      <c r="J1408">
        <v>4.45</v>
      </c>
      <c r="K1408">
        <v>445</v>
      </c>
      <c r="L1408">
        <v>11.3</v>
      </c>
      <c r="M1408">
        <v>0.71746031746031746</v>
      </c>
      <c r="N1408">
        <v>1130</v>
      </c>
      <c r="O1408" t="s">
        <v>172</v>
      </c>
      <c r="P1408" t="s">
        <v>173</v>
      </c>
      <c r="Q1408" t="s">
        <v>39</v>
      </c>
      <c r="R1408" t="s">
        <v>40</v>
      </c>
      <c r="S1408" t="s">
        <v>41</v>
      </c>
      <c r="T1408" t="s">
        <v>174</v>
      </c>
      <c r="U1408" t="s">
        <v>1188</v>
      </c>
      <c r="V1408">
        <f>YEAR(sales_order1[[#This Row],[date]])</f>
        <v>2020</v>
      </c>
      <c r="W1408" t="str">
        <f>TEXT(sales_order1[[#This Row],[date]], "Mmm")</f>
        <v>Sep</v>
      </c>
      <c r="X1408">
        <f>VALUE(TEXT(sales_order1[[#This Row],[date]], "D"))</f>
        <v>22</v>
      </c>
      <c r="Y1408">
        <v>38</v>
      </c>
    </row>
    <row r="1409" spans="1:25" x14ac:dyDescent="0.25">
      <c r="A1409" s="1">
        <v>44096</v>
      </c>
      <c r="B1409">
        <v>51408</v>
      </c>
      <c r="C1409" t="s">
        <v>194</v>
      </c>
      <c r="D1409" t="str">
        <f>VLOOKUP(sales_order1[[#This Row],[itemCode]],product_details3!B:C,2,0)</f>
        <v>CLNG150</v>
      </c>
      <c r="E1409" t="s">
        <v>195</v>
      </c>
      <c r="F1409" t="s">
        <v>45</v>
      </c>
      <c r="G1409">
        <v>50</v>
      </c>
      <c r="H1409">
        <v>12.75</v>
      </c>
      <c r="I1409">
        <v>637.5</v>
      </c>
      <c r="J1409">
        <v>4.45</v>
      </c>
      <c r="K1409">
        <v>222.5</v>
      </c>
      <c r="L1409">
        <v>8.3000000000000007</v>
      </c>
      <c r="M1409">
        <v>0.65098039215686276</v>
      </c>
      <c r="N1409">
        <v>415</v>
      </c>
      <c r="O1409" t="s">
        <v>400</v>
      </c>
      <c r="P1409" t="s">
        <v>401</v>
      </c>
      <c r="Q1409" t="s">
        <v>213</v>
      </c>
      <c r="R1409" t="s">
        <v>25</v>
      </c>
      <c r="S1409" t="s">
        <v>402</v>
      </c>
      <c r="T1409" t="s">
        <v>403</v>
      </c>
      <c r="U1409" t="s">
        <v>1191</v>
      </c>
      <c r="V1409">
        <f>YEAR(sales_order1[[#This Row],[date]])</f>
        <v>2020</v>
      </c>
      <c r="W1409" t="str">
        <f>TEXT(sales_order1[[#This Row],[date]], "Mmm")</f>
        <v>Sep</v>
      </c>
      <c r="X1409">
        <f>VALUE(TEXT(sales_order1[[#This Row],[date]], "D"))</f>
        <v>22</v>
      </c>
      <c r="Y1409">
        <v>38</v>
      </c>
    </row>
    <row r="1410" spans="1:25" x14ac:dyDescent="0.25">
      <c r="A1410" s="1">
        <v>44097</v>
      </c>
      <c r="B1410">
        <v>51409</v>
      </c>
      <c r="C1410" t="s">
        <v>390</v>
      </c>
      <c r="D1410" t="str">
        <f>VLOOKUP(sales_order1[[#This Row],[itemCode]],product_details3!B:C,2,0)</f>
        <v>MKRO150</v>
      </c>
      <c r="E1410" t="s">
        <v>391</v>
      </c>
      <c r="F1410" t="s">
        <v>151</v>
      </c>
      <c r="G1410">
        <v>50</v>
      </c>
      <c r="H1410">
        <v>11.95</v>
      </c>
      <c r="I1410">
        <v>597.5</v>
      </c>
      <c r="J1410">
        <v>5.2</v>
      </c>
      <c r="K1410">
        <v>260</v>
      </c>
      <c r="L1410">
        <v>6.75</v>
      </c>
      <c r="M1410">
        <v>0.56485355648535562</v>
      </c>
      <c r="N1410">
        <v>337.5</v>
      </c>
      <c r="O1410" t="s">
        <v>184</v>
      </c>
      <c r="P1410" t="s">
        <v>185</v>
      </c>
      <c r="Q1410" t="s">
        <v>186</v>
      </c>
      <c r="R1410" t="s">
        <v>112</v>
      </c>
      <c r="S1410" t="s">
        <v>187</v>
      </c>
      <c r="T1410" t="s">
        <v>188</v>
      </c>
      <c r="U1410" t="s">
        <v>1189</v>
      </c>
      <c r="V1410">
        <f>YEAR(sales_order1[[#This Row],[date]])</f>
        <v>2020</v>
      </c>
      <c r="W1410" t="str">
        <f>TEXT(sales_order1[[#This Row],[date]], "Mmm")</f>
        <v>Sep</v>
      </c>
      <c r="X1410">
        <f>VALUE(TEXT(sales_order1[[#This Row],[date]], "D"))</f>
        <v>23</v>
      </c>
      <c r="Y1410">
        <v>39</v>
      </c>
    </row>
    <row r="1411" spans="1:25" x14ac:dyDescent="0.25">
      <c r="A1411" s="1">
        <v>44097</v>
      </c>
      <c r="B1411">
        <v>51410</v>
      </c>
      <c r="C1411" t="s">
        <v>327</v>
      </c>
      <c r="D1411" t="str">
        <f>VLOOKUP(sales_order1[[#This Row],[itemCode]],product_details3!B:C,2,0)</f>
        <v>SCR50+50</v>
      </c>
      <c r="E1411" t="s">
        <v>328</v>
      </c>
      <c r="F1411" t="s">
        <v>61</v>
      </c>
      <c r="G1411">
        <v>150</v>
      </c>
      <c r="H1411">
        <v>15.75</v>
      </c>
      <c r="I1411">
        <v>2362.5</v>
      </c>
      <c r="J1411">
        <v>4.45</v>
      </c>
      <c r="K1411">
        <v>667.5</v>
      </c>
      <c r="L1411">
        <v>11.3</v>
      </c>
      <c r="M1411">
        <v>0.71746031746031746</v>
      </c>
      <c r="N1411">
        <v>1695</v>
      </c>
      <c r="O1411" t="s">
        <v>420</v>
      </c>
      <c r="P1411" t="s">
        <v>421</v>
      </c>
      <c r="Q1411" t="s">
        <v>77</v>
      </c>
      <c r="R1411" t="s">
        <v>72</v>
      </c>
      <c r="S1411" t="s">
        <v>78</v>
      </c>
      <c r="T1411" t="s">
        <v>422</v>
      </c>
      <c r="U1411" t="s">
        <v>1190</v>
      </c>
      <c r="V1411">
        <f>YEAR(sales_order1[[#This Row],[date]])</f>
        <v>2020</v>
      </c>
      <c r="W1411" t="str">
        <f>TEXT(sales_order1[[#This Row],[date]], "Mmm")</f>
        <v>Sep</v>
      </c>
      <c r="X1411">
        <f>VALUE(TEXT(sales_order1[[#This Row],[date]], "D"))</f>
        <v>23</v>
      </c>
      <c r="Y1411">
        <v>39</v>
      </c>
    </row>
    <row r="1412" spans="1:25" x14ac:dyDescent="0.25">
      <c r="A1412" s="1">
        <v>44097</v>
      </c>
      <c r="B1412">
        <v>51411</v>
      </c>
      <c r="C1412" t="s">
        <v>209</v>
      </c>
      <c r="D1412" t="str">
        <f>VLOOKUP(sales_order1[[#This Row],[itemCode]],product_details3!B:C,2,0)</f>
        <v>CLNG50</v>
      </c>
      <c r="E1412" t="s">
        <v>210</v>
      </c>
      <c r="F1412" t="s">
        <v>45</v>
      </c>
      <c r="G1412">
        <v>100</v>
      </c>
      <c r="H1412">
        <v>6.5</v>
      </c>
      <c r="I1412">
        <v>650</v>
      </c>
      <c r="J1412">
        <v>2.2999999999999998</v>
      </c>
      <c r="K1412">
        <v>230</v>
      </c>
      <c r="L1412">
        <v>4.2</v>
      </c>
      <c r="M1412">
        <v>0.64615384615384619</v>
      </c>
      <c r="N1412">
        <v>420</v>
      </c>
      <c r="O1412" t="s">
        <v>88</v>
      </c>
      <c r="P1412" t="s">
        <v>89</v>
      </c>
      <c r="Q1412" t="s">
        <v>24</v>
      </c>
      <c r="R1412" t="s">
        <v>25</v>
      </c>
      <c r="S1412" t="s">
        <v>26</v>
      </c>
      <c r="T1412" t="s">
        <v>90</v>
      </c>
      <c r="U1412" t="s">
        <v>1191</v>
      </c>
      <c r="V1412">
        <f>YEAR(sales_order1[[#This Row],[date]])</f>
        <v>2020</v>
      </c>
      <c r="W1412" t="str">
        <f>TEXT(sales_order1[[#This Row],[date]], "Mmm")</f>
        <v>Sep</v>
      </c>
      <c r="X1412">
        <f>VALUE(TEXT(sales_order1[[#This Row],[date]], "D"))</f>
        <v>23</v>
      </c>
      <c r="Y1412">
        <v>39</v>
      </c>
    </row>
    <row r="1413" spans="1:25" x14ac:dyDescent="0.25">
      <c r="A1413" s="1">
        <v>44097</v>
      </c>
      <c r="B1413">
        <v>51412</v>
      </c>
      <c r="C1413" t="s">
        <v>434</v>
      </c>
      <c r="D1413" t="str">
        <f>VLOOKUP(sales_order1[[#This Row],[itemCode]],product_details3!B:C,2,0)</f>
        <v>CLNO150</v>
      </c>
      <c r="E1413" t="s">
        <v>435</v>
      </c>
      <c r="F1413" t="s">
        <v>45</v>
      </c>
      <c r="G1413">
        <v>100</v>
      </c>
      <c r="H1413">
        <v>16.649999999999999</v>
      </c>
      <c r="I1413">
        <v>1665</v>
      </c>
      <c r="J1413">
        <v>6.55</v>
      </c>
      <c r="K1413">
        <v>655</v>
      </c>
      <c r="L1413">
        <v>10.1</v>
      </c>
      <c r="M1413">
        <v>0.60660660660660648</v>
      </c>
      <c r="N1413">
        <v>1010</v>
      </c>
      <c r="O1413" t="s">
        <v>475</v>
      </c>
      <c r="P1413" t="s">
        <v>476</v>
      </c>
      <c r="Q1413" t="s">
        <v>93</v>
      </c>
      <c r="R1413" t="s">
        <v>72</v>
      </c>
      <c r="S1413" t="s">
        <v>94</v>
      </c>
      <c r="T1413" t="s">
        <v>477</v>
      </c>
      <c r="U1413" t="s">
        <v>1190</v>
      </c>
      <c r="V1413">
        <f>YEAR(sales_order1[[#This Row],[date]])</f>
        <v>2020</v>
      </c>
      <c r="W1413" t="str">
        <f>TEXT(sales_order1[[#This Row],[date]], "Mmm")</f>
        <v>Sep</v>
      </c>
      <c r="X1413">
        <f>VALUE(TEXT(sales_order1[[#This Row],[date]], "D"))</f>
        <v>23</v>
      </c>
      <c r="Y1413">
        <v>39</v>
      </c>
    </row>
    <row r="1414" spans="1:25" x14ac:dyDescent="0.25">
      <c r="A1414" s="1">
        <v>44097</v>
      </c>
      <c r="B1414">
        <v>51413</v>
      </c>
      <c r="C1414" t="s">
        <v>51</v>
      </c>
      <c r="D1414" t="str">
        <f>VLOOKUP(sales_order1[[#This Row],[itemCode]],product_details3!B:C,2,0)</f>
        <v>MSTH50</v>
      </c>
      <c r="E1414" t="s">
        <v>52</v>
      </c>
      <c r="F1414" t="s">
        <v>21</v>
      </c>
      <c r="G1414">
        <v>50</v>
      </c>
      <c r="H1414">
        <v>15.75</v>
      </c>
      <c r="I1414">
        <v>787.5</v>
      </c>
      <c r="J1414">
        <v>4.45</v>
      </c>
      <c r="K1414">
        <v>222.5</v>
      </c>
      <c r="L1414">
        <v>11.3</v>
      </c>
      <c r="M1414">
        <v>0.71746031746031746</v>
      </c>
      <c r="N1414">
        <v>565</v>
      </c>
      <c r="O1414" t="s">
        <v>138</v>
      </c>
      <c r="P1414" t="s">
        <v>139</v>
      </c>
      <c r="Q1414" t="s">
        <v>77</v>
      </c>
      <c r="R1414" t="s">
        <v>72</v>
      </c>
      <c r="S1414" t="s">
        <v>140</v>
      </c>
      <c r="T1414" t="s">
        <v>141</v>
      </c>
      <c r="U1414" t="s">
        <v>1190</v>
      </c>
      <c r="V1414">
        <f>YEAR(sales_order1[[#This Row],[date]])</f>
        <v>2020</v>
      </c>
      <c r="W1414" t="str">
        <f>TEXT(sales_order1[[#This Row],[date]], "Mmm")</f>
        <v>Sep</v>
      </c>
      <c r="X1414">
        <f>VALUE(TEXT(sales_order1[[#This Row],[date]], "D"))</f>
        <v>23</v>
      </c>
      <c r="Y1414">
        <v>39</v>
      </c>
    </row>
    <row r="1415" spans="1:25" x14ac:dyDescent="0.25">
      <c r="A1415" s="1">
        <v>44097</v>
      </c>
      <c r="B1415">
        <v>51414</v>
      </c>
      <c r="C1415" t="s">
        <v>28</v>
      </c>
      <c r="D1415" t="str">
        <f>VLOOKUP(sales_order1[[#This Row],[itemCode]],product_details3!B:C,2,0)</f>
        <v>SRMC30</v>
      </c>
      <c r="E1415" t="s">
        <v>29</v>
      </c>
      <c r="F1415" t="s">
        <v>30</v>
      </c>
      <c r="G1415">
        <v>150</v>
      </c>
      <c r="H1415">
        <v>22.6</v>
      </c>
      <c r="I1415">
        <v>3390</v>
      </c>
      <c r="J1415">
        <v>7.6</v>
      </c>
      <c r="K1415">
        <v>1140</v>
      </c>
      <c r="L1415">
        <v>15</v>
      </c>
      <c r="M1415">
        <v>0.66371681415929207</v>
      </c>
      <c r="N1415">
        <v>2250</v>
      </c>
      <c r="O1415" t="s">
        <v>430</v>
      </c>
      <c r="P1415" t="s">
        <v>431</v>
      </c>
      <c r="Q1415" t="s">
        <v>218</v>
      </c>
      <c r="R1415" t="s">
        <v>40</v>
      </c>
      <c r="S1415" t="s">
        <v>432</v>
      </c>
      <c r="T1415" t="s">
        <v>433</v>
      </c>
      <c r="U1415" t="s">
        <v>1190</v>
      </c>
      <c r="V1415">
        <f>YEAR(sales_order1[[#This Row],[date]])</f>
        <v>2020</v>
      </c>
      <c r="W1415" t="str">
        <f>TEXT(sales_order1[[#This Row],[date]], "Mmm")</f>
        <v>Sep</v>
      </c>
      <c r="X1415">
        <f>VALUE(TEXT(sales_order1[[#This Row],[date]], "D"))</f>
        <v>23</v>
      </c>
      <c r="Y1415">
        <v>39</v>
      </c>
    </row>
    <row r="1416" spans="1:25" x14ac:dyDescent="0.25">
      <c r="A1416" s="1">
        <v>44097</v>
      </c>
      <c r="B1416">
        <v>51415</v>
      </c>
      <c r="C1416" t="s">
        <v>19</v>
      </c>
      <c r="D1416" t="str">
        <f>VLOOKUP(sales_order1[[#This Row],[itemCode]],product_details3!B:C,2,0)</f>
        <v>MSTH100</v>
      </c>
      <c r="E1416" t="s">
        <v>20</v>
      </c>
      <c r="F1416" t="s">
        <v>21</v>
      </c>
      <c r="G1416">
        <v>150</v>
      </c>
      <c r="H1416">
        <v>26.25</v>
      </c>
      <c r="I1416">
        <v>3937.5</v>
      </c>
      <c r="J1416">
        <v>7.75</v>
      </c>
      <c r="K1416">
        <v>1162.5</v>
      </c>
      <c r="L1416">
        <v>18.5</v>
      </c>
      <c r="M1416">
        <v>0.70476190476190481</v>
      </c>
      <c r="N1416">
        <v>2775</v>
      </c>
      <c r="O1416" t="s">
        <v>75</v>
      </c>
      <c r="P1416" t="s">
        <v>76</v>
      </c>
      <c r="Q1416" t="s">
        <v>77</v>
      </c>
      <c r="R1416" t="s">
        <v>72</v>
      </c>
      <c r="S1416" t="s">
        <v>78</v>
      </c>
      <c r="T1416" t="s">
        <v>79</v>
      </c>
      <c r="U1416" t="s">
        <v>1190</v>
      </c>
      <c r="V1416">
        <f>YEAR(sales_order1[[#This Row],[date]])</f>
        <v>2020</v>
      </c>
      <c r="W1416" t="str">
        <f>TEXT(sales_order1[[#This Row],[date]], "Mmm")</f>
        <v>Sep</v>
      </c>
      <c r="X1416">
        <f>VALUE(TEXT(sales_order1[[#This Row],[date]], "D"))</f>
        <v>23</v>
      </c>
      <c r="Y1416">
        <v>39</v>
      </c>
    </row>
    <row r="1417" spans="1:25" x14ac:dyDescent="0.25">
      <c r="A1417" s="1">
        <v>44097</v>
      </c>
      <c r="B1417">
        <v>51416</v>
      </c>
      <c r="C1417" t="s">
        <v>194</v>
      </c>
      <c r="D1417" t="str">
        <f>VLOOKUP(sales_order1[[#This Row],[itemCode]],product_details3!B:C,2,0)</f>
        <v>CLNG150</v>
      </c>
      <c r="E1417" t="s">
        <v>195</v>
      </c>
      <c r="F1417" t="s">
        <v>45</v>
      </c>
      <c r="G1417">
        <v>50</v>
      </c>
      <c r="H1417">
        <v>12.75</v>
      </c>
      <c r="I1417">
        <v>637.5</v>
      </c>
      <c r="J1417">
        <v>4.45</v>
      </c>
      <c r="K1417">
        <v>222.5</v>
      </c>
      <c r="L1417">
        <v>8.3000000000000007</v>
      </c>
      <c r="M1417">
        <v>0.65098039215686276</v>
      </c>
      <c r="N1417">
        <v>415</v>
      </c>
      <c r="O1417" t="s">
        <v>184</v>
      </c>
      <c r="P1417" t="s">
        <v>185</v>
      </c>
      <c r="Q1417" t="s">
        <v>186</v>
      </c>
      <c r="R1417" t="s">
        <v>112</v>
      </c>
      <c r="S1417" t="s">
        <v>187</v>
      </c>
      <c r="T1417" t="s">
        <v>188</v>
      </c>
      <c r="U1417" t="s">
        <v>1189</v>
      </c>
      <c r="V1417">
        <f>YEAR(sales_order1[[#This Row],[date]])</f>
        <v>2020</v>
      </c>
      <c r="W1417" t="str">
        <f>TEXT(sales_order1[[#This Row],[date]], "Mmm")</f>
        <v>Sep</v>
      </c>
      <c r="X1417">
        <f>VALUE(TEXT(sales_order1[[#This Row],[date]], "D"))</f>
        <v>23</v>
      </c>
      <c r="Y1417">
        <v>39</v>
      </c>
    </row>
    <row r="1418" spans="1:25" x14ac:dyDescent="0.25">
      <c r="A1418" s="1">
        <v>44097</v>
      </c>
      <c r="B1418">
        <v>51417</v>
      </c>
      <c r="C1418" t="s">
        <v>51</v>
      </c>
      <c r="D1418" t="str">
        <f>VLOOKUP(sales_order1[[#This Row],[itemCode]],product_details3!B:C,2,0)</f>
        <v>MSTH50</v>
      </c>
      <c r="E1418" t="s">
        <v>52</v>
      </c>
      <c r="F1418" t="s">
        <v>21</v>
      </c>
      <c r="G1418">
        <v>100</v>
      </c>
      <c r="H1418">
        <v>15.75</v>
      </c>
      <c r="I1418">
        <v>1575</v>
      </c>
      <c r="J1418">
        <v>4.45</v>
      </c>
      <c r="K1418">
        <v>445</v>
      </c>
      <c r="L1418">
        <v>11.3</v>
      </c>
      <c r="M1418">
        <v>0.71746031746031746</v>
      </c>
      <c r="N1418">
        <v>1130</v>
      </c>
      <c r="O1418" t="s">
        <v>109</v>
      </c>
      <c r="P1418" t="s">
        <v>110</v>
      </c>
      <c r="Q1418" t="s">
        <v>111</v>
      </c>
      <c r="R1418" t="s">
        <v>112</v>
      </c>
      <c r="S1418" t="s">
        <v>113</v>
      </c>
      <c r="T1418" t="s">
        <v>114</v>
      </c>
      <c r="U1418" t="s">
        <v>1189</v>
      </c>
      <c r="V1418">
        <f>YEAR(sales_order1[[#This Row],[date]])</f>
        <v>2020</v>
      </c>
      <c r="W1418" t="str">
        <f>TEXT(sales_order1[[#This Row],[date]], "Mmm")</f>
        <v>Sep</v>
      </c>
      <c r="X1418">
        <f>VALUE(TEXT(sales_order1[[#This Row],[date]], "D"))</f>
        <v>23</v>
      </c>
      <c r="Y1418">
        <v>39</v>
      </c>
    </row>
    <row r="1419" spans="1:25" x14ac:dyDescent="0.25">
      <c r="A1419" s="1">
        <v>44098</v>
      </c>
      <c r="B1419">
        <v>51418</v>
      </c>
      <c r="C1419" t="s">
        <v>86</v>
      </c>
      <c r="D1419" t="str">
        <f>VLOOKUP(sales_order1[[#This Row],[itemCode]],product_details3!B:C,2,0)</f>
        <v>SRMH30</v>
      </c>
      <c r="E1419" t="s">
        <v>87</v>
      </c>
      <c r="F1419" t="s">
        <v>30</v>
      </c>
      <c r="G1419">
        <v>50</v>
      </c>
      <c r="H1419">
        <v>21</v>
      </c>
      <c r="I1419">
        <v>1050</v>
      </c>
      <c r="J1419">
        <v>6.6</v>
      </c>
      <c r="K1419">
        <v>330</v>
      </c>
      <c r="L1419">
        <v>14.4</v>
      </c>
      <c r="M1419">
        <v>0.68571428571428572</v>
      </c>
      <c r="N1419">
        <v>720</v>
      </c>
      <c r="O1419" t="s">
        <v>262</v>
      </c>
      <c r="P1419" t="s">
        <v>263</v>
      </c>
      <c r="Q1419" t="s">
        <v>264</v>
      </c>
      <c r="R1419" t="s">
        <v>56</v>
      </c>
      <c r="S1419" t="s">
        <v>133</v>
      </c>
      <c r="T1419" t="s">
        <v>265</v>
      </c>
      <c r="U1419" t="s">
        <v>1191</v>
      </c>
      <c r="V1419">
        <f>YEAR(sales_order1[[#This Row],[date]])</f>
        <v>2020</v>
      </c>
      <c r="W1419" t="str">
        <f>TEXT(sales_order1[[#This Row],[date]], "Mmm")</f>
        <v>Sep</v>
      </c>
      <c r="X1419">
        <f>VALUE(TEXT(sales_order1[[#This Row],[date]], "D"))</f>
        <v>24</v>
      </c>
      <c r="Y1419">
        <v>39</v>
      </c>
    </row>
    <row r="1420" spans="1:25" x14ac:dyDescent="0.25">
      <c r="A1420" s="1">
        <v>44098</v>
      </c>
      <c r="B1420">
        <v>51419</v>
      </c>
      <c r="C1420" t="s">
        <v>67</v>
      </c>
      <c r="D1420" t="str">
        <f>VLOOKUP(sales_order1[[#This Row],[itemCode]],product_details3!B:C,2,0)</f>
        <v>SRMH15</v>
      </c>
      <c r="E1420" t="s">
        <v>68</v>
      </c>
      <c r="F1420" t="s">
        <v>30</v>
      </c>
      <c r="G1420">
        <v>100</v>
      </c>
      <c r="H1420">
        <v>15.75</v>
      </c>
      <c r="I1420">
        <v>1575</v>
      </c>
      <c r="J1420">
        <v>5.45</v>
      </c>
      <c r="K1420">
        <v>545</v>
      </c>
      <c r="L1420">
        <v>10.3</v>
      </c>
      <c r="M1420">
        <v>0.65396825396825398</v>
      </c>
      <c r="N1420">
        <v>1030</v>
      </c>
      <c r="O1420" t="s">
        <v>487</v>
      </c>
      <c r="P1420" t="s">
        <v>488</v>
      </c>
      <c r="Q1420" t="s">
        <v>48</v>
      </c>
      <c r="R1420" t="s">
        <v>25</v>
      </c>
      <c r="S1420" t="s">
        <v>286</v>
      </c>
      <c r="T1420" t="s">
        <v>489</v>
      </c>
      <c r="U1420" t="s">
        <v>1191</v>
      </c>
      <c r="V1420">
        <f>YEAR(sales_order1[[#This Row],[date]])</f>
        <v>2020</v>
      </c>
      <c r="W1420" t="str">
        <f>TEXT(sales_order1[[#This Row],[date]], "Mmm")</f>
        <v>Sep</v>
      </c>
      <c r="X1420">
        <f>VALUE(TEXT(sales_order1[[#This Row],[date]], "D"))</f>
        <v>24</v>
      </c>
      <c r="Y1420">
        <v>39</v>
      </c>
    </row>
    <row r="1421" spans="1:25" x14ac:dyDescent="0.25">
      <c r="A1421" s="1">
        <v>44098</v>
      </c>
      <c r="B1421">
        <v>51420</v>
      </c>
      <c r="C1421" t="s">
        <v>28</v>
      </c>
      <c r="D1421" t="str">
        <f>VLOOKUP(sales_order1[[#This Row],[itemCode]],product_details3!B:C,2,0)</f>
        <v>SRMC30</v>
      </c>
      <c r="E1421" t="s">
        <v>29</v>
      </c>
      <c r="F1421" t="s">
        <v>30</v>
      </c>
      <c r="G1421">
        <v>100</v>
      </c>
      <c r="H1421">
        <v>22.6</v>
      </c>
      <c r="I1421">
        <v>2260</v>
      </c>
      <c r="J1421">
        <v>7.6</v>
      </c>
      <c r="K1421">
        <v>760</v>
      </c>
      <c r="L1421">
        <v>15</v>
      </c>
      <c r="M1421">
        <v>0.66371681415929207</v>
      </c>
      <c r="N1421">
        <v>1500</v>
      </c>
      <c r="O1421" t="s">
        <v>231</v>
      </c>
      <c r="P1421" t="s">
        <v>232</v>
      </c>
      <c r="Q1421" t="s">
        <v>119</v>
      </c>
      <c r="R1421" t="s">
        <v>40</v>
      </c>
      <c r="S1421" t="s">
        <v>233</v>
      </c>
      <c r="T1421" t="s">
        <v>234</v>
      </c>
      <c r="U1421" t="s">
        <v>1190</v>
      </c>
      <c r="V1421">
        <f>YEAR(sales_order1[[#This Row],[date]])</f>
        <v>2020</v>
      </c>
      <c r="W1421" t="str">
        <f>TEXT(sales_order1[[#This Row],[date]], "Mmm")</f>
        <v>Sep</v>
      </c>
      <c r="X1421">
        <f>VALUE(TEXT(sales_order1[[#This Row],[date]], "D"))</f>
        <v>24</v>
      </c>
      <c r="Y1421">
        <v>39</v>
      </c>
    </row>
    <row r="1422" spans="1:25" x14ac:dyDescent="0.25">
      <c r="A1422" s="1">
        <v>44098</v>
      </c>
      <c r="B1422">
        <v>51421</v>
      </c>
      <c r="C1422" t="s">
        <v>59</v>
      </c>
      <c r="D1422" t="str">
        <f>VLOOKUP(sales_order1[[#This Row],[itemCode]],product_details3!B:C,2,0)</f>
        <v>SCRS3050</v>
      </c>
      <c r="E1422" t="s">
        <v>60</v>
      </c>
      <c r="F1422" t="s">
        <v>61</v>
      </c>
      <c r="G1422">
        <v>200</v>
      </c>
      <c r="H1422">
        <v>19.649999999999999</v>
      </c>
      <c r="I1422">
        <v>3930</v>
      </c>
      <c r="J1422">
        <v>6.55</v>
      </c>
      <c r="K1422">
        <v>1310</v>
      </c>
      <c r="L1422">
        <v>13.1</v>
      </c>
      <c r="M1422">
        <v>0.66666666666666663</v>
      </c>
      <c r="N1422">
        <v>2620</v>
      </c>
      <c r="O1422" t="s">
        <v>412</v>
      </c>
      <c r="P1422" t="s">
        <v>413</v>
      </c>
      <c r="Q1422" t="s">
        <v>48</v>
      </c>
      <c r="R1422" t="s">
        <v>25</v>
      </c>
      <c r="S1422" t="s">
        <v>49</v>
      </c>
      <c r="T1422" t="s">
        <v>414</v>
      </c>
      <c r="U1422" t="s">
        <v>1191</v>
      </c>
      <c r="V1422">
        <f>YEAR(sales_order1[[#This Row],[date]])</f>
        <v>2020</v>
      </c>
      <c r="W1422" t="str">
        <f>TEXT(sales_order1[[#This Row],[date]], "Mmm")</f>
        <v>Sep</v>
      </c>
      <c r="X1422">
        <f>VALUE(TEXT(sales_order1[[#This Row],[date]], "D"))</f>
        <v>24</v>
      </c>
      <c r="Y1422">
        <v>39</v>
      </c>
    </row>
    <row r="1423" spans="1:25" x14ac:dyDescent="0.25">
      <c r="A1423" s="1">
        <v>44098</v>
      </c>
      <c r="B1423">
        <v>51422</v>
      </c>
      <c r="C1423" t="s">
        <v>35</v>
      </c>
      <c r="D1423" t="str">
        <f>VLOOKUP(sales_order1[[#This Row],[itemCode]],product_details3!B:C,2,0)</f>
        <v>SRMA30</v>
      </c>
      <c r="E1423" t="s">
        <v>36</v>
      </c>
      <c r="F1423" t="s">
        <v>30</v>
      </c>
      <c r="G1423">
        <v>50</v>
      </c>
      <c r="H1423">
        <v>26.2</v>
      </c>
      <c r="I1423">
        <v>1310</v>
      </c>
      <c r="J1423">
        <v>9.4</v>
      </c>
      <c r="K1423">
        <v>470</v>
      </c>
      <c r="L1423">
        <v>16.8</v>
      </c>
      <c r="M1423">
        <v>0.6412213740458016</v>
      </c>
      <c r="N1423">
        <v>840</v>
      </c>
      <c r="O1423" t="s">
        <v>266</v>
      </c>
      <c r="P1423" t="s">
        <v>267</v>
      </c>
      <c r="Q1423" t="s">
        <v>154</v>
      </c>
      <c r="R1423" t="s">
        <v>56</v>
      </c>
      <c r="S1423" t="s">
        <v>133</v>
      </c>
      <c r="T1423" t="s">
        <v>268</v>
      </c>
      <c r="U1423" t="s">
        <v>1191</v>
      </c>
      <c r="V1423">
        <f>YEAR(sales_order1[[#This Row],[date]])</f>
        <v>2020</v>
      </c>
      <c r="W1423" t="str">
        <f>TEXT(sales_order1[[#This Row],[date]], "Mmm")</f>
        <v>Sep</v>
      </c>
      <c r="X1423">
        <f>VALUE(TEXT(sales_order1[[#This Row],[date]], "D"))</f>
        <v>24</v>
      </c>
      <c r="Y1423">
        <v>39</v>
      </c>
    </row>
    <row r="1424" spans="1:25" x14ac:dyDescent="0.25">
      <c r="A1424" s="1">
        <v>44098</v>
      </c>
      <c r="B1424">
        <v>51423</v>
      </c>
      <c r="C1424" t="s">
        <v>335</v>
      </c>
      <c r="D1424" t="str">
        <f>VLOOKUP(sales_order1[[#This Row],[itemCode]],product_details3!B:C,2,0)</f>
        <v>CLNF50</v>
      </c>
      <c r="E1424" t="s">
        <v>336</v>
      </c>
      <c r="F1424" t="s">
        <v>45</v>
      </c>
      <c r="G1424">
        <v>150</v>
      </c>
      <c r="H1424">
        <v>7.3</v>
      </c>
      <c r="I1424">
        <v>1095</v>
      </c>
      <c r="J1424">
        <v>2.8</v>
      </c>
      <c r="K1424">
        <v>420</v>
      </c>
      <c r="L1424">
        <v>4.5</v>
      </c>
      <c r="M1424">
        <v>0.61643835616438358</v>
      </c>
      <c r="N1424">
        <v>675</v>
      </c>
      <c r="O1424" t="s">
        <v>381</v>
      </c>
      <c r="P1424" t="s">
        <v>382</v>
      </c>
      <c r="Q1424" t="s">
        <v>383</v>
      </c>
      <c r="R1424" t="s">
        <v>72</v>
      </c>
      <c r="S1424" t="s">
        <v>384</v>
      </c>
      <c r="T1424" t="s">
        <v>385</v>
      </c>
      <c r="U1424" t="s">
        <v>1188</v>
      </c>
      <c r="V1424">
        <f>YEAR(sales_order1[[#This Row],[date]])</f>
        <v>2020</v>
      </c>
      <c r="W1424" t="str">
        <f>TEXT(sales_order1[[#This Row],[date]], "Mmm")</f>
        <v>Sep</v>
      </c>
      <c r="X1424">
        <f>VALUE(TEXT(sales_order1[[#This Row],[date]], "D"))</f>
        <v>24</v>
      </c>
      <c r="Y1424">
        <v>39</v>
      </c>
    </row>
    <row r="1425" spans="1:25" x14ac:dyDescent="0.25">
      <c r="A1425" s="1">
        <v>44098</v>
      </c>
      <c r="B1425">
        <v>51424</v>
      </c>
      <c r="C1425" t="s">
        <v>51</v>
      </c>
      <c r="D1425" t="str">
        <f>VLOOKUP(sales_order1[[#This Row],[itemCode]],product_details3!B:C,2,0)</f>
        <v>MSTH50</v>
      </c>
      <c r="E1425" t="s">
        <v>52</v>
      </c>
      <c r="F1425" t="s">
        <v>21</v>
      </c>
      <c r="G1425">
        <v>150</v>
      </c>
      <c r="H1425">
        <v>15.75</v>
      </c>
      <c r="I1425">
        <v>2362.5</v>
      </c>
      <c r="J1425">
        <v>4.45</v>
      </c>
      <c r="K1425">
        <v>667.5</v>
      </c>
      <c r="L1425">
        <v>11.3</v>
      </c>
      <c r="M1425">
        <v>0.71746031746031746</v>
      </c>
      <c r="N1425">
        <v>1695</v>
      </c>
      <c r="O1425" t="s">
        <v>258</v>
      </c>
      <c r="P1425" t="s">
        <v>259</v>
      </c>
      <c r="Q1425" t="s">
        <v>93</v>
      </c>
      <c r="R1425" t="s">
        <v>72</v>
      </c>
      <c r="S1425" t="s">
        <v>260</v>
      </c>
      <c r="T1425" t="s">
        <v>261</v>
      </c>
      <c r="U1425" t="s">
        <v>1190</v>
      </c>
      <c r="V1425">
        <f>YEAR(sales_order1[[#This Row],[date]])</f>
        <v>2020</v>
      </c>
      <c r="W1425" t="str">
        <f>TEXT(sales_order1[[#This Row],[date]], "Mmm")</f>
        <v>Sep</v>
      </c>
      <c r="X1425">
        <f>VALUE(TEXT(sales_order1[[#This Row],[date]], "D"))</f>
        <v>24</v>
      </c>
      <c r="Y1425">
        <v>39</v>
      </c>
    </row>
    <row r="1426" spans="1:25" x14ac:dyDescent="0.25">
      <c r="A1426" s="1">
        <v>44099</v>
      </c>
      <c r="B1426">
        <v>51425</v>
      </c>
      <c r="C1426" t="s">
        <v>19</v>
      </c>
      <c r="D1426" t="str">
        <f>VLOOKUP(sales_order1[[#This Row],[itemCode]],product_details3!B:C,2,0)</f>
        <v>MSTH100</v>
      </c>
      <c r="E1426" t="s">
        <v>20</v>
      </c>
      <c r="F1426" t="s">
        <v>21</v>
      </c>
      <c r="G1426">
        <v>150</v>
      </c>
      <c r="H1426">
        <v>26.25</v>
      </c>
      <c r="I1426">
        <v>3937.5</v>
      </c>
      <c r="J1426">
        <v>7.75</v>
      </c>
      <c r="K1426">
        <v>1162.5</v>
      </c>
      <c r="L1426">
        <v>18.5</v>
      </c>
      <c r="M1426">
        <v>0.70476190476190481</v>
      </c>
      <c r="N1426">
        <v>2775</v>
      </c>
      <c r="O1426" t="s">
        <v>454</v>
      </c>
      <c r="P1426" t="s">
        <v>455</v>
      </c>
      <c r="Q1426" t="s">
        <v>71</v>
      </c>
      <c r="R1426" t="s">
        <v>72</v>
      </c>
      <c r="S1426" t="s">
        <v>73</v>
      </c>
      <c r="T1426" t="s">
        <v>456</v>
      </c>
      <c r="U1426" t="s">
        <v>1190</v>
      </c>
      <c r="V1426">
        <f>YEAR(sales_order1[[#This Row],[date]])</f>
        <v>2020</v>
      </c>
      <c r="W1426" t="str">
        <f>TEXT(sales_order1[[#This Row],[date]], "Mmm")</f>
        <v>Sep</v>
      </c>
      <c r="X1426">
        <f>VALUE(TEXT(sales_order1[[#This Row],[date]], "D"))</f>
        <v>25</v>
      </c>
      <c r="Y1426">
        <v>39</v>
      </c>
    </row>
    <row r="1427" spans="1:25" x14ac:dyDescent="0.25">
      <c r="A1427" s="1">
        <v>44099</v>
      </c>
      <c r="B1427">
        <v>51426</v>
      </c>
      <c r="C1427" t="s">
        <v>360</v>
      </c>
      <c r="D1427" t="str">
        <f>VLOOKUP(sales_order1[[#This Row],[itemCode]],product_details3!B:C,2,0)</f>
        <v>TNRS100</v>
      </c>
      <c r="E1427" t="s">
        <v>361</v>
      </c>
      <c r="F1427" t="s">
        <v>124</v>
      </c>
      <c r="G1427">
        <v>150</v>
      </c>
      <c r="H1427">
        <v>13.1</v>
      </c>
      <c r="I1427">
        <v>1965</v>
      </c>
      <c r="J1427">
        <v>4.7</v>
      </c>
      <c r="K1427">
        <v>705</v>
      </c>
      <c r="L1427">
        <v>8.4</v>
      </c>
      <c r="M1427">
        <v>0.6412213740458016</v>
      </c>
      <c r="N1427">
        <v>1260</v>
      </c>
      <c r="O1427" t="s">
        <v>31</v>
      </c>
      <c r="P1427" t="s">
        <v>32</v>
      </c>
      <c r="Q1427" t="s">
        <v>24</v>
      </c>
      <c r="R1427" t="s">
        <v>25</v>
      </c>
      <c r="S1427" t="s">
        <v>33</v>
      </c>
      <c r="T1427" t="s">
        <v>34</v>
      </c>
      <c r="U1427" t="s">
        <v>1191</v>
      </c>
      <c r="V1427">
        <f>YEAR(sales_order1[[#This Row],[date]])</f>
        <v>2020</v>
      </c>
      <c r="W1427" t="str">
        <f>TEXT(sales_order1[[#This Row],[date]], "Mmm")</f>
        <v>Sep</v>
      </c>
      <c r="X1427">
        <f>VALUE(TEXT(sales_order1[[#This Row],[date]], "D"))</f>
        <v>25</v>
      </c>
      <c r="Y1427">
        <v>39</v>
      </c>
    </row>
    <row r="1428" spans="1:25" x14ac:dyDescent="0.25">
      <c r="A1428" s="1">
        <v>44099</v>
      </c>
      <c r="B1428">
        <v>51427</v>
      </c>
      <c r="C1428" t="s">
        <v>86</v>
      </c>
      <c r="D1428" t="str">
        <f>VLOOKUP(sales_order1[[#This Row],[itemCode]],product_details3!B:C,2,0)</f>
        <v>SRMH30</v>
      </c>
      <c r="E1428" t="s">
        <v>87</v>
      </c>
      <c r="F1428" t="s">
        <v>30</v>
      </c>
      <c r="G1428">
        <v>100</v>
      </c>
      <c r="H1428">
        <v>21</v>
      </c>
      <c r="I1428">
        <v>2100</v>
      </c>
      <c r="J1428">
        <v>6.6</v>
      </c>
      <c r="K1428">
        <v>660</v>
      </c>
      <c r="L1428">
        <v>14.4</v>
      </c>
      <c r="M1428">
        <v>0.68571428571428572</v>
      </c>
      <c r="N1428">
        <v>1440</v>
      </c>
      <c r="O1428" t="s">
        <v>417</v>
      </c>
      <c r="P1428" t="s">
        <v>418</v>
      </c>
      <c r="Q1428" t="s">
        <v>160</v>
      </c>
      <c r="R1428" t="s">
        <v>112</v>
      </c>
      <c r="S1428" t="s">
        <v>161</v>
      </c>
      <c r="T1428" t="s">
        <v>419</v>
      </c>
      <c r="U1428" t="s">
        <v>1189</v>
      </c>
      <c r="V1428">
        <f>YEAR(sales_order1[[#This Row],[date]])</f>
        <v>2020</v>
      </c>
      <c r="W1428" t="str">
        <f>TEXT(sales_order1[[#This Row],[date]], "Mmm")</f>
        <v>Sep</v>
      </c>
      <c r="X1428">
        <f>VALUE(TEXT(sales_order1[[#This Row],[date]], "D"))</f>
        <v>25</v>
      </c>
      <c r="Y1428">
        <v>39</v>
      </c>
    </row>
    <row r="1429" spans="1:25" x14ac:dyDescent="0.25">
      <c r="A1429" s="1">
        <v>44099</v>
      </c>
      <c r="B1429">
        <v>51428</v>
      </c>
      <c r="C1429" t="s">
        <v>67</v>
      </c>
      <c r="D1429" t="str">
        <f>VLOOKUP(sales_order1[[#This Row],[itemCode]],product_details3!B:C,2,0)</f>
        <v>SRMH15</v>
      </c>
      <c r="E1429" t="s">
        <v>68</v>
      </c>
      <c r="F1429" t="s">
        <v>30</v>
      </c>
      <c r="G1429">
        <v>50</v>
      </c>
      <c r="H1429">
        <v>15.75</v>
      </c>
      <c r="I1429">
        <v>787.5</v>
      </c>
      <c r="J1429">
        <v>5.45</v>
      </c>
      <c r="K1429">
        <v>272.5</v>
      </c>
      <c r="L1429">
        <v>10.3</v>
      </c>
      <c r="M1429">
        <v>0.65396825396825398</v>
      </c>
      <c r="N1429">
        <v>515</v>
      </c>
      <c r="O1429" t="s">
        <v>211</v>
      </c>
      <c r="P1429" t="s">
        <v>212</v>
      </c>
      <c r="Q1429" t="s">
        <v>213</v>
      </c>
      <c r="R1429" t="s">
        <v>25</v>
      </c>
      <c r="S1429" t="s">
        <v>214</v>
      </c>
      <c r="T1429" t="s">
        <v>215</v>
      </c>
      <c r="U1429" t="s">
        <v>1191</v>
      </c>
      <c r="V1429">
        <f>YEAR(sales_order1[[#This Row],[date]])</f>
        <v>2020</v>
      </c>
      <c r="W1429" t="str">
        <f>TEXT(sales_order1[[#This Row],[date]], "Mmm")</f>
        <v>Sep</v>
      </c>
      <c r="X1429">
        <f>VALUE(TEXT(sales_order1[[#This Row],[date]], "D"))</f>
        <v>25</v>
      </c>
      <c r="Y1429">
        <v>39</v>
      </c>
    </row>
    <row r="1430" spans="1:25" x14ac:dyDescent="0.25">
      <c r="A1430" s="1">
        <v>44099</v>
      </c>
      <c r="B1430">
        <v>51429</v>
      </c>
      <c r="C1430" t="s">
        <v>135</v>
      </c>
      <c r="D1430" t="str">
        <f>VLOOKUP(sales_order1[[#This Row],[itemCode]],product_details3!B:C,2,0)</f>
        <v>MSKSH</v>
      </c>
      <c r="E1430" t="s">
        <v>136</v>
      </c>
      <c r="F1430" t="s">
        <v>137</v>
      </c>
      <c r="G1430">
        <v>150</v>
      </c>
      <c r="H1430">
        <v>18.75</v>
      </c>
      <c r="I1430">
        <v>2812.5</v>
      </c>
      <c r="J1430">
        <v>7.45</v>
      </c>
      <c r="K1430">
        <v>1117.5</v>
      </c>
      <c r="L1430">
        <v>11.3</v>
      </c>
      <c r="M1430">
        <v>0.60266666666666668</v>
      </c>
      <c r="N1430">
        <v>1695</v>
      </c>
      <c r="O1430" t="s">
        <v>464</v>
      </c>
      <c r="P1430" t="s">
        <v>465</v>
      </c>
      <c r="Q1430" t="s">
        <v>146</v>
      </c>
      <c r="R1430" t="s">
        <v>112</v>
      </c>
      <c r="S1430" t="s">
        <v>165</v>
      </c>
      <c r="T1430" t="s">
        <v>466</v>
      </c>
      <c r="U1430" t="s">
        <v>1189</v>
      </c>
      <c r="V1430">
        <f>YEAR(sales_order1[[#This Row],[date]])</f>
        <v>2020</v>
      </c>
      <c r="W1430" t="str">
        <f>TEXT(sales_order1[[#This Row],[date]], "Mmm")</f>
        <v>Sep</v>
      </c>
      <c r="X1430">
        <f>VALUE(TEXT(sales_order1[[#This Row],[date]], "D"))</f>
        <v>25</v>
      </c>
      <c r="Y1430">
        <v>39</v>
      </c>
    </row>
    <row r="1431" spans="1:25" x14ac:dyDescent="0.25">
      <c r="A1431" s="1">
        <v>44099</v>
      </c>
      <c r="B1431">
        <v>51430</v>
      </c>
      <c r="C1431" t="s">
        <v>51</v>
      </c>
      <c r="D1431" t="str">
        <f>VLOOKUP(sales_order1[[#This Row],[itemCode]],product_details3!B:C,2,0)</f>
        <v>MSTH50</v>
      </c>
      <c r="E1431" t="s">
        <v>52</v>
      </c>
      <c r="F1431" t="s">
        <v>21</v>
      </c>
      <c r="G1431">
        <v>100</v>
      </c>
      <c r="H1431">
        <v>15.75</v>
      </c>
      <c r="I1431">
        <v>1575</v>
      </c>
      <c r="J1431">
        <v>4.45</v>
      </c>
      <c r="K1431">
        <v>445</v>
      </c>
      <c r="L1431">
        <v>11.3</v>
      </c>
      <c r="M1431">
        <v>0.71746031746031746</v>
      </c>
      <c r="N1431">
        <v>1130</v>
      </c>
      <c r="O1431" t="s">
        <v>199</v>
      </c>
      <c r="P1431" t="s">
        <v>200</v>
      </c>
      <c r="Q1431" t="s">
        <v>201</v>
      </c>
      <c r="R1431" t="s">
        <v>25</v>
      </c>
      <c r="S1431" t="s">
        <v>202</v>
      </c>
      <c r="T1431" t="s">
        <v>203</v>
      </c>
      <c r="U1431" t="s">
        <v>1191</v>
      </c>
      <c r="V1431">
        <f>YEAR(sales_order1[[#This Row],[date]])</f>
        <v>2020</v>
      </c>
      <c r="W1431" t="str">
        <f>TEXT(sales_order1[[#This Row],[date]], "Mmm")</f>
        <v>Sep</v>
      </c>
      <c r="X1431">
        <f>VALUE(TEXT(sales_order1[[#This Row],[date]], "D"))</f>
        <v>25</v>
      </c>
      <c r="Y1431">
        <v>39</v>
      </c>
    </row>
    <row r="1432" spans="1:25" x14ac:dyDescent="0.25">
      <c r="A1432" s="1">
        <v>44102</v>
      </c>
      <c r="B1432">
        <v>51431</v>
      </c>
      <c r="C1432" t="s">
        <v>335</v>
      </c>
      <c r="D1432" t="str">
        <f>VLOOKUP(sales_order1[[#This Row],[itemCode]],product_details3!B:C,2,0)</f>
        <v>CLNF50</v>
      </c>
      <c r="E1432" t="s">
        <v>336</v>
      </c>
      <c r="F1432" t="s">
        <v>45</v>
      </c>
      <c r="G1432">
        <v>100</v>
      </c>
      <c r="H1432">
        <v>7.3</v>
      </c>
      <c r="I1432">
        <v>730</v>
      </c>
      <c r="J1432">
        <v>2.8</v>
      </c>
      <c r="K1432">
        <v>280</v>
      </c>
      <c r="L1432">
        <v>4.5</v>
      </c>
      <c r="M1432">
        <v>0.61643835616438358</v>
      </c>
      <c r="N1432">
        <v>450</v>
      </c>
      <c r="O1432" t="s">
        <v>117</v>
      </c>
      <c r="P1432" t="s">
        <v>118</v>
      </c>
      <c r="Q1432" t="s">
        <v>119</v>
      </c>
      <c r="R1432" t="s">
        <v>40</v>
      </c>
      <c r="S1432" t="s">
        <v>120</v>
      </c>
      <c r="T1432" t="s">
        <v>121</v>
      </c>
      <c r="U1432" t="s">
        <v>1190</v>
      </c>
      <c r="V1432">
        <f>YEAR(sales_order1[[#This Row],[date]])</f>
        <v>2020</v>
      </c>
      <c r="W1432" t="str">
        <f>TEXT(sales_order1[[#This Row],[date]], "Mmm")</f>
        <v>Sep</v>
      </c>
      <c r="X1432">
        <f>VALUE(TEXT(sales_order1[[#This Row],[date]], "D"))</f>
        <v>28</v>
      </c>
      <c r="Y1432">
        <v>39</v>
      </c>
    </row>
    <row r="1433" spans="1:25" x14ac:dyDescent="0.25">
      <c r="A1433" s="1">
        <v>44102</v>
      </c>
      <c r="B1433">
        <v>51432</v>
      </c>
      <c r="C1433" t="s">
        <v>350</v>
      </c>
      <c r="D1433" t="str">
        <f>VLOOKUP(sales_order1[[#This Row],[itemCode]],product_details3!B:C,2,0)</f>
        <v>SRMA50</v>
      </c>
      <c r="E1433" t="s">
        <v>351</v>
      </c>
      <c r="F1433" t="s">
        <v>30</v>
      </c>
      <c r="G1433">
        <v>150</v>
      </c>
      <c r="H1433">
        <v>37.75</v>
      </c>
      <c r="I1433">
        <v>5662.5</v>
      </c>
      <c r="J1433">
        <v>14.25</v>
      </c>
      <c r="K1433">
        <v>2137.5</v>
      </c>
      <c r="L1433">
        <v>23.5</v>
      </c>
      <c r="M1433">
        <v>0.62251655629139069</v>
      </c>
      <c r="N1433">
        <v>3525</v>
      </c>
      <c r="O1433" t="s">
        <v>443</v>
      </c>
      <c r="P1433" t="s">
        <v>444</v>
      </c>
      <c r="Q1433" t="s">
        <v>111</v>
      </c>
      <c r="R1433" t="s">
        <v>112</v>
      </c>
      <c r="S1433" t="s">
        <v>445</v>
      </c>
      <c r="T1433" t="s">
        <v>446</v>
      </c>
      <c r="U1433" t="s">
        <v>1189</v>
      </c>
      <c r="V1433">
        <f>YEAR(sales_order1[[#This Row],[date]])</f>
        <v>2020</v>
      </c>
      <c r="W1433" t="str">
        <f>TEXT(sales_order1[[#This Row],[date]], "Mmm")</f>
        <v>Sep</v>
      </c>
      <c r="X1433">
        <f>VALUE(TEXT(sales_order1[[#This Row],[date]], "D"))</f>
        <v>28</v>
      </c>
      <c r="Y1433">
        <v>39</v>
      </c>
    </row>
    <row r="1434" spans="1:25" x14ac:dyDescent="0.25">
      <c r="A1434" s="1">
        <v>44102</v>
      </c>
      <c r="B1434">
        <v>51433</v>
      </c>
      <c r="C1434" t="s">
        <v>51</v>
      </c>
      <c r="D1434" t="str">
        <f>VLOOKUP(sales_order1[[#This Row],[itemCode]],product_details3!B:C,2,0)</f>
        <v>MSTH50</v>
      </c>
      <c r="E1434" t="s">
        <v>52</v>
      </c>
      <c r="F1434" t="s">
        <v>21</v>
      </c>
      <c r="G1434">
        <v>100</v>
      </c>
      <c r="H1434">
        <v>15.75</v>
      </c>
      <c r="I1434">
        <v>1575</v>
      </c>
      <c r="J1434">
        <v>4.45</v>
      </c>
      <c r="K1434">
        <v>445</v>
      </c>
      <c r="L1434">
        <v>11.3</v>
      </c>
      <c r="M1434">
        <v>0.71746031746031746</v>
      </c>
      <c r="N1434">
        <v>1130</v>
      </c>
      <c r="O1434" t="s">
        <v>322</v>
      </c>
      <c r="P1434" t="s">
        <v>323</v>
      </c>
      <c r="Q1434" t="s">
        <v>39</v>
      </c>
      <c r="R1434" t="s">
        <v>40</v>
      </c>
      <c r="S1434" t="s">
        <v>41</v>
      </c>
      <c r="T1434" t="s">
        <v>324</v>
      </c>
      <c r="U1434" t="s">
        <v>1188</v>
      </c>
      <c r="V1434">
        <f>YEAR(sales_order1[[#This Row],[date]])</f>
        <v>2020</v>
      </c>
      <c r="W1434" t="str">
        <f>TEXT(sales_order1[[#This Row],[date]], "Mmm")</f>
        <v>Sep</v>
      </c>
      <c r="X1434">
        <f>VALUE(TEXT(sales_order1[[#This Row],[date]], "D"))</f>
        <v>28</v>
      </c>
      <c r="Y1434">
        <v>39</v>
      </c>
    </row>
    <row r="1435" spans="1:25" x14ac:dyDescent="0.25">
      <c r="A1435" s="1">
        <v>44102</v>
      </c>
      <c r="B1435">
        <v>51434</v>
      </c>
      <c r="C1435" t="s">
        <v>339</v>
      </c>
      <c r="D1435" t="str">
        <f>VLOOKUP(sales_order1[[#This Row],[itemCode]],product_details3!B:C,2,0)</f>
        <v>SRMH50</v>
      </c>
      <c r="E1435" t="s">
        <v>340</v>
      </c>
      <c r="F1435" t="s">
        <v>30</v>
      </c>
      <c r="G1435">
        <v>50</v>
      </c>
      <c r="H1435">
        <v>31.25</v>
      </c>
      <c r="I1435">
        <v>1562.5</v>
      </c>
      <c r="J1435">
        <v>10.75</v>
      </c>
      <c r="K1435">
        <v>537.5</v>
      </c>
      <c r="L1435">
        <v>20.5</v>
      </c>
      <c r="M1435">
        <v>0.65600000000000003</v>
      </c>
      <c r="N1435">
        <v>1025</v>
      </c>
      <c r="O1435" t="s">
        <v>398</v>
      </c>
      <c r="P1435" t="s">
        <v>399</v>
      </c>
      <c r="Q1435" t="s">
        <v>100</v>
      </c>
      <c r="R1435" t="s">
        <v>40</v>
      </c>
      <c r="S1435" t="s">
        <v>101</v>
      </c>
      <c r="T1435" t="s">
        <v>102</v>
      </c>
      <c r="U1435" t="s">
        <v>1190</v>
      </c>
      <c r="V1435">
        <f>YEAR(sales_order1[[#This Row],[date]])</f>
        <v>2020</v>
      </c>
      <c r="W1435" t="str">
        <f>TEXT(sales_order1[[#This Row],[date]], "Mmm")</f>
        <v>Sep</v>
      </c>
      <c r="X1435">
        <f>VALUE(TEXT(sales_order1[[#This Row],[date]], "D"))</f>
        <v>28</v>
      </c>
      <c r="Y1435">
        <v>39</v>
      </c>
    </row>
    <row r="1436" spans="1:25" x14ac:dyDescent="0.25">
      <c r="A1436" s="1">
        <v>44102</v>
      </c>
      <c r="B1436">
        <v>51435</v>
      </c>
      <c r="C1436" t="s">
        <v>128</v>
      </c>
      <c r="D1436" t="str">
        <f>VLOOKUP(sales_order1[[#This Row],[itemCode]],product_details3!B:C,2,0)</f>
        <v>SCRT100</v>
      </c>
      <c r="E1436" t="s">
        <v>129</v>
      </c>
      <c r="F1436" t="s">
        <v>61</v>
      </c>
      <c r="G1436">
        <v>50</v>
      </c>
      <c r="H1436">
        <v>28.25</v>
      </c>
      <c r="I1436">
        <v>1412.5</v>
      </c>
      <c r="J1436">
        <v>9</v>
      </c>
      <c r="K1436">
        <v>450</v>
      </c>
      <c r="L1436">
        <v>19.25</v>
      </c>
      <c r="M1436">
        <v>0.68141592920353977</v>
      </c>
      <c r="N1436">
        <v>962.5</v>
      </c>
      <c r="O1436" t="s">
        <v>144</v>
      </c>
      <c r="P1436" t="s">
        <v>145</v>
      </c>
      <c r="Q1436" t="s">
        <v>146</v>
      </c>
      <c r="R1436" t="s">
        <v>112</v>
      </c>
      <c r="S1436" t="s">
        <v>147</v>
      </c>
      <c r="T1436" t="s">
        <v>148</v>
      </c>
      <c r="U1436" t="s">
        <v>1190</v>
      </c>
      <c r="V1436">
        <f>YEAR(sales_order1[[#This Row],[date]])</f>
        <v>2020</v>
      </c>
      <c r="W1436" t="str">
        <f>TEXT(sales_order1[[#This Row],[date]], "Mmm")</f>
        <v>Sep</v>
      </c>
      <c r="X1436">
        <f>VALUE(TEXT(sales_order1[[#This Row],[date]], "D"))</f>
        <v>28</v>
      </c>
      <c r="Y1436">
        <v>39</v>
      </c>
    </row>
    <row r="1437" spans="1:25" x14ac:dyDescent="0.25">
      <c r="A1437" s="1">
        <v>44102</v>
      </c>
      <c r="B1437">
        <v>51436</v>
      </c>
      <c r="C1437" t="s">
        <v>103</v>
      </c>
      <c r="D1437" t="str">
        <f>VLOOKUP(sales_order1[[#This Row],[itemCode]],product_details3!B:C,2,0)</f>
        <v>SCRT50</v>
      </c>
      <c r="E1437" t="s">
        <v>104</v>
      </c>
      <c r="F1437" t="s">
        <v>61</v>
      </c>
      <c r="G1437">
        <v>250</v>
      </c>
      <c r="H1437">
        <v>16.95</v>
      </c>
      <c r="I1437">
        <v>4237.5</v>
      </c>
      <c r="J1437">
        <v>5.2</v>
      </c>
      <c r="K1437">
        <v>1300</v>
      </c>
      <c r="L1437">
        <v>11.75</v>
      </c>
      <c r="M1437">
        <v>0.69321533923303835</v>
      </c>
      <c r="N1437">
        <v>2937.5</v>
      </c>
      <c r="O1437" t="s">
        <v>481</v>
      </c>
      <c r="P1437" t="s">
        <v>482</v>
      </c>
      <c r="Q1437" t="s">
        <v>107</v>
      </c>
      <c r="R1437" t="s">
        <v>40</v>
      </c>
      <c r="S1437" t="s">
        <v>101</v>
      </c>
      <c r="T1437" t="s">
        <v>483</v>
      </c>
      <c r="U1437" t="s">
        <v>1190</v>
      </c>
      <c r="V1437">
        <f>YEAR(sales_order1[[#This Row],[date]])</f>
        <v>2020</v>
      </c>
      <c r="W1437" t="str">
        <f>TEXT(sales_order1[[#This Row],[date]], "Mmm")</f>
        <v>Sep</v>
      </c>
      <c r="X1437">
        <f>VALUE(TEXT(sales_order1[[#This Row],[date]], "D"))</f>
        <v>28</v>
      </c>
      <c r="Y1437">
        <v>39</v>
      </c>
    </row>
    <row r="1438" spans="1:25" x14ac:dyDescent="0.25">
      <c r="A1438" s="1">
        <v>44102</v>
      </c>
      <c r="B1438">
        <v>51437</v>
      </c>
      <c r="C1438" t="s">
        <v>86</v>
      </c>
      <c r="D1438" t="str">
        <f>VLOOKUP(sales_order1[[#This Row],[itemCode]],product_details3!B:C,2,0)</f>
        <v>SRMH30</v>
      </c>
      <c r="E1438" t="s">
        <v>87</v>
      </c>
      <c r="F1438" t="s">
        <v>30</v>
      </c>
      <c r="G1438">
        <v>100</v>
      </c>
      <c r="H1438">
        <v>21</v>
      </c>
      <c r="I1438">
        <v>2100</v>
      </c>
      <c r="J1438">
        <v>6.6</v>
      </c>
      <c r="K1438">
        <v>660</v>
      </c>
      <c r="L1438">
        <v>14.4</v>
      </c>
      <c r="M1438">
        <v>0.68571428571428572</v>
      </c>
      <c r="N1438">
        <v>1440</v>
      </c>
      <c r="O1438" t="s">
        <v>276</v>
      </c>
      <c r="P1438" t="s">
        <v>277</v>
      </c>
      <c r="Q1438" t="s">
        <v>39</v>
      </c>
      <c r="R1438" t="s">
        <v>40</v>
      </c>
      <c r="S1438" t="s">
        <v>41</v>
      </c>
      <c r="T1438" t="s">
        <v>278</v>
      </c>
      <c r="U1438" t="s">
        <v>1188</v>
      </c>
      <c r="V1438">
        <f>YEAR(sales_order1[[#This Row],[date]])</f>
        <v>2020</v>
      </c>
      <c r="W1438" t="str">
        <f>TEXT(sales_order1[[#This Row],[date]], "Mmm")</f>
        <v>Sep</v>
      </c>
      <c r="X1438">
        <f>VALUE(TEXT(sales_order1[[#This Row],[date]], "D"))</f>
        <v>28</v>
      </c>
      <c r="Y1438">
        <v>39</v>
      </c>
    </row>
    <row r="1439" spans="1:25" x14ac:dyDescent="0.25">
      <c r="A1439" s="1">
        <v>44102</v>
      </c>
      <c r="B1439">
        <v>51438</v>
      </c>
      <c r="C1439" t="s">
        <v>142</v>
      </c>
      <c r="D1439" t="str">
        <f>VLOOKUP(sales_order1[[#This Row],[itemCode]],product_details3!B:C,2,0)</f>
        <v>SRMC50</v>
      </c>
      <c r="E1439" t="s">
        <v>143</v>
      </c>
      <c r="F1439" t="s">
        <v>30</v>
      </c>
      <c r="G1439">
        <v>50</v>
      </c>
      <c r="H1439">
        <v>33.25</v>
      </c>
      <c r="I1439">
        <v>1662.5</v>
      </c>
      <c r="J1439">
        <v>12</v>
      </c>
      <c r="K1439">
        <v>600</v>
      </c>
      <c r="L1439">
        <v>21.25</v>
      </c>
      <c r="M1439">
        <v>0.63909774436090228</v>
      </c>
      <c r="N1439">
        <v>1062.5</v>
      </c>
      <c r="O1439" t="s">
        <v>376</v>
      </c>
      <c r="P1439" t="s">
        <v>377</v>
      </c>
      <c r="Q1439" t="s">
        <v>378</v>
      </c>
      <c r="R1439" t="s">
        <v>72</v>
      </c>
      <c r="S1439" t="s">
        <v>379</v>
      </c>
      <c r="T1439" t="s">
        <v>380</v>
      </c>
      <c r="U1439" t="s">
        <v>1188</v>
      </c>
      <c r="V1439">
        <f>YEAR(sales_order1[[#This Row],[date]])</f>
        <v>2020</v>
      </c>
      <c r="W1439" t="str">
        <f>TEXT(sales_order1[[#This Row],[date]], "Mmm")</f>
        <v>Sep</v>
      </c>
      <c r="X1439">
        <f>VALUE(TEXT(sales_order1[[#This Row],[date]], "D"))</f>
        <v>28</v>
      </c>
      <c r="Y1439">
        <v>39</v>
      </c>
    </row>
    <row r="1440" spans="1:25" x14ac:dyDescent="0.25">
      <c r="A1440" s="1">
        <v>44102</v>
      </c>
      <c r="B1440">
        <v>51439</v>
      </c>
      <c r="C1440" t="s">
        <v>313</v>
      </c>
      <c r="D1440" t="str">
        <f>VLOOKUP(sales_order1[[#This Row],[itemCode]],product_details3!B:C,2,0)</f>
        <v>MSKO50</v>
      </c>
      <c r="E1440" t="s">
        <v>314</v>
      </c>
      <c r="F1440" t="s">
        <v>137</v>
      </c>
      <c r="G1440">
        <v>50</v>
      </c>
      <c r="H1440">
        <v>14.65</v>
      </c>
      <c r="I1440">
        <v>732.5</v>
      </c>
      <c r="J1440">
        <v>6.55</v>
      </c>
      <c r="K1440">
        <v>327.5</v>
      </c>
      <c r="L1440">
        <v>8.1</v>
      </c>
      <c r="M1440">
        <v>0.55290102389078488</v>
      </c>
      <c r="N1440">
        <v>405</v>
      </c>
      <c r="O1440" t="s">
        <v>206</v>
      </c>
      <c r="P1440" t="s">
        <v>207</v>
      </c>
      <c r="Q1440" t="s">
        <v>71</v>
      </c>
      <c r="R1440" t="s">
        <v>72</v>
      </c>
      <c r="S1440" t="s">
        <v>73</v>
      </c>
      <c r="T1440" t="s">
        <v>208</v>
      </c>
      <c r="U1440" t="s">
        <v>1190</v>
      </c>
      <c r="V1440">
        <f>YEAR(sales_order1[[#This Row],[date]])</f>
        <v>2020</v>
      </c>
      <c r="W1440" t="str">
        <f>TEXT(sales_order1[[#This Row],[date]], "Mmm")</f>
        <v>Sep</v>
      </c>
      <c r="X1440">
        <f>VALUE(TEXT(sales_order1[[#This Row],[date]], "D"))</f>
        <v>28</v>
      </c>
      <c r="Y1440">
        <v>39</v>
      </c>
    </row>
    <row r="1441" spans="1:25" x14ac:dyDescent="0.25">
      <c r="A1441" s="1">
        <v>44103</v>
      </c>
      <c r="B1441">
        <v>51440</v>
      </c>
      <c r="C1441" t="s">
        <v>320</v>
      </c>
      <c r="D1441" t="str">
        <f>VLOOKUP(sales_order1[[#This Row],[itemCode]],product_details3!B:C,2,0)</f>
        <v>SCR50+100</v>
      </c>
      <c r="E1441" t="s">
        <v>321</v>
      </c>
      <c r="F1441" t="s">
        <v>61</v>
      </c>
      <c r="G1441">
        <v>250</v>
      </c>
      <c r="H1441">
        <v>26.25</v>
      </c>
      <c r="I1441">
        <v>6562.5</v>
      </c>
      <c r="J1441">
        <v>7.75</v>
      </c>
      <c r="K1441">
        <v>1937.5</v>
      </c>
      <c r="L1441">
        <v>18.5</v>
      </c>
      <c r="M1441">
        <v>0.70476190476190481</v>
      </c>
      <c r="N1441">
        <v>4625</v>
      </c>
      <c r="O1441" t="s">
        <v>341</v>
      </c>
      <c r="P1441" t="s">
        <v>342</v>
      </c>
      <c r="Q1441" t="s">
        <v>146</v>
      </c>
      <c r="R1441" t="s">
        <v>112</v>
      </c>
      <c r="S1441" t="s">
        <v>343</v>
      </c>
      <c r="T1441" t="s">
        <v>95</v>
      </c>
      <c r="U1441" t="s">
        <v>1190</v>
      </c>
      <c r="V1441">
        <f>YEAR(sales_order1[[#This Row],[date]])</f>
        <v>2020</v>
      </c>
      <c r="W1441" t="str">
        <f>TEXT(sales_order1[[#This Row],[date]], "Mmm")</f>
        <v>Sep</v>
      </c>
      <c r="X1441">
        <f>VALUE(TEXT(sales_order1[[#This Row],[date]], "D"))</f>
        <v>29</v>
      </c>
      <c r="Y1441">
        <v>39</v>
      </c>
    </row>
    <row r="1442" spans="1:25" x14ac:dyDescent="0.25">
      <c r="A1442" s="1">
        <v>44103</v>
      </c>
      <c r="B1442">
        <v>51441</v>
      </c>
      <c r="C1442" t="s">
        <v>128</v>
      </c>
      <c r="D1442" t="str">
        <f>VLOOKUP(sales_order1[[#This Row],[itemCode]],product_details3!B:C,2,0)</f>
        <v>SCRT100</v>
      </c>
      <c r="E1442" t="s">
        <v>129</v>
      </c>
      <c r="F1442" t="s">
        <v>61</v>
      </c>
      <c r="G1442">
        <v>200</v>
      </c>
      <c r="H1442">
        <v>28.25</v>
      </c>
      <c r="I1442">
        <v>5650</v>
      </c>
      <c r="J1442">
        <v>9</v>
      </c>
      <c r="K1442">
        <v>1800</v>
      </c>
      <c r="L1442">
        <v>19.25</v>
      </c>
      <c r="M1442">
        <v>0.68141592920353977</v>
      </c>
      <c r="N1442">
        <v>3850</v>
      </c>
      <c r="O1442" t="s">
        <v>467</v>
      </c>
      <c r="P1442" t="s">
        <v>468</v>
      </c>
      <c r="Q1442" t="s">
        <v>39</v>
      </c>
      <c r="R1442" t="s">
        <v>40</v>
      </c>
      <c r="S1442" t="s">
        <v>41</v>
      </c>
      <c r="T1442" t="s">
        <v>174</v>
      </c>
      <c r="U1442" t="s">
        <v>1188</v>
      </c>
      <c r="V1442">
        <f>YEAR(sales_order1[[#This Row],[date]])</f>
        <v>2020</v>
      </c>
      <c r="W1442" t="str">
        <f>TEXT(sales_order1[[#This Row],[date]], "Mmm")</f>
        <v>Sep</v>
      </c>
      <c r="X1442">
        <f>VALUE(TEXT(sales_order1[[#This Row],[date]], "D"))</f>
        <v>29</v>
      </c>
      <c r="Y1442">
        <v>39</v>
      </c>
    </row>
    <row r="1443" spans="1:25" x14ac:dyDescent="0.25">
      <c r="A1443" s="1">
        <v>44103</v>
      </c>
      <c r="B1443">
        <v>51442</v>
      </c>
      <c r="C1443" t="s">
        <v>19</v>
      </c>
      <c r="D1443" t="str">
        <f>VLOOKUP(sales_order1[[#This Row],[itemCode]],product_details3!B:C,2,0)</f>
        <v>MSTH100</v>
      </c>
      <c r="E1443" t="s">
        <v>20</v>
      </c>
      <c r="F1443" t="s">
        <v>21</v>
      </c>
      <c r="G1443">
        <v>100</v>
      </c>
      <c r="H1443">
        <v>26.25</v>
      </c>
      <c r="I1443">
        <v>2625</v>
      </c>
      <c r="J1443">
        <v>7.75</v>
      </c>
      <c r="K1443">
        <v>775</v>
      </c>
      <c r="L1443">
        <v>18.5</v>
      </c>
      <c r="M1443">
        <v>0.70476190476190481</v>
      </c>
      <c r="N1443">
        <v>1850</v>
      </c>
      <c r="O1443" t="s">
        <v>302</v>
      </c>
      <c r="P1443" t="s">
        <v>303</v>
      </c>
      <c r="Q1443" t="s">
        <v>107</v>
      </c>
      <c r="R1443" t="s">
        <v>40</v>
      </c>
      <c r="S1443" t="s">
        <v>101</v>
      </c>
      <c r="T1443" t="s">
        <v>304</v>
      </c>
      <c r="U1443" t="s">
        <v>1190</v>
      </c>
      <c r="V1443">
        <f>YEAR(sales_order1[[#This Row],[date]])</f>
        <v>2020</v>
      </c>
      <c r="W1443" t="str">
        <f>TEXT(sales_order1[[#This Row],[date]], "Mmm")</f>
        <v>Sep</v>
      </c>
      <c r="X1443">
        <f>VALUE(TEXT(sales_order1[[#This Row],[date]], "D"))</f>
        <v>29</v>
      </c>
      <c r="Y1443">
        <v>39</v>
      </c>
    </row>
    <row r="1444" spans="1:25" x14ac:dyDescent="0.25">
      <c r="A1444" s="1">
        <v>44103</v>
      </c>
      <c r="B1444">
        <v>51443</v>
      </c>
      <c r="C1444" t="s">
        <v>388</v>
      </c>
      <c r="D1444" t="str">
        <f>VLOOKUP(sales_order1[[#This Row],[itemCode]],product_details3!B:C,2,0)</f>
        <v>TNRS200</v>
      </c>
      <c r="E1444" t="s">
        <v>389</v>
      </c>
      <c r="F1444" t="s">
        <v>124</v>
      </c>
      <c r="G1444">
        <v>150</v>
      </c>
      <c r="H1444">
        <v>26.2</v>
      </c>
      <c r="I1444">
        <v>3930</v>
      </c>
      <c r="J1444">
        <v>9.4</v>
      </c>
      <c r="K1444">
        <v>1410</v>
      </c>
      <c r="L1444">
        <v>16.8</v>
      </c>
      <c r="M1444">
        <v>0.6412213740458016</v>
      </c>
      <c r="N1444">
        <v>2520</v>
      </c>
      <c r="O1444" t="s">
        <v>91</v>
      </c>
      <c r="P1444" t="s">
        <v>92</v>
      </c>
      <c r="Q1444" t="s">
        <v>93</v>
      </c>
      <c r="R1444" t="s">
        <v>72</v>
      </c>
      <c r="S1444" t="s">
        <v>94</v>
      </c>
      <c r="T1444" t="s">
        <v>95</v>
      </c>
      <c r="U1444" t="s">
        <v>1190</v>
      </c>
      <c r="V1444">
        <f>YEAR(sales_order1[[#This Row],[date]])</f>
        <v>2020</v>
      </c>
      <c r="W1444" t="str">
        <f>TEXT(sales_order1[[#This Row],[date]], "Mmm")</f>
        <v>Sep</v>
      </c>
      <c r="X1444">
        <f>VALUE(TEXT(sales_order1[[#This Row],[date]], "D"))</f>
        <v>29</v>
      </c>
      <c r="Y1444">
        <v>39</v>
      </c>
    </row>
    <row r="1445" spans="1:25" x14ac:dyDescent="0.25">
      <c r="A1445" s="1">
        <v>44103</v>
      </c>
      <c r="B1445">
        <v>51444</v>
      </c>
      <c r="C1445" t="s">
        <v>86</v>
      </c>
      <c r="D1445" t="str">
        <f>VLOOKUP(sales_order1[[#This Row],[itemCode]],product_details3!B:C,2,0)</f>
        <v>SRMH30</v>
      </c>
      <c r="E1445" t="s">
        <v>87</v>
      </c>
      <c r="F1445" t="s">
        <v>30</v>
      </c>
      <c r="G1445">
        <v>100</v>
      </c>
      <c r="H1445">
        <v>21</v>
      </c>
      <c r="I1445">
        <v>2100</v>
      </c>
      <c r="J1445">
        <v>6.6</v>
      </c>
      <c r="K1445">
        <v>660</v>
      </c>
      <c r="L1445">
        <v>14.4</v>
      </c>
      <c r="M1445">
        <v>0.68571428571428572</v>
      </c>
      <c r="N1445">
        <v>1440</v>
      </c>
      <c r="O1445" t="s">
        <v>69</v>
      </c>
      <c r="P1445" t="s">
        <v>70</v>
      </c>
      <c r="Q1445" t="s">
        <v>71</v>
      </c>
      <c r="R1445" t="s">
        <v>72</v>
      </c>
      <c r="S1445" t="s">
        <v>73</v>
      </c>
      <c r="T1445" t="s">
        <v>74</v>
      </c>
      <c r="U1445" t="s">
        <v>1190</v>
      </c>
      <c r="V1445">
        <f>YEAR(sales_order1[[#This Row],[date]])</f>
        <v>2020</v>
      </c>
      <c r="W1445" t="str">
        <f>TEXT(sales_order1[[#This Row],[date]], "Mmm")</f>
        <v>Sep</v>
      </c>
      <c r="X1445">
        <f>VALUE(TEXT(sales_order1[[#This Row],[date]], "D"))</f>
        <v>29</v>
      </c>
      <c r="Y1445">
        <v>39</v>
      </c>
    </row>
    <row r="1446" spans="1:25" x14ac:dyDescent="0.25">
      <c r="A1446" s="1">
        <v>44103</v>
      </c>
      <c r="B1446">
        <v>51445</v>
      </c>
      <c r="C1446" t="s">
        <v>115</v>
      </c>
      <c r="D1446" t="str">
        <f>VLOOKUP(sales_order1[[#This Row],[itemCode]],product_details3!B:C,2,0)</f>
        <v>SCRS30100</v>
      </c>
      <c r="E1446" t="s">
        <v>116</v>
      </c>
      <c r="F1446" t="s">
        <v>61</v>
      </c>
      <c r="G1446">
        <v>150</v>
      </c>
      <c r="H1446">
        <v>32.75</v>
      </c>
      <c r="I1446">
        <v>4912.5</v>
      </c>
      <c r="J1446">
        <v>11.25</v>
      </c>
      <c r="K1446">
        <v>1687.5</v>
      </c>
      <c r="L1446">
        <v>21.5</v>
      </c>
      <c r="M1446">
        <v>0.65648854961832059</v>
      </c>
      <c r="N1446">
        <v>3225</v>
      </c>
      <c r="O1446" t="s">
        <v>299</v>
      </c>
      <c r="P1446" t="s">
        <v>300</v>
      </c>
      <c r="Q1446" t="s">
        <v>100</v>
      </c>
      <c r="R1446" t="s">
        <v>40</v>
      </c>
      <c r="S1446" t="s">
        <v>101</v>
      </c>
      <c r="T1446" t="s">
        <v>301</v>
      </c>
      <c r="U1446" t="s">
        <v>1190</v>
      </c>
      <c r="V1446">
        <f>YEAR(sales_order1[[#This Row],[date]])</f>
        <v>2020</v>
      </c>
      <c r="W1446" t="str">
        <f>TEXT(sales_order1[[#This Row],[date]], "Mmm")</f>
        <v>Sep</v>
      </c>
      <c r="X1446">
        <f>VALUE(TEXT(sales_order1[[#This Row],[date]], "D"))</f>
        <v>29</v>
      </c>
      <c r="Y1446">
        <v>39</v>
      </c>
    </row>
    <row r="1447" spans="1:25" x14ac:dyDescent="0.25">
      <c r="A1447" s="1">
        <v>44103</v>
      </c>
      <c r="B1447">
        <v>51446</v>
      </c>
      <c r="C1447" t="s">
        <v>115</v>
      </c>
      <c r="D1447" t="str">
        <f>VLOOKUP(sales_order1[[#This Row],[itemCode]],product_details3!B:C,2,0)</f>
        <v>SCRS30100</v>
      </c>
      <c r="E1447" t="s">
        <v>116</v>
      </c>
      <c r="F1447" t="s">
        <v>61</v>
      </c>
      <c r="G1447">
        <v>150</v>
      </c>
      <c r="H1447">
        <v>32.75</v>
      </c>
      <c r="I1447">
        <v>4912.5</v>
      </c>
      <c r="J1447">
        <v>11.25</v>
      </c>
      <c r="K1447">
        <v>1687.5</v>
      </c>
      <c r="L1447">
        <v>21.5</v>
      </c>
      <c r="M1447">
        <v>0.65648854961832059</v>
      </c>
      <c r="N1447">
        <v>3225</v>
      </c>
      <c r="O1447" t="s">
        <v>457</v>
      </c>
      <c r="P1447" t="s">
        <v>458</v>
      </c>
      <c r="Q1447" t="s">
        <v>383</v>
      </c>
      <c r="R1447" t="s">
        <v>72</v>
      </c>
      <c r="S1447" t="s">
        <v>459</v>
      </c>
      <c r="T1447" t="s">
        <v>460</v>
      </c>
      <c r="U1447" t="s">
        <v>1188</v>
      </c>
      <c r="V1447">
        <f>YEAR(sales_order1[[#This Row],[date]])</f>
        <v>2020</v>
      </c>
      <c r="W1447" t="str">
        <f>TEXT(sales_order1[[#This Row],[date]], "Mmm")</f>
        <v>Sep</v>
      </c>
      <c r="X1447">
        <f>VALUE(TEXT(sales_order1[[#This Row],[date]], "D"))</f>
        <v>29</v>
      </c>
      <c r="Y1447">
        <v>39</v>
      </c>
    </row>
    <row r="1448" spans="1:25" x14ac:dyDescent="0.25">
      <c r="A1448" s="1">
        <v>44103</v>
      </c>
      <c r="B1448">
        <v>51447</v>
      </c>
      <c r="C1448" t="s">
        <v>19</v>
      </c>
      <c r="D1448" t="str">
        <f>VLOOKUP(sales_order1[[#This Row],[itemCode]],product_details3!B:C,2,0)</f>
        <v>MSTH100</v>
      </c>
      <c r="E1448" t="s">
        <v>20</v>
      </c>
      <c r="F1448" t="s">
        <v>21</v>
      </c>
      <c r="G1448">
        <v>50</v>
      </c>
      <c r="H1448">
        <v>26.25</v>
      </c>
      <c r="I1448">
        <v>1312.5</v>
      </c>
      <c r="J1448">
        <v>7.75</v>
      </c>
      <c r="K1448">
        <v>387.5</v>
      </c>
      <c r="L1448">
        <v>18.5</v>
      </c>
      <c r="M1448">
        <v>0.70476190476190481</v>
      </c>
      <c r="N1448">
        <v>925</v>
      </c>
      <c r="O1448" t="s">
        <v>82</v>
      </c>
      <c r="P1448" t="s">
        <v>83</v>
      </c>
      <c r="Q1448" t="s">
        <v>64</v>
      </c>
      <c r="R1448" t="s">
        <v>40</v>
      </c>
      <c r="S1448" t="s">
        <v>84</v>
      </c>
      <c r="T1448" t="s">
        <v>85</v>
      </c>
      <c r="U1448" t="s">
        <v>1189</v>
      </c>
      <c r="V1448">
        <f>YEAR(sales_order1[[#This Row],[date]])</f>
        <v>2020</v>
      </c>
      <c r="W1448" t="str">
        <f>TEXT(sales_order1[[#This Row],[date]], "Mmm")</f>
        <v>Sep</v>
      </c>
      <c r="X1448">
        <f>VALUE(TEXT(sales_order1[[#This Row],[date]], "D"))</f>
        <v>29</v>
      </c>
      <c r="Y1448">
        <v>39</v>
      </c>
    </row>
    <row r="1449" spans="1:25" x14ac:dyDescent="0.25">
      <c r="A1449" s="1">
        <v>44104</v>
      </c>
      <c r="B1449">
        <v>51448</v>
      </c>
      <c r="C1449" t="s">
        <v>194</v>
      </c>
      <c r="D1449" t="str">
        <f>VLOOKUP(sales_order1[[#This Row],[itemCode]],product_details3!B:C,2,0)</f>
        <v>CLNG150</v>
      </c>
      <c r="E1449" t="s">
        <v>195</v>
      </c>
      <c r="F1449" t="s">
        <v>45</v>
      </c>
      <c r="G1449">
        <v>50</v>
      </c>
      <c r="H1449">
        <v>12.75</v>
      </c>
      <c r="I1449">
        <v>637.5</v>
      </c>
      <c r="J1449">
        <v>4.45</v>
      </c>
      <c r="K1449">
        <v>222.5</v>
      </c>
      <c r="L1449">
        <v>8.3000000000000007</v>
      </c>
      <c r="M1449">
        <v>0.65098039215686276</v>
      </c>
      <c r="N1449">
        <v>415</v>
      </c>
      <c r="O1449" t="s">
        <v>423</v>
      </c>
      <c r="P1449" t="s">
        <v>424</v>
      </c>
      <c r="Q1449" t="s">
        <v>77</v>
      </c>
      <c r="R1449" t="s">
        <v>72</v>
      </c>
      <c r="S1449" t="s">
        <v>425</v>
      </c>
      <c r="T1449" t="s">
        <v>426</v>
      </c>
      <c r="U1449" t="s">
        <v>1190</v>
      </c>
      <c r="V1449">
        <f>YEAR(sales_order1[[#This Row],[date]])</f>
        <v>2020</v>
      </c>
      <c r="W1449" t="str">
        <f>TEXT(sales_order1[[#This Row],[date]], "Mmm")</f>
        <v>Sep</v>
      </c>
      <c r="X1449">
        <f>VALUE(TEXT(sales_order1[[#This Row],[date]], "D"))</f>
        <v>30</v>
      </c>
      <c r="Y1449">
        <v>40</v>
      </c>
    </row>
    <row r="1450" spans="1:25" x14ac:dyDescent="0.25">
      <c r="A1450" s="1">
        <v>44104</v>
      </c>
      <c r="B1450">
        <v>51449</v>
      </c>
      <c r="C1450" t="s">
        <v>149</v>
      </c>
      <c r="D1450" t="str">
        <f>VLOOKUP(sales_order1[[#This Row],[itemCode]],product_details3!B:C,2,0)</f>
        <v>MKRW80</v>
      </c>
      <c r="E1450" t="s">
        <v>150</v>
      </c>
      <c r="F1450" t="s">
        <v>151</v>
      </c>
      <c r="G1450">
        <v>50</v>
      </c>
      <c r="H1450">
        <v>14.65</v>
      </c>
      <c r="I1450">
        <v>732.5</v>
      </c>
      <c r="J1450">
        <v>6.55</v>
      </c>
      <c r="K1450">
        <v>327.5</v>
      </c>
      <c r="L1450">
        <v>8.1</v>
      </c>
      <c r="M1450">
        <v>0.55290102389078488</v>
      </c>
      <c r="N1450">
        <v>405</v>
      </c>
      <c r="O1450" t="s">
        <v>284</v>
      </c>
      <c r="P1450" t="s">
        <v>285</v>
      </c>
      <c r="Q1450" t="s">
        <v>48</v>
      </c>
      <c r="R1450" t="s">
        <v>25</v>
      </c>
      <c r="S1450" t="s">
        <v>286</v>
      </c>
      <c r="T1450" t="s">
        <v>287</v>
      </c>
      <c r="U1450" t="s">
        <v>1191</v>
      </c>
      <c r="V1450">
        <f>YEAR(sales_order1[[#This Row],[date]])</f>
        <v>2020</v>
      </c>
      <c r="W1450" t="str">
        <f>TEXT(sales_order1[[#This Row],[date]], "Mmm")</f>
        <v>Sep</v>
      </c>
      <c r="X1450">
        <f>VALUE(TEXT(sales_order1[[#This Row],[date]], "D"))</f>
        <v>30</v>
      </c>
      <c r="Y1450">
        <v>40</v>
      </c>
    </row>
    <row r="1451" spans="1:25" x14ac:dyDescent="0.25">
      <c r="A1451" s="1">
        <v>44104</v>
      </c>
      <c r="B1451">
        <v>51450</v>
      </c>
      <c r="C1451" t="s">
        <v>135</v>
      </c>
      <c r="D1451" t="str">
        <f>VLOOKUP(sales_order1[[#This Row],[itemCode]],product_details3!B:C,2,0)</f>
        <v>MSKSH</v>
      </c>
      <c r="E1451" t="s">
        <v>136</v>
      </c>
      <c r="F1451" t="s">
        <v>137</v>
      </c>
      <c r="G1451">
        <v>100</v>
      </c>
      <c r="H1451">
        <v>18.75</v>
      </c>
      <c r="I1451">
        <v>1875</v>
      </c>
      <c r="J1451">
        <v>7.45</v>
      </c>
      <c r="K1451">
        <v>745</v>
      </c>
      <c r="L1451">
        <v>11.3</v>
      </c>
      <c r="M1451">
        <v>0.60266666666666668</v>
      </c>
      <c r="N1451">
        <v>1130</v>
      </c>
      <c r="O1451" t="s">
        <v>472</v>
      </c>
      <c r="P1451" t="s">
        <v>473</v>
      </c>
      <c r="Q1451" t="s">
        <v>107</v>
      </c>
      <c r="R1451" t="s">
        <v>40</v>
      </c>
      <c r="S1451" t="s">
        <v>101</v>
      </c>
      <c r="T1451" t="s">
        <v>474</v>
      </c>
      <c r="U1451" t="s">
        <v>1190</v>
      </c>
      <c r="V1451">
        <f>YEAR(sales_order1[[#This Row],[date]])</f>
        <v>2020</v>
      </c>
      <c r="W1451" t="str">
        <f>TEXT(sales_order1[[#This Row],[date]], "Mmm")</f>
        <v>Sep</v>
      </c>
      <c r="X1451">
        <f>VALUE(TEXT(sales_order1[[#This Row],[date]], "D"))</f>
        <v>30</v>
      </c>
      <c r="Y1451">
        <v>40</v>
      </c>
    </row>
    <row r="1452" spans="1:25" x14ac:dyDescent="0.25">
      <c r="A1452" s="1">
        <v>44104</v>
      </c>
      <c r="B1452">
        <v>51451</v>
      </c>
      <c r="C1452" t="s">
        <v>115</v>
      </c>
      <c r="D1452" t="str">
        <f>VLOOKUP(sales_order1[[#This Row],[itemCode]],product_details3!B:C,2,0)</f>
        <v>SCRS30100</v>
      </c>
      <c r="E1452" t="s">
        <v>116</v>
      </c>
      <c r="F1452" t="s">
        <v>61</v>
      </c>
      <c r="G1452">
        <v>150</v>
      </c>
      <c r="H1452">
        <v>32.75</v>
      </c>
      <c r="I1452">
        <v>4912.5</v>
      </c>
      <c r="J1452">
        <v>11.25</v>
      </c>
      <c r="K1452">
        <v>1687.5</v>
      </c>
      <c r="L1452">
        <v>21.5</v>
      </c>
      <c r="M1452">
        <v>0.65648854961832059</v>
      </c>
      <c r="N1452">
        <v>3225</v>
      </c>
      <c r="O1452" t="s">
        <v>158</v>
      </c>
      <c r="P1452" t="s">
        <v>159</v>
      </c>
      <c r="Q1452" t="s">
        <v>160</v>
      </c>
      <c r="R1452" t="s">
        <v>112</v>
      </c>
      <c r="S1452" t="s">
        <v>161</v>
      </c>
      <c r="T1452" t="s">
        <v>162</v>
      </c>
      <c r="U1452" t="s">
        <v>1189</v>
      </c>
      <c r="V1452">
        <f>YEAR(sales_order1[[#This Row],[date]])</f>
        <v>2020</v>
      </c>
      <c r="W1452" t="str">
        <f>TEXT(sales_order1[[#This Row],[date]], "Mmm")</f>
        <v>Sep</v>
      </c>
      <c r="X1452">
        <f>VALUE(TEXT(sales_order1[[#This Row],[date]], "D"))</f>
        <v>30</v>
      </c>
      <c r="Y1452">
        <v>40</v>
      </c>
    </row>
    <row r="1453" spans="1:25" x14ac:dyDescent="0.25">
      <c r="A1453" s="1">
        <v>44104</v>
      </c>
      <c r="B1453">
        <v>51452</v>
      </c>
      <c r="C1453" t="s">
        <v>128</v>
      </c>
      <c r="D1453" t="str">
        <f>VLOOKUP(sales_order1[[#This Row],[itemCode]],product_details3!B:C,2,0)</f>
        <v>SCRT100</v>
      </c>
      <c r="E1453" t="s">
        <v>129</v>
      </c>
      <c r="F1453" t="s">
        <v>61</v>
      </c>
      <c r="G1453">
        <v>150</v>
      </c>
      <c r="H1453">
        <v>28.25</v>
      </c>
      <c r="I1453">
        <v>4237.5</v>
      </c>
      <c r="J1453">
        <v>9</v>
      </c>
      <c r="K1453">
        <v>1350</v>
      </c>
      <c r="L1453">
        <v>19.25</v>
      </c>
      <c r="M1453">
        <v>0.68141592920353977</v>
      </c>
      <c r="N1453">
        <v>2887.5</v>
      </c>
      <c r="O1453" t="s">
        <v>163</v>
      </c>
      <c r="P1453" t="s">
        <v>164</v>
      </c>
      <c r="Q1453" t="s">
        <v>146</v>
      </c>
      <c r="R1453" t="s">
        <v>112</v>
      </c>
      <c r="S1453" t="s">
        <v>165</v>
      </c>
      <c r="T1453" t="s">
        <v>166</v>
      </c>
      <c r="U1453" t="s">
        <v>1189</v>
      </c>
      <c r="V1453">
        <f>YEAR(sales_order1[[#This Row],[date]])</f>
        <v>2020</v>
      </c>
      <c r="W1453" t="str">
        <f>TEXT(sales_order1[[#This Row],[date]], "Mmm")</f>
        <v>Sep</v>
      </c>
      <c r="X1453">
        <f>VALUE(TEXT(sales_order1[[#This Row],[date]], "D"))</f>
        <v>30</v>
      </c>
      <c r="Y1453">
        <v>40</v>
      </c>
    </row>
    <row r="1454" spans="1:25" x14ac:dyDescent="0.25">
      <c r="A1454" s="1">
        <v>44104</v>
      </c>
      <c r="B1454">
        <v>51453</v>
      </c>
      <c r="C1454" t="s">
        <v>51</v>
      </c>
      <c r="D1454" t="str">
        <f>VLOOKUP(sales_order1[[#This Row],[itemCode]],product_details3!B:C,2,0)</f>
        <v>MSTH50</v>
      </c>
      <c r="E1454" t="s">
        <v>52</v>
      </c>
      <c r="F1454" t="s">
        <v>21</v>
      </c>
      <c r="G1454">
        <v>150</v>
      </c>
      <c r="H1454">
        <v>15.75</v>
      </c>
      <c r="I1454">
        <v>2362.5</v>
      </c>
      <c r="J1454">
        <v>4.45</v>
      </c>
      <c r="K1454">
        <v>667.5</v>
      </c>
      <c r="L1454">
        <v>11.3</v>
      </c>
      <c r="M1454">
        <v>0.71746031746031746</v>
      </c>
      <c r="N1454">
        <v>1695</v>
      </c>
      <c r="O1454" t="s">
        <v>53</v>
      </c>
      <c r="P1454" t="s">
        <v>54</v>
      </c>
      <c r="Q1454" t="s">
        <v>55</v>
      </c>
      <c r="R1454" t="s">
        <v>56</v>
      </c>
      <c r="S1454" t="s">
        <v>57</v>
      </c>
      <c r="T1454" t="s">
        <v>58</v>
      </c>
      <c r="U1454" t="s">
        <v>1191</v>
      </c>
      <c r="V1454">
        <f>YEAR(sales_order1[[#This Row],[date]])</f>
        <v>2020</v>
      </c>
      <c r="W1454" t="str">
        <f>TEXT(sales_order1[[#This Row],[date]], "Mmm")</f>
        <v>Sep</v>
      </c>
      <c r="X1454">
        <f>VALUE(TEXT(sales_order1[[#This Row],[date]], "D"))</f>
        <v>30</v>
      </c>
      <c r="Y1454">
        <v>40</v>
      </c>
    </row>
    <row r="1455" spans="1:25" x14ac:dyDescent="0.25">
      <c r="A1455" s="1">
        <v>44104</v>
      </c>
      <c r="B1455">
        <v>51454</v>
      </c>
      <c r="C1455" t="s">
        <v>28</v>
      </c>
      <c r="D1455" t="str">
        <f>VLOOKUP(sales_order1[[#This Row],[itemCode]],product_details3!B:C,2,0)</f>
        <v>SRMC30</v>
      </c>
      <c r="E1455" t="s">
        <v>29</v>
      </c>
      <c r="F1455" t="s">
        <v>30</v>
      </c>
      <c r="G1455">
        <v>150</v>
      </c>
      <c r="H1455">
        <v>22.6</v>
      </c>
      <c r="I1455">
        <v>3390</v>
      </c>
      <c r="J1455">
        <v>7.6</v>
      </c>
      <c r="K1455">
        <v>1140</v>
      </c>
      <c r="L1455">
        <v>15</v>
      </c>
      <c r="M1455">
        <v>0.66371681415929207</v>
      </c>
      <c r="N1455">
        <v>2250</v>
      </c>
      <c r="O1455" t="s">
        <v>492</v>
      </c>
      <c r="P1455" t="s">
        <v>493</v>
      </c>
      <c r="Q1455" t="s">
        <v>378</v>
      </c>
      <c r="R1455" t="s">
        <v>72</v>
      </c>
      <c r="S1455" t="s">
        <v>379</v>
      </c>
      <c r="T1455" t="s">
        <v>494</v>
      </c>
      <c r="U1455" t="s">
        <v>1188</v>
      </c>
      <c r="V1455">
        <f>YEAR(sales_order1[[#This Row],[date]])</f>
        <v>2020</v>
      </c>
      <c r="W1455" t="str">
        <f>TEXT(sales_order1[[#This Row],[date]], "Mmm")</f>
        <v>Sep</v>
      </c>
      <c r="X1455">
        <f>VALUE(TEXT(sales_order1[[#This Row],[date]], "D"))</f>
        <v>30</v>
      </c>
      <c r="Y1455">
        <v>40</v>
      </c>
    </row>
    <row r="1456" spans="1:25" x14ac:dyDescent="0.25">
      <c r="A1456" s="1">
        <v>44105</v>
      </c>
      <c r="B1456">
        <v>51455</v>
      </c>
      <c r="C1456" t="s">
        <v>103</v>
      </c>
      <c r="D1456" t="str">
        <f>VLOOKUP(sales_order1[[#This Row],[itemCode]],product_details3!B:C,2,0)</f>
        <v>SCRT50</v>
      </c>
      <c r="E1456" t="s">
        <v>104</v>
      </c>
      <c r="F1456" t="s">
        <v>61</v>
      </c>
      <c r="G1456">
        <v>250</v>
      </c>
      <c r="H1456">
        <v>16.95</v>
      </c>
      <c r="I1456">
        <v>4237.5</v>
      </c>
      <c r="J1456">
        <v>5.2</v>
      </c>
      <c r="K1456">
        <v>1300</v>
      </c>
      <c r="L1456">
        <v>11.75</v>
      </c>
      <c r="M1456">
        <v>0.69321533923303835</v>
      </c>
      <c r="N1456">
        <v>2937.5</v>
      </c>
      <c r="O1456" t="s">
        <v>427</v>
      </c>
      <c r="P1456" t="s">
        <v>428</v>
      </c>
      <c r="Q1456" t="s">
        <v>239</v>
      </c>
      <c r="R1456" t="s">
        <v>112</v>
      </c>
      <c r="S1456" t="s">
        <v>240</v>
      </c>
      <c r="T1456" t="s">
        <v>429</v>
      </c>
      <c r="U1456" t="s">
        <v>1189</v>
      </c>
      <c r="V1456">
        <f>YEAR(sales_order1[[#This Row],[date]])</f>
        <v>2020</v>
      </c>
      <c r="W1456" t="str">
        <f>TEXT(sales_order1[[#This Row],[date]], "Mmm")</f>
        <v>Oct</v>
      </c>
      <c r="X1456">
        <f>VALUE(TEXT(sales_order1[[#This Row],[date]], "D"))</f>
        <v>1</v>
      </c>
      <c r="Y1456">
        <v>40</v>
      </c>
    </row>
    <row r="1457" spans="1:25" x14ac:dyDescent="0.25">
      <c r="A1457" s="1">
        <v>44105</v>
      </c>
      <c r="B1457">
        <v>51456</v>
      </c>
      <c r="C1457" t="s">
        <v>51</v>
      </c>
      <c r="D1457" t="str">
        <f>VLOOKUP(sales_order1[[#This Row],[itemCode]],product_details3!B:C,2,0)</f>
        <v>MSTH50</v>
      </c>
      <c r="E1457" t="s">
        <v>52</v>
      </c>
      <c r="F1457" t="s">
        <v>21</v>
      </c>
      <c r="G1457">
        <v>150</v>
      </c>
      <c r="H1457">
        <v>15.75</v>
      </c>
      <c r="I1457">
        <v>2362.5</v>
      </c>
      <c r="J1457">
        <v>4.45</v>
      </c>
      <c r="K1457">
        <v>667.5</v>
      </c>
      <c r="L1457">
        <v>11.3</v>
      </c>
      <c r="M1457">
        <v>0.71746031746031746</v>
      </c>
      <c r="N1457">
        <v>1695</v>
      </c>
      <c r="O1457" t="s">
        <v>253</v>
      </c>
      <c r="P1457" t="s">
        <v>254</v>
      </c>
      <c r="Q1457" t="s">
        <v>191</v>
      </c>
      <c r="R1457" t="s">
        <v>56</v>
      </c>
      <c r="S1457" t="s">
        <v>192</v>
      </c>
      <c r="T1457" t="s">
        <v>255</v>
      </c>
      <c r="U1457" t="s">
        <v>1191</v>
      </c>
      <c r="V1457">
        <f>YEAR(sales_order1[[#This Row],[date]])</f>
        <v>2020</v>
      </c>
      <c r="W1457" t="str">
        <f>TEXT(sales_order1[[#This Row],[date]], "Mmm")</f>
        <v>Oct</v>
      </c>
      <c r="X1457">
        <f>VALUE(TEXT(sales_order1[[#This Row],[date]], "D"))</f>
        <v>1</v>
      </c>
      <c r="Y1457">
        <v>40</v>
      </c>
    </row>
    <row r="1458" spans="1:25" x14ac:dyDescent="0.25">
      <c r="A1458" s="1">
        <v>44105</v>
      </c>
      <c r="B1458">
        <v>51457</v>
      </c>
      <c r="C1458" t="s">
        <v>360</v>
      </c>
      <c r="D1458" t="str">
        <f>VLOOKUP(sales_order1[[#This Row],[itemCode]],product_details3!B:C,2,0)</f>
        <v>TNRS100</v>
      </c>
      <c r="E1458" t="s">
        <v>361</v>
      </c>
      <c r="F1458" t="s">
        <v>124</v>
      </c>
      <c r="G1458">
        <v>150</v>
      </c>
      <c r="H1458">
        <v>13.1</v>
      </c>
      <c r="I1458">
        <v>1965</v>
      </c>
      <c r="J1458">
        <v>4.7</v>
      </c>
      <c r="K1458">
        <v>705</v>
      </c>
      <c r="L1458">
        <v>8.4</v>
      </c>
      <c r="M1458">
        <v>0.6412213740458016</v>
      </c>
      <c r="N1458">
        <v>1260</v>
      </c>
      <c r="O1458" t="s">
        <v>370</v>
      </c>
      <c r="P1458" t="s">
        <v>371</v>
      </c>
      <c r="Q1458" t="s">
        <v>201</v>
      </c>
      <c r="R1458" t="s">
        <v>25</v>
      </c>
      <c r="S1458" t="s">
        <v>372</v>
      </c>
      <c r="T1458" t="s">
        <v>373</v>
      </c>
      <c r="U1458" t="s">
        <v>1191</v>
      </c>
      <c r="V1458">
        <f>YEAR(sales_order1[[#This Row],[date]])</f>
        <v>2020</v>
      </c>
      <c r="W1458" t="str">
        <f>TEXT(sales_order1[[#This Row],[date]], "Mmm")</f>
        <v>Oct</v>
      </c>
      <c r="X1458">
        <f>VALUE(TEXT(sales_order1[[#This Row],[date]], "D"))</f>
        <v>1</v>
      </c>
      <c r="Y1458">
        <v>40</v>
      </c>
    </row>
    <row r="1459" spans="1:25" x14ac:dyDescent="0.25">
      <c r="A1459" s="1">
        <v>44105</v>
      </c>
      <c r="B1459">
        <v>51458</v>
      </c>
      <c r="C1459" t="s">
        <v>335</v>
      </c>
      <c r="D1459" t="str">
        <f>VLOOKUP(sales_order1[[#This Row],[itemCode]],product_details3!B:C,2,0)</f>
        <v>CLNF50</v>
      </c>
      <c r="E1459" t="s">
        <v>336</v>
      </c>
      <c r="F1459" t="s">
        <v>45</v>
      </c>
      <c r="G1459">
        <v>50</v>
      </c>
      <c r="H1459">
        <v>7.3</v>
      </c>
      <c r="I1459">
        <v>365</v>
      </c>
      <c r="J1459">
        <v>2.8</v>
      </c>
      <c r="K1459">
        <v>140</v>
      </c>
      <c r="L1459">
        <v>4.5</v>
      </c>
      <c r="M1459">
        <v>0.61643835616438358</v>
      </c>
      <c r="N1459">
        <v>225</v>
      </c>
      <c r="O1459" t="s">
        <v>295</v>
      </c>
      <c r="P1459" t="s">
        <v>296</v>
      </c>
      <c r="Q1459" t="s">
        <v>160</v>
      </c>
      <c r="R1459" t="s">
        <v>112</v>
      </c>
      <c r="S1459" t="s">
        <v>297</v>
      </c>
      <c r="T1459" t="s">
        <v>298</v>
      </c>
      <c r="U1459" t="s">
        <v>1189</v>
      </c>
      <c r="V1459">
        <f>YEAR(sales_order1[[#This Row],[date]])</f>
        <v>2020</v>
      </c>
      <c r="W1459" t="str">
        <f>TEXT(sales_order1[[#This Row],[date]], "Mmm")</f>
        <v>Oct</v>
      </c>
      <c r="X1459">
        <f>VALUE(TEXT(sales_order1[[#This Row],[date]], "D"))</f>
        <v>1</v>
      </c>
      <c r="Y1459">
        <v>40</v>
      </c>
    </row>
    <row r="1460" spans="1:25" x14ac:dyDescent="0.25">
      <c r="A1460" s="1">
        <v>44105</v>
      </c>
      <c r="B1460">
        <v>51459</v>
      </c>
      <c r="C1460" t="s">
        <v>194</v>
      </c>
      <c r="D1460" t="str">
        <f>VLOOKUP(sales_order1[[#This Row],[itemCode]],product_details3!B:C,2,0)</f>
        <v>CLNG150</v>
      </c>
      <c r="E1460" t="s">
        <v>195</v>
      </c>
      <c r="F1460" t="s">
        <v>45</v>
      </c>
      <c r="G1460">
        <v>50</v>
      </c>
      <c r="H1460">
        <v>12.75</v>
      </c>
      <c r="I1460">
        <v>637.5</v>
      </c>
      <c r="J1460">
        <v>4.45</v>
      </c>
      <c r="K1460">
        <v>222.5</v>
      </c>
      <c r="L1460">
        <v>8.3000000000000007</v>
      </c>
      <c r="M1460">
        <v>0.65098039215686276</v>
      </c>
      <c r="N1460">
        <v>415</v>
      </c>
      <c r="O1460" t="s">
        <v>475</v>
      </c>
      <c r="P1460" t="s">
        <v>476</v>
      </c>
      <c r="Q1460" t="s">
        <v>93</v>
      </c>
      <c r="R1460" t="s">
        <v>72</v>
      </c>
      <c r="S1460" t="s">
        <v>94</v>
      </c>
      <c r="T1460" t="s">
        <v>477</v>
      </c>
      <c r="U1460" t="s">
        <v>1190</v>
      </c>
      <c r="V1460">
        <f>YEAR(sales_order1[[#This Row],[date]])</f>
        <v>2020</v>
      </c>
      <c r="W1460" t="str">
        <f>TEXT(sales_order1[[#This Row],[date]], "Mmm")</f>
        <v>Oct</v>
      </c>
      <c r="X1460">
        <f>VALUE(TEXT(sales_order1[[#This Row],[date]], "D"))</f>
        <v>1</v>
      </c>
      <c r="Y1460">
        <v>40</v>
      </c>
    </row>
    <row r="1461" spans="1:25" x14ac:dyDescent="0.25">
      <c r="A1461" s="1">
        <v>44105</v>
      </c>
      <c r="B1461">
        <v>51460</v>
      </c>
      <c r="C1461" t="s">
        <v>194</v>
      </c>
      <c r="D1461" t="str">
        <f>VLOOKUP(sales_order1[[#This Row],[itemCode]],product_details3!B:C,2,0)</f>
        <v>CLNG150</v>
      </c>
      <c r="E1461" t="s">
        <v>195</v>
      </c>
      <c r="F1461" t="s">
        <v>45</v>
      </c>
      <c r="G1461">
        <v>50</v>
      </c>
      <c r="H1461">
        <v>12.75</v>
      </c>
      <c r="I1461">
        <v>637.5</v>
      </c>
      <c r="J1461">
        <v>4.45</v>
      </c>
      <c r="K1461">
        <v>222.5</v>
      </c>
      <c r="L1461">
        <v>8.3000000000000007</v>
      </c>
      <c r="M1461">
        <v>0.65098039215686276</v>
      </c>
      <c r="N1461">
        <v>415</v>
      </c>
      <c r="O1461" t="s">
        <v>152</v>
      </c>
      <c r="P1461" t="s">
        <v>153</v>
      </c>
      <c r="Q1461" t="s">
        <v>154</v>
      </c>
      <c r="R1461" t="s">
        <v>56</v>
      </c>
      <c r="S1461" t="s">
        <v>133</v>
      </c>
      <c r="T1461" t="s">
        <v>155</v>
      </c>
      <c r="U1461" t="s">
        <v>1191</v>
      </c>
      <c r="V1461">
        <f>YEAR(sales_order1[[#This Row],[date]])</f>
        <v>2020</v>
      </c>
      <c r="W1461" t="str">
        <f>TEXT(sales_order1[[#This Row],[date]], "Mmm")</f>
        <v>Oct</v>
      </c>
      <c r="X1461">
        <f>VALUE(TEXT(sales_order1[[#This Row],[date]], "D"))</f>
        <v>1</v>
      </c>
      <c r="Y1461">
        <v>40</v>
      </c>
    </row>
    <row r="1462" spans="1:25" x14ac:dyDescent="0.25">
      <c r="A1462" s="1">
        <v>44106</v>
      </c>
      <c r="B1462">
        <v>51461</v>
      </c>
      <c r="C1462" t="s">
        <v>115</v>
      </c>
      <c r="D1462" t="str">
        <f>VLOOKUP(sales_order1[[#This Row],[itemCode]],product_details3!B:C,2,0)</f>
        <v>SCRS30100</v>
      </c>
      <c r="E1462" t="s">
        <v>116</v>
      </c>
      <c r="F1462" t="s">
        <v>61</v>
      </c>
      <c r="G1462">
        <v>50</v>
      </c>
      <c r="H1462">
        <v>32.75</v>
      </c>
      <c r="I1462">
        <v>1637.5</v>
      </c>
      <c r="J1462">
        <v>11.25</v>
      </c>
      <c r="K1462">
        <v>562.5</v>
      </c>
      <c r="L1462">
        <v>21.5</v>
      </c>
      <c r="M1462">
        <v>0.65648854961832059</v>
      </c>
      <c r="N1462">
        <v>1075</v>
      </c>
      <c r="O1462" t="s">
        <v>354</v>
      </c>
      <c r="P1462" t="s">
        <v>355</v>
      </c>
      <c r="Q1462" t="s">
        <v>119</v>
      </c>
      <c r="R1462" t="s">
        <v>40</v>
      </c>
      <c r="S1462" t="s">
        <v>356</v>
      </c>
      <c r="T1462" t="s">
        <v>357</v>
      </c>
      <c r="U1462" t="s">
        <v>1190</v>
      </c>
      <c r="V1462">
        <f>YEAR(sales_order1[[#This Row],[date]])</f>
        <v>2020</v>
      </c>
      <c r="W1462" t="str">
        <f>TEXT(sales_order1[[#This Row],[date]], "Mmm")</f>
        <v>Oct</v>
      </c>
      <c r="X1462">
        <f>VALUE(TEXT(sales_order1[[#This Row],[date]], "D"))</f>
        <v>2</v>
      </c>
      <c r="Y1462">
        <v>40</v>
      </c>
    </row>
    <row r="1463" spans="1:25" x14ac:dyDescent="0.25">
      <c r="A1463" s="1">
        <v>44106</v>
      </c>
      <c r="B1463">
        <v>51462</v>
      </c>
      <c r="C1463" t="s">
        <v>115</v>
      </c>
      <c r="D1463" t="str">
        <f>VLOOKUP(sales_order1[[#This Row],[itemCode]],product_details3!B:C,2,0)</f>
        <v>SCRS30100</v>
      </c>
      <c r="E1463" t="s">
        <v>116</v>
      </c>
      <c r="F1463" t="s">
        <v>61</v>
      </c>
      <c r="G1463">
        <v>100</v>
      </c>
      <c r="H1463">
        <v>32.75</v>
      </c>
      <c r="I1463">
        <v>3275</v>
      </c>
      <c r="J1463">
        <v>11.25</v>
      </c>
      <c r="K1463">
        <v>1125</v>
      </c>
      <c r="L1463">
        <v>21.5</v>
      </c>
      <c r="M1463">
        <v>0.65648854961832059</v>
      </c>
      <c r="N1463">
        <v>2150</v>
      </c>
      <c r="O1463" t="s">
        <v>376</v>
      </c>
      <c r="P1463" t="s">
        <v>377</v>
      </c>
      <c r="Q1463" t="s">
        <v>378</v>
      </c>
      <c r="R1463" t="s">
        <v>72</v>
      </c>
      <c r="S1463" t="s">
        <v>379</v>
      </c>
      <c r="T1463" t="s">
        <v>380</v>
      </c>
      <c r="U1463" t="s">
        <v>1188</v>
      </c>
      <c r="V1463">
        <f>YEAR(sales_order1[[#This Row],[date]])</f>
        <v>2020</v>
      </c>
      <c r="W1463" t="str">
        <f>TEXT(sales_order1[[#This Row],[date]], "Mmm")</f>
        <v>Oct</v>
      </c>
      <c r="X1463">
        <f>VALUE(TEXT(sales_order1[[#This Row],[date]], "D"))</f>
        <v>2</v>
      </c>
      <c r="Y1463">
        <v>40</v>
      </c>
    </row>
    <row r="1464" spans="1:25" x14ac:dyDescent="0.25">
      <c r="A1464" s="1">
        <v>44106</v>
      </c>
      <c r="B1464">
        <v>51463</v>
      </c>
      <c r="C1464" t="s">
        <v>86</v>
      </c>
      <c r="D1464" t="str">
        <f>VLOOKUP(sales_order1[[#This Row],[itemCode]],product_details3!B:C,2,0)</f>
        <v>SRMH30</v>
      </c>
      <c r="E1464" t="s">
        <v>87</v>
      </c>
      <c r="F1464" t="s">
        <v>30</v>
      </c>
      <c r="G1464">
        <v>100</v>
      </c>
      <c r="H1464">
        <v>21</v>
      </c>
      <c r="I1464">
        <v>2100</v>
      </c>
      <c r="J1464">
        <v>6.6</v>
      </c>
      <c r="K1464">
        <v>660</v>
      </c>
      <c r="L1464">
        <v>14.4</v>
      </c>
      <c r="M1464">
        <v>0.68571428571428572</v>
      </c>
      <c r="N1464">
        <v>1440</v>
      </c>
      <c r="O1464" t="s">
        <v>211</v>
      </c>
      <c r="P1464" t="s">
        <v>212</v>
      </c>
      <c r="Q1464" t="s">
        <v>213</v>
      </c>
      <c r="R1464" t="s">
        <v>25</v>
      </c>
      <c r="S1464" t="s">
        <v>214</v>
      </c>
      <c r="T1464" t="s">
        <v>215</v>
      </c>
      <c r="U1464" t="s">
        <v>1191</v>
      </c>
      <c r="V1464">
        <f>YEAR(sales_order1[[#This Row],[date]])</f>
        <v>2020</v>
      </c>
      <c r="W1464" t="str">
        <f>TEXT(sales_order1[[#This Row],[date]], "Mmm")</f>
        <v>Oct</v>
      </c>
      <c r="X1464">
        <f>VALUE(TEXT(sales_order1[[#This Row],[date]], "D"))</f>
        <v>2</v>
      </c>
      <c r="Y1464">
        <v>40</v>
      </c>
    </row>
    <row r="1465" spans="1:25" x14ac:dyDescent="0.25">
      <c r="A1465" s="1">
        <v>44106</v>
      </c>
      <c r="B1465">
        <v>51464</v>
      </c>
      <c r="C1465" t="s">
        <v>115</v>
      </c>
      <c r="D1465" t="str">
        <f>VLOOKUP(sales_order1[[#This Row],[itemCode]],product_details3!B:C,2,0)</f>
        <v>SCRS30100</v>
      </c>
      <c r="E1465" t="s">
        <v>116</v>
      </c>
      <c r="F1465" t="s">
        <v>61</v>
      </c>
      <c r="G1465">
        <v>50</v>
      </c>
      <c r="H1465">
        <v>32.75</v>
      </c>
      <c r="I1465">
        <v>1637.5</v>
      </c>
      <c r="J1465">
        <v>11.25</v>
      </c>
      <c r="K1465">
        <v>562.5</v>
      </c>
      <c r="L1465">
        <v>21.5</v>
      </c>
      <c r="M1465">
        <v>0.65648854961832059</v>
      </c>
      <c r="N1465">
        <v>1075</v>
      </c>
      <c r="O1465" t="s">
        <v>447</v>
      </c>
      <c r="P1465" t="s">
        <v>448</v>
      </c>
      <c r="Q1465" t="s">
        <v>378</v>
      </c>
      <c r="R1465" t="s">
        <v>72</v>
      </c>
      <c r="S1465" t="s">
        <v>449</v>
      </c>
      <c r="T1465" t="s">
        <v>450</v>
      </c>
      <c r="U1465" t="s">
        <v>1188</v>
      </c>
      <c r="V1465">
        <f>YEAR(sales_order1[[#This Row],[date]])</f>
        <v>2020</v>
      </c>
      <c r="W1465" t="str">
        <f>TEXT(sales_order1[[#This Row],[date]], "Mmm")</f>
        <v>Oct</v>
      </c>
      <c r="X1465">
        <f>VALUE(TEXT(sales_order1[[#This Row],[date]], "D"))</f>
        <v>2</v>
      </c>
      <c r="Y1465">
        <v>40</v>
      </c>
    </row>
    <row r="1466" spans="1:25" x14ac:dyDescent="0.25">
      <c r="A1466" s="1">
        <v>44106</v>
      </c>
      <c r="B1466">
        <v>51465</v>
      </c>
      <c r="C1466" t="s">
        <v>115</v>
      </c>
      <c r="D1466" t="str">
        <f>VLOOKUP(sales_order1[[#This Row],[itemCode]],product_details3!B:C,2,0)</f>
        <v>SCRS30100</v>
      </c>
      <c r="E1466" t="s">
        <v>116</v>
      </c>
      <c r="F1466" t="s">
        <v>61</v>
      </c>
      <c r="G1466">
        <v>200</v>
      </c>
      <c r="H1466">
        <v>32.75</v>
      </c>
      <c r="I1466">
        <v>6550</v>
      </c>
      <c r="J1466">
        <v>11.25</v>
      </c>
      <c r="K1466">
        <v>2250</v>
      </c>
      <c r="L1466">
        <v>21.5</v>
      </c>
      <c r="M1466">
        <v>0.65648854961832059</v>
      </c>
      <c r="N1466">
        <v>4300</v>
      </c>
      <c r="O1466" t="s">
        <v>62</v>
      </c>
      <c r="P1466" t="s">
        <v>63</v>
      </c>
      <c r="Q1466" t="s">
        <v>64</v>
      </c>
      <c r="R1466" t="s">
        <v>40</v>
      </c>
      <c r="S1466" t="s">
        <v>65</v>
      </c>
      <c r="T1466" t="s">
        <v>66</v>
      </c>
      <c r="U1466" t="s">
        <v>1190</v>
      </c>
      <c r="V1466">
        <f>YEAR(sales_order1[[#This Row],[date]])</f>
        <v>2020</v>
      </c>
      <c r="W1466" t="str">
        <f>TEXT(sales_order1[[#This Row],[date]], "Mmm")</f>
        <v>Oct</v>
      </c>
      <c r="X1466">
        <f>VALUE(TEXT(sales_order1[[#This Row],[date]], "D"))</f>
        <v>2</v>
      </c>
      <c r="Y1466">
        <v>40</v>
      </c>
    </row>
    <row r="1467" spans="1:25" x14ac:dyDescent="0.25">
      <c r="A1467" s="1">
        <v>44106</v>
      </c>
      <c r="B1467">
        <v>51466</v>
      </c>
      <c r="C1467" t="s">
        <v>28</v>
      </c>
      <c r="D1467" t="str">
        <f>VLOOKUP(sales_order1[[#This Row],[itemCode]],product_details3!B:C,2,0)</f>
        <v>SRMC30</v>
      </c>
      <c r="E1467" t="s">
        <v>29</v>
      </c>
      <c r="F1467" t="s">
        <v>30</v>
      </c>
      <c r="G1467">
        <v>150</v>
      </c>
      <c r="H1467">
        <v>22.6</v>
      </c>
      <c r="I1467">
        <v>3390</v>
      </c>
      <c r="J1467">
        <v>7.6</v>
      </c>
      <c r="K1467">
        <v>1140</v>
      </c>
      <c r="L1467">
        <v>15</v>
      </c>
      <c r="M1467">
        <v>0.66371681415929207</v>
      </c>
      <c r="N1467">
        <v>2250</v>
      </c>
      <c r="O1467" t="s">
        <v>31</v>
      </c>
      <c r="P1467" t="s">
        <v>32</v>
      </c>
      <c r="Q1467" t="s">
        <v>24</v>
      </c>
      <c r="R1467" t="s">
        <v>25</v>
      </c>
      <c r="S1467" t="s">
        <v>33</v>
      </c>
      <c r="T1467" t="s">
        <v>34</v>
      </c>
      <c r="U1467" t="s">
        <v>1191</v>
      </c>
      <c r="V1467">
        <f>YEAR(sales_order1[[#This Row],[date]])</f>
        <v>2020</v>
      </c>
      <c r="W1467" t="str">
        <f>TEXT(sales_order1[[#This Row],[date]], "Mmm")</f>
        <v>Oct</v>
      </c>
      <c r="X1467">
        <f>VALUE(TEXT(sales_order1[[#This Row],[date]], "D"))</f>
        <v>2</v>
      </c>
      <c r="Y1467">
        <v>40</v>
      </c>
    </row>
    <row r="1468" spans="1:25" x14ac:dyDescent="0.25">
      <c r="A1468" s="1">
        <v>44106</v>
      </c>
      <c r="B1468">
        <v>51467</v>
      </c>
      <c r="C1468" t="s">
        <v>128</v>
      </c>
      <c r="D1468" t="str">
        <f>VLOOKUP(sales_order1[[#This Row],[itemCode]],product_details3!B:C,2,0)</f>
        <v>SCRT100</v>
      </c>
      <c r="E1468" t="s">
        <v>129</v>
      </c>
      <c r="F1468" t="s">
        <v>61</v>
      </c>
      <c r="G1468">
        <v>250</v>
      </c>
      <c r="H1468">
        <v>28.25</v>
      </c>
      <c r="I1468">
        <v>7062.5</v>
      </c>
      <c r="J1468">
        <v>9</v>
      </c>
      <c r="K1468">
        <v>2250</v>
      </c>
      <c r="L1468">
        <v>19.25</v>
      </c>
      <c r="M1468">
        <v>0.68141592920353977</v>
      </c>
      <c r="N1468">
        <v>4812.5</v>
      </c>
      <c r="O1468" t="s">
        <v>417</v>
      </c>
      <c r="P1468" t="s">
        <v>418</v>
      </c>
      <c r="Q1468" t="s">
        <v>160</v>
      </c>
      <c r="R1468" t="s">
        <v>112</v>
      </c>
      <c r="S1468" t="s">
        <v>161</v>
      </c>
      <c r="T1468" t="s">
        <v>419</v>
      </c>
      <c r="U1468" t="s">
        <v>1189</v>
      </c>
      <c r="V1468">
        <f>YEAR(sales_order1[[#This Row],[date]])</f>
        <v>2020</v>
      </c>
      <c r="W1468" t="str">
        <f>TEXT(sales_order1[[#This Row],[date]], "Mmm")</f>
        <v>Oct</v>
      </c>
      <c r="X1468">
        <f>VALUE(TEXT(sales_order1[[#This Row],[date]], "D"))</f>
        <v>2</v>
      </c>
      <c r="Y1468">
        <v>40</v>
      </c>
    </row>
    <row r="1469" spans="1:25" x14ac:dyDescent="0.25">
      <c r="A1469" s="1">
        <v>44106</v>
      </c>
      <c r="B1469">
        <v>51468</v>
      </c>
      <c r="C1469" t="s">
        <v>59</v>
      </c>
      <c r="D1469" t="str">
        <f>VLOOKUP(sales_order1[[#This Row],[itemCode]],product_details3!B:C,2,0)</f>
        <v>SCRS3050</v>
      </c>
      <c r="E1469" t="s">
        <v>60</v>
      </c>
      <c r="F1469" t="s">
        <v>61</v>
      </c>
      <c r="G1469">
        <v>100</v>
      </c>
      <c r="H1469">
        <v>19.649999999999999</v>
      </c>
      <c r="I1469">
        <v>1965</v>
      </c>
      <c r="J1469">
        <v>6.55</v>
      </c>
      <c r="K1469">
        <v>655</v>
      </c>
      <c r="L1469">
        <v>13.1</v>
      </c>
      <c r="M1469">
        <v>0.66666666666666663</v>
      </c>
      <c r="N1469">
        <v>1310</v>
      </c>
      <c r="O1469" t="s">
        <v>284</v>
      </c>
      <c r="P1469" t="s">
        <v>285</v>
      </c>
      <c r="Q1469" t="s">
        <v>48</v>
      </c>
      <c r="R1469" t="s">
        <v>25</v>
      </c>
      <c r="S1469" t="s">
        <v>286</v>
      </c>
      <c r="T1469" t="s">
        <v>287</v>
      </c>
      <c r="U1469" t="s">
        <v>1191</v>
      </c>
      <c r="V1469">
        <f>YEAR(sales_order1[[#This Row],[date]])</f>
        <v>2020</v>
      </c>
      <c r="W1469" t="str">
        <f>TEXT(sales_order1[[#This Row],[date]], "Mmm")</f>
        <v>Oct</v>
      </c>
      <c r="X1469">
        <f>VALUE(TEXT(sales_order1[[#This Row],[date]], "D"))</f>
        <v>2</v>
      </c>
      <c r="Y1469">
        <v>40</v>
      </c>
    </row>
    <row r="1470" spans="1:25" x14ac:dyDescent="0.25">
      <c r="A1470" s="1">
        <v>44109</v>
      </c>
      <c r="B1470">
        <v>51469</v>
      </c>
      <c r="C1470" t="s">
        <v>135</v>
      </c>
      <c r="D1470" t="str">
        <f>VLOOKUP(sales_order1[[#This Row],[itemCode]],product_details3!B:C,2,0)</f>
        <v>MSKSH</v>
      </c>
      <c r="E1470" t="s">
        <v>136</v>
      </c>
      <c r="F1470" t="s">
        <v>137</v>
      </c>
      <c r="G1470">
        <v>150</v>
      </c>
      <c r="H1470">
        <v>18.75</v>
      </c>
      <c r="I1470">
        <v>2812.5</v>
      </c>
      <c r="J1470">
        <v>7.45</v>
      </c>
      <c r="K1470">
        <v>1117.5</v>
      </c>
      <c r="L1470">
        <v>11.3</v>
      </c>
      <c r="M1470">
        <v>0.60266666666666668</v>
      </c>
      <c r="N1470">
        <v>1695</v>
      </c>
      <c r="O1470" t="s">
        <v>469</v>
      </c>
      <c r="P1470" t="s">
        <v>470</v>
      </c>
      <c r="Q1470" t="s">
        <v>160</v>
      </c>
      <c r="R1470" t="s">
        <v>112</v>
      </c>
      <c r="S1470" t="s">
        <v>161</v>
      </c>
      <c r="T1470" t="s">
        <v>471</v>
      </c>
      <c r="U1470" t="s">
        <v>1189</v>
      </c>
      <c r="V1470">
        <f>YEAR(sales_order1[[#This Row],[date]])</f>
        <v>2020</v>
      </c>
      <c r="W1470" t="str">
        <f>TEXT(sales_order1[[#This Row],[date]], "Mmm")</f>
        <v>Oct</v>
      </c>
      <c r="X1470">
        <f>VALUE(TEXT(sales_order1[[#This Row],[date]], "D"))</f>
        <v>5</v>
      </c>
      <c r="Y1470">
        <v>40</v>
      </c>
    </row>
    <row r="1471" spans="1:25" x14ac:dyDescent="0.25">
      <c r="A1471" s="1">
        <v>44109</v>
      </c>
      <c r="B1471">
        <v>51470</v>
      </c>
      <c r="C1471" t="s">
        <v>320</v>
      </c>
      <c r="D1471" t="str">
        <f>VLOOKUP(sales_order1[[#This Row],[itemCode]],product_details3!B:C,2,0)</f>
        <v>SCR50+100</v>
      </c>
      <c r="E1471" t="s">
        <v>321</v>
      </c>
      <c r="F1471" t="s">
        <v>61</v>
      </c>
      <c r="G1471">
        <v>50</v>
      </c>
      <c r="H1471">
        <v>26.25</v>
      </c>
      <c r="I1471">
        <v>1312.5</v>
      </c>
      <c r="J1471">
        <v>7.75</v>
      </c>
      <c r="K1471">
        <v>387.5</v>
      </c>
      <c r="L1471">
        <v>18.5</v>
      </c>
      <c r="M1471">
        <v>0.70476190476190481</v>
      </c>
      <c r="N1471">
        <v>925</v>
      </c>
      <c r="O1471" t="s">
        <v>199</v>
      </c>
      <c r="P1471" t="s">
        <v>200</v>
      </c>
      <c r="Q1471" t="s">
        <v>201</v>
      </c>
      <c r="R1471" t="s">
        <v>25</v>
      </c>
      <c r="S1471" t="s">
        <v>202</v>
      </c>
      <c r="T1471" t="s">
        <v>203</v>
      </c>
      <c r="U1471" t="s">
        <v>1191</v>
      </c>
      <c r="V1471">
        <f>YEAR(sales_order1[[#This Row],[date]])</f>
        <v>2020</v>
      </c>
      <c r="W1471" t="str">
        <f>TEXT(sales_order1[[#This Row],[date]], "Mmm")</f>
        <v>Oct</v>
      </c>
      <c r="X1471">
        <f>VALUE(TEXT(sales_order1[[#This Row],[date]], "D"))</f>
        <v>5</v>
      </c>
      <c r="Y1471">
        <v>40</v>
      </c>
    </row>
    <row r="1472" spans="1:25" x14ac:dyDescent="0.25">
      <c r="A1472" s="1">
        <v>44109</v>
      </c>
      <c r="B1472">
        <v>51471</v>
      </c>
      <c r="C1472" t="s">
        <v>115</v>
      </c>
      <c r="D1472" t="str">
        <f>VLOOKUP(sales_order1[[#This Row],[itemCode]],product_details3!B:C,2,0)</f>
        <v>SCRS30100</v>
      </c>
      <c r="E1472" t="s">
        <v>116</v>
      </c>
      <c r="F1472" t="s">
        <v>61</v>
      </c>
      <c r="G1472">
        <v>100</v>
      </c>
      <c r="H1472">
        <v>32.75</v>
      </c>
      <c r="I1472">
        <v>3275</v>
      </c>
      <c r="J1472">
        <v>11.25</v>
      </c>
      <c r="K1472">
        <v>1125</v>
      </c>
      <c r="L1472">
        <v>21.5</v>
      </c>
      <c r="M1472">
        <v>0.65648854961832059</v>
      </c>
      <c r="N1472">
        <v>2150</v>
      </c>
      <c r="O1472" t="s">
        <v>91</v>
      </c>
      <c r="P1472" t="s">
        <v>92</v>
      </c>
      <c r="Q1472" t="s">
        <v>93</v>
      </c>
      <c r="R1472" t="s">
        <v>72</v>
      </c>
      <c r="S1472" t="s">
        <v>94</v>
      </c>
      <c r="T1472" t="s">
        <v>95</v>
      </c>
      <c r="U1472" t="s">
        <v>1190</v>
      </c>
      <c r="V1472">
        <f>YEAR(sales_order1[[#This Row],[date]])</f>
        <v>2020</v>
      </c>
      <c r="W1472" t="str">
        <f>TEXT(sales_order1[[#This Row],[date]], "Mmm")</f>
        <v>Oct</v>
      </c>
      <c r="X1472">
        <f>VALUE(TEXT(sales_order1[[#This Row],[date]], "D"))</f>
        <v>5</v>
      </c>
      <c r="Y1472">
        <v>40</v>
      </c>
    </row>
    <row r="1473" spans="1:25" x14ac:dyDescent="0.25">
      <c r="A1473" s="1">
        <v>44109</v>
      </c>
      <c r="B1473">
        <v>51472</v>
      </c>
      <c r="C1473" t="s">
        <v>149</v>
      </c>
      <c r="D1473" t="str">
        <f>VLOOKUP(sales_order1[[#This Row],[itemCode]],product_details3!B:C,2,0)</f>
        <v>MKRW80</v>
      </c>
      <c r="E1473" t="s">
        <v>150</v>
      </c>
      <c r="F1473" t="s">
        <v>151</v>
      </c>
      <c r="G1473">
        <v>50</v>
      </c>
      <c r="H1473">
        <v>14.65</v>
      </c>
      <c r="I1473">
        <v>732.5</v>
      </c>
      <c r="J1473">
        <v>6.55</v>
      </c>
      <c r="K1473">
        <v>327.5</v>
      </c>
      <c r="L1473">
        <v>8.1</v>
      </c>
      <c r="M1473">
        <v>0.55290102389078488</v>
      </c>
      <c r="N1473">
        <v>405</v>
      </c>
      <c r="O1473" t="s">
        <v>138</v>
      </c>
      <c r="P1473" t="s">
        <v>139</v>
      </c>
      <c r="Q1473" t="s">
        <v>77</v>
      </c>
      <c r="R1473" t="s">
        <v>72</v>
      </c>
      <c r="S1473" t="s">
        <v>140</v>
      </c>
      <c r="T1473" t="s">
        <v>141</v>
      </c>
      <c r="U1473" t="s">
        <v>1190</v>
      </c>
      <c r="V1473">
        <f>YEAR(sales_order1[[#This Row],[date]])</f>
        <v>2020</v>
      </c>
      <c r="W1473" t="str">
        <f>TEXT(sales_order1[[#This Row],[date]], "Mmm")</f>
        <v>Oct</v>
      </c>
      <c r="X1473">
        <f>VALUE(TEXT(sales_order1[[#This Row],[date]], "D"))</f>
        <v>5</v>
      </c>
      <c r="Y1473">
        <v>40</v>
      </c>
    </row>
    <row r="1474" spans="1:25" x14ac:dyDescent="0.25">
      <c r="A1474" s="1">
        <v>44109</v>
      </c>
      <c r="B1474">
        <v>51473</v>
      </c>
      <c r="C1474" t="s">
        <v>128</v>
      </c>
      <c r="D1474" t="str">
        <f>VLOOKUP(sales_order1[[#This Row],[itemCode]],product_details3!B:C,2,0)</f>
        <v>SCRT100</v>
      </c>
      <c r="E1474" t="s">
        <v>129</v>
      </c>
      <c r="F1474" t="s">
        <v>61</v>
      </c>
      <c r="G1474">
        <v>150</v>
      </c>
      <c r="H1474">
        <v>28.25</v>
      </c>
      <c r="I1474">
        <v>4237.5</v>
      </c>
      <c r="J1474">
        <v>9</v>
      </c>
      <c r="K1474">
        <v>1350</v>
      </c>
      <c r="L1474">
        <v>19.25</v>
      </c>
      <c r="M1474">
        <v>0.68141592920353977</v>
      </c>
      <c r="N1474">
        <v>2887.5</v>
      </c>
      <c r="O1474" t="s">
        <v>484</v>
      </c>
      <c r="P1474" t="s">
        <v>485</v>
      </c>
      <c r="Q1474" t="s">
        <v>24</v>
      </c>
      <c r="R1474" t="s">
        <v>25</v>
      </c>
      <c r="S1474" t="s">
        <v>26</v>
      </c>
      <c r="T1474" t="s">
        <v>486</v>
      </c>
      <c r="U1474" t="s">
        <v>1191</v>
      </c>
      <c r="V1474">
        <f>YEAR(sales_order1[[#This Row],[date]])</f>
        <v>2020</v>
      </c>
      <c r="W1474" t="str">
        <f>TEXT(sales_order1[[#This Row],[date]], "Mmm")</f>
        <v>Oct</v>
      </c>
      <c r="X1474">
        <f>VALUE(TEXT(sales_order1[[#This Row],[date]], "D"))</f>
        <v>5</v>
      </c>
      <c r="Y1474">
        <v>40</v>
      </c>
    </row>
    <row r="1475" spans="1:25" x14ac:dyDescent="0.25">
      <c r="A1475" s="1">
        <v>44109</v>
      </c>
      <c r="B1475">
        <v>51474</v>
      </c>
      <c r="C1475" t="s">
        <v>19</v>
      </c>
      <c r="D1475" t="str">
        <f>VLOOKUP(sales_order1[[#This Row],[itemCode]],product_details3!B:C,2,0)</f>
        <v>MSTH100</v>
      </c>
      <c r="E1475" t="s">
        <v>20</v>
      </c>
      <c r="F1475" t="s">
        <v>21</v>
      </c>
      <c r="G1475">
        <v>100</v>
      </c>
      <c r="H1475">
        <v>26.25</v>
      </c>
      <c r="I1475">
        <v>2625</v>
      </c>
      <c r="J1475">
        <v>7.75</v>
      </c>
      <c r="K1475">
        <v>775</v>
      </c>
      <c r="L1475">
        <v>18.5</v>
      </c>
      <c r="M1475">
        <v>0.70476190476190481</v>
      </c>
      <c r="N1475">
        <v>1850</v>
      </c>
      <c r="O1475" t="s">
        <v>290</v>
      </c>
      <c r="P1475" t="s">
        <v>291</v>
      </c>
      <c r="Q1475" t="s">
        <v>201</v>
      </c>
      <c r="R1475" t="s">
        <v>25</v>
      </c>
      <c r="S1475" t="s">
        <v>202</v>
      </c>
      <c r="T1475" t="s">
        <v>292</v>
      </c>
      <c r="U1475" t="s">
        <v>1191</v>
      </c>
      <c r="V1475">
        <f>YEAR(sales_order1[[#This Row],[date]])</f>
        <v>2020</v>
      </c>
      <c r="W1475" t="str">
        <f>TEXT(sales_order1[[#This Row],[date]], "Mmm")</f>
        <v>Oct</v>
      </c>
      <c r="X1475">
        <f>VALUE(TEXT(sales_order1[[#This Row],[date]], "D"))</f>
        <v>5</v>
      </c>
      <c r="Y1475">
        <v>40</v>
      </c>
    </row>
    <row r="1476" spans="1:25" x14ac:dyDescent="0.25">
      <c r="A1476" s="1">
        <v>44109</v>
      </c>
      <c r="B1476">
        <v>51475</v>
      </c>
      <c r="C1476" t="s">
        <v>320</v>
      </c>
      <c r="D1476" t="str">
        <f>VLOOKUP(sales_order1[[#This Row],[itemCode]],product_details3!B:C,2,0)</f>
        <v>SCR50+100</v>
      </c>
      <c r="E1476" t="s">
        <v>321</v>
      </c>
      <c r="F1476" t="s">
        <v>61</v>
      </c>
      <c r="G1476">
        <v>200</v>
      </c>
      <c r="H1476">
        <v>26.25</v>
      </c>
      <c r="I1476">
        <v>5250</v>
      </c>
      <c r="J1476">
        <v>7.75</v>
      </c>
      <c r="K1476">
        <v>1550</v>
      </c>
      <c r="L1476">
        <v>18.5</v>
      </c>
      <c r="M1476">
        <v>0.70476190476190481</v>
      </c>
      <c r="N1476">
        <v>3700</v>
      </c>
      <c r="O1476" t="s">
        <v>398</v>
      </c>
      <c r="P1476" t="s">
        <v>399</v>
      </c>
      <c r="Q1476" t="s">
        <v>100</v>
      </c>
      <c r="R1476" t="s">
        <v>40</v>
      </c>
      <c r="S1476" t="s">
        <v>101</v>
      </c>
      <c r="T1476" t="s">
        <v>102</v>
      </c>
      <c r="U1476" t="s">
        <v>1190</v>
      </c>
      <c r="V1476">
        <f>YEAR(sales_order1[[#This Row],[date]])</f>
        <v>2020</v>
      </c>
      <c r="W1476" t="str">
        <f>TEXT(sales_order1[[#This Row],[date]], "Mmm")</f>
        <v>Oct</v>
      </c>
      <c r="X1476">
        <f>VALUE(TEXT(sales_order1[[#This Row],[date]], "D"))</f>
        <v>5</v>
      </c>
      <c r="Y1476">
        <v>40</v>
      </c>
    </row>
    <row r="1477" spans="1:25" x14ac:dyDescent="0.25">
      <c r="A1477" s="1">
        <v>44109</v>
      </c>
      <c r="B1477">
        <v>51476</v>
      </c>
      <c r="C1477" t="s">
        <v>315</v>
      </c>
      <c r="D1477" t="str">
        <f>VLOOKUP(sales_order1[[#This Row],[itemCode]],product_details3!B:C,2,0)</f>
        <v>EXFG50</v>
      </c>
      <c r="E1477" t="s">
        <v>316</v>
      </c>
      <c r="F1477" t="s">
        <v>183</v>
      </c>
      <c r="G1477">
        <v>50</v>
      </c>
      <c r="H1477">
        <v>15.75</v>
      </c>
      <c r="I1477">
        <v>787.5</v>
      </c>
      <c r="J1477">
        <v>5.45</v>
      </c>
      <c r="K1477">
        <v>272.5</v>
      </c>
      <c r="L1477">
        <v>10.3</v>
      </c>
      <c r="M1477">
        <v>0.65396825396825398</v>
      </c>
      <c r="N1477">
        <v>515</v>
      </c>
      <c r="O1477" t="s">
        <v>69</v>
      </c>
      <c r="P1477" t="s">
        <v>70</v>
      </c>
      <c r="Q1477" t="s">
        <v>71</v>
      </c>
      <c r="R1477" t="s">
        <v>72</v>
      </c>
      <c r="S1477" t="s">
        <v>73</v>
      </c>
      <c r="T1477" t="s">
        <v>74</v>
      </c>
      <c r="U1477" t="s">
        <v>1190</v>
      </c>
      <c r="V1477">
        <f>YEAR(sales_order1[[#This Row],[date]])</f>
        <v>2020</v>
      </c>
      <c r="W1477" t="str">
        <f>TEXT(sales_order1[[#This Row],[date]], "Mmm")</f>
        <v>Oct</v>
      </c>
      <c r="X1477">
        <f>VALUE(TEXT(sales_order1[[#This Row],[date]], "D"))</f>
        <v>5</v>
      </c>
      <c r="Y1477">
        <v>40</v>
      </c>
    </row>
    <row r="1478" spans="1:25" x14ac:dyDescent="0.25">
      <c r="A1478" s="1">
        <v>44109</v>
      </c>
      <c r="B1478">
        <v>51477</v>
      </c>
      <c r="C1478" t="s">
        <v>364</v>
      </c>
      <c r="D1478" t="str">
        <f>VLOOKUP(sales_order1[[#This Row],[itemCode]],product_details3!B:C,2,0)</f>
        <v>CLNO200</v>
      </c>
      <c r="E1478" t="s">
        <v>365</v>
      </c>
      <c r="F1478" t="s">
        <v>45</v>
      </c>
      <c r="G1478">
        <v>50</v>
      </c>
      <c r="H1478">
        <v>27.75</v>
      </c>
      <c r="I1478">
        <v>1387.5</v>
      </c>
      <c r="J1478">
        <v>11.25</v>
      </c>
      <c r="K1478">
        <v>562.5</v>
      </c>
      <c r="L1478">
        <v>16.5</v>
      </c>
      <c r="M1478">
        <v>0.59459459459459463</v>
      </c>
      <c r="N1478">
        <v>825</v>
      </c>
      <c r="O1478" t="s">
        <v>299</v>
      </c>
      <c r="P1478" t="s">
        <v>300</v>
      </c>
      <c r="Q1478" t="s">
        <v>100</v>
      </c>
      <c r="R1478" t="s">
        <v>40</v>
      </c>
      <c r="S1478" t="s">
        <v>101</v>
      </c>
      <c r="T1478" t="s">
        <v>301</v>
      </c>
      <c r="U1478" t="s">
        <v>1190</v>
      </c>
      <c r="V1478">
        <f>YEAR(sales_order1[[#This Row],[date]])</f>
        <v>2020</v>
      </c>
      <c r="W1478" t="str">
        <f>TEXT(sales_order1[[#This Row],[date]], "Mmm")</f>
        <v>Oct</v>
      </c>
      <c r="X1478">
        <f>VALUE(TEXT(sales_order1[[#This Row],[date]], "D"))</f>
        <v>5</v>
      </c>
      <c r="Y1478">
        <v>40</v>
      </c>
    </row>
    <row r="1479" spans="1:25" x14ac:dyDescent="0.25">
      <c r="A1479" s="1">
        <v>44110</v>
      </c>
      <c r="B1479">
        <v>51478</v>
      </c>
      <c r="C1479" t="s">
        <v>408</v>
      </c>
      <c r="D1479" t="str">
        <f>VLOOKUP(sales_order1[[#This Row],[itemCode]],product_details3!B:C,2,0)</f>
        <v>EXFC150</v>
      </c>
      <c r="E1479" t="s">
        <v>409</v>
      </c>
      <c r="F1479" t="s">
        <v>183</v>
      </c>
      <c r="G1479">
        <v>50</v>
      </c>
      <c r="H1479">
        <v>32.75</v>
      </c>
      <c r="I1479">
        <v>1637.5</v>
      </c>
      <c r="J1479">
        <v>14.25</v>
      </c>
      <c r="K1479">
        <v>712.5</v>
      </c>
      <c r="L1479">
        <v>18.5</v>
      </c>
      <c r="M1479">
        <v>0.56488549618320616</v>
      </c>
      <c r="N1479">
        <v>925</v>
      </c>
      <c r="O1479" t="s">
        <v>430</v>
      </c>
      <c r="P1479" t="s">
        <v>431</v>
      </c>
      <c r="Q1479" t="s">
        <v>218</v>
      </c>
      <c r="R1479" t="s">
        <v>40</v>
      </c>
      <c r="S1479" t="s">
        <v>432</v>
      </c>
      <c r="T1479" t="s">
        <v>433</v>
      </c>
      <c r="U1479" t="s">
        <v>1190</v>
      </c>
      <c r="V1479">
        <f>YEAR(sales_order1[[#This Row],[date]])</f>
        <v>2020</v>
      </c>
      <c r="W1479" t="str">
        <f>TEXT(sales_order1[[#This Row],[date]], "Mmm")</f>
        <v>Oct</v>
      </c>
      <c r="X1479">
        <f>VALUE(TEXT(sales_order1[[#This Row],[date]], "D"))</f>
        <v>6</v>
      </c>
      <c r="Y1479">
        <v>40</v>
      </c>
    </row>
    <row r="1480" spans="1:25" x14ac:dyDescent="0.25">
      <c r="A1480" s="1">
        <v>44110</v>
      </c>
      <c r="B1480">
        <v>51479</v>
      </c>
      <c r="C1480" t="s">
        <v>194</v>
      </c>
      <c r="D1480" t="str">
        <f>VLOOKUP(sales_order1[[#This Row],[itemCode]],product_details3!B:C,2,0)</f>
        <v>CLNG150</v>
      </c>
      <c r="E1480" t="s">
        <v>195</v>
      </c>
      <c r="F1480" t="s">
        <v>45</v>
      </c>
      <c r="G1480">
        <v>100</v>
      </c>
      <c r="H1480">
        <v>12.75</v>
      </c>
      <c r="I1480">
        <v>1275</v>
      </c>
      <c r="J1480">
        <v>4.45</v>
      </c>
      <c r="K1480">
        <v>445</v>
      </c>
      <c r="L1480">
        <v>8.3000000000000007</v>
      </c>
      <c r="M1480">
        <v>0.65098039215686276</v>
      </c>
      <c r="N1480">
        <v>830</v>
      </c>
      <c r="O1480" t="s">
        <v>227</v>
      </c>
      <c r="P1480" t="s">
        <v>228</v>
      </c>
      <c r="Q1480" t="s">
        <v>64</v>
      </c>
      <c r="R1480" t="s">
        <v>40</v>
      </c>
      <c r="S1480" t="s">
        <v>229</v>
      </c>
      <c r="T1480" t="s">
        <v>230</v>
      </c>
      <c r="U1480" t="s">
        <v>1189</v>
      </c>
      <c r="V1480">
        <f>YEAR(sales_order1[[#This Row],[date]])</f>
        <v>2020</v>
      </c>
      <c r="W1480" t="str">
        <f>TEXT(sales_order1[[#This Row],[date]], "Mmm")</f>
        <v>Oct</v>
      </c>
      <c r="X1480">
        <f>VALUE(TEXT(sales_order1[[#This Row],[date]], "D"))</f>
        <v>6</v>
      </c>
      <c r="Y1480">
        <v>40</v>
      </c>
    </row>
    <row r="1481" spans="1:25" x14ac:dyDescent="0.25">
      <c r="A1481" s="1">
        <v>44110</v>
      </c>
      <c r="B1481">
        <v>51480</v>
      </c>
      <c r="C1481" t="s">
        <v>19</v>
      </c>
      <c r="D1481" t="str">
        <f>VLOOKUP(sales_order1[[#This Row],[itemCode]],product_details3!B:C,2,0)</f>
        <v>MSTH100</v>
      </c>
      <c r="E1481" t="s">
        <v>20</v>
      </c>
      <c r="F1481" t="s">
        <v>21</v>
      </c>
      <c r="G1481">
        <v>50</v>
      </c>
      <c r="H1481">
        <v>26.25</v>
      </c>
      <c r="I1481">
        <v>1312.5</v>
      </c>
      <c r="J1481">
        <v>7.75</v>
      </c>
      <c r="K1481">
        <v>387.5</v>
      </c>
      <c r="L1481">
        <v>18.5</v>
      </c>
      <c r="M1481">
        <v>0.70476190476190481</v>
      </c>
      <c r="N1481">
        <v>925</v>
      </c>
      <c r="O1481" t="s">
        <v>295</v>
      </c>
      <c r="P1481" t="s">
        <v>296</v>
      </c>
      <c r="Q1481" t="s">
        <v>160</v>
      </c>
      <c r="R1481" t="s">
        <v>112</v>
      </c>
      <c r="S1481" t="s">
        <v>297</v>
      </c>
      <c r="T1481" t="s">
        <v>298</v>
      </c>
      <c r="U1481" t="s">
        <v>1189</v>
      </c>
      <c r="V1481">
        <f>YEAR(sales_order1[[#This Row],[date]])</f>
        <v>2020</v>
      </c>
      <c r="W1481" t="str">
        <f>TEXT(sales_order1[[#This Row],[date]], "Mmm")</f>
        <v>Oct</v>
      </c>
      <c r="X1481">
        <f>VALUE(TEXT(sales_order1[[#This Row],[date]], "D"))</f>
        <v>6</v>
      </c>
      <c r="Y1481">
        <v>40</v>
      </c>
    </row>
    <row r="1482" spans="1:25" x14ac:dyDescent="0.25">
      <c r="A1482" s="1">
        <v>44110</v>
      </c>
      <c r="B1482">
        <v>51481</v>
      </c>
      <c r="C1482" t="s">
        <v>348</v>
      </c>
      <c r="D1482" t="str">
        <f>VLOOKUP(sales_order1[[#This Row],[itemCode]],product_details3!B:C,2,0)</f>
        <v>EXFG150</v>
      </c>
      <c r="E1482" t="s">
        <v>349</v>
      </c>
      <c r="F1482" t="s">
        <v>183</v>
      </c>
      <c r="G1482">
        <v>50</v>
      </c>
      <c r="H1482">
        <v>26.25</v>
      </c>
      <c r="I1482">
        <v>1312.5</v>
      </c>
      <c r="J1482">
        <v>10.75</v>
      </c>
      <c r="K1482">
        <v>537.5</v>
      </c>
      <c r="L1482">
        <v>15.5</v>
      </c>
      <c r="M1482">
        <v>0.59047619047619049</v>
      </c>
      <c r="N1482">
        <v>775</v>
      </c>
      <c r="O1482" t="s">
        <v>244</v>
      </c>
      <c r="P1482" t="s">
        <v>245</v>
      </c>
      <c r="Q1482" t="s">
        <v>186</v>
      </c>
      <c r="R1482" t="s">
        <v>112</v>
      </c>
      <c r="S1482" t="s">
        <v>246</v>
      </c>
      <c r="T1482" t="s">
        <v>247</v>
      </c>
      <c r="U1482" t="s">
        <v>1189</v>
      </c>
      <c r="V1482">
        <f>YEAR(sales_order1[[#This Row],[date]])</f>
        <v>2020</v>
      </c>
      <c r="W1482" t="str">
        <f>TEXT(sales_order1[[#This Row],[date]], "Mmm")</f>
        <v>Oct</v>
      </c>
      <c r="X1482">
        <f>VALUE(TEXT(sales_order1[[#This Row],[date]], "D"))</f>
        <v>6</v>
      </c>
      <c r="Y1482">
        <v>40</v>
      </c>
    </row>
    <row r="1483" spans="1:25" x14ac:dyDescent="0.25">
      <c r="A1483" s="1">
        <v>44110</v>
      </c>
      <c r="B1483">
        <v>51482</v>
      </c>
      <c r="C1483" t="s">
        <v>28</v>
      </c>
      <c r="D1483" t="str">
        <f>VLOOKUP(sales_order1[[#This Row],[itemCode]],product_details3!B:C,2,0)</f>
        <v>SRMC30</v>
      </c>
      <c r="E1483" t="s">
        <v>29</v>
      </c>
      <c r="F1483" t="s">
        <v>30</v>
      </c>
      <c r="G1483">
        <v>50</v>
      </c>
      <c r="H1483">
        <v>22.6</v>
      </c>
      <c r="I1483">
        <v>1130</v>
      </c>
      <c r="J1483">
        <v>7.6</v>
      </c>
      <c r="K1483">
        <v>380</v>
      </c>
      <c r="L1483">
        <v>15</v>
      </c>
      <c r="M1483">
        <v>0.66371681415929207</v>
      </c>
      <c r="N1483">
        <v>750</v>
      </c>
      <c r="O1483" t="s">
        <v>248</v>
      </c>
      <c r="P1483" t="s">
        <v>249</v>
      </c>
      <c r="Q1483" t="s">
        <v>191</v>
      </c>
      <c r="R1483" t="s">
        <v>56</v>
      </c>
      <c r="S1483" t="s">
        <v>192</v>
      </c>
      <c r="T1483" t="s">
        <v>250</v>
      </c>
      <c r="U1483" t="s">
        <v>1191</v>
      </c>
      <c r="V1483">
        <f>YEAR(sales_order1[[#This Row],[date]])</f>
        <v>2020</v>
      </c>
      <c r="W1483" t="str">
        <f>TEXT(sales_order1[[#This Row],[date]], "Mmm")</f>
        <v>Oct</v>
      </c>
      <c r="X1483">
        <f>VALUE(TEXT(sales_order1[[#This Row],[date]], "D"))</f>
        <v>6</v>
      </c>
      <c r="Y1483">
        <v>40</v>
      </c>
    </row>
    <row r="1484" spans="1:25" x14ac:dyDescent="0.25">
      <c r="A1484" s="1">
        <v>44110</v>
      </c>
      <c r="B1484">
        <v>51483</v>
      </c>
      <c r="C1484" t="s">
        <v>339</v>
      </c>
      <c r="D1484" t="str">
        <f>VLOOKUP(sales_order1[[#This Row],[itemCode]],product_details3!B:C,2,0)</f>
        <v>SRMH50</v>
      </c>
      <c r="E1484" t="s">
        <v>340</v>
      </c>
      <c r="F1484" t="s">
        <v>30</v>
      </c>
      <c r="G1484">
        <v>150</v>
      </c>
      <c r="H1484">
        <v>31.25</v>
      </c>
      <c r="I1484">
        <v>4687.5</v>
      </c>
      <c r="J1484">
        <v>10.75</v>
      </c>
      <c r="K1484">
        <v>1612.5</v>
      </c>
      <c r="L1484">
        <v>20.5</v>
      </c>
      <c r="M1484">
        <v>0.65600000000000003</v>
      </c>
      <c r="N1484">
        <v>3075</v>
      </c>
      <c r="O1484" t="s">
        <v>341</v>
      </c>
      <c r="P1484" t="s">
        <v>342</v>
      </c>
      <c r="Q1484" t="s">
        <v>146</v>
      </c>
      <c r="R1484" t="s">
        <v>112</v>
      </c>
      <c r="S1484" t="s">
        <v>343</v>
      </c>
      <c r="T1484" t="s">
        <v>95</v>
      </c>
      <c r="U1484" t="s">
        <v>1190</v>
      </c>
      <c r="V1484">
        <f>YEAR(sales_order1[[#This Row],[date]])</f>
        <v>2020</v>
      </c>
      <c r="W1484" t="str">
        <f>TEXT(sales_order1[[#This Row],[date]], "Mmm")</f>
        <v>Oct</v>
      </c>
      <c r="X1484">
        <f>VALUE(TEXT(sales_order1[[#This Row],[date]], "D"))</f>
        <v>6</v>
      </c>
      <c r="Y1484">
        <v>40</v>
      </c>
    </row>
    <row r="1485" spans="1:25" x14ac:dyDescent="0.25">
      <c r="A1485" s="1">
        <v>44110</v>
      </c>
      <c r="B1485">
        <v>51484</v>
      </c>
      <c r="C1485" t="s">
        <v>279</v>
      </c>
      <c r="D1485" t="str">
        <f>VLOOKUP(sales_order1[[#This Row],[itemCode]],product_details3!B:C,2,0)</f>
        <v>SRMC15</v>
      </c>
      <c r="E1485" t="s">
        <v>280</v>
      </c>
      <c r="F1485" t="s">
        <v>30</v>
      </c>
      <c r="G1485">
        <v>150</v>
      </c>
      <c r="H1485">
        <v>16.95</v>
      </c>
      <c r="I1485">
        <v>2542.5</v>
      </c>
      <c r="J1485">
        <v>6.2</v>
      </c>
      <c r="K1485">
        <v>930</v>
      </c>
      <c r="L1485">
        <v>10.75</v>
      </c>
      <c r="M1485">
        <v>0.63421828908554578</v>
      </c>
      <c r="N1485">
        <v>1612.5</v>
      </c>
      <c r="O1485" t="s">
        <v>478</v>
      </c>
      <c r="P1485" t="s">
        <v>479</v>
      </c>
      <c r="Q1485" t="s">
        <v>186</v>
      </c>
      <c r="R1485" t="s">
        <v>112</v>
      </c>
      <c r="S1485" t="s">
        <v>246</v>
      </c>
      <c r="T1485" t="s">
        <v>480</v>
      </c>
      <c r="U1485" t="s">
        <v>1189</v>
      </c>
      <c r="V1485">
        <f>YEAR(sales_order1[[#This Row],[date]])</f>
        <v>2020</v>
      </c>
      <c r="W1485" t="str">
        <f>TEXT(sales_order1[[#This Row],[date]], "Mmm")</f>
        <v>Oct</v>
      </c>
      <c r="X1485">
        <f>VALUE(TEXT(sales_order1[[#This Row],[date]], "D"))</f>
        <v>6</v>
      </c>
      <c r="Y1485">
        <v>40</v>
      </c>
    </row>
    <row r="1486" spans="1:25" x14ac:dyDescent="0.25">
      <c r="A1486" s="1">
        <v>44110</v>
      </c>
      <c r="B1486">
        <v>51485</v>
      </c>
      <c r="C1486" t="s">
        <v>404</v>
      </c>
      <c r="D1486" t="str">
        <f>VLOOKUP(sales_order1[[#This Row],[itemCode]],product_details3!B:C,2,0)</f>
        <v>TNRE200</v>
      </c>
      <c r="E1486" t="s">
        <v>405</v>
      </c>
      <c r="F1486" t="s">
        <v>124</v>
      </c>
      <c r="G1486">
        <v>150</v>
      </c>
      <c r="H1486">
        <v>22.6</v>
      </c>
      <c r="I1486">
        <v>3390</v>
      </c>
      <c r="J1486">
        <v>7.6</v>
      </c>
      <c r="K1486">
        <v>1140</v>
      </c>
      <c r="L1486">
        <v>15</v>
      </c>
      <c r="M1486">
        <v>0.66371681415929207</v>
      </c>
      <c r="N1486">
        <v>2250</v>
      </c>
      <c r="O1486" t="s">
        <v>88</v>
      </c>
      <c r="P1486" t="s">
        <v>89</v>
      </c>
      <c r="Q1486" t="s">
        <v>24</v>
      </c>
      <c r="R1486" t="s">
        <v>25</v>
      </c>
      <c r="S1486" t="s">
        <v>26</v>
      </c>
      <c r="T1486" t="s">
        <v>90</v>
      </c>
      <c r="U1486" t="s">
        <v>1191</v>
      </c>
      <c r="V1486">
        <f>YEAR(sales_order1[[#This Row],[date]])</f>
        <v>2020</v>
      </c>
      <c r="W1486" t="str">
        <f>TEXT(sales_order1[[#This Row],[date]], "Mmm")</f>
        <v>Oct</v>
      </c>
      <c r="X1486">
        <f>VALUE(TEXT(sales_order1[[#This Row],[date]], "D"))</f>
        <v>6</v>
      </c>
      <c r="Y1486">
        <v>40</v>
      </c>
    </row>
    <row r="1487" spans="1:25" x14ac:dyDescent="0.25">
      <c r="A1487" s="1">
        <v>44110</v>
      </c>
      <c r="B1487">
        <v>51486</v>
      </c>
      <c r="C1487" t="s">
        <v>311</v>
      </c>
      <c r="D1487" t="str">
        <f>VLOOKUP(sales_order1[[#This Row],[itemCode]],product_details3!B:C,2,0)</f>
        <v>MSTH30</v>
      </c>
      <c r="E1487" t="s">
        <v>312</v>
      </c>
      <c r="F1487" t="s">
        <v>21</v>
      </c>
      <c r="G1487">
        <v>100</v>
      </c>
      <c r="H1487">
        <v>8.5</v>
      </c>
      <c r="I1487">
        <v>850</v>
      </c>
      <c r="J1487">
        <v>3.3</v>
      </c>
      <c r="K1487">
        <v>330</v>
      </c>
      <c r="L1487">
        <v>5.2</v>
      </c>
      <c r="M1487">
        <v>0.61176470588235299</v>
      </c>
      <c r="N1487">
        <v>520</v>
      </c>
      <c r="O1487" t="s">
        <v>423</v>
      </c>
      <c r="P1487" t="s">
        <v>424</v>
      </c>
      <c r="Q1487" t="s">
        <v>77</v>
      </c>
      <c r="R1487" t="s">
        <v>72</v>
      </c>
      <c r="S1487" t="s">
        <v>425</v>
      </c>
      <c r="T1487" t="s">
        <v>426</v>
      </c>
      <c r="U1487" t="s">
        <v>1190</v>
      </c>
      <c r="V1487">
        <f>YEAR(sales_order1[[#This Row],[date]])</f>
        <v>2020</v>
      </c>
      <c r="W1487" t="str">
        <f>TEXT(sales_order1[[#This Row],[date]], "Mmm")</f>
        <v>Oct</v>
      </c>
      <c r="X1487">
        <f>VALUE(TEXT(sales_order1[[#This Row],[date]], "D"))</f>
        <v>6</v>
      </c>
      <c r="Y1487">
        <v>40</v>
      </c>
    </row>
    <row r="1488" spans="1:25" x14ac:dyDescent="0.25">
      <c r="A1488" s="1">
        <v>44111</v>
      </c>
      <c r="B1488">
        <v>51487</v>
      </c>
      <c r="C1488" t="s">
        <v>28</v>
      </c>
      <c r="D1488" t="str">
        <f>VLOOKUP(sales_order1[[#This Row],[itemCode]],product_details3!B:C,2,0)</f>
        <v>SRMC30</v>
      </c>
      <c r="E1488" t="s">
        <v>29</v>
      </c>
      <c r="F1488" t="s">
        <v>30</v>
      </c>
      <c r="G1488">
        <v>50</v>
      </c>
      <c r="H1488">
        <v>22.6</v>
      </c>
      <c r="I1488">
        <v>1130</v>
      </c>
      <c r="J1488">
        <v>7.6</v>
      </c>
      <c r="K1488">
        <v>380</v>
      </c>
      <c r="L1488">
        <v>15</v>
      </c>
      <c r="M1488">
        <v>0.66371681415929207</v>
      </c>
      <c r="N1488">
        <v>750</v>
      </c>
      <c r="O1488" t="s">
        <v>75</v>
      </c>
      <c r="P1488" t="s">
        <v>76</v>
      </c>
      <c r="Q1488" t="s">
        <v>77</v>
      </c>
      <c r="R1488" t="s">
        <v>72</v>
      </c>
      <c r="S1488" t="s">
        <v>78</v>
      </c>
      <c r="T1488" t="s">
        <v>79</v>
      </c>
      <c r="U1488" t="s">
        <v>1190</v>
      </c>
      <c r="V1488">
        <f>YEAR(sales_order1[[#This Row],[date]])</f>
        <v>2020</v>
      </c>
      <c r="W1488" t="str">
        <f>TEXT(sales_order1[[#This Row],[date]], "Mmm")</f>
        <v>Oct</v>
      </c>
      <c r="X1488">
        <f>VALUE(TEXT(sales_order1[[#This Row],[date]], "D"))</f>
        <v>7</v>
      </c>
      <c r="Y1488">
        <v>41</v>
      </c>
    </row>
    <row r="1489" spans="1:25" x14ac:dyDescent="0.25">
      <c r="A1489" s="1">
        <v>44111</v>
      </c>
      <c r="B1489">
        <v>51488</v>
      </c>
      <c r="C1489" t="s">
        <v>103</v>
      </c>
      <c r="D1489" t="str">
        <f>VLOOKUP(sales_order1[[#This Row],[itemCode]],product_details3!B:C,2,0)</f>
        <v>SCRT50</v>
      </c>
      <c r="E1489" t="s">
        <v>104</v>
      </c>
      <c r="F1489" t="s">
        <v>61</v>
      </c>
      <c r="G1489">
        <v>150</v>
      </c>
      <c r="H1489">
        <v>16.95</v>
      </c>
      <c r="I1489">
        <v>2542.5</v>
      </c>
      <c r="J1489">
        <v>5.2</v>
      </c>
      <c r="K1489">
        <v>780</v>
      </c>
      <c r="L1489">
        <v>11.75</v>
      </c>
      <c r="M1489">
        <v>0.69321533923303835</v>
      </c>
      <c r="N1489">
        <v>1762.5</v>
      </c>
      <c r="O1489" t="s">
        <v>440</v>
      </c>
      <c r="P1489" t="s">
        <v>441</v>
      </c>
      <c r="Q1489" t="s">
        <v>39</v>
      </c>
      <c r="R1489" t="s">
        <v>40</v>
      </c>
      <c r="S1489" t="s">
        <v>41</v>
      </c>
      <c r="T1489" t="s">
        <v>442</v>
      </c>
      <c r="U1489" t="s">
        <v>1188</v>
      </c>
      <c r="V1489">
        <f>YEAR(sales_order1[[#This Row],[date]])</f>
        <v>2020</v>
      </c>
      <c r="W1489" t="str">
        <f>TEXT(sales_order1[[#This Row],[date]], "Mmm")</f>
        <v>Oct</v>
      </c>
      <c r="X1489">
        <f>VALUE(TEXT(sales_order1[[#This Row],[date]], "D"))</f>
        <v>7</v>
      </c>
      <c r="Y1489">
        <v>41</v>
      </c>
    </row>
    <row r="1490" spans="1:25" x14ac:dyDescent="0.25">
      <c r="A1490" s="1">
        <v>44111</v>
      </c>
      <c r="B1490">
        <v>51489</v>
      </c>
      <c r="C1490" t="s">
        <v>86</v>
      </c>
      <c r="D1490" t="str">
        <f>VLOOKUP(sales_order1[[#This Row],[itemCode]],product_details3!B:C,2,0)</f>
        <v>SRMH30</v>
      </c>
      <c r="E1490" t="s">
        <v>87</v>
      </c>
      <c r="F1490" t="s">
        <v>30</v>
      </c>
      <c r="G1490">
        <v>50</v>
      </c>
      <c r="H1490">
        <v>21</v>
      </c>
      <c r="I1490">
        <v>1050</v>
      </c>
      <c r="J1490">
        <v>6.6</v>
      </c>
      <c r="K1490">
        <v>330</v>
      </c>
      <c r="L1490">
        <v>14.4</v>
      </c>
      <c r="M1490">
        <v>0.68571428571428572</v>
      </c>
      <c r="N1490">
        <v>720</v>
      </c>
      <c r="O1490" t="s">
        <v>82</v>
      </c>
      <c r="P1490" t="s">
        <v>83</v>
      </c>
      <c r="Q1490" t="s">
        <v>64</v>
      </c>
      <c r="R1490" t="s">
        <v>40</v>
      </c>
      <c r="S1490" t="s">
        <v>84</v>
      </c>
      <c r="T1490" t="s">
        <v>85</v>
      </c>
      <c r="U1490" t="s">
        <v>1189</v>
      </c>
      <c r="V1490">
        <f>YEAR(sales_order1[[#This Row],[date]])</f>
        <v>2020</v>
      </c>
      <c r="W1490" t="str">
        <f>TEXT(sales_order1[[#This Row],[date]], "Mmm")</f>
        <v>Oct</v>
      </c>
      <c r="X1490">
        <f>VALUE(TEXT(sales_order1[[#This Row],[date]], "D"))</f>
        <v>7</v>
      </c>
      <c r="Y1490">
        <v>41</v>
      </c>
    </row>
    <row r="1491" spans="1:25" x14ac:dyDescent="0.25">
      <c r="A1491" s="1">
        <v>44111</v>
      </c>
      <c r="B1491">
        <v>51490</v>
      </c>
      <c r="C1491" t="s">
        <v>67</v>
      </c>
      <c r="D1491" t="str">
        <f>VLOOKUP(sales_order1[[#This Row],[itemCode]],product_details3!B:C,2,0)</f>
        <v>SRMH15</v>
      </c>
      <c r="E1491" t="s">
        <v>68</v>
      </c>
      <c r="F1491" t="s">
        <v>30</v>
      </c>
      <c r="G1491">
        <v>150</v>
      </c>
      <c r="H1491">
        <v>15.75</v>
      </c>
      <c r="I1491">
        <v>2362.5</v>
      </c>
      <c r="J1491">
        <v>5.45</v>
      </c>
      <c r="K1491">
        <v>817.5</v>
      </c>
      <c r="L1491">
        <v>10.3</v>
      </c>
      <c r="M1491">
        <v>0.65396825396825398</v>
      </c>
      <c r="N1491">
        <v>1545</v>
      </c>
      <c r="O1491" t="s">
        <v>376</v>
      </c>
      <c r="P1491" t="s">
        <v>377</v>
      </c>
      <c r="Q1491" t="s">
        <v>378</v>
      </c>
      <c r="R1491" t="s">
        <v>72</v>
      </c>
      <c r="S1491" t="s">
        <v>379</v>
      </c>
      <c r="T1491" t="s">
        <v>380</v>
      </c>
      <c r="U1491" t="s">
        <v>1188</v>
      </c>
      <c r="V1491">
        <f>YEAR(sales_order1[[#This Row],[date]])</f>
        <v>2020</v>
      </c>
      <c r="W1491" t="str">
        <f>TEXT(sales_order1[[#This Row],[date]], "Mmm")</f>
        <v>Oct</v>
      </c>
      <c r="X1491">
        <f>VALUE(TEXT(sales_order1[[#This Row],[date]], "D"))</f>
        <v>7</v>
      </c>
      <c r="Y1491">
        <v>41</v>
      </c>
    </row>
    <row r="1492" spans="1:25" x14ac:dyDescent="0.25">
      <c r="A1492" s="1">
        <v>44111</v>
      </c>
      <c r="B1492">
        <v>51491</v>
      </c>
      <c r="C1492" t="s">
        <v>35</v>
      </c>
      <c r="D1492" t="str">
        <f>VLOOKUP(sales_order1[[#This Row],[itemCode]],product_details3!B:C,2,0)</f>
        <v>SRMA30</v>
      </c>
      <c r="E1492" t="s">
        <v>36</v>
      </c>
      <c r="F1492" t="s">
        <v>30</v>
      </c>
      <c r="G1492">
        <v>150</v>
      </c>
      <c r="H1492">
        <v>26.2</v>
      </c>
      <c r="I1492">
        <v>3930</v>
      </c>
      <c r="J1492">
        <v>9.4</v>
      </c>
      <c r="K1492">
        <v>1410</v>
      </c>
      <c r="L1492">
        <v>16.8</v>
      </c>
      <c r="M1492">
        <v>0.6412213740458016</v>
      </c>
      <c r="N1492">
        <v>2520</v>
      </c>
      <c r="O1492" t="s">
        <v>273</v>
      </c>
      <c r="P1492" t="s">
        <v>274</v>
      </c>
      <c r="Q1492" t="s">
        <v>132</v>
      </c>
      <c r="R1492" t="s">
        <v>56</v>
      </c>
      <c r="S1492" t="s">
        <v>133</v>
      </c>
      <c r="T1492" t="s">
        <v>275</v>
      </c>
      <c r="U1492" t="s">
        <v>1191</v>
      </c>
      <c r="V1492">
        <f>YEAR(sales_order1[[#This Row],[date]])</f>
        <v>2020</v>
      </c>
      <c r="W1492" t="str">
        <f>TEXT(sales_order1[[#This Row],[date]], "Mmm")</f>
        <v>Oct</v>
      </c>
      <c r="X1492">
        <f>VALUE(TEXT(sales_order1[[#This Row],[date]], "D"))</f>
        <v>7</v>
      </c>
      <c r="Y1492">
        <v>41</v>
      </c>
    </row>
    <row r="1493" spans="1:25" x14ac:dyDescent="0.25">
      <c r="A1493" s="1">
        <v>44111</v>
      </c>
      <c r="B1493">
        <v>51492</v>
      </c>
      <c r="C1493" t="s">
        <v>325</v>
      </c>
      <c r="D1493" t="str">
        <f>VLOOKUP(sales_order1[[#This Row],[itemCode]],product_details3!B:C,2,0)</f>
        <v>EXFG100</v>
      </c>
      <c r="E1493" t="s">
        <v>326</v>
      </c>
      <c r="F1493" t="s">
        <v>183</v>
      </c>
      <c r="G1493">
        <v>50</v>
      </c>
      <c r="H1493">
        <v>20.75</v>
      </c>
      <c r="I1493">
        <v>1037.5</v>
      </c>
      <c r="J1493">
        <v>7.45</v>
      </c>
      <c r="K1493">
        <v>372.5</v>
      </c>
      <c r="L1493">
        <v>13.3</v>
      </c>
      <c r="M1493">
        <v>0.64096385542168677</v>
      </c>
      <c r="N1493">
        <v>665</v>
      </c>
      <c r="O1493" t="s">
        <v>487</v>
      </c>
      <c r="P1493" t="s">
        <v>488</v>
      </c>
      <c r="Q1493" t="s">
        <v>48</v>
      </c>
      <c r="R1493" t="s">
        <v>25</v>
      </c>
      <c r="S1493" t="s">
        <v>286</v>
      </c>
      <c r="T1493" t="s">
        <v>489</v>
      </c>
      <c r="U1493" t="s">
        <v>1191</v>
      </c>
      <c r="V1493">
        <f>YEAR(sales_order1[[#This Row],[date]])</f>
        <v>2020</v>
      </c>
      <c r="W1493" t="str">
        <f>TEXT(sales_order1[[#This Row],[date]], "Mmm")</f>
        <v>Oct</v>
      </c>
      <c r="X1493">
        <f>VALUE(TEXT(sales_order1[[#This Row],[date]], "D"))</f>
        <v>7</v>
      </c>
      <c r="Y1493">
        <v>41</v>
      </c>
    </row>
    <row r="1494" spans="1:25" x14ac:dyDescent="0.25">
      <c r="A1494" s="1">
        <v>44111</v>
      </c>
      <c r="B1494">
        <v>51493</v>
      </c>
      <c r="C1494" t="s">
        <v>28</v>
      </c>
      <c r="D1494" t="str">
        <f>VLOOKUP(sales_order1[[#This Row],[itemCode]],product_details3!B:C,2,0)</f>
        <v>SRMC30</v>
      </c>
      <c r="E1494" t="s">
        <v>29</v>
      </c>
      <c r="F1494" t="s">
        <v>30</v>
      </c>
      <c r="G1494">
        <v>100</v>
      </c>
      <c r="H1494">
        <v>22.6</v>
      </c>
      <c r="I1494">
        <v>2260</v>
      </c>
      <c r="J1494">
        <v>7.6</v>
      </c>
      <c r="K1494">
        <v>760</v>
      </c>
      <c r="L1494">
        <v>15</v>
      </c>
      <c r="M1494">
        <v>0.66371681415929207</v>
      </c>
      <c r="N1494">
        <v>1500</v>
      </c>
      <c r="O1494" t="s">
        <v>430</v>
      </c>
      <c r="P1494" t="s">
        <v>431</v>
      </c>
      <c r="Q1494" t="s">
        <v>218</v>
      </c>
      <c r="R1494" t="s">
        <v>40</v>
      </c>
      <c r="S1494" t="s">
        <v>432</v>
      </c>
      <c r="T1494" t="s">
        <v>433</v>
      </c>
      <c r="U1494" t="s">
        <v>1190</v>
      </c>
      <c r="V1494">
        <f>YEAR(sales_order1[[#This Row],[date]])</f>
        <v>2020</v>
      </c>
      <c r="W1494" t="str">
        <f>TEXT(sales_order1[[#This Row],[date]], "Mmm")</f>
        <v>Oct</v>
      </c>
      <c r="X1494">
        <f>VALUE(TEXT(sales_order1[[#This Row],[date]], "D"))</f>
        <v>7</v>
      </c>
      <c r="Y1494">
        <v>41</v>
      </c>
    </row>
    <row r="1495" spans="1:25" x14ac:dyDescent="0.25">
      <c r="A1495" s="1">
        <v>44112</v>
      </c>
      <c r="B1495">
        <v>51494</v>
      </c>
      <c r="C1495" t="s">
        <v>51</v>
      </c>
      <c r="D1495" t="str">
        <f>VLOOKUP(sales_order1[[#This Row],[itemCode]],product_details3!B:C,2,0)</f>
        <v>MSTH50</v>
      </c>
      <c r="E1495" t="s">
        <v>52</v>
      </c>
      <c r="F1495" t="s">
        <v>21</v>
      </c>
      <c r="G1495">
        <v>100</v>
      </c>
      <c r="H1495">
        <v>15.75</v>
      </c>
      <c r="I1495">
        <v>1575</v>
      </c>
      <c r="J1495">
        <v>4.45</v>
      </c>
      <c r="K1495">
        <v>445</v>
      </c>
      <c r="L1495">
        <v>11.3</v>
      </c>
      <c r="M1495">
        <v>0.71746031746031746</v>
      </c>
      <c r="N1495">
        <v>1130</v>
      </c>
      <c r="O1495" t="s">
        <v>237</v>
      </c>
      <c r="P1495" t="s">
        <v>238</v>
      </c>
      <c r="Q1495" t="s">
        <v>239</v>
      </c>
      <c r="R1495" t="s">
        <v>112</v>
      </c>
      <c r="S1495" t="s">
        <v>240</v>
      </c>
      <c r="T1495" t="s">
        <v>241</v>
      </c>
      <c r="U1495" t="s">
        <v>1189</v>
      </c>
      <c r="V1495">
        <f>YEAR(sales_order1[[#This Row],[date]])</f>
        <v>2020</v>
      </c>
      <c r="W1495" t="str">
        <f>TEXT(sales_order1[[#This Row],[date]], "Mmm")</f>
        <v>Oct</v>
      </c>
      <c r="X1495">
        <f>VALUE(TEXT(sales_order1[[#This Row],[date]], "D"))</f>
        <v>8</v>
      </c>
      <c r="Y1495">
        <v>41</v>
      </c>
    </row>
    <row r="1496" spans="1:25" x14ac:dyDescent="0.25">
      <c r="A1496" s="1">
        <v>44112</v>
      </c>
      <c r="B1496">
        <v>51495</v>
      </c>
      <c r="C1496" t="s">
        <v>348</v>
      </c>
      <c r="D1496" t="str">
        <f>VLOOKUP(sales_order1[[#This Row],[itemCode]],product_details3!B:C,2,0)</f>
        <v>EXFG150</v>
      </c>
      <c r="E1496" t="s">
        <v>349</v>
      </c>
      <c r="F1496" t="s">
        <v>183</v>
      </c>
      <c r="G1496">
        <v>50</v>
      </c>
      <c r="H1496">
        <v>26.25</v>
      </c>
      <c r="I1496">
        <v>1312.5</v>
      </c>
      <c r="J1496">
        <v>10.75</v>
      </c>
      <c r="K1496">
        <v>537.5</v>
      </c>
      <c r="L1496">
        <v>15.5</v>
      </c>
      <c r="M1496">
        <v>0.59047619047619049</v>
      </c>
      <c r="N1496">
        <v>775</v>
      </c>
      <c r="O1496" t="s">
        <v>451</v>
      </c>
      <c r="P1496" t="s">
        <v>452</v>
      </c>
      <c r="Q1496" t="s">
        <v>271</v>
      </c>
      <c r="R1496" t="s">
        <v>56</v>
      </c>
      <c r="S1496" t="s">
        <v>192</v>
      </c>
      <c r="T1496" t="s">
        <v>453</v>
      </c>
      <c r="U1496" t="s">
        <v>1191</v>
      </c>
      <c r="V1496">
        <f>YEAR(sales_order1[[#This Row],[date]])</f>
        <v>2020</v>
      </c>
      <c r="W1496" t="str">
        <f>TEXT(sales_order1[[#This Row],[date]], "Mmm")</f>
        <v>Oct</v>
      </c>
      <c r="X1496">
        <f>VALUE(TEXT(sales_order1[[#This Row],[date]], "D"))</f>
        <v>8</v>
      </c>
      <c r="Y1496">
        <v>41</v>
      </c>
    </row>
    <row r="1497" spans="1:25" x14ac:dyDescent="0.25">
      <c r="A1497" s="1">
        <v>44112</v>
      </c>
      <c r="B1497">
        <v>51496</v>
      </c>
      <c r="C1497" t="s">
        <v>115</v>
      </c>
      <c r="D1497" t="str">
        <f>VLOOKUP(sales_order1[[#This Row],[itemCode]],product_details3!B:C,2,0)</f>
        <v>SCRS30100</v>
      </c>
      <c r="E1497" t="s">
        <v>116</v>
      </c>
      <c r="F1497" t="s">
        <v>61</v>
      </c>
      <c r="G1497">
        <v>250</v>
      </c>
      <c r="H1497">
        <v>32.75</v>
      </c>
      <c r="I1497">
        <v>8187.5</v>
      </c>
      <c r="J1497">
        <v>11.25</v>
      </c>
      <c r="K1497">
        <v>2812.5</v>
      </c>
      <c r="L1497">
        <v>21.5</v>
      </c>
      <c r="M1497">
        <v>0.65648854961832059</v>
      </c>
      <c r="N1497">
        <v>5375</v>
      </c>
      <c r="O1497" t="s">
        <v>184</v>
      </c>
      <c r="P1497" t="s">
        <v>185</v>
      </c>
      <c r="Q1497" t="s">
        <v>186</v>
      </c>
      <c r="R1497" t="s">
        <v>112</v>
      </c>
      <c r="S1497" t="s">
        <v>187</v>
      </c>
      <c r="T1497" t="s">
        <v>188</v>
      </c>
      <c r="U1497" t="s">
        <v>1189</v>
      </c>
      <c r="V1497">
        <f>YEAR(sales_order1[[#This Row],[date]])</f>
        <v>2020</v>
      </c>
      <c r="W1497" t="str">
        <f>TEXT(sales_order1[[#This Row],[date]], "Mmm")</f>
        <v>Oct</v>
      </c>
      <c r="X1497">
        <f>VALUE(TEXT(sales_order1[[#This Row],[date]], "D"))</f>
        <v>8</v>
      </c>
      <c r="Y1497">
        <v>41</v>
      </c>
    </row>
    <row r="1498" spans="1:25" x14ac:dyDescent="0.25">
      <c r="A1498" s="1">
        <v>44112</v>
      </c>
      <c r="B1498">
        <v>51497</v>
      </c>
      <c r="C1498" t="s">
        <v>181</v>
      </c>
      <c r="D1498" t="str">
        <f>VLOOKUP(sales_order1[[#This Row],[itemCode]],product_details3!B:C,2,0)</f>
        <v>EXFP100</v>
      </c>
      <c r="E1498" t="s">
        <v>182</v>
      </c>
      <c r="F1498" t="s">
        <v>183</v>
      </c>
      <c r="G1498">
        <v>50</v>
      </c>
      <c r="H1498">
        <v>21.95</v>
      </c>
      <c r="I1498">
        <v>1097.5</v>
      </c>
      <c r="J1498">
        <v>8.1999999999999993</v>
      </c>
      <c r="K1498">
        <v>410</v>
      </c>
      <c r="L1498">
        <v>13.75</v>
      </c>
      <c r="M1498">
        <v>0.62642369020501143</v>
      </c>
      <c r="N1498">
        <v>687.5</v>
      </c>
      <c r="O1498" t="s">
        <v>420</v>
      </c>
      <c r="P1498" t="s">
        <v>421</v>
      </c>
      <c r="Q1498" t="s">
        <v>77</v>
      </c>
      <c r="R1498" t="s">
        <v>72</v>
      </c>
      <c r="S1498" t="s">
        <v>78</v>
      </c>
      <c r="T1498" t="s">
        <v>422</v>
      </c>
      <c r="U1498" t="s">
        <v>1190</v>
      </c>
      <c r="V1498">
        <f>YEAR(sales_order1[[#This Row],[date]])</f>
        <v>2020</v>
      </c>
      <c r="W1498" t="str">
        <f>TEXT(sales_order1[[#This Row],[date]], "Mmm")</f>
        <v>Oct</v>
      </c>
      <c r="X1498">
        <f>VALUE(TEXT(sales_order1[[#This Row],[date]], "D"))</f>
        <v>8</v>
      </c>
      <c r="Y1498">
        <v>41</v>
      </c>
    </row>
    <row r="1499" spans="1:25" x14ac:dyDescent="0.25">
      <c r="A1499" s="1">
        <v>44112</v>
      </c>
      <c r="B1499">
        <v>51498</v>
      </c>
      <c r="C1499" t="s">
        <v>288</v>
      </c>
      <c r="D1499" t="str">
        <f>VLOOKUP(sales_order1[[#This Row],[itemCode]],product_details3!B:C,2,0)</f>
        <v>MKRM200</v>
      </c>
      <c r="E1499" t="s">
        <v>289</v>
      </c>
      <c r="F1499" t="s">
        <v>151</v>
      </c>
      <c r="G1499">
        <v>50</v>
      </c>
      <c r="H1499">
        <v>19.25</v>
      </c>
      <c r="I1499">
        <v>962.5</v>
      </c>
      <c r="J1499">
        <v>7.75</v>
      </c>
      <c r="K1499">
        <v>387.5</v>
      </c>
      <c r="L1499">
        <v>11.5</v>
      </c>
      <c r="M1499">
        <v>0.59740259740259738</v>
      </c>
      <c r="N1499">
        <v>575</v>
      </c>
      <c r="O1499" t="s">
        <v>281</v>
      </c>
      <c r="P1499" t="s">
        <v>282</v>
      </c>
      <c r="Q1499" t="s">
        <v>24</v>
      </c>
      <c r="R1499" t="s">
        <v>25</v>
      </c>
      <c r="S1499" t="s">
        <v>33</v>
      </c>
      <c r="T1499" t="s">
        <v>283</v>
      </c>
      <c r="U1499" t="s">
        <v>1191</v>
      </c>
      <c r="V1499">
        <f>YEAR(sales_order1[[#This Row],[date]])</f>
        <v>2020</v>
      </c>
      <c r="W1499" t="str">
        <f>TEXT(sales_order1[[#This Row],[date]], "Mmm")</f>
        <v>Oct</v>
      </c>
      <c r="X1499">
        <f>VALUE(TEXT(sales_order1[[#This Row],[date]], "D"))</f>
        <v>8</v>
      </c>
      <c r="Y1499">
        <v>41</v>
      </c>
    </row>
    <row r="1500" spans="1:25" x14ac:dyDescent="0.25">
      <c r="A1500" s="1">
        <v>44112</v>
      </c>
      <c r="B1500">
        <v>51499</v>
      </c>
      <c r="C1500" t="s">
        <v>103</v>
      </c>
      <c r="D1500" t="str">
        <f>VLOOKUP(sales_order1[[#This Row],[itemCode]],product_details3!B:C,2,0)</f>
        <v>SCRT50</v>
      </c>
      <c r="E1500" t="s">
        <v>104</v>
      </c>
      <c r="F1500" t="s">
        <v>61</v>
      </c>
      <c r="G1500">
        <v>50</v>
      </c>
      <c r="H1500">
        <v>16.95</v>
      </c>
      <c r="I1500">
        <v>847.5</v>
      </c>
      <c r="J1500">
        <v>5.2</v>
      </c>
      <c r="K1500">
        <v>260</v>
      </c>
      <c r="L1500">
        <v>11.75</v>
      </c>
      <c r="M1500">
        <v>0.69321533923303835</v>
      </c>
      <c r="N1500">
        <v>587.5</v>
      </c>
      <c r="O1500" t="s">
        <v>467</v>
      </c>
      <c r="P1500" t="s">
        <v>468</v>
      </c>
      <c r="Q1500" t="s">
        <v>39</v>
      </c>
      <c r="R1500" t="s">
        <v>40</v>
      </c>
      <c r="S1500" t="s">
        <v>41</v>
      </c>
      <c r="T1500" t="s">
        <v>174</v>
      </c>
      <c r="U1500" t="s">
        <v>1188</v>
      </c>
      <c r="V1500">
        <f>YEAR(sales_order1[[#This Row],[date]])</f>
        <v>2020</v>
      </c>
      <c r="W1500" t="str">
        <f>TEXT(sales_order1[[#This Row],[date]], "Mmm")</f>
        <v>Oct</v>
      </c>
      <c r="X1500">
        <f>VALUE(TEXT(sales_order1[[#This Row],[date]], "D"))</f>
        <v>8</v>
      </c>
      <c r="Y1500">
        <v>41</v>
      </c>
    </row>
    <row r="1501" spans="1:25" x14ac:dyDescent="0.25">
      <c r="A1501" s="1">
        <v>44113</v>
      </c>
      <c r="B1501">
        <v>51500</v>
      </c>
      <c r="C1501" t="s">
        <v>86</v>
      </c>
      <c r="D1501" t="str">
        <f>VLOOKUP(sales_order1[[#This Row],[itemCode]],product_details3!B:C,2,0)</f>
        <v>SRMH30</v>
      </c>
      <c r="E1501" t="s">
        <v>87</v>
      </c>
      <c r="F1501" t="s">
        <v>30</v>
      </c>
      <c r="G1501">
        <v>100</v>
      </c>
      <c r="H1501">
        <v>21</v>
      </c>
      <c r="I1501">
        <v>2100</v>
      </c>
      <c r="J1501">
        <v>6.6</v>
      </c>
      <c r="K1501">
        <v>660</v>
      </c>
      <c r="L1501">
        <v>14.4</v>
      </c>
      <c r="M1501">
        <v>0.68571428571428572</v>
      </c>
      <c r="N1501">
        <v>1440</v>
      </c>
      <c r="O1501" t="s">
        <v>223</v>
      </c>
      <c r="P1501" t="s">
        <v>224</v>
      </c>
      <c r="Q1501" t="s">
        <v>55</v>
      </c>
      <c r="R1501" t="s">
        <v>56</v>
      </c>
      <c r="S1501" t="s">
        <v>225</v>
      </c>
      <c r="T1501" t="s">
        <v>226</v>
      </c>
      <c r="U1501" t="s">
        <v>1191</v>
      </c>
      <c r="V1501">
        <f>YEAR(sales_order1[[#This Row],[date]])</f>
        <v>2020</v>
      </c>
      <c r="W1501" t="str">
        <f>TEXT(sales_order1[[#This Row],[date]], "Mmm")</f>
        <v>Oct</v>
      </c>
      <c r="X1501">
        <f>VALUE(TEXT(sales_order1[[#This Row],[date]], "D"))</f>
        <v>9</v>
      </c>
      <c r="Y1501">
        <v>41</v>
      </c>
    </row>
    <row r="1502" spans="1:25" x14ac:dyDescent="0.25">
      <c r="A1502" s="1">
        <v>44113</v>
      </c>
      <c r="B1502">
        <v>51501</v>
      </c>
      <c r="C1502" t="s">
        <v>86</v>
      </c>
      <c r="D1502" t="str">
        <f>VLOOKUP(sales_order1[[#This Row],[itemCode]],product_details3!B:C,2,0)</f>
        <v>SRMH30</v>
      </c>
      <c r="E1502" t="s">
        <v>87</v>
      </c>
      <c r="F1502" t="s">
        <v>30</v>
      </c>
      <c r="G1502">
        <v>100</v>
      </c>
      <c r="H1502">
        <v>21</v>
      </c>
      <c r="I1502">
        <v>2100</v>
      </c>
      <c r="J1502">
        <v>6.6</v>
      </c>
      <c r="K1502">
        <v>660</v>
      </c>
      <c r="L1502">
        <v>14.4</v>
      </c>
      <c r="M1502">
        <v>0.68571428571428572</v>
      </c>
      <c r="N1502">
        <v>1440</v>
      </c>
      <c r="O1502" t="s">
        <v>46</v>
      </c>
      <c r="P1502" t="s">
        <v>47</v>
      </c>
      <c r="Q1502" t="s">
        <v>48</v>
      </c>
      <c r="R1502" t="s">
        <v>25</v>
      </c>
      <c r="S1502" t="s">
        <v>49</v>
      </c>
      <c r="T1502" t="s">
        <v>50</v>
      </c>
      <c r="U1502" t="s">
        <v>1191</v>
      </c>
      <c r="V1502">
        <f>YEAR(sales_order1[[#This Row],[date]])</f>
        <v>2020</v>
      </c>
      <c r="W1502" t="str">
        <f>TEXT(sales_order1[[#This Row],[date]], "Mmm")</f>
        <v>Oct</v>
      </c>
      <c r="X1502">
        <f>VALUE(TEXT(sales_order1[[#This Row],[date]], "D"))</f>
        <v>9</v>
      </c>
      <c r="Y1502">
        <v>41</v>
      </c>
    </row>
    <row r="1503" spans="1:25" x14ac:dyDescent="0.25">
      <c r="A1503" s="1">
        <v>44113</v>
      </c>
      <c r="B1503">
        <v>51502</v>
      </c>
      <c r="C1503" t="s">
        <v>339</v>
      </c>
      <c r="D1503" t="str">
        <f>VLOOKUP(sales_order1[[#This Row],[itemCode]],product_details3!B:C,2,0)</f>
        <v>SRMH50</v>
      </c>
      <c r="E1503" t="s">
        <v>340</v>
      </c>
      <c r="F1503" t="s">
        <v>30</v>
      </c>
      <c r="G1503">
        <v>100</v>
      </c>
      <c r="H1503">
        <v>31.25</v>
      </c>
      <c r="I1503">
        <v>3125</v>
      </c>
      <c r="J1503">
        <v>10.75</v>
      </c>
      <c r="K1503">
        <v>1075</v>
      </c>
      <c r="L1503">
        <v>20.5</v>
      </c>
      <c r="M1503">
        <v>0.65600000000000003</v>
      </c>
      <c r="N1503">
        <v>2050</v>
      </c>
      <c r="O1503" t="s">
        <v>392</v>
      </c>
      <c r="P1503" t="s">
        <v>393</v>
      </c>
      <c r="Q1503" t="s">
        <v>264</v>
      </c>
      <c r="R1503" t="s">
        <v>56</v>
      </c>
      <c r="S1503" t="s">
        <v>133</v>
      </c>
      <c r="T1503" t="s">
        <v>394</v>
      </c>
      <c r="U1503" t="s">
        <v>1191</v>
      </c>
      <c r="V1503">
        <f>YEAR(sales_order1[[#This Row],[date]])</f>
        <v>2020</v>
      </c>
      <c r="W1503" t="str">
        <f>TEXT(sales_order1[[#This Row],[date]], "Mmm")</f>
        <v>Oct</v>
      </c>
      <c r="X1503">
        <f>VALUE(TEXT(sales_order1[[#This Row],[date]], "D"))</f>
        <v>9</v>
      </c>
      <c r="Y1503">
        <v>41</v>
      </c>
    </row>
    <row r="1504" spans="1:25" x14ac:dyDescent="0.25">
      <c r="A1504" s="1">
        <v>44113</v>
      </c>
      <c r="B1504">
        <v>51503</v>
      </c>
      <c r="C1504" t="s">
        <v>194</v>
      </c>
      <c r="D1504" t="str">
        <f>VLOOKUP(sales_order1[[#This Row],[itemCode]],product_details3!B:C,2,0)</f>
        <v>CLNG150</v>
      </c>
      <c r="E1504" t="s">
        <v>195</v>
      </c>
      <c r="F1504" t="s">
        <v>45</v>
      </c>
      <c r="G1504">
        <v>150</v>
      </c>
      <c r="H1504">
        <v>12.75</v>
      </c>
      <c r="I1504">
        <v>1912.5</v>
      </c>
      <c r="J1504">
        <v>4.45</v>
      </c>
      <c r="K1504">
        <v>667.5</v>
      </c>
      <c r="L1504">
        <v>8.3000000000000007</v>
      </c>
      <c r="M1504">
        <v>0.65098039215686276</v>
      </c>
      <c r="N1504">
        <v>1245</v>
      </c>
      <c r="O1504" t="s">
        <v>490</v>
      </c>
      <c r="P1504" t="s">
        <v>491</v>
      </c>
      <c r="Q1504" t="s">
        <v>271</v>
      </c>
      <c r="R1504" t="s">
        <v>56</v>
      </c>
      <c r="S1504" t="s">
        <v>192</v>
      </c>
      <c r="T1504" t="s">
        <v>272</v>
      </c>
      <c r="U1504" t="s">
        <v>1191</v>
      </c>
      <c r="V1504">
        <f>YEAR(sales_order1[[#This Row],[date]])</f>
        <v>2020</v>
      </c>
      <c r="W1504" t="str">
        <f>TEXT(sales_order1[[#This Row],[date]], "Mmm")</f>
        <v>Oct</v>
      </c>
      <c r="X1504">
        <f>VALUE(TEXT(sales_order1[[#This Row],[date]], "D"))</f>
        <v>9</v>
      </c>
      <c r="Y1504">
        <v>41</v>
      </c>
    </row>
    <row r="1505" spans="1:25" x14ac:dyDescent="0.25">
      <c r="A1505" s="1">
        <v>44113</v>
      </c>
      <c r="B1505">
        <v>51504</v>
      </c>
      <c r="C1505" t="s">
        <v>344</v>
      </c>
      <c r="D1505" t="str">
        <f>VLOOKUP(sales_order1[[#This Row],[itemCode]],product_details3!B:C,2,0)</f>
        <v>TNRE100</v>
      </c>
      <c r="E1505" t="s">
        <v>345</v>
      </c>
      <c r="F1505" t="s">
        <v>124</v>
      </c>
      <c r="G1505">
        <v>50</v>
      </c>
      <c r="H1505">
        <v>11.3</v>
      </c>
      <c r="I1505">
        <v>565</v>
      </c>
      <c r="J1505">
        <v>3.8</v>
      </c>
      <c r="K1505">
        <v>190</v>
      </c>
      <c r="L1505">
        <v>7.5</v>
      </c>
      <c r="M1505">
        <v>0.66371681415929207</v>
      </c>
      <c r="N1505">
        <v>375</v>
      </c>
      <c r="O1505" t="s">
        <v>322</v>
      </c>
      <c r="P1505" t="s">
        <v>323</v>
      </c>
      <c r="Q1505" t="s">
        <v>39</v>
      </c>
      <c r="R1505" t="s">
        <v>40</v>
      </c>
      <c r="S1505" t="s">
        <v>41</v>
      </c>
      <c r="T1505" t="s">
        <v>324</v>
      </c>
      <c r="U1505" t="s">
        <v>1188</v>
      </c>
      <c r="V1505">
        <f>YEAR(sales_order1[[#This Row],[date]])</f>
        <v>2020</v>
      </c>
      <c r="W1505" t="str">
        <f>TEXT(sales_order1[[#This Row],[date]], "Mmm")</f>
        <v>Oct</v>
      </c>
      <c r="X1505">
        <f>VALUE(TEXT(sales_order1[[#This Row],[date]], "D"))</f>
        <v>9</v>
      </c>
      <c r="Y1505">
        <v>41</v>
      </c>
    </row>
    <row r="1506" spans="1:25" x14ac:dyDescent="0.25">
      <c r="A1506" s="1">
        <v>44113</v>
      </c>
      <c r="B1506">
        <v>51505</v>
      </c>
      <c r="C1506" t="s">
        <v>313</v>
      </c>
      <c r="D1506" t="str">
        <f>VLOOKUP(sales_order1[[#This Row],[itemCode]],product_details3!B:C,2,0)</f>
        <v>MSKO50</v>
      </c>
      <c r="E1506" t="s">
        <v>314</v>
      </c>
      <c r="F1506" t="s">
        <v>137</v>
      </c>
      <c r="G1506">
        <v>50</v>
      </c>
      <c r="H1506">
        <v>14.65</v>
      </c>
      <c r="I1506">
        <v>732.5</v>
      </c>
      <c r="J1506">
        <v>6.55</v>
      </c>
      <c r="K1506">
        <v>327.5</v>
      </c>
      <c r="L1506">
        <v>8.1</v>
      </c>
      <c r="M1506">
        <v>0.55290102389078488</v>
      </c>
      <c r="N1506">
        <v>405</v>
      </c>
      <c r="O1506" t="s">
        <v>443</v>
      </c>
      <c r="P1506" t="s">
        <v>444</v>
      </c>
      <c r="Q1506" t="s">
        <v>111</v>
      </c>
      <c r="R1506" t="s">
        <v>112</v>
      </c>
      <c r="S1506" t="s">
        <v>445</v>
      </c>
      <c r="T1506" t="s">
        <v>446</v>
      </c>
      <c r="U1506" t="s">
        <v>1189</v>
      </c>
      <c r="V1506">
        <f>YEAR(sales_order1[[#This Row],[date]])</f>
        <v>2020</v>
      </c>
      <c r="W1506" t="str">
        <f>TEXT(sales_order1[[#This Row],[date]], "Mmm")</f>
        <v>Oct</v>
      </c>
      <c r="X1506">
        <f>VALUE(TEXT(sales_order1[[#This Row],[date]], "D"))</f>
        <v>9</v>
      </c>
      <c r="Y1506">
        <v>41</v>
      </c>
    </row>
    <row r="1507" spans="1:25" x14ac:dyDescent="0.25">
      <c r="A1507" s="1">
        <v>44113</v>
      </c>
      <c r="B1507">
        <v>51506</v>
      </c>
      <c r="C1507" t="s">
        <v>352</v>
      </c>
      <c r="D1507" t="str">
        <f>VLOOKUP(sales_order1[[#This Row],[itemCode]],product_details3!B:C,2,0)</f>
        <v>MSTL50</v>
      </c>
      <c r="E1507" t="s">
        <v>353</v>
      </c>
      <c r="F1507" t="s">
        <v>21</v>
      </c>
      <c r="G1507">
        <v>100</v>
      </c>
      <c r="H1507">
        <v>16.95</v>
      </c>
      <c r="I1507">
        <v>1695</v>
      </c>
      <c r="J1507">
        <v>5.2</v>
      </c>
      <c r="K1507">
        <v>520</v>
      </c>
      <c r="L1507">
        <v>11.75</v>
      </c>
      <c r="M1507">
        <v>0.69321533923303835</v>
      </c>
      <c r="N1507">
        <v>1175</v>
      </c>
      <c r="O1507" t="s">
        <v>258</v>
      </c>
      <c r="P1507" t="s">
        <v>259</v>
      </c>
      <c r="Q1507" t="s">
        <v>93</v>
      </c>
      <c r="R1507" t="s">
        <v>72</v>
      </c>
      <c r="S1507" t="s">
        <v>260</v>
      </c>
      <c r="T1507" t="s">
        <v>261</v>
      </c>
      <c r="U1507" t="s">
        <v>1190</v>
      </c>
      <c r="V1507">
        <f>YEAR(sales_order1[[#This Row],[date]])</f>
        <v>2020</v>
      </c>
      <c r="W1507" t="str">
        <f>TEXT(sales_order1[[#This Row],[date]], "Mmm")</f>
        <v>Oct</v>
      </c>
      <c r="X1507">
        <f>VALUE(TEXT(sales_order1[[#This Row],[date]], "D"))</f>
        <v>9</v>
      </c>
      <c r="Y1507">
        <v>41</v>
      </c>
    </row>
    <row r="1508" spans="1:25" x14ac:dyDescent="0.25">
      <c r="A1508" s="1">
        <v>44113</v>
      </c>
      <c r="B1508">
        <v>51507</v>
      </c>
      <c r="C1508" t="s">
        <v>51</v>
      </c>
      <c r="D1508" t="str">
        <f>VLOOKUP(sales_order1[[#This Row],[itemCode]],product_details3!B:C,2,0)</f>
        <v>MSTH50</v>
      </c>
      <c r="E1508" t="s">
        <v>52</v>
      </c>
      <c r="F1508" t="s">
        <v>21</v>
      </c>
      <c r="G1508">
        <v>100</v>
      </c>
      <c r="H1508">
        <v>15.75</v>
      </c>
      <c r="I1508">
        <v>1575</v>
      </c>
      <c r="J1508">
        <v>4.45</v>
      </c>
      <c r="K1508">
        <v>445</v>
      </c>
      <c r="L1508">
        <v>11.3</v>
      </c>
      <c r="M1508">
        <v>0.71746031746031746</v>
      </c>
      <c r="N1508">
        <v>1130</v>
      </c>
      <c r="O1508" t="s">
        <v>454</v>
      </c>
      <c r="P1508" t="s">
        <v>455</v>
      </c>
      <c r="Q1508" t="s">
        <v>71</v>
      </c>
      <c r="R1508" t="s">
        <v>72</v>
      </c>
      <c r="S1508" t="s">
        <v>73</v>
      </c>
      <c r="T1508" t="s">
        <v>456</v>
      </c>
      <c r="U1508" t="s">
        <v>1190</v>
      </c>
      <c r="V1508">
        <f>YEAR(sales_order1[[#This Row],[date]])</f>
        <v>2020</v>
      </c>
      <c r="W1508" t="str">
        <f>TEXT(sales_order1[[#This Row],[date]], "Mmm")</f>
        <v>Oct</v>
      </c>
      <c r="X1508">
        <f>VALUE(TEXT(sales_order1[[#This Row],[date]], "D"))</f>
        <v>9</v>
      </c>
      <c r="Y1508">
        <v>41</v>
      </c>
    </row>
    <row r="1509" spans="1:25" x14ac:dyDescent="0.25">
      <c r="A1509" s="1">
        <v>44116</v>
      </c>
      <c r="B1509">
        <v>51508</v>
      </c>
      <c r="C1509" t="s">
        <v>28</v>
      </c>
      <c r="D1509" t="str">
        <f>VLOOKUP(sales_order1[[#This Row],[itemCode]],product_details3!B:C,2,0)</f>
        <v>SRMC30</v>
      </c>
      <c r="E1509" t="s">
        <v>29</v>
      </c>
      <c r="F1509" t="s">
        <v>30</v>
      </c>
      <c r="G1509">
        <v>150</v>
      </c>
      <c r="H1509">
        <v>22.6</v>
      </c>
      <c r="I1509">
        <v>3390</v>
      </c>
      <c r="J1509">
        <v>7.6</v>
      </c>
      <c r="K1509">
        <v>1140</v>
      </c>
      <c r="L1509">
        <v>15</v>
      </c>
      <c r="M1509">
        <v>0.66371681415929207</v>
      </c>
      <c r="N1509">
        <v>2250</v>
      </c>
      <c r="O1509" t="s">
        <v>152</v>
      </c>
      <c r="P1509" t="s">
        <v>153</v>
      </c>
      <c r="Q1509" t="s">
        <v>154</v>
      </c>
      <c r="R1509" t="s">
        <v>56</v>
      </c>
      <c r="S1509" t="s">
        <v>133</v>
      </c>
      <c r="T1509" t="s">
        <v>155</v>
      </c>
      <c r="U1509" t="s">
        <v>1191</v>
      </c>
      <c r="V1509">
        <f>YEAR(sales_order1[[#This Row],[date]])</f>
        <v>2020</v>
      </c>
      <c r="W1509" t="str">
        <f>TEXT(sales_order1[[#This Row],[date]], "Mmm")</f>
        <v>Oct</v>
      </c>
      <c r="X1509">
        <f>VALUE(TEXT(sales_order1[[#This Row],[date]], "D"))</f>
        <v>12</v>
      </c>
      <c r="Y1509">
        <v>41</v>
      </c>
    </row>
    <row r="1510" spans="1:25" x14ac:dyDescent="0.25">
      <c r="A1510" s="1">
        <v>44116</v>
      </c>
      <c r="B1510">
        <v>51509</v>
      </c>
      <c r="C1510" t="s">
        <v>67</v>
      </c>
      <c r="D1510" t="str">
        <f>VLOOKUP(sales_order1[[#This Row],[itemCode]],product_details3!B:C,2,0)</f>
        <v>SRMH15</v>
      </c>
      <c r="E1510" t="s">
        <v>68</v>
      </c>
      <c r="F1510" t="s">
        <v>30</v>
      </c>
      <c r="G1510">
        <v>50</v>
      </c>
      <c r="H1510">
        <v>15.75</v>
      </c>
      <c r="I1510">
        <v>787.5</v>
      </c>
      <c r="J1510">
        <v>5.45</v>
      </c>
      <c r="K1510">
        <v>272.5</v>
      </c>
      <c r="L1510">
        <v>10.3</v>
      </c>
      <c r="M1510">
        <v>0.65396825396825398</v>
      </c>
      <c r="N1510">
        <v>515</v>
      </c>
      <c r="O1510" t="s">
        <v>366</v>
      </c>
      <c r="P1510" t="s">
        <v>367</v>
      </c>
      <c r="Q1510" t="s">
        <v>239</v>
      </c>
      <c r="R1510" t="s">
        <v>112</v>
      </c>
      <c r="S1510" t="s">
        <v>368</v>
      </c>
      <c r="T1510" t="s">
        <v>369</v>
      </c>
      <c r="U1510" t="s">
        <v>1189</v>
      </c>
      <c r="V1510">
        <f>YEAR(sales_order1[[#This Row],[date]])</f>
        <v>2020</v>
      </c>
      <c r="W1510" t="str">
        <f>TEXT(sales_order1[[#This Row],[date]], "Mmm")</f>
        <v>Oct</v>
      </c>
      <c r="X1510">
        <f>VALUE(TEXT(sales_order1[[#This Row],[date]], "D"))</f>
        <v>12</v>
      </c>
      <c r="Y1510">
        <v>41</v>
      </c>
    </row>
    <row r="1511" spans="1:25" x14ac:dyDescent="0.25">
      <c r="A1511" s="1">
        <v>44116</v>
      </c>
      <c r="B1511">
        <v>51510</v>
      </c>
      <c r="C1511" t="s">
        <v>103</v>
      </c>
      <c r="D1511" t="str">
        <f>VLOOKUP(sales_order1[[#This Row],[itemCode]],product_details3!B:C,2,0)</f>
        <v>SCRT50</v>
      </c>
      <c r="E1511" t="s">
        <v>104</v>
      </c>
      <c r="F1511" t="s">
        <v>61</v>
      </c>
      <c r="G1511">
        <v>150</v>
      </c>
      <c r="H1511">
        <v>16.95</v>
      </c>
      <c r="I1511">
        <v>2542.5</v>
      </c>
      <c r="J1511">
        <v>5.2</v>
      </c>
      <c r="K1511">
        <v>780</v>
      </c>
      <c r="L1511">
        <v>11.75</v>
      </c>
      <c r="M1511">
        <v>0.69321533923303835</v>
      </c>
      <c r="N1511">
        <v>1762.5</v>
      </c>
      <c r="O1511" t="s">
        <v>53</v>
      </c>
      <c r="P1511" t="s">
        <v>54</v>
      </c>
      <c r="Q1511" t="s">
        <v>55</v>
      </c>
      <c r="R1511" t="s">
        <v>56</v>
      </c>
      <c r="S1511" t="s">
        <v>57</v>
      </c>
      <c r="T1511" t="s">
        <v>58</v>
      </c>
      <c r="U1511" t="s">
        <v>1191</v>
      </c>
      <c r="V1511">
        <f>YEAR(sales_order1[[#This Row],[date]])</f>
        <v>2020</v>
      </c>
      <c r="W1511" t="str">
        <f>TEXT(sales_order1[[#This Row],[date]], "Mmm")</f>
        <v>Oct</v>
      </c>
      <c r="X1511">
        <f>VALUE(TEXT(sales_order1[[#This Row],[date]], "D"))</f>
        <v>12</v>
      </c>
      <c r="Y1511">
        <v>41</v>
      </c>
    </row>
    <row r="1512" spans="1:25" x14ac:dyDescent="0.25">
      <c r="A1512" s="1">
        <v>44116</v>
      </c>
      <c r="B1512">
        <v>51511</v>
      </c>
      <c r="C1512" t="s">
        <v>86</v>
      </c>
      <c r="D1512" t="str">
        <f>VLOOKUP(sales_order1[[#This Row],[itemCode]],product_details3!B:C,2,0)</f>
        <v>SRMH30</v>
      </c>
      <c r="E1512" t="s">
        <v>87</v>
      </c>
      <c r="F1512" t="s">
        <v>30</v>
      </c>
      <c r="G1512">
        <v>50</v>
      </c>
      <c r="H1512">
        <v>21</v>
      </c>
      <c r="I1512">
        <v>1050</v>
      </c>
      <c r="J1512">
        <v>6.6</v>
      </c>
      <c r="K1512">
        <v>330</v>
      </c>
      <c r="L1512">
        <v>14.4</v>
      </c>
      <c r="M1512">
        <v>0.68571428571428572</v>
      </c>
      <c r="N1512">
        <v>720</v>
      </c>
      <c r="O1512" t="s">
        <v>475</v>
      </c>
      <c r="P1512" t="s">
        <v>476</v>
      </c>
      <c r="Q1512" t="s">
        <v>93</v>
      </c>
      <c r="R1512" t="s">
        <v>72</v>
      </c>
      <c r="S1512" t="s">
        <v>94</v>
      </c>
      <c r="T1512" t="s">
        <v>477</v>
      </c>
      <c r="U1512" t="s">
        <v>1190</v>
      </c>
      <c r="V1512">
        <f>YEAR(sales_order1[[#This Row],[date]])</f>
        <v>2020</v>
      </c>
      <c r="W1512" t="str">
        <f>TEXT(sales_order1[[#This Row],[date]], "Mmm")</f>
        <v>Oct</v>
      </c>
      <c r="X1512">
        <f>VALUE(TEXT(sales_order1[[#This Row],[date]], "D"))</f>
        <v>12</v>
      </c>
      <c r="Y1512">
        <v>41</v>
      </c>
    </row>
    <row r="1513" spans="1:25" x14ac:dyDescent="0.25">
      <c r="A1513" s="1">
        <v>44116</v>
      </c>
      <c r="B1513">
        <v>51512</v>
      </c>
      <c r="C1513" t="s">
        <v>103</v>
      </c>
      <c r="D1513" t="str">
        <f>VLOOKUP(sales_order1[[#This Row],[itemCode]],product_details3!B:C,2,0)</f>
        <v>SCRT50</v>
      </c>
      <c r="E1513" t="s">
        <v>104</v>
      </c>
      <c r="F1513" t="s">
        <v>61</v>
      </c>
      <c r="G1513">
        <v>200</v>
      </c>
      <c r="H1513">
        <v>16.95</v>
      </c>
      <c r="I1513">
        <v>3390</v>
      </c>
      <c r="J1513">
        <v>5.2</v>
      </c>
      <c r="K1513">
        <v>1040</v>
      </c>
      <c r="L1513">
        <v>11.75</v>
      </c>
      <c r="M1513">
        <v>0.69321533923303835</v>
      </c>
      <c r="N1513">
        <v>2350</v>
      </c>
      <c r="O1513" t="s">
        <v>295</v>
      </c>
      <c r="P1513" t="s">
        <v>296</v>
      </c>
      <c r="Q1513" t="s">
        <v>160</v>
      </c>
      <c r="R1513" t="s">
        <v>112</v>
      </c>
      <c r="S1513" t="s">
        <v>297</v>
      </c>
      <c r="T1513" t="s">
        <v>298</v>
      </c>
      <c r="U1513" t="s">
        <v>1189</v>
      </c>
      <c r="V1513">
        <f>YEAR(sales_order1[[#This Row],[date]])</f>
        <v>2020</v>
      </c>
      <c r="W1513" t="str">
        <f>TEXT(sales_order1[[#This Row],[date]], "Mmm")</f>
        <v>Oct</v>
      </c>
      <c r="X1513">
        <f>VALUE(TEXT(sales_order1[[#This Row],[date]], "D"))</f>
        <v>12</v>
      </c>
      <c r="Y1513">
        <v>41</v>
      </c>
    </row>
    <row r="1514" spans="1:25" x14ac:dyDescent="0.25">
      <c r="A1514" s="1">
        <v>44116</v>
      </c>
      <c r="B1514">
        <v>51513</v>
      </c>
      <c r="C1514" t="s">
        <v>360</v>
      </c>
      <c r="D1514" t="str">
        <f>VLOOKUP(sales_order1[[#This Row],[itemCode]],product_details3!B:C,2,0)</f>
        <v>TNRS100</v>
      </c>
      <c r="E1514" t="s">
        <v>361</v>
      </c>
      <c r="F1514" t="s">
        <v>124</v>
      </c>
      <c r="G1514">
        <v>150</v>
      </c>
      <c r="H1514">
        <v>13.1</v>
      </c>
      <c r="I1514">
        <v>1965</v>
      </c>
      <c r="J1514">
        <v>4.7</v>
      </c>
      <c r="K1514">
        <v>705</v>
      </c>
      <c r="L1514">
        <v>8.4</v>
      </c>
      <c r="M1514">
        <v>0.6412213740458016</v>
      </c>
      <c r="N1514">
        <v>1260</v>
      </c>
      <c r="O1514" t="s">
        <v>410</v>
      </c>
      <c r="P1514" t="s">
        <v>411</v>
      </c>
      <c r="Q1514" t="s">
        <v>64</v>
      </c>
      <c r="R1514" t="s">
        <v>40</v>
      </c>
      <c r="S1514" t="s">
        <v>229</v>
      </c>
      <c r="T1514" t="s">
        <v>230</v>
      </c>
      <c r="U1514" t="s">
        <v>1189</v>
      </c>
      <c r="V1514">
        <f>YEAR(sales_order1[[#This Row],[date]])</f>
        <v>2020</v>
      </c>
      <c r="W1514" t="str">
        <f>TEXT(sales_order1[[#This Row],[date]], "Mmm")</f>
        <v>Oct</v>
      </c>
      <c r="X1514">
        <f>VALUE(TEXT(sales_order1[[#This Row],[date]], "D"))</f>
        <v>12</v>
      </c>
      <c r="Y1514">
        <v>41</v>
      </c>
    </row>
    <row r="1515" spans="1:25" x14ac:dyDescent="0.25">
      <c r="A1515" s="1">
        <v>44117</v>
      </c>
      <c r="B1515">
        <v>51514</v>
      </c>
      <c r="C1515" t="s">
        <v>194</v>
      </c>
      <c r="D1515" t="str">
        <f>VLOOKUP(sales_order1[[#This Row],[itemCode]],product_details3!B:C,2,0)</f>
        <v>CLNG150</v>
      </c>
      <c r="E1515" t="s">
        <v>195</v>
      </c>
      <c r="F1515" t="s">
        <v>45</v>
      </c>
      <c r="G1515">
        <v>50</v>
      </c>
      <c r="H1515">
        <v>12.75</v>
      </c>
      <c r="I1515">
        <v>637.5</v>
      </c>
      <c r="J1515">
        <v>4.45</v>
      </c>
      <c r="K1515">
        <v>222.5</v>
      </c>
      <c r="L1515">
        <v>8.3000000000000007</v>
      </c>
      <c r="M1515">
        <v>0.65098039215686276</v>
      </c>
      <c r="N1515">
        <v>415</v>
      </c>
      <c r="O1515" t="s">
        <v>105</v>
      </c>
      <c r="P1515" t="s">
        <v>106</v>
      </c>
      <c r="Q1515" t="s">
        <v>107</v>
      </c>
      <c r="R1515" t="s">
        <v>40</v>
      </c>
      <c r="S1515" t="s">
        <v>101</v>
      </c>
      <c r="T1515" t="s">
        <v>108</v>
      </c>
      <c r="U1515" t="s">
        <v>1190</v>
      </c>
      <c r="V1515">
        <f>YEAR(sales_order1[[#This Row],[date]])</f>
        <v>2020</v>
      </c>
      <c r="W1515" t="str">
        <f>TEXT(sales_order1[[#This Row],[date]], "Mmm")</f>
        <v>Oct</v>
      </c>
      <c r="X1515">
        <f>VALUE(TEXT(sales_order1[[#This Row],[date]], "D"))</f>
        <v>13</v>
      </c>
      <c r="Y1515">
        <v>41</v>
      </c>
    </row>
    <row r="1516" spans="1:25" x14ac:dyDescent="0.25">
      <c r="A1516" s="1">
        <v>44117</v>
      </c>
      <c r="B1516">
        <v>51515</v>
      </c>
      <c r="C1516" t="s">
        <v>194</v>
      </c>
      <c r="D1516" t="str">
        <f>VLOOKUP(sales_order1[[#This Row],[itemCode]],product_details3!B:C,2,0)</f>
        <v>CLNG150</v>
      </c>
      <c r="E1516" t="s">
        <v>195</v>
      </c>
      <c r="F1516" t="s">
        <v>45</v>
      </c>
      <c r="G1516">
        <v>50</v>
      </c>
      <c r="H1516">
        <v>12.75</v>
      </c>
      <c r="I1516">
        <v>637.5</v>
      </c>
      <c r="J1516">
        <v>4.45</v>
      </c>
      <c r="K1516">
        <v>222.5</v>
      </c>
      <c r="L1516">
        <v>8.3000000000000007</v>
      </c>
      <c r="M1516">
        <v>0.65098039215686276</v>
      </c>
      <c r="N1516">
        <v>415</v>
      </c>
      <c r="O1516" t="s">
        <v>22</v>
      </c>
      <c r="P1516" t="s">
        <v>23</v>
      </c>
      <c r="Q1516" t="s">
        <v>24</v>
      </c>
      <c r="R1516" t="s">
        <v>25</v>
      </c>
      <c r="S1516" t="s">
        <v>26</v>
      </c>
      <c r="T1516" t="s">
        <v>27</v>
      </c>
      <c r="U1516" t="s">
        <v>1191</v>
      </c>
      <c r="V1516">
        <f>YEAR(sales_order1[[#This Row],[date]])</f>
        <v>2020</v>
      </c>
      <c r="W1516" t="str">
        <f>TEXT(sales_order1[[#This Row],[date]], "Mmm")</f>
        <v>Oct</v>
      </c>
      <c r="X1516">
        <f>VALUE(TEXT(sales_order1[[#This Row],[date]], "D"))</f>
        <v>13</v>
      </c>
      <c r="Y1516">
        <v>41</v>
      </c>
    </row>
    <row r="1517" spans="1:25" x14ac:dyDescent="0.25">
      <c r="A1517" s="1">
        <v>44117</v>
      </c>
      <c r="B1517">
        <v>51516</v>
      </c>
      <c r="C1517" t="s">
        <v>103</v>
      </c>
      <c r="D1517" t="str">
        <f>VLOOKUP(sales_order1[[#This Row],[itemCode]],product_details3!B:C,2,0)</f>
        <v>SCRT50</v>
      </c>
      <c r="E1517" t="s">
        <v>104</v>
      </c>
      <c r="F1517" t="s">
        <v>61</v>
      </c>
      <c r="G1517">
        <v>150</v>
      </c>
      <c r="H1517">
        <v>16.95</v>
      </c>
      <c r="I1517">
        <v>2542.5</v>
      </c>
      <c r="J1517">
        <v>5.2</v>
      </c>
      <c r="K1517">
        <v>780</v>
      </c>
      <c r="L1517">
        <v>11.75</v>
      </c>
      <c r="M1517">
        <v>0.69321533923303835</v>
      </c>
      <c r="N1517">
        <v>1762.5</v>
      </c>
      <c r="O1517" t="s">
        <v>464</v>
      </c>
      <c r="P1517" t="s">
        <v>465</v>
      </c>
      <c r="Q1517" t="s">
        <v>146</v>
      </c>
      <c r="R1517" t="s">
        <v>112</v>
      </c>
      <c r="S1517" t="s">
        <v>165</v>
      </c>
      <c r="T1517" t="s">
        <v>466</v>
      </c>
      <c r="U1517" t="s">
        <v>1189</v>
      </c>
      <c r="V1517">
        <f>YEAR(sales_order1[[#This Row],[date]])</f>
        <v>2020</v>
      </c>
      <c r="W1517" t="str">
        <f>TEXT(sales_order1[[#This Row],[date]], "Mmm")</f>
        <v>Oct</v>
      </c>
      <c r="X1517">
        <f>VALUE(TEXT(sales_order1[[#This Row],[date]], "D"))</f>
        <v>13</v>
      </c>
      <c r="Y1517">
        <v>41</v>
      </c>
    </row>
    <row r="1518" spans="1:25" x14ac:dyDescent="0.25">
      <c r="A1518" s="1">
        <v>44117</v>
      </c>
      <c r="B1518">
        <v>51517</v>
      </c>
      <c r="C1518" t="s">
        <v>35</v>
      </c>
      <c r="D1518" t="str">
        <f>VLOOKUP(sales_order1[[#This Row],[itemCode]],product_details3!B:C,2,0)</f>
        <v>SRMA30</v>
      </c>
      <c r="E1518" t="s">
        <v>36</v>
      </c>
      <c r="F1518" t="s">
        <v>30</v>
      </c>
      <c r="G1518">
        <v>150</v>
      </c>
      <c r="H1518">
        <v>26.2</v>
      </c>
      <c r="I1518">
        <v>3930</v>
      </c>
      <c r="J1518">
        <v>9.4</v>
      </c>
      <c r="K1518">
        <v>1410</v>
      </c>
      <c r="L1518">
        <v>16.8</v>
      </c>
      <c r="M1518">
        <v>0.6412213740458016</v>
      </c>
      <c r="N1518">
        <v>2520</v>
      </c>
      <c r="O1518" t="s">
        <v>109</v>
      </c>
      <c r="P1518" t="s">
        <v>110</v>
      </c>
      <c r="Q1518" t="s">
        <v>111</v>
      </c>
      <c r="R1518" t="s">
        <v>112</v>
      </c>
      <c r="S1518" t="s">
        <v>113</v>
      </c>
      <c r="T1518" t="s">
        <v>114</v>
      </c>
      <c r="U1518" t="s">
        <v>1189</v>
      </c>
      <c r="V1518">
        <f>YEAR(sales_order1[[#This Row],[date]])</f>
        <v>2020</v>
      </c>
      <c r="W1518" t="str">
        <f>TEXT(sales_order1[[#This Row],[date]], "Mmm")</f>
        <v>Oct</v>
      </c>
      <c r="X1518">
        <f>VALUE(TEXT(sales_order1[[#This Row],[date]], "D"))</f>
        <v>13</v>
      </c>
      <c r="Y1518">
        <v>41</v>
      </c>
    </row>
    <row r="1519" spans="1:25" x14ac:dyDescent="0.25">
      <c r="A1519" s="1">
        <v>44117</v>
      </c>
      <c r="B1519">
        <v>51518</v>
      </c>
      <c r="C1519" t="s">
        <v>142</v>
      </c>
      <c r="D1519" t="str">
        <f>VLOOKUP(sales_order1[[#This Row],[itemCode]],product_details3!B:C,2,0)</f>
        <v>SRMC50</v>
      </c>
      <c r="E1519" t="s">
        <v>143</v>
      </c>
      <c r="F1519" t="s">
        <v>30</v>
      </c>
      <c r="G1519">
        <v>50</v>
      </c>
      <c r="H1519">
        <v>33.25</v>
      </c>
      <c r="I1519">
        <v>1662.5</v>
      </c>
      <c r="J1519">
        <v>12</v>
      </c>
      <c r="K1519">
        <v>600</v>
      </c>
      <c r="L1519">
        <v>21.25</v>
      </c>
      <c r="M1519">
        <v>0.63909774436090228</v>
      </c>
      <c r="N1519">
        <v>1062.5</v>
      </c>
      <c r="O1519" t="s">
        <v>461</v>
      </c>
      <c r="P1519" t="s">
        <v>462</v>
      </c>
      <c r="Q1519" t="s">
        <v>24</v>
      </c>
      <c r="R1519" t="s">
        <v>25</v>
      </c>
      <c r="S1519" t="s">
        <v>33</v>
      </c>
      <c r="T1519" t="s">
        <v>463</v>
      </c>
      <c r="U1519" t="s">
        <v>1191</v>
      </c>
      <c r="V1519">
        <f>YEAR(sales_order1[[#This Row],[date]])</f>
        <v>2020</v>
      </c>
      <c r="W1519" t="str">
        <f>TEXT(sales_order1[[#This Row],[date]], "Mmm")</f>
        <v>Oct</v>
      </c>
      <c r="X1519">
        <f>VALUE(TEXT(sales_order1[[#This Row],[date]], "D"))</f>
        <v>13</v>
      </c>
      <c r="Y1519">
        <v>41</v>
      </c>
    </row>
    <row r="1520" spans="1:25" x14ac:dyDescent="0.25">
      <c r="A1520" s="1">
        <v>44117</v>
      </c>
      <c r="B1520">
        <v>51519</v>
      </c>
      <c r="C1520" t="s">
        <v>142</v>
      </c>
      <c r="D1520" t="str">
        <f>VLOOKUP(sales_order1[[#This Row],[itemCode]],product_details3!B:C,2,0)</f>
        <v>SRMC50</v>
      </c>
      <c r="E1520" t="s">
        <v>143</v>
      </c>
      <c r="F1520" t="s">
        <v>30</v>
      </c>
      <c r="G1520">
        <v>100</v>
      </c>
      <c r="H1520">
        <v>33.25</v>
      </c>
      <c r="I1520">
        <v>3325</v>
      </c>
      <c r="J1520">
        <v>12</v>
      </c>
      <c r="K1520">
        <v>1200</v>
      </c>
      <c r="L1520">
        <v>21.25</v>
      </c>
      <c r="M1520">
        <v>0.63909774436090228</v>
      </c>
      <c r="N1520">
        <v>2125</v>
      </c>
      <c r="O1520" t="s">
        <v>98</v>
      </c>
      <c r="P1520" t="s">
        <v>99</v>
      </c>
      <c r="Q1520" t="s">
        <v>100</v>
      </c>
      <c r="R1520" t="s">
        <v>40</v>
      </c>
      <c r="S1520" t="s">
        <v>101</v>
      </c>
      <c r="T1520" t="s">
        <v>102</v>
      </c>
      <c r="U1520" t="s">
        <v>1190</v>
      </c>
      <c r="V1520">
        <f>YEAR(sales_order1[[#This Row],[date]])</f>
        <v>2020</v>
      </c>
      <c r="W1520" t="str">
        <f>TEXT(sales_order1[[#This Row],[date]], "Mmm")</f>
        <v>Oct</v>
      </c>
      <c r="X1520">
        <f>VALUE(TEXT(sales_order1[[#This Row],[date]], "D"))</f>
        <v>13</v>
      </c>
      <c r="Y1520">
        <v>41</v>
      </c>
    </row>
    <row r="1521" spans="1:25" x14ac:dyDescent="0.25">
      <c r="A1521" s="1">
        <v>44117</v>
      </c>
      <c r="B1521">
        <v>51520</v>
      </c>
      <c r="C1521" t="s">
        <v>279</v>
      </c>
      <c r="D1521" t="str">
        <f>VLOOKUP(sales_order1[[#This Row],[itemCode]],product_details3!B:C,2,0)</f>
        <v>SRMC15</v>
      </c>
      <c r="E1521" t="s">
        <v>280</v>
      </c>
      <c r="F1521" t="s">
        <v>30</v>
      </c>
      <c r="G1521">
        <v>50</v>
      </c>
      <c r="H1521">
        <v>16.95</v>
      </c>
      <c r="I1521">
        <v>847.5</v>
      </c>
      <c r="J1521">
        <v>6.2</v>
      </c>
      <c r="K1521">
        <v>310</v>
      </c>
      <c r="L1521">
        <v>10.75</v>
      </c>
      <c r="M1521">
        <v>0.63421828908554578</v>
      </c>
      <c r="N1521">
        <v>537.5</v>
      </c>
      <c r="O1521" t="s">
        <v>395</v>
      </c>
      <c r="P1521" t="s">
        <v>396</v>
      </c>
      <c r="Q1521" t="s">
        <v>191</v>
      </c>
      <c r="R1521" t="s">
        <v>56</v>
      </c>
      <c r="S1521" t="s">
        <v>192</v>
      </c>
      <c r="T1521" t="s">
        <v>397</v>
      </c>
      <c r="U1521" t="s">
        <v>1191</v>
      </c>
      <c r="V1521">
        <f>YEAR(sales_order1[[#This Row],[date]])</f>
        <v>2020</v>
      </c>
      <c r="W1521" t="str">
        <f>TEXT(sales_order1[[#This Row],[date]], "Mmm")</f>
        <v>Oct</v>
      </c>
      <c r="X1521">
        <f>VALUE(TEXT(sales_order1[[#This Row],[date]], "D"))</f>
        <v>13</v>
      </c>
      <c r="Y1521">
        <v>41</v>
      </c>
    </row>
    <row r="1522" spans="1:25" x14ac:dyDescent="0.25">
      <c r="A1522" s="1">
        <v>44118</v>
      </c>
      <c r="B1522">
        <v>51521</v>
      </c>
      <c r="C1522" t="s">
        <v>313</v>
      </c>
      <c r="D1522" t="str">
        <f>VLOOKUP(sales_order1[[#This Row],[itemCode]],product_details3!B:C,2,0)</f>
        <v>MSKO50</v>
      </c>
      <c r="E1522" t="s">
        <v>314</v>
      </c>
      <c r="F1522" t="s">
        <v>137</v>
      </c>
      <c r="G1522">
        <v>100</v>
      </c>
      <c r="H1522">
        <v>14.65</v>
      </c>
      <c r="I1522">
        <v>1465</v>
      </c>
      <c r="J1522">
        <v>6.55</v>
      </c>
      <c r="K1522">
        <v>655</v>
      </c>
      <c r="L1522">
        <v>8.1</v>
      </c>
      <c r="M1522">
        <v>0.55290102389078488</v>
      </c>
      <c r="N1522">
        <v>810</v>
      </c>
      <c r="O1522" t="s">
        <v>276</v>
      </c>
      <c r="P1522" t="s">
        <v>277</v>
      </c>
      <c r="Q1522" t="s">
        <v>39</v>
      </c>
      <c r="R1522" t="s">
        <v>40</v>
      </c>
      <c r="S1522" t="s">
        <v>41</v>
      </c>
      <c r="T1522" t="s">
        <v>278</v>
      </c>
      <c r="U1522" t="s">
        <v>1188</v>
      </c>
      <c r="V1522">
        <f>YEAR(sales_order1[[#This Row],[date]])</f>
        <v>2020</v>
      </c>
      <c r="W1522" t="str">
        <f>TEXT(sales_order1[[#This Row],[date]], "Mmm")</f>
        <v>Oct</v>
      </c>
      <c r="X1522">
        <f>VALUE(TEXT(sales_order1[[#This Row],[date]], "D"))</f>
        <v>14</v>
      </c>
      <c r="Y1522">
        <v>42</v>
      </c>
    </row>
    <row r="1523" spans="1:25" x14ac:dyDescent="0.25">
      <c r="A1523" s="1">
        <v>44118</v>
      </c>
      <c r="B1523">
        <v>51522</v>
      </c>
      <c r="C1523" t="s">
        <v>28</v>
      </c>
      <c r="D1523" t="str">
        <f>VLOOKUP(sales_order1[[#This Row],[itemCode]],product_details3!B:C,2,0)</f>
        <v>SRMC30</v>
      </c>
      <c r="E1523" t="s">
        <v>29</v>
      </c>
      <c r="F1523" t="s">
        <v>30</v>
      </c>
      <c r="G1523">
        <v>100</v>
      </c>
      <c r="H1523">
        <v>22.6</v>
      </c>
      <c r="I1523">
        <v>2260</v>
      </c>
      <c r="J1523">
        <v>7.6</v>
      </c>
      <c r="K1523">
        <v>760</v>
      </c>
      <c r="L1523">
        <v>15</v>
      </c>
      <c r="M1523">
        <v>0.66371681415929207</v>
      </c>
      <c r="N1523">
        <v>1500</v>
      </c>
      <c r="O1523" t="s">
        <v>354</v>
      </c>
      <c r="P1523" t="s">
        <v>355</v>
      </c>
      <c r="Q1523" t="s">
        <v>119</v>
      </c>
      <c r="R1523" t="s">
        <v>40</v>
      </c>
      <c r="S1523" t="s">
        <v>356</v>
      </c>
      <c r="T1523" t="s">
        <v>357</v>
      </c>
      <c r="U1523" t="s">
        <v>1190</v>
      </c>
      <c r="V1523">
        <f>YEAR(sales_order1[[#This Row],[date]])</f>
        <v>2020</v>
      </c>
      <c r="W1523" t="str">
        <f>TEXT(sales_order1[[#This Row],[date]], "Mmm")</f>
        <v>Oct</v>
      </c>
      <c r="X1523">
        <f>VALUE(TEXT(sales_order1[[#This Row],[date]], "D"))</f>
        <v>14</v>
      </c>
      <c r="Y1523">
        <v>42</v>
      </c>
    </row>
    <row r="1524" spans="1:25" x14ac:dyDescent="0.25">
      <c r="A1524" s="1">
        <v>44118</v>
      </c>
      <c r="B1524">
        <v>51523</v>
      </c>
      <c r="C1524" t="s">
        <v>170</v>
      </c>
      <c r="D1524" t="str">
        <f>VLOOKUP(sales_order1[[#This Row],[itemCode]],product_details3!B:C,2,0)</f>
        <v>MKRM100</v>
      </c>
      <c r="E1524" t="s">
        <v>171</v>
      </c>
      <c r="F1524" t="s">
        <v>151</v>
      </c>
      <c r="G1524">
        <v>50</v>
      </c>
      <c r="H1524">
        <v>5.5</v>
      </c>
      <c r="I1524">
        <v>275</v>
      </c>
      <c r="J1524">
        <v>2.2999999999999998</v>
      </c>
      <c r="K1524">
        <v>115</v>
      </c>
      <c r="L1524">
        <v>3.2</v>
      </c>
      <c r="M1524">
        <v>0.5818181818181819</v>
      </c>
      <c r="N1524">
        <v>160</v>
      </c>
      <c r="O1524" t="s">
        <v>206</v>
      </c>
      <c r="P1524" t="s">
        <v>207</v>
      </c>
      <c r="Q1524" t="s">
        <v>71</v>
      </c>
      <c r="R1524" t="s">
        <v>72</v>
      </c>
      <c r="S1524" t="s">
        <v>73</v>
      </c>
      <c r="T1524" t="s">
        <v>208</v>
      </c>
      <c r="U1524" t="s">
        <v>1190</v>
      </c>
      <c r="V1524">
        <f>YEAR(sales_order1[[#This Row],[date]])</f>
        <v>2020</v>
      </c>
      <c r="W1524" t="str">
        <f>TEXT(sales_order1[[#This Row],[date]], "Mmm")</f>
        <v>Oct</v>
      </c>
      <c r="X1524">
        <f>VALUE(TEXT(sales_order1[[#This Row],[date]], "D"))</f>
        <v>14</v>
      </c>
      <c r="Y1524">
        <v>42</v>
      </c>
    </row>
    <row r="1525" spans="1:25" x14ac:dyDescent="0.25">
      <c r="A1525" s="1">
        <v>44118</v>
      </c>
      <c r="B1525">
        <v>51524</v>
      </c>
      <c r="C1525" t="s">
        <v>320</v>
      </c>
      <c r="D1525" t="str">
        <f>VLOOKUP(sales_order1[[#This Row],[itemCode]],product_details3!B:C,2,0)</f>
        <v>SCR50+100</v>
      </c>
      <c r="E1525" t="s">
        <v>321</v>
      </c>
      <c r="F1525" t="s">
        <v>61</v>
      </c>
      <c r="G1525">
        <v>150</v>
      </c>
      <c r="H1525">
        <v>26.25</v>
      </c>
      <c r="I1525">
        <v>3937.5</v>
      </c>
      <c r="J1525">
        <v>7.75</v>
      </c>
      <c r="K1525">
        <v>1162.5</v>
      </c>
      <c r="L1525">
        <v>18.5</v>
      </c>
      <c r="M1525">
        <v>0.70476190476190481</v>
      </c>
      <c r="N1525">
        <v>2775</v>
      </c>
      <c r="O1525" t="s">
        <v>481</v>
      </c>
      <c r="P1525" t="s">
        <v>482</v>
      </c>
      <c r="Q1525" t="s">
        <v>107</v>
      </c>
      <c r="R1525" t="s">
        <v>40</v>
      </c>
      <c r="S1525" t="s">
        <v>101</v>
      </c>
      <c r="T1525" t="s">
        <v>483</v>
      </c>
      <c r="U1525" t="s">
        <v>1190</v>
      </c>
      <c r="V1525">
        <f>YEAR(sales_order1[[#This Row],[date]])</f>
        <v>2020</v>
      </c>
      <c r="W1525" t="str">
        <f>TEXT(sales_order1[[#This Row],[date]], "Mmm")</f>
        <v>Oct</v>
      </c>
      <c r="X1525">
        <f>VALUE(TEXT(sales_order1[[#This Row],[date]], "D"))</f>
        <v>14</v>
      </c>
      <c r="Y1525">
        <v>42</v>
      </c>
    </row>
    <row r="1526" spans="1:25" x14ac:dyDescent="0.25">
      <c r="A1526" s="1">
        <v>44118</v>
      </c>
      <c r="B1526">
        <v>51525</v>
      </c>
      <c r="C1526" t="s">
        <v>51</v>
      </c>
      <c r="D1526" t="str">
        <f>VLOOKUP(sales_order1[[#This Row],[itemCode]],product_details3!B:C,2,0)</f>
        <v>MSTH50</v>
      </c>
      <c r="E1526" t="s">
        <v>52</v>
      </c>
      <c r="F1526" t="s">
        <v>21</v>
      </c>
      <c r="G1526">
        <v>50</v>
      </c>
      <c r="H1526">
        <v>15.75</v>
      </c>
      <c r="I1526">
        <v>787.5</v>
      </c>
      <c r="J1526">
        <v>4.45</v>
      </c>
      <c r="K1526">
        <v>222.5</v>
      </c>
      <c r="L1526">
        <v>11.3</v>
      </c>
      <c r="M1526">
        <v>0.71746031746031746</v>
      </c>
      <c r="N1526">
        <v>565</v>
      </c>
      <c r="O1526" t="s">
        <v>253</v>
      </c>
      <c r="P1526" t="s">
        <v>254</v>
      </c>
      <c r="Q1526" t="s">
        <v>191</v>
      </c>
      <c r="R1526" t="s">
        <v>56</v>
      </c>
      <c r="S1526" t="s">
        <v>192</v>
      </c>
      <c r="T1526" t="s">
        <v>255</v>
      </c>
      <c r="U1526" t="s">
        <v>1191</v>
      </c>
      <c r="V1526">
        <f>YEAR(sales_order1[[#This Row],[date]])</f>
        <v>2020</v>
      </c>
      <c r="W1526" t="str">
        <f>TEXT(sales_order1[[#This Row],[date]], "Mmm")</f>
        <v>Oct</v>
      </c>
      <c r="X1526">
        <f>VALUE(TEXT(sales_order1[[#This Row],[date]], "D"))</f>
        <v>14</v>
      </c>
      <c r="Y1526">
        <v>42</v>
      </c>
    </row>
    <row r="1527" spans="1:25" x14ac:dyDescent="0.25">
      <c r="A1527" s="1">
        <v>44118</v>
      </c>
      <c r="B1527">
        <v>51526</v>
      </c>
      <c r="C1527" t="s">
        <v>19</v>
      </c>
      <c r="D1527" t="str">
        <f>VLOOKUP(sales_order1[[#This Row],[itemCode]],product_details3!B:C,2,0)</f>
        <v>MSTH100</v>
      </c>
      <c r="E1527" t="s">
        <v>20</v>
      </c>
      <c r="F1527" t="s">
        <v>21</v>
      </c>
      <c r="G1527">
        <v>100</v>
      </c>
      <c r="H1527">
        <v>26.25</v>
      </c>
      <c r="I1527">
        <v>2625</v>
      </c>
      <c r="J1527">
        <v>7.75</v>
      </c>
      <c r="K1527">
        <v>775</v>
      </c>
      <c r="L1527">
        <v>18.5</v>
      </c>
      <c r="M1527">
        <v>0.70476190476190481</v>
      </c>
      <c r="N1527">
        <v>1850</v>
      </c>
      <c r="O1527" t="s">
        <v>427</v>
      </c>
      <c r="P1527" t="s">
        <v>428</v>
      </c>
      <c r="Q1527" t="s">
        <v>239</v>
      </c>
      <c r="R1527" t="s">
        <v>112</v>
      </c>
      <c r="S1527" t="s">
        <v>240</v>
      </c>
      <c r="T1527" t="s">
        <v>429</v>
      </c>
      <c r="U1527" t="s">
        <v>1189</v>
      </c>
      <c r="V1527">
        <f>YEAR(sales_order1[[#This Row],[date]])</f>
        <v>2020</v>
      </c>
      <c r="W1527" t="str">
        <f>TEXT(sales_order1[[#This Row],[date]], "Mmm")</f>
        <v>Oct</v>
      </c>
      <c r="X1527">
        <f>VALUE(TEXT(sales_order1[[#This Row],[date]], "D"))</f>
        <v>14</v>
      </c>
      <c r="Y1527">
        <v>42</v>
      </c>
    </row>
    <row r="1528" spans="1:25" x14ac:dyDescent="0.25">
      <c r="A1528" s="1">
        <v>44118</v>
      </c>
      <c r="B1528">
        <v>51527</v>
      </c>
      <c r="C1528" t="s">
        <v>360</v>
      </c>
      <c r="D1528" t="str">
        <f>VLOOKUP(sales_order1[[#This Row],[itemCode]],product_details3!B:C,2,0)</f>
        <v>TNRS100</v>
      </c>
      <c r="E1528" t="s">
        <v>361</v>
      </c>
      <c r="F1528" t="s">
        <v>124</v>
      </c>
      <c r="G1528">
        <v>100</v>
      </c>
      <c r="H1528">
        <v>13.1</v>
      </c>
      <c r="I1528">
        <v>1310</v>
      </c>
      <c r="J1528">
        <v>4.7</v>
      </c>
      <c r="K1528">
        <v>470</v>
      </c>
      <c r="L1528">
        <v>8.4</v>
      </c>
      <c r="M1528">
        <v>0.6412213740458016</v>
      </c>
      <c r="N1528">
        <v>840</v>
      </c>
      <c r="O1528" t="s">
        <v>269</v>
      </c>
      <c r="P1528" t="s">
        <v>270</v>
      </c>
      <c r="Q1528" t="s">
        <v>271</v>
      </c>
      <c r="R1528" t="s">
        <v>56</v>
      </c>
      <c r="S1528" t="s">
        <v>192</v>
      </c>
      <c r="T1528" t="s">
        <v>272</v>
      </c>
      <c r="U1528" t="s">
        <v>1191</v>
      </c>
      <c r="V1528">
        <f>YEAR(sales_order1[[#This Row],[date]])</f>
        <v>2020</v>
      </c>
      <c r="W1528" t="str">
        <f>TEXT(sales_order1[[#This Row],[date]], "Mmm")</f>
        <v>Oct</v>
      </c>
      <c r="X1528">
        <f>VALUE(TEXT(sales_order1[[#This Row],[date]], "D"))</f>
        <v>14</v>
      </c>
      <c r="Y1528">
        <v>42</v>
      </c>
    </row>
    <row r="1529" spans="1:25" x14ac:dyDescent="0.25">
      <c r="A1529" s="1">
        <v>44118</v>
      </c>
      <c r="B1529">
        <v>51528</v>
      </c>
      <c r="C1529" t="s">
        <v>204</v>
      </c>
      <c r="D1529" t="str">
        <f>VLOOKUP(sales_order1[[#This Row],[itemCode]],product_details3!B:C,2,0)</f>
        <v>MKRM150</v>
      </c>
      <c r="E1529" t="s">
        <v>205</v>
      </c>
      <c r="F1529" t="s">
        <v>151</v>
      </c>
      <c r="G1529">
        <v>50</v>
      </c>
      <c r="H1529">
        <v>10.75</v>
      </c>
      <c r="I1529">
        <v>537.5</v>
      </c>
      <c r="J1529">
        <v>4.45</v>
      </c>
      <c r="K1529">
        <v>222.5</v>
      </c>
      <c r="L1529">
        <v>6.3</v>
      </c>
      <c r="M1529">
        <v>0.586046511627907</v>
      </c>
      <c r="N1529">
        <v>315</v>
      </c>
      <c r="O1529" t="s">
        <v>492</v>
      </c>
      <c r="P1529" t="s">
        <v>493</v>
      </c>
      <c r="Q1529" t="s">
        <v>378</v>
      </c>
      <c r="R1529" t="s">
        <v>72</v>
      </c>
      <c r="S1529" t="s">
        <v>379</v>
      </c>
      <c r="T1529" t="s">
        <v>494</v>
      </c>
      <c r="U1529" t="s">
        <v>1188</v>
      </c>
      <c r="V1529">
        <f>YEAR(sales_order1[[#This Row],[date]])</f>
        <v>2020</v>
      </c>
      <c r="W1529" t="str">
        <f>TEXT(sales_order1[[#This Row],[date]], "Mmm")</f>
        <v>Oct</v>
      </c>
      <c r="X1529">
        <f>VALUE(TEXT(sales_order1[[#This Row],[date]], "D"))</f>
        <v>14</v>
      </c>
      <c r="Y1529">
        <v>42</v>
      </c>
    </row>
    <row r="1530" spans="1:25" x14ac:dyDescent="0.25">
      <c r="A1530" s="1">
        <v>44119</v>
      </c>
      <c r="B1530">
        <v>51529</v>
      </c>
      <c r="C1530" t="s">
        <v>329</v>
      </c>
      <c r="D1530" t="str">
        <f>VLOOKUP(sales_order1[[#This Row],[itemCode]],product_details3!B:C,2,0)</f>
        <v>TNRS150</v>
      </c>
      <c r="E1530" t="s">
        <v>330</v>
      </c>
      <c r="F1530" t="s">
        <v>124</v>
      </c>
      <c r="G1530">
        <v>150</v>
      </c>
      <c r="H1530">
        <v>19.649999999999999</v>
      </c>
      <c r="I1530">
        <v>2947.5</v>
      </c>
      <c r="J1530">
        <v>6.55</v>
      </c>
      <c r="K1530">
        <v>982.5</v>
      </c>
      <c r="L1530">
        <v>13.1</v>
      </c>
      <c r="M1530">
        <v>0.66666666666666663</v>
      </c>
      <c r="N1530">
        <v>1965</v>
      </c>
      <c r="O1530" t="s">
        <v>293</v>
      </c>
      <c r="P1530" t="s">
        <v>294</v>
      </c>
      <c r="Q1530" t="s">
        <v>154</v>
      </c>
      <c r="R1530" t="s">
        <v>56</v>
      </c>
      <c r="S1530" t="s">
        <v>133</v>
      </c>
      <c r="T1530" t="s">
        <v>155</v>
      </c>
      <c r="U1530" t="s">
        <v>1191</v>
      </c>
      <c r="V1530">
        <f>YEAR(sales_order1[[#This Row],[date]])</f>
        <v>2020</v>
      </c>
      <c r="W1530" t="str">
        <f>TEXT(sales_order1[[#This Row],[date]], "Mmm")</f>
        <v>Oct</v>
      </c>
      <c r="X1530">
        <f>VALUE(TEXT(sales_order1[[#This Row],[date]], "D"))</f>
        <v>15</v>
      </c>
      <c r="Y1530">
        <v>42</v>
      </c>
    </row>
    <row r="1531" spans="1:25" x14ac:dyDescent="0.25">
      <c r="A1531" s="1">
        <v>44119</v>
      </c>
      <c r="B1531">
        <v>51530</v>
      </c>
      <c r="C1531" t="s">
        <v>360</v>
      </c>
      <c r="D1531" t="str">
        <f>VLOOKUP(sales_order1[[#This Row],[itemCode]],product_details3!B:C,2,0)</f>
        <v>TNRS100</v>
      </c>
      <c r="E1531" t="s">
        <v>361</v>
      </c>
      <c r="F1531" t="s">
        <v>124</v>
      </c>
      <c r="G1531">
        <v>100</v>
      </c>
      <c r="H1531">
        <v>13.1</v>
      </c>
      <c r="I1531">
        <v>1310</v>
      </c>
      <c r="J1531">
        <v>4.7</v>
      </c>
      <c r="K1531">
        <v>470</v>
      </c>
      <c r="L1531">
        <v>8.4</v>
      </c>
      <c r="M1531">
        <v>0.6412213740458016</v>
      </c>
      <c r="N1531">
        <v>840</v>
      </c>
      <c r="O1531" t="s">
        <v>262</v>
      </c>
      <c r="P1531" t="s">
        <v>263</v>
      </c>
      <c r="Q1531" t="s">
        <v>264</v>
      </c>
      <c r="R1531" t="s">
        <v>56</v>
      </c>
      <c r="S1531" t="s">
        <v>133</v>
      </c>
      <c r="T1531" t="s">
        <v>265</v>
      </c>
      <c r="U1531" t="s">
        <v>1191</v>
      </c>
      <c r="V1531">
        <f>YEAR(sales_order1[[#This Row],[date]])</f>
        <v>2020</v>
      </c>
      <c r="W1531" t="str">
        <f>TEXT(sales_order1[[#This Row],[date]], "Mmm")</f>
        <v>Oct</v>
      </c>
      <c r="X1531">
        <f>VALUE(TEXT(sales_order1[[#This Row],[date]], "D"))</f>
        <v>15</v>
      </c>
      <c r="Y1531">
        <v>42</v>
      </c>
    </row>
    <row r="1532" spans="1:25" x14ac:dyDescent="0.25">
      <c r="A1532" s="1">
        <v>44119</v>
      </c>
      <c r="B1532">
        <v>51531</v>
      </c>
      <c r="C1532" t="s">
        <v>348</v>
      </c>
      <c r="D1532" t="str">
        <f>VLOOKUP(sales_order1[[#This Row],[itemCode]],product_details3!B:C,2,0)</f>
        <v>EXFG150</v>
      </c>
      <c r="E1532" t="s">
        <v>349</v>
      </c>
      <c r="F1532" t="s">
        <v>183</v>
      </c>
      <c r="G1532">
        <v>50</v>
      </c>
      <c r="H1532">
        <v>26.25</v>
      </c>
      <c r="I1532">
        <v>1312.5</v>
      </c>
      <c r="J1532">
        <v>10.75</v>
      </c>
      <c r="K1532">
        <v>537.5</v>
      </c>
      <c r="L1532">
        <v>15.5</v>
      </c>
      <c r="M1532">
        <v>0.59047619047619049</v>
      </c>
      <c r="N1532">
        <v>775</v>
      </c>
      <c r="O1532" t="s">
        <v>144</v>
      </c>
      <c r="P1532" t="s">
        <v>145</v>
      </c>
      <c r="Q1532" t="s">
        <v>146</v>
      </c>
      <c r="R1532" t="s">
        <v>112</v>
      </c>
      <c r="S1532" t="s">
        <v>147</v>
      </c>
      <c r="T1532" t="s">
        <v>148</v>
      </c>
      <c r="U1532" t="s">
        <v>1190</v>
      </c>
      <c r="V1532">
        <f>YEAR(sales_order1[[#This Row],[date]])</f>
        <v>2020</v>
      </c>
      <c r="W1532" t="str">
        <f>TEXT(sales_order1[[#This Row],[date]], "Mmm")</f>
        <v>Oct</v>
      </c>
      <c r="X1532">
        <f>VALUE(TEXT(sales_order1[[#This Row],[date]], "D"))</f>
        <v>15</v>
      </c>
      <c r="Y1532">
        <v>42</v>
      </c>
    </row>
    <row r="1533" spans="1:25" x14ac:dyDescent="0.25">
      <c r="A1533" s="1">
        <v>44119</v>
      </c>
      <c r="B1533">
        <v>51532</v>
      </c>
      <c r="C1533" t="s">
        <v>320</v>
      </c>
      <c r="D1533" t="str">
        <f>VLOOKUP(sales_order1[[#This Row],[itemCode]],product_details3!B:C,2,0)</f>
        <v>SCR50+100</v>
      </c>
      <c r="E1533" t="s">
        <v>321</v>
      </c>
      <c r="F1533" t="s">
        <v>61</v>
      </c>
      <c r="G1533">
        <v>100</v>
      </c>
      <c r="H1533">
        <v>26.25</v>
      </c>
      <c r="I1533">
        <v>2625</v>
      </c>
      <c r="J1533">
        <v>7.75</v>
      </c>
      <c r="K1533">
        <v>775</v>
      </c>
      <c r="L1533">
        <v>18.5</v>
      </c>
      <c r="M1533">
        <v>0.70476190476190481</v>
      </c>
      <c r="N1533">
        <v>1850</v>
      </c>
      <c r="O1533" t="s">
        <v>196</v>
      </c>
      <c r="P1533" t="s">
        <v>197</v>
      </c>
      <c r="Q1533" t="s">
        <v>132</v>
      </c>
      <c r="R1533" t="s">
        <v>56</v>
      </c>
      <c r="S1533" t="s">
        <v>133</v>
      </c>
      <c r="T1533" t="s">
        <v>198</v>
      </c>
      <c r="U1533" t="s">
        <v>1191</v>
      </c>
      <c r="V1533">
        <f>YEAR(sales_order1[[#This Row],[date]])</f>
        <v>2020</v>
      </c>
      <c r="W1533" t="str">
        <f>TEXT(sales_order1[[#This Row],[date]], "Mmm")</f>
        <v>Oct</v>
      </c>
      <c r="X1533">
        <f>VALUE(TEXT(sales_order1[[#This Row],[date]], "D"))</f>
        <v>15</v>
      </c>
      <c r="Y1533">
        <v>42</v>
      </c>
    </row>
    <row r="1534" spans="1:25" x14ac:dyDescent="0.25">
      <c r="A1534" s="1">
        <v>44119</v>
      </c>
      <c r="B1534">
        <v>51533</v>
      </c>
      <c r="C1534" t="s">
        <v>335</v>
      </c>
      <c r="D1534" t="str">
        <f>VLOOKUP(sales_order1[[#This Row],[itemCode]],product_details3!B:C,2,0)</f>
        <v>CLNF50</v>
      </c>
      <c r="E1534" t="s">
        <v>336</v>
      </c>
      <c r="F1534" t="s">
        <v>45</v>
      </c>
      <c r="G1534">
        <v>100</v>
      </c>
      <c r="H1534">
        <v>7.3</v>
      </c>
      <c r="I1534">
        <v>730</v>
      </c>
      <c r="J1534">
        <v>2.8</v>
      </c>
      <c r="K1534">
        <v>280</v>
      </c>
      <c r="L1534">
        <v>4.5</v>
      </c>
      <c r="M1534">
        <v>0.61643835616438358</v>
      </c>
      <c r="N1534">
        <v>450</v>
      </c>
      <c r="O1534" t="s">
        <v>130</v>
      </c>
      <c r="P1534" t="s">
        <v>131</v>
      </c>
      <c r="Q1534" t="s">
        <v>132</v>
      </c>
      <c r="R1534" t="s">
        <v>56</v>
      </c>
      <c r="S1534" t="s">
        <v>133</v>
      </c>
      <c r="T1534" t="s">
        <v>134</v>
      </c>
      <c r="U1534" t="s">
        <v>1191</v>
      </c>
      <c r="V1534">
        <f>YEAR(sales_order1[[#This Row],[date]])</f>
        <v>2020</v>
      </c>
      <c r="W1534" t="str">
        <f>TEXT(sales_order1[[#This Row],[date]], "Mmm")</f>
        <v>Oct</v>
      </c>
      <c r="X1534">
        <f>VALUE(TEXT(sales_order1[[#This Row],[date]], "D"))</f>
        <v>15</v>
      </c>
      <c r="Y1534">
        <v>42</v>
      </c>
    </row>
    <row r="1535" spans="1:25" x14ac:dyDescent="0.25">
      <c r="A1535" s="1">
        <v>44119</v>
      </c>
      <c r="B1535">
        <v>51534</v>
      </c>
      <c r="C1535" t="s">
        <v>335</v>
      </c>
      <c r="D1535" t="str">
        <f>VLOOKUP(sales_order1[[#This Row],[itemCode]],product_details3!B:C,2,0)</f>
        <v>CLNF50</v>
      </c>
      <c r="E1535" t="s">
        <v>336</v>
      </c>
      <c r="F1535" t="s">
        <v>45</v>
      </c>
      <c r="G1535">
        <v>100</v>
      </c>
      <c r="H1535">
        <v>7.3</v>
      </c>
      <c r="I1535">
        <v>730</v>
      </c>
      <c r="J1535">
        <v>2.8</v>
      </c>
      <c r="K1535">
        <v>280</v>
      </c>
      <c r="L1535">
        <v>4.5</v>
      </c>
      <c r="M1535">
        <v>0.61643835616438358</v>
      </c>
      <c r="N1535">
        <v>450</v>
      </c>
      <c r="O1535" t="s">
        <v>196</v>
      </c>
      <c r="P1535" t="s">
        <v>197</v>
      </c>
      <c r="Q1535" t="s">
        <v>132</v>
      </c>
      <c r="R1535" t="s">
        <v>56</v>
      </c>
      <c r="S1535" t="s">
        <v>133</v>
      </c>
      <c r="T1535" t="s">
        <v>198</v>
      </c>
      <c r="U1535" t="s">
        <v>1191</v>
      </c>
      <c r="V1535">
        <f>YEAR(sales_order1[[#This Row],[date]])</f>
        <v>2020</v>
      </c>
      <c r="W1535" t="str">
        <f>TEXT(sales_order1[[#This Row],[date]], "Mmm")</f>
        <v>Oct</v>
      </c>
      <c r="X1535">
        <f>VALUE(TEXT(sales_order1[[#This Row],[date]], "D"))</f>
        <v>15</v>
      </c>
      <c r="Y1535">
        <v>42</v>
      </c>
    </row>
    <row r="1536" spans="1:25" x14ac:dyDescent="0.25">
      <c r="A1536" s="1">
        <v>44119</v>
      </c>
      <c r="B1536">
        <v>51535</v>
      </c>
      <c r="C1536" t="s">
        <v>406</v>
      </c>
      <c r="D1536" t="str">
        <f>VLOOKUP(sales_order1[[#This Row],[itemCode]],product_details3!B:C,2,0)</f>
        <v>MKRO200</v>
      </c>
      <c r="E1536" t="s">
        <v>407</v>
      </c>
      <c r="F1536" t="s">
        <v>151</v>
      </c>
      <c r="G1536">
        <v>100</v>
      </c>
      <c r="H1536">
        <v>21.25</v>
      </c>
      <c r="I1536">
        <v>2125</v>
      </c>
      <c r="J1536">
        <v>9</v>
      </c>
      <c r="K1536">
        <v>900</v>
      </c>
      <c r="L1536">
        <v>12.25</v>
      </c>
      <c r="M1536">
        <v>0.57647058823529407</v>
      </c>
      <c r="N1536">
        <v>1225</v>
      </c>
      <c r="O1536" t="s">
        <v>457</v>
      </c>
      <c r="P1536" t="s">
        <v>458</v>
      </c>
      <c r="Q1536" t="s">
        <v>383</v>
      </c>
      <c r="R1536" t="s">
        <v>72</v>
      </c>
      <c r="S1536" t="s">
        <v>459</v>
      </c>
      <c r="T1536" t="s">
        <v>460</v>
      </c>
      <c r="U1536" t="s">
        <v>1188</v>
      </c>
      <c r="V1536">
        <f>YEAR(sales_order1[[#This Row],[date]])</f>
        <v>2020</v>
      </c>
      <c r="W1536" t="str">
        <f>TEXT(sales_order1[[#This Row],[date]], "Mmm")</f>
        <v>Oct</v>
      </c>
      <c r="X1536">
        <f>VALUE(TEXT(sales_order1[[#This Row],[date]], "D"))</f>
        <v>15</v>
      </c>
      <c r="Y1536">
        <v>42</v>
      </c>
    </row>
    <row r="1537" spans="1:25" x14ac:dyDescent="0.25">
      <c r="A1537" s="1">
        <v>44119</v>
      </c>
      <c r="B1537">
        <v>51536</v>
      </c>
      <c r="C1537" t="s">
        <v>358</v>
      </c>
      <c r="D1537" t="str">
        <f>VLOOKUP(sales_order1[[#This Row],[itemCode]],product_details3!B:C,2,0)</f>
        <v>SCR50+30</v>
      </c>
      <c r="E1537" t="s">
        <v>359</v>
      </c>
      <c r="F1537" t="s">
        <v>61</v>
      </c>
      <c r="G1537">
        <v>100</v>
      </c>
      <c r="H1537">
        <v>10.5</v>
      </c>
      <c r="I1537">
        <v>1050</v>
      </c>
      <c r="J1537">
        <v>3.3</v>
      </c>
      <c r="K1537">
        <v>330</v>
      </c>
      <c r="L1537">
        <v>7.2</v>
      </c>
      <c r="M1537">
        <v>0.68571428571428572</v>
      </c>
      <c r="N1537">
        <v>720</v>
      </c>
      <c r="O1537" t="s">
        <v>266</v>
      </c>
      <c r="P1537" t="s">
        <v>267</v>
      </c>
      <c r="Q1537" t="s">
        <v>154</v>
      </c>
      <c r="R1537" t="s">
        <v>56</v>
      </c>
      <c r="S1537" t="s">
        <v>133</v>
      </c>
      <c r="T1537" t="s">
        <v>268</v>
      </c>
      <c r="U1537" t="s">
        <v>1191</v>
      </c>
      <c r="V1537">
        <f>YEAR(sales_order1[[#This Row],[date]])</f>
        <v>2020</v>
      </c>
      <c r="W1537" t="str">
        <f>TEXT(sales_order1[[#This Row],[date]], "Mmm")</f>
        <v>Oct</v>
      </c>
      <c r="X1537">
        <f>VALUE(TEXT(sales_order1[[#This Row],[date]], "D"))</f>
        <v>15</v>
      </c>
      <c r="Y1537">
        <v>42</v>
      </c>
    </row>
    <row r="1538" spans="1:25" x14ac:dyDescent="0.25">
      <c r="A1538" s="1">
        <v>44119</v>
      </c>
      <c r="B1538">
        <v>51537</v>
      </c>
      <c r="C1538" t="s">
        <v>170</v>
      </c>
      <c r="D1538" t="str">
        <f>VLOOKUP(sales_order1[[#This Row],[itemCode]],product_details3!B:C,2,0)</f>
        <v>MKRM100</v>
      </c>
      <c r="E1538" t="s">
        <v>171</v>
      </c>
      <c r="F1538" t="s">
        <v>151</v>
      </c>
      <c r="G1538">
        <v>50</v>
      </c>
      <c r="H1538">
        <v>5.5</v>
      </c>
      <c r="I1538">
        <v>275</v>
      </c>
      <c r="J1538">
        <v>2.2999999999999998</v>
      </c>
      <c r="K1538">
        <v>115</v>
      </c>
      <c r="L1538">
        <v>3.2</v>
      </c>
      <c r="M1538">
        <v>0.5818181818181819</v>
      </c>
      <c r="N1538">
        <v>160</v>
      </c>
      <c r="O1538" t="s">
        <v>381</v>
      </c>
      <c r="P1538" t="s">
        <v>382</v>
      </c>
      <c r="Q1538" t="s">
        <v>383</v>
      </c>
      <c r="R1538" t="s">
        <v>72</v>
      </c>
      <c r="S1538" t="s">
        <v>384</v>
      </c>
      <c r="T1538" t="s">
        <v>385</v>
      </c>
      <c r="U1538" t="s">
        <v>1188</v>
      </c>
      <c r="V1538">
        <f>YEAR(sales_order1[[#This Row],[date]])</f>
        <v>2020</v>
      </c>
      <c r="W1538" t="str">
        <f>TEXT(sales_order1[[#This Row],[date]], "Mmm")</f>
        <v>Oct</v>
      </c>
      <c r="X1538">
        <f>VALUE(TEXT(sales_order1[[#This Row],[date]], "D"))</f>
        <v>15</v>
      </c>
      <c r="Y1538">
        <v>42</v>
      </c>
    </row>
    <row r="1539" spans="1:25" x14ac:dyDescent="0.25">
      <c r="A1539" s="1">
        <v>44120</v>
      </c>
      <c r="B1539">
        <v>51538</v>
      </c>
      <c r="C1539" t="s">
        <v>325</v>
      </c>
      <c r="D1539" t="str">
        <f>VLOOKUP(sales_order1[[#This Row],[itemCode]],product_details3!B:C,2,0)</f>
        <v>EXFG100</v>
      </c>
      <c r="E1539" t="s">
        <v>326</v>
      </c>
      <c r="F1539" t="s">
        <v>183</v>
      </c>
      <c r="G1539">
        <v>50</v>
      </c>
      <c r="H1539">
        <v>20.75</v>
      </c>
      <c r="I1539">
        <v>1037.5</v>
      </c>
      <c r="J1539">
        <v>7.45</v>
      </c>
      <c r="K1539">
        <v>372.5</v>
      </c>
      <c r="L1539">
        <v>13.3</v>
      </c>
      <c r="M1539">
        <v>0.64096385542168677</v>
      </c>
      <c r="N1539">
        <v>665</v>
      </c>
      <c r="O1539" t="s">
        <v>231</v>
      </c>
      <c r="P1539" t="s">
        <v>232</v>
      </c>
      <c r="Q1539" t="s">
        <v>119</v>
      </c>
      <c r="R1539" t="s">
        <v>40</v>
      </c>
      <c r="S1539" t="s">
        <v>233</v>
      </c>
      <c r="T1539" t="s">
        <v>234</v>
      </c>
      <c r="U1539" t="s">
        <v>1190</v>
      </c>
      <c r="V1539">
        <f>YEAR(sales_order1[[#This Row],[date]])</f>
        <v>2020</v>
      </c>
      <c r="W1539" t="str">
        <f>TEXT(sales_order1[[#This Row],[date]], "Mmm")</f>
        <v>Oct</v>
      </c>
      <c r="X1539">
        <f>VALUE(TEXT(sales_order1[[#This Row],[date]], "D"))</f>
        <v>16</v>
      </c>
      <c r="Y1539">
        <v>42</v>
      </c>
    </row>
    <row r="1540" spans="1:25" x14ac:dyDescent="0.25">
      <c r="A1540" s="1">
        <v>44120</v>
      </c>
      <c r="B1540">
        <v>51539</v>
      </c>
      <c r="C1540" t="s">
        <v>181</v>
      </c>
      <c r="D1540" t="str">
        <f>VLOOKUP(sales_order1[[#This Row],[itemCode]],product_details3!B:C,2,0)</f>
        <v>EXFP100</v>
      </c>
      <c r="E1540" t="s">
        <v>182</v>
      </c>
      <c r="F1540" t="s">
        <v>183</v>
      </c>
      <c r="G1540">
        <v>50</v>
      </c>
      <c r="H1540">
        <v>21.95</v>
      </c>
      <c r="I1540">
        <v>1097.5</v>
      </c>
      <c r="J1540">
        <v>8.1999999999999993</v>
      </c>
      <c r="K1540">
        <v>410</v>
      </c>
      <c r="L1540">
        <v>13.75</v>
      </c>
      <c r="M1540">
        <v>0.62642369020501143</v>
      </c>
      <c r="N1540">
        <v>687.5</v>
      </c>
      <c r="O1540" t="s">
        <v>490</v>
      </c>
      <c r="P1540" t="s">
        <v>491</v>
      </c>
      <c r="Q1540" t="s">
        <v>271</v>
      </c>
      <c r="R1540" t="s">
        <v>56</v>
      </c>
      <c r="S1540" t="s">
        <v>192</v>
      </c>
      <c r="T1540" t="s">
        <v>272</v>
      </c>
      <c r="U1540" t="s">
        <v>1191</v>
      </c>
      <c r="V1540">
        <f>YEAR(sales_order1[[#This Row],[date]])</f>
        <v>2020</v>
      </c>
      <c r="W1540" t="str">
        <f>TEXT(sales_order1[[#This Row],[date]], "Mmm")</f>
        <v>Oct</v>
      </c>
      <c r="X1540">
        <f>VALUE(TEXT(sales_order1[[#This Row],[date]], "D"))</f>
        <v>16</v>
      </c>
      <c r="Y1540">
        <v>42</v>
      </c>
    </row>
    <row r="1541" spans="1:25" x14ac:dyDescent="0.25">
      <c r="A1541" s="1">
        <v>44120</v>
      </c>
      <c r="B1541">
        <v>51540</v>
      </c>
      <c r="C1541" t="s">
        <v>142</v>
      </c>
      <c r="D1541" t="str">
        <f>VLOOKUP(sales_order1[[#This Row],[itemCode]],product_details3!B:C,2,0)</f>
        <v>SRMC50</v>
      </c>
      <c r="E1541" t="s">
        <v>143</v>
      </c>
      <c r="F1541" t="s">
        <v>30</v>
      </c>
      <c r="G1541">
        <v>150</v>
      </c>
      <c r="H1541">
        <v>33.25</v>
      </c>
      <c r="I1541">
        <v>4987.5</v>
      </c>
      <c r="J1541">
        <v>12</v>
      </c>
      <c r="K1541">
        <v>1800</v>
      </c>
      <c r="L1541">
        <v>21.25</v>
      </c>
      <c r="M1541">
        <v>0.63909774436090228</v>
      </c>
      <c r="N1541">
        <v>3187.5</v>
      </c>
      <c r="O1541" t="s">
        <v>158</v>
      </c>
      <c r="P1541" t="s">
        <v>159</v>
      </c>
      <c r="Q1541" t="s">
        <v>160</v>
      </c>
      <c r="R1541" t="s">
        <v>112</v>
      </c>
      <c r="S1541" t="s">
        <v>161</v>
      </c>
      <c r="T1541" t="s">
        <v>162</v>
      </c>
      <c r="U1541" t="s">
        <v>1189</v>
      </c>
      <c r="V1541">
        <f>YEAR(sales_order1[[#This Row],[date]])</f>
        <v>2020</v>
      </c>
      <c r="W1541" t="str">
        <f>TEXT(sales_order1[[#This Row],[date]], "Mmm")</f>
        <v>Oct</v>
      </c>
      <c r="X1541">
        <f>VALUE(TEXT(sales_order1[[#This Row],[date]], "D"))</f>
        <v>16</v>
      </c>
      <c r="Y1541">
        <v>42</v>
      </c>
    </row>
    <row r="1542" spans="1:25" x14ac:dyDescent="0.25">
      <c r="A1542" s="1">
        <v>44120</v>
      </c>
      <c r="B1542">
        <v>51541</v>
      </c>
      <c r="C1542" t="s">
        <v>103</v>
      </c>
      <c r="D1542" t="str">
        <f>VLOOKUP(sales_order1[[#This Row],[itemCode]],product_details3!B:C,2,0)</f>
        <v>SCRT50</v>
      </c>
      <c r="E1542" t="s">
        <v>104</v>
      </c>
      <c r="F1542" t="s">
        <v>61</v>
      </c>
      <c r="G1542">
        <v>250</v>
      </c>
      <c r="H1542">
        <v>16.95</v>
      </c>
      <c r="I1542">
        <v>4237.5</v>
      </c>
      <c r="J1542">
        <v>5.2</v>
      </c>
      <c r="K1542">
        <v>1300</v>
      </c>
      <c r="L1542">
        <v>11.75</v>
      </c>
      <c r="M1542">
        <v>0.69321533923303835</v>
      </c>
      <c r="N1542">
        <v>2937.5</v>
      </c>
      <c r="O1542" t="s">
        <v>262</v>
      </c>
      <c r="P1542" t="s">
        <v>263</v>
      </c>
      <c r="Q1542" t="s">
        <v>264</v>
      </c>
      <c r="R1542" t="s">
        <v>56</v>
      </c>
      <c r="S1542" t="s">
        <v>133</v>
      </c>
      <c r="T1542" t="s">
        <v>265</v>
      </c>
      <c r="U1542" t="s">
        <v>1191</v>
      </c>
      <c r="V1542">
        <f>YEAR(sales_order1[[#This Row],[date]])</f>
        <v>2020</v>
      </c>
      <c r="W1542" t="str">
        <f>TEXT(sales_order1[[#This Row],[date]], "Mmm")</f>
        <v>Oct</v>
      </c>
      <c r="X1542">
        <f>VALUE(TEXT(sales_order1[[#This Row],[date]], "D"))</f>
        <v>16</v>
      </c>
      <c r="Y1542">
        <v>42</v>
      </c>
    </row>
    <row r="1543" spans="1:25" x14ac:dyDescent="0.25">
      <c r="A1543" s="1">
        <v>44120</v>
      </c>
      <c r="B1543">
        <v>51542</v>
      </c>
      <c r="C1543" t="s">
        <v>135</v>
      </c>
      <c r="D1543" t="str">
        <f>VLOOKUP(sales_order1[[#This Row],[itemCode]],product_details3!B:C,2,0)</f>
        <v>MSKSH</v>
      </c>
      <c r="E1543" t="s">
        <v>136</v>
      </c>
      <c r="F1543" t="s">
        <v>137</v>
      </c>
      <c r="G1543">
        <v>100</v>
      </c>
      <c r="H1543">
        <v>18.75</v>
      </c>
      <c r="I1543">
        <v>1875</v>
      </c>
      <c r="J1543">
        <v>7.45</v>
      </c>
      <c r="K1543">
        <v>745</v>
      </c>
      <c r="L1543">
        <v>11.3</v>
      </c>
      <c r="M1543">
        <v>0.60266666666666668</v>
      </c>
      <c r="N1543">
        <v>1130</v>
      </c>
      <c r="O1543" t="s">
        <v>447</v>
      </c>
      <c r="P1543" t="s">
        <v>448</v>
      </c>
      <c r="Q1543" t="s">
        <v>378</v>
      </c>
      <c r="R1543" t="s">
        <v>72</v>
      </c>
      <c r="S1543" t="s">
        <v>449</v>
      </c>
      <c r="T1543" t="s">
        <v>450</v>
      </c>
      <c r="U1543" t="s">
        <v>1188</v>
      </c>
      <c r="V1543">
        <f>YEAR(sales_order1[[#This Row],[date]])</f>
        <v>2020</v>
      </c>
      <c r="W1543" t="str">
        <f>TEXT(sales_order1[[#This Row],[date]], "Mmm")</f>
        <v>Oct</v>
      </c>
      <c r="X1543">
        <f>VALUE(TEXT(sales_order1[[#This Row],[date]], "D"))</f>
        <v>16</v>
      </c>
      <c r="Y1543">
        <v>42</v>
      </c>
    </row>
    <row r="1544" spans="1:25" x14ac:dyDescent="0.25">
      <c r="A1544" s="1">
        <v>44120</v>
      </c>
      <c r="B1544">
        <v>51543</v>
      </c>
      <c r="C1544" t="s">
        <v>170</v>
      </c>
      <c r="D1544" t="str">
        <f>VLOOKUP(sales_order1[[#This Row],[itemCode]],product_details3!B:C,2,0)</f>
        <v>MKRM100</v>
      </c>
      <c r="E1544" t="s">
        <v>171</v>
      </c>
      <c r="F1544" t="s">
        <v>151</v>
      </c>
      <c r="G1544">
        <v>50</v>
      </c>
      <c r="H1544">
        <v>5.5</v>
      </c>
      <c r="I1544">
        <v>275</v>
      </c>
      <c r="J1544">
        <v>2.2999999999999998</v>
      </c>
      <c r="K1544">
        <v>115</v>
      </c>
      <c r="L1544">
        <v>3.2</v>
      </c>
      <c r="M1544">
        <v>0.5818181818181819</v>
      </c>
      <c r="N1544">
        <v>160</v>
      </c>
      <c r="O1544" t="s">
        <v>69</v>
      </c>
      <c r="P1544" t="s">
        <v>70</v>
      </c>
      <c r="Q1544" t="s">
        <v>71</v>
      </c>
      <c r="R1544" t="s">
        <v>72</v>
      </c>
      <c r="S1544" t="s">
        <v>73</v>
      </c>
      <c r="T1544" t="s">
        <v>74</v>
      </c>
      <c r="U1544" t="s">
        <v>1190</v>
      </c>
      <c r="V1544">
        <f>YEAR(sales_order1[[#This Row],[date]])</f>
        <v>2020</v>
      </c>
      <c r="W1544" t="str">
        <f>TEXT(sales_order1[[#This Row],[date]], "Mmm")</f>
        <v>Oct</v>
      </c>
      <c r="X1544">
        <f>VALUE(TEXT(sales_order1[[#This Row],[date]], "D"))</f>
        <v>16</v>
      </c>
      <c r="Y1544">
        <v>42</v>
      </c>
    </row>
    <row r="1545" spans="1:25" x14ac:dyDescent="0.25">
      <c r="A1545" s="1">
        <v>44120</v>
      </c>
      <c r="B1545">
        <v>51544</v>
      </c>
      <c r="C1545" t="s">
        <v>51</v>
      </c>
      <c r="D1545" t="str">
        <f>VLOOKUP(sales_order1[[#This Row],[itemCode]],product_details3!B:C,2,0)</f>
        <v>MSTH50</v>
      </c>
      <c r="E1545" t="s">
        <v>52</v>
      </c>
      <c r="F1545" t="s">
        <v>21</v>
      </c>
      <c r="G1545">
        <v>100</v>
      </c>
      <c r="H1545">
        <v>15.75</v>
      </c>
      <c r="I1545">
        <v>1575</v>
      </c>
      <c r="J1545">
        <v>4.45</v>
      </c>
      <c r="K1545">
        <v>445</v>
      </c>
      <c r="L1545">
        <v>11.3</v>
      </c>
      <c r="M1545">
        <v>0.71746031746031746</v>
      </c>
      <c r="N1545">
        <v>1130</v>
      </c>
      <c r="O1545" t="s">
        <v>125</v>
      </c>
      <c r="P1545" t="s">
        <v>126</v>
      </c>
      <c r="Q1545" t="s">
        <v>71</v>
      </c>
      <c r="R1545" t="s">
        <v>72</v>
      </c>
      <c r="S1545" t="s">
        <v>73</v>
      </c>
      <c r="T1545" t="s">
        <v>127</v>
      </c>
      <c r="U1545" t="s">
        <v>1190</v>
      </c>
      <c r="V1545">
        <f>YEAR(sales_order1[[#This Row],[date]])</f>
        <v>2020</v>
      </c>
      <c r="W1545" t="str">
        <f>TEXT(sales_order1[[#This Row],[date]], "Mmm")</f>
        <v>Oct</v>
      </c>
      <c r="X1545">
        <f>VALUE(TEXT(sales_order1[[#This Row],[date]], "D"))</f>
        <v>16</v>
      </c>
      <c r="Y1545">
        <v>42</v>
      </c>
    </row>
    <row r="1546" spans="1:25" x14ac:dyDescent="0.25">
      <c r="A1546" s="1">
        <v>44123</v>
      </c>
      <c r="B1546">
        <v>51545</v>
      </c>
      <c r="C1546" t="s">
        <v>313</v>
      </c>
      <c r="D1546" t="str">
        <f>VLOOKUP(sales_order1[[#This Row],[itemCode]],product_details3!B:C,2,0)</f>
        <v>MSKO50</v>
      </c>
      <c r="E1546" t="s">
        <v>314</v>
      </c>
      <c r="F1546" t="s">
        <v>137</v>
      </c>
      <c r="G1546">
        <v>50</v>
      </c>
      <c r="H1546">
        <v>14.65</v>
      </c>
      <c r="I1546">
        <v>732.5</v>
      </c>
      <c r="J1546">
        <v>6.55</v>
      </c>
      <c r="K1546">
        <v>327.5</v>
      </c>
      <c r="L1546">
        <v>8.1</v>
      </c>
      <c r="M1546">
        <v>0.55290102389078488</v>
      </c>
      <c r="N1546">
        <v>405</v>
      </c>
      <c r="O1546" t="s">
        <v>189</v>
      </c>
      <c r="P1546" t="s">
        <v>190</v>
      </c>
      <c r="Q1546" t="s">
        <v>191</v>
      </c>
      <c r="R1546" t="s">
        <v>56</v>
      </c>
      <c r="S1546" t="s">
        <v>192</v>
      </c>
      <c r="T1546" t="s">
        <v>193</v>
      </c>
      <c r="U1546" t="s">
        <v>1191</v>
      </c>
      <c r="V1546">
        <f>YEAR(sales_order1[[#This Row],[date]])</f>
        <v>2020</v>
      </c>
      <c r="W1546" t="str">
        <f>TEXT(sales_order1[[#This Row],[date]], "Mmm")</f>
        <v>Oct</v>
      </c>
      <c r="X1546">
        <f>VALUE(TEXT(sales_order1[[#This Row],[date]], "D"))</f>
        <v>19</v>
      </c>
      <c r="Y1546">
        <v>42</v>
      </c>
    </row>
    <row r="1547" spans="1:25" x14ac:dyDescent="0.25">
      <c r="A1547" s="1">
        <v>44123</v>
      </c>
      <c r="B1547">
        <v>51546</v>
      </c>
      <c r="C1547" t="s">
        <v>128</v>
      </c>
      <c r="D1547" t="str">
        <f>VLOOKUP(sales_order1[[#This Row],[itemCode]],product_details3!B:C,2,0)</f>
        <v>SCRT100</v>
      </c>
      <c r="E1547" t="s">
        <v>129</v>
      </c>
      <c r="F1547" t="s">
        <v>61</v>
      </c>
      <c r="G1547">
        <v>150</v>
      </c>
      <c r="H1547">
        <v>28.25</v>
      </c>
      <c r="I1547">
        <v>4237.5</v>
      </c>
      <c r="J1547">
        <v>9</v>
      </c>
      <c r="K1547">
        <v>1350</v>
      </c>
      <c r="L1547">
        <v>19.25</v>
      </c>
      <c r="M1547">
        <v>0.68141592920353977</v>
      </c>
      <c r="N1547">
        <v>2887.5</v>
      </c>
      <c r="O1547" t="s">
        <v>467</v>
      </c>
      <c r="P1547" t="s">
        <v>468</v>
      </c>
      <c r="Q1547" t="s">
        <v>39</v>
      </c>
      <c r="R1547" t="s">
        <v>40</v>
      </c>
      <c r="S1547" t="s">
        <v>41</v>
      </c>
      <c r="T1547" t="s">
        <v>174</v>
      </c>
      <c r="U1547" t="s">
        <v>1188</v>
      </c>
      <c r="V1547">
        <f>YEAR(sales_order1[[#This Row],[date]])</f>
        <v>2020</v>
      </c>
      <c r="W1547" t="str">
        <f>TEXT(sales_order1[[#This Row],[date]], "Mmm")</f>
        <v>Oct</v>
      </c>
      <c r="X1547">
        <f>VALUE(TEXT(sales_order1[[#This Row],[date]], "D"))</f>
        <v>19</v>
      </c>
      <c r="Y1547">
        <v>42</v>
      </c>
    </row>
    <row r="1548" spans="1:25" x14ac:dyDescent="0.25">
      <c r="A1548" s="1">
        <v>44123</v>
      </c>
      <c r="B1548">
        <v>51547</v>
      </c>
      <c r="C1548" t="s">
        <v>28</v>
      </c>
      <c r="D1548" t="str">
        <f>VLOOKUP(sales_order1[[#This Row],[itemCode]],product_details3!B:C,2,0)</f>
        <v>SRMC30</v>
      </c>
      <c r="E1548" t="s">
        <v>29</v>
      </c>
      <c r="F1548" t="s">
        <v>30</v>
      </c>
      <c r="G1548">
        <v>150</v>
      </c>
      <c r="H1548">
        <v>22.6</v>
      </c>
      <c r="I1548">
        <v>3390</v>
      </c>
      <c r="J1548">
        <v>7.6</v>
      </c>
      <c r="K1548">
        <v>1140</v>
      </c>
      <c r="L1548">
        <v>15</v>
      </c>
      <c r="M1548">
        <v>0.66371681415929207</v>
      </c>
      <c r="N1548">
        <v>2250</v>
      </c>
      <c r="O1548" t="s">
        <v>177</v>
      </c>
      <c r="P1548" t="s">
        <v>178</v>
      </c>
      <c r="Q1548" t="s">
        <v>111</v>
      </c>
      <c r="R1548" t="s">
        <v>112</v>
      </c>
      <c r="S1548" t="s">
        <v>179</v>
      </c>
      <c r="T1548" t="s">
        <v>180</v>
      </c>
      <c r="U1548" t="s">
        <v>1189</v>
      </c>
      <c r="V1548">
        <f>YEAR(sales_order1[[#This Row],[date]])</f>
        <v>2020</v>
      </c>
      <c r="W1548" t="str">
        <f>TEXT(sales_order1[[#This Row],[date]], "Mmm")</f>
        <v>Oct</v>
      </c>
      <c r="X1548">
        <f>VALUE(TEXT(sales_order1[[#This Row],[date]], "D"))</f>
        <v>19</v>
      </c>
      <c r="Y1548">
        <v>42</v>
      </c>
    </row>
    <row r="1549" spans="1:25" x14ac:dyDescent="0.25">
      <c r="A1549" s="1">
        <v>44123</v>
      </c>
      <c r="B1549">
        <v>51548</v>
      </c>
      <c r="C1549" t="s">
        <v>344</v>
      </c>
      <c r="D1549" t="str">
        <f>VLOOKUP(sales_order1[[#This Row],[itemCode]],product_details3!B:C,2,0)</f>
        <v>TNRE100</v>
      </c>
      <c r="E1549" t="s">
        <v>345</v>
      </c>
      <c r="F1549" t="s">
        <v>124</v>
      </c>
      <c r="G1549">
        <v>50</v>
      </c>
      <c r="H1549">
        <v>11.3</v>
      </c>
      <c r="I1549">
        <v>565</v>
      </c>
      <c r="J1549">
        <v>3.8</v>
      </c>
      <c r="K1549">
        <v>190</v>
      </c>
      <c r="L1549">
        <v>7.5</v>
      </c>
      <c r="M1549">
        <v>0.66371681415929207</v>
      </c>
      <c r="N1549">
        <v>375</v>
      </c>
      <c r="O1549" t="s">
        <v>478</v>
      </c>
      <c r="P1549" t="s">
        <v>479</v>
      </c>
      <c r="Q1549" t="s">
        <v>186</v>
      </c>
      <c r="R1549" t="s">
        <v>112</v>
      </c>
      <c r="S1549" t="s">
        <v>246</v>
      </c>
      <c r="T1549" t="s">
        <v>480</v>
      </c>
      <c r="U1549" t="s">
        <v>1189</v>
      </c>
      <c r="V1549">
        <f>YEAR(sales_order1[[#This Row],[date]])</f>
        <v>2020</v>
      </c>
      <c r="W1549" t="str">
        <f>TEXT(sales_order1[[#This Row],[date]], "Mmm")</f>
        <v>Oct</v>
      </c>
      <c r="X1549">
        <f>VALUE(TEXT(sales_order1[[#This Row],[date]], "D"))</f>
        <v>19</v>
      </c>
      <c r="Y1549">
        <v>42</v>
      </c>
    </row>
    <row r="1550" spans="1:25" x14ac:dyDescent="0.25">
      <c r="A1550" s="1">
        <v>44123</v>
      </c>
      <c r="B1550">
        <v>51549</v>
      </c>
      <c r="C1550" t="s">
        <v>103</v>
      </c>
      <c r="D1550" t="str">
        <f>VLOOKUP(sales_order1[[#This Row],[itemCode]],product_details3!B:C,2,0)</f>
        <v>SCRT50</v>
      </c>
      <c r="E1550" t="s">
        <v>104</v>
      </c>
      <c r="F1550" t="s">
        <v>61</v>
      </c>
      <c r="G1550">
        <v>200</v>
      </c>
      <c r="H1550">
        <v>16.95</v>
      </c>
      <c r="I1550">
        <v>3390</v>
      </c>
      <c r="J1550">
        <v>5.2</v>
      </c>
      <c r="K1550">
        <v>1040</v>
      </c>
      <c r="L1550">
        <v>11.75</v>
      </c>
      <c r="M1550">
        <v>0.69321533923303835</v>
      </c>
      <c r="N1550">
        <v>2350</v>
      </c>
      <c r="O1550" t="s">
        <v>167</v>
      </c>
      <c r="P1550" t="s">
        <v>168</v>
      </c>
      <c r="Q1550" t="s">
        <v>100</v>
      </c>
      <c r="R1550" t="s">
        <v>40</v>
      </c>
      <c r="S1550" t="s">
        <v>101</v>
      </c>
      <c r="T1550" t="s">
        <v>169</v>
      </c>
      <c r="U1550" t="s">
        <v>1190</v>
      </c>
      <c r="V1550">
        <f>YEAR(sales_order1[[#This Row],[date]])</f>
        <v>2020</v>
      </c>
      <c r="W1550" t="str">
        <f>TEXT(sales_order1[[#This Row],[date]], "Mmm")</f>
        <v>Oct</v>
      </c>
      <c r="X1550">
        <f>VALUE(TEXT(sales_order1[[#This Row],[date]], "D"))</f>
        <v>19</v>
      </c>
      <c r="Y1550">
        <v>42</v>
      </c>
    </row>
    <row r="1551" spans="1:25" x14ac:dyDescent="0.25">
      <c r="A1551" s="1">
        <v>44123</v>
      </c>
      <c r="B1551">
        <v>51550</v>
      </c>
      <c r="C1551" t="s">
        <v>256</v>
      </c>
      <c r="D1551" t="str">
        <f>VLOOKUP(sales_order1[[#This Row],[itemCode]],product_details3!B:C,2,0)</f>
        <v>MSKC50</v>
      </c>
      <c r="E1551" t="s">
        <v>257</v>
      </c>
      <c r="F1551" t="s">
        <v>137</v>
      </c>
      <c r="G1551">
        <v>50</v>
      </c>
      <c r="H1551">
        <v>11.95</v>
      </c>
      <c r="I1551">
        <v>597.5</v>
      </c>
      <c r="J1551">
        <v>5.2</v>
      </c>
      <c r="K1551">
        <v>260</v>
      </c>
      <c r="L1551">
        <v>6.75</v>
      </c>
      <c r="M1551">
        <v>0.56485355648535562</v>
      </c>
      <c r="N1551">
        <v>337.5</v>
      </c>
      <c r="O1551" t="s">
        <v>400</v>
      </c>
      <c r="P1551" t="s">
        <v>401</v>
      </c>
      <c r="Q1551" t="s">
        <v>213</v>
      </c>
      <c r="R1551" t="s">
        <v>25</v>
      </c>
      <c r="S1551" t="s">
        <v>402</v>
      </c>
      <c r="T1551" t="s">
        <v>403</v>
      </c>
      <c r="U1551" t="s">
        <v>1191</v>
      </c>
      <c r="V1551">
        <f>YEAR(sales_order1[[#This Row],[date]])</f>
        <v>2020</v>
      </c>
      <c r="W1551" t="str">
        <f>TEXT(sales_order1[[#This Row],[date]], "Mmm")</f>
        <v>Oct</v>
      </c>
      <c r="X1551">
        <f>VALUE(TEXT(sales_order1[[#This Row],[date]], "D"))</f>
        <v>19</v>
      </c>
      <c r="Y1551">
        <v>42</v>
      </c>
    </row>
    <row r="1552" spans="1:25" x14ac:dyDescent="0.25">
      <c r="A1552" s="1">
        <v>44124</v>
      </c>
      <c r="B1552">
        <v>51551</v>
      </c>
      <c r="C1552" t="s">
        <v>51</v>
      </c>
      <c r="D1552" t="str">
        <f>VLOOKUP(sales_order1[[#This Row],[itemCode]],product_details3!B:C,2,0)</f>
        <v>MSTH50</v>
      </c>
      <c r="E1552" t="s">
        <v>52</v>
      </c>
      <c r="F1552" t="s">
        <v>21</v>
      </c>
      <c r="G1552">
        <v>50</v>
      </c>
      <c r="H1552">
        <v>15.75</v>
      </c>
      <c r="I1552">
        <v>787.5</v>
      </c>
      <c r="J1552">
        <v>4.45</v>
      </c>
      <c r="K1552">
        <v>222.5</v>
      </c>
      <c r="L1552">
        <v>11.3</v>
      </c>
      <c r="M1552">
        <v>0.71746031746031746</v>
      </c>
      <c r="N1552">
        <v>565</v>
      </c>
      <c r="O1552" t="s">
        <v>216</v>
      </c>
      <c r="P1552" t="s">
        <v>217</v>
      </c>
      <c r="Q1552" t="s">
        <v>218</v>
      </c>
      <c r="R1552" t="s">
        <v>40</v>
      </c>
      <c r="S1552" t="s">
        <v>219</v>
      </c>
      <c r="T1552" t="s">
        <v>220</v>
      </c>
      <c r="U1552" t="s">
        <v>1190</v>
      </c>
      <c r="V1552">
        <f>YEAR(sales_order1[[#This Row],[date]])</f>
        <v>2020</v>
      </c>
      <c r="W1552" t="str">
        <f>TEXT(sales_order1[[#This Row],[date]], "Mmm")</f>
        <v>Oct</v>
      </c>
      <c r="X1552">
        <f>VALUE(TEXT(sales_order1[[#This Row],[date]], "D"))</f>
        <v>20</v>
      </c>
      <c r="Y1552">
        <v>42</v>
      </c>
    </row>
    <row r="1553" spans="1:25" x14ac:dyDescent="0.25">
      <c r="A1553" s="1">
        <v>44124</v>
      </c>
      <c r="B1553">
        <v>51552</v>
      </c>
      <c r="C1553" t="s">
        <v>128</v>
      </c>
      <c r="D1553" t="str">
        <f>VLOOKUP(sales_order1[[#This Row],[itemCode]],product_details3!B:C,2,0)</f>
        <v>SCRT100</v>
      </c>
      <c r="E1553" t="s">
        <v>129</v>
      </c>
      <c r="F1553" t="s">
        <v>61</v>
      </c>
      <c r="G1553">
        <v>50</v>
      </c>
      <c r="H1553">
        <v>28.25</v>
      </c>
      <c r="I1553">
        <v>1412.5</v>
      </c>
      <c r="J1553">
        <v>9</v>
      </c>
      <c r="K1553">
        <v>450</v>
      </c>
      <c r="L1553">
        <v>19.25</v>
      </c>
      <c r="M1553">
        <v>0.68141592920353977</v>
      </c>
      <c r="N1553">
        <v>962.5</v>
      </c>
      <c r="O1553" t="s">
        <v>487</v>
      </c>
      <c r="P1553" t="s">
        <v>488</v>
      </c>
      <c r="Q1553" t="s">
        <v>48</v>
      </c>
      <c r="R1553" t="s">
        <v>25</v>
      </c>
      <c r="S1553" t="s">
        <v>286</v>
      </c>
      <c r="T1553" t="s">
        <v>489</v>
      </c>
      <c r="U1553" t="s">
        <v>1191</v>
      </c>
      <c r="V1553">
        <f>YEAR(sales_order1[[#This Row],[date]])</f>
        <v>2020</v>
      </c>
      <c r="W1553" t="str">
        <f>TEXT(sales_order1[[#This Row],[date]], "Mmm")</f>
        <v>Oct</v>
      </c>
      <c r="X1553">
        <f>VALUE(TEXT(sales_order1[[#This Row],[date]], "D"))</f>
        <v>20</v>
      </c>
      <c r="Y1553">
        <v>42</v>
      </c>
    </row>
    <row r="1554" spans="1:25" x14ac:dyDescent="0.25">
      <c r="A1554" s="1">
        <v>44124</v>
      </c>
      <c r="B1554">
        <v>51553</v>
      </c>
      <c r="C1554" t="s">
        <v>194</v>
      </c>
      <c r="D1554" t="str">
        <f>VLOOKUP(sales_order1[[#This Row],[itemCode]],product_details3!B:C,2,0)</f>
        <v>CLNG150</v>
      </c>
      <c r="E1554" t="s">
        <v>195</v>
      </c>
      <c r="F1554" t="s">
        <v>45</v>
      </c>
      <c r="G1554">
        <v>50</v>
      </c>
      <c r="H1554">
        <v>12.75</v>
      </c>
      <c r="I1554">
        <v>637.5</v>
      </c>
      <c r="J1554">
        <v>4.45</v>
      </c>
      <c r="K1554">
        <v>222.5</v>
      </c>
      <c r="L1554">
        <v>8.3000000000000007</v>
      </c>
      <c r="M1554">
        <v>0.65098039215686276</v>
      </c>
      <c r="N1554">
        <v>415</v>
      </c>
      <c r="O1554" t="s">
        <v>248</v>
      </c>
      <c r="P1554" t="s">
        <v>249</v>
      </c>
      <c r="Q1554" t="s">
        <v>191</v>
      </c>
      <c r="R1554" t="s">
        <v>56</v>
      </c>
      <c r="S1554" t="s">
        <v>192</v>
      </c>
      <c r="T1554" t="s">
        <v>250</v>
      </c>
      <c r="U1554" t="s">
        <v>1191</v>
      </c>
      <c r="V1554">
        <f>YEAR(sales_order1[[#This Row],[date]])</f>
        <v>2020</v>
      </c>
      <c r="W1554" t="str">
        <f>TEXT(sales_order1[[#This Row],[date]], "Mmm")</f>
        <v>Oct</v>
      </c>
      <c r="X1554">
        <f>VALUE(TEXT(sales_order1[[#This Row],[date]], "D"))</f>
        <v>20</v>
      </c>
      <c r="Y1554">
        <v>42</v>
      </c>
    </row>
    <row r="1555" spans="1:25" x14ac:dyDescent="0.25">
      <c r="A1555" s="1">
        <v>44124</v>
      </c>
      <c r="B1555">
        <v>51554</v>
      </c>
      <c r="C1555" t="s">
        <v>135</v>
      </c>
      <c r="D1555" t="str">
        <f>VLOOKUP(sales_order1[[#This Row],[itemCode]],product_details3!B:C,2,0)</f>
        <v>MSKSH</v>
      </c>
      <c r="E1555" t="s">
        <v>136</v>
      </c>
      <c r="F1555" t="s">
        <v>137</v>
      </c>
      <c r="G1555">
        <v>100</v>
      </c>
      <c r="H1555">
        <v>18.75</v>
      </c>
      <c r="I1555">
        <v>1875</v>
      </c>
      <c r="J1555">
        <v>7.45</v>
      </c>
      <c r="K1555">
        <v>745</v>
      </c>
      <c r="L1555">
        <v>11.3</v>
      </c>
      <c r="M1555">
        <v>0.60266666666666668</v>
      </c>
      <c r="N1555">
        <v>1130</v>
      </c>
      <c r="O1555" t="s">
        <v>172</v>
      </c>
      <c r="P1555" t="s">
        <v>173</v>
      </c>
      <c r="Q1555" t="s">
        <v>39</v>
      </c>
      <c r="R1555" t="s">
        <v>40</v>
      </c>
      <c r="S1555" t="s">
        <v>41</v>
      </c>
      <c r="T1555" t="s">
        <v>174</v>
      </c>
      <c r="U1555" t="s">
        <v>1188</v>
      </c>
      <c r="V1555">
        <f>YEAR(sales_order1[[#This Row],[date]])</f>
        <v>2020</v>
      </c>
      <c r="W1555" t="str">
        <f>TEXT(sales_order1[[#This Row],[date]], "Mmm")</f>
        <v>Oct</v>
      </c>
      <c r="X1555">
        <f>VALUE(TEXT(sales_order1[[#This Row],[date]], "D"))</f>
        <v>20</v>
      </c>
      <c r="Y1555">
        <v>42</v>
      </c>
    </row>
    <row r="1556" spans="1:25" x14ac:dyDescent="0.25">
      <c r="A1556" s="1">
        <v>44124</v>
      </c>
      <c r="B1556">
        <v>51555</v>
      </c>
      <c r="C1556" t="s">
        <v>19</v>
      </c>
      <c r="D1556" t="str">
        <f>VLOOKUP(sales_order1[[#This Row],[itemCode]],product_details3!B:C,2,0)</f>
        <v>MSTH100</v>
      </c>
      <c r="E1556" t="s">
        <v>20</v>
      </c>
      <c r="F1556" t="s">
        <v>21</v>
      </c>
      <c r="G1556">
        <v>50</v>
      </c>
      <c r="H1556">
        <v>26.25</v>
      </c>
      <c r="I1556">
        <v>1312.5</v>
      </c>
      <c r="J1556">
        <v>7.75</v>
      </c>
      <c r="K1556">
        <v>387.5</v>
      </c>
      <c r="L1556">
        <v>18.5</v>
      </c>
      <c r="M1556">
        <v>0.70476190476190481</v>
      </c>
      <c r="N1556">
        <v>925</v>
      </c>
      <c r="O1556" t="s">
        <v>400</v>
      </c>
      <c r="P1556" t="s">
        <v>401</v>
      </c>
      <c r="Q1556" t="s">
        <v>213</v>
      </c>
      <c r="R1556" t="s">
        <v>25</v>
      </c>
      <c r="S1556" t="s">
        <v>402</v>
      </c>
      <c r="T1556" t="s">
        <v>403</v>
      </c>
      <c r="U1556" t="s">
        <v>1191</v>
      </c>
      <c r="V1556">
        <f>YEAR(sales_order1[[#This Row],[date]])</f>
        <v>2020</v>
      </c>
      <c r="W1556" t="str">
        <f>TEXT(sales_order1[[#This Row],[date]], "Mmm")</f>
        <v>Oct</v>
      </c>
      <c r="X1556">
        <f>VALUE(TEXT(sales_order1[[#This Row],[date]], "D"))</f>
        <v>20</v>
      </c>
      <c r="Y1556">
        <v>42</v>
      </c>
    </row>
    <row r="1557" spans="1:25" x14ac:dyDescent="0.25">
      <c r="A1557" s="1">
        <v>44124</v>
      </c>
      <c r="B1557">
        <v>51556</v>
      </c>
      <c r="C1557" t="s">
        <v>325</v>
      </c>
      <c r="D1557" t="str">
        <f>VLOOKUP(sales_order1[[#This Row],[itemCode]],product_details3!B:C,2,0)</f>
        <v>EXFG100</v>
      </c>
      <c r="E1557" t="s">
        <v>326</v>
      </c>
      <c r="F1557" t="s">
        <v>183</v>
      </c>
      <c r="G1557">
        <v>50</v>
      </c>
      <c r="H1557">
        <v>20.75</v>
      </c>
      <c r="I1557">
        <v>1037.5</v>
      </c>
      <c r="J1557">
        <v>7.45</v>
      </c>
      <c r="K1557">
        <v>372.5</v>
      </c>
      <c r="L1557">
        <v>13.3</v>
      </c>
      <c r="M1557">
        <v>0.64096385542168677</v>
      </c>
      <c r="N1557">
        <v>665</v>
      </c>
      <c r="O1557" t="s">
        <v>184</v>
      </c>
      <c r="P1557" t="s">
        <v>185</v>
      </c>
      <c r="Q1557" t="s">
        <v>186</v>
      </c>
      <c r="R1557" t="s">
        <v>112</v>
      </c>
      <c r="S1557" t="s">
        <v>187</v>
      </c>
      <c r="T1557" t="s">
        <v>188</v>
      </c>
      <c r="U1557" t="s">
        <v>1189</v>
      </c>
      <c r="V1557">
        <f>YEAR(sales_order1[[#This Row],[date]])</f>
        <v>2020</v>
      </c>
      <c r="W1557" t="str">
        <f>TEXT(sales_order1[[#This Row],[date]], "Mmm")</f>
        <v>Oct</v>
      </c>
      <c r="X1557">
        <f>VALUE(TEXT(sales_order1[[#This Row],[date]], "D"))</f>
        <v>20</v>
      </c>
      <c r="Y1557">
        <v>42</v>
      </c>
    </row>
    <row r="1558" spans="1:25" x14ac:dyDescent="0.25">
      <c r="A1558" s="1">
        <v>44124</v>
      </c>
      <c r="B1558">
        <v>51557</v>
      </c>
      <c r="C1558" t="s">
        <v>194</v>
      </c>
      <c r="D1558" t="str">
        <f>VLOOKUP(sales_order1[[#This Row],[itemCode]],product_details3!B:C,2,0)</f>
        <v>CLNG150</v>
      </c>
      <c r="E1558" t="s">
        <v>195</v>
      </c>
      <c r="F1558" t="s">
        <v>45</v>
      </c>
      <c r="G1558">
        <v>100</v>
      </c>
      <c r="H1558">
        <v>12.75</v>
      </c>
      <c r="I1558">
        <v>1275</v>
      </c>
      <c r="J1558">
        <v>4.45</v>
      </c>
      <c r="K1558">
        <v>445</v>
      </c>
      <c r="L1558">
        <v>8.3000000000000007</v>
      </c>
      <c r="M1558">
        <v>0.65098039215686276</v>
      </c>
      <c r="N1558">
        <v>830</v>
      </c>
      <c r="O1558" t="s">
        <v>420</v>
      </c>
      <c r="P1558" t="s">
        <v>421</v>
      </c>
      <c r="Q1558" t="s">
        <v>77</v>
      </c>
      <c r="R1558" t="s">
        <v>72</v>
      </c>
      <c r="S1558" t="s">
        <v>78</v>
      </c>
      <c r="T1558" t="s">
        <v>422</v>
      </c>
      <c r="U1558" t="s">
        <v>1190</v>
      </c>
      <c r="V1558">
        <f>YEAR(sales_order1[[#This Row],[date]])</f>
        <v>2020</v>
      </c>
      <c r="W1558" t="str">
        <f>TEXT(sales_order1[[#This Row],[date]], "Mmm")</f>
        <v>Oct</v>
      </c>
      <c r="X1558">
        <f>VALUE(TEXT(sales_order1[[#This Row],[date]], "D"))</f>
        <v>20</v>
      </c>
      <c r="Y1558">
        <v>42</v>
      </c>
    </row>
    <row r="1559" spans="1:25" x14ac:dyDescent="0.25">
      <c r="A1559" s="1">
        <v>44124</v>
      </c>
      <c r="B1559">
        <v>51558</v>
      </c>
      <c r="C1559" t="s">
        <v>103</v>
      </c>
      <c r="D1559" t="str">
        <f>VLOOKUP(sales_order1[[#This Row],[itemCode]],product_details3!B:C,2,0)</f>
        <v>SCRT50</v>
      </c>
      <c r="E1559" t="s">
        <v>104</v>
      </c>
      <c r="F1559" t="s">
        <v>61</v>
      </c>
      <c r="G1559">
        <v>150</v>
      </c>
      <c r="H1559">
        <v>16.95</v>
      </c>
      <c r="I1559">
        <v>2542.5</v>
      </c>
      <c r="J1559">
        <v>5.2</v>
      </c>
      <c r="K1559">
        <v>780</v>
      </c>
      <c r="L1559">
        <v>11.75</v>
      </c>
      <c r="M1559">
        <v>0.69321533923303835</v>
      </c>
      <c r="N1559">
        <v>1762.5</v>
      </c>
      <c r="O1559" t="s">
        <v>88</v>
      </c>
      <c r="P1559" t="s">
        <v>89</v>
      </c>
      <c r="Q1559" t="s">
        <v>24</v>
      </c>
      <c r="R1559" t="s">
        <v>25</v>
      </c>
      <c r="S1559" t="s">
        <v>26</v>
      </c>
      <c r="T1559" t="s">
        <v>90</v>
      </c>
      <c r="U1559" t="s">
        <v>1191</v>
      </c>
      <c r="V1559">
        <f>YEAR(sales_order1[[#This Row],[date]])</f>
        <v>2020</v>
      </c>
      <c r="W1559" t="str">
        <f>TEXT(sales_order1[[#This Row],[date]], "Mmm")</f>
        <v>Oct</v>
      </c>
      <c r="X1559">
        <f>VALUE(TEXT(sales_order1[[#This Row],[date]], "D"))</f>
        <v>20</v>
      </c>
      <c r="Y1559">
        <v>42</v>
      </c>
    </row>
    <row r="1560" spans="1:25" x14ac:dyDescent="0.25">
      <c r="A1560" s="1">
        <v>44124</v>
      </c>
      <c r="B1560">
        <v>51559</v>
      </c>
      <c r="C1560" t="s">
        <v>115</v>
      </c>
      <c r="D1560" t="str">
        <f>VLOOKUP(sales_order1[[#This Row],[itemCode]],product_details3!B:C,2,0)</f>
        <v>SCRS30100</v>
      </c>
      <c r="E1560" t="s">
        <v>116</v>
      </c>
      <c r="F1560" t="s">
        <v>61</v>
      </c>
      <c r="G1560">
        <v>200</v>
      </c>
      <c r="H1560">
        <v>32.75</v>
      </c>
      <c r="I1560">
        <v>6550</v>
      </c>
      <c r="J1560">
        <v>11.25</v>
      </c>
      <c r="K1560">
        <v>2250</v>
      </c>
      <c r="L1560">
        <v>21.5</v>
      </c>
      <c r="M1560">
        <v>0.65648854961832059</v>
      </c>
      <c r="N1560">
        <v>4300</v>
      </c>
      <c r="O1560" t="s">
        <v>475</v>
      </c>
      <c r="P1560" t="s">
        <v>476</v>
      </c>
      <c r="Q1560" t="s">
        <v>93</v>
      </c>
      <c r="R1560" t="s">
        <v>72</v>
      </c>
      <c r="S1560" t="s">
        <v>94</v>
      </c>
      <c r="T1560" t="s">
        <v>477</v>
      </c>
      <c r="U1560" t="s">
        <v>1190</v>
      </c>
      <c r="V1560">
        <f>YEAR(sales_order1[[#This Row],[date]])</f>
        <v>2020</v>
      </c>
      <c r="W1560" t="str">
        <f>TEXT(sales_order1[[#This Row],[date]], "Mmm")</f>
        <v>Oct</v>
      </c>
      <c r="X1560">
        <f>VALUE(TEXT(sales_order1[[#This Row],[date]], "D"))</f>
        <v>20</v>
      </c>
      <c r="Y1560">
        <v>42</v>
      </c>
    </row>
    <row r="1561" spans="1:25" x14ac:dyDescent="0.25">
      <c r="A1561" s="1">
        <v>44125</v>
      </c>
      <c r="B1561">
        <v>51560</v>
      </c>
      <c r="C1561" t="s">
        <v>51</v>
      </c>
      <c r="D1561" t="str">
        <f>VLOOKUP(sales_order1[[#This Row],[itemCode]],product_details3!B:C,2,0)</f>
        <v>MSTH50</v>
      </c>
      <c r="E1561" t="s">
        <v>52</v>
      </c>
      <c r="F1561" t="s">
        <v>21</v>
      </c>
      <c r="G1561">
        <v>50</v>
      </c>
      <c r="H1561">
        <v>15.75</v>
      </c>
      <c r="I1561">
        <v>787.5</v>
      </c>
      <c r="J1561">
        <v>4.45</v>
      </c>
      <c r="K1561">
        <v>222.5</v>
      </c>
      <c r="L1561">
        <v>11.3</v>
      </c>
      <c r="M1561">
        <v>0.71746031746031746</v>
      </c>
      <c r="N1561">
        <v>565</v>
      </c>
      <c r="O1561" t="s">
        <v>138</v>
      </c>
      <c r="P1561" t="s">
        <v>139</v>
      </c>
      <c r="Q1561" t="s">
        <v>77</v>
      </c>
      <c r="R1561" t="s">
        <v>72</v>
      </c>
      <c r="S1561" t="s">
        <v>140</v>
      </c>
      <c r="T1561" t="s">
        <v>141</v>
      </c>
      <c r="U1561" t="s">
        <v>1190</v>
      </c>
      <c r="V1561">
        <f>YEAR(sales_order1[[#This Row],[date]])</f>
        <v>2020</v>
      </c>
      <c r="W1561" t="str">
        <f>TEXT(sales_order1[[#This Row],[date]], "Mmm")</f>
        <v>Oct</v>
      </c>
      <c r="X1561">
        <f>VALUE(TEXT(sales_order1[[#This Row],[date]], "D"))</f>
        <v>21</v>
      </c>
      <c r="Y1561">
        <v>43</v>
      </c>
    </row>
    <row r="1562" spans="1:25" x14ac:dyDescent="0.25">
      <c r="A1562" s="1">
        <v>44125</v>
      </c>
      <c r="B1562">
        <v>51561</v>
      </c>
      <c r="C1562" t="s">
        <v>115</v>
      </c>
      <c r="D1562" t="str">
        <f>VLOOKUP(sales_order1[[#This Row],[itemCode]],product_details3!B:C,2,0)</f>
        <v>SCRS30100</v>
      </c>
      <c r="E1562" t="s">
        <v>116</v>
      </c>
      <c r="F1562" t="s">
        <v>61</v>
      </c>
      <c r="G1562">
        <v>50</v>
      </c>
      <c r="H1562">
        <v>32.75</v>
      </c>
      <c r="I1562">
        <v>1637.5</v>
      </c>
      <c r="J1562">
        <v>11.25</v>
      </c>
      <c r="K1562">
        <v>562.5</v>
      </c>
      <c r="L1562">
        <v>21.5</v>
      </c>
      <c r="M1562">
        <v>0.65648854961832059</v>
      </c>
      <c r="N1562">
        <v>1075</v>
      </c>
      <c r="O1562" t="s">
        <v>430</v>
      </c>
      <c r="P1562" t="s">
        <v>431</v>
      </c>
      <c r="Q1562" t="s">
        <v>218</v>
      </c>
      <c r="R1562" t="s">
        <v>40</v>
      </c>
      <c r="S1562" t="s">
        <v>432</v>
      </c>
      <c r="T1562" t="s">
        <v>433</v>
      </c>
      <c r="U1562" t="s">
        <v>1190</v>
      </c>
      <c r="V1562">
        <f>YEAR(sales_order1[[#This Row],[date]])</f>
        <v>2020</v>
      </c>
      <c r="W1562" t="str">
        <f>TEXT(sales_order1[[#This Row],[date]], "Mmm")</f>
        <v>Oct</v>
      </c>
      <c r="X1562">
        <f>VALUE(TEXT(sales_order1[[#This Row],[date]], "D"))</f>
        <v>21</v>
      </c>
      <c r="Y1562">
        <v>43</v>
      </c>
    </row>
    <row r="1563" spans="1:25" x14ac:dyDescent="0.25">
      <c r="A1563" s="1">
        <v>44125</v>
      </c>
      <c r="B1563">
        <v>51562</v>
      </c>
      <c r="C1563" t="s">
        <v>35</v>
      </c>
      <c r="D1563" t="str">
        <f>VLOOKUP(sales_order1[[#This Row],[itemCode]],product_details3!B:C,2,0)</f>
        <v>SRMA30</v>
      </c>
      <c r="E1563" t="s">
        <v>36</v>
      </c>
      <c r="F1563" t="s">
        <v>30</v>
      </c>
      <c r="G1563">
        <v>150</v>
      </c>
      <c r="H1563">
        <v>26.2</v>
      </c>
      <c r="I1563">
        <v>3930</v>
      </c>
      <c r="J1563">
        <v>9.4</v>
      </c>
      <c r="K1563">
        <v>1410</v>
      </c>
      <c r="L1563">
        <v>16.8</v>
      </c>
      <c r="M1563">
        <v>0.6412213740458016</v>
      </c>
      <c r="N1563">
        <v>2520</v>
      </c>
      <c r="O1563" t="s">
        <v>75</v>
      </c>
      <c r="P1563" t="s">
        <v>76</v>
      </c>
      <c r="Q1563" t="s">
        <v>77</v>
      </c>
      <c r="R1563" t="s">
        <v>72</v>
      </c>
      <c r="S1563" t="s">
        <v>78</v>
      </c>
      <c r="T1563" t="s">
        <v>79</v>
      </c>
      <c r="U1563" t="s">
        <v>1190</v>
      </c>
      <c r="V1563">
        <f>YEAR(sales_order1[[#This Row],[date]])</f>
        <v>2020</v>
      </c>
      <c r="W1563" t="str">
        <f>TEXT(sales_order1[[#This Row],[date]], "Mmm")</f>
        <v>Oct</v>
      </c>
      <c r="X1563">
        <f>VALUE(TEXT(sales_order1[[#This Row],[date]], "D"))</f>
        <v>21</v>
      </c>
      <c r="Y1563">
        <v>43</v>
      </c>
    </row>
    <row r="1564" spans="1:25" x14ac:dyDescent="0.25">
      <c r="A1564" s="1">
        <v>44125</v>
      </c>
      <c r="B1564">
        <v>51563</v>
      </c>
      <c r="C1564" t="s">
        <v>320</v>
      </c>
      <c r="D1564" t="str">
        <f>VLOOKUP(sales_order1[[#This Row],[itemCode]],product_details3!B:C,2,0)</f>
        <v>SCR50+100</v>
      </c>
      <c r="E1564" t="s">
        <v>321</v>
      </c>
      <c r="F1564" t="s">
        <v>61</v>
      </c>
      <c r="G1564">
        <v>50</v>
      </c>
      <c r="H1564">
        <v>26.25</v>
      </c>
      <c r="I1564">
        <v>1312.5</v>
      </c>
      <c r="J1564">
        <v>7.75</v>
      </c>
      <c r="K1564">
        <v>387.5</v>
      </c>
      <c r="L1564">
        <v>18.5</v>
      </c>
      <c r="M1564">
        <v>0.70476190476190481</v>
      </c>
      <c r="N1564">
        <v>925</v>
      </c>
      <c r="O1564" t="s">
        <v>370</v>
      </c>
      <c r="P1564" t="s">
        <v>371</v>
      </c>
      <c r="Q1564" t="s">
        <v>201</v>
      </c>
      <c r="R1564" t="s">
        <v>25</v>
      </c>
      <c r="S1564" t="s">
        <v>372</v>
      </c>
      <c r="T1564" t="s">
        <v>373</v>
      </c>
      <c r="U1564" t="s">
        <v>1191</v>
      </c>
      <c r="V1564">
        <f>YEAR(sales_order1[[#This Row],[date]])</f>
        <v>2020</v>
      </c>
      <c r="W1564" t="str">
        <f>TEXT(sales_order1[[#This Row],[date]], "Mmm")</f>
        <v>Oct</v>
      </c>
      <c r="X1564">
        <f>VALUE(TEXT(sales_order1[[#This Row],[date]], "D"))</f>
        <v>21</v>
      </c>
      <c r="Y1564">
        <v>43</v>
      </c>
    </row>
    <row r="1565" spans="1:25" x14ac:dyDescent="0.25">
      <c r="A1565" s="1">
        <v>44125</v>
      </c>
      <c r="B1565">
        <v>51564</v>
      </c>
      <c r="C1565" t="s">
        <v>28</v>
      </c>
      <c r="D1565" t="str">
        <f>VLOOKUP(sales_order1[[#This Row],[itemCode]],product_details3!B:C,2,0)</f>
        <v>SRMC30</v>
      </c>
      <c r="E1565" t="s">
        <v>29</v>
      </c>
      <c r="F1565" t="s">
        <v>30</v>
      </c>
      <c r="G1565">
        <v>50</v>
      </c>
      <c r="H1565">
        <v>22.6</v>
      </c>
      <c r="I1565">
        <v>1130</v>
      </c>
      <c r="J1565">
        <v>7.6</v>
      </c>
      <c r="K1565">
        <v>380</v>
      </c>
      <c r="L1565">
        <v>15</v>
      </c>
      <c r="M1565">
        <v>0.66371681415929207</v>
      </c>
      <c r="N1565">
        <v>750</v>
      </c>
      <c r="O1565" t="s">
        <v>109</v>
      </c>
      <c r="P1565" t="s">
        <v>110</v>
      </c>
      <c r="Q1565" t="s">
        <v>111</v>
      </c>
      <c r="R1565" t="s">
        <v>112</v>
      </c>
      <c r="S1565" t="s">
        <v>113</v>
      </c>
      <c r="T1565" t="s">
        <v>114</v>
      </c>
      <c r="U1565" t="s">
        <v>1189</v>
      </c>
      <c r="V1565">
        <f>YEAR(sales_order1[[#This Row],[date]])</f>
        <v>2020</v>
      </c>
      <c r="W1565" t="str">
        <f>TEXT(sales_order1[[#This Row],[date]], "Mmm")</f>
        <v>Oct</v>
      </c>
      <c r="X1565">
        <f>VALUE(TEXT(sales_order1[[#This Row],[date]], "D"))</f>
        <v>21</v>
      </c>
      <c r="Y1565">
        <v>43</v>
      </c>
    </row>
    <row r="1566" spans="1:25" x14ac:dyDescent="0.25">
      <c r="A1566" s="1">
        <v>44125</v>
      </c>
      <c r="B1566">
        <v>51565</v>
      </c>
      <c r="C1566" t="s">
        <v>386</v>
      </c>
      <c r="D1566" t="str">
        <f>VLOOKUP(sales_order1[[#This Row],[itemCode]],product_details3!B:C,2,0)</f>
        <v>EXFC100</v>
      </c>
      <c r="E1566" t="s">
        <v>387</v>
      </c>
      <c r="F1566" t="s">
        <v>183</v>
      </c>
      <c r="G1566">
        <v>100</v>
      </c>
      <c r="H1566">
        <v>24.65</v>
      </c>
      <c r="I1566">
        <v>2465</v>
      </c>
      <c r="J1566">
        <v>9.5500000000000007</v>
      </c>
      <c r="K1566">
        <v>955</v>
      </c>
      <c r="L1566">
        <v>15.1</v>
      </c>
      <c r="M1566">
        <v>0.61257606490872218</v>
      </c>
      <c r="N1566">
        <v>1510</v>
      </c>
      <c r="O1566" t="s">
        <v>317</v>
      </c>
      <c r="P1566" t="s">
        <v>318</v>
      </c>
      <c r="Q1566" t="s">
        <v>48</v>
      </c>
      <c r="R1566" t="s">
        <v>25</v>
      </c>
      <c r="S1566" t="s">
        <v>49</v>
      </c>
      <c r="T1566" t="s">
        <v>319</v>
      </c>
      <c r="U1566" t="s">
        <v>1191</v>
      </c>
      <c r="V1566">
        <f>YEAR(sales_order1[[#This Row],[date]])</f>
        <v>2020</v>
      </c>
      <c r="W1566" t="str">
        <f>TEXT(sales_order1[[#This Row],[date]], "Mmm")</f>
        <v>Oct</v>
      </c>
      <c r="X1566">
        <f>VALUE(TEXT(sales_order1[[#This Row],[date]], "D"))</f>
        <v>21</v>
      </c>
      <c r="Y1566">
        <v>43</v>
      </c>
    </row>
    <row r="1567" spans="1:25" x14ac:dyDescent="0.25">
      <c r="A1567" s="1">
        <v>44125</v>
      </c>
      <c r="B1567">
        <v>51566</v>
      </c>
      <c r="C1567" t="s">
        <v>209</v>
      </c>
      <c r="D1567" t="str">
        <f>VLOOKUP(sales_order1[[#This Row],[itemCode]],product_details3!B:C,2,0)</f>
        <v>CLNG50</v>
      </c>
      <c r="E1567" t="s">
        <v>210</v>
      </c>
      <c r="F1567" t="s">
        <v>45</v>
      </c>
      <c r="G1567">
        <v>50</v>
      </c>
      <c r="H1567">
        <v>6.5</v>
      </c>
      <c r="I1567">
        <v>325</v>
      </c>
      <c r="J1567">
        <v>2.2999999999999998</v>
      </c>
      <c r="K1567">
        <v>115</v>
      </c>
      <c r="L1567">
        <v>4.2</v>
      </c>
      <c r="M1567">
        <v>0.64615384615384619</v>
      </c>
      <c r="N1567">
        <v>210</v>
      </c>
      <c r="O1567" t="s">
        <v>487</v>
      </c>
      <c r="P1567" t="s">
        <v>488</v>
      </c>
      <c r="Q1567" t="s">
        <v>48</v>
      </c>
      <c r="R1567" t="s">
        <v>25</v>
      </c>
      <c r="S1567" t="s">
        <v>286</v>
      </c>
      <c r="T1567" t="s">
        <v>489</v>
      </c>
      <c r="U1567" t="s">
        <v>1191</v>
      </c>
      <c r="V1567">
        <f>YEAR(sales_order1[[#This Row],[date]])</f>
        <v>2020</v>
      </c>
      <c r="W1567" t="str">
        <f>TEXT(sales_order1[[#This Row],[date]], "Mmm")</f>
        <v>Oct</v>
      </c>
      <c r="X1567">
        <f>VALUE(TEXT(sales_order1[[#This Row],[date]], "D"))</f>
        <v>21</v>
      </c>
      <c r="Y1567">
        <v>43</v>
      </c>
    </row>
    <row r="1568" spans="1:25" x14ac:dyDescent="0.25">
      <c r="A1568" s="1">
        <v>44125</v>
      </c>
      <c r="B1568">
        <v>51567</v>
      </c>
      <c r="C1568" t="s">
        <v>122</v>
      </c>
      <c r="D1568" t="str">
        <f>VLOOKUP(sales_order1[[#This Row],[itemCode]],product_details3!B:C,2,0)</f>
        <v>TNRE150</v>
      </c>
      <c r="E1568" t="s">
        <v>123</v>
      </c>
      <c r="F1568" t="s">
        <v>124</v>
      </c>
      <c r="G1568">
        <v>150</v>
      </c>
      <c r="H1568">
        <v>16.95</v>
      </c>
      <c r="I1568">
        <v>2542.5</v>
      </c>
      <c r="J1568">
        <v>5.2</v>
      </c>
      <c r="K1568">
        <v>780</v>
      </c>
      <c r="L1568">
        <v>11.75</v>
      </c>
      <c r="M1568">
        <v>0.69321533923303835</v>
      </c>
      <c r="N1568">
        <v>1762.5</v>
      </c>
      <c r="O1568" t="s">
        <v>231</v>
      </c>
      <c r="P1568" t="s">
        <v>232</v>
      </c>
      <c r="Q1568" t="s">
        <v>119</v>
      </c>
      <c r="R1568" t="s">
        <v>40</v>
      </c>
      <c r="S1568" t="s">
        <v>233</v>
      </c>
      <c r="T1568" t="s">
        <v>234</v>
      </c>
      <c r="U1568" t="s">
        <v>1190</v>
      </c>
      <c r="V1568">
        <f>YEAR(sales_order1[[#This Row],[date]])</f>
        <v>2020</v>
      </c>
      <c r="W1568" t="str">
        <f>TEXT(sales_order1[[#This Row],[date]], "Mmm")</f>
        <v>Oct</v>
      </c>
      <c r="X1568">
        <f>VALUE(TEXT(sales_order1[[#This Row],[date]], "D"))</f>
        <v>21</v>
      </c>
      <c r="Y1568">
        <v>43</v>
      </c>
    </row>
    <row r="1569" spans="1:25" x14ac:dyDescent="0.25">
      <c r="A1569" s="1">
        <v>44126</v>
      </c>
      <c r="B1569">
        <v>51568</v>
      </c>
      <c r="C1569" t="s">
        <v>19</v>
      </c>
      <c r="D1569" t="str">
        <f>VLOOKUP(sales_order1[[#This Row],[itemCode]],product_details3!B:C,2,0)</f>
        <v>MSTH100</v>
      </c>
      <c r="E1569" t="s">
        <v>20</v>
      </c>
      <c r="F1569" t="s">
        <v>21</v>
      </c>
      <c r="G1569">
        <v>100</v>
      </c>
      <c r="H1569">
        <v>26.25</v>
      </c>
      <c r="I1569">
        <v>2625</v>
      </c>
      <c r="J1569">
        <v>7.75</v>
      </c>
      <c r="K1569">
        <v>775</v>
      </c>
      <c r="L1569">
        <v>18.5</v>
      </c>
      <c r="M1569">
        <v>0.70476190476190481</v>
      </c>
      <c r="N1569">
        <v>1850</v>
      </c>
      <c r="O1569" t="s">
        <v>196</v>
      </c>
      <c r="P1569" t="s">
        <v>197</v>
      </c>
      <c r="Q1569" t="s">
        <v>132</v>
      </c>
      <c r="R1569" t="s">
        <v>56</v>
      </c>
      <c r="S1569" t="s">
        <v>133</v>
      </c>
      <c r="T1569" t="s">
        <v>198</v>
      </c>
      <c r="U1569" t="s">
        <v>1191</v>
      </c>
      <c r="V1569">
        <f>YEAR(sales_order1[[#This Row],[date]])</f>
        <v>2020</v>
      </c>
      <c r="W1569" t="str">
        <f>TEXT(sales_order1[[#This Row],[date]], "Mmm")</f>
        <v>Oct</v>
      </c>
      <c r="X1569">
        <f>VALUE(TEXT(sales_order1[[#This Row],[date]], "D"))</f>
        <v>22</v>
      </c>
      <c r="Y1569">
        <v>43</v>
      </c>
    </row>
    <row r="1570" spans="1:25" x14ac:dyDescent="0.25">
      <c r="A1570" s="1">
        <v>44126</v>
      </c>
      <c r="B1570">
        <v>51569</v>
      </c>
      <c r="C1570" t="s">
        <v>307</v>
      </c>
      <c r="D1570" t="str">
        <f>VLOOKUP(sales_order1[[#This Row],[itemCode]],product_details3!B:C,2,0)</f>
        <v>TNRH150</v>
      </c>
      <c r="E1570" t="s">
        <v>308</v>
      </c>
      <c r="F1570" t="s">
        <v>124</v>
      </c>
      <c r="G1570">
        <v>150</v>
      </c>
      <c r="H1570">
        <v>15.75</v>
      </c>
      <c r="I1570">
        <v>2362.5</v>
      </c>
      <c r="J1570">
        <v>4.45</v>
      </c>
      <c r="K1570">
        <v>667.5</v>
      </c>
      <c r="L1570">
        <v>11.3</v>
      </c>
      <c r="M1570">
        <v>0.71746031746031746</v>
      </c>
      <c r="N1570">
        <v>1695</v>
      </c>
      <c r="O1570" t="s">
        <v>46</v>
      </c>
      <c r="P1570" t="s">
        <v>47</v>
      </c>
      <c r="Q1570" t="s">
        <v>48</v>
      </c>
      <c r="R1570" t="s">
        <v>25</v>
      </c>
      <c r="S1570" t="s">
        <v>49</v>
      </c>
      <c r="T1570" t="s">
        <v>50</v>
      </c>
      <c r="U1570" t="s">
        <v>1191</v>
      </c>
      <c r="V1570">
        <f>YEAR(sales_order1[[#This Row],[date]])</f>
        <v>2020</v>
      </c>
      <c r="W1570" t="str">
        <f>TEXT(sales_order1[[#This Row],[date]], "Mmm")</f>
        <v>Oct</v>
      </c>
      <c r="X1570">
        <f>VALUE(TEXT(sales_order1[[#This Row],[date]], "D"))</f>
        <v>22</v>
      </c>
      <c r="Y1570">
        <v>43</v>
      </c>
    </row>
    <row r="1571" spans="1:25" x14ac:dyDescent="0.25">
      <c r="A1571" s="1">
        <v>44126</v>
      </c>
      <c r="B1571">
        <v>51570</v>
      </c>
      <c r="C1571" t="s">
        <v>19</v>
      </c>
      <c r="D1571" t="str">
        <f>VLOOKUP(sales_order1[[#This Row],[itemCode]],product_details3!B:C,2,0)</f>
        <v>MSTH100</v>
      </c>
      <c r="E1571" t="s">
        <v>20</v>
      </c>
      <c r="F1571" t="s">
        <v>21</v>
      </c>
      <c r="G1571">
        <v>50</v>
      </c>
      <c r="H1571">
        <v>26.25</v>
      </c>
      <c r="I1571">
        <v>1312.5</v>
      </c>
      <c r="J1571">
        <v>7.75</v>
      </c>
      <c r="K1571">
        <v>387.5</v>
      </c>
      <c r="L1571">
        <v>18.5</v>
      </c>
      <c r="M1571">
        <v>0.70476190476190481</v>
      </c>
      <c r="N1571">
        <v>925</v>
      </c>
      <c r="O1571" t="s">
        <v>381</v>
      </c>
      <c r="P1571" t="s">
        <v>382</v>
      </c>
      <c r="Q1571" t="s">
        <v>383</v>
      </c>
      <c r="R1571" t="s">
        <v>72</v>
      </c>
      <c r="S1571" t="s">
        <v>384</v>
      </c>
      <c r="T1571" t="s">
        <v>385</v>
      </c>
      <c r="U1571" t="s">
        <v>1188</v>
      </c>
      <c r="V1571">
        <f>YEAR(sales_order1[[#This Row],[date]])</f>
        <v>2020</v>
      </c>
      <c r="W1571" t="str">
        <f>TEXT(sales_order1[[#This Row],[date]], "Mmm")</f>
        <v>Oct</v>
      </c>
      <c r="X1571">
        <f>VALUE(TEXT(sales_order1[[#This Row],[date]], "D"))</f>
        <v>22</v>
      </c>
      <c r="Y1571">
        <v>43</v>
      </c>
    </row>
    <row r="1572" spans="1:25" x14ac:dyDescent="0.25">
      <c r="A1572" s="1">
        <v>44126</v>
      </c>
      <c r="B1572">
        <v>51571</v>
      </c>
      <c r="C1572" t="s">
        <v>333</v>
      </c>
      <c r="D1572" t="str">
        <f>VLOOKUP(sales_order1[[#This Row],[itemCode]],product_details3!B:C,2,0)</f>
        <v>TNRH200</v>
      </c>
      <c r="E1572" t="s">
        <v>334</v>
      </c>
      <c r="F1572" t="s">
        <v>124</v>
      </c>
      <c r="G1572">
        <v>100</v>
      </c>
      <c r="H1572">
        <v>21</v>
      </c>
      <c r="I1572">
        <v>2100</v>
      </c>
      <c r="J1572">
        <v>6.6</v>
      </c>
      <c r="K1572">
        <v>660</v>
      </c>
      <c r="L1572">
        <v>14.4</v>
      </c>
      <c r="M1572">
        <v>0.68571428571428572</v>
      </c>
      <c r="N1572">
        <v>1440</v>
      </c>
      <c r="O1572" t="s">
        <v>258</v>
      </c>
      <c r="P1572" t="s">
        <v>259</v>
      </c>
      <c r="Q1572" t="s">
        <v>93</v>
      </c>
      <c r="R1572" t="s">
        <v>72</v>
      </c>
      <c r="S1572" t="s">
        <v>260</v>
      </c>
      <c r="T1572" t="s">
        <v>261</v>
      </c>
      <c r="U1572" t="s">
        <v>1190</v>
      </c>
      <c r="V1572">
        <f>YEAR(sales_order1[[#This Row],[date]])</f>
        <v>2020</v>
      </c>
      <c r="W1572" t="str">
        <f>TEXT(sales_order1[[#This Row],[date]], "Mmm")</f>
        <v>Oct</v>
      </c>
      <c r="X1572">
        <f>VALUE(TEXT(sales_order1[[#This Row],[date]], "D"))</f>
        <v>22</v>
      </c>
      <c r="Y1572">
        <v>43</v>
      </c>
    </row>
    <row r="1573" spans="1:25" x14ac:dyDescent="0.25">
      <c r="A1573" s="1">
        <v>44126</v>
      </c>
      <c r="B1573">
        <v>51572</v>
      </c>
      <c r="C1573" t="s">
        <v>35</v>
      </c>
      <c r="D1573" t="str">
        <f>VLOOKUP(sales_order1[[#This Row],[itemCode]],product_details3!B:C,2,0)</f>
        <v>SRMA30</v>
      </c>
      <c r="E1573" t="s">
        <v>36</v>
      </c>
      <c r="F1573" t="s">
        <v>30</v>
      </c>
      <c r="G1573">
        <v>100</v>
      </c>
      <c r="H1573">
        <v>26.2</v>
      </c>
      <c r="I1573">
        <v>2620</v>
      </c>
      <c r="J1573">
        <v>9.4</v>
      </c>
      <c r="K1573">
        <v>940</v>
      </c>
      <c r="L1573">
        <v>16.8</v>
      </c>
      <c r="M1573">
        <v>0.6412213740458016</v>
      </c>
      <c r="N1573">
        <v>1680</v>
      </c>
      <c r="O1573" t="s">
        <v>454</v>
      </c>
      <c r="P1573" t="s">
        <v>455</v>
      </c>
      <c r="Q1573" t="s">
        <v>71</v>
      </c>
      <c r="R1573" t="s">
        <v>72</v>
      </c>
      <c r="S1573" t="s">
        <v>73</v>
      </c>
      <c r="T1573" t="s">
        <v>456</v>
      </c>
      <c r="U1573" t="s">
        <v>1190</v>
      </c>
      <c r="V1573">
        <f>YEAR(sales_order1[[#This Row],[date]])</f>
        <v>2020</v>
      </c>
      <c r="W1573" t="str">
        <f>TEXT(sales_order1[[#This Row],[date]], "Mmm")</f>
        <v>Oct</v>
      </c>
      <c r="X1573">
        <f>VALUE(TEXT(sales_order1[[#This Row],[date]], "D"))</f>
        <v>22</v>
      </c>
      <c r="Y1573">
        <v>43</v>
      </c>
    </row>
    <row r="1574" spans="1:25" x14ac:dyDescent="0.25">
      <c r="A1574" s="1">
        <v>44126</v>
      </c>
      <c r="B1574">
        <v>51573</v>
      </c>
      <c r="C1574" t="s">
        <v>320</v>
      </c>
      <c r="D1574" t="str">
        <f>VLOOKUP(sales_order1[[#This Row],[itemCode]],product_details3!B:C,2,0)</f>
        <v>SCR50+100</v>
      </c>
      <c r="E1574" t="s">
        <v>321</v>
      </c>
      <c r="F1574" t="s">
        <v>61</v>
      </c>
      <c r="G1574">
        <v>250</v>
      </c>
      <c r="H1574">
        <v>26.25</v>
      </c>
      <c r="I1574">
        <v>6562.5</v>
      </c>
      <c r="J1574">
        <v>7.75</v>
      </c>
      <c r="K1574">
        <v>1937.5</v>
      </c>
      <c r="L1574">
        <v>18.5</v>
      </c>
      <c r="M1574">
        <v>0.70476190476190481</v>
      </c>
      <c r="N1574">
        <v>4625</v>
      </c>
      <c r="O1574" t="s">
        <v>31</v>
      </c>
      <c r="P1574" t="s">
        <v>32</v>
      </c>
      <c r="Q1574" t="s">
        <v>24</v>
      </c>
      <c r="R1574" t="s">
        <v>25</v>
      </c>
      <c r="S1574" t="s">
        <v>33</v>
      </c>
      <c r="T1574" t="s">
        <v>34</v>
      </c>
      <c r="U1574" t="s">
        <v>1191</v>
      </c>
      <c r="V1574">
        <f>YEAR(sales_order1[[#This Row],[date]])</f>
        <v>2020</v>
      </c>
      <c r="W1574" t="str">
        <f>TEXT(sales_order1[[#This Row],[date]], "Mmm")</f>
        <v>Oct</v>
      </c>
      <c r="X1574">
        <f>VALUE(TEXT(sales_order1[[#This Row],[date]], "D"))</f>
        <v>22</v>
      </c>
      <c r="Y1574">
        <v>43</v>
      </c>
    </row>
    <row r="1575" spans="1:25" x14ac:dyDescent="0.25">
      <c r="A1575" s="1">
        <v>44127</v>
      </c>
      <c r="B1575">
        <v>51574</v>
      </c>
      <c r="C1575" t="s">
        <v>194</v>
      </c>
      <c r="D1575" t="str">
        <f>VLOOKUP(sales_order1[[#This Row],[itemCode]],product_details3!B:C,2,0)</f>
        <v>CLNG150</v>
      </c>
      <c r="E1575" t="s">
        <v>195</v>
      </c>
      <c r="F1575" t="s">
        <v>45</v>
      </c>
      <c r="G1575">
        <v>50</v>
      </c>
      <c r="H1575">
        <v>12.75</v>
      </c>
      <c r="I1575">
        <v>637.5</v>
      </c>
      <c r="J1575">
        <v>4.45</v>
      </c>
      <c r="K1575">
        <v>222.5</v>
      </c>
      <c r="L1575">
        <v>8.3000000000000007</v>
      </c>
      <c r="M1575">
        <v>0.65098039215686276</v>
      </c>
      <c r="N1575">
        <v>415</v>
      </c>
      <c r="O1575" t="s">
        <v>417</v>
      </c>
      <c r="P1575" t="s">
        <v>418</v>
      </c>
      <c r="Q1575" t="s">
        <v>160</v>
      </c>
      <c r="R1575" t="s">
        <v>112</v>
      </c>
      <c r="S1575" t="s">
        <v>161</v>
      </c>
      <c r="T1575" t="s">
        <v>419</v>
      </c>
      <c r="U1575" t="s">
        <v>1189</v>
      </c>
      <c r="V1575">
        <f>YEAR(sales_order1[[#This Row],[date]])</f>
        <v>2020</v>
      </c>
      <c r="W1575" t="str">
        <f>TEXT(sales_order1[[#This Row],[date]], "Mmm")</f>
        <v>Oct</v>
      </c>
      <c r="X1575">
        <f>VALUE(TEXT(sales_order1[[#This Row],[date]], "D"))</f>
        <v>23</v>
      </c>
      <c r="Y1575">
        <v>43</v>
      </c>
    </row>
    <row r="1576" spans="1:25" x14ac:dyDescent="0.25">
      <c r="A1576" s="1">
        <v>44127</v>
      </c>
      <c r="B1576">
        <v>51575</v>
      </c>
      <c r="C1576" t="s">
        <v>28</v>
      </c>
      <c r="D1576" t="str">
        <f>VLOOKUP(sales_order1[[#This Row],[itemCode]],product_details3!B:C,2,0)</f>
        <v>SRMC30</v>
      </c>
      <c r="E1576" t="s">
        <v>29</v>
      </c>
      <c r="F1576" t="s">
        <v>30</v>
      </c>
      <c r="G1576">
        <v>50</v>
      </c>
      <c r="H1576">
        <v>22.6</v>
      </c>
      <c r="I1576">
        <v>1130</v>
      </c>
      <c r="J1576">
        <v>7.6</v>
      </c>
      <c r="K1576">
        <v>380</v>
      </c>
      <c r="L1576">
        <v>15</v>
      </c>
      <c r="M1576">
        <v>0.66371681415929207</v>
      </c>
      <c r="N1576">
        <v>750</v>
      </c>
      <c r="O1576" t="s">
        <v>211</v>
      </c>
      <c r="P1576" t="s">
        <v>212</v>
      </c>
      <c r="Q1576" t="s">
        <v>213</v>
      </c>
      <c r="R1576" t="s">
        <v>25</v>
      </c>
      <c r="S1576" t="s">
        <v>214</v>
      </c>
      <c r="T1576" t="s">
        <v>215</v>
      </c>
      <c r="U1576" t="s">
        <v>1191</v>
      </c>
      <c r="V1576">
        <f>YEAR(sales_order1[[#This Row],[date]])</f>
        <v>2020</v>
      </c>
      <c r="W1576" t="str">
        <f>TEXT(sales_order1[[#This Row],[date]], "Mmm")</f>
        <v>Oct</v>
      </c>
      <c r="X1576">
        <f>VALUE(TEXT(sales_order1[[#This Row],[date]], "D"))</f>
        <v>23</v>
      </c>
      <c r="Y1576">
        <v>43</v>
      </c>
    </row>
    <row r="1577" spans="1:25" x14ac:dyDescent="0.25">
      <c r="A1577" s="1">
        <v>44127</v>
      </c>
      <c r="B1577">
        <v>51576</v>
      </c>
      <c r="C1577" t="s">
        <v>35</v>
      </c>
      <c r="D1577" t="str">
        <f>VLOOKUP(sales_order1[[#This Row],[itemCode]],product_details3!B:C,2,0)</f>
        <v>SRMA30</v>
      </c>
      <c r="E1577" t="s">
        <v>36</v>
      </c>
      <c r="F1577" t="s">
        <v>30</v>
      </c>
      <c r="G1577">
        <v>100</v>
      </c>
      <c r="H1577">
        <v>26.2</v>
      </c>
      <c r="I1577">
        <v>2620</v>
      </c>
      <c r="J1577">
        <v>9.4</v>
      </c>
      <c r="K1577">
        <v>940</v>
      </c>
      <c r="L1577">
        <v>16.8</v>
      </c>
      <c r="M1577">
        <v>0.6412213740458016</v>
      </c>
      <c r="N1577">
        <v>1680</v>
      </c>
      <c r="O1577" t="s">
        <v>464</v>
      </c>
      <c r="P1577" t="s">
        <v>465</v>
      </c>
      <c r="Q1577" t="s">
        <v>146</v>
      </c>
      <c r="R1577" t="s">
        <v>112</v>
      </c>
      <c r="S1577" t="s">
        <v>165</v>
      </c>
      <c r="T1577" t="s">
        <v>466</v>
      </c>
      <c r="U1577" t="s">
        <v>1189</v>
      </c>
      <c r="V1577">
        <f>YEAR(sales_order1[[#This Row],[date]])</f>
        <v>2020</v>
      </c>
      <c r="W1577" t="str">
        <f>TEXT(sales_order1[[#This Row],[date]], "Mmm")</f>
        <v>Oct</v>
      </c>
      <c r="X1577">
        <f>VALUE(TEXT(sales_order1[[#This Row],[date]], "D"))</f>
        <v>23</v>
      </c>
      <c r="Y1577">
        <v>43</v>
      </c>
    </row>
    <row r="1578" spans="1:25" x14ac:dyDescent="0.25">
      <c r="A1578" s="1">
        <v>44127</v>
      </c>
      <c r="B1578">
        <v>51577</v>
      </c>
      <c r="C1578" t="s">
        <v>149</v>
      </c>
      <c r="D1578" t="str">
        <f>VLOOKUP(sales_order1[[#This Row],[itemCode]],product_details3!B:C,2,0)</f>
        <v>MKRW80</v>
      </c>
      <c r="E1578" t="s">
        <v>150</v>
      </c>
      <c r="F1578" t="s">
        <v>151</v>
      </c>
      <c r="G1578">
        <v>50</v>
      </c>
      <c r="H1578">
        <v>14.65</v>
      </c>
      <c r="I1578">
        <v>732.5</v>
      </c>
      <c r="J1578">
        <v>6.55</v>
      </c>
      <c r="K1578">
        <v>327.5</v>
      </c>
      <c r="L1578">
        <v>8.1</v>
      </c>
      <c r="M1578">
        <v>0.55290102389078488</v>
      </c>
      <c r="N1578">
        <v>405</v>
      </c>
      <c r="O1578" t="s">
        <v>199</v>
      </c>
      <c r="P1578" t="s">
        <v>200</v>
      </c>
      <c r="Q1578" t="s">
        <v>201</v>
      </c>
      <c r="R1578" t="s">
        <v>25</v>
      </c>
      <c r="S1578" t="s">
        <v>202</v>
      </c>
      <c r="T1578" t="s">
        <v>203</v>
      </c>
      <c r="U1578" t="s">
        <v>1191</v>
      </c>
      <c r="V1578">
        <f>YEAR(sales_order1[[#This Row],[date]])</f>
        <v>2020</v>
      </c>
      <c r="W1578" t="str">
        <f>TEXT(sales_order1[[#This Row],[date]], "Mmm")</f>
        <v>Oct</v>
      </c>
      <c r="X1578">
        <f>VALUE(TEXT(sales_order1[[#This Row],[date]], "D"))</f>
        <v>23</v>
      </c>
      <c r="Y1578">
        <v>43</v>
      </c>
    </row>
    <row r="1579" spans="1:25" x14ac:dyDescent="0.25">
      <c r="A1579" s="1">
        <v>44127</v>
      </c>
      <c r="B1579">
        <v>51578</v>
      </c>
      <c r="C1579" t="s">
        <v>115</v>
      </c>
      <c r="D1579" t="str">
        <f>VLOOKUP(sales_order1[[#This Row],[itemCode]],product_details3!B:C,2,0)</f>
        <v>SCRS30100</v>
      </c>
      <c r="E1579" t="s">
        <v>116</v>
      </c>
      <c r="F1579" t="s">
        <v>61</v>
      </c>
      <c r="G1579">
        <v>150</v>
      </c>
      <c r="H1579">
        <v>32.75</v>
      </c>
      <c r="I1579">
        <v>4912.5</v>
      </c>
      <c r="J1579">
        <v>11.25</v>
      </c>
      <c r="K1579">
        <v>1687.5</v>
      </c>
      <c r="L1579">
        <v>21.5</v>
      </c>
      <c r="M1579">
        <v>0.65648854961832059</v>
      </c>
      <c r="N1579">
        <v>3225</v>
      </c>
      <c r="O1579" t="s">
        <v>117</v>
      </c>
      <c r="P1579" t="s">
        <v>118</v>
      </c>
      <c r="Q1579" t="s">
        <v>119</v>
      </c>
      <c r="R1579" t="s">
        <v>40</v>
      </c>
      <c r="S1579" t="s">
        <v>120</v>
      </c>
      <c r="T1579" t="s">
        <v>121</v>
      </c>
      <c r="U1579" t="s">
        <v>1190</v>
      </c>
      <c r="V1579">
        <f>YEAR(sales_order1[[#This Row],[date]])</f>
        <v>2020</v>
      </c>
      <c r="W1579" t="str">
        <f>TEXT(sales_order1[[#This Row],[date]], "Mmm")</f>
        <v>Oct</v>
      </c>
      <c r="X1579">
        <f>VALUE(TEXT(sales_order1[[#This Row],[date]], "D"))</f>
        <v>23</v>
      </c>
      <c r="Y1579">
        <v>43</v>
      </c>
    </row>
    <row r="1580" spans="1:25" x14ac:dyDescent="0.25">
      <c r="A1580" s="1">
        <v>44127</v>
      </c>
      <c r="B1580">
        <v>51579</v>
      </c>
      <c r="C1580" t="s">
        <v>28</v>
      </c>
      <c r="D1580" t="str">
        <f>VLOOKUP(sales_order1[[#This Row],[itemCode]],product_details3!B:C,2,0)</f>
        <v>SRMC30</v>
      </c>
      <c r="E1580" t="s">
        <v>29</v>
      </c>
      <c r="F1580" t="s">
        <v>30</v>
      </c>
      <c r="G1580">
        <v>100</v>
      </c>
      <c r="H1580">
        <v>22.6</v>
      </c>
      <c r="I1580">
        <v>2260</v>
      </c>
      <c r="J1580">
        <v>7.6</v>
      </c>
      <c r="K1580">
        <v>760</v>
      </c>
      <c r="L1580">
        <v>15</v>
      </c>
      <c r="M1580">
        <v>0.66371681415929207</v>
      </c>
      <c r="N1580">
        <v>1500</v>
      </c>
      <c r="O1580" t="s">
        <v>443</v>
      </c>
      <c r="P1580" t="s">
        <v>444</v>
      </c>
      <c r="Q1580" t="s">
        <v>111</v>
      </c>
      <c r="R1580" t="s">
        <v>112</v>
      </c>
      <c r="S1580" t="s">
        <v>445</v>
      </c>
      <c r="T1580" t="s">
        <v>446</v>
      </c>
      <c r="U1580" t="s">
        <v>1189</v>
      </c>
      <c r="V1580">
        <f>YEAR(sales_order1[[#This Row],[date]])</f>
        <v>2020</v>
      </c>
      <c r="W1580" t="str">
        <f>TEXT(sales_order1[[#This Row],[date]], "Mmm")</f>
        <v>Oct</v>
      </c>
      <c r="X1580">
        <f>VALUE(TEXT(sales_order1[[#This Row],[date]], "D"))</f>
        <v>23</v>
      </c>
      <c r="Y1580">
        <v>43</v>
      </c>
    </row>
    <row r="1581" spans="1:25" x14ac:dyDescent="0.25">
      <c r="A1581" s="1">
        <v>44127</v>
      </c>
      <c r="B1581">
        <v>51580</v>
      </c>
      <c r="C1581" t="s">
        <v>135</v>
      </c>
      <c r="D1581" t="str">
        <f>VLOOKUP(sales_order1[[#This Row],[itemCode]],product_details3!B:C,2,0)</f>
        <v>MSKSH</v>
      </c>
      <c r="E1581" t="s">
        <v>136</v>
      </c>
      <c r="F1581" t="s">
        <v>137</v>
      </c>
      <c r="G1581">
        <v>150</v>
      </c>
      <c r="H1581">
        <v>18.75</v>
      </c>
      <c r="I1581">
        <v>2812.5</v>
      </c>
      <c r="J1581">
        <v>7.45</v>
      </c>
      <c r="K1581">
        <v>1117.5</v>
      </c>
      <c r="L1581">
        <v>11.3</v>
      </c>
      <c r="M1581">
        <v>0.60266666666666668</v>
      </c>
      <c r="N1581">
        <v>1695</v>
      </c>
      <c r="O1581" t="s">
        <v>322</v>
      </c>
      <c r="P1581" t="s">
        <v>323</v>
      </c>
      <c r="Q1581" t="s">
        <v>39</v>
      </c>
      <c r="R1581" t="s">
        <v>40</v>
      </c>
      <c r="S1581" t="s">
        <v>41</v>
      </c>
      <c r="T1581" t="s">
        <v>324</v>
      </c>
      <c r="U1581" t="s">
        <v>1188</v>
      </c>
      <c r="V1581">
        <f>YEAR(sales_order1[[#This Row],[date]])</f>
        <v>2020</v>
      </c>
      <c r="W1581" t="str">
        <f>TEXT(sales_order1[[#This Row],[date]], "Mmm")</f>
        <v>Oct</v>
      </c>
      <c r="X1581">
        <f>VALUE(TEXT(sales_order1[[#This Row],[date]], "D"))</f>
        <v>23</v>
      </c>
      <c r="Y1581">
        <v>43</v>
      </c>
    </row>
    <row r="1582" spans="1:25" x14ac:dyDescent="0.25">
      <c r="A1582" s="1">
        <v>44127</v>
      </c>
      <c r="B1582">
        <v>51581</v>
      </c>
      <c r="C1582" t="s">
        <v>128</v>
      </c>
      <c r="D1582" t="str">
        <f>VLOOKUP(sales_order1[[#This Row],[itemCode]],product_details3!B:C,2,0)</f>
        <v>SCRT100</v>
      </c>
      <c r="E1582" t="s">
        <v>129</v>
      </c>
      <c r="F1582" t="s">
        <v>61</v>
      </c>
      <c r="G1582">
        <v>100</v>
      </c>
      <c r="H1582">
        <v>28.25</v>
      </c>
      <c r="I1582">
        <v>2825</v>
      </c>
      <c r="J1582">
        <v>9</v>
      </c>
      <c r="K1582">
        <v>900</v>
      </c>
      <c r="L1582">
        <v>19.25</v>
      </c>
      <c r="M1582">
        <v>0.68141592920353977</v>
      </c>
      <c r="N1582">
        <v>1925</v>
      </c>
      <c r="O1582" t="s">
        <v>398</v>
      </c>
      <c r="P1582" t="s">
        <v>399</v>
      </c>
      <c r="Q1582" t="s">
        <v>100</v>
      </c>
      <c r="R1582" t="s">
        <v>40</v>
      </c>
      <c r="S1582" t="s">
        <v>101</v>
      </c>
      <c r="T1582" t="s">
        <v>102</v>
      </c>
      <c r="U1582" t="s">
        <v>1190</v>
      </c>
      <c r="V1582">
        <f>YEAR(sales_order1[[#This Row],[date]])</f>
        <v>2020</v>
      </c>
      <c r="W1582" t="str">
        <f>TEXT(sales_order1[[#This Row],[date]], "Mmm")</f>
        <v>Oct</v>
      </c>
      <c r="X1582">
        <f>VALUE(TEXT(sales_order1[[#This Row],[date]], "D"))</f>
        <v>23</v>
      </c>
      <c r="Y1582">
        <v>43</v>
      </c>
    </row>
    <row r="1583" spans="1:25" x14ac:dyDescent="0.25">
      <c r="A1583" s="1">
        <v>44130</v>
      </c>
      <c r="B1583">
        <v>51582</v>
      </c>
      <c r="C1583" t="s">
        <v>43</v>
      </c>
      <c r="D1583" t="str">
        <f>VLOOKUP(sales_order1[[#This Row],[itemCode]],product_details3!B:C,2,0)</f>
        <v>CLNG200</v>
      </c>
      <c r="E1583" t="s">
        <v>44</v>
      </c>
      <c r="F1583" t="s">
        <v>45</v>
      </c>
      <c r="G1583">
        <v>150</v>
      </c>
      <c r="H1583">
        <v>21.25</v>
      </c>
      <c r="I1583">
        <v>3187.5</v>
      </c>
      <c r="J1583">
        <v>7.75</v>
      </c>
      <c r="K1583">
        <v>1162.5</v>
      </c>
      <c r="L1583">
        <v>13.5</v>
      </c>
      <c r="M1583">
        <v>0.63529411764705879</v>
      </c>
      <c r="N1583">
        <v>2025</v>
      </c>
      <c r="O1583" t="s">
        <v>144</v>
      </c>
      <c r="P1583" t="s">
        <v>145</v>
      </c>
      <c r="Q1583" t="s">
        <v>146</v>
      </c>
      <c r="R1583" t="s">
        <v>112</v>
      </c>
      <c r="S1583" t="s">
        <v>147</v>
      </c>
      <c r="T1583" t="s">
        <v>148</v>
      </c>
      <c r="U1583" t="s">
        <v>1190</v>
      </c>
      <c r="V1583">
        <f>YEAR(sales_order1[[#This Row],[date]])</f>
        <v>2020</v>
      </c>
      <c r="W1583" t="str">
        <f>TEXT(sales_order1[[#This Row],[date]], "Mmm")</f>
        <v>Oct</v>
      </c>
      <c r="X1583">
        <f>VALUE(TEXT(sales_order1[[#This Row],[date]], "D"))</f>
        <v>26</v>
      </c>
      <c r="Y1583">
        <v>43</v>
      </c>
    </row>
    <row r="1584" spans="1:25" x14ac:dyDescent="0.25">
      <c r="A1584" s="1">
        <v>44130</v>
      </c>
      <c r="B1584">
        <v>51583</v>
      </c>
      <c r="C1584" t="s">
        <v>51</v>
      </c>
      <c r="D1584" t="str">
        <f>VLOOKUP(sales_order1[[#This Row],[itemCode]],product_details3!B:C,2,0)</f>
        <v>MSTH50</v>
      </c>
      <c r="E1584" t="s">
        <v>52</v>
      </c>
      <c r="F1584" t="s">
        <v>21</v>
      </c>
      <c r="G1584">
        <v>150</v>
      </c>
      <c r="H1584">
        <v>15.75</v>
      </c>
      <c r="I1584">
        <v>2362.5</v>
      </c>
      <c r="J1584">
        <v>4.45</v>
      </c>
      <c r="K1584">
        <v>667.5</v>
      </c>
      <c r="L1584">
        <v>11.3</v>
      </c>
      <c r="M1584">
        <v>0.71746031746031746</v>
      </c>
      <c r="N1584">
        <v>1695</v>
      </c>
      <c r="O1584" t="s">
        <v>481</v>
      </c>
      <c r="P1584" t="s">
        <v>482</v>
      </c>
      <c r="Q1584" t="s">
        <v>107</v>
      </c>
      <c r="R1584" t="s">
        <v>40</v>
      </c>
      <c r="S1584" t="s">
        <v>101</v>
      </c>
      <c r="T1584" t="s">
        <v>483</v>
      </c>
      <c r="U1584" t="s">
        <v>1190</v>
      </c>
      <c r="V1584">
        <f>YEAR(sales_order1[[#This Row],[date]])</f>
        <v>2020</v>
      </c>
      <c r="W1584" t="str">
        <f>TEXT(sales_order1[[#This Row],[date]], "Mmm")</f>
        <v>Oct</v>
      </c>
      <c r="X1584">
        <f>VALUE(TEXT(sales_order1[[#This Row],[date]], "D"))</f>
        <v>26</v>
      </c>
      <c r="Y1584">
        <v>43</v>
      </c>
    </row>
    <row r="1585" spans="1:25" x14ac:dyDescent="0.25">
      <c r="A1585" s="1">
        <v>44130</v>
      </c>
      <c r="B1585">
        <v>51584</v>
      </c>
      <c r="C1585" t="s">
        <v>406</v>
      </c>
      <c r="D1585" t="str">
        <f>VLOOKUP(sales_order1[[#This Row],[itemCode]],product_details3!B:C,2,0)</f>
        <v>MKRO200</v>
      </c>
      <c r="E1585" t="s">
        <v>407</v>
      </c>
      <c r="F1585" t="s">
        <v>151</v>
      </c>
      <c r="G1585">
        <v>50</v>
      </c>
      <c r="H1585">
        <v>21.25</v>
      </c>
      <c r="I1585">
        <v>1062.5</v>
      </c>
      <c r="J1585">
        <v>9</v>
      </c>
      <c r="K1585">
        <v>450</v>
      </c>
      <c r="L1585">
        <v>12.25</v>
      </c>
      <c r="M1585">
        <v>0.57647058823529407</v>
      </c>
      <c r="N1585">
        <v>612.5</v>
      </c>
      <c r="O1585" t="s">
        <v>276</v>
      </c>
      <c r="P1585" t="s">
        <v>277</v>
      </c>
      <c r="Q1585" t="s">
        <v>39</v>
      </c>
      <c r="R1585" t="s">
        <v>40</v>
      </c>
      <c r="S1585" t="s">
        <v>41</v>
      </c>
      <c r="T1585" t="s">
        <v>278</v>
      </c>
      <c r="U1585" t="s">
        <v>1188</v>
      </c>
      <c r="V1585">
        <f>YEAR(sales_order1[[#This Row],[date]])</f>
        <v>2020</v>
      </c>
      <c r="W1585" t="str">
        <f>TEXT(sales_order1[[#This Row],[date]], "Mmm")</f>
        <v>Oct</v>
      </c>
      <c r="X1585">
        <f>VALUE(TEXT(sales_order1[[#This Row],[date]], "D"))</f>
        <v>26</v>
      </c>
      <c r="Y1585">
        <v>43</v>
      </c>
    </row>
    <row r="1586" spans="1:25" x14ac:dyDescent="0.25">
      <c r="A1586" s="1">
        <v>44130</v>
      </c>
      <c r="B1586">
        <v>51585</v>
      </c>
      <c r="C1586" t="s">
        <v>28</v>
      </c>
      <c r="D1586" t="str">
        <f>VLOOKUP(sales_order1[[#This Row],[itemCode]],product_details3!B:C,2,0)</f>
        <v>SRMC30</v>
      </c>
      <c r="E1586" t="s">
        <v>29</v>
      </c>
      <c r="F1586" t="s">
        <v>30</v>
      </c>
      <c r="G1586">
        <v>50</v>
      </c>
      <c r="H1586">
        <v>22.6</v>
      </c>
      <c r="I1586">
        <v>1130</v>
      </c>
      <c r="J1586">
        <v>7.6</v>
      </c>
      <c r="K1586">
        <v>380</v>
      </c>
      <c r="L1586">
        <v>15</v>
      </c>
      <c r="M1586">
        <v>0.66371681415929207</v>
      </c>
      <c r="N1586">
        <v>750</v>
      </c>
      <c r="O1586" t="s">
        <v>376</v>
      </c>
      <c r="P1586" t="s">
        <v>377</v>
      </c>
      <c r="Q1586" t="s">
        <v>378</v>
      </c>
      <c r="R1586" t="s">
        <v>72</v>
      </c>
      <c r="S1586" t="s">
        <v>379</v>
      </c>
      <c r="T1586" t="s">
        <v>380</v>
      </c>
      <c r="U1586" t="s">
        <v>1188</v>
      </c>
      <c r="V1586">
        <f>YEAR(sales_order1[[#This Row],[date]])</f>
        <v>2020</v>
      </c>
      <c r="W1586" t="str">
        <f>TEXT(sales_order1[[#This Row],[date]], "Mmm")</f>
        <v>Oct</v>
      </c>
      <c r="X1586">
        <f>VALUE(TEXT(sales_order1[[#This Row],[date]], "D"))</f>
        <v>26</v>
      </c>
      <c r="Y1586">
        <v>43</v>
      </c>
    </row>
    <row r="1587" spans="1:25" x14ac:dyDescent="0.25">
      <c r="A1587" s="1">
        <v>44130</v>
      </c>
      <c r="B1587">
        <v>51586</v>
      </c>
      <c r="C1587" t="s">
        <v>35</v>
      </c>
      <c r="D1587" t="str">
        <f>VLOOKUP(sales_order1[[#This Row],[itemCode]],product_details3!B:C,2,0)</f>
        <v>SRMA30</v>
      </c>
      <c r="E1587" t="s">
        <v>36</v>
      </c>
      <c r="F1587" t="s">
        <v>30</v>
      </c>
      <c r="G1587">
        <v>100</v>
      </c>
      <c r="H1587">
        <v>26.2</v>
      </c>
      <c r="I1587">
        <v>2620</v>
      </c>
      <c r="J1587">
        <v>9.4</v>
      </c>
      <c r="K1587">
        <v>940</v>
      </c>
      <c r="L1587">
        <v>16.8</v>
      </c>
      <c r="M1587">
        <v>0.6412213740458016</v>
      </c>
      <c r="N1587">
        <v>1680</v>
      </c>
      <c r="O1587" t="s">
        <v>206</v>
      </c>
      <c r="P1587" t="s">
        <v>207</v>
      </c>
      <c r="Q1587" t="s">
        <v>71</v>
      </c>
      <c r="R1587" t="s">
        <v>72</v>
      </c>
      <c r="S1587" t="s">
        <v>73</v>
      </c>
      <c r="T1587" t="s">
        <v>208</v>
      </c>
      <c r="U1587" t="s">
        <v>1190</v>
      </c>
      <c r="V1587">
        <f>YEAR(sales_order1[[#This Row],[date]])</f>
        <v>2020</v>
      </c>
      <c r="W1587" t="str">
        <f>TEXT(sales_order1[[#This Row],[date]], "Mmm")</f>
        <v>Oct</v>
      </c>
      <c r="X1587">
        <f>VALUE(TEXT(sales_order1[[#This Row],[date]], "D"))</f>
        <v>26</v>
      </c>
      <c r="Y1587">
        <v>43</v>
      </c>
    </row>
    <row r="1588" spans="1:25" x14ac:dyDescent="0.25">
      <c r="A1588" s="1">
        <v>44130</v>
      </c>
      <c r="B1588">
        <v>51587</v>
      </c>
      <c r="C1588" t="s">
        <v>19</v>
      </c>
      <c r="D1588" t="str">
        <f>VLOOKUP(sales_order1[[#This Row],[itemCode]],product_details3!B:C,2,0)</f>
        <v>MSTH100</v>
      </c>
      <c r="E1588" t="s">
        <v>20</v>
      </c>
      <c r="F1588" t="s">
        <v>21</v>
      </c>
      <c r="G1588">
        <v>100</v>
      </c>
      <c r="H1588">
        <v>26.25</v>
      </c>
      <c r="I1588">
        <v>2625</v>
      </c>
      <c r="J1588">
        <v>7.75</v>
      </c>
      <c r="K1588">
        <v>775</v>
      </c>
      <c r="L1588">
        <v>18.5</v>
      </c>
      <c r="M1588">
        <v>0.70476190476190481</v>
      </c>
      <c r="N1588">
        <v>1850</v>
      </c>
      <c r="O1588" t="s">
        <v>341</v>
      </c>
      <c r="P1588" t="s">
        <v>342</v>
      </c>
      <c r="Q1588" t="s">
        <v>146</v>
      </c>
      <c r="R1588" t="s">
        <v>112</v>
      </c>
      <c r="S1588" t="s">
        <v>343</v>
      </c>
      <c r="T1588" t="s">
        <v>95</v>
      </c>
      <c r="U1588" t="s">
        <v>1190</v>
      </c>
      <c r="V1588">
        <f>YEAR(sales_order1[[#This Row],[date]])</f>
        <v>2020</v>
      </c>
      <c r="W1588" t="str">
        <f>TEXT(sales_order1[[#This Row],[date]], "Mmm")</f>
        <v>Oct</v>
      </c>
      <c r="X1588">
        <f>VALUE(TEXT(sales_order1[[#This Row],[date]], "D"))</f>
        <v>26</v>
      </c>
      <c r="Y1588">
        <v>43</v>
      </c>
    </row>
    <row r="1589" spans="1:25" x14ac:dyDescent="0.25">
      <c r="A1589" s="1">
        <v>44130</v>
      </c>
      <c r="B1589">
        <v>51588</v>
      </c>
      <c r="C1589" t="s">
        <v>320</v>
      </c>
      <c r="D1589" t="str">
        <f>VLOOKUP(sales_order1[[#This Row],[itemCode]],product_details3!B:C,2,0)</f>
        <v>SCR50+100</v>
      </c>
      <c r="E1589" t="s">
        <v>321</v>
      </c>
      <c r="F1589" t="s">
        <v>61</v>
      </c>
      <c r="G1589">
        <v>100</v>
      </c>
      <c r="H1589">
        <v>26.25</v>
      </c>
      <c r="I1589">
        <v>2625</v>
      </c>
      <c r="J1589">
        <v>7.75</v>
      </c>
      <c r="K1589">
        <v>775</v>
      </c>
      <c r="L1589">
        <v>18.5</v>
      </c>
      <c r="M1589">
        <v>0.70476190476190481</v>
      </c>
      <c r="N1589">
        <v>1850</v>
      </c>
      <c r="O1589" t="s">
        <v>467</v>
      </c>
      <c r="P1589" t="s">
        <v>468</v>
      </c>
      <c r="Q1589" t="s">
        <v>39</v>
      </c>
      <c r="R1589" t="s">
        <v>40</v>
      </c>
      <c r="S1589" t="s">
        <v>41</v>
      </c>
      <c r="T1589" t="s">
        <v>174</v>
      </c>
      <c r="U1589" t="s">
        <v>1188</v>
      </c>
      <c r="V1589">
        <f>YEAR(sales_order1[[#This Row],[date]])</f>
        <v>2020</v>
      </c>
      <c r="W1589" t="str">
        <f>TEXT(sales_order1[[#This Row],[date]], "Mmm")</f>
        <v>Oct</v>
      </c>
      <c r="X1589">
        <f>VALUE(TEXT(sales_order1[[#This Row],[date]], "D"))</f>
        <v>26</v>
      </c>
      <c r="Y1589">
        <v>43</v>
      </c>
    </row>
    <row r="1590" spans="1:25" x14ac:dyDescent="0.25">
      <c r="A1590" s="1">
        <v>44130</v>
      </c>
      <c r="B1590">
        <v>51589</v>
      </c>
      <c r="C1590" t="s">
        <v>335</v>
      </c>
      <c r="D1590" t="str">
        <f>VLOOKUP(sales_order1[[#This Row],[itemCode]],product_details3!B:C,2,0)</f>
        <v>CLNF50</v>
      </c>
      <c r="E1590" t="s">
        <v>336</v>
      </c>
      <c r="F1590" t="s">
        <v>45</v>
      </c>
      <c r="G1590">
        <v>150</v>
      </c>
      <c r="H1590">
        <v>7.3</v>
      </c>
      <c r="I1590">
        <v>1095</v>
      </c>
      <c r="J1590">
        <v>2.8</v>
      </c>
      <c r="K1590">
        <v>420</v>
      </c>
      <c r="L1590">
        <v>4.5</v>
      </c>
      <c r="M1590">
        <v>0.61643835616438358</v>
      </c>
      <c r="N1590">
        <v>675</v>
      </c>
      <c r="O1590" t="s">
        <v>302</v>
      </c>
      <c r="P1590" t="s">
        <v>303</v>
      </c>
      <c r="Q1590" t="s">
        <v>107</v>
      </c>
      <c r="R1590" t="s">
        <v>40</v>
      </c>
      <c r="S1590" t="s">
        <v>101</v>
      </c>
      <c r="T1590" t="s">
        <v>304</v>
      </c>
      <c r="U1590" t="s">
        <v>1190</v>
      </c>
      <c r="V1590">
        <f>YEAR(sales_order1[[#This Row],[date]])</f>
        <v>2020</v>
      </c>
      <c r="W1590" t="str">
        <f>TEXT(sales_order1[[#This Row],[date]], "Mmm")</f>
        <v>Oct</v>
      </c>
      <c r="X1590">
        <f>VALUE(TEXT(sales_order1[[#This Row],[date]], "D"))</f>
        <v>26</v>
      </c>
      <c r="Y1590">
        <v>43</v>
      </c>
    </row>
    <row r="1591" spans="1:25" x14ac:dyDescent="0.25">
      <c r="A1591" s="1">
        <v>44130</v>
      </c>
      <c r="B1591">
        <v>51590</v>
      </c>
      <c r="C1591" t="s">
        <v>128</v>
      </c>
      <c r="D1591" t="str">
        <f>VLOOKUP(sales_order1[[#This Row],[itemCode]],product_details3!B:C,2,0)</f>
        <v>SCRT100</v>
      </c>
      <c r="E1591" t="s">
        <v>129</v>
      </c>
      <c r="F1591" t="s">
        <v>61</v>
      </c>
      <c r="G1591">
        <v>50</v>
      </c>
      <c r="H1591">
        <v>28.25</v>
      </c>
      <c r="I1591">
        <v>1412.5</v>
      </c>
      <c r="J1591">
        <v>9</v>
      </c>
      <c r="K1591">
        <v>450</v>
      </c>
      <c r="L1591">
        <v>19.25</v>
      </c>
      <c r="M1591">
        <v>0.68141592920353977</v>
      </c>
      <c r="N1591">
        <v>962.5</v>
      </c>
      <c r="O1591" t="s">
        <v>91</v>
      </c>
      <c r="P1591" t="s">
        <v>92</v>
      </c>
      <c r="Q1591" t="s">
        <v>93</v>
      </c>
      <c r="R1591" t="s">
        <v>72</v>
      </c>
      <c r="S1591" t="s">
        <v>94</v>
      </c>
      <c r="T1591" t="s">
        <v>95</v>
      </c>
      <c r="U1591" t="s">
        <v>1190</v>
      </c>
      <c r="V1591">
        <f>YEAR(sales_order1[[#This Row],[date]])</f>
        <v>2020</v>
      </c>
      <c r="W1591" t="str">
        <f>TEXT(sales_order1[[#This Row],[date]], "Mmm")</f>
        <v>Oct</v>
      </c>
      <c r="X1591">
        <f>VALUE(TEXT(sales_order1[[#This Row],[date]], "D"))</f>
        <v>26</v>
      </c>
      <c r="Y1591">
        <v>43</v>
      </c>
    </row>
    <row r="1592" spans="1:25" x14ac:dyDescent="0.25">
      <c r="A1592" s="1">
        <v>44131</v>
      </c>
      <c r="B1592">
        <v>51591</v>
      </c>
      <c r="C1592" t="s">
        <v>86</v>
      </c>
      <c r="D1592" t="str">
        <f>VLOOKUP(sales_order1[[#This Row],[itemCode]],product_details3!B:C,2,0)</f>
        <v>SRMH30</v>
      </c>
      <c r="E1592" t="s">
        <v>87</v>
      </c>
      <c r="F1592" t="s">
        <v>30</v>
      </c>
      <c r="G1592">
        <v>50</v>
      </c>
      <c r="H1592">
        <v>21</v>
      </c>
      <c r="I1592">
        <v>1050</v>
      </c>
      <c r="J1592">
        <v>6.6</v>
      </c>
      <c r="K1592">
        <v>330</v>
      </c>
      <c r="L1592">
        <v>14.4</v>
      </c>
      <c r="M1592">
        <v>0.68571428571428572</v>
      </c>
      <c r="N1592">
        <v>720</v>
      </c>
      <c r="O1592" t="s">
        <v>492</v>
      </c>
      <c r="P1592" t="s">
        <v>493</v>
      </c>
      <c r="Q1592" t="s">
        <v>378</v>
      </c>
      <c r="R1592" t="s">
        <v>72</v>
      </c>
      <c r="S1592" t="s">
        <v>379</v>
      </c>
      <c r="T1592" t="s">
        <v>494</v>
      </c>
      <c r="U1592" t="s">
        <v>1188</v>
      </c>
      <c r="V1592">
        <f>YEAR(sales_order1[[#This Row],[date]])</f>
        <v>2020</v>
      </c>
      <c r="W1592" t="str">
        <f>TEXT(sales_order1[[#This Row],[date]], "Mmm")</f>
        <v>Oct</v>
      </c>
      <c r="X1592">
        <f>VALUE(TEXT(sales_order1[[#This Row],[date]], "D"))</f>
        <v>27</v>
      </c>
      <c r="Y1592">
        <v>43</v>
      </c>
    </row>
    <row r="1593" spans="1:25" x14ac:dyDescent="0.25">
      <c r="A1593" s="1">
        <v>44131</v>
      </c>
      <c r="B1593">
        <v>51592</v>
      </c>
      <c r="C1593" t="s">
        <v>358</v>
      </c>
      <c r="D1593" t="str">
        <f>VLOOKUP(sales_order1[[#This Row],[itemCode]],product_details3!B:C,2,0)</f>
        <v>SCR50+30</v>
      </c>
      <c r="E1593" t="s">
        <v>359</v>
      </c>
      <c r="F1593" t="s">
        <v>61</v>
      </c>
      <c r="G1593">
        <v>200</v>
      </c>
      <c r="H1593">
        <v>10.5</v>
      </c>
      <c r="I1593">
        <v>2100</v>
      </c>
      <c r="J1593">
        <v>3.3</v>
      </c>
      <c r="K1593">
        <v>660</v>
      </c>
      <c r="L1593">
        <v>7.2</v>
      </c>
      <c r="M1593">
        <v>0.68571428571428572</v>
      </c>
      <c r="N1593">
        <v>1440</v>
      </c>
      <c r="O1593" t="s">
        <v>299</v>
      </c>
      <c r="P1593" t="s">
        <v>300</v>
      </c>
      <c r="Q1593" t="s">
        <v>100</v>
      </c>
      <c r="R1593" t="s">
        <v>40</v>
      </c>
      <c r="S1593" t="s">
        <v>101</v>
      </c>
      <c r="T1593" t="s">
        <v>301</v>
      </c>
      <c r="U1593" t="s">
        <v>1190</v>
      </c>
      <c r="V1593">
        <f>YEAR(sales_order1[[#This Row],[date]])</f>
        <v>2020</v>
      </c>
      <c r="W1593" t="str">
        <f>TEXT(sales_order1[[#This Row],[date]], "Mmm")</f>
        <v>Oct</v>
      </c>
      <c r="X1593">
        <f>VALUE(TEXT(sales_order1[[#This Row],[date]], "D"))</f>
        <v>27</v>
      </c>
      <c r="Y1593">
        <v>43</v>
      </c>
    </row>
    <row r="1594" spans="1:25" x14ac:dyDescent="0.25">
      <c r="A1594" s="1">
        <v>44131</v>
      </c>
      <c r="B1594">
        <v>51593</v>
      </c>
      <c r="C1594" t="s">
        <v>86</v>
      </c>
      <c r="D1594" t="str">
        <f>VLOOKUP(sales_order1[[#This Row],[itemCode]],product_details3!B:C,2,0)</f>
        <v>SRMH30</v>
      </c>
      <c r="E1594" t="s">
        <v>87</v>
      </c>
      <c r="F1594" t="s">
        <v>30</v>
      </c>
      <c r="G1594">
        <v>150</v>
      </c>
      <c r="H1594">
        <v>21</v>
      </c>
      <c r="I1594">
        <v>3150</v>
      </c>
      <c r="J1594">
        <v>6.6</v>
      </c>
      <c r="K1594">
        <v>990</v>
      </c>
      <c r="L1594">
        <v>14.4</v>
      </c>
      <c r="M1594">
        <v>0.68571428571428572</v>
      </c>
      <c r="N1594">
        <v>2160</v>
      </c>
      <c r="O1594" t="s">
        <v>457</v>
      </c>
      <c r="P1594" t="s">
        <v>458</v>
      </c>
      <c r="Q1594" t="s">
        <v>383</v>
      </c>
      <c r="R1594" t="s">
        <v>72</v>
      </c>
      <c r="S1594" t="s">
        <v>459</v>
      </c>
      <c r="T1594" t="s">
        <v>460</v>
      </c>
      <c r="U1594" t="s">
        <v>1188</v>
      </c>
      <c r="V1594">
        <f>YEAR(sales_order1[[#This Row],[date]])</f>
        <v>2020</v>
      </c>
      <c r="W1594" t="str">
        <f>TEXT(sales_order1[[#This Row],[date]], "Mmm")</f>
        <v>Oct</v>
      </c>
      <c r="X1594">
        <f>VALUE(TEXT(sales_order1[[#This Row],[date]], "D"))</f>
        <v>27</v>
      </c>
      <c r="Y1594">
        <v>43</v>
      </c>
    </row>
    <row r="1595" spans="1:25" x14ac:dyDescent="0.25">
      <c r="A1595" s="1">
        <v>44131</v>
      </c>
      <c r="B1595">
        <v>51594</v>
      </c>
      <c r="C1595" t="s">
        <v>135</v>
      </c>
      <c r="D1595" t="str">
        <f>VLOOKUP(sales_order1[[#This Row],[itemCode]],product_details3!B:C,2,0)</f>
        <v>MSKSH</v>
      </c>
      <c r="E1595" t="s">
        <v>136</v>
      </c>
      <c r="F1595" t="s">
        <v>137</v>
      </c>
      <c r="G1595">
        <v>50</v>
      </c>
      <c r="H1595">
        <v>18.75</v>
      </c>
      <c r="I1595">
        <v>937.5</v>
      </c>
      <c r="J1595">
        <v>7.45</v>
      </c>
      <c r="K1595">
        <v>372.5</v>
      </c>
      <c r="L1595">
        <v>11.3</v>
      </c>
      <c r="M1595">
        <v>0.60266666666666668</v>
      </c>
      <c r="N1595">
        <v>565</v>
      </c>
      <c r="O1595" t="s">
        <v>495</v>
      </c>
      <c r="P1595" t="s">
        <v>496</v>
      </c>
      <c r="Q1595" t="s">
        <v>119</v>
      </c>
      <c r="R1595" t="s">
        <v>40</v>
      </c>
      <c r="S1595" t="s">
        <v>497</v>
      </c>
      <c r="T1595" t="s">
        <v>498</v>
      </c>
      <c r="U1595" t="s">
        <v>1190</v>
      </c>
      <c r="V1595">
        <f>YEAR(sales_order1[[#This Row],[date]])</f>
        <v>2020</v>
      </c>
      <c r="W1595" t="str">
        <f>TEXT(sales_order1[[#This Row],[date]], "Mmm")</f>
        <v>Oct</v>
      </c>
      <c r="X1595">
        <f>VALUE(TEXT(sales_order1[[#This Row],[date]], "D"))</f>
        <v>27</v>
      </c>
      <c r="Y1595">
        <v>43</v>
      </c>
    </row>
    <row r="1596" spans="1:25" x14ac:dyDescent="0.25">
      <c r="A1596" s="1">
        <v>44131</v>
      </c>
      <c r="B1596">
        <v>51595</v>
      </c>
      <c r="C1596" t="s">
        <v>28</v>
      </c>
      <c r="D1596" t="str">
        <f>VLOOKUP(sales_order1[[#This Row],[itemCode]],product_details3!B:C,2,0)</f>
        <v>SRMC30</v>
      </c>
      <c r="E1596" t="s">
        <v>29</v>
      </c>
      <c r="F1596" t="s">
        <v>30</v>
      </c>
      <c r="G1596">
        <v>100</v>
      </c>
      <c r="H1596">
        <v>22.6</v>
      </c>
      <c r="I1596">
        <v>2260</v>
      </c>
      <c r="J1596">
        <v>7.6</v>
      </c>
      <c r="K1596">
        <v>760</v>
      </c>
      <c r="L1596">
        <v>15</v>
      </c>
      <c r="M1596">
        <v>0.66371681415929207</v>
      </c>
      <c r="N1596">
        <v>1500</v>
      </c>
      <c r="O1596" t="s">
        <v>262</v>
      </c>
      <c r="P1596" t="s">
        <v>263</v>
      </c>
      <c r="Q1596" t="s">
        <v>264</v>
      </c>
      <c r="R1596" t="s">
        <v>56</v>
      </c>
      <c r="S1596" t="s">
        <v>133</v>
      </c>
      <c r="T1596" t="s">
        <v>265</v>
      </c>
      <c r="U1596" t="s">
        <v>1191</v>
      </c>
      <c r="V1596">
        <f>YEAR(sales_order1[[#This Row],[date]])</f>
        <v>2020</v>
      </c>
      <c r="W1596" t="str">
        <f>TEXT(sales_order1[[#This Row],[date]], "Mmm")</f>
        <v>Oct</v>
      </c>
      <c r="X1596">
        <f>VALUE(TEXT(sales_order1[[#This Row],[date]], "D"))</f>
        <v>27</v>
      </c>
      <c r="Y1596">
        <v>43</v>
      </c>
    </row>
    <row r="1597" spans="1:25" x14ac:dyDescent="0.25">
      <c r="A1597" s="1">
        <v>44131</v>
      </c>
      <c r="B1597">
        <v>51596</v>
      </c>
      <c r="C1597" t="s">
        <v>51</v>
      </c>
      <c r="D1597" t="str">
        <f>VLOOKUP(sales_order1[[#This Row],[itemCode]],product_details3!B:C,2,0)</f>
        <v>MSTH50</v>
      </c>
      <c r="E1597" t="s">
        <v>52</v>
      </c>
      <c r="F1597" t="s">
        <v>21</v>
      </c>
      <c r="G1597">
        <v>150</v>
      </c>
      <c r="H1597">
        <v>15.75</v>
      </c>
      <c r="I1597">
        <v>2362.5</v>
      </c>
      <c r="J1597">
        <v>4.45</v>
      </c>
      <c r="K1597">
        <v>667.5</v>
      </c>
      <c r="L1597">
        <v>11.3</v>
      </c>
      <c r="M1597">
        <v>0.71746031746031746</v>
      </c>
      <c r="N1597">
        <v>1695</v>
      </c>
      <c r="O1597" t="s">
        <v>109</v>
      </c>
      <c r="P1597" t="s">
        <v>110</v>
      </c>
      <c r="Q1597" t="s">
        <v>111</v>
      </c>
      <c r="R1597" t="s">
        <v>112</v>
      </c>
      <c r="S1597" t="s">
        <v>113</v>
      </c>
      <c r="T1597" t="s">
        <v>114</v>
      </c>
      <c r="U1597" t="s">
        <v>1189</v>
      </c>
      <c r="V1597">
        <f>YEAR(sales_order1[[#This Row],[date]])</f>
        <v>2020</v>
      </c>
      <c r="W1597" t="str">
        <f>TEXT(sales_order1[[#This Row],[date]], "Mmm")</f>
        <v>Oct</v>
      </c>
      <c r="X1597">
        <f>VALUE(TEXT(sales_order1[[#This Row],[date]], "D"))</f>
        <v>27</v>
      </c>
      <c r="Y1597">
        <v>43</v>
      </c>
    </row>
    <row r="1598" spans="1:25" x14ac:dyDescent="0.25">
      <c r="A1598" s="1">
        <v>44131</v>
      </c>
      <c r="B1598">
        <v>51597</v>
      </c>
      <c r="C1598" t="s">
        <v>329</v>
      </c>
      <c r="D1598" t="str">
        <f>VLOOKUP(sales_order1[[#This Row],[itemCode]],product_details3!B:C,2,0)</f>
        <v>TNRS150</v>
      </c>
      <c r="E1598" t="s">
        <v>330</v>
      </c>
      <c r="F1598" t="s">
        <v>124</v>
      </c>
      <c r="G1598">
        <v>150</v>
      </c>
      <c r="H1598">
        <v>19.649999999999999</v>
      </c>
      <c r="I1598">
        <v>2947.5</v>
      </c>
      <c r="J1598">
        <v>6.55</v>
      </c>
      <c r="K1598">
        <v>982.5</v>
      </c>
      <c r="L1598">
        <v>13.1</v>
      </c>
      <c r="M1598">
        <v>0.66666666666666663</v>
      </c>
      <c r="N1598">
        <v>1965</v>
      </c>
      <c r="O1598" t="s">
        <v>392</v>
      </c>
      <c r="P1598" t="s">
        <v>393</v>
      </c>
      <c r="Q1598" t="s">
        <v>264</v>
      </c>
      <c r="R1598" t="s">
        <v>56</v>
      </c>
      <c r="S1598" t="s">
        <v>133</v>
      </c>
      <c r="T1598" t="s">
        <v>394</v>
      </c>
      <c r="U1598" t="s">
        <v>1191</v>
      </c>
      <c r="V1598">
        <f>YEAR(sales_order1[[#This Row],[date]])</f>
        <v>2020</v>
      </c>
      <c r="W1598" t="str">
        <f>TEXT(sales_order1[[#This Row],[date]], "Mmm")</f>
        <v>Oct</v>
      </c>
      <c r="X1598">
        <f>VALUE(TEXT(sales_order1[[#This Row],[date]], "D"))</f>
        <v>27</v>
      </c>
      <c r="Y1598">
        <v>43</v>
      </c>
    </row>
    <row r="1599" spans="1:25" x14ac:dyDescent="0.25">
      <c r="A1599" s="1">
        <v>44132</v>
      </c>
      <c r="B1599">
        <v>51598</v>
      </c>
      <c r="C1599" t="s">
        <v>320</v>
      </c>
      <c r="D1599" t="str">
        <f>VLOOKUP(sales_order1[[#This Row],[itemCode]],product_details3!B:C,2,0)</f>
        <v>SCR50+100</v>
      </c>
      <c r="E1599" t="s">
        <v>321</v>
      </c>
      <c r="F1599" t="s">
        <v>61</v>
      </c>
      <c r="G1599">
        <v>250</v>
      </c>
      <c r="H1599">
        <v>26.25</v>
      </c>
      <c r="I1599">
        <v>6562.5</v>
      </c>
      <c r="J1599">
        <v>7.75</v>
      </c>
      <c r="K1599">
        <v>1937.5</v>
      </c>
      <c r="L1599">
        <v>18.5</v>
      </c>
      <c r="M1599">
        <v>0.70476190476190481</v>
      </c>
      <c r="N1599">
        <v>4625</v>
      </c>
      <c r="O1599" t="s">
        <v>144</v>
      </c>
      <c r="P1599" t="s">
        <v>145</v>
      </c>
      <c r="Q1599" t="s">
        <v>146</v>
      </c>
      <c r="R1599" t="s">
        <v>112</v>
      </c>
      <c r="S1599" t="s">
        <v>147</v>
      </c>
      <c r="T1599" t="s">
        <v>148</v>
      </c>
      <c r="U1599" t="s">
        <v>1190</v>
      </c>
      <c r="V1599">
        <f>YEAR(sales_order1[[#This Row],[date]])</f>
        <v>2020</v>
      </c>
      <c r="W1599" t="str">
        <f>TEXT(sales_order1[[#This Row],[date]], "Mmm")</f>
        <v>Oct</v>
      </c>
      <c r="X1599">
        <f>VALUE(TEXT(sales_order1[[#This Row],[date]], "D"))</f>
        <v>28</v>
      </c>
      <c r="Y1599">
        <v>44</v>
      </c>
    </row>
    <row r="1600" spans="1:25" x14ac:dyDescent="0.25">
      <c r="A1600" s="1">
        <v>44132</v>
      </c>
      <c r="B1600">
        <v>51599</v>
      </c>
      <c r="C1600" t="s">
        <v>320</v>
      </c>
      <c r="D1600" t="str">
        <f>VLOOKUP(sales_order1[[#This Row],[itemCode]],product_details3!B:C,2,0)</f>
        <v>SCR50+100</v>
      </c>
      <c r="E1600" t="s">
        <v>321</v>
      </c>
      <c r="F1600" t="s">
        <v>61</v>
      </c>
      <c r="G1600">
        <v>150</v>
      </c>
      <c r="H1600">
        <v>26.25</v>
      </c>
      <c r="I1600">
        <v>3937.5</v>
      </c>
      <c r="J1600">
        <v>7.75</v>
      </c>
      <c r="K1600">
        <v>1162.5</v>
      </c>
      <c r="L1600">
        <v>18.5</v>
      </c>
      <c r="M1600">
        <v>0.70476190476190481</v>
      </c>
      <c r="N1600">
        <v>2775</v>
      </c>
      <c r="O1600" t="s">
        <v>478</v>
      </c>
      <c r="P1600" t="s">
        <v>479</v>
      </c>
      <c r="Q1600" t="s">
        <v>186</v>
      </c>
      <c r="R1600" t="s">
        <v>112</v>
      </c>
      <c r="S1600" t="s">
        <v>246</v>
      </c>
      <c r="T1600" t="s">
        <v>480</v>
      </c>
      <c r="U1600" t="s">
        <v>1189</v>
      </c>
      <c r="V1600">
        <f>YEAR(sales_order1[[#This Row],[date]])</f>
        <v>2020</v>
      </c>
      <c r="W1600" t="str">
        <f>TEXT(sales_order1[[#This Row],[date]], "Mmm")</f>
        <v>Oct</v>
      </c>
      <c r="X1600">
        <f>VALUE(TEXT(sales_order1[[#This Row],[date]], "D"))</f>
        <v>28</v>
      </c>
      <c r="Y1600">
        <v>44</v>
      </c>
    </row>
    <row r="1601" spans="1:25" x14ac:dyDescent="0.25">
      <c r="A1601" s="1">
        <v>44132</v>
      </c>
      <c r="B1601">
        <v>51600</v>
      </c>
      <c r="C1601" t="s">
        <v>43</v>
      </c>
      <c r="D1601" t="str">
        <f>VLOOKUP(sales_order1[[#This Row],[itemCode]],product_details3!B:C,2,0)</f>
        <v>CLNG200</v>
      </c>
      <c r="E1601" t="s">
        <v>44</v>
      </c>
      <c r="F1601" t="s">
        <v>45</v>
      </c>
      <c r="G1601">
        <v>50</v>
      </c>
      <c r="H1601">
        <v>21.25</v>
      </c>
      <c r="I1601">
        <v>1062.5</v>
      </c>
      <c r="J1601">
        <v>7.75</v>
      </c>
      <c r="K1601">
        <v>387.5</v>
      </c>
      <c r="L1601">
        <v>13.5</v>
      </c>
      <c r="M1601">
        <v>0.63529411764705879</v>
      </c>
      <c r="N1601">
        <v>675</v>
      </c>
      <c r="O1601" t="s">
        <v>499</v>
      </c>
      <c r="P1601" t="s">
        <v>500</v>
      </c>
      <c r="Q1601" t="s">
        <v>107</v>
      </c>
      <c r="R1601" t="s">
        <v>40</v>
      </c>
      <c r="S1601" t="s">
        <v>101</v>
      </c>
      <c r="T1601" t="s">
        <v>501</v>
      </c>
      <c r="U1601" t="s">
        <v>1190</v>
      </c>
      <c r="V1601">
        <f>YEAR(sales_order1[[#This Row],[date]])</f>
        <v>2020</v>
      </c>
      <c r="W1601" t="str">
        <f>TEXT(sales_order1[[#This Row],[date]], "Mmm")</f>
        <v>Oct</v>
      </c>
      <c r="X1601">
        <f>VALUE(TEXT(sales_order1[[#This Row],[date]], "D"))</f>
        <v>28</v>
      </c>
      <c r="Y1601">
        <v>44</v>
      </c>
    </row>
    <row r="1602" spans="1:25" x14ac:dyDescent="0.25">
      <c r="A1602" s="1">
        <v>44132</v>
      </c>
      <c r="B1602">
        <v>51601</v>
      </c>
      <c r="C1602" t="s">
        <v>103</v>
      </c>
      <c r="D1602" t="str">
        <f>VLOOKUP(sales_order1[[#This Row],[itemCode]],product_details3!B:C,2,0)</f>
        <v>SCRT50</v>
      </c>
      <c r="E1602" t="s">
        <v>104</v>
      </c>
      <c r="F1602" t="s">
        <v>61</v>
      </c>
      <c r="G1602">
        <v>50</v>
      </c>
      <c r="H1602">
        <v>16.95</v>
      </c>
      <c r="I1602">
        <v>847.5</v>
      </c>
      <c r="J1602">
        <v>5.2</v>
      </c>
      <c r="K1602">
        <v>260</v>
      </c>
      <c r="L1602">
        <v>11.75</v>
      </c>
      <c r="M1602">
        <v>0.69321533923303835</v>
      </c>
      <c r="N1602">
        <v>587.5</v>
      </c>
      <c r="O1602" t="s">
        <v>244</v>
      </c>
      <c r="P1602" t="s">
        <v>245</v>
      </c>
      <c r="Q1602" t="s">
        <v>186</v>
      </c>
      <c r="R1602" t="s">
        <v>112</v>
      </c>
      <c r="S1602" t="s">
        <v>246</v>
      </c>
      <c r="T1602" t="s">
        <v>247</v>
      </c>
      <c r="U1602" t="s">
        <v>1189</v>
      </c>
      <c r="V1602">
        <f>YEAR(sales_order1[[#This Row],[date]])</f>
        <v>2020</v>
      </c>
      <c r="W1602" t="str">
        <f>TEXT(sales_order1[[#This Row],[date]], "Mmm")</f>
        <v>Oct</v>
      </c>
      <c r="X1602">
        <f>VALUE(TEXT(sales_order1[[#This Row],[date]], "D"))</f>
        <v>28</v>
      </c>
      <c r="Y1602">
        <v>44</v>
      </c>
    </row>
    <row r="1603" spans="1:25" x14ac:dyDescent="0.25">
      <c r="A1603" s="1">
        <v>44132</v>
      </c>
      <c r="B1603">
        <v>51602</v>
      </c>
      <c r="C1603" t="s">
        <v>28</v>
      </c>
      <c r="D1603" t="str">
        <f>VLOOKUP(sales_order1[[#This Row],[itemCode]],product_details3!B:C,2,0)</f>
        <v>SRMC30</v>
      </c>
      <c r="E1603" t="s">
        <v>29</v>
      </c>
      <c r="F1603" t="s">
        <v>30</v>
      </c>
      <c r="G1603">
        <v>100</v>
      </c>
      <c r="H1603">
        <v>22.6</v>
      </c>
      <c r="I1603">
        <v>2260</v>
      </c>
      <c r="J1603">
        <v>7.6</v>
      </c>
      <c r="K1603">
        <v>760</v>
      </c>
      <c r="L1603">
        <v>15</v>
      </c>
      <c r="M1603">
        <v>0.66371681415929207</v>
      </c>
      <c r="N1603">
        <v>1500</v>
      </c>
      <c r="O1603" t="s">
        <v>451</v>
      </c>
      <c r="P1603" t="s">
        <v>452</v>
      </c>
      <c r="Q1603" t="s">
        <v>271</v>
      </c>
      <c r="R1603" t="s">
        <v>56</v>
      </c>
      <c r="S1603" t="s">
        <v>192</v>
      </c>
      <c r="T1603" t="s">
        <v>453</v>
      </c>
      <c r="U1603" t="s">
        <v>1191</v>
      </c>
      <c r="V1603">
        <f>YEAR(sales_order1[[#This Row],[date]])</f>
        <v>2020</v>
      </c>
      <c r="W1603" t="str">
        <f>TEXT(sales_order1[[#This Row],[date]], "Mmm")</f>
        <v>Oct</v>
      </c>
      <c r="X1603">
        <f>VALUE(TEXT(sales_order1[[#This Row],[date]], "D"))</f>
        <v>28</v>
      </c>
      <c r="Y1603">
        <v>44</v>
      </c>
    </row>
    <row r="1604" spans="1:25" x14ac:dyDescent="0.25">
      <c r="A1604" s="1">
        <v>44132</v>
      </c>
      <c r="B1604">
        <v>51603</v>
      </c>
      <c r="C1604" t="s">
        <v>181</v>
      </c>
      <c r="D1604" t="str">
        <f>VLOOKUP(sales_order1[[#This Row],[itemCode]],product_details3!B:C,2,0)</f>
        <v>EXFP100</v>
      </c>
      <c r="E1604" t="s">
        <v>182</v>
      </c>
      <c r="F1604" t="s">
        <v>183</v>
      </c>
      <c r="G1604">
        <v>50</v>
      </c>
      <c r="H1604">
        <v>21.95</v>
      </c>
      <c r="I1604">
        <v>1097.5</v>
      </c>
      <c r="J1604">
        <v>8.1999999999999993</v>
      </c>
      <c r="K1604">
        <v>410</v>
      </c>
      <c r="L1604">
        <v>13.75</v>
      </c>
      <c r="M1604">
        <v>0.62642369020501143</v>
      </c>
      <c r="N1604">
        <v>687.5</v>
      </c>
      <c r="O1604" t="s">
        <v>284</v>
      </c>
      <c r="P1604" t="s">
        <v>285</v>
      </c>
      <c r="Q1604" t="s">
        <v>48</v>
      </c>
      <c r="R1604" t="s">
        <v>25</v>
      </c>
      <c r="S1604" t="s">
        <v>286</v>
      </c>
      <c r="T1604" t="s">
        <v>287</v>
      </c>
      <c r="U1604" t="s">
        <v>1191</v>
      </c>
      <c r="V1604">
        <f>YEAR(sales_order1[[#This Row],[date]])</f>
        <v>2020</v>
      </c>
      <c r="W1604" t="str">
        <f>TEXT(sales_order1[[#This Row],[date]], "Mmm")</f>
        <v>Oct</v>
      </c>
      <c r="X1604">
        <f>VALUE(TEXT(sales_order1[[#This Row],[date]], "D"))</f>
        <v>28</v>
      </c>
      <c r="Y1604">
        <v>44</v>
      </c>
    </row>
    <row r="1605" spans="1:25" x14ac:dyDescent="0.25">
      <c r="A1605" s="1">
        <v>44132</v>
      </c>
      <c r="B1605">
        <v>51604</v>
      </c>
      <c r="C1605" t="s">
        <v>352</v>
      </c>
      <c r="D1605" t="str">
        <f>VLOOKUP(sales_order1[[#This Row],[itemCode]],product_details3!B:C,2,0)</f>
        <v>MSTL50</v>
      </c>
      <c r="E1605" t="s">
        <v>353</v>
      </c>
      <c r="F1605" t="s">
        <v>21</v>
      </c>
      <c r="G1605">
        <v>100</v>
      </c>
      <c r="H1605">
        <v>16.95</v>
      </c>
      <c r="I1605">
        <v>1695</v>
      </c>
      <c r="J1605">
        <v>5.2</v>
      </c>
      <c r="K1605">
        <v>520</v>
      </c>
      <c r="L1605">
        <v>11.75</v>
      </c>
      <c r="M1605">
        <v>0.69321533923303835</v>
      </c>
      <c r="N1605">
        <v>1175</v>
      </c>
      <c r="O1605" t="s">
        <v>420</v>
      </c>
      <c r="P1605" t="s">
        <v>421</v>
      </c>
      <c r="Q1605" t="s">
        <v>77</v>
      </c>
      <c r="R1605" t="s">
        <v>72</v>
      </c>
      <c r="S1605" t="s">
        <v>78</v>
      </c>
      <c r="T1605" t="s">
        <v>422</v>
      </c>
      <c r="U1605" t="s">
        <v>1190</v>
      </c>
      <c r="V1605">
        <f>YEAR(sales_order1[[#This Row],[date]])</f>
        <v>2020</v>
      </c>
      <c r="W1605" t="str">
        <f>TEXT(sales_order1[[#This Row],[date]], "Mmm")</f>
        <v>Oct</v>
      </c>
      <c r="X1605">
        <f>VALUE(TEXT(sales_order1[[#This Row],[date]], "D"))</f>
        <v>28</v>
      </c>
      <c r="Y1605">
        <v>44</v>
      </c>
    </row>
    <row r="1606" spans="1:25" x14ac:dyDescent="0.25">
      <c r="A1606" s="1">
        <v>44132</v>
      </c>
      <c r="B1606">
        <v>51605</v>
      </c>
      <c r="C1606" t="s">
        <v>320</v>
      </c>
      <c r="D1606" t="str">
        <f>VLOOKUP(sales_order1[[#This Row],[itemCode]],product_details3!B:C,2,0)</f>
        <v>SCR50+100</v>
      </c>
      <c r="E1606" t="s">
        <v>321</v>
      </c>
      <c r="F1606" t="s">
        <v>61</v>
      </c>
      <c r="G1606">
        <v>200</v>
      </c>
      <c r="H1606">
        <v>26.25</v>
      </c>
      <c r="I1606">
        <v>5250</v>
      </c>
      <c r="J1606">
        <v>7.75</v>
      </c>
      <c r="K1606">
        <v>1550</v>
      </c>
      <c r="L1606">
        <v>18.5</v>
      </c>
      <c r="M1606">
        <v>0.70476190476190481</v>
      </c>
      <c r="N1606">
        <v>3700</v>
      </c>
      <c r="O1606" t="s">
        <v>152</v>
      </c>
      <c r="P1606" t="s">
        <v>153</v>
      </c>
      <c r="Q1606" t="s">
        <v>154</v>
      </c>
      <c r="R1606" t="s">
        <v>56</v>
      </c>
      <c r="S1606" t="s">
        <v>133</v>
      </c>
      <c r="T1606" t="s">
        <v>155</v>
      </c>
      <c r="U1606" t="s">
        <v>1191</v>
      </c>
      <c r="V1606">
        <f>YEAR(sales_order1[[#This Row],[date]])</f>
        <v>2020</v>
      </c>
      <c r="W1606" t="str">
        <f>TEXT(sales_order1[[#This Row],[date]], "Mmm")</f>
        <v>Oct</v>
      </c>
      <c r="X1606">
        <f>VALUE(TEXT(sales_order1[[#This Row],[date]], "D"))</f>
        <v>28</v>
      </c>
      <c r="Y1606">
        <v>44</v>
      </c>
    </row>
    <row r="1607" spans="1:25" x14ac:dyDescent="0.25">
      <c r="A1607" s="1">
        <v>44132</v>
      </c>
      <c r="B1607">
        <v>51606</v>
      </c>
      <c r="C1607" t="s">
        <v>309</v>
      </c>
      <c r="D1607" t="str">
        <f>VLOOKUP(sales_order1[[#This Row],[itemCode]],product_details3!B:C,2,0)</f>
        <v>MSKC100</v>
      </c>
      <c r="E1607" t="s">
        <v>310</v>
      </c>
      <c r="F1607" t="s">
        <v>137</v>
      </c>
      <c r="G1607">
        <v>50</v>
      </c>
      <c r="H1607">
        <v>19.95</v>
      </c>
      <c r="I1607">
        <v>997.5</v>
      </c>
      <c r="J1607">
        <v>8.1999999999999993</v>
      </c>
      <c r="K1607">
        <v>410</v>
      </c>
      <c r="L1607">
        <v>11.75</v>
      </c>
      <c r="M1607">
        <v>0.58897243107769426</v>
      </c>
      <c r="N1607">
        <v>587.5</v>
      </c>
      <c r="O1607" t="s">
        <v>502</v>
      </c>
      <c r="P1607" t="s">
        <v>503</v>
      </c>
      <c r="Q1607" t="s">
        <v>218</v>
      </c>
      <c r="R1607" t="s">
        <v>40</v>
      </c>
      <c r="S1607" t="s">
        <v>219</v>
      </c>
      <c r="T1607" t="s">
        <v>504</v>
      </c>
      <c r="U1607" t="s">
        <v>1190</v>
      </c>
      <c r="V1607">
        <f>YEAR(sales_order1[[#This Row],[date]])</f>
        <v>2020</v>
      </c>
      <c r="W1607" t="str">
        <f>TEXT(sales_order1[[#This Row],[date]], "Mmm")</f>
        <v>Oct</v>
      </c>
      <c r="X1607">
        <f>VALUE(TEXT(sales_order1[[#This Row],[date]], "D"))</f>
        <v>28</v>
      </c>
      <c r="Y1607">
        <v>44</v>
      </c>
    </row>
    <row r="1608" spans="1:25" x14ac:dyDescent="0.25">
      <c r="A1608" s="1">
        <v>44133</v>
      </c>
      <c r="B1608">
        <v>51607</v>
      </c>
      <c r="C1608" t="s">
        <v>209</v>
      </c>
      <c r="D1608" t="str">
        <f>VLOOKUP(sales_order1[[#This Row],[itemCode]],product_details3!B:C,2,0)</f>
        <v>CLNG50</v>
      </c>
      <c r="E1608" t="s">
        <v>210</v>
      </c>
      <c r="F1608" t="s">
        <v>45</v>
      </c>
      <c r="G1608">
        <v>100</v>
      </c>
      <c r="H1608">
        <v>6.5</v>
      </c>
      <c r="I1608">
        <v>650</v>
      </c>
      <c r="J1608">
        <v>2.2999999999999998</v>
      </c>
      <c r="K1608">
        <v>230</v>
      </c>
      <c r="L1608">
        <v>4.2</v>
      </c>
      <c r="M1608">
        <v>0.64615384615384619</v>
      </c>
      <c r="N1608">
        <v>420</v>
      </c>
      <c r="O1608" t="s">
        <v>125</v>
      </c>
      <c r="P1608" t="s">
        <v>126</v>
      </c>
      <c r="Q1608" t="s">
        <v>71</v>
      </c>
      <c r="R1608" t="s">
        <v>72</v>
      </c>
      <c r="S1608" t="s">
        <v>73</v>
      </c>
      <c r="T1608" t="s">
        <v>127</v>
      </c>
      <c r="U1608" t="s">
        <v>1190</v>
      </c>
      <c r="V1608">
        <f>YEAR(sales_order1[[#This Row],[date]])</f>
        <v>2020</v>
      </c>
      <c r="W1608" t="str">
        <f>TEXT(sales_order1[[#This Row],[date]], "Mmm")</f>
        <v>Oct</v>
      </c>
      <c r="X1608">
        <f>VALUE(TEXT(sales_order1[[#This Row],[date]], "D"))</f>
        <v>29</v>
      </c>
      <c r="Y1608">
        <v>44</v>
      </c>
    </row>
    <row r="1609" spans="1:25" x14ac:dyDescent="0.25">
      <c r="A1609" s="1">
        <v>44133</v>
      </c>
      <c r="B1609">
        <v>51608</v>
      </c>
      <c r="C1609" t="s">
        <v>128</v>
      </c>
      <c r="D1609" t="str">
        <f>VLOOKUP(sales_order1[[#This Row],[itemCode]],product_details3!B:C,2,0)</f>
        <v>SCRT100</v>
      </c>
      <c r="E1609" t="s">
        <v>129</v>
      </c>
      <c r="F1609" t="s">
        <v>61</v>
      </c>
      <c r="G1609">
        <v>50</v>
      </c>
      <c r="H1609">
        <v>28.25</v>
      </c>
      <c r="I1609">
        <v>1412.5</v>
      </c>
      <c r="J1609">
        <v>9</v>
      </c>
      <c r="K1609">
        <v>450</v>
      </c>
      <c r="L1609">
        <v>19.25</v>
      </c>
      <c r="M1609">
        <v>0.68141592920353977</v>
      </c>
      <c r="N1609">
        <v>962.5</v>
      </c>
      <c r="O1609" t="s">
        <v>88</v>
      </c>
      <c r="P1609" t="s">
        <v>89</v>
      </c>
      <c r="Q1609" t="s">
        <v>24</v>
      </c>
      <c r="R1609" t="s">
        <v>25</v>
      </c>
      <c r="S1609" t="s">
        <v>26</v>
      </c>
      <c r="T1609" t="s">
        <v>90</v>
      </c>
      <c r="U1609" t="s">
        <v>1191</v>
      </c>
      <c r="V1609">
        <f>YEAR(sales_order1[[#This Row],[date]])</f>
        <v>2020</v>
      </c>
      <c r="W1609" t="str">
        <f>TEXT(sales_order1[[#This Row],[date]], "Mmm")</f>
        <v>Oct</v>
      </c>
      <c r="X1609">
        <f>VALUE(TEXT(sales_order1[[#This Row],[date]], "D"))</f>
        <v>29</v>
      </c>
      <c r="Y1609">
        <v>44</v>
      </c>
    </row>
    <row r="1610" spans="1:25" x14ac:dyDescent="0.25">
      <c r="A1610" s="1">
        <v>44133</v>
      </c>
      <c r="B1610">
        <v>51609</v>
      </c>
      <c r="C1610" t="s">
        <v>209</v>
      </c>
      <c r="D1610" t="str">
        <f>VLOOKUP(sales_order1[[#This Row],[itemCode]],product_details3!B:C,2,0)</f>
        <v>CLNG50</v>
      </c>
      <c r="E1610" t="s">
        <v>210</v>
      </c>
      <c r="F1610" t="s">
        <v>45</v>
      </c>
      <c r="G1610">
        <v>150</v>
      </c>
      <c r="H1610">
        <v>6.5</v>
      </c>
      <c r="I1610">
        <v>975</v>
      </c>
      <c r="J1610">
        <v>2.2999999999999998</v>
      </c>
      <c r="K1610">
        <v>345</v>
      </c>
      <c r="L1610">
        <v>4.2</v>
      </c>
      <c r="M1610">
        <v>0.64615384615384619</v>
      </c>
      <c r="N1610">
        <v>630</v>
      </c>
      <c r="O1610" t="s">
        <v>469</v>
      </c>
      <c r="P1610" t="s">
        <v>470</v>
      </c>
      <c r="Q1610" t="s">
        <v>160</v>
      </c>
      <c r="R1610" t="s">
        <v>112</v>
      </c>
      <c r="S1610" t="s">
        <v>161</v>
      </c>
      <c r="T1610" t="s">
        <v>471</v>
      </c>
      <c r="U1610" t="s">
        <v>1189</v>
      </c>
      <c r="V1610">
        <f>YEAR(sales_order1[[#This Row],[date]])</f>
        <v>2020</v>
      </c>
      <c r="W1610" t="str">
        <f>TEXT(sales_order1[[#This Row],[date]], "Mmm")</f>
        <v>Oct</v>
      </c>
      <c r="X1610">
        <f>VALUE(TEXT(sales_order1[[#This Row],[date]], "D"))</f>
        <v>29</v>
      </c>
      <c r="Y1610">
        <v>44</v>
      </c>
    </row>
    <row r="1611" spans="1:25" x14ac:dyDescent="0.25">
      <c r="A1611" s="1">
        <v>44133</v>
      </c>
      <c r="B1611">
        <v>51610</v>
      </c>
      <c r="C1611" t="s">
        <v>175</v>
      </c>
      <c r="D1611" t="str">
        <f>VLOOKUP(sales_order1[[#This Row],[itemCode]],product_details3!B:C,2,0)</f>
        <v>SCRS3030</v>
      </c>
      <c r="E1611" t="s">
        <v>176</v>
      </c>
      <c r="F1611" t="s">
        <v>61</v>
      </c>
      <c r="G1611">
        <v>200</v>
      </c>
      <c r="H1611">
        <v>13.1</v>
      </c>
      <c r="I1611">
        <v>2620</v>
      </c>
      <c r="J1611">
        <v>4.7</v>
      </c>
      <c r="K1611">
        <v>940</v>
      </c>
      <c r="L1611">
        <v>8.4</v>
      </c>
      <c r="M1611">
        <v>0.6412213740458016</v>
      </c>
      <c r="N1611">
        <v>1680</v>
      </c>
      <c r="O1611" t="s">
        <v>138</v>
      </c>
      <c r="P1611" t="s">
        <v>139</v>
      </c>
      <c r="Q1611" t="s">
        <v>77</v>
      </c>
      <c r="R1611" t="s">
        <v>72</v>
      </c>
      <c r="S1611" t="s">
        <v>140</v>
      </c>
      <c r="T1611" t="s">
        <v>141</v>
      </c>
      <c r="U1611" t="s">
        <v>1190</v>
      </c>
      <c r="V1611">
        <f>YEAR(sales_order1[[#This Row],[date]])</f>
        <v>2020</v>
      </c>
      <c r="W1611" t="str">
        <f>TEXT(sales_order1[[#This Row],[date]], "Mmm")</f>
        <v>Oct</v>
      </c>
      <c r="X1611">
        <f>VALUE(TEXT(sales_order1[[#This Row],[date]], "D"))</f>
        <v>29</v>
      </c>
      <c r="Y1611">
        <v>44</v>
      </c>
    </row>
    <row r="1612" spans="1:25" x14ac:dyDescent="0.25">
      <c r="A1612" s="1">
        <v>44133</v>
      </c>
      <c r="B1612">
        <v>51611</v>
      </c>
      <c r="C1612" t="s">
        <v>35</v>
      </c>
      <c r="D1612" t="str">
        <f>VLOOKUP(sales_order1[[#This Row],[itemCode]],product_details3!B:C,2,0)</f>
        <v>SRMA30</v>
      </c>
      <c r="E1612" t="s">
        <v>36</v>
      </c>
      <c r="F1612" t="s">
        <v>30</v>
      </c>
      <c r="G1612">
        <v>50</v>
      </c>
      <c r="H1612">
        <v>26.2</v>
      </c>
      <c r="I1612">
        <v>1310</v>
      </c>
      <c r="J1612">
        <v>9.4</v>
      </c>
      <c r="K1612">
        <v>470</v>
      </c>
      <c r="L1612">
        <v>16.8</v>
      </c>
      <c r="M1612">
        <v>0.6412213740458016</v>
      </c>
      <c r="N1612">
        <v>840</v>
      </c>
      <c r="O1612" t="s">
        <v>376</v>
      </c>
      <c r="P1612" t="s">
        <v>377</v>
      </c>
      <c r="Q1612" t="s">
        <v>378</v>
      </c>
      <c r="R1612" t="s">
        <v>72</v>
      </c>
      <c r="S1612" t="s">
        <v>379</v>
      </c>
      <c r="T1612" t="s">
        <v>380</v>
      </c>
      <c r="U1612" t="s">
        <v>1188</v>
      </c>
      <c r="V1612">
        <f>YEAR(sales_order1[[#This Row],[date]])</f>
        <v>2020</v>
      </c>
      <c r="W1612" t="str">
        <f>TEXT(sales_order1[[#This Row],[date]], "Mmm")</f>
        <v>Oct</v>
      </c>
      <c r="X1612">
        <f>VALUE(TEXT(sales_order1[[#This Row],[date]], "D"))</f>
        <v>29</v>
      </c>
      <c r="Y1612">
        <v>44</v>
      </c>
    </row>
    <row r="1613" spans="1:25" x14ac:dyDescent="0.25">
      <c r="A1613" s="1">
        <v>44133</v>
      </c>
      <c r="B1613">
        <v>51612</v>
      </c>
      <c r="C1613" t="s">
        <v>320</v>
      </c>
      <c r="D1613" t="str">
        <f>VLOOKUP(sales_order1[[#This Row],[itemCode]],product_details3!B:C,2,0)</f>
        <v>SCR50+100</v>
      </c>
      <c r="E1613" t="s">
        <v>321</v>
      </c>
      <c r="F1613" t="s">
        <v>61</v>
      </c>
      <c r="G1613">
        <v>50</v>
      </c>
      <c r="H1613">
        <v>26.25</v>
      </c>
      <c r="I1613">
        <v>1312.5</v>
      </c>
      <c r="J1613">
        <v>7.75</v>
      </c>
      <c r="K1613">
        <v>387.5</v>
      </c>
      <c r="L1613">
        <v>18.5</v>
      </c>
      <c r="M1613">
        <v>0.70476190476190481</v>
      </c>
      <c r="N1613">
        <v>925</v>
      </c>
      <c r="O1613" t="s">
        <v>487</v>
      </c>
      <c r="P1613" t="s">
        <v>488</v>
      </c>
      <c r="Q1613" t="s">
        <v>48</v>
      </c>
      <c r="R1613" t="s">
        <v>25</v>
      </c>
      <c r="S1613" t="s">
        <v>286</v>
      </c>
      <c r="T1613" t="s">
        <v>489</v>
      </c>
      <c r="U1613" t="s">
        <v>1191</v>
      </c>
      <c r="V1613">
        <f>YEAR(sales_order1[[#This Row],[date]])</f>
        <v>2020</v>
      </c>
      <c r="W1613" t="str">
        <f>TEXT(sales_order1[[#This Row],[date]], "Mmm")</f>
        <v>Oct</v>
      </c>
      <c r="X1613">
        <f>VALUE(TEXT(sales_order1[[#This Row],[date]], "D"))</f>
        <v>29</v>
      </c>
      <c r="Y1613">
        <v>44</v>
      </c>
    </row>
    <row r="1614" spans="1:25" x14ac:dyDescent="0.25">
      <c r="A1614" s="1">
        <v>44134</v>
      </c>
      <c r="B1614">
        <v>51613</v>
      </c>
      <c r="C1614" t="s">
        <v>256</v>
      </c>
      <c r="D1614" t="str">
        <f>VLOOKUP(sales_order1[[#This Row],[itemCode]],product_details3!B:C,2,0)</f>
        <v>MSKC50</v>
      </c>
      <c r="E1614" t="s">
        <v>257</v>
      </c>
      <c r="F1614" t="s">
        <v>137</v>
      </c>
      <c r="G1614">
        <v>100</v>
      </c>
      <c r="H1614">
        <v>11.95</v>
      </c>
      <c r="I1614">
        <v>1195</v>
      </c>
      <c r="J1614">
        <v>5.2</v>
      </c>
      <c r="K1614">
        <v>520</v>
      </c>
      <c r="L1614">
        <v>6.75</v>
      </c>
      <c r="M1614">
        <v>0.56485355648535562</v>
      </c>
      <c r="N1614">
        <v>675</v>
      </c>
      <c r="O1614" t="s">
        <v>62</v>
      </c>
      <c r="P1614" t="s">
        <v>63</v>
      </c>
      <c r="Q1614" t="s">
        <v>64</v>
      </c>
      <c r="R1614" t="s">
        <v>40</v>
      </c>
      <c r="S1614" t="s">
        <v>65</v>
      </c>
      <c r="T1614" t="s">
        <v>66</v>
      </c>
      <c r="U1614" t="s">
        <v>1190</v>
      </c>
      <c r="V1614">
        <f>YEAR(sales_order1[[#This Row],[date]])</f>
        <v>2020</v>
      </c>
      <c r="W1614" t="str">
        <f>TEXT(sales_order1[[#This Row],[date]], "Mmm")</f>
        <v>Oct</v>
      </c>
      <c r="X1614">
        <f>VALUE(TEXT(sales_order1[[#This Row],[date]], "D"))</f>
        <v>30</v>
      </c>
      <c r="Y1614">
        <v>44</v>
      </c>
    </row>
    <row r="1615" spans="1:25" x14ac:dyDescent="0.25">
      <c r="A1615" s="1">
        <v>44134</v>
      </c>
      <c r="B1615">
        <v>51614</v>
      </c>
      <c r="C1615" t="s">
        <v>315</v>
      </c>
      <c r="D1615" t="str">
        <f>VLOOKUP(sales_order1[[#This Row],[itemCode]],product_details3!B:C,2,0)</f>
        <v>EXFG50</v>
      </c>
      <c r="E1615" t="s">
        <v>316</v>
      </c>
      <c r="F1615" t="s">
        <v>183</v>
      </c>
      <c r="G1615">
        <v>50</v>
      </c>
      <c r="H1615">
        <v>15.75</v>
      </c>
      <c r="I1615">
        <v>787.5</v>
      </c>
      <c r="J1615">
        <v>5.45</v>
      </c>
      <c r="K1615">
        <v>272.5</v>
      </c>
      <c r="L1615">
        <v>10.3</v>
      </c>
      <c r="M1615">
        <v>0.65396825396825398</v>
      </c>
      <c r="N1615">
        <v>515</v>
      </c>
      <c r="O1615" t="s">
        <v>427</v>
      </c>
      <c r="P1615" t="s">
        <v>428</v>
      </c>
      <c r="Q1615" t="s">
        <v>239</v>
      </c>
      <c r="R1615" t="s">
        <v>112</v>
      </c>
      <c r="S1615" t="s">
        <v>240</v>
      </c>
      <c r="T1615" t="s">
        <v>429</v>
      </c>
      <c r="U1615" t="s">
        <v>1189</v>
      </c>
      <c r="V1615">
        <f>YEAR(sales_order1[[#This Row],[date]])</f>
        <v>2020</v>
      </c>
      <c r="W1615" t="str">
        <f>TEXT(sales_order1[[#This Row],[date]], "Mmm")</f>
        <v>Oct</v>
      </c>
      <c r="X1615">
        <f>VALUE(TEXT(sales_order1[[#This Row],[date]], "D"))</f>
        <v>30</v>
      </c>
      <c r="Y1615">
        <v>44</v>
      </c>
    </row>
    <row r="1616" spans="1:25" x14ac:dyDescent="0.25">
      <c r="A1616" s="1">
        <v>44134</v>
      </c>
      <c r="B1616">
        <v>51615</v>
      </c>
      <c r="C1616" t="s">
        <v>358</v>
      </c>
      <c r="D1616" t="str">
        <f>VLOOKUP(sales_order1[[#This Row],[itemCode]],product_details3!B:C,2,0)</f>
        <v>SCR50+30</v>
      </c>
      <c r="E1616" t="s">
        <v>359</v>
      </c>
      <c r="F1616" t="s">
        <v>61</v>
      </c>
      <c r="G1616">
        <v>250</v>
      </c>
      <c r="H1616">
        <v>10.5</v>
      </c>
      <c r="I1616">
        <v>2625</v>
      </c>
      <c r="J1616">
        <v>3.3</v>
      </c>
      <c r="K1616">
        <v>825</v>
      </c>
      <c r="L1616">
        <v>7.2</v>
      </c>
      <c r="M1616">
        <v>0.68571428571428572</v>
      </c>
      <c r="N1616">
        <v>1800</v>
      </c>
      <c r="O1616" t="s">
        <v>505</v>
      </c>
      <c r="P1616" t="s">
        <v>506</v>
      </c>
      <c r="Q1616" t="s">
        <v>48</v>
      </c>
      <c r="R1616" t="s">
        <v>25</v>
      </c>
      <c r="S1616" t="s">
        <v>49</v>
      </c>
      <c r="T1616" t="s">
        <v>507</v>
      </c>
      <c r="U1616" t="s">
        <v>1191</v>
      </c>
      <c r="V1616">
        <f>YEAR(sales_order1[[#This Row],[date]])</f>
        <v>2020</v>
      </c>
      <c r="W1616" t="str">
        <f>TEXT(sales_order1[[#This Row],[date]], "Mmm")</f>
        <v>Oct</v>
      </c>
      <c r="X1616">
        <f>VALUE(TEXT(sales_order1[[#This Row],[date]], "D"))</f>
        <v>30</v>
      </c>
      <c r="Y1616">
        <v>44</v>
      </c>
    </row>
    <row r="1617" spans="1:25" x14ac:dyDescent="0.25">
      <c r="A1617" s="1">
        <v>44134</v>
      </c>
      <c r="B1617">
        <v>51616</v>
      </c>
      <c r="C1617" t="s">
        <v>103</v>
      </c>
      <c r="D1617" t="str">
        <f>VLOOKUP(sales_order1[[#This Row],[itemCode]],product_details3!B:C,2,0)</f>
        <v>SCRT50</v>
      </c>
      <c r="E1617" t="s">
        <v>104</v>
      </c>
      <c r="F1617" t="s">
        <v>61</v>
      </c>
      <c r="G1617">
        <v>150</v>
      </c>
      <c r="H1617">
        <v>16.95</v>
      </c>
      <c r="I1617">
        <v>2542.5</v>
      </c>
      <c r="J1617">
        <v>5.2</v>
      </c>
      <c r="K1617">
        <v>780</v>
      </c>
      <c r="L1617">
        <v>11.75</v>
      </c>
      <c r="M1617">
        <v>0.69321533923303835</v>
      </c>
      <c r="N1617">
        <v>1762.5</v>
      </c>
      <c r="O1617" t="s">
        <v>196</v>
      </c>
      <c r="P1617" t="s">
        <v>197</v>
      </c>
      <c r="Q1617" t="s">
        <v>132</v>
      </c>
      <c r="R1617" t="s">
        <v>56</v>
      </c>
      <c r="S1617" t="s">
        <v>133</v>
      </c>
      <c r="T1617" t="s">
        <v>198</v>
      </c>
      <c r="U1617" t="s">
        <v>1191</v>
      </c>
      <c r="V1617">
        <f>YEAR(sales_order1[[#This Row],[date]])</f>
        <v>2020</v>
      </c>
      <c r="W1617" t="str">
        <f>TEXT(sales_order1[[#This Row],[date]], "Mmm")</f>
        <v>Oct</v>
      </c>
      <c r="X1617">
        <f>VALUE(TEXT(sales_order1[[#This Row],[date]], "D"))</f>
        <v>30</v>
      </c>
      <c r="Y1617">
        <v>44</v>
      </c>
    </row>
    <row r="1618" spans="1:25" x14ac:dyDescent="0.25">
      <c r="A1618" s="1">
        <v>44134</v>
      </c>
      <c r="B1618">
        <v>51617</v>
      </c>
      <c r="C1618" t="s">
        <v>28</v>
      </c>
      <c r="D1618" t="str">
        <f>VLOOKUP(sales_order1[[#This Row],[itemCode]],product_details3!B:C,2,0)</f>
        <v>SRMC30</v>
      </c>
      <c r="E1618" t="s">
        <v>29</v>
      </c>
      <c r="F1618" t="s">
        <v>30</v>
      </c>
      <c r="G1618">
        <v>100</v>
      </c>
      <c r="H1618">
        <v>22.6</v>
      </c>
      <c r="I1618">
        <v>2260</v>
      </c>
      <c r="J1618">
        <v>7.6</v>
      </c>
      <c r="K1618">
        <v>760</v>
      </c>
      <c r="L1618">
        <v>15</v>
      </c>
      <c r="M1618">
        <v>0.66371681415929207</v>
      </c>
      <c r="N1618">
        <v>1500</v>
      </c>
      <c r="O1618" t="s">
        <v>472</v>
      </c>
      <c r="P1618" t="s">
        <v>473</v>
      </c>
      <c r="Q1618" t="s">
        <v>107</v>
      </c>
      <c r="R1618" t="s">
        <v>40</v>
      </c>
      <c r="S1618" t="s">
        <v>101</v>
      </c>
      <c r="T1618" t="s">
        <v>474</v>
      </c>
      <c r="U1618" t="s">
        <v>1190</v>
      </c>
      <c r="V1618">
        <f>YEAR(sales_order1[[#This Row],[date]])</f>
        <v>2020</v>
      </c>
      <c r="W1618" t="str">
        <f>TEXT(sales_order1[[#This Row],[date]], "Mmm")</f>
        <v>Oct</v>
      </c>
      <c r="X1618">
        <f>VALUE(TEXT(sales_order1[[#This Row],[date]], "D"))</f>
        <v>30</v>
      </c>
      <c r="Y1618">
        <v>44</v>
      </c>
    </row>
    <row r="1619" spans="1:25" x14ac:dyDescent="0.25">
      <c r="A1619" s="1">
        <v>44134</v>
      </c>
      <c r="B1619">
        <v>51618</v>
      </c>
      <c r="C1619" t="s">
        <v>35</v>
      </c>
      <c r="D1619" t="str">
        <f>VLOOKUP(sales_order1[[#This Row],[itemCode]],product_details3!B:C,2,0)</f>
        <v>SRMA30</v>
      </c>
      <c r="E1619" t="s">
        <v>36</v>
      </c>
      <c r="F1619" t="s">
        <v>30</v>
      </c>
      <c r="G1619">
        <v>50</v>
      </c>
      <c r="H1619">
        <v>26.2</v>
      </c>
      <c r="I1619">
        <v>1310</v>
      </c>
      <c r="J1619">
        <v>9.4</v>
      </c>
      <c r="K1619">
        <v>470</v>
      </c>
      <c r="L1619">
        <v>16.8</v>
      </c>
      <c r="M1619">
        <v>0.6412213740458016</v>
      </c>
      <c r="N1619">
        <v>840</v>
      </c>
      <c r="O1619" t="s">
        <v>211</v>
      </c>
      <c r="P1619" t="s">
        <v>212</v>
      </c>
      <c r="Q1619" t="s">
        <v>213</v>
      </c>
      <c r="R1619" t="s">
        <v>25</v>
      </c>
      <c r="S1619" t="s">
        <v>214</v>
      </c>
      <c r="T1619" t="s">
        <v>215</v>
      </c>
      <c r="U1619" t="s">
        <v>1191</v>
      </c>
      <c r="V1619">
        <f>YEAR(sales_order1[[#This Row],[date]])</f>
        <v>2020</v>
      </c>
      <c r="W1619" t="str">
        <f>TEXT(sales_order1[[#This Row],[date]], "Mmm")</f>
        <v>Oct</v>
      </c>
      <c r="X1619">
        <f>VALUE(TEXT(sales_order1[[#This Row],[date]], "D"))</f>
        <v>30</v>
      </c>
      <c r="Y1619">
        <v>44</v>
      </c>
    </row>
    <row r="1620" spans="1:25" x14ac:dyDescent="0.25">
      <c r="A1620" s="1">
        <v>44134</v>
      </c>
      <c r="B1620">
        <v>51619</v>
      </c>
      <c r="C1620" t="s">
        <v>28</v>
      </c>
      <c r="D1620" t="str">
        <f>VLOOKUP(sales_order1[[#This Row],[itemCode]],product_details3!B:C,2,0)</f>
        <v>SRMC30</v>
      </c>
      <c r="E1620" t="s">
        <v>29</v>
      </c>
      <c r="F1620" t="s">
        <v>30</v>
      </c>
      <c r="G1620">
        <v>150</v>
      </c>
      <c r="H1620">
        <v>22.6</v>
      </c>
      <c r="I1620">
        <v>3390</v>
      </c>
      <c r="J1620">
        <v>7.6</v>
      </c>
      <c r="K1620">
        <v>1140</v>
      </c>
      <c r="L1620">
        <v>15</v>
      </c>
      <c r="M1620">
        <v>0.66371681415929207</v>
      </c>
      <c r="N1620">
        <v>2250</v>
      </c>
      <c r="O1620" t="s">
        <v>508</v>
      </c>
      <c r="P1620" t="s">
        <v>509</v>
      </c>
      <c r="Q1620" t="s">
        <v>55</v>
      </c>
      <c r="R1620" t="s">
        <v>56</v>
      </c>
      <c r="S1620" t="s">
        <v>225</v>
      </c>
      <c r="T1620" t="s">
        <v>510</v>
      </c>
      <c r="U1620" t="s">
        <v>1191</v>
      </c>
      <c r="V1620">
        <f>YEAR(sales_order1[[#This Row],[date]])</f>
        <v>2020</v>
      </c>
      <c r="W1620" t="str">
        <f>TEXT(sales_order1[[#This Row],[date]], "Mmm")</f>
        <v>Oct</v>
      </c>
      <c r="X1620">
        <f>VALUE(TEXT(sales_order1[[#This Row],[date]], "D"))</f>
        <v>30</v>
      </c>
      <c r="Y1620">
        <v>44</v>
      </c>
    </row>
    <row r="1621" spans="1:25" x14ac:dyDescent="0.25">
      <c r="A1621" s="1">
        <v>44137</v>
      </c>
      <c r="B1621">
        <v>51620</v>
      </c>
      <c r="C1621" t="s">
        <v>307</v>
      </c>
      <c r="D1621" t="str">
        <f>VLOOKUP(sales_order1[[#This Row],[itemCode]],product_details3!B:C,2,0)</f>
        <v>TNRH150</v>
      </c>
      <c r="E1621" t="s">
        <v>308</v>
      </c>
      <c r="F1621" t="s">
        <v>124</v>
      </c>
      <c r="G1621">
        <v>150</v>
      </c>
      <c r="H1621">
        <v>15.75</v>
      </c>
      <c r="I1621">
        <v>2362.5</v>
      </c>
      <c r="J1621">
        <v>4.45</v>
      </c>
      <c r="K1621">
        <v>667.5</v>
      </c>
      <c r="L1621">
        <v>11.3</v>
      </c>
      <c r="M1621">
        <v>0.71746031746031746</v>
      </c>
      <c r="N1621">
        <v>1695</v>
      </c>
      <c r="O1621" t="s">
        <v>82</v>
      </c>
      <c r="P1621" t="s">
        <v>83</v>
      </c>
      <c r="Q1621" t="s">
        <v>64</v>
      </c>
      <c r="R1621" t="s">
        <v>40</v>
      </c>
      <c r="S1621" t="s">
        <v>84</v>
      </c>
      <c r="T1621" t="s">
        <v>85</v>
      </c>
      <c r="U1621" t="s">
        <v>1189</v>
      </c>
      <c r="V1621">
        <f>YEAR(sales_order1[[#This Row],[date]])</f>
        <v>2020</v>
      </c>
      <c r="W1621" t="str">
        <f>TEXT(sales_order1[[#This Row],[date]], "Mmm")</f>
        <v>Nov</v>
      </c>
      <c r="X1621">
        <f>VALUE(TEXT(sales_order1[[#This Row],[date]], "D"))</f>
        <v>2</v>
      </c>
      <c r="Y1621">
        <v>44</v>
      </c>
    </row>
    <row r="1622" spans="1:25" x14ac:dyDescent="0.25">
      <c r="A1622" s="1">
        <v>44137</v>
      </c>
      <c r="B1622">
        <v>51621</v>
      </c>
      <c r="C1622" t="s">
        <v>329</v>
      </c>
      <c r="D1622" t="str">
        <f>VLOOKUP(sales_order1[[#This Row],[itemCode]],product_details3!B:C,2,0)</f>
        <v>TNRS150</v>
      </c>
      <c r="E1622" t="s">
        <v>330</v>
      </c>
      <c r="F1622" t="s">
        <v>124</v>
      </c>
      <c r="G1622">
        <v>50</v>
      </c>
      <c r="H1622">
        <v>19.649999999999999</v>
      </c>
      <c r="I1622">
        <v>982.5</v>
      </c>
      <c r="J1622">
        <v>6.55</v>
      </c>
      <c r="K1622">
        <v>327.5</v>
      </c>
      <c r="L1622">
        <v>13.1</v>
      </c>
      <c r="M1622">
        <v>0.66666666666666663</v>
      </c>
      <c r="N1622">
        <v>655</v>
      </c>
      <c r="O1622" t="s">
        <v>423</v>
      </c>
      <c r="P1622" t="s">
        <v>424</v>
      </c>
      <c r="Q1622" t="s">
        <v>77</v>
      </c>
      <c r="R1622" t="s">
        <v>72</v>
      </c>
      <c r="S1622" t="s">
        <v>425</v>
      </c>
      <c r="T1622" t="s">
        <v>426</v>
      </c>
      <c r="U1622" t="s">
        <v>1190</v>
      </c>
      <c r="V1622">
        <f>YEAR(sales_order1[[#This Row],[date]])</f>
        <v>2020</v>
      </c>
      <c r="W1622" t="str">
        <f>TEXT(sales_order1[[#This Row],[date]], "Mmm")</f>
        <v>Nov</v>
      </c>
      <c r="X1622">
        <f>VALUE(TEXT(sales_order1[[#This Row],[date]], "D"))</f>
        <v>2</v>
      </c>
      <c r="Y1622">
        <v>44</v>
      </c>
    </row>
    <row r="1623" spans="1:25" x14ac:dyDescent="0.25">
      <c r="A1623" s="1">
        <v>44137</v>
      </c>
      <c r="B1623">
        <v>51622</v>
      </c>
      <c r="C1623" t="s">
        <v>51</v>
      </c>
      <c r="D1623" t="str">
        <f>VLOOKUP(sales_order1[[#This Row],[itemCode]],product_details3!B:C,2,0)</f>
        <v>MSTH50</v>
      </c>
      <c r="E1623" t="s">
        <v>52</v>
      </c>
      <c r="F1623" t="s">
        <v>21</v>
      </c>
      <c r="G1623">
        <v>50</v>
      </c>
      <c r="H1623">
        <v>15.75</v>
      </c>
      <c r="I1623">
        <v>787.5</v>
      </c>
      <c r="J1623">
        <v>4.45</v>
      </c>
      <c r="K1623">
        <v>222.5</v>
      </c>
      <c r="L1623">
        <v>11.3</v>
      </c>
      <c r="M1623">
        <v>0.71746031746031746</v>
      </c>
      <c r="N1623">
        <v>565</v>
      </c>
      <c r="O1623" t="s">
        <v>284</v>
      </c>
      <c r="P1623" t="s">
        <v>285</v>
      </c>
      <c r="Q1623" t="s">
        <v>48</v>
      </c>
      <c r="R1623" t="s">
        <v>25</v>
      </c>
      <c r="S1623" t="s">
        <v>286</v>
      </c>
      <c r="T1623" t="s">
        <v>287</v>
      </c>
      <c r="U1623" t="s">
        <v>1191</v>
      </c>
      <c r="V1623">
        <f>YEAR(sales_order1[[#This Row],[date]])</f>
        <v>2020</v>
      </c>
      <c r="W1623" t="str">
        <f>TEXT(sales_order1[[#This Row],[date]], "Mmm")</f>
        <v>Nov</v>
      </c>
      <c r="X1623">
        <f>VALUE(TEXT(sales_order1[[#This Row],[date]], "D"))</f>
        <v>2</v>
      </c>
      <c r="Y1623">
        <v>44</v>
      </c>
    </row>
    <row r="1624" spans="1:25" x14ac:dyDescent="0.25">
      <c r="A1624" s="1">
        <v>44137</v>
      </c>
      <c r="B1624">
        <v>51623</v>
      </c>
      <c r="C1624" t="s">
        <v>335</v>
      </c>
      <c r="D1624" t="str">
        <f>VLOOKUP(sales_order1[[#This Row],[itemCode]],product_details3!B:C,2,0)</f>
        <v>CLNF50</v>
      </c>
      <c r="E1624" t="s">
        <v>336</v>
      </c>
      <c r="F1624" t="s">
        <v>45</v>
      </c>
      <c r="G1624">
        <v>100</v>
      </c>
      <c r="H1624">
        <v>7.3</v>
      </c>
      <c r="I1624">
        <v>730</v>
      </c>
      <c r="J1624">
        <v>2.8</v>
      </c>
      <c r="K1624">
        <v>280</v>
      </c>
      <c r="L1624">
        <v>4.5</v>
      </c>
      <c r="M1624">
        <v>0.61643835616438358</v>
      </c>
      <c r="N1624">
        <v>450</v>
      </c>
      <c r="O1624" t="s">
        <v>472</v>
      </c>
      <c r="P1624" t="s">
        <v>473</v>
      </c>
      <c r="Q1624" t="s">
        <v>107</v>
      </c>
      <c r="R1624" t="s">
        <v>40</v>
      </c>
      <c r="S1624" t="s">
        <v>101</v>
      </c>
      <c r="T1624" t="s">
        <v>474</v>
      </c>
      <c r="U1624" t="s">
        <v>1190</v>
      </c>
      <c r="V1624">
        <f>YEAR(sales_order1[[#This Row],[date]])</f>
        <v>2020</v>
      </c>
      <c r="W1624" t="str">
        <f>TEXT(sales_order1[[#This Row],[date]], "Mmm")</f>
        <v>Nov</v>
      </c>
      <c r="X1624">
        <f>VALUE(TEXT(sales_order1[[#This Row],[date]], "D"))</f>
        <v>2</v>
      </c>
      <c r="Y1624">
        <v>44</v>
      </c>
    </row>
    <row r="1625" spans="1:25" x14ac:dyDescent="0.25">
      <c r="A1625" s="1">
        <v>44137</v>
      </c>
      <c r="B1625">
        <v>51624</v>
      </c>
      <c r="C1625" t="s">
        <v>360</v>
      </c>
      <c r="D1625" t="str">
        <f>VLOOKUP(sales_order1[[#This Row],[itemCode]],product_details3!B:C,2,0)</f>
        <v>TNRS100</v>
      </c>
      <c r="E1625" t="s">
        <v>361</v>
      </c>
      <c r="F1625" t="s">
        <v>124</v>
      </c>
      <c r="G1625">
        <v>50</v>
      </c>
      <c r="H1625">
        <v>13.1</v>
      </c>
      <c r="I1625">
        <v>655</v>
      </c>
      <c r="J1625">
        <v>4.7</v>
      </c>
      <c r="K1625">
        <v>235</v>
      </c>
      <c r="L1625">
        <v>8.4</v>
      </c>
      <c r="M1625">
        <v>0.6412213740458016</v>
      </c>
      <c r="N1625">
        <v>420</v>
      </c>
      <c r="O1625" t="s">
        <v>158</v>
      </c>
      <c r="P1625" t="s">
        <v>159</v>
      </c>
      <c r="Q1625" t="s">
        <v>160</v>
      </c>
      <c r="R1625" t="s">
        <v>112</v>
      </c>
      <c r="S1625" t="s">
        <v>161</v>
      </c>
      <c r="T1625" t="s">
        <v>162</v>
      </c>
      <c r="U1625" t="s">
        <v>1189</v>
      </c>
      <c r="V1625">
        <f>YEAR(sales_order1[[#This Row],[date]])</f>
        <v>2020</v>
      </c>
      <c r="W1625" t="str">
        <f>TEXT(sales_order1[[#This Row],[date]], "Mmm")</f>
        <v>Nov</v>
      </c>
      <c r="X1625">
        <f>VALUE(TEXT(sales_order1[[#This Row],[date]], "D"))</f>
        <v>2</v>
      </c>
      <c r="Y1625">
        <v>44</v>
      </c>
    </row>
    <row r="1626" spans="1:25" x14ac:dyDescent="0.25">
      <c r="A1626" s="1">
        <v>44137</v>
      </c>
      <c r="B1626">
        <v>51625</v>
      </c>
      <c r="C1626" t="s">
        <v>128</v>
      </c>
      <c r="D1626" t="str">
        <f>VLOOKUP(sales_order1[[#This Row],[itemCode]],product_details3!B:C,2,0)</f>
        <v>SCRT100</v>
      </c>
      <c r="E1626" t="s">
        <v>129</v>
      </c>
      <c r="F1626" t="s">
        <v>61</v>
      </c>
      <c r="G1626">
        <v>250</v>
      </c>
      <c r="H1626">
        <v>28.25</v>
      </c>
      <c r="I1626">
        <v>7062.5</v>
      </c>
      <c r="J1626">
        <v>9</v>
      </c>
      <c r="K1626">
        <v>2250</v>
      </c>
      <c r="L1626">
        <v>19.25</v>
      </c>
      <c r="M1626">
        <v>0.68141592920353977</v>
      </c>
      <c r="N1626">
        <v>4812.5</v>
      </c>
      <c r="O1626" t="s">
        <v>163</v>
      </c>
      <c r="P1626" t="s">
        <v>164</v>
      </c>
      <c r="Q1626" t="s">
        <v>146</v>
      </c>
      <c r="R1626" t="s">
        <v>112</v>
      </c>
      <c r="S1626" t="s">
        <v>165</v>
      </c>
      <c r="T1626" t="s">
        <v>166</v>
      </c>
      <c r="U1626" t="s">
        <v>1189</v>
      </c>
      <c r="V1626">
        <f>YEAR(sales_order1[[#This Row],[date]])</f>
        <v>2020</v>
      </c>
      <c r="W1626" t="str">
        <f>TEXT(sales_order1[[#This Row],[date]], "Mmm")</f>
        <v>Nov</v>
      </c>
      <c r="X1626">
        <f>VALUE(TEXT(sales_order1[[#This Row],[date]], "D"))</f>
        <v>2</v>
      </c>
      <c r="Y1626">
        <v>44</v>
      </c>
    </row>
    <row r="1627" spans="1:25" x14ac:dyDescent="0.25">
      <c r="A1627" s="1">
        <v>44137</v>
      </c>
      <c r="B1627">
        <v>51626</v>
      </c>
      <c r="C1627" t="s">
        <v>194</v>
      </c>
      <c r="D1627" t="str">
        <f>VLOOKUP(sales_order1[[#This Row],[itemCode]],product_details3!B:C,2,0)</f>
        <v>CLNG150</v>
      </c>
      <c r="E1627" t="s">
        <v>195</v>
      </c>
      <c r="F1627" t="s">
        <v>45</v>
      </c>
      <c r="G1627">
        <v>100</v>
      </c>
      <c r="H1627">
        <v>12.75</v>
      </c>
      <c r="I1627">
        <v>1275</v>
      </c>
      <c r="J1627">
        <v>4.45</v>
      </c>
      <c r="K1627">
        <v>445</v>
      </c>
      <c r="L1627">
        <v>8.3000000000000007</v>
      </c>
      <c r="M1627">
        <v>0.65098039215686276</v>
      </c>
      <c r="N1627">
        <v>830</v>
      </c>
      <c r="O1627" t="s">
        <v>281</v>
      </c>
      <c r="P1627" t="s">
        <v>282</v>
      </c>
      <c r="Q1627" t="s">
        <v>24</v>
      </c>
      <c r="R1627" t="s">
        <v>25</v>
      </c>
      <c r="S1627" t="s">
        <v>33</v>
      </c>
      <c r="T1627" t="s">
        <v>283</v>
      </c>
      <c r="U1627" t="s">
        <v>1191</v>
      </c>
      <c r="V1627">
        <f>YEAR(sales_order1[[#This Row],[date]])</f>
        <v>2020</v>
      </c>
      <c r="W1627" t="str">
        <f>TEXT(sales_order1[[#This Row],[date]], "Mmm")</f>
        <v>Nov</v>
      </c>
      <c r="X1627">
        <f>VALUE(TEXT(sales_order1[[#This Row],[date]], "D"))</f>
        <v>2</v>
      </c>
      <c r="Y1627">
        <v>44</v>
      </c>
    </row>
    <row r="1628" spans="1:25" x14ac:dyDescent="0.25">
      <c r="A1628" s="1">
        <v>44137</v>
      </c>
      <c r="B1628">
        <v>51627</v>
      </c>
      <c r="C1628" t="s">
        <v>19</v>
      </c>
      <c r="D1628" t="str">
        <f>VLOOKUP(sales_order1[[#This Row],[itemCode]],product_details3!B:C,2,0)</f>
        <v>MSTH100</v>
      </c>
      <c r="E1628" t="s">
        <v>20</v>
      </c>
      <c r="F1628" t="s">
        <v>21</v>
      </c>
      <c r="G1628">
        <v>150</v>
      </c>
      <c r="H1628">
        <v>26.25</v>
      </c>
      <c r="I1628">
        <v>3937.5</v>
      </c>
      <c r="J1628">
        <v>7.75</v>
      </c>
      <c r="K1628">
        <v>1162.5</v>
      </c>
      <c r="L1628">
        <v>18.5</v>
      </c>
      <c r="M1628">
        <v>0.70476190476190481</v>
      </c>
      <c r="N1628">
        <v>2775</v>
      </c>
      <c r="O1628" t="s">
        <v>490</v>
      </c>
      <c r="P1628" t="s">
        <v>491</v>
      </c>
      <c r="Q1628" t="s">
        <v>271</v>
      </c>
      <c r="R1628" t="s">
        <v>56</v>
      </c>
      <c r="S1628" t="s">
        <v>192</v>
      </c>
      <c r="T1628" t="s">
        <v>272</v>
      </c>
      <c r="U1628" t="s">
        <v>1191</v>
      </c>
      <c r="V1628">
        <f>YEAR(sales_order1[[#This Row],[date]])</f>
        <v>2020</v>
      </c>
      <c r="W1628" t="str">
        <f>TEXT(sales_order1[[#This Row],[date]], "Mmm")</f>
        <v>Nov</v>
      </c>
      <c r="X1628">
        <f>VALUE(TEXT(sales_order1[[#This Row],[date]], "D"))</f>
        <v>2</v>
      </c>
      <c r="Y1628">
        <v>44</v>
      </c>
    </row>
    <row r="1629" spans="1:25" x14ac:dyDescent="0.25">
      <c r="A1629" s="1">
        <v>44137</v>
      </c>
      <c r="B1629">
        <v>51628</v>
      </c>
      <c r="C1629" t="s">
        <v>51</v>
      </c>
      <c r="D1629" t="str">
        <f>VLOOKUP(sales_order1[[#This Row],[itemCode]],product_details3!B:C,2,0)</f>
        <v>MSTH50</v>
      </c>
      <c r="E1629" t="s">
        <v>52</v>
      </c>
      <c r="F1629" t="s">
        <v>21</v>
      </c>
      <c r="G1629">
        <v>150</v>
      </c>
      <c r="H1629">
        <v>15.75</v>
      </c>
      <c r="I1629">
        <v>2362.5</v>
      </c>
      <c r="J1629">
        <v>4.45</v>
      </c>
      <c r="K1629">
        <v>667.5</v>
      </c>
      <c r="L1629">
        <v>11.3</v>
      </c>
      <c r="M1629">
        <v>0.71746031746031746</v>
      </c>
      <c r="N1629">
        <v>1695</v>
      </c>
      <c r="O1629" t="s">
        <v>105</v>
      </c>
      <c r="P1629" t="s">
        <v>106</v>
      </c>
      <c r="Q1629" t="s">
        <v>107</v>
      </c>
      <c r="R1629" t="s">
        <v>40</v>
      </c>
      <c r="S1629" t="s">
        <v>101</v>
      </c>
      <c r="T1629" t="s">
        <v>108</v>
      </c>
      <c r="U1629" t="s">
        <v>1190</v>
      </c>
      <c r="V1629">
        <f>YEAR(sales_order1[[#This Row],[date]])</f>
        <v>2020</v>
      </c>
      <c r="W1629" t="str">
        <f>TEXT(sales_order1[[#This Row],[date]], "Mmm")</f>
        <v>Nov</v>
      </c>
      <c r="X1629">
        <f>VALUE(TEXT(sales_order1[[#This Row],[date]], "D"))</f>
        <v>2</v>
      </c>
      <c r="Y1629">
        <v>44</v>
      </c>
    </row>
    <row r="1630" spans="1:25" x14ac:dyDescent="0.25">
      <c r="A1630" s="1">
        <v>44137</v>
      </c>
      <c r="B1630">
        <v>51629</v>
      </c>
      <c r="C1630" t="s">
        <v>103</v>
      </c>
      <c r="D1630" t="str">
        <f>VLOOKUP(sales_order1[[#This Row],[itemCode]],product_details3!B:C,2,0)</f>
        <v>SCRT50</v>
      </c>
      <c r="E1630" t="s">
        <v>104</v>
      </c>
      <c r="F1630" t="s">
        <v>61</v>
      </c>
      <c r="G1630">
        <v>200</v>
      </c>
      <c r="H1630">
        <v>16.95</v>
      </c>
      <c r="I1630">
        <v>3390</v>
      </c>
      <c r="J1630">
        <v>5.2</v>
      </c>
      <c r="K1630">
        <v>1040</v>
      </c>
      <c r="L1630">
        <v>11.75</v>
      </c>
      <c r="M1630">
        <v>0.69321533923303835</v>
      </c>
      <c r="N1630">
        <v>2350</v>
      </c>
      <c r="O1630" t="s">
        <v>366</v>
      </c>
      <c r="P1630" t="s">
        <v>367</v>
      </c>
      <c r="Q1630" t="s">
        <v>239</v>
      </c>
      <c r="R1630" t="s">
        <v>112</v>
      </c>
      <c r="S1630" t="s">
        <v>368</v>
      </c>
      <c r="T1630" t="s">
        <v>369</v>
      </c>
      <c r="U1630" t="s">
        <v>1189</v>
      </c>
      <c r="V1630">
        <f>YEAR(sales_order1[[#This Row],[date]])</f>
        <v>2020</v>
      </c>
      <c r="W1630" t="str">
        <f>TEXT(sales_order1[[#This Row],[date]], "Mmm")</f>
        <v>Nov</v>
      </c>
      <c r="X1630">
        <f>VALUE(TEXT(sales_order1[[#This Row],[date]], "D"))</f>
        <v>2</v>
      </c>
      <c r="Y1630">
        <v>44</v>
      </c>
    </row>
    <row r="1631" spans="1:25" x14ac:dyDescent="0.25">
      <c r="A1631" s="1">
        <v>44137</v>
      </c>
      <c r="B1631">
        <v>51630</v>
      </c>
      <c r="C1631" t="s">
        <v>51</v>
      </c>
      <c r="D1631" t="str">
        <f>VLOOKUP(sales_order1[[#This Row],[itemCode]],product_details3!B:C,2,0)</f>
        <v>MSTH50</v>
      </c>
      <c r="E1631" t="s">
        <v>52</v>
      </c>
      <c r="F1631" t="s">
        <v>21</v>
      </c>
      <c r="G1631">
        <v>100</v>
      </c>
      <c r="H1631">
        <v>15.75</v>
      </c>
      <c r="I1631">
        <v>1575</v>
      </c>
      <c r="J1631">
        <v>4.45</v>
      </c>
      <c r="K1631">
        <v>445</v>
      </c>
      <c r="L1631">
        <v>11.3</v>
      </c>
      <c r="M1631">
        <v>0.71746031746031746</v>
      </c>
      <c r="N1631">
        <v>1130</v>
      </c>
      <c r="O1631" t="s">
        <v>98</v>
      </c>
      <c r="P1631" t="s">
        <v>99</v>
      </c>
      <c r="Q1631" t="s">
        <v>100</v>
      </c>
      <c r="R1631" t="s">
        <v>40</v>
      </c>
      <c r="S1631" t="s">
        <v>101</v>
      </c>
      <c r="T1631" t="s">
        <v>102</v>
      </c>
      <c r="U1631" t="s">
        <v>1190</v>
      </c>
      <c r="V1631">
        <f>YEAR(sales_order1[[#This Row],[date]])</f>
        <v>2020</v>
      </c>
      <c r="W1631" t="str">
        <f>TEXT(sales_order1[[#This Row],[date]], "Mmm")</f>
        <v>Nov</v>
      </c>
      <c r="X1631">
        <f>VALUE(TEXT(sales_order1[[#This Row],[date]], "D"))</f>
        <v>2</v>
      </c>
      <c r="Y1631">
        <v>44</v>
      </c>
    </row>
    <row r="1632" spans="1:25" x14ac:dyDescent="0.25">
      <c r="A1632" s="1">
        <v>44138</v>
      </c>
      <c r="B1632">
        <v>51631</v>
      </c>
      <c r="C1632" t="s">
        <v>181</v>
      </c>
      <c r="D1632" t="str">
        <f>VLOOKUP(sales_order1[[#This Row],[itemCode]],product_details3!B:C,2,0)</f>
        <v>EXFP100</v>
      </c>
      <c r="E1632" t="s">
        <v>182</v>
      </c>
      <c r="F1632" t="s">
        <v>183</v>
      </c>
      <c r="G1632">
        <v>50</v>
      </c>
      <c r="H1632">
        <v>21.95</v>
      </c>
      <c r="I1632">
        <v>1097.5</v>
      </c>
      <c r="J1632">
        <v>8.1999999999999993</v>
      </c>
      <c r="K1632">
        <v>410</v>
      </c>
      <c r="L1632">
        <v>13.75</v>
      </c>
      <c r="M1632">
        <v>0.62642369020501143</v>
      </c>
      <c r="N1632">
        <v>687.5</v>
      </c>
      <c r="O1632" t="s">
        <v>451</v>
      </c>
      <c r="P1632" t="s">
        <v>452</v>
      </c>
      <c r="Q1632" t="s">
        <v>271</v>
      </c>
      <c r="R1632" t="s">
        <v>56</v>
      </c>
      <c r="S1632" t="s">
        <v>192</v>
      </c>
      <c r="T1632" t="s">
        <v>453</v>
      </c>
      <c r="U1632" t="s">
        <v>1191</v>
      </c>
      <c r="V1632">
        <f>YEAR(sales_order1[[#This Row],[date]])</f>
        <v>2020</v>
      </c>
      <c r="W1632" t="str">
        <f>TEXT(sales_order1[[#This Row],[date]], "Mmm")</f>
        <v>Nov</v>
      </c>
      <c r="X1632">
        <f>VALUE(TEXT(sales_order1[[#This Row],[date]], "D"))</f>
        <v>3</v>
      </c>
      <c r="Y1632">
        <v>44</v>
      </c>
    </row>
    <row r="1633" spans="1:25" x14ac:dyDescent="0.25">
      <c r="A1633" s="1">
        <v>44138</v>
      </c>
      <c r="B1633">
        <v>51632</v>
      </c>
      <c r="C1633" t="s">
        <v>86</v>
      </c>
      <c r="D1633" t="str">
        <f>VLOOKUP(sales_order1[[#This Row],[itemCode]],product_details3!B:C,2,0)</f>
        <v>SRMH30</v>
      </c>
      <c r="E1633" t="s">
        <v>87</v>
      </c>
      <c r="F1633" t="s">
        <v>30</v>
      </c>
      <c r="G1633">
        <v>100</v>
      </c>
      <c r="H1633">
        <v>21</v>
      </c>
      <c r="I1633">
        <v>2100</v>
      </c>
      <c r="J1633">
        <v>6.6</v>
      </c>
      <c r="K1633">
        <v>660</v>
      </c>
      <c r="L1633">
        <v>14.4</v>
      </c>
      <c r="M1633">
        <v>0.68571428571428572</v>
      </c>
      <c r="N1633">
        <v>1440</v>
      </c>
      <c r="O1633" t="s">
        <v>62</v>
      </c>
      <c r="P1633" t="s">
        <v>63</v>
      </c>
      <c r="Q1633" t="s">
        <v>64</v>
      </c>
      <c r="R1633" t="s">
        <v>40</v>
      </c>
      <c r="S1633" t="s">
        <v>65</v>
      </c>
      <c r="T1633" t="s">
        <v>66</v>
      </c>
      <c r="U1633" t="s">
        <v>1190</v>
      </c>
      <c r="V1633">
        <f>YEAR(sales_order1[[#This Row],[date]])</f>
        <v>2020</v>
      </c>
      <c r="W1633" t="str">
        <f>TEXT(sales_order1[[#This Row],[date]], "Mmm")</f>
        <v>Nov</v>
      </c>
      <c r="X1633">
        <f>VALUE(TEXT(sales_order1[[#This Row],[date]], "D"))</f>
        <v>3</v>
      </c>
      <c r="Y1633">
        <v>44</v>
      </c>
    </row>
    <row r="1634" spans="1:25" x14ac:dyDescent="0.25">
      <c r="A1634" s="1">
        <v>44138</v>
      </c>
      <c r="B1634">
        <v>51633</v>
      </c>
      <c r="C1634" t="s">
        <v>86</v>
      </c>
      <c r="D1634" t="str">
        <f>VLOOKUP(sales_order1[[#This Row],[itemCode]],product_details3!B:C,2,0)</f>
        <v>SRMH30</v>
      </c>
      <c r="E1634" t="s">
        <v>87</v>
      </c>
      <c r="F1634" t="s">
        <v>30</v>
      </c>
      <c r="G1634">
        <v>50</v>
      </c>
      <c r="H1634">
        <v>21</v>
      </c>
      <c r="I1634">
        <v>1050</v>
      </c>
      <c r="J1634">
        <v>6.6</v>
      </c>
      <c r="K1634">
        <v>330</v>
      </c>
      <c r="L1634">
        <v>14.4</v>
      </c>
      <c r="M1634">
        <v>0.68571428571428572</v>
      </c>
      <c r="N1634">
        <v>720</v>
      </c>
      <c r="O1634" t="s">
        <v>469</v>
      </c>
      <c r="P1634" t="s">
        <v>470</v>
      </c>
      <c r="Q1634" t="s">
        <v>160</v>
      </c>
      <c r="R1634" t="s">
        <v>112</v>
      </c>
      <c r="S1634" t="s">
        <v>161</v>
      </c>
      <c r="T1634" t="s">
        <v>471</v>
      </c>
      <c r="U1634" t="s">
        <v>1189</v>
      </c>
      <c r="V1634">
        <f>YEAR(sales_order1[[#This Row],[date]])</f>
        <v>2020</v>
      </c>
      <c r="W1634" t="str">
        <f>TEXT(sales_order1[[#This Row],[date]], "Mmm")</f>
        <v>Nov</v>
      </c>
      <c r="X1634">
        <f>VALUE(TEXT(sales_order1[[#This Row],[date]], "D"))</f>
        <v>3</v>
      </c>
      <c r="Y1634">
        <v>44</v>
      </c>
    </row>
    <row r="1635" spans="1:25" x14ac:dyDescent="0.25">
      <c r="A1635" s="1">
        <v>44138</v>
      </c>
      <c r="B1635">
        <v>51634</v>
      </c>
      <c r="C1635" t="s">
        <v>51</v>
      </c>
      <c r="D1635" t="str">
        <f>VLOOKUP(sales_order1[[#This Row],[itemCode]],product_details3!B:C,2,0)</f>
        <v>MSTH50</v>
      </c>
      <c r="E1635" t="s">
        <v>52</v>
      </c>
      <c r="F1635" t="s">
        <v>21</v>
      </c>
      <c r="G1635">
        <v>150</v>
      </c>
      <c r="H1635">
        <v>15.75</v>
      </c>
      <c r="I1635">
        <v>2362.5</v>
      </c>
      <c r="J1635">
        <v>4.45</v>
      </c>
      <c r="K1635">
        <v>667.5</v>
      </c>
      <c r="L1635">
        <v>11.3</v>
      </c>
      <c r="M1635">
        <v>0.71746031746031746</v>
      </c>
      <c r="N1635">
        <v>1695</v>
      </c>
      <c r="O1635" t="s">
        <v>130</v>
      </c>
      <c r="P1635" t="s">
        <v>131</v>
      </c>
      <c r="Q1635" t="s">
        <v>132</v>
      </c>
      <c r="R1635" t="s">
        <v>56</v>
      </c>
      <c r="S1635" t="s">
        <v>133</v>
      </c>
      <c r="T1635" t="s">
        <v>134</v>
      </c>
      <c r="U1635" t="s">
        <v>1191</v>
      </c>
      <c r="V1635">
        <f>YEAR(sales_order1[[#This Row],[date]])</f>
        <v>2020</v>
      </c>
      <c r="W1635" t="str">
        <f>TEXT(sales_order1[[#This Row],[date]], "Mmm")</f>
        <v>Nov</v>
      </c>
      <c r="X1635">
        <f>VALUE(TEXT(sales_order1[[#This Row],[date]], "D"))</f>
        <v>3</v>
      </c>
      <c r="Y1635">
        <v>44</v>
      </c>
    </row>
    <row r="1636" spans="1:25" x14ac:dyDescent="0.25">
      <c r="A1636" s="1">
        <v>44138</v>
      </c>
      <c r="B1636">
        <v>51635</v>
      </c>
      <c r="C1636" t="s">
        <v>103</v>
      </c>
      <c r="D1636" t="str">
        <f>VLOOKUP(sales_order1[[#This Row],[itemCode]],product_details3!B:C,2,0)</f>
        <v>SCRT50</v>
      </c>
      <c r="E1636" t="s">
        <v>104</v>
      </c>
      <c r="F1636" t="s">
        <v>61</v>
      </c>
      <c r="G1636">
        <v>200</v>
      </c>
      <c r="H1636">
        <v>16.95</v>
      </c>
      <c r="I1636">
        <v>3390</v>
      </c>
      <c r="J1636">
        <v>5.2</v>
      </c>
      <c r="K1636">
        <v>1040</v>
      </c>
      <c r="L1636">
        <v>11.75</v>
      </c>
      <c r="M1636">
        <v>0.69321533923303835</v>
      </c>
      <c r="N1636">
        <v>2350</v>
      </c>
      <c r="O1636" t="s">
        <v>196</v>
      </c>
      <c r="P1636" t="s">
        <v>197</v>
      </c>
      <c r="Q1636" t="s">
        <v>132</v>
      </c>
      <c r="R1636" t="s">
        <v>56</v>
      </c>
      <c r="S1636" t="s">
        <v>133</v>
      </c>
      <c r="T1636" t="s">
        <v>198</v>
      </c>
      <c r="U1636" t="s">
        <v>1191</v>
      </c>
      <c r="V1636">
        <f>YEAR(sales_order1[[#This Row],[date]])</f>
        <v>2020</v>
      </c>
      <c r="W1636" t="str">
        <f>TEXT(sales_order1[[#This Row],[date]], "Mmm")</f>
        <v>Nov</v>
      </c>
      <c r="X1636">
        <f>VALUE(TEXT(sales_order1[[#This Row],[date]], "D"))</f>
        <v>3</v>
      </c>
      <c r="Y1636">
        <v>44</v>
      </c>
    </row>
    <row r="1637" spans="1:25" x14ac:dyDescent="0.25">
      <c r="A1637" s="1">
        <v>44138</v>
      </c>
      <c r="B1637">
        <v>51636</v>
      </c>
      <c r="C1637" t="s">
        <v>360</v>
      </c>
      <c r="D1637" t="str">
        <f>VLOOKUP(sales_order1[[#This Row],[itemCode]],product_details3!B:C,2,0)</f>
        <v>TNRS100</v>
      </c>
      <c r="E1637" t="s">
        <v>361</v>
      </c>
      <c r="F1637" t="s">
        <v>124</v>
      </c>
      <c r="G1637">
        <v>150</v>
      </c>
      <c r="H1637">
        <v>13.1</v>
      </c>
      <c r="I1637">
        <v>1965</v>
      </c>
      <c r="J1637">
        <v>4.7</v>
      </c>
      <c r="K1637">
        <v>705</v>
      </c>
      <c r="L1637">
        <v>8.4</v>
      </c>
      <c r="M1637">
        <v>0.6412213740458016</v>
      </c>
      <c r="N1637">
        <v>1260</v>
      </c>
      <c r="O1637" t="s">
        <v>427</v>
      </c>
      <c r="P1637" t="s">
        <v>428</v>
      </c>
      <c r="Q1637" t="s">
        <v>239</v>
      </c>
      <c r="R1637" t="s">
        <v>112</v>
      </c>
      <c r="S1637" t="s">
        <v>240</v>
      </c>
      <c r="T1637" t="s">
        <v>429</v>
      </c>
      <c r="U1637" t="s">
        <v>1189</v>
      </c>
      <c r="V1637">
        <f>YEAR(sales_order1[[#This Row],[date]])</f>
        <v>2020</v>
      </c>
      <c r="W1637" t="str">
        <f>TEXT(sales_order1[[#This Row],[date]], "Mmm")</f>
        <v>Nov</v>
      </c>
      <c r="X1637">
        <f>VALUE(TEXT(sales_order1[[#This Row],[date]], "D"))</f>
        <v>3</v>
      </c>
      <c r="Y1637">
        <v>44</v>
      </c>
    </row>
    <row r="1638" spans="1:25" x14ac:dyDescent="0.25">
      <c r="A1638" s="1">
        <v>44138</v>
      </c>
      <c r="B1638">
        <v>51637</v>
      </c>
      <c r="C1638" t="s">
        <v>415</v>
      </c>
      <c r="D1638" t="str">
        <f>VLOOKUP(sales_order1[[#This Row],[itemCode]],product_details3!B:C,2,0)</f>
        <v>MSTA30</v>
      </c>
      <c r="E1638" t="s">
        <v>416</v>
      </c>
      <c r="F1638" t="s">
        <v>21</v>
      </c>
      <c r="G1638">
        <v>50</v>
      </c>
      <c r="H1638">
        <v>11.1</v>
      </c>
      <c r="I1638">
        <v>555</v>
      </c>
      <c r="J1638">
        <v>4.7</v>
      </c>
      <c r="K1638">
        <v>235</v>
      </c>
      <c r="L1638">
        <v>6.4</v>
      </c>
      <c r="M1638">
        <v>0.57657657657657657</v>
      </c>
      <c r="N1638">
        <v>320</v>
      </c>
      <c r="O1638" t="s">
        <v>253</v>
      </c>
      <c r="P1638" t="s">
        <v>254</v>
      </c>
      <c r="Q1638" t="s">
        <v>191</v>
      </c>
      <c r="R1638" t="s">
        <v>56</v>
      </c>
      <c r="S1638" t="s">
        <v>192</v>
      </c>
      <c r="T1638" t="s">
        <v>255</v>
      </c>
      <c r="U1638" t="s">
        <v>1191</v>
      </c>
      <c r="V1638">
        <f>YEAR(sales_order1[[#This Row],[date]])</f>
        <v>2020</v>
      </c>
      <c r="W1638" t="str">
        <f>TEXT(sales_order1[[#This Row],[date]], "Mmm")</f>
        <v>Nov</v>
      </c>
      <c r="X1638">
        <f>VALUE(TEXT(sales_order1[[#This Row],[date]], "D"))</f>
        <v>3</v>
      </c>
      <c r="Y1638">
        <v>44</v>
      </c>
    </row>
    <row r="1639" spans="1:25" x14ac:dyDescent="0.25">
      <c r="A1639" s="1">
        <v>44138</v>
      </c>
      <c r="B1639">
        <v>51638</v>
      </c>
      <c r="C1639" t="s">
        <v>325</v>
      </c>
      <c r="D1639" t="str">
        <f>VLOOKUP(sales_order1[[#This Row],[itemCode]],product_details3!B:C,2,0)</f>
        <v>EXFG100</v>
      </c>
      <c r="E1639" t="s">
        <v>326</v>
      </c>
      <c r="F1639" t="s">
        <v>183</v>
      </c>
      <c r="G1639">
        <v>50</v>
      </c>
      <c r="H1639">
        <v>20.75</v>
      </c>
      <c r="I1639">
        <v>1037.5</v>
      </c>
      <c r="J1639">
        <v>7.45</v>
      </c>
      <c r="K1639">
        <v>372.5</v>
      </c>
      <c r="L1639">
        <v>13.3</v>
      </c>
      <c r="M1639">
        <v>0.64096385542168677</v>
      </c>
      <c r="N1639">
        <v>665</v>
      </c>
      <c r="O1639" t="s">
        <v>370</v>
      </c>
      <c r="P1639" t="s">
        <v>371</v>
      </c>
      <c r="Q1639" t="s">
        <v>201</v>
      </c>
      <c r="R1639" t="s">
        <v>25</v>
      </c>
      <c r="S1639" t="s">
        <v>372</v>
      </c>
      <c r="T1639" t="s">
        <v>373</v>
      </c>
      <c r="U1639" t="s">
        <v>1191</v>
      </c>
      <c r="V1639">
        <f>YEAR(sales_order1[[#This Row],[date]])</f>
        <v>2020</v>
      </c>
      <c r="W1639" t="str">
        <f>TEXT(sales_order1[[#This Row],[date]], "Mmm")</f>
        <v>Nov</v>
      </c>
      <c r="X1639">
        <f>VALUE(TEXT(sales_order1[[#This Row],[date]], "D"))</f>
        <v>3</v>
      </c>
      <c r="Y1639">
        <v>44</v>
      </c>
    </row>
    <row r="1640" spans="1:25" x14ac:dyDescent="0.25">
      <c r="A1640" s="1">
        <v>44138</v>
      </c>
      <c r="B1640">
        <v>51639</v>
      </c>
      <c r="C1640" t="s">
        <v>128</v>
      </c>
      <c r="D1640" t="str">
        <f>VLOOKUP(sales_order1[[#This Row],[itemCode]],product_details3!B:C,2,0)</f>
        <v>SCRT100</v>
      </c>
      <c r="E1640" t="s">
        <v>129</v>
      </c>
      <c r="F1640" t="s">
        <v>61</v>
      </c>
      <c r="G1640">
        <v>200</v>
      </c>
      <c r="H1640">
        <v>28.25</v>
      </c>
      <c r="I1640">
        <v>5650</v>
      </c>
      <c r="J1640">
        <v>9</v>
      </c>
      <c r="K1640">
        <v>1800</v>
      </c>
      <c r="L1640">
        <v>19.25</v>
      </c>
      <c r="M1640">
        <v>0.68141592920353977</v>
      </c>
      <c r="N1640">
        <v>3850</v>
      </c>
      <c r="O1640" t="s">
        <v>295</v>
      </c>
      <c r="P1640" t="s">
        <v>296</v>
      </c>
      <c r="Q1640" t="s">
        <v>160</v>
      </c>
      <c r="R1640" t="s">
        <v>112</v>
      </c>
      <c r="S1640" t="s">
        <v>297</v>
      </c>
      <c r="T1640" t="s">
        <v>298</v>
      </c>
      <c r="U1640" t="s">
        <v>1189</v>
      </c>
      <c r="V1640">
        <f>YEAR(sales_order1[[#This Row],[date]])</f>
        <v>2020</v>
      </c>
      <c r="W1640" t="str">
        <f>TEXT(sales_order1[[#This Row],[date]], "Mmm")</f>
        <v>Nov</v>
      </c>
      <c r="X1640">
        <f>VALUE(TEXT(sales_order1[[#This Row],[date]], "D"))</f>
        <v>3</v>
      </c>
      <c r="Y1640">
        <v>44</v>
      </c>
    </row>
    <row r="1641" spans="1:25" x14ac:dyDescent="0.25">
      <c r="A1641" s="1">
        <v>44139</v>
      </c>
      <c r="B1641">
        <v>51640</v>
      </c>
      <c r="C1641" t="s">
        <v>19</v>
      </c>
      <c r="D1641" t="str">
        <f>VLOOKUP(sales_order1[[#This Row],[itemCode]],product_details3!B:C,2,0)</f>
        <v>MSTH100</v>
      </c>
      <c r="E1641" t="s">
        <v>20</v>
      </c>
      <c r="F1641" t="s">
        <v>21</v>
      </c>
      <c r="G1641">
        <v>150</v>
      </c>
      <c r="H1641">
        <v>26.25</v>
      </c>
      <c r="I1641">
        <v>3937.5</v>
      </c>
      <c r="J1641">
        <v>7.75</v>
      </c>
      <c r="K1641">
        <v>1162.5</v>
      </c>
      <c r="L1641">
        <v>18.5</v>
      </c>
      <c r="M1641">
        <v>0.70476190476190481</v>
      </c>
      <c r="N1641">
        <v>2775</v>
      </c>
      <c r="O1641" t="s">
        <v>475</v>
      </c>
      <c r="P1641" t="s">
        <v>476</v>
      </c>
      <c r="Q1641" t="s">
        <v>93</v>
      </c>
      <c r="R1641" t="s">
        <v>72</v>
      </c>
      <c r="S1641" t="s">
        <v>94</v>
      </c>
      <c r="T1641" t="s">
        <v>477</v>
      </c>
      <c r="U1641" t="s">
        <v>1190</v>
      </c>
      <c r="V1641">
        <f>YEAR(sales_order1[[#This Row],[date]])</f>
        <v>2020</v>
      </c>
      <c r="W1641" t="str">
        <f>TEXT(sales_order1[[#This Row],[date]], "Mmm")</f>
        <v>Nov</v>
      </c>
      <c r="X1641">
        <f>VALUE(TEXT(sales_order1[[#This Row],[date]], "D"))</f>
        <v>4</v>
      </c>
      <c r="Y1641">
        <v>45</v>
      </c>
    </row>
    <row r="1642" spans="1:25" x14ac:dyDescent="0.25">
      <c r="A1642" s="1">
        <v>44139</v>
      </c>
      <c r="B1642">
        <v>51641</v>
      </c>
      <c r="C1642" t="s">
        <v>311</v>
      </c>
      <c r="D1642" t="str">
        <f>VLOOKUP(sales_order1[[#This Row],[itemCode]],product_details3!B:C,2,0)</f>
        <v>MSTH30</v>
      </c>
      <c r="E1642" t="s">
        <v>312</v>
      </c>
      <c r="F1642" t="s">
        <v>21</v>
      </c>
      <c r="G1642">
        <v>50</v>
      </c>
      <c r="H1642">
        <v>8.5</v>
      </c>
      <c r="I1642">
        <v>425</v>
      </c>
      <c r="J1642">
        <v>3.3</v>
      </c>
      <c r="K1642">
        <v>165</v>
      </c>
      <c r="L1642">
        <v>5.2</v>
      </c>
      <c r="M1642">
        <v>0.61176470588235299</v>
      </c>
      <c r="N1642">
        <v>260</v>
      </c>
      <c r="O1642" t="s">
        <v>152</v>
      </c>
      <c r="P1642" t="s">
        <v>153</v>
      </c>
      <c r="Q1642" t="s">
        <v>154</v>
      </c>
      <c r="R1642" t="s">
        <v>56</v>
      </c>
      <c r="S1642" t="s">
        <v>133</v>
      </c>
      <c r="T1642" t="s">
        <v>155</v>
      </c>
      <c r="U1642" t="s">
        <v>1191</v>
      </c>
      <c r="V1642">
        <f>YEAR(sales_order1[[#This Row],[date]])</f>
        <v>2020</v>
      </c>
      <c r="W1642" t="str">
        <f>TEXT(sales_order1[[#This Row],[date]], "Mmm")</f>
        <v>Nov</v>
      </c>
      <c r="X1642">
        <f>VALUE(TEXT(sales_order1[[#This Row],[date]], "D"))</f>
        <v>4</v>
      </c>
      <c r="Y1642">
        <v>45</v>
      </c>
    </row>
    <row r="1643" spans="1:25" x14ac:dyDescent="0.25">
      <c r="A1643" s="1">
        <v>44139</v>
      </c>
      <c r="B1643">
        <v>51642</v>
      </c>
      <c r="C1643" t="s">
        <v>122</v>
      </c>
      <c r="D1643" t="str">
        <f>VLOOKUP(sales_order1[[#This Row],[itemCode]],product_details3!B:C,2,0)</f>
        <v>TNRE150</v>
      </c>
      <c r="E1643" t="s">
        <v>123</v>
      </c>
      <c r="F1643" t="s">
        <v>124</v>
      </c>
      <c r="G1643">
        <v>150</v>
      </c>
      <c r="H1643">
        <v>16.95</v>
      </c>
      <c r="I1643">
        <v>2542.5</v>
      </c>
      <c r="J1643">
        <v>5.2</v>
      </c>
      <c r="K1643">
        <v>780</v>
      </c>
      <c r="L1643">
        <v>11.75</v>
      </c>
      <c r="M1643">
        <v>0.69321533923303835</v>
      </c>
      <c r="N1643">
        <v>1762.5</v>
      </c>
      <c r="O1643" t="s">
        <v>354</v>
      </c>
      <c r="P1643" t="s">
        <v>355</v>
      </c>
      <c r="Q1643" t="s">
        <v>119</v>
      </c>
      <c r="R1643" t="s">
        <v>40</v>
      </c>
      <c r="S1643" t="s">
        <v>356</v>
      </c>
      <c r="T1643" t="s">
        <v>357</v>
      </c>
      <c r="U1643" t="s">
        <v>1190</v>
      </c>
      <c r="V1643">
        <f>YEAR(sales_order1[[#This Row],[date]])</f>
        <v>2020</v>
      </c>
      <c r="W1643" t="str">
        <f>TEXT(sales_order1[[#This Row],[date]], "Mmm")</f>
        <v>Nov</v>
      </c>
      <c r="X1643">
        <f>VALUE(TEXT(sales_order1[[#This Row],[date]], "D"))</f>
        <v>4</v>
      </c>
      <c r="Y1643">
        <v>45</v>
      </c>
    </row>
    <row r="1644" spans="1:25" x14ac:dyDescent="0.25">
      <c r="A1644" s="1">
        <v>44139</v>
      </c>
      <c r="B1644">
        <v>51643</v>
      </c>
      <c r="C1644" t="s">
        <v>194</v>
      </c>
      <c r="D1644" t="str">
        <f>VLOOKUP(sales_order1[[#This Row],[itemCode]],product_details3!B:C,2,0)</f>
        <v>CLNG150</v>
      </c>
      <c r="E1644" t="s">
        <v>195</v>
      </c>
      <c r="F1644" t="s">
        <v>45</v>
      </c>
      <c r="G1644">
        <v>150</v>
      </c>
      <c r="H1644">
        <v>12.75</v>
      </c>
      <c r="I1644">
        <v>1912.5</v>
      </c>
      <c r="J1644">
        <v>4.45</v>
      </c>
      <c r="K1644">
        <v>667.5</v>
      </c>
      <c r="L1644">
        <v>8.3000000000000007</v>
      </c>
      <c r="M1644">
        <v>0.65098039215686276</v>
      </c>
      <c r="N1644">
        <v>1245</v>
      </c>
      <c r="O1644" t="s">
        <v>53</v>
      </c>
      <c r="P1644" t="s">
        <v>54</v>
      </c>
      <c r="Q1644" t="s">
        <v>55</v>
      </c>
      <c r="R1644" t="s">
        <v>56</v>
      </c>
      <c r="S1644" t="s">
        <v>57</v>
      </c>
      <c r="T1644" t="s">
        <v>58</v>
      </c>
      <c r="U1644" t="s">
        <v>1191</v>
      </c>
      <c r="V1644">
        <f>YEAR(sales_order1[[#This Row],[date]])</f>
        <v>2020</v>
      </c>
      <c r="W1644" t="str">
        <f>TEXT(sales_order1[[#This Row],[date]], "Mmm")</f>
        <v>Nov</v>
      </c>
      <c r="X1644">
        <f>VALUE(TEXT(sales_order1[[#This Row],[date]], "D"))</f>
        <v>4</v>
      </c>
      <c r="Y1644">
        <v>45</v>
      </c>
    </row>
    <row r="1645" spans="1:25" x14ac:dyDescent="0.25">
      <c r="A1645" s="1">
        <v>44139</v>
      </c>
      <c r="B1645">
        <v>51644</v>
      </c>
      <c r="C1645" t="s">
        <v>320</v>
      </c>
      <c r="D1645" t="str">
        <f>VLOOKUP(sales_order1[[#This Row],[itemCode]],product_details3!B:C,2,0)</f>
        <v>SCR50+100</v>
      </c>
      <c r="E1645" t="s">
        <v>321</v>
      </c>
      <c r="F1645" t="s">
        <v>61</v>
      </c>
      <c r="G1645">
        <v>150</v>
      </c>
      <c r="H1645">
        <v>26.25</v>
      </c>
      <c r="I1645">
        <v>3937.5</v>
      </c>
      <c r="J1645">
        <v>7.75</v>
      </c>
      <c r="K1645">
        <v>1162.5</v>
      </c>
      <c r="L1645">
        <v>18.5</v>
      </c>
      <c r="M1645">
        <v>0.70476190476190481</v>
      </c>
      <c r="N1645">
        <v>2775</v>
      </c>
      <c r="O1645" t="s">
        <v>492</v>
      </c>
      <c r="P1645" t="s">
        <v>493</v>
      </c>
      <c r="Q1645" t="s">
        <v>378</v>
      </c>
      <c r="R1645" t="s">
        <v>72</v>
      </c>
      <c r="S1645" t="s">
        <v>379</v>
      </c>
      <c r="T1645" t="s">
        <v>494</v>
      </c>
      <c r="U1645" t="s">
        <v>1188</v>
      </c>
      <c r="V1645">
        <f>YEAR(sales_order1[[#This Row],[date]])</f>
        <v>2020</v>
      </c>
      <c r="W1645" t="str">
        <f>TEXT(sales_order1[[#This Row],[date]], "Mmm")</f>
        <v>Nov</v>
      </c>
      <c r="X1645">
        <f>VALUE(TEXT(sales_order1[[#This Row],[date]], "D"))</f>
        <v>4</v>
      </c>
      <c r="Y1645">
        <v>45</v>
      </c>
    </row>
    <row r="1646" spans="1:25" x14ac:dyDescent="0.25">
      <c r="A1646" s="1">
        <v>44139</v>
      </c>
      <c r="B1646">
        <v>51645</v>
      </c>
      <c r="C1646" t="s">
        <v>35</v>
      </c>
      <c r="D1646" t="str">
        <f>VLOOKUP(sales_order1[[#This Row],[itemCode]],product_details3!B:C,2,0)</f>
        <v>SRMA30</v>
      </c>
      <c r="E1646" t="s">
        <v>36</v>
      </c>
      <c r="F1646" t="s">
        <v>30</v>
      </c>
      <c r="G1646">
        <v>50</v>
      </c>
      <c r="H1646">
        <v>26.2</v>
      </c>
      <c r="I1646">
        <v>1310</v>
      </c>
      <c r="J1646">
        <v>9.4</v>
      </c>
      <c r="K1646">
        <v>470</v>
      </c>
      <c r="L1646">
        <v>16.8</v>
      </c>
      <c r="M1646">
        <v>0.6412213740458016</v>
      </c>
      <c r="N1646">
        <v>840</v>
      </c>
      <c r="O1646" t="s">
        <v>262</v>
      </c>
      <c r="P1646" t="s">
        <v>263</v>
      </c>
      <c r="Q1646" t="s">
        <v>264</v>
      </c>
      <c r="R1646" t="s">
        <v>56</v>
      </c>
      <c r="S1646" t="s">
        <v>133</v>
      </c>
      <c r="T1646" t="s">
        <v>265</v>
      </c>
      <c r="U1646" t="s">
        <v>1191</v>
      </c>
      <c r="V1646">
        <f>YEAR(sales_order1[[#This Row],[date]])</f>
        <v>2020</v>
      </c>
      <c r="W1646" t="str">
        <f>TEXT(sales_order1[[#This Row],[date]], "Mmm")</f>
        <v>Nov</v>
      </c>
      <c r="X1646">
        <f>VALUE(TEXT(sales_order1[[#This Row],[date]], "D"))</f>
        <v>4</v>
      </c>
      <c r="Y1646">
        <v>45</v>
      </c>
    </row>
    <row r="1647" spans="1:25" x14ac:dyDescent="0.25">
      <c r="A1647" s="1">
        <v>44139</v>
      </c>
      <c r="B1647">
        <v>51646</v>
      </c>
      <c r="C1647" t="s">
        <v>19</v>
      </c>
      <c r="D1647" t="str">
        <f>VLOOKUP(sales_order1[[#This Row],[itemCode]],product_details3!B:C,2,0)</f>
        <v>MSTH100</v>
      </c>
      <c r="E1647" t="s">
        <v>20</v>
      </c>
      <c r="F1647" t="s">
        <v>21</v>
      </c>
      <c r="G1647">
        <v>150</v>
      </c>
      <c r="H1647">
        <v>26.25</v>
      </c>
      <c r="I1647">
        <v>3937.5</v>
      </c>
      <c r="J1647">
        <v>7.75</v>
      </c>
      <c r="K1647">
        <v>1162.5</v>
      </c>
      <c r="L1647">
        <v>18.5</v>
      </c>
      <c r="M1647">
        <v>0.70476190476190481</v>
      </c>
      <c r="N1647">
        <v>2775</v>
      </c>
      <c r="O1647" t="s">
        <v>158</v>
      </c>
      <c r="P1647" t="s">
        <v>159</v>
      </c>
      <c r="Q1647" t="s">
        <v>160</v>
      </c>
      <c r="R1647" t="s">
        <v>112</v>
      </c>
      <c r="S1647" t="s">
        <v>161</v>
      </c>
      <c r="T1647" t="s">
        <v>162</v>
      </c>
      <c r="U1647" t="s">
        <v>1189</v>
      </c>
      <c r="V1647">
        <f>YEAR(sales_order1[[#This Row],[date]])</f>
        <v>2020</v>
      </c>
      <c r="W1647" t="str">
        <f>TEXT(sales_order1[[#This Row],[date]], "Mmm")</f>
        <v>Nov</v>
      </c>
      <c r="X1647">
        <f>VALUE(TEXT(sales_order1[[#This Row],[date]], "D"))</f>
        <v>4</v>
      </c>
      <c r="Y1647">
        <v>45</v>
      </c>
    </row>
    <row r="1648" spans="1:25" x14ac:dyDescent="0.25">
      <c r="A1648" s="1">
        <v>44139</v>
      </c>
      <c r="B1648">
        <v>51647</v>
      </c>
      <c r="C1648" t="s">
        <v>388</v>
      </c>
      <c r="D1648" t="str">
        <f>VLOOKUP(sales_order1[[#This Row],[itemCode]],product_details3!B:C,2,0)</f>
        <v>TNRS200</v>
      </c>
      <c r="E1648" t="s">
        <v>389</v>
      </c>
      <c r="F1648" t="s">
        <v>124</v>
      </c>
      <c r="G1648">
        <v>100</v>
      </c>
      <c r="H1648">
        <v>26.2</v>
      </c>
      <c r="I1648">
        <v>2620</v>
      </c>
      <c r="J1648">
        <v>9.4</v>
      </c>
      <c r="K1648">
        <v>940</v>
      </c>
      <c r="L1648">
        <v>16.8</v>
      </c>
      <c r="M1648">
        <v>0.6412213740458016</v>
      </c>
      <c r="N1648">
        <v>1680</v>
      </c>
      <c r="O1648" t="s">
        <v>469</v>
      </c>
      <c r="P1648" t="s">
        <v>470</v>
      </c>
      <c r="Q1648" t="s">
        <v>160</v>
      </c>
      <c r="R1648" t="s">
        <v>112</v>
      </c>
      <c r="S1648" t="s">
        <v>161</v>
      </c>
      <c r="T1648" t="s">
        <v>471</v>
      </c>
      <c r="U1648" t="s">
        <v>1189</v>
      </c>
      <c r="V1648">
        <f>YEAR(sales_order1[[#This Row],[date]])</f>
        <v>2020</v>
      </c>
      <c r="W1648" t="str">
        <f>TEXT(sales_order1[[#This Row],[date]], "Mmm")</f>
        <v>Nov</v>
      </c>
      <c r="X1648">
        <f>VALUE(TEXT(sales_order1[[#This Row],[date]], "D"))</f>
        <v>4</v>
      </c>
      <c r="Y1648">
        <v>45</v>
      </c>
    </row>
    <row r="1649" spans="1:25" x14ac:dyDescent="0.25">
      <c r="A1649" s="1">
        <v>44139</v>
      </c>
      <c r="B1649">
        <v>51648</v>
      </c>
      <c r="C1649" t="s">
        <v>67</v>
      </c>
      <c r="D1649" t="str">
        <f>VLOOKUP(sales_order1[[#This Row],[itemCode]],product_details3!B:C,2,0)</f>
        <v>SRMH15</v>
      </c>
      <c r="E1649" t="s">
        <v>68</v>
      </c>
      <c r="F1649" t="s">
        <v>30</v>
      </c>
      <c r="G1649">
        <v>50</v>
      </c>
      <c r="H1649">
        <v>15.75</v>
      </c>
      <c r="I1649">
        <v>787.5</v>
      </c>
      <c r="J1649">
        <v>5.45</v>
      </c>
      <c r="K1649">
        <v>272.5</v>
      </c>
      <c r="L1649">
        <v>10.3</v>
      </c>
      <c r="M1649">
        <v>0.65396825396825398</v>
      </c>
      <c r="N1649">
        <v>515</v>
      </c>
      <c r="O1649" t="s">
        <v>269</v>
      </c>
      <c r="P1649" t="s">
        <v>270</v>
      </c>
      <c r="Q1649" t="s">
        <v>271</v>
      </c>
      <c r="R1649" t="s">
        <v>56</v>
      </c>
      <c r="S1649" t="s">
        <v>192</v>
      </c>
      <c r="T1649" t="s">
        <v>272</v>
      </c>
      <c r="U1649" t="s">
        <v>1191</v>
      </c>
      <c r="V1649">
        <f>YEAR(sales_order1[[#This Row],[date]])</f>
        <v>2020</v>
      </c>
      <c r="W1649" t="str">
        <f>TEXT(sales_order1[[#This Row],[date]], "Mmm")</f>
        <v>Nov</v>
      </c>
      <c r="X1649">
        <f>VALUE(TEXT(sales_order1[[#This Row],[date]], "D"))</f>
        <v>4</v>
      </c>
      <c r="Y1649">
        <v>45</v>
      </c>
    </row>
    <row r="1650" spans="1:25" x14ac:dyDescent="0.25">
      <c r="A1650" s="1">
        <v>44139</v>
      </c>
      <c r="B1650">
        <v>51649</v>
      </c>
      <c r="C1650" t="s">
        <v>194</v>
      </c>
      <c r="D1650" t="str">
        <f>VLOOKUP(sales_order1[[#This Row],[itemCode]],product_details3!B:C,2,0)</f>
        <v>CLNG150</v>
      </c>
      <c r="E1650" t="s">
        <v>195</v>
      </c>
      <c r="F1650" t="s">
        <v>45</v>
      </c>
      <c r="G1650">
        <v>100</v>
      </c>
      <c r="H1650">
        <v>12.75</v>
      </c>
      <c r="I1650">
        <v>1275</v>
      </c>
      <c r="J1650">
        <v>4.45</v>
      </c>
      <c r="K1650">
        <v>445</v>
      </c>
      <c r="L1650">
        <v>8.3000000000000007</v>
      </c>
      <c r="M1650">
        <v>0.65098039215686276</v>
      </c>
      <c r="N1650">
        <v>830</v>
      </c>
      <c r="O1650" t="s">
        <v>417</v>
      </c>
      <c r="P1650" t="s">
        <v>418</v>
      </c>
      <c r="Q1650" t="s">
        <v>160</v>
      </c>
      <c r="R1650" t="s">
        <v>112</v>
      </c>
      <c r="S1650" t="s">
        <v>161</v>
      </c>
      <c r="T1650" t="s">
        <v>419</v>
      </c>
      <c r="U1650" t="s">
        <v>1189</v>
      </c>
      <c r="V1650">
        <f>YEAR(sales_order1[[#This Row],[date]])</f>
        <v>2020</v>
      </c>
      <c r="W1650" t="str">
        <f>TEXT(sales_order1[[#This Row],[date]], "Mmm")</f>
        <v>Nov</v>
      </c>
      <c r="X1650">
        <f>VALUE(TEXT(sales_order1[[#This Row],[date]], "D"))</f>
        <v>4</v>
      </c>
      <c r="Y1650">
        <v>45</v>
      </c>
    </row>
    <row r="1651" spans="1:25" x14ac:dyDescent="0.25">
      <c r="A1651" s="1">
        <v>44140</v>
      </c>
      <c r="B1651">
        <v>51650</v>
      </c>
      <c r="C1651" t="s">
        <v>279</v>
      </c>
      <c r="D1651" t="str">
        <f>VLOOKUP(sales_order1[[#This Row],[itemCode]],product_details3!B:C,2,0)</f>
        <v>SRMC15</v>
      </c>
      <c r="E1651" t="s">
        <v>280</v>
      </c>
      <c r="F1651" t="s">
        <v>30</v>
      </c>
      <c r="G1651">
        <v>100</v>
      </c>
      <c r="H1651">
        <v>16.95</v>
      </c>
      <c r="I1651">
        <v>1695</v>
      </c>
      <c r="J1651">
        <v>6.2</v>
      </c>
      <c r="K1651">
        <v>620</v>
      </c>
      <c r="L1651">
        <v>10.75</v>
      </c>
      <c r="M1651">
        <v>0.63421828908554578</v>
      </c>
      <c r="N1651">
        <v>1075</v>
      </c>
      <c r="O1651" t="s">
        <v>302</v>
      </c>
      <c r="P1651" t="s">
        <v>303</v>
      </c>
      <c r="Q1651" t="s">
        <v>107</v>
      </c>
      <c r="R1651" t="s">
        <v>40</v>
      </c>
      <c r="S1651" t="s">
        <v>101</v>
      </c>
      <c r="T1651" t="s">
        <v>304</v>
      </c>
      <c r="U1651" t="s">
        <v>1190</v>
      </c>
      <c r="V1651">
        <f>YEAR(sales_order1[[#This Row],[date]])</f>
        <v>2020</v>
      </c>
      <c r="W1651" t="str">
        <f>TEXT(sales_order1[[#This Row],[date]], "Mmm")</f>
        <v>Nov</v>
      </c>
      <c r="X1651">
        <f>VALUE(TEXT(sales_order1[[#This Row],[date]], "D"))</f>
        <v>5</v>
      </c>
      <c r="Y1651">
        <v>45</v>
      </c>
    </row>
    <row r="1652" spans="1:25" x14ac:dyDescent="0.25">
      <c r="A1652" s="1">
        <v>44140</v>
      </c>
      <c r="B1652">
        <v>51651</v>
      </c>
      <c r="C1652" t="s">
        <v>209</v>
      </c>
      <c r="D1652" t="str">
        <f>VLOOKUP(sales_order1[[#This Row],[itemCode]],product_details3!B:C,2,0)</f>
        <v>CLNG50</v>
      </c>
      <c r="E1652" t="s">
        <v>210</v>
      </c>
      <c r="F1652" t="s">
        <v>45</v>
      </c>
      <c r="G1652">
        <v>150</v>
      </c>
      <c r="H1652">
        <v>6.5</v>
      </c>
      <c r="I1652">
        <v>975</v>
      </c>
      <c r="J1652">
        <v>2.2999999999999998</v>
      </c>
      <c r="K1652">
        <v>345</v>
      </c>
      <c r="L1652">
        <v>4.2</v>
      </c>
      <c r="M1652">
        <v>0.64615384615384619</v>
      </c>
      <c r="N1652">
        <v>630</v>
      </c>
      <c r="O1652" t="s">
        <v>499</v>
      </c>
      <c r="P1652" t="s">
        <v>500</v>
      </c>
      <c r="Q1652" t="s">
        <v>107</v>
      </c>
      <c r="R1652" t="s">
        <v>40</v>
      </c>
      <c r="S1652" t="s">
        <v>101</v>
      </c>
      <c r="T1652" t="s">
        <v>501</v>
      </c>
      <c r="U1652" t="s">
        <v>1190</v>
      </c>
      <c r="V1652">
        <f>YEAR(sales_order1[[#This Row],[date]])</f>
        <v>2020</v>
      </c>
      <c r="W1652" t="str">
        <f>TEXT(sales_order1[[#This Row],[date]], "Mmm")</f>
        <v>Nov</v>
      </c>
      <c r="X1652">
        <f>VALUE(TEXT(sales_order1[[#This Row],[date]], "D"))</f>
        <v>5</v>
      </c>
      <c r="Y1652">
        <v>45</v>
      </c>
    </row>
    <row r="1653" spans="1:25" x14ac:dyDescent="0.25">
      <c r="A1653" s="1">
        <v>44140</v>
      </c>
      <c r="B1653">
        <v>51652</v>
      </c>
      <c r="C1653" t="s">
        <v>103</v>
      </c>
      <c r="D1653" t="str">
        <f>VLOOKUP(sales_order1[[#This Row],[itemCode]],product_details3!B:C,2,0)</f>
        <v>SCRT50</v>
      </c>
      <c r="E1653" t="s">
        <v>104</v>
      </c>
      <c r="F1653" t="s">
        <v>61</v>
      </c>
      <c r="G1653">
        <v>200</v>
      </c>
      <c r="H1653">
        <v>16.95</v>
      </c>
      <c r="I1653">
        <v>3390</v>
      </c>
      <c r="J1653">
        <v>5.2</v>
      </c>
      <c r="K1653">
        <v>1040</v>
      </c>
      <c r="L1653">
        <v>11.75</v>
      </c>
      <c r="M1653">
        <v>0.69321533923303835</v>
      </c>
      <c r="N1653">
        <v>2350</v>
      </c>
      <c r="O1653" t="s">
        <v>105</v>
      </c>
      <c r="P1653" t="s">
        <v>106</v>
      </c>
      <c r="Q1653" t="s">
        <v>107</v>
      </c>
      <c r="R1653" t="s">
        <v>40</v>
      </c>
      <c r="S1653" t="s">
        <v>101</v>
      </c>
      <c r="T1653" t="s">
        <v>108</v>
      </c>
      <c r="U1653" t="s">
        <v>1190</v>
      </c>
      <c r="V1653">
        <f>YEAR(sales_order1[[#This Row],[date]])</f>
        <v>2020</v>
      </c>
      <c r="W1653" t="str">
        <f>TEXT(sales_order1[[#This Row],[date]], "Mmm")</f>
        <v>Nov</v>
      </c>
      <c r="X1653">
        <f>VALUE(TEXT(sales_order1[[#This Row],[date]], "D"))</f>
        <v>5</v>
      </c>
      <c r="Y1653">
        <v>45</v>
      </c>
    </row>
    <row r="1654" spans="1:25" x14ac:dyDescent="0.25">
      <c r="A1654" s="1">
        <v>44140</v>
      </c>
      <c r="B1654">
        <v>51653</v>
      </c>
      <c r="C1654" t="s">
        <v>386</v>
      </c>
      <c r="D1654" t="str">
        <f>VLOOKUP(sales_order1[[#This Row],[itemCode]],product_details3!B:C,2,0)</f>
        <v>EXFC100</v>
      </c>
      <c r="E1654" t="s">
        <v>387</v>
      </c>
      <c r="F1654" t="s">
        <v>183</v>
      </c>
      <c r="G1654">
        <v>50</v>
      </c>
      <c r="H1654">
        <v>24.65</v>
      </c>
      <c r="I1654">
        <v>1232.5</v>
      </c>
      <c r="J1654">
        <v>9.5500000000000007</v>
      </c>
      <c r="K1654">
        <v>477.5</v>
      </c>
      <c r="L1654">
        <v>15.1</v>
      </c>
      <c r="M1654">
        <v>0.61257606490872218</v>
      </c>
      <c r="N1654">
        <v>755</v>
      </c>
      <c r="O1654" t="s">
        <v>223</v>
      </c>
      <c r="P1654" t="s">
        <v>224</v>
      </c>
      <c r="Q1654" t="s">
        <v>55</v>
      </c>
      <c r="R1654" t="s">
        <v>56</v>
      </c>
      <c r="S1654" t="s">
        <v>225</v>
      </c>
      <c r="T1654" t="s">
        <v>226</v>
      </c>
      <c r="U1654" t="s">
        <v>1191</v>
      </c>
      <c r="V1654">
        <f>YEAR(sales_order1[[#This Row],[date]])</f>
        <v>2020</v>
      </c>
      <c r="W1654" t="str">
        <f>TEXT(sales_order1[[#This Row],[date]], "Mmm")</f>
        <v>Nov</v>
      </c>
      <c r="X1654">
        <f>VALUE(TEXT(sales_order1[[#This Row],[date]], "D"))</f>
        <v>5</v>
      </c>
      <c r="Y1654">
        <v>45</v>
      </c>
    </row>
    <row r="1655" spans="1:25" x14ac:dyDescent="0.25">
      <c r="A1655" s="1">
        <v>44140</v>
      </c>
      <c r="B1655">
        <v>51654</v>
      </c>
      <c r="C1655" t="s">
        <v>288</v>
      </c>
      <c r="D1655" t="str">
        <f>VLOOKUP(sales_order1[[#This Row],[itemCode]],product_details3!B:C,2,0)</f>
        <v>MKRM200</v>
      </c>
      <c r="E1655" t="s">
        <v>289</v>
      </c>
      <c r="F1655" t="s">
        <v>151</v>
      </c>
      <c r="G1655">
        <v>50</v>
      </c>
      <c r="H1655">
        <v>19.25</v>
      </c>
      <c r="I1655">
        <v>962.5</v>
      </c>
      <c r="J1655">
        <v>7.75</v>
      </c>
      <c r="K1655">
        <v>387.5</v>
      </c>
      <c r="L1655">
        <v>11.5</v>
      </c>
      <c r="M1655">
        <v>0.59740259740259738</v>
      </c>
      <c r="N1655">
        <v>575</v>
      </c>
      <c r="O1655" t="s">
        <v>461</v>
      </c>
      <c r="P1655" t="s">
        <v>462</v>
      </c>
      <c r="Q1655" t="s">
        <v>24</v>
      </c>
      <c r="R1655" t="s">
        <v>25</v>
      </c>
      <c r="S1655" t="s">
        <v>33</v>
      </c>
      <c r="T1655" t="s">
        <v>463</v>
      </c>
      <c r="U1655" t="s">
        <v>1191</v>
      </c>
      <c r="V1655">
        <f>YEAR(sales_order1[[#This Row],[date]])</f>
        <v>2020</v>
      </c>
      <c r="W1655" t="str">
        <f>TEXT(sales_order1[[#This Row],[date]], "Mmm")</f>
        <v>Nov</v>
      </c>
      <c r="X1655">
        <f>VALUE(TEXT(sales_order1[[#This Row],[date]], "D"))</f>
        <v>5</v>
      </c>
      <c r="Y1655">
        <v>45</v>
      </c>
    </row>
    <row r="1656" spans="1:25" x14ac:dyDescent="0.25">
      <c r="A1656" s="1">
        <v>44140</v>
      </c>
      <c r="B1656">
        <v>51655</v>
      </c>
      <c r="C1656" t="s">
        <v>358</v>
      </c>
      <c r="D1656" t="str">
        <f>VLOOKUP(sales_order1[[#This Row],[itemCode]],product_details3!B:C,2,0)</f>
        <v>SCR50+30</v>
      </c>
      <c r="E1656" t="s">
        <v>359</v>
      </c>
      <c r="F1656" t="s">
        <v>61</v>
      </c>
      <c r="G1656">
        <v>150</v>
      </c>
      <c r="H1656">
        <v>10.5</v>
      </c>
      <c r="I1656">
        <v>1575</v>
      </c>
      <c r="J1656">
        <v>3.3</v>
      </c>
      <c r="K1656">
        <v>495</v>
      </c>
      <c r="L1656">
        <v>7.2</v>
      </c>
      <c r="M1656">
        <v>0.68571428571428572</v>
      </c>
      <c r="N1656">
        <v>1080</v>
      </c>
      <c r="O1656" t="s">
        <v>206</v>
      </c>
      <c r="P1656" t="s">
        <v>207</v>
      </c>
      <c r="Q1656" t="s">
        <v>71</v>
      </c>
      <c r="R1656" t="s">
        <v>72</v>
      </c>
      <c r="S1656" t="s">
        <v>73</v>
      </c>
      <c r="T1656" t="s">
        <v>208</v>
      </c>
      <c r="U1656" t="s">
        <v>1190</v>
      </c>
      <c r="V1656">
        <f>YEAR(sales_order1[[#This Row],[date]])</f>
        <v>2020</v>
      </c>
      <c r="W1656" t="str">
        <f>TEXT(sales_order1[[#This Row],[date]], "Mmm")</f>
        <v>Nov</v>
      </c>
      <c r="X1656">
        <f>VALUE(TEXT(sales_order1[[#This Row],[date]], "D"))</f>
        <v>5</v>
      </c>
      <c r="Y1656">
        <v>45</v>
      </c>
    </row>
    <row r="1657" spans="1:25" x14ac:dyDescent="0.25">
      <c r="A1657" s="1">
        <v>44140</v>
      </c>
      <c r="B1657">
        <v>51656</v>
      </c>
      <c r="C1657" t="s">
        <v>204</v>
      </c>
      <c r="D1657" t="str">
        <f>VLOOKUP(sales_order1[[#This Row],[itemCode]],product_details3!B:C,2,0)</f>
        <v>MKRM150</v>
      </c>
      <c r="E1657" t="s">
        <v>205</v>
      </c>
      <c r="F1657" t="s">
        <v>151</v>
      </c>
      <c r="G1657">
        <v>50</v>
      </c>
      <c r="H1657">
        <v>10.75</v>
      </c>
      <c r="I1657">
        <v>537.5</v>
      </c>
      <c r="J1657">
        <v>4.45</v>
      </c>
      <c r="K1657">
        <v>222.5</v>
      </c>
      <c r="L1657">
        <v>6.3</v>
      </c>
      <c r="M1657">
        <v>0.586046511627907</v>
      </c>
      <c r="N1657">
        <v>315</v>
      </c>
      <c r="O1657" t="s">
        <v>398</v>
      </c>
      <c r="P1657" t="s">
        <v>399</v>
      </c>
      <c r="Q1657" t="s">
        <v>100</v>
      </c>
      <c r="R1657" t="s">
        <v>40</v>
      </c>
      <c r="S1657" t="s">
        <v>101</v>
      </c>
      <c r="T1657" t="s">
        <v>102</v>
      </c>
      <c r="U1657" t="s">
        <v>1190</v>
      </c>
      <c r="V1657">
        <f>YEAR(sales_order1[[#This Row],[date]])</f>
        <v>2020</v>
      </c>
      <c r="W1657" t="str">
        <f>TEXT(sales_order1[[#This Row],[date]], "Mmm")</f>
        <v>Nov</v>
      </c>
      <c r="X1657">
        <f>VALUE(TEXT(sales_order1[[#This Row],[date]], "D"))</f>
        <v>5</v>
      </c>
      <c r="Y1657">
        <v>45</v>
      </c>
    </row>
    <row r="1658" spans="1:25" x14ac:dyDescent="0.25">
      <c r="A1658" s="1">
        <v>44140</v>
      </c>
      <c r="B1658">
        <v>51657</v>
      </c>
      <c r="C1658" t="s">
        <v>194</v>
      </c>
      <c r="D1658" t="str">
        <f>VLOOKUP(sales_order1[[#This Row],[itemCode]],product_details3!B:C,2,0)</f>
        <v>CLNG150</v>
      </c>
      <c r="E1658" t="s">
        <v>195</v>
      </c>
      <c r="F1658" t="s">
        <v>45</v>
      </c>
      <c r="G1658">
        <v>100</v>
      </c>
      <c r="H1658">
        <v>12.75</v>
      </c>
      <c r="I1658">
        <v>1275</v>
      </c>
      <c r="J1658">
        <v>4.45</v>
      </c>
      <c r="K1658">
        <v>445</v>
      </c>
      <c r="L1658">
        <v>8.3000000000000007</v>
      </c>
      <c r="M1658">
        <v>0.65098039215686276</v>
      </c>
      <c r="N1658">
        <v>830</v>
      </c>
      <c r="O1658" t="s">
        <v>273</v>
      </c>
      <c r="P1658" t="s">
        <v>274</v>
      </c>
      <c r="Q1658" t="s">
        <v>132</v>
      </c>
      <c r="R1658" t="s">
        <v>56</v>
      </c>
      <c r="S1658" t="s">
        <v>133</v>
      </c>
      <c r="T1658" t="s">
        <v>275</v>
      </c>
      <c r="U1658" t="s">
        <v>1191</v>
      </c>
      <c r="V1658">
        <f>YEAR(sales_order1[[#This Row],[date]])</f>
        <v>2020</v>
      </c>
      <c r="W1658" t="str">
        <f>TEXT(sales_order1[[#This Row],[date]], "Mmm")</f>
        <v>Nov</v>
      </c>
      <c r="X1658">
        <f>VALUE(TEXT(sales_order1[[#This Row],[date]], "D"))</f>
        <v>5</v>
      </c>
      <c r="Y1658">
        <v>45</v>
      </c>
    </row>
    <row r="1659" spans="1:25" x14ac:dyDescent="0.25">
      <c r="A1659" s="1">
        <v>44140</v>
      </c>
      <c r="B1659">
        <v>51658</v>
      </c>
      <c r="C1659" t="s">
        <v>28</v>
      </c>
      <c r="D1659" t="str">
        <f>VLOOKUP(sales_order1[[#This Row],[itemCode]],product_details3!B:C,2,0)</f>
        <v>SRMC30</v>
      </c>
      <c r="E1659" t="s">
        <v>29</v>
      </c>
      <c r="F1659" t="s">
        <v>30</v>
      </c>
      <c r="G1659">
        <v>50</v>
      </c>
      <c r="H1659">
        <v>22.6</v>
      </c>
      <c r="I1659">
        <v>1130</v>
      </c>
      <c r="J1659">
        <v>7.6</v>
      </c>
      <c r="K1659">
        <v>380</v>
      </c>
      <c r="L1659">
        <v>15</v>
      </c>
      <c r="M1659">
        <v>0.66371681415929207</v>
      </c>
      <c r="N1659">
        <v>750</v>
      </c>
      <c r="O1659" t="s">
        <v>490</v>
      </c>
      <c r="P1659" t="s">
        <v>491</v>
      </c>
      <c r="Q1659" t="s">
        <v>271</v>
      </c>
      <c r="R1659" t="s">
        <v>56</v>
      </c>
      <c r="S1659" t="s">
        <v>192</v>
      </c>
      <c r="T1659" t="s">
        <v>272</v>
      </c>
      <c r="U1659" t="s">
        <v>1191</v>
      </c>
      <c r="V1659">
        <f>YEAR(sales_order1[[#This Row],[date]])</f>
        <v>2020</v>
      </c>
      <c r="W1659" t="str">
        <f>TEXT(sales_order1[[#This Row],[date]], "Mmm")</f>
        <v>Nov</v>
      </c>
      <c r="X1659">
        <f>VALUE(TEXT(sales_order1[[#This Row],[date]], "D"))</f>
        <v>5</v>
      </c>
      <c r="Y1659">
        <v>45</v>
      </c>
    </row>
    <row r="1660" spans="1:25" x14ac:dyDescent="0.25">
      <c r="A1660" s="1">
        <v>44140</v>
      </c>
      <c r="B1660">
        <v>51659</v>
      </c>
      <c r="C1660" t="s">
        <v>43</v>
      </c>
      <c r="D1660" t="str">
        <f>VLOOKUP(sales_order1[[#This Row],[itemCode]],product_details3!B:C,2,0)</f>
        <v>CLNG200</v>
      </c>
      <c r="E1660" t="s">
        <v>44</v>
      </c>
      <c r="F1660" t="s">
        <v>45</v>
      </c>
      <c r="G1660">
        <v>150</v>
      </c>
      <c r="H1660">
        <v>21.25</v>
      </c>
      <c r="I1660">
        <v>3187.5</v>
      </c>
      <c r="J1660">
        <v>7.75</v>
      </c>
      <c r="K1660">
        <v>1162.5</v>
      </c>
      <c r="L1660">
        <v>13.5</v>
      </c>
      <c r="M1660">
        <v>0.63529411764705879</v>
      </c>
      <c r="N1660">
        <v>2025</v>
      </c>
      <c r="O1660" t="s">
        <v>167</v>
      </c>
      <c r="P1660" t="s">
        <v>168</v>
      </c>
      <c r="Q1660" t="s">
        <v>100</v>
      </c>
      <c r="R1660" t="s">
        <v>40</v>
      </c>
      <c r="S1660" t="s">
        <v>101</v>
      </c>
      <c r="T1660" t="s">
        <v>169</v>
      </c>
      <c r="U1660" t="s">
        <v>1190</v>
      </c>
      <c r="V1660">
        <f>YEAR(sales_order1[[#This Row],[date]])</f>
        <v>2020</v>
      </c>
      <c r="W1660" t="str">
        <f>TEXT(sales_order1[[#This Row],[date]], "Mmm")</f>
        <v>Nov</v>
      </c>
      <c r="X1660">
        <f>VALUE(TEXT(sales_order1[[#This Row],[date]], "D"))</f>
        <v>5</v>
      </c>
      <c r="Y1660">
        <v>45</v>
      </c>
    </row>
    <row r="1661" spans="1:25" x14ac:dyDescent="0.25">
      <c r="A1661" s="1">
        <v>44140</v>
      </c>
      <c r="B1661">
        <v>51660</v>
      </c>
      <c r="C1661" t="s">
        <v>128</v>
      </c>
      <c r="D1661" t="str">
        <f>VLOOKUP(sales_order1[[#This Row],[itemCode]],product_details3!B:C,2,0)</f>
        <v>SCRT100</v>
      </c>
      <c r="E1661" t="s">
        <v>129</v>
      </c>
      <c r="F1661" t="s">
        <v>61</v>
      </c>
      <c r="G1661">
        <v>150</v>
      </c>
      <c r="H1661">
        <v>28.25</v>
      </c>
      <c r="I1661">
        <v>4237.5</v>
      </c>
      <c r="J1661">
        <v>9</v>
      </c>
      <c r="K1661">
        <v>1350</v>
      </c>
      <c r="L1661">
        <v>19.25</v>
      </c>
      <c r="M1661">
        <v>0.68141592920353977</v>
      </c>
      <c r="N1661">
        <v>2887.5</v>
      </c>
      <c r="O1661" t="s">
        <v>237</v>
      </c>
      <c r="P1661" t="s">
        <v>238</v>
      </c>
      <c r="Q1661" t="s">
        <v>239</v>
      </c>
      <c r="R1661" t="s">
        <v>112</v>
      </c>
      <c r="S1661" t="s">
        <v>240</v>
      </c>
      <c r="T1661" t="s">
        <v>241</v>
      </c>
      <c r="U1661" t="s">
        <v>1189</v>
      </c>
      <c r="V1661">
        <f>YEAR(sales_order1[[#This Row],[date]])</f>
        <v>2020</v>
      </c>
      <c r="W1661" t="str">
        <f>TEXT(sales_order1[[#This Row],[date]], "Mmm")</f>
        <v>Nov</v>
      </c>
      <c r="X1661">
        <f>VALUE(TEXT(sales_order1[[#This Row],[date]], "D"))</f>
        <v>5</v>
      </c>
      <c r="Y1661">
        <v>45</v>
      </c>
    </row>
    <row r="1662" spans="1:25" x14ac:dyDescent="0.25">
      <c r="A1662" s="1">
        <v>44141</v>
      </c>
      <c r="B1662">
        <v>51661</v>
      </c>
      <c r="C1662" t="s">
        <v>320</v>
      </c>
      <c r="D1662" t="str">
        <f>VLOOKUP(sales_order1[[#This Row],[itemCode]],product_details3!B:C,2,0)</f>
        <v>SCR50+100</v>
      </c>
      <c r="E1662" t="s">
        <v>321</v>
      </c>
      <c r="F1662" t="s">
        <v>61</v>
      </c>
      <c r="G1662">
        <v>250</v>
      </c>
      <c r="H1662">
        <v>26.25</v>
      </c>
      <c r="I1662">
        <v>6562.5</v>
      </c>
      <c r="J1662">
        <v>7.75</v>
      </c>
      <c r="K1662">
        <v>1937.5</v>
      </c>
      <c r="L1662">
        <v>18.5</v>
      </c>
      <c r="M1662">
        <v>0.70476190476190481</v>
      </c>
      <c r="N1662">
        <v>4625</v>
      </c>
      <c r="O1662" t="s">
        <v>481</v>
      </c>
      <c r="P1662" t="s">
        <v>482</v>
      </c>
      <c r="Q1662" t="s">
        <v>107</v>
      </c>
      <c r="R1662" t="s">
        <v>40</v>
      </c>
      <c r="S1662" t="s">
        <v>101</v>
      </c>
      <c r="T1662" t="s">
        <v>483</v>
      </c>
      <c r="U1662" t="s">
        <v>1190</v>
      </c>
      <c r="V1662">
        <f>YEAR(sales_order1[[#This Row],[date]])</f>
        <v>2020</v>
      </c>
      <c r="W1662" t="str">
        <f>TEXT(sales_order1[[#This Row],[date]], "Mmm")</f>
        <v>Nov</v>
      </c>
      <c r="X1662">
        <f>VALUE(TEXT(sales_order1[[#This Row],[date]], "D"))</f>
        <v>6</v>
      </c>
      <c r="Y1662">
        <v>45</v>
      </c>
    </row>
    <row r="1663" spans="1:25" x14ac:dyDescent="0.25">
      <c r="A1663" s="1">
        <v>44141</v>
      </c>
      <c r="B1663">
        <v>51662</v>
      </c>
      <c r="C1663" t="s">
        <v>122</v>
      </c>
      <c r="D1663" t="str">
        <f>VLOOKUP(sales_order1[[#This Row],[itemCode]],product_details3!B:C,2,0)</f>
        <v>TNRE150</v>
      </c>
      <c r="E1663" t="s">
        <v>123</v>
      </c>
      <c r="F1663" t="s">
        <v>124</v>
      </c>
      <c r="G1663">
        <v>50</v>
      </c>
      <c r="H1663">
        <v>16.95</v>
      </c>
      <c r="I1663">
        <v>847.5</v>
      </c>
      <c r="J1663">
        <v>5.2</v>
      </c>
      <c r="K1663">
        <v>260</v>
      </c>
      <c r="L1663">
        <v>11.75</v>
      </c>
      <c r="M1663">
        <v>0.69321533923303835</v>
      </c>
      <c r="N1663">
        <v>587.5</v>
      </c>
      <c r="O1663" t="s">
        <v>511</v>
      </c>
      <c r="P1663" t="s">
        <v>512</v>
      </c>
      <c r="Q1663" t="s">
        <v>201</v>
      </c>
      <c r="R1663" t="s">
        <v>25</v>
      </c>
      <c r="S1663" t="s">
        <v>372</v>
      </c>
      <c r="T1663" t="s">
        <v>513</v>
      </c>
      <c r="U1663" t="s">
        <v>1191</v>
      </c>
      <c r="V1663">
        <f>YEAR(sales_order1[[#This Row],[date]])</f>
        <v>2020</v>
      </c>
      <c r="W1663" t="str">
        <f>TEXT(sales_order1[[#This Row],[date]], "Mmm")</f>
        <v>Nov</v>
      </c>
      <c r="X1663">
        <f>VALUE(TEXT(sales_order1[[#This Row],[date]], "D"))</f>
        <v>6</v>
      </c>
      <c r="Y1663">
        <v>45</v>
      </c>
    </row>
    <row r="1664" spans="1:25" x14ac:dyDescent="0.25">
      <c r="A1664" s="1">
        <v>44141</v>
      </c>
      <c r="B1664">
        <v>51663</v>
      </c>
      <c r="C1664" t="s">
        <v>339</v>
      </c>
      <c r="D1664" t="str">
        <f>VLOOKUP(sales_order1[[#This Row],[itemCode]],product_details3!B:C,2,0)</f>
        <v>SRMH50</v>
      </c>
      <c r="E1664" t="s">
        <v>340</v>
      </c>
      <c r="F1664" t="s">
        <v>30</v>
      </c>
      <c r="G1664">
        <v>100</v>
      </c>
      <c r="H1664">
        <v>31.25</v>
      </c>
      <c r="I1664">
        <v>3125</v>
      </c>
      <c r="J1664">
        <v>10.75</v>
      </c>
      <c r="K1664">
        <v>1075</v>
      </c>
      <c r="L1664">
        <v>20.5</v>
      </c>
      <c r="M1664">
        <v>0.65600000000000003</v>
      </c>
      <c r="N1664">
        <v>2050</v>
      </c>
      <c r="O1664" t="s">
        <v>366</v>
      </c>
      <c r="P1664" t="s">
        <v>367</v>
      </c>
      <c r="Q1664" t="s">
        <v>239</v>
      </c>
      <c r="R1664" t="s">
        <v>112</v>
      </c>
      <c r="S1664" t="s">
        <v>368</v>
      </c>
      <c r="T1664" t="s">
        <v>369</v>
      </c>
      <c r="U1664" t="s">
        <v>1189</v>
      </c>
      <c r="V1664">
        <f>YEAR(sales_order1[[#This Row],[date]])</f>
        <v>2020</v>
      </c>
      <c r="W1664" t="str">
        <f>TEXT(sales_order1[[#This Row],[date]], "Mmm")</f>
        <v>Nov</v>
      </c>
      <c r="X1664">
        <f>VALUE(TEXT(sales_order1[[#This Row],[date]], "D"))</f>
        <v>6</v>
      </c>
      <c r="Y1664">
        <v>45</v>
      </c>
    </row>
    <row r="1665" spans="1:25" x14ac:dyDescent="0.25">
      <c r="A1665" s="1">
        <v>44141</v>
      </c>
      <c r="B1665">
        <v>51664</v>
      </c>
      <c r="C1665" t="s">
        <v>408</v>
      </c>
      <c r="D1665" t="str">
        <f>VLOOKUP(sales_order1[[#This Row],[itemCode]],product_details3!B:C,2,0)</f>
        <v>EXFC150</v>
      </c>
      <c r="E1665" t="s">
        <v>409</v>
      </c>
      <c r="F1665" t="s">
        <v>183</v>
      </c>
      <c r="G1665">
        <v>50</v>
      </c>
      <c r="H1665">
        <v>32.75</v>
      </c>
      <c r="I1665">
        <v>1637.5</v>
      </c>
      <c r="J1665">
        <v>14.25</v>
      </c>
      <c r="K1665">
        <v>712.5</v>
      </c>
      <c r="L1665">
        <v>18.5</v>
      </c>
      <c r="M1665">
        <v>0.56488549618320616</v>
      </c>
      <c r="N1665">
        <v>925</v>
      </c>
      <c r="O1665" t="s">
        <v>423</v>
      </c>
      <c r="P1665" t="s">
        <v>424</v>
      </c>
      <c r="Q1665" t="s">
        <v>77</v>
      </c>
      <c r="R1665" t="s">
        <v>72</v>
      </c>
      <c r="S1665" t="s">
        <v>425</v>
      </c>
      <c r="T1665" t="s">
        <v>426</v>
      </c>
      <c r="U1665" t="s">
        <v>1190</v>
      </c>
      <c r="V1665">
        <f>YEAR(sales_order1[[#This Row],[date]])</f>
        <v>2020</v>
      </c>
      <c r="W1665" t="str">
        <f>TEXT(sales_order1[[#This Row],[date]], "Mmm")</f>
        <v>Nov</v>
      </c>
      <c r="X1665">
        <f>VALUE(TEXT(sales_order1[[#This Row],[date]], "D"))</f>
        <v>6</v>
      </c>
      <c r="Y1665">
        <v>45</v>
      </c>
    </row>
    <row r="1666" spans="1:25" x14ac:dyDescent="0.25">
      <c r="A1666" s="1">
        <v>44141</v>
      </c>
      <c r="B1666">
        <v>51665</v>
      </c>
      <c r="C1666" t="s">
        <v>388</v>
      </c>
      <c r="D1666" t="str">
        <f>VLOOKUP(sales_order1[[#This Row],[itemCode]],product_details3!B:C,2,0)</f>
        <v>TNRS200</v>
      </c>
      <c r="E1666" t="s">
        <v>389</v>
      </c>
      <c r="F1666" t="s">
        <v>124</v>
      </c>
      <c r="G1666">
        <v>100</v>
      </c>
      <c r="H1666">
        <v>26.2</v>
      </c>
      <c r="I1666">
        <v>2620</v>
      </c>
      <c r="J1666">
        <v>9.4</v>
      </c>
      <c r="K1666">
        <v>940</v>
      </c>
      <c r="L1666">
        <v>16.8</v>
      </c>
      <c r="M1666">
        <v>0.6412213740458016</v>
      </c>
      <c r="N1666">
        <v>1680</v>
      </c>
      <c r="O1666" t="s">
        <v>37</v>
      </c>
      <c r="P1666" t="s">
        <v>38</v>
      </c>
      <c r="Q1666" t="s">
        <v>39</v>
      </c>
      <c r="R1666" t="s">
        <v>40</v>
      </c>
      <c r="S1666" t="s">
        <v>41</v>
      </c>
      <c r="T1666" t="s">
        <v>42</v>
      </c>
      <c r="U1666" t="s">
        <v>1188</v>
      </c>
      <c r="V1666">
        <f>YEAR(sales_order1[[#This Row],[date]])</f>
        <v>2020</v>
      </c>
      <c r="W1666" t="str">
        <f>TEXT(sales_order1[[#This Row],[date]], "Mmm")</f>
        <v>Nov</v>
      </c>
      <c r="X1666">
        <f>VALUE(TEXT(sales_order1[[#This Row],[date]], "D"))</f>
        <v>6</v>
      </c>
      <c r="Y1666">
        <v>45</v>
      </c>
    </row>
    <row r="1667" spans="1:25" x14ac:dyDescent="0.25">
      <c r="A1667" s="1">
        <v>44141</v>
      </c>
      <c r="B1667">
        <v>51666</v>
      </c>
      <c r="C1667" t="s">
        <v>350</v>
      </c>
      <c r="D1667" t="str">
        <f>VLOOKUP(sales_order1[[#This Row],[itemCode]],product_details3!B:C,2,0)</f>
        <v>SRMA50</v>
      </c>
      <c r="E1667" t="s">
        <v>351</v>
      </c>
      <c r="F1667" t="s">
        <v>30</v>
      </c>
      <c r="G1667">
        <v>50</v>
      </c>
      <c r="H1667">
        <v>37.75</v>
      </c>
      <c r="I1667">
        <v>1887.5</v>
      </c>
      <c r="J1667">
        <v>14.25</v>
      </c>
      <c r="K1667">
        <v>712.5</v>
      </c>
      <c r="L1667">
        <v>23.5</v>
      </c>
      <c r="M1667">
        <v>0.62251655629139069</v>
      </c>
      <c r="N1667">
        <v>1175</v>
      </c>
      <c r="O1667" t="s">
        <v>454</v>
      </c>
      <c r="P1667" t="s">
        <v>455</v>
      </c>
      <c r="Q1667" t="s">
        <v>71</v>
      </c>
      <c r="R1667" t="s">
        <v>72</v>
      </c>
      <c r="S1667" t="s">
        <v>73</v>
      </c>
      <c r="T1667" t="s">
        <v>456</v>
      </c>
      <c r="U1667" t="s">
        <v>1190</v>
      </c>
      <c r="V1667">
        <f>YEAR(sales_order1[[#This Row],[date]])</f>
        <v>2020</v>
      </c>
      <c r="W1667" t="str">
        <f>TEXT(sales_order1[[#This Row],[date]], "Mmm")</f>
        <v>Nov</v>
      </c>
      <c r="X1667">
        <f>VALUE(TEXT(sales_order1[[#This Row],[date]], "D"))</f>
        <v>6</v>
      </c>
      <c r="Y1667">
        <v>45</v>
      </c>
    </row>
    <row r="1668" spans="1:25" x14ac:dyDescent="0.25">
      <c r="A1668" s="1">
        <v>44141</v>
      </c>
      <c r="B1668">
        <v>51667</v>
      </c>
      <c r="C1668" t="s">
        <v>194</v>
      </c>
      <c r="D1668" t="str">
        <f>VLOOKUP(sales_order1[[#This Row],[itemCode]],product_details3!B:C,2,0)</f>
        <v>CLNG150</v>
      </c>
      <c r="E1668" t="s">
        <v>195</v>
      </c>
      <c r="F1668" t="s">
        <v>45</v>
      </c>
      <c r="G1668">
        <v>50</v>
      </c>
      <c r="H1668">
        <v>12.75</v>
      </c>
      <c r="I1668">
        <v>637.5</v>
      </c>
      <c r="J1668">
        <v>4.45</v>
      </c>
      <c r="K1668">
        <v>222.5</v>
      </c>
      <c r="L1668">
        <v>8.3000000000000007</v>
      </c>
      <c r="M1668">
        <v>0.65098039215686276</v>
      </c>
      <c r="N1668">
        <v>415</v>
      </c>
      <c r="O1668" t="s">
        <v>82</v>
      </c>
      <c r="P1668" t="s">
        <v>83</v>
      </c>
      <c r="Q1668" t="s">
        <v>64</v>
      </c>
      <c r="R1668" t="s">
        <v>40</v>
      </c>
      <c r="S1668" t="s">
        <v>84</v>
      </c>
      <c r="T1668" t="s">
        <v>85</v>
      </c>
      <c r="U1668" t="s">
        <v>1189</v>
      </c>
      <c r="V1668">
        <f>YEAR(sales_order1[[#This Row],[date]])</f>
        <v>2020</v>
      </c>
      <c r="W1668" t="str">
        <f>TEXT(sales_order1[[#This Row],[date]], "Mmm")</f>
        <v>Nov</v>
      </c>
      <c r="X1668">
        <f>VALUE(TEXT(sales_order1[[#This Row],[date]], "D"))</f>
        <v>6</v>
      </c>
      <c r="Y1668">
        <v>45</v>
      </c>
    </row>
    <row r="1669" spans="1:25" x14ac:dyDescent="0.25">
      <c r="A1669" s="1">
        <v>44141</v>
      </c>
      <c r="B1669">
        <v>51668</v>
      </c>
      <c r="C1669" t="s">
        <v>194</v>
      </c>
      <c r="D1669" t="str">
        <f>VLOOKUP(sales_order1[[#This Row],[itemCode]],product_details3!B:C,2,0)</f>
        <v>CLNG150</v>
      </c>
      <c r="E1669" t="s">
        <v>195</v>
      </c>
      <c r="F1669" t="s">
        <v>45</v>
      </c>
      <c r="G1669">
        <v>50</v>
      </c>
      <c r="H1669">
        <v>12.75</v>
      </c>
      <c r="I1669">
        <v>637.5</v>
      </c>
      <c r="J1669">
        <v>4.45</v>
      </c>
      <c r="K1669">
        <v>222.5</v>
      </c>
      <c r="L1669">
        <v>8.3000000000000007</v>
      </c>
      <c r="M1669">
        <v>0.65098039215686276</v>
      </c>
      <c r="N1669">
        <v>415</v>
      </c>
      <c r="O1669" t="s">
        <v>117</v>
      </c>
      <c r="P1669" t="s">
        <v>118</v>
      </c>
      <c r="Q1669" t="s">
        <v>119</v>
      </c>
      <c r="R1669" t="s">
        <v>40</v>
      </c>
      <c r="S1669" t="s">
        <v>120</v>
      </c>
      <c r="T1669" t="s">
        <v>121</v>
      </c>
      <c r="U1669" t="s">
        <v>1190</v>
      </c>
      <c r="V1669">
        <f>YEAR(sales_order1[[#This Row],[date]])</f>
        <v>2020</v>
      </c>
      <c r="W1669" t="str">
        <f>TEXT(sales_order1[[#This Row],[date]], "Mmm")</f>
        <v>Nov</v>
      </c>
      <c r="X1669">
        <f>VALUE(TEXT(sales_order1[[#This Row],[date]], "D"))</f>
        <v>6</v>
      </c>
      <c r="Y1669">
        <v>45</v>
      </c>
    </row>
    <row r="1670" spans="1:25" x14ac:dyDescent="0.25">
      <c r="A1670" s="1">
        <v>44141</v>
      </c>
      <c r="B1670">
        <v>51669</v>
      </c>
      <c r="C1670" t="s">
        <v>350</v>
      </c>
      <c r="D1670" t="str">
        <f>VLOOKUP(sales_order1[[#This Row],[itemCode]],product_details3!B:C,2,0)</f>
        <v>SRMA50</v>
      </c>
      <c r="E1670" t="s">
        <v>351</v>
      </c>
      <c r="F1670" t="s">
        <v>30</v>
      </c>
      <c r="G1670">
        <v>100</v>
      </c>
      <c r="H1670">
        <v>37.75</v>
      </c>
      <c r="I1670">
        <v>3775</v>
      </c>
      <c r="J1670">
        <v>14.25</v>
      </c>
      <c r="K1670">
        <v>1425</v>
      </c>
      <c r="L1670">
        <v>23.5</v>
      </c>
      <c r="M1670">
        <v>0.62251655629139069</v>
      </c>
      <c r="N1670">
        <v>2350</v>
      </c>
      <c r="O1670" t="s">
        <v>475</v>
      </c>
      <c r="P1670" t="s">
        <v>476</v>
      </c>
      <c r="Q1670" t="s">
        <v>93</v>
      </c>
      <c r="R1670" t="s">
        <v>72</v>
      </c>
      <c r="S1670" t="s">
        <v>94</v>
      </c>
      <c r="T1670" t="s">
        <v>477</v>
      </c>
      <c r="U1670" t="s">
        <v>1190</v>
      </c>
      <c r="V1670">
        <f>YEAR(sales_order1[[#This Row],[date]])</f>
        <v>2020</v>
      </c>
      <c r="W1670" t="str">
        <f>TEXT(sales_order1[[#This Row],[date]], "Mmm")</f>
        <v>Nov</v>
      </c>
      <c r="X1670">
        <f>VALUE(TEXT(sales_order1[[#This Row],[date]], "D"))</f>
        <v>6</v>
      </c>
      <c r="Y1670">
        <v>45</v>
      </c>
    </row>
    <row r="1671" spans="1:25" x14ac:dyDescent="0.25">
      <c r="A1671" s="1">
        <v>44144</v>
      </c>
      <c r="B1671">
        <v>51670</v>
      </c>
      <c r="C1671" t="s">
        <v>194</v>
      </c>
      <c r="D1671" t="str">
        <f>VLOOKUP(sales_order1[[#This Row],[itemCode]],product_details3!B:C,2,0)</f>
        <v>CLNG150</v>
      </c>
      <c r="E1671" t="s">
        <v>195</v>
      </c>
      <c r="F1671" t="s">
        <v>45</v>
      </c>
      <c r="G1671">
        <v>150</v>
      </c>
      <c r="H1671">
        <v>12.75</v>
      </c>
      <c r="I1671">
        <v>1912.5</v>
      </c>
      <c r="J1671">
        <v>4.45</v>
      </c>
      <c r="K1671">
        <v>667.5</v>
      </c>
      <c r="L1671">
        <v>8.3000000000000007</v>
      </c>
      <c r="M1671">
        <v>0.65098039215686276</v>
      </c>
      <c r="N1671">
        <v>1245</v>
      </c>
      <c r="O1671" t="s">
        <v>290</v>
      </c>
      <c r="P1671" t="s">
        <v>291</v>
      </c>
      <c r="Q1671" t="s">
        <v>201</v>
      </c>
      <c r="R1671" t="s">
        <v>25</v>
      </c>
      <c r="S1671" t="s">
        <v>202</v>
      </c>
      <c r="T1671" t="s">
        <v>292</v>
      </c>
      <c r="U1671" t="s">
        <v>1191</v>
      </c>
      <c r="V1671">
        <f>YEAR(sales_order1[[#This Row],[date]])</f>
        <v>2020</v>
      </c>
      <c r="W1671" t="str">
        <f>TEXT(sales_order1[[#This Row],[date]], "Mmm")</f>
        <v>Nov</v>
      </c>
      <c r="X1671">
        <f>VALUE(TEXT(sales_order1[[#This Row],[date]], "D"))</f>
        <v>9</v>
      </c>
      <c r="Y1671">
        <v>45</v>
      </c>
    </row>
    <row r="1672" spans="1:25" x14ac:dyDescent="0.25">
      <c r="A1672" s="1">
        <v>44144</v>
      </c>
      <c r="B1672">
        <v>51671</v>
      </c>
      <c r="C1672" t="s">
        <v>51</v>
      </c>
      <c r="D1672" t="str">
        <f>VLOOKUP(sales_order1[[#This Row],[itemCode]],product_details3!B:C,2,0)</f>
        <v>MSTH50</v>
      </c>
      <c r="E1672" t="s">
        <v>52</v>
      </c>
      <c r="F1672" t="s">
        <v>21</v>
      </c>
      <c r="G1672">
        <v>150</v>
      </c>
      <c r="H1672">
        <v>15.75</v>
      </c>
      <c r="I1672">
        <v>2362.5</v>
      </c>
      <c r="J1672">
        <v>4.45</v>
      </c>
      <c r="K1672">
        <v>667.5</v>
      </c>
      <c r="L1672">
        <v>11.3</v>
      </c>
      <c r="M1672">
        <v>0.71746031746031746</v>
      </c>
      <c r="N1672">
        <v>1695</v>
      </c>
      <c r="O1672" t="s">
        <v>502</v>
      </c>
      <c r="P1672" t="s">
        <v>503</v>
      </c>
      <c r="Q1672" t="s">
        <v>218</v>
      </c>
      <c r="R1672" t="s">
        <v>40</v>
      </c>
      <c r="S1672" t="s">
        <v>219</v>
      </c>
      <c r="T1672" t="s">
        <v>504</v>
      </c>
      <c r="U1672" t="s">
        <v>1190</v>
      </c>
      <c r="V1672">
        <f>YEAR(sales_order1[[#This Row],[date]])</f>
        <v>2020</v>
      </c>
      <c r="W1672" t="str">
        <f>TEXT(sales_order1[[#This Row],[date]], "Mmm")</f>
        <v>Nov</v>
      </c>
      <c r="X1672">
        <f>VALUE(TEXT(sales_order1[[#This Row],[date]], "D"))</f>
        <v>9</v>
      </c>
      <c r="Y1672">
        <v>45</v>
      </c>
    </row>
    <row r="1673" spans="1:25" x14ac:dyDescent="0.25">
      <c r="A1673" s="1">
        <v>44144</v>
      </c>
      <c r="B1673">
        <v>51672</v>
      </c>
      <c r="C1673" t="s">
        <v>438</v>
      </c>
      <c r="D1673" t="str">
        <f>VLOOKUP(sales_order1[[#This Row],[itemCode]],product_details3!B:C,2,0)</f>
        <v>EXFP150</v>
      </c>
      <c r="E1673" t="s">
        <v>439</v>
      </c>
      <c r="F1673" t="s">
        <v>183</v>
      </c>
      <c r="G1673">
        <v>50</v>
      </c>
      <c r="H1673">
        <v>28.25</v>
      </c>
      <c r="I1673">
        <v>1412.5</v>
      </c>
      <c r="J1673">
        <v>12</v>
      </c>
      <c r="K1673">
        <v>600</v>
      </c>
      <c r="L1673">
        <v>16.25</v>
      </c>
      <c r="M1673">
        <v>0.5752212389380531</v>
      </c>
      <c r="N1673">
        <v>812.5</v>
      </c>
      <c r="O1673" t="s">
        <v>248</v>
      </c>
      <c r="P1673" t="s">
        <v>249</v>
      </c>
      <c r="Q1673" t="s">
        <v>191</v>
      </c>
      <c r="R1673" t="s">
        <v>56</v>
      </c>
      <c r="S1673" t="s">
        <v>192</v>
      </c>
      <c r="T1673" t="s">
        <v>250</v>
      </c>
      <c r="U1673" t="s">
        <v>1191</v>
      </c>
      <c r="V1673">
        <f>YEAR(sales_order1[[#This Row],[date]])</f>
        <v>2020</v>
      </c>
      <c r="W1673" t="str">
        <f>TEXT(sales_order1[[#This Row],[date]], "Mmm")</f>
        <v>Nov</v>
      </c>
      <c r="X1673">
        <f>VALUE(TEXT(sales_order1[[#This Row],[date]], "D"))</f>
        <v>9</v>
      </c>
      <c r="Y1673">
        <v>45</v>
      </c>
    </row>
    <row r="1674" spans="1:25" x14ac:dyDescent="0.25">
      <c r="A1674" s="1">
        <v>44144</v>
      </c>
      <c r="B1674">
        <v>51673</v>
      </c>
      <c r="C1674" t="s">
        <v>279</v>
      </c>
      <c r="D1674" t="str">
        <f>VLOOKUP(sales_order1[[#This Row],[itemCode]],product_details3!B:C,2,0)</f>
        <v>SRMC15</v>
      </c>
      <c r="E1674" t="s">
        <v>280</v>
      </c>
      <c r="F1674" t="s">
        <v>30</v>
      </c>
      <c r="G1674">
        <v>100</v>
      </c>
      <c r="H1674">
        <v>16.95</v>
      </c>
      <c r="I1674">
        <v>1695</v>
      </c>
      <c r="J1674">
        <v>6.2</v>
      </c>
      <c r="K1674">
        <v>620</v>
      </c>
      <c r="L1674">
        <v>10.75</v>
      </c>
      <c r="M1674">
        <v>0.63421828908554578</v>
      </c>
      <c r="N1674">
        <v>1075</v>
      </c>
      <c r="O1674" t="s">
        <v>172</v>
      </c>
      <c r="P1674" t="s">
        <v>173</v>
      </c>
      <c r="Q1674" t="s">
        <v>39</v>
      </c>
      <c r="R1674" t="s">
        <v>40</v>
      </c>
      <c r="S1674" t="s">
        <v>41</v>
      </c>
      <c r="T1674" t="s">
        <v>174</v>
      </c>
      <c r="U1674" t="s">
        <v>1188</v>
      </c>
      <c r="V1674">
        <f>YEAR(sales_order1[[#This Row],[date]])</f>
        <v>2020</v>
      </c>
      <c r="W1674" t="str">
        <f>TEXT(sales_order1[[#This Row],[date]], "Mmm")</f>
        <v>Nov</v>
      </c>
      <c r="X1674">
        <f>VALUE(TEXT(sales_order1[[#This Row],[date]], "D"))</f>
        <v>9</v>
      </c>
      <c r="Y1674">
        <v>45</v>
      </c>
    </row>
    <row r="1675" spans="1:25" x14ac:dyDescent="0.25">
      <c r="A1675" s="1">
        <v>44144</v>
      </c>
      <c r="B1675">
        <v>51674</v>
      </c>
      <c r="C1675" t="s">
        <v>135</v>
      </c>
      <c r="D1675" t="str">
        <f>VLOOKUP(sales_order1[[#This Row],[itemCode]],product_details3!B:C,2,0)</f>
        <v>MSKSH</v>
      </c>
      <c r="E1675" t="s">
        <v>136</v>
      </c>
      <c r="F1675" t="s">
        <v>137</v>
      </c>
      <c r="G1675">
        <v>100</v>
      </c>
      <c r="H1675">
        <v>18.75</v>
      </c>
      <c r="I1675">
        <v>1875</v>
      </c>
      <c r="J1675">
        <v>7.45</v>
      </c>
      <c r="K1675">
        <v>745</v>
      </c>
      <c r="L1675">
        <v>11.3</v>
      </c>
      <c r="M1675">
        <v>0.60266666666666668</v>
      </c>
      <c r="N1675">
        <v>1130</v>
      </c>
      <c r="O1675" t="s">
        <v>443</v>
      </c>
      <c r="P1675" t="s">
        <v>444</v>
      </c>
      <c r="Q1675" t="s">
        <v>111</v>
      </c>
      <c r="R1675" t="s">
        <v>112</v>
      </c>
      <c r="S1675" t="s">
        <v>445</v>
      </c>
      <c r="T1675" t="s">
        <v>446</v>
      </c>
      <c r="U1675" t="s">
        <v>1189</v>
      </c>
      <c r="V1675">
        <f>YEAR(sales_order1[[#This Row],[date]])</f>
        <v>2020</v>
      </c>
      <c r="W1675" t="str">
        <f>TEXT(sales_order1[[#This Row],[date]], "Mmm")</f>
        <v>Nov</v>
      </c>
      <c r="X1675">
        <f>VALUE(TEXT(sales_order1[[#This Row],[date]], "D"))</f>
        <v>9</v>
      </c>
      <c r="Y1675">
        <v>45</v>
      </c>
    </row>
    <row r="1676" spans="1:25" x14ac:dyDescent="0.25">
      <c r="A1676" s="1">
        <v>44144</v>
      </c>
      <c r="B1676">
        <v>51675</v>
      </c>
      <c r="C1676" t="s">
        <v>279</v>
      </c>
      <c r="D1676" t="str">
        <f>VLOOKUP(sales_order1[[#This Row],[itemCode]],product_details3!B:C,2,0)</f>
        <v>SRMC15</v>
      </c>
      <c r="E1676" t="s">
        <v>280</v>
      </c>
      <c r="F1676" t="s">
        <v>30</v>
      </c>
      <c r="G1676">
        <v>100</v>
      </c>
      <c r="H1676">
        <v>16.95</v>
      </c>
      <c r="I1676">
        <v>1695</v>
      </c>
      <c r="J1676">
        <v>6.2</v>
      </c>
      <c r="K1676">
        <v>620</v>
      </c>
      <c r="L1676">
        <v>10.75</v>
      </c>
      <c r="M1676">
        <v>0.63421828908554578</v>
      </c>
      <c r="N1676">
        <v>1075</v>
      </c>
      <c r="O1676" t="s">
        <v>227</v>
      </c>
      <c r="P1676" t="s">
        <v>228</v>
      </c>
      <c r="Q1676" t="s">
        <v>64</v>
      </c>
      <c r="R1676" t="s">
        <v>40</v>
      </c>
      <c r="S1676" t="s">
        <v>229</v>
      </c>
      <c r="T1676" t="s">
        <v>230</v>
      </c>
      <c r="U1676" t="s">
        <v>1189</v>
      </c>
      <c r="V1676">
        <f>YEAR(sales_order1[[#This Row],[date]])</f>
        <v>2020</v>
      </c>
      <c r="W1676" t="str">
        <f>TEXT(sales_order1[[#This Row],[date]], "Mmm")</f>
        <v>Nov</v>
      </c>
      <c r="X1676">
        <f>VALUE(TEXT(sales_order1[[#This Row],[date]], "D"))</f>
        <v>9</v>
      </c>
      <c r="Y1676">
        <v>45</v>
      </c>
    </row>
    <row r="1677" spans="1:25" x14ac:dyDescent="0.25">
      <c r="A1677" s="1">
        <v>44144</v>
      </c>
      <c r="B1677">
        <v>51676</v>
      </c>
      <c r="C1677" t="s">
        <v>103</v>
      </c>
      <c r="D1677" t="str">
        <f>VLOOKUP(sales_order1[[#This Row],[itemCode]],product_details3!B:C,2,0)</f>
        <v>SCRT50</v>
      </c>
      <c r="E1677" t="s">
        <v>104</v>
      </c>
      <c r="F1677" t="s">
        <v>61</v>
      </c>
      <c r="G1677">
        <v>200</v>
      </c>
      <c r="H1677">
        <v>16.95</v>
      </c>
      <c r="I1677">
        <v>3390</v>
      </c>
      <c r="J1677">
        <v>5.2</v>
      </c>
      <c r="K1677">
        <v>1040</v>
      </c>
      <c r="L1677">
        <v>11.75</v>
      </c>
      <c r="M1677">
        <v>0.69321533923303835</v>
      </c>
      <c r="N1677">
        <v>2350</v>
      </c>
      <c r="O1677" t="s">
        <v>370</v>
      </c>
      <c r="P1677" t="s">
        <v>371</v>
      </c>
      <c r="Q1677" t="s">
        <v>201</v>
      </c>
      <c r="R1677" t="s">
        <v>25</v>
      </c>
      <c r="S1677" t="s">
        <v>372</v>
      </c>
      <c r="T1677" t="s">
        <v>373</v>
      </c>
      <c r="U1677" t="s">
        <v>1191</v>
      </c>
      <c r="V1677">
        <f>YEAR(sales_order1[[#This Row],[date]])</f>
        <v>2020</v>
      </c>
      <c r="W1677" t="str">
        <f>TEXT(sales_order1[[#This Row],[date]], "Mmm")</f>
        <v>Nov</v>
      </c>
      <c r="X1677">
        <f>VALUE(TEXT(sales_order1[[#This Row],[date]], "D"))</f>
        <v>9</v>
      </c>
      <c r="Y1677">
        <v>45</v>
      </c>
    </row>
    <row r="1678" spans="1:25" x14ac:dyDescent="0.25">
      <c r="A1678" s="1">
        <v>44144</v>
      </c>
      <c r="B1678">
        <v>51677</v>
      </c>
      <c r="C1678" t="s">
        <v>327</v>
      </c>
      <c r="D1678" t="str">
        <f>VLOOKUP(sales_order1[[#This Row],[itemCode]],product_details3!B:C,2,0)</f>
        <v>SCR50+50</v>
      </c>
      <c r="E1678" t="s">
        <v>328</v>
      </c>
      <c r="F1678" t="s">
        <v>61</v>
      </c>
      <c r="G1678">
        <v>150</v>
      </c>
      <c r="H1678">
        <v>15.75</v>
      </c>
      <c r="I1678">
        <v>2362.5</v>
      </c>
      <c r="J1678">
        <v>4.45</v>
      </c>
      <c r="K1678">
        <v>667.5</v>
      </c>
      <c r="L1678">
        <v>11.3</v>
      </c>
      <c r="M1678">
        <v>0.71746031746031746</v>
      </c>
      <c r="N1678">
        <v>1695</v>
      </c>
      <c r="O1678" t="s">
        <v>177</v>
      </c>
      <c r="P1678" t="s">
        <v>178</v>
      </c>
      <c r="Q1678" t="s">
        <v>111</v>
      </c>
      <c r="R1678" t="s">
        <v>112</v>
      </c>
      <c r="S1678" t="s">
        <v>179</v>
      </c>
      <c r="T1678" t="s">
        <v>180</v>
      </c>
      <c r="U1678" t="s">
        <v>1189</v>
      </c>
      <c r="V1678">
        <f>YEAR(sales_order1[[#This Row],[date]])</f>
        <v>2020</v>
      </c>
      <c r="W1678" t="str">
        <f>TEXT(sales_order1[[#This Row],[date]], "Mmm")</f>
        <v>Nov</v>
      </c>
      <c r="X1678">
        <f>VALUE(TEXT(sales_order1[[#This Row],[date]], "D"))</f>
        <v>9</v>
      </c>
      <c r="Y1678">
        <v>45</v>
      </c>
    </row>
    <row r="1679" spans="1:25" x14ac:dyDescent="0.25">
      <c r="A1679" s="1">
        <v>44144</v>
      </c>
      <c r="B1679">
        <v>51678</v>
      </c>
      <c r="C1679" t="s">
        <v>128</v>
      </c>
      <c r="D1679" t="str">
        <f>VLOOKUP(sales_order1[[#This Row],[itemCode]],product_details3!B:C,2,0)</f>
        <v>SCRT100</v>
      </c>
      <c r="E1679" t="s">
        <v>129</v>
      </c>
      <c r="F1679" t="s">
        <v>61</v>
      </c>
      <c r="G1679">
        <v>100</v>
      </c>
      <c r="H1679">
        <v>28.25</v>
      </c>
      <c r="I1679">
        <v>2825</v>
      </c>
      <c r="J1679">
        <v>9</v>
      </c>
      <c r="K1679">
        <v>900</v>
      </c>
      <c r="L1679">
        <v>19.25</v>
      </c>
      <c r="M1679">
        <v>0.68141592920353977</v>
      </c>
      <c r="N1679">
        <v>1925</v>
      </c>
      <c r="O1679" t="s">
        <v>467</v>
      </c>
      <c r="P1679" t="s">
        <v>468</v>
      </c>
      <c r="Q1679" t="s">
        <v>39</v>
      </c>
      <c r="R1679" t="s">
        <v>40</v>
      </c>
      <c r="S1679" t="s">
        <v>41</v>
      </c>
      <c r="T1679" t="s">
        <v>174</v>
      </c>
      <c r="U1679" t="s">
        <v>1188</v>
      </c>
      <c r="V1679">
        <f>YEAR(sales_order1[[#This Row],[date]])</f>
        <v>2020</v>
      </c>
      <c r="W1679" t="str">
        <f>TEXT(sales_order1[[#This Row],[date]], "Mmm")</f>
        <v>Nov</v>
      </c>
      <c r="X1679">
        <f>VALUE(TEXT(sales_order1[[#This Row],[date]], "D"))</f>
        <v>9</v>
      </c>
      <c r="Y1679">
        <v>45</v>
      </c>
    </row>
    <row r="1680" spans="1:25" x14ac:dyDescent="0.25">
      <c r="A1680" s="1">
        <v>44144</v>
      </c>
      <c r="B1680">
        <v>51679</v>
      </c>
      <c r="C1680" t="s">
        <v>19</v>
      </c>
      <c r="D1680" t="str">
        <f>VLOOKUP(sales_order1[[#This Row],[itemCode]],product_details3!B:C,2,0)</f>
        <v>MSTH100</v>
      </c>
      <c r="E1680" t="s">
        <v>20</v>
      </c>
      <c r="F1680" t="s">
        <v>21</v>
      </c>
      <c r="G1680">
        <v>100</v>
      </c>
      <c r="H1680">
        <v>26.25</v>
      </c>
      <c r="I1680">
        <v>2625</v>
      </c>
      <c r="J1680">
        <v>7.75</v>
      </c>
      <c r="K1680">
        <v>775</v>
      </c>
      <c r="L1680">
        <v>18.5</v>
      </c>
      <c r="M1680">
        <v>0.70476190476190481</v>
      </c>
      <c r="N1680">
        <v>1850</v>
      </c>
      <c r="O1680" t="s">
        <v>152</v>
      </c>
      <c r="P1680" t="s">
        <v>153</v>
      </c>
      <c r="Q1680" t="s">
        <v>154</v>
      </c>
      <c r="R1680" t="s">
        <v>56</v>
      </c>
      <c r="S1680" t="s">
        <v>133</v>
      </c>
      <c r="T1680" t="s">
        <v>155</v>
      </c>
      <c r="U1680" t="s">
        <v>1191</v>
      </c>
      <c r="V1680">
        <f>YEAR(sales_order1[[#This Row],[date]])</f>
        <v>2020</v>
      </c>
      <c r="W1680" t="str">
        <f>TEXT(sales_order1[[#This Row],[date]], "Mmm")</f>
        <v>Nov</v>
      </c>
      <c r="X1680">
        <f>VALUE(TEXT(sales_order1[[#This Row],[date]], "D"))</f>
        <v>9</v>
      </c>
      <c r="Y1680">
        <v>45</v>
      </c>
    </row>
    <row r="1681" spans="1:25" x14ac:dyDescent="0.25">
      <c r="A1681" s="1">
        <v>44144</v>
      </c>
      <c r="B1681">
        <v>51680</v>
      </c>
      <c r="C1681" t="s">
        <v>59</v>
      </c>
      <c r="D1681" t="str">
        <f>VLOOKUP(sales_order1[[#This Row],[itemCode]],product_details3!B:C,2,0)</f>
        <v>SCRS3050</v>
      </c>
      <c r="E1681" t="s">
        <v>60</v>
      </c>
      <c r="F1681" t="s">
        <v>61</v>
      </c>
      <c r="G1681">
        <v>100</v>
      </c>
      <c r="H1681">
        <v>19.649999999999999</v>
      </c>
      <c r="I1681">
        <v>1965</v>
      </c>
      <c r="J1681">
        <v>6.55</v>
      </c>
      <c r="K1681">
        <v>655</v>
      </c>
      <c r="L1681">
        <v>13.1</v>
      </c>
      <c r="M1681">
        <v>0.66666666666666663</v>
      </c>
      <c r="N1681">
        <v>1310</v>
      </c>
      <c r="O1681" t="s">
        <v>91</v>
      </c>
      <c r="P1681" t="s">
        <v>92</v>
      </c>
      <c r="Q1681" t="s">
        <v>93</v>
      </c>
      <c r="R1681" t="s">
        <v>72</v>
      </c>
      <c r="S1681" t="s">
        <v>94</v>
      </c>
      <c r="T1681" t="s">
        <v>95</v>
      </c>
      <c r="U1681" t="s">
        <v>1190</v>
      </c>
      <c r="V1681">
        <f>YEAR(sales_order1[[#This Row],[date]])</f>
        <v>2020</v>
      </c>
      <c r="W1681" t="str">
        <f>TEXT(sales_order1[[#This Row],[date]], "Mmm")</f>
        <v>Nov</v>
      </c>
      <c r="X1681">
        <f>VALUE(TEXT(sales_order1[[#This Row],[date]], "D"))</f>
        <v>9</v>
      </c>
      <c r="Y1681">
        <v>45</v>
      </c>
    </row>
    <row r="1682" spans="1:25" x14ac:dyDescent="0.25">
      <c r="A1682" s="1">
        <v>44145</v>
      </c>
      <c r="B1682">
        <v>51681</v>
      </c>
      <c r="C1682" t="s">
        <v>103</v>
      </c>
      <c r="D1682" t="str">
        <f>VLOOKUP(sales_order1[[#This Row],[itemCode]],product_details3!B:C,2,0)</f>
        <v>SCRT50</v>
      </c>
      <c r="E1682" t="s">
        <v>104</v>
      </c>
      <c r="F1682" t="s">
        <v>61</v>
      </c>
      <c r="G1682">
        <v>50</v>
      </c>
      <c r="H1682">
        <v>16.95</v>
      </c>
      <c r="I1682">
        <v>847.5</v>
      </c>
      <c r="J1682">
        <v>5.2</v>
      </c>
      <c r="K1682">
        <v>260</v>
      </c>
      <c r="L1682">
        <v>11.75</v>
      </c>
      <c r="M1682">
        <v>0.69321533923303835</v>
      </c>
      <c r="N1682">
        <v>587.5</v>
      </c>
      <c r="O1682" t="s">
        <v>492</v>
      </c>
      <c r="P1682" t="s">
        <v>493</v>
      </c>
      <c r="Q1682" t="s">
        <v>378</v>
      </c>
      <c r="R1682" t="s">
        <v>72</v>
      </c>
      <c r="S1682" t="s">
        <v>379</v>
      </c>
      <c r="T1682" t="s">
        <v>494</v>
      </c>
      <c r="U1682" t="s">
        <v>1188</v>
      </c>
      <c r="V1682">
        <f>YEAR(sales_order1[[#This Row],[date]])</f>
        <v>2020</v>
      </c>
      <c r="W1682" t="str">
        <f>TEXT(sales_order1[[#This Row],[date]], "Mmm")</f>
        <v>Nov</v>
      </c>
      <c r="X1682">
        <f>VALUE(TEXT(sales_order1[[#This Row],[date]], "D"))</f>
        <v>10</v>
      </c>
      <c r="Y1682">
        <v>45</v>
      </c>
    </row>
    <row r="1683" spans="1:25" x14ac:dyDescent="0.25">
      <c r="A1683" s="1">
        <v>44145</v>
      </c>
      <c r="B1683">
        <v>51682</v>
      </c>
      <c r="C1683" t="s">
        <v>194</v>
      </c>
      <c r="D1683" t="str">
        <f>VLOOKUP(sales_order1[[#This Row],[itemCode]],product_details3!B:C,2,0)</f>
        <v>CLNG150</v>
      </c>
      <c r="E1683" t="s">
        <v>195</v>
      </c>
      <c r="F1683" t="s">
        <v>45</v>
      </c>
      <c r="G1683">
        <v>150</v>
      </c>
      <c r="H1683">
        <v>12.75</v>
      </c>
      <c r="I1683">
        <v>1912.5</v>
      </c>
      <c r="J1683">
        <v>4.45</v>
      </c>
      <c r="K1683">
        <v>667.5</v>
      </c>
      <c r="L1683">
        <v>8.3000000000000007</v>
      </c>
      <c r="M1683">
        <v>0.65098039215686276</v>
      </c>
      <c r="N1683">
        <v>1245</v>
      </c>
      <c r="O1683" t="s">
        <v>322</v>
      </c>
      <c r="P1683" t="s">
        <v>323</v>
      </c>
      <c r="Q1683" t="s">
        <v>39</v>
      </c>
      <c r="R1683" t="s">
        <v>40</v>
      </c>
      <c r="S1683" t="s">
        <v>41</v>
      </c>
      <c r="T1683" t="s">
        <v>324</v>
      </c>
      <c r="U1683" t="s">
        <v>1188</v>
      </c>
      <c r="V1683">
        <f>YEAR(sales_order1[[#This Row],[date]])</f>
        <v>2020</v>
      </c>
      <c r="W1683" t="str">
        <f>TEXT(sales_order1[[#This Row],[date]], "Mmm")</f>
        <v>Nov</v>
      </c>
      <c r="X1683">
        <f>VALUE(TEXT(sales_order1[[#This Row],[date]], "D"))</f>
        <v>10</v>
      </c>
      <c r="Y1683">
        <v>45</v>
      </c>
    </row>
    <row r="1684" spans="1:25" x14ac:dyDescent="0.25">
      <c r="A1684" s="1">
        <v>44145</v>
      </c>
      <c r="B1684">
        <v>51683</v>
      </c>
      <c r="C1684" t="s">
        <v>43</v>
      </c>
      <c r="D1684" t="str">
        <f>VLOOKUP(sales_order1[[#This Row],[itemCode]],product_details3!B:C,2,0)</f>
        <v>CLNG200</v>
      </c>
      <c r="E1684" t="s">
        <v>44</v>
      </c>
      <c r="F1684" t="s">
        <v>45</v>
      </c>
      <c r="G1684">
        <v>100</v>
      </c>
      <c r="H1684">
        <v>21.25</v>
      </c>
      <c r="I1684">
        <v>2125</v>
      </c>
      <c r="J1684">
        <v>7.75</v>
      </c>
      <c r="K1684">
        <v>775</v>
      </c>
      <c r="L1684">
        <v>13.5</v>
      </c>
      <c r="M1684">
        <v>0.63529411764705879</v>
      </c>
      <c r="N1684">
        <v>1350</v>
      </c>
      <c r="O1684" t="s">
        <v>410</v>
      </c>
      <c r="P1684" t="s">
        <v>411</v>
      </c>
      <c r="Q1684" t="s">
        <v>64</v>
      </c>
      <c r="R1684" t="s">
        <v>40</v>
      </c>
      <c r="S1684" t="s">
        <v>229</v>
      </c>
      <c r="T1684" t="s">
        <v>230</v>
      </c>
      <c r="U1684" t="s">
        <v>1189</v>
      </c>
      <c r="V1684">
        <f>YEAR(sales_order1[[#This Row],[date]])</f>
        <v>2020</v>
      </c>
      <c r="W1684" t="str">
        <f>TEXT(sales_order1[[#This Row],[date]], "Mmm")</f>
        <v>Nov</v>
      </c>
      <c r="X1684">
        <f>VALUE(TEXT(sales_order1[[#This Row],[date]], "D"))</f>
        <v>10</v>
      </c>
      <c r="Y1684">
        <v>45</v>
      </c>
    </row>
    <row r="1685" spans="1:25" x14ac:dyDescent="0.25">
      <c r="A1685" s="1">
        <v>44145</v>
      </c>
      <c r="B1685">
        <v>51684</v>
      </c>
      <c r="C1685" t="s">
        <v>51</v>
      </c>
      <c r="D1685" t="str">
        <f>VLOOKUP(sales_order1[[#This Row],[itemCode]],product_details3!B:C,2,0)</f>
        <v>MSTH50</v>
      </c>
      <c r="E1685" t="s">
        <v>52</v>
      </c>
      <c r="F1685" t="s">
        <v>21</v>
      </c>
      <c r="G1685">
        <v>50</v>
      </c>
      <c r="H1685">
        <v>15.75</v>
      </c>
      <c r="I1685">
        <v>787.5</v>
      </c>
      <c r="J1685">
        <v>4.45</v>
      </c>
      <c r="K1685">
        <v>222.5</v>
      </c>
      <c r="L1685">
        <v>11.3</v>
      </c>
      <c r="M1685">
        <v>0.71746031746031746</v>
      </c>
      <c r="N1685">
        <v>565</v>
      </c>
      <c r="O1685" t="s">
        <v>216</v>
      </c>
      <c r="P1685" t="s">
        <v>217</v>
      </c>
      <c r="Q1685" t="s">
        <v>218</v>
      </c>
      <c r="R1685" t="s">
        <v>40</v>
      </c>
      <c r="S1685" t="s">
        <v>219</v>
      </c>
      <c r="T1685" t="s">
        <v>220</v>
      </c>
      <c r="U1685" t="s">
        <v>1190</v>
      </c>
      <c r="V1685">
        <f>YEAR(sales_order1[[#This Row],[date]])</f>
        <v>2020</v>
      </c>
      <c r="W1685" t="str">
        <f>TEXT(sales_order1[[#This Row],[date]], "Mmm")</f>
        <v>Nov</v>
      </c>
      <c r="X1685">
        <f>VALUE(TEXT(sales_order1[[#This Row],[date]], "D"))</f>
        <v>10</v>
      </c>
      <c r="Y1685">
        <v>45</v>
      </c>
    </row>
    <row r="1686" spans="1:25" x14ac:dyDescent="0.25">
      <c r="A1686" s="1">
        <v>44145</v>
      </c>
      <c r="B1686">
        <v>51685</v>
      </c>
      <c r="C1686" t="s">
        <v>59</v>
      </c>
      <c r="D1686" t="str">
        <f>VLOOKUP(sales_order1[[#This Row],[itemCode]],product_details3!B:C,2,0)</f>
        <v>SCRS3050</v>
      </c>
      <c r="E1686" t="s">
        <v>60</v>
      </c>
      <c r="F1686" t="s">
        <v>61</v>
      </c>
      <c r="G1686">
        <v>100</v>
      </c>
      <c r="H1686">
        <v>19.649999999999999</v>
      </c>
      <c r="I1686">
        <v>1965</v>
      </c>
      <c r="J1686">
        <v>6.55</v>
      </c>
      <c r="K1686">
        <v>655</v>
      </c>
      <c r="L1686">
        <v>13.1</v>
      </c>
      <c r="M1686">
        <v>0.66666666666666663</v>
      </c>
      <c r="N1686">
        <v>1310</v>
      </c>
      <c r="O1686" t="s">
        <v>508</v>
      </c>
      <c r="P1686" t="s">
        <v>509</v>
      </c>
      <c r="Q1686" t="s">
        <v>55</v>
      </c>
      <c r="R1686" t="s">
        <v>56</v>
      </c>
      <c r="S1686" t="s">
        <v>225</v>
      </c>
      <c r="T1686" t="s">
        <v>510</v>
      </c>
      <c r="U1686" t="s">
        <v>1191</v>
      </c>
      <c r="V1686">
        <f>YEAR(sales_order1[[#This Row],[date]])</f>
        <v>2020</v>
      </c>
      <c r="W1686" t="str">
        <f>TEXT(sales_order1[[#This Row],[date]], "Mmm")</f>
        <v>Nov</v>
      </c>
      <c r="X1686">
        <f>VALUE(TEXT(sales_order1[[#This Row],[date]], "D"))</f>
        <v>10</v>
      </c>
      <c r="Y1686">
        <v>45</v>
      </c>
    </row>
    <row r="1687" spans="1:25" x14ac:dyDescent="0.25">
      <c r="A1687" s="1">
        <v>44145</v>
      </c>
      <c r="B1687">
        <v>51686</v>
      </c>
      <c r="C1687" t="s">
        <v>115</v>
      </c>
      <c r="D1687" t="str">
        <f>VLOOKUP(sales_order1[[#This Row],[itemCode]],product_details3!B:C,2,0)</f>
        <v>SCRS30100</v>
      </c>
      <c r="E1687" t="s">
        <v>116</v>
      </c>
      <c r="F1687" t="s">
        <v>61</v>
      </c>
      <c r="G1687">
        <v>250</v>
      </c>
      <c r="H1687">
        <v>32.75</v>
      </c>
      <c r="I1687">
        <v>8187.5</v>
      </c>
      <c r="J1687">
        <v>11.25</v>
      </c>
      <c r="K1687">
        <v>2812.5</v>
      </c>
      <c r="L1687">
        <v>21.5</v>
      </c>
      <c r="M1687">
        <v>0.65648854961832059</v>
      </c>
      <c r="N1687">
        <v>5375</v>
      </c>
      <c r="O1687" t="s">
        <v>130</v>
      </c>
      <c r="P1687" t="s">
        <v>131</v>
      </c>
      <c r="Q1687" t="s">
        <v>132</v>
      </c>
      <c r="R1687" t="s">
        <v>56</v>
      </c>
      <c r="S1687" t="s">
        <v>133</v>
      </c>
      <c r="T1687" t="s">
        <v>134</v>
      </c>
      <c r="U1687" t="s">
        <v>1191</v>
      </c>
      <c r="V1687">
        <f>YEAR(sales_order1[[#This Row],[date]])</f>
        <v>2020</v>
      </c>
      <c r="W1687" t="str">
        <f>TEXT(sales_order1[[#This Row],[date]], "Mmm")</f>
        <v>Nov</v>
      </c>
      <c r="X1687">
        <f>VALUE(TEXT(sales_order1[[#This Row],[date]], "D"))</f>
        <v>10</v>
      </c>
      <c r="Y1687">
        <v>45</v>
      </c>
    </row>
    <row r="1688" spans="1:25" x14ac:dyDescent="0.25">
      <c r="A1688" s="1">
        <v>44145</v>
      </c>
      <c r="B1688">
        <v>51687</v>
      </c>
      <c r="C1688" t="s">
        <v>320</v>
      </c>
      <c r="D1688" t="str">
        <f>VLOOKUP(sales_order1[[#This Row],[itemCode]],product_details3!B:C,2,0)</f>
        <v>SCR50+100</v>
      </c>
      <c r="E1688" t="s">
        <v>321</v>
      </c>
      <c r="F1688" t="s">
        <v>61</v>
      </c>
      <c r="G1688">
        <v>200</v>
      </c>
      <c r="H1688">
        <v>26.25</v>
      </c>
      <c r="I1688">
        <v>5250</v>
      </c>
      <c r="J1688">
        <v>7.75</v>
      </c>
      <c r="K1688">
        <v>1550</v>
      </c>
      <c r="L1688">
        <v>18.5</v>
      </c>
      <c r="M1688">
        <v>0.70476190476190481</v>
      </c>
      <c r="N1688">
        <v>3700</v>
      </c>
      <c r="O1688" t="s">
        <v>299</v>
      </c>
      <c r="P1688" t="s">
        <v>300</v>
      </c>
      <c r="Q1688" t="s">
        <v>100</v>
      </c>
      <c r="R1688" t="s">
        <v>40</v>
      </c>
      <c r="S1688" t="s">
        <v>101</v>
      </c>
      <c r="T1688" t="s">
        <v>301</v>
      </c>
      <c r="U1688" t="s">
        <v>1190</v>
      </c>
      <c r="V1688">
        <f>YEAR(sales_order1[[#This Row],[date]])</f>
        <v>2020</v>
      </c>
      <c r="W1688" t="str">
        <f>TEXT(sales_order1[[#This Row],[date]], "Mmm")</f>
        <v>Nov</v>
      </c>
      <c r="X1688">
        <f>VALUE(TEXT(sales_order1[[#This Row],[date]], "D"))</f>
        <v>10</v>
      </c>
      <c r="Y1688">
        <v>45</v>
      </c>
    </row>
    <row r="1689" spans="1:25" x14ac:dyDescent="0.25">
      <c r="A1689" s="1">
        <v>44145</v>
      </c>
      <c r="B1689">
        <v>51688</v>
      </c>
      <c r="C1689" t="s">
        <v>103</v>
      </c>
      <c r="D1689" t="str">
        <f>VLOOKUP(sales_order1[[#This Row],[itemCode]],product_details3!B:C,2,0)</f>
        <v>SCRT50</v>
      </c>
      <c r="E1689" t="s">
        <v>104</v>
      </c>
      <c r="F1689" t="s">
        <v>61</v>
      </c>
      <c r="G1689">
        <v>50</v>
      </c>
      <c r="H1689">
        <v>16.95</v>
      </c>
      <c r="I1689">
        <v>847.5</v>
      </c>
      <c r="J1689">
        <v>5.2</v>
      </c>
      <c r="K1689">
        <v>260</v>
      </c>
      <c r="L1689">
        <v>11.75</v>
      </c>
      <c r="M1689">
        <v>0.69321533923303835</v>
      </c>
      <c r="N1689">
        <v>587.5</v>
      </c>
      <c r="O1689" t="s">
        <v>430</v>
      </c>
      <c r="P1689" t="s">
        <v>431</v>
      </c>
      <c r="Q1689" t="s">
        <v>218</v>
      </c>
      <c r="R1689" t="s">
        <v>40</v>
      </c>
      <c r="S1689" t="s">
        <v>432</v>
      </c>
      <c r="T1689" t="s">
        <v>433</v>
      </c>
      <c r="U1689" t="s">
        <v>1190</v>
      </c>
      <c r="V1689">
        <f>YEAR(sales_order1[[#This Row],[date]])</f>
        <v>2020</v>
      </c>
      <c r="W1689" t="str">
        <f>TEXT(sales_order1[[#This Row],[date]], "Mmm")</f>
        <v>Nov</v>
      </c>
      <c r="X1689">
        <f>VALUE(TEXT(sales_order1[[#This Row],[date]], "D"))</f>
        <v>10</v>
      </c>
      <c r="Y1689">
        <v>45</v>
      </c>
    </row>
    <row r="1690" spans="1:25" x14ac:dyDescent="0.25">
      <c r="A1690" s="1">
        <v>44145</v>
      </c>
      <c r="B1690">
        <v>51689</v>
      </c>
      <c r="C1690" t="s">
        <v>279</v>
      </c>
      <c r="D1690" t="str">
        <f>VLOOKUP(sales_order1[[#This Row],[itemCode]],product_details3!B:C,2,0)</f>
        <v>SRMC15</v>
      </c>
      <c r="E1690" t="s">
        <v>280</v>
      </c>
      <c r="F1690" t="s">
        <v>30</v>
      </c>
      <c r="G1690">
        <v>50</v>
      </c>
      <c r="H1690">
        <v>16.95</v>
      </c>
      <c r="I1690">
        <v>847.5</v>
      </c>
      <c r="J1690">
        <v>6.2</v>
      </c>
      <c r="K1690">
        <v>310</v>
      </c>
      <c r="L1690">
        <v>10.75</v>
      </c>
      <c r="M1690">
        <v>0.63421828908554578</v>
      </c>
      <c r="N1690">
        <v>537.5</v>
      </c>
      <c r="O1690" t="s">
        <v>211</v>
      </c>
      <c r="P1690" t="s">
        <v>212</v>
      </c>
      <c r="Q1690" t="s">
        <v>213</v>
      </c>
      <c r="R1690" t="s">
        <v>25</v>
      </c>
      <c r="S1690" t="s">
        <v>214</v>
      </c>
      <c r="T1690" t="s">
        <v>215</v>
      </c>
      <c r="U1690" t="s">
        <v>1191</v>
      </c>
      <c r="V1690">
        <f>YEAR(sales_order1[[#This Row],[date]])</f>
        <v>2020</v>
      </c>
      <c r="W1690" t="str">
        <f>TEXT(sales_order1[[#This Row],[date]], "Mmm")</f>
        <v>Nov</v>
      </c>
      <c r="X1690">
        <f>VALUE(TEXT(sales_order1[[#This Row],[date]], "D"))</f>
        <v>10</v>
      </c>
      <c r="Y1690">
        <v>45</v>
      </c>
    </row>
    <row r="1691" spans="1:25" x14ac:dyDescent="0.25">
      <c r="A1691" s="1">
        <v>44145</v>
      </c>
      <c r="B1691">
        <v>51690</v>
      </c>
      <c r="C1691" t="s">
        <v>325</v>
      </c>
      <c r="D1691" t="str">
        <f>VLOOKUP(sales_order1[[#This Row],[itemCode]],product_details3!B:C,2,0)</f>
        <v>EXFG100</v>
      </c>
      <c r="E1691" t="s">
        <v>326</v>
      </c>
      <c r="F1691" t="s">
        <v>183</v>
      </c>
      <c r="G1691">
        <v>50</v>
      </c>
      <c r="H1691">
        <v>20.75</v>
      </c>
      <c r="I1691">
        <v>1037.5</v>
      </c>
      <c r="J1691">
        <v>7.45</v>
      </c>
      <c r="K1691">
        <v>372.5</v>
      </c>
      <c r="L1691">
        <v>13.3</v>
      </c>
      <c r="M1691">
        <v>0.64096385542168677</v>
      </c>
      <c r="N1691">
        <v>665</v>
      </c>
      <c r="O1691" t="s">
        <v>381</v>
      </c>
      <c r="P1691" t="s">
        <v>382</v>
      </c>
      <c r="Q1691" t="s">
        <v>383</v>
      </c>
      <c r="R1691" t="s">
        <v>72</v>
      </c>
      <c r="S1691" t="s">
        <v>384</v>
      </c>
      <c r="T1691" t="s">
        <v>385</v>
      </c>
      <c r="U1691" t="s">
        <v>1188</v>
      </c>
      <c r="V1691">
        <f>YEAR(sales_order1[[#This Row],[date]])</f>
        <v>2020</v>
      </c>
      <c r="W1691" t="str">
        <f>TEXT(sales_order1[[#This Row],[date]], "Mmm")</f>
        <v>Nov</v>
      </c>
      <c r="X1691">
        <f>VALUE(TEXT(sales_order1[[#This Row],[date]], "D"))</f>
        <v>10</v>
      </c>
      <c r="Y1691">
        <v>45</v>
      </c>
    </row>
    <row r="1692" spans="1:25" x14ac:dyDescent="0.25">
      <c r="A1692" s="1">
        <v>44146</v>
      </c>
      <c r="B1692">
        <v>51691</v>
      </c>
      <c r="C1692" t="s">
        <v>333</v>
      </c>
      <c r="D1692" t="str">
        <f>VLOOKUP(sales_order1[[#This Row],[itemCode]],product_details3!B:C,2,0)</f>
        <v>TNRH200</v>
      </c>
      <c r="E1692" t="s">
        <v>334</v>
      </c>
      <c r="F1692" t="s">
        <v>124</v>
      </c>
      <c r="G1692">
        <v>100</v>
      </c>
      <c r="H1692">
        <v>21</v>
      </c>
      <c r="I1692">
        <v>2100</v>
      </c>
      <c r="J1692">
        <v>6.6</v>
      </c>
      <c r="K1692">
        <v>660</v>
      </c>
      <c r="L1692">
        <v>14.4</v>
      </c>
      <c r="M1692">
        <v>0.68571428571428572</v>
      </c>
      <c r="N1692">
        <v>1440</v>
      </c>
      <c r="O1692" t="s">
        <v>75</v>
      </c>
      <c r="P1692" t="s">
        <v>76</v>
      </c>
      <c r="Q1692" t="s">
        <v>77</v>
      </c>
      <c r="R1692" t="s">
        <v>72</v>
      </c>
      <c r="S1692" t="s">
        <v>78</v>
      </c>
      <c r="T1692" t="s">
        <v>79</v>
      </c>
      <c r="U1692" t="s">
        <v>1190</v>
      </c>
      <c r="V1692">
        <f>YEAR(sales_order1[[#This Row],[date]])</f>
        <v>2020</v>
      </c>
      <c r="W1692" t="str">
        <f>TEXT(sales_order1[[#This Row],[date]], "Mmm")</f>
        <v>Nov</v>
      </c>
      <c r="X1692">
        <f>VALUE(TEXT(sales_order1[[#This Row],[date]], "D"))</f>
        <v>11</v>
      </c>
      <c r="Y1692">
        <v>46</v>
      </c>
    </row>
    <row r="1693" spans="1:25" x14ac:dyDescent="0.25">
      <c r="A1693" s="1">
        <v>44146</v>
      </c>
      <c r="B1693">
        <v>51692</v>
      </c>
      <c r="C1693" t="s">
        <v>313</v>
      </c>
      <c r="D1693" t="str">
        <f>VLOOKUP(sales_order1[[#This Row],[itemCode]],product_details3!B:C,2,0)</f>
        <v>MSKO50</v>
      </c>
      <c r="E1693" t="s">
        <v>314</v>
      </c>
      <c r="F1693" t="s">
        <v>137</v>
      </c>
      <c r="G1693">
        <v>50</v>
      </c>
      <c r="H1693">
        <v>14.65</v>
      </c>
      <c r="I1693">
        <v>732.5</v>
      </c>
      <c r="J1693">
        <v>6.55</v>
      </c>
      <c r="K1693">
        <v>327.5</v>
      </c>
      <c r="L1693">
        <v>8.1</v>
      </c>
      <c r="M1693">
        <v>0.55290102389078488</v>
      </c>
      <c r="N1693">
        <v>405</v>
      </c>
      <c r="O1693" t="s">
        <v>464</v>
      </c>
      <c r="P1693" t="s">
        <v>465</v>
      </c>
      <c r="Q1693" t="s">
        <v>146</v>
      </c>
      <c r="R1693" t="s">
        <v>112</v>
      </c>
      <c r="S1693" t="s">
        <v>165</v>
      </c>
      <c r="T1693" t="s">
        <v>466</v>
      </c>
      <c r="U1693" t="s">
        <v>1189</v>
      </c>
      <c r="V1693">
        <f>YEAR(sales_order1[[#This Row],[date]])</f>
        <v>2020</v>
      </c>
      <c r="W1693" t="str">
        <f>TEXT(sales_order1[[#This Row],[date]], "Mmm")</f>
        <v>Nov</v>
      </c>
      <c r="X1693">
        <f>VALUE(TEXT(sales_order1[[#This Row],[date]], "D"))</f>
        <v>11</v>
      </c>
      <c r="Y1693">
        <v>46</v>
      </c>
    </row>
    <row r="1694" spans="1:25" x14ac:dyDescent="0.25">
      <c r="A1694" s="1">
        <v>44146</v>
      </c>
      <c r="B1694">
        <v>51693</v>
      </c>
      <c r="C1694" t="s">
        <v>19</v>
      </c>
      <c r="D1694" t="str">
        <f>VLOOKUP(sales_order1[[#This Row],[itemCode]],product_details3!B:C,2,0)</f>
        <v>MSTH100</v>
      </c>
      <c r="E1694" t="s">
        <v>20</v>
      </c>
      <c r="F1694" t="s">
        <v>21</v>
      </c>
      <c r="G1694">
        <v>150</v>
      </c>
      <c r="H1694">
        <v>26.25</v>
      </c>
      <c r="I1694">
        <v>3937.5</v>
      </c>
      <c r="J1694">
        <v>7.75</v>
      </c>
      <c r="K1694">
        <v>1162.5</v>
      </c>
      <c r="L1694">
        <v>18.5</v>
      </c>
      <c r="M1694">
        <v>0.70476190476190481</v>
      </c>
      <c r="N1694">
        <v>2775</v>
      </c>
      <c r="O1694" t="s">
        <v>138</v>
      </c>
      <c r="P1694" t="s">
        <v>139</v>
      </c>
      <c r="Q1694" t="s">
        <v>77</v>
      </c>
      <c r="R1694" t="s">
        <v>72</v>
      </c>
      <c r="S1694" t="s">
        <v>140</v>
      </c>
      <c r="T1694" t="s">
        <v>141</v>
      </c>
      <c r="U1694" t="s">
        <v>1190</v>
      </c>
      <c r="V1694">
        <f>YEAR(sales_order1[[#This Row],[date]])</f>
        <v>2020</v>
      </c>
      <c r="W1694" t="str">
        <f>TEXT(sales_order1[[#This Row],[date]], "Mmm")</f>
        <v>Nov</v>
      </c>
      <c r="X1694">
        <f>VALUE(TEXT(sales_order1[[#This Row],[date]], "D"))</f>
        <v>11</v>
      </c>
      <c r="Y1694">
        <v>46</v>
      </c>
    </row>
    <row r="1695" spans="1:25" x14ac:dyDescent="0.25">
      <c r="A1695" s="1">
        <v>44146</v>
      </c>
      <c r="B1695">
        <v>51694</v>
      </c>
      <c r="C1695" t="s">
        <v>235</v>
      </c>
      <c r="D1695" t="str">
        <f>VLOOKUP(sales_order1[[#This Row],[itemCode]],product_details3!B:C,2,0)</f>
        <v>CLNF150</v>
      </c>
      <c r="E1695" t="s">
        <v>236</v>
      </c>
      <c r="F1695" t="s">
        <v>45</v>
      </c>
      <c r="G1695">
        <v>50</v>
      </c>
      <c r="H1695">
        <v>13.95</v>
      </c>
      <c r="I1695">
        <v>697.5</v>
      </c>
      <c r="J1695">
        <v>5.2</v>
      </c>
      <c r="K1695">
        <v>260</v>
      </c>
      <c r="L1695">
        <v>8.75</v>
      </c>
      <c r="M1695">
        <v>0.62724014336917566</v>
      </c>
      <c r="N1695">
        <v>437.5</v>
      </c>
      <c r="O1695" t="s">
        <v>244</v>
      </c>
      <c r="P1695" t="s">
        <v>245</v>
      </c>
      <c r="Q1695" t="s">
        <v>186</v>
      </c>
      <c r="R1695" t="s">
        <v>112</v>
      </c>
      <c r="S1695" t="s">
        <v>246</v>
      </c>
      <c r="T1695" t="s">
        <v>247</v>
      </c>
      <c r="U1695" t="s">
        <v>1189</v>
      </c>
      <c r="V1695">
        <f>YEAR(sales_order1[[#This Row],[date]])</f>
        <v>2020</v>
      </c>
      <c r="W1695" t="str">
        <f>TEXT(sales_order1[[#This Row],[date]], "Mmm")</f>
        <v>Nov</v>
      </c>
      <c r="X1695">
        <f>VALUE(TEXT(sales_order1[[#This Row],[date]], "D"))</f>
        <v>11</v>
      </c>
      <c r="Y1695">
        <v>46</v>
      </c>
    </row>
    <row r="1696" spans="1:25" x14ac:dyDescent="0.25">
      <c r="A1696" s="1">
        <v>44146</v>
      </c>
      <c r="B1696">
        <v>51695</v>
      </c>
      <c r="C1696" t="s">
        <v>86</v>
      </c>
      <c r="D1696" t="str">
        <f>VLOOKUP(sales_order1[[#This Row],[itemCode]],product_details3!B:C,2,0)</f>
        <v>SRMH30</v>
      </c>
      <c r="E1696" t="s">
        <v>87</v>
      </c>
      <c r="F1696" t="s">
        <v>30</v>
      </c>
      <c r="G1696">
        <v>150</v>
      </c>
      <c r="H1696">
        <v>21</v>
      </c>
      <c r="I1696">
        <v>3150</v>
      </c>
      <c r="J1696">
        <v>6.6</v>
      </c>
      <c r="K1696">
        <v>990</v>
      </c>
      <c r="L1696">
        <v>14.4</v>
      </c>
      <c r="M1696">
        <v>0.68571428571428572</v>
      </c>
      <c r="N1696">
        <v>2160</v>
      </c>
      <c r="O1696" t="s">
        <v>451</v>
      </c>
      <c r="P1696" t="s">
        <v>452</v>
      </c>
      <c r="Q1696" t="s">
        <v>271</v>
      </c>
      <c r="R1696" t="s">
        <v>56</v>
      </c>
      <c r="S1696" t="s">
        <v>192</v>
      </c>
      <c r="T1696" t="s">
        <v>453</v>
      </c>
      <c r="U1696" t="s">
        <v>1191</v>
      </c>
      <c r="V1696">
        <f>YEAR(sales_order1[[#This Row],[date]])</f>
        <v>2020</v>
      </c>
      <c r="W1696" t="str">
        <f>TEXT(sales_order1[[#This Row],[date]], "Mmm")</f>
        <v>Nov</v>
      </c>
      <c r="X1696">
        <f>VALUE(TEXT(sales_order1[[#This Row],[date]], "D"))</f>
        <v>11</v>
      </c>
      <c r="Y1696">
        <v>46</v>
      </c>
    </row>
    <row r="1697" spans="1:25" x14ac:dyDescent="0.25">
      <c r="A1697" s="1">
        <v>44146</v>
      </c>
      <c r="B1697">
        <v>51696</v>
      </c>
      <c r="C1697" t="s">
        <v>59</v>
      </c>
      <c r="D1697" t="str">
        <f>VLOOKUP(sales_order1[[#This Row],[itemCode]],product_details3!B:C,2,0)</f>
        <v>SCRS3050</v>
      </c>
      <c r="E1697" t="s">
        <v>60</v>
      </c>
      <c r="F1697" t="s">
        <v>61</v>
      </c>
      <c r="G1697">
        <v>100</v>
      </c>
      <c r="H1697">
        <v>19.649999999999999</v>
      </c>
      <c r="I1697">
        <v>1965</v>
      </c>
      <c r="J1697">
        <v>6.55</v>
      </c>
      <c r="K1697">
        <v>655</v>
      </c>
      <c r="L1697">
        <v>13.1</v>
      </c>
      <c r="M1697">
        <v>0.66666666666666663</v>
      </c>
      <c r="N1697">
        <v>1310</v>
      </c>
      <c r="O1697" t="s">
        <v>189</v>
      </c>
      <c r="P1697" t="s">
        <v>190</v>
      </c>
      <c r="Q1697" t="s">
        <v>191</v>
      </c>
      <c r="R1697" t="s">
        <v>56</v>
      </c>
      <c r="S1697" t="s">
        <v>192</v>
      </c>
      <c r="T1697" t="s">
        <v>193</v>
      </c>
      <c r="U1697" t="s">
        <v>1191</v>
      </c>
      <c r="V1697">
        <f>YEAR(sales_order1[[#This Row],[date]])</f>
        <v>2020</v>
      </c>
      <c r="W1697" t="str">
        <f>TEXT(sales_order1[[#This Row],[date]], "Mmm")</f>
        <v>Nov</v>
      </c>
      <c r="X1697">
        <f>VALUE(TEXT(sales_order1[[#This Row],[date]], "D"))</f>
        <v>11</v>
      </c>
      <c r="Y1697">
        <v>46</v>
      </c>
    </row>
    <row r="1698" spans="1:25" x14ac:dyDescent="0.25">
      <c r="A1698" s="1">
        <v>44146</v>
      </c>
      <c r="B1698">
        <v>51697</v>
      </c>
      <c r="C1698" t="s">
        <v>194</v>
      </c>
      <c r="D1698" t="str">
        <f>VLOOKUP(sales_order1[[#This Row],[itemCode]],product_details3!B:C,2,0)</f>
        <v>CLNG150</v>
      </c>
      <c r="E1698" t="s">
        <v>195</v>
      </c>
      <c r="F1698" t="s">
        <v>45</v>
      </c>
      <c r="G1698">
        <v>150</v>
      </c>
      <c r="H1698">
        <v>12.75</v>
      </c>
      <c r="I1698">
        <v>1912.5</v>
      </c>
      <c r="J1698">
        <v>4.45</v>
      </c>
      <c r="K1698">
        <v>667.5</v>
      </c>
      <c r="L1698">
        <v>8.3000000000000007</v>
      </c>
      <c r="M1698">
        <v>0.65098039215686276</v>
      </c>
      <c r="N1698">
        <v>1245</v>
      </c>
      <c r="O1698" t="s">
        <v>395</v>
      </c>
      <c r="P1698" t="s">
        <v>396</v>
      </c>
      <c r="Q1698" t="s">
        <v>191</v>
      </c>
      <c r="R1698" t="s">
        <v>56</v>
      </c>
      <c r="S1698" t="s">
        <v>192</v>
      </c>
      <c r="T1698" t="s">
        <v>397</v>
      </c>
      <c r="U1698" t="s">
        <v>1191</v>
      </c>
      <c r="V1698">
        <f>YEAR(sales_order1[[#This Row],[date]])</f>
        <v>2020</v>
      </c>
      <c r="W1698" t="str">
        <f>TEXT(sales_order1[[#This Row],[date]], "Mmm")</f>
        <v>Nov</v>
      </c>
      <c r="X1698">
        <f>VALUE(TEXT(sales_order1[[#This Row],[date]], "D"))</f>
        <v>11</v>
      </c>
      <c r="Y1698">
        <v>46</v>
      </c>
    </row>
    <row r="1699" spans="1:25" x14ac:dyDescent="0.25">
      <c r="A1699" s="1">
        <v>44146</v>
      </c>
      <c r="B1699">
        <v>51698</v>
      </c>
      <c r="C1699" t="s">
        <v>28</v>
      </c>
      <c r="D1699" t="str">
        <f>VLOOKUP(sales_order1[[#This Row],[itemCode]],product_details3!B:C,2,0)</f>
        <v>SRMC30</v>
      </c>
      <c r="E1699" t="s">
        <v>29</v>
      </c>
      <c r="F1699" t="s">
        <v>30</v>
      </c>
      <c r="G1699">
        <v>100</v>
      </c>
      <c r="H1699">
        <v>22.6</v>
      </c>
      <c r="I1699">
        <v>2260</v>
      </c>
      <c r="J1699">
        <v>7.6</v>
      </c>
      <c r="K1699">
        <v>760</v>
      </c>
      <c r="L1699">
        <v>15</v>
      </c>
      <c r="M1699">
        <v>0.66371681415929207</v>
      </c>
      <c r="N1699">
        <v>1500</v>
      </c>
      <c r="O1699" t="s">
        <v>62</v>
      </c>
      <c r="P1699" t="s">
        <v>63</v>
      </c>
      <c r="Q1699" t="s">
        <v>64</v>
      </c>
      <c r="R1699" t="s">
        <v>40</v>
      </c>
      <c r="S1699" t="s">
        <v>65</v>
      </c>
      <c r="T1699" t="s">
        <v>66</v>
      </c>
      <c r="U1699" t="s">
        <v>1190</v>
      </c>
      <c r="V1699">
        <f>YEAR(sales_order1[[#This Row],[date]])</f>
        <v>2020</v>
      </c>
      <c r="W1699" t="str">
        <f>TEXT(sales_order1[[#This Row],[date]], "Mmm")</f>
        <v>Nov</v>
      </c>
      <c r="X1699">
        <f>VALUE(TEXT(sales_order1[[#This Row],[date]], "D"))</f>
        <v>11</v>
      </c>
      <c r="Y1699">
        <v>46</v>
      </c>
    </row>
    <row r="1700" spans="1:25" x14ac:dyDescent="0.25">
      <c r="A1700" s="1">
        <v>44146</v>
      </c>
      <c r="B1700">
        <v>51699</v>
      </c>
      <c r="C1700" t="s">
        <v>348</v>
      </c>
      <c r="D1700" t="str">
        <f>VLOOKUP(sales_order1[[#This Row],[itemCode]],product_details3!B:C,2,0)</f>
        <v>EXFG150</v>
      </c>
      <c r="E1700" t="s">
        <v>349</v>
      </c>
      <c r="F1700" t="s">
        <v>183</v>
      </c>
      <c r="G1700">
        <v>100</v>
      </c>
      <c r="H1700">
        <v>26.25</v>
      </c>
      <c r="I1700">
        <v>2625</v>
      </c>
      <c r="J1700">
        <v>10.75</v>
      </c>
      <c r="K1700">
        <v>1075</v>
      </c>
      <c r="L1700">
        <v>15.5</v>
      </c>
      <c r="M1700">
        <v>0.59047619047619049</v>
      </c>
      <c r="N1700">
        <v>1550</v>
      </c>
      <c r="O1700" t="s">
        <v>505</v>
      </c>
      <c r="P1700" t="s">
        <v>506</v>
      </c>
      <c r="Q1700" t="s">
        <v>48</v>
      </c>
      <c r="R1700" t="s">
        <v>25</v>
      </c>
      <c r="S1700" t="s">
        <v>49</v>
      </c>
      <c r="T1700" t="s">
        <v>507</v>
      </c>
      <c r="U1700" t="s">
        <v>1191</v>
      </c>
      <c r="V1700">
        <f>YEAR(sales_order1[[#This Row],[date]])</f>
        <v>2020</v>
      </c>
      <c r="W1700" t="str">
        <f>TEXT(sales_order1[[#This Row],[date]], "Mmm")</f>
        <v>Nov</v>
      </c>
      <c r="X1700">
        <f>VALUE(TEXT(sales_order1[[#This Row],[date]], "D"))</f>
        <v>11</v>
      </c>
      <c r="Y1700">
        <v>46</v>
      </c>
    </row>
    <row r="1701" spans="1:25" x14ac:dyDescent="0.25">
      <c r="A1701" s="1">
        <v>44146</v>
      </c>
      <c r="B1701">
        <v>51700</v>
      </c>
      <c r="C1701" t="s">
        <v>86</v>
      </c>
      <c r="D1701" t="str">
        <f>VLOOKUP(sales_order1[[#This Row],[itemCode]],product_details3!B:C,2,0)</f>
        <v>SRMH30</v>
      </c>
      <c r="E1701" t="s">
        <v>87</v>
      </c>
      <c r="F1701" t="s">
        <v>30</v>
      </c>
      <c r="G1701">
        <v>100</v>
      </c>
      <c r="H1701">
        <v>21</v>
      </c>
      <c r="I1701">
        <v>2100</v>
      </c>
      <c r="J1701">
        <v>6.6</v>
      </c>
      <c r="K1701">
        <v>660</v>
      </c>
      <c r="L1701">
        <v>14.4</v>
      </c>
      <c r="M1701">
        <v>0.68571428571428572</v>
      </c>
      <c r="N1701">
        <v>1440</v>
      </c>
      <c r="O1701" t="s">
        <v>199</v>
      </c>
      <c r="P1701" t="s">
        <v>200</v>
      </c>
      <c r="Q1701" t="s">
        <v>201</v>
      </c>
      <c r="R1701" t="s">
        <v>25</v>
      </c>
      <c r="S1701" t="s">
        <v>202</v>
      </c>
      <c r="T1701" t="s">
        <v>203</v>
      </c>
      <c r="U1701" t="s">
        <v>1191</v>
      </c>
      <c r="V1701">
        <f>YEAR(sales_order1[[#This Row],[date]])</f>
        <v>2020</v>
      </c>
      <c r="W1701" t="str">
        <f>TEXT(sales_order1[[#This Row],[date]], "Mmm")</f>
        <v>Nov</v>
      </c>
      <c r="X1701">
        <f>VALUE(TEXT(sales_order1[[#This Row],[date]], "D"))</f>
        <v>11</v>
      </c>
      <c r="Y1701">
        <v>46</v>
      </c>
    </row>
    <row r="1702" spans="1:25" x14ac:dyDescent="0.25">
      <c r="A1702" s="1">
        <v>44146</v>
      </c>
      <c r="B1702">
        <v>51701</v>
      </c>
      <c r="C1702" t="s">
        <v>103</v>
      </c>
      <c r="D1702" t="str">
        <f>VLOOKUP(sales_order1[[#This Row],[itemCode]],product_details3!B:C,2,0)</f>
        <v>SCRT50</v>
      </c>
      <c r="E1702" t="s">
        <v>104</v>
      </c>
      <c r="F1702" t="s">
        <v>61</v>
      </c>
      <c r="G1702">
        <v>150</v>
      </c>
      <c r="H1702">
        <v>16.95</v>
      </c>
      <c r="I1702">
        <v>2542.5</v>
      </c>
      <c r="J1702">
        <v>5.2</v>
      </c>
      <c r="K1702">
        <v>780</v>
      </c>
      <c r="L1702">
        <v>11.75</v>
      </c>
      <c r="M1702">
        <v>0.69321533923303835</v>
      </c>
      <c r="N1702">
        <v>1762.5</v>
      </c>
      <c r="O1702" t="s">
        <v>262</v>
      </c>
      <c r="P1702" t="s">
        <v>263</v>
      </c>
      <c r="Q1702" t="s">
        <v>264</v>
      </c>
      <c r="R1702" t="s">
        <v>56</v>
      </c>
      <c r="S1702" t="s">
        <v>133</v>
      </c>
      <c r="T1702" t="s">
        <v>265</v>
      </c>
      <c r="U1702" t="s">
        <v>1191</v>
      </c>
      <c r="V1702">
        <f>YEAR(sales_order1[[#This Row],[date]])</f>
        <v>2020</v>
      </c>
      <c r="W1702" t="str">
        <f>TEXT(sales_order1[[#This Row],[date]], "Mmm")</f>
        <v>Nov</v>
      </c>
      <c r="X1702">
        <f>VALUE(TEXT(sales_order1[[#This Row],[date]], "D"))</f>
        <v>11</v>
      </c>
      <c r="Y1702">
        <v>46</v>
      </c>
    </row>
    <row r="1703" spans="1:25" x14ac:dyDescent="0.25">
      <c r="A1703" s="1">
        <v>44146</v>
      </c>
      <c r="B1703">
        <v>51702</v>
      </c>
      <c r="C1703" t="s">
        <v>305</v>
      </c>
      <c r="D1703" t="str">
        <f>VLOOKUP(sales_order1[[#This Row],[itemCode]],product_details3!B:C,2,0)</f>
        <v>SRMA15</v>
      </c>
      <c r="E1703" t="s">
        <v>306</v>
      </c>
      <c r="F1703" t="s">
        <v>30</v>
      </c>
      <c r="G1703">
        <v>100</v>
      </c>
      <c r="H1703">
        <v>19.649999999999999</v>
      </c>
      <c r="I1703">
        <v>1965</v>
      </c>
      <c r="J1703">
        <v>7.55</v>
      </c>
      <c r="K1703">
        <v>755</v>
      </c>
      <c r="L1703">
        <v>12.1</v>
      </c>
      <c r="M1703">
        <v>0.61577608142493634</v>
      </c>
      <c r="N1703">
        <v>1210</v>
      </c>
      <c r="O1703" t="s">
        <v>430</v>
      </c>
      <c r="P1703" t="s">
        <v>431</v>
      </c>
      <c r="Q1703" t="s">
        <v>218</v>
      </c>
      <c r="R1703" t="s">
        <v>40</v>
      </c>
      <c r="S1703" t="s">
        <v>432</v>
      </c>
      <c r="T1703" t="s">
        <v>433</v>
      </c>
      <c r="U1703" t="s">
        <v>1190</v>
      </c>
      <c r="V1703">
        <f>YEAR(sales_order1[[#This Row],[date]])</f>
        <v>2020</v>
      </c>
      <c r="W1703" t="str">
        <f>TEXT(sales_order1[[#This Row],[date]], "Mmm")</f>
        <v>Nov</v>
      </c>
      <c r="X1703">
        <f>VALUE(TEXT(sales_order1[[#This Row],[date]], "D"))</f>
        <v>11</v>
      </c>
      <c r="Y1703">
        <v>46</v>
      </c>
    </row>
    <row r="1704" spans="1:25" x14ac:dyDescent="0.25">
      <c r="A1704" s="1">
        <v>44147</v>
      </c>
      <c r="B1704">
        <v>51703</v>
      </c>
      <c r="C1704" t="s">
        <v>115</v>
      </c>
      <c r="D1704" t="str">
        <f>VLOOKUP(sales_order1[[#This Row],[itemCode]],product_details3!B:C,2,0)</f>
        <v>SCRS30100</v>
      </c>
      <c r="E1704" t="s">
        <v>116</v>
      </c>
      <c r="F1704" t="s">
        <v>61</v>
      </c>
      <c r="G1704">
        <v>150</v>
      </c>
      <c r="H1704">
        <v>32.75</v>
      </c>
      <c r="I1704">
        <v>4912.5</v>
      </c>
      <c r="J1704">
        <v>11.25</v>
      </c>
      <c r="K1704">
        <v>1687.5</v>
      </c>
      <c r="L1704">
        <v>21.5</v>
      </c>
      <c r="M1704">
        <v>0.65648854961832059</v>
      </c>
      <c r="N1704">
        <v>3225</v>
      </c>
      <c r="O1704" t="s">
        <v>184</v>
      </c>
      <c r="P1704" t="s">
        <v>185</v>
      </c>
      <c r="Q1704" t="s">
        <v>186</v>
      </c>
      <c r="R1704" t="s">
        <v>112</v>
      </c>
      <c r="S1704" t="s">
        <v>187</v>
      </c>
      <c r="T1704" t="s">
        <v>188</v>
      </c>
      <c r="U1704" t="s">
        <v>1189</v>
      </c>
      <c r="V1704">
        <f>YEAR(sales_order1[[#This Row],[date]])</f>
        <v>2020</v>
      </c>
      <c r="W1704" t="str">
        <f>TEXT(sales_order1[[#This Row],[date]], "Mmm")</f>
        <v>Nov</v>
      </c>
      <c r="X1704">
        <f>VALUE(TEXT(sales_order1[[#This Row],[date]], "D"))</f>
        <v>12</v>
      </c>
      <c r="Y1704">
        <v>46</v>
      </c>
    </row>
    <row r="1705" spans="1:25" x14ac:dyDescent="0.25">
      <c r="A1705" s="1">
        <v>44147</v>
      </c>
      <c r="B1705">
        <v>51704</v>
      </c>
      <c r="C1705" t="s">
        <v>313</v>
      </c>
      <c r="D1705" t="str">
        <f>VLOOKUP(sales_order1[[#This Row],[itemCode]],product_details3!B:C,2,0)</f>
        <v>MSKO50</v>
      </c>
      <c r="E1705" t="s">
        <v>314</v>
      </c>
      <c r="F1705" t="s">
        <v>137</v>
      </c>
      <c r="G1705">
        <v>50</v>
      </c>
      <c r="H1705">
        <v>14.65</v>
      </c>
      <c r="I1705">
        <v>732.5</v>
      </c>
      <c r="J1705">
        <v>6.55</v>
      </c>
      <c r="K1705">
        <v>327.5</v>
      </c>
      <c r="L1705">
        <v>8.1</v>
      </c>
      <c r="M1705">
        <v>0.55290102389078488</v>
      </c>
      <c r="N1705">
        <v>405</v>
      </c>
      <c r="O1705" t="s">
        <v>341</v>
      </c>
      <c r="P1705" t="s">
        <v>342</v>
      </c>
      <c r="Q1705" t="s">
        <v>146</v>
      </c>
      <c r="R1705" t="s">
        <v>112</v>
      </c>
      <c r="S1705" t="s">
        <v>343</v>
      </c>
      <c r="T1705" t="s">
        <v>95</v>
      </c>
      <c r="U1705" t="s">
        <v>1190</v>
      </c>
      <c r="V1705">
        <f>YEAR(sales_order1[[#This Row],[date]])</f>
        <v>2020</v>
      </c>
      <c r="W1705" t="str">
        <f>TEXT(sales_order1[[#This Row],[date]], "Mmm")</f>
        <v>Nov</v>
      </c>
      <c r="X1705">
        <f>VALUE(TEXT(sales_order1[[#This Row],[date]], "D"))</f>
        <v>12</v>
      </c>
      <c r="Y1705">
        <v>46</v>
      </c>
    </row>
    <row r="1706" spans="1:25" x14ac:dyDescent="0.25">
      <c r="A1706" s="1">
        <v>44147</v>
      </c>
      <c r="B1706">
        <v>51705</v>
      </c>
      <c r="C1706" t="s">
        <v>51</v>
      </c>
      <c r="D1706" t="str">
        <f>VLOOKUP(sales_order1[[#This Row],[itemCode]],product_details3!B:C,2,0)</f>
        <v>MSTH50</v>
      </c>
      <c r="E1706" t="s">
        <v>52</v>
      </c>
      <c r="F1706" t="s">
        <v>21</v>
      </c>
      <c r="G1706">
        <v>50</v>
      </c>
      <c r="H1706">
        <v>15.75</v>
      </c>
      <c r="I1706">
        <v>787.5</v>
      </c>
      <c r="J1706">
        <v>4.45</v>
      </c>
      <c r="K1706">
        <v>222.5</v>
      </c>
      <c r="L1706">
        <v>11.3</v>
      </c>
      <c r="M1706">
        <v>0.71746031746031746</v>
      </c>
      <c r="N1706">
        <v>565</v>
      </c>
      <c r="O1706" t="s">
        <v>457</v>
      </c>
      <c r="P1706" t="s">
        <v>458</v>
      </c>
      <c r="Q1706" t="s">
        <v>383</v>
      </c>
      <c r="R1706" t="s">
        <v>72</v>
      </c>
      <c r="S1706" t="s">
        <v>459</v>
      </c>
      <c r="T1706" t="s">
        <v>460</v>
      </c>
      <c r="U1706" t="s">
        <v>1188</v>
      </c>
      <c r="V1706">
        <f>YEAR(sales_order1[[#This Row],[date]])</f>
        <v>2020</v>
      </c>
      <c r="W1706" t="str">
        <f>TEXT(sales_order1[[#This Row],[date]], "Mmm")</f>
        <v>Nov</v>
      </c>
      <c r="X1706">
        <f>VALUE(TEXT(sales_order1[[#This Row],[date]], "D"))</f>
        <v>12</v>
      </c>
      <c r="Y1706">
        <v>46</v>
      </c>
    </row>
    <row r="1707" spans="1:25" x14ac:dyDescent="0.25">
      <c r="A1707" s="1">
        <v>44147</v>
      </c>
      <c r="B1707">
        <v>51706</v>
      </c>
      <c r="C1707" t="s">
        <v>320</v>
      </c>
      <c r="D1707" t="str">
        <f>VLOOKUP(sales_order1[[#This Row],[itemCode]],product_details3!B:C,2,0)</f>
        <v>SCR50+100</v>
      </c>
      <c r="E1707" t="s">
        <v>321</v>
      </c>
      <c r="F1707" t="s">
        <v>61</v>
      </c>
      <c r="G1707">
        <v>250</v>
      </c>
      <c r="H1707">
        <v>26.25</v>
      </c>
      <c r="I1707">
        <v>6562.5</v>
      </c>
      <c r="J1707">
        <v>7.75</v>
      </c>
      <c r="K1707">
        <v>1937.5</v>
      </c>
      <c r="L1707">
        <v>18.5</v>
      </c>
      <c r="M1707">
        <v>0.70476190476190481</v>
      </c>
      <c r="N1707">
        <v>4625</v>
      </c>
      <c r="O1707" t="s">
        <v>144</v>
      </c>
      <c r="P1707" t="s">
        <v>145</v>
      </c>
      <c r="Q1707" t="s">
        <v>146</v>
      </c>
      <c r="R1707" t="s">
        <v>112</v>
      </c>
      <c r="S1707" t="s">
        <v>147</v>
      </c>
      <c r="T1707" t="s">
        <v>148</v>
      </c>
      <c r="U1707" t="s">
        <v>1190</v>
      </c>
      <c r="V1707">
        <f>YEAR(sales_order1[[#This Row],[date]])</f>
        <v>2020</v>
      </c>
      <c r="W1707" t="str">
        <f>TEXT(sales_order1[[#This Row],[date]], "Mmm")</f>
        <v>Nov</v>
      </c>
      <c r="X1707">
        <f>VALUE(TEXT(sales_order1[[#This Row],[date]], "D"))</f>
        <v>12</v>
      </c>
      <c r="Y1707">
        <v>46</v>
      </c>
    </row>
    <row r="1708" spans="1:25" x14ac:dyDescent="0.25">
      <c r="A1708" s="1">
        <v>44147</v>
      </c>
      <c r="B1708">
        <v>51707</v>
      </c>
      <c r="C1708" t="s">
        <v>19</v>
      </c>
      <c r="D1708" t="str">
        <f>VLOOKUP(sales_order1[[#This Row],[itemCode]],product_details3!B:C,2,0)</f>
        <v>MSTH100</v>
      </c>
      <c r="E1708" t="s">
        <v>20</v>
      </c>
      <c r="F1708" t="s">
        <v>21</v>
      </c>
      <c r="G1708">
        <v>150</v>
      </c>
      <c r="H1708">
        <v>26.25</v>
      </c>
      <c r="I1708">
        <v>3937.5</v>
      </c>
      <c r="J1708">
        <v>7.75</v>
      </c>
      <c r="K1708">
        <v>1162.5</v>
      </c>
      <c r="L1708">
        <v>18.5</v>
      </c>
      <c r="M1708">
        <v>0.70476190476190481</v>
      </c>
      <c r="N1708">
        <v>2775</v>
      </c>
      <c r="O1708" t="s">
        <v>499</v>
      </c>
      <c r="P1708" t="s">
        <v>500</v>
      </c>
      <c r="Q1708" t="s">
        <v>107</v>
      </c>
      <c r="R1708" t="s">
        <v>40</v>
      </c>
      <c r="S1708" t="s">
        <v>101</v>
      </c>
      <c r="T1708" t="s">
        <v>501</v>
      </c>
      <c r="U1708" t="s">
        <v>1190</v>
      </c>
      <c r="V1708">
        <f>YEAR(sales_order1[[#This Row],[date]])</f>
        <v>2020</v>
      </c>
      <c r="W1708" t="str">
        <f>TEXT(sales_order1[[#This Row],[date]], "Mmm")</f>
        <v>Nov</v>
      </c>
      <c r="X1708">
        <f>VALUE(TEXT(sales_order1[[#This Row],[date]], "D"))</f>
        <v>12</v>
      </c>
      <c r="Y1708">
        <v>46</v>
      </c>
    </row>
    <row r="1709" spans="1:25" x14ac:dyDescent="0.25">
      <c r="A1709" s="1">
        <v>44147</v>
      </c>
      <c r="B1709">
        <v>51708</v>
      </c>
      <c r="C1709" t="s">
        <v>320</v>
      </c>
      <c r="D1709" t="str">
        <f>VLOOKUP(sales_order1[[#This Row],[itemCode]],product_details3!B:C,2,0)</f>
        <v>SCR50+100</v>
      </c>
      <c r="E1709" t="s">
        <v>321</v>
      </c>
      <c r="F1709" t="s">
        <v>61</v>
      </c>
      <c r="G1709">
        <v>200</v>
      </c>
      <c r="H1709">
        <v>26.25</v>
      </c>
      <c r="I1709">
        <v>5250</v>
      </c>
      <c r="J1709">
        <v>7.75</v>
      </c>
      <c r="K1709">
        <v>1550</v>
      </c>
      <c r="L1709">
        <v>18.5</v>
      </c>
      <c r="M1709">
        <v>0.70476190476190481</v>
      </c>
      <c r="N1709">
        <v>3700</v>
      </c>
      <c r="O1709" t="s">
        <v>46</v>
      </c>
      <c r="P1709" t="s">
        <v>47</v>
      </c>
      <c r="Q1709" t="s">
        <v>48</v>
      </c>
      <c r="R1709" t="s">
        <v>25</v>
      </c>
      <c r="S1709" t="s">
        <v>49</v>
      </c>
      <c r="T1709" t="s">
        <v>50</v>
      </c>
      <c r="U1709" t="s">
        <v>1191</v>
      </c>
      <c r="V1709">
        <f>YEAR(sales_order1[[#This Row],[date]])</f>
        <v>2020</v>
      </c>
      <c r="W1709" t="str">
        <f>TEXT(sales_order1[[#This Row],[date]], "Mmm")</f>
        <v>Nov</v>
      </c>
      <c r="X1709">
        <f>VALUE(TEXT(sales_order1[[#This Row],[date]], "D"))</f>
        <v>12</v>
      </c>
      <c r="Y1709">
        <v>46</v>
      </c>
    </row>
    <row r="1710" spans="1:25" x14ac:dyDescent="0.25">
      <c r="A1710" s="1">
        <v>44147</v>
      </c>
      <c r="B1710">
        <v>51709</v>
      </c>
      <c r="C1710" t="s">
        <v>404</v>
      </c>
      <c r="D1710" t="str">
        <f>VLOOKUP(sales_order1[[#This Row],[itemCode]],product_details3!B:C,2,0)</f>
        <v>TNRE200</v>
      </c>
      <c r="E1710" t="s">
        <v>405</v>
      </c>
      <c r="F1710" t="s">
        <v>124</v>
      </c>
      <c r="G1710">
        <v>100</v>
      </c>
      <c r="H1710">
        <v>22.6</v>
      </c>
      <c r="I1710">
        <v>2260</v>
      </c>
      <c r="J1710">
        <v>7.6</v>
      </c>
      <c r="K1710">
        <v>760</v>
      </c>
      <c r="L1710">
        <v>15</v>
      </c>
      <c r="M1710">
        <v>0.66371681415929207</v>
      </c>
      <c r="N1710">
        <v>1500</v>
      </c>
      <c r="O1710" t="s">
        <v>420</v>
      </c>
      <c r="P1710" t="s">
        <v>421</v>
      </c>
      <c r="Q1710" t="s">
        <v>77</v>
      </c>
      <c r="R1710" t="s">
        <v>72</v>
      </c>
      <c r="S1710" t="s">
        <v>78</v>
      </c>
      <c r="T1710" t="s">
        <v>422</v>
      </c>
      <c r="U1710" t="s">
        <v>1190</v>
      </c>
      <c r="V1710">
        <f>YEAR(sales_order1[[#This Row],[date]])</f>
        <v>2020</v>
      </c>
      <c r="W1710" t="str">
        <f>TEXT(sales_order1[[#This Row],[date]], "Mmm")</f>
        <v>Nov</v>
      </c>
      <c r="X1710">
        <f>VALUE(TEXT(sales_order1[[#This Row],[date]], "D"))</f>
        <v>12</v>
      </c>
      <c r="Y1710">
        <v>46</v>
      </c>
    </row>
    <row r="1711" spans="1:25" x14ac:dyDescent="0.25">
      <c r="A1711" s="1">
        <v>44147</v>
      </c>
      <c r="B1711">
        <v>51710</v>
      </c>
      <c r="C1711" t="s">
        <v>103</v>
      </c>
      <c r="D1711" t="str">
        <f>VLOOKUP(sales_order1[[#This Row],[itemCode]],product_details3!B:C,2,0)</f>
        <v>SCRT50</v>
      </c>
      <c r="E1711" t="s">
        <v>104</v>
      </c>
      <c r="F1711" t="s">
        <v>61</v>
      </c>
      <c r="G1711">
        <v>250</v>
      </c>
      <c r="H1711">
        <v>16.95</v>
      </c>
      <c r="I1711">
        <v>4237.5</v>
      </c>
      <c r="J1711">
        <v>5.2</v>
      </c>
      <c r="K1711">
        <v>1300</v>
      </c>
      <c r="L1711">
        <v>11.75</v>
      </c>
      <c r="M1711">
        <v>0.69321533923303835</v>
      </c>
      <c r="N1711">
        <v>2937.5</v>
      </c>
      <c r="O1711" t="s">
        <v>284</v>
      </c>
      <c r="P1711" t="s">
        <v>285</v>
      </c>
      <c r="Q1711" t="s">
        <v>48</v>
      </c>
      <c r="R1711" t="s">
        <v>25</v>
      </c>
      <c r="S1711" t="s">
        <v>286</v>
      </c>
      <c r="T1711" t="s">
        <v>287</v>
      </c>
      <c r="U1711" t="s">
        <v>1191</v>
      </c>
      <c r="V1711">
        <f>YEAR(sales_order1[[#This Row],[date]])</f>
        <v>2020</v>
      </c>
      <c r="W1711" t="str">
        <f>TEXT(sales_order1[[#This Row],[date]], "Mmm")</f>
        <v>Nov</v>
      </c>
      <c r="X1711">
        <f>VALUE(TEXT(sales_order1[[#This Row],[date]], "D"))</f>
        <v>12</v>
      </c>
      <c r="Y1711">
        <v>46</v>
      </c>
    </row>
    <row r="1712" spans="1:25" x14ac:dyDescent="0.25">
      <c r="A1712" s="1">
        <v>44147</v>
      </c>
      <c r="B1712">
        <v>51711</v>
      </c>
      <c r="C1712" t="s">
        <v>35</v>
      </c>
      <c r="D1712" t="str">
        <f>VLOOKUP(sales_order1[[#This Row],[itemCode]],product_details3!B:C,2,0)</f>
        <v>SRMA30</v>
      </c>
      <c r="E1712" t="s">
        <v>36</v>
      </c>
      <c r="F1712" t="s">
        <v>30</v>
      </c>
      <c r="G1712">
        <v>100</v>
      </c>
      <c r="H1712">
        <v>26.2</v>
      </c>
      <c r="I1712">
        <v>2620</v>
      </c>
      <c r="J1712">
        <v>9.4</v>
      </c>
      <c r="K1712">
        <v>940</v>
      </c>
      <c r="L1712">
        <v>16.8</v>
      </c>
      <c r="M1712">
        <v>0.6412213740458016</v>
      </c>
      <c r="N1712">
        <v>1680</v>
      </c>
      <c r="O1712" t="s">
        <v>487</v>
      </c>
      <c r="P1712" t="s">
        <v>488</v>
      </c>
      <c r="Q1712" t="s">
        <v>48</v>
      </c>
      <c r="R1712" t="s">
        <v>25</v>
      </c>
      <c r="S1712" t="s">
        <v>286</v>
      </c>
      <c r="T1712" t="s">
        <v>489</v>
      </c>
      <c r="U1712" t="s">
        <v>1191</v>
      </c>
      <c r="V1712">
        <f>YEAR(sales_order1[[#This Row],[date]])</f>
        <v>2020</v>
      </c>
      <c r="W1712" t="str">
        <f>TEXT(sales_order1[[#This Row],[date]], "Mmm")</f>
        <v>Nov</v>
      </c>
      <c r="X1712">
        <f>VALUE(TEXT(sales_order1[[#This Row],[date]], "D"))</f>
        <v>12</v>
      </c>
      <c r="Y1712">
        <v>46</v>
      </c>
    </row>
    <row r="1713" spans="1:25" x14ac:dyDescent="0.25">
      <c r="A1713" s="1">
        <v>44147</v>
      </c>
      <c r="B1713">
        <v>51712</v>
      </c>
      <c r="C1713" t="s">
        <v>194</v>
      </c>
      <c r="D1713" t="str">
        <f>VLOOKUP(sales_order1[[#This Row],[itemCode]],product_details3!B:C,2,0)</f>
        <v>CLNG150</v>
      </c>
      <c r="E1713" t="s">
        <v>195</v>
      </c>
      <c r="F1713" t="s">
        <v>45</v>
      </c>
      <c r="G1713">
        <v>50</v>
      </c>
      <c r="H1713">
        <v>12.75</v>
      </c>
      <c r="I1713">
        <v>637.5</v>
      </c>
      <c r="J1713">
        <v>4.45</v>
      </c>
      <c r="K1713">
        <v>222.5</v>
      </c>
      <c r="L1713">
        <v>8.3000000000000007</v>
      </c>
      <c r="M1713">
        <v>0.65098039215686276</v>
      </c>
      <c r="N1713">
        <v>415</v>
      </c>
      <c r="O1713" t="s">
        <v>253</v>
      </c>
      <c r="P1713" t="s">
        <v>254</v>
      </c>
      <c r="Q1713" t="s">
        <v>191</v>
      </c>
      <c r="R1713" t="s">
        <v>56</v>
      </c>
      <c r="S1713" t="s">
        <v>192</v>
      </c>
      <c r="T1713" t="s">
        <v>255</v>
      </c>
      <c r="U1713" t="s">
        <v>1191</v>
      </c>
      <c r="V1713">
        <f>YEAR(sales_order1[[#This Row],[date]])</f>
        <v>2020</v>
      </c>
      <c r="W1713" t="str">
        <f>TEXT(sales_order1[[#This Row],[date]], "Mmm")</f>
        <v>Nov</v>
      </c>
      <c r="X1713">
        <f>VALUE(TEXT(sales_order1[[#This Row],[date]], "D"))</f>
        <v>12</v>
      </c>
      <c r="Y1713">
        <v>46</v>
      </c>
    </row>
    <row r="1714" spans="1:25" x14ac:dyDescent="0.25">
      <c r="A1714" s="1">
        <v>44147</v>
      </c>
      <c r="B1714">
        <v>51713</v>
      </c>
      <c r="C1714" t="s">
        <v>51</v>
      </c>
      <c r="D1714" t="str">
        <f>VLOOKUP(sales_order1[[#This Row],[itemCode]],product_details3!B:C,2,0)</f>
        <v>MSTH50</v>
      </c>
      <c r="E1714" t="s">
        <v>52</v>
      </c>
      <c r="F1714" t="s">
        <v>21</v>
      </c>
      <c r="G1714">
        <v>150</v>
      </c>
      <c r="H1714">
        <v>15.75</v>
      </c>
      <c r="I1714">
        <v>2362.5</v>
      </c>
      <c r="J1714">
        <v>4.45</v>
      </c>
      <c r="K1714">
        <v>667.5</v>
      </c>
      <c r="L1714">
        <v>11.3</v>
      </c>
      <c r="M1714">
        <v>0.71746031746031746</v>
      </c>
      <c r="N1714">
        <v>1695</v>
      </c>
      <c r="O1714" t="s">
        <v>376</v>
      </c>
      <c r="P1714" t="s">
        <v>377</v>
      </c>
      <c r="Q1714" t="s">
        <v>378</v>
      </c>
      <c r="R1714" t="s">
        <v>72</v>
      </c>
      <c r="S1714" t="s">
        <v>379</v>
      </c>
      <c r="T1714" t="s">
        <v>380</v>
      </c>
      <c r="U1714" t="s">
        <v>1188</v>
      </c>
      <c r="V1714">
        <f>YEAR(sales_order1[[#This Row],[date]])</f>
        <v>2020</v>
      </c>
      <c r="W1714" t="str">
        <f>TEXT(sales_order1[[#This Row],[date]], "Mmm")</f>
        <v>Nov</v>
      </c>
      <c r="X1714">
        <f>VALUE(TEXT(sales_order1[[#This Row],[date]], "D"))</f>
        <v>12</v>
      </c>
      <c r="Y1714">
        <v>46</v>
      </c>
    </row>
    <row r="1715" spans="1:25" x14ac:dyDescent="0.25">
      <c r="A1715" s="1">
        <v>44147</v>
      </c>
      <c r="B1715">
        <v>51714</v>
      </c>
      <c r="C1715" t="s">
        <v>327</v>
      </c>
      <c r="D1715" t="str">
        <f>VLOOKUP(sales_order1[[#This Row],[itemCode]],product_details3!B:C,2,0)</f>
        <v>SCR50+50</v>
      </c>
      <c r="E1715" t="s">
        <v>328</v>
      </c>
      <c r="F1715" t="s">
        <v>61</v>
      </c>
      <c r="G1715">
        <v>200</v>
      </c>
      <c r="H1715">
        <v>15.75</v>
      </c>
      <c r="I1715">
        <v>3150</v>
      </c>
      <c r="J1715">
        <v>4.45</v>
      </c>
      <c r="K1715">
        <v>890</v>
      </c>
      <c r="L1715">
        <v>11.3</v>
      </c>
      <c r="M1715">
        <v>0.71746031746031746</v>
      </c>
      <c r="N1715">
        <v>2260</v>
      </c>
      <c r="O1715" t="s">
        <v>447</v>
      </c>
      <c r="P1715" t="s">
        <v>448</v>
      </c>
      <c r="Q1715" t="s">
        <v>378</v>
      </c>
      <c r="R1715" t="s">
        <v>72</v>
      </c>
      <c r="S1715" t="s">
        <v>449</v>
      </c>
      <c r="T1715" t="s">
        <v>450</v>
      </c>
      <c r="U1715" t="s">
        <v>1188</v>
      </c>
      <c r="V1715">
        <f>YEAR(sales_order1[[#This Row],[date]])</f>
        <v>2020</v>
      </c>
      <c r="W1715" t="str">
        <f>TEXT(sales_order1[[#This Row],[date]], "Mmm")</f>
        <v>Nov</v>
      </c>
      <c r="X1715">
        <f>VALUE(TEXT(sales_order1[[#This Row],[date]], "D"))</f>
        <v>12</v>
      </c>
      <c r="Y1715">
        <v>46</v>
      </c>
    </row>
    <row r="1716" spans="1:25" x14ac:dyDescent="0.25">
      <c r="A1716" s="1">
        <v>44148</v>
      </c>
      <c r="B1716">
        <v>51715</v>
      </c>
      <c r="C1716" t="s">
        <v>135</v>
      </c>
      <c r="D1716" t="str">
        <f>VLOOKUP(sales_order1[[#This Row],[itemCode]],product_details3!B:C,2,0)</f>
        <v>MSKSH</v>
      </c>
      <c r="E1716" t="s">
        <v>136</v>
      </c>
      <c r="F1716" t="s">
        <v>137</v>
      </c>
      <c r="G1716">
        <v>100</v>
      </c>
      <c r="H1716">
        <v>18.75</v>
      </c>
      <c r="I1716">
        <v>1875</v>
      </c>
      <c r="J1716">
        <v>7.45</v>
      </c>
      <c r="K1716">
        <v>745</v>
      </c>
      <c r="L1716">
        <v>11.3</v>
      </c>
      <c r="M1716">
        <v>0.60266666666666668</v>
      </c>
      <c r="N1716">
        <v>1130</v>
      </c>
      <c r="O1716" t="s">
        <v>53</v>
      </c>
      <c r="P1716" t="s">
        <v>54</v>
      </c>
      <c r="Q1716" t="s">
        <v>55</v>
      </c>
      <c r="R1716" t="s">
        <v>56</v>
      </c>
      <c r="S1716" t="s">
        <v>57</v>
      </c>
      <c r="T1716" t="s">
        <v>58</v>
      </c>
      <c r="U1716" t="s">
        <v>1191</v>
      </c>
      <c r="V1716">
        <f>YEAR(sales_order1[[#This Row],[date]])</f>
        <v>2020</v>
      </c>
      <c r="W1716" t="str">
        <f>TEXT(sales_order1[[#This Row],[date]], "Mmm")</f>
        <v>Nov</v>
      </c>
      <c r="X1716">
        <f>VALUE(TEXT(sales_order1[[#This Row],[date]], "D"))</f>
        <v>13</v>
      </c>
      <c r="Y1716">
        <v>46</v>
      </c>
    </row>
    <row r="1717" spans="1:25" x14ac:dyDescent="0.25">
      <c r="A1717" s="1">
        <v>44148</v>
      </c>
      <c r="B1717">
        <v>51716</v>
      </c>
      <c r="C1717" t="s">
        <v>19</v>
      </c>
      <c r="D1717" t="str">
        <f>VLOOKUP(sales_order1[[#This Row],[itemCode]],product_details3!B:C,2,0)</f>
        <v>MSTH100</v>
      </c>
      <c r="E1717" t="s">
        <v>20</v>
      </c>
      <c r="F1717" t="s">
        <v>21</v>
      </c>
      <c r="G1717">
        <v>50</v>
      </c>
      <c r="H1717">
        <v>26.25</v>
      </c>
      <c r="I1717">
        <v>1312.5</v>
      </c>
      <c r="J1717">
        <v>7.75</v>
      </c>
      <c r="K1717">
        <v>387.5</v>
      </c>
      <c r="L1717">
        <v>18.5</v>
      </c>
      <c r="M1717">
        <v>0.70476190476190481</v>
      </c>
      <c r="N1717">
        <v>925</v>
      </c>
      <c r="O1717" t="s">
        <v>400</v>
      </c>
      <c r="P1717" t="s">
        <v>401</v>
      </c>
      <c r="Q1717" t="s">
        <v>213</v>
      </c>
      <c r="R1717" t="s">
        <v>25</v>
      </c>
      <c r="S1717" t="s">
        <v>402</v>
      </c>
      <c r="T1717" t="s">
        <v>403</v>
      </c>
      <c r="U1717" t="s">
        <v>1191</v>
      </c>
      <c r="V1717">
        <f>YEAR(sales_order1[[#This Row],[date]])</f>
        <v>2020</v>
      </c>
      <c r="W1717" t="str">
        <f>TEXT(sales_order1[[#This Row],[date]], "Mmm")</f>
        <v>Nov</v>
      </c>
      <c r="X1717">
        <f>VALUE(TEXT(sales_order1[[#This Row],[date]], "D"))</f>
        <v>13</v>
      </c>
      <c r="Y1717">
        <v>46</v>
      </c>
    </row>
    <row r="1718" spans="1:25" x14ac:dyDescent="0.25">
      <c r="A1718" s="1">
        <v>44148</v>
      </c>
      <c r="B1718">
        <v>51717</v>
      </c>
      <c r="C1718" t="s">
        <v>86</v>
      </c>
      <c r="D1718" t="str">
        <f>VLOOKUP(sales_order1[[#This Row],[itemCode]],product_details3!B:C,2,0)</f>
        <v>SRMH30</v>
      </c>
      <c r="E1718" t="s">
        <v>87</v>
      </c>
      <c r="F1718" t="s">
        <v>30</v>
      </c>
      <c r="G1718">
        <v>150</v>
      </c>
      <c r="H1718">
        <v>21</v>
      </c>
      <c r="I1718">
        <v>3150</v>
      </c>
      <c r="J1718">
        <v>6.6</v>
      </c>
      <c r="K1718">
        <v>990</v>
      </c>
      <c r="L1718">
        <v>14.4</v>
      </c>
      <c r="M1718">
        <v>0.68571428571428572</v>
      </c>
      <c r="N1718">
        <v>2160</v>
      </c>
      <c r="O1718" t="s">
        <v>231</v>
      </c>
      <c r="P1718" t="s">
        <v>232</v>
      </c>
      <c r="Q1718" t="s">
        <v>119</v>
      </c>
      <c r="R1718" t="s">
        <v>40</v>
      </c>
      <c r="S1718" t="s">
        <v>233</v>
      </c>
      <c r="T1718" t="s">
        <v>234</v>
      </c>
      <c r="U1718" t="s">
        <v>1190</v>
      </c>
      <c r="V1718">
        <f>YEAR(sales_order1[[#This Row],[date]])</f>
        <v>2020</v>
      </c>
      <c r="W1718" t="str">
        <f>TEXT(sales_order1[[#This Row],[date]], "Mmm")</f>
        <v>Nov</v>
      </c>
      <c r="X1718">
        <f>VALUE(TEXT(sales_order1[[#This Row],[date]], "D"))</f>
        <v>13</v>
      </c>
      <c r="Y1718">
        <v>46</v>
      </c>
    </row>
    <row r="1719" spans="1:25" x14ac:dyDescent="0.25">
      <c r="A1719" s="1">
        <v>44148</v>
      </c>
      <c r="B1719">
        <v>51718</v>
      </c>
      <c r="C1719" t="s">
        <v>311</v>
      </c>
      <c r="D1719" t="str">
        <f>VLOOKUP(sales_order1[[#This Row],[itemCode]],product_details3!B:C,2,0)</f>
        <v>MSTH30</v>
      </c>
      <c r="E1719" t="s">
        <v>312</v>
      </c>
      <c r="F1719" t="s">
        <v>21</v>
      </c>
      <c r="G1719">
        <v>150</v>
      </c>
      <c r="H1719">
        <v>8.5</v>
      </c>
      <c r="I1719">
        <v>1275</v>
      </c>
      <c r="J1719">
        <v>3.3</v>
      </c>
      <c r="K1719">
        <v>495</v>
      </c>
      <c r="L1719">
        <v>5.2</v>
      </c>
      <c r="M1719">
        <v>0.61176470588235299</v>
      </c>
      <c r="N1719">
        <v>780</v>
      </c>
      <c r="O1719" t="s">
        <v>484</v>
      </c>
      <c r="P1719" t="s">
        <v>485</v>
      </c>
      <c r="Q1719" t="s">
        <v>24</v>
      </c>
      <c r="R1719" t="s">
        <v>25</v>
      </c>
      <c r="S1719" t="s">
        <v>26</v>
      </c>
      <c r="T1719" t="s">
        <v>486</v>
      </c>
      <c r="U1719" t="s">
        <v>1191</v>
      </c>
      <c r="V1719">
        <f>YEAR(sales_order1[[#This Row],[date]])</f>
        <v>2020</v>
      </c>
      <c r="W1719" t="str">
        <f>TEXT(sales_order1[[#This Row],[date]], "Mmm")</f>
        <v>Nov</v>
      </c>
      <c r="X1719">
        <f>VALUE(TEXT(sales_order1[[#This Row],[date]], "D"))</f>
        <v>13</v>
      </c>
      <c r="Y1719">
        <v>46</v>
      </c>
    </row>
    <row r="1720" spans="1:25" x14ac:dyDescent="0.25">
      <c r="A1720" s="1">
        <v>44148</v>
      </c>
      <c r="B1720">
        <v>51719</v>
      </c>
      <c r="C1720" t="s">
        <v>128</v>
      </c>
      <c r="D1720" t="str">
        <f>VLOOKUP(sales_order1[[#This Row],[itemCode]],product_details3!B:C,2,0)</f>
        <v>SCRT100</v>
      </c>
      <c r="E1720" t="s">
        <v>129</v>
      </c>
      <c r="F1720" t="s">
        <v>61</v>
      </c>
      <c r="G1720">
        <v>250</v>
      </c>
      <c r="H1720">
        <v>28.25</v>
      </c>
      <c r="I1720">
        <v>7062.5</v>
      </c>
      <c r="J1720">
        <v>9</v>
      </c>
      <c r="K1720">
        <v>2250</v>
      </c>
      <c r="L1720">
        <v>19.25</v>
      </c>
      <c r="M1720">
        <v>0.68141592920353977</v>
      </c>
      <c r="N1720">
        <v>4812.5</v>
      </c>
      <c r="O1720" t="s">
        <v>276</v>
      </c>
      <c r="P1720" t="s">
        <v>277</v>
      </c>
      <c r="Q1720" t="s">
        <v>39</v>
      </c>
      <c r="R1720" t="s">
        <v>40</v>
      </c>
      <c r="S1720" t="s">
        <v>41</v>
      </c>
      <c r="T1720" t="s">
        <v>278</v>
      </c>
      <c r="U1720" t="s">
        <v>1188</v>
      </c>
      <c r="V1720">
        <f>YEAR(sales_order1[[#This Row],[date]])</f>
        <v>2020</v>
      </c>
      <c r="W1720" t="str">
        <f>TEXT(sales_order1[[#This Row],[date]], "Mmm")</f>
        <v>Nov</v>
      </c>
      <c r="X1720">
        <f>VALUE(TEXT(sales_order1[[#This Row],[date]], "D"))</f>
        <v>13</v>
      </c>
      <c r="Y1720">
        <v>46</v>
      </c>
    </row>
    <row r="1721" spans="1:25" x14ac:dyDescent="0.25">
      <c r="A1721" s="1">
        <v>44148</v>
      </c>
      <c r="B1721">
        <v>51720</v>
      </c>
      <c r="C1721" t="s">
        <v>86</v>
      </c>
      <c r="D1721" t="str">
        <f>VLOOKUP(sales_order1[[#This Row],[itemCode]],product_details3!B:C,2,0)</f>
        <v>SRMH30</v>
      </c>
      <c r="E1721" t="s">
        <v>87</v>
      </c>
      <c r="F1721" t="s">
        <v>30</v>
      </c>
      <c r="G1721">
        <v>150</v>
      </c>
      <c r="H1721">
        <v>21</v>
      </c>
      <c r="I1721">
        <v>3150</v>
      </c>
      <c r="J1721">
        <v>6.6</v>
      </c>
      <c r="K1721">
        <v>990</v>
      </c>
      <c r="L1721">
        <v>14.4</v>
      </c>
      <c r="M1721">
        <v>0.68571428571428572</v>
      </c>
      <c r="N1721">
        <v>2160</v>
      </c>
      <c r="O1721" t="s">
        <v>196</v>
      </c>
      <c r="P1721" t="s">
        <v>197</v>
      </c>
      <c r="Q1721" t="s">
        <v>132</v>
      </c>
      <c r="R1721" t="s">
        <v>56</v>
      </c>
      <c r="S1721" t="s">
        <v>133</v>
      </c>
      <c r="T1721" t="s">
        <v>198</v>
      </c>
      <c r="U1721" t="s">
        <v>1191</v>
      </c>
      <c r="V1721">
        <f>YEAR(sales_order1[[#This Row],[date]])</f>
        <v>2020</v>
      </c>
      <c r="W1721" t="str">
        <f>TEXT(sales_order1[[#This Row],[date]], "Mmm")</f>
        <v>Nov</v>
      </c>
      <c r="X1721">
        <f>VALUE(TEXT(sales_order1[[#This Row],[date]], "D"))</f>
        <v>13</v>
      </c>
      <c r="Y1721">
        <v>46</v>
      </c>
    </row>
    <row r="1722" spans="1:25" x14ac:dyDescent="0.25">
      <c r="A1722" s="1">
        <v>44148</v>
      </c>
      <c r="B1722">
        <v>51721</v>
      </c>
      <c r="C1722" t="s">
        <v>327</v>
      </c>
      <c r="D1722" t="str">
        <f>VLOOKUP(sales_order1[[#This Row],[itemCode]],product_details3!B:C,2,0)</f>
        <v>SCR50+50</v>
      </c>
      <c r="E1722" t="s">
        <v>328</v>
      </c>
      <c r="F1722" t="s">
        <v>61</v>
      </c>
      <c r="G1722">
        <v>50</v>
      </c>
      <c r="H1722">
        <v>15.75</v>
      </c>
      <c r="I1722">
        <v>787.5</v>
      </c>
      <c r="J1722">
        <v>4.45</v>
      </c>
      <c r="K1722">
        <v>222.5</v>
      </c>
      <c r="L1722">
        <v>11.3</v>
      </c>
      <c r="M1722">
        <v>0.71746031746031746</v>
      </c>
      <c r="N1722">
        <v>565</v>
      </c>
      <c r="O1722" t="s">
        <v>454</v>
      </c>
      <c r="P1722" t="s">
        <v>455</v>
      </c>
      <c r="Q1722" t="s">
        <v>71</v>
      </c>
      <c r="R1722" t="s">
        <v>72</v>
      </c>
      <c r="S1722" t="s">
        <v>73</v>
      </c>
      <c r="T1722" t="s">
        <v>456</v>
      </c>
      <c r="U1722" t="s">
        <v>1190</v>
      </c>
      <c r="V1722">
        <f>YEAR(sales_order1[[#This Row],[date]])</f>
        <v>2020</v>
      </c>
      <c r="W1722" t="str">
        <f>TEXT(sales_order1[[#This Row],[date]], "Mmm")</f>
        <v>Nov</v>
      </c>
      <c r="X1722">
        <f>VALUE(TEXT(sales_order1[[#This Row],[date]], "D"))</f>
        <v>13</v>
      </c>
      <c r="Y1722">
        <v>46</v>
      </c>
    </row>
    <row r="1723" spans="1:25" x14ac:dyDescent="0.25">
      <c r="A1723" s="1">
        <v>44148</v>
      </c>
      <c r="B1723">
        <v>51722</v>
      </c>
      <c r="C1723" t="s">
        <v>19</v>
      </c>
      <c r="D1723" t="str">
        <f>VLOOKUP(sales_order1[[#This Row],[itemCode]],product_details3!B:C,2,0)</f>
        <v>MSTH100</v>
      </c>
      <c r="E1723" t="s">
        <v>20</v>
      </c>
      <c r="F1723" t="s">
        <v>21</v>
      </c>
      <c r="G1723">
        <v>50</v>
      </c>
      <c r="H1723">
        <v>26.25</v>
      </c>
      <c r="I1723">
        <v>1312.5</v>
      </c>
      <c r="J1723">
        <v>7.75</v>
      </c>
      <c r="K1723">
        <v>387.5</v>
      </c>
      <c r="L1723">
        <v>18.5</v>
      </c>
      <c r="M1723">
        <v>0.70476190476190481</v>
      </c>
      <c r="N1723">
        <v>925</v>
      </c>
      <c r="O1723" t="s">
        <v>109</v>
      </c>
      <c r="P1723" t="s">
        <v>110</v>
      </c>
      <c r="Q1723" t="s">
        <v>111</v>
      </c>
      <c r="R1723" t="s">
        <v>112</v>
      </c>
      <c r="S1723" t="s">
        <v>113</v>
      </c>
      <c r="T1723" t="s">
        <v>114</v>
      </c>
      <c r="U1723" t="s">
        <v>1189</v>
      </c>
      <c r="V1723">
        <f>YEAR(sales_order1[[#This Row],[date]])</f>
        <v>2020</v>
      </c>
      <c r="W1723" t="str">
        <f>TEXT(sales_order1[[#This Row],[date]], "Mmm")</f>
        <v>Nov</v>
      </c>
      <c r="X1723">
        <f>VALUE(TEXT(sales_order1[[#This Row],[date]], "D"))</f>
        <v>13</v>
      </c>
      <c r="Y1723">
        <v>46</v>
      </c>
    </row>
    <row r="1724" spans="1:25" x14ac:dyDescent="0.25">
      <c r="A1724" s="1">
        <v>44148</v>
      </c>
      <c r="B1724">
        <v>51723</v>
      </c>
      <c r="C1724" t="s">
        <v>327</v>
      </c>
      <c r="D1724" t="str">
        <f>VLOOKUP(sales_order1[[#This Row],[itemCode]],product_details3!B:C,2,0)</f>
        <v>SCR50+50</v>
      </c>
      <c r="E1724" t="s">
        <v>328</v>
      </c>
      <c r="F1724" t="s">
        <v>61</v>
      </c>
      <c r="G1724">
        <v>50</v>
      </c>
      <c r="H1724">
        <v>15.75</v>
      </c>
      <c r="I1724">
        <v>787.5</v>
      </c>
      <c r="J1724">
        <v>4.45</v>
      </c>
      <c r="K1724">
        <v>222.5</v>
      </c>
      <c r="L1724">
        <v>11.3</v>
      </c>
      <c r="M1724">
        <v>0.71746031746031746</v>
      </c>
      <c r="N1724">
        <v>565</v>
      </c>
      <c r="O1724" t="s">
        <v>354</v>
      </c>
      <c r="P1724" t="s">
        <v>355</v>
      </c>
      <c r="Q1724" t="s">
        <v>119</v>
      </c>
      <c r="R1724" t="s">
        <v>40</v>
      </c>
      <c r="S1724" t="s">
        <v>356</v>
      </c>
      <c r="T1724" t="s">
        <v>357</v>
      </c>
      <c r="U1724" t="s">
        <v>1190</v>
      </c>
      <c r="V1724">
        <f>YEAR(sales_order1[[#This Row],[date]])</f>
        <v>2020</v>
      </c>
      <c r="W1724" t="str">
        <f>TEXT(sales_order1[[#This Row],[date]], "Mmm")</f>
        <v>Nov</v>
      </c>
      <c r="X1724">
        <f>VALUE(TEXT(sales_order1[[#This Row],[date]], "D"))</f>
        <v>13</v>
      </c>
      <c r="Y1724">
        <v>46</v>
      </c>
    </row>
    <row r="1725" spans="1:25" x14ac:dyDescent="0.25">
      <c r="A1725" s="1">
        <v>44148</v>
      </c>
      <c r="B1725">
        <v>51724</v>
      </c>
      <c r="C1725" t="s">
        <v>374</v>
      </c>
      <c r="D1725" t="str">
        <f>VLOOKUP(sales_order1[[#This Row],[itemCode]],product_details3!B:C,2,0)</f>
        <v>EXFC50</v>
      </c>
      <c r="E1725" t="s">
        <v>375</v>
      </c>
      <c r="F1725" t="s">
        <v>183</v>
      </c>
      <c r="G1725">
        <v>50</v>
      </c>
      <c r="H1725">
        <v>19.649999999999999</v>
      </c>
      <c r="I1725">
        <v>982.5</v>
      </c>
      <c r="J1725">
        <v>7.55</v>
      </c>
      <c r="K1725">
        <v>377.5</v>
      </c>
      <c r="L1725">
        <v>12.1</v>
      </c>
      <c r="M1725">
        <v>0.61577608142493634</v>
      </c>
      <c r="N1725">
        <v>605</v>
      </c>
      <c r="O1725" t="s">
        <v>88</v>
      </c>
      <c r="P1725" t="s">
        <v>89</v>
      </c>
      <c r="Q1725" t="s">
        <v>24</v>
      </c>
      <c r="R1725" t="s">
        <v>25</v>
      </c>
      <c r="S1725" t="s">
        <v>26</v>
      </c>
      <c r="T1725" t="s">
        <v>90</v>
      </c>
      <c r="U1725" t="s">
        <v>1191</v>
      </c>
      <c r="V1725">
        <f>YEAR(sales_order1[[#This Row],[date]])</f>
        <v>2020</v>
      </c>
      <c r="W1725" t="str">
        <f>TEXT(sales_order1[[#This Row],[date]], "Mmm")</f>
        <v>Nov</v>
      </c>
      <c r="X1725">
        <f>VALUE(TEXT(sales_order1[[#This Row],[date]], "D"))</f>
        <v>13</v>
      </c>
      <c r="Y1725">
        <v>46</v>
      </c>
    </row>
    <row r="1726" spans="1:25" x14ac:dyDescent="0.25">
      <c r="A1726" s="1">
        <v>44148</v>
      </c>
      <c r="B1726">
        <v>51725</v>
      </c>
      <c r="C1726" t="s">
        <v>436</v>
      </c>
      <c r="D1726" t="str">
        <f>VLOOKUP(sales_order1[[#This Row],[itemCode]],product_details3!B:C,2,0)</f>
        <v>TNRH100</v>
      </c>
      <c r="E1726" t="s">
        <v>437</v>
      </c>
      <c r="F1726" t="s">
        <v>124</v>
      </c>
      <c r="G1726">
        <v>100</v>
      </c>
      <c r="H1726">
        <v>10.5</v>
      </c>
      <c r="I1726">
        <v>1050</v>
      </c>
      <c r="J1726">
        <v>3.3</v>
      </c>
      <c r="K1726">
        <v>330</v>
      </c>
      <c r="L1726">
        <v>7.2</v>
      </c>
      <c r="M1726">
        <v>0.68571428571428572</v>
      </c>
      <c r="N1726">
        <v>720</v>
      </c>
      <c r="O1726" t="s">
        <v>392</v>
      </c>
      <c r="P1726" t="s">
        <v>393</v>
      </c>
      <c r="Q1726" t="s">
        <v>264</v>
      </c>
      <c r="R1726" t="s">
        <v>56</v>
      </c>
      <c r="S1726" t="s">
        <v>133</v>
      </c>
      <c r="T1726" t="s">
        <v>394</v>
      </c>
      <c r="U1726" t="s">
        <v>1191</v>
      </c>
      <c r="V1726">
        <f>YEAR(sales_order1[[#This Row],[date]])</f>
        <v>2020</v>
      </c>
      <c r="W1726" t="str">
        <f>TEXT(sales_order1[[#This Row],[date]], "Mmm")</f>
        <v>Nov</v>
      </c>
      <c r="X1726">
        <f>VALUE(TEXT(sales_order1[[#This Row],[date]], "D"))</f>
        <v>13</v>
      </c>
      <c r="Y1726">
        <v>46</v>
      </c>
    </row>
    <row r="1727" spans="1:25" x14ac:dyDescent="0.25">
      <c r="A1727" s="1">
        <v>44151</v>
      </c>
      <c r="B1727">
        <v>51726</v>
      </c>
      <c r="C1727" t="s">
        <v>307</v>
      </c>
      <c r="D1727" t="str">
        <f>VLOOKUP(sales_order1[[#This Row],[itemCode]],product_details3!B:C,2,0)</f>
        <v>TNRH150</v>
      </c>
      <c r="E1727" t="s">
        <v>308</v>
      </c>
      <c r="F1727" t="s">
        <v>124</v>
      </c>
      <c r="G1727">
        <v>150</v>
      </c>
      <c r="H1727">
        <v>15.75</v>
      </c>
      <c r="I1727">
        <v>2362.5</v>
      </c>
      <c r="J1727">
        <v>4.45</v>
      </c>
      <c r="K1727">
        <v>667.5</v>
      </c>
      <c r="L1727">
        <v>11.3</v>
      </c>
      <c r="M1727">
        <v>0.71746031746031746</v>
      </c>
      <c r="N1727">
        <v>1695</v>
      </c>
      <c r="O1727" t="s">
        <v>69</v>
      </c>
      <c r="P1727" t="s">
        <v>70</v>
      </c>
      <c r="Q1727" t="s">
        <v>71</v>
      </c>
      <c r="R1727" t="s">
        <v>72</v>
      </c>
      <c r="S1727" t="s">
        <v>73</v>
      </c>
      <c r="T1727" t="s">
        <v>74</v>
      </c>
      <c r="U1727" t="s">
        <v>1190</v>
      </c>
      <c r="V1727">
        <f>YEAR(sales_order1[[#This Row],[date]])</f>
        <v>2020</v>
      </c>
      <c r="W1727" t="str">
        <f>TEXT(sales_order1[[#This Row],[date]], "Mmm")</f>
        <v>Nov</v>
      </c>
      <c r="X1727">
        <f>VALUE(TEXT(sales_order1[[#This Row],[date]], "D"))</f>
        <v>16</v>
      </c>
      <c r="Y1727">
        <v>46</v>
      </c>
    </row>
    <row r="1728" spans="1:25" x14ac:dyDescent="0.25">
      <c r="A1728" s="1">
        <v>44151</v>
      </c>
      <c r="B1728">
        <v>51727</v>
      </c>
      <c r="C1728" t="s">
        <v>350</v>
      </c>
      <c r="D1728" t="str">
        <f>VLOOKUP(sales_order1[[#This Row],[itemCode]],product_details3!B:C,2,0)</f>
        <v>SRMA50</v>
      </c>
      <c r="E1728" t="s">
        <v>351</v>
      </c>
      <c r="F1728" t="s">
        <v>30</v>
      </c>
      <c r="G1728">
        <v>150</v>
      </c>
      <c r="H1728">
        <v>37.75</v>
      </c>
      <c r="I1728">
        <v>5662.5</v>
      </c>
      <c r="J1728">
        <v>14.25</v>
      </c>
      <c r="K1728">
        <v>2137.5</v>
      </c>
      <c r="L1728">
        <v>23.5</v>
      </c>
      <c r="M1728">
        <v>0.62251655629139069</v>
      </c>
      <c r="N1728">
        <v>3525</v>
      </c>
      <c r="O1728" t="s">
        <v>22</v>
      </c>
      <c r="P1728" t="s">
        <v>23</v>
      </c>
      <c r="Q1728" t="s">
        <v>24</v>
      </c>
      <c r="R1728" t="s">
        <v>25</v>
      </c>
      <c r="S1728" t="s">
        <v>26</v>
      </c>
      <c r="T1728" t="s">
        <v>27</v>
      </c>
      <c r="U1728" t="s">
        <v>1191</v>
      </c>
      <c r="V1728">
        <f>YEAR(sales_order1[[#This Row],[date]])</f>
        <v>2020</v>
      </c>
      <c r="W1728" t="str">
        <f>TEXT(sales_order1[[#This Row],[date]], "Mmm")</f>
        <v>Nov</v>
      </c>
      <c r="X1728">
        <f>VALUE(TEXT(sales_order1[[#This Row],[date]], "D"))</f>
        <v>16</v>
      </c>
      <c r="Y1728">
        <v>46</v>
      </c>
    </row>
    <row r="1729" spans="1:25" x14ac:dyDescent="0.25">
      <c r="A1729" s="1">
        <v>44151</v>
      </c>
      <c r="B1729">
        <v>51728</v>
      </c>
      <c r="C1729" t="s">
        <v>235</v>
      </c>
      <c r="D1729" t="str">
        <f>VLOOKUP(sales_order1[[#This Row],[itemCode]],product_details3!B:C,2,0)</f>
        <v>CLNF150</v>
      </c>
      <c r="E1729" t="s">
        <v>236</v>
      </c>
      <c r="F1729" t="s">
        <v>45</v>
      </c>
      <c r="G1729">
        <v>150</v>
      </c>
      <c r="H1729">
        <v>13.95</v>
      </c>
      <c r="I1729">
        <v>2092.5</v>
      </c>
      <c r="J1729">
        <v>5.2</v>
      </c>
      <c r="K1729">
        <v>780</v>
      </c>
      <c r="L1729">
        <v>8.75</v>
      </c>
      <c r="M1729">
        <v>0.62724014336917566</v>
      </c>
      <c r="N1729">
        <v>1312.5</v>
      </c>
      <c r="O1729" t="s">
        <v>440</v>
      </c>
      <c r="P1729" t="s">
        <v>441</v>
      </c>
      <c r="Q1729" t="s">
        <v>39</v>
      </c>
      <c r="R1729" t="s">
        <v>40</v>
      </c>
      <c r="S1729" t="s">
        <v>41</v>
      </c>
      <c r="T1729" t="s">
        <v>442</v>
      </c>
      <c r="U1729" t="s">
        <v>1188</v>
      </c>
      <c r="V1729">
        <f>YEAR(sales_order1[[#This Row],[date]])</f>
        <v>2020</v>
      </c>
      <c r="W1729" t="str">
        <f>TEXT(sales_order1[[#This Row],[date]], "Mmm")</f>
        <v>Nov</v>
      </c>
      <c r="X1729">
        <f>VALUE(TEXT(sales_order1[[#This Row],[date]], "D"))</f>
        <v>16</v>
      </c>
      <c r="Y1729">
        <v>46</v>
      </c>
    </row>
    <row r="1730" spans="1:25" x14ac:dyDescent="0.25">
      <c r="A1730" s="1">
        <v>44151</v>
      </c>
      <c r="B1730">
        <v>51729</v>
      </c>
      <c r="C1730" t="s">
        <v>86</v>
      </c>
      <c r="D1730" t="str">
        <f>VLOOKUP(sales_order1[[#This Row],[itemCode]],product_details3!B:C,2,0)</f>
        <v>SRMH30</v>
      </c>
      <c r="E1730" t="s">
        <v>87</v>
      </c>
      <c r="F1730" t="s">
        <v>30</v>
      </c>
      <c r="G1730">
        <v>50</v>
      </c>
      <c r="H1730">
        <v>21</v>
      </c>
      <c r="I1730">
        <v>1050</v>
      </c>
      <c r="J1730">
        <v>6.6</v>
      </c>
      <c r="K1730">
        <v>330</v>
      </c>
      <c r="L1730">
        <v>14.4</v>
      </c>
      <c r="M1730">
        <v>0.68571428571428572</v>
      </c>
      <c r="N1730">
        <v>720</v>
      </c>
      <c r="O1730" t="s">
        <v>266</v>
      </c>
      <c r="P1730" t="s">
        <v>267</v>
      </c>
      <c r="Q1730" t="s">
        <v>154</v>
      </c>
      <c r="R1730" t="s">
        <v>56</v>
      </c>
      <c r="S1730" t="s">
        <v>133</v>
      </c>
      <c r="T1730" t="s">
        <v>268</v>
      </c>
      <c r="U1730" t="s">
        <v>1191</v>
      </c>
      <c r="V1730">
        <f>YEAR(sales_order1[[#This Row],[date]])</f>
        <v>2020</v>
      </c>
      <c r="W1730" t="str">
        <f>TEXT(sales_order1[[#This Row],[date]], "Mmm")</f>
        <v>Nov</v>
      </c>
      <c r="X1730">
        <f>VALUE(TEXT(sales_order1[[#This Row],[date]], "D"))</f>
        <v>16</v>
      </c>
      <c r="Y1730">
        <v>46</v>
      </c>
    </row>
    <row r="1731" spans="1:25" x14ac:dyDescent="0.25">
      <c r="A1731" s="1">
        <v>44151</v>
      </c>
      <c r="B1731">
        <v>51730</v>
      </c>
      <c r="C1731" t="s">
        <v>28</v>
      </c>
      <c r="D1731" t="str">
        <f>VLOOKUP(sales_order1[[#This Row],[itemCode]],product_details3!B:C,2,0)</f>
        <v>SRMC30</v>
      </c>
      <c r="E1731" t="s">
        <v>29</v>
      </c>
      <c r="F1731" t="s">
        <v>30</v>
      </c>
      <c r="G1731">
        <v>100</v>
      </c>
      <c r="H1731">
        <v>22.6</v>
      </c>
      <c r="I1731">
        <v>2260</v>
      </c>
      <c r="J1731">
        <v>7.6</v>
      </c>
      <c r="K1731">
        <v>760</v>
      </c>
      <c r="L1731">
        <v>15</v>
      </c>
      <c r="M1731">
        <v>0.66371681415929207</v>
      </c>
      <c r="N1731">
        <v>1500</v>
      </c>
      <c r="O1731" t="s">
        <v>392</v>
      </c>
      <c r="P1731" t="s">
        <v>393</v>
      </c>
      <c r="Q1731" t="s">
        <v>264</v>
      </c>
      <c r="R1731" t="s">
        <v>56</v>
      </c>
      <c r="S1731" t="s">
        <v>133</v>
      </c>
      <c r="T1731" t="s">
        <v>394</v>
      </c>
      <c r="U1731" t="s">
        <v>1191</v>
      </c>
      <c r="V1731">
        <f>YEAR(sales_order1[[#This Row],[date]])</f>
        <v>2020</v>
      </c>
      <c r="W1731" t="str">
        <f>TEXT(sales_order1[[#This Row],[date]], "Mmm")</f>
        <v>Nov</v>
      </c>
      <c r="X1731">
        <f>VALUE(TEXT(sales_order1[[#This Row],[date]], "D"))</f>
        <v>16</v>
      </c>
      <c r="Y1731">
        <v>46</v>
      </c>
    </row>
    <row r="1732" spans="1:25" x14ac:dyDescent="0.25">
      <c r="A1732" s="1">
        <v>44151</v>
      </c>
      <c r="B1732">
        <v>51731</v>
      </c>
      <c r="C1732" t="s">
        <v>103</v>
      </c>
      <c r="D1732" t="str">
        <f>VLOOKUP(sales_order1[[#This Row],[itemCode]],product_details3!B:C,2,0)</f>
        <v>SCRT50</v>
      </c>
      <c r="E1732" t="s">
        <v>104</v>
      </c>
      <c r="F1732" t="s">
        <v>61</v>
      </c>
      <c r="G1732">
        <v>150</v>
      </c>
      <c r="H1732">
        <v>16.95</v>
      </c>
      <c r="I1732">
        <v>2542.5</v>
      </c>
      <c r="J1732">
        <v>5.2</v>
      </c>
      <c r="K1732">
        <v>780</v>
      </c>
      <c r="L1732">
        <v>11.75</v>
      </c>
      <c r="M1732">
        <v>0.69321533923303835</v>
      </c>
      <c r="N1732">
        <v>1762.5</v>
      </c>
      <c r="O1732" t="s">
        <v>295</v>
      </c>
      <c r="P1732" t="s">
        <v>296</v>
      </c>
      <c r="Q1732" t="s">
        <v>160</v>
      </c>
      <c r="R1732" t="s">
        <v>112</v>
      </c>
      <c r="S1732" t="s">
        <v>297</v>
      </c>
      <c r="T1732" t="s">
        <v>298</v>
      </c>
      <c r="U1732" t="s">
        <v>1189</v>
      </c>
      <c r="V1732">
        <f>YEAR(sales_order1[[#This Row],[date]])</f>
        <v>2020</v>
      </c>
      <c r="W1732" t="str">
        <f>TEXT(sales_order1[[#This Row],[date]], "Mmm")</f>
        <v>Nov</v>
      </c>
      <c r="X1732">
        <f>VALUE(TEXT(sales_order1[[#This Row],[date]], "D"))</f>
        <v>16</v>
      </c>
      <c r="Y1732">
        <v>46</v>
      </c>
    </row>
    <row r="1733" spans="1:25" x14ac:dyDescent="0.25">
      <c r="A1733" s="1">
        <v>44151</v>
      </c>
      <c r="B1733">
        <v>51732</v>
      </c>
      <c r="C1733" t="s">
        <v>149</v>
      </c>
      <c r="D1733" t="str">
        <f>VLOOKUP(sales_order1[[#This Row],[itemCode]],product_details3!B:C,2,0)</f>
        <v>MKRW80</v>
      </c>
      <c r="E1733" t="s">
        <v>150</v>
      </c>
      <c r="F1733" t="s">
        <v>151</v>
      </c>
      <c r="G1733">
        <v>50</v>
      </c>
      <c r="H1733">
        <v>14.65</v>
      </c>
      <c r="I1733">
        <v>732.5</v>
      </c>
      <c r="J1733">
        <v>6.55</v>
      </c>
      <c r="K1733">
        <v>327.5</v>
      </c>
      <c r="L1733">
        <v>8.1</v>
      </c>
      <c r="M1733">
        <v>0.55290102389078488</v>
      </c>
      <c r="N1733">
        <v>405</v>
      </c>
      <c r="O1733" t="s">
        <v>478</v>
      </c>
      <c r="P1733" t="s">
        <v>479</v>
      </c>
      <c r="Q1733" t="s">
        <v>186</v>
      </c>
      <c r="R1733" t="s">
        <v>112</v>
      </c>
      <c r="S1733" t="s">
        <v>246</v>
      </c>
      <c r="T1733" t="s">
        <v>480</v>
      </c>
      <c r="U1733" t="s">
        <v>1189</v>
      </c>
      <c r="V1733">
        <f>YEAR(sales_order1[[#This Row],[date]])</f>
        <v>2020</v>
      </c>
      <c r="W1733" t="str">
        <f>TEXT(sales_order1[[#This Row],[date]], "Mmm")</f>
        <v>Nov</v>
      </c>
      <c r="X1733">
        <f>VALUE(TEXT(sales_order1[[#This Row],[date]], "D"))</f>
        <v>16</v>
      </c>
      <c r="Y1733">
        <v>46</v>
      </c>
    </row>
    <row r="1734" spans="1:25" x14ac:dyDescent="0.25">
      <c r="A1734" s="1">
        <v>44151</v>
      </c>
      <c r="B1734">
        <v>51733</v>
      </c>
      <c r="C1734" t="s">
        <v>279</v>
      </c>
      <c r="D1734" t="str">
        <f>VLOOKUP(sales_order1[[#This Row],[itemCode]],product_details3!B:C,2,0)</f>
        <v>SRMC15</v>
      </c>
      <c r="E1734" t="s">
        <v>280</v>
      </c>
      <c r="F1734" t="s">
        <v>30</v>
      </c>
      <c r="G1734">
        <v>50</v>
      </c>
      <c r="H1734">
        <v>16.95</v>
      </c>
      <c r="I1734">
        <v>847.5</v>
      </c>
      <c r="J1734">
        <v>6.2</v>
      </c>
      <c r="K1734">
        <v>310</v>
      </c>
      <c r="L1734">
        <v>10.75</v>
      </c>
      <c r="M1734">
        <v>0.63421828908554578</v>
      </c>
      <c r="N1734">
        <v>537.5</v>
      </c>
      <c r="O1734" t="s">
        <v>293</v>
      </c>
      <c r="P1734" t="s">
        <v>294</v>
      </c>
      <c r="Q1734" t="s">
        <v>154</v>
      </c>
      <c r="R1734" t="s">
        <v>56</v>
      </c>
      <c r="S1734" t="s">
        <v>133</v>
      </c>
      <c r="T1734" t="s">
        <v>155</v>
      </c>
      <c r="U1734" t="s">
        <v>1191</v>
      </c>
      <c r="V1734">
        <f>YEAR(sales_order1[[#This Row],[date]])</f>
        <v>2020</v>
      </c>
      <c r="W1734" t="str">
        <f>TEXT(sales_order1[[#This Row],[date]], "Mmm")</f>
        <v>Nov</v>
      </c>
      <c r="X1734">
        <f>VALUE(TEXT(sales_order1[[#This Row],[date]], "D"))</f>
        <v>16</v>
      </c>
      <c r="Y1734">
        <v>46</v>
      </c>
    </row>
    <row r="1735" spans="1:25" x14ac:dyDescent="0.25">
      <c r="A1735" s="1">
        <v>44151</v>
      </c>
      <c r="B1735">
        <v>51734</v>
      </c>
      <c r="C1735" t="s">
        <v>194</v>
      </c>
      <c r="D1735" t="str">
        <f>VLOOKUP(sales_order1[[#This Row],[itemCode]],product_details3!B:C,2,0)</f>
        <v>CLNG150</v>
      </c>
      <c r="E1735" t="s">
        <v>195</v>
      </c>
      <c r="F1735" t="s">
        <v>45</v>
      </c>
      <c r="G1735">
        <v>50</v>
      </c>
      <c r="H1735">
        <v>12.75</v>
      </c>
      <c r="I1735">
        <v>637.5</v>
      </c>
      <c r="J1735">
        <v>4.45</v>
      </c>
      <c r="K1735">
        <v>222.5</v>
      </c>
      <c r="L1735">
        <v>8.3000000000000007</v>
      </c>
      <c r="M1735">
        <v>0.65098039215686276</v>
      </c>
      <c r="N1735">
        <v>415</v>
      </c>
      <c r="O1735" t="s">
        <v>125</v>
      </c>
      <c r="P1735" t="s">
        <v>126</v>
      </c>
      <c r="Q1735" t="s">
        <v>71</v>
      </c>
      <c r="R1735" t="s">
        <v>72</v>
      </c>
      <c r="S1735" t="s">
        <v>73</v>
      </c>
      <c r="T1735" t="s">
        <v>127</v>
      </c>
      <c r="U1735" t="s">
        <v>1190</v>
      </c>
      <c r="V1735">
        <f>YEAR(sales_order1[[#This Row],[date]])</f>
        <v>2020</v>
      </c>
      <c r="W1735" t="str">
        <f>TEXT(sales_order1[[#This Row],[date]], "Mmm")</f>
        <v>Nov</v>
      </c>
      <c r="X1735">
        <f>VALUE(TEXT(sales_order1[[#This Row],[date]], "D"))</f>
        <v>16</v>
      </c>
      <c r="Y1735">
        <v>46</v>
      </c>
    </row>
    <row r="1736" spans="1:25" x14ac:dyDescent="0.25">
      <c r="A1736" s="1">
        <v>44151</v>
      </c>
      <c r="B1736">
        <v>51735</v>
      </c>
      <c r="C1736" t="s">
        <v>279</v>
      </c>
      <c r="D1736" t="str">
        <f>VLOOKUP(sales_order1[[#This Row],[itemCode]],product_details3!B:C,2,0)</f>
        <v>SRMC15</v>
      </c>
      <c r="E1736" t="s">
        <v>280</v>
      </c>
      <c r="F1736" t="s">
        <v>30</v>
      </c>
      <c r="G1736">
        <v>150</v>
      </c>
      <c r="H1736">
        <v>16.95</v>
      </c>
      <c r="I1736">
        <v>2542.5</v>
      </c>
      <c r="J1736">
        <v>6.2</v>
      </c>
      <c r="K1736">
        <v>930</v>
      </c>
      <c r="L1736">
        <v>10.75</v>
      </c>
      <c r="M1736">
        <v>0.63421828908554578</v>
      </c>
      <c r="N1736">
        <v>1612.5</v>
      </c>
      <c r="O1736" t="s">
        <v>492</v>
      </c>
      <c r="P1736" t="s">
        <v>493</v>
      </c>
      <c r="Q1736" t="s">
        <v>378</v>
      </c>
      <c r="R1736" t="s">
        <v>72</v>
      </c>
      <c r="S1736" t="s">
        <v>379</v>
      </c>
      <c r="T1736" t="s">
        <v>494</v>
      </c>
      <c r="U1736" t="s">
        <v>1188</v>
      </c>
      <c r="V1736">
        <f>YEAR(sales_order1[[#This Row],[date]])</f>
        <v>2020</v>
      </c>
      <c r="W1736" t="str">
        <f>TEXT(sales_order1[[#This Row],[date]], "Mmm")</f>
        <v>Nov</v>
      </c>
      <c r="X1736">
        <f>VALUE(TEXT(sales_order1[[#This Row],[date]], "D"))</f>
        <v>16</v>
      </c>
      <c r="Y1736">
        <v>46</v>
      </c>
    </row>
    <row r="1737" spans="1:25" x14ac:dyDescent="0.25">
      <c r="A1737" s="1">
        <v>44151</v>
      </c>
      <c r="B1737">
        <v>51736</v>
      </c>
      <c r="C1737" t="s">
        <v>51</v>
      </c>
      <c r="D1737" t="str">
        <f>VLOOKUP(sales_order1[[#This Row],[itemCode]],product_details3!B:C,2,0)</f>
        <v>MSTH50</v>
      </c>
      <c r="E1737" t="s">
        <v>52</v>
      </c>
      <c r="F1737" t="s">
        <v>21</v>
      </c>
      <c r="G1737">
        <v>100</v>
      </c>
      <c r="H1737">
        <v>15.75</v>
      </c>
      <c r="I1737">
        <v>1575</v>
      </c>
      <c r="J1737">
        <v>4.45</v>
      </c>
      <c r="K1737">
        <v>445</v>
      </c>
      <c r="L1737">
        <v>11.3</v>
      </c>
      <c r="M1737">
        <v>0.71746031746031746</v>
      </c>
      <c r="N1737">
        <v>1130</v>
      </c>
      <c r="O1737" t="s">
        <v>158</v>
      </c>
      <c r="P1737" t="s">
        <v>159</v>
      </c>
      <c r="Q1737" t="s">
        <v>160</v>
      </c>
      <c r="R1737" t="s">
        <v>112</v>
      </c>
      <c r="S1737" t="s">
        <v>161</v>
      </c>
      <c r="T1737" t="s">
        <v>162</v>
      </c>
      <c r="U1737" t="s">
        <v>1189</v>
      </c>
      <c r="V1737">
        <f>YEAR(sales_order1[[#This Row],[date]])</f>
        <v>2020</v>
      </c>
      <c r="W1737" t="str">
        <f>TEXT(sales_order1[[#This Row],[date]], "Mmm")</f>
        <v>Nov</v>
      </c>
      <c r="X1737">
        <f>VALUE(TEXT(sales_order1[[#This Row],[date]], "D"))</f>
        <v>16</v>
      </c>
      <c r="Y1737">
        <v>46</v>
      </c>
    </row>
    <row r="1738" spans="1:25" x14ac:dyDescent="0.25">
      <c r="A1738" s="1">
        <v>44151</v>
      </c>
      <c r="B1738">
        <v>51737</v>
      </c>
      <c r="C1738" t="s">
        <v>103</v>
      </c>
      <c r="D1738" t="str">
        <f>VLOOKUP(sales_order1[[#This Row],[itemCode]],product_details3!B:C,2,0)</f>
        <v>SCRT50</v>
      </c>
      <c r="E1738" t="s">
        <v>104</v>
      </c>
      <c r="F1738" t="s">
        <v>61</v>
      </c>
      <c r="G1738">
        <v>150</v>
      </c>
      <c r="H1738">
        <v>16.95</v>
      </c>
      <c r="I1738">
        <v>2542.5</v>
      </c>
      <c r="J1738">
        <v>5.2</v>
      </c>
      <c r="K1738">
        <v>780</v>
      </c>
      <c r="L1738">
        <v>11.75</v>
      </c>
      <c r="M1738">
        <v>0.69321533923303835</v>
      </c>
      <c r="N1738">
        <v>1762.5</v>
      </c>
      <c r="O1738" t="s">
        <v>196</v>
      </c>
      <c r="P1738" t="s">
        <v>197</v>
      </c>
      <c r="Q1738" t="s">
        <v>132</v>
      </c>
      <c r="R1738" t="s">
        <v>56</v>
      </c>
      <c r="S1738" t="s">
        <v>133</v>
      </c>
      <c r="T1738" t="s">
        <v>198</v>
      </c>
      <c r="U1738" t="s">
        <v>1191</v>
      </c>
      <c r="V1738">
        <f>YEAR(sales_order1[[#This Row],[date]])</f>
        <v>2020</v>
      </c>
      <c r="W1738" t="str">
        <f>TEXT(sales_order1[[#This Row],[date]], "Mmm")</f>
        <v>Nov</v>
      </c>
      <c r="X1738">
        <f>VALUE(TEXT(sales_order1[[#This Row],[date]], "D"))</f>
        <v>16</v>
      </c>
      <c r="Y1738">
        <v>46</v>
      </c>
    </row>
    <row r="1739" spans="1:25" x14ac:dyDescent="0.25">
      <c r="A1739" s="1">
        <v>44152</v>
      </c>
      <c r="B1739">
        <v>51738</v>
      </c>
      <c r="C1739" t="s">
        <v>156</v>
      </c>
      <c r="D1739" t="str">
        <f>VLOOKUP(sales_order1[[#This Row],[itemCode]],product_details3!B:C,2,0)</f>
        <v>SCRT30</v>
      </c>
      <c r="E1739" t="s">
        <v>157</v>
      </c>
      <c r="F1739" t="s">
        <v>61</v>
      </c>
      <c r="G1739">
        <v>200</v>
      </c>
      <c r="H1739">
        <v>11.3</v>
      </c>
      <c r="I1739">
        <v>2260</v>
      </c>
      <c r="J1739">
        <v>3.8</v>
      </c>
      <c r="K1739">
        <v>760</v>
      </c>
      <c r="L1739">
        <v>7.5</v>
      </c>
      <c r="M1739">
        <v>0.66371681415929207</v>
      </c>
      <c r="N1739">
        <v>1500</v>
      </c>
      <c r="O1739" t="s">
        <v>98</v>
      </c>
      <c r="P1739" t="s">
        <v>99</v>
      </c>
      <c r="Q1739" t="s">
        <v>100</v>
      </c>
      <c r="R1739" t="s">
        <v>40</v>
      </c>
      <c r="S1739" t="s">
        <v>101</v>
      </c>
      <c r="T1739" t="s">
        <v>102</v>
      </c>
      <c r="U1739" t="s">
        <v>1190</v>
      </c>
      <c r="V1739">
        <f>YEAR(sales_order1[[#This Row],[date]])</f>
        <v>2020</v>
      </c>
      <c r="W1739" t="str">
        <f>TEXT(sales_order1[[#This Row],[date]], "Mmm")</f>
        <v>Nov</v>
      </c>
      <c r="X1739">
        <f>VALUE(TEXT(sales_order1[[#This Row],[date]], "D"))</f>
        <v>17</v>
      </c>
      <c r="Y1739">
        <v>46</v>
      </c>
    </row>
    <row r="1740" spans="1:25" x14ac:dyDescent="0.25">
      <c r="A1740" s="1">
        <v>44152</v>
      </c>
      <c r="B1740">
        <v>51739</v>
      </c>
      <c r="C1740" t="s">
        <v>103</v>
      </c>
      <c r="D1740" t="str">
        <f>VLOOKUP(sales_order1[[#This Row],[itemCode]],product_details3!B:C,2,0)</f>
        <v>SCRT50</v>
      </c>
      <c r="E1740" t="s">
        <v>104</v>
      </c>
      <c r="F1740" t="s">
        <v>61</v>
      </c>
      <c r="G1740">
        <v>200</v>
      </c>
      <c r="H1740">
        <v>16.95</v>
      </c>
      <c r="I1740">
        <v>3390</v>
      </c>
      <c r="J1740">
        <v>5.2</v>
      </c>
      <c r="K1740">
        <v>1040</v>
      </c>
      <c r="L1740">
        <v>11.75</v>
      </c>
      <c r="M1740">
        <v>0.69321533923303835</v>
      </c>
      <c r="N1740">
        <v>2350</v>
      </c>
      <c r="O1740" t="s">
        <v>495</v>
      </c>
      <c r="P1740" t="s">
        <v>496</v>
      </c>
      <c r="Q1740" t="s">
        <v>119</v>
      </c>
      <c r="R1740" t="s">
        <v>40</v>
      </c>
      <c r="S1740" t="s">
        <v>497</v>
      </c>
      <c r="T1740" t="s">
        <v>498</v>
      </c>
      <c r="U1740" t="s">
        <v>1190</v>
      </c>
      <c r="V1740">
        <f>YEAR(sales_order1[[#This Row],[date]])</f>
        <v>2020</v>
      </c>
      <c r="W1740" t="str">
        <f>TEXT(sales_order1[[#This Row],[date]], "Mmm")</f>
        <v>Nov</v>
      </c>
      <c r="X1740">
        <f>VALUE(TEXT(sales_order1[[#This Row],[date]], "D"))</f>
        <v>17</v>
      </c>
      <c r="Y1740">
        <v>46</v>
      </c>
    </row>
    <row r="1741" spans="1:25" x14ac:dyDescent="0.25">
      <c r="A1741" s="1">
        <v>44152</v>
      </c>
      <c r="B1741">
        <v>51740</v>
      </c>
      <c r="C1741" t="s">
        <v>135</v>
      </c>
      <c r="D1741" t="str">
        <f>VLOOKUP(sales_order1[[#This Row],[itemCode]],product_details3!B:C,2,0)</f>
        <v>MSKSH</v>
      </c>
      <c r="E1741" t="s">
        <v>136</v>
      </c>
      <c r="F1741" t="s">
        <v>137</v>
      </c>
      <c r="G1741">
        <v>150</v>
      </c>
      <c r="H1741">
        <v>18.75</v>
      </c>
      <c r="I1741">
        <v>2812.5</v>
      </c>
      <c r="J1741">
        <v>7.45</v>
      </c>
      <c r="K1741">
        <v>1117.5</v>
      </c>
      <c r="L1741">
        <v>11.3</v>
      </c>
      <c r="M1741">
        <v>0.60266666666666668</v>
      </c>
      <c r="N1741">
        <v>1695</v>
      </c>
      <c r="O1741" t="s">
        <v>248</v>
      </c>
      <c r="P1741" t="s">
        <v>249</v>
      </c>
      <c r="Q1741" t="s">
        <v>191</v>
      </c>
      <c r="R1741" t="s">
        <v>56</v>
      </c>
      <c r="S1741" t="s">
        <v>192</v>
      </c>
      <c r="T1741" t="s">
        <v>250</v>
      </c>
      <c r="U1741" t="s">
        <v>1191</v>
      </c>
      <c r="V1741">
        <f>YEAR(sales_order1[[#This Row],[date]])</f>
        <v>2020</v>
      </c>
      <c r="W1741" t="str">
        <f>TEXT(sales_order1[[#This Row],[date]], "Mmm")</f>
        <v>Nov</v>
      </c>
      <c r="X1741">
        <f>VALUE(TEXT(sales_order1[[#This Row],[date]], "D"))</f>
        <v>17</v>
      </c>
      <c r="Y1741">
        <v>46</v>
      </c>
    </row>
    <row r="1742" spans="1:25" x14ac:dyDescent="0.25">
      <c r="A1742" s="1">
        <v>44152</v>
      </c>
      <c r="B1742">
        <v>51741</v>
      </c>
      <c r="C1742" t="s">
        <v>103</v>
      </c>
      <c r="D1742" t="str">
        <f>VLOOKUP(sales_order1[[#This Row],[itemCode]],product_details3!B:C,2,0)</f>
        <v>SCRT50</v>
      </c>
      <c r="E1742" t="s">
        <v>104</v>
      </c>
      <c r="F1742" t="s">
        <v>61</v>
      </c>
      <c r="G1742">
        <v>250</v>
      </c>
      <c r="H1742">
        <v>16.95</v>
      </c>
      <c r="I1742">
        <v>4237.5</v>
      </c>
      <c r="J1742">
        <v>5.2</v>
      </c>
      <c r="K1742">
        <v>1300</v>
      </c>
      <c r="L1742">
        <v>11.75</v>
      </c>
      <c r="M1742">
        <v>0.69321533923303835</v>
      </c>
      <c r="N1742">
        <v>2937.5</v>
      </c>
      <c r="O1742" t="s">
        <v>163</v>
      </c>
      <c r="P1742" t="s">
        <v>164</v>
      </c>
      <c r="Q1742" t="s">
        <v>146</v>
      </c>
      <c r="R1742" t="s">
        <v>112</v>
      </c>
      <c r="S1742" t="s">
        <v>165</v>
      </c>
      <c r="T1742" t="s">
        <v>166</v>
      </c>
      <c r="U1742" t="s">
        <v>1189</v>
      </c>
      <c r="V1742">
        <f>YEAR(sales_order1[[#This Row],[date]])</f>
        <v>2020</v>
      </c>
      <c r="W1742" t="str">
        <f>TEXT(sales_order1[[#This Row],[date]], "Mmm")</f>
        <v>Nov</v>
      </c>
      <c r="X1742">
        <f>VALUE(TEXT(sales_order1[[#This Row],[date]], "D"))</f>
        <v>17</v>
      </c>
      <c r="Y1742">
        <v>46</v>
      </c>
    </row>
    <row r="1743" spans="1:25" x14ac:dyDescent="0.25">
      <c r="A1743" s="1">
        <v>44152</v>
      </c>
      <c r="B1743">
        <v>51742</v>
      </c>
      <c r="C1743" t="s">
        <v>28</v>
      </c>
      <c r="D1743" t="str">
        <f>VLOOKUP(sales_order1[[#This Row],[itemCode]],product_details3!B:C,2,0)</f>
        <v>SRMC30</v>
      </c>
      <c r="E1743" t="s">
        <v>29</v>
      </c>
      <c r="F1743" t="s">
        <v>30</v>
      </c>
      <c r="G1743">
        <v>100</v>
      </c>
      <c r="H1743">
        <v>22.6</v>
      </c>
      <c r="I1743">
        <v>2260</v>
      </c>
      <c r="J1743">
        <v>7.6</v>
      </c>
      <c r="K1743">
        <v>760</v>
      </c>
      <c r="L1743">
        <v>15</v>
      </c>
      <c r="M1743">
        <v>0.66371681415929207</v>
      </c>
      <c r="N1743">
        <v>1500</v>
      </c>
      <c r="O1743" t="s">
        <v>281</v>
      </c>
      <c r="P1743" t="s">
        <v>282</v>
      </c>
      <c r="Q1743" t="s">
        <v>24</v>
      </c>
      <c r="R1743" t="s">
        <v>25</v>
      </c>
      <c r="S1743" t="s">
        <v>33</v>
      </c>
      <c r="T1743" t="s">
        <v>283</v>
      </c>
      <c r="U1743" t="s">
        <v>1191</v>
      </c>
      <c r="V1743">
        <f>YEAR(sales_order1[[#This Row],[date]])</f>
        <v>2020</v>
      </c>
      <c r="W1743" t="str">
        <f>TEXT(sales_order1[[#This Row],[date]], "Mmm")</f>
        <v>Nov</v>
      </c>
      <c r="X1743">
        <f>VALUE(TEXT(sales_order1[[#This Row],[date]], "D"))</f>
        <v>17</v>
      </c>
      <c r="Y1743">
        <v>46</v>
      </c>
    </row>
    <row r="1744" spans="1:25" x14ac:dyDescent="0.25">
      <c r="A1744" s="1">
        <v>44152</v>
      </c>
      <c r="B1744">
        <v>51743</v>
      </c>
      <c r="C1744" t="s">
        <v>333</v>
      </c>
      <c r="D1744" t="str">
        <f>VLOOKUP(sales_order1[[#This Row],[itemCode]],product_details3!B:C,2,0)</f>
        <v>TNRH200</v>
      </c>
      <c r="E1744" t="s">
        <v>334</v>
      </c>
      <c r="F1744" t="s">
        <v>124</v>
      </c>
      <c r="G1744">
        <v>50</v>
      </c>
      <c r="H1744">
        <v>21</v>
      </c>
      <c r="I1744">
        <v>1050</v>
      </c>
      <c r="J1744">
        <v>6.6</v>
      </c>
      <c r="K1744">
        <v>330</v>
      </c>
      <c r="L1744">
        <v>14.4</v>
      </c>
      <c r="M1744">
        <v>0.68571428571428572</v>
      </c>
      <c r="N1744">
        <v>720</v>
      </c>
      <c r="O1744" t="s">
        <v>508</v>
      </c>
      <c r="P1744" t="s">
        <v>509</v>
      </c>
      <c r="Q1744" t="s">
        <v>55</v>
      </c>
      <c r="R1744" t="s">
        <v>56</v>
      </c>
      <c r="S1744" t="s">
        <v>225</v>
      </c>
      <c r="T1744" t="s">
        <v>510</v>
      </c>
      <c r="U1744" t="s">
        <v>1191</v>
      </c>
      <c r="V1744">
        <f>YEAR(sales_order1[[#This Row],[date]])</f>
        <v>2020</v>
      </c>
      <c r="W1744" t="str">
        <f>TEXT(sales_order1[[#This Row],[date]], "Mmm")</f>
        <v>Nov</v>
      </c>
      <c r="X1744">
        <f>VALUE(TEXT(sales_order1[[#This Row],[date]], "D"))</f>
        <v>17</v>
      </c>
      <c r="Y1744">
        <v>46</v>
      </c>
    </row>
    <row r="1745" spans="1:25" x14ac:dyDescent="0.25">
      <c r="A1745" s="1">
        <v>44152</v>
      </c>
      <c r="B1745">
        <v>51744</v>
      </c>
      <c r="C1745" t="s">
        <v>320</v>
      </c>
      <c r="D1745" t="str">
        <f>VLOOKUP(sales_order1[[#This Row],[itemCode]],product_details3!B:C,2,0)</f>
        <v>SCR50+100</v>
      </c>
      <c r="E1745" t="s">
        <v>321</v>
      </c>
      <c r="F1745" t="s">
        <v>61</v>
      </c>
      <c r="G1745">
        <v>200</v>
      </c>
      <c r="H1745">
        <v>26.25</v>
      </c>
      <c r="I1745">
        <v>5250</v>
      </c>
      <c r="J1745">
        <v>7.75</v>
      </c>
      <c r="K1745">
        <v>1550</v>
      </c>
      <c r="L1745">
        <v>18.5</v>
      </c>
      <c r="M1745">
        <v>0.70476190476190481</v>
      </c>
      <c r="N1745">
        <v>3700</v>
      </c>
      <c r="O1745" t="s">
        <v>258</v>
      </c>
      <c r="P1745" t="s">
        <v>259</v>
      </c>
      <c r="Q1745" t="s">
        <v>93</v>
      </c>
      <c r="R1745" t="s">
        <v>72</v>
      </c>
      <c r="S1745" t="s">
        <v>260</v>
      </c>
      <c r="T1745" t="s">
        <v>261</v>
      </c>
      <c r="U1745" t="s">
        <v>1190</v>
      </c>
      <c r="V1745">
        <f>YEAR(sales_order1[[#This Row],[date]])</f>
        <v>2020</v>
      </c>
      <c r="W1745" t="str">
        <f>TEXT(sales_order1[[#This Row],[date]], "Mmm")</f>
        <v>Nov</v>
      </c>
      <c r="X1745">
        <f>VALUE(TEXT(sales_order1[[#This Row],[date]], "D"))</f>
        <v>17</v>
      </c>
      <c r="Y1745">
        <v>46</v>
      </c>
    </row>
    <row r="1746" spans="1:25" x14ac:dyDescent="0.25">
      <c r="A1746" s="1">
        <v>44152</v>
      </c>
      <c r="B1746">
        <v>51745</v>
      </c>
      <c r="C1746" t="s">
        <v>320</v>
      </c>
      <c r="D1746" t="str">
        <f>VLOOKUP(sales_order1[[#This Row],[itemCode]],product_details3!B:C,2,0)</f>
        <v>SCR50+100</v>
      </c>
      <c r="E1746" t="s">
        <v>321</v>
      </c>
      <c r="F1746" t="s">
        <v>61</v>
      </c>
      <c r="G1746">
        <v>150</v>
      </c>
      <c r="H1746">
        <v>26.25</v>
      </c>
      <c r="I1746">
        <v>3937.5</v>
      </c>
      <c r="J1746">
        <v>7.75</v>
      </c>
      <c r="K1746">
        <v>1162.5</v>
      </c>
      <c r="L1746">
        <v>18.5</v>
      </c>
      <c r="M1746">
        <v>0.70476190476190481</v>
      </c>
      <c r="N1746">
        <v>2775</v>
      </c>
      <c r="O1746" t="s">
        <v>469</v>
      </c>
      <c r="P1746" t="s">
        <v>470</v>
      </c>
      <c r="Q1746" t="s">
        <v>160</v>
      </c>
      <c r="R1746" t="s">
        <v>112</v>
      </c>
      <c r="S1746" t="s">
        <v>161</v>
      </c>
      <c r="T1746" t="s">
        <v>471</v>
      </c>
      <c r="U1746" t="s">
        <v>1189</v>
      </c>
      <c r="V1746">
        <f>YEAR(sales_order1[[#This Row],[date]])</f>
        <v>2020</v>
      </c>
      <c r="W1746" t="str">
        <f>TEXT(sales_order1[[#This Row],[date]], "Mmm")</f>
        <v>Nov</v>
      </c>
      <c r="X1746">
        <f>VALUE(TEXT(sales_order1[[#This Row],[date]], "D"))</f>
        <v>17</v>
      </c>
      <c r="Y1746">
        <v>46</v>
      </c>
    </row>
    <row r="1747" spans="1:25" x14ac:dyDescent="0.25">
      <c r="A1747" s="1">
        <v>44152</v>
      </c>
      <c r="B1747">
        <v>51746</v>
      </c>
      <c r="C1747" t="s">
        <v>194</v>
      </c>
      <c r="D1747" t="str">
        <f>VLOOKUP(sales_order1[[#This Row],[itemCode]],product_details3!B:C,2,0)</f>
        <v>CLNG150</v>
      </c>
      <c r="E1747" t="s">
        <v>195</v>
      </c>
      <c r="F1747" t="s">
        <v>45</v>
      </c>
      <c r="G1747">
        <v>150</v>
      </c>
      <c r="H1747">
        <v>12.75</v>
      </c>
      <c r="I1747">
        <v>1912.5</v>
      </c>
      <c r="J1747">
        <v>4.45</v>
      </c>
      <c r="K1747">
        <v>667.5</v>
      </c>
      <c r="L1747">
        <v>8.3000000000000007</v>
      </c>
      <c r="M1747">
        <v>0.65098039215686276</v>
      </c>
      <c r="N1747">
        <v>1245</v>
      </c>
      <c r="O1747" t="s">
        <v>295</v>
      </c>
      <c r="P1747" t="s">
        <v>296</v>
      </c>
      <c r="Q1747" t="s">
        <v>160</v>
      </c>
      <c r="R1747" t="s">
        <v>112</v>
      </c>
      <c r="S1747" t="s">
        <v>297</v>
      </c>
      <c r="T1747" t="s">
        <v>298</v>
      </c>
      <c r="U1747" t="s">
        <v>1189</v>
      </c>
      <c r="V1747">
        <f>YEAR(sales_order1[[#This Row],[date]])</f>
        <v>2020</v>
      </c>
      <c r="W1747" t="str">
        <f>TEXT(sales_order1[[#This Row],[date]], "Mmm")</f>
        <v>Nov</v>
      </c>
      <c r="X1747">
        <f>VALUE(TEXT(sales_order1[[#This Row],[date]], "D"))</f>
        <v>17</v>
      </c>
      <c r="Y1747">
        <v>46</v>
      </c>
    </row>
    <row r="1748" spans="1:25" x14ac:dyDescent="0.25">
      <c r="A1748" s="1">
        <v>44152</v>
      </c>
      <c r="B1748">
        <v>51747</v>
      </c>
      <c r="C1748" t="s">
        <v>390</v>
      </c>
      <c r="D1748" t="str">
        <f>VLOOKUP(sales_order1[[#This Row],[itemCode]],product_details3!B:C,2,0)</f>
        <v>MKRO150</v>
      </c>
      <c r="E1748" t="s">
        <v>391</v>
      </c>
      <c r="F1748" t="s">
        <v>151</v>
      </c>
      <c r="G1748">
        <v>50</v>
      </c>
      <c r="H1748">
        <v>11.95</v>
      </c>
      <c r="I1748">
        <v>597.5</v>
      </c>
      <c r="J1748">
        <v>5.2</v>
      </c>
      <c r="K1748">
        <v>260</v>
      </c>
      <c r="L1748">
        <v>6.75</v>
      </c>
      <c r="M1748">
        <v>0.56485355648535562</v>
      </c>
      <c r="N1748">
        <v>337.5</v>
      </c>
      <c r="O1748" t="s">
        <v>237</v>
      </c>
      <c r="P1748" t="s">
        <v>238</v>
      </c>
      <c r="Q1748" t="s">
        <v>239</v>
      </c>
      <c r="R1748" t="s">
        <v>112</v>
      </c>
      <c r="S1748" t="s">
        <v>240</v>
      </c>
      <c r="T1748" t="s">
        <v>241</v>
      </c>
      <c r="U1748" t="s">
        <v>1189</v>
      </c>
      <c r="V1748">
        <f>YEAR(sales_order1[[#This Row],[date]])</f>
        <v>2020</v>
      </c>
      <c r="W1748" t="str">
        <f>TEXT(sales_order1[[#This Row],[date]], "Mmm")</f>
        <v>Nov</v>
      </c>
      <c r="X1748">
        <f>VALUE(TEXT(sales_order1[[#This Row],[date]], "D"))</f>
        <v>17</v>
      </c>
      <c r="Y1748">
        <v>46</v>
      </c>
    </row>
    <row r="1749" spans="1:25" x14ac:dyDescent="0.25">
      <c r="A1749" s="1">
        <v>44153</v>
      </c>
      <c r="B1749">
        <v>51748</v>
      </c>
      <c r="C1749" t="s">
        <v>320</v>
      </c>
      <c r="D1749" t="str">
        <f>VLOOKUP(sales_order1[[#This Row],[itemCode]],product_details3!B:C,2,0)</f>
        <v>SCR50+100</v>
      </c>
      <c r="E1749" t="s">
        <v>321</v>
      </c>
      <c r="F1749" t="s">
        <v>61</v>
      </c>
      <c r="G1749">
        <v>50</v>
      </c>
      <c r="H1749">
        <v>26.25</v>
      </c>
      <c r="I1749">
        <v>1312.5</v>
      </c>
      <c r="J1749">
        <v>7.75</v>
      </c>
      <c r="K1749">
        <v>387.5</v>
      </c>
      <c r="L1749">
        <v>18.5</v>
      </c>
      <c r="M1749">
        <v>0.70476190476190481</v>
      </c>
      <c r="N1749">
        <v>925</v>
      </c>
      <c r="O1749" t="s">
        <v>481</v>
      </c>
      <c r="P1749" t="s">
        <v>482</v>
      </c>
      <c r="Q1749" t="s">
        <v>107</v>
      </c>
      <c r="R1749" t="s">
        <v>40</v>
      </c>
      <c r="S1749" t="s">
        <v>101</v>
      </c>
      <c r="T1749" t="s">
        <v>483</v>
      </c>
      <c r="U1749" t="s">
        <v>1190</v>
      </c>
      <c r="V1749">
        <f>YEAR(sales_order1[[#This Row],[date]])</f>
        <v>2020</v>
      </c>
      <c r="W1749" t="str">
        <f>TEXT(sales_order1[[#This Row],[date]], "Mmm")</f>
        <v>Nov</v>
      </c>
      <c r="X1749">
        <f>VALUE(TEXT(sales_order1[[#This Row],[date]], "D"))</f>
        <v>18</v>
      </c>
      <c r="Y1749">
        <v>47</v>
      </c>
    </row>
    <row r="1750" spans="1:25" x14ac:dyDescent="0.25">
      <c r="A1750" s="1">
        <v>44153</v>
      </c>
      <c r="B1750">
        <v>51749</v>
      </c>
      <c r="C1750" t="s">
        <v>309</v>
      </c>
      <c r="D1750" t="str">
        <f>VLOOKUP(sales_order1[[#This Row],[itemCode]],product_details3!B:C,2,0)</f>
        <v>MSKC100</v>
      </c>
      <c r="E1750" t="s">
        <v>310</v>
      </c>
      <c r="F1750" t="s">
        <v>137</v>
      </c>
      <c r="G1750">
        <v>100</v>
      </c>
      <c r="H1750">
        <v>19.95</v>
      </c>
      <c r="I1750">
        <v>1995</v>
      </c>
      <c r="J1750">
        <v>8.1999999999999993</v>
      </c>
      <c r="K1750">
        <v>820</v>
      </c>
      <c r="L1750">
        <v>11.75</v>
      </c>
      <c r="M1750">
        <v>0.58897243107769426</v>
      </c>
      <c r="N1750">
        <v>1175</v>
      </c>
      <c r="O1750" t="s">
        <v>253</v>
      </c>
      <c r="P1750" t="s">
        <v>254</v>
      </c>
      <c r="Q1750" t="s">
        <v>191</v>
      </c>
      <c r="R1750" t="s">
        <v>56</v>
      </c>
      <c r="S1750" t="s">
        <v>192</v>
      </c>
      <c r="T1750" t="s">
        <v>255</v>
      </c>
      <c r="U1750" t="s">
        <v>1191</v>
      </c>
      <c r="V1750">
        <f>YEAR(sales_order1[[#This Row],[date]])</f>
        <v>2020</v>
      </c>
      <c r="W1750" t="str">
        <f>TEXT(sales_order1[[#This Row],[date]], "Mmm")</f>
        <v>Nov</v>
      </c>
      <c r="X1750">
        <f>VALUE(TEXT(sales_order1[[#This Row],[date]], "D"))</f>
        <v>18</v>
      </c>
      <c r="Y1750">
        <v>47</v>
      </c>
    </row>
    <row r="1751" spans="1:25" x14ac:dyDescent="0.25">
      <c r="A1751" s="1">
        <v>44153</v>
      </c>
      <c r="B1751">
        <v>51750</v>
      </c>
      <c r="C1751" t="s">
        <v>86</v>
      </c>
      <c r="D1751" t="str">
        <f>VLOOKUP(sales_order1[[#This Row],[itemCode]],product_details3!B:C,2,0)</f>
        <v>SRMH30</v>
      </c>
      <c r="E1751" t="s">
        <v>87</v>
      </c>
      <c r="F1751" t="s">
        <v>30</v>
      </c>
      <c r="G1751">
        <v>50</v>
      </c>
      <c r="H1751">
        <v>21</v>
      </c>
      <c r="I1751">
        <v>1050</v>
      </c>
      <c r="J1751">
        <v>6.6</v>
      </c>
      <c r="K1751">
        <v>330</v>
      </c>
      <c r="L1751">
        <v>14.4</v>
      </c>
      <c r="M1751">
        <v>0.68571428571428572</v>
      </c>
      <c r="N1751">
        <v>720</v>
      </c>
      <c r="O1751" t="s">
        <v>381</v>
      </c>
      <c r="P1751" t="s">
        <v>382</v>
      </c>
      <c r="Q1751" t="s">
        <v>383</v>
      </c>
      <c r="R1751" t="s">
        <v>72</v>
      </c>
      <c r="S1751" t="s">
        <v>384</v>
      </c>
      <c r="T1751" t="s">
        <v>385</v>
      </c>
      <c r="U1751" t="s">
        <v>1188</v>
      </c>
      <c r="V1751">
        <f>YEAR(sales_order1[[#This Row],[date]])</f>
        <v>2020</v>
      </c>
      <c r="W1751" t="str">
        <f>TEXT(sales_order1[[#This Row],[date]], "Mmm")</f>
        <v>Nov</v>
      </c>
      <c r="X1751">
        <f>VALUE(TEXT(sales_order1[[#This Row],[date]], "D"))</f>
        <v>18</v>
      </c>
      <c r="Y1751">
        <v>47</v>
      </c>
    </row>
    <row r="1752" spans="1:25" x14ac:dyDescent="0.25">
      <c r="A1752" s="1">
        <v>44153</v>
      </c>
      <c r="B1752">
        <v>51751</v>
      </c>
      <c r="C1752" t="s">
        <v>325</v>
      </c>
      <c r="D1752" t="str">
        <f>VLOOKUP(sales_order1[[#This Row],[itemCode]],product_details3!B:C,2,0)</f>
        <v>EXFG100</v>
      </c>
      <c r="E1752" t="s">
        <v>326</v>
      </c>
      <c r="F1752" t="s">
        <v>183</v>
      </c>
      <c r="G1752">
        <v>50</v>
      </c>
      <c r="H1752">
        <v>20.75</v>
      </c>
      <c r="I1752">
        <v>1037.5</v>
      </c>
      <c r="J1752">
        <v>7.45</v>
      </c>
      <c r="K1752">
        <v>372.5</v>
      </c>
      <c r="L1752">
        <v>13.3</v>
      </c>
      <c r="M1752">
        <v>0.64096385542168677</v>
      </c>
      <c r="N1752">
        <v>665</v>
      </c>
      <c r="O1752" t="s">
        <v>302</v>
      </c>
      <c r="P1752" t="s">
        <v>303</v>
      </c>
      <c r="Q1752" t="s">
        <v>107</v>
      </c>
      <c r="R1752" t="s">
        <v>40</v>
      </c>
      <c r="S1752" t="s">
        <v>101</v>
      </c>
      <c r="T1752" t="s">
        <v>304</v>
      </c>
      <c r="U1752" t="s">
        <v>1190</v>
      </c>
      <c r="V1752">
        <f>YEAR(sales_order1[[#This Row],[date]])</f>
        <v>2020</v>
      </c>
      <c r="W1752" t="str">
        <f>TEXT(sales_order1[[#This Row],[date]], "Mmm")</f>
        <v>Nov</v>
      </c>
      <c r="X1752">
        <f>VALUE(TEXT(sales_order1[[#This Row],[date]], "D"))</f>
        <v>18</v>
      </c>
      <c r="Y1752">
        <v>47</v>
      </c>
    </row>
    <row r="1753" spans="1:25" x14ac:dyDescent="0.25">
      <c r="A1753" s="1">
        <v>44153</v>
      </c>
      <c r="B1753">
        <v>51752</v>
      </c>
      <c r="C1753" t="s">
        <v>204</v>
      </c>
      <c r="D1753" t="str">
        <f>VLOOKUP(sales_order1[[#This Row],[itemCode]],product_details3!B:C,2,0)</f>
        <v>MKRM150</v>
      </c>
      <c r="E1753" t="s">
        <v>205</v>
      </c>
      <c r="F1753" t="s">
        <v>151</v>
      </c>
      <c r="G1753">
        <v>50</v>
      </c>
      <c r="H1753">
        <v>10.75</v>
      </c>
      <c r="I1753">
        <v>537.5</v>
      </c>
      <c r="J1753">
        <v>4.45</v>
      </c>
      <c r="K1753">
        <v>222.5</v>
      </c>
      <c r="L1753">
        <v>6.3</v>
      </c>
      <c r="M1753">
        <v>0.586046511627907</v>
      </c>
      <c r="N1753">
        <v>315</v>
      </c>
      <c r="O1753" t="s">
        <v>502</v>
      </c>
      <c r="P1753" t="s">
        <v>503</v>
      </c>
      <c r="Q1753" t="s">
        <v>218</v>
      </c>
      <c r="R1753" t="s">
        <v>40</v>
      </c>
      <c r="S1753" t="s">
        <v>219</v>
      </c>
      <c r="T1753" t="s">
        <v>504</v>
      </c>
      <c r="U1753" t="s">
        <v>1190</v>
      </c>
      <c r="V1753">
        <f>YEAR(sales_order1[[#This Row],[date]])</f>
        <v>2020</v>
      </c>
      <c r="W1753" t="str">
        <f>TEXT(sales_order1[[#This Row],[date]], "Mmm")</f>
        <v>Nov</v>
      </c>
      <c r="X1753">
        <f>VALUE(TEXT(sales_order1[[#This Row],[date]], "D"))</f>
        <v>18</v>
      </c>
      <c r="Y1753">
        <v>47</v>
      </c>
    </row>
    <row r="1754" spans="1:25" x14ac:dyDescent="0.25">
      <c r="A1754" s="1">
        <v>44153</v>
      </c>
      <c r="B1754">
        <v>51753</v>
      </c>
      <c r="C1754" t="s">
        <v>335</v>
      </c>
      <c r="D1754" t="str">
        <f>VLOOKUP(sales_order1[[#This Row],[itemCode]],product_details3!B:C,2,0)</f>
        <v>CLNF50</v>
      </c>
      <c r="E1754" t="s">
        <v>336</v>
      </c>
      <c r="F1754" t="s">
        <v>45</v>
      </c>
      <c r="G1754">
        <v>50</v>
      </c>
      <c r="H1754">
        <v>7.3</v>
      </c>
      <c r="I1754">
        <v>365</v>
      </c>
      <c r="J1754">
        <v>2.8</v>
      </c>
      <c r="K1754">
        <v>140</v>
      </c>
      <c r="L1754">
        <v>4.5</v>
      </c>
      <c r="M1754">
        <v>0.61643835616438358</v>
      </c>
      <c r="N1754">
        <v>225</v>
      </c>
      <c r="O1754" t="s">
        <v>130</v>
      </c>
      <c r="P1754" t="s">
        <v>131</v>
      </c>
      <c r="Q1754" t="s">
        <v>132</v>
      </c>
      <c r="R1754" t="s">
        <v>56</v>
      </c>
      <c r="S1754" t="s">
        <v>133</v>
      </c>
      <c r="T1754" t="s">
        <v>134</v>
      </c>
      <c r="U1754" t="s">
        <v>1191</v>
      </c>
      <c r="V1754">
        <f>YEAR(sales_order1[[#This Row],[date]])</f>
        <v>2020</v>
      </c>
      <c r="W1754" t="str">
        <f>TEXT(sales_order1[[#This Row],[date]], "Mmm")</f>
        <v>Nov</v>
      </c>
      <c r="X1754">
        <f>VALUE(TEXT(sales_order1[[#This Row],[date]], "D"))</f>
        <v>18</v>
      </c>
      <c r="Y1754">
        <v>47</v>
      </c>
    </row>
    <row r="1755" spans="1:25" x14ac:dyDescent="0.25">
      <c r="A1755" s="1">
        <v>44153</v>
      </c>
      <c r="B1755">
        <v>51754</v>
      </c>
      <c r="C1755" t="s">
        <v>19</v>
      </c>
      <c r="D1755" t="str">
        <f>VLOOKUP(sales_order1[[#This Row],[itemCode]],product_details3!B:C,2,0)</f>
        <v>MSTH100</v>
      </c>
      <c r="E1755" t="s">
        <v>20</v>
      </c>
      <c r="F1755" t="s">
        <v>21</v>
      </c>
      <c r="G1755">
        <v>50</v>
      </c>
      <c r="H1755">
        <v>26.25</v>
      </c>
      <c r="I1755">
        <v>1312.5</v>
      </c>
      <c r="J1755">
        <v>7.75</v>
      </c>
      <c r="K1755">
        <v>387.5</v>
      </c>
      <c r="L1755">
        <v>18.5</v>
      </c>
      <c r="M1755">
        <v>0.70476190476190481</v>
      </c>
      <c r="N1755">
        <v>925</v>
      </c>
      <c r="O1755" t="s">
        <v>196</v>
      </c>
      <c r="P1755" t="s">
        <v>197</v>
      </c>
      <c r="Q1755" t="s">
        <v>132</v>
      </c>
      <c r="R1755" t="s">
        <v>56</v>
      </c>
      <c r="S1755" t="s">
        <v>133</v>
      </c>
      <c r="T1755" t="s">
        <v>198</v>
      </c>
      <c r="U1755" t="s">
        <v>1191</v>
      </c>
      <c r="V1755">
        <f>YEAR(sales_order1[[#This Row],[date]])</f>
        <v>2020</v>
      </c>
      <c r="W1755" t="str">
        <f>TEXT(sales_order1[[#This Row],[date]], "Mmm")</f>
        <v>Nov</v>
      </c>
      <c r="X1755">
        <f>VALUE(TEXT(sales_order1[[#This Row],[date]], "D"))</f>
        <v>18</v>
      </c>
      <c r="Y1755">
        <v>47</v>
      </c>
    </row>
    <row r="1756" spans="1:25" x14ac:dyDescent="0.25">
      <c r="A1756" s="1">
        <v>44153</v>
      </c>
      <c r="B1756">
        <v>51755</v>
      </c>
      <c r="C1756" t="s">
        <v>128</v>
      </c>
      <c r="D1756" t="str">
        <f>VLOOKUP(sales_order1[[#This Row],[itemCode]],product_details3!B:C,2,0)</f>
        <v>SCRT100</v>
      </c>
      <c r="E1756" t="s">
        <v>129</v>
      </c>
      <c r="F1756" t="s">
        <v>61</v>
      </c>
      <c r="G1756">
        <v>100</v>
      </c>
      <c r="H1756">
        <v>28.25</v>
      </c>
      <c r="I1756">
        <v>2825</v>
      </c>
      <c r="J1756">
        <v>9</v>
      </c>
      <c r="K1756">
        <v>900</v>
      </c>
      <c r="L1756">
        <v>19.25</v>
      </c>
      <c r="M1756">
        <v>0.68141592920353977</v>
      </c>
      <c r="N1756">
        <v>1925</v>
      </c>
      <c r="O1756" t="s">
        <v>430</v>
      </c>
      <c r="P1756" t="s">
        <v>431</v>
      </c>
      <c r="Q1756" t="s">
        <v>218</v>
      </c>
      <c r="R1756" t="s">
        <v>40</v>
      </c>
      <c r="S1756" t="s">
        <v>432</v>
      </c>
      <c r="T1756" t="s">
        <v>433</v>
      </c>
      <c r="U1756" t="s">
        <v>1190</v>
      </c>
      <c r="V1756">
        <f>YEAR(sales_order1[[#This Row],[date]])</f>
        <v>2020</v>
      </c>
      <c r="W1756" t="str">
        <f>TEXT(sales_order1[[#This Row],[date]], "Mmm")</f>
        <v>Nov</v>
      </c>
      <c r="X1756">
        <f>VALUE(TEXT(sales_order1[[#This Row],[date]], "D"))</f>
        <v>18</v>
      </c>
      <c r="Y1756">
        <v>47</v>
      </c>
    </row>
    <row r="1757" spans="1:25" x14ac:dyDescent="0.25">
      <c r="A1757" s="1">
        <v>44153</v>
      </c>
      <c r="B1757">
        <v>51756</v>
      </c>
      <c r="C1757" t="s">
        <v>86</v>
      </c>
      <c r="D1757" t="str">
        <f>VLOOKUP(sales_order1[[#This Row],[itemCode]],product_details3!B:C,2,0)</f>
        <v>SRMH30</v>
      </c>
      <c r="E1757" t="s">
        <v>87</v>
      </c>
      <c r="F1757" t="s">
        <v>30</v>
      </c>
      <c r="G1757">
        <v>50</v>
      </c>
      <c r="H1757">
        <v>21</v>
      </c>
      <c r="I1757">
        <v>1050</v>
      </c>
      <c r="J1757">
        <v>6.6</v>
      </c>
      <c r="K1757">
        <v>330</v>
      </c>
      <c r="L1757">
        <v>14.4</v>
      </c>
      <c r="M1757">
        <v>0.68571428571428572</v>
      </c>
      <c r="N1757">
        <v>720</v>
      </c>
      <c r="O1757" t="s">
        <v>109</v>
      </c>
      <c r="P1757" t="s">
        <v>110</v>
      </c>
      <c r="Q1757" t="s">
        <v>111</v>
      </c>
      <c r="R1757" t="s">
        <v>112</v>
      </c>
      <c r="S1757" t="s">
        <v>113</v>
      </c>
      <c r="T1757" t="s">
        <v>114</v>
      </c>
      <c r="U1757" t="s">
        <v>1189</v>
      </c>
      <c r="V1757">
        <f>YEAR(sales_order1[[#This Row],[date]])</f>
        <v>2020</v>
      </c>
      <c r="W1757" t="str">
        <f>TEXT(sales_order1[[#This Row],[date]], "Mmm")</f>
        <v>Nov</v>
      </c>
      <c r="X1757">
        <f>VALUE(TEXT(sales_order1[[#This Row],[date]], "D"))</f>
        <v>18</v>
      </c>
      <c r="Y1757">
        <v>47</v>
      </c>
    </row>
    <row r="1758" spans="1:25" x14ac:dyDescent="0.25">
      <c r="A1758" s="1">
        <v>44153</v>
      </c>
      <c r="B1758">
        <v>51757</v>
      </c>
      <c r="C1758" t="s">
        <v>35</v>
      </c>
      <c r="D1758" t="str">
        <f>VLOOKUP(sales_order1[[#This Row],[itemCode]],product_details3!B:C,2,0)</f>
        <v>SRMA30</v>
      </c>
      <c r="E1758" t="s">
        <v>36</v>
      </c>
      <c r="F1758" t="s">
        <v>30</v>
      </c>
      <c r="G1758">
        <v>100</v>
      </c>
      <c r="H1758">
        <v>26.2</v>
      </c>
      <c r="I1758">
        <v>2620</v>
      </c>
      <c r="J1758">
        <v>9.4</v>
      </c>
      <c r="K1758">
        <v>940</v>
      </c>
      <c r="L1758">
        <v>16.8</v>
      </c>
      <c r="M1758">
        <v>0.6412213740458016</v>
      </c>
      <c r="N1758">
        <v>1680</v>
      </c>
      <c r="O1758" t="s">
        <v>317</v>
      </c>
      <c r="P1758" t="s">
        <v>318</v>
      </c>
      <c r="Q1758" t="s">
        <v>48</v>
      </c>
      <c r="R1758" t="s">
        <v>25</v>
      </c>
      <c r="S1758" t="s">
        <v>49</v>
      </c>
      <c r="T1758" t="s">
        <v>319</v>
      </c>
      <c r="U1758" t="s">
        <v>1191</v>
      </c>
      <c r="V1758">
        <f>YEAR(sales_order1[[#This Row],[date]])</f>
        <v>2020</v>
      </c>
      <c r="W1758" t="str">
        <f>TEXT(sales_order1[[#This Row],[date]], "Mmm")</f>
        <v>Nov</v>
      </c>
      <c r="X1758">
        <f>VALUE(TEXT(sales_order1[[#This Row],[date]], "D"))</f>
        <v>18</v>
      </c>
      <c r="Y1758">
        <v>47</v>
      </c>
    </row>
    <row r="1759" spans="1:25" x14ac:dyDescent="0.25">
      <c r="A1759" s="1">
        <v>44153</v>
      </c>
      <c r="B1759">
        <v>51758</v>
      </c>
      <c r="C1759" t="s">
        <v>339</v>
      </c>
      <c r="D1759" t="str">
        <f>VLOOKUP(sales_order1[[#This Row],[itemCode]],product_details3!B:C,2,0)</f>
        <v>SRMH50</v>
      </c>
      <c r="E1759" t="s">
        <v>340</v>
      </c>
      <c r="F1759" t="s">
        <v>30</v>
      </c>
      <c r="G1759">
        <v>50</v>
      </c>
      <c r="H1759">
        <v>31.25</v>
      </c>
      <c r="I1759">
        <v>1562.5</v>
      </c>
      <c r="J1759">
        <v>10.75</v>
      </c>
      <c r="K1759">
        <v>537.5</v>
      </c>
      <c r="L1759">
        <v>20.5</v>
      </c>
      <c r="M1759">
        <v>0.65600000000000003</v>
      </c>
      <c r="N1759">
        <v>1025</v>
      </c>
      <c r="O1759" t="s">
        <v>457</v>
      </c>
      <c r="P1759" t="s">
        <v>458</v>
      </c>
      <c r="Q1759" t="s">
        <v>383</v>
      </c>
      <c r="R1759" t="s">
        <v>72</v>
      </c>
      <c r="S1759" t="s">
        <v>459</v>
      </c>
      <c r="T1759" t="s">
        <v>460</v>
      </c>
      <c r="U1759" t="s">
        <v>1188</v>
      </c>
      <c r="V1759">
        <f>YEAR(sales_order1[[#This Row],[date]])</f>
        <v>2020</v>
      </c>
      <c r="W1759" t="str">
        <f>TEXT(sales_order1[[#This Row],[date]], "Mmm")</f>
        <v>Nov</v>
      </c>
      <c r="X1759">
        <f>VALUE(TEXT(sales_order1[[#This Row],[date]], "D"))</f>
        <v>18</v>
      </c>
      <c r="Y1759">
        <v>47</v>
      </c>
    </row>
    <row r="1760" spans="1:25" x14ac:dyDescent="0.25">
      <c r="A1760" s="1">
        <v>44153</v>
      </c>
      <c r="B1760">
        <v>51759</v>
      </c>
      <c r="C1760" t="s">
        <v>103</v>
      </c>
      <c r="D1760" t="str">
        <f>VLOOKUP(sales_order1[[#This Row],[itemCode]],product_details3!B:C,2,0)</f>
        <v>SCRT50</v>
      </c>
      <c r="E1760" t="s">
        <v>104</v>
      </c>
      <c r="F1760" t="s">
        <v>61</v>
      </c>
      <c r="G1760">
        <v>250</v>
      </c>
      <c r="H1760">
        <v>16.95</v>
      </c>
      <c r="I1760">
        <v>4237.5</v>
      </c>
      <c r="J1760">
        <v>5.2</v>
      </c>
      <c r="K1760">
        <v>1300</v>
      </c>
      <c r="L1760">
        <v>11.75</v>
      </c>
      <c r="M1760">
        <v>0.69321533923303835</v>
      </c>
      <c r="N1760">
        <v>2937.5</v>
      </c>
      <c r="O1760" t="s">
        <v>216</v>
      </c>
      <c r="P1760" t="s">
        <v>217</v>
      </c>
      <c r="Q1760" t="s">
        <v>218</v>
      </c>
      <c r="R1760" t="s">
        <v>40</v>
      </c>
      <c r="S1760" t="s">
        <v>219</v>
      </c>
      <c r="T1760" t="s">
        <v>220</v>
      </c>
      <c r="U1760" t="s">
        <v>1190</v>
      </c>
      <c r="V1760">
        <f>YEAR(sales_order1[[#This Row],[date]])</f>
        <v>2020</v>
      </c>
      <c r="W1760" t="str">
        <f>TEXT(sales_order1[[#This Row],[date]], "Mmm")</f>
        <v>Nov</v>
      </c>
      <c r="X1760">
        <f>VALUE(TEXT(sales_order1[[#This Row],[date]], "D"))</f>
        <v>18</v>
      </c>
      <c r="Y1760">
        <v>47</v>
      </c>
    </row>
    <row r="1761" spans="1:25" x14ac:dyDescent="0.25">
      <c r="A1761" s="1">
        <v>44154</v>
      </c>
      <c r="B1761">
        <v>51760</v>
      </c>
      <c r="C1761" t="s">
        <v>194</v>
      </c>
      <c r="D1761" t="str">
        <f>VLOOKUP(sales_order1[[#This Row],[itemCode]],product_details3!B:C,2,0)</f>
        <v>CLNG150</v>
      </c>
      <c r="E1761" t="s">
        <v>195</v>
      </c>
      <c r="F1761" t="s">
        <v>45</v>
      </c>
      <c r="G1761">
        <v>50</v>
      </c>
      <c r="H1761">
        <v>12.75</v>
      </c>
      <c r="I1761">
        <v>637.5</v>
      </c>
      <c r="J1761">
        <v>4.45</v>
      </c>
      <c r="K1761">
        <v>222.5</v>
      </c>
      <c r="L1761">
        <v>8.3000000000000007</v>
      </c>
      <c r="M1761">
        <v>0.65098039215686276</v>
      </c>
      <c r="N1761">
        <v>415</v>
      </c>
      <c r="O1761" t="s">
        <v>487</v>
      </c>
      <c r="P1761" t="s">
        <v>488</v>
      </c>
      <c r="Q1761" t="s">
        <v>48</v>
      </c>
      <c r="R1761" t="s">
        <v>25</v>
      </c>
      <c r="S1761" t="s">
        <v>286</v>
      </c>
      <c r="T1761" t="s">
        <v>489</v>
      </c>
      <c r="U1761" t="s">
        <v>1191</v>
      </c>
      <c r="V1761">
        <f>YEAR(sales_order1[[#This Row],[date]])</f>
        <v>2020</v>
      </c>
      <c r="W1761" t="str">
        <f>TEXT(sales_order1[[#This Row],[date]], "Mmm")</f>
        <v>Nov</v>
      </c>
      <c r="X1761">
        <f>VALUE(TEXT(sales_order1[[#This Row],[date]], "D"))</f>
        <v>19</v>
      </c>
      <c r="Y1761">
        <v>47</v>
      </c>
    </row>
    <row r="1762" spans="1:25" x14ac:dyDescent="0.25">
      <c r="A1762" s="1">
        <v>44154</v>
      </c>
      <c r="B1762">
        <v>51761</v>
      </c>
      <c r="C1762" t="s">
        <v>43</v>
      </c>
      <c r="D1762" t="str">
        <f>VLOOKUP(sales_order1[[#This Row],[itemCode]],product_details3!B:C,2,0)</f>
        <v>CLNG200</v>
      </c>
      <c r="E1762" t="s">
        <v>44</v>
      </c>
      <c r="F1762" t="s">
        <v>45</v>
      </c>
      <c r="G1762">
        <v>150</v>
      </c>
      <c r="H1762">
        <v>21.25</v>
      </c>
      <c r="I1762">
        <v>3187.5</v>
      </c>
      <c r="J1762">
        <v>7.75</v>
      </c>
      <c r="K1762">
        <v>1162.5</v>
      </c>
      <c r="L1762">
        <v>13.5</v>
      </c>
      <c r="M1762">
        <v>0.63529411764705879</v>
      </c>
      <c r="N1762">
        <v>2025</v>
      </c>
      <c r="O1762" t="s">
        <v>196</v>
      </c>
      <c r="P1762" t="s">
        <v>197</v>
      </c>
      <c r="Q1762" t="s">
        <v>132</v>
      </c>
      <c r="R1762" t="s">
        <v>56</v>
      </c>
      <c r="S1762" t="s">
        <v>133</v>
      </c>
      <c r="T1762" t="s">
        <v>198</v>
      </c>
      <c r="U1762" t="s">
        <v>1191</v>
      </c>
      <c r="V1762">
        <f>YEAR(sales_order1[[#This Row],[date]])</f>
        <v>2020</v>
      </c>
      <c r="W1762" t="str">
        <f>TEXT(sales_order1[[#This Row],[date]], "Mmm")</f>
        <v>Nov</v>
      </c>
      <c r="X1762">
        <f>VALUE(TEXT(sales_order1[[#This Row],[date]], "D"))</f>
        <v>19</v>
      </c>
      <c r="Y1762">
        <v>47</v>
      </c>
    </row>
    <row r="1763" spans="1:25" x14ac:dyDescent="0.25">
      <c r="A1763" s="1">
        <v>44154</v>
      </c>
      <c r="B1763">
        <v>51762</v>
      </c>
      <c r="C1763" t="s">
        <v>320</v>
      </c>
      <c r="D1763" t="str">
        <f>VLOOKUP(sales_order1[[#This Row],[itemCode]],product_details3!B:C,2,0)</f>
        <v>SCR50+100</v>
      </c>
      <c r="E1763" t="s">
        <v>321</v>
      </c>
      <c r="F1763" t="s">
        <v>61</v>
      </c>
      <c r="G1763">
        <v>150</v>
      </c>
      <c r="H1763">
        <v>26.25</v>
      </c>
      <c r="I1763">
        <v>3937.5</v>
      </c>
      <c r="J1763">
        <v>7.75</v>
      </c>
      <c r="K1763">
        <v>1162.5</v>
      </c>
      <c r="L1763">
        <v>18.5</v>
      </c>
      <c r="M1763">
        <v>0.70476190476190481</v>
      </c>
      <c r="N1763">
        <v>2775</v>
      </c>
      <c r="O1763" t="s">
        <v>138</v>
      </c>
      <c r="P1763" t="s">
        <v>139</v>
      </c>
      <c r="Q1763" t="s">
        <v>77</v>
      </c>
      <c r="R1763" t="s">
        <v>72</v>
      </c>
      <c r="S1763" t="s">
        <v>140</v>
      </c>
      <c r="T1763" t="s">
        <v>141</v>
      </c>
      <c r="U1763" t="s">
        <v>1190</v>
      </c>
      <c r="V1763">
        <f>YEAR(sales_order1[[#This Row],[date]])</f>
        <v>2020</v>
      </c>
      <c r="W1763" t="str">
        <f>TEXT(sales_order1[[#This Row],[date]], "Mmm")</f>
        <v>Nov</v>
      </c>
      <c r="X1763">
        <f>VALUE(TEXT(sales_order1[[#This Row],[date]], "D"))</f>
        <v>19</v>
      </c>
      <c r="Y1763">
        <v>47</v>
      </c>
    </row>
    <row r="1764" spans="1:25" x14ac:dyDescent="0.25">
      <c r="A1764" s="1">
        <v>44154</v>
      </c>
      <c r="B1764">
        <v>51763</v>
      </c>
      <c r="C1764" t="s">
        <v>51</v>
      </c>
      <c r="D1764" t="str">
        <f>VLOOKUP(sales_order1[[#This Row],[itemCode]],product_details3!B:C,2,0)</f>
        <v>MSTH50</v>
      </c>
      <c r="E1764" t="s">
        <v>52</v>
      </c>
      <c r="F1764" t="s">
        <v>21</v>
      </c>
      <c r="G1764">
        <v>100</v>
      </c>
      <c r="H1764">
        <v>15.75</v>
      </c>
      <c r="I1764">
        <v>1575</v>
      </c>
      <c r="J1764">
        <v>4.45</v>
      </c>
      <c r="K1764">
        <v>445</v>
      </c>
      <c r="L1764">
        <v>11.3</v>
      </c>
      <c r="M1764">
        <v>0.71746031746031746</v>
      </c>
      <c r="N1764">
        <v>1130</v>
      </c>
      <c r="O1764" t="s">
        <v>392</v>
      </c>
      <c r="P1764" t="s">
        <v>393</v>
      </c>
      <c r="Q1764" t="s">
        <v>264</v>
      </c>
      <c r="R1764" t="s">
        <v>56</v>
      </c>
      <c r="S1764" t="s">
        <v>133</v>
      </c>
      <c r="T1764" t="s">
        <v>394</v>
      </c>
      <c r="U1764" t="s">
        <v>1191</v>
      </c>
      <c r="V1764">
        <f>YEAR(sales_order1[[#This Row],[date]])</f>
        <v>2020</v>
      </c>
      <c r="W1764" t="str">
        <f>TEXT(sales_order1[[#This Row],[date]], "Mmm")</f>
        <v>Nov</v>
      </c>
      <c r="X1764">
        <f>VALUE(TEXT(sales_order1[[#This Row],[date]], "D"))</f>
        <v>19</v>
      </c>
      <c r="Y1764">
        <v>47</v>
      </c>
    </row>
    <row r="1765" spans="1:25" x14ac:dyDescent="0.25">
      <c r="A1765" s="1">
        <v>44154</v>
      </c>
      <c r="B1765">
        <v>51764</v>
      </c>
      <c r="C1765" t="s">
        <v>209</v>
      </c>
      <c r="D1765" t="str">
        <f>VLOOKUP(sales_order1[[#This Row],[itemCode]],product_details3!B:C,2,0)</f>
        <v>CLNG50</v>
      </c>
      <c r="E1765" t="s">
        <v>210</v>
      </c>
      <c r="F1765" t="s">
        <v>45</v>
      </c>
      <c r="G1765">
        <v>100</v>
      </c>
      <c r="H1765">
        <v>6.5</v>
      </c>
      <c r="I1765">
        <v>650</v>
      </c>
      <c r="J1765">
        <v>2.2999999999999998</v>
      </c>
      <c r="K1765">
        <v>230</v>
      </c>
      <c r="L1765">
        <v>4.2</v>
      </c>
      <c r="M1765">
        <v>0.64615384615384619</v>
      </c>
      <c r="N1765">
        <v>420</v>
      </c>
      <c r="O1765" t="s">
        <v>184</v>
      </c>
      <c r="P1765" t="s">
        <v>185</v>
      </c>
      <c r="Q1765" t="s">
        <v>186</v>
      </c>
      <c r="R1765" t="s">
        <v>112</v>
      </c>
      <c r="S1765" t="s">
        <v>187</v>
      </c>
      <c r="T1765" t="s">
        <v>188</v>
      </c>
      <c r="U1765" t="s">
        <v>1189</v>
      </c>
      <c r="V1765">
        <f>YEAR(sales_order1[[#This Row],[date]])</f>
        <v>2020</v>
      </c>
      <c r="W1765" t="str">
        <f>TEXT(sales_order1[[#This Row],[date]], "Mmm")</f>
        <v>Nov</v>
      </c>
      <c r="X1765">
        <f>VALUE(TEXT(sales_order1[[#This Row],[date]], "D"))</f>
        <v>19</v>
      </c>
      <c r="Y1765">
        <v>47</v>
      </c>
    </row>
    <row r="1766" spans="1:25" x14ac:dyDescent="0.25">
      <c r="A1766" s="1">
        <v>44154</v>
      </c>
      <c r="B1766">
        <v>51765</v>
      </c>
      <c r="C1766" t="s">
        <v>335</v>
      </c>
      <c r="D1766" t="str">
        <f>VLOOKUP(sales_order1[[#This Row],[itemCode]],product_details3!B:C,2,0)</f>
        <v>CLNF50</v>
      </c>
      <c r="E1766" t="s">
        <v>336</v>
      </c>
      <c r="F1766" t="s">
        <v>45</v>
      </c>
      <c r="G1766">
        <v>100</v>
      </c>
      <c r="H1766">
        <v>7.3</v>
      </c>
      <c r="I1766">
        <v>730</v>
      </c>
      <c r="J1766">
        <v>2.8</v>
      </c>
      <c r="K1766">
        <v>280</v>
      </c>
      <c r="L1766">
        <v>4.5</v>
      </c>
      <c r="M1766">
        <v>0.61643835616438358</v>
      </c>
      <c r="N1766">
        <v>450</v>
      </c>
      <c r="O1766" t="s">
        <v>502</v>
      </c>
      <c r="P1766" t="s">
        <v>503</v>
      </c>
      <c r="Q1766" t="s">
        <v>218</v>
      </c>
      <c r="R1766" t="s">
        <v>40</v>
      </c>
      <c r="S1766" t="s">
        <v>219</v>
      </c>
      <c r="T1766" t="s">
        <v>504</v>
      </c>
      <c r="U1766" t="s">
        <v>1190</v>
      </c>
      <c r="V1766">
        <f>YEAR(sales_order1[[#This Row],[date]])</f>
        <v>2020</v>
      </c>
      <c r="W1766" t="str">
        <f>TEXT(sales_order1[[#This Row],[date]], "Mmm")</f>
        <v>Nov</v>
      </c>
      <c r="X1766">
        <f>VALUE(TEXT(sales_order1[[#This Row],[date]], "D"))</f>
        <v>19</v>
      </c>
      <c r="Y1766">
        <v>47</v>
      </c>
    </row>
    <row r="1767" spans="1:25" x14ac:dyDescent="0.25">
      <c r="A1767" s="1">
        <v>44154</v>
      </c>
      <c r="B1767">
        <v>51766</v>
      </c>
      <c r="C1767" t="s">
        <v>181</v>
      </c>
      <c r="D1767" t="str">
        <f>VLOOKUP(sales_order1[[#This Row],[itemCode]],product_details3!B:C,2,0)</f>
        <v>EXFP100</v>
      </c>
      <c r="E1767" t="s">
        <v>182</v>
      </c>
      <c r="F1767" t="s">
        <v>183</v>
      </c>
      <c r="G1767">
        <v>100</v>
      </c>
      <c r="H1767">
        <v>21.95</v>
      </c>
      <c r="I1767">
        <v>2195</v>
      </c>
      <c r="J1767">
        <v>8.1999999999999993</v>
      </c>
      <c r="K1767">
        <v>820</v>
      </c>
      <c r="L1767">
        <v>13.75</v>
      </c>
      <c r="M1767">
        <v>0.62642369020501143</v>
      </c>
      <c r="N1767">
        <v>1375</v>
      </c>
      <c r="O1767" t="s">
        <v>248</v>
      </c>
      <c r="P1767" t="s">
        <v>249</v>
      </c>
      <c r="Q1767" t="s">
        <v>191</v>
      </c>
      <c r="R1767" t="s">
        <v>56</v>
      </c>
      <c r="S1767" t="s">
        <v>192</v>
      </c>
      <c r="T1767" t="s">
        <v>250</v>
      </c>
      <c r="U1767" t="s">
        <v>1191</v>
      </c>
      <c r="V1767">
        <f>YEAR(sales_order1[[#This Row],[date]])</f>
        <v>2020</v>
      </c>
      <c r="W1767" t="str">
        <f>TEXT(sales_order1[[#This Row],[date]], "Mmm")</f>
        <v>Nov</v>
      </c>
      <c r="X1767">
        <f>VALUE(TEXT(sales_order1[[#This Row],[date]], "D"))</f>
        <v>19</v>
      </c>
      <c r="Y1767">
        <v>47</v>
      </c>
    </row>
    <row r="1768" spans="1:25" x14ac:dyDescent="0.25">
      <c r="A1768" s="1">
        <v>44154</v>
      </c>
      <c r="B1768">
        <v>51767</v>
      </c>
      <c r="C1768" t="s">
        <v>320</v>
      </c>
      <c r="D1768" t="str">
        <f>VLOOKUP(sales_order1[[#This Row],[itemCode]],product_details3!B:C,2,0)</f>
        <v>SCR50+100</v>
      </c>
      <c r="E1768" t="s">
        <v>321</v>
      </c>
      <c r="F1768" t="s">
        <v>61</v>
      </c>
      <c r="G1768">
        <v>250</v>
      </c>
      <c r="H1768">
        <v>26.25</v>
      </c>
      <c r="I1768">
        <v>6562.5</v>
      </c>
      <c r="J1768">
        <v>7.75</v>
      </c>
      <c r="K1768">
        <v>1937.5</v>
      </c>
      <c r="L1768">
        <v>18.5</v>
      </c>
      <c r="M1768">
        <v>0.70476190476190481</v>
      </c>
      <c r="N1768">
        <v>4625</v>
      </c>
      <c r="O1768" t="s">
        <v>317</v>
      </c>
      <c r="P1768" t="s">
        <v>318</v>
      </c>
      <c r="Q1768" t="s">
        <v>48</v>
      </c>
      <c r="R1768" t="s">
        <v>25</v>
      </c>
      <c r="S1768" t="s">
        <v>49</v>
      </c>
      <c r="T1768" t="s">
        <v>319</v>
      </c>
      <c r="U1768" t="s">
        <v>1191</v>
      </c>
      <c r="V1768">
        <f>YEAR(sales_order1[[#This Row],[date]])</f>
        <v>2020</v>
      </c>
      <c r="W1768" t="str">
        <f>TEXT(sales_order1[[#This Row],[date]], "Mmm")</f>
        <v>Nov</v>
      </c>
      <c r="X1768">
        <f>VALUE(TEXT(sales_order1[[#This Row],[date]], "D"))</f>
        <v>19</v>
      </c>
      <c r="Y1768">
        <v>47</v>
      </c>
    </row>
    <row r="1769" spans="1:25" x14ac:dyDescent="0.25">
      <c r="A1769" s="1">
        <v>44154</v>
      </c>
      <c r="B1769">
        <v>51768</v>
      </c>
      <c r="C1769" t="s">
        <v>311</v>
      </c>
      <c r="D1769" t="str">
        <f>VLOOKUP(sales_order1[[#This Row],[itemCode]],product_details3!B:C,2,0)</f>
        <v>MSTH30</v>
      </c>
      <c r="E1769" t="s">
        <v>312</v>
      </c>
      <c r="F1769" t="s">
        <v>21</v>
      </c>
      <c r="G1769">
        <v>100</v>
      </c>
      <c r="H1769">
        <v>8.5</v>
      </c>
      <c r="I1769">
        <v>850</v>
      </c>
      <c r="J1769">
        <v>3.3</v>
      </c>
      <c r="K1769">
        <v>330</v>
      </c>
      <c r="L1769">
        <v>5.2</v>
      </c>
      <c r="M1769">
        <v>0.61176470588235299</v>
      </c>
      <c r="N1769">
        <v>520</v>
      </c>
      <c r="O1769" t="s">
        <v>109</v>
      </c>
      <c r="P1769" t="s">
        <v>110</v>
      </c>
      <c r="Q1769" t="s">
        <v>111</v>
      </c>
      <c r="R1769" t="s">
        <v>112</v>
      </c>
      <c r="S1769" t="s">
        <v>113</v>
      </c>
      <c r="T1769" t="s">
        <v>114</v>
      </c>
      <c r="U1769" t="s">
        <v>1189</v>
      </c>
      <c r="V1769">
        <f>YEAR(sales_order1[[#This Row],[date]])</f>
        <v>2020</v>
      </c>
      <c r="W1769" t="str">
        <f>TEXT(sales_order1[[#This Row],[date]], "Mmm")</f>
        <v>Nov</v>
      </c>
      <c r="X1769">
        <f>VALUE(TEXT(sales_order1[[#This Row],[date]], "D"))</f>
        <v>19</v>
      </c>
      <c r="Y1769">
        <v>47</v>
      </c>
    </row>
    <row r="1770" spans="1:25" x14ac:dyDescent="0.25">
      <c r="A1770" s="1">
        <v>44154</v>
      </c>
      <c r="B1770">
        <v>51769</v>
      </c>
      <c r="C1770" t="s">
        <v>19</v>
      </c>
      <c r="D1770" t="str">
        <f>VLOOKUP(sales_order1[[#This Row],[itemCode]],product_details3!B:C,2,0)</f>
        <v>MSTH100</v>
      </c>
      <c r="E1770" t="s">
        <v>20</v>
      </c>
      <c r="F1770" t="s">
        <v>21</v>
      </c>
      <c r="G1770">
        <v>50</v>
      </c>
      <c r="H1770">
        <v>26.25</v>
      </c>
      <c r="I1770">
        <v>1312.5</v>
      </c>
      <c r="J1770">
        <v>7.75</v>
      </c>
      <c r="K1770">
        <v>387.5</v>
      </c>
      <c r="L1770">
        <v>18.5</v>
      </c>
      <c r="M1770">
        <v>0.70476190476190481</v>
      </c>
      <c r="N1770">
        <v>925</v>
      </c>
      <c r="O1770" t="s">
        <v>423</v>
      </c>
      <c r="P1770" t="s">
        <v>424</v>
      </c>
      <c r="Q1770" t="s">
        <v>77</v>
      </c>
      <c r="R1770" t="s">
        <v>72</v>
      </c>
      <c r="S1770" t="s">
        <v>425</v>
      </c>
      <c r="T1770" t="s">
        <v>426</v>
      </c>
      <c r="U1770" t="s">
        <v>1190</v>
      </c>
      <c r="V1770">
        <f>YEAR(sales_order1[[#This Row],[date]])</f>
        <v>2020</v>
      </c>
      <c r="W1770" t="str">
        <f>TEXT(sales_order1[[#This Row],[date]], "Mmm")</f>
        <v>Nov</v>
      </c>
      <c r="X1770">
        <f>VALUE(TEXT(sales_order1[[#This Row],[date]], "D"))</f>
        <v>19</v>
      </c>
      <c r="Y1770">
        <v>47</v>
      </c>
    </row>
    <row r="1771" spans="1:25" x14ac:dyDescent="0.25">
      <c r="A1771" s="1">
        <v>44154</v>
      </c>
      <c r="B1771">
        <v>51770</v>
      </c>
      <c r="C1771" t="s">
        <v>51</v>
      </c>
      <c r="D1771" t="str">
        <f>VLOOKUP(sales_order1[[#This Row],[itemCode]],product_details3!B:C,2,0)</f>
        <v>MSTH50</v>
      </c>
      <c r="E1771" t="s">
        <v>52</v>
      </c>
      <c r="F1771" t="s">
        <v>21</v>
      </c>
      <c r="G1771">
        <v>100</v>
      </c>
      <c r="H1771">
        <v>15.75</v>
      </c>
      <c r="I1771">
        <v>1575</v>
      </c>
      <c r="J1771">
        <v>4.45</v>
      </c>
      <c r="K1771">
        <v>445</v>
      </c>
      <c r="L1771">
        <v>11.3</v>
      </c>
      <c r="M1771">
        <v>0.71746031746031746</v>
      </c>
      <c r="N1771">
        <v>1130</v>
      </c>
      <c r="O1771" t="s">
        <v>284</v>
      </c>
      <c r="P1771" t="s">
        <v>285</v>
      </c>
      <c r="Q1771" t="s">
        <v>48</v>
      </c>
      <c r="R1771" t="s">
        <v>25</v>
      </c>
      <c r="S1771" t="s">
        <v>286</v>
      </c>
      <c r="T1771" t="s">
        <v>287</v>
      </c>
      <c r="U1771" t="s">
        <v>1191</v>
      </c>
      <c r="V1771">
        <f>YEAR(sales_order1[[#This Row],[date]])</f>
        <v>2020</v>
      </c>
      <c r="W1771" t="str">
        <f>TEXT(sales_order1[[#This Row],[date]], "Mmm")</f>
        <v>Nov</v>
      </c>
      <c r="X1771">
        <f>VALUE(TEXT(sales_order1[[#This Row],[date]], "D"))</f>
        <v>19</v>
      </c>
      <c r="Y1771">
        <v>47</v>
      </c>
    </row>
    <row r="1772" spans="1:25" x14ac:dyDescent="0.25">
      <c r="A1772" s="1">
        <v>44155</v>
      </c>
      <c r="B1772">
        <v>51771</v>
      </c>
      <c r="C1772" t="s">
        <v>19</v>
      </c>
      <c r="D1772" t="str">
        <f>VLOOKUP(sales_order1[[#This Row],[itemCode]],product_details3!B:C,2,0)</f>
        <v>MSTH100</v>
      </c>
      <c r="E1772" t="s">
        <v>20</v>
      </c>
      <c r="F1772" t="s">
        <v>21</v>
      </c>
      <c r="G1772">
        <v>100</v>
      </c>
      <c r="H1772">
        <v>26.25</v>
      </c>
      <c r="I1772">
        <v>2625</v>
      </c>
      <c r="J1772">
        <v>7.75</v>
      </c>
      <c r="K1772">
        <v>775</v>
      </c>
      <c r="L1772">
        <v>18.5</v>
      </c>
      <c r="M1772">
        <v>0.70476190476190481</v>
      </c>
      <c r="N1772">
        <v>1850</v>
      </c>
      <c r="O1772" t="s">
        <v>467</v>
      </c>
      <c r="P1772" t="s">
        <v>468</v>
      </c>
      <c r="Q1772" t="s">
        <v>39</v>
      </c>
      <c r="R1772" t="s">
        <v>40</v>
      </c>
      <c r="S1772" t="s">
        <v>41</v>
      </c>
      <c r="T1772" t="s">
        <v>174</v>
      </c>
      <c r="U1772" t="s">
        <v>1188</v>
      </c>
      <c r="V1772">
        <f>YEAR(sales_order1[[#This Row],[date]])</f>
        <v>2020</v>
      </c>
      <c r="W1772" t="str">
        <f>TEXT(sales_order1[[#This Row],[date]], "Mmm")</f>
        <v>Nov</v>
      </c>
      <c r="X1772">
        <f>VALUE(TEXT(sales_order1[[#This Row],[date]], "D"))</f>
        <v>20</v>
      </c>
      <c r="Y1772">
        <v>47</v>
      </c>
    </row>
    <row r="1773" spans="1:25" x14ac:dyDescent="0.25">
      <c r="A1773" s="1">
        <v>44155</v>
      </c>
      <c r="B1773">
        <v>51772</v>
      </c>
      <c r="C1773" t="s">
        <v>103</v>
      </c>
      <c r="D1773" t="str">
        <f>VLOOKUP(sales_order1[[#This Row],[itemCode]],product_details3!B:C,2,0)</f>
        <v>SCRT50</v>
      </c>
      <c r="E1773" t="s">
        <v>104</v>
      </c>
      <c r="F1773" t="s">
        <v>61</v>
      </c>
      <c r="G1773">
        <v>200</v>
      </c>
      <c r="H1773">
        <v>16.95</v>
      </c>
      <c r="I1773">
        <v>3390</v>
      </c>
      <c r="J1773">
        <v>5.2</v>
      </c>
      <c r="K1773">
        <v>1040</v>
      </c>
      <c r="L1773">
        <v>11.75</v>
      </c>
      <c r="M1773">
        <v>0.69321533923303835</v>
      </c>
      <c r="N1773">
        <v>2350</v>
      </c>
      <c r="O1773" t="s">
        <v>223</v>
      </c>
      <c r="P1773" t="s">
        <v>224</v>
      </c>
      <c r="Q1773" t="s">
        <v>55</v>
      </c>
      <c r="R1773" t="s">
        <v>56</v>
      </c>
      <c r="S1773" t="s">
        <v>225</v>
      </c>
      <c r="T1773" t="s">
        <v>226</v>
      </c>
      <c r="U1773" t="s">
        <v>1191</v>
      </c>
      <c r="V1773">
        <f>YEAR(sales_order1[[#This Row],[date]])</f>
        <v>2020</v>
      </c>
      <c r="W1773" t="str">
        <f>TEXT(sales_order1[[#This Row],[date]], "Mmm")</f>
        <v>Nov</v>
      </c>
      <c r="X1773">
        <f>VALUE(TEXT(sales_order1[[#This Row],[date]], "D"))</f>
        <v>20</v>
      </c>
      <c r="Y1773">
        <v>47</v>
      </c>
    </row>
    <row r="1774" spans="1:25" x14ac:dyDescent="0.25">
      <c r="A1774" s="1">
        <v>44155</v>
      </c>
      <c r="B1774">
        <v>51773</v>
      </c>
      <c r="C1774" t="s">
        <v>335</v>
      </c>
      <c r="D1774" t="str">
        <f>VLOOKUP(sales_order1[[#This Row],[itemCode]],product_details3!B:C,2,0)</f>
        <v>CLNF50</v>
      </c>
      <c r="E1774" t="s">
        <v>336</v>
      </c>
      <c r="F1774" t="s">
        <v>45</v>
      </c>
      <c r="G1774">
        <v>100</v>
      </c>
      <c r="H1774">
        <v>7.3</v>
      </c>
      <c r="I1774">
        <v>730</v>
      </c>
      <c r="J1774">
        <v>2.8</v>
      </c>
      <c r="K1774">
        <v>280</v>
      </c>
      <c r="L1774">
        <v>4.5</v>
      </c>
      <c r="M1774">
        <v>0.61643835616438358</v>
      </c>
      <c r="N1774">
        <v>450</v>
      </c>
      <c r="O1774" t="s">
        <v>184</v>
      </c>
      <c r="P1774" t="s">
        <v>185</v>
      </c>
      <c r="Q1774" t="s">
        <v>186</v>
      </c>
      <c r="R1774" t="s">
        <v>112</v>
      </c>
      <c r="S1774" t="s">
        <v>187</v>
      </c>
      <c r="T1774" t="s">
        <v>188</v>
      </c>
      <c r="U1774" t="s">
        <v>1189</v>
      </c>
      <c r="V1774">
        <f>YEAR(sales_order1[[#This Row],[date]])</f>
        <v>2020</v>
      </c>
      <c r="W1774" t="str">
        <f>TEXT(sales_order1[[#This Row],[date]], "Mmm")</f>
        <v>Nov</v>
      </c>
      <c r="X1774">
        <f>VALUE(TEXT(sales_order1[[#This Row],[date]], "D"))</f>
        <v>20</v>
      </c>
      <c r="Y1774">
        <v>47</v>
      </c>
    </row>
    <row r="1775" spans="1:25" x14ac:dyDescent="0.25">
      <c r="A1775" s="1">
        <v>44155</v>
      </c>
      <c r="B1775">
        <v>51774</v>
      </c>
      <c r="C1775" t="s">
        <v>86</v>
      </c>
      <c r="D1775" t="str">
        <f>VLOOKUP(sales_order1[[#This Row],[itemCode]],product_details3!B:C,2,0)</f>
        <v>SRMH30</v>
      </c>
      <c r="E1775" t="s">
        <v>87</v>
      </c>
      <c r="F1775" t="s">
        <v>30</v>
      </c>
      <c r="G1775">
        <v>150</v>
      </c>
      <c r="H1775">
        <v>21</v>
      </c>
      <c r="I1775">
        <v>3150</v>
      </c>
      <c r="J1775">
        <v>6.6</v>
      </c>
      <c r="K1775">
        <v>990</v>
      </c>
      <c r="L1775">
        <v>14.4</v>
      </c>
      <c r="M1775">
        <v>0.68571428571428572</v>
      </c>
      <c r="N1775">
        <v>2160</v>
      </c>
      <c r="O1775" t="s">
        <v>420</v>
      </c>
      <c r="P1775" t="s">
        <v>421</v>
      </c>
      <c r="Q1775" t="s">
        <v>77</v>
      </c>
      <c r="R1775" t="s">
        <v>72</v>
      </c>
      <c r="S1775" t="s">
        <v>78</v>
      </c>
      <c r="T1775" t="s">
        <v>422</v>
      </c>
      <c r="U1775" t="s">
        <v>1190</v>
      </c>
      <c r="V1775">
        <f>YEAR(sales_order1[[#This Row],[date]])</f>
        <v>2020</v>
      </c>
      <c r="W1775" t="str">
        <f>TEXT(sales_order1[[#This Row],[date]], "Mmm")</f>
        <v>Nov</v>
      </c>
      <c r="X1775">
        <f>VALUE(TEXT(sales_order1[[#This Row],[date]], "D"))</f>
        <v>20</v>
      </c>
      <c r="Y1775">
        <v>47</v>
      </c>
    </row>
    <row r="1776" spans="1:25" x14ac:dyDescent="0.25">
      <c r="A1776" s="1">
        <v>44155</v>
      </c>
      <c r="B1776">
        <v>51775</v>
      </c>
      <c r="C1776" t="s">
        <v>194</v>
      </c>
      <c r="D1776" t="str">
        <f>VLOOKUP(sales_order1[[#This Row],[itemCode]],product_details3!B:C,2,0)</f>
        <v>CLNG150</v>
      </c>
      <c r="E1776" t="s">
        <v>195</v>
      </c>
      <c r="F1776" t="s">
        <v>45</v>
      </c>
      <c r="G1776">
        <v>50</v>
      </c>
      <c r="H1776">
        <v>12.75</v>
      </c>
      <c r="I1776">
        <v>637.5</v>
      </c>
      <c r="J1776">
        <v>4.45</v>
      </c>
      <c r="K1776">
        <v>222.5</v>
      </c>
      <c r="L1776">
        <v>8.3000000000000007</v>
      </c>
      <c r="M1776">
        <v>0.65098039215686276</v>
      </c>
      <c r="N1776">
        <v>415</v>
      </c>
      <c r="O1776" t="s">
        <v>211</v>
      </c>
      <c r="P1776" t="s">
        <v>212</v>
      </c>
      <c r="Q1776" t="s">
        <v>213</v>
      </c>
      <c r="R1776" t="s">
        <v>25</v>
      </c>
      <c r="S1776" t="s">
        <v>214</v>
      </c>
      <c r="T1776" t="s">
        <v>215</v>
      </c>
      <c r="U1776" t="s">
        <v>1191</v>
      </c>
      <c r="V1776">
        <f>YEAR(sales_order1[[#This Row],[date]])</f>
        <v>2020</v>
      </c>
      <c r="W1776" t="str">
        <f>TEXT(sales_order1[[#This Row],[date]], "Mmm")</f>
        <v>Nov</v>
      </c>
      <c r="X1776">
        <f>VALUE(TEXT(sales_order1[[#This Row],[date]], "D"))</f>
        <v>20</v>
      </c>
      <c r="Y1776">
        <v>47</v>
      </c>
    </row>
    <row r="1777" spans="1:25" x14ac:dyDescent="0.25">
      <c r="A1777" s="1">
        <v>44155</v>
      </c>
      <c r="B1777">
        <v>51776</v>
      </c>
      <c r="C1777" t="s">
        <v>59</v>
      </c>
      <c r="D1777" t="str">
        <f>VLOOKUP(sales_order1[[#This Row],[itemCode]],product_details3!B:C,2,0)</f>
        <v>SCRS3050</v>
      </c>
      <c r="E1777" t="s">
        <v>60</v>
      </c>
      <c r="F1777" t="s">
        <v>61</v>
      </c>
      <c r="G1777">
        <v>200</v>
      </c>
      <c r="H1777">
        <v>19.649999999999999</v>
      </c>
      <c r="I1777">
        <v>3930</v>
      </c>
      <c r="J1777">
        <v>6.55</v>
      </c>
      <c r="K1777">
        <v>1310</v>
      </c>
      <c r="L1777">
        <v>13.1</v>
      </c>
      <c r="M1777">
        <v>0.66666666666666663</v>
      </c>
      <c r="N1777">
        <v>2620</v>
      </c>
      <c r="O1777" t="s">
        <v>514</v>
      </c>
      <c r="P1777" t="s">
        <v>515</v>
      </c>
      <c r="Q1777" t="s">
        <v>64</v>
      </c>
      <c r="R1777" t="s">
        <v>40</v>
      </c>
      <c r="S1777" t="s">
        <v>84</v>
      </c>
      <c r="T1777" t="s">
        <v>419</v>
      </c>
      <c r="U1777" t="s">
        <v>1189</v>
      </c>
      <c r="V1777">
        <f>YEAR(sales_order1[[#This Row],[date]])</f>
        <v>2020</v>
      </c>
      <c r="W1777" t="str">
        <f>TEXT(sales_order1[[#This Row],[date]], "Mmm")</f>
        <v>Nov</v>
      </c>
      <c r="X1777">
        <f>VALUE(TEXT(sales_order1[[#This Row],[date]], "D"))</f>
        <v>20</v>
      </c>
      <c r="Y1777">
        <v>47</v>
      </c>
    </row>
    <row r="1778" spans="1:25" x14ac:dyDescent="0.25">
      <c r="A1778" s="1">
        <v>44155</v>
      </c>
      <c r="B1778">
        <v>51777</v>
      </c>
      <c r="C1778" t="s">
        <v>43</v>
      </c>
      <c r="D1778" t="str">
        <f>VLOOKUP(sales_order1[[#This Row],[itemCode]],product_details3!B:C,2,0)</f>
        <v>CLNG200</v>
      </c>
      <c r="E1778" t="s">
        <v>44</v>
      </c>
      <c r="F1778" t="s">
        <v>45</v>
      </c>
      <c r="G1778">
        <v>100</v>
      </c>
      <c r="H1778">
        <v>21.25</v>
      </c>
      <c r="I1778">
        <v>2125</v>
      </c>
      <c r="J1778">
        <v>7.75</v>
      </c>
      <c r="K1778">
        <v>775</v>
      </c>
      <c r="L1778">
        <v>13.5</v>
      </c>
      <c r="M1778">
        <v>0.63529411764705879</v>
      </c>
      <c r="N1778">
        <v>1350</v>
      </c>
      <c r="O1778" t="s">
        <v>237</v>
      </c>
      <c r="P1778" t="s">
        <v>238</v>
      </c>
      <c r="Q1778" t="s">
        <v>239</v>
      </c>
      <c r="R1778" t="s">
        <v>112</v>
      </c>
      <c r="S1778" t="s">
        <v>240</v>
      </c>
      <c r="T1778" t="s">
        <v>241</v>
      </c>
      <c r="U1778" t="s">
        <v>1189</v>
      </c>
      <c r="V1778">
        <f>YEAR(sales_order1[[#This Row],[date]])</f>
        <v>2020</v>
      </c>
      <c r="W1778" t="str">
        <f>TEXT(sales_order1[[#This Row],[date]], "Mmm")</f>
        <v>Nov</v>
      </c>
      <c r="X1778">
        <f>VALUE(TEXT(sales_order1[[#This Row],[date]], "D"))</f>
        <v>20</v>
      </c>
      <c r="Y1778">
        <v>47</v>
      </c>
    </row>
    <row r="1779" spans="1:25" x14ac:dyDescent="0.25">
      <c r="A1779" s="1">
        <v>44155</v>
      </c>
      <c r="B1779">
        <v>51778</v>
      </c>
      <c r="C1779" t="s">
        <v>311</v>
      </c>
      <c r="D1779" t="str">
        <f>VLOOKUP(sales_order1[[#This Row],[itemCode]],product_details3!B:C,2,0)</f>
        <v>MSTH30</v>
      </c>
      <c r="E1779" t="s">
        <v>312</v>
      </c>
      <c r="F1779" t="s">
        <v>21</v>
      </c>
      <c r="G1779">
        <v>100</v>
      </c>
      <c r="H1779">
        <v>8.5</v>
      </c>
      <c r="I1779">
        <v>850</v>
      </c>
      <c r="J1779">
        <v>3.3</v>
      </c>
      <c r="K1779">
        <v>330</v>
      </c>
      <c r="L1779">
        <v>5.2</v>
      </c>
      <c r="M1779">
        <v>0.61176470588235299</v>
      </c>
      <c r="N1779">
        <v>520</v>
      </c>
      <c r="O1779" t="s">
        <v>152</v>
      </c>
      <c r="P1779" t="s">
        <v>153</v>
      </c>
      <c r="Q1779" t="s">
        <v>154</v>
      </c>
      <c r="R1779" t="s">
        <v>56</v>
      </c>
      <c r="S1779" t="s">
        <v>133</v>
      </c>
      <c r="T1779" t="s">
        <v>155</v>
      </c>
      <c r="U1779" t="s">
        <v>1191</v>
      </c>
      <c r="V1779">
        <f>YEAR(sales_order1[[#This Row],[date]])</f>
        <v>2020</v>
      </c>
      <c r="W1779" t="str">
        <f>TEXT(sales_order1[[#This Row],[date]], "Mmm")</f>
        <v>Nov</v>
      </c>
      <c r="X1779">
        <f>VALUE(TEXT(sales_order1[[#This Row],[date]], "D"))</f>
        <v>20</v>
      </c>
      <c r="Y1779">
        <v>47</v>
      </c>
    </row>
    <row r="1780" spans="1:25" x14ac:dyDescent="0.25">
      <c r="A1780" s="1">
        <v>44155</v>
      </c>
      <c r="B1780">
        <v>51779</v>
      </c>
      <c r="C1780" t="s">
        <v>51</v>
      </c>
      <c r="D1780" t="str">
        <f>VLOOKUP(sales_order1[[#This Row],[itemCode]],product_details3!B:C,2,0)</f>
        <v>MSTH50</v>
      </c>
      <c r="E1780" t="s">
        <v>52</v>
      </c>
      <c r="F1780" t="s">
        <v>21</v>
      </c>
      <c r="G1780">
        <v>100</v>
      </c>
      <c r="H1780">
        <v>15.75</v>
      </c>
      <c r="I1780">
        <v>1575</v>
      </c>
      <c r="J1780">
        <v>4.45</v>
      </c>
      <c r="K1780">
        <v>445</v>
      </c>
      <c r="L1780">
        <v>11.3</v>
      </c>
      <c r="M1780">
        <v>0.71746031746031746</v>
      </c>
      <c r="N1780">
        <v>1130</v>
      </c>
      <c r="O1780" t="s">
        <v>381</v>
      </c>
      <c r="P1780" t="s">
        <v>382</v>
      </c>
      <c r="Q1780" t="s">
        <v>383</v>
      </c>
      <c r="R1780" t="s">
        <v>72</v>
      </c>
      <c r="S1780" t="s">
        <v>384</v>
      </c>
      <c r="T1780" t="s">
        <v>385</v>
      </c>
      <c r="U1780" t="s">
        <v>1188</v>
      </c>
      <c r="V1780">
        <f>YEAR(sales_order1[[#This Row],[date]])</f>
        <v>2020</v>
      </c>
      <c r="W1780" t="str">
        <f>TEXT(sales_order1[[#This Row],[date]], "Mmm")</f>
        <v>Nov</v>
      </c>
      <c r="X1780">
        <f>VALUE(TEXT(sales_order1[[#This Row],[date]], "D"))</f>
        <v>20</v>
      </c>
      <c r="Y1780">
        <v>47</v>
      </c>
    </row>
    <row r="1781" spans="1:25" x14ac:dyDescent="0.25">
      <c r="A1781" s="1">
        <v>44158</v>
      </c>
      <c r="B1781">
        <v>51780</v>
      </c>
      <c r="C1781" t="s">
        <v>335</v>
      </c>
      <c r="D1781" t="str">
        <f>VLOOKUP(sales_order1[[#This Row],[itemCode]],product_details3!B:C,2,0)</f>
        <v>CLNF50</v>
      </c>
      <c r="E1781" t="s">
        <v>336</v>
      </c>
      <c r="F1781" t="s">
        <v>45</v>
      </c>
      <c r="G1781">
        <v>150</v>
      </c>
      <c r="H1781">
        <v>7.3</v>
      </c>
      <c r="I1781">
        <v>1095</v>
      </c>
      <c r="J1781">
        <v>2.8</v>
      </c>
      <c r="K1781">
        <v>420</v>
      </c>
      <c r="L1781">
        <v>4.5</v>
      </c>
      <c r="M1781">
        <v>0.61643835616438358</v>
      </c>
      <c r="N1781">
        <v>675</v>
      </c>
      <c r="O1781" t="s">
        <v>447</v>
      </c>
      <c r="P1781" t="s">
        <v>448</v>
      </c>
      <c r="Q1781" t="s">
        <v>378</v>
      </c>
      <c r="R1781" t="s">
        <v>72</v>
      </c>
      <c r="S1781" t="s">
        <v>449</v>
      </c>
      <c r="T1781" t="s">
        <v>450</v>
      </c>
      <c r="U1781" t="s">
        <v>1188</v>
      </c>
      <c r="V1781">
        <f>YEAR(sales_order1[[#This Row],[date]])</f>
        <v>2020</v>
      </c>
      <c r="W1781" t="str">
        <f>TEXT(sales_order1[[#This Row],[date]], "Mmm")</f>
        <v>Nov</v>
      </c>
      <c r="X1781">
        <f>VALUE(TEXT(sales_order1[[#This Row],[date]], "D"))</f>
        <v>23</v>
      </c>
      <c r="Y1781">
        <v>47</v>
      </c>
    </row>
    <row r="1782" spans="1:25" x14ac:dyDescent="0.25">
      <c r="A1782" s="1">
        <v>44158</v>
      </c>
      <c r="B1782">
        <v>51781</v>
      </c>
      <c r="C1782" t="s">
        <v>335</v>
      </c>
      <c r="D1782" t="str">
        <f>VLOOKUP(sales_order1[[#This Row],[itemCode]],product_details3!B:C,2,0)</f>
        <v>CLNF50</v>
      </c>
      <c r="E1782" t="s">
        <v>336</v>
      </c>
      <c r="F1782" t="s">
        <v>45</v>
      </c>
      <c r="G1782">
        <v>100</v>
      </c>
      <c r="H1782">
        <v>7.3</v>
      </c>
      <c r="I1782">
        <v>730</v>
      </c>
      <c r="J1782">
        <v>2.8</v>
      </c>
      <c r="K1782">
        <v>280</v>
      </c>
      <c r="L1782">
        <v>4.5</v>
      </c>
      <c r="M1782">
        <v>0.61643835616438358</v>
      </c>
      <c r="N1782">
        <v>450</v>
      </c>
      <c r="O1782" t="s">
        <v>144</v>
      </c>
      <c r="P1782" t="s">
        <v>145</v>
      </c>
      <c r="Q1782" t="s">
        <v>146</v>
      </c>
      <c r="R1782" t="s">
        <v>112</v>
      </c>
      <c r="S1782" t="s">
        <v>147</v>
      </c>
      <c r="T1782" t="s">
        <v>148</v>
      </c>
      <c r="U1782" t="s">
        <v>1190</v>
      </c>
      <c r="V1782">
        <f>YEAR(sales_order1[[#This Row],[date]])</f>
        <v>2020</v>
      </c>
      <c r="W1782" t="str">
        <f>TEXT(sales_order1[[#This Row],[date]], "Mmm")</f>
        <v>Nov</v>
      </c>
      <c r="X1782">
        <f>VALUE(TEXT(sales_order1[[#This Row],[date]], "D"))</f>
        <v>23</v>
      </c>
      <c r="Y1782">
        <v>47</v>
      </c>
    </row>
    <row r="1783" spans="1:25" x14ac:dyDescent="0.25">
      <c r="A1783" s="1">
        <v>44158</v>
      </c>
      <c r="B1783">
        <v>51782</v>
      </c>
      <c r="C1783" t="s">
        <v>128</v>
      </c>
      <c r="D1783" t="str">
        <f>VLOOKUP(sales_order1[[#This Row],[itemCode]],product_details3!B:C,2,0)</f>
        <v>SCRT100</v>
      </c>
      <c r="E1783" t="s">
        <v>129</v>
      </c>
      <c r="F1783" t="s">
        <v>61</v>
      </c>
      <c r="G1783">
        <v>150</v>
      </c>
      <c r="H1783">
        <v>28.25</v>
      </c>
      <c r="I1783">
        <v>4237.5</v>
      </c>
      <c r="J1783">
        <v>9</v>
      </c>
      <c r="K1783">
        <v>1350</v>
      </c>
      <c r="L1783">
        <v>19.25</v>
      </c>
      <c r="M1783">
        <v>0.68141592920353977</v>
      </c>
      <c r="N1783">
        <v>2887.5</v>
      </c>
      <c r="O1783" t="s">
        <v>492</v>
      </c>
      <c r="P1783" t="s">
        <v>493</v>
      </c>
      <c r="Q1783" t="s">
        <v>378</v>
      </c>
      <c r="R1783" t="s">
        <v>72</v>
      </c>
      <c r="S1783" t="s">
        <v>379</v>
      </c>
      <c r="T1783" t="s">
        <v>494</v>
      </c>
      <c r="U1783" t="s">
        <v>1188</v>
      </c>
      <c r="V1783">
        <f>YEAR(sales_order1[[#This Row],[date]])</f>
        <v>2020</v>
      </c>
      <c r="W1783" t="str">
        <f>TEXT(sales_order1[[#This Row],[date]], "Mmm")</f>
        <v>Nov</v>
      </c>
      <c r="X1783">
        <f>VALUE(TEXT(sales_order1[[#This Row],[date]], "D"))</f>
        <v>23</v>
      </c>
      <c r="Y1783">
        <v>47</v>
      </c>
    </row>
    <row r="1784" spans="1:25" x14ac:dyDescent="0.25">
      <c r="A1784" s="1">
        <v>44158</v>
      </c>
      <c r="B1784">
        <v>51783</v>
      </c>
      <c r="C1784" t="s">
        <v>135</v>
      </c>
      <c r="D1784" t="str">
        <f>VLOOKUP(sales_order1[[#This Row],[itemCode]],product_details3!B:C,2,0)</f>
        <v>MSKSH</v>
      </c>
      <c r="E1784" t="s">
        <v>136</v>
      </c>
      <c r="F1784" t="s">
        <v>137</v>
      </c>
      <c r="G1784">
        <v>50</v>
      </c>
      <c r="H1784">
        <v>18.75</v>
      </c>
      <c r="I1784">
        <v>937.5</v>
      </c>
      <c r="J1784">
        <v>7.45</v>
      </c>
      <c r="K1784">
        <v>372.5</v>
      </c>
      <c r="L1784">
        <v>11.3</v>
      </c>
      <c r="M1784">
        <v>0.60266666666666668</v>
      </c>
      <c r="N1784">
        <v>565</v>
      </c>
      <c r="O1784" t="s">
        <v>91</v>
      </c>
      <c r="P1784" t="s">
        <v>92</v>
      </c>
      <c r="Q1784" t="s">
        <v>93</v>
      </c>
      <c r="R1784" t="s">
        <v>72</v>
      </c>
      <c r="S1784" t="s">
        <v>94</v>
      </c>
      <c r="T1784" t="s">
        <v>95</v>
      </c>
      <c r="U1784" t="s">
        <v>1190</v>
      </c>
      <c r="V1784">
        <f>YEAR(sales_order1[[#This Row],[date]])</f>
        <v>2020</v>
      </c>
      <c r="W1784" t="str">
        <f>TEXT(sales_order1[[#This Row],[date]], "Mmm")</f>
        <v>Nov</v>
      </c>
      <c r="X1784">
        <f>VALUE(TEXT(sales_order1[[#This Row],[date]], "D"))</f>
        <v>23</v>
      </c>
      <c r="Y1784">
        <v>47</v>
      </c>
    </row>
    <row r="1785" spans="1:25" x14ac:dyDescent="0.25">
      <c r="A1785" s="1">
        <v>44158</v>
      </c>
      <c r="B1785">
        <v>51784</v>
      </c>
      <c r="C1785" t="s">
        <v>327</v>
      </c>
      <c r="D1785" t="str">
        <f>VLOOKUP(sales_order1[[#This Row],[itemCode]],product_details3!B:C,2,0)</f>
        <v>SCR50+50</v>
      </c>
      <c r="E1785" t="s">
        <v>328</v>
      </c>
      <c r="F1785" t="s">
        <v>61</v>
      </c>
      <c r="G1785">
        <v>150</v>
      </c>
      <c r="H1785">
        <v>15.75</v>
      </c>
      <c r="I1785">
        <v>2362.5</v>
      </c>
      <c r="J1785">
        <v>4.45</v>
      </c>
      <c r="K1785">
        <v>667.5</v>
      </c>
      <c r="L1785">
        <v>11.3</v>
      </c>
      <c r="M1785">
        <v>0.71746031746031746</v>
      </c>
      <c r="N1785">
        <v>1695</v>
      </c>
      <c r="O1785" t="s">
        <v>69</v>
      </c>
      <c r="P1785" t="s">
        <v>70</v>
      </c>
      <c r="Q1785" t="s">
        <v>71</v>
      </c>
      <c r="R1785" t="s">
        <v>72</v>
      </c>
      <c r="S1785" t="s">
        <v>73</v>
      </c>
      <c r="T1785" t="s">
        <v>74</v>
      </c>
      <c r="U1785" t="s">
        <v>1190</v>
      </c>
      <c r="V1785">
        <f>YEAR(sales_order1[[#This Row],[date]])</f>
        <v>2020</v>
      </c>
      <c r="W1785" t="str">
        <f>TEXT(sales_order1[[#This Row],[date]], "Mmm")</f>
        <v>Nov</v>
      </c>
      <c r="X1785">
        <f>VALUE(TEXT(sales_order1[[#This Row],[date]], "D"))</f>
        <v>23</v>
      </c>
      <c r="Y1785">
        <v>47</v>
      </c>
    </row>
    <row r="1786" spans="1:25" x14ac:dyDescent="0.25">
      <c r="A1786" s="1">
        <v>44158</v>
      </c>
      <c r="B1786">
        <v>51785</v>
      </c>
      <c r="C1786" t="s">
        <v>156</v>
      </c>
      <c r="D1786" t="str">
        <f>VLOOKUP(sales_order1[[#This Row],[itemCode]],product_details3!B:C,2,0)</f>
        <v>SCRT30</v>
      </c>
      <c r="E1786" t="s">
        <v>157</v>
      </c>
      <c r="F1786" t="s">
        <v>61</v>
      </c>
      <c r="G1786">
        <v>100</v>
      </c>
      <c r="H1786">
        <v>11.3</v>
      </c>
      <c r="I1786">
        <v>1130</v>
      </c>
      <c r="J1786">
        <v>3.8</v>
      </c>
      <c r="K1786">
        <v>380</v>
      </c>
      <c r="L1786">
        <v>7.5</v>
      </c>
      <c r="M1786">
        <v>0.66371681415929207</v>
      </c>
      <c r="N1786">
        <v>750</v>
      </c>
      <c r="O1786" t="s">
        <v>299</v>
      </c>
      <c r="P1786" t="s">
        <v>300</v>
      </c>
      <c r="Q1786" t="s">
        <v>100</v>
      </c>
      <c r="R1786" t="s">
        <v>40</v>
      </c>
      <c r="S1786" t="s">
        <v>101</v>
      </c>
      <c r="T1786" t="s">
        <v>301</v>
      </c>
      <c r="U1786" t="s">
        <v>1190</v>
      </c>
      <c r="V1786">
        <f>YEAR(sales_order1[[#This Row],[date]])</f>
        <v>2020</v>
      </c>
      <c r="W1786" t="str">
        <f>TEXT(sales_order1[[#This Row],[date]], "Mmm")</f>
        <v>Nov</v>
      </c>
      <c r="X1786">
        <f>VALUE(TEXT(sales_order1[[#This Row],[date]], "D"))</f>
        <v>23</v>
      </c>
      <c r="Y1786">
        <v>47</v>
      </c>
    </row>
    <row r="1787" spans="1:25" x14ac:dyDescent="0.25">
      <c r="A1787" s="1">
        <v>44158</v>
      </c>
      <c r="B1787">
        <v>51786</v>
      </c>
      <c r="C1787" t="s">
        <v>86</v>
      </c>
      <c r="D1787" t="str">
        <f>VLOOKUP(sales_order1[[#This Row],[itemCode]],product_details3!B:C,2,0)</f>
        <v>SRMH30</v>
      </c>
      <c r="E1787" t="s">
        <v>87</v>
      </c>
      <c r="F1787" t="s">
        <v>30</v>
      </c>
      <c r="G1787">
        <v>100</v>
      </c>
      <c r="H1787">
        <v>21</v>
      </c>
      <c r="I1787">
        <v>2100</v>
      </c>
      <c r="J1787">
        <v>6.6</v>
      </c>
      <c r="K1787">
        <v>660</v>
      </c>
      <c r="L1787">
        <v>14.4</v>
      </c>
      <c r="M1787">
        <v>0.68571428571428572</v>
      </c>
      <c r="N1787">
        <v>1440</v>
      </c>
      <c r="O1787" t="s">
        <v>427</v>
      </c>
      <c r="P1787" t="s">
        <v>428</v>
      </c>
      <c r="Q1787" t="s">
        <v>239</v>
      </c>
      <c r="R1787" t="s">
        <v>112</v>
      </c>
      <c r="S1787" t="s">
        <v>240</v>
      </c>
      <c r="T1787" t="s">
        <v>429</v>
      </c>
      <c r="U1787" t="s">
        <v>1189</v>
      </c>
      <c r="V1787">
        <f>YEAR(sales_order1[[#This Row],[date]])</f>
        <v>2020</v>
      </c>
      <c r="W1787" t="str">
        <f>TEXT(sales_order1[[#This Row],[date]], "Mmm")</f>
        <v>Nov</v>
      </c>
      <c r="X1787">
        <f>VALUE(TEXT(sales_order1[[#This Row],[date]], "D"))</f>
        <v>23</v>
      </c>
      <c r="Y1787">
        <v>47</v>
      </c>
    </row>
    <row r="1788" spans="1:25" x14ac:dyDescent="0.25">
      <c r="A1788" s="1">
        <v>44158</v>
      </c>
      <c r="B1788">
        <v>51787</v>
      </c>
      <c r="C1788" t="s">
        <v>86</v>
      </c>
      <c r="D1788" t="str">
        <f>VLOOKUP(sales_order1[[#This Row],[itemCode]],product_details3!B:C,2,0)</f>
        <v>SRMH30</v>
      </c>
      <c r="E1788" t="s">
        <v>87</v>
      </c>
      <c r="F1788" t="s">
        <v>30</v>
      </c>
      <c r="G1788">
        <v>150</v>
      </c>
      <c r="H1788">
        <v>21</v>
      </c>
      <c r="I1788">
        <v>3150</v>
      </c>
      <c r="J1788">
        <v>6.6</v>
      </c>
      <c r="K1788">
        <v>990</v>
      </c>
      <c r="L1788">
        <v>14.4</v>
      </c>
      <c r="M1788">
        <v>0.68571428571428572</v>
      </c>
      <c r="N1788">
        <v>2160</v>
      </c>
      <c r="O1788" t="s">
        <v>158</v>
      </c>
      <c r="P1788" t="s">
        <v>159</v>
      </c>
      <c r="Q1788" t="s">
        <v>160</v>
      </c>
      <c r="R1788" t="s">
        <v>112</v>
      </c>
      <c r="S1788" t="s">
        <v>161</v>
      </c>
      <c r="T1788" t="s">
        <v>162</v>
      </c>
      <c r="U1788" t="s">
        <v>1189</v>
      </c>
      <c r="V1788">
        <f>YEAR(sales_order1[[#This Row],[date]])</f>
        <v>2020</v>
      </c>
      <c r="W1788" t="str">
        <f>TEXT(sales_order1[[#This Row],[date]], "Mmm")</f>
        <v>Nov</v>
      </c>
      <c r="X1788">
        <f>VALUE(TEXT(sales_order1[[#This Row],[date]], "D"))</f>
        <v>23</v>
      </c>
      <c r="Y1788">
        <v>47</v>
      </c>
    </row>
    <row r="1789" spans="1:25" x14ac:dyDescent="0.25">
      <c r="A1789" s="1">
        <v>44158</v>
      </c>
      <c r="B1789">
        <v>51788</v>
      </c>
      <c r="C1789" t="s">
        <v>325</v>
      </c>
      <c r="D1789" t="str">
        <f>VLOOKUP(sales_order1[[#This Row],[itemCode]],product_details3!B:C,2,0)</f>
        <v>EXFG100</v>
      </c>
      <c r="E1789" t="s">
        <v>326</v>
      </c>
      <c r="F1789" t="s">
        <v>183</v>
      </c>
      <c r="G1789">
        <v>50</v>
      </c>
      <c r="H1789">
        <v>20.75</v>
      </c>
      <c r="I1789">
        <v>1037.5</v>
      </c>
      <c r="J1789">
        <v>7.45</v>
      </c>
      <c r="K1789">
        <v>372.5</v>
      </c>
      <c r="L1789">
        <v>13.3</v>
      </c>
      <c r="M1789">
        <v>0.64096385542168677</v>
      </c>
      <c r="N1789">
        <v>665</v>
      </c>
      <c r="O1789" t="s">
        <v>440</v>
      </c>
      <c r="P1789" t="s">
        <v>441</v>
      </c>
      <c r="Q1789" t="s">
        <v>39</v>
      </c>
      <c r="R1789" t="s">
        <v>40</v>
      </c>
      <c r="S1789" t="s">
        <v>41</v>
      </c>
      <c r="T1789" t="s">
        <v>442</v>
      </c>
      <c r="U1789" t="s">
        <v>1188</v>
      </c>
      <c r="V1789">
        <f>YEAR(sales_order1[[#This Row],[date]])</f>
        <v>2020</v>
      </c>
      <c r="W1789" t="str">
        <f>TEXT(sales_order1[[#This Row],[date]], "Mmm")</f>
        <v>Nov</v>
      </c>
      <c r="X1789">
        <f>VALUE(TEXT(sales_order1[[#This Row],[date]], "D"))</f>
        <v>23</v>
      </c>
      <c r="Y1789">
        <v>47</v>
      </c>
    </row>
    <row r="1790" spans="1:25" x14ac:dyDescent="0.25">
      <c r="A1790" s="1">
        <v>44158</v>
      </c>
      <c r="B1790">
        <v>51789</v>
      </c>
      <c r="C1790" t="s">
        <v>235</v>
      </c>
      <c r="D1790" t="str">
        <f>VLOOKUP(sales_order1[[#This Row],[itemCode]],product_details3!B:C,2,0)</f>
        <v>CLNF150</v>
      </c>
      <c r="E1790" t="s">
        <v>236</v>
      </c>
      <c r="F1790" t="s">
        <v>45</v>
      </c>
      <c r="G1790">
        <v>50</v>
      </c>
      <c r="H1790">
        <v>13.95</v>
      </c>
      <c r="I1790">
        <v>697.5</v>
      </c>
      <c r="J1790">
        <v>5.2</v>
      </c>
      <c r="K1790">
        <v>260</v>
      </c>
      <c r="L1790">
        <v>8.75</v>
      </c>
      <c r="M1790">
        <v>0.62724014336917566</v>
      </c>
      <c r="N1790">
        <v>437.5</v>
      </c>
      <c r="O1790" t="s">
        <v>75</v>
      </c>
      <c r="P1790" t="s">
        <v>76</v>
      </c>
      <c r="Q1790" t="s">
        <v>77</v>
      </c>
      <c r="R1790" t="s">
        <v>72</v>
      </c>
      <c r="S1790" t="s">
        <v>78</v>
      </c>
      <c r="T1790" t="s">
        <v>79</v>
      </c>
      <c r="U1790" t="s">
        <v>1190</v>
      </c>
      <c r="V1790">
        <f>YEAR(sales_order1[[#This Row],[date]])</f>
        <v>2020</v>
      </c>
      <c r="W1790" t="str">
        <f>TEXT(sales_order1[[#This Row],[date]], "Mmm")</f>
        <v>Nov</v>
      </c>
      <c r="X1790">
        <f>VALUE(TEXT(sales_order1[[#This Row],[date]], "D"))</f>
        <v>23</v>
      </c>
      <c r="Y1790">
        <v>47</v>
      </c>
    </row>
    <row r="1791" spans="1:25" x14ac:dyDescent="0.25">
      <c r="A1791" s="1">
        <v>44159</v>
      </c>
      <c r="B1791">
        <v>51790</v>
      </c>
      <c r="C1791" t="s">
        <v>35</v>
      </c>
      <c r="D1791" t="str">
        <f>VLOOKUP(sales_order1[[#This Row],[itemCode]],product_details3!B:C,2,0)</f>
        <v>SRMA30</v>
      </c>
      <c r="E1791" t="s">
        <v>36</v>
      </c>
      <c r="F1791" t="s">
        <v>30</v>
      </c>
      <c r="G1791">
        <v>100</v>
      </c>
      <c r="H1791">
        <v>26.2</v>
      </c>
      <c r="I1791">
        <v>2620</v>
      </c>
      <c r="J1791">
        <v>9.4</v>
      </c>
      <c r="K1791">
        <v>940</v>
      </c>
      <c r="L1791">
        <v>16.8</v>
      </c>
      <c r="M1791">
        <v>0.6412213740458016</v>
      </c>
      <c r="N1791">
        <v>1680</v>
      </c>
      <c r="O1791" t="s">
        <v>516</v>
      </c>
      <c r="P1791" t="s">
        <v>517</v>
      </c>
      <c r="Q1791" t="s">
        <v>191</v>
      </c>
      <c r="R1791" t="s">
        <v>56</v>
      </c>
      <c r="S1791" t="s">
        <v>192</v>
      </c>
      <c r="T1791" t="s">
        <v>518</v>
      </c>
      <c r="U1791" t="s">
        <v>1191</v>
      </c>
      <c r="V1791">
        <f>YEAR(sales_order1[[#This Row],[date]])</f>
        <v>2020</v>
      </c>
      <c r="W1791" t="str">
        <f>TEXT(sales_order1[[#This Row],[date]], "Mmm")</f>
        <v>Nov</v>
      </c>
      <c r="X1791">
        <f>VALUE(TEXT(sales_order1[[#This Row],[date]], "D"))</f>
        <v>24</v>
      </c>
      <c r="Y1791">
        <v>47</v>
      </c>
    </row>
    <row r="1792" spans="1:25" x14ac:dyDescent="0.25">
      <c r="A1792" s="1">
        <v>44159</v>
      </c>
      <c r="B1792">
        <v>51791</v>
      </c>
      <c r="C1792" t="s">
        <v>194</v>
      </c>
      <c r="D1792" t="str">
        <f>VLOOKUP(sales_order1[[#This Row],[itemCode]],product_details3!B:C,2,0)</f>
        <v>CLNG150</v>
      </c>
      <c r="E1792" t="s">
        <v>195</v>
      </c>
      <c r="F1792" t="s">
        <v>45</v>
      </c>
      <c r="G1792">
        <v>50</v>
      </c>
      <c r="H1792">
        <v>12.75</v>
      </c>
      <c r="I1792">
        <v>637.5</v>
      </c>
      <c r="J1792">
        <v>4.45</v>
      </c>
      <c r="K1792">
        <v>222.5</v>
      </c>
      <c r="L1792">
        <v>8.3000000000000007</v>
      </c>
      <c r="M1792">
        <v>0.65098039215686276</v>
      </c>
      <c r="N1792">
        <v>415</v>
      </c>
      <c r="O1792" t="s">
        <v>167</v>
      </c>
      <c r="P1792" t="s">
        <v>168</v>
      </c>
      <c r="Q1792" t="s">
        <v>100</v>
      </c>
      <c r="R1792" t="s">
        <v>40</v>
      </c>
      <c r="S1792" t="s">
        <v>101</v>
      </c>
      <c r="T1792" t="s">
        <v>169</v>
      </c>
      <c r="U1792" t="s">
        <v>1190</v>
      </c>
      <c r="V1792">
        <f>YEAR(sales_order1[[#This Row],[date]])</f>
        <v>2020</v>
      </c>
      <c r="W1792" t="str">
        <f>TEXT(sales_order1[[#This Row],[date]], "Mmm")</f>
        <v>Nov</v>
      </c>
      <c r="X1792">
        <f>VALUE(TEXT(sales_order1[[#This Row],[date]], "D"))</f>
        <v>24</v>
      </c>
      <c r="Y1792">
        <v>47</v>
      </c>
    </row>
    <row r="1793" spans="1:25" x14ac:dyDescent="0.25">
      <c r="A1793" s="1">
        <v>44159</v>
      </c>
      <c r="B1793">
        <v>51792</v>
      </c>
      <c r="C1793" t="s">
        <v>51</v>
      </c>
      <c r="D1793" t="str">
        <f>VLOOKUP(sales_order1[[#This Row],[itemCode]],product_details3!B:C,2,0)</f>
        <v>MSTH50</v>
      </c>
      <c r="E1793" t="s">
        <v>52</v>
      </c>
      <c r="F1793" t="s">
        <v>21</v>
      </c>
      <c r="G1793">
        <v>50</v>
      </c>
      <c r="H1793">
        <v>15.75</v>
      </c>
      <c r="I1793">
        <v>787.5</v>
      </c>
      <c r="J1793">
        <v>4.45</v>
      </c>
      <c r="K1793">
        <v>222.5</v>
      </c>
      <c r="L1793">
        <v>11.3</v>
      </c>
      <c r="M1793">
        <v>0.71746031746031746</v>
      </c>
      <c r="N1793">
        <v>565</v>
      </c>
      <c r="O1793" t="s">
        <v>400</v>
      </c>
      <c r="P1793" t="s">
        <v>401</v>
      </c>
      <c r="Q1793" t="s">
        <v>213</v>
      </c>
      <c r="R1793" t="s">
        <v>25</v>
      </c>
      <c r="S1793" t="s">
        <v>402</v>
      </c>
      <c r="T1793" t="s">
        <v>403</v>
      </c>
      <c r="U1793" t="s">
        <v>1191</v>
      </c>
      <c r="V1793">
        <f>YEAR(sales_order1[[#This Row],[date]])</f>
        <v>2020</v>
      </c>
      <c r="W1793" t="str">
        <f>TEXT(sales_order1[[#This Row],[date]], "Mmm")</f>
        <v>Nov</v>
      </c>
      <c r="X1793">
        <f>VALUE(TEXT(sales_order1[[#This Row],[date]], "D"))</f>
        <v>24</v>
      </c>
      <c r="Y1793">
        <v>47</v>
      </c>
    </row>
    <row r="1794" spans="1:25" x14ac:dyDescent="0.25">
      <c r="A1794" s="1">
        <v>44159</v>
      </c>
      <c r="B1794">
        <v>51793</v>
      </c>
      <c r="C1794" t="s">
        <v>35</v>
      </c>
      <c r="D1794" t="str">
        <f>VLOOKUP(sales_order1[[#This Row],[itemCode]],product_details3!B:C,2,0)</f>
        <v>SRMA30</v>
      </c>
      <c r="E1794" t="s">
        <v>36</v>
      </c>
      <c r="F1794" t="s">
        <v>30</v>
      </c>
      <c r="G1794">
        <v>100</v>
      </c>
      <c r="H1794">
        <v>26.2</v>
      </c>
      <c r="I1794">
        <v>2620</v>
      </c>
      <c r="J1794">
        <v>9.4</v>
      </c>
      <c r="K1794">
        <v>940</v>
      </c>
      <c r="L1794">
        <v>16.8</v>
      </c>
      <c r="M1794">
        <v>0.6412213740458016</v>
      </c>
      <c r="N1794">
        <v>1680</v>
      </c>
      <c r="O1794" t="s">
        <v>88</v>
      </c>
      <c r="P1794" t="s">
        <v>89</v>
      </c>
      <c r="Q1794" t="s">
        <v>24</v>
      </c>
      <c r="R1794" t="s">
        <v>25</v>
      </c>
      <c r="S1794" t="s">
        <v>26</v>
      </c>
      <c r="T1794" t="s">
        <v>90</v>
      </c>
      <c r="U1794" t="s">
        <v>1191</v>
      </c>
      <c r="V1794">
        <f>YEAR(sales_order1[[#This Row],[date]])</f>
        <v>2020</v>
      </c>
      <c r="W1794" t="str">
        <f>TEXT(sales_order1[[#This Row],[date]], "Mmm")</f>
        <v>Nov</v>
      </c>
      <c r="X1794">
        <f>VALUE(TEXT(sales_order1[[#This Row],[date]], "D"))</f>
        <v>24</v>
      </c>
      <c r="Y1794">
        <v>47</v>
      </c>
    </row>
    <row r="1795" spans="1:25" x14ac:dyDescent="0.25">
      <c r="A1795" s="1">
        <v>44159</v>
      </c>
      <c r="B1795">
        <v>51794</v>
      </c>
      <c r="C1795" t="s">
        <v>115</v>
      </c>
      <c r="D1795" t="str">
        <f>VLOOKUP(sales_order1[[#This Row],[itemCode]],product_details3!B:C,2,0)</f>
        <v>SCRS30100</v>
      </c>
      <c r="E1795" t="s">
        <v>116</v>
      </c>
      <c r="F1795" t="s">
        <v>61</v>
      </c>
      <c r="G1795">
        <v>250</v>
      </c>
      <c r="H1795">
        <v>32.75</v>
      </c>
      <c r="I1795">
        <v>8187.5</v>
      </c>
      <c r="J1795">
        <v>11.25</v>
      </c>
      <c r="K1795">
        <v>2812.5</v>
      </c>
      <c r="L1795">
        <v>21.5</v>
      </c>
      <c r="M1795">
        <v>0.65648854961832059</v>
      </c>
      <c r="N1795">
        <v>5375</v>
      </c>
      <c r="O1795" t="s">
        <v>392</v>
      </c>
      <c r="P1795" t="s">
        <v>393</v>
      </c>
      <c r="Q1795" t="s">
        <v>264</v>
      </c>
      <c r="R1795" t="s">
        <v>56</v>
      </c>
      <c r="S1795" t="s">
        <v>133</v>
      </c>
      <c r="T1795" t="s">
        <v>394</v>
      </c>
      <c r="U1795" t="s">
        <v>1191</v>
      </c>
      <c r="V1795">
        <f>YEAR(sales_order1[[#This Row],[date]])</f>
        <v>2020</v>
      </c>
      <c r="W1795" t="str">
        <f>TEXT(sales_order1[[#This Row],[date]], "Mmm")</f>
        <v>Nov</v>
      </c>
      <c r="X1795">
        <f>VALUE(TEXT(sales_order1[[#This Row],[date]], "D"))</f>
        <v>24</v>
      </c>
      <c r="Y1795">
        <v>47</v>
      </c>
    </row>
    <row r="1796" spans="1:25" x14ac:dyDescent="0.25">
      <c r="A1796" s="1">
        <v>44159</v>
      </c>
      <c r="B1796">
        <v>51795</v>
      </c>
      <c r="C1796" t="s">
        <v>313</v>
      </c>
      <c r="D1796" t="str">
        <f>VLOOKUP(sales_order1[[#This Row],[itemCode]],product_details3!B:C,2,0)</f>
        <v>MSKO50</v>
      </c>
      <c r="E1796" t="s">
        <v>314</v>
      </c>
      <c r="F1796" t="s">
        <v>137</v>
      </c>
      <c r="G1796">
        <v>100</v>
      </c>
      <c r="H1796">
        <v>14.65</v>
      </c>
      <c r="I1796">
        <v>1465</v>
      </c>
      <c r="J1796">
        <v>6.55</v>
      </c>
      <c r="K1796">
        <v>655</v>
      </c>
      <c r="L1796">
        <v>8.1</v>
      </c>
      <c r="M1796">
        <v>0.55290102389078488</v>
      </c>
      <c r="N1796">
        <v>810</v>
      </c>
      <c r="O1796" t="s">
        <v>31</v>
      </c>
      <c r="P1796" t="s">
        <v>32</v>
      </c>
      <c r="Q1796" t="s">
        <v>24</v>
      </c>
      <c r="R1796" t="s">
        <v>25</v>
      </c>
      <c r="S1796" t="s">
        <v>33</v>
      </c>
      <c r="T1796" t="s">
        <v>34</v>
      </c>
      <c r="U1796" t="s">
        <v>1191</v>
      </c>
      <c r="V1796">
        <f>YEAR(sales_order1[[#This Row],[date]])</f>
        <v>2020</v>
      </c>
      <c r="W1796" t="str">
        <f>TEXT(sales_order1[[#This Row],[date]], "Mmm")</f>
        <v>Nov</v>
      </c>
      <c r="X1796">
        <f>VALUE(TEXT(sales_order1[[#This Row],[date]], "D"))</f>
        <v>24</v>
      </c>
      <c r="Y1796">
        <v>47</v>
      </c>
    </row>
    <row r="1797" spans="1:25" x14ac:dyDescent="0.25">
      <c r="A1797" s="1">
        <v>44159</v>
      </c>
      <c r="B1797">
        <v>51796</v>
      </c>
      <c r="C1797" t="s">
        <v>320</v>
      </c>
      <c r="D1797" t="str">
        <f>VLOOKUP(sales_order1[[#This Row],[itemCode]],product_details3!B:C,2,0)</f>
        <v>SCR50+100</v>
      </c>
      <c r="E1797" t="s">
        <v>321</v>
      </c>
      <c r="F1797" t="s">
        <v>61</v>
      </c>
      <c r="G1797">
        <v>150</v>
      </c>
      <c r="H1797">
        <v>26.25</v>
      </c>
      <c r="I1797">
        <v>3937.5</v>
      </c>
      <c r="J1797">
        <v>7.75</v>
      </c>
      <c r="K1797">
        <v>1162.5</v>
      </c>
      <c r="L1797">
        <v>18.5</v>
      </c>
      <c r="M1797">
        <v>0.70476190476190481</v>
      </c>
      <c r="N1797">
        <v>2775</v>
      </c>
      <c r="O1797" t="s">
        <v>376</v>
      </c>
      <c r="P1797" t="s">
        <v>377</v>
      </c>
      <c r="Q1797" t="s">
        <v>378</v>
      </c>
      <c r="R1797" t="s">
        <v>72</v>
      </c>
      <c r="S1797" t="s">
        <v>379</v>
      </c>
      <c r="T1797" t="s">
        <v>380</v>
      </c>
      <c r="U1797" t="s">
        <v>1188</v>
      </c>
      <c r="V1797">
        <f>YEAR(sales_order1[[#This Row],[date]])</f>
        <v>2020</v>
      </c>
      <c r="W1797" t="str">
        <f>TEXT(sales_order1[[#This Row],[date]], "Mmm")</f>
        <v>Nov</v>
      </c>
      <c r="X1797">
        <f>VALUE(TEXT(sales_order1[[#This Row],[date]], "D"))</f>
        <v>24</v>
      </c>
      <c r="Y1797">
        <v>47</v>
      </c>
    </row>
    <row r="1798" spans="1:25" x14ac:dyDescent="0.25">
      <c r="A1798" s="1">
        <v>44159</v>
      </c>
      <c r="B1798">
        <v>51797</v>
      </c>
      <c r="C1798" t="s">
        <v>35</v>
      </c>
      <c r="D1798" t="str">
        <f>VLOOKUP(sales_order1[[#This Row],[itemCode]],product_details3!B:C,2,0)</f>
        <v>SRMA30</v>
      </c>
      <c r="E1798" t="s">
        <v>36</v>
      </c>
      <c r="F1798" t="s">
        <v>30</v>
      </c>
      <c r="G1798">
        <v>50</v>
      </c>
      <c r="H1798">
        <v>26.2</v>
      </c>
      <c r="I1798">
        <v>1310</v>
      </c>
      <c r="J1798">
        <v>9.4</v>
      </c>
      <c r="K1798">
        <v>470</v>
      </c>
      <c r="L1798">
        <v>16.8</v>
      </c>
      <c r="M1798">
        <v>0.6412213740458016</v>
      </c>
      <c r="N1798">
        <v>840</v>
      </c>
      <c r="O1798" t="s">
        <v>472</v>
      </c>
      <c r="P1798" t="s">
        <v>473</v>
      </c>
      <c r="Q1798" t="s">
        <v>107</v>
      </c>
      <c r="R1798" t="s">
        <v>40</v>
      </c>
      <c r="S1798" t="s">
        <v>101</v>
      </c>
      <c r="T1798" t="s">
        <v>474</v>
      </c>
      <c r="U1798" t="s">
        <v>1190</v>
      </c>
      <c r="V1798">
        <f>YEAR(sales_order1[[#This Row],[date]])</f>
        <v>2020</v>
      </c>
      <c r="W1798" t="str">
        <f>TEXT(sales_order1[[#This Row],[date]], "Mmm")</f>
        <v>Nov</v>
      </c>
      <c r="X1798">
        <f>VALUE(TEXT(sales_order1[[#This Row],[date]], "D"))</f>
        <v>24</v>
      </c>
      <c r="Y1798">
        <v>47</v>
      </c>
    </row>
    <row r="1799" spans="1:25" x14ac:dyDescent="0.25">
      <c r="A1799" s="1">
        <v>44159</v>
      </c>
      <c r="B1799">
        <v>51798</v>
      </c>
      <c r="C1799" t="s">
        <v>86</v>
      </c>
      <c r="D1799" t="str">
        <f>VLOOKUP(sales_order1[[#This Row],[itemCode]],product_details3!B:C,2,0)</f>
        <v>SRMH30</v>
      </c>
      <c r="E1799" t="s">
        <v>87</v>
      </c>
      <c r="F1799" t="s">
        <v>30</v>
      </c>
      <c r="G1799">
        <v>100</v>
      </c>
      <c r="H1799">
        <v>21</v>
      </c>
      <c r="I1799">
        <v>2100</v>
      </c>
      <c r="J1799">
        <v>6.6</v>
      </c>
      <c r="K1799">
        <v>660</v>
      </c>
      <c r="L1799">
        <v>14.4</v>
      </c>
      <c r="M1799">
        <v>0.68571428571428572</v>
      </c>
      <c r="N1799">
        <v>1440</v>
      </c>
      <c r="O1799" t="s">
        <v>295</v>
      </c>
      <c r="P1799" t="s">
        <v>296</v>
      </c>
      <c r="Q1799" t="s">
        <v>160</v>
      </c>
      <c r="R1799" t="s">
        <v>112</v>
      </c>
      <c r="S1799" t="s">
        <v>297</v>
      </c>
      <c r="T1799" t="s">
        <v>298</v>
      </c>
      <c r="U1799" t="s">
        <v>1189</v>
      </c>
      <c r="V1799">
        <f>YEAR(sales_order1[[#This Row],[date]])</f>
        <v>2020</v>
      </c>
      <c r="W1799" t="str">
        <f>TEXT(sales_order1[[#This Row],[date]], "Mmm")</f>
        <v>Nov</v>
      </c>
      <c r="X1799">
        <f>VALUE(TEXT(sales_order1[[#This Row],[date]], "D"))</f>
        <v>24</v>
      </c>
      <c r="Y1799">
        <v>47</v>
      </c>
    </row>
    <row r="1800" spans="1:25" x14ac:dyDescent="0.25">
      <c r="A1800" s="1">
        <v>44159</v>
      </c>
      <c r="B1800">
        <v>51799</v>
      </c>
      <c r="C1800" t="s">
        <v>51</v>
      </c>
      <c r="D1800" t="str">
        <f>VLOOKUP(sales_order1[[#This Row],[itemCode]],product_details3!B:C,2,0)</f>
        <v>MSTH50</v>
      </c>
      <c r="E1800" t="s">
        <v>52</v>
      </c>
      <c r="F1800" t="s">
        <v>21</v>
      </c>
      <c r="G1800">
        <v>100</v>
      </c>
      <c r="H1800">
        <v>15.75</v>
      </c>
      <c r="I1800">
        <v>1575</v>
      </c>
      <c r="J1800">
        <v>4.45</v>
      </c>
      <c r="K1800">
        <v>445</v>
      </c>
      <c r="L1800">
        <v>11.3</v>
      </c>
      <c r="M1800">
        <v>0.71746031746031746</v>
      </c>
      <c r="N1800">
        <v>1130</v>
      </c>
      <c r="O1800" t="s">
        <v>469</v>
      </c>
      <c r="P1800" t="s">
        <v>470</v>
      </c>
      <c r="Q1800" t="s">
        <v>160</v>
      </c>
      <c r="R1800" t="s">
        <v>112</v>
      </c>
      <c r="S1800" t="s">
        <v>161</v>
      </c>
      <c r="T1800" t="s">
        <v>471</v>
      </c>
      <c r="U1800" t="s">
        <v>1189</v>
      </c>
      <c r="V1800">
        <f>YEAR(sales_order1[[#This Row],[date]])</f>
        <v>2020</v>
      </c>
      <c r="W1800" t="str">
        <f>TEXT(sales_order1[[#This Row],[date]], "Mmm")</f>
        <v>Nov</v>
      </c>
      <c r="X1800">
        <f>VALUE(TEXT(sales_order1[[#This Row],[date]], "D"))</f>
        <v>24</v>
      </c>
      <c r="Y1800">
        <v>47</v>
      </c>
    </row>
    <row r="1801" spans="1:25" x14ac:dyDescent="0.25">
      <c r="A1801" s="1">
        <v>44159</v>
      </c>
      <c r="B1801">
        <v>51800</v>
      </c>
      <c r="C1801" t="s">
        <v>320</v>
      </c>
      <c r="D1801" t="str">
        <f>VLOOKUP(sales_order1[[#This Row],[itemCode]],product_details3!B:C,2,0)</f>
        <v>SCR50+100</v>
      </c>
      <c r="E1801" t="s">
        <v>321</v>
      </c>
      <c r="F1801" t="s">
        <v>61</v>
      </c>
      <c r="G1801">
        <v>250</v>
      </c>
      <c r="H1801">
        <v>26.25</v>
      </c>
      <c r="I1801">
        <v>6562.5</v>
      </c>
      <c r="J1801">
        <v>7.75</v>
      </c>
      <c r="K1801">
        <v>1937.5</v>
      </c>
      <c r="L1801">
        <v>18.5</v>
      </c>
      <c r="M1801">
        <v>0.70476190476190481</v>
      </c>
      <c r="N1801">
        <v>4625</v>
      </c>
      <c r="O1801" t="s">
        <v>62</v>
      </c>
      <c r="P1801" t="s">
        <v>63</v>
      </c>
      <c r="Q1801" t="s">
        <v>64</v>
      </c>
      <c r="R1801" t="s">
        <v>40</v>
      </c>
      <c r="S1801" t="s">
        <v>65</v>
      </c>
      <c r="T1801" t="s">
        <v>66</v>
      </c>
      <c r="U1801" t="s">
        <v>1190</v>
      </c>
      <c r="V1801">
        <f>YEAR(sales_order1[[#This Row],[date]])</f>
        <v>2020</v>
      </c>
      <c r="W1801" t="str">
        <f>TEXT(sales_order1[[#This Row],[date]], "Mmm")</f>
        <v>Nov</v>
      </c>
      <c r="X1801">
        <f>VALUE(TEXT(sales_order1[[#This Row],[date]], "D"))</f>
        <v>24</v>
      </c>
      <c r="Y1801">
        <v>47</v>
      </c>
    </row>
    <row r="1802" spans="1:25" x14ac:dyDescent="0.25">
      <c r="A1802" s="1">
        <v>44160</v>
      </c>
      <c r="B1802">
        <v>51801</v>
      </c>
      <c r="C1802" t="s">
        <v>19</v>
      </c>
      <c r="D1802" t="str">
        <f>VLOOKUP(sales_order1[[#This Row],[itemCode]],product_details3!B:C,2,0)</f>
        <v>MSTH100</v>
      </c>
      <c r="E1802" t="s">
        <v>20</v>
      </c>
      <c r="F1802" t="s">
        <v>21</v>
      </c>
      <c r="G1802">
        <v>150</v>
      </c>
      <c r="H1802">
        <v>26.25</v>
      </c>
      <c r="I1802">
        <v>3937.5</v>
      </c>
      <c r="J1802">
        <v>7.75</v>
      </c>
      <c r="K1802">
        <v>1162.5</v>
      </c>
      <c r="L1802">
        <v>18.5</v>
      </c>
      <c r="M1802">
        <v>0.70476190476190481</v>
      </c>
      <c r="N1802">
        <v>2775</v>
      </c>
      <c r="O1802" t="s">
        <v>519</v>
      </c>
      <c r="P1802" t="s">
        <v>520</v>
      </c>
      <c r="Q1802" t="s">
        <v>383</v>
      </c>
      <c r="R1802" t="s">
        <v>72</v>
      </c>
      <c r="S1802" t="s">
        <v>459</v>
      </c>
      <c r="T1802" t="s">
        <v>521</v>
      </c>
      <c r="U1802" t="s">
        <v>1188</v>
      </c>
      <c r="V1802">
        <f>YEAR(sales_order1[[#This Row],[date]])</f>
        <v>2020</v>
      </c>
      <c r="W1802" t="str">
        <f>TEXT(sales_order1[[#This Row],[date]], "Mmm")</f>
        <v>Nov</v>
      </c>
      <c r="X1802">
        <f>VALUE(TEXT(sales_order1[[#This Row],[date]], "D"))</f>
        <v>25</v>
      </c>
      <c r="Y1802">
        <v>48</v>
      </c>
    </row>
    <row r="1803" spans="1:25" x14ac:dyDescent="0.25">
      <c r="A1803" s="1">
        <v>44160</v>
      </c>
      <c r="B1803">
        <v>51802</v>
      </c>
      <c r="C1803" t="s">
        <v>181</v>
      </c>
      <c r="D1803" t="str">
        <f>VLOOKUP(sales_order1[[#This Row],[itemCode]],product_details3!B:C,2,0)</f>
        <v>EXFP100</v>
      </c>
      <c r="E1803" t="s">
        <v>182</v>
      </c>
      <c r="F1803" t="s">
        <v>183</v>
      </c>
      <c r="G1803">
        <v>50</v>
      </c>
      <c r="H1803">
        <v>21.95</v>
      </c>
      <c r="I1803">
        <v>1097.5</v>
      </c>
      <c r="J1803">
        <v>8.1999999999999993</v>
      </c>
      <c r="K1803">
        <v>410</v>
      </c>
      <c r="L1803">
        <v>13.75</v>
      </c>
      <c r="M1803">
        <v>0.62642369020501143</v>
      </c>
      <c r="N1803">
        <v>687.5</v>
      </c>
      <c r="O1803" t="s">
        <v>130</v>
      </c>
      <c r="P1803" t="s">
        <v>131</v>
      </c>
      <c r="Q1803" t="s">
        <v>132</v>
      </c>
      <c r="R1803" t="s">
        <v>56</v>
      </c>
      <c r="S1803" t="s">
        <v>133</v>
      </c>
      <c r="T1803" t="s">
        <v>134</v>
      </c>
      <c r="U1803" t="s">
        <v>1191</v>
      </c>
      <c r="V1803">
        <f>YEAR(sales_order1[[#This Row],[date]])</f>
        <v>2020</v>
      </c>
      <c r="W1803" t="str">
        <f>TEXT(sales_order1[[#This Row],[date]], "Mmm")</f>
        <v>Nov</v>
      </c>
      <c r="X1803">
        <f>VALUE(TEXT(sales_order1[[#This Row],[date]], "D"))</f>
        <v>25</v>
      </c>
      <c r="Y1803">
        <v>48</v>
      </c>
    </row>
    <row r="1804" spans="1:25" x14ac:dyDescent="0.25">
      <c r="A1804" s="1">
        <v>44160</v>
      </c>
      <c r="B1804">
        <v>51803</v>
      </c>
      <c r="C1804" t="s">
        <v>128</v>
      </c>
      <c r="D1804" t="str">
        <f>VLOOKUP(sales_order1[[#This Row],[itemCode]],product_details3!B:C,2,0)</f>
        <v>SCRT100</v>
      </c>
      <c r="E1804" t="s">
        <v>129</v>
      </c>
      <c r="F1804" t="s">
        <v>61</v>
      </c>
      <c r="G1804">
        <v>250</v>
      </c>
      <c r="H1804">
        <v>28.25</v>
      </c>
      <c r="I1804">
        <v>7062.5</v>
      </c>
      <c r="J1804">
        <v>9</v>
      </c>
      <c r="K1804">
        <v>2250</v>
      </c>
      <c r="L1804">
        <v>19.25</v>
      </c>
      <c r="M1804">
        <v>0.68141592920353977</v>
      </c>
      <c r="N1804">
        <v>4812.5</v>
      </c>
      <c r="O1804" t="s">
        <v>341</v>
      </c>
      <c r="P1804" t="s">
        <v>342</v>
      </c>
      <c r="Q1804" t="s">
        <v>146</v>
      </c>
      <c r="R1804" t="s">
        <v>112</v>
      </c>
      <c r="S1804" t="s">
        <v>343</v>
      </c>
      <c r="T1804" t="s">
        <v>95</v>
      </c>
      <c r="U1804" t="s">
        <v>1190</v>
      </c>
      <c r="V1804">
        <f>YEAR(sales_order1[[#This Row],[date]])</f>
        <v>2020</v>
      </c>
      <c r="W1804" t="str">
        <f>TEXT(sales_order1[[#This Row],[date]], "Mmm")</f>
        <v>Nov</v>
      </c>
      <c r="X1804">
        <f>VALUE(TEXT(sales_order1[[#This Row],[date]], "D"))</f>
        <v>25</v>
      </c>
      <c r="Y1804">
        <v>48</v>
      </c>
    </row>
    <row r="1805" spans="1:25" x14ac:dyDescent="0.25">
      <c r="A1805" s="1">
        <v>44160</v>
      </c>
      <c r="B1805">
        <v>51804</v>
      </c>
      <c r="C1805" t="s">
        <v>327</v>
      </c>
      <c r="D1805" t="str">
        <f>VLOOKUP(sales_order1[[#This Row],[itemCode]],product_details3!B:C,2,0)</f>
        <v>SCR50+50</v>
      </c>
      <c r="E1805" t="s">
        <v>328</v>
      </c>
      <c r="F1805" t="s">
        <v>61</v>
      </c>
      <c r="G1805">
        <v>200</v>
      </c>
      <c r="H1805">
        <v>15.75</v>
      </c>
      <c r="I1805">
        <v>3150</v>
      </c>
      <c r="J1805">
        <v>4.45</v>
      </c>
      <c r="K1805">
        <v>890</v>
      </c>
      <c r="L1805">
        <v>11.3</v>
      </c>
      <c r="M1805">
        <v>0.71746031746031746</v>
      </c>
      <c r="N1805">
        <v>2260</v>
      </c>
      <c r="O1805" t="s">
        <v>266</v>
      </c>
      <c r="P1805" t="s">
        <v>267</v>
      </c>
      <c r="Q1805" t="s">
        <v>154</v>
      </c>
      <c r="R1805" t="s">
        <v>56</v>
      </c>
      <c r="S1805" t="s">
        <v>133</v>
      </c>
      <c r="T1805" t="s">
        <v>268</v>
      </c>
      <c r="U1805" t="s">
        <v>1191</v>
      </c>
      <c r="V1805">
        <f>YEAR(sales_order1[[#This Row],[date]])</f>
        <v>2020</v>
      </c>
      <c r="W1805" t="str">
        <f>TEXT(sales_order1[[#This Row],[date]], "Mmm")</f>
        <v>Nov</v>
      </c>
      <c r="X1805">
        <f>VALUE(TEXT(sales_order1[[#This Row],[date]], "D"))</f>
        <v>25</v>
      </c>
      <c r="Y1805">
        <v>48</v>
      </c>
    </row>
    <row r="1806" spans="1:25" x14ac:dyDescent="0.25">
      <c r="A1806" s="1">
        <v>44160</v>
      </c>
      <c r="B1806">
        <v>51805</v>
      </c>
      <c r="C1806" t="s">
        <v>329</v>
      </c>
      <c r="D1806" t="str">
        <f>VLOOKUP(sales_order1[[#This Row],[itemCode]],product_details3!B:C,2,0)</f>
        <v>TNRS150</v>
      </c>
      <c r="E1806" t="s">
        <v>330</v>
      </c>
      <c r="F1806" t="s">
        <v>124</v>
      </c>
      <c r="G1806">
        <v>50</v>
      </c>
      <c r="H1806">
        <v>19.649999999999999</v>
      </c>
      <c r="I1806">
        <v>982.5</v>
      </c>
      <c r="J1806">
        <v>6.55</v>
      </c>
      <c r="K1806">
        <v>327.5</v>
      </c>
      <c r="L1806">
        <v>13.1</v>
      </c>
      <c r="M1806">
        <v>0.66666666666666663</v>
      </c>
      <c r="N1806">
        <v>655</v>
      </c>
      <c r="O1806" t="s">
        <v>443</v>
      </c>
      <c r="P1806" t="s">
        <v>444</v>
      </c>
      <c r="Q1806" t="s">
        <v>111</v>
      </c>
      <c r="R1806" t="s">
        <v>112</v>
      </c>
      <c r="S1806" t="s">
        <v>445</v>
      </c>
      <c r="T1806" t="s">
        <v>446</v>
      </c>
      <c r="U1806" t="s">
        <v>1189</v>
      </c>
      <c r="V1806">
        <f>YEAR(sales_order1[[#This Row],[date]])</f>
        <v>2020</v>
      </c>
      <c r="W1806" t="str">
        <f>TEXT(sales_order1[[#This Row],[date]], "Mmm")</f>
        <v>Nov</v>
      </c>
      <c r="X1806">
        <f>VALUE(TEXT(sales_order1[[#This Row],[date]], "D"))</f>
        <v>25</v>
      </c>
      <c r="Y1806">
        <v>48</v>
      </c>
    </row>
    <row r="1807" spans="1:25" x14ac:dyDescent="0.25">
      <c r="A1807" s="1">
        <v>44160</v>
      </c>
      <c r="B1807">
        <v>51806</v>
      </c>
      <c r="C1807" t="s">
        <v>194</v>
      </c>
      <c r="D1807" t="str">
        <f>VLOOKUP(sales_order1[[#This Row],[itemCode]],product_details3!B:C,2,0)</f>
        <v>CLNG150</v>
      </c>
      <c r="E1807" t="s">
        <v>195</v>
      </c>
      <c r="F1807" t="s">
        <v>45</v>
      </c>
      <c r="G1807">
        <v>100</v>
      </c>
      <c r="H1807">
        <v>12.75</v>
      </c>
      <c r="I1807">
        <v>1275</v>
      </c>
      <c r="J1807">
        <v>4.45</v>
      </c>
      <c r="K1807">
        <v>445</v>
      </c>
      <c r="L1807">
        <v>8.3000000000000007</v>
      </c>
      <c r="M1807">
        <v>0.65098039215686276</v>
      </c>
      <c r="N1807">
        <v>830</v>
      </c>
      <c r="O1807" t="s">
        <v>273</v>
      </c>
      <c r="P1807" t="s">
        <v>274</v>
      </c>
      <c r="Q1807" t="s">
        <v>132</v>
      </c>
      <c r="R1807" t="s">
        <v>56</v>
      </c>
      <c r="S1807" t="s">
        <v>133</v>
      </c>
      <c r="T1807" t="s">
        <v>275</v>
      </c>
      <c r="U1807" t="s">
        <v>1191</v>
      </c>
      <c r="V1807">
        <f>YEAR(sales_order1[[#This Row],[date]])</f>
        <v>2020</v>
      </c>
      <c r="W1807" t="str">
        <f>TEXT(sales_order1[[#This Row],[date]], "Mmm")</f>
        <v>Nov</v>
      </c>
      <c r="X1807">
        <f>VALUE(TEXT(sales_order1[[#This Row],[date]], "D"))</f>
        <v>25</v>
      </c>
      <c r="Y1807">
        <v>48</v>
      </c>
    </row>
    <row r="1808" spans="1:25" x14ac:dyDescent="0.25">
      <c r="A1808" s="1">
        <v>44160</v>
      </c>
      <c r="B1808">
        <v>51807</v>
      </c>
      <c r="C1808" t="s">
        <v>59</v>
      </c>
      <c r="D1808" t="str">
        <f>VLOOKUP(sales_order1[[#This Row],[itemCode]],product_details3!B:C,2,0)</f>
        <v>SCRS3050</v>
      </c>
      <c r="E1808" t="s">
        <v>60</v>
      </c>
      <c r="F1808" t="s">
        <v>61</v>
      </c>
      <c r="G1808">
        <v>250</v>
      </c>
      <c r="H1808">
        <v>19.649999999999999</v>
      </c>
      <c r="I1808">
        <v>4912.5</v>
      </c>
      <c r="J1808">
        <v>6.55</v>
      </c>
      <c r="K1808">
        <v>1637.5</v>
      </c>
      <c r="L1808">
        <v>13.1</v>
      </c>
      <c r="M1808">
        <v>0.66666666666666663</v>
      </c>
      <c r="N1808">
        <v>3275</v>
      </c>
      <c r="O1808" t="s">
        <v>490</v>
      </c>
      <c r="P1808" t="s">
        <v>491</v>
      </c>
      <c r="Q1808" t="s">
        <v>271</v>
      </c>
      <c r="R1808" t="s">
        <v>56</v>
      </c>
      <c r="S1808" t="s">
        <v>192</v>
      </c>
      <c r="T1808" t="s">
        <v>272</v>
      </c>
      <c r="U1808" t="s">
        <v>1191</v>
      </c>
      <c r="V1808">
        <f>YEAR(sales_order1[[#This Row],[date]])</f>
        <v>2020</v>
      </c>
      <c r="W1808" t="str">
        <f>TEXT(sales_order1[[#This Row],[date]], "Mmm")</f>
        <v>Nov</v>
      </c>
      <c r="X1808">
        <f>VALUE(TEXT(sales_order1[[#This Row],[date]], "D"))</f>
        <v>25</v>
      </c>
      <c r="Y1808">
        <v>48</v>
      </c>
    </row>
    <row r="1809" spans="1:25" x14ac:dyDescent="0.25">
      <c r="A1809" s="1">
        <v>44160</v>
      </c>
      <c r="B1809">
        <v>51808</v>
      </c>
      <c r="C1809" t="s">
        <v>320</v>
      </c>
      <c r="D1809" t="str">
        <f>VLOOKUP(sales_order1[[#This Row],[itemCode]],product_details3!B:C,2,0)</f>
        <v>SCR50+100</v>
      </c>
      <c r="E1809" t="s">
        <v>321</v>
      </c>
      <c r="F1809" t="s">
        <v>61</v>
      </c>
      <c r="G1809">
        <v>150</v>
      </c>
      <c r="H1809">
        <v>26.25</v>
      </c>
      <c r="I1809">
        <v>3937.5</v>
      </c>
      <c r="J1809">
        <v>7.75</v>
      </c>
      <c r="K1809">
        <v>1162.5</v>
      </c>
      <c r="L1809">
        <v>18.5</v>
      </c>
      <c r="M1809">
        <v>0.70476190476190481</v>
      </c>
      <c r="N1809">
        <v>2775</v>
      </c>
      <c r="O1809" t="s">
        <v>258</v>
      </c>
      <c r="P1809" t="s">
        <v>259</v>
      </c>
      <c r="Q1809" t="s">
        <v>93</v>
      </c>
      <c r="R1809" t="s">
        <v>72</v>
      </c>
      <c r="S1809" t="s">
        <v>260</v>
      </c>
      <c r="T1809" t="s">
        <v>261</v>
      </c>
      <c r="U1809" t="s">
        <v>1190</v>
      </c>
      <c r="V1809">
        <f>YEAR(sales_order1[[#This Row],[date]])</f>
        <v>2020</v>
      </c>
      <c r="W1809" t="str">
        <f>TEXT(sales_order1[[#This Row],[date]], "Mmm")</f>
        <v>Nov</v>
      </c>
      <c r="X1809">
        <f>VALUE(TEXT(sales_order1[[#This Row],[date]], "D"))</f>
        <v>25</v>
      </c>
      <c r="Y1809">
        <v>48</v>
      </c>
    </row>
    <row r="1810" spans="1:25" x14ac:dyDescent="0.25">
      <c r="A1810" s="1">
        <v>44160</v>
      </c>
      <c r="B1810">
        <v>51809</v>
      </c>
      <c r="C1810" t="s">
        <v>115</v>
      </c>
      <c r="D1810" t="str">
        <f>VLOOKUP(sales_order1[[#This Row],[itemCode]],product_details3!B:C,2,0)</f>
        <v>SCRS30100</v>
      </c>
      <c r="E1810" t="s">
        <v>116</v>
      </c>
      <c r="F1810" t="s">
        <v>61</v>
      </c>
      <c r="G1810">
        <v>150</v>
      </c>
      <c r="H1810">
        <v>32.75</v>
      </c>
      <c r="I1810">
        <v>4912.5</v>
      </c>
      <c r="J1810">
        <v>11.25</v>
      </c>
      <c r="K1810">
        <v>1687.5</v>
      </c>
      <c r="L1810">
        <v>21.5</v>
      </c>
      <c r="M1810">
        <v>0.65648854961832059</v>
      </c>
      <c r="N1810">
        <v>3225</v>
      </c>
      <c r="O1810" t="s">
        <v>398</v>
      </c>
      <c r="P1810" t="s">
        <v>399</v>
      </c>
      <c r="Q1810" t="s">
        <v>100</v>
      </c>
      <c r="R1810" t="s">
        <v>40</v>
      </c>
      <c r="S1810" t="s">
        <v>101</v>
      </c>
      <c r="T1810" t="s">
        <v>102</v>
      </c>
      <c r="U1810" t="s">
        <v>1190</v>
      </c>
      <c r="V1810">
        <f>YEAR(sales_order1[[#This Row],[date]])</f>
        <v>2020</v>
      </c>
      <c r="W1810" t="str">
        <f>TEXT(sales_order1[[#This Row],[date]], "Mmm")</f>
        <v>Nov</v>
      </c>
      <c r="X1810">
        <f>VALUE(TEXT(sales_order1[[#This Row],[date]], "D"))</f>
        <v>25</v>
      </c>
      <c r="Y1810">
        <v>48</v>
      </c>
    </row>
    <row r="1811" spans="1:25" x14ac:dyDescent="0.25">
      <c r="A1811" s="1">
        <v>44160</v>
      </c>
      <c r="B1811">
        <v>51810</v>
      </c>
      <c r="C1811" t="s">
        <v>311</v>
      </c>
      <c r="D1811" t="str">
        <f>VLOOKUP(sales_order1[[#This Row],[itemCode]],product_details3!B:C,2,0)</f>
        <v>MSTH30</v>
      </c>
      <c r="E1811" t="s">
        <v>312</v>
      </c>
      <c r="F1811" t="s">
        <v>21</v>
      </c>
      <c r="G1811">
        <v>50</v>
      </c>
      <c r="H1811">
        <v>8.5</v>
      </c>
      <c r="I1811">
        <v>425</v>
      </c>
      <c r="J1811">
        <v>3.3</v>
      </c>
      <c r="K1811">
        <v>165</v>
      </c>
      <c r="L1811">
        <v>5.2</v>
      </c>
      <c r="M1811">
        <v>0.61176470588235299</v>
      </c>
      <c r="N1811">
        <v>260</v>
      </c>
      <c r="O1811" t="s">
        <v>302</v>
      </c>
      <c r="P1811" t="s">
        <v>303</v>
      </c>
      <c r="Q1811" t="s">
        <v>107</v>
      </c>
      <c r="R1811" t="s">
        <v>40</v>
      </c>
      <c r="S1811" t="s">
        <v>101</v>
      </c>
      <c r="T1811" t="s">
        <v>304</v>
      </c>
      <c r="U1811" t="s">
        <v>1190</v>
      </c>
      <c r="V1811">
        <f>YEAR(sales_order1[[#This Row],[date]])</f>
        <v>2020</v>
      </c>
      <c r="W1811" t="str">
        <f>TEXT(sales_order1[[#This Row],[date]], "Mmm")</f>
        <v>Nov</v>
      </c>
      <c r="X1811">
        <f>VALUE(TEXT(sales_order1[[#This Row],[date]], "D"))</f>
        <v>25</v>
      </c>
      <c r="Y1811">
        <v>48</v>
      </c>
    </row>
    <row r="1812" spans="1:25" x14ac:dyDescent="0.25">
      <c r="A1812" s="1">
        <v>44160</v>
      </c>
      <c r="B1812">
        <v>51811</v>
      </c>
      <c r="C1812" t="s">
        <v>128</v>
      </c>
      <c r="D1812" t="str">
        <f>VLOOKUP(sales_order1[[#This Row],[itemCode]],product_details3!B:C,2,0)</f>
        <v>SCRT100</v>
      </c>
      <c r="E1812" t="s">
        <v>129</v>
      </c>
      <c r="F1812" t="s">
        <v>61</v>
      </c>
      <c r="G1812">
        <v>100</v>
      </c>
      <c r="H1812">
        <v>28.25</v>
      </c>
      <c r="I1812">
        <v>2825</v>
      </c>
      <c r="J1812">
        <v>9</v>
      </c>
      <c r="K1812">
        <v>900</v>
      </c>
      <c r="L1812">
        <v>19.25</v>
      </c>
      <c r="M1812">
        <v>0.68141592920353977</v>
      </c>
      <c r="N1812">
        <v>1925</v>
      </c>
      <c r="O1812" t="s">
        <v>508</v>
      </c>
      <c r="P1812" t="s">
        <v>509</v>
      </c>
      <c r="Q1812" t="s">
        <v>55</v>
      </c>
      <c r="R1812" t="s">
        <v>56</v>
      </c>
      <c r="S1812" t="s">
        <v>225</v>
      </c>
      <c r="T1812" t="s">
        <v>510</v>
      </c>
      <c r="U1812" t="s">
        <v>1191</v>
      </c>
      <c r="V1812">
        <f>YEAR(sales_order1[[#This Row],[date]])</f>
        <v>2020</v>
      </c>
      <c r="W1812" t="str">
        <f>TEXT(sales_order1[[#This Row],[date]], "Mmm")</f>
        <v>Nov</v>
      </c>
      <c r="X1812">
        <f>VALUE(TEXT(sales_order1[[#This Row],[date]], "D"))</f>
        <v>25</v>
      </c>
      <c r="Y1812">
        <v>48</v>
      </c>
    </row>
    <row r="1813" spans="1:25" x14ac:dyDescent="0.25">
      <c r="A1813" s="1">
        <v>44160</v>
      </c>
      <c r="B1813">
        <v>51812</v>
      </c>
      <c r="C1813" t="s">
        <v>103</v>
      </c>
      <c r="D1813" t="str">
        <f>VLOOKUP(sales_order1[[#This Row],[itemCode]],product_details3!B:C,2,0)</f>
        <v>SCRT50</v>
      </c>
      <c r="E1813" t="s">
        <v>104</v>
      </c>
      <c r="F1813" t="s">
        <v>61</v>
      </c>
      <c r="G1813">
        <v>50</v>
      </c>
      <c r="H1813">
        <v>16.95</v>
      </c>
      <c r="I1813">
        <v>847.5</v>
      </c>
      <c r="J1813">
        <v>5.2</v>
      </c>
      <c r="K1813">
        <v>260</v>
      </c>
      <c r="L1813">
        <v>11.75</v>
      </c>
      <c r="M1813">
        <v>0.69321533923303835</v>
      </c>
      <c r="N1813">
        <v>587.5</v>
      </c>
      <c r="O1813" t="s">
        <v>253</v>
      </c>
      <c r="P1813" t="s">
        <v>254</v>
      </c>
      <c r="Q1813" t="s">
        <v>191</v>
      </c>
      <c r="R1813" t="s">
        <v>56</v>
      </c>
      <c r="S1813" t="s">
        <v>192</v>
      </c>
      <c r="T1813" t="s">
        <v>255</v>
      </c>
      <c r="U1813" t="s">
        <v>1191</v>
      </c>
      <c r="V1813">
        <f>YEAR(sales_order1[[#This Row],[date]])</f>
        <v>2020</v>
      </c>
      <c r="W1813" t="str">
        <f>TEXT(sales_order1[[#This Row],[date]], "Mmm")</f>
        <v>Nov</v>
      </c>
      <c r="X1813">
        <f>VALUE(TEXT(sales_order1[[#This Row],[date]], "D"))</f>
        <v>25</v>
      </c>
      <c r="Y1813">
        <v>48</v>
      </c>
    </row>
    <row r="1814" spans="1:25" x14ac:dyDescent="0.25">
      <c r="A1814" s="1">
        <v>44161</v>
      </c>
      <c r="B1814">
        <v>51813</v>
      </c>
      <c r="C1814" t="s">
        <v>194</v>
      </c>
      <c r="D1814" t="str">
        <f>VLOOKUP(sales_order1[[#This Row],[itemCode]],product_details3!B:C,2,0)</f>
        <v>CLNG150</v>
      </c>
      <c r="E1814" t="s">
        <v>195</v>
      </c>
      <c r="F1814" t="s">
        <v>45</v>
      </c>
      <c r="G1814">
        <v>150</v>
      </c>
      <c r="H1814">
        <v>12.75</v>
      </c>
      <c r="I1814">
        <v>1912.5</v>
      </c>
      <c r="J1814">
        <v>4.45</v>
      </c>
      <c r="K1814">
        <v>667.5</v>
      </c>
      <c r="L1814">
        <v>8.3000000000000007</v>
      </c>
      <c r="M1814">
        <v>0.65098039215686276</v>
      </c>
      <c r="N1814">
        <v>1245</v>
      </c>
      <c r="O1814" t="s">
        <v>430</v>
      </c>
      <c r="P1814" t="s">
        <v>431</v>
      </c>
      <c r="Q1814" t="s">
        <v>218</v>
      </c>
      <c r="R1814" t="s">
        <v>40</v>
      </c>
      <c r="S1814" t="s">
        <v>432</v>
      </c>
      <c r="T1814" t="s">
        <v>433</v>
      </c>
      <c r="U1814" t="s">
        <v>1190</v>
      </c>
      <c r="V1814">
        <f>YEAR(sales_order1[[#This Row],[date]])</f>
        <v>2020</v>
      </c>
      <c r="W1814" t="str">
        <f>TEXT(sales_order1[[#This Row],[date]], "Mmm")</f>
        <v>Nov</v>
      </c>
      <c r="X1814">
        <f>VALUE(TEXT(sales_order1[[#This Row],[date]], "D"))</f>
        <v>26</v>
      </c>
      <c r="Y1814">
        <v>48</v>
      </c>
    </row>
    <row r="1815" spans="1:25" x14ac:dyDescent="0.25">
      <c r="A1815" s="1">
        <v>44161</v>
      </c>
      <c r="B1815">
        <v>51814</v>
      </c>
      <c r="C1815" t="s">
        <v>86</v>
      </c>
      <c r="D1815" t="str">
        <f>VLOOKUP(sales_order1[[#This Row],[itemCode]],product_details3!B:C,2,0)</f>
        <v>SRMH30</v>
      </c>
      <c r="E1815" t="s">
        <v>87</v>
      </c>
      <c r="F1815" t="s">
        <v>30</v>
      </c>
      <c r="G1815">
        <v>100</v>
      </c>
      <c r="H1815">
        <v>21</v>
      </c>
      <c r="I1815">
        <v>2100</v>
      </c>
      <c r="J1815">
        <v>6.6</v>
      </c>
      <c r="K1815">
        <v>660</v>
      </c>
      <c r="L1815">
        <v>14.4</v>
      </c>
      <c r="M1815">
        <v>0.68571428571428572</v>
      </c>
      <c r="N1815">
        <v>1440</v>
      </c>
      <c r="O1815" t="s">
        <v>269</v>
      </c>
      <c r="P1815" t="s">
        <v>270</v>
      </c>
      <c r="Q1815" t="s">
        <v>271</v>
      </c>
      <c r="R1815" t="s">
        <v>56</v>
      </c>
      <c r="S1815" t="s">
        <v>192</v>
      </c>
      <c r="T1815" t="s">
        <v>272</v>
      </c>
      <c r="U1815" t="s">
        <v>1191</v>
      </c>
      <c r="V1815">
        <f>YEAR(sales_order1[[#This Row],[date]])</f>
        <v>2020</v>
      </c>
      <c r="W1815" t="str">
        <f>TEXT(sales_order1[[#This Row],[date]], "Mmm")</f>
        <v>Nov</v>
      </c>
      <c r="X1815">
        <f>VALUE(TEXT(sales_order1[[#This Row],[date]], "D"))</f>
        <v>26</v>
      </c>
      <c r="Y1815">
        <v>48</v>
      </c>
    </row>
    <row r="1816" spans="1:25" x14ac:dyDescent="0.25">
      <c r="A1816" s="1">
        <v>44161</v>
      </c>
      <c r="B1816">
        <v>51815</v>
      </c>
      <c r="C1816" t="s">
        <v>51</v>
      </c>
      <c r="D1816" t="str">
        <f>VLOOKUP(sales_order1[[#This Row],[itemCode]],product_details3!B:C,2,0)</f>
        <v>MSTH50</v>
      </c>
      <c r="E1816" t="s">
        <v>52</v>
      </c>
      <c r="F1816" t="s">
        <v>21</v>
      </c>
      <c r="G1816">
        <v>50</v>
      </c>
      <c r="H1816">
        <v>15.75</v>
      </c>
      <c r="I1816">
        <v>787.5</v>
      </c>
      <c r="J1816">
        <v>4.45</v>
      </c>
      <c r="K1816">
        <v>222.5</v>
      </c>
      <c r="L1816">
        <v>11.3</v>
      </c>
      <c r="M1816">
        <v>0.71746031746031746</v>
      </c>
      <c r="N1816">
        <v>565</v>
      </c>
      <c r="O1816" t="s">
        <v>478</v>
      </c>
      <c r="P1816" t="s">
        <v>479</v>
      </c>
      <c r="Q1816" t="s">
        <v>186</v>
      </c>
      <c r="R1816" t="s">
        <v>112</v>
      </c>
      <c r="S1816" t="s">
        <v>246</v>
      </c>
      <c r="T1816" t="s">
        <v>480</v>
      </c>
      <c r="U1816" t="s">
        <v>1189</v>
      </c>
      <c r="V1816">
        <f>YEAR(sales_order1[[#This Row],[date]])</f>
        <v>2020</v>
      </c>
      <c r="W1816" t="str">
        <f>TEXT(sales_order1[[#This Row],[date]], "Mmm")</f>
        <v>Nov</v>
      </c>
      <c r="X1816">
        <f>VALUE(TEXT(sales_order1[[#This Row],[date]], "D"))</f>
        <v>26</v>
      </c>
      <c r="Y1816">
        <v>48</v>
      </c>
    </row>
    <row r="1817" spans="1:25" x14ac:dyDescent="0.25">
      <c r="A1817" s="1">
        <v>44161</v>
      </c>
      <c r="B1817">
        <v>51816</v>
      </c>
      <c r="C1817" t="s">
        <v>360</v>
      </c>
      <c r="D1817" t="str">
        <f>VLOOKUP(sales_order1[[#This Row],[itemCode]],product_details3!B:C,2,0)</f>
        <v>TNRS100</v>
      </c>
      <c r="E1817" t="s">
        <v>361</v>
      </c>
      <c r="F1817" t="s">
        <v>124</v>
      </c>
      <c r="G1817">
        <v>50</v>
      </c>
      <c r="H1817">
        <v>13.1</v>
      </c>
      <c r="I1817">
        <v>655</v>
      </c>
      <c r="J1817">
        <v>4.7</v>
      </c>
      <c r="K1817">
        <v>235</v>
      </c>
      <c r="L1817">
        <v>8.4</v>
      </c>
      <c r="M1817">
        <v>0.6412213740458016</v>
      </c>
      <c r="N1817">
        <v>420</v>
      </c>
      <c r="O1817" t="s">
        <v>266</v>
      </c>
      <c r="P1817" t="s">
        <v>267</v>
      </c>
      <c r="Q1817" t="s">
        <v>154</v>
      </c>
      <c r="R1817" t="s">
        <v>56</v>
      </c>
      <c r="S1817" t="s">
        <v>133</v>
      </c>
      <c r="T1817" t="s">
        <v>268</v>
      </c>
      <c r="U1817" t="s">
        <v>1191</v>
      </c>
      <c r="V1817">
        <f>YEAR(sales_order1[[#This Row],[date]])</f>
        <v>2020</v>
      </c>
      <c r="W1817" t="str">
        <f>TEXT(sales_order1[[#This Row],[date]], "Mmm")</f>
        <v>Nov</v>
      </c>
      <c r="X1817">
        <f>VALUE(TEXT(sales_order1[[#This Row],[date]], "D"))</f>
        <v>26</v>
      </c>
      <c r="Y1817">
        <v>48</v>
      </c>
    </row>
    <row r="1818" spans="1:25" x14ac:dyDescent="0.25">
      <c r="A1818" s="1">
        <v>44161</v>
      </c>
      <c r="B1818">
        <v>51817</v>
      </c>
      <c r="C1818" t="s">
        <v>35</v>
      </c>
      <c r="D1818" t="str">
        <f>VLOOKUP(sales_order1[[#This Row],[itemCode]],product_details3!B:C,2,0)</f>
        <v>SRMA30</v>
      </c>
      <c r="E1818" t="s">
        <v>36</v>
      </c>
      <c r="F1818" t="s">
        <v>30</v>
      </c>
      <c r="G1818">
        <v>150</v>
      </c>
      <c r="H1818">
        <v>26.2</v>
      </c>
      <c r="I1818">
        <v>3930</v>
      </c>
      <c r="J1818">
        <v>9.4</v>
      </c>
      <c r="K1818">
        <v>1410</v>
      </c>
      <c r="L1818">
        <v>16.8</v>
      </c>
      <c r="M1818">
        <v>0.6412213740458016</v>
      </c>
      <c r="N1818">
        <v>2520</v>
      </c>
      <c r="O1818" t="s">
        <v>117</v>
      </c>
      <c r="P1818" t="s">
        <v>118</v>
      </c>
      <c r="Q1818" t="s">
        <v>119</v>
      </c>
      <c r="R1818" t="s">
        <v>40</v>
      </c>
      <c r="S1818" t="s">
        <v>120</v>
      </c>
      <c r="T1818" t="s">
        <v>121</v>
      </c>
      <c r="U1818" t="s">
        <v>1190</v>
      </c>
      <c r="V1818">
        <f>YEAR(sales_order1[[#This Row],[date]])</f>
        <v>2020</v>
      </c>
      <c r="W1818" t="str">
        <f>TEXT(sales_order1[[#This Row],[date]], "Mmm")</f>
        <v>Nov</v>
      </c>
      <c r="X1818">
        <f>VALUE(TEXT(sales_order1[[#This Row],[date]], "D"))</f>
        <v>26</v>
      </c>
      <c r="Y1818">
        <v>48</v>
      </c>
    </row>
    <row r="1819" spans="1:25" x14ac:dyDescent="0.25">
      <c r="A1819" s="1">
        <v>44161</v>
      </c>
      <c r="B1819">
        <v>51818</v>
      </c>
      <c r="C1819" t="s">
        <v>149</v>
      </c>
      <c r="D1819" t="str">
        <f>VLOOKUP(sales_order1[[#This Row],[itemCode]],product_details3!B:C,2,0)</f>
        <v>MKRW80</v>
      </c>
      <c r="E1819" t="s">
        <v>150</v>
      </c>
      <c r="F1819" t="s">
        <v>151</v>
      </c>
      <c r="G1819">
        <v>50</v>
      </c>
      <c r="H1819">
        <v>14.65</v>
      </c>
      <c r="I1819">
        <v>732.5</v>
      </c>
      <c r="J1819">
        <v>6.55</v>
      </c>
      <c r="K1819">
        <v>327.5</v>
      </c>
      <c r="L1819">
        <v>8.1</v>
      </c>
      <c r="M1819">
        <v>0.55290102389078488</v>
      </c>
      <c r="N1819">
        <v>405</v>
      </c>
      <c r="O1819" t="s">
        <v>451</v>
      </c>
      <c r="P1819" t="s">
        <v>452</v>
      </c>
      <c r="Q1819" t="s">
        <v>271</v>
      </c>
      <c r="R1819" t="s">
        <v>56</v>
      </c>
      <c r="S1819" t="s">
        <v>192</v>
      </c>
      <c r="T1819" t="s">
        <v>453</v>
      </c>
      <c r="U1819" t="s">
        <v>1191</v>
      </c>
      <c r="V1819">
        <f>YEAR(sales_order1[[#This Row],[date]])</f>
        <v>2020</v>
      </c>
      <c r="W1819" t="str">
        <f>TEXT(sales_order1[[#This Row],[date]], "Mmm")</f>
        <v>Nov</v>
      </c>
      <c r="X1819">
        <f>VALUE(TEXT(sales_order1[[#This Row],[date]], "D"))</f>
        <v>26</v>
      </c>
      <c r="Y1819">
        <v>48</v>
      </c>
    </row>
    <row r="1820" spans="1:25" x14ac:dyDescent="0.25">
      <c r="A1820" s="1">
        <v>44161</v>
      </c>
      <c r="B1820">
        <v>51819</v>
      </c>
      <c r="C1820" t="s">
        <v>103</v>
      </c>
      <c r="D1820" t="str">
        <f>VLOOKUP(sales_order1[[#This Row],[itemCode]],product_details3!B:C,2,0)</f>
        <v>SCRT50</v>
      </c>
      <c r="E1820" t="s">
        <v>104</v>
      </c>
      <c r="F1820" t="s">
        <v>61</v>
      </c>
      <c r="G1820">
        <v>200</v>
      </c>
      <c r="H1820">
        <v>16.95</v>
      </c>
      <c r="I1820">
        <v>3390</v>
      </c>
      <c r="J1820">
        <v>5.2</v>
      </c>
      <c r="K1820">
        <v>1040</v>
      </c>
      <c r="L1820">
        <v>11.75</v>
      </c>
      <c r="M1820">
        <v>0.69321533923303835</v>
      </c>
      <c r="N1820">
        <v>2350</v>
      </c>
      <c r="O1820" t="s">
        <v>82</v>
      </c>
      <c r="P1820" t="s">
        <v>83</v>
      </c>
      <c r="Q1820" t="s">
        <v>64</v>
      </c>
      <c r="R1820" t="s">
        <v>40</v>
      </c>
      <c r="S1820" t="s">
        <v>84</v>
      </c>
      <c r="T1820" t="s">
        <v>85</v>
      </c>
      <c r="U1820" t="s">
        <v>1189</v>
      </c>
      <c r="V1820">
        <f>YEAR(sales_order1[[#This Row],[date]])</f>
        <v>2020</v>
      </c>
      <c r="W1820" t="str">
        <f>TEXT(sales_order1[[#This Row],[date]], "Mmm")</f>
        <v>Nov</v>
      </c>
      <c r="X1820">
        <f>VALUE(TEXT(sales_order1[[#This Row],[date]], "D"))</f>
        <v>26</v>
      </c>
      <c r="Y1820">
        <v>48</v>
      </c>
    </row>
    <row r="1821" spans="1:25" x14ac:dyDescent="0.25">
      <c r="A1821" s="1">
        <v>44161</v>
      </c>
      <c r="B1821">
        <v>51820</v>
      </c>
      <c r="C1821" t="s">
        <v>51</v>
      </c>
      <c r="D1821" t="str">
        <f>VLOOKUP(sales_order1[[#This Row],[itemCode]],product_details3!B:C,2,0)</f>
        <v>MSTH50</v>
      </c>
      <c r="E1821" t="s">
        <v>52</v>
      </c>
      <c r="F1821" t="s">
        <v>21</v>
      </c>
      <c r="G1821">
        <v>50</v>
      </c>
      <c r="H1821">
        <v>15.75</v>
      </c>
      <c r="I1821">
        <v>787.5</v>
      </c>
      <c r="J1821">
        <v>4.45</v>
      </c>
      <c r="K1821">
        <v>222.5</v>
      </c>
      <c r="L1821">
        <v>11.3</v>
      </c>
      <c r="M1821">
        <v>0.71746031746031746</v>
      </c>
      <c r="N1821">
        <v>565</v>
      </c>
      <c r="O1821" t="s">
        <v>370</v>
      </c>
      <c r="P1821" t="s">
        <v>371</v>
      </c>
      <c r="Q1821" t="s">
        <v>201</v>
      </c>
      <c r="R1821" t="s">
        <v>25</v>
      </c>
      <c r="S1821" t="s">
        <v>372</v>
      </c>
      <c r="T1821" t="s">
        <v>373</v>
      </c>
      <c r="U1821" t="s">
        <v>1191</v>
      </c>
      <c r="V1821">
        <f>YEAR(sales_order1[[#This Row],[date]])</f>
        <v>2020</v>
      </c>
      <c r="W1821" t="str">
        <f>TEXT(sales_order1[[#This Row],[date]], "Mmm")</f>
        <v>Nov</v>
      </c>
      <c r="X1821">
        <f>VALUE(TEXT(sales_order1[[#This Row],[date]], "D"))</f>
        <v>26</v>
      </c>
      <c r="Y1821">
        <v>48</v>
      </c>
    </row>
    <row r="1822" spans="1:25" x14ac:dyDescent="0.25">
      <c r="A1822" s="1">
        <v>44161</v>
      </c>
      <c r="B1822">
        <v>51821</v>
      </c>
      <c r="C1822" t="s">
        <v>19</v>
      </c>
      <c r="D1822" t="str">
        <f>VLOOKUP(sales_order1[[#This Row],[itemCode]],product_details3!B:C,2,0)</f>
        <v>MSTH100</v>
      </c>
      <c r="E1822" t="s">
        <v>20</v>
      </c>
      <c r="F1822" t="s">
        <v>21</v>
      </c>
      <c r="G1822">
        <v>50</v>
      </c>
      <c r="H1822">
        <v>26.25</v>
      </c>
      <c r="I1822">
        <v>1312.5</v>
      </c>
      <c r="J1822">
        <v>7.75</v>
      </c>
      <c r="K1822">
        <v>387.5</v>
      </c>
      <c r="L1822">
        <v>18.5</v>
      </c>
      <c r="M1822">
        <v>0.70476190476190481</v>
      </c>
      <c r="N1822">
        <v>925</v>
      </c>
      <c r="O1822" t="s">
        <v>231</v>
      </c>
      <c r="P1822" t="s">
        <v>232</v>
      </c>
      <c r="Q1822" t="s">
        <v>119</v>
      </c>
      <c r="R1822" t="s">
        <v>40</v>
      </c>
      <c r="S1822" t="s">
        <v>233</v>
      </c>
      <c r="T1822" t="s">
        <v>234</v>
      </c>
      <c r="U1822" t="s">
        <v>1190</v>
      </c>
      <c r="V1822">
        <f>YEAR(sales_order1[[#This Row],[date]])</f>
        <v>2020</v>
      </c>
      <c r="W1822" t="str">
        <f>TEXT(sales_order1[[#This Row],[date]], "Mmm")</f>
        <v>Nov</v>
      </c>
      <c r="X1822">
        <f>VALUE(TEXT(sales_order1[[#This Row],[date]], "D"))</f>
        <v>26</v>
      </c>
      <c r="Y1822">
        <v>48</v>
      </c>
    </row>
    <row r="1823" spans="1:25" x14ac:dyDescent="0.25">
      <c r="A1823" s="1">
        <v>44161</v>
      </c>
      <c r="B1823">
        <v>51822</v>
      </c>
      <c r="C1823" t="s">
        <v>19</v>
      </c>
      <c r="D1823" t="str">
        <f>VLOOKUP(sales_order1[[#This Row],[itemCode]],product_details3!B:C,2,0)</f>
        <v>MSTH100</v>
      </c>
      <c r="E1823" t="s">
        <v>20</v>
      </c>
      <c r="F1823" t="s">
        <v>21</v>
      </c>
      <c r="G1823">
        <v>50</v>
      </c>
      <c r="H1823">
        <v>26.25</v>
      </c>
      <c r="I1823">
        <v>1312.5</v>
      </c>
      <c r="J1823">
        <v>7.75</v>
      </c>
      <c r="K1823">
        <v>387.5</v>
      </c>
      <c r="L1823">
        <v>18.5</v>
      </c>
      <c r="M1823">
        <v>0.70476190476190481</v>
      </c>
      <c r="N1823">
        <v>925</v>
      </c>
      <c r="O1823" t="s">
        <v>495</v>
      </c>
      <c r="P1823" t="s">
        <v>496</v>
      </c>
      <c r="Q1823" t="s">
        <v>119</v>
      </c>
      <c r="R1823" t="s">
        <v>40</v>
      </c>
      <c r="S1823" t="s">
        <v>497</v>
      </c>
      <c r="T1823" t="s">
        <v>498</v>
      </c>
      <c r="U1823" t="s">
        <v>1190</v>
      </c>
      <c r="V1823">
        <f>YEAR(sales_order1[[#This Row],[date]])</f>
        <v>2020</v>
      </c>
      <c r="W1823" t="str">
        <f>TEXT(sales_order1[[#This Row],[date]], "Mmm")</f>
        <v>Nov</v>
      </c>
      <c r="X1823">
        <f>VALUE(TEXT(sales_order1[[#This Row],[date]], "D"))</f>
        <v>26</v>
      </c>
      <c r="Y1823">
        <v>48</v>
      </c>
    </row>
    <row r="1824" spans="1:25" x14ac:dyDescent="0.25">
      <c r="A1824" s="1">
        <v>44162</v>
      </c>
      <c r="B1824">
        <v>51823</v>
      </c>
      <c r="C1824" t="s">
        <v>51</v>
      </c>
      <c r="D1824" t="str">
        <f>VLOOKUP(sales_order1[[#This Row],[itemCode]],product_details3!B:C,2,0)</f>
        <v>MSTH50</v>
      </c>
      <c r="E1824" t="s">
        <v>52</v>
      </c>
      <c r="F1824" t="s">
        <v>21</v>
      </c>
      <c r="G1824">
        <v>50</v>
      </c>
      <c r="H1824">
        <v>15.75</v>
      </c>
      <c r="I1824">
        <v>787.5</v>
      </c>
      <c r="J1824">
        <v>4.45</v>
      </c>
      <c r="K1824">
        <v>222.5</v>
      </c>
      <c r="L1824">
        <v>11.3</v>
      </c>
      <c r="M1824">
        <v>0.71746031746031746</v>
      </c>
      <c r="N1824">
        <v>565</v>
      </c>
      <c r="O1824" t="s">
        <v>199</v>
      </c>
      <c r="P1824" t="s">
        <v>200</v>
      </c>
      <c r="Q1824" t="s">
        <v>201</v>
      </c>
      <c r="R1824" t="s">
        <v>25</v>
      </c>
      <c r="S1824" t="s">
        <v>202</v>
      </c>
      <c r="T1824" t="s">
        <v>203</v>
      </c>
      <c r="U1824" t="s">
        <v>1191</v>
      </c>
      <c r="V1824">
        <f>YEAR(sales_order1[[#This Row],[date]])</f>
        <v>2020</v>
      </c>
      <c r="W1824" t="str">
        <f>TEXT(sales_order1[[#This Row],[date]], "Mmm")</f>
        <v>Nov</v>
      </c>
      <c r="X1824">
        <f>VALUE(TEXT(sales_order1[[#This Row],[date]], "D"))</f>
        <v>27</v>
      </c>
      <c r="Y1824">
        <v>48</v>
      </c>
    </row>
    <row r="1825" spans="1:25" x14ac:dyDescent="0.25">
      <c r="A1825" s="1">
        <v>44162</v>
      </c>
      <c r="B1825">
        <v>51824</v>
      </c>
      <c r="C1825" t="s">
        <v>348</v>
      </c>
      <c r="D1825" t="str">
        <f>VLOOKUP(sales_order1[[#This Row],[itemCode]],product_details3!B:C,2,0)</f>
        <v>EXFG150</v>
      </c>
      <c r="E1825" t="s">
        <v>349</v>
      </c>
      <c r="F1825" t="s">
        <v>183</v>
      </c>
      <c r="G1825">
        <v>50</v>
      </c>
      <c r="H1825">
        <v>26.25</v>
      </c>
      <c r="I1825">
        <v>1312.5</v>
      </c>
      <c r="J1825">
        <v>10.75</v>
      </c>
      <c r="K1825">
        <v>537.5</v>
      </c>
      <c r="L1825">
        <v>15.5</v>
      </c>
      <c r="M1825">
        <v>0.59047619047619049</v>
      </c>
      <c r="N1825">
        <v>775</v>
      </c>
      <c r="O1825" t="s">
        <v>163</v>
      </c>
      <c r="P1825" t="s">
        <v>164</v>
      </c>
      <c r="Q1825" t="s">
        <v>146</v>
      </c>
      <c r="R1825" t="s">
        <v>112</v>
      </c>
      <c r="S1825" t="s">
        <v>165</v>
      </c>
      <c r="T1825" t="s">
        <v>166</v>
      </c>
      <c r="U1825" t="s">
        <v>1189</v>
      </c>
      <c r="V1825">
        <f>YEAR(sales_order1[[#This Row],[date]])</f>
        <v>2020</v>
      </c>
      <c r="W1825" t="str">
        <f>TEXT(sales_order1[[#This Row],[date]], "Mmm")</f>
        <v>Nov</v>
      </c>
      <c r="X1825">
        <f>VALUE(TEXT(sales_order1[[#This Row],[date]], "D"))</f>
        <v>27</v>
      </c>
      <c r="Y1825">
        <v>48</v>
      </c>
    </row>
    <row r="1826" spans="1:25" x14ac:dyDescent="0.25">
      <c r="A1826" s="1">
        <v>44162</v>
      </c>
      <c r="B1826">
        <v>51825</v>
      </c>
      <c r="C1826" t="s">
        <v>67</v>
      </c>
      <c r="D1826" t="str">
        <f>VLOOKUP(sales_order1[[#This Row],[itemCode]],product_details3!B:C,2,0)</f>
        <v>SRMH15</v>
      </c>
      <c r="E1826" t="s">
        <v>68</v>
      </c>
      <c r="F1826" t="s">
        <v>30</v>
      </c>
      <c r="G1826">
        <v>50</v>
      </c>
      <c r="H1826">
        <v>15.75</v>
      </c>
      <c r="I1826">
        <v>787.5</v>
      </c>
      <c r="J1826">
        <v>5.45</v>
      </c>
      <c r="K1826">
        <v>272.5</v>
      </c>
      <c r="L1826">
        <v>10.3</v>
      </c>
      <c r="M1826">
        <v>0.65396825396825398</v>
      </c>
      <c r="N1826">
        <v>515</v>
      </c>
      <c r="O1826" t="s">
        <v>227</v>
      </c>
      <c r="P1826" t="s">
        <v>228</v>
      </c>
      <c r="Q1826" t="s">
        <v>64</v>
      </c>
      <c r="R1826" t="s">
        <v>40</v>
      </c>
      <c r="S1826" t="s">
        <v>229</v>
      </c>
      <c r="T1826" t="s">
        <v>230</v>
      </c>
      <c r="U1826" t="s">
        <v>1189</v>
      </c>
      <c r="V1826">
        <f>YEAR(sales_order1[[#This Row],[date]])</f>
        <v>2020</v>
      </c>
      <c r="W1826" t="str">
        <f>TEXT(sales_order1[[#This Row],[date]], "Mmm")</f>
        <v>Nov</v>
      </c>
      <c r="X1826">
        <f>VALUE(TEXT(sales_order1[[#This Row],[date]], "D"))</f>
        <v>27</v>
      </c>
      <c r="Y1826">
        <v>48</v>
      </c>
    </row>
    <row r="1827" spans="1:25" x14ac:dyDescent="0.25">
      <c r="A1827" s="1">
        <v>44162</v>
      </c>
      <c r="B1827">
        <v>51826</v>
      </c>
      <c r="C1827" t="s">
        <v>311</v>
      </c>
      <c r="D1827" t="str">
        <f>VLOOKUP(sales_order1[[#This Row],[itemCode]],product_details3!B:C,2,0)</f>
        <v>MSTH30</v>
      </c>
      <c r="E1827" t="s">
        <v>312</v>
      </c>
      <c r="F1827" t="s">
        <v>21</v>
      </c>
      <c r="G1827">
        <v>150</v>
      </c>
      <c r="H1827">
        <v>8.5</v>
      </c>
      <c r="I1827">
        <v>1275</v>
      </c>
      <c r="J1827">
        <v>3.3</v>
      </c>
      <c r="K1827">
        <v>495</v>
      </c>
      <c r="L1827">
        <v>5.2</v>
      </c>
      <c r="M1827">
        <v>0.61176470588235299</v>
      </c>
      <c r="N1827">
        <v>780</v>
      </c>
      <c r="O1827" t="s">
        <v>457</v>
      </c>
      <c r="P1827" t="s">
        <v>458</v>
      </c>
      <c r="Q1827" t="s">
        <v>383</v>
      </c>
      <c r="R1827" t="s">
        <v>72</v>
      </c>
      <c r="S1827" t="s">
        <v>459</v>
      </c>
      <c r="T1827" t="s">
        <v>460</v>
      </c>
      <c r="U1827" t="s">
        <v>1188</v>
      </c>
      <c r="V1827">
        <f>YEAR(sales_order1[[#This Row],[date]])</f>
        <v>2020</v>
      </c>
      <c r="W1827" t="str">
        <f>TEXT(sales_order1[[#This Row],[date]], "Mmm")</f>
        <v>Nov</v>
      </c>
      <c r="X1827">
        <f>VALUE(TEXT(sales_order1[[#This Row],[date]], "D"))</f>
        <v>27</v>
      </c>
      <c r="Y1827">
        <v>48</v>
      </c>
    </row>
    <row r="1828" spans="1:25" x14ac:dyDescent="0.25">
      <c r="A1828" s="1">
        <v>44162</v>
      </c>
      <c r="B1828">
        <v>51827</v>
      </c>
      <c r="C1828" t="s">
        <v>103</v>
      </c>
      <c r="D1828" t="str">
        <f>VLOOKUP(sales_order1[[#This Row],[itemCode]],product_details3!B:C,2,0)</f>
        <v>SCRT50</v>
      </c>
      <c r="E1828" t="s">
        <v>104</v>
      </c>
      <c r="F1828" t="s">
        <v>61</v>
      </c>
      <c r="G1828">
        <v>200</v>
      </c>
      <c r="H1828">
        <v>16.95</v>
      </c>
      <c r="I1828">
        <v>3390</v>
      </c>
      <c r="J1828">
        <v>5.2</v>
      </c>
      <c r="K1828">
        <v>1040</v>
      </c>
      <c r="L1828">
        <v>11.75</v>
      </c>
      <c r="M1828">
        <v>0.69321533923303835</v>
      </c>
      <c r="N1828">
        <v>2350</v>
      </c>
      <c r="O1828" t="s">
        <v>98</v>
      </c>
      <c r="P1828" t="s">
        <v>99</v>
      </c>
      <c r="Q1828" t="s">
        <v>100</v>
      </c>
      <c r="R1828" t="s">
        <v>40</v>
      </c>
      <c r="S1828" t="s">
        <v>101</v>
      </c>
      <c r="T1828" t="s">
        <v>102</v>
      </c>
      <c r="U1828" t="s">
        <v>1190</v>
      </c>
      <c r="V1828">
        <f>YEAR(sales_order1[[#This Row],[date]])</f>
        <v>2020</v>
      </c>
      <c r="W1828" t="str">
        <f>TEXT(sales_order1[[#This Row],[date]], "Mmm")</f>
        <v>Nov</v>
      </c>
      <c r="X1828">
        <f>VALUE(TEXT(sales_order1[[#This Row],[date]], "D"))</f>
        <v>27</v>
      </c>
      <c r="Y1828">
        <v>48</v>
      </c>
    </row>
    <row r="1829" spans="1:25" x14ac:dyDescent="0.25">
      <c r="A1829" s="1">
        <v>44162</v>
      </c>
      <c r="B1829">
        <v>51828</v>
      </c>
      <c r="C1829" t="s">
        <v>438</v>
      </c>
      <c r="D1829" t="str">
        <f>VLOOKUP(sales_order1[[#This Row],[itemCode]],product_details3!B:C,2,0)</f>
        <v>EXFP150</v>
      </c>
      <c r="E1829" t="s">
        <v>439</v>
      </c>
      <c r="F1829" t="s">
        <v>183</v>
      </c>
      <c r="G1829">
        <v>50</v>
      </c>
      <c r="H1829">
        <v>28.25</v>
      </c>
      <c r="I1829">
        <v>1412.5</v>
      </c>
      <c r="J1829">
        <v>12</v>
      </c>
      <c r="K1829">
        <v>600</v>
      </c>
      <c r="L1829">
        <v>16.25</v>
      </c>
      <c r="M1829">
        <v>0.5752212389380531</v>
      </c>
      <c r="N1829">
        <v>812.5</v>
      </c>
      <c r="O1829" t="s">
        <v>481</v>
      </c>
      <c r="P1829" t="s">
        <v>482</v>
      </c>
      <c r="Q1829" t="s">
        <v>107</v>
      </c>
      <c r="R1829" t="s">
        <v>40</v>
      </c>
      <c r="S1829" t="s">
        <v>101</v>
      </c>
      <c r="T1829" t="s">
        <v>483</v>
      </c>
      <c r="U1829" t="s">
        <v>1190</v>
      </c>
      <c r="V1829">
        <f>YEAR(sales_order1[[#This Row],[date]])</f>
        <v>2020</v>
      </c>
      <c r="W1829" t="str">
        <f>TEXT(sales_order1[[#This Row],[date]], "Mmm")</f>
        <v>Nov</v>
      </c>
      <c r="X1829">
        <f>VALUE(TEXT(sales_order1[[#This Row],[date]], "D"))</f>
        <v>27</v>
      </c>
      <c r="Y1829">
        <v>48</v>
      </c>
    </row>
    <row r="1830" spans="1:25" x14ac:dyDescent="0.25">
      <c r="A1830" s="1">
        <v>44162</v>
      </c>
      <c r="B1830">
        <v>51829</v>
      </c>
      <c r="C1830" t="s">
        <v>86</v>
      </c>
      <c r="D1830" t="str">
        <f>VLOOKUP(sales_order1[[#This Row],[itemCode]],product_details3!B:C,2,0)</f>
        <v>SRMH30</v>
      </c>
      <c r="E1830" t="s">
        <v>87</v>
      </c>
      <c r="F1830" t="s">
        <v>30</v>
      </c>
      <c r="G1830">
        <v>50</v>
      </c>
      <c r="H1830">
        <v>21</v>
      </c>
      <c r="I1830">
        <v>1050</v>
      </c>
      <c r="J1830">
        <v>6.6</v>
      </c>
      <c r="K1830">
        <v>330</v>
      </c>
      <c r="L1830">
        <v>14.4</v>
      </c>
      <c r="M1830">
        <v>0.68571428571428572</v>
      </c>
      <c r="N1830">
        <v>720</v>
      </c>
      <c r="O1830" t="s">
        <v>293</v>
      </c>
      <c r="P1830" t="s">
        <v>294</v>
      </c>
      <c r="Q1830" t="s">
        <v>154</v>
      </c>
      <c r="R1830" t="s">
        <v>56</v>
      </c>
      <c r="S1830" t="s">
        <v>133</v>
      </c>
      <c r="T1830" t="s">
        <v>155</v>
      </c>
      <c r="U1830" t="s">
        <v>1191</v>
      </c>
      <c r="V1830">
        <f>YEAR(sales_order1[[#This Row],[date]])</f>
        <v>2020</v>
      </c>
      <c r="W1830" t="str">
        <f>TEXT(sales_order1[[#This Row],[date]], "Mmm")</f>
        <v>Nov</v>
      </c>
      <c r="X1830">
        <f>VALUE(TEXT(sales_order1[[#This Row],[date]], "D"))</f>
        <v>27</v>
      </c>
      <c r="Y1830">
        <v>48</v>
      </c>
    </row>
    <row r="1831" spans="1:25" x14ac:dyDescent="0.25">
      <c r="A1831" s="1">
        <v>44162</v>
      </c>
      <c r="B1831">
        <v>51830</v>
      </c>
      <c r="C1831" t="s">
        <v>28</v>
      </c>
      <c r="D1831" t="str">
        <f>VLOOKUP(sales_order1[[#This Row],[itemCode]],product_details3!B:C,2,0)</f>
        <v>SRMC30</v>
      </c>
      <c r="E1831" t="s">
        <v>29</v>
      </c>
      <c r="F1831" t="s">
        <v>30</v>
      </c>
      <c r="G1831">
        <v>100</v>
      </c>
      <c r="H1831">
        <v>22.6</v>
      </c>
      <c r="I1831">
        <v>2260</v>
      </c>
      <c r="J1831">
        <v>7.6</v>
      </c>
      <c r="K1831">
        <v>760</v>
      </c>
      <c r="L1831">
        <v>15</v>
      </c>
      <c r="M1831">
        <v>0.66371681415929207</v>
      </c>
      <c r="N1831">
        <v>1500</v>
      </c>
      <c r="O1831" t="s">
        <v>244</v>
      </c>
      <c r="P1831" t="s">
        <v>245</v>
      </c>
      <c r="Q1831" t="s">
        <v>186</v>
      </c>
      <c r="R1831" t="s">
        <v>112</v>
      </c>
      <c r="S1831" t="s">
        <v>246</v>
      </c>
      <c r="T1831" t="s">
        <v>247</v>
      </c>
      <c r="U1831" t="s">
        <v>1189</v>
      </c>
      <c r="V1831">
        <f>YEAR(sales_order1[[#This Row],[date]])</f>
        <v>2020</v>
      </c>
      <c r="W1831" t="str">
        <f>TEXT(sales_order1[[#This Row],[date]], "Mmm")</f>
        <v>Nov</v>
      </c>
      <c r="X1831">
        <f>VALUE(TEXT(sales_order1[[#This Row],[date]], "D"))</f>
        <v>27</v>
      </c>
      <c r="Y1831">
        <v>48</v>
      </c>
    </row>
    <row r="1832" spans="1:25" x14ac:dyDescent="0.25">
      <c r="A1832" s="1">
        <v>44162</v>
      </c>
      <c r="B1832">
        <v>51831</v>
      </c>
      <c r="C1832" t="s">
        <v>67</v>
      </c>
      <c r="D1832" t="str">
        <f>VLOOKUP(sales_order1[[#This Row],[itemCode]],product_details3!B:C,2,0)</f>
        <v>SRMH15</v>
      </c>
      <c r="E1832" t="s">
        <v>68</v>
      </c>
      <c r="F1832" t="s">
        <v>30</v>
      </c>
      <c r="G1832">
        <v>50</v>
      </c>
      <c r="H1832">
        <v>15.75</v>
      </c>
      <c r="I1832">
        <v>787.5</v>
      </c>
      <c r="J1832">
        <v>5.45</v>
      </c>
      <c r="K1832">
        <v>272.5</v>
      </c>
      <c r="L1832">
        <v>10.3</v>
      </c>
      <c r="M1832">
        <v>0.65396825396825398</v>
      </c>
      <c r="N1832">
        <v>515</v>
      </c>
      <c r="O1832" t="s">
        <v>454</v>
      </c>
      <c r="P1832" t="s">
        <v>455</v>
      </c>
      <c r="Q1832" t="s">
        <v>71</v>
      </c>
      <c r="R1832" t="s">
        <v>72</v>
      </c>
      <c r="S1832" t="s">
        <v>73</v>
      </c>
      <c r="T1832" t="s">
        <v>456</v>
      </c>
      <c r="U1832" t="s">
        <v>1190</v>
      </c>
      <c r="V1832">
        <f>YEAR(sales_order1[[#This Row],[date]])</f>
        <v>2020</v>
      </c>
      <c r="W1832" t="str">
        <f>TEXT(sales_order1[[#This Row],[date]], "Mmm")</f>
        <v>Nov</v>
      </c>
      <c r="X1832">
        <f>VALUE(TEXT(sales_order1[[#This Row],[date]], "D"))</f>
        <v>27</v>
      </c>
      <c r="Y1832">
        <v>48</v>
      </c>
    </row>
    <row r="1833" spans="1:25" x14ac:dyDescent="0.25">
      <c r="A1833" s="1">
        <v>44162</v>
      </c>
      <c r="B1833">
        <v>51832</v>
      </c>
      <c r="C1833" t="s">
        <v>67</v>
      </c>
      <c r="D1833" t="str">
        <f>VLOOKUP(sales_order1[[#This Row],[itemCode]],product_details3!B:C,2,0)</f>
        <v>SRMH15</v>
      </c>
      <c r="E1833" t="s">
        <v>68</v>
      </c>
      <c r="F1833" t="s">
        <v>30</v>
      </c>
      <c r="G1833">
        <v>50</v>
      </c>
      <c r="H1833">
        <v>15.75</v>
      </c>
      <c r="I1833">
        <v>787.5</v>
      </c>
      <c r="J1833">
        <v>5.45</v>
      </c>
      <c r="K1833">
        <v>272.5</v>
      </c>
      <c r="L1833">
        <v>10.3</v>
      </c>
      <c r="M1833">
        <v>0.65396825396825398</v>
      </c>
      <c r="N1833">
        <v>515</v>
      </c>
      <c r="O1833" t="s">
        <v>322</v>
      </c>
      <c r="P1833" t="s">
        <v>323</v>
      </c>
      <c r="Q1833" t="s">
        <v>39</v>
      </c>
      <c r="R1833" t="s">
        <v>40</v>
      </c>
      <c r="S1833" t="s">
        <v>41</v>
      </c>
      <c r="T1833" t="s">
        <v>324</v>
      </c>
      <c r="U1833" t="s">
        <v>1188</v>
      </c>
      <c r="V1833">
        <f>YEAR(sales_order1[[#This Row],[date]])</f>
        <v>2020</v>
      </c>
      <c r="W1833" t="str">
        <f>TEXT(sales_order1[[#This Row],[date]], "Mmm")</f>
        <v>Nov</v>
      </c>
      <c r="X1833">
        <f>VALUE(TEXT(sales_order1[[#This Row],[date]], "D"))</f>
        <v>27</v>
      </c>
      <c r="Y1833">
        <v>48</v>
      </c>
    </row>
    <row r="1834" spans="1:25" x14ac:dyDescent="0.25">
      <c r="A1834" s="1">
        <v>44165</v>
      </c>
      <c r="B1834">
        <v>51833</v>
      </c>
      <c r="C1834" t="s">
        <v>128</v>
      </c>
      <c r="D1834" t="str">
        <f>VLOOKUP(sales_order1[[#This Row],[itemCode]],product_details3!B:C,2,0)</f>
        <v>SCRT100</v>
      </c>
      <c r="E1834" t="s">
        <v>129</v>
      </c>
      <c r="F1834" t="s">
        <v>61</v>
      </c>
      <c r="G1834">
        <v>250</v>
      </c>
      <c r="H1834">
        <v>28.25</v>
      </c>
      <c r="I1834">
        <v>7062.5</v>
      </c>
      <c r="J1834">
        <v>9</v>
      </c>
      <c r="K1834">
        <v>2250</v>
      </c>
      <c r="L1834">
        <v>19.25</v>
      </c>
      <c r="M1834">
        <v>0.68141592920353977</v>
      </c>
      <c r="N1834">
        <v>4812.5</v>
      </c>
      <c r="O1834" t="s">
        <v>395</v>
      </c>
      <c r="P1834" t="s">
        <v>396</v>
      </c>
      <c r="Q1834" t="s">
        <v>191</v>
      </c>
      <c r="R1834" t="s">
        <v>56</v>
      </c>
      <c r="S1834" t="s">
        <v>192</v>
      </c>
      <c r="T1834" t="s">
        <v>397</v>
      </c>
      <c r="U1834" t="s">
        <v>1191</v>
      </c>
      <c r="V1834">
        <f>YEAR(sales_order1[[#This Row],[date]])</f>
        <v>2020</v>
      </c>
      <c r="W1834" t="str">
        <f>TEXT(sales_order1[[#This Row],[date]], "Mmm")</f>
        <v>Nov</v>
      </c>
      <c r="X1834">
        <f>VALUE(TEXT(sales_order1[[#This Row],[date]], "D"))</f>
        <v>30</v>
      </c>
      <c r="Y1834">
        <v>48</v>
      </c>
    </row>
    <row r="1835" spans="1:25" x14ac:dyDescent="0.25">
      <c r="A1835" s="1">
        <v>44165</v>
      </c>
      <c r="B1835">
        <v>51834</v>
      </c>
      <c r="C1835" t="s">
        <v>311</v>
      </c>
      <c r="D1835" t="str">
        <f>VLOOKUP(sales_order1[[#This Row],[itemCode]],product_details3!B:C,2,0)</f>
        <v>MSTH30</v>
      </c>
      <c r="E1835" t="s">
        <v>312</v>
      </c>
      <c r="F1835" t="s">
        <v>21</v>
      </c>
      <c r="G1835">
        <v>100</v>
      </c>
      <c r="H1835">
        <v>8.5</v>
      </c>
      <c r="I1835">
        <v>850</v>
      </c>
      <c r="J1835">
        <v>3.3</v>
      </c>
      <c r="K1835">
        <v>330</v>
      </c>
      <c r="L1835">
        <v>5.2</v>
      </c>
      <c r="M1835">
        <v>0.61176470588235299</v>
      </c>
      <c r="N1835">
        <v>520</v>
      </c>
      <c r="O1835" t="s">
        <v>290</v>
      </c>
      <c r="P1835" t="s">
        <v>291</v>
      </c>
      <c r="Q1835" t="s">
        <v>201</v>
      </c>
      <c r="R1835" t="s">
        <v>25</v>
      </c>
      <c r="S1835" t="s">
        <v>202</v>
      </c>
      <c r="T1835" t="s">
        <v>292</v>
      </c>
      <c r="U1835" t="s">
        <v>1191</v>
      </c>
      <c r="V1835">
        <f>YEAR(sales_order1[[#This Row],[date]])</f>
        <v>2020</v>
      </c>
      <c r="W1835" t="str">
        <f>TEXT(sales_order1[[#This Row],[date]], "Mmm")</f>
        <v>Nov</v>
      </c>
      <c r="X1835">
        <f>VALUE(TEXT(sales_order1[[#This Row],[date]], "D"))</f>
        <v>30</v>
      </c>
      <c r="Y1835">
        <v>48</v>
      </c>
    </row>
    <row r="1836" spans="1:25" x14ac:dyDescent="0.25">
      <c r="A1836" s="1">
        <v>44165</v>
      </c>
      <c r="B1836">
        <v>51835</v>
      </c>
      <c r="C1836" t="s">
        <v>135</v>
      </c>
      <c r="D1836" t="str">
        <f>VLOOKUP(sales_order1[[#This Row],[itemCode]],product_details3!B:C,2,0)</f>
        <v>MSKSH</v>
      </c>
      <c r="E1836" t="s">
        <v>136</v>
      </c>
      <c r="F1836" t="s">
        <v>137</v>
      </c>
      <c r="G1836">
        <v>50</v>
      </c>
      <c r="H1836">
        <v>18.75</v>
      </c>
      <c r="I1836">
        <v>937.5</v>
      </c>
      <c r="J1836">
        <v>7.45</v>
      </c>
      <c r="K1836">
        <v>372.5</v>
      </c>
      <c r="L1836">
        <v>11.3</v>
      </c>
      <c r="M1836">
        <v>0.60266666666666668</v>
      </c>
      <c r="N1836">
        <v>565</v>
      </c>
      <c r="O1836" t="s">
        <v>499</v>
      </c>
      <c r="P1836" t="s">
        <v>500</v>
      </c>
      <c r="Q1836" t="s">
        <v>107</v>
      </c>
      <c r="R1836" t="s">
        <v>40</v>
      </c>
      <c r="S1836" t="s">
        <v>101</v>
      </c>
      <c r="T1836" t="s">
        <v>501</v>
      </c>
      <c r="U1836" t="s">
        <v>1190</v>
      </c>
      <c r="V1836">
        <f>YEAR(sales_order1[[#This Row],[date]])</f>
        <v>2020</v>
      </c>
      <c r="W1836" t="str">
        <f>TEXT(sales_order1[[#This Row],[date]], "Mmm")</f>
        <v>Nov</v>
      </c>
      <c r="X1836">
        <f>VALUE(TEXT(sales_order1[[#This Row],[date]], "D"))</f>
        <v>30</v>
      </c>
      <c r="Y1836">
        <v>48</v>
      </c>
    </row>
    <row r="1837" spans="1:25" x14ac:dyDescent="0.25">
      <c r="A1837" s="1">
        <v>44165</v>
      </c>
      <c r="B1837">
        <v>51836</v>
      </c>
      <c r="C1837" t="s">
        <v>103</v>
      </c>
      <c r="D1837" t="str">
        <f>VLOOKUP(sales_order1[[#This Row],[itemCode]],product_details3!B:C,2,0)</f>
        <v>SCRT50</v>
      </c>
      <c r="E1837" t="s">
        <v>104</v>
      </c>
      <c r="F1837" t="s">
        <v>61</v>
      </c>
      <c r="G1837">
        <v>250</v>
      </c>
      <c r="H1837">
        <v>16.95</v>
      </c>
      <c r="I1837">
        <v>4237.5</v>
      </c>
      <c r="J1837">
        <v>5.2</v>
      </c>
      <c r="K1837">
        <v>1300</v>
      </c>
      <c r="L1837">
        <v>11.75</v>
      </c>
      <c r="M1837">
        <v>0.69321533923303835</v>
      </c>
      <c r="N1837">
        <v>2937.5</v>
      </c>
      <c r="O1837" t="s">
        <v>105</v>
      </c>
      <c r="P1837" t="s">
        <v>106</v>
      </c>
      <c r="Q1837" t="s">
        <v>107</v>
      </c>
      <c r="R1837" t="s">
        <v>40</v>
      </c>
      <c r="S1837" t="s">
        <v>101</v>
      </c>
      <c r="T1837" t="s">
        <v>108</v>
      </c>
      <c r="U1837" t="s">
        <v>1190</v>
      </c>
      <c r="V1837">
        <f>YEAR(sales_order1[[#This Row],[date]])</f>
        <v>2020</v>
      </c>
      <c r="W1837" t="str">
        <f>TEXT(sales_order1[[#This Row],[date]], "Mmm")</f>
        <v>Nov</v>
      </c>
      <c r="X1837">
        <f>VALUE(TEXT(sales_order1[[#This Row],[date]], "D"))</f>
        <v>30</v>
      </c>
      <c r="Y1837">
        <v>48</v>
      </c>
    </row>
    <row r="1838" spans="1:25" x14ac:dyDescent="0.25">
      <c r="A1838" s="1">
        <v>44165</v>
      </c>
      <c r="B1838">
        <v>51837</v>
      </c>
      <c r="C1838" t="s">
        <v>43</v>
      </c>
      <c r="D1838" t="str">
        <f>VLOOKUP(sales_order1[[#This Row],[itemCode]],product_details3!B:C,2,0)</f>
        <v>CLNG200</v>
      </c>
      <c r="E1838" t="s">
        <v>44</v>
      </c>
      <c r="F1838" t="s">
        <v>45</v>
      </c>
      <c r="G1838">
        <v>100</v>
      </c>
      <c r="H1838">
        <v>21.25</v>
      </c>
      <c r="I1838">
        <v>2125</v>
      </c>
      <c r="J1838">
        <v>7.75</v>
      </c>
      <c r="K1838">
        <v>775</v>
      </c>
      <c r="L1838">
        <v>13.5</v>
      </c>
      <c r="M1838">
        <v>0.63529411764705879</v>
      </c>
      <c r="N1838">
        <v>1350</v>
      </c>
      <c r="O1838" t="s">
        <v>366</v>
      </c>
      <c r="P1838" t="s">
        <v>367</v>
      </c>
      <c r="Q1838" t="s">
        <v>239</v>
      </c>
      <c r="R1838" t="s">
        <v>112</v>
      </c>
      <c r="S1838" t="s">
        <v>368</v>
      </c>
      <c r="T1838" t="s">
        <v>369</v>
      </c>
      <c r="U1838" t="s">
        <v>1189</v>
      </c>
      <c r="V1838">
        <f>YEAR(sales_order1[[#This Row],[date]])</f>
        <v>2020</v>
      </c>
      <c r="W1838" t="str">
        <f>TEXT(sales_order1[[#This Row],[date]], "Mmm")</f>
        <v>Nov</v>
      </c>
      <c r="X1838">
        <f>VALUE(TEXT(sales_order1[[#This Row],[date]], "D"))</f>
        <v>30</v>
      </c>
      <c r="Y1838">
        <v>48</v>
      </c>
    </row>
    <row r="1839" spans="1:25" x14ac:dyDescent="0.25">
      <c r="A1839" s="1">
        <v>44165</v>
      </c>
      <c r="B1839">
        <v>51838</v>
      </c>
      <c r="C1839" t="s">
        <v>135</v>
      </c>
      <c r="D1839" t="str">
        <f>VLOOKUP(sales_order1[[#This Row],[itemCode]],product_details3!B:C,2,0)</f>
        <v>MSKSH</v>
      </c>
      <c r="E1839" t="s">
        <v>136</v>
      </c>
      <c r="F1839" t="s">
        <v>137</v>
      </c>
      <c r="G1839">
        <v>150</v>
      </c>
      <c r="H1839">
        <v>18.75</v>
      </c>
      <c r="I1839">
        <v>2812.5</v>
      </c>
      <c r="J1839">
        <v>7.45</v>
      </c>
      <c r="K1839">
        <v>1117.5</v>
      </c>
      <c r="L1839">
        <v>11.3</v>
      </c>
      <c r="M1839">
        <v>0.60266666666666668</v>
      </c>
      <c r="N1839">
        <v>1695</v>
      </c>
      <c r="O1839" t="s">
        <v>475</v>
      </c>
      <c r="P1839" t="s">
        <v>476</v>
      </c>
      <c r="Q1839" t="s">
        <v>93</v>
      </c>
      <c r="R1839" t="s">
        <v>72</v>
      </c>
      <c r="S1839" t="s">
        <v>94</v>
      </c>
      <c r="T1839" t="s">
        <v>477</v>
      </c>
      <c r="U1839" t="s">
        <v>1190</v>
      </c>
      <c r="V1839">
        <f>YEAR(sales_order1[[#This Row],[date]])</f>
        <v>2020</v>
      </c>
      <c r="W1839" t="str">
        <f>TEXT(sales_order1[[#This Row],[date]], "Mmm")</f>
        <v>Nov</v>
      </c>
      <c r="X1839">
        <f>VALUE(TEXT(sales_order1[[#This Row],[date]], "D"))</f>
        <v>30</v>
      </c>
      <c r="Y1839">
        <v>48</v>
      </c>
    </row>
    <row r="1840" spans="1:25" x14ac:dyDescent="0.25">
      <c r="A1840" s="1">
        <v>44165</v>
      </c>
      <c r="B1840">
        <v>51839</v>
      </c>
      <c r="C1840" t="s">
        <v>80</v>
      </c>
      <c r="D1840" t="str">
        <f>VLOOKUP(sales_order1[[#This Row],[itemCode]],product_details3!B:C,2,0)</f>
        <v>MSTA50</v>
      </c>
      <c r="E1840" t="s">
        <v>81</v>
      </c>
      <c r="F1840" t="s">
        <v>21</v>
      </c>
      <c r="G1840">
        <v>50</v>
      </c>
      <c r="H1840">
        <v>19.649999999999999</v>
      </c>
      <c r="I1840">
        <v>982.5</v>
      </c>
      <c r="J1840">
        <v>6.55</v>
      </c>
      <c r="K1840">
        <v>327.5</v>
      </c>
      <c r="L1840">
        <v>13.1</v>
      </c>
      <c r="M1840">
        <v>0.66666666666666663</v>
      </c>
      <c r="N1840">
        <v>655</v>
      </c>
      <c r="O1840" t="s">
        <v>177</v>
      </c>
      <c r="P1840" t="s">
        <v>178</v>
      </c>
      <c r="Q1840" t="s">
        <v>111</v>
      </c>
      <c r="R1840" t="s">
        <v>112</v>
      </c>
      <c r="S1840" t="s">
        <v>179</v>
      </c>
      <c r="T1840" t="s">
        <v>180</v>
      </c>
      <c r="U1840" t="s">
        <v>1189</v>
      </c>
      <c r="V1840">
        <f>YEAR(sales_order1[[#This Row],[date]])</f>
        <v>2020</v>
      </c>
      <c r="W1840" t="str">
        <f>TEXT(sales_order1[[#This Row],[date]], "Mmm")</f>
        <v>Nov</v>
      </c>
      <c r="X1840">
        <f>VALUE(TEXT(sales_order1[[#This Row],[date]], "D"))</f>
        <v>30</v>
      </c>
      <c r="Y1840">
        <v>48</v>
      </c>
    </row>
    <row r="1841" spans="1:25" x14ac:dyDescent="0.25">
      <c r="A1841" s="1">
        <v>44165</v>
      </c>
      <c r="B1841">
        <v>51840</v>
      </c>
      <c r="C1841" t="s">
        <v>19</v>
      </c>
      <c r="D1841" t="str">
        <f>VLOOKUP(sales_order1[[#This Row],[itemCode]],product_details3!B:C,2,0)</f>
        <v>MSTH100</v>
      </c>
      <c r="E1841" t="s">
        <v>20</v>
      </c>
      <c r="F1841" t="s">
        <v>21</v>
      </c>
      <c r="G1841">
        <v>150</v>
      </c>
      <c r="H1841">
        <v>26.25</v>
      </c>
      <c r="I1841">
        <v>3937.5</v>
      </c>
      <c r="J1841">
        <v>7.75</v>
      </c>
      <c r="K1841">
        <v>1162.5</v>
      </c>
      <c r="L1841">
        <v>18.5</v>
      </c>
      <c r="M1841">
        <v>0.70476190476190481</v>
      </c>
      <c r="N1841">
        <v>2775</v>
      </c>
      <c r="O1841" t="s">
        <v>464</v>
      </c>
      <c r="P1841" t="s">
        <v>465</v>
      </c>
      <c r="Q1841" t="s">
        <v>146</v>
      </c>
      <c r="R1841" t="s">
        <v>112</v>
      </c>
      <c r="S1841" t="s">
        <v>165</v>
      </c>
      <c r="T1841" t="s">
        <v>466</v>
      </c>
      <c r="U1841" t="s">
        <v>1189</v>
      </c>
      <c r="V1841">
        <f>YEAR(sales_order1[[#This Row],[date]])</f>
        <v>2020</v>
      </c>
      <c r="W1841" t="str">
        <f>TEXT(sales_order1[[#This Row],[date]], "Mmm")</f>
        <v>Nov</v>
      </c>
      <c r="X1841">
        <f>VALUE(TEXT(sales_order1[[#This Row],[date]], "D"))</f>
        <v>30</v>
      </c>
      <c r="Y1841">
        <v>48</v>
      </c>
    </row>
    <row r="1842" spans="1:25" x14ac:dyDescent="0.25">
      <c r="A1842" s="1">
        <v>44165</v>
      </c>
      <c r="B1842">
        <v>51841</v>
      </c>
      <c r="C1842" t="s">
        <v>311</v>
      </c>
      <c r="D1842" t="str">
        <f>VLOOKUP(sales_order1[[#This Row],[itemCode]],product_details3!B:C,2,0)</f>
        <v>MSTH30</v>
      </c>
      <c r="E1842" t="s">
        <v>312</v>
      </c>
      <c r="F1842" t="s">
        <v>21</v>
      </c>
      <c r="G1842">
        <v>100</v>
      </c>
      <c r="H1842">
        <v>8.5</v>
      </c>
      <c r="I1842">
        <v>850</v>
      </c>
      <c r="J1842">
        <v>3.3</v>
      </c>
      <c r="K1842">
        <v>330</v>
      </c>
      <c r="L1842">
        <v>5.2</v>
      </c>
      <c r="M1842">
        <v>0.61176470588235299</v>
      </c>
      <c r="N1842">
        <v>520</v>
      </c>
      <c r="O1842" t="s">
        <v>262</v>
      </c>
      <c r="P1842" t="s">
        <v>263</v>
      </c>
      <c r="Q1842" t="s">
        <v>264</v>
      </c>
      <c r="R1842" t="s">
        <v>56</v>
      </c>
      <c r="S1842" t="s">
        <v>133</v>
      </c>
      <c r="T1842" t="s">
        <v>265</v>
      </c>
      <c r="U1842" t="s">
        <v>1191</v>
      </c>
      <c r="V1842">
        <f>YEAR(sales_order1[[#This Row],[date]])</f>
        <v>2020</v>
      </c>
      <c r="W1842" t="str">
        <f>TEXT(sales_order1[[#This Row],[date]], "Mmm")</f>
        <v>Nov</v>
      </c>
      <c r="X1842">
        <f>VALUE(TEXT(sales_order1[[#This Row],[date]], "D"))</f>
        <v>30</v>
      </c>
      <c r="Y1842">
        <v>48</v>
      </c>
    </row>
    <row r="1843" spans="1:25" x14ac:dyDescent="0.25">
      <c r="A1843" s="1">
        <v>44165</v>
      </c>
      <c r="B1843">
        <v>51842</v>
      </c>
      <c r="C1843" t="s">
        <v>315</v>
      </c>
      <c r="D1843" t="str">
        <f>VLOOKUP(sales_order1[[#This Row],[itemCode]],product_details3!B:C,2,0)</f>
        <v>EXFG50</v>
      </c>
      <c r="E1843" t="s">
        <v>316</v>
      </c>
      <c r="F1843" t="s">
        <v>183</v>
      </c>
      <c r="G1843">
        <v>50</v>
      </c>
      <c r="H1843">
        <v>15.75</v>
      </c>
      <c r="I1843">
        <v>787.5</v>
      </c>
      <c r="J1843">
        <v>5.45</v>
      </c>
      <c r="K1843">
        <v>272.5</v>
      </c>
      <c r="L1843">
        <v>10.3</v>
      </c>
      <c r="M1843">
        <v>0.65396825396825398</v>
      </c>
      <c r="N1843">
        <v>515</v>
      </c>
      <c r="O1843" t="s">
        <v>522</v>
      </c>
      <c r="P1843" t="s">
        <v>523</v>
      </c>
      <c r="Q1843" t="s">
        <v>146</v>
      </c>
      <c r="R1843" t="s">
        <v>112</v>
      </c>
      <c r="S1843" t="s">
        <v>165</v>
      </c>
      <c r="T1843" t="s">
        <v>524</v>
      </c>
      <c r="U1843" t="s">
        <v>1189</v>
      </c>
      <c r="V1843">
        <f>YEAR(sales_order1[[#This Row],[date]])</f>
        <v>2020</v>
      </c>
      <c r="W1843" t="str">
        <f>TEXT(sales_order1[[#This Row],[date]], "Mmm")</f>
        <v>Nov</v>
      </c>
      <c r="X1843">
        <f>VALUE(TEXT(sales_order1[[#This Row],[date]], "D"))</f>
        <v>30</v>
      </c>
      <c r="Y1843">
        <v>48</v>
      </c>
    </row>
    <row r="1844" spans="1:25" x14ac:dyDescent="0.25">
      <c r="A1844" s="1">
        <v>44165</v>
      </c>
      <c r="B1844">
        <v>51843</v>
      </c>
      <c r="C1844" t="s">
        <v>51</v>
      </c>
      <c r="D1844" t="str">
        <f>VLOOKUP(sales_order1[[#This Row],[itemCode]],product_details3!B:C,2,0)</f>
        <v>MSTH50</v>
      </c>
      <c r="E1844" t="s">
        <v>52</v>
      </c>
      <c r="F1844" t="s">
        <v>21</v>
      </c>
      <c r="G1844">
        <v>50</v>
      </c>
      <c r="H1844">
        <v>15.75</v>
      </c>
      <c r="I1844">
        <v>787.5</v>
      </c>
      <c r="J1844">
        <v>4.45</v>
      </c>
      <c r="K1844">
        <v>222.5</v>
      </c>
      <c r="L1844">
        <v>11.3</v>
      </c>
      <c r="M1844">
        <v>0.71746031746031746</v>
      </c>
      <c r="N1844">
        <v>565</v>
      </c>
      <c r="O1844" t="s">
        <v>53</v>
      </c>
      <c r="P1844" t="s">
        <v>54</v>
      </c>
      <c r="Q1844" t="s">
        <v>55</v>
      </c>
      <c r="R1844" t="s">
        <v>56</v>
      </c>
      <c r="S1844" t="s">
        <v>57</v>
      </c>
      <c r="T1844" t="s">
        <v>58</v>
      </c>
      <c r="U1844" t="s">
        <v>1191</v>
      </c>
      <c r="V1844">
        <f>YEAR(sales_order1[[#This Row],[date]])</f>
        <v>2020</v>
      </c>
      <c r="W1844" t="str">
        <f>TEXT(sales_order1[[#This Row],[date]], "Mmm")</f>
        <v>Nov</v>
      </c>
      <c r="X1844">
        <f>VALUE(TEXT(sales_order1[[#This Row],[date]], "D"))</f>
        <v>30</v>
      </c>
      <c r="Y1844">
        <v>48</v>
      </c>
    </row>
    <row r="1845" spans="1:25" x14ac:dyDescent="0.25">
      <c r="A1845" s="1">
        <v>44165</v>
      </c>
      <c r="B1845">
        <v>51844</v>
      </c>
      <c r="C1845" t="s">
        <v>315</v>
      </c>
      <c r="D1845" t="str">
        <f>VLOOKUP(sales_order1[[#This Row],[itemCode]],product_details3!B:C,2,0)</f>
        <v>EXFG50</v>
      </c>
      <c r="E1845" t="s">
        <v>316</v>
      </c>
      <c r="F1845" t="s">
        <v>183</v>
      </c>
      <c r="G1845">
        <v>50</v>
      </c>
      <c r="H1845">
        <v>15.75</v>
      </c>
      <c r="I1845">
        <v>787.5</v>
      </c>
      <c r="J1845">
        <v>5.45</v>
      </c>
      <c r="K1845">
        <v>272.5</v>
      </c>
      <c r="L1845">
        <v>10.3</v>
      </c>
      <c r="M1845">
        <v>0.65396825396825398</v>
      </c>
      <c r="N1845">
        <v>515</v>
      </c>
      <c r="O1845" t="s">
        <v>461</v>
      </c>
      <c r="P1845" t="s">
        <v>462</v>
      </c>
      <c r="Q1845" t="s">
        <v>24</v>
      </c>
      <c r="R1845" t="s">
        <v>25</v>
      </c>
      <c r="S1845" t="s">
        <v>33</v>
      </c>
      <c r="T1845" t="s">
        <v>463</v>
      </c>
      <c r="U1845" t="s">
        <v>1191</v>
      </c>
      <c r="V1845">
        <f>YEAR(sales_order1[[#This Row],[date]])</f>
        <v>2020</v>
      </c>
      <c r="W1845" t="str">
        <f>TEXT(sales_order1[[#This Row],[date]], "Mmm")</f>
        <v>Nov</v>
      </c>
      <c r="X1845">
        <f>VALUE(TEXT(sales_order1[[#This Row],[date]], "D"))</f>
        <v>30</v>
      </c>
      <c r="Y1845">
        <v>48</v>
      </c>
    </row>
    <row r="1846" spans="1:25" x14ac:dyDescent="0.25">
      <c r="A1846" s="1">
        <v>44166</v>
      </c>
      <c r="B1846">
        <v>51845</v>
      </c>
      <c r="C1846" t="s">
        <v>235</v>
      </c>
      <c r="D1846" t="str">
        <f>VLOOKUP(sales_order1[[#This Row],[itemCode]],product_details3!B:C,2,0)</f>
        <v>CLNF150</v>
      </c>
      <c r="E1846" t="s">
        <v>236</v>
      </c>
      <c r="F1846" t="s">
        <v>45</v>
      </c>
      <c r="G1846">
        <v>150</v>
      </c>
      <c r="H1846">
        <v>13.95</v>
      </c>
      <c r="I1846">
        <v>2092.5</v>
      </c>
      <c r="J1846">
        <v>5.2</v>
      </c>
      <c r="K1846">
        <v>780</v>
      </c>
      <c r="L1846">
        <v>8.75</v>
      </c>
      <c r="M1846">
        <v>0.62724014336917566</v>
      </c>
      <c r="N1846">
        <v>1312.5</v>
      </c>
      <c r="O1846" t="s">
        <v>22</v>
      </c>
      <c r="P1846" t="s">
        <v>23</v>
      </c>
      <c r="Q1846" t="s">
        <v>24</v>
      </c>
      <c r="R1846" t="s">
        <v>25</v>
      </c>
      <c r="S1846" t="s">
        <v>26</v>
      </c>
      <c r="T1846" t="s">
        <v>27</v>
      </c>
      <c r="U1846" t="s">
        <v>1191</v>
      </c>
      <c r="V1846">
        <f>YEAR(sales_order1[[#This Row],[date]])</f>
        <v>2020</v>
      </c>
      <c r="W1846" t="str">
        <f>TEXT(sales_order1[[#This Row],[date]], "Mmm")</f>
        <v>Dec</v>
      </c>
      <c r="X1846">
        <f>VALUE(TEXT(sales_order1[[#This Row],[date]], "D"))</f>
        <v>1</v>
      </c>
      <c r="Y1846">
        <v>48</v>
      </c>
    </row>
    <row r="1847" spans="1:25" x14ac:dyDescent="0.25">
      <c r="A1847" s="1">
        <v>44166</v>
      </c>
      <c r="B1847">
        <v>51846</v>
      </c>
      <c r="C1847" t="s">
        <v>128</v>
      </c>
      <c r="D1847" t="str">
        <f>VLOOKUP(sales_order1[[#This Row],[itemCode]],product_details3!B:C,2,0)</f>
        <v>SCRT100</v>
      </c>
      <c r="E1847" t="s">
        <v>129</v>
      </c>
      <c r="F1847" t="s">
        <v>61</v>
      </c>
      <c r="G1847">
        <v>250</v>
      </c>
      <c r="H1847">
        <v>28.25</v>
      </c>
      <c r="I1847">
        <v>7062.5</v>
      </c>
      <c r="J1847">
        <v>9</v>
      </c>
      <c r="K1847">
        <v>2250</v>
      </c>
      <c r="L1847">
        <v>19.25</v>
      </c>
      <c r="M1847">
        <v>0.68141592920353977</v>
      </c>
      <c r="N1847">
        <v>4812.5</v>
      </c>
      <c r="O1847" t="s">
        <v>443</v>
      </c>
      <c r="P1847" t="s">
        <v>444</v>
      </c>
      <c r="Q1847" t="s">
        <v>111</v>
      </c>
      <c r="R1847" t="s">
        <v>112</v>
      </c>
      <c r="S1847" t="s">
        <v>445</v>
      </c>
      <c r="T1847" t="s">
        <v>446</v>
      </c>
      <c r="U1847" t="s">
        <v>1189</v>
      </c>
      <c r="V1847">
        <f>YEAR(sales_order1[[#This Row],[date]])</f>
        <v>2020</v>
      </c>
      <c r="W1847" t="str">
        <f>TEXT(sales_order1[[#This Row],[date]], "Mmm")</f>
        <v>Dec</v>
      </c>
      <c r="X1847">
        <f>VALUE(TEXT(sales_order1[[#This Row],[date]], "D"))</f>
        <v>1</v>
      </c>
      <c r="Y1847">
        <v>48</v>
      </c>
    </row>
    <row r="1848" spans="1:25" x14ac:dyDescent="0.25">
      <c r="A1848" s="1">
        <v>44166</v>
      </c>
      <c r="B1848">
        <v>51847</v>
      </c>
      <c r="C1848" t="s">
        <v>86</v>
      </c>
      <c r="D1848" t="str">
        <f>VLOOKUP(sales_order1[[#This Row],[itemCode]],product_details3!B:C,2,0)</f>
        <v>SRMH30</v>
      </c>
      <c r="E1848" t="s">
        <v>87</v>
      </c>
      <c r="F1848" t="s">
        <v>30</v>
      </c>
      <c r="G1848">
        <v>150</v>
      </c>
      <c r="H1848">
        <v>21</v>
      </c>
      <c r="I1848">
        <v>3150</v>
      </c>
      <c r="J1848">
        <v>6.6</v>
      </c>
      <c r="K1848">
        <v>990</v>
      </c>
      <c r="L1848">
        <v>14.4</v>
      </c>
      <c r="M1848">
        <v>0.68571428571428572</v>
      </c>
      <c r="N1848">
        <v>2160</v>
      </c>
      <c r="O1848" t="s">
        <v>69</v>
      </c>
      <c r="P1848" t="s">
        <v>70</v>
      </c>
      <c r="Q1848" t="s">
        <v>71</v>
      </c>
      <c r="R1848" t="s">
        <v>72</v>
      </c>
      <c r="S1848" t="s">
        <v>73</v>
      </c>
      <c r="T1848" t="s">
        <v>74</v>
      </c>
      <c r="U1848" t="s">
        <v>1190</v>
      </c>
      <c r="V1848">
        <f>YEAR(sales_order1[[#This Row],[date]])</f>
        <v>2020</v>
      </c>
      <c r="W1848" t="str">
        <f>TEXT(sales_order1[[#This Row],[date]], "Mmm")</f>
        <v>Dec</v>
      </c>
      <c r="X1848">
        <f>VALUE(TEXT(sales_order1[[#This Row],[date]], "D"))</f>
        <v>1</v>
      </c>
      <c r="Y1848">
        <v>48</v>
      </c>
    </row>
    <row r="1849" spans="1:25" x14ac:dyDescent="0.25">
      <c r="A1849" s="1">
        <v>44166</v>
      </c>
      <c r="B1849">
        <v>51848</v>
      </c>
      <c r="C1849" t="s">
        <v>67</v>
      </c>
      <c r="D1849" t="str">
        <f>VLOOKUP(sales_order1[[#This Row],[itemCode]],product_details3!B:C,2,0)</f>
        <v>SRMH15</v>
      </c>
      <c r="E1849" t="s">
        <v>68</v>
      </c>
      <c r="F1849" t="s">
        <v>30</v>
      </c>
      <c r="G1849">
        <v>50</v>
      </c>
      <c r="H1849">
        <v>15.75</v>
      </c>
      <c r="I1849">
        <v>787.5</v>
      </c>
      <c r="J1849">
        <v>5.45</v>
      </c>
      <c r="K1849">
        <v>272.5</v>
      </c>
      <c r="L1849">
        <v>10.3</v>
      </c>
      <c r="M1849">
        <v>0.65396825396825398</v>
      </c>
      <c r="N1849">
        <v>515</v>
      </c>
      <c r="O1849" t="s">
        <v>196</v>
      </c>
      <c r="P1849" t="s">
        <v>197</v>
      </c>
      <c r="Q1849" t="s">
        <v>132</v>
      </c>
      <c r="R1849" t="s">
        <v>56</v>
      </c>
      <c r="S1849" t="s">
        <v>133</v>
      </c>
      <c r="T1849" t="s">
        <v>198</v>
      </c>
      <c r="U1849" t="s">
        <v>1191</v>
      </c>
      <c r="V1849">
        <f>YEAR(sales_order1[[#This Row],[date]])</f>
        <v>2020</v>
      </c>
      <c r="W1849" t="str">
        <f>TEXT(sales_order1[[#This Row],[date]], "Mmm")</f>
        <v>Dec</v>
      </c>
      <c r="X1849">
        <f>VALUE(TEXT(sales_order1[[#This Row],[date]], "D"))</f>
        <v>1</v>
      </c>
      <c r="Y1849">
        <v>48</v>
      </c>
    </row>
    <row r="1850" spans="1:25" x14ac:dyDescent="0.25">
      <c r="A1850" s="1">
        <v>44166</v>
      </c>
      <c r="B1850">
        <v>51849</v>
      </c>
      <c r="C1850" t="s">
        <v>103</v>
      </c>
      <c r="D1850" t="str">
        <f>VLOOKUP(sales_order1[[#This Row],[itemCode]],product_details3!B:C,2,0)</f>
        <v>SCRT50</v>
      </c>
      <c r="E1850" t="s">
        <v>104</v>
      </c>
      <c r="F1850" t="s">
        <v>61</v>
      </c>
      <c r="G1850">
        <v>50</v>
      </c>
      <c r="H1850">
        <v>16.95</v>
      </c>
      <c r="I1850">
        <v>847.5</v>
      </c>
      <c r="J1850">
        <v>5.2</v>
      </c>
      <c r="K1850">
        <v>260</v>
      </c>
      <c r="L1850">
        <v>11.75</v>
      </c>
      <c r="M1850">
        <v>0.69321533923303835</v>
      </c>
      <c r="N1850">
        <v>587.5</v>
      </c>
      <c r="O1850" t="s">
        <v>75</v>
      </c>
      <c r="P1850" t="s">
        <v>76</v>
      </c>
      <c r="Q1850" t="s">
        <v>77</v>
      </c>
      <c r="R1850" t="s">
        <v>72</v>
      </c>
      <c r="S1850" t="s">
        <v>78</v>
      </c>
      <c r="T1850" t="s">
        <v>79</v>
      </c>
      <c r="U1850" t="s">
        <v>1190</v>
      </c>
      <c r="V1850">
        <f>YEAR(sales_order1[[#This Row],[date]])</f>
        <v>2020</v>
      </c>
      <c r="W1850" t="str">
        <f>TEXT(sales_order1[[#This Row],[date]], "Mmm")</f>
        <v>Dec</v>
      </c>
      <c r="X1850">
        <f>VALUE(TEXT(sales_order1[[#This Row],[date]], "D"))</f>
        <v>1</v>
      </c>
      <c r="Y1850">
        <v>48</v>
      </c>
    </row>
    <row r="1851" spans="1:25" x14ac:dyDescent="0.25">
      <c r="A1851" s="1">
        <v>44166</v>
      </c>
      <c r="B1851">
        <v>51850</v>
      </c>
      <c r="C1851" t="s">
        <v>288</v>
      </c>
      <c r="D1851" t="str">
        <f>VLOOKUP(sales_order1[[#This Row],[itemCode]],product_details3!B:C,2,0)</f>
        <v>MKRM200</v>
      </c>
      <c r="E1851" t="s">
        <v>289</v>
      </c>
      <c r="F1851" t="s">
        <v>151</v>
      </c>
      <c r="G1851">
        <v>50</v>
      </c>
      <c r="H1851">
        <v>19.25</v>
      </c>
      <c r="I1851">
        <v>962.5</v>
      </c>
      <c r="J1851">
        <v>7.75</v>
      </c>
      <c r="K1851">
        <v>387.5</v>
      </c>
      <c r="L1851">
        <v>11.5</v>
      </c>
      <c r="M1851">
        <v>0.59740259740259738</v>
      </c>
      <c r="N1851">
        <v>575</v>
      </c>
      <c r="O1851" t="s">
        <v>511</v>
      </c>
      <c r="P1851" t="s">
        <v>512</v>
      </c>
      <c r="Q1851" t="s">
        <v>201</v>
      </c>
      <c r="R1851" t="s">
        <v>25</v>
      </c>
      <c r="S1851" t="s">
        <v>372</v>
      </c>
      <c r="T1851" t="s">
        <v>513</v>
      </c>
      <c r="U1851" t="s">
        <v>1191</v>
      </c>
      <c r="V1851">
        <f>YEAR(sales_order1[[#This Row],[date]])</f>
        <v>2020</v>
      </c>
      <c r="W1851" t="str">
        <f>TEXT(sales_order1[[#This Row],[date]], "Mmm")</f>
        <v>Dec</v>
      </c>
      <c r="X1851">
        <f>VALUE(TEXT(sales_order1[[#This Row],[date]], "D"))</f>
        <v>1</v>
      </c>
      <c r="Y1851">
        <v>48</v>
      </c>
    </row>
    <row r="1852" spans="1:25" x14ac:dyDescent="0.25">
      <c r="A1852" s="1">
        <v>44166</v>
      </c>
      <c r="B1852">
        <v>51851</v>
      </c>
      <c r="C1852" t="s">
        <v>327</v>
      </c>
      <c r="D1852" t="str">
        <f>VLOOKUP(sales_order1[[#This Row],[itemCode]],product_details3!B:C,2,0)</f>
        <v>SCR50+50</v>
      </c>
      <c r="E1852" t="s">
        <v>328</v>
      </c>
      <c r="F1852" t="s">
        <v>61</v>
      </c>
      <c r="G1852">
        <v>250</v>
      </c>
      <c r="H1852">
        <v>15.75</v>
      </c>
      <c r="I1852">
        <v>3937.5</v>
      </c>
      <c r="J1852">
        <v>4.45</v>
      </c>
      <c r="K1852">
        <v>1112.5</v>
      </c>
      <c r="L1852">
        <v>11.3</v>
      </c>
      <c r="M1852">
        <v>0.71746031746031746</v>
      </c>
      <c r="N1852">
        <v>2825</v>
      </c>
      <c r="O1852" t="s">
        <v>167</v>
      </c>
      <c r="P1852" t="s">
        <v>168</v>
      </c>
      <c r="Q1852" t="s">
        <v>100</v>
      </c>
      <c r="R1852" t="s">
        <v>40</v>
      </c>
      <c r="S1852" t="s">
        <v>101</v>
      </c>
      <c r="T1852" t="s">
        <v>169</v>
      </c>
      <c r="U1852" t="s">
        <v>1190</v>
      </c>
      <c r="V1852">
        <f>YEAR(sales_order1[[#This Row],[date]])</f>
        <v>2020</v>
      </c>
      <c r="W1852" t="str">
        <f>TEXT(sales_order1[[#This Row],[date]], "Mmm")</f>
        <v>Dec</v>
      </c>
      <c r="X1852">
        <f>VALUE(TEXT(sales_order1[[#This Row],[date]], "D"))</f>
        <v>1</v>
      </c>
      <c r="Y1852">
        <v>48</v>
      </c>
    </row>
    <row r="1853" spans="1:25" x14ac:dyDescent="0.25">
      <c r="A1853" s="1">
        <v>44166</v>
      </c>
      <c r="B1853">
        <v>51852</v>
      </c>
      <c r="C1853" t="s">
        <v>19</v>
      </c>
      <c r="D1853" t="str">
        <f>VLOOKUP(sales_order1[[#This Row],[itemCode]],product_details3!B:C,2,0)</f>
        <v>MSTH100</v>
      </c>
      <c r="E1853" t="s">
        <v>20</v>
      </c>
      <c r="F1853" t="s">
        <v>21</v>
      </c>
      <c r="G1853">
        <v>50</v>
      </c>
      <c r="H1853">
        <v>26.25</v>
      </c>
      <c r="I1853">
        <v>1312.5</v>
      </c>
      <c r="J1853">
        <v>7.75</v>
      </c>
      <c r="K1853">
        <v>387.5</v>
      </c>
      <c r="L1853">
        <v>18.5</v>
      </c>
      <c r="M1853">
        <v>0.70476190476190481</v>
      </c>
      <c r="N1853">
        <v>925</v>
      </c>
      <c r="O1853" t="s">
        <v>172</v>
      </c>
      <c r="P1853" t="s">
        <v>173</v>
      </c>
      <c r="Q1853" t="s">
        <v>39</v>
      </c>
      <c r="R1853" t="s">
        <v>40</v>
      </c>
      <c r="S1853" t="s">
        <v>41</v>
      </c>
      <c r="T1853" t="s">
        <v>174</v>
      </c>
      <c r="U1853" t="s">
        <v>1188</v>
      </c>
      <c r="V1853">
        <f>YEAR(sales_order1[[#This Row],[date]])</f>
        <v>2020</v>
      </c>
      <c r="W1853" t="str">
        <f>TEXT(sales_order1[[#This Row],[date]], "Mmm")</f>
        <v>Dec</v>
      </c>
      <c r="X1853">
        <f>VALUE(TEXT(sales_order1[[#This Row],[date]], "D"))</f>
        <v>1</v>
      </c>
      <c r="Y1853">
        <v>48</v>
      </c>
    </row>
    <row r="1854" spans="1:25" x14ac:dyDescent="0.25">
      <c r="A1854" s="1">
        <v>44166</v>
      </c>
      <c r="B1854">
        <v>51853</v>
      </c>
      <c r="C1854" t="s">
        <v>348</v>
      </c>
      <c r="D1854" t="str">
        <f>VLOOKUP(sales_order1[[#This Row],[itemCode]],product_details3!B:C,2,0)</f>
        <v>EXFG150</v>
      </c>
      <c r="E1854" t="s">
        <v>349</v>
      </c>
      <c r="F1854" t="s">
        <v>183</v>
      </c>
      <c r="G1854">
        <v>100</v>
      </c>
      <c r="H1854">
        <v>26.25</v>
      </c>
      <c r="I1854">
        <v>2625</v>
      </c>
      <c r="J1854">
        <v>10.75</v>
      </c>
      <c r="K1854">
        <v>1075</v>
      </c>
      <c r="L1854">
        <v>15.5</v>
      </c>
      <c r="M1854">
        <v>0.59047619047619049</v>
      </c>
      <c r="N1854">
        <v>1550</v>
      </c>
      <c r="O1854" t="s">
        <v>467</v>
      </c>
      <c r="P1854" t="s">
        <v>468</v>
      </c>
      <c r="Q1854" t="s">
        <v>39</v>
      </c>
      <c r="R1854" t="s">
        <v>40</v>
      </c>
      <c r="S1854" t="s">
        <v>41</v>
      </c>
      <c r="T1854" t="s">
        <v>174</v>
      </c>
      <c r="U1854" t="s">
        <v>1188</v>
      </c>
      <c r="V1854">
        <f>YEAR(sales_order1[[#This Row],[date]])</f>
        <v>2020</v>
      </c>
      <c r="W1854" t="str">
        <f>TEXT(sales_order1[[#This Row],[date]], "Mmm")</f>
        <v>Dec</v>
      </c>
      <c r="X1854">
        <f>VALUE(TEXT(sales_order1[[#This Row],[date]], "D"))</f>
        <v>1</v>
      </c>
      <c r="Y1854">
        <v>48</v>
      </c>
    </row>
    <row r="1855" spans="1:25" x14ac:dyDescent="0.25">
      <c r="A1855" s="1">
        <v>44166</v>
      </c>
      <c r="B1855">
        <v>51854</v>
      </c>
      <c r="C1855" t="s">
        <v>325</v>
      </c>
      <c r="D1855" t="str">
        <f>VLOOKUP(sales_order1[[#This Row],[itemCode]],product_details3!B:C,2,0)</f>
        <v>EXFG100</v>
      </c>
      <c r="E1855" t="s">
        <v>326</v>
      </c>
      <c r="F1855" t="s">
        <v>183</v>
      </c>
      <c r="G1855">
        <v>50</v>
      </c>
      <c r="H1855">
        <v>20.75</v>
      </c>
      <c r="I1855">
        <v>1037.5</v>
      </c>
      <c r="J1855">
        <v>7.45</v>
      </c>
      <c r="K1855">
        <v>372.5</v>
      </c>
      <c r="L1855">
        <v>13.3</v>
      </c>
      <c r="M1855">
        <v>0.64096385542168677</v>
      </c>
      <c r="N1855">
        <v>665</v>
      </c>
      <c r="O1855" t="s">
        <v>31</v>
      </c>
      <c r="P1855" t="s">
        <v>32</v>
      </c>
      <c r="Q1855" t="s">
        <v>24</v>
      </c>
      <c r="R1855" t="s">
        <v>25</v>
      </c>
      <c r="S1855" t="s">
        <v>33</v>
      </c>
      <c r="T1855" t="s">
        <v>34</v>
      </c>
      <c r="U1855" t="s">
        <v>1191</v>
      </c>
      <c r="V1855">
        <f>YEAR(sales_order1[[#This Row],[date]])</f>
        <v>2020</v>
      </c>
      <c r="W1855" t="str">
        <f>TEXT(sales_order1[[#This Row],[date]], "Mmm")</f>
        <v>Dec</v>
      </c>
      <c r="X1855">
        <f>VALUE(TEXT(sales_order1[[#This Row],[date]], "D"))</f>
        <v>1</v>
      </c>
      <c r="Y1855">
        <v>48</v>
      </c>
    </row>
    <row r="1856" spans="1:25" x14ac:dyDescent="0.25">
      <c r="A1856" s="1">
        <v>44166</v>
      </c>
      <c r="B1856">
        <v>51855</v>
      </c>
      <c r="C1856" t="s">
        <v>115</v>
      </c>
      <c r="D1856" t="str">
        <f>VLOOKUP(sales_order1[[#This Row],[itemCode]],product_details3!B:C,2,0)</f>
        <v>SCRS30100</v>
      </c>
      <c r="E1856" t="s">
        <v>116</v>
      </c>
      <c r="F1856" t="s">
        <v>61</v>
      </c>
      <c r="G1856">
        <v>200</v>
      </c>
      <c r="H1856">
        <v>32.75</v>
      </c>
      <c r="I1856">
        <v>6550</v>
      </c>
      <c r="J1856">
        <v>11.25</v>
      </c>
      <c r="K1856">
        <v>2250</v>
      </c>
      <c r="L1856">
        <v>21.5</v>
      </c>
      <c r="M1856">
        <v>0.65648854961832059</v>
      </c>
      <c r="N1856">
        <v>4300</v>
      </c>
      <c r="O1856" t="s">
        <v>381</v>
      </c>
      <c r="P1856" t="s">
        <v>382</v>
      </c>
      <c r="Q1856" t="s">
        <v>383</v>
      </c>
      <c r="R1856" t="s">
        <v>72</v>
      </c>
      <c r="S1856" t="s">
        <v>384</v>
      </c>
      <c r="T1856" t="s">
        <v>385</v>
      </c>
      <c r="U1856" t="s">
        <v>1188</v>
      </c>
      <c r="V1856">
        <f>YEAR(sales_order1[[#This Row],[date]])</f>
        <v>2020</v>
      </c>
      <c r="W1856" t="str">
        <f>TEXT(sales_order1[[#This Row],[date]], "Mmm")</f>
        <v>Dec</v>
      </c>
      <c r="X1856">
        <f>VALUE(TEXT(sales_order1[[#This Row],[date]], "D"))</f>
        <v>1</v>
      </c>
      <c r="Y1856">
        <v>48</v>
      </c>
    </row>
    <row r="1857" spans="1:25" x14ac:dyDescent="0.25">
      <c r="A1857" s="1">
        <v>44166</v>
      </c>
      <c r="B1857">
        <v>51856</v>
      </c>
      <c r="C1857" t="s">
        <v>175</v>
      </c>
      <c r="D1857" t="str">
        <f>VLOOKUP(sales_order1[[#This Row],[itemCode]],product_details3!B:C,2,0)</f>
        <v>SCRS3030</v>
      </c>
      <c r="E1857" t="s">
        <v>176</v>
      </c>
      <c r="F1857" t="s">
        <v>61</v>
      </c>
      <c r="G1857">
        <v>250</v>
      </c>
      <c r="H1857">
        <v>13.1</v>
      </c>
      <c r="I1857">
        <v>3275</v>
      </c>
      <c r="J1857">
        <v>4.7</v>
      </c>
      <c r="K1857">
        <v>1175</v>
      </c>
      <c r="L1857">
        <v>8.4</v>
      </c>
      <c r="M1857">
        <v>0.6412213740458016</v>
      </c>
      <c r="N1857">
        <v>2100</v>
      </c>
      <c r="O1857" t="s">
        <v>88</v>
      </c>
      <c r="P1857" t="s">
        <v>89</v>
      </c>
      <c r="Q1857" t="s">
        <v>24</v>
      </c>
      <c r="R1857" t="s">
        <v>25</v>
      </c>
      <c r="S1857" t="s">
        <v>26</v>
      </c>
      <c r="T1857" t="s">
        <v>90</v>
      </c>
      <c r="U1857" t="s">
        <v>1191</v>
      </c>
      <c r="V1857">
        <f>YEAR(sales_order1[[#This Row],[date]])</f>
        <v>2020</v>
      </c>
      <c r="W1857" t="str">
        <f>TEXT(sales_order1[[#This Row],[date]], "Mmm")</f>
        <v>Dec</v>
      </c>
      <c r="X1857">
        <f>VALUE(TEXT(sales_order1[[#This Row],[date]], "D"))</f>
        <v>1</v>
      </c>
      <c r="Y1857">
        <v>48</v>
      </c>
    </row>
    <row r="1858" spans="1:25" x14ac:dyDescent="0.25">
      <c r="A1858" s="1">
        <v>44167</v>
      </c>
      <c r="B1858">
        <v>51857</v>
      </c>
      <c r="C1858" t="s">
        <v>43</v>
      </c>
      <c r="D1858" t="str">
        <f>VLOOKUP(sales_order1[[#This Row],[itemCode]],product_details3!B:C,2,0)</f>
        <v>CLNG200</v>
      </c>
      <c r="E1858" t="s">
        <v>44</v>
      </c>
      <c r="F1858" t="s">
        <v>45</v>
      </c>
      <c r="G1858">
        <v>100</v>
      </c>
      <c r="H1858">
        <v>21.25</v>
      </c>
      <c r="I1858">
        <v>2125</v>
      </c>
      <c r="J1858">
        <v>7.75</v>
      </c>
      <c r="K1858">
        <v>775</v>
      </c>
      <c r="L1858">
        <v>13.5</v>
      </c>
      <c r="M1858">
        <v>0.63529411764705879</v>
      </c>
      <c r="N1858">
        <v>1350</v>
      </c>
      <c r="O1858" t="s">
        <v>505</v>
      </c>
      <c r="P1858" t="s">
        <v>506</v>
      </c>
      <c r="Q1858" t="s">
        <v>48</v>
      </c>
      <c r="R1858" t="s">
        <v>25</v>
      </c>
      <c r="S1858" t="s">
        <v>49</v>
      </c>
      <c r="T1858" t="s">
        <v>507</v>
      </c>
      <c r="U1858" t="s">
        <v>1191</v>
      </c>
      <c r="V1858">
        <f>YEAR(sales_order1[[#This Row],[date]])</f>
        <v>2020</v>
      </c>
      <c r="W1858" t="str">
        <f>TEXT(sales_order1[[#This Row],[date]], "Mmm")</f>
        <v>Dec</v>
      </c>
      <c r="X1858">
        <f>VALUE(TEXT(sales_order1[[#This Row],[date]], "D"))</f>
        <v>2</v>
      </c>
      <c r="Y1858">
        <v>49</v>
      </c>
    </row>
    <row r="1859" spans="1:25" x14ac:dyDescent="0.25">
      <c r="A1859" s="1">
        <v>44167</v>
      </c>
      <c r="B1859">
        <v>51858</v>
      </c>
      <c r="C1859" t="s">
        <v>35</v>
      </c>
      <c r="D1859" t="str">
        <f>VLOOKUP(sales_order1[[#This Row],[itemCode]],product_details3!B:C,2,0)</f>
        <v>SRMA30</v>
      </c>
      <c r="E1859" t="s">
        <v>36</v>
      </c>
      <c r="F1859" t="s">
        <v>30</v>
      </c>
      <c r="G1859">
        <v>50</v>
      </c>
      <c r="H1859">
        <v>26.2</v>
      </c>
      <c r="I1859">
        <v>1310</v>
      </c>
      <c r="J1859">
        <v>9.4</v>
      </c>
      <c r="K1859">
        <v>470</v>
      </c>
      <c r="L1859">
        <v>16.8</v>
      </c>
      <c r="M1859">
        <v>0.6412213740458016</v>
      </c>
      <c r="N1859">
        <v>840</v>
      </c>
      <c r="O1859" t="s">
        <v>248</v>
      </c>
      <c r="P1859" t="s">
        <v>249</v>
      </c>
      <c r="Q1859" t="s">
        <v>191</v>
      </c>
      <c r="R1859" t="s">
        <v>56</v>
      </c>
      <c r="S1859" t="s">
        <v>192</v>
      </c>
      <c r="T1859" t="s">
        <v>250</v>
      </c>
      <c r="U1859" t="s">
        <v>1191</v>
      </c>
      <c r="V1859">
        <f>YEAR(sales_order1[[#This Row],[date]])</f>
        <v>2020</v>
      </c>
      <c r="W1859" t="str">
        <f>TEXT(sales_order1[[#This Row],[date]], "Mmm")</f>
        <v>Dec</v>
      </c>
      <c r="X1859">
        <f>VALUE(TEXT(sales_order1[[#This Row],[date]], "D"))</f>
        <v>2</v>
      </c>
      <c r="Y1859">
        <v>49</v>
      </c>
    </row>
    <row r="1860" spans="1:25" x14ac:dyDescent="0.25">
      <c r="A1860" s="1">
        <v>44167</v>
      </c>
      <c r="B1860">
        <v>51859</v>
      </c>
      <c r="C1860" t="s">
        <v>204</v>
      </c>
      <c r="D1860" t="str">
        <f>VLOOKUP(sales_order1[[#This Row],[itemCode]],product_details3!B:C,2,0)</f>
        <v>MKRM150</v>
      </c>
      <c r="E1860" t="s">
        <v>205</v>
      </c>
      <c r="F1860" t="s">
        <v>151</v>
      </c>
      <c r="G1860">
        <v>50</v>
      </c>
      <c r="H1860">
        <v>10.75</v>
      </c>
      <c r="I1860">
        <v>537.5</v>
      </c>
      <c r="J1860">
        <v>4.45</v>
      </c>
      <c r="K1860">
        <v>222.5</v>
      </c>
      <c r="L1860">
        <v>6.3</v>
      </c>
      <c r="M1860">
        <v>0.586046511627907</v>
      </c>
      <c r="N1860">
        <v>315</v>
      </c>
      <c r="O1860" t="s">
        <v>262</v>
      </c>
      <c r="P1860" t="s">
        <v>263</v>
      </c>
      <c r="Q1860" t="s">
        <v>264</v>
      </c>
      <c r="R1860" t="s">
        <v>56</v>
      </c>
      <c r="S1860" t="s">
        <v>133</v>
      </c>
      <c r="T1860" t="s">
        <v>265</v>
      </c>
      <c r="U1860" t="s">
        <v>1191</v>
      </c>
      <c r="V1860">
        <f>YEAR(sales_order1[[#This Row],[date]])</f>
        <v>2020</v>
      </c>
      <c r="W1860" t="str">
        <f>TEXT(sales_order1[[#This Row],[date]], "Mmm")</f>
        <v>Dec</v>
      </c>
      <c r="X1860">
        <f>VALUE(TEXT(sales_order1[[#This Row],[date]], "D"))</f>
        <v>2</v>
      </c>
      <c r="Y1860">
        <v>49</v>
      </c>
    </row>
    <row r="1861" spans="1:25" x14ac:dyDescent="0.25">
      <c r="A1861" s="1">
        <v>44167</v>
      </c>
      <c r="B1861">
        <v>51860</v>
      </c>
      <c r="C1861" t="s">
        <v>305</v>
      </c>
      <c r="D1861" t="str">
        <f>VLOOKUP(sales_order1[[#This Row],[itemCode]],product_details3!B:C,2,0)</f>
        <v>SRMA15</v>
      </c>
      <c r="E1861" t="s">
        <v>306</v>
      </c>
      <c r="F1861" t="s">
        <v>30</v>
      </c>
      <c r="G1861">
        <v>100</v>
      </c>
      <c r="H1861">
        <v>19.649999999999999</v>
      </c>
      <c r="I1861">
        <v>1965</v>
      </c>
      <c r="J1861">
        <v>7.55</v>
      </c>
      <c r="K1861">
        <v>755</v>
      </c>
      <c r="L1861">
        <v>12.1</v>
      </c>
      <c r="M1861">
        <v>0.61577608142493634</v>
      </c>
      <c r="N1861">
        <v>1210</v>
      </c>
      <c r="O1861" t="s">
        <v>266</v>
      </c>
      <c r="P1861" t="s">
        <v>267</v>
      </c>
      <c r="Q1861" t="s">
        <v>154</v>
      </c>
      <c r="R1861" t="s">
        <v>56</v>
      </c>
      <c r="S1861" t="s">
        <v>133</v>
      </c>
      <c r="T1861" t="s">
        <v>268</v>
      </c>
      <c r="U1861" t="s">
        <v>1191</v>
      </c>
      <c r="V1861">
        <f>YEAR(sales_order1[[#This Row],[date]])</f>
        <v>2020</v>
      </c>
      <c r="W1861" t="str">
        <f>TEXT(sales_order1[[#This Row],[date]], "Mmm")</f>
        <v>Dec</v>
      </c>
      <c r="X1861">
        <f>VALUE(TEXT(sales_order1[[#This Row],[date]], "D"))</f>
        <v>2</v>
      </c>
      <c r="Y1861">
        <v>49</v>
      </c>
    </row>
    <row r="1862" spans="1:25" x14ac:dyDescent="0.25">
      <c r="A1862" s="1">
        <v>44167</v>
      </c>
      <c r="B1862">
        <v>51861</v>
      </c>
      <c r="C1862" t="s">
        <v>86</v>
      </c>
      <c r="D1862" t="str">
        <f>VLOOKUP(sales_order1[[#This Row],[itemCode]],product_details3!B:C,2,0)</f>
        <v>SRMH30</v>
      </c>
      <c r="E1862" t="s">
        <v>87</v>
      </c>
      <c r="F1862" t="s">
        <v>30</v>
      </c>
      <c r="G1862">
        <v>150</v>
      </c>
      <c r="H1862">
        <v>21</v>
      </c>
      <c r="I1862">
        <v>3150</v>
      </c>
      <c r="J1862">
        <v>6.6</v>
      </c>
      <c r="K1862">
        <v>990</v>
      </c>
      <c r="L1862">
        <v>14.4</v>
      </c>
      <c r="M1862">
        <v>0.68571428571428572</v>
      </c>
      <c r="N1862">
        <v>2160</v>
      </c>
      <c r="O1862" t="s">
        <v>461</v>
      </c>
      <c r="P1862" t="s">
        <v>462</v>
      </c>
      <c r="Q1862" t="s">
        <v>24</v>
      </c>
      <c r="R1862" t="s">
        <v>25</v>
      </c>
      <c r="S1862" t="s">
        <v>33</v>
      </c>
      <c r="T1862" t="s">
        <v>463</v>
      </c>
      <c r="U1862" t="s">
        <v>1191</v>
      </c>
      <c r="V1862">
        <f>YEAR(sales_order1[[#This Row],[date]])</f>
        <v>2020</v>
      </c>
      <c r="W1862" t="str">
        <f>TEXT(sales_order1[[#This Row],[date]], "Mmm")</f>
        <v>Dec</v>
      </c>
      <c r="X1862">
        <f>VALUE(TEXT(sales_order1[[#This Row],[date]], "D"))</f>
        <v>2</v>
      </c>
      <c r="Y1862">
        <v>49</v>
      </c>
    </row>
    <row r="1863" spans="1:25" x14ac:dyDescent="0.25">
      <c r="A1863" s="1">
        <v>44167</v>
      </c>
      <c r="B1863">
        <v>51862</v>
      </c>
      <c r="C1863" t="s">
        <v>86</v>
      </c>
      <c r="D1863" t="str">
        <f>VLOOKUP(sales_order1[[#This Row],[itemCode]],product_details3!B:C,2,0)</f>
        <v>SRMH30</v>
      </c>
      <c r="E1863" t="s">
        <v>87</v>
      </c>
      <c r="F1863" t="s">
        <v>30</v>
      </c>
      <c r="G1863">
        <v>150</v>
      </c>
      <c r="H1863">
        <v>21</v>
      </c>
      <c r="I1863">
        <v>3150</v>
      </c>
      <c r="J1863">
        <v>6.6</v>
      </c>
      <c r="K1863">
        <v>990</v>
      </c>
      <c r="L1863">
        <v>14.4</v>
      </c>
      <c r="M1863">
        <v>0.68571428571428572</v>
      </c>
      <c r="N1863">
        <v>2160</v>
      </c>
      <c r="O1863" t="s">
        <v>281</v>
      </c>
      <c r="P1863" t="s">
        <v>282</v>
      </c>
      <c r="Q1863" t="s">
        <v>24</v>
      </c>
      <c r="R1863" t="s">
        <v>25</v>
      </c>
      <c r="S1863" t="s">
        <v>33</v>
      </c>
      <c r="T1863" t="s">
        <v>283</v>
      </c>
      <c r="U1863" t="s">
        <v>1191</v>
      </c>
      <c r="V1863">
        <f>YEAR(sales_order1[[#This Row],[date]])</f>
        <v>2020</v>
      </c>
      <c r="W1863" t="str">
        <f>TEXT(sales_order1[[#This Row],[date]], "Mmm")</f>
        <v>Dec</v>
      </c>
      <c r="X1863">
        <f>VALUE(TEXT(sales_order1[[#This Row],[date]], "D"))</f>
        <v>2</v>
      </c>
      <c r="Y1863">
        <v>49</v>
      </c>
    </row>
    <row r="1864" spans="1:25" x14ac:dyDescent="0.25">
      <c r="A1864" s="1">
        <v>44167</v>
      </c>
      <c r="B1864">
        <v>51863</v>
      </c>
      <c r="C1864" t="s">
        <v>28</v>
      </c>
      <c r="D1864" t="str">
        <f>VLOOKUP(sales_order1[[#This Row],[itemCode]],product_details3!B:C,2,0)</f>
        <v>SRMC30</v>
      </c>
      <c r="E1864" t="s">
        <v>29</v>
      </c>
      <c r="F1864" t="s">
        <v>30</v>
      </c>
      <c r="G1864">
        <v>100</v>
      </c>
      <c r="H1864">
        <v>22.6</v>
      </c>
      <c r="I1864">
        <v>2260</v>
      </c>
      <c r="J1864">
        <v>7.6</v>
      </c>
      <c r="K1864">
        <v>760</v>
      </c>
      <c r="L1864">
        <v>15</v>
      </c>
      <c r="M1864">
        <v>0.66371681415929207</v>
      </c>
      <c r="N1864">
        <v>1500</v>
      </c>
      <c r="O1864" t="s">
        <v>490</v>
      </c>
      <c r="P1864" t="s">
        <v>491</v>
      </c>
      <c r="Q1864" t="s">
        <v>271</v>
      </c>
      <c r="R1864" t="s">
        <v>56</v>
      </c>
      <c r="S1864" t="s">
        <v>192</v>
      </c>
      <c r="T1864" t="s">
        <v>272</v>
      </c>
      <c r="U1864" t="s">
        <v>1191</v>
      </c>
      <c r="V1864">
        <f>YEAR(sales_order1[[#This Row],[date]])</f>
        <v>2020</v>
      </c>
      <c r="W1864" t="str">
        <f>TEXT(sales_order1[[#This Row],[date]], "Mmm")</f>
        <v>Dec</v>
      </c>
      <c r="X1864">
        <f>VALUE(TEXT(sales_order1[[#This Row],[date]], "D"))</f>
        <v>2</v>
      </c>
      <c r="Y1864">
        <v>49</v>
      </c>
    </row>
    <row r="1865" spans="1:25" x14ac:dyDescent="0.25">
      <c r="A1865" s="1">
        <v>44167</v>
      </c>
      <c r="B1865">
        <v>51864</v>
      </c>
      <c r="C1865" t="s">
        <v>256</v>
      </c>
      <c r="D1865" t="str">
        <f>VLOOKUP(sales_order1[[#This Row],[itemCode]],product_details3!B:C,2,0)</f>
        <v>MSKC50</v>
      </c>
      <c r="E1865" t="s">
        <v>257</v>
      </c>
      <c r="F1865" t="s">
        <v>137</v>
      </c>
      <c r="G1865">
        <v>100</v>
      </c>
      <c r="H1865">
        <v>11.95</v>
      </c>
      <c r="I1865">
        <v>1195</v>
      </c>
      <c r="J1865">
        <v>5.2</v>
      </c>
      <c r="K1865">
        <v>520</v>
      </c>
      <c r="L1865">
        <v>6.75</v>
      </c>
      <c r="M1865">
        <v>0.56485355648535562</v>
      </c>
      <c r="N1865">
        <v>675</v>
      </c>
      <c r="O1865" t="s">
        <v>105</v>
      </c>
      <c r="P1865" t="s">
        <v>106</v>
      </c>
      <c r="Q1865" t="s">
        <v>107</v>
      </c>
      <c r="R1865" t="s">
        <v>40</v>
      </c>
      <c r="S1865" t="s">
        <v>101</v>
      </c>
      <c r="T1865" t="s">
        <v>108</v>
      </c>
      <c r="U1865" t="s">
        <v>1190</v>
      </c>
      <c r="V1865">
        <f>YEAR(sales_order1[[#This Row],[date]])</f>
        <v>2020</v>
      </c>
      <c r="W1865" t="str">
        <f>TEXT(sales_order1[[#This Row],[date]], "Mmm")</f>
        <v>Dec</v>
      </c>
      <c r="X1865">
        <f>VALUE(TEXT(sales_order1[[#This Row],[date]], "D"))</f>
        <v>2</v>
      </c>
      <c r="Y1865">
        <v>49</v>
      </c>
    </row>
    <row r="1866" spans="1:25" x14ac:dyDescent="0.25">
      <c r="A1866" s="1">
        <v>44167</v>
      </c>
      <c r="B1866">
        <v>51865</v>
      </c>
      <c r="C1866" t="s">
        <v>339</v>
      </c>
      <c r="D1866" t="str">
        <f>VLOOKUP(sales_order1[[#This Row],[itemCode]],product_details3!B:C,2,0)</f>
        <v>SRMH50</v>
      </c>
      <c r="E1866" t="s">
        <v>340</v>
      </c>
      <c r="F1866" t="s">
        <v>30</v>
      </c>
      <c r="G1866">
        <v>100</v>
      </c>
      <c r="H1866">
        <v>31.25</v>
      </c>
      <c r="I1866">
        <v>3125</v>
      </c>
      <c r="J1866">
        <v>10.75</v>
      </c>
      <c r="K1866">
        <v>1075</v>
      </c>
      <c r="L1866">
        <v>20.5</v>
      </c>
      <c r="M1866">
        <v>0.65600000000000003</v>
      </c>
      <c r="N1866">
        <v>2050</v>
      </c>
      <c r="O1866" t="s">
        <v>366</v>
      </c>
      <c r="P1866" t="s">
        <v>367</v>
      </c>
      <c r="Q1866" t="s">
        <v>239</v>
      </c>
      <c r="R1866" t="s">
        <v>112</v>
      </c>
      <c r="S1866" t="s">
        <v>368</v>
      </c>
      <c r="T1866" t="s">
        <v>369</v>
      </c>
      <c r="U1866" t="s">
        <v>1189</v>
      </c>
      <c r="V1866">
        <f>YEAR(sales_order1[[#This Row],[date]])</f>
        <v>2020</v>
      </c>
      <c r="W1866" t="str">
        <f>TEXT(sales_order1[[#This Row],[date]], "Mmm")</f>
        <v>Dec</v>
      </c>
      <c r="X1866">
        <f>VALUE(TEXT(sales_order1[[#This Row],[date]], "D"))</f>
        <v>2</v>
      </c>
      <c r="Y1866">
        <v>49</v>
      </c>
    </row>
    <row r="1867" spans="1:25" x14ac:dyDescent="0.25">
      <c r="A1867" s="1">
        <v>44167</v>
      </c>
      <c r="B1867">
        <v>51866</v>
      </c>
      <c r="C1867" t="s">
        <v>43</v>
      </c>
      <c r="D1867" t="str">
        <f>VLOOKUP(sales_order1[[#This Row],[itemCode]],product_details3!B:C,2,0)</f>
        <v>CLNG200</v>
      </c>
      <c r="E1867" t="s">
        <v>44</v>
      </c>
      <c r="F1867" t="s">
        <v>45</v>
      </c>
      <c r="G1867">
        <v>50</v>
      </c>
      <c r="H1867">
        <v>21.25</v>
      </c>
      <c r="I1867">
        <v>1062.5</v>
      </c>
      <c r="J1867">
        <v>7.75</v>
      </c>
      <c r="K1867">
        <v>387.5</v>
      </c>
      <c r="L1867">
        <v>13.5</v>
      </c>
      <c r="M1867">
        <v>0.63529411764705879</v>
      </c>
      <c r="N1867">
        <v>675</v>
      </c>
      <c r="O1867" t="s">
        <v>98</v>
      </c>
      <c r="P1867" t="s">
        <v>99</v>
      </c>
      <c r="Q1867" t="s">
        <v>100</v>
      </c>
      <c r="R1867" t="s">
        <v>40</v>
      </c>
      <c r="S1867" t="s">
        <v>101</v>
      </c>
      <c r="T1867" t="s">
        <v>102</v>
      </c>
      <c r="U1867" t="s">
        <v>1190</v>
      </c>
      <c r="V1867">
        <f>YEAR(sales_order1[[#This Row],[date]])</f>
        <v>2020</v>
      </c>
      <c r="W1867" t="str">
        <f>TEXT(sales_order1[[#This Row],[date]], "Mmm")</f>
        <v>Dec</v>
      </c>
      <c r="X1867">
        <f>VALUE(TEXT(sales_order1[[#This Row],[date]], "D"))</f>
        <v>2</v>
      </c>
      <c r="Y1867">
        <v>49</v>
      </c>
    </row>
    <row r="1868" spans="1:25" x14ac:dyDescent="0.25">
      <c r="A1868" s="1">
        <v>44168</v>
      </c>
      <c r="B1868">
        <v>51867</v>
      </c>
      <c r="C1868" t="s">
        <v>320</v>
      </c>
      <c r="D1868" t="str">
        <f>VLOOKUP(sales_order1[[#This Row],[itemCode]],product_details3!B:C,2,0)</f>
        <v>SCR50+100</v>
      </c>
      <c r="E1868" t="s">
        <v>321</v>
      </c>
      <c r="F1868" t="s">
        <v>61</v>
      </c>
      <c r="G1868">
        <v>200</v>
      </c>
      <c r="H1868">
        <v>26.25</v>
      </c>
      <c r="I1868">
        <v>5250</v>
      </c>
      <c r="J1868">
        <v>7.75</v>
      </c>
      <c r="K1868">
        <v>1550</v>
      </c>
      <c r="L1868">
        <v>18.5</v>
      </c>
      <c r="M1868">
        <v>0.70476190476190481</v>
      </c>
      <c r="N1868">
        <v>3700</v>
      </c>
      <c r="O1868" t="s">
        <v>451</v>
      </c>
      <c r="P1868" t="s">
        <v>452</v>
      </c>
      <c r="Q1868" t="s">
        <v>271</v>
      </c>
      <c r="R1868" t="s">
        <v>56</v>
      </c>
      <c r="S1868" t="s">
        <v>192</v>
      </c>
      <c r="T1868" t="s">
        <v>453</v>
      </c>
      <c r="U1868" t="s">
        <v>1191</v>
      </c>
      <c r="V1868">
        <f>YEAR(sales_order1[[#This Row],[date]])</f>
        <v>2020</v>
      </c>
      <c r="W1868" t="str">
        <f>TEXT(sales_order1[[#This Row],[date]], "Mmm")</f>
        <v>Dec</v>
      </c>
      <c r="X1868">
        <f>VALUE(TEXT(sales_order1[[#This Row],[date]], "D"))</f>
        <v>3</v>
      </c>
      <c r="Y1868">
        <v>49</v>
      </c>
    </row>
    <row r="1869" spans="1:25" x14ac:dyDescent="0.25">
      <c r="A1869" s="1">
        <v>44168</v>
      </c>
      <c r="B1869">
        <v>51868</v>
      </c>
      <c r="C1869" t="s">
        <v>103</v>
      </c>
      <c r="D1869" t="str">
        <f>VLOOKUP(sales_order1[[#This Row],[itemCode]],product_details3!B:C,2,0)</f>
        <v>SCRT50</v>
      </c>
      <c r="E1869" t="s">
        <v>104</v>
      </c>
      <c r="F1869" t="s">
        <v>61</v>
      </c>
      <c r="G1869">
        <v>200</v>
      </c>
      <c r="H1869">
        <v>16.95</v>
      </c>
      <c r="I1869">
        <v>3390</v>
      </c>
      <c r="J1869">
        <v>5.2</v>
      </c>
      <c r="K1869">
        <v>1040</v>
      </c>
      <c r="L1869">
        <v>11.75</v>
      </c>
      <c r="M1869">
        <v>0.69321533923303835</v>
      </c>
      <c r="N1869">
        <v>2350</v>
      </c>
      <c r="O1869" t="s">
        <v>62</v>
      </c>
      <c r="P1869" t="s">
        <v>63</v>
      </c>
      <c r="Q1869" t="s">
        <v>64</v>
      </c>
      <c r="R1869" t="s">
        <v>40</v>
      </c>
      <c r="S1869" t="s">
        <v>65</v>
      </c>
      <c r="T1869" t="s">
        <v>66</v>
      </c>
      <c r="U1869" t="s">
        <v>1190</v>
      </c>
      <c r="V1869">
        <f>YEAR(sales_order1[[#This Row],[date]])</f>
        <v>2020</v>
      </c>
      <c r="W1869" t="str">
        <f>TEXT(sales_order1[[#This Row],[date]], "Mmm")</f>
        <v>Dec</v>
      </c>
      <c r="X1869">
        <f>VALUE(TEXT(sales_order1[[#This Row],[date]], "D"))</f>
        <v>3</v>
      </c>
      <c r="Y1869">
        <v>49</v>
      </c>
    </row>
    <row r="1870" spans="1:25" x14ac:dyDescent="0.25">
      <c r="A1870" s="1">
        <v>44168</v>
      </c>
      <c r="B1870">
        <v>51869</v>
      </c>
      <c r="C1870" t="s">
        <v>19</v>
      </c>
      <c r="D1870" t="str">
        <f>VLOOKUP(sales_order1[[#This Row],[itemCode]],product_details3!B:C,2,0)</f>
        <v>MSTH100</v>
      </c>
      <c r="E1870" t="s">
        <v>20</v>
      </c>
      <c r="F1870" t="s">
        <v>21</v>
      </c>
      <c r="G1870">
        <v>50</v>
      </c>
      <c r="H1870">
        <v>26.25</v>
      </c>
      <c r="I1870">
        <v>1312.5</v>
      </c>
      <c r="J1870">
        <v>7.75</v>
      </c>
      <c r="K1870">
        <v>387.5</v>
      </c>
      <c r="L1870">
        <v>18.5</v>
      </c>
      <c r="M1870">
        <v>0.70476190476190481</v>
      </c>
      <c r="N1870">
        <v>925</v>
      </c>
      <c r="O1870" t="s">
        <v>400</v>
      </c>
      <c r="P1870" t="s">
        <v>401</v>
      </c>
      <c r="Q1870" t="s">
        <v>213</v>
      </c>
      <c r="R1870" t="s">
        <v>25</v>
      </c>
      <c r="S1870" t="s">
        <v>402</v>
      </c>
      <c r="T1870" t="s">
        <v>403</v>
      </c>
      <c r="U1870" t="s">
        <v>1191</v>
      </c>
      <c r="V1870">
        <f>YEAR(sales_order1[[#This Row],[date]])</f>
        <v>2020</v>
      </c>
      <c r="W1870" t="str">
        <f>TEXT(sales_order1[[#This Row],[date]], "Mmm")</f>
        <v>Dec</v>
      </c>
      <c r="X1870">
        <f>VALUE(TEXT(sales_order1[[#This Row],[date]], "D"))</f>
        <v>3</v>
      </c>
      <c r="Y1870">
        <v>49</v>
      </c>
    </row>
    <row r="1871" spans="1:25" x14ac:dyDescent="0.25">
      <c r="A1871" s="1">
        <v>44168</v>
      </c>
      <c r="B1871">
        <v>51870</v>
      </c>
      <c r="C1871" t="s">
        <v>362</v>
      </c>
      <c r="D1871" t="str">
        <f>VLOOKUP(sales_order1[[#This Row],[itemCode]],product_details3!B:C,2,0)</f>
        <v>MSKO100</v>
      </c>
      <c r="E1871" t="s">
        <v>363</v>
      </c>
      <c r="F1871" t="s">
        <v>137</v>
      </c>
      <c r="G1871">
        <v>100</v>
      </c>
      <c r="H1871">
        <v>22.65</v>
      </c>
      <c r="I1871">
        <v>2265</v>
      </c>
      <c r="J1871">
        <v>9.5500000000000007</v>
      </c>
      <c r="K1871">
        <v>955</v>
      </c>
      <c r="L1871">
        <v>13.1</v>
      </c>
      <c r="M1871">
        <v>0.57836644591611486</v>
      </c>
      <c r="N1871">
        <v>1310</v>
      </c>
      <c r="O1871" t="s">
        <v>130</v>
      </c>
      <c r="P1871" t="s">
        <v>131</v>
      </c>
      <c r="Q1871" t="s">
        <v>132</v>
      </c>
      <c r="R1871" t="s">
        <v>56</v>
      </c>
      <c r="S1871" t="s">
        <v>133</v>
      </c>
      <c r="T1871" t="s">
        <v>134</v>
      </c>
      <c r="U1871" t="s">
        <v>1191</v>
      </c>
      <c r="V1871">
        <f>YEAR(sales_order1[[#This Row],[date]])</f>
        <v>2020</v>
      </c>
      <c r="W1871" t="str">
        <f>TEXT(sales_order1[[#This Row],[date]], "Mmm")</f>
        <v>Dec</v>
      </c>
      <c r="X1871">
        <f>VALUE(TEXT(sales_order1[[#This Row],[date]], "D"))</f>
        <v>3</v>
      </c>
      <c r="Y1871">
        <v>49</v>
      </c>
    </row>
    <row r="1872" spans="1:25" x14ac:dyDescent="0.25">
      <c r="A1872" s="1">
        <v>44168</v>
      </c>
      <c r="B1872">
        <v>51871</v>
      </c>
      <c r="C1872" t="s">
        <v>390</v>
      </c>
      <c r="D1872" t="str">
        <f>VLOOKUP(sales_order1[[#This Row],[itemCode]],product_details3!B:C,2,0)</f>
        <v>MKRO150</v>
      </c>
      <c r="E1872" t="s">
        <v>391</v>
      </c>
      <c r="F1872" t="s">
        <v>151</v>
      </c>
      <c r="G1872">
        <v>50</v>
      </c>
      <c r="H1872">
        <v>11.95</v>
      </c>
      <c r="I1872">
        <v>597.5</v>
      </c>
      <c r="J1872">
        <v>5.2</v>
      </c>
      <c r="K1872">
        <v>260</v>
      </c>
      <c r="L1872">
        <v>6.75</v>
      </c>
      <c r="M1872">
        <v>0.56485355648535562</v>
      </c>
      <c r="N1872">
        <v>337.5</v>
      </c>
      <c r="O1872" t="s">
        <v>196</v>
      </c>
      <c r="P1872" t="s">
        <v>197</v>
      </c>
      <c r="Q1872" t="s">
        <v>132</v>
      </c>
      <c r="R1872" t="s">
        <v>56</v>
      </c>
      <c r="S1872" t="s">
        <v>133</v>
      </c>
      <c r="T1872" t="s">
        <v>198</v>
      </c>
      <c r="U1872" t="s">
        <v>1191</v>
      </c>
      <c r="V1872">
        <f>YEAR(sales_order1[[#This Row],[date]])</f>
        <v>2020</v>
      </c>
      <c r="W1872" t="str">
        <f>TEXT(sales_order1[[#This Row],[date]], "Mmm")</f>
        <v>Dec</v>
      </c>
      <c r="X1872">
        <f>VALUE(TEXT(sales_order1[[#This Row],[date]], "D"))</f>
        <v>3</v>
      </c>
      <c r="Y1872">
        <v>49</v>
      </c>
    </row>
    <row r="1873" spans="1:25" x14ac:dyDescent="0.25">
      <c r="A1873" s="1">
        <v>44168</v>
      </c>
      <c r="B1873">
        <v>51872</v>
      </c>
      <c r="C1873" t="s">
        <v>256</v>
      </c>
      <c r="D1873" t="str">
        <f>VLOOKUP(sales_order1[[#This Row],[itemCode]],product_details3!B:C,2,0)</f>
        <v>MSKC50</v>
      </c>
      <c r="E1873" t="s">
        <v>257</v>
      </c>
      <c r="F1873" t="s">
        <v>137</v>
      </c>
      <c r="G1873">
        <v>150</v>
      </c>
      <c r="H1873">
        <v>11.95</v>
      </c>
      <c r="I1873">
        <v>1792.5</v>
      </c>
      <c r="J1873">
        <v>5.2</v>
      </c>
      <c r="K1873">
        <v>780</v>
      </c>
      <c r="L1873">
        <v>6.75</v>
      </c>
      <c r="M1873">
        <v>0.56485355648535562</v>
      </c>
      <c r="N1873">
        <v>1012.5</v>
      </c>
      <c r="O1873" t="s">
        <v>37</v>
      </c>
      <c r="P1873" t="s">
        <v>38</v>
      </c>
      <c r="Q1873" t="s">
        <v>39</v>
      </c>
      <c r="R1873" t="s">
        <v>40</v>
      </c>
      <c r="S1873" t="s">
        <v>41</v>
      </c>
      <c r="T1873" t="s">
        <v>42</v>
      </c>
      <c r="U1873" t="s">
        <v>1188</v>
      </c>
      <c r="V1873">
        <f>YEAR(sales_order1[[#This Row],[date]])</f>
        <v>2020</v>
      </c>
      <c r="W1873" t="str">
        <f>TEXT(sales_order1[[#This Row],[date]], "Mmm")</f>
        <v>Dec</v>
      </c>
      <c r="X1873">
        <f>VALUE(TEXT(sales_order1[[#This Row],[date]], "D"))</f>
        <v>3</v>
      </c>
      <c r="Y1873">
        <v>49</v>
      </c>
    </row>
    <row r="1874" spans="1:25" x14ac:dyDescent="0.25">
      <c r="A1874" s="1">
        <v>44168</v>
      </c>
      <c r="B1874">
        <v>51873</v>
      </c>
      <c r="C1874" t="s">
        <v>51</v>
      </c>
      <c r="D1874" t="str">
        <f>VLOOKUP(sales_order1[[#This Row],[itemCode]],product_details3!B:C,2,0)</f>
        <v>MSTH50</v>
      </c>
      <c r="E1874" t="s">
        <v>52</v>
      </c>
      <c r="F1874" t="s">
        <v>21</v>
      </c>
      <c r="G1874">
        <v>100</v>
      </c>
      <c r="H1874">
        <v>15.75</v>
      </c>
      <c r="I1874">
        <v>1575</v>
      </c>
      <c r="J1874">
        <v>4.45</v>
      </c>
      <c r="K1874">
        <v>445</v>
      </c>
      <c r="L1874">
        <v>11.3</v>
      </c>
      <c r="M1874">
        <v>0.71746031746031746</v>
      </c>
      <c r="N1874">
        <v>1130</v>
      </c>
      <c r="O1874" t="s">
        <v>464</v>
      </c>
      <c r="P1874" t="s">
        <v>465</v>
      </c>
      <c r="Q1874" t="s">
        <v>146</v>
      </c>
      <c r="R1874" t="s">
        <v>112</v>
      </c>
      <c r="S1874" t="s">
        <v>165</v>
      </c>
      <c r="T1874" t="s">
        <v>466</v>
      </c>
      <c r="U1874" t="s">
        <v>1189</v>
      </c>
      <c r="V1874">
        <f>YEAR(sales_order1[[#This Row],[date]])</f>
        <v>2020</v>
      </c>
      <c r="W1874" t="str">
        <f>TEXT(sales_order1[[#This Row],[date]], "Mmm")</f>
        <v>Dec</v>
      </c>
      <c r="X1874">
        <f>VALUE(TEXT(sales_order1[[#This Row],[date]], "D"))</f>
        <v>3</v>
      </c>
      <c r="Y1874">
        <v>49</v>
      </c>
    </row>
    <row r="1875" spans="1:25" x14ac:dyDescent="0.25">
      <c r="A1875" s="1">
        <v>44168</v>
      </c>
      <c r="B1875">
        <v>51874</v>
      </c>
      <c r="C1875" t="s">
        <v>128</v>
      </c>
      <c r="D1875" t="str">
        <f>VLOOKUP(sales_order1[[#This Row],[itemCode]],product_details3!B:C,2,0)</f>
        <v>SCRT100</v>
      </c>
      <c r="E1875" t="s">
        <v>129</v>
      </c>
      <c r="F1875" t="s">
        <v>61</v>
      </c>
      <c r="G1875">
        <v>50</v>
      </c>
      <c r="H1875">
        <v>28.25</v>
      </c>
      <c r="I1875">
        <v>1412.5</v>
      </c>
      <c r="J1875">
        <v>9</v>
      </c>
      <c r="K1875">
        <v>450</v>
      </c>
      <c r="L1875">
        <v>19.25</v>
      </c>
      <c r="M1875">
        <v>0.68141592920353977</v>
      </c>
      <c r="N1875">
        <v>962.5</v>
      </c>
      <c r="O1875" t="s">
        <v>138</v>
      </c>
      <c r="P1875" t="s">
        <v>139</v>
      </c>
      <c r="Q1875" t="s">
        <v>77</v>
      </c>
      <c r="R1875" t="s">
        <v>72</v>
      </c>
      <c r="S1875" t="s">
        <v>140</v>
      </c>
      <c r="T1875" t="s">
        <v>141</v>
      </c>
      <c r="U1875" t="s">
        <v>1190</v>
      </c>
      <c r="V1875">
        <f>YEAR(sales_order1[[#This Row],[date]])</f>
        <v>2020</v>
      </c>
      <c r="W1875" t="str">
        <f>TEXT(sales_order1[[#This Row],[date]], "Mmm")</f>
        <v>Dec</v>
      </c>
      <c r="X1875">
        <f>VALUE(TEXT(sales_order1[[#This Row],[date]], "D"))</f>
        <v>3</v>
      </c>
      <c r="Y1875">
        <v>49</v>
      </c>
    </row>
    <row r="1876" spans="1:25" x14ac:dyDescent="0.25">
      <c r="A1876" s="1">
        <v>44168</v>
      </c>
      <c r="B1876">
        <v>51875</v>
      </c>
      <c r="C1876" t="s">
        <v>86</v>
      </c>
      <c r="D1876" t="str">
        <f>VLOOKUP(sales_order1[[#This Row],[itemCode]],product_details3!B:C,2,0)</f>
        <v>SRMH30</v>
      </c>
      <c r="E1876" t="s">
        <v>87</v>
      </c>
      <c r="F1876" t="s">
        <v>30</v>
      </c>
      <c r="G1876">
        <v>100</v>
      </c>
      <c r="H1876">
        <v>21</v>
      </c>
      <c r="I1876">
        <v>2100</v>
      </c>
      <c r="J1876">
        <v>6.6</v>
      </c>
      <c r="K1876">
        <v>660</v>
      </c>
      <c r="L1876">
        <v>14.4</v>
      </c>
      <c r="M1876">
        <v>0.68571428571428572</v>
      </c>
      <c r="N1876">
        <v>1440</v>
      </c>
      <c r="O1876" t="s">
        <v>410</v>
      </c>
      <c r="P1876" t="s">
        <v>411</v>
      </c>
      <c r="Q1876" t="s">
        <v>64</v>
      </c>
      <c r="R1876" t="s">
        <v>40</v>
      </c>
      <c r="S1876" t="s">
        <v>229</v>
      </c>
      <c r="T1876" t="s">
        <v>230</v>
      </c>
      <c r="U1876" t="s">
        <v>1189</v>
      </c>
      <c r="V1876">
        <f>YEAR(sales_order1[[#This Row],[date]])</f>
        <v>2020</v>
      </c>
      <c r="W1876" t="str">
        <f>TEXT(sales_order1[[#This Row],[date]], "Mmm")</f>
        <v>Dec</v>
      </c>
      <c r="X1876">
        <f>VALUE(TEXT(sales_order1[[#This Row],[date]], "D"))</f>
        <v>3</v>
      </c>
      <c r="Y1876">
        <v>49</v>
      </c>
    </row>
    <row r="1877" spans="1:25" x14ac:dyDescent="0.25">
      <c r="A1877" s="1">
        <v>44168</v>
      </c>
      <c r="B1877">
        <v>51876</v>
      </c>
      <c r="C1877" t="s">
        <v>194</v>
      </c>
      <c r="D1877" t="str">
        <f>VLOOKUP(sales_order1[[#This Row],[itemCode]],product_details3!B:C,2,0)</f>
        <v>CLNG150</v>
      </c>
      <c r="E1877" t="s">
        <v>195</v>
      </c>
      <c r="F1877" t="s">
        <v>45</v>
      </c>
      <c r="G1877">
        <v>150</v>
      </c>
      <c r="H1877">
        <v>12.75</v>
      </c>
      <c r="I1877">
        <v>1912.5</v>
      </c>
      <c r="J1877">
        <v>4.45</v>
      </c>
      <c r="K1877">
        <v>667.5</v>
      </c>
      <c r="L1877">
        <v>8.3000000000000007</v>
      </c>
      <c r="M1877">
        <v>0.65098039215686276</v>
      </c>
      <c r="N1877">
        <v>1245</v>
      </c>
      <c r="O1877" t="s">
        <v>144</v>
      </c>
      <c r="P1877" t="s">
        <v>145</v>
      </c>
      <c r="Q1877" t="s">
        <v>146</v>
      </c>
      <c r="R1877" t="s">
        <v>112</v>
      </c>
      <c r="S1877" t="s">
        <v>147</v>
      </c>
      <c r="T1877" t="s">
        <v>148</v>
      </c>
      <c r="U1877" t="s">
        <v>1190</v>
      </c>
      <c r="V1877">
        <f>YEAR(sales_order1[[#This Row],[date]])</f>
        <v>2020</v>
      </c>
      <c r="W1877" t="str">
        <f>TEXT(sales_order1[[#This Row],[date]], "Mmm")</f>
        <v>Dec</v>
      </c>
      <c r="X1877">
        <f>VALUE(TEXT(sales_order1[[#This Row],[date]], "D"))</f>
        <v>3</v>
      </c>
      <c r="Y1877">
        <v>49</v>
      </c>
    </row>
    <row r="1878" spans="1:25" x14ac:dyDescent="0.25">
      <c r="A1878" s="1">
        <v>44168</v>
      </c>
      <c r="B1878">
        <v>51877</v>
      </c>
      <c r="C1878" t="s">
        <v>19</v>
      </c>
      <c r="D1878" t="str">
        <f>VLOOKUP(sales_order1[[#This Row],[itemCode]],product_details3!B:C,2,0)</f>
        <v>MSTH100</v>
      </c>
      <c r="E1878" t="s">
        <v>20</v>
      </c>
      <c r="F1878" t="s">
        <v>21</v>
      </c>
      <c r="G1878">
        <v>150</v>
      </c>
      <c r="H1878">
        <v>26.25</v>
      </c>
      <c r="I1878">
        <v>3937.5</v>
      </c>
      <c r="J1878">
        <v>7.75</v>
      </c>
      <c r="K1878">
        <v>1162.5</v>
      </c>
      <c r="L1878">
        <v>18.5</v>
      </c>
      <c r="M1878">
        <v>0.70476190476190481</v>
      </c>
      <c r="N1878">
        <v>2775</v>
      </c>
      <c r="O1878" t="s">
        <v>502</v>
      </c>
      <c r="P1878" t="s">
        <v>503</v>
      </c>
      <c r="Q1878" t="s">
        <v>218</v>
      </c>
      <c r="R1878" t="s">
        <v>40</v>
      </c>
      <c r="S1878" t="s">
        <v>219</v>
      </c>
      <c r="T1878" t="s">
        <v>504</v>
      </c>
      <c r="U1878" t="s">
        <v>1190</v>
      </c>
      <c r="V1878">
        <f>YEAR(sales_order1[[#This Row],[date]])</f>
        <v>2020</v>
      </c>
      <c r="W1878" t="str">
        <f>TEXT(sales_order1[[#This Row],[date]], "Mmm")</f>
        <v>Dec</v>
      </c>
      <c r="X1878">
        <f>VALUE(TEXT(sales_order1[[#This Row],[date]], "D"))</f>
        <v>3</v>
      </c>
      <c r="Y1878">
        <v>49</v>
      </c>
    </row>
    <row r="1879" spans="1:25" x14ac:dyDescent="0.25">
      <c r="A1879" s="1">
        <v>44169</v>
      </c>
      <c r="B1879">
        <v>51878</v>
      </c>
      <c r="C1879" t="s">
        <v>51</v>
      </c>
      <c r="D1879" t="str">
        <f>VLOOKUP(sales_order1[[#This Row],[itemCode]],product_details3!B:C,2,0)</f>
        <v>MSTH50</v>
      </c>
      <c r="E1879" t="s">
        <v>52</v>
      </c>
      <c r="F1879" t="s">
        <v>21</v>
      </c>
      <c r="G1879">
        <v>50</v>
      </c>
      <c r="H1879">
        <v>15.75</v>
      </c>
      <c r="I1879">
        <v>787.5</v>
      </c>
      <c r="J1879">
        <v>4.45</v>
      </c>
      <c r="K1879">
        <v>222.5</v>
      </c>
      <c r="L1879">
        <v>11.3</v>
      </c>
      <c r="M1879">
        <v>0.71746031746031746</v>
      </c>
      <c r="N1879">
        <v>565</v>
      </c>
      <c r="O1879" t="s">
        <v>130</v>
      </c>
      <c r="P1879" t="s">
        <v>131</v>
      </c>
      <c r="Q1879" t="s">
        <v>132</v>
      </c>
      <c r="R1879" t="s">
        <v>56</v>
      </c>
      <c r="S1879" t="s">
        <v>133</v>
      </c>
      <c r="T1879" t="s">
        <v>134</v>
      </c>
      <c r="U1879" t="s">
        <v>1191</v>
      </c>
      <c r="V1879">
        <f>YEAR(sales_order1[[#This Row],[date]])</f>
        <v>2020</v>
      </c>
      <c r="W1879" t="str">
        <f>TEXT(sales_order1[[#This Row],[date]], "Mmm")</f>
        <v>Dec</v>
      </c>
      <c r="X1879">
        <f>VALUE(TEXT(sales_order1[[#This Row],[date]], "D"))</f>
        <v>4</v>
      </c>
      <c r="Y1879">
        <v>49</v>
      </c>
    </row>
    <row r="1880" spans="1:25" x14ac:dyDescent="0.25">
      <c r="A1880" s="1">
        <v>44169</v>
      </c>
      <c r="B1880">
        <v>51879</v>
      </c>
      <c r="C1880" t="s">
        <v>350</v>
      </c>
      <c r="D1880" t="str">
        <f>VLOOKUP(sales_order1[[#This Row],[itemCode]],product_details3!B:C,2,0)</f>
        <v>SRMA50</v>
      </c>
      <c r="E1880" t="s">
        <v>351</v>
      </c>
      <c r="F1880" t="s">
        <v>30</v>
      </c>
      <c r="G1880">
        <v>50</v>
      </c>
      <c r="H1880">
        <v>37.75</v>
      </c>
      <c r="I1880">
        <v>1887.5</v>
      </c>
      <c r="J1880">
        <v>14.25</v>
      </c>
      <c r="K1880">
        <v>712.5</v>
      </c>
      <c r="L1880">
        <v>23.5</v>
      </c>
      <c r="M1880">
        <v>0.62251655629139069</v>
      </c>
      <c r="N1880">
        <v>1175</v>
      </c>
      <c r="O1880" t="s">
        <v>125</v>
      </c>
      <c r="P1880" t="s">
        <v>126</v>
      </c>
      <c r="Q1880" t="s">
        <v>71</v>
      </c>
      <c r="R1880" t="s">
        <v>72</v>
      </c>
      <c r="S1880" t="s">
        <v>73</v>
      </c>
      <c r="T1880" t="s">
        <v>127</v>
      </c>
      <c r="U1880" t="s">
        <v>1190</v>
      </c>
      <c r="V1880">
        <f>YEAR(sales_order1[[#This Row],[date]])</f>
        <v>2020</v>
      </c>
      <c r="W1880" t="str">
        <f>TEXT(sales_order1[[#This Row],[date]], "Mmm")</f>
        <v>Dec</v>
      </c>
      <c r="X1880">
        <f>VALUE(TEXT(sales_order1[[#This Row],[date]], "D"))</f>
        <v>4</v>
      </c>
      <c r="Y1880">
        <v>49</v>
      </c>
    </row>
    <row r="1881" spans="1:25" x14ac:dyDescent="0.25">
      <c r="A1881" s="1">
        <v>44169</v>
      </c>
      <c r="B1881">
        <v>51880</v>
      </c>
      <c r="C1881" t="s">
        <v>103</v>
      </c>
      <c r="D1881" t="str">
        <f>VLOOKUP(sales_order1[[#This Row],[itemCode]],product_details3!B:C,2,0)</f>
        <v>SCRT50</v>
      </c>
      <c r="E1881" t="s">
        <v>104</v>
      </c>
      <c r="F1881" t="s">
        <v>61</v>
      </c>
      <c r="G1881">
        <v>150</v>
      </c>
      <c r="H1881">
        <v>16.95</v>
      </c>
      <c r="I1881">
        <v>2542.5</v>
      </c>
      <c r="J1881">
        <v>5.2</v>
      </c>
      <c r="K1881">
        <v>780</v>
      </c>
      <c r="L1881">
        <v>11.75</v>
      </c>
      <c r="M1881">
        <v>0.69321533923303835</v>
      </c>
      <c r="N1881">
        <v>1762.5</v>
      </c>
      <c r="O1881" t="s">
        <v>451</v>
      </c>
      <c r="P1881" t="s">
        <v>452</v>
      </c>
      <c r="Q1881" t="s">
        <v>271</v>
      </c>
      <c r="R1881" t="s">
        <v>56</v>
      </c>
      <c r="S1881" t="s">
        <v>192</v>
      </c>
      <c r="T1881" t="s">
        <v>453</v>
      </c>
      <c r="U1881" t="s">
        <v>1191</v>
      </c>
      <c r="V1881">
        <f>YEAR(sales_order1[[#This Row],[date]])</f>
        <v>2020</v>
      </c>
      <c r="W1881" t="str">
        <f>TEXT(sales_order1[[#This Row],[date]], "Mmm")</f>
        <v>Dec</v>
      </c>
      <c r="X1881">
        <f>VALUE(TEXT(sales_order1[[#This Row],[date]], "D"))</f>
        <v>4</v>
      </c>
      <c r="Y1881">
        <v>49</v>
      </c>
    </row>
    <row r="1882" spans="1:25" x14ac:dyDescent="0.25">
      <c r="A1882" s="1">
        <v>44169</v>
      </c>
      <c r="B1882">
        <v>51881</v>
      </c>
      <c r="C1882" t="s">
        <v>194</v>
      </c>
      <c r="D1882" t="str">
        <f>VLOOKUP(sales_order1[[#This Row],[itemCode]],product_details3!B:C,2,0)</f>
        <v>CLNG150</v>
      </c>
      <c r="E1882" t="s">
        <v>195</v>
      </c>
      <c r="F1882" t="s">
        <v>45</v>
      </c>
      <c r="G1882">
        <v>150</v>
      </c>
      <c r="H1882">
        <v>12.75</v>
      </c>
      <c r="I1882">
        <v>1912.5</v>
      </c>
      <c r="J1882">
        <v>4.45</v>
      </c>
      <c r="K1882">
        <v>667.5</v>
      </c>
      <c r="L1882">
        <v>8.3000000000000007</v>
      </c>
      <c r="M1882">
        <v>0.65098039215686276</v>
      </c>
      <c r="N1882">
        <v>1245</v>
      </c>
      <c r="O1882" t="s">
        <v>211</v>
      </c>
      <c r="P1882" t="s">
        <v>212</v>
      </c>
      <c r="Q1882" t="s">
        <v>213</v>
      </c>
      <c r="R1882" t="s">
        <v>25</v>
      </c>
      <c r="S1882" t="s">
        <v>214</v>
      </c>
      <c r="T1882" t="s">
        <v>215</v>
      </c>
      <c r="U1882" t="s">
        <v>1191</v>
      </c>
      <c r="V1882">
        <f>YEAR(sales_order1[[#This Row],[date]])</f>
        <v>2020</v>
      </c>
      <c r="W1882" t="str">
        <f>TEXT(sales_order1[[#This Row],[date]], "Mmm")</f>
        <v>Dec</v>
      </c>
      <c r="X1882">
        <f>VALUE(TEXT(sales_order1[[#This Row],[date]], "D"))</f>
        <v>4</v>
      </c>
      <c r="Y1882">
        <v>49</v>
      </c>
    </row>
    <row r="1883" spans="1:25" x14ac:dyDescent="0.25">
      <c r="A1883" s="1">
        <v>44169</v>
      </c>
      <c r="B1883">
        <v>51882</v>
      </c>
      <c r="C1883" t="s">
        <v>103</v>
      </c>
      <c r="D1883" t="str">
        <f>VLOOKUP(sales_order1[[#This Row],[itemCode]],product_details3!B:C,2,0)</f>
        <v>SCRT50</v>
      </c>
      <c r="E1883" t="s">
        <v>104</v>
      </c>
      <c r="F1883" t="s">
        <v>61</v>
      </c>
      <c r="G1883">
        <v>150</v>
      </c>
      <c r="H1883">
        <v>16.95</v>
      </c>
      <c r="I1883">
        <v>2542.5</v>
      </c>
      <c r="J1883">
        <v>5.2</v>
      </c>
      <c r="K1883">
        <v>780</v>
      </c>
      <c r="L1883">
        <v>11.75</v>
      </c>
      <c r="M1883">
        <v>0.69321533923303835</v>
      </c>
      <c r="N1883">
        <v>1762.5</v>
      </c>
      <c r="O1883" t="s">
        <v>423</v>
      </c>
      <c r="P1883" t="s">
        <v>424</v>
      </c>
      <c r="Q1883" t="s">
        <v>77</v>
      </c>
      <c r="R1883" t="s">
        <v>72</v>
      </c>
      <c r="S1883" t="s">
        <v>425</v>
      </c>
      <c r="T1883" t="s">
        <v>426</v>
      </c>
      <c r="U1883" t="s">
        <v>1190</v>
      </c>
      <c r="V1883">
        <f>YEAR(sales_order1[[#This Row],[date]])</f>
        <v>2020</v>
      </c>
      <c r="W1883" t="str">
        <f>TEXT(sales_order1[[#This Row],[date]], "Mmm")</f>
        <v>Dec</v>
      </c>
      <c r="X1883">
        <f>VALUE(TEXT(sales_order1[[#This Row],[date]], "D"))</f>
        <v>4</v>
      </c>
      <c r="Y1883">
        <v>49</v>
      </c>
    </row>
    <row r="1884" spans="1:25" x14ac:dyDescent="0.25">
      <c r="A1884" s="1">
        <v>44169</v>
      </c>
      <c r="B1884">
        <v>51883</v>
      </c>
      <c r="C1884" t="s">
        <v>128</v>
      </c>
      <c r="D1884" t="str">
        <f>VLOOKUP(sales_order1[[#This Row],[itemCode]],product_details3!B:C,2,0)</f>
        <v>SCRT100</v>
      </c>
      <c r="E1884" t="s">
        <v>129</v>
      </c>
      <c r="F1884" t="s">
        <v>61</v>
      </c>
      <c r="G1884">
        <v>250</v>
      </c>
      <c r="H1884">
        <v>28.25</v>
      </c>
      <c r="I1884">
        <v>7062.5</v>
      </c>
      <c r="J1884">
        <v>9</v>
      </c>
      <c r="K1884">
        <v>2250</v>
      </c>
      <c r="L1884">
        <v>19.25</v>
      </c>
      <c r="M1884">
        <v>0.68141592920353977</v>
      </c>
      <c r="N1884">
        <v>4812.5</v>
      </c>
      <c r="O1884" t="s">
        <v>152</v>
      </c>
      <c r="P1884" t="s">
        <v>153</v>
      </c>
      <c r="Q1884" t="s">
        <v>154</v>
      </c>
      <c r="R1884" t="s">
        <v>56</v>
      </c>
      <c r="S1884" t="s">
        <v>133</v>
      </c>
      <c r="T1884" t="s">
        <v>155</v>
      </c>
      <c r="U1884" t="s">
        <v>1191</v>
      </c>
      <c r="V1884">
        <f>YEAR(sales_order1[[#This Row],[date]])</f>
        <v>2020</v>
      </c>
      <c r="W1884" t="str">
        <f>TEXT(sales_order1[[#This Row],[date]], "Mmm")</f>
        <v>Dec</v>
      </c>
      <c r="X1884">
        <f>VALUE(TEXT(sales_order1[[#This Row],[date]], "D"))</f>
        <v>4</v>
      </c>
      <c r="Y1884">
        <v>49</v>
      </c>
    </row>
    <row r="1885" spans="1:25" x14ac:dyDescent="0.25">
      <c r="A1885" s="1">
        <v>44169</v>
      </c>
      <c r="B1885">
        <v>51884</v>
      </c>
      <c r="C1885" t="s">
        <v>320</v>
      </c>
      <c r="D1885" t="str">
        <f>VLOOKUP(sales_order1[[#This Row],[itemCode]],product_details3!B:C,2,0)</f>
        <v>SCR50+100</v>
      </c>
      <c r="E1885" t="s">
        <v>321</v>
      </c>
      <c r="F1885" t="s">
        <v>61</v>
      </c>
      <c r="G1885">
        <v>100</v>
      </c>
      <c r="H1885">
        <v>26.25</v>
      </c>
      <c r="I1885">
        <v>2625</v>
      </c>
      <c r="J1885">
        <v>7.75</v>
      </c>
      <c r="K1885">
        <v>775</v>
      </c>
      <c r="L1885">
        <v>18.5</v>
      </c>
      <c r="M1885">
        <v>0.70476190476190481</v>
      </c>
      <c r="N1885">
        <v>1850</v>
      </c>
      <c r="O1885" t="s">
        <v>514</v>
      </c>
      <c r="P1885" t="s">
        <v>515</v>
      </c>
      <c r="Q1885" t="s">
        <v>64</v>
      </c>
      <c r="R1885" t="s">
        <v>40</v>
      </c>
      <c r="S1885" t="s">
        <v>84</v>
      </c>
      <c r="T1885" t="s">
        <v>419</v>
      </c>
      <c r="U1885" t="s">
        <v>1189</v>
      </c>
      <c r="V1885">
        <f>YEAR(sales_order1[[#This Row],[date]])</f>
        <v>2020</v>
      </c>
      <c r="W1885" t="str">
        <f>TEXT(sales_order1[[#This Row],[date]], "Mmm")</f>
        <v>Dec</v>
      </c>
      <c r="X1885">
        <f>VALUE(TEXT(sales_order1[[#This Row],[date]], "D"))</f>
        <v>4</v>
      </c>
      <c r="Y1885">
        <v>49</v>
      </c>
    </row>
    <row r="1886" spans="1:25" x14ac:dyDescent="0.25">
      <c r="A1886" s="1">
        <v>44169</v>
      </c>
      <c r="B1886">
        <v>51885</v>
      </c>
      <c r="C1886" t="s">
        <v>279</v>
      </c>
      <c r="D1886" t="str">
        <f>VLOOKUP(sales_order1[[#This Row],[itemCode]],product_details3!B:C,2,0)</f>
        <v>SRMC15</v>
      </c>
      <c r="E1886" t="s">
        <v>280</v>
      </c>
      <c r="F1886" t="s">
        <v>30</v>
      </c>
      <c r="G1886">
        <v>150</v>
      </c>
      <c r="H1886">
        <v>16.95</v>
      </c>
      <c r="I1886">
        <v>2542.5</v>
      </c>
      <c r="J1886">
        <v>6.2</v>
      </c>
      <c r="K1886">
        <v>930</v>
      </c>
      <c r="L1886">
        <v>10.75</v>
      </c>
      <c r="M1886">
        <v>0.63421828908554578</v>
      </c>
      <c r="N1886">
        <v>1612.5</v>
      </c>
      <c r="O1886" t="s">
        <v>262</v>
      </c>
      <c r="P1886" t="s">
        <v>263</v>
      </c>
      <c r="Q1886" t="s">
        <v>264</v>
      </c>
      <c r="R1886" t="s">
        <v>56</v>
      </c>
      <c r="S1886" t="s">
        <v>133</v>
      </c>
      <c r="T1886" t="s">
        <v>265</v>
      </c>
      <c r="U1886" t="s">
        <v>1191</v>
      </c>
      <c r="V1886">
        <f>YEAR(sales_order1[[#This Row],[date]])</f>
        <v>2020</v>
      </c>
      <c r="W1886" t="str">
        <f>TEXT(sales_order1[[#This Row],[date]], "Mmm")</f>
        <v>Dec</v>
      </c>
      <c r="X1886">
        <f>VALUE(TEXT(sales_order1[[#This Row],[date]], "D"))</f>
        <v>4</v>
      </c>
      <c r="Y1886">
        <v>49</v>
      </c>
    </row>
    <row r="1887" spans="1:25" x14ac:dyDescent="0.25">
      <c r="A1887" s="1">
        <v>44169</v>
      </c>
      <c r="B1887">
        <v>51886</v>
      </c>
      <c r="C1887" t="s">
        <v>51</v>
      </c>
      <c r="D1887" t="str">
        <f>VLOOKUP(sales_order1[[#This Row],[itemCode]],product_details3!B:C,2,0)</f>
        <v>MSTH50</v>
      </c>
      <c r="E1887" t="s">
        <v>52</v>
      </c>
      <c r="F1887" t="s">
        <v>21</v>
      </c>
      <c r="G1887">
        <v>150</v>
      </c>
      <c r="H1887">
        <v>15.75</v>
      </c>
      <c r="I1887">
        <v>2362.5</v>
      </c>
      <c r="J1887">
        <v>4.45</v>
      </c>
      <c r="K1887">
        <v>667.5</v>
      </c>
      <c r="L1887">
        <v>11.3</v>
      </c>
      <c r="M1887">
        <v>0.71746031746031746</v>
      </c>
      <c r="N1887">
        <v>1695</v>
      </c>
      <c r="O1887" t="s">
        <v>420</v>
      </c>
      <c r="P1887" t="s">
        <v>421</v>
      </c>
      <c r="Q1887" t="s">
        <v>77</v>
      </c>
      <c r="R1887" t="s">
        <v>72</v>
      </c>
      <c r="S1887" t="s">
        <v>78</v>
      </c>
      <c r="T1887" t="s">
        <v>422</v>
      </c>
      <c r="U1887" t="s">
        <v>1190</v>
      </c>
      <c r="V1887">
        <f>YEAR(sales_order1[[#This Row],[date]])</f>
        <v>2020</v>
      </c>
      <c r="W1887" t="str">
        <f>TEXT(sales_order1[[#This Row],[date]], "Mmm")</f>
        <v>Dec</v>
      </c>
      <c r="X1887">
        <f>VALUE(TEXT(sales_order1[[#This Row],[date]], "D"))</f>
        <v>4</v>
      </c>
      <c r="Y1887">
        <v>49</v>
      </c>
    </row>
    <row r="1888" spans="1:25" x14ac:dyDescent="0.25">
      <c r="A1888" s="1">
        <v>44169</v>
      </c>
      <c r="B1888">
        <v>51887</v>
      </c>
      <c r="C1888" t="s">
        <v>320</v>
      </c>
      <c r="D1888" t="str">
        <f>VLOOKUP(sales_order1[[#This Row],[itemCode]],product_details3!B:C,2,0)</f>
        <v>SCR50+100</v>
      </c>
      <c r="E1888" t="s">
        <v>321</v>
      </c>
      <c r="F1888" t="s">
        <v>61</v>
      </c>
      <c r="G1888">
        <v>150</v>
      </c>
      <c r="H1888">
        <v>26.25</v>
      </c>
      <c r="I1888">
        <v>3937.5</v>
      </c>
      <c r="J1888">
        <v>7.75</v>
      </c>
      <c r="K1888">
        <v>1162.5</v>
      </c>
      <c r="L1888">
        <v>18.5</v>
      </c>
      <c r="M1888">
        <v>0.70476190476190481</v>
      </c>
      <c r="N1888">
        <v>2775</v>
      </c>
      <c r="O1888" t="s">
        <v>184</v>
      </c>
      <c r="P1888" t="s">
        <v>185</v>
      </c>
      <c r="Q1888" t="s">
        <v>186</v>
      </c>
      <c r="R1888" t="s">
        <v>112</v>
      </c>
      <c r="S1888" t="s">
        <v>187</v>
      </c>
      <c r="T1888" t="s">
        <v>188</v>
      </c>
      <c r="U1888" t="s">
        <v>1189</v>
      </c>
      <c r="V1888">
        <f>YEAR(sales_order1[[#This Row],[date]])</f>
        <v>2020</v>
      </c>
      <c r="W1888" t="str">
        <f>TEXT(sales_order1[[#This Row],[date]], "Mmm")</f>
        <v>Dec</v>
      </c>
      <c r="X1888">
        <f>VALUE(TEXT(sales_order1[[#This Row],[date]], "D"))</f>
        <v>4</v>
      </c>
      <c r="Y1888">
        <v>49</v>
      </c>
    </row>
    <row r="1889" spans="1:25" x14ac:dyDescent="0.25">
      <c r="A1889" s="1">
        <v>44169</v>
      </c>
      <c r="B1889">
        <v>51888</v>
      </c>
      <c r="C1889" t="s">
        <v>19</v>
      </c>
      <c r="D1889" t="str">
        <f>VLOOKUP(sales_order1[[#This Row],[itemCode]],product_details3!B:C,2,0)</f>
        <v>MSTH100</v>
      </c>
      <c r="E1889" t="s">
        <v>20</v>
      </c>
      <c r="F1889" t="s">
        <v>21</v>
      </c>
      <c r="G1889">
        <v>100</v>
      </c>
      <c r="H1889">
        <v>26.25</v>
      </c>
      <c r="I1889">
        <v>2625</v>
      </c>
      <c r="J1889">
        <v>7.75</v>
      </c>
      <c r="K1889">
        <v>775</v>
      </c>
      <c r="L1889">
        <v>18.5</v>
      </c>
      <c r="M1889">
        <v>0.70476190476190481</v>
      </c>
      <c r="N1889">
        <v>1850</v>
      </c>
      <c r="O1889" t="s">
        <v>354</v>
      </c>
      <c r="P1889" t="s">
        <v>355</v>
      </c>
      <c r="Q1889" t="s">
        <v>119</v>
      </c>
      <c r="R1889" t="s">
        <v>40</v>
      </c>
      <c r="S1889" t="s">
        <v>356</v>
      </c>
      <c r="T1889" t="s">
        <v>357</v>
      </c>
      <c r="U1889" t="s">
        <v>1190</v>
      </c>
      <c r="V1889">
        <f>YEAR(sales_order1[[#This Row],[date]])</f>
        <v>2020</v>
      </c>
      <c r="W1889" t="str">
        <f>TEXT(sales_order1[[#This Row],[date]], "Mmm")</f>
        <v>Dec</v>
      </c>
      <c r="X1889">
        <f>VALUE(TEXT(sales_order1[[#This Row],[date]], "D"))</f>
        <v>4</v>
      </c>
      <c r="Y1889">
        <v>49</v>
      </c>
    </row>
    <row r="1890" spans="1:25" x14ac:dyDescent="0.25">
      <c r="A1890" s="1">
        <v>44172</v>
      </c>
      <c r="B1890">
        <v>51889</v>
      </c>
      <c r="C1890" t="s">
        <v>128</v>
      </c>
      <c r="D1890" t="str">
        <f>VLOOKUP(sales_order1[[#This Row],[itemCode]],product_details3!B:C,2,0)</f>
        <v>SCRT100</v>
      </c>
      <c r="E1890" t="s">
        <v>129</v>
      </c>
      <c r="F1890" t="s">
        <v>61</v>
      </c>
      <c r="G1890">
        <v>200</v>
      </c>
      <c r="H1890">
        <v>28.25</v>
      </c>
      <c r="I1890">
        <v>5650</v>
      </c>
      <c r="J1890">
        <v>9</v>
      </c>
      <c r="K1890">
        <v>1800</v>
      </c>
      <c r="L1890">
        <v>19.25</v>
      </c>
      <c r="M1890">
        <v>0.68141592920353977</v>
      </c>
      <c r="N1890">
        <v>3850</v>
      </c>
      <c r="O1890" t="s">
        <v>109</v>
      </c>
      <c r="P1890" t="s">
        <v>110</v>
      </c>
      <c r="Q1890" t="s">
        <v>111</v>
      </c>
      <c r="R1890" t="s">
        <v>112</v>
      </c>
      <c r="S1890" t="s">
        <v>113</v>
      </c>
      <c r="T1890" t="s">
        <v>114</v>
      </c>
      <c r="U1890" t="s">
        <v>1189</v>
      </c>
      <c r="V1890">
        <f>YEAR(sales_order1[[#This Row],[date]])</f>
        <v>2020</v>
      </c>
      <c r="W1890" t="str">
        <f>TEXT(sales_order1[[#This Row],[date]], "Mmm")</f>
        <v>Dec</v>
      </c>
      <c r="X1890">
        <f>VALUE(TEXT(sales_order1[[#This Row],[date]], "D"))</f>
        <v>7</v>
      </c>
      <c r="Y1890">
        <v>49</v>
      </c>
    </row>
    <row r="1891" spans="1:25" x14ac:dyDescent="0.25">
      <c r="A1891" s="1">
        <v>44172</v>
      </c>
      <c r="B1891">
        <v>51890</v>
      </c>
      <c r="C1891" t="s">
        <v>103</v>
      </c>
      <c r="D1891" t="str">
        <f>VLOOKUP(sales_order1[[#This Row],[itemCode]],product_details3!B:C,2,0)</f>
        <v>SCRT50</v>
      </c>
      <c r="E1891" t="s">
        <v>104</v>
      </c>
      <c r="F1891" t="s">
        <v>61</v>
      </c>
      <c r="G1891">
        <v>150</v>
      </c>
      <c r="H1891">
        <v>16.95</v>
      </c>
      <c r="I1891">
        <v>2542.5</v>
      </c>
      <c r="J1891">
        <v>5.2</v>
      </c>
      <c r="K1891">
        <v>780</v>
      </c>
      <c r="L1891">
        <v>11.75</v>
      </c>
      <c r="M1891">
        <v>0.69321533923303835</v>
      </c>
      <c r="N1891">
        <v>1762.5</v>
      </c>
      <c r="O1891" t="s">
        <v>487</v>
      </c>
      <c r="P1891" t="s">
        <v>488</v>
      </c>
      <c r="Q1891" t="s">
        <v>48</v>
      </c>
      <c r="R1891" t="s">
        <v>25</v>
      </c>
      <c r="S1891" t="s">
        <v>286</v>
      </c>
      <c r="T1891" t="s">
        <v>489</v>
      </c>
      <c r="U1891" t="s">
        <v>1191</v>
      </c>
      <c r="V1891">
        <f>YEAR(sales_order1[[#This Row],[date]])</f>
        <v>2020</v>
      </c>
      <c r="W1891" t="str">
        <f>TEXT(sales_order1[[#This Row],[date]], "Mmm")</f>
        <v>Dec</v>
      </c>
      <c r="X1891">
        <f>VALUE(TEXT(sales_order1[[#This Row],[date]], "D"))</f>
        <v>7</v>
      </c>
      <c r="Y1891">
        <v>49</v>
      </c>
    </row>
    <row r="1892" spans="1:25" x14ac:dyDescent="0.25">
      <c r="A1892" s="1">
        <v>44172</v>
      </c>
      <c r="B1892">
        <v>51891</v>
      </c>
      <c r="C1892" t="s">
        <v>194</v>
      </c>
      <c r="D1892" t="str">
        <f>VLOOKUP(sales_order1[[#This Row],[itemCode]],product_details3!B:C,2,0)</f>
        <v>CLNG150</v>
      </c>
      <c r="E1892" t="s">
        <v>195</v>
      </c>
      <c r="F1892" t="s">
        <v>45</v>
      </c>
      <c r="G1892">
        <v>100</v>
      </c>
      <c r="H1892">
        <v>12.75</v>
      </c>
      <c r="I1892">
        <v>1275</v>
      </c>
      <c r="J1892">
        <v>4.45</v>
      </c>
      <c r="K1892">
        <v>445</v>
      </c>
      <c r="L1892">
        <v>8.3000000000000007</v>
      </c>
      <c r="M1892">
        <v>0.65098039215686276</v>
      </c>
      <c r="N1892">
        <v>830</v>
      </c>
      <c r="O1892" t="s">
        <v>62</v>
      </c>
      <c r="P1892" t="s">
        <v>63</v>
      </c>
      <c r="Q1892" t="s">
        <v>64</v>
      </c>
      <c r="R1892" t="s">
        <v>40</v>
      </c>
      <c r="S1892" t="s">
        <v>65</v>
      </c>
      <c r="T1892" t="s">
        <v>66</v>
      </c>
      <c r="U1892" t="s">
        <v>1190</v>
      </c>
      <c r="V1892">
        <f>YEAR(sales_order1[[#This Row],[date]])</f>
        <v>2020</v>
      </c>
      <c r="W1892" t="str">
        <f>TEXT(sales_order1[[#This Row],[date]], "Mmm")</f>
        <v>Dec</v>
      </c>
      <c r="X1892">
        <f>VALUE(TEXT(sales_order1[[#This Row],[date]], "D"))</f>
        <v>7</v>
      </c>
      <c r="Y1892">
        <v>49</v>
      </c>
    </row>
    <row r="1893" spans="1:25" x14ac:dyDescent="0.25">
      <c r="A1893" s="1">
        <v>44172</v>
      </c>
      <c r="B1893">
        <v>51892</v>
      </c>
      <c r="C1893" t="s">
        <v>103</v>
      </c>
      <c r="D1893" t="str">
        <f>VLOOKUP(sales_order1[[#This Row],[itemCode]],product_details3!B:C,2,0)</f>
        <v>SCRT50</v>
      </c>
      <c r="E1893" t="s">
        <v>104</v>
      </c>
      <c r="F1893" t="s">
        <v>61</v>
      </c>
      <c r="G1893">
        <v>150</v>
      </c>
      <c r="H1893">
        <v>16.95</v>
      </c>
      <c r="I1893">
        <v>2542.5</v>
      </c>
      <c r="J1893">
        <v>5.2</v>
      </c>
      <c r="K1893">
        <v>780</v>
      </c>
      <c r="L1893">
        <v>11.75</v>
      </c>
      <c r="M1893">
        <v>0.69321533923303835</v>
      </c>
      <c r="N1893">
        <v>1762.5</v>
      </c>
      <c r="O1893" t="s">
        <v>248</v>
      </c>
      <c r="P1893" t="s">
        <v>249</v>
      </c>
      <c r="Q1893" t="s">
        <v>191</v>
      </c>
      <c r="R1893" t="s">
        <v>56</v>
      </c>
      <c r="S1893" t="s">
        <v>192</v>
      </c>
      <c r="T1893" t="s">
        <v>250</v>
      </c>
      <c r="U1893" t="s">
        <v>1191</v>
      </c>
      <c r="V1893">
        <f>YEAR(sales_order1[[#This Row],[date]])</f>
        <v>2020</v>
      </c>
      <c r="W1893" t="str">
        <f>TEXT(sales_order1[[#This Row],[date]], "Mmm")</f>
        <v>Dec</v>
      </c>
      <c r="X1893">
        <f>VALUE(TEXT(sales_order1[[#This Row],[date]], "D"))</f>
        <v>7</v>
      </c>
      <c r="Y1893">
        <v>49</v>
      </c>
    </row>
    <row r="1894" spans="1:25" x14ac:dyDescent="0.25">
      <c r="A1894" s="1">
        <v>44172</v>
      </c>
      <c r="B1894">
        <v>51893</v>
      </c>
      <c r="C1894" t="s">
        <v>156</v>
      </c>
      <c r="D1894" t="str">
        <f>VLOOKUP(sales_order1[[#This Row],[itemCode]],product_details3!B:C,2,0)</f>
        <v>SCRT30</v>
      </c>
      <c r="E1894" t="s">
        <v>157</v>
      </c>
      <c r="F1894" t="s">
        <v>61</v>
      </c>
      <c r="G1894">
        <v>200</v>
      </c>
      <c r="H1894">
        <v>11.3</v>
      </c>
      <c r="I1894">
        <v>2260</v>
      </c>
      <c r="J1894">
        <v>3.8</v>
      </c>
      <c r="K1894">
        <v>760</v>
      </c>
      <c r="L1894">
        <v>7.5</v>
      </c>
      <c r="M1894">
        <v>0.66371681415929207</v>
      </c>
      <c r="N1894">
        <v>1500</v>
      </c>
      <c r="O1894" t="s">
        <v>91</v>
      </c>
      <c r="P1894" t="s">
        <v>92</v>
      </c>
      <c r="Q1894" t="s">
        <v>93</v>
      </c>
      <c r="R1894" t="s">
        <v>72</v>
      </c>
      <c r="S1894" t="s">
        <v>94</v>
      </c>
      <c r="T1894" t="s">
        <v>95</v>
      </c>
      <c r="U1894" t="s">
        <v>1190</v>
      </c>
      <c r="V1894">
        <f>YEAR(sales_order1[[#This Row],[date]])</f>
        <v>2020</v>
      </c>
      <c r="W1894" t="str">
        <f>TEXT(sales_order1[[#This Row],[date]], "Mmm")</f>
        <v>Dec</v>
      </c>
      <c r="X1894">
        <f>VALUE(TEXT(sales_order1[[#This Row],[date]], "D"))</f>
        <v>7</v>
      </c>
      <c r="Y1894">
        <v>49</v>
      </c>
    </row>
    <row r="1895" spans="1:25" x14ac:dyDescent="0.25">
      <c r="A1895" s="1">
        <v>44172</v>
      </c>
      <c r="B1895">
        <v>51894</v>
      </c>
      <c r="C1895" t="s">
        <v>335</v>
      </c>
      <c r="D1895" t="str">
        <f>VLOOKUP(sales_order1[[#This Row],[itemCode]],product_details3!B:C,2,0)</f>
        <v>CLNF50</v>
      </c>
      <c r="E1895" t="s">
        <v>336</v>
      </c>
      <c r="F1895" t="s">
        <v>45</v>
      </c>
      <c r="G1895">
        <v>150</v>
      </c>
      <c r="H1895">
        <v>7.3</v>
      </c>
      <c r="I1895">
        <v>1095</v>
      </c>
      <c r="J1895">
        <v>2.8</v>
      </c>
      <c r="K1895">
        <v>420</v>
      </c>
      <c r="L1895">
        <v>4.5</v>
      </c>
      <c r="M1895">
        <v>0.61643835616438358</v>
      </c>
      <c r="N1895">
        <v>675</v>
      </c>
      <c r="O1895" t="s">
        <v>461</v>
      </c>
      <c r="P1895" t="s">
        <v>462</v>
      </c>
      <c r="Q1895" t="s">
        <v>24</v>
      </c>
      <c r="R1895" t="s">
        <v>25</v>
      </c>
      <c r="S1895" t="s">
        <v>33</v>
      </c>
      <c r="T1895" t="s">
        <v>463</v>
      </c>
      <c r="U1895" t="s">
        <v>1191</v>
      </c>
      <c r="V1895">
        <f>YEAR(sales_order1[[#This Row],[date]])</f>
        <v>2020</v>
      </c>
      <c r="W1895" t="str">
        <f>TEXT(sales_order1[[#This Row],[date]], "Mmm")</f>
        <v>Dec</v>
      </c>
      <c r="X1895">
        <f>VALUE(TEXT(sales_order1[[#This Row],[date]], "D"))</f>
        <v>7</v>
      </c>
      <c r="Y1895">
        <v>49</v>
      </c>
    </row>
    <row r="1896" spans="1:25" x14ac:dyDescent="0.25">
      <c r="A1896" s="1">
        <v>44172</v>
      </c>
      <c r="B1896">
        <v>51895</v>
      </c>
      <c r="C1896" t="s">
        <v>128</v>
      </c>
      <c r="D1896" t="str">
        <f>VLOOKUP(sales_order1[[#This Row],[itemCode]],product_details3!B:C,2,0)</f>
        <v>SCRT100</v>
      </c>
      <c r="E1896" t="s">
        <v>129</v>
      </c>
      <c r="F1896" t="s">
        <v>61</v>
      </c>
      <c r="G1896">
        <v>50</v>
      </c>
      <c r="H1896">
        <v>28.25</v>
      </c>
      <c r="I1896">
        <v>1412.5</v>
      </c>
      <c r="J1896">
        <v>9</v>
      </c>
      <c r="K1896">
        <v>450</v>
      </c>
      <c r="L1896">
        <v>19.25</v>
      </c>
      <c r="M1896">
        <v>0.68141592920353977</v>
      </c>
      <c r="N1896">
        <v>962.5</v>
      </c>
      <c r="O1896" t="s">
        <v>273</v>
      </c>
      <c r="P1896" t="s">
        <v>274</v>
      </c>
      <c r="Q1896" t="s">
        <v>132</v>
      </c>
      <c r="R1896" t="s">
        <v>56</v>
      </c>
      <c r="S1896" t="s">
        <v>133</v>
      </c>
      <c r="T1896" t="s">
        <v>275</v>
      </c>
      <c r="U1896" t="s">
        <v>1191</v>
      </c>
      <c r="V1896">
        <f>YEAR(sales_order1[[#This Row],[date]])</f>
        <v>2020</v>
      </c>
      <c r="W1896" t="str">
        <f>TEXT(sales_order1[[#This Row],[date]], "Mmm")</f>
        <v>Dec</v>
      </c>
      <c r="X1896">
        <f>VALUE(TEXT(sales_order1[[#This Row],[date]], "D"))</f>
        <v>7</v>
      </c>
      <c r="Y1896">
        <v>49</v>
      </c>
    </row>
    <row r="1897" spans="1:25" x14ac:dyDescent="0.25">
      <c r="A1897" s="1">
        <v>44172</v>
      </c>
      <c r="B1897">
        <v>51896</v>
      </c>
      <c r="C1897" t="s">
        <v>325</v>
      </c>
      <c r="D1897" t="str">
        <f>VLOOKUP(sales_order1[[#This Row],[itemCode]],product_details3!B:C,2,0)</f>
        <v>EXFG100</v>
      </c>
      <c r="E1897" t="s">
        <v>326</v>
      </c>
      <c r="F1897" t="s">
        <v>183</v>
      </c>
      <c r="G1897">
        <v>50</v>
      </c>
      <c r="H1897">
        <v>20.75</v>
      </c>
      <c r="I1897">
        <v>1037.5</v>
      </c>
      <c r="J1897">
        <v>7.45</v>
      </c>
      <c r="K1897">
        <v>372.5</v>
      </c>
      <c r="L1897">
        <v>13.3</v>
      </c>
      <c r="M1897">
        <v>0.64096385542168677</v>
      </c>
      <c r="N1897">
        <v>665</v>
      </c>
      <c r="O1897" t="s">
        <v>492</v>
      </c>
      <c r="P1897" t="s">
        <v>493</v>
      </c>
      <c r="Q1897" t="s">
        <v>378</v>
      </c>
      <c r="R1897" t="s">
        <v>72</v>
      </c>
      <c r="S1897" t="s">
        <v>379</v>
      </c>
      <c r="T1897" t="s">
        <v>494</v>
      </c>
      <c r="U1897" t="s">
        <v>1188</v>
      </c>
      <c r="V1897">
        <f>YEAR(sales_order1[[#This Row],[date]])</f>
        <v>2020</v>
      </c>
      <c r="W1897" t="str">
        <f>TEXT(sales_order1[[#This Row],[date]], "Mmm")</f>
        <v>Dec</v>
      </c>
      <c r="X1897">
        <f>VALUE(TEXT(sales_order1[[#This Row],[date]], "D"))</f>
        <v>7</v>
      </c>
      <c r="Y1897">
        <v>49</v>
      </c>
    </row>
    <row r="1898" spans="1:25" x14ac:dyDescent="0.25">
      <c r="A1898" s="1">
        <v>44172</v>
      </c>
      <c r="B1898">
        <v>51897</v>
      </c>
      <c r="C1898" t="s">
        <v>28</v>
      </c>
      <c r="D1898" t="str">
        <f>VLOOKUP(sales_order1[[#This Row],[itemCode]],product_details3!B:C,2,0)</f>
        <v>SRMC30</v>
      </c>
      <c r="E1898" t="s">
        <v>29</v>
      </c>
      <c r="F1898" t="s">
        <v>30</v>
      </c>
      <c r="G1898">
        <v>100</v>
      </c>
      <c r="H1898">
        <v>22.6</v>
      </c>
      <c r="I1898">
        <v>2260</v>
      </c>
      <c r="J1898">
        <v>7.6</v>
      </c>
      <c r="K1898">
        <v>760</v>
      </c>
      <c r="L1898">
        <v>15</v>
      </c>
      <c r="M1898">
        <v>0.66371681415929207</v>
      </c>
      <c r="N1898">
        <v>1500</v>
      </c>
      <c r="O1898" t="s">
        <v>299</v>
      </c>
      <c r="P1898" t="s">
        <v>300</v>
      </c>
      <c r="Q1898" t="s">
        <v>100</v>
      </c>
      <c r="R1898" t="s">
        <v>40</v>
      </c>
      <c r="S1898" t="s">
        <v>101</v>
      </c>
      <c r="T1898" t="s">
        <v>301</v>
      </c>
      <c r="U1898" t="s">
        <v>1190</v>
      </c>
      <c r="V1898">
        <f>YEAR(sales_order1[[#This Row],[date]])</f>
        <v>2020</v>
      </c>
      <c r="W1898" t="str">
        <f>TEXT(sales_order1[[#This Row],[date]], "Mmm")</f>
        <v>Dec</v>
      </c>
      <c r="X1898">
        <f>VALUE(TEXT(sales_order1[[#This Row],[date]], "D"))</f>
        <v>7</v>
      </c>
      <c r="Y1898">
        <v>49</v>
      </c>
    </row>
    <row r="1899" spans="1:25" x14ac:dyDescent="0.25">
      <c r="A1899" s="1">
        <v>44172</v>
      </c>
      <c r="B1899">
        <v>51898</v>
      </c>
      <c r="C1899" t="s">
        <v>386</v>
      </c>
      <c r="D1899" t="str">
        <f>VLOOKUP(sales_order1[[#This Row],[itemCode]],product_details3!B:C,2,0)</f>
        <v>EXFC100</v>
      </c>
      <c r="E1899" t="s">
        <v>387</v>
      </c>
      <c r="F1899" t="s">
        <v>183</v>
      </c>
      <c r="G1899">
        <v>50</v>
      </c>
      <c r="H1899">
        <v>24.65</v>
      </c>
      <c r="I1899">
        <v>1232.5</v>
      </c>
      <c r="J1899">
        <v>9.5500000000000007</v>
      </c>
      <c r="K1899">
        <v>477.5</v>
      </c>
      <c r="L1899">
        <v>15.1</v>
      </c>
      <c r="M1899">
        <v>0.61257606490872218</v>
      </c>
      <c r="N1899">
        <v>755</v>
      </c>
      <c r="O1899" t="s">
        <v>82</v>
      </c>
      <c r="P1899" t="s">
        <v>83</v>
      </c>
      <c r="Q1899" t="s">
        <v>64</v>
      </c>
      <c r="R1899" t="s">
        <v>40</v>
      </c>
      <c r="S1899" t="s">
        <v>84</v>
      </c>
      <c r="T1899" t="s">
        <v>85</v>
      </c>
      <c r="U1899" t="s">
        <v>1189</v>
      </c>
      <c r="V1899">
        <f>YEAR(sales_order1[[#This Row],[date]])</f>
        <v>2020</v>
      </c>
      <c r="W1899" t="str">
        <f>TEXT(sales_order1[[#This Row],[date]], "Mmm")</f>
        <v>Dec</v>
      </c>
      <c r="X1899">
        <f>VALUE(TEXT(sales_order1[[#This Row],[date]], "D"))</f>
        <v>7</v>
      </c>
      <c r="Y1899">
        <v>49</v>
      </c>
    </row>
    <row r="1900" spans="1:25" x14ac:dyDescent="0.25">
      <c r="A1900" s="1">
        <v>44172</v>
      </c>
      <c r="B1900">
        <v>51899</v>
      </c>
      <c r="C1900" t="s">
        <v>19</v>
      </c>
      <c r="D1900" t="str">
        <f>VLOOKUP(sales_order1[[#This Row],[itemCode]],product_details3!B:C,2,0)</f>
        <v>MSTH100</v>
      </c>
      <c r="E1900" t="s">
        <v>20</v>
      </c>
      <c r="F1900" t="s">
        <v>21</v>
      </c>
      <c r="G1900">
        <v>50</v>
      </c>
      <c r="H1900">
        <v>26.25</v>
      </c>
      <c r="I1900">
        <v>1312.5</v>
      </c>
      <c r="J1900">
        <v>7.75</v>
      </c>
      <c r="K1900">
        <v>387.5</v>
      </c>
      <c r="L1900">
        <v>18.5</v>
      </c>
      <c r="M1900">
        <v>0.70476190476190481</v>
      </c>
      <c r="N1900">
        <v>925</v>
      </c>
      <c r="O1900" t="s">
        <v>400</v>
      </c>
      <c r="P1900" t="s">
        <v>401</v>
      </c>
      <c r="Q1900" t="s">
        <v>213</v>
      </c>
      <c r="R1900" t="s">
        <v>25</v>
      </c>
      <c r="S1900" t="s">
        <v>402</v>
      </c>
      <c r="T1900" t="s">
        <v>403</v>
      </c>
      <c r="U1900" t="s">
        <v>1191</v>
      </c>
      <c r="V1900">
        <f>YEAR(sales_order1[[#This Row],[date]])</f>
        <v>2020</v>
      </c>
      <c r="W1900" t="str">
        <f>TEXT(sales_order1[[#This Row],[date]], "Mmm")</f>
        <v>Dec</v>
      </c>
      <c r="X1900">
        <f>VALUE(TEXT(sales_order1[[#This Row],[date]], "D"))</f>
        <v>7</v>
      </c>
      <c r="Y1900">
        <v>49</v>
      </c>
    </row>
    <row r="1901" spans="1:25" x14ac:dyDescent="0.25">
      <c r="A1901" s="1">
        <v>44172</v>
      </c>
      <c r="B1901">
        <v>51900</v>
      </c>
      <c r="C1901" t="s">
        <v>311</v>
      </c>
      <c r="D1901" t="str">
        <f>VLOOKUP(sales_order1[[#This Row],[itemCode]],product_details3!B:C,2,0)</f>
        <v>MSTH30</v>
      </c>
      <c r="E1901" t="s">
        <v>312</v>
      </c>
      <c r="F1901" t="s">
        <v>21</v>
      </c>
      <c r="G1901">
        <v>150</v>
      </c>
      <c r="H1901">
        <v>8.5</v>
      </c>
      <c r="I1901">
        <v>1275</v>
      </c>
      <c r="J1901">
        <v>3.3</v>
      </c>
      <c r="K1901">
        <v>495</v>
      </c>
      <c r="L1901">
        <v>5.2</v>
      </c>
      <c r="M1901">
        <v>0.61176470588235299</v>
      </c>
      <c r="N1901">
        <v>780</v>
      </c>
      <c r="O1901" t="s">
        <v>478</v>
      </c>
      <c r="P1901" t="s">
        <v>479</v>
      </c>
      <c r="Q1901" t="s">
        <v>186</v>
      </c>
      <c r="R1901" t="s">
        <v>112</v>
      </c>
      <c r="S1901" t="s">
        <v>246</v>
      </c>
      <c r="T1901" t="s">
        <v>480</v>
      </c>
      <c r="U1901" t="s">
        <v>1189</v>
      </c>
      <c r="V1901">
        <f>YEAR(sales_order1[[#This Row],[date]])</f>
        <v>2020</v>
      </c>
      <c r="W1901" t="str">
        <f>TEXT(sales_order1[[#This Row],[date]], "Mmm")</f>
        <v>Dec</v>
      </c>
      <c r="X1901">
        <f>VALUE(TEXT(sales_order1[[#This Row],[date]], "D"))</f>
        <v>7</v>
      </c>
      <c r="Y1901">
        <v>49</v>
      </c>
    </row>
    <row r="1902" spans="1:25" x14ac:dyDescent="0.25">
      <c r="A1902" s="1">
        <v>44173</v>
      </c>
      <c r="B1902">
        <v>51901</v>
      </c>
      <c r="C1902" t="s">
        <v>204</v>
      </c>
      <c r="D1902" t="str">
        <f>VLOOKUP(sales_order1[[#This Row],[itemCode]],product_details3!B:C,2,0)</f>
        <v>MKRM150</v>
      </c>
      <c r="E1902" t="s">
        <v>205</v>
      </c>
      <c r="F1902" t="s">
        <v>151</v>
      </c>
      <c r="G1902">
        <v>50</v>
      </c>
      <c r="H1902">
        <v>10.75</v>
      </c>
      <c r="I1902">
        <v>537.5</v>
      </c>
      <c r="J1902">
        <v>4.45</v>
      </c>
      <c r="K1902">
        <v>222.5</v>
      </c>
      <c r="L1902">
        <v>6.3</v>
      </c>
      <c r="M1902">
        <v>0.586046511627907</v>
      </c>
      <c r="N1902">
        <v>315</v>
      </c>
      <c r="O1902" t="s">
        <v>206</v>
      </c>
      <c r="P1902" t="s">
        <v>207</v>
      </c>
      <c r="Q1902" t="s">
        <v>71</v>
      </c>
      <c r="R1902" t="s">
        <v>72</v>
      </c>
      <c r="S1902" t="s">
        <v>73</v>
      </c>
      <c r="T1902" t="s">
        <v>208</v>
      </c>
      <c r="U1902" t="s">
        <v>1190</v>
      </c>
      <c r="V1902">
        <f>YEAR(sales_order1[[#This Row],[date]])</f>
        <v>2020</v>
      </c>
      <c r="W1902" t="str">
        <f>TEXT(sales_order1[[#This Row],[date]], "Mmm")</f>
        <v>Dec</v>
      </c>
      <c r="X1902">
        <f>VALUE(TEXT(sales_order1[[#This Row],[date]], "D"))</f>
        <v>8</v>
      </c>
      <c r="Y1902">
        <v>49</v>
      </c>
    </row>
    <row r="1903" spans="1:25" x14ac:dyDescent="0.25">
      <c r="A1903" s="1">
        <v>44173</v>
      </c>
      <c r="B1903">
        <v>51902</v>
      </c>
      <c r="C1903" t="s">
        <v>115</v>
      </c>
      <c r="D1903" t="str">
        <f>VLOOKUP(sales_order1[[#This Row],[itemCode]],product_details3!B:C,2,0)</f>
        <v>SCRS30100</v>
      </c>
      <c r="E1903" t="s">
        <v>116</v>
      </c>
      <c r="F1903" t="s">
        <v>61</v>
      </c>
      <c r="G1903">
        <v>250</v>
      </c>
      <c r="H1903">
        <v>32.75</v>
      </c>
      <c r="I1903">
        <v>8187.5</v>
      </c>
      <c r="J1903">
        <v>11.25</v>
      </c>
      <c r="K1903">
        <v>2812.5</v>
      </c>
      <c r="L1903">
        <v>21.5</v>
      </c>
      <c r="M1903">
        <v>0.65648854961832059</v>
      </c>
      <c r="N1903">
        <v>5375</v>
      </c>
      <c r="O1903" t="s">
        <v>443</v>
      </c>
      <c r="P1903" t="s">
        <v>444</v>
      </c>
      <c r="Q1903" t="s">
        <v>111</v>
      </c>
      <c r="R1903" t="s">
        <v>112</v>
      </c>
      <c r="S1903" t="s">
        <v>445</v>
      </c>
      <c r="T1903" t="s">
        <v>446</v>
      </c>
      <c r="U1903" t="s">
        <v>1189</v>
      </c>
      <c r="V1903">
        <f>YEAR(sales_order1[[#This Row],[date]])</f>
        <v>2020</v>
      </c>
      <c r="W1903" t="str">
        <f>TEXT(sales_order1[[#This Row],[date]], "Mmm")</f>
        <v>Dec</v>
      </c>
      <c r="X1903">
        <f>VALUE(TEXT(sales_order1[[#This Row],[date]], "D"))</f>
        <v>8</v>
      </c>
      <c r="Y1903">
        <v>49</v>
      </c>
    </row>
    <row r="1904" spans="1:25" x14ac:dyDescent="0.25">
      <c r="A1904" s="1">
        <v>44173</v>
      </c>
      <c r="B1904">
        <v>51903</v>
      </c>
      <c r="C1904" t="s">
        <v>360</v>
      </c>
      <c r="D1904" t="str">
        <f>VLOOKUP(sales_order1[[#This Row],[itemCode]],product_details3!B:C,2,0)</f>
        <v>TNRS100</v>
      </c>
      <c r="E1904" t="s">
        <v>361</v>
      </c>
      <c r="F1904" t="s">
        <v>124</v>
      </c>
      <c r="G1904">
        <v>150</v>
      </c>
      <c r="H1904">
        <v>13.1</v>
      </c>
      <c r="I1904">
        <v>1965</v>
      </c>
      <c r="J1904">
        <v>4.7</v>
      </c>
      <c r="K1904">
        <v>705</v>
      </c>
      <c r="L1904">
        <v>8.4</v>
      </c>
      <c r="M1904">
        <v>0.6412213740458016</v>
      </c>
      <c r="N1904">
        <v>1260</v>
      </c>
      <c r="O1904" t="s">
        <v>269</v>
      </c>
      <c r="P1904" t="s">
        <v>270</v>
      </c>
      <c r="Q1904" t="s">
        <v>271</v>
      </c>
      <c r="R1904" t="s">
        <v>56</v>
      </c>
      <c r="S1904" t="s">
        <v>192</v>
      </c>
      <c r="T1904" t="s">
        <v>272</v>
      </c>
      <c r="U1904" t="s">
        <v>1191</v>
      </c>
      <c r="V1904">
        <f>YEAR(sales_order1[[#This Row],[date]])</f>
        <v>2020</v>
      </c>
      <c r="W1904" t="str">
        <f>TEXT(sales_order1[[#This Row],[date]], "Mmm")</f>
        <v>Dec</v>
      </c>
      <c r="X1904">
        <f>VALUE(TEXT(sales_order1[[#This Row],[date]], "D"))</f>
        <v>8</v>
      </c>
      <c r="Y1904">
        <v>49</v>
      </c>
    </row>
    <row r="1905" spans="1:25" x14ac:dyDescent="0.25">
      <c r="A1905" s="1">
        <v>44173</v>
      </c>
      <c r="B1905">
        <v>51904</v>
      </c>
      <c r="C1905" t="s">
        <v>309</v>
      </c>
      <c r="D1905" t="str">
        <f>VLOOKUP(sales_order1[[#This Row],[itemCode]],product_details3!B:C,2,0)</f>
        <v>MSKC100</v>
      </c>
      <c r="E1905" t="s">
        <v>310</v>
      </c>
      <c r="F1905" t="s">
        <v>137</v>
      </c>
      <c r="G1905">
        <v>50</v>
      </c>
      <c r="H1905">
        <v>19.95</v>
      </c>
      <c r="I1905">
        <v>997.5</v>
      </c>
      <c r="J1905">
        <v>8.1999999999999993</v>
      </c>
      <c r="K1905">
        <v>410</v>
      </c>
      <c r="L1905">
        <v>11.75</v>
      </c>
      <c r="M1905">
        <v>0.58897243107769426</v>
      </c>
      <c r="N1905">
        <v>587.5</v>
      </c>
      <c r="O1905" t="s">
        <v>516</v>
      </c>
      <c r="P1905" t="s">
        <v>517</v>
      </c>
      <c r="Q1905" t="s">
        <v>191</v>
      </c>
      <c r="R1905" t="s">
        <v>56</v>
      </c>
      <c r="S1905" t="s">
        <v>192</v>
      </c>
      <c r="T1905" t="s">
        <v>518</v>
      </c>
      <c r="U1905" t="s">
        <v>1191</v>
      </c>
      <c r="V1905">
        <f>YEAR(sales_order1[[#This Row],[date]])</f>
        <v>2020</v>
      </c>
      <c r="W1905" t="str">
        <f>TEXT(sales_order1[[#This Row],[date]], "Mmm")</f>
        <v>Dec</v>
      </c>
      <c r="X1905">
        <f>VALUE(TEXT(sales_order1[[#This Row],[date]], "D"))</f>
        <v>8</v>
      </c>
      <c r="Y1905">
        <v>49</v>
      </c>
    </row>
    <row r="1906" spans="1:25" x14ac:dyDescent="0.25">
      <c r="A1906" s="1">
        <v>44173</v>
      </c>
      <c r="B1906">
        <v>51905</v>
      </c>
      <c r="C1906" t="s">
        <v>35</v>
      </c>
      <c r="D1906" t="str">
        <f>VLOOKUP(sales_order1[[#This Row],[itemCode]],product_details3!B:C,2,0)</f>
        <v>SRMA30</v>
      </c>
      <c r="E1906" t="s">
        <v>36</v>
      </c>
      <c r="F1906" t="s">
        <v>30</v>
      </c>
      <c r="G1906">
        <v>100</v>
      </c>
      <c r="H1906">
        <v>26.2</v>
      </c>
      <c r="I1906">
        <v>2620</v>
      </c>
      <c r="J1906">
        <v>9.4</v>
      </c>
      <c r="K1906">
        <v>940</v>
      </c>
      <c r="L1906">
        <v>16.8</v>
      </c>
      <c r="M1906">
        <v>0.6412213740458016</v>
      </c>
      <c r="N1906">
        <v>1680</v>
      </c>
      <c r="O1906" t="s">
        <v>276</v>
      </c>
      <c r="P1906" t="s">
        <v>277</v>
      </c>
      <c r="Q1906" t="s">
        <v>39</v>
      </c>
      <c r="R1906" t="s">
        <v>40</v>
      </c>
      <c r="S1906" t="s">
        <v>41</v>
      </c>
      <c r="T1906" t="s">
        <v>278</v>
      </c>
      <c r="U1906" t="s">
        <v>1188</v>
      </c>
      <c r="V1906">
        <f>YEAR(sales_order1[[#This Row],[date]])</f>
        <v>2020</v>
      </c>
      <c r="W1906" t="str">
        <f>TEXT(sales_order1[[#This Row],[date]], "Mmm")</f>
        <v>Dec</v>
      </c>
      <c r="X1906">
        <f>VALUE(TEXT(sales_order1[[#This Row],[date]], "D"))</f>
        <v>8</v>
      </c>
      <c r="Y1906">
        <v>49</v>
      </c>
    </row>
    <row r="1907" spans="1:25" x14ac:dyDescent="0.25">
      <c r="A1907" s="1">
        <v>44173</v>
      </c>
      <c r="B1907">
        <v>51906</v>
      </c>
      <c r="C1907" t="s">
        <v>19</v>
      </c>
      <c r="D1907" t="str">
        <f>VLOOKUP(sales_order1[[#This Row],[itemCode]],product_details3!B:C,2,0)</f>
        <v>MSTH100</v>
      </c>
      <c r="E1907" t="s">
        <v>20</v>
      </c>
      <c r="F1907" t="s">
        <v>21</v>
      </c>
      <c r="G1907">
        <v>100</v>
      </c>
      <c r="H1907">
        <v>26.25</v>
      </c>
      <c r="I1907">
        <v>2625</v>
      </c>
      <c r="J1907">
        <v>7.75</v>
      </c>
      <c r="K1907">
        <v>775</v>
      </c>
      <c r="L1907">
        <v>18.5</v>
      </c>
      <c r="M1907">
        <v>0.70476190476190481</v>
      </c>
      <c r="N1907">
        <v>1850</v>
      </c>
      <c r="O1907" t="s">
        <v>392</v>
      </c>
      <c r="P1907" t="s">
        <v>393</v>
      </c>
      <c r="Q1907" t="s">
        <v>264</v>
      </c>
      <c r="R1907" t="s">
        <v>56</v>
      </c>
      <c r="S1907" t="s">
        <v>133</v>
      </c>
      <c r="T1907" t="s">
        <v>394</v>
      </c>
      <c r="U1907" t="s">
        <v>1191</v>
      </c>
      <c r="V1907">
        <f>YEAR(sales_order1[[#This Row],[date]])</f>
        <v>2020</v>
      </c>
      <c r="W1907" t="str">
        <f>TEXT(sales_order1[[#This Row],[date]], "Mmm")</f>
        <v>Dec</v>
      </c>
      <c r="X1907">
        <f>VALUE(TEXT(sales_order1[[#This Row],[date]], "D"))</f>
        <v>8</v>
      </c>
      <c r="Y1907">
        <v>49</v>
      </c>
    </row>
    <row r="1908" spans="1:25" x14ac:dyDescent="0.25">
      <c r="A1908" s="1">
        <v>44173</v>
      </c>
      <c r="B1908">
        <v>51907</v>
      </c>
      <c r="C1908" t="s">
        <v>279</v>
      </c>
      <c r="D1908" t="str">
        <f>VLOOKUP(sales_order1[[#This Row],[itemCode]],product_details3!B:C,2,0)</f>
        <v>SRMC15</v>
      </c>
      <c r="E1908" t="s">
        <v>280</v>
      </c>
      <c r="F1908" t="s">
        <v>30</v>
      </c>
      <c r="G1908">
        <v>50</v>
      </c>
      <c r="H1908">
        <v>16.95</v>
      </c>
      <c r="I1908">
        <v>847.5</v>
      </c>
      <c r="J1908">
        <v>6.2</v>
      </c>
      <c r="K1908">
        <v>310</v>
      </c>
      <c r="L1908">
        <v>10.75</v>
      </c>
      <c r="M1908">
        <v>0.63421828908554578</v>
      </c>
      <c r="N1908">
        <v>537.5</v>
      </c>
      <c r="O1908" t="s">
        <v>302</v>
      </c>
      <c r="P1908" t="s">
        <v>303</v>
      </c>
      <c r="Q1908" t="s">
        <v>107</v>
      </c>
      <c r="R1908" t="s">
        <v>40</v>
      </c>
      <c r="S1908" t="s">
        <v>101</v>
      </c>
      <c r="T1908" t="s">
        <v>304</v>
      </c>
      <c r="U1908" t="s">
        <v>1190</v>
      </c>
      <c r="V1908">
        <f>YEAR(sales_order1[[#This Row],[date]])</f>
        <v>2020</v>
      </c>
      <c r="W1908" t="str">
        <f>TEXT(sales_order1[[#This Row],[date]], "Mmm")</f>
        <v>Dec</v>
      </c>
      <c r="X1908">
        <f>VALUE(TEXT(sales_order1[[#This Row],[date]], "D"))</f>
        <v>8</v>
      </c>
      <c r="Y1908">
        <v>49</v>
      </c>
    </row>
    <row r="1909" spans="1:25" x14ac:dyDescent="0.25">
      <c r="A1909" s="1">
        <v>44173</v>
      </c>
      <c r="B1909">
        <v>51908</v>
      </c>
      <c r="C1909" t="s">
        <v>325</v>
      </c>
      <c r="D1909" t="str">
        <f>VLOOKUP(sales_order1[[#This Row],[itemCode]],product_details3!B:C,2,0)</f>
        <v>EXFG100</v>
      </c>
      <c r="E1909" t="s">
        <v>326</v>
      </c>
      <c r="F1909" t="s">
        <v>183</v>
      </c>
      <c r="G1909">
        <v>50</v>
      </c>
      <c r="H1909">
        <v>20.75</v>
      </c>
      <c r="I1909">
        <v>1037.5</v>
      </c>
      <c r="J1909">
        <v>7.45</v>
      </c>
      <c r="K1909">
        <v>372.5</v>
      </c>
      <c r="L1909">
        <v>13.3</v>
      </c>
      <c r="M1909">
        <v>0.64096385542168677</v>
      </c>
      <c r="N1909">
        <v>665</v>
      </c>
      <c r="O1909" t="s">
        <v>508</v>
      </c>
      <c r="P1909" t="s">
        <v>509</v>
      </c>
      <c r="Q1909" t="s">
        <v>55</v>
      </c>
      <c r="R1909" t="s">
        <v>56</v>
      </c>
      <c r="S1909" t="s">
        <v>225</v>
      </c>
      <c r="T1909" t="s">
        <v>510</v>
      </c>
      <c r="U1909" t="s">
        <v>1191</v>
      </c>
      <c r="V1909">
        <f>YEAR(sales_order1[[#This Row],[date]])</f>
        <v>2020</v>
      </c>
      <c r="W1909" t="str">
        <f>TEXT(sales_order1[[#This Row],[date]], "Mmm")</f>
        <v>Dec</v>
      </c>
      <c r="X1909">
        <f>VALUE(TEXT(sales_order1[[#This Row],[date]], "D"))</f>
        <v>8</v>
      </c>
      <c r="Y1909">
        <v>49</v>
      </c>
    </row>
    <row r="1910" spans="1:25" x14ac:dyDescent="0.25">
      <c r="A1910" s="1">
        <v>44173</v>
      </c>
      <c r="B1910">
        <v>51909</v>
      </c>
      <c r="C1910" t="s">
        <v>28</v>
      </c>
      <c r="D1910" t="str">
        <f>VLOOKUP(sales_order1[[#This Row],[itemCode]],product_details3!B:C,2,0)</f>
        <v>SRMC30</v>
      </c>
      <c r="E1910" t="s">
        <v>29</v>
      </c>
      <c r="F1910" t="s">
        <v>30</v>
      </c>
      <c r="G1910">
        <v>100</v>
      </c>
      <c r="H1910">
        <v>22.6</v>
      </c>
      <c r="I1910">
        <v>2260</v>
      </c>
      <c r="J1910">
        <v>7.6</v>
      </c>
      <c r="K1910">
        <v>760</v>
      </c>
      <c r="L1910">
        <v>15</v>
      </c>
      <c r="M1910">
        <v>0.66371681415929207</v>
      </c>
      <c r="N1910">
        <v>1500</v>
      </c>
      <c r="O1910" t="s">
        <v>31</v>
      </c>
      <c r="P1910" t="s">
        <v>32</v>
      </c>
      <c r="Q1910" t="s">
        <v>24</v>
      </c>
      <c r="R1910" t="s">
        <v>25</v>
      </c>
      <c r="S1910" t="s">
        <v>33</v>
      </c>
      <c r="T1910" t="s">
        <v>34</v>
      </c>
      <c r="U1910" t="s">
        <v>1191</v>
      </c>
      <c r="V1910">
        <f>YEAR(sales_order1[[#This Row],[date]])</f>
        <v>2020</v>
      </c>
      <c r="W1910" t="str">
        <f>TEXT(sales_order1[[#This Row],[date]], "Mmm")</f>
        <v>Dec</v>
      </c>
      <c r="X1910">
        <f>VALUE(TEXT(sales_order1[[#This Row],[date]], "D"))</f>
        <v>8</v>
      </c>
      <c r="Y1910">
        <v>49</v>
      </c>
    </row>
    <row r="1911" spans="1:25" x14ac:dyDescent="0.25">
      <c r="A1911" s="1">
        <v>44174</v>
      </c>
      <c r="B1911">
        <v>51910</v>
      </c>
      <c r="C1911" t="s">
        <v>115</v>
      </c>
      <c r="D1911" t="str">
        <f>VLOOKUP(sales_order1[[#This Row],[itemCode]],product_details3!B:C,2,0)</f>
        <v>SCRS30100</v>
      </c>
      <c r="E1911" t="s">
        <v>116</v>
      </c>
      <c r="F1911" t="s">
        <v>61</v>
      </c>
      <c r="G1911">
        <v>100</v>
      </c>
      <c r="H1911">
        <v>32.75</v>
      </c>
      <c r="I1911">
        <v>3275</v>
      </c>
      <c r="J1911">
        <v>11.25</v>
      </c>
      <c r="K1911">
        <v>1125</v>
      </c>
      <c r="L1911">
        <v>21.5</v>
      </c>
      <c r="M1911">
        <v>0.65648854961832059</v>
      </c>
      <c r="N1911">
        <v>2150</v>
      </c>
      <c r="O1911" t="s">
        <v>376</v>
      </c>
      <c r="P1911" t="s">
        <v>377</v>
      </c>
      <c r="Q1911" t="s">
        <v>378</v>
      </c>
      <c r="R1911" t="s">
        <v>72</v>
      </c>
      <c r="S1911" t="s">
        <v>379</v>
      </c>
      <c r="T1911" t="s">
        <v>380</v>
      </c>
      <c r="U1911" t="s">
        <v>1188</v>
      </c>
      <c r="V1911">
        <f>YEAR(sales_order1[[#This Row],[date]])</f>
        <v>2020</v>
      </c>
      <c r="W1911" t="str">
        <f>TEXT(sales_order1[[#This Row],[date]], "Mmm")</f>
        <v>Dec</v>
      </c>
      <c r="X1911">
        <f>VALUE(TEXT(sales_order1[[#This Row],[date]], "D"))</f>
        <v>9</v>
      </c>
      <c r="Y1911">
        <v>50</v>
      </c>
    </row>
    <row r="1912" spans="1:25" x14ac:dyDescent="0.25">
      <c r="A1912" s="1">
        <v>44174</v>
      </c>
      <c r="B1912">
        <v>51911</v>
      </c>
      <c r="C1912" t="s">
        <v>35</v>
      </c>
      <c r="D1912" t="str">
        <f>VLOOKUP(sales_order1[[#This Row],[itemCode]],product_details3!B:C,2,0)</f>
        <v>SRMA30</v>
      </c>
      <c r="E1912" t="s">
        <v>36</v>
      </c>
      <c r="F1912" t="s">
        <v>30</v>
      </c>
      <c r="G1912">
        <v>50</v>
      </c>
      <c r="H1912">
        <v>26.2</v>
      </c>
      <c r="I1912">
        <v>1310</v>
      </c>
      <c r="J1912">
        <v>9.4</v>
      </c>
      <c r="K1912">
        <v>470</v>
      </c>
      <c r="L1912">
        <v>16.8</v>
      </c>
      <c r="M1912">
        <v>0.6412213740458016</v>
      </c>
      <c r="N1912">
        <v>840</v>
      </c>
      <c r="O1912" t="s">
        <v>475</v>
      </c>
      <c r="P1912" t="s">
        <v>476</v>
      </c>
      <c r="Q1912" t="s">
        <v>93</v>
      </c>
      <c r="R1912" t="s">
        <v>72</v>
      </c>
      <c r="S1912" t="s">
        <v>94</v>
      </c>
      <c r="T1912" t="s">
        <v>477</v>
      </c>
      <c r="U1912" t="s">
        <v>1190</v>
      </c>
      <c r="V1912">
        <f>YEAR(sales_order1[[#This Row],[date]])</f>
        <v>2020</v>
      </c>
      <c r="W1912" t="str">
        <f>TEXT(sales_order1[[#This Row],[date]], "Mmm")</f>
        <v>Dec</v>
      </c>
      <c r="X1912">
        <f>VALUE(TEXT(sales_order1[[#This Row],[date]], "D"))</f>
        <v>9</v>
      </c>
      <c r="Y1912">
        <v>50</v>
      </c>
    </row>
    <row r="1913" spans="1:25" x14ac:dyDescent="0.25">
      <c r="A1913" s="1">
        <v>44174</v>
      </c>
      <c r="B1913">
        <v>51912</v>
      </c>
      <c r="C1913" t="s">
        <v>337</v>
      </c>
      <c r="D1913" t="str">
        <f>VLOOKUP(sales_order1[[#This Row],[itemCode]],product_details3!B:C,2,0)</f>
        <v>MKRO100</v>
      </c>
      <c r="E1913" t="s">
        <v>338</v>
      </c>
      <c r="F1913" t="s">
        <v>151</v>
      </c>
      <c r="G1913">
        <v>50</v>
      </c>
      <c r="H1913">
        <v>6.3</v>
      </c>
      <c r="I1913">
        <v>315</v>
      </c>
      <c r="J1913">
        <v>2.8</v>
      </c>
      <c r="K1913">
        <v>140</v>
      </c>
      <c r="L1913">
        <v>3.5</v>
      </c>
      <c r="M1913">
        <v>0.55555555555555558</v>
      </c>
      <c r="N1913">
        <v>175</v>
      </c>
      <c r="O1913" t="s">
        <v>295</v>
      </c>
      <c r="P1913" t="s">
        <v>296</v>
      </c>
      <c r="Q1913" t="s">
        <v>160</v>
      </c>
      <c r="R1913" t="s">
        <v>112</v>
      </c>
      <c r="S1913" t="s">
        <v>297</v>
      </c>
      <c r="T1913" t="s">
        <v>298</v>
      </c>
      <c r="U1913" t="s">
        <v>1189</v>
      </c>
      <c r="V1913">
        <f>YEAR(sales_order1[[#This Row],[date]])</f>
        <v>2020</v>
      </c>
      <c r="W1913" t="str">
        <f>TEXT(sales_order1[[#This Row],[date]], "Mmm")</f>
        <v>Dec</v>
      </c>
      <c r="X1913">
        <f>VALUE(TEXT(sales_order1[[#This Row],[date]], "D"))</f>
        <v>9</v>
      </c>
      <c r="Y1913">
        <v>50</v>
      </c>
    </row>
    <row r="1914" spans="1:25" x14ac:dyDescent="0.25">
      <c r="A1914" s="1">
        <v>44174</v>
      </c>
      <c r="B1914">
        <v>51913</v>
      </c>
      <c r="C1914" t="s">
        <v>122</v>
      </c>
      <c r="D1914" t="str">
        <f>VLOOKUP(sales_order1[[#This Row],[itemCode]],product_details3!B:C,2,0)</f>
        <v>TNRE150</v>
      </c>
      <c r="E1914" t="s">
        <v>123</v>
      </c>
      <c r="F1914" t="s">
        <v>124</v>
      </c>
      <c r="G1914">
        <v>50</v>
      </c>
      <c r="H1914">
        <v>16.95</v>
      </c>
      <c r="I1914">
        <v>847.5</v>
      </c>
      <c r="J1914">
        <v>5.2</v>
      </c>
      <c r="K1914">
        <v>260</v>
      </c>
      <c r="L1914">
        <v>11.75</v>
      </c>
      <c r="M1914">
        <v>0.69321533923303835</v>
      </c>
      <c r="N1914">
        <v>587.5</v>
      </c>
      <c r="O1914" t="s">
        <v>469</v>
      </c>
      <c r="P1914" t="s">
        <v>470</v>
      </c>
      <c r="Q1914" t="s">
        <v>160</v>
      </c>
      <c r="R1914" t="s">
        <v>112</v>
      </c>
      <c r="S1914" t="s">
        <v>161</v>
      </c>
      <c r="T1914" t="s">
        <v>471</v>
      </c>
      <c r="U1914" t="s">
        <v>1189</v>
      </c>
      <c r="V1914">
        <f>YEAR(sales_order1[[#This Row],[date]])</f>
        <v>2020</v>
      </c>
      <c r="W1914" t="str">
        <f>TEXT(sales_order1[[#This Row],[date]], "Mmm")</f>
        <v>Dec</v>
      </c>
      <c r="X1914">
        <f>VALUE(TEXT(sales_order1[[#This Row],[date]], "D"))</f>
        <v>9</v>
      </c>
      <c r="Y1914">
        <v>50</v>
      </c>
    </row>
    <row r="1915" spans="1:25" x14ac:dyDescent="0.25">
      <c r="A1915" s="1">
        <v>44174</v>
      </c>
      <c r="B1915">
        <v>51914</v>
      </c>
      <c r="C1915" t="s">
        <v>19</v>
      </c>
      <c r="D1915" t="str">
        <f>VLOOKUP(sales_order1[[#This Row],[itemCode]],product_details3!B:C,2,0)</f>
        <v>MSTH100</v>
      </c>
      <c r="E1915" t="s">
        <v>20</v>
      </c>
      <c r="F1915" t="s">
        <v>21</v>
      </c>
      <c r="G1915">
        <v>50</v>
      </c>
      <c r="H1915">
        <v>26.25</v>
      </c>
      <c r="I1915">
        <v>1312.5</v>
      </c>
      <c r="J1915">
        <v>7.75</v>
      </c>
      <c r="K1915">
        <v>387.5</v>
      </c>
      <c r="L1915">
        <v>18.5</v>
      </c>
      <c r="M1915">
        <v>0.70476190476190481</v>
      </c>
      <c r="N1915">
        <v>925</v>
      </c>
      <c r="O1915" t="s">
        <v>258</v>
      </c>
      <c r="P1915" t="s">
        <v>259</v>
      </c>
      <c r="Q1915" t="s">
        <v>93</v>
      </c>
      <c r="R1915" t="s">
        <v>72</v>
      </c>
      <c r="S1915" t="s">
        <v>260</v>
      </c>
      <c r="T1915" t="s">
        <v>261</v>
      </c>
      <c r="U1915" t="s">
        <v>1190</v>
      </c>
      <c r="V1915">
        <f>YEAR(sales_order1[[#This Row],[date]])</f>
        <v>2020</v>
      </c>
      <c r="W1915" t="str">
        <f>TEXT(sales_order1[[#This Row],[date]], "Mmm")</f>
        <v>Dec</v>
      </c>
      <c r="X1915">
        <f>VALUE(TEXT(sales_order1[[#This Row],[date]], "D"))</f>
        <v>9</v>
      </c>
      <c r="Y1915">
        <v>50</v>
      </c>
    </row>
    <row r="1916" spans="1:25" x14ac:dyDescent="0.25">
      <c r="A1916" s="1">
        <v>44174</v>
      </c>
      <c r="B1916">
        <v>51915</v>
      </c>
      <c r="C1916" t="s">
        <v>122</v>
      </c>
      <c r="D1916" t="str">
        <f>VLOOKUP(sales_order1[[#This Row],[itemCode]],product_details3!B:C,2,0)</f>
        <v>TNRE150</v>
      </c>
      <c r="E1916" t="s">
        <v>123</v>
      </c>
      <c r="F1916" t="s">
        <v>124</v>
      </c>
      <c r="G1916">
        <v>100</v>
      </c>
      <c r="H1916">
        <v>16.95</v>
      </c>
      <c r="I1916">
        <v>1695</v>
      </c>
      <c r="J1916">
        <v>5.2</v>
      </c>
      <c r="K1916">
        <v>520</v>
      </c>
      <c r="L1916">
        <v>11.75</v>
      </c>
      <c r="M1916">
        <v>0.69321533923303835</v>
      </c>
      <c r="N1916">
        <v>1175</v>
      </c>
      <c r="O1916" t="s">
        <v>522</v>
      </c>
      <c r="P1916" t="s">
        <v>523</v>
      </c>
      <c r="Q1916" t="s">
        <v>146</v>
      </c>
      <c r="R1916" t="s">
        <v>112</v>
      </c>
      <c r="S1916" t="s">
        <v>165</v>
      </c>
      <c r="T1916" t="s">
        <v>524</v>
      </c>
      <c r="U1916" t="s">
        <v>1189</v>
      </c>
      <c r="V1916">
        <f>YEAR(sales_order1[[#This Row],[date]])</f>
        <v>2020</v>
      </c>
      <c r="W1916" t="str">
        <f>TEXT(sales_order1[[#This Row],[date]], "Mmm")</f>
        <v>Dec</v>
      </c>
      <c r="X1916">
        <f>VALUE(TEXT(sales_order1[[#This Row],[date]], "D"))</f>
        <v>9</v>
      </c>
      <c r="Y1916">
        <v>50</v>
      </c>
    </row>
    <row r="1917" spans="1:25" x14ac:dyDescent="0.25">
      <c r="A1917" s="1">
        <v>44174</v>
      </c>
      <c r="B1917">
        <v>51916</v>
      </c>
      <c r="C1917" t="s">
        <v>51</v>
      </c>
      <c r="D1917" t="str">
        <f>VLOOKUP(sales_order1[[#This Row],[itemCode]],product_details3!B:C,2,0)</f>
        <v>MSTH50</v>
      </c>
      <c r="E1917" t="s">
        <v>52</v>
      </c>
      <c r="F1917" t="s">
        <v>21</v>
      </c>
      <c r="G1917">
        <v>100</v>
      </c>
      <c r="H1917">
        <v>15.75</v>
      </c>
      <c r="I1917">
        <v>1575</v>
      </c>
      <c r="J1917">
        <v>4.45</v>
      </c>
      <c r="K1917">
        <v>445</v>
      </c>
      <c r="L1917">
        <v>11.3</v>
      </c>
      <c r="M1917">
        <v>0.71746031746031746</v>
      </c>
      <c r="N1917">
        <v>1130</v>
      </c>
      <c r="O1917" t="s">
        <v>69</v>
      </c>
      <c r="P1917" t="s">
        <v>70</v>
      </c>
      <c r="Q1917" t="s">
        <v>71</v>
      </c>
      <c r="R1917" t="s">
        <v>72</v>
      </c>
      <c r="S1917" t="s">
        <v>73</v>
      </c>
      <c r="T1917" t="s">
        <v>74</v>
      </c>
      <c r="U1917" t="s">
        <v>1190</v>
      </c>
      <c r="V1917">
        <f>YEAR(sales_order1[[#This Row],[date]])</f>
        <v>2020</v>
      </c>
      <c r="W1917" t="str">
        <f>TEXT(sales_order1[[#This Row],[date]], "Mmm")</f>
        <v>Dec</v>
      </c>
      <c r="X1917">
        <f>VALUE(TEXT(sales_order1[[#This Row],[date]], "D"))</f>
        <v>9</v>
      </c>
      <c r="Y1917">
        <v>50</v>
      </c>
    </row>
    <row r="1918" spans="1:25" x14ac:dyDescent="0.25">
      <c r="A1918" s="1">
        <v>44174</v>
      </c>
      <c r="B1918">
        <v>51917</v>
      </c>
      <c r="C1918" t="s">
        <v>204</v>
      </c>
      <c r="D1918" t="str">
        <f>VLOOKUP(sales_order1[[#This Row],[itemCode]],product_details3!B:C,2,0)</f>
        <v>MKRM150</v>
      </c>
      <c r="E1918" t="s">
        <v>205</v>
      </c>
      <c r="F1918" t="s">
        <v>151</v>
      </c>
      <c r="G1918">
        <v>50</v>
      </c>
      <c r="H1918">
        <v>10.75</v>
      </c>
      <c r="I1918">
        <v>537.5</v>
      </c>
      <c r="J1918">
        <v>4.45</v>
      </c>
      <c r="K1918">
        <v>222.5</v>
      </c>
      <c r="L1918">
        <v>6.3</v>
      </c>
      <c r="M1918">
        <v>0.586046511627907</v>
      </c>
      <c r="N1918">
        <v>315</v>
      </c>
      <c r="O1918" t="s">
        <v>341</v>
      </c>
      <c r="P1918" t="s">
        <v>342</v>
      </c>
      <c r="Q1918" t="s">
        <v>146</v>
      </c>
      <c r="R1918" t="s">
        <v>112</v>
      </c>
      <c r="S1918" t="s">
        <v>343</v>
      </c>
      <c r="T1918" t="s">
        <v>95</v>
      </c>
      <c r="U1918" t="s">
        <v>1190</v>
      </c>
      <c r="V1918">
        <f>YEAR(sales_order1[[#This Row],[date]])</f>
        <v>2020</v>
      </c>
      <c r="W1918" t="str">
        <f>TEXT(sales_order1[[#This Row],[date]], "Mmm")</f>
        <v>Dec</v>
      </c>
      <c r="X1918">
        <f>VALUE(TEXT(sales_order1[[#This Row],[date]], "D"))</f>
        <v>9</v>
      </c>
      <c r="Y1918">
        <v>50</v>
      </c>
    </row>
    <row r="1919" spans="1:25" x14ac:dyDescent="0.25">
      <c r="A1919" s="1">
        <v>44174</v>
      </c>
      <c r="B1919">
        <v>51918</v>
      </c>
      <c r="C1919" t="s">
        <v>327</v>
      </c>
      <c r="D1919" t="str">
        <f>VLOOKUP(sales_order1[[#This Row],[itemCode]],product_details3!B:C,2,0)</f>
        <v>SCR50+50</v>
      </c>
      <c r="E1919" t="s">
        <v>328</v>
      </c>
      <c r="F1919" t="s">
        <v>61</v>
      </c>
      <c r="G1919">
        <v>150</v>
      </c>
      <c r="H1919">
        <v>15.75</v>
      </c>
      <c r="I1919">
        <v>2362.5</v>
      </c>
      <c r="J1919">
        <v>4.45</v>
      </c>
      <c r="K1919">
        <v>667.5</v>
      </c>
      <c r="L1919">
        <v>11.3</v>
      </c>
      <c r="M1919">
        <v>0.71746031746031746</v>
      </c>
      <c r="N1919">
        <v>1695</v>
      </c>
      <c r="O1919" t="s">
        <v>227</v>
      </c>
      <c r="P1919" t="s">
        <v>228</v>
      </c>
      <c r="Q1919" t="s">
        <v>64</v>
      </c>
      <c r="R1919" t="s">
        <v>40</v>
      </c>
      <c r="S1919" t="s">
        <v>229</v>
      </c>
      <c r="T1919" t="s">
        <v>230</v>
      </c>
      <c r="U1919" t="s">
        <v>1189</v>
      </c>
      <c r="V1919">
        <f>YEAR(sales_order1[[#This Row],[date]])</f>
        <v>2020</v>
      </c>
      <c r="W1919" t="str">
        <f>TEXT(sales_order1[[#This Row],[date]], "Mmm")</f>
        <v>Dec</v>
      </c>
      <c r="X1919">
        <f>VALUE(TEXT(sales_order1[[#This Row],[date]], "D"))</f>
        <v>9</v>
      </c>
      <c r="Y1919">
        <v>50</v>
      </c>
    </row>
    <row r="1920" spans="1:25" x14ac:dyDescent="0.25">
      <c r="A1920" s="1">
        <v>44174</v>
      </c>
      <c r="B1920">
        <v>51919</v>
      </c>
      <c r="C1920" t="s">
        <v>329</v>
      </c>
      <c r="D1920" t="str">
        <f>VLOOKUP(sales_order1[[#This Row],[itemCode]],product_details3!B:C,2,0)</f>
        <v>TNRS150</v>
      </c>
      <c r="E1920" t="s">
        <v>330</v>
      </c>
      <c r="F1920" t="s">
        <v>124</v>
      </c>
      <c r="G1920">
        <v>150</v>
      </c>
      <c r="H1920">
        <v>19.649999999999999</v>
      </c>
      <c r="I1920">
        <v>2947.5</v>
      </c>
      <c r="J1920">
        <v>6.55</v>
      </c>
      <c r="K1920">
        <v>982.5</v>
      </c>
      <c r="L1920">
        <v>13.1</v>
      </c>
      <c r="M1920">
        <v>0.66666666666666663</v>
      </c>
      <c r="N1920">
        <v>1965</v>
      </c>
      <c r="O1920" t="s">
        <v>440</v>
      </c>
      <c r="P1920" t="s">
        <v>441</v>
      </c>
      <c r="Q1920" t="s">
        <v>39</v>
      </c>
      <c r="R1920" t="s">
        <v>40</v>
      </c>
      <c r="S1920" t="s">
        <v>41</v>
      </c>
      <c r="T1920" t="s">
        <v>442</v>
      </c>
      <c r="U1920" t="s">
        <v>1188</v>
      </c>
      <c r="V1920">
        <f>YEAR(sales_order1[[#This Row],[date]])</f>
        <v>2020</v>
      </c>
      <c r="W1920" t="str">
        <f>TEXT(sales_order1[[#This Row],[date]], "Mmm")</f>
        <v>Dec</v>
      </c>
      <c r="X1920">
        <f>VALUE(TEXT(sales_order1[[#This Row],[date]], "D"))</f>
        <v>9</v>
      </c>
      <c r="Y1920">
        <v>50</v>
      </c>
    </row>
    <row r="1921" spans="1:25" x14ac:dyDescent="0.25">
      <c r="A1921" s="1">
        <v>44174</v>
      </c>
      <c r="B1921">
        <v>51920</v>
      </c>
      <c r="C1921" t="s">
        <v>288</v>
      </c>
      <c r="D1921" t="str">
        <f>VLOOKUP(sales_order1[[#This Row],[itemCode]],product_details3!B:C,2,0)</f>
        <v>MKRM200</v>
      </c>
      <c r="E1921" t="s">
        <v>289</v>
      </c>
      <c r="F1921" t="s">
        <v>151</v>
      </c>
      <c r="G1921">
        <v>50</v>
      </c>
      <c r="H1921">
        <v>19.25</v>
      </c>
      <c r="I1921">
        <v>962.5</v>
      </c>
      <c r="J1921">
        <v>7.75</v>
      </c>
      <c r="K1921">
        <v>387.5</v>
      </c>
      <c r="L1921">
        <v>11.5</v>
      </c>
      <c r="M1921">
        <v>0.59740259740259738</v>
      </c>
      <c r="N1921">
        <v>575</v>
      </c>
      <c r="O1921" t="s">
        <v>231</v>
      </c>
      <c r="P1921" t="s">
        <v>232</v>
      </c>
      <c r="Q1921" t="s">
        <v>119</v>
      </c>
      <c r="R1921" t="s">
        <v>40</v>
      </c>
      <c r="S1921" t="s">
        <v>233</v>
      </c>
      <c r="T1921" t="s">
        <v>234</v>
      </c>
      <c r="U1921" t="s">
        <v>1190</v>
      </c>
      <c r="V1921">
        <f>YEAR(sales_order1[[#This Row],[date]])</f>
        <v>2020</v>
      </c>
      <c r="W1921" t="str">
        <f>TEXT(sales_order1[[#This Row],[date]], "Mmm")</f>
        <v>Dec</v>
      </c>
      <c r="X1921">
        <f>VALUE(TEXT(sales_order1[[#This Row],[date]], "D"))</f>
        <v>9</v>
      </c>
      <c r="Y1921">
        <v>50</v>
      </c>
    </row>
    <row r="1922" spans="1:25" x14ac:dyDescent="0.25">
      <c r="A1922" s="1">
        <v>44175</v>
      </c>
      <c r="B1922">
        <v>51921</v>
      </c>
      <c r="C1922" t="s">
        <v>19</v>
      </c>
      <c r="D1922" t="str">
        <f>VLOOKUP(sales_order1[[#This Row],[itemCode]],product_details3!B:C,2,0)</f>
        <v>MSTH100</v>
      </c>
      <c r="E1922" t="s">
        <v>20</v>
      </c>
      <c r="F1922" t="s">
        <v>21</v>
      </c>
      <c r="G1922">
        <v>100</v>
      </c>
      <c r="H1922">
        <v>26.25</v>
      </c>
      <c r="I1922">
        <v>2625</v>
      </c>
      <c r="J1922">
        <v>7.75</v>
      </c>
      <c r="K1922">
        <v>775</v>
      </c>
      <c r="L1922">
        <v>18.5</v>
      </c>
      <c r="M1922">
        <v>0.70476190476190481</v>
      </c>
      <c r="N1922">
        <v>1850</v>
      </c>
      <c r="O1922" t="s">
        <v>495</v>
      </c>
      <c r="P1922" t="s">
        <v>496</v>
      </c>
      <c r="Q1922" t="s">
        <v>119</v>
      </c>
      <c r="R1922" t="s">
        <v>40</v>
      </c>
      <c r="S1922" t="s">
        <v>497</v>
      </c>
      <c r="T1922" t="s">
        <v>498</v>
      </c>
      <c r="U1922" t="s">
        <v>1190</v>
      </c>
      <c r="V1922">
        <f>YEAR(sales_order1[[#This Row],[date]])</f>
        <v>2020</v>
      </c>
      <c r="W1922" t="str">
        <f>TEXT(sales_order1[[#This Row],[date]], "Mmm")</f>
        <v>Dec</v>
      </c>
      <c r="X1922">
        <f>VALUE(TEXT(sales_order1[[#This Row],[date]], "D"))</f>
        <v>10</v>
      </c>
      <c r="Y1922">
        <v>50</v>
      </c>
    </row>
    <row r="1923" spans="1:25" x14ac:dyDescent="0.25">
      <c r="A1923" s="1">
        <v>44175</v>
      </c>
      <c r="B1923">
        <v>51922</v>
      </c>
      <c r="C1923" t="s">
        <v>35</v>
      </c>
      <c r="D1923" t="str">
        <f>VLOOKUP(sales_order1[[#This Row],[itemCode]],product_details3!B:C,2,0)</f>
        <v>SRMA30</v>
      </c>
      <c r="E1923" t="s">
        <v>36</v>
      </c>
      <c r="F1923" t="s">
        <v>30</v>
      </c>
      <c r="G1923">
        <v>50</v>
      </c>
      <c r="H1923">
        <v>26.2</v>
      </c>
      <c r="I1923">
        <v>1310</v>
      </c>
      <c r="J1923">
        <v>9.4</v>
      </c>
      <c r="K1923">
        <v>470</v>
      </c>
      <c r="L1923">
        <v>16.8</v>
      </c>
      <c r="M1923">
        <v>0.6412213740458016</v>
      </c>
      <c r="N1923">
        <v>840</v>
      </c>
      <c r="O1923" t="s">
        <v>199</v>
      </c>
      <c r="P1923" t="s">
        <v>200</v>
      </c>
      <c r="Q1923" t="s">
        <v>201</v>
      </c>
      <c r="R1923" t="s">
        <v>25</v>
      </c>
      <c r="S1923" t="s">
        <v>202</v>
      </c>
      <c r="T1923" t="s">
        <v>203</v>
      </c>
      <c r="U1923" t="s">
        <v>1191</v>
      </c>
      <c r="V1923">
        <f>YEAR(sales_order1[[#This Row],[date]])</f>
        <v>2020</v>
      </c>
      <c r="W1923" t="str">
        <f>TEXT(sales_order1[[#This Row],[date]], "Mmm")</f>
        <v>Dec</v>
      </c>
      <c r="X1923">
        <f>VALUE(TEXT(sales_order1[[#This Row],[date]], "D"))</f>
        <v>10</v>
      </c>
      <c r="Y1923">
        <v>50</v>
      </c>
    </row>
    <row r="1924" spans="1:25" x14ac:dyDescent="0.25">
      <c r="A1924" s="1">
        <v>44175</v>
      </c>
      <c r="B1924">
        <v>51923</v>
      </c>
      <c r="C1924" t="s">
        <v>327</v>
      </c>
      <c r="D1924" t="str">
        <f>VLOOKUP(sales_order1[[#This Row],[itemCode]],product_details3!B:C,2,0)</f>
        <v>SCR50+50</v>
      </c>
      <c r="E1924" t="s">
        <v>328</v>
      </c>
      <c r="F1924" t="s">
        <v>61</v>
      </c>
      <c r="G1924">
        <v>250</v>
      </c>
      <c r="H1924">
        <v>15.75</v>
      </c>
      <c r="I1924">
        <v>3937.5</v>
      </c>
      <c r="J1924">
        <v>4.45</v>
      </c>
      <c r="K1924">
        <v>1112.5</v>
      </c>
      <c r="L1924">
        <v>11.3</v>
      </c>
      <c r="M1924">
        <v>0.71746031746031746</v>
      </c>
      <c r="N1924">
        <v>2825</v>
      </c>
      <c r="O1924" t="s">
        <v>163</v>
      </c>
      <c r="P1924" t="s">
        <v>164</v>
      </c>
      <c r="Q1924" t="s">
        <v>146</v>
      </c>
      <c r="R1924" t="s">
        <v>112</v>
      </c>
      <c r="S1924" t="s">
        <v>165</v>
      </c>
      <c r="T1924" t="s">
        <v>166</v>
      </c>
      <c r="U1924" t="s">
        <v>1189</v>
      </c>
      <c r="V1924">
        <f>YEAR(sales_order1[[#This Row],[date]])</f>
        <v>2020</v>
      </c>
      <c r="W1924" t="str">
        <f>TEXT(sales_order1[[#This Row],[date]], "Mmm")</f>
        <v>Dec</v>
      </c>
      <c r="X1924">
        <f>VALUE(TEXT(sales_order1[[#This Row],[date]], "D"))</f>
        <v>10</v>
      </c>
      <c r="Y1924">
        <v>50</v>
      </c>
    </row>
    <row r="1925" spans="1:25" x14ac:dyDescent="0.25">
      <c r="A1925" s="1">
        <v>44175</v>
      </c>
      <c r="B1925">
        <v>51924</v>
      </c>
      <c r="C1925" t="s">
        <v>320</v>
      </c>
      <c r="D1925" t="str">
        <f>VLOOKUP(sales_order1[[#This Row],[itemCode]],product_details3!B:C,2,0)</f>
        <v>SCR50+100</v>
      </c>
      <c r="E1925" t="s">
        <v>321</v>
      </c>
      <c r="F1925" t="s">
        <v>61</v>
      </c>
      <c r="G1925">
        <v>250</v>
      </c>
      <c r="H1925">
        <v>26.25</v>
      </c>
      <c r="I1925">
        <v>6562.5</v>
      </c>
      <c r="J1925">
        <v>7.75</v>
      </c>
      <c r="K1925">
        <v>1937.5</v>
      </c>
      <c r="L1925">
        <v>18.5</v>
      </c>
      <c r="M1925">
        <v>0.70476190476190481</v>
      </c>
      <c r="N1925">
        <v>4625</v>
      </c>
      <c r="O1925" t="s">
        <v>464</v>
      </c>
      <c r="P1925" t="s">
        <v>465</v>
      </c>
      <c r="Q1925" t="s">
        <v>146</v>
      </c>
      <c r="R1925" t="s">
        <v>112</v>
      </c>
      <c r="S1925" t="s">
        <v>165</v>
      </c>
      <c r="T1925" t="s">
        <v>466</v>
      </c>
      <c r="U1925" t="s">
        <v>1189</v>
      </c>
      <c r="V1925">
        <f>YEAR(sales_order1[[#This Row],[date]])</f>
        <v>2020</v>
      </c>
      <c r="W1925" t="str">
        <f>TEXT(sales_order1[[#This Row],[date]], "Mmm")</f>
        <v>Dec</v>
      </c>
      <c r="X1925">
        <f>VALUE(TEXT(sales_order1[[#This Row],[date]], "D"))</f>
        <v>10</v>
      </c>
      <c r="Y1925">
        <v>50</v>
      </c>
    </row>
    <row r="1926" spans="1:25" x14ac:dyDescent="0.25">
      <c r="A1926" s="1">
        <v>44175</v>
      </c>
      <c r="B1926">
        <v>51925</v>
      </c>
      <c r="C1926" t="s">
        <v>307</v>
      </c>
      <c r="D1926" t="str">
        <f>VLOOKUP(sales_order1[[#This Row],[itemCode]],product_details3!B:C,2,0)</f>
        <v>TNRH150</v>
      </c>
      <c r="E1926" t="s">
        <v>308</v>
      </c>
      <c r="F1926" t="s">
        <v>124</v>
      </c>
      <c r="G1926">
        <v>150</v>
      </c>
      <c r="H1926">
        <v>15.75</v>
      </c>
      <c r="I1926">
        <v>2362.5</v>
      </c>
      <c r="J1926">
        <v>4.45</v>
      </c>
      <c r="K1926">
        <v>667.5</v>
      </c>
      <c r="L1926">
        <v>11.3</v>
      </c>
      <c r="M1926">
        <v>0.71746031746031746</v>
      </c>
      <c r="N1926">
        <v>1695</v>
      </c>
      <c r="O1926" t="s">
        <v>88</v>
      </c>
      <c r="P1926" t="s">
        <v>89</v>
      </c>
      <c r="Q1926" t="s">
        <v>24</v>
      </c>
      <c r="R1926" t="s">
        <v>25</v>
      </c>
      <c r="S1926" t="s">
        <v>26</v>
      </c>
      <c r="T1926" t="s">
        <v>90</v>
      </c>
      <c r="U1926" t="s">
        <v>1191</v>
      </c>
      <c r="V1926">
        <f>YEAR(sales_order1[[#This Row],[date]])</f>
        <v>2020</v>
      </c>
      <c r="W1926" t="str">
        <f>TEXT(sales_order1[[#This Row],[date]], "Mmm")</f>
        <v>Dec</v>
      </c>
      <c r="X1926">
        <f>VALUE(TEXT(sales_order1[[#This Row],[date]], "D"))</f>
        <v>10</v>
      </c>
      <c r="Y1926">
        <v>50</v>
      </c>
    </row>
    <row r="1927" spans="1:25" x14ac:dyDescent="0.25">
      <c r="A1927" s="1">
        <v>44175</v>
      </c>
      <c r="B1927">
        <v>51926</v>
      </c>
      <c r="C1927" t="s">
        <v>35</v>
      </c>
      <c r="D1927" t="str">
        <f>VLOOKUP(sales_order1[[#This Row],[itemCode]],product_details3!B:C,2,0)</f>
        <v>SRMA30</v>
      </c>
      <c r="E1927" t="s">
        <v>36</v>
      </c>
      <c r="F1927" t="s">
        <v>30</v>
      </c>
      <c r="G1927">
        <v>100</v>
      </c>
      <c r="H1927">
        <v>26.2</v>
      </c>
      <c r="I1927">
        <v>2620</v>
      </c>
      <c r="J1927">
        <v>9.4</v>
      </c>
      <c r="K1927">
        <v>940</v>
      </c>
      <c r="L1927">
        <v>16.8</v>
      </c>
      <c r="M1927">
        <v>0.6412213740458016</v>
      </c>
      <c r="N1927">
        <v>1680</v>
      </c>
      <c r="O1927" t="s">
        <v>430</v>
      </c>
      <c r="P1927" t="s">
        <v>431</v>
      </c>
      <c r="Q1927" t="s">
        <v>218</v>
      </c>
      <c r="R1927" t="s">
        <v>40</v>
      </c>
      <c r="S1927" t="s">
        <v>432</v>
      </c>
      <c r="T1927" t="s">
        <v>433</v>
      </c>
      <c r="U1927" t="s">
        <v>1190</v>
      </c>
      <c r="V1927">
        <f>YEAR(sales_order1[[#This Row],[date]])</f>
        <v>2020</v>
      </c>
      <c r="W1927" t="str">
        <f>TEXT(sales_order1[[#This Row],[date]], "Mmm")</f>
        <v>Dec</v>
      </c>
      <c r="X1927">
        <f>VALUE(TEXT(sales_order1[[#This Row],[date]], "D"))</f>
        <v>10</v>
      </c>
      <c r="Y1927">
        <v>50</v>
      </c>
    </row>
    <row r="1928" spans="1:25" x14ac:dyDescent="0.25">
      <c r="A1928" s="1">
        <v>44175</v>
      </c>
      <c r="B1928">
        <v>51927</v>
      </c>
      <c r="C1928" t="s">
        <v>135</v>
      </c>
      <c r="D1928" t="str">
        <f>VLOOKUP(sales_order1[[#This Row],[itemCode]],product_details3!B:C,2,0)</f>
        <v>MSKSH</v>
      </c>
      <c r="E1928" t="s">
        <v>136</v>
      </c>
      <c r="F1928" t="s">
        <v>137</v>
      </c>
      <c r="G1928">
        <v>50</v>
      </c>
      <c r="H1928">
        <v>18.75</v>
      </c>
      <c r="I1928">
        <v>937.5</v>
      </c>
      <c r="J1928">
        <v>7.45</v>
      </c>
      <c r="K1928">
        <v>372.5</v>
      </c>
      <c r="L1928">
        <v>11.3</v>
      </c>
      <c r="M1928">
        <v>0.60266666666666668</v>
      </c>
      <c r="N1928">
        <v>565</v>
      </c>
      <c r="O1928" t="s">
        <v>98</v>
      </c>
      <c r="P1928" t="s">
        <v>99</v>
      </c>
      <c r="Q1928" t="s">
        <v>100</v>
      </c>
      <c r="R1928" t="s">
        <v>40</v>
      </c>
      <c r="S1928" t="s">
        <v>101</v>
      </c>
      <c r="T1928" t="s">
        <v>102</v>
      </c>
      <c r="U1928" t="s">
        <v>1190</v>
      </c>
      <c r="V1928">
        <f>YEAR(sales_order1[[#This Row],[date]])</f>
        <v>2020</v>
      </c>
      <c r="W1928" t="str">
        <f>TEXT(sales_order1[[#This Row],[date]], "Mmm")</f>
        <v>Dec</v>
      </c>
      <c r="X1928">
        <f>VALUE(TEXT(sales_order1[[#This Row],[date]], "D"))</f>
        <v>10</v>
      </c>
      <c r="Y1928">
        <v>50</v>
      </c>
    </row>
    <row r="1929" spans="1:25" x14ac:dyDescent="0.25">
      <c r="A1929" s="1">
        <v>44175</v>
      </c>
      <c r="B1929">
        <v>51928</v>
      </c>
      <c r="C1929" t="s">
        <v>103</v>
      </c>
      <c r="D1929" t="str">
        <f>VLOOKUP(sales_order1[[#This Row],[itemCode]],product_details3!B:C,2,0)</f>
        <v>SCRT50</v>
      </c>
      <c r="E1929" t="s">
        <v>104</v>
      </c>
      <c r="F1929" t="s">
        <v>61</v>
      </c>
      <c r="G1929">
        <v>250</v>
      </c>
      <c r="H1929">
        <v>16.95</v>
      </c>
      <c r="I1929">
        <v>4237.5</v>
      </c>
      <c r="J1929">
        <v>5.2</v>
      </c>
      <c r="K1929">
        <v>1300</v>
      </c>
      <c r="L1929">
        <v>11.75</v>
      </c>
      <c r="M1929">
        <v>0.69321533923303835</v>
      </c>
      <c r="N1929">
        <v>2937.5</v>
      </c>
      <c r="O1929" t="s">
        <v>499</v>
      </c>
      <c r="P1929" t="s">
        <v>500</v>
      </c>
      <c r="Q1929" t="s">
        <v>107</v>
      </c>
      <c r="R1929" t="s">
        <v>40</v>
      </c>
      <c r="S1929" t="s">
        <v>101</v>
      </c>
      <c r="T1929" t="s">
        <v>501</v>
      </c>
      <c r="U1929" t="s">
        <v>1190</v>
      </c>
      <c r="V1929">
        <f>YEAR(sales_order1[[#This Row],[date]])</f>
        <v>2020</v>
      </c>
      <c r="W1929" t="str">
        <f>TEXT(sales_order1[[#This Row],[date]], "Mmm")</f>
        <v>Dec</v>
      </c>
      <c r="X1929">
        <f>VALUE(TEXT(sales_order1[[#This Row],[date]], "D"))</f>
        <v>10</v>
      </c>
      <c r="Y1929">
        <v>50</v>
      </c>
    </row>
    <row r="1930" spans="1:25" x14ac:dyDescent="0.25">
      <c r="A1930" s="1">
        <v>44175</v>
      </c>
      <c r="B1930">
        <v>51929</v>
      </c>
      <c r="C1930" t="s">
        <v>86</v>
      </c>
      <c r="D1930" t="str">
        <f>VLOOKUP(sales_order1[[#This Row],[itemCode]],product_details3!B:C,2,0)</f>
        <v>SRMH30</v>
      </c>
      <c r="E1930" t="s">
        <v>87</v>
      </c>
      <c r="F1930" t="s">
        <v>30</v>
      </c>
      <c r="G1930">
        <v>100</v>
      </c>
      <c r="H1930">
        <v>21</v>
      </c>
      <c r="I1930">
        <v>2100</v>
      </c>
      <c r="J1930">
        <v>6.6</v>
      </c>
      <c r="K1930">
        <v>660</v>
      </c>
      <c r="L1930">
        <v>14.4</v>
      </c>
      <c r="M1930">
        <v>0.68571428571428572</v>
      </c>
      <c r="N1930">
        <v>1440</v>
      </c>
      <c r="O1930" t="s">
        <v>266</v>
      </c>
      <c r="P1930" t="s">
        <v>267</v>
      </c>
      <c r="Q1930" t="s">
        <v>154</v>
      </c>
      <c r="R1930" t="s">
        <v>56</v>
      </c>
      <c r="S1930" t="s">
        <v>133</v>
      </c>
      <c r="T1930" t="s">
        <v>268</v>
      </c>
      <c r="U1930" t="s">
        <v>1191</v>
      </c>
      <c r="V1930">
        <f>YEAR(sales_order1[[#This Row],[date]])</f>
        <v>2020</v>
      </c>
      <c r="W1930" t="str">
        <f>TEXT(sales_order1[[#This Row],[date]], "Mmm")</f>
        <v>Dec</v>
      </c>
      <c r="X1930">
        <f>VALUE(TEXT(sales_order1[[#This Row],[date]], "D"))</f>
        <v>10</v>
      </c>
      <c r="Y1930">
        <v>50</v>
      </c>
    </row>
    <row r="1931" spans="1:25" x14ac:dyDescent="0.25">
      <c r="A1931" s="1">
        <v>44175</v>
      </c>
      <c r="B1931">
        <v>51930</v>
      </c>
      <c r="C1931" t="s">
        <v>194</v>
      </c>
      <c r="D1931" t="str">
        <f>VLOOKUP(sales_order1[[#This Row],[itemCode]],product_details3!B:C,2,0)</f>
        <v>CLNG150</v>
      </c>
      <c r="E1931" t="s">
        <v>195</v>
      </c>
      <c r="F1931" t="s">
        <v>45</v>
      </c>
      <c r="G1931">
        <v>150</v>
      </c>
      <c r="H1931">
        <v>12.75</v>
      </c>
      <c r="I1931">
        <v>1912.5</v>
      </c>
      <c r="J1931">
        <v>4.45</v>
      </c>
      <c r="K1931">
        <v>667.5</v>
      </c>
      <c r="L1931">
        <v>8.3000000000000007</v>
      </c>
      <c r="M1931">
        <v>0.65098039215686276</v>
      </c>
      <c r="N1931">
        <v>1245</v>
      </c>
      <c r="O1931" t="s">
        <v>117</v>
      </c>
      <c r="P1931" t="s">
        <v>118</v>
      </c>
      <c r="Q1931" t="s">
        <v>119</v>
      </c>
      <c r="R1931" t="s">
        <v>40</v>
      </c>
      <c r="S1931" t="s">
        <v>120</v>
      </c>
      <c r="T1931" t="s">
        <v>121</v>
      </c>
      <c r="U1931" t="s">
        <v>1190</v>
      </c>
      <c r="V1931">
        <f>YEAR(sales_order1[[#This Row],[date]])</f>
        <v>2020</v>
      </c>
      <c r="W1931" t="str">
        <f>TEXT(sales_order1[[#This Row],[date]], "Mmm")</f>
        <v>Dec</v>
      </c>
      <c r="X1931">
        <f>VALUE(TEXT(sales_order1[[#This Row],[date]], "D"))</f>
        <v>10</v>
      </c>
      <c r="Y1931">
        <v>50</v>
      </c>
    </row>
    <row r="1932" spans="1:25" x14ac:dyDescent="0.25">
      <c r="A1932" s="1">
        <v>44176</v>
      </c>
      <c r="B1932">
        <v>51931</v>
      </c>
      <c r="C1932" t="s">
        <v>329</v>
      </c>
      <c r="D1932" t="str">
        <f>VLOOKUP(sales_order1[[#This Row],[itemCode]],product_details3!B:C,2,0)</f>
        <v>TNRS150</v>
      </c>
      <c r="E1932" t="s">
        <v>330</v>
      </c>
      <c r="F1932" t="s">
        <v>124</v>
      </c>
      <c r="G1932">
        <v>50</v>
      </c>
      <c r="H1932">
        <v>19.649999999999999</v>
      </c>
      <c r="I1932">
        <v>982.5</v>
      </c>
      <c r="J1932">
        <v>6.55</v>
      </c>
      <c r="K1932">
        <v>327.5</v>
      </c>
      <c r="L1932">
        <v>13.1</v>
      </c>
      <c r="M1932">
        <v>0.66666666666666663</v>
      </c>
      <c r="N1932">
        <v>655</v>
      </c>
      <c r="O1932" t="s">
        <v>447</v>
      </c>
      <c r="P1932" t="s">
        <v>448</v>
      </c>
      <c r="Q1932" t="s">
        <v>378</v>
      </c>
      <c r="R1932" t="s">
        <v>72</v>
      </c>
      <c r="S1932" t="s">
        <v>449</v>
      </c>
      <c r="T1932" t="s">
        <v>450</v>
      </c>
      <c r="U1932" t="s">
        <v>1188</v>
      </c>
      <c r="V1932">
        <f>YEAR(sales_order1[[#This Row],[date]])</f>
        <v>2020</v>
      </c>
      <c r="W1932" t="str">
        <f>TEXT(sales_order1[[#This Row],[date]], "Mmm")</f>
        <v>Dec</v>
      </c>
      <c r="X1932">
        <f>VALUE(TEXT(sales_order1[[#This Row],[date]], "D"))</f>
        <v>11</v>
      </c>
      <c r="Y1932">
        <v>50</v>
      </c>
    </row>
    <row r="1933" spans="1:25" x14ac:dyDescent="0.25">
      <c r="A1933" s="1">
        <v>44176</v>
      </c>
      <c r="B1933">
        <v>51932</v>
      </c>
      <c r="C1933" t="s">
        <v>329</v>
      </c>
      <c r="D1933" t="str">
        <f>VLOOKUP(sales_order1[[#This Row],[itemCode]],product_details3!B:C,2,0)</f>
        <v>TNRS150</v>
      </c>
      <c r="E1933" t="s">
        <v>330</v>
      </c>
      <c r="F1933" t="s">
        <v>124</v>
      </c>
      <c r="G1933">
        <v>150</v>
      </c>
      <c r="H1933">
        <v>19.649999999999999</v>
      </c>
      <c r="I1933">
        <v>2947.5</v>
      </c>
      <c r="J1933">
        <v>6.55</v>
      </c>
      <c r="K1933">
        <v>982.5</v>
      </c>
      <c r="L1933">
        <v>13.1</v>
      </c>
      <c r="M1933">
        <v>0.66666666666666663</v>
      </c>
      <c r="N1933">
        <v>1965</v>
      </c>
      <c r="O1933" t="s">
        <v>253</v>
      </c>
      <c r="P1933" t="s">
        <v>254</v>
      </c>
      <c r="Q1933" t="s">
        <v>191</v>
      </c>
      <c r="R1933" t="s">
        <v>56</v>
      </c>
      <c r="S1933" t="s">
        <v>192</v>
      </c>
      <c r="T1933" t="s">
        <v>255</v>
      </c>
      <c r="U1933" t="s">
        <v>1191</v>
      </c>
      <c r="V1933">
        <f>YEAR(sales_order1[[#This Row],[date]])</f>
        <v>2020</v>
      </c>
      <c r="W1933" t="str">
        <f>TEXT(sales_order1[[#This Row],[date]], "Mmm")</f>
        <v>Dec</v>
      </c>
      <c r="X1933">
        <f>VALUE(TEXT(sales_order1[[#This Row],[date]], "D"))</f>
        <v>11</v>
      </c>
      <c r="Y1933">
        <v>50</v>
      </c>
    </row>
    <row r="1934" spans="1:25" x14ac:dyDescent="0.25">
      <c r="A1934" s="1">
        <v>44176</v>
      </c>
      <c r="B1934">
        <v>51933</v>
      </c>
      <c r="C1934" t="s">
        <v>19</v>
      </c>
      <c r="D1934" t="str">
        <f>VLOOKUP(sales_order1[[#This Row],[itemCode]],product_details3!B:C,2,0)</f>
        <v>MSTH100</v>
      </c>
      <c r="E1934" t="s">
        <v>20</v>
      </c>
      <c r="F1934" t="s">
        <v>21</v>
      </c>
      <c r="G1934">
        <v>50</v>
      </c>
      <c r="H1934">
        <v>26.25</v>
      </c>
      <c r="I1934">
        <v>1312.5</v>
      </c>
      <c r="J1934">
        <v>7.75</v>
      </c>
      <c r="K1934">
        <v>387.5</v>
      </c>
      <c r="L1934">
        <v>18.5</v>
      </c>
      <c r="M1934">
        <v>0.70476190476190481</v>
      </c>
      <c r="N1934">
        <v>925</v>
      </c>
      <c r="O1934" t="s">
        <v>427</v>
      </c>
      <c r="P1934" t="s">
        <v>428</v>
      </c>
      <c r="Q1934" t="s">
        <v>239</v>
      </c>
      <c r="R1934" t="s">
        <v>112</v>
      </c>
      <c r="S1934" t="s">
        <v>240</v>
      </c>
      <c r="T1934" t="s">
        <v>429</v>
      </c>
      <c r="U1934" t="s">
        <v>1189</v>
      </c>
      <c r="V1934">
        <f>YEAR(sales_order1[[#This Row],[date]])</f>
        <v>2020</v>
      </c>
      <c r="W1934" t="str">
        <f>TEXT(sales_order1[[#This Row],[date]], "Mmm")</f>
        <v>Dec</v>
      </c>
      <c r="X1934">
        <f>VALUE(TEXT(sales_order1[[#This Row],[date]], "D"))</f>
        <v>11</v>
      </c>
      <c r="Y1934">
        <v>50</v>
      </c>
    </row>
    <row r="1935" spans="1:25" x14ac:dyDescent="0.25">
      <c r="A1935" s="1">
        <v>44176</v>
      </c>
      <c r="B1935">
        <v>51934</v>
      </c>
      <c r="C1935" t="s">
        <v>51</v>
      </c>
      <c r="D1935" t="str">
        <f>VLOOKUP(sales_order1[[#This Row],[itemCode]],product_details3!B:C,2,0)</f>
        <v>MSTH50</v>
      </c>
      <c r="E1935" t="s">
        <v>52</v>
      </c>
      <c r="F1935" t="s">
        <v>21</v>
      </c>
      <c r="G1935">
        <v>150</v>
      </c>
      <c r="H1935">
        <v>15.75</v>
      </c>
      <c r="I1935">
        <v>2362.5</v>
      </c>
      <c r="J1935">
        <v>4.45</v>
      </c>
      <c r="K1935">
        <v>667.5</v>
      </c>
      <c r="L1935">
        <v>11.3</v>
      </c>
      <c r="M1935">
        <v>0.71746031746031746</v>
      </c>
      <c r="N1935">
        <v>1695</v>
      </c>
      <c r="O1935" t="s">
        <v>177</v>
      </c>
      <c r="P1935" t="s">
        <v>178</v>
      </c>
      <c r="Q1935" t="s">
        <v>111</v>
      </c>
      <c r="R1935" t="s">
        <v>112</v>
      </c>
      <c r="S1935" t="s">
        <v>179</v>
      </c>
      <c r="T1935" t="s">
        <v>180</v>
      </c>
      <c r="U1935" t="s">
        <v>1189</v>
      </c>
      <c r="V1935">
        <f>YEAR(sales_order1[[#This Row],[date]])</f>
        <v>2020</v>
      </c>
      <c r="W1935" t="str">
        <f>TEXT(sales_order1[[#This Row],[date]], "Mmm")</f>
        <v>Dec</v>
      </c>
      <c r="X1935">
        <f>VALUE(TEXT(sales_order1[[#This Row],[date]], "D"))</f>
        <v>11</v>
      </c>
      <c r="Y1935">
        <v>50</v>
      </c>
    </row>
    <row r="1936" spans="1:25" x14ac:dyDescent="0.25">
      <c r="A1936" s="1">
        <v>44176</v>
      </c>
      <c r="B1936">
        <v>51935</v>
      </c>
      <c r="C1936" t="s">
        <v>305</v>
      </c>
      <c r="D1936" t="str">
        <f>VLOOKUP(sales_order1[[#This Row],[itemCode]],product_details3!B:C,2,0)</f>
        <v>SRMA15</v>
      </c>
      <c r="E1936" t="s">
        <v>306</v>
      </c>
      <c r="F1936" t="s">
        <v>30</v>
      </c>
      <c r="G1936">
        <v>150</v>
      </c>
      <c r="H1936">
        <v>19.649999999999999</v>
      </c>
      <c r="I1936">
        <v>2947.5</v>
      </c>
      <c r="J1936">
        <v>7.55</v>
      </c>
      <c r="K1936">
        <v>1132.5</v>
      </c>
      <c r="L1936">
        <v>12.1</v>
      </c>
      <c r="M1936">
        <v>0.61577608142493634</v>
      </c>
      <c r="N1936">
        <v>1815</v>
      </c>
      <c r="O1936" t="s">
        <v>481</v>
      </c>
      <c r="P1936" t="s">
        <v>482</v>
      </c>
      <c r="Q1936" t="s">
        <v>107</v>
      </c>
      <c r="R1936" t="s">
        <v>40</v>
      </c>
      <c r="S1936" t="s">
        <v>101</v>
      </c>
      <c r="T1936" t="s">
        <v>483</v>
      </c>
      <c r="U1936" t="s">
        <v>1190</v>
      </c>
      <c r="V1936">
        <f>YEAR(sales_order1[[#This Row],[date]])</f>
        <v>2020</v>
      </c>
      <c r="W1936" t="str">
        <f>TEXT(sales_order1[[#This Row],[date]], "Mmm")</f>
        <v>Dec</v>
      </c>
      <c r="X1936">
        <f>VALUE(TEXT(sales_order1[[#This Row],[date]], "D"))</f>
        <v>11</v>
      </c>
      <c r="Y1936">
        <v>50</v>
      </c>
    </row>
    <row r="1937" spans="1:25" x14ac:dyDescent="0.25">
      <c r="A1937" s="1">
        <v>44176</v>
      </c>
      <c r="B1937">
        <v>51936</v>
      </c>
      <c r="C1937" t="s">
        <v>59</v>
      </c>
      <c r="D1937" t="str">
        <f>VLOOKUP(sales_order1[[#This Row],[itemCode]],product_details3!B:C,2,0)</f>
        <v>SCRS3050</v>
      </c>
      <c r="E1937" t="s">
        <v>60</v>
      </c>
      <c r="F1937" t="s">
        <v>61</v>
      </c>
      <c r="G1937">
        <v>50</v>
      </c>
      <c r="H1937">
        <v>19.649999999999999</v>
      </c>
      <c r="I1937">
        <v>982.5</v>
      </c>
      <c r="J1937">
        <v>6.55</v>
      </c>
      <c r="K1937">
        <v>327.5</v>
      </c>
      <c r="L1937">
        <v>13.1</v>
      </c>
      <c r="M1937">
        <v>0.66666666666666663</v>
      </c>
      <c r="N1937">
        <v>655</v>
      </c>
      <c r="O1937" t="s">
        <v>293</v>
      </c>
      <c r="P1937" t="s">
        <v>294</v>
      </c>
      <c r="Q1937" t="s">
        <v>154</v>
      </c>
      <c r="R1937" t="s">
        <v>56</v>
      </c>
      <c r="S1937" t="s">
        <v>133</v>
      </c>
      <c r="T1937" t="s">
        <v>155</v>
      </c>
      <c r="U1937" t="s">
        <v>1191</v>
      </c>
      <c r="V1937">
        <f>YEAR(sales_order1[[#This Row],[date]])</f>
        <v>2020</v>
      </c>
      <c r="W1937" t="str">
        <f>TEXT(sales_order1[[#This Row],[date]], "Mmm")</f>
        <v>Dec</v>
      </c>
      <c r="X1937">
        <f>VALUE(TEXT(sales_order1[[#This Row],[date]], "D"))</f>
        <v>11</v>
      </c>
      <c r="Y1937">
        <v>50</v>
      </c>
    </row>
    <row r="1938" spans="1:25" x14ac:dyDescent="0.25">
      <c r="A1938" s="1">
        <v>44176</v>
      </c>
      <c r="B1938">
        <v>51937</v>
      </c>
      <c r="C1938" t="s">
        <v>325</v>
      </c>
      <c r="D1938" t="str">
        <f>VLOOKUP(sales_order1[[#This Row],[itemCode]],product_details3!B:C,2,0)</f>
        <v>EXFG100</v>
      </c>
      <c r="E1938" t="s">
        <v>326</v>
      </c>
      <c r="F1938" t="s">
        <v>183</v>
      </c>
      <c r="G1938">
        <v>50</v>
      </c>
      <c r="H1938">
        <v>20.75</v>
      </c>
      <c r="I1938">
        <v>1037.5</v>
      </c>
      <c r="J1938">
        <v>7.45</v>
      </c>
      <c r="K1938">
        <v>372.5</v>
      </c>
      <c r="L1938">
        <v>13.3</v>
      </c>
      <c r="M1938">
        <v>0.64096385542168677</v>
      </c>
      <c r="N1938">
        <v>665</v>
      </c>
      <c r="O1938" t="s">
        <v>244</v>
      </c>
      <c r="P1938" t="s">
        <v>245</v>
      </c>
      <c r="Q1938" t="s">
        <v>186</v>
      </c>
      <c r="R1938" t="s">
        <v>112</v>
      </c>
      <c r="S1938" t="s">
        <v>246</v>
      </c>
      <c r="T1938" t="s">
        <v>247</v>
      </c>
      <c r="U1938" t="s">
        <v>1189</v>
      </c>
      <c r="V1938">
        <f>YEAR(sales_order1[[#This Row],[date]])</f>
        <v>2020</v>
      </c>
      <c r="W1938" t="str">
        <f>TEXT(sales_order1[[#This Row],[date]], "Mmm")</f>
        <v>Dec</v>
      </c>
      <c r="X1938">
        <f>VALUE(TEXT(sales_order1[[#This Row],[date]], "D"))</f>
        <v>11</v>
      </c>
      <c r="Y1938">
        <v>50</v>
      </c>
    </row>
    <row r="1939" spans="1:25" x14ac:dyDescent="0.25">
      <c r="A1939" s="1">
        <v>44176</v>
      </c>
      <c r="B1939">
        <v>51938</v>
      </c>
      <c r="C1939" t="s">
        <v>19</v>
      </c>
      <c r="D1939" t="str">
        <f>VLOOKUP(sales_order1[[#This Row],[itemCode]],product_details3!B:C,2,0)</f>
        <v>MSTH100</v>
      </c>
      <c r="E1939" t="s">
        <v>20</v>
      </c>
      <c r="F1939" t="s">
        <v>21</v>
      </c>
      <c r="G1939">
        <v>150</v>
      </c>
      <c r="H1939">
        <v>26.25</v>
      </c>
      <c r="I1939">
        <v>3937.5</v>
      </c>
      <c r="J1939">
        <v>7.75</v>
      </c>
      <c r="K1939">
        <v>1162.5</v>
      </c>
      <c r="L1939">
        <v>18.5</v>
      </c>
      <c r="M1939">
        <v>0.70476190476190481</v>
      </c>
      <c r="N1939">
        <v>2775</v>
      </c>
      <c r="O1939" t="s">
        <v>454</v>
      </c>
      <c r="P1939" t="s">
        <v>455</v>
      </c>
      <c r="Q1939" t="s">
        <v>71</v>
      </c>
      <c r="R1939" t="s">
        <v>72</v>
      </c>
      <c r="S1939" t="s">
        <v>73</v>
      </c>
      <c r="T1939" t="s">
        <v>456</v>
      </c>
      <c r="U1939" t="s">
        <v>1190</v>
      </c>
      <c r="V1939">
        <f>YEAR(sales_order1[[#This Row],[date]])</f>
        <v>2020</v>
      </c>
      <c r="W1939" t="str">
        <f>TEXT(sales_order1[[#This Row],[date]], "Mmm")</f>
        <v>Dec</v>
      </c>
      <c r="X1939">
        <f>VALUE(TEXT(sales_order1[[#This Row],[date]], "D"))</f>
        <v>11</v>
      </c>
      <c r="Y1939">
        <v>50</v>
      </c>
    </row>
    <row r="1940" spans="1:25" x14ac:dyDescent="0.25">
      <c r="A1940" s="1">
        <v>44176</v>
      </c>
      <c r="B1940">
        <v>51939</v>
      </c>
      <c r="C1940" t="s">
        <v>175</v>
      </c>
      <c r="D1940" t="str">
        <f>VLOOKUP(sales_order1[[#This Row],[itemCode]],product_details3!B:C,2,0)</f>
        <v>SCRS3030</v>
      </c>
      <c r="E1940" t="s">
        <v>176</v>
      </c>
      <c r="F1940" t="s">
        <v>61</v>
      </c>
      <c r="G1940">
        <v>150</v>
      </c>
      <c r="H1940">
        <v>13.1</v>
      </c>
      <c r="I1940">
        <v>1965</v>
      </c>
      <c r="J1940">
        <v>4.7</v>
      </c>
      <c r="K1940">
        <v>705</v>
      </c>
      <c r="L1940">
        <v>8.4</v>
      </c>
      <c r="M1940">
        <v>0.6412213740458016</v>
      </c>
      <c r="N1940">
        <v>1260</v>
      </c>
      <c r="O1940" t="s">
        <v>322</v>
      </c>
      <c r="P1940" t="s">
        <v>323</v>
      </c>
      <c r="Q1940" t="s">
        <v>39</v>
      </c>
      <c r="R1940" t="s">
        <v>40</v>
      </c>
      <c r="S1940" t="s">
        <v>41</v>
      </c>
      <c r="T1940" t="s">
        <v>324</v>
      </c>
      <c r="U1940" t="s">
        <v>1188</v>
      </c>
      <c r="V1940">
        <f>YEAR(sales_order1[[#This Row],[date]])</f>
        <v>2020</v>
      </c>
      <c r="W1940" t="str">
        <f>TEXT(sales_order1[[#This Row],[date]], "Mmm")</f>
        <v>Dec</v>
      </c>
      <c r="X1940">
        <f>VALUE(TEXT(sales_order1[[#This Row],[date]], "D"))</f>
        <v>11</v>
      </c>
      <c r="Y1940">
        <v>50</v>
      </c>
    </row>
    <row r="1941" spans="1:25" x14ac:dyDescent="0.25">
      <c r="A1941" s="1">
        <v>44179</v>
      </c>
      <c r="B1941">
        <v>51940</v>
      </c>
      <c r="C1941" t="s">
        <v>194</v>
      </c>
      <c r="D1941" t="str">
        <f>VLOOKUP(sales_order1[[#This Row],[itemCode]],product_details3!B:C,2,0)</f>
        <v>CLNG150</v>
      </c>
      <c r="E1941" t="s">
        <v>195</v>
      </c>
      <c r="F1941" t="s">
        <v>45</v>
      </c>
      <c r="G1941">
        <v>150</v>
      </c>
      <c r="H1941">
        <v>12.75</v>
      </c>
      <c r="I1941">
        <v>1912.5</v>
      </c>
      <c r="J1941">
        <v>4.45</v>
      </c>
      <c r="K1941">
        <v>667.5</v>
      </c>
      <c r="L1941">
        <v>8.3000000000000007</v>
      </c>
      <c r="M1941">
        <v>0.65098039215686276</v>
      </c>
      <c r="N1941">
        <v>1245</v>
      </c>
      <c r="O1941" t="s">
        <v>395</v>
      </c>
      <c r="P1941" t="s">
        <v>396</v>
      </c>
      <c r="Q1941" t="s">
        <v>191</v>
      </c>
      <c r="R1941" t="s">
        <v>56</v>
      </c>
      <c r="S1941" t="s">
        <v>192</v>
      </c>
      <c r="T1941" t="s">
        <v>397</v>
      </c>
      <c r="U1941" t="s">
        <v>1191</v>
      </c>
      <c r="V1941">
        <f>YEAR(sales_order1[[#This Row],[date]])</f>
        <v>2020</v>
      </c>
      <c r="W1941" t="str">
        <f>TEXT(sales_order1[[#This Row],[date]], "Mmm")</f>
        <v>Dec</v>
      </c>
      <c r="X1941">
        <f>VALUE(TEXT(sales_order1[[#This Row],[date]], "D"))</f>
        <v>14</v>
      </c>
      <c r="Y1941">
        <v>50</v>
      </c>
    </row>
    <row r="1942" spans="1:25" x14ac:dyDescent="0.25">
      <c r="A1942" s="1">
        <v>44179</v>
      </c>
      <c r="B1942">
        <v>51941</v>
      </c>
      <c r="C1942" t="s">
        <v>28</v>
      </c>
      <c r="D1942" t="str">
        <f>VLOOKUP(sales_order1[[#This Row],[itemCode]],product_details3!B:C,2,0)</f>
        <v>SRMC30</v>
      </c>
      <c r="E1942" t="s">
        <v>29</v>
      </c>
      <c r="F1942" t="s">
        <v>30</v>
      </c>
      <c r="G1942">
        <v>150</v>
      </c>
      <c r="H1942">
        <v>22.6</v>
      </c>
      <c r="I1942">
        <v>3390</v>
      </c>
      <c r="J1942">
        <v>7.6</v>
      </c>
      <c r="K1942">
        <v>1140</v>
      </c>
      <c r="L1942">
        <v>15</v>
      </c>
      <c r="M1942">
        <v>0.66371681415929207</v>
      </c>
      <c r="N1942">
        <v>2250</v>
      </c>
      <c r="O1942" t="s">
        <v>290</v>
      </c>
      <c r="P1942" t="s">
        <v>291</v>
      </c>
      <c r="Q1942" t="s">
        <v>201</v>
      </c>
      <c r="R1942" t="s">
        <v>25</v>
      </c>
      <c r="S1942" t="s">
        <v>202</v>
      </c>
      <c r="T1942" t="s">
        <v>292</v>
      </c>
      <c r="U1942" t="s">
        <v>1191</v>
      </c>
      <c r="V1942">
        <f>YEAR(sales_order1[[#This Row],[date]])</f>
        <v>2020</v>
      </c>
      <c r="W1942" t="str">
        <f>TEXT(sales_order1[[#This Row],[date]], "Mmm")</f>
        <v>Dec</v>
      </c>
      <c r="X1942">
        <f>VALUE(TEXT(sales_order1[[#This Row],[date]], "D"))</f>
        <v>14</v>
      </c>
      <c r="Y1942">
        <v>50</v>
      </c>
    </row>
    <row r="1943" spans="1:25" x14ac:dyDescent="0.25">
      <c r="A1943" s="1">
        <v>44179</v>
      </c>
      <c r="B1943">
        <v>51942</v>
      </c>
      <c r="C1943" t="s">
        <v>115</v>
      </c>
      <c r="D1943" t="str">
        <f>VLOOKUP(sales_order1[[#This Row],[itemCode]],product_details3!B:C,2,0)</f>
        <v>SCRS30100</v>
      </c>
      <c r="E1943" t="s">
        <v>116</v>
      </c>
      <c r="F1943" t="s">
        <v>61</v>
      </c>
      <c r="G1943">
        <v>150</v>
      </c>
      <c r="H1943">
        <v>32.75</v>
      </c>
      <c r="I1943">
        <v>4912.5</v>
      </c>
      <c r="J1943">
        <v>11.25</v>
      </c>
      <c r="K1943">
        <v>1687.5</v>
      </c>
      <c r="L1943">
        <v>21.5</v>
      </c>
      <c r="M1943">
        <v>0.65648854961832059</v>
      </c>
      <c r="N1943">
        <v>3225</v>
      </c>
      <c r="O1943" t="s">
        <v>525</v>
      </c>
      <c r="P1943" t="s">
        <v>526</v>
      </c>
      <c r="Q1943" t="s">
        <v>111</v>
      </c>
      <c r="R1943" t="s">
        <v>112</v>
      </c>
      <c r="S1943" t="s">
        <v>113</v>
      </c>
      <c r="T1943" t="s">
        <v>527</v>
      </c>
      <c r="U1943" t="s">
        <v>1189</v>
      </c>
      <c r="V1943">
        <f>YEAR(sales_order1[[#This Row],[date]])</f>
        <v>2020</v>
      </c>
      <c r="W1943" t="str">
        <f>TEXT(sales_order1[[#This Row],[date]], "Mmm")</f>
        <v>Dec</v>
      </c>
      <c r="X1943">
        <f>VALUE(TEXT(sales_order1[[#This Row],[date]], "D"))</f>
        <v>14</v>
      </c>
      <c r="Y1943">
        <v>50</v>
      </c>
    </row>
    <row r="1944" spans="1:25" x14ac:dyDescent="0.25">
      <c r="A1944" s="1">
        <v>44179</v>
      </c>
      <c r="B1944">
        <v>51943</v>
      </c>
      <c r="C1944" t="s">
        <v>103</v>
      </c>
      <c r="D1944" t="str">
        <f>VLOOKUP(sales_order1[[#This Row],[itemCode]],product_details3!B:C,2,0)</f>
        <v>SCRT50</v>
      </c>
      <c r="E1944" t="s">
        <v>104</v>
      </c>
      <c r="F1944" t="s">
        <v>61</v>
      </c>
      <c r="G1944">
        <v>50</v>
      </c>
      <c r="H1944">
        <v>16.95</v>
      </c>
      <c r="I1944">
        <v>847.5</v>
      </c>
      <c r="J1944">
        <v>5.2</v>
      </c>
      <c r="K1944">
        <v>260</v>
      </c>
      <c r="L1944">
        <v>11.75</v>
      </c>
      <c r="M1944">
        <v>0.69321533923303835</v>
      </c>
      <c r="N1944">
        <v>587.5</v>
      </c>
      <c r="O1944" t="s">
        <v>105</v>
      </c>
      <c r="P1944" t="s">
        <v>106</v>
      </c>
      <c r="Q1944" t="s">
        <v>107</v>
      </c>
      <c r="R1944" t="s">
        <v>40</v>
      </c>
      <c r="S1944" t="s">
        <v>101</v>
      </c>
      <c r="T1944" t="s">
        <v>108</v>
      </c>
      <c r="U1944" t="s">
        <v>1190</v>
      </c>
      <c r="V1944">
        <f>YEAR(sales_order1[[#This Row],[date]])</f>
        <v>2020</v>
      </c>
      <c r="W1944" t="str">
        <f>TEXT(sales_order1[[#This Row],[date]], "Mmm")</f>
        <v>Dec</v>
      </c>
      <c r="X1944">
        <f>VALUE(TEXT(sales_order1[[#This Row],[date]], "D"))</f>
        <v>14</v>
      </c>
      <c r="Y1944">
        <v>50</v>
      </c>
    </row>
    <row r="1945" spans="1:25" x14ac:dyDescent="0.25">
      <c r="A1945" s="1">
        <v>44179</v>
      </c>
      <c r="B1945">
        <v>51944</v>
      </c>
      <c r="C1945" t="s">
        <v>35</v>
      </c>
      <c r="D1945" t="str">
        <f>VLOOKUP(sales_order1[[#This Row],[itemCode]],product_details3!B:C,2,0)</f>
        <v>SRMA30</v>
      </c>
      <c r="E1945" t="s">
        <v>36</v>
      </c>
      <c r="F1945" t="s">
        <v>30</v>
      </c>
      <c r="G1945">
        <v>50</v>
      </c>
      <c r="H1945">
        <v>26.2</v>
      </c>
      <c r="I1945">
        <v>1310</v>
      </c>
      <c r="J1945">
        <v>9.4</v>
      </c>
      <c r="K1945">
        <v>470</v>
      </c>
      <c r="L1945">
        <v>16.8</v>
      </c>
      <c r="M1945">
        <v>0.6412213740458016</v>
      </c>
      <c r="N1945">
        <v>840</v>
      </c>
      <c r="O1945" t="s">
        <v>366</v>
      </c>
      <c r="P1945" t="s">
        <v>367</v>
      </c>
      <c r="Q1945" t="s">
        <v>239</v>
      </c>
      <c r="R1945" t="s">
        <v>112</v>
      </c>
      <c r="S1945" t="s">
        <v>368</v>
      </c>
      <c r="T1945" t="s">
        <v>369</v>
      </c>
      <c r="U1945" t="s">
        <v>1189</v>
      </c>
      <c r="V1945">
        <f>YEAR(sales_order1[[#This Row],[date]])</f>
        <v>2020</v>
      </c>
      <c r="W1945" t="str">
        <f>TEXT(sales_order1[[#This Row],[date]], "Mmm")</f>
        <v>Dec</v>
      </c>
      <c r="X1945">
        <f>VALUE(TEXT(sales_order1[[#This Row],[date]], "D"))</f>
        <v>14</v>
      </c>
      <c r="Y1945">
        <v>50</v>
      </c>
    </row>
    <row r="1946" spans="1:25" x14ac:dyDescent="0.25">
      <c r="A1946" s="1">
        <v>44179</v>
      </c>
      <c r="B1946">
        <v>51945</v>
      </c>
      <c r="C1946" t="s">
        <v>19</v>
      </c>
      <c r="D1946" t="str">
        <f>VLOOKUP(sales_order1[[#This Row],[itemCode]],product_details3!B:C,2,0)</f>
        <v>MSTH100</v>
      </c>
      <c r="E1946" t="s">
        <v>20</v>
      </c>
      <c r="F1946" t="s">
        <v>21</v>
      </c>
      <c r="G1946">
        <v>50</v>
      </c>
      <c r="H1946">
        <v>26.25</v>
      </c>
      <c r="I1946">
        <v>1312.5</v>
      </c>
      <c r="J1946">
        <v>7.75</v>
      </c>
      <c r="K1946">
        <v>387.5</v>
      </c>
      <c r="L1946">
        <v>18.5</v>
      </c>
      <c r="M1946">
        <v>0.70476190476190481</v>
      </c>
      <c r="N1946">
        <v>925</v>
      </c>
      <c r="O1946" t="s">
        <v>472</v>
      </c>
      <c r="P1946" t="s">
        <v>473</v>
      </c>
      <c r="Q1946" t="s">
        <v>107</v>
      </c>
      <c r="R1946" t="s">
        <v>40</v>
      </c>
      <c r="S1946" t="s">
        <v>101</v>
      </c>
      <c r="T1946" t="s">
        <v>474</v>
      </c>
      <c r="U1946" t="s">
        <v>1190</v>
      </c>
      <c r="V1946">
        <f>YEAR(sales_order1[[#This Row],[date]])</f>
        <v>2020</v>
      </c>
      <c r="W1946" t="str">
        <f>TEXT(sales_order1[[#This Row],[date]], "Mmm")</f>
        <v>Dec</v>
      </c>
      <c r="X1946">
        <f>VALUE(TEXT(sales_order1[[#This Row],[date]], "D"))</f>
        <v>14</v>
      </c>
      <c r="Y1946">
        <v>50</v>
      </c>
    </row>
    <row r="1947" spans="1:25" x14ac:dyDescent="0.25">
      <c r="A1947" s="1">
        <v>44179</v>
      </c>
      <c r="B1947">
        <v>51946</v>
      </c>
      <c r="C1947" t="s">
        <v>19</v>
      </c>
      <c r="D1947" t="str">
        <f>VLOOKUP(sales_order1[[#This Row],[itemCode]],product_details3!B:C,2,0)</f>
        <v>MSTH100</v>
      </c>
      <c r="E1947" t="s">
        <v>20</v>
      </c>
      <c r="F1947" t="s">
        <v>21</v>
      </c>
      <c r="G1947">
        <v>150</v>
      </c>
      <c r="H1947">
        <v>26.25</v>
      </c>
      <c r="I1947">
        <v>3937.5</v>
      </c>
      <c r="J1947">
        <v>7.75</v>
      </c>
      <c r="K1947">
        <v>1162.5</v>
      </c>
      <c r="L1947">
        <v>18.5</v>
      </c>
      <c r="M1947">
        <v>0.70476190476190481</v>
      </c>
      <c r="N1947">
        <v>2775</v>
      </c>
      <c r="O1947" t="s">
        <v>284</v>
      </c>
      <c r="P1947" t="s">
        <v>285</v>
      </c>
      <c r="Q1947" t="s">
        <v>48</v>
      </c>
      <c r="R1947" t="s">
        <v>25</v>
      </c>
      <c r="S1947" t="s">
        <v>286</v>
      </c>
      <c r="T1947" t="s">
        <v>287</v>
      </c>
      <c r="U1947" t="s">
        <v>1191</v>
      </c>
      <c r="V1947">
        <f>YEAR(sales_order1[[#This Row],[date]])</f>
        <v>2020</v>
      </c>
      <c r="W1947" t="str">
        <f>TEXT(sales_order1[[#This Row],[date]], "Mmm")</f>
        <v>Dec</v>
      </c>
      <c r="X1947">
        <f>VALUE(TEXT(sales_order1[[#This Row],[date]], "D"))</f>
        <v>14</v>
      </c>
      <c r="Y1947">
        <v>50</v>
      </c>
    </row>
    <row r="1948" spans="1:25" x14ac:dyDescent="0.25">
      <c r="A1948" s="1">
        <v>44179</v>
      </c>
      <c r="B1948">
        <v>51947</v>
      </c>
      <c r="C1948" t="s">
        <v>103</v>
      </c>
      <c r="D1948" t="str">
        <f>VLOOKUP(sales_order1[[#This Row],[itemCode]],product_details3!B:C,2,0)</f>
        <v>SCRT50</v>
      </c>
      <c r="E1948" t="s">
        <v>104</v>
      </c>
      <c r="F1948" t="s">
        <v>61</v>
      </c>
      <c r="G1948">
        <v>100</v>
      </c>
      <c r="H1948">
        <v>16.95</v>
      </c>
      <c r="I1948">
        <v>1695</v>
      </c>
      <c r="J1948">
        <v>5.2</v>
      </c>
      <c r="K1948">
        <v>520</v>
      </c>
      <c r="L1948">
        <v>11.75</v>
      </c>
      <c r="M1948">
        <v>0.69321533923303835</v>
      </c>
      <c r="N1948">
        <v>1175</v>
      </c>
      <c r="O1948" t="s">
        <v>430</v>
      </c>
      <c r="P1948" t="s">
        <v>431</v>
      </c>
      <c r="Q1948" t="s">
        <v>218</v>
      </c>
      <c r="R1948" t="s">
        <v>40</v>
      </c>
      <c r="S1948" t="s">
        <v>432</v>
      </c>
      <c r="T1948" t="s">
        <v>433</v>
      </c>
      <c r="U1948" t="s">
        <v>1190</v>
      </c>
      <c r="V1948">
        <f>YEAR(sales_order1[[#This Row],[date]])</f>
        <v>2020</v>
      </c>
      <c r="W1948" t="str">
        <f>TEXT(sales_order1[[#This Row],[date]], "Mmm")</f>
        <v>Dec</v>
      </c>
      <c r="X1948">
        <f>VALUE(TEXT(sales_order1[[#This Row],[date]], "D"))</f>
        <v>14</v>
      </c>
      <c r="Y1948">
        <v>50</v>
      </c>
    </row>
    <row r="1949" spans="1:25" x14ac:dyDescent="0.25">
      <c r="A1949" s="1">
        <v>44179</v>
      </c>
      <c r="B1949">
        <v>51948</v>
      </c>
      <c r="C1949" t="s">
        <v>194</v>
      </c>
      <c r="D1949" t="str">
        <f>VLOOKUP(sales_order1[[#This Row],[itemCode]],product_details3!B:C,2,0)</f>
        <v>CLNG150</v>
      </c>
      <c r="E1949" t="s">
        <v>195</v>
      </c>
      <c r="F1949" t="s">
        <v>45</v>
      </c>
      <c r="G1949">
        <v>50</v>
      </c>
      <c r="H1949">
        <v>12.75</v>
      </c>
      <c r="I1949">
        <v>637.5</v>
      </c>
      <c r="J1949">
        <v>4.45</v>
      </c>
      <c r="K1949">
        <v>222.5</v>
      </c>
      <c r="L1949">
        <v>8.3000000000000007</v>
      </c>
      <c r="M1949">
        <v>0.65098039215686276</v>
      </c>
      <c r="N1949">
        <v>415</v>
      </c>
      <c r="O1949" t="s">
        <v>172</v>
      </c>
      <c r="P1949" t="s">
        <v>173</v>
      </c>
      <c r="Q1949" t="s">
        <v>39</v>
      </c>
      <c r="R1949" t="s">
        <v>40</v>
      </c>
      <c r="S1949" t="s">
        <v>41</v>
      </c>
      <c r="T1949" t="s">
        <v>174</v>
      </c>
      <c r="U1949" t="s">
        <v>1188</v>
      </c>
      <c r="V1949">
        <f>YEAR(sales_order1[[#This Row],[date]])</f>
        <v>2020</v>
      </c>
      <c r="W1949" t="str">
        <f>TEXT(sales_order1[[#This Row],[date]], "Mmm")</f>
        <v>Dec</v>
      </c>
      <c r="X1949">
        <f>VALUE(TEXT(sales_order1[[#This Row],[date]], "D"))</f>
        <v>14</v>
      </c>
      <c r="Y1949">
        <v>50</v>
      </c>
    </row>
    <row r="1950" spans="1:25" x14ac:dyDescent="0.25">
      <c r="A1950" s="1">
        <v>44179</v>
      </c>
      <c r="B1950">
        <v>51949</v>
      </c>
      <c r="C1950" t="s">
        <v>320</v>
      </c>
      <c r="D1950" t="str">
        <f>VLOOKUP(sales_order1[[#This Row],[itemCode]],product_details3!B:C,2,0)</f>
        <v>SCR50+100</v>
      </c>
      <c r="E1950" t="s">
        <v>321</v>
      </c>
      <c r="F1950" t="s">
        <v>61</v>
      </c>
      <c r="G1950">
        <v>250</v>
      </c>
      <c r="H1950">
        <v>26.25</v>
      </c>
      <c r="I1950">
        <v>6562.5</v>
      </c>
      <c r="J1950">
        <v>7.75</v>
      </c>
      <c r="K1950">
        <v>1937.5</v>
      </c>
      <c r="L1950">
        <v>18.5</v>
      </c>
      <c r="M1950">
        <v>0.70476190476190481</v>
      </c>
      <c r="N1950">
        <v>4625</v>
      </c>
      <c r="O1950" t="s">
        <v>519</v>
      </c>
      <c r="P1950" t="s">
        <v>520</v>
      </c>
      <c r="Q1950" t="s">
        <v>383</v>
      </c>
      <c r="R1950" t="s">
        <v>72</v>
      </c>
      <c r="S1950" t="s">
        <v>459</v>
      </c>
      <c r="T1950" t="s">
        <v>521</v>
      </c>
      <c r="U1950" t="s">
        <v>1188</v>
      </c>
      <c r="V1950">
        <f>YEAR(sales_order1[[#This Row],[date]])</f>
        <v>2020</v>
      </c>
      <c r="W1950" t="str">
        <f>TEXT(sales_order1[[#This Row],[date]], "Mmm")</f>
        <v>Dec</v>
      </c>
      <c r="X1950">
        <f>VALUE(TEXT(sales_order1[[#This Row],[date]], "D"))</f>
        <v>14</v>
      </c>
      <c r="Y1950">
        <v>50</v>
      </c>
    </row>
    <row r="1951" spans="1:25" x14ac:dyDescent="0.25">
      <c r="A1951" s="1">
        <v>44179</v>
      </c>
      <c r="B1951">
        <v>51950</v>
      </c>
      <c r="C1951" t="s">
        <v>175</v>
      </c>
      <c r="D1951" t="str">
        <f>VLOOKUP(sales_order1[[#This Row],[itemCode]],product_details3!B:C,2,0)</f>
        <v>SCRS3030</v>
      </c>
      <c r="E1951" t="s">
        <v>176</v>
      </c>
      <c r="F1951" t="s">
        <v>61</v>
      </c>
      <c r="G1951">
        <v>100</v>
      </c>
      <c r="H1951">
        <v>13.1</v>
      </c>
      <c r="I1951">
        <v>1310</v>
      </c>
      <c r="J1951">
        <v>4.7</v>
      </c>
      <c r="K1951">
        <v>470</v>
      </c>
      <c r="L1951">
        <v>8.4</v>
      </c>
      <c r="M1951">
        <v>0.6412213740458016</v>
      </c>
      <c r="N1951">
        <v>840</v>
      </c>
      <c r="O1951" t="s">
        <v>53</v>
      </c>
      <c r="P1951" t="s">
        <v>54</v>
      </c>
      <c r="Q1951" t="s">
        <v>55</v>
      </c>
      <c r="R1951" t="s">
        <v>56</v>
      </c>
      <c r="S1951" t="s">
        <v>57</v>
      </c>
      <c r="T1951" t="s">
        <v>58</v>
      </c>
      <c r="U1951" t="s">
        <v>1191</v>
      </c>
      <c r="V1951">
        <f>YEAR(sales_order1[[#This Row],[date]])</f>
        <v>2020</v>
      </c>
      <c r="W1951" t="str">
        <f>TEXT(sales_order1[[#This Row],[date]], "Mmm")</f>
        <v>Dec</v>
      </c>
      <c r="X1951">
        <f>VALUE(TEXT(sales_order1[[#This Row],[date]], "D"))</f>
        <v>14</v>
      </c>
      <c r="Y1951">
        <v>50</v>
      </c>
    </row>
    <row r="1952" spans="1:25" x14ac:dyDescent="0.25">
      <c r="A1952" s="1">
        <v>44179</v>
      </c>
      <c r="B1952">
        <v>51951</v>
      </c>
      <c r="C1952" t="s">
        <v>51</v>
      </c>
      <c r="D1952" t="str">
        <f>VLOOKUP(sales_order1[[#This Row],[itemCode]],product_details3!B:C,2,0)</f>
        <v>MSTH50</v>
      </c>
      <c r="E1952" t="s">
        <v>52</v>
      </c>
      <c r="F1952" t="s">
        <v>21</v>
      </c>
      <c r="G1952">
        <v>150</v>
      </c>
      <c r="H1952">
        <v>15.75</v>
      </c>
      <c r="I1952">
        <v>2362.5</v>
      </c>
      <c r="J1952">
        <v>4.45</v>
      </c>
      <c r="K1952">
        <v>667.5</v>
      </c>
      <c r="L1952">
        <v>11.3</v>
      </c>
      <c r="M1952">
        <v>0.71746031746031746</v>
      </c>
      <c r="N1952">
        <v>1695</v>
      </c>
      <c r="O1952" t="s">
        <v>484</v>
      </c>
      <c r="P1952" t="s">
        <v>485</v>
      </c>
      <c r="Q1952" t="s">
        <v>24</v>
      </c>
      <c r="R1952" t="s">
        <v>25</v>
      </c>
      <c r="S1952" t="s">
        <v>26</v>
      </c>
      <c r="T1952" t="s">
        <v>486</v>
      </c>
      <c r="U1952" t="s">
        <v>1191</v>
      </c>
      <c r="V1952">
        <f>YEAR(sales_order1[[#This Row],[date]])</f>
        <v>2020</v>
      </c>
      <c r="W1952" t="str">
        <f>TEXT(sales_order1[[#This Row],[date]], "Mmm")</f>
        <v>Dec</v>
      </c>
      <c r="X1952">
        <f>VALUE(TEXT(sales_order1[[#This Row],[date]], "D"))</f>
        <v>14</v>
      </c>
      <c r="Y1952">
        <v>50</v>
      </c>
    </row>
    <row r="1953" spans="1:25" x14ac:dyDescent="0.25">
      <c r="A1953" s="1">
        <v>44180</v>
      </c>
      <c r="B1953">
        <v>51952</v>
      </c>
      <c r="C1953" t="s">
        <v>307</v>
      </c>
      <c r="D1953" t="str">
        <f>VLOOKUP(sales_order1[[#This Row],[itemCode]],product_details3!B:C,2,0)</f>
        <v>TNRH150</v>
      </c>
      <c r="E1953" t="s">
        <v>308</v>
      </c>
      <c r="F1953" t="s">
        <v>124</v>
      </c>
      <c r="G1953">
        <v>150</v>
      </c>
      <c r="H1953">
        <v>15.75</v>
      </c>
      <c r="I1953">
        <v>2362.5</v>
      </c>
      <c r="J1953">
        <v>4.45</v>
      </c>
      <c r="K1953">
        <v>667.5</v>
      </c>
      <c r="L1953">
        <v>11.3</v>
      </c>
      <c r="M1953">
        <v>0.71746031746031746</v>
      </c>
      <c r="N1953">
        <v>1695</v>
      </c>
      <c r="O1953" t="s">
        <v>22</v>
      </c>
      <c r="P1953" t="s">
        <v>23</v>
      </c>
      <c r="Q1953" t="s">
        <v>24</v>
      </c>
      <c r="R1953" t="s">
        <v>25</v>
      </c>
      <c r="S1953" t="s">
        <v>26</v>
      </c>
      <c r="T1953" t="s">
        <v>27</v>
      </c>
      <c r="U1953" t="s">
        <v>1191</v>
      </c>
      <c r="V1953">
        <f>YEAR(sales_order1[[#This Row],[date]])</f>
        <v>2020</v>
      </c>
      <c r="W1953" t="str">
        <f>TEXT(sales_order1[[#This Row],[date]], "Mmm")</f>
        <v>Dec</v>
      </c>
      <c r="X1953">
        <f>VALUE(TEXT(sales_order1[[#This Row],[date]], "D"))</f>
        <v>15</v>
      </c>
      <c r="Y1953">
        <v>50</v>
      </c>
    </row>
    <row r="1954" spans="1:25" x14ac:dyDescent="0.25">
      <c r="A1954" s="1">
        <v>44180</v>
      </c>
      <c r="B1954">
        <v>51953</v>
      </c>
      <c r="C1954" t="s">
        <v>115</v>
      </c>
      <c r="D1954" t="str">
        <f>VLOOKUP(sales_order1[[#This Row],[itemCode]],product_details3!B:C,2,0)</f>
        <v>SCRS30100</v>
      </c>
      <c r="E1954" t="s">
        <v>116</v>
      </c>
      <c r="F1954" t="s">
        <v>61</v>
      </c>
      <c r="G1954">
        <v>250</v>
      </c>
      <c r="H1954">
        <v>32.75</v>
      </c>
      <c r="I1954">
        <v>8187.5</v>
      </c>
      <c r="J1954">
        <v>11.25</v>
      </c>
      <c r="K1954">
        <v>2812.5</v>
      </c>
      <c r="L1954">
        <v>21.5</v>
      </c>
      <c r="M1954">
        <v>0.65648854961832059</v>
      </c>
      <c r="N1954">
        <v>5375</v>
      </c>
      <c r="O1954" t="s">
        <v>443</v>
      </c>
      <c r="P1954" t="s">
        <v>444</v>
      </c>
      <c r="Q1954" t="s">
        <v>111</v>
      </c>
      <c r="R1954" t="s">
        <v>112</v>
      </c>
      <c r="S1954" t="s">
        <v>445</v>
      </c>
      <c r="T1954" t="s">
        <v>446</v>
      </c>
      <c r="U1954" t="s">
        <v>1189</v>
      </c>
      <c r="V1954">
        <f>YEAR(sales_order1[[#This Row],[date]])</f>
        <v>2020</v>
      </c>
      <c r="W1954" t="str">
        <f>TEXT(sales_order1[[#This Row],[date]], "Mmm")</f>
        <v>Dec</v>
      </c>
      <c r="X1954">
        <f>VALUE(TEXT(sales_order1[[#This Row],[date]], "D"))</f>
        <v>15</v>
      </c>
      <c r="Y1954">
        <v>50</v>
      </c>
    </row>
    <row r="1955" spans="1:25" x14ac:dyDescent="0.25">
      <c r="A1955" s="1">
        <v>44180</v>
      </c>
      <c r="B1955">
        <v>51954</v>
      </c>
      <c r="C1955" t="s">
        <v>335</v>
      </c>
      <c r="D1955" t="str">
        <f>VLOOKUP(sales_order1[[#This Row],[itemCode]],product_details3!B:C,2,0)</f>
        <v>CLNF50</v>
      </c>
      <c r="E1955" t="s">
        <v>336</v>
      </c>
      <c r="F1955" t="s">
        <v>45</v>
      </c>
      <c r="G1955">
        <v>150</v>
      </c>
      <c r="H1955">
        <v>7.3</v>
      </c>
      <c r="I1955">
        <v>1095</v>
      </c>
      <c r="J1955">
        <v>2.8</v>
      </c>
      <c r="K1955">
        <v>420</v>
      </c>
      <c r="L1955">
        <v>4.5</v>
      </c>
      <c r="M1955">
        <v>0.61643835616438358</v>
      </c>
      <c r="N1955">
        <v>675</v>
      </c>
      <c r="O1955" t="s">
        <v>82</v>
      </c>
      <c r="P1955" t="s">
        <v>83</v>
      </c>
      <c r="Q1955" t="s">
        <v>64</v>
      </c>
      <c r="R1955" t="s">
        <v>40</v>
      </c>
      <c r="S1955" t="s">
        <v>84</v>
      </c>
      <c r="T1955" t="s">
        <v>85</v>
      </c>
      <c r="U1955" t="s">
        <v>1189</v>
      </c>
      <c r="V1955">
        <f>YEAR(sales_order1[[#This Row],[date]])</f>
        <v>2020</v>
      </c>
      <c r="W1955" t="str">
        <f>TEXT(sales_order1[[#This Row],[date]], "Mmm")</f>
        <v>Dec</v>
      </c>
      <c r="X1955">
        <f>VALUE(TEXT(sales_order1[[#This Row],[date]], "D"))</f>
        <v>15</v>
      </c>
      <c r="Y1955">
        <v>50</v>
      </c>
    </row>
    <row r="1956" spans="1:25" x14ac:dyDescent="0.25">
      <c r="A1956" s="1">
        <v>44180</v>
      </c>
      <c r="B1956">
        <v>51955</v>
      </c>
      <c r="C1956" t="s">
        <v>135</v>
      </c>
      <c r="D1956" t="str">
        <f>VLOOKUP(sales_order1[[#This Row],[itemCode]],product_details3!B:C,2,0)</f>
        <v>MSKSH</v>
      </c>
      <c r="E1956" t="s">
        <v>136</v>
      </c>
      <c r="F1956" t="s">
        <v>137</v>
      </c>
      <c r="G1956">
        <v>50</v>
      </c>
      <c r="H1956">
        <v>18.75</v>
      </c>
      <c r="I1956">
        <v>937.5</v>
      </c>
      <c r="J1956">
        <v>7.45</v>
      </c>
      <c r="K1956">
        <v>372.5</v>
      </c>
      <c r="L1956">
        <v>11.3</v>
      </c>
      <c r="M1956">
        <v>0.60266666666666668</v>
      </c>
      <c r="N1956">
        <v>565</v>
      </c>
      <c r="O1956" t="s">
        <v>392</v>
      </c>
      <c r="P1956" t="s">
        <v>393</v>
      </c>
      <c r="Q1956" t="s">
        <v>264</v>
      </c>
      <c r="R1956" t="s">
        <v>56</v>
      </c>
      <c r="S1956" t="s">
        <v>133</v>
      </c>
      <c r="T1956" t="s">
        <v>394</v>
      </c>
      <c r="U1956" t="s">
        <v>1191</v>
      </c>
      <c r="V1956">
        <f>YEAR(sales_order1[[#This Row],[date]])</f>
        <v>2020</v>
      </c>
      <c r="W1956" t="str">
        <f>TEXT(sales_order1[[#This Row],[date]], "Mmm")</f>
        <v>Dec</v>
      </c>
      <c r="X1956">
        <f>VALUE(TEXT(sales_order1[[#This Row],[date]], "D"))</f>
        <v>15</v>
      </c>
      <c r="Y1956">
        <v>50</v>
      </c>
    </row>
    <row r="1957" spans="1:25" x14ac:dyDescent="0.25">
      <c r="A1957" s="1">
        <v>44180</v>
      </c>
      <c r="B1957">
        <v>51956</v>
      </c>
      <c r="C1957" t="s">
        <v>194</v>
      </c>
      <c r="D1957" t="str">
        <f>VLOOKUP(sales_order1[[#This Row],[itemCode]],product_details3!B:C,2,0)</f>
        <v>CLNG150</v>
      </c>
      <c r="E1957" t="s">
        <v>195</v>
      </c>
      <c r="F1957" t="s">
        <v>45</v>
      </c>
      <c r="G1957">
        <v>50</v>
      </c>
      <c r="H1957">
        <v>12.75</v>
      </c>
      <c r="I1957">
        <v>637.5</v>
      </c>
      <c r="J1957">
        <v>4.45</v>
      </c>
      <c r="K1957">
        <v>222.5</v>
      </c>
      <c r="L1957">
        <v>8.3000000000000007</v>
      </c>
      <c r="M1957">
        <v>0.65098039215686276</v>
      </c>
      <c r="N1957">
        <v>415</v>
      </c>
      <c r="O1957" t="s">
        <v>37</v>
      </c>
      <c r="P1957" t="s">
        <v>38</v>
      </c>
      <c r="Q1957" t="s">
        <v>39</v>
      </c>
      <c r="R1957" t="s">
        <v>40</v>
      </c>
      <c r="S1957" t="s">
        <v>41</v>
      </c>
      <c r="T1957" t="s">
        <v>42</v>
      </c>
      <c r="U1957" t="s">
        <v>1188</v>
      </c>
      <c r="V1957">
        <f>YEAR(sales_order1[[#This Row],[date]])</f>
        <v>2020</v>
      </c>
      <c r="W1957" t="str">
        <f>TEXT(sales_order1[[#This Row],[date]], "Mmm")</f>
        <v>Dec</v>
      </c>
      <c r="X1957">
        <f>VALUE(TEXT(sales_order1[[#This Row],[date]], "D"))</f>
        <v>15</v>
      </c>
      <c r="Y1957">
        <v>50</v>
      </c>
    </row>
    <row r="1958" spans="1:25" x14ac:dyDescent="0.25">
      <c r="A1958" s="1">
        <v>44180</v>
      </c>
      <c r="B1958">
        <v>51957</v>
      </c>
      <c r="C1958" t="s">
        <v>86</v>
      </c>
      <c r="D1958" t="str">
        <f>VLOOKUP(sales_order1[[#This Row],[itemCode]],product_details3!B:C,2,0)</f>
        <v>SRMH30</v>
      </c>
      <c r="E1958" t="s">
        <v>87</v>
      </c>
      <c r="F1958" t="s">
        <v>30</v>
      </c>
      <c r="G1958">
        <v>50</v>
      </c>
      <c r="H1958">
        <v>21</v>
      </c>
      <c r="I1958">
        <v>1050</v>
      </c>
      <c r="J1958">
        <v>6.6</v>
      </c>
      <c r="K1958">
        <v>330</v>
      </c>
      <c r="L1958">
        <v>14.4</v>
      </c>
      <c r="M1958">
        <v>0.68571428571428572</v>
      </c>
      <c r="N1958">
        <v>720</v>
      </c>
      <c r="O1958" t="s">
        <v>511</v>
      </c>
      <c r="P1958" t="s">
        <v>512</v>
      </c>
      <c r="Q1958" t="s">
        <v>201</v>
      </c>
      <c r="R1958" t="s">
        <v>25</v>
      </c>
      <c r="S1958" t="s">
        <v>372</v>
      </c>
      <c r="T1958" t="s">
        <v>513</v>
      </c>
      <c r="U1958" t="s">
        <v>1191</v>
      </c>
      <c r="V1958">
        <f>YEAR(sales_order1[[#This Row],[date]])</f>
        <v>2020</v>
      </c>
      <c r="W1958" t="str">
        <f>TEXT(sales_order1[[#This Row],[date]], "Mmm")</f>
        <v>Dec</v>
      </c>
      <c r="X1958">
        <f>VALUE(TEXT(sales_order1[[#This Row],[date]], "D"))</f>
        <v>15</v>
      </c>
      <c r="Y1958">
        <v>50</v>
      </c>
    </row>
    <row r="1959" spans="1:25" x14ac:dyDescent="0.25">
      <c r="A1959" s="1">
        <v>44180</v>
      </c>
      <c r="B1959">
        <v>51958</v>
      </c>
      <c r="C1959" t="s">
        <v>19</v>
      </c>
      <c r="D1959" t="str">
        <f>VLOOKUP(sales_order1[[#This Row],[itemCode]],product_details3!B:C,2,0)</f>
        <v>MSTH100</v>
      </c>
      <c r="E1959" t="s">
        <v>20</v>
      </c>
      <c r="F1959" t="s">
        <v>21</v>
      </c>
      <c r="G1959">
        <v>50</v>
      </c>
      <c r="H1959">
        <v>26.25</v>
      </c>
      <c r="I1959">
        <v>1312.5</v>
      </c>
      <c r="J1959">
        <v>7.75</v>
      </c>
      <c r="K1959">
        <v>387.5</v>
      </c>
      <c r="L1959">
        <v>18.5</v>
      </c>
      <c r="M1959">
        <v>0.70476190476190481</v>
      </c>
      <c r="N1959">
        <v>925</v>
      </c>
      <c r="O1959" t="s">
        <v>199</v>
      </c>
      <c r="P1959" t="s">
        <v>200</v>
      </c>
      <c r="Q1959" t="s">
        <v>201</v>
      </c>
      <c r="R1959" t="s">
        <v>25</v>
      </c>
      <c r="S1959" t="s">
        <v>202</v>
      </c>
      <c r="T1959" t="s">
        <v>203</v>
      </c>
      <c r="U1959" t="s">
        <v>1191</v>
      </c>
      <c r="V1959">
        <f>YEAR(sales_order1[[#This Row],[date]])</f>
        <v>2020</v>
      </c>
      <c r="W1959" t="str">
        <f>TEXT(sales_order1[[#This Row],[date]], "Mmm")</f>
        <v>Dec</v>
      </c>
      <c r="X1959">
        <f>VALUE(TEXT(sales_order1[[#This Row],[date]], "D"))</f>
        <v>15</v>
      </c>
      <c r="Y1959">
        <v>50</v>
      </c>
    </row>
    <row r="1960" spans="1:25" x14ac:dyDescent="0.25">
      <c r="A1960" s="1">
        <v>44180</v>
      </c>
      <c r="B1960">
        <v>51959</v>
      </c>
      <c r="C1960" t="s">
        <v>35</v>
      </c>
      <c r="D1960" t="str">
        <f>VLOOKUP(sales_order1[[#This Row],[itemCode]],product_details3!B:C,2,0)</f>
        <v>SRMA30</v>
      </c>
      <c r="E1960" t="s">
        <v>36</v>
      </c>
      <c r="F1960" t="s">
        <v>30</v>
      </c>
      <c r="G1960">
        <v>50</v>
      </c>
      <c r="H1960">
        <v>26.2</v>
      </c>
      <c r="I1960">
        <v>1310</v>
      </c>
      <c r="J1960">
        <v>9.4</v>
      </c>
      <c r="K1960">
        <v>470</v>
      </c>
      <c r="L1960">
        <v>16.8</v>
      </c>
      <c r="M1960">
        <v>0.6412213740458016</v>
      </c>
      <c r="N1960">
        <v>840</v>
      </c>
      <c r="O1960" t="s">
        <v>262</v>
      </c>
      <c r="P1960" t="s">
        <v>263</v>
      </c>
      <c r="Q1960" t="s">
        <v>264</v>
      </c>
      <c r="R1960" t="s">
        <v>56</v>
      </c>
      <c r="S1960" t="s">
        <v>133</v>
      </c>
      <c r="T1960" t="s">
        <v>265</v>
      </c>
      <c r="U1960" t="s">
        <v>1191</v>
      </c>
      <c r="V1960">
        <f>YEAR(sales_order1[[#This Row],[date]])</f>
        <v>2020</v>
      </c>
      <c r="W1960" t="str">
        <f>TEXT(sales_order1[[#This Row],[date]], "Mmm")</f>
        <v>Dec</v>
      </c>
      <c r="X1960">
        <f>VALUE(TEXT(sales_order1[[#This Row],[date]], "D"))</f>
        <v>15</v>
      </c>
      <c r="Y1960">
        <v>50</v>
      </c>
    </row>
    <row r="1961" spans="1:25" x14ac:dyDescent="0.25">
      <c r="A1961" s="1">
        <v>44180</v>
      </c>
      <c r="B1961">
        <v>51960</v>
      </c>
      <c r="C1961" t="s">
        <v>288</v>
      </c>
      <c r="D1961" t="str">
        <f>VLOOKUP(sales_order1[[#This Row],[itemCode]],product_details3!B:C,2,0)</f>
        <v>MKRM200</v>
      </c>
      <c r="E1961" t="s">
        <v>289</v>
      </c>
      <c r="F1961" t="s">
        <v>151</v>
      </c>
      <c r="G1961">
        <v>50</v>
      </c>
      <c r="H1961">
        <v>19.25</v>
      </c>
      <c r="I1961">
        <v>962.5</v>
      </c>
      <c r="J1961">
        <v>7.75</v>
      </c>
      <c r="K1961">
        <v>387.5</v>
      </c>
      <c r="L1961">
        <v>11.5</v>
      </c>
      <c r="M1961">
        <v>0.59740259740259738</v>
      </c>
      <c r="N1961">
        <v>575</v>
      </c>
      <c r="O1961" t="s">
        <v>467</v>
      </c>
      <c r="P1961" t="s">
        <v>468</v>
      </c>
      <c r="Q1961" t="s">
        <v>39</v>
      </c>
      <c r="R1961" t="s">
        <v>40</v>
      </c>
      <c r="S1961" t="s">
        <v>41</v>
      </c>
      <c r="T1961" t="s">
        <v>174</v>
      </c>
      <c r="U1961" t="s">
        <v>1188</v>
      </c>
      <c r="V1961">
        <f>YEAR(sales_order1[[#This Row],[date]])</f>
        <v>2020</v>
      </c>
      <c r="W1961" t="str">
        <f>TEXT(sales_order1[[#This Row],[date]], "Mmm")</f>
        <v>Dec</v>
      </c>
      <c r="X1961">
        <f>VALUE(TEXT(sales_order1[[#This Row],[date]], "D"))</f>
        <v>15</v>
      </c>
      <c r="Y1961">
        <v>50</v>
      </c>
    </row>
    <row r="1962" spans="1:25" x14ac:dyDescent="0.25">
      <c r="A1962" s="1">
        <v>44181</v>
      </c>
      <c r="B1962">
        <v>51961</v>
      </c>
      <c r="C1962" t="s">
        <v>288</v>
      </c>
      <c r="D1962" t="str">
        <f>VLOOKUP(sales_order1[[#This Row],[itemCode]],product_details3!B:C,2,0)</f>
        <v>MKRM200</v>
      </c>
      <c r="E1962" t="s">
        <v>289</v>
      </c>
      <c r="F1962" t="s">
        <v>151</v>
      </c>
      <c r="G1962">
        <v>50</v>
      </c>
      <c r="H1962">
        <v>19.25</v>
      </c>
      <c r="I1962">
        <v>962.5</v>
      </c>
      <c r="J1962">
        <v>7.75</v>
      </c>
      <c r="K1962">
        <v>387.5</v>
      </c>
      <c r="L1962">
        <v>11.5</v>
      </c>
      <c r="M1962">
        <v>0.59740259740259738</v>
      </c>
      <c r="N1962">
        <v>575</v>
      </c>
      <c r="O1962" t="s">
        <v>253</v>
      </c>
      <c r="P1962" t="s">
        <v>254</v>
      </c>
      <c r="Q1962" t="s">
        <v>191</v>
      </c>
      <c r="R1962" t="s">
        <v>56</v>
      </c>
      <c r="S1962" t="s">
        <v>192</v>
      </c>
      <c r="T1962" t="s">
        <v>255</v>
      </c>
      <c r="U1962" t="s">
        <v>1191</v>
      </c>
      <c r="V1962">
        <f>YEAR(sales_order1[[#This Row],[date]])</f>
        <v>2020</v>
      </c>
      <c r="W1962" t="str">
        <f>TEXT(sales_order1[[#This Row],[date]], "Mmm")</f>
        <v>Dec</v>
      </c>
      <c r="X1962">
        <f>VALUE(TEXT(sales_order1[[#This Row],[date]], "D"))</f>
        <v>16</v>
      </c>
      <c r="Y1962">
        <v>51</v>
      </c>
    </row>
    <row r="1963" spans="1:25" x14ac:dyDescent="0.25">
      <c r="A1963" s="1">
        <v>44181</v>
      </c>
      <c r="B1963">
        <v>51962</v>
      </c>
      <c r="C1963" t="s">
        <v>194</v>
      </c>
      <c r="D1963" t="str">
        <f>VLOOKUP(sales_order1[[#This Row],[itemCode]],product_details3!B:C,2,0)</f>
        <v>CLNG150</v>
      </c>
      <c r="E1963" t="s">
        <v>195</v>
      </c>
      <c r="F1963" t="s">
        <v>45</v>
      </c>
      <c r="G1963">
        <v>150</v>
      </c>
      <c r="H1963">
        <v>12.75</v>
      </c>
      <c r="I1963">
        <v>1912.5</v>
      </c>
      <c r="J1963">
        <v>4.45</v>
      </c>
      <c r="K1963">
        <v>667.5</v>
      </c>
      <c r="L1963">
        <v>8.3000000000000007</v>
      </c>
      <c r="M1963">
        <v>0.65098039215686276</v>
      </c>
      <c r="N1963">
        <v>1245</v>
      </c>
      <c r="O1963" t="s">
        <v>381</v>
      </c>
      <c r="P1963" t="s">
        <v>382</v>
      </c>
      <c r="Q1963" t="s">
        <v>383</v>
      </c>
      <c r="R1963" t="s">
        <v>72</v>
      </c>
      <c r="S1963" t="s">
        <v>384</v>
      </c>
      <c r="T1963" t="s">
        <v>385</v>
      </c>
      <c r="U1963" t="s">
        <v>1188</v>
      </c>
      <c r="V1963">
        <f>YEAR(sales_order1[[#This Row],[date]])</f>
        <v>2020</v>
      </c>
      <c r="W1963" t="str">
        <f>TEXT(sales_order1[[#This Row],[date]], "Mmm")</f>
        <v>Dec</v>
      </c>
      <c r="X1963">
        <f>VALUE(TEXT(sales_order1[[#This Row],[date]], "D"))</f>
        <v>16</v>
      </c>
      <c r="Y1963">
        <v>51</v>
      </c>
    </row>
    <row r="1964" spans="1:25" x14ac:dyDescent="0.25">
      <c r="A1964" s="1">
        <v>44181</v>
      </c>
      <c r="B1964">
        <v>51963</v>
      </c>
      <c r="C1964" t="s">
        <v>350</v>
      </c>
      <c r="D1964" t="str">
        <f>VLOOKUP(sales_order1[[#This Row],[itemCode]],product_details3!B:C,2,0)</f>
        <v>SRMA50</v>
      </c>
      <c r="E1964" t="s">
        <v>351</v>
      </c>
      <c r="F1964" t="s">
        <v>30</v>
      </c>
      <c r="G1964">
        <v>150</v>
      </c>
      <c r="H1964">
        <v>37.75</v>
      </c>
      <c r="I1964">
        <v>5662.5</v>
      </c>
      <c r="J1964">
        <v>14.25</v>
      </c>
      <c r="K1964">
        <v>2137.5</v>
      </c>
      <c r="L1964">
        <v>23.5</v>
      </c>
      <c r="M1964">
        <v>0.62251655629139069</v>
      </c>
      <c r="N1964">
        <v>3525</v>
      </c>
      <c r="O1964" t="s">
        <v>302</v>
      </c>
      <c r="P1964" t="s">
        <v>303</v>
      </c>
      <c r="Q1964" t="s">
        <v>107</v>
      </c>
      <c r="R1964" t="s">
        <v>40</v>
      </c>
      <c r="S1964" t="s">
        <v>101</v>
      </c>
      <c r="T1964" t="s">
        <v>304</v>
      </c>
      <c r="U1964" t="s">
        <v>1190</v>
      </c>
      <c r="V1964">
        <f>YEAR(sales_order1[[#This Row],[date]])</f>
        <v>2020</v>
      </c>
      <c r="W1964" t="str">
        <f>TEXT(sales_order1[[#This Row],[date]], "Mmm")</f>
        <v>Dec</v>
      </c>
      <c r="X1964">
        <f>VALUE(TEXT(sales_order1[[#This Row],[date]], "D"))</f>
        <v>16</v>
      </c>
      <c r="Y1964">
        <v>51</v>
      </c>
    </row>
    <row r="1965" spans="1:25" x14ac:dyDescent="0.25">
      <c r="A1965" s="1">
        <v>44181</v>
      </c>
      <c r="B1965">
        <v>51964</v>
      </c>
      <c r="C1965" t="s">
        <v>335</v>
      </c>
      <c r="D1965" t="str">
        <f>VLOOKUP(sales_order1[[#This Row],[itemCode]],product_details3!B:C,2,0)</f>
        <v>CLNF50</v>
      </c>
      <c r="E1965" t="s">
        <v>336</v>
      </c>
      <c r="F1965" t="s">
        <v>45</v>
      </c>
      <c r="G1965">
        <v>100</v>
      </c>
      <c r="H1965">
        <v>7.3</v>
      </c>
      <c r="I1965">
        <v>730</v>
      </c>
      <c r="J1965">
        <v>2.8</v>
      </c>
      <c r="K1965">
        <v>280</v>
      </c>
      <c r="L1965">
        <v>4.5</v>
      </c>
      <c r="M1965">
        <v>0.61643835616438358</v>
      </c>
      <c r="N1965">
        <v>450</v>
      </c>
      <c r="O1965" t="s">
        <v>508</v>
      </c>
      <c r="P1965" t="s">
        <v>509</v>
      </c>
      <c r="Q1965" t="s">
        <v>55</v>
      </c>
      <c r="R1965" t="s">
        <v>56</v>
      </c>
      <c r="S1965" t="s">
        <v>225</v>
      </c>
      <c r="T1965" t="s">
        <v>510</v>
      </c>
      <c r="U1965" t="s">
        <v>1191</v>
      </c>
      <c r="V1965">
        <f>YEAR(sales_order1[[#This Row],[date]])</f>
        <v>2020</v>
      </c>
      <c r="W1965" t="str">
        <f>TEXT(sales_order1[[#This Row],[date]], "Mmm")</f>
        <v>Dec</v>
      </c>
      <c r="X1965">
        <f>VALUE(TEXT(sales_order1[[#This Row],[date]], "D"))</f>
        <v>16</v>
      </c>
      <c r="Y1965">
        <v>51</v>
      </c>
    </row>
    <row r="1966" spans="1:25" x14ac:dyDescent="0.25">
      <c r="A1966" s="1">
        <v>44181</v>
      </c>
      <c r="B1966">
        <v>51965</v>
      </c>
      <c r="C1966" t="s">
        <v>194</v>
      </c>
      <c r="D1966" t="str">
        <f>VLOOKUP(sales_order1[[#This Row],[itemCode]],product_details3!B:C,2,0)</f>
        <v>CLNG150</v>
      </c>
      <c r="E1966" t="s">
        <v>195</v>
      </c>
      <c r="F1966" t="s">
        <v>45</v>
      </c>
      <c r="G1966">
        <v>150</v>
      </c>
      <c r="H1966">
        <v>12.75</v>
      </c>
      <c r="I1966">
        <v>1912.5</v>
      </c>
      <c r="J1966">
        <v>4.45</v>
      </c>
      <c r="K1966">
        <v>667.5</v>
      </c>
      <c r="L1966">
        <v>8.3000000000000007</v>
      </c>
      <c r="M1966">
        <v>0.65098039215686276</v>
      </c>
      <c r="N1966">
        <v>1245</v>
      </c>
      <c r="O1966" t="s">
        <v>130</v>
      </c>
      <c r="P1966" t="s">
        <v>131</v>
      </c>
      <c r="Q1966" t="s">
        <v>132</v>
      </c>
      <c r="R1966" t="s">
        <v>56</v>
      </c>
      <c r="S1966" t="s">
        <v>133</v>
      </c>
      <c r="T1966" t="s">
        <v>134</v>
      </c>
      <c r="U1966" t="s">
        <v>1191</v>
      </c>
      <c r="V1966">
        <f>YEAR(sales_order1[[#This Row],[date]])</f>
        <v>2020</v>
      </c>
      <c r="W1966" t="str">
        <f>TEXT(sales_order1[[#This Row],[date]], "Mmm")</f>
        <v>Dec</v>
      </c>
      <c r="X1966">
        <f>VALUE(TEXT(sales_order1[[#This Row],[date]], "D"))</f>
        <v>16</v>
      </c>
      <c r="Y1966">
        <v>51</v>
      </c>
    </row>
    <row r="1967" spans="1:25" x14ac:dyDescent="0.25">
      <c r="A1967" s="1">
        <v>44181</v>
      </c>
      <c r="B1967">
        <v>51966</v>
      </c>
      <c r="C1967" t="s">
        <v>311</v>
      </c>
      <c r="D1967" t="str">
        <f>VLOOKUP(sales_order1[[#This Row],[itemCode]],product_details3!B:C,2,0)</f>
        <v>MSTH30</v>
      </c>
      <c r="E1967" t="s">
        <v>312</v>
      </c>
      <c r="F1967" t="s">
        <v>21</v>
      </c>
      <c r="G1967">
        <v>100</v>
      </c>
      <c r="H1967">
        <v>8.5</v>
      </c>
      <c r="I1967">
        <v>850</v>
      </c>
      <c r="J1967">
        <v>3.3</v>
      </c>
      <c r="K1967">
        <v>330</v>
      </c>
      <c r="L1967">
        <v>5.2</v>
      </c>
      <c r="M1967">
        <v>0.61176470588235299</v>
      </c>
      <c r="N1967">
        <v>520</v>
      </c>
      <c r="O1967" t="s">
        <v>341</v>
      </c>
      <c r="P1967" t="s">
        <v>342</v>
      </c>
      <c r="Q1967" t="s">
        <v>146</v>
      </c>
      <c r="R1967" t="s">
        <v>112</v>
      </c>
      <c r="S1967" t="s">
        <v>343</v>
      </c>
      <c r="T1967" t="s">
        <v>95</v>
      </c>
      <c r="U1967" t="s">
        <v>1190</v>
      </c>
      <c r="V1967">
        <f>YEAR(sales_order1[[#This Row],[date]])</f>
        <v>2020</v>
      </c>
      <c r="W1967" t="str">
        <f>TEXT(sales_order1[[#This Row],[date]], "Mmm")</f>
        <v>Dec</v>
      </c>
      <c r="X1967">
        <f>VALUE(TEXT(sales_order1[[#This Row],[date]], "D"))</f>
        <v>16</v>
      </c>
      <c r="Y1967">
        <v>51</v>
      </c>
    </row>
    <row r="1968" spans="1:25" x14ac:dyDescent="0.25">
      <c r="A1968" s="1">
        <v>44181</v>
      </c>
      <c r="B1968">
        <v>51967</v>
      </c>
      <c r="C1968" t="s">
        <v>135</v>
      </c>
      <c r="D1968" t="str">
        <f>VLOOKUP(sales_order1[[#This Row],[itemCode]],product_details3!B:C,2,0)</f>
        <v>MSKSH</v>
      </c>
      <c r="E1968" t="s">
        <v>136</v>
      </c>
      <c r="F1968" t="s">
        <v>137</v>
      </c>
      <c r="G1968">
        <v>300</v>
      </c>
      <c r="H1968">
        <v>18.75</v>
      </c>
      <c r="I1968">
        <v>5625</v>
      </c>
      <c r="J1968">
        <v>7.45</v>
      </c>
      <c r="K1968">
        <v>2235</v>
      </c>
      <c r="L1968">
        <v>11.3</v>
      </c>
      <c r="M1968">
        <v>0.60266666666666668</v>
      </c>
      <c r="N1968">
        <v>3390</v>
      </c>
      <c r="O1968" t="s">
        <v>430</v>
      </c>
      <c r="P1968" t="s">
        <v>431</v>
      </c>
      <c r="Q1968" t="s">
        <v>218</v>
      </c>
      <c r="R1968" t="s">
        <v>40</v>
      </c>
      <c r="S1968" t="s">
        <v>432</v>
      </c>
      <c r="T1968" t="s">
        <v>433</v>
      </c>
      <c r="U1968" t="s">
        <v>1190</v>
      </c>
      <c r="V1968">
        <f>YEAR(sales_order1[[#This Row],[date]])</f>
        <v>2020</v>
      </c>
      <c r="W1968" t="str">
        <f>TEXT(sales_order1[[#This Row],[date]], "Mmm")</f>
        <v>Dec</v>
      </c>
      <c r="X1968">
        <f>VALUE(TEXT(sales_order1[[#This Row],[date]], "D"))</f>
        <v>16</v>
      </c>
      <c r="Y1968">
        <v>51</v>
      </c>
    </row>
    <row r="1969" spans="1:25" x14ac:dyDescent="0.25">
      <c r="A1969" s="1">
        <v>44181</v>
      </c>
      <c r="B1969">
        <v>51968</v>
      </c>
      <c r="C1969" t="s">
        <v>128</v>
      </c>
      <c r="D1969" t="str">
        <f>VLOOKUP(sales_order1[[#This Row],[itemCode]],product_details3!B:C,2,0)</f>
        <v>SCRT100</v>
      </c>
      <c r="E1969" t="s">
        <v>129</v>
      </c>
      <c r="F1969" t="s">
        <v>61</v>
      </c>
      <c r="G1969">
        <v>50</v>
      </c>
      <c r="H1969">
        <v>28.25</v>
      </c>
      <c r="I1969">
        <v>1412.5</v>
      </c>
      <c r="J1969">
        <v>9</v>
      </c>
      <c r="K1969">
        <v>450</v>
      </c>
      <c r="L1969">
        <v>19.25</v>
      </c>
      <c r="M1969">
        <v>0.68141592920353977</v>
      </c>
      <c r="N1969">
        <v>962.5</v>
      </c>
      <c r="O1969" t="s">
        <v>109</v>
      </c>
      <c r="P1969" t="s">
        <v>110</v>
      </c>
      <c r="Q1969" t="s">
        <v>111</v>
      </c>
      <c r="R1969" t="s">
        <v>112</v>
      </c>
      <c r="S1969" t="s">
        <v>113</v>
      </c>
      <c r="T1969" t="s">
        <v>114</v>
      </c>
      <c r="U1969" t="s">
        <v>1189</v>
      </c>
      <c r="V1969">
        <f>YEAR(sales_order1[[#This Row],[date]])</f>
        <v>2020</v>
      </c>
      <c r="W1969" t="str">
        <f>TEXT(sales_order1[[#This Row],[date]], "Mmm")</f>
        <v>Dec</v>
      </c>
      <c r="X1969">
        <f>VALUE(TEXT(sales_order1[[#This Row],[date]], "D"))</f>
        <v>16</v>
      </c>
      <c r="Y1969">
        <v>51</v>
      </c>
    </row>
    <row r="1970" spans="1:25" x14ac:dyDescent="0.25">
      <c r="A1970" s="1">
        <v>44181</v>
      </c>
      <c r="B1970">
        <v>51969</v>
      </c>
      <c r="C1970" t="s">
        <v>320</v>
      </c>
      <c r="D1970" t="str">
        <f>VLOOKUP(sales_order1[[#This Row],[itemCode]],product_details3!B:C,2,0)</f>
        <v>SCR50+100</v>
      </c>
      <c r="E1970" t="s">
        <v>321</v>
      </c>
      <c r="F1970" t="s">
        <v>61</v>
      </c>
      <c r="G1970">
        <v>50</v>
      </c>
      <c r="H1970">
        <v>26.25</v>
      </c>
      <c r="I1970">
        <v>1312.5</v>
      </c>
      <c r="J1970">
        <v>7.75</v>
      </c>
      <c r="K1970">
        <v>387.5</v>
      </c>
      <c r="L1970">
        <v>18.5</v>
      </c>
      <c r="M1970">
        <v>0.70476190476190481</v>
      </c>
      <c r="N1970">
        <v>925</v>
      </c>
      <c r="O1970" t="s">
        <v>317</v>
      </c>
      <c r="P1970" t="s">
        <v>318</v>
      </c>
      <c r="Q1970" t="s">
        <v>48</v>
      </c>
      <c r="R1970" t="s">
        <v>25</v>
      </c>
      <c r="S1970" t="s">
        <v>49</v>
      </c>
      <c r="T1970" t="s">
        <v>319</v>
      </c>
      <c r="U1970" t="s">
        <v>1191</v>
      </c>
      <c r="V1970">
        <f>YEAR(sales_order1[[#This Row],[date]])</f>
        <v>2020</v>
      </c>
      <c r="W1970" t="str">
        <f>TEXT(sales_order1[[#This Row],[date]], "Mmm")</f>
        <v>Dec</v>
      </c>
      <c r="X1970">
        <f>VALUE(TEXT(sales_order1[[#This Row],[date]], "D"))</f>
        <v>16</v>
      </c>
      <c r="Y1970">
        <v>51</v>
      </c>
    </row>
    <row r="1971" spans="1:25" x14ac:dyDescent="0.25">
      <c r="A1971" s="1">
        <v>44181</v>
      </c>
      <c r="B1971">
        <v>51970</v>
      </c>
      <c r="C1971" t="s">
        <v>344</v>
      </c>
      <c r="D1971" t="str">
        <f>VLOOKUP(sales_order1[[#This Row],[itemCode]],product_details3!B:C,2,0)</f>
        <v>TNRE100</v>
      </c>
      <c r="E1971" t="s">
        <v>345</v>
      </c>
      <c r="F1971" t="s">
        <v>124</v>
      </c>
      <c r="G1971">
        <v>100</v>
      </c>
      <c r="H1971">
        <v>11.3</v>
      </c>
      <c r="I1971">
        <v>1130</v>
      </c>
      <c r="J1971">
        <v>3.8</v>
      </c>
      <c r="K1971">
        <v>380</v>
      </c>
      <c r="L1971">
        <v>7.5</v>
      </c>
      <c r="M1971">
        <v>0.66371681415929207</v>
      </c>
      <c r="N1971">
        <v>750</v>
      </c>
      <c r="O1971" t="s">
        <v>490</v>
      </c>
      <c r="P1971" t="s">
        <v>491</v>
      </c>
      <c r="Q1971" t="s">
        <v>271</v>
      </c>
      <c r="R1971" t="s">
        <v>56</v>
      </c>
      <c r="S1971" t="s">
        <v>192</v>
      </c>
      <c r="T1971" t="s">
        <v>272</v>
      </c>
      <c r="U1971" t="s">
        <v>1191</v>
      </c>
      <c r="V1971">
        <f>YEAR(sales_order1[[#This Row],[date]])</f>
        <v>2020</v>
      </c>
      <c r="W1971" t="str">
        <f>TEXT(sales_order1[[#This Row],[date]], "Mmm")</f>
        <v>Dec</v>
      </c>
      <c r="X1971">
        <f>VALUE(TEXT(sales_order1[[#This Row],[date]], "D"))</f>
        <v>16</v>
      </c>
      <c r="Y1971">
        <v>51</v>
      </c>
    </row>
    <row r="1972" spans="1:25" x14ac:dyDescent="0.25">
      <c r="A1972" s="1">
        <v>44181</v>
      </c>
      <c r="B1972">
        <v>51971</v>
      </c>
      <c r="C1972" t="s">
        <v>43</v>
      </c>
      <c r="D1972" t="str">
        <f>VLOOKUP(sales_order1[[#This Row],[itemCode]],product_details3!B:C,2,0)</f>
        <v>CLNG200</v>
      </c>
      <c r="E1972" t="s">
        <v>44</v>
      </c>
      <c r="F1972" t="s">
        <v>45</v>
      </c>
      <c r="G1972">
        <v>50</v>
      </c>
      <c r="H1972">
        <v>21.25</v>
      </c>
      <c r="I1972">
        <v>1062.5</v>
      </c>
      <c r="J1972">
        <v>7.75</v>
      </c>
      <c r="K1972">
        <v>387.5</v>
      </c>
      <c r="L1972">
        <v>13.5</v>
      </c>
      <c r="M1972">
        <v>0.63529411764705879</v>
      </c>
      <c r="N1972">
        <v>675</v>
      </c>
      <c r="O1972" t="s">
        <v>248</v>
      </c>
      <c r="P1972" t="s">
        <v>249</v>
      </c>
      <c r="Q1972" t="s">
        <v>191</v>
      </c>
      <c r="R1972" t="s">
        <v>56</v>
      </c>
      <c r="S1972" t="s">
        <v>192</v>
      </c>
      <c r="T1972" t="s">
        <v>250</v>
      </c>
      <c r="U1972" t="s">
        <v>1191</v>
      </c>
      <c r="V1972">
        <f>YEAR(sales_order1[[#This Row],[date]])</f>
        <v>2020</v>
      </c>
      <c r="W1972" t="str">
        <f>TEXT(sales_order1[[#This Row],[date]], "Mmm")</f>
        <v>Dec</v>
      </c>
      <c r="X1972">
        <f>VALUE(TEXT(sales_order1[[#This Row],[date]], "D"))</f>
        <v>16</v>
      </c>
      <c r="Y1972">
        <v>51</v>
      </c>
    </row>
    <row r="1973" spans="1:25" x14ac:dyDescent="0.25">
      <c r="A1973" s="1">
        <v>44182</v>
      </c>
      <c r="B1973">
        <v>51972</v>
      </c>
      <c r="C1973" t="s">
        <v>35</v>
      </c>
      <c r="D1973" t="str">
        <f>VLOOKUP(sales_order1[[#This Row],[itemCode]],product_details3!B:C,2,0)</f>
        <v>SRMA30</v>
      </c>
      <c r="E1973" t="s">
        <v>36</v>
      </c>
      <c r="F1973" t="s">
        <v>30</v>
      </c>
      <c r="G1973">
        <v>100</v>
      </c>
      <c r="H1973">
        <v>26.2</v>
      </c>
      <c r="I1973">
        <v>2620</v>
      </c>
      <c r="J1973">
        <v>9.4</v>
      </c>
      <c r="K1973">
        <v>940</v>
      </c>
      <c r="L1973">
        <v>16.8</v>
      </c>
      <c r="M1973">
        <v>0.6412213740458016</v>
      </c>
      <c r="N1973">
        <v>1680</v>
      </c>
      <c r="O1973" t="s">
        <v>196</v>
      </c>
      <c r="P1973" t="s">
        <v>197</v>
      </c>
      <c r="Q1973" t="s">
        <v>132</v>
      </c>
      <c r="R1973" t="s">
        <v>56</v>
      </c>
      <c r="S1973" t="s">
        <v>133</v>
      </c>
      <c r="T1973" t="s">
        <v>198</v>
      </c>
      <c r="U1973" t="s">
        <v>1191</v>
      </c>
      <c r="V1973">
        <f>YEAR(sales_order1[[#This Row],[date]])</f>
        <v>2020</v>
      </c>
      <c r="W1973" t="str">
        <f>TEXT(sales_order1[[#This Row],[date]], "Mmm")</f>
        <v>Dec</v>
      </c>
      <c r="X1973">
        <f>VALUE(TEXT(sales_order1[[#This Row],[date]], "D"))</f>
        <v>17</v>
      </c>
      <c r="Y1973">
        <v>51</v>
      </c>
    </row>
    <row r="1974" spans="1:25" x14ac:dyDescent="0.25">
      <c r="A1974" s="1">
        <v>44182</v>
      </c>
      <c r="B1974">
        <v>51973</v>
      </c>
      <c r="C1974" t="s">
        <v>331</v>
      </c>
      <c r="D1974" t="str">
        <f>VLOOKUP(sales_order1[[#This Row],[itemCode]],product_details3!B:C,2,0)</f>
        <v>EXFP50</v>
      </c>
      <c r="E1974" t="s">
        <v>332</v>
      </c>
      <c r="F1974" t="s">
        <v>183</v>
      </c>
      <c r="G1974">
        <v>50</v>
      </c>
      <c r="H1974">
        <v>16.95</v>
      </c>
      <c r="I1974">
        <v>847.5</v>
      </c>
      <c r="J1974">
        <v>6.2</v>
      </c>
      <c r="K1974">
        <v>310</v>
      </c>
      <c r="L1974">
        <v>10.75</v>
      </c>
      <c r="M1974">
        <v>0.63421828908554578</v>
      </c>
      <c r="N1974">
        <v>537.5</v>
      </c>
      <c r="O1974" t="s">
        <v>440</v>
      </c>
      <c r="P1974" t="s">
        <v>441</v>
      </c>
      <c r="Q1974" t="s">
        <v>39</v>
      </c>
      <c r="R1974" t="s">
        <v>40</v>
      </c>
      <c r="S1974" t="s">
        <v>41</v>
      </c>
      <c r="T1974" t="s">
        <v>442</v>
      </c>
      <c r="U1974" t="s">
        <v>1188</v>
      </c>
      <c r="V1974">
        <f>YEAR(sales_order1[[#This Row],[date]])</f>
        <v>2020</v>
      </c>
      <c r="W1974" t="str">
        <f>TEXT(sales_order1[[#This Row],[date]], "Mmm")</f>
        <v>Dec</v>
      </c>
      <c r="X1974">
        <f>VALUE(TEXT(sales_order1[[#This Row],[date]], "D"))</f>
        <v>17</v>
      </c>
      <c r="Y1974">
        <v>51</v>
      </c>
    </row>
    <row r="1975" spans="1:25" x14ac:dyDescent="0.25">
      <c r="A1975" s="1">
        <v>44182</v>
      </c>
      <c r="B1975">
        <v>51974</v>
      </c>
      <c r="C1975" t="s">
        <v>19</v>
      </c>
      <c r="D1975" t="str">
        <f>VLOOKUP(sales_order1[[#This Row],[itemCode]],product_details3!B:C,2,0)</f>
        <v>MSTH100</v>
      </c>
      <c r="E1975" t="s">
        <v>20</v>
      </c>
      <c r="F1975" t="s">
        <v>21</v>
      </c>
      <c r="G1975">
        <v>100</v>
      </c>
      <c r="H1975">
        <v>26.25</v>
      </c>
      <c r="I1975">
        <v>2625</v>
      </c>
      <c r="J1975">
        <v>7.75</v>
      </c>
      <c r="K1975">
        <v>775</v>
      </c>
      <c r="L1975">
        <v>18.5</v>
      </c>
      <c r="M1975">
        <v>0.70476190476190481</v>
      </c>
      <c r="N1975">
        <v>1850</v>
      </c>
      <c r="O1975" t="s">
        <v>266</v>
      </c>
      <c r="P1975" t="s">
        <v>267</v>
      </c>
      <c r="Q1975" t="s">
        <v>154</v>
      </c>
      <c r="R1975" t="s">
        <v>56</v>
      </c>
      <c r="S1975" t="s">
        <v>133</v>
      </c>
      <c r="T1975" t="s">
        <v>268</v>
      </c>
      <c r="U1975" t="s">
        <v>1191</v>
      </c>
      <c r="V1975">
        <f>YEAR(sales_order1[[#This Row],[date]])</f>
        <v>2020</v>
      </c>
      <c r="W1975" t="str">
        <f>TEXT(sales_order1[[#This Row],[date]], "Mmm")</f>
        <v>Dec</v>
      </c>
      <c r="X1975">
        <f>VALUE(TEXT(sales_order1[[#This Row],[date]], "D"))</f>
        <v>17</v>
      </c>
      <c r="Y1975">
        <v>51</v>
      </c>
    </row>
    <row r="1976" spans="1:25" x14ac:dyDescent="0.25">
      <c r="A1976" s="1">
        <v>44182</v>
      </c>
      <c r="B1976">
        <v>51975</v>
      </c>
      <c r="C1976" t="s">
        <v>279</v>
      </c>
      <c r="D1976" t="str">
        <f>VLOOKUP(sales_order1[[#This Row],[itemCode]],product_details3!B:C,2,0)</f>
        <v>SRMC15</v>
      </c>
      <c r="E1976" t="s">
        <v>280</v>
      </c>
      <c r="F1976" t="s">
        <v>30</v>
      </c>
      <c r="G1976">
        <v>50</v>
      </c>
      <c r="H1976">
        <v>16.95</v>
      </c>
      <c r="I1976">
        <v>847.5</v>
      </c>
      <c r="J1976">
        <v>6.2</v>
      </c>
      <c r="K1976">
        <v>310</v>
      </c>
      <c r="L1976">
        <v>10.75</v>
      </c>
      <c r="M1976">
        <v>0.63421828908554578</v>
      </c>
      <c r="N1976">
        <v>537.5</v>
      </c>
      <c r="O1976" t="s">
        <v>447</v>
      </c>
      <c r="P1976" t="s">
        <v>448</v>
      </c>
      <c r="Q1976" t="s">
        <v>378</v>
      </c>
      <c r="R1976" t="s">
        <v>72</v>
      </c>
      <c r="S1976" t="s">
        <v>449</v>
      </c>
      <c r="T1976" t="s">
        <v>450</v>
      </c>
      <c r="U1976" t="s">
        <v>1188</v>
      </c>
      <c r="V1976">
        <f>YEAR(sales_order1[[#This Row],[date]])</f>
        <v>2020</v>
      </c>
      <c r="W1976" t="str">
        <f>TEXT(sales_order1[[#This Row],[date]], "Mmm")</f>
        <v>Dec</v>
      </c>
      <c r="X1976">
        <f>VALUE(TEXT(sales_order1[[#This Row],[date]], "D"))</f>
        <v>17</v>
      </c>
      <c r="Y1976">
        <v>51</v>
      </c>
    </row>
    <row r="1977" spans="1:25" x14ac:dyDescent="0.25">
      <c r="A1977" s="1">
        <v>44182</v>
      </c>
      <c r="B1977">
        <v>51976</v>
      </c>
      <c r="C1977" t="s">
        <v>288</v>
      </c>
      <c r="D1977" t="str">
        <f>VLOOKUP(sales_order1[[#This Row],[itemCode]],product_details3!B:C,2,0)</f>
        <v>MKRM200</v>
      </c>
      <c r="E1977" t="s">
        <v>289</v>
      </c>
      <c r="F1977" t="s">
        <v>151</v>
      </c>
      <c r="G1977">
        <v>50</v>
      </c>
      <c r="H1977">
        <v>19.25</v>
      </c>
      <c r="I1977">
        <v>962.5</v>
      </c>
      <c r="J1977">
        <v>7.75</v>
      </c>
      <c r="K1977">
        <v>387.5</v>
      </c>
      <c r="L1977">
        <v>11.5</v>
      </c>
      <c r="M1977">
        <v>0.59740259740259738</v>
      </c>
      <c r="N1977">
        <v>575</v>
      </c>
      <c r="O1977" t="s">
        <v>472</v>
      </c>
      <c r="P1977" t="s">
        <v>473</v>
      </c>
      <c r="Q1977" t="s">
        <v>107</v>
      </c>
      <c r="R1977" t="s">
        <v>40</v>
      </c>
      <c r="S1977" t="s">
        <v>101</v>
      </c>
      <c r="T1977" t="s">
        <v>474</v>
      </c>
      <c r="U1977" t="s">
        <v>1190</v>
      </c>
      <c r="V1977">
        <f>YEAR(sales_order1[[#This Row],[date]])</f>
        <v>2020</v>
      </c>
      <c r="W1977" t="str">
        <f>TEXT(sales_order1[[#This Row],[date]], "Mmm")</f>
        <v>Dec</v>
      </c>
      <c r="X1977">
        <f>VALUE(TEXT(sales_order1[[#This Row],[date]], "D"))</f>
        <v>17</v>
      </c>
      <c r="Y1977">
        <v>51</v>
      </c>
    </row>
    <row r="1978" spans="1:25" x14ac:dyDescent="0.25">
      <c r="A1978" s="1">
        <v>44182</v>
      </c>
      <c r="B1978">
        <v>51977</v>
      </c>
      <c r="C1978" t="s">
        <v>194</v>
      </c>
      <c r="D1978" t="str">
        <f>VLOOKUP(sales_order1[[#This Row],[itemCode]],product_details3!B:C,2,0)</f>
        <v>CLNG150</v>
      </c>
      <c r="E1978" t="s">
        <v>195</v>
      </c>
      <c r="F1978" t="s">
        <v>45</v>
      </c>
      <c r="G1978">
        <v>150</v>
      </c>
      <c r="H1978">
        <v>12.75</v>
      </c>
      <c r="I1978">
        <v>1912.5</v>
      </c>
      <c r="J1978">
        <v>4.45</v>
      </c>
      <c r="K1978">
        <v>667.5</v>
      </c>
      <c r="L1978">
        <v>8.3000000000000007</v>
      </c>
      <c r="M1978">
        <v>0.65098039215686276</v>
      </c>
      <c r="N1978">
        <v>1245</v>
      </c>
      <c r="O1978" t="s">
        <v>284</v>
      </c>
      <c r="P1978" t="s">
        <v>285</v>
      </c>
      <c r="Q1978" t="s">
        <v>48</v>
      </c>
      <c r="R1978" t="s">
        <v>25</v>
      </c>
      <c r="S1978" t="s">
        <v>286</v>
      </c>
      <c r="T1978" t="s">
        <v>287</v>
      </c>
      <c r="U1978" t="s">
        <v>1191</v>
      </c>
      <c r="V1978">
        <f>YEAR(sales_order1[[#This Row],[date]])</f>
        <v>2020</v>
      </c>
      <c r="W1978" t="str">
        <f>TEXT(sales_order1[[#This Row],[date]], "Mmm")</f>
        <v>Dec</v>
      </c>
      <c r="X1978">
        <f>VALUE(TEXT(sales_order1[[#This Row],[date]], "D"))</f>
        <v>17</v>
      </c>
      <c r="Y1978">
        <v>51</v>
      </c>
    </row>
    <row r="1979" spans="1:25" x14ac:dyDescent="0.25">
      <c r="A1979" s="1">
        <v>44182</v>
      </c>
      <c r="B1979">
        <v>51978</v>
      </c>
      <c r="C1979" t="s">
        <v>325</v>
      </c>
      <c r="D1979" t="str">
        <f>VLOOKUP(sales_order1[[#This Row],[itemCode]],product_details3!B:C,2,0)</f>
        <v>EXFG100</v>
      </c>
      <c r="E1979" t="s">
        <v>326</v>
      </c>
      <c r="F1979" t="s">
        <v>183</v>
      </c>
      <c r="G1979">
        <v>50</v>
      </c>
      <c r="H1979">
        <v>20.75</v>
      </c>
      <c r="I1979">
        <v>1037.5</v>
      </c>
      <c r="J1979">
        <v>7.45</v>
      </c>
      <c r="K1979">
        <v>372.5</v>
      </c>
      <c r="L1979">
        <v>13.3</v>
      </c>
      <c r="M1979">
        <v>0.64096385542168677</v>
      </c>
      <c r="N1979">
        <v>665</v>
      </c>
      <c r="O1979" t="s">
        <v>511</v>
      </c>
      <c r="P1979" t="s">
        <v>512</v>
      </c>
      <c r="Q1979" t="s">
        <v>201</v>
      </c>
      <c r="R1979" t="s">
        <v>25</v>
      </c>
      <c r="S1979" t="s">
        <v>372</v>
      </c>
      <c r="T1979" t="s">
        <v>513</v>
      </c>
      <c r="U1979" t="s">
        <v>1191</v>
      </c>
      <c r="V1979">
        <f>YEAR(sales_order1[[#This Row],[date]])</f>
        <v>2020</v>
      </c>
      <c r="W1979" t="str">
        <f>TEXT(sales_order1[[#This Row],[date]], "Mmm")</f>
        <v>Dec</v>
      </c>
      <c r="X1979">
        <f>VALUE(TEXT(sales_order1[[#This Row],[date]], "D"))</f>
        <v>17</v>
      </c>
      <c r="Y1979">
        <v>51</v>
      </c>
    </row>
    <row r="1980" spans="1:25" x14ac:dyDescent="0.25">
      <c r="A1980" s="1">
        <v>44182</v>
      </c>
      <c r="B1980">
        <v>51979</v>
      </c>
      <c r="C1980" t="s">
        <v>135</v>
      </c>
      <c r="D1980" t="str">
        <f>VLOOKUP(sales_order1[[#This Row],[itemCode]],product_details3!B:C,2,0)</f>
        <v>MSKSH</v>
      </c>
      <c r="E1980" t="s">
        <v>136</v>
      </c>
      <c r="F1980" t="s">
        <v>137</v>
      </c>
      <c r="G1980">
        <v>100</v>
      </c>
      <c r="H1980">
        <v>18.75</v>
      </c>
      <c r="I1980">
        <v>1875</v>
      </c>
      <c r="J1980">
        <v>7.45</v>
      </c>
      <c r="K1980">
        <v>745</v>
      </c>
      <c r="L1980">
        <v>11.3</v>
      </c>
      <c r="M1980">
        <v>0.60266666666666668</v>
      </c>
      <c r="N1980">
        <v>1130</v>
      </c>
      <c r="O1980" t="s">
        <v>117</v>
      </c>
      <c r="P1980" t="s">
        <v>118</v>
      </c>
      <c r="Q1980" t="s">
        <v>119</v>
      </c>
      <c r="R1980" t="s">
        <v>40</v>
      </c>
      <c r="S1980" t="s">
        <v>120</v>
      </c>
      <c r="T1980" t="s">
        <v>121</v>
      </c>
      <c r="U1980" t="s">
        <v>1190</v>
      </c>
      <c r="V1980">
        <f>YEAR(sales_order1[[#This Row],[date]])</f>
        <v>2020</v>
      </c>
      <c r="W1980" t="str">
        <f>TEXT(sales_order1[[#This Row],[date]], "Mmm")</f>
        <v>Dec</v>
      </c>
      <c r="X1980">
        <f>VALUE(TEXT(sales_order1[[#This Row],[date]], "D"))</f>
        <v>17</v>
      </c>
      <c r="Y1980">
        <v>51</v>
      </c>
    </row>
    <row r="1981" spans="1:25" x14ac:dyDescent="0.25">
      <c r="A1981" s="1">
        <v>44182</v>
      </c>
      <c r="B1981">
        <v>51980</v>
      </c>
      <c r="C1981" t="s">
        <v>135</v>
      </c>
      <c r="D1981" t="str">
        <f>VLOOKUP(sales_order1[[#This Row],[itemCode]],product_details3!B:C,2,0)</f>
        <v>MSKSH</v>
      </c>
      <c r="E1981" t="s">
        <v>136</v>
      </c>
      <c r="F1981" t="s">
        <v>137</v>
      </c>
      <c r="G1981">
        <v>150</v>
      </c>
      <c r="H1981">
        <v>18.75</v>
      </c>
      <c r="I1981">
        <v>2812.5</v>
      </c>
      <c r="J1981">
        <v>7.45</v>
      </c>
      <c r="K1981">
        <v>1117.5</v>
      </c>
      <c r="L1981">
        <v>11.3</v>
      </c>
      <c r="M1981">
        <v>0.60266666666666668</v>
      </c>
      <c r="N1981">
        <v>1695</v>
      </c>
      <c r="O1981" t="s">
        <v>138</v>
      </c>
      <c r="P1981" t="s">
        <v>139</v>
      </c>
      <c r="Q1981" t="s">
        <v>77</v>
      </c>
      <c r="R1981" t="s">
        <v>72</v>
      </c>
      <c r="S1981" t="s">
        <v>140</v>
      </c>
      <c r="T1981" t="s">
        <v>141</v>
      </c>
      <c r="U1981" t="s">
        <v>1190</v>
      </c>
      <c r="V1981">
        <f>YEAR(sales_order1[[#This Row],[date]])</f>
        <v>2020</v>
      </c>
      <c r="W1981" t="str">
        <f>TEXT(sales_order1[[#This Row],[date]], "Mmm")</f>
        <v>Dec</v>
      </c>
      <c r="X1981">
        <f>VALUE(TEXT(sales_order1[[#This Row],[date]], "D"))</f>
        <v>17</v>
      </c>
      <c r="Y1981">
        <v>51</v>
      </c>
    </row>
    <row r="1982" spans="1:25" x14ac:dyDescent="0.25">
      <c r="A1982" s="1">
        <v>44183</v>
      </c>
      <c r="B1982">
        <v>51981</v>
      </c>
      <c r="C1982" t="s">
        <v>86</v>
      </c>
      <c r="D1982" t="str">
        <f>VLOOKUP(sales_order1[[#This Row],[itemCode]],product_details3!B:C,2,0)</f>
        <v>SRMH30</v>
      </c>
      <c r="E1982" t="s">
        <v>87</v>
      </c>
      <c r="F1982" t="s">
        <v>30</v>
      </c>
      <c r="G1982">
        <v>50</v>
      </c>
      <c r="H1982">
        <v>21</v>
      </c>
      <c r="I1982">
        <v>1050</v>
      </c>
      <c r="J1982">
        <v>6.6</v>
      </c>
      <c r="K1982">
        <v>330</v>
      </c>
      <c r="L1982">
        <v>14.4</v>
      </c>
      <c r="M1982">
        <v>0.68571428571428572</v>
      </c>
      <c r="N1982">
        <v>720</v>
      </c>
      <c r="O1982" t="s">
        <v>430</v>
      </c>
      <c r="P1982" t="s">
        <v>431</v>
      </c>
      <c r="Q1982" t="s">
        <v>218</v>
      </c>
      <c r="R1982" t="s">
        <v>40</v>
      </c>
      <c r="S1982" t="s">
        <v>432</v>
      </c>
      <c r="T1982" t="s">
        <v>433</v>
      </c>
      <c r="U1982" t="s">
        <v>1190</v>
      </c>
      <c r="V1982">
        <f>YEAR(sales_order1[[#This Row],[date]])</f>
        <v>2020</v>
      </c>
      <c r="W1982" t="str">
        <f>TEXT(sales_order1[[#This Row],[date]], "Mmm")</f>
        <v>Dec</v>
      </c>
      <c r="X1982">
        <f>VALUE(TEXT(sales_order1[[#This Row],[date]], "D"))</f>
        <v>18</v>
      </c>
      <c r="Y1982">
        <v>51</v>
      </c>
    </row>
    <row r="1983" spans="1:25" x14ac:dyDescent="0.25">
      <c r="A1983" s="1">
        <v>44183</v>
      </c>
      <c r="B1983">
        <v>51982</v>
      </c>
      <c r="C1983" t="s">
        <v>51</v>
      </c>
      <c r="D1983" t="str">
        <f>VLOOKUP(sales_order1[[#This Row],[itemCode]],product_details3!B:C,2,0)</f>
        <v>MSTH50</v>
      </c>
      <c r="E1983" t="s">
        <v>52</v>
      </c>
      <c r="F1983" t="s">
        <v>21</v>
      </c>
      <c r="G1983">
        <v>100</v>
      </c>
      <c r="H1983">
        <v>15.75</v>
      </c>
      <c r="I1983">
        <v>1575</v>
      </c>
      <c r="J1983">
        <v>4.45</v>
      </c>
      <c r="K1983">
        <v>445</v>
      </c>
      <c r="L1983">
        <v>11.3</v>
      </c>
      <c r="M1983">
        <v>0.71746031746031746</v>
      </c>
      <c r="N1983">
        <v>1130</v>
      </c>
      <c r="O1983" t="s">
        <v>302</v>
      </c>
      <c r="P1983" t="s">
        <v>303</v>
      </c>
      <c r="Q1983" t="s">
        <v>107</v>
      </c>
      <c r="R1983" t="s">
        <v>40</v>
      </c>
      <c r="S1983" t="s">
        <v>101</v>
      </c>
      <c r="T1983" t="s">
        <v>304</v>
      </c>
      <c r="U1983" t="s">
        <v>1190</v>
      </c>
      <c r="V1983">
        <f>YEAR(sales_order1[[#This Row],[date]])</f>
        <v>2020</v>
      </c>
      <c r="W1983" t="str">
        <f>TEXT(sales_order1[[#This Row],[date]], "Mmm")</f>
        <v>Dec</v>
      </c>
      <c r="X1983">
        <f>VALUE(TEXT(sales_order1[[#This Row],[date]], "D"))</f>
        <v>18</v>
      </c>
      <c r="Y1983">
        <v>51</v>
      </c>
    </row>
    <row r="1984" spans="1:25" x14ac:dyDescent="0.25">
      <c r="A1984" s="1">
        <v>44183</v>
      </c>
      <c r="B1984">
        <v>51983</v>
      </c>
      <c r="C1984" t="s">
        <v>51</v>
      </c>
      <c r="D1984" t="str">
        <f>VLOOKUP(sales_order1[[#This Row],[itemCode]],product_details3!B:C,2,0)</f>
        <v>MSTH50</v>
      </c>
      <c r="E1984" t="s">
        <v>52</v>
      </c>
      <c r="F1984" t="s">
        <v>21</v>
      </c>
      <c r="G1984">
        <v>50</v>
      </c>
      <c r="H1984">
        <v>15.75</v>
      </c>
      <c r="I1984">
        <v>787.5</v>
      </c>
      <c r="J1984">
        <v>4.45</v>
      </c>
      <c r="K1984">
        <v>222.5</v>
      </c>
      <c r="L1984">
        <v>11.3</v>
      </c>
      <c r="M1984">
        <v>0.71746031746031746</v>
      </c>
      <c r="N1984">
        <v>565</v>
      </c>
      <c r="O1984" t="s">
        <v>490</v>
      </c>
      <c r="P1984" t="s">
        <v>491</v>
      </c>
      <c r="Q1984" t="s">
        <v>271</v>
      </c>
      <c r="R1984" t="s">
        <v>56</v>
      </c>
      <c r="S1984" t="s">
        <v>192</v>
      </c>
      <c r="T1984" t="s">
        <v>272</v>
      </c>
      <c r="U1984" t="s">
        <v>1191</v>
      </c>
      <c r="V1984">
        <f>YEAR(sales_order1[[#This Row],[date]])</f>
        <v>2020</v>
      </c>
      <c r="W1984" t="str">
        <f>TEXT(sales_order1[[#This Row],[date]], "Mmm")</f>
        <v>Dec</v>
      </c>
      <c r="X1984">
        <f>VALUE(TEXT(sales_order1[[#This Row],[date]], "D"))</f>
        <v>18</v>
      </c>
      <c r="Y1984">
        <v>51</v>
      </c>
    </row>
    <row r="1985" spans="1:25" x14ac:dyDescent="0.25">
      <c r="A1985" s="1">
        <v>44183</v>
      </c>
      <c r="B1985">
        <v>51984</v>
      </c>
      <c r="C1985" t="s">
        <v>19</v>
      </c>
      <c r="D1985" t="str">
        <f>VLOOKUP(sales_order1[[#This Row],[itemCode]],product_details3!B:C,2,0)</f>
        <v>MSTH100</v>
      </c>
      <c r="E1985" t="s">
        <v>20</v>
      </c>
      <c r="F1985" t="s">
        <v>21</v>
      </c>
      <c r="G1985">
        <v>100</v>
      </c>
      <c r="H1985">
        <v>26.25</v>
      </c>
      <c r="I1985">
        <v>2625</v>
      </c>
      <c r="J1985">
        <v>7.75</v>
      </c>
      <c r="K1985">
        <v>775</v>
      </c>
      <c r="L1985">
        <v>18.5</v>
      </c>
      <c r="M1985">
        <v>0.70476190476190481</v>
      </c>
      <c r="N1985">
        <v>1850</v>
      </c>
      <c r="O1985" t="s">
        <v>69</v>
      </c>
      <c r="P1985" t="s">
        <v>70</v>
      </c>
      <c r="Q1985" t="s">
        <v>71</v>
      </c>
      <c r="R1985" t="s">
        <v>72</v>
      </c>
      <c r="S1985" t="s">
        <v>73</v>
      </c>
      <c r="T1985" t="s">
        <v>74</v>
      </c>
      <c r="U1985" t="s">
        <v>1190</v>
      </c>
      <c r="V1985">
        <f>YEAR(sales_order1[[#This Row],[date]])</f>
        <v>2020</v>
      </c>
      <c r="W1985" t="str">
        <f>TEXT(sales_order1[[#This Row],[date]], "Mmm")</f>
        <v>Dec</v>
      </c>
      <c r="X1985">
        <f>VALUE(TEXT(sales_order1[[#This Row],[date]], "D"))</f>
        <v>18</v>
      </c>
      <c r="Y1985">
        <v>51</v>
      </c>
    </row>
    <row r="1986" spans="1:25" x14ac:dyDescent="0.25">
      <c r="A1986" s="1">
        <v>44183</v>
      </c>
      <c r="B1986">
        <v>51985</v>
      </c>
      <c r="C1986" t="s">
        <v>320</v>
      </c>
      <c r="D1986" t="str">
        <f>VLOOKUP(sales_order1[[#This Row],[itemCode]],product_details3!B:C,2,0)</f>
        <v>SCR50+100</v>
      </c>
      <c r="E1986" t="s">
        <v>321</v>
      </c>
      <c r="F1986" t="s">
        <v>61</v>
      </c>
      <c r="G1986">
        <v>200</v>
      </c>
      <c r="H1986">
        <v>26.25</v>
      </c>
      <c r="I1986">
        <v>5250</v>
      </c>
      <c r="J1986">
        <v>7.75</v>
      </c>
      <c r="K1986">
        <v>1550</v>
      </c>
      <c r="L1986">
        <v>18.5</v>
      </c>
      <c r="M1986">
        <v>0.70476190476190481</v>
      </c>
      <c r="N1986">
        <v>3700</v>
      </c>
      <c r="O1986" t="s">
        <v>398</v>
      </c>
      <c r="P1986" t="s">
        <v>399</v>
      </c>
      <c r="Q1986" t="s">
        <v>100</v>
      </c>
      <c r="R1986" t="s">
        <v>40</v>
      </c>
      <c r="S1986" t="s">
        <v>101</v>
      </c>
      <c r="T1986" t="s">
        <v>102</v>
      </c>
      <c r="U1986" t="s">
        <v>1190</v>
      </c>
      <c r="V1986">
        <f>YEAR(sales_order1[[#This Row],[date]])</f>
        <v>2020</v>
      </c>
      <c r="W1986" t="str">
        <f>TEXT(sales_order1[[#This Row],[date]], "Mmm")</f>
        <v>Dec</v>
      </c>
      <c r="X1986">
        <f>VALUE(TEXT(sales_order1[[#This Row],[date]], "D"))</f>
        <v>18</v>
      </c>
      <c r="Y1986">
        <v>51</v>
      </c>
    </row>
    <row r="1987" spans="1:25" x14ac:dyDescent="0.25">
      <c r="A1987" s="1">
        <v>44183</v>
      </c>
      <c r="B1987">
        <v>51986</v>
      </c>
      <c r="C1987" t="s">
        <v>28</v>
      </c>
      <c r="D1987" t="str">
        <f>VLOOKUP(sales_order1[[#This Row],[itemCode]],product_details3!B:C,2,0)</f>
        <v>SRMC30</v>
      </c>
      <c r="E1987" t="s">
        <v>29</v>
      </c>
      <c r="F1987" t="s">
        <v>30</v>
      </c>
      <c r="G1987">
        <v>100</v>
      </c>
      <c r="H1987">
        <v>22.6</v>
      </c>
      <c r="I1987">
        <v>2260</v>
      </c>
      <c r="J1987">
        <v>7.6</v>
      </c>
      <c r="K1987">
        <v>760</v>
      </c>
      <c r="L1987">
        <v>15</v>
      </c>
      <c r="M1987">
        <v>0.66371681415929207</v>
      </c>
      <c r="N1987">
        <v>1500</v>
      </c>
      <c r="O1987" t="s">
        <v>109</v>
      </c>
      <c r="P1987" t="s">
        <v>110</v>
      </c>
      <c r="Q1987" t="s">
        <v>111</v>
      </c>
      <c r="R1987" t="s">
        <v>112</v>
      </c>
      <c r="S1987" t="s">
        <v>113</v>
      </c>
      <c r="T1987" t="s">
        <v>114</v>
      </c>
      <c r="U1987" t="s">
        <v>1189</v>
      </c>
      <c r="V1987">
        <f>YEAR(sales_order1[[#This Row],[date]])</f>
        <v>2020</v>
      </c>
      <c r="W1987" t="str">
        <f>TEXT(sales_order1[[#This Row],[date]], "Mmm")</f>
        <v>Dec</v>
      </c>
      <c r="X1987">
        <f>VALUE(TEXT(sales_order1[[#This Row],[date]], "D"))</f>
        <v>18</v>
      </c>
      <c r="Y1987">
        <v>51</v>
      </c>
    </row>
    <row r="1988" spans="1:25" x14ac:dyDescent="0.25">
      <c r="A1988" s="1">
        <v>44183</v>
      </c>
      <c r="B1988">
        <v>51987</v>
      </c>
      <c r="C1988" t="s">
        <v>307</v>
      </c>
      <c r="D1988" t="str">
        <f>VLOOKUP(sales_order1[[#This Row],[itemCode]],product_details3!B:C,2,0)</f>
        <v>TNRH150</v>
      </c>
      <c r="E1988" t="s">
        <v>308</v>
      </c>
      <c r="F1988" t="s">
        <v>124</v>
      </c>
      <c r="G1988">
        <v>50</v>
      </c>
      <c r="H1988">
        <v>15.75</v>
      </c>
      <c r="I1988">
        <v>787.5</v>
      </c>
      <c r="J1988">
        <v>4.45</v>
      </c>
      <c r="K1988">
        <v>222.5</v>
      </c>
      <c r="L1988">
        <v>11.3</v>
      </c>
      <c r="M1988">
        <v>0.71746031746031746</v>
      </c>
      <c r="N1988">
        <v>565</v>
      </c>
      <c r="O1988" t="s">
        <v>461</v>
      </c>
      <c r="P1988" t="s">
        <v>462</v>
      </c>
      <c r="Q1988" t="s">
        <v>24</v>
      </c>
      <c r="R1988" t="s">
        <v>25</v>
      </c>
      <c r="S1988" t="s">
        <v>33</v>
      </c>
      <c r="T1988" t="s">
        <v>463</v>
      </c>
      <c r="U1988" t="s">
        <v>1191</v>
      </c>
      <c r="V1988">
        <f>YEAR(sales_order1[[#This Row],[date]])</f>
        <v>2020</v>
      </c>
      <c r="W1988" t="str">
        <f>TEXT(sales_order1[[#This Row],[date]], "Mmm")</f>
        <v>Dec</v>
      </c>
      <c r="X1988">
        <f>VALUE(TEXT(sales_order1[[#This Row],[date]], "D"))</f>
        <v>18</v>
      </c>
      <c r="Y1988">
        <v>51</v>
      </c>
    </row>
    <row r="1989" spans="1:25" x14ac:dyDescent="0.25">
      <c r="A1989" s="1">
        <v>44183</v>
      </c>
      <c r="B1989">
        <v>51988</v>
      </c>
      <c r="C1989" t="s">
        <v>320</v>
      </c>
      <c r="D1989" t="str">
        <f>VLOOKUP(sales_order1[[#This Row],[itemCode]],product_details3!B:C,2,0)</f>
        <v>SCR50+100</v>
      </c>
      <c r="E1989" t="s">
        <v>321</v>
      </c>
      <c r="F1989" t="s">
        <v>61</v>
      </c>
      <c r="G1989">
        <v>250</v>
      </c>
      <c r="H1989">
        <v>26.25</v>
      </c>
      <c r="I1989">
        <v>6562.5</v>
      </c>
      <c r="J1989">
        <v>7.75</v>
      </c>
      <c r="K1989">
        <v>1937.5</v>
      </c>
      <c r="L1989">
        <v>18.5</v>
      </c>
      <c r="M1989">
        <v>0.70476190476190481</v>
      </c>
      <c r="N1989">
        <v>4625</v>
      </c>
      <c r="O1989" t="s">
        <v>62</v>
      </c>
      <c r="P1989" t="s">
        <v>63</v>
      </c>
      <c r="Q1989" t="s">
        <v>64</v>
      </c>
      <c r="R1989" t="s">
        <v>40</v>
      </c>
      <c r="S1989" t="s">
        <v>65</v>
      </c>
      <c r="T1989" t="s">
        <v>66</v>
      </c>
      <c r="U1989" t="s">
        <v>1190</v>
      </c>
      <c r="V1989">
        <f>YEAR(sales_order1[[#This Row],[date]])</f>
        <v>2020</v>
      </c>
      <c r="W1989" t="str">
        <f>TEXT(sales_order1[[#This Row],[date]], "Mmm")</f>
        <v>Dec</v>
      </c>
      <c r="X1989">
        <f>VALUE(TEXT(sales_order1[[#This Row],[date]], "D"))</f>
        <v>18</v>
      </c>
      <c r="Y1989">
        <v>51</v>
      </c>
    </row>
    <row r="1990" spans="1:25" x14ac:dyDescent="0.25">
      <c r="A1990" s="1">
        <v>44183</v>
      </c>
      <c r="B1990">
        <v>51989</v>
      </c>
      <c r="C1990" t="s">
        <v>339</v>
      </c>
      <c r="D1990" t="str">
        <f>VLOOKUP(sales_order1[[#This Row],[itemCode]],product_details3!B:C,2,0)</f>
        <v>SRMH50</v>
      </c>
      <c r="E1990" t="s">
        <v>340</v>
      </c>
      <c r="F1990" t="s">
        <v>30</v>
      </c>
      <c r="G1990">
        <v>150</v>
      </c>
      <c r="H1990">
        <v>31.25</v>
      </c>
      <c r="I1990">
        <v>4687.5</v>
      </c>
      <c r="J1990">
        <v>10.75</v>
      </c>
      <c r="K1990">
        <v>1612.5</v>
      </c>
      <c r="L1990">
        <v>20.5</v>
      </c>
      <c r="M1990">
        <v>0.65600000000000003</v>
      </c>
      <c r="N1990">
        <v>3075</v>
      </c>
      <c r="O1990" t="s">
        <v>508</v>
      </c>
      <c r="P1990" t="s">
        <v>509</v>
      </c>
      <c r="Q1990" t="s">
        <v>55</v>
      </c>
      <c r="R1990" t="s">
        <v>56</v>
      </c>
      <c r="S1990" t="s">
        <v>225</v>
      </c>
      <c r="T1990" t="s">
        <v>510</v>
      </c>
      <c r="U1990" t="s">
        <v>1191</v>
      </c>
      <c r="V1990">
        <f>YEAR(sales_order1[[#This Row],[date]])</f>
        <v>2020</v>
      </c>
      <c r="W1990" t="str">
        <f>TEXT(sales_order1[[#This Row],[date]], "Mmm")</f>
        <v>Dec</v>
      </c>
      <c r="X1990">
        <f>VALUE(TEXT(sales_order1[[#This Row],[date]], "D"))</f>
        <v>18</v>
      </c>
      <c r="Y1990">
        <v>51</v>
      </c>
    </row>
    <row r="1991" spans="1:25" x14ac:dyDescent="0.25">
      <c r="A1991" s="1">
        <v>44183</v>
      </c>
      <c r="B1991">
        <v>51990</v>
      </c>
      <c r="C1991" t="s">
        <v>135</v>
      </c>
      <c r="D1991" t="str">
        <f>VLOOKUP(sales_order1[[#This Row],[itemCode]],product_details3!B:C,2,0)</f>
        <v>MSKSH</v>
      </c>
      <c r="E1991" t="s">
        <v>136</v>
      </c>
      <c r="F1991" t="s">
        <v>137</v>
      </c>
      <c r="G1991">
        <v>150</v>
      </c>
      <c r="H1991">
        <v>18.75</v>
      </c>
      <c r="I1991">
        <v>2812.5</v>
      </c>
      <c r="J1991">
        <v>7.45</v>
      </c>
      <c r="K1991">
        <v>1117.5</v>
      </c>
      <c r="L1991">
        <v>11.3</v>
      </c>
      <c r="M1991">
        <v>0.60266666666666668</v>
      </c>
      <c r="N1991">
        <v>1695</v>
      </c>
      <c r="O1991" t="s">
        <v>91</v>
      </c>
      <c r="P1991" t="s">
        <v>92</v>
      </c>
      <c r="Q1991" t="s">
        <v>93</v>
      </c>
      <c r="R1991" t="s">
        <v>72</v>
      </c>
      <c r="S1991" t="s">
        <v>94</v>
      </c>
      <c r="T1991" t="s">
        <v>95</v>
      </c>
      <c r="U1991" t="s">
        <v>1190</v>
      </c>
      <c r="V1991">
        <f>YEAR(sales_order1[[#This Row],[date]])</f>
        <v>2020</v>
      </c>
      <c r="W1991" t="str">
        <f>TEXT(sales_order1[[#This Row],[date]], "Mmm")</f>
        <v>Dec</v>
      </c>
      <c r="X1991">
        <f>VALUE(TEXT(sales_order1[[#This Row],[date]], "D"))</f>
        <v>18</v>
      </c>
      <c r="Y1991">
        <v>51</v>
      </c>
    </row>
    <row r="1992" spans="1:25" x14ac:dyDescent="0.25">
      <c r="A1992" s="1">
        <v>44183</v>
      </c>
      <c r="B1992">
        <v>51991</v>
      </c>
      <c r="C1992" t="s">
        <v>35</v>
      </c>
      <c r="D1992" t="str">
        <f>VLOOKUP(sales_order1[[#This Row],[itemCode]],product_details3!B:C,2,0)</f>
        <v>SRMA30</v>
      </c>
      <c r="E1992" t="s">
        <v>36</v>
      </c>
      <c r="F1992" t="s">
        <v>30</v>
      </c>
      <c r="G1992">
        <v>50</v>
      </c>
      <c r="H1992">
        <v>26.2</v>
      </c>
      <c r="I1992">
        <v>1310</v>
      </c>
      <c r="J1992">
        <v>9.4</v>
      </c>
      <c r="K1992">
        <v>470</v>
      </c>
      <c r="L1992">
        <v>16.8</v>
      </c>
      <c r="M1992">
        <v>0.6412213740458016</v>
      </c>
      <c r="N1992">
        <v>840</v>
      </c>
      <c r="O1992" t="s">
        <v>167</v>
      </c>
      <c r="P1992" t="s">
        <v>168</v>
      </c>
      <c r="Q1992" t="s">
        <v>100</v>
      </c>
      <c r="R1992" t="s">
        <v>40</v>
      </c>
      <c r="S1992" t="s">
        <v>101</v>
      </c>
      <c r="T1992" t="s">
        <v>169</v>
      </c>
      <c r="U1992" t="s">
        <v>1190</v>
      </c>
      <c r="V1992">
        <f>YEAR(sales_order1[[#This Row],[date]])</f>
        <v>2020</v>
      </c>
      <c r="W1992" t="str">
        <f>TEXT(sales_order1[[#This Row],[date]], "Mmm")</f>
        <v>Dec</v>
      </c>
      <c r="X1992">
        <f>VALUE(TEXT(sales_order1[[#This Row],[date]], "D"))</f>
        <v>18</v>
      </c>
      <c r="Y1992">
        <v>51</v>
      </c>
    </row>
    <row r="1993" spans="1:25" x14ac:dyDescent="0.25">
      <c r="A1993" s="1">
        <v>44183</v>
      </c>
      <c r="B1993">
        <v>51992</v>
      </c>
      <c r="C1993" t="s">
        <v>362</v>
      </c>
      <c r="D1993" t="str">
        <f>VLOOKUP(sales_order1[[#This Row],[itemCode]],product_details3!B:C,2,0)</f>
        <v>MSKO100</v>
      </c>
      <c r="E1993" t="s">
        <v>363</v>
      </c>
      <c r="F1993" t="s">
        <v>137</v>
      </c>
      <c r="G1993">
        <v>50</v>
      </c>
      <c r="H1993">
        <v>22.65</v>
      </c>
      <c r="I1993">
        <v>1132.5</v>
      </c>
      <c r="J1993">
        <v>9.5500000000000007</v>
      </c>
      <c r="K1993">
        <v>477.5</v>
      </c>
      <c r="L1993">
        <v>13.1</v>
      </c>
      <c r="M1993">
        <v>0.57836644591611486</v>
      </c>
      <c r="N1993">
        <v>655</v>
      </c>
      <c r="O1993" t="s">
        <v>423</v>
      </c>
      <c r="P1993" t="s">
        <v>424</v>
      </c>
      <c r="Q1993" t="s">
        <v>77</v>
      </c>
      <c r="R1993" t="s">
        <v>72</v>
      </c>
      <c r="S1993" t="s">
        <v>425</v>
      </c>
      <c r="T1993" t="s">
        <v>426</v>
      </c>
      <c r="U1993" t="s">
        <v>1190</v>
      </c>
      <c r="V1993">
        <f>YEAR(sales_order1[[#This Row],[date]])</f>
        <v>2020</v>
      </c>
      <c r="W1993" t="str">
        <f>TEXT(sales_order1[[#This Row],[date]], "Mmm")</f>
        <v>Dec</v>
      </c>
      <c r="X1993">
        <f>VALUE(TEXT(sales_order1[[#This Row],[date]], "D"))</f>
        <v>18</v>
      </c>
      <c r="Y1993">
        <v>51</v>
      </c>
    </row>
    <row r="1994" spans="1:25" x14ac:dyDescent="0.25">
      <c r="A1994" s="1">
        <v>44186</v>
      </c>
      <c r="B1994">
        <v>51993</v>
      </c>
      <c r="C1994" t="s">
        <v>335</v>
      </c>
      <c r="D1994" t="str">
        <f>VLOOKUP(sales_order1[[#This Row],[itemCode]],product_details3!B:C,2,0)</f>
        <v>CLNF50</v>
      </c>
      <c r="E1994" t="s">
        <v>336</v>
      </c>
      <c r="F1994" t="s">
        <v>45</v>
      </c>
      <c r="G1994">
        <v>50</v>
      </c>
      <c r="H1994">
        <v>7.3</v>
      </c>
      <c r="I1994">
        <v>365</v>
      </c>
      <c r="J1994">
        <v>2.8</v>
      </c>
      <c r="K1994">
        <v>140</v>
      </c>
      <c r="L1994">
        <v>4.5</v>
      </c>
      <c r="M1994">
        <v>0.61643835616438358</v>
      </c>
      <c r="N1994">
        <v>225</v>
      </c>
      <c r="O1994" t="s">
        <v>189</v>
      </c>
      <c r="P1994" t="s">
        <v>190</v>
      </c>
      <c r="Q1994" t="s">
        <v>191</v>
      </c>
      <c r="R1994" t="s">
        <v>56</v>
      </c>
      <c r="S1994" t="s">
        <v>192</v>
      </c>
      <c r="T1994" t="s">
        <v>193</v>
      </c>
      <c r="U1994" t="s">
        <v>1191</v>
      </c>
      <c r="V1994">
        <f>YEAR(sales_order1[[#This Row],[date]])</f>
        <v>2020</v>
      </c>
      <c r="W1994" t="str">
        <f>TEXT(sales_order1[[#This Row],[date]], "Mmm")</f>
        <v>Dec</v>
      </c>
      <c r="X1994">
        <f>VALUE(TEXT(sales_order1[[#This Row],[date]], "D"))</f>
        <v>21</v>
      </c>
      <c r="Y1994">
        <v>51</v>
      </c>
    </row>
    <row r="1995" spans="1:25" x14ac:dyDescent="0.25">
      <c r="A1995" s="1">
        <v>44186</v>
      </c>
      <c r="B1995">
        <v>51994</v>
      </c>
      <c r="C1995" t="s">
        <v>115</v>
      </c>
      <c r="D1995" t="str">
        <f>VLOOKUP(sales_order1[[#This Row],[itemCode]],product_details3!B:C,2,0)</f>
        <v>SCRS30100</v>
      </c>
      <c r="E1995" t="s">
        <v>116</v>
      </c>
      <c r="F1995" t="s">
        <v>61</v>
      </c>
      <c r="G1995">
        <v>150</v>
      </c>
      <c r="H1995">
        <v>32.75</v>
      </c>
      <c r="I1995">
        <v>4912.5</v>
      </c>
      <c r="J1995">
        <v>11.25</v>
      </c>
      <c r="K1995">
        <v>1687.5</v>
      </c>
      <c r="L1995">
        <v>21.5</v>
      </c>
      <c r="M1995">
        <v>0.65648854961832059</v>
      </c>
      <c r="N1995">
        <v>3225</v>
      </c>
      <c r="O1995" t="s">
        <v>528</v>
      </c>
      <c r="P1995" t="s">
        <v>529</v>
      </c>
      <c r="Q1995" t="s">
        <v>132</v>
      </c>
      <c r="R1995" t="s">
        <v>56</v>
      </c>
      <c r="S1995" t="s">
        <v>133</v>
      </c>
      <c r="T1995" t="s">
        <v>530</v>
      </c>
      <c r="U1995" t="s">
        <v>1191</v>
      </c>
      <c r="V1995">
        <f>YEAR(sales_order1[[#This Row],[date]])</f>
        <v>2020</v>
      </c>
      <c r="W1995" t="str">
        <f>TEXT(sales_order1[[#This Row],[date]], "Mmm")</f>
        <v>Dec</v>
      </c>
      <c r="X1995">
        <f>VALUE(TEXT(sales_order1[[#This Row],[date]], "D"))</f>
        <v>21</v>
      </c>
      <c r="Y1995">
        <v>51</v>
      </c>
    </row>
    <row r="1996" spans="1:25" x14ac:dyDescent="0.25">
      <c r="A1996" s="1">
        <v>44186</v>
      </c>
      <c r="B1996">
        <v>51995</v>
      </c>
      <c r="C1996" t="s">
        <v>28</v>
      </c>
      <c r="D1996" t="str">
        <f>VLOOKUP(sales_order1[[#This Row],[itemCode]],product_details3!B:C,2,0)</f>
        <v>SRMC30</v>
      </c>
      <c r="E1996" t="s">
        <v>29</v>
      </c>
      <c r="F1996" t="s">
        <v>30</v>
      </c>
      <c r="G1996">
        <v>150</v>
      </c>
      <c r="H1996">
        <v>22.6</v>
      </c>
      <c r="I1996">
        <v>3390</v>
      </c>
      <c r="J1996">
        <v>7.6</v>
      </c>
      <c r="K1996">
        <v>1140</v>
      </c>
      <c r="L1996">
        <v>15</v>
      </c>
      <c r="M1996">
        <v>0.66371681415929207</v>
      </c>
      <c r="N1996">
        <v>2250</v>
      </c>
      <c r="O1996" t="s">
        <v>381</v>
      </c>
      <c r="P1996" t="s">
        <v>382</v>
      </c>
      <c r="Q1996" t="s">
        <v>383</v>
      </c>
      <c r="R1996" t="s">
        <v>72</v>
      </c>
      <c r="S1996" t="s">
        <v>384</v>
      </c>
      <c r="T1996" t="s">
        <v>385</v>
      </c>
      <c r="U1996" t="s">
        <v>1188</v>
      </c>
      <c r="V1996">
        <f>YEAR(sales_order1[[#This Row],[date]])</f>
        <v>2020</v>
      </c>
      <c r="W1996" t="str">
        <f>TEXT(sales_order1[[#This Row],[date]], "Mmm")</f>
        <v>Dec</v>
      </c>
      <c r="X1996">
        <f>VALUE(TEXT(sales_order1[[#This Row],[date]], "D"))</f>
        <v>21</v>
      </c>
      <c r="Y1996">
        <v>51</v>
      </c>
    </row>
    <row r="1997" spans="1:25" x14ac:dyDescent="0.25">
      <c r="A1997" s="1">
        <v>44186</v>
      </c>
      <c r="B1997">
        <v>51996</v>
      </c>
      <c r="C1997" t="s">
        <v>194</v>
      </c>
      <c r="D1997" t="str">
        <f>VLOOKUP(sales_order1[[#This Row],[itemCode]],product_details3!B:C,2,0)</f>
        <v>CLNG150</v>
      </c>
      <c r="E1997" t="s">
        <v>195</v>
      </c>
      <c r="F1997" t="s">
        <v>45</v>
      </c>
      <c r="G1997">
        <v>50</v>
      </c>
      <c r="H1997">
        <v>12.75</v>
      </c>
      <c r="I1997">
        <v>637.5</v>
      </c>
      <c r="J1997">
        <v>4.45</v>
      </c>
      <c r="K1997">
        <v>222.5</v>
      </c>
      <c r="L1997">
        <v>8.3000000000000007</v>
      </c>
      <c r="M1997">
        <v>0.65098039215686276</v>
      </c>
      <c r="N1997">
        <v>415</v>
      </c>
      <c r="O1997" t="s">
        <v>248</v>
      </c>
      <c r="P1997" t="s">
        <v>249</v>
      </c>
      <c r="Q1997" t="s">
        <v>191</v>
      </c>
      <c r="R1997" t="s">
        <v>56</v>
      </c>
      <c r="S1997" t="s">
        <v>192</v>
      </c>
      <c r="T1997" t="s">
        <v>250</v>
      </c>
      <c r="U1997" t="s">
        <v>1191</v>
      </c>
      <c r="V1997">
        <f>YEAR(sales_order1[[#This Row],[date]])</f>
        <v>2020</v>
      </c>
      <c r="W1997" t="str">
        <f>TEXT(sales_order1[[#This Row],[date]], "Mmm")</f>
        <v>Dec</v>
      </c>
      <c r="X1997">
        <f>VALUE(TEXT(sales_order1[[#This Row],[date]], "D"))</f>
        <v>21</v>
      </c>
      <c r="Y1997">
        <v>51</v>
      </c>
    </row>
    <row r="1998" spans="1:25" x14ac:dyDescent="0.25">
      <c r="A1998" s="1">
        <v>44186</v>
      </c>
      <c r="B1998">
        <v>51997</v>
      </c>
      <c r="C1998" t="s">
        <v>329</v>
      </c>
      <c r="D1998" t="str">
        <f>VLOOKUP(sales_order1[[#This Row],[itemCode]],product_details3!B:C,2,0)</f>
        <v>TNRS150</v>
      </c>
      <c r="E1998" t="s">
        <v>330</v>
      </c>
      <c r="F1998" t="s">
        <v>124</v>
      </c>
      <c r="G1998">
        <v>50</v>
      </c>
      <c r="H1998">
        <v>19.649999999999999</v>
      </c>
      <c r="I1998">
        <v>982.5</v>
      </c>
      <c r="J1998">
        <v>6.55</v>
      </c>
      <c r="K1998">
        <v>327.5</v>
      </c>
      <c r="L1998">
        <v>13.1</v>
      </c>
      <c r="M1998">
        <v>0.66666666666666663</v>
      </c>
      <c r="N1998">
        <v>655</v>
      </c>
      <c r="O1998" t="s">
        <v>299</v>
      </c>
      <c r="P1998" t="s">
        <v>300</v>
      </c>
      <c r="Q1998" t="s">
        <v>100</v>
      </c>
      <c r="R1998" t="s">
        <v>40</v>
      </c>
      <c r="S1998" t="s">
        <v>101</v>
      </c>
      <c r="T1998" t="s">
        <v>301</v>
      </c>
      <c r="U1998" t="s">
        <v>1190</v>
      </c>
      <c r="V1998">
        <f>YEAR(sales_order1[[#This Row],[date]])</f>
        <v>2020</v>
      </c>
      <c r="W1998" t="str">
        <f>TEXT(sales_order1[[#This Row],[date]], "Mmm")</f>
        <v>Dec</v>
      </c>
      <c r="X1998">
        <f>VALUE(TEXT(sales_order1[[#This Row],[date]], "D"))</f>
        <v>21</v>
      </c>
      <c r="Y1998">
        <v>51</v>
      </c>
    </row>
    <row r="1999" spans="1:25" x14ac:dyDescent="0.25">
      <c r="A1999" s="1">
        <v>44186</v>
      </c>
      <c r="B1999">
        <v>51998</v>
      </c>
      <c r="C1999" t="s">
        <v>181</v>
      </c>
      <c r="D1999" t="str">
        <f>VLOOKUP(sales_order1[[#This Row],[itemCode]],product_details3!B:C,2,0)</f>
        <v>EXFP100</v>
      </c>
      <c r="E1999" t="s">
        <v>182</v>
      </c>
      <c r="F1999" t="s">
        <v>183</v>
      </c>
      <c r="G1999">
        <v>50</v>
      </c>
      <c r="H1999">
        <v>21.95</v>
      </c>
      <c r="I1999">
        <v>1097.5</v>
      </c>
      <c r="J1999">
        <v>8.1999999999999993</v>
      </c>
      <c r="K1999">
        <v>410</v>
      </c>
      <c r="L1999">
        <v>13.75</v>
      </c>
      <c r="M1999">
        <v>0.62642369020501143</v>
      </c>
      <c r="N1999">
        <v>687.5</v>
      </c>
      <c r="O1999" t="s">
        <v>467</v>
      </c>
      <c r="P1999" t="s">
        <v>468</v>
      </c>
      <c r="Q1999" t="s">
        <v>39</v>
      </c>
      <c r="R1999" t="s">
        <v>40</v>
      </c>
      <c r="S1999" t="s">
        <v>41</v>
      </c>
      <c r="T1999" t="s">
        <v>174</v>
      </c>
      <c r="U1999" t="s">
        <v>1188</v>
      </c>
      <c r="V1999">
        <f>YEAR(sales_order1[[#This Row],[date]])</f>
        <v>2020</v>
      </c>
      <c r="W1999" t="str">
        <f>TEXT(sales_order1[[#This Row],[date]], "Mmm")</f>
        <v>Dec</v>
      </c>
      <c r="X1999">
        <f>VALUE(TEXT(sales_order1[[#This Row],[date]], "D"))</f>
        <v>21</v>
      </c>
      <c r="Y1999">
        <v>51</v>
      </c>
    </row>
    <row r="2000" spans="1:25" x14ac:dyDescent="0.25">
      <c r="A2000" s="1">
        <v>44186</v>
      </c>
      <c r="B2000">
        <v>51999</v>
      </c>
      <c r="C2000" t="s">
        <v>103</v>
      </c>
      <c r="D2000" t="str">
        <f>VLOOKUP(sales_order1[[#This Row],[itemCode]],product_details3!B:C,2,0)</f>
        <v>SCRT50</v>
      </c>
      <c r="E2000" t="s">
        <v>104</v>
      </c>
      <c r="F2000" t="s">
        <v>61</v>
      </c>
      <c r="G2000">
        <v>150</v>
      </c>
      <c r="H2000">
        <v>16.95</v>
      </c>
      <c r="I2000">
        <v>2542.5</v>
      </c>
      <c r="J2000">
        <v>5.2</v>
      </c>
      <c r="K2000">
        <v>780</v>
      </c>
      <c r="L2000">
        <v>11.75</v>
      </c>
      <c r="M2000">
        <v>0.69321533923303835</v>
      </c>
      <c r="N2000">
        <v>1762.5</v>
      </c>
      <c r="O2000" t="s">
        <v>75</v>
      </c>
      <c r="P2000" t="s">
        <v>76</v>
      </c>
      <c r="Q2000" t="s">
        <v>77</v>
      </c>
      <c r="R2000" t="s">
        <v>72</v>
      </c>
      <c r="S2000" t="s">
        <v>78</v>
      </c>
      <c r="T2000" t="s">
        <v>79</v>
      </c>
      <c r="U2000" t="s">
        <v>1190</v>
      </c>
      <c r="V2000">
        <f>YEAR(sales_order1[[#This Row],[date]])</f>
        <v>2020</v>
      </c>
      <c r="W2000" t="str">
        <f>TEXT(sales_order1[[#This Row],[date]], "Mmm")</f>
        <v>Dec</v>
      </c>
      <c r="X2000">
        <f>VALUE(TEXT(sales_order1[[#This Row],[date]], "D"))</f>
        <v>21</v>
      </c>
      <c r="Y2000">
        <v>51</v>
      </c>
    </row>
    <row r="2001" spans="1:25" x14ac:dyDescent="0.25">
      <c r="A2001" s="1">
        <v>44186</v>
      </c>
      <c r="B2001">
        <v>52000</v>
      </c>
      <c r="C2001" t="s">
        <v>19</v>
      </c>
      <c r="D2001" t="str">
        <f>VLOOKUP(sales_order1[[#This Row],[itemCode]],product_details3!B:C,2,0)</f>
        <v>MSTH100</v>
      </c>
      <c r="E2001" t="s">
        <v>20</v>
      </c>
      <c r="F2001" t="s">
        <v>21</v>
      </c>
      <c r="G2001">
        <v>50</v>
      </c>
      <c r="H2001">
        <v>26.25</v>
      </c>
      <c r="I2001">
        <v>1312.5</v>
      </c>
      <c r="J2001">
        <v>7.75</v>
      </c>
      <c r="K2001">
        <v>387.5</v>
      </c>
      <c r="L2001">
        <v>18.5</v>
      </c>
      <c r="M2001">
        <v>0.70476190476190481</v>
      </c>
      <c r="N2001">
        <v>925</v>
      </c>
      <c r="O2001" t="s">
        <v>392</v>
      </c>
      <c r="P2001" t="s">
        <v>393</v>
      </c>
      <c r="Q2001" t="s">
        <v>264</v>
      </c>
      <c r="R2001" t="s">
        <v>56</v>
      </c>
      <c r="S2001" t="s">
        <v>133</v>
      </c>
      <c r="T2001" t="s">
        <v>394</v>
      </c>
      <c r="U2001" t="s">
        <v>1191</v>
      </c>
      <c r="V2001">
        <f>YEAR(sales_order1[[#This Row],[date]])</f>
        <v>2020</v>
      </c>
      <c r="W2001" t="str">
        <f>TEXT(sales_order1[[#This Row],[date]], "Mmm")</f>
        <v>Dec</v>
      </c>
      <c r="X2001">
        <f>VALUE(TEXT(sales_order1[[#This Row],[date]], "D"))</f>
        <v>21</v>
      </c>
      <c r="Y2001">
        <v>51</v>
      </c>
    </row>
    <row r="2002" spans="1:25" x14ac:dyDescent="0.25">
      <c r="A2002" s="1">
        <v>44186</v>
      </c>
      <c r="B2002">
        <v>52001</v>
      </c>
      <c r="C2002" t="s">
        <v>362</v>
      </c>
      <c r="D2002" t="str">
        <f>VLOOKUP(sales_order1[[#This Row],[itemCode]],product_details3!B:C,2,0)</f>
        <v>MSKO100</v>
      </c>
      <c r="E2002" t="s">
        <v>363</v>
      </c>
      <c r="F2002" t="s">
        <v>137</v>
      </c>
      <c r="G2002">
        <v>100</v>
      </c>
      <c r="H2002">
        <v>22.65</v>
      </c>
      <c r="I2002">
        <v>2265</v>
      </c>
      <c r="J2002">
        <v>9.5500000000000007</v>
      </c>
      <c r="K2002">
        <v>955</v>
      </c>
      <c r="L2002">
        <v>13.1</v>
      </c>
      <c r="M2002">
        <v>0.57836644591611486</v>
      </c>
      <c r="N2002">
        <v>1310</v>
      </c>
      <c r="O2002" t="s">
        <v>366</v>
      </c>
      <c r="P2002" t="s">
        <v>367</v>
      </c>
      <c r="Q2002" t="s">
        <v>239</v>
      </c>
      <c r="R2002" t="s">
        <v>112</v>
      </c>
      <c r="S2002" t="s">
        <v>368</v>
      </c>
      <c r="T2002" t="s">
        <v>369</v>
      </c>
      <c r="U2002" t="s">
        <v>1189</v>
      </c>
      <c r="V2002">
        <f>YEAR(sales_order1[[#This Row],[date]])</f>
        <v>2020</v>
      </c>
      <c r="W2002" t="str">
        <f>TEXT(sales_order1[[#This Row],[date]], "Mmm")</f>
        <v>Dec</v>
      </c>
      <c r="X2002">
        <f>VALUE(TEXT(sales_order1[[#This Row],[date]], "D"))</f>
        <v>21</v>
      </c>
      <c r="Y2002">
        <v>51</v>
      </c>
    </row>
    <row r="2003" spans="1:25" x14ac:dyDescent="0.25">
      <c r="A2003" s="1">
        <v>44186</v>
      </c>
      <c r="B2003">
        <v>52002</v>
      </c>
      <c r="C2003" t="s">
        <v>51</v>
      </c>
      <c r="D2003" t="str">
        <f>VLOOKUP(sales_order1[[#This Row],[itemCode]],product_details3!B:C,2,0)</f>
        <v>MSTH50</v>
      </c>
      <c r="E2003" t="s">
        <v>52</v>
      </c>
      <c r="F2003" t="s">
        <v>21</v>
      </c>
      <c r="G2003">
        <v>50</v>
      </c>
      <c r="H2003">
        <v>15.75</v>
      </c>
      <c r="I2003">
        <v>787.5</v>
      </c>
      <c r="J2003">
        <v>4.45</v>
      </c>
      <c r="K2003">
        <v>222.5</v>
      </c>
      <c r="L2003">
        <v>11.3</v>
      </c>
      <c r="M2003">
        <v>0.71746031746031746</v>
      </c>
      <c r="N2003">
        <v>565</v>
      </c>
      <c r="O2003" t="s">
        <v>31</v>
      </c>
      <c r="P2003" t="s">
        <v>32</v>
      </c>
      <c r="Q2003" t="s">
        <v>24</v>
      </c>
      <c r="R2003" t="s">
        <v>25</v>
      </c>
      <c r="S2003" t="s">
        <v>33</v>
      </c>
      <c r="T2003" t="s">
        <v>34</v>
      </c>
      <c r="U2003" t="s">
        <v>1191</v>
      </c>
      <c r="V2003">
        <f>YEAR(sales_order1[[#This Row],[date]])</f>
        <v>2020</v>
      </c>
      <c r="W2003" t="str">
        <f>TEXT(sales_order1[[#This Row],[date]], "Mmm")</f>
        <v>Dec</v>
      </c>
      <c r="X2003">
        <f>VALUE(TEXT(sales_order1[[#This Row],[date]], "D"))</f>
        <v>21</v>
      </c>
      <c r="Y2003">
        <v>51</v>
      </c>
    </row>
    <row r="2004" spans="1:25" x14ac:dyDescent="0.25">
      <c r="A2004" s="1">
        <v>44186</v>
      </c>
      <c r="B2004">
        <v>52003</v>
      </c>
      <c r="C2004" t="s">
        <v>51</v>
      </c>
      <c r="D2004" t="str">
        <f>VLOOKUP(sales_order1[[#This Row],[itemCode]],product_details3!B:C,2,0)</f>
        <v>MSTH50</v>
      </c>
      <c r="E2004" t="s">
        <v>52</v>
      </c>
      <c r="F2004" t="s">
        <v>21</v>
      </c>
      <c r="G2004">
        <v>100</v>
      </c>
      <c r="H2004">
        <v>15.75</v>
      </c>
      <c r="I2004">
        <v>1575</v>
      </c>
      <c r="J2004">
        <v>4.45</v>
      </c>
      <c r="K2004">
        <v>445</v>
      </c>
      <c r="L2004">
        <v>11.3</v>
      </c>
      <c r="M2004">
        <v>0.71746031746031746</v>
      </c>
      <c r="N2004">
        <v>1130</v>
      </c>
      <c r="O2004" t="s">
        <v>420</v>
      </c>
      <c r="P2004" t="s">
        <v>421</v>
      </c>
      <c r="Q2004" t="s">
        <v>77</v>
      </c>
      <c r="R2004" t="s">
        <v>72</v>
      </c>
      <c r="S2004" t="s">
        <v>78</v>
      </c>
      <c r="T2004" t="s">
        <v>422</v>
      </c>
      <c r="U2004" t="s">
        <v>1190</v>
      </c>
      <c r="V2004">
        <f>YEAR(sales_order1[[#This Row],[date]])</f>
        <v>2020</v>
      </c>
      <c r="W2004" t="str">
        <f>TEXT(sales_order1[[#This Row],[date]], "Mmm")</f>
        <v>Dec</v>
      </c>
      <c r="X2004">
        <f>VALUE(TEXT(sales_order1[[#This Row],[date]], "D"))</f>
        <v>21</v>
      </c>
      <c r="Y2004">
        <v>51</v>
      </c>
    </row>
    <row r="2005" spans="1:25" x14ac:dyDescent="0.25">
      <c r="A2005" s="1">
        <v>44186</v>
      </c>
      <c r="B2005">
        <v>52004</v>
      </c>
      <c r="C2005" t="s">
        <v>103</v>
      </c>
      <c r="D2005" t="str">
        <f>VLOOKUP(sales_order1[[#This Row],[itemCode]],product_details3!B:C,2,0)</f>
        <v>SCRT50</v>
      </c>
      <c r="E2005" t="s">
        <v>104</v>
      </c>
      <c r="F2005" t="s">
        <v>61</v>
      </c>
      <c r="G2005">
        <v>50</v>
      </c>
      <c r="H2005">
        <v>16.95</v>
      </c>
      <c r="I2005">
        <v>847.5</v>
      </c>
      <c r="J2005">
        <v>5.2</v>
      </c>
      <c r="K2005">
        <v>260</v>
      </c>
      <c r="L2005">
        <v>11.75</v>
      </c>
      <c r="M2005">
        <v>0.69321533923303835</v>
      </c>
      <c r="N2005">
        <v>587.5</v>
      </c>
      <c r="O2005" t="s">
        <v>502</v>
      </c>
      <c r="P2005" t="s">
        <v>503</v>
      </c>
      <c r="Q2005" t="s">
        <v>218</v>
      </c>
      <c r="R2005" t="s">
        <v>40</v>
      </c>
      <c r="S2005" t="s">
        <v>219</v>
      </c>
      <c r="T2005" t="s">
        <v>504</v>
      </c>
      <c r="U2005" t="s">
        <v>1190</v>
      </c>
      <c r="V2005">
        <f>YEAR(sales_order1[[#This Row],[date]])</f>
        <v>2020</v>
      </c>
      <c r="W2005" t="str">
        <f>TEXT(sales_order1[[#This Row],[date]], "Mmm")</f>
        <v>Dec</v>
      </c>
      <c r="X2005">
        <f>VALUE(TEXT(sales_order1[[#This Row],[date]], "D"))</f>
        <v>21</v>
      </c>
      <c r="Y2005">
        <v>51</v>
      </c>
    </row>
    <row r="2006" spans="1:25" x14ac:dyDescent="0.25">
      <c r="A2006" s="1">
        <v>44187</v>
      </c>
      <c r="B2006">
        <v>52005</v>
      </c>
      <c r="C2006" t="s">
        <v>19</v>
      </c>
      <c r="D2006" t="str">
        <f>VLOOKUP(sales_order1[[#This Row],[itemCode]],product_details3!B:C,2,0)</f>
        <v>MSTH100</v>
      </c>
      <c r="E2006" t="s">
        <v>20</v>
      </c>
      <c r="F2006" t="s">
        <v>21</v>
      </c>
      <c r="G2006">
        <v>150</v>
      </c>
      <c r="H2006">
        <v>26.25</v>
      </c>
      <c r="I2006">
        <v>3937.5</v>
      </c>
      <c r="J2006">
        <v>7.75</v>
      </c>
      <c r="K2006">
        <v>1162.5</v>
      </c>
      <c r="L2006">
        <v>18.5</v>
      </c>
      <c r="M2006">
        <v>0.70476190476190481</v>
      </c>
      <c r="N2006">
        <v>2775</v>
      </c>
      <c r="O2006" t="s">
        <v>53</v>
      </c>
      <c r="P2006" t="s">
        <v>54</v>
      </c>
      <c r="Q2006" t="s">
        <v>55</v>
      </c>
      <c r="R2006" t="s">
        <v>56</v>
      </c>
      <c r="S2006" t="s">
        <v>57</v>
      </c>
      <c r="T2006" t="s">
        <v>58</v>
      </c>
      <c r="U2006" t="s">
        <v>1191</v>
      </c>
      <c r="V2006">
        <f>YEAR(sales_order1[[#This Row],[date]])</f>
        <v>2020</v>
      </c>
      <c r="W2006" t="str">
        <f>TEXT(sales_order1[[#This Row],[date]], "Mmm")</f>
        <v>Dec</v>
      </c>
      <c r="X2006">
        <f>VALUE(TEXT(sales_order1[[#This Row],[date]], "D"))</f>
        <v>22</v>
      </c>
      <c r="Y2006">
        <v>51</v>
      </c>
    </row>
    <row r="2007" spans="1:25" x14ac:dyDescent="0.25">
      <c r="A2007" s="1">
        <v>44187</v>
      </c>
      <c r="B2007">
        <v>52006</v>
      </c>
      <c r="C2007" t="s">
        <v>86</v>
      </c>
      <c r="D2007" t="str">
        <f>VLOOKUP(sales_order1[[#This Row],[itemCode]],product_details3!B:C,2,0)</f>
        <v>SRMH30</v>
      </c>
      <c r="E2007" t="s">
        <v>87</v>
      </c>
      <c r="F2007" t="s">
        <v>30</v>
      </c>
      <c r="G2007">
        <v>100</v>
      </c>
      <c r="H2007">
        <v>21</v>
      </c>
      <c r="I2007">
        <v>2100</v>
      </c>
      <c r="J2007">
        <v>6.6</v>
      </c>
      <c r="K2007">
        <v>660</v>
      </c>
      <c r="L2007">
        <v>14.4</v>
      </c>
      <c r="M2007">
        <v>0.68571428571428572</v>
      </c>
      <c r="N2007">
        <v>1440</v>
      </c>
      <c r="O2007" t="s">
        <v>469</v>
      </c>
      <c r="P2007" t="s">
        <v>470</v>
      </c>
      <c r="Q2007" t="s">
        <v>160</v>
      </c>
      <c r="R2007" t="s">
        <v>112</v>
      </c>
      <c r="S2007" t="s">
        <v>161</v>
      </c>
      <c r="T2007" t="s">
        <v>471</v>
      </c>
      <c r="U2007" t="s">
        <v>1189</v>
      </c>
      <c r="V2007">
        <f>YEAR(sales_order1[[#This Row],[date]])</f>
        <v>2020</v>
      </c>
      <c r="W2007" t="str">
        <f>TEXT(sales_order1[[#This Row],[date]], "Mmm")</f>
        <v>Dec</v>
      </c>
      <c r="X2007">
        <f>VALUE(TEXT(sales_order1[[#This Row],[date]], "D"))</f>
        <v>22</v>
      </c>
      <c r="Y2007">
        <v>51</v>
      </c>
    </row>
    <row r="2008" spans="1:25" x14ac:dyDescent="0.25">
      <c r="A2008" s="1">
        <v>44187</v>
      </c>
      <c r="B2008">
        <v>52007</v>
      </c>
      <c r="C2008" t="s">
        <v>115</v>
      </c>
      <c r="D2008" t="str">
        <f>VLOOKUP(sales_order1[[#This Row],[itemCode]],product_details3!B:C,2,0)</f>
        <v>SCRS30100</v>
      </c>
      <c r="E2008" t="s">
        <v>116</v>
      </c>
      <c r="F2008" t="s">
        <v>61</v>
      </c>
      <c r="G2008">
        <v>250</v>
      </c>
      <c r="H2008">
        <v>32.75</v>
      </c>
      <c r="I2008">
        <v>8187.5</v>
      </c>
      <c r="J2008">
        <v>11.25</v>
      </c>
      <c r="K2008">
        <v>2812.5</v>
      </c>
      <c r="L2008">
        <v>21.5</v>
      </c>
      <c r="M2008">
        <v>0.65648854961832059</v>
      </c>
      <c r="N2008">
        <v>5375</v>
      </c>
      <c r="O2008" t="s">
        <v>37</v>
      </c>
      <c r="P2008" t="s">
        <v>38</v>
      </c>
      <c r="Q2008" t="s">
        <v>39</v>
      </c>
      <c r="R2008" t="s">
        <v>40</v>
      </c>
      <c r="S2008" t="s">
        <v>41</v>
      </c>
      <c r="T2008" t="s">
        <v>42</v>
      </c>
      <c r="U2008" t="s">
        <v>1188</v>
      </c>
      <c r="V2008">
        <f>YEAR(sales_order1[[#This Row],[date]])</f>
        <v>2020</v>
      </c>
      <c r="W2008" t="str">
        <f>TEXT(sales_order1[[#This Row],[date]], "Mmm")</f>
        <v>Dec</v>
      </c>
      <c r="X2008">
        <f>VALUE(TEXT(sales_order1[[#This Row],[date]], "D"))</f>
        <v>22</v>
      </c>
      <c r="Y2008">
        <v>51</v>
      </c>
    </row>
    <row r="2009" spans="1:25" x14ac:dyDescent="0.25">
      <c r="A2009" s="1">
        <v>44187</v>
      </c>
      <c r="B2009">
        <v>52008</v>
      </c>
      <c r="C2009" t="s">
        <v>122</v>
      </c>
      <c r="D2009" t="str">
        <f>VLOOKUP(sales_order1[[#This Row],[itemCode]],product_details3!B:C,2,0)</f>
        <v>TNRE150</v>
      </c>
      <c r="E2009" t="s">
        <v>123</v>
      </c>
      <c r="F2009" t="s">
        <v>124</v>
      </c>
      <c r="G2009">
        <v>100</v>
      </c>
      <c r="H2009">
        <v>16.95</v>
      </c>
      <c r="I2009">
        <v>1695</v>
      </c>
      <c r="J2009">
        <v>5.2</v>
      </c>
      <c r="K2009">
        <v>520</v>
      </c>
      <c r="L2009">
        <v>11.75</v>
      </c>
      <c r="M2009">
        <v>0.69321533923303835</v>
      </c>
      <c r="N2009">
        <v>1175</v>
      </c>
      <c r="O2009" t="s">
        <v>531</v>
      </c>
      <c r="P2009" t="s">
        <v>532</v>
      </c>
      <c r="Q2009" t="s">
        <v>119</v>
      </c>
      <c r="R2009" t="s">
        <v>40</v>
      </c>
      <c r="S2009" t="s">
        <v>120</v>
      </c>
      <c r="T2009" t="s">
        <v>533</v>
      </c>
      <c r="U2009" t="s">
        <v>1190</v>
      </c>
      <c r="V2009">
        <f>YEAR(sales_order1[[#This Row],[date]])</f>
        <v>2020</v>
      </c>
      <c r="W2009" t="str">
        <f>TEXT(sales_order1[[#This Row],[date]], "Mmm")</f>
        <v>Dec</v>
      </c>
      <c r="X2009">
        <f>VALUE(TEXT(sales_order1[[#This Row],[date]], "D"))</f>
        <v>22</v>
      </c>
      <c r="Y2009">
        <v>51</v>
      </c>
    </row>
    <row r="2010" spans="1:25" x14ac:dyDescent="0.25">
      <c r="A2010" s="1">
        <v>44187</v>
      </c>
      <c r="B2010">
        <v>52009</v>
      </c>
      <c r="C2010" t="s">
        <v>307</v>
      </c>
      <c r="D2010" t="str">
        <f>VLOOKUP(sales_order1[[#This Row],[itemCode]],product_details3!B:C,2,0)</f>
        <v>TNRH150</v>
      </c>
      <c r="E2010" t="s">
        <v>308</v>
      </c>
      <c r="F2010" t="s">
        <v>124</v>
      </c>
      <c r="G2010">
        <v>50</v>
      </c>
      <c r="H2010">
        <v>15.75</v>
      </c>
      <c r="I2010">
        <v>787.5</v>
      </c>
      <c r="J2010">
        <v>4.45</v>
      </c>
      <c r="K2010">
        <v>222.5</v>
      </c>
      <c r="L2010">
        <v>11.3</v>
      </c>
      <c r="M2010">
        <v>0.71746031746031746</v>
      </c>
      <c r="N2010">
        <v>565</v>
      </c>
      <c r="O2010" t="s">
        <v>152</v>
      </c>
      <c r="P2010" t="s">
        <v>153</v>
      </c>
      <c r="Q2010" t="s">
        <v>154</v>
      </c>
      <c r="R2010" t="s">
        <v>56</v>
      </c>
      <c r="S2010" t="s">
        <v>133</v>
      </c>
      <c r="T2010" t="s">
        <v>155</v>
      </c>
      <c r="U2010" t="s">
        <v>1191</v>
      </c>
      <c r="V2010">
        <f>YEAR(sales_order1[[#This Row],[date]])</f>
        <v>2020</v>
      </c>
      <c r="W2010" t="str">
        <f>TEXT(sales_order1[[#This Row],[date]], "Mmm")</f>
        <v>Dec</v>
      </c>
      <c r="X2010">
        <f>VALUE(TEXT(sales_order1[[#This Row],[date]], "D"))</f>
        <v>22</v>
      </c>
      <c r="Y2010">
        <v>51</v>
      </c>
    </row>
    <row r="2011" spans="1:25" x14ac:dyDescent="0.25">
      <c r="A2011" s="1">
        <v>44187</v>
      </c>
      <c r="B2011">
        <v>52010</v>
      </c>
      <c r="C2011" t="s">
        <v>86</v>
      </c>
      <c r="D2011" t="str">
        <f>VLOOKUP(sales_order1[[#This Row],[itemCode]],product_details3!B:C,2,0)</f>
        <v>SRMH30</v>
      </c>
      <c r="E2011" t="s">
        <v>87</v>
      </c>
      <c r="F2011" t="s">
        <v>30</v>
      </c>
      <c r="G2011">
        <v>150</v>
      </c>
      <c r="H2011">
        <v>21</v>
      </c>
      <c r="I2011">
        <v>3150</v>
      </c>
      <c r="J2011">
        <v>6.6</v>
      </c>
      <c r="K2011">
        <v>990</v>
      </c>
      <c r="L2011">
        <v>14.4</v>
      </c>
      <c r="M2011">
        <v>0.68571428571428572</v>
      </c>
      <c r="N2011">
        <v>2160</v>
      </c>
      <c r="O2011" t="s">
        <v>370</v>
      </c>
      <c r="P2011" t="s">
        <v>371</v>
      </c>
      <c r="Q2011" t="s">
        <v>201</v>
      </c>
      <c r="R2011" t="s">
        <v>25</v>
      </c>
      <c r="S2011" t="s">
        <v>372</v>
      </c>
      <c r="T2011" t="s">
        <v>373</v>
      </c>
      <c r="U2011" t="s">
        <v>1191</v>
      </c>
      <c r="V2011">
        <f>YEAR(sales_order1[[#This Row],[date]])</f>
        <v>2020</v>
      </c>
      <c r="W2011" t="str">
        <f>TEXT(sales_order1[[#This Row],[date]], "Mmm")</f>
        <v>Dec</v>
      </c>
      <c r="X2011">
        <f>VALUE(TEXT(sales_order1[[#This Row],[date]], "D"))</f>
        <v>22</v>
      </c>
      <c r="Y2011">
        <v>51</v>
      </c>
    </row>
    <row r="2012" spans="1:25" x14ac:dyDescent="0.25">
      <c r="A2012" s="1">
        <v>44187</v>
      </c>
      <c r="B2012">
        <v>52011</v>
      </c>
      <c r="C2012" t="s">
        <v>175</v>
      </c>
      <c r="D2012" t="str">
        <f>VLOOKUP(sales_order1[[#This Row],[itemCode]],product_details3!B:C,2,0)</f>
        <v>SCRS3030</v>
      </c>
      <c r="E2012" t="s">
        <v>176</v>
      </c>
      <c r="F2012" t="s">
        <v>61</v>
      </c>
      <c r="G2012">
        <v>250</v>
      </c>
      <c r="H2012">
        <v>13.1</v>
      </c>
      <c r="I2012">
        <v>3275</v>
      </c>
      <c r="J2012">
        <v>4.7</v>
      </c>
      <c r="K2012">
        <v>1175</v>
      </c>
      <c r="L2012">
        <v>8.4</v>
      </c>
      <c r="M2012">
        <v>0.6412213740458016</v>
      </c>
      <c r="N2012">
        <v>2100</v>
      </c>
      <c r="O2012" t="s">
        <v>88</v>
      </c>
      <c r="P2012" t="s">
        <v>89</v>
      </c>
      <c r="Q2012" t="s">
        <v>24</v>
      </c>
      <c r="R2012" t="s">
        <v>25</v>
      </c>
      <c r="S2012" t="s">
        <v>26</v>
      </c>
      <c r="T2012" t="s">
        <v>90</v>
      </c>
      <c r="U2012" t="s">
        <v>1191</v>
      </c>
      <c r="V2012">
        <f>YEAR(sales_order1[[#This Row],[date]])</f>
        <v>2020</v>
      </c>
      <c r="W2012" t="str">
        <f>TEXT(sales_order1[[#This Row],[date]], "Mmm")</f>
        <v>Dec</v>
      </c>
      <c r="X2012">
        <f>VALUE(TEXT(sales_order1[[#This Row],[date]], "D"))</f>
        <v>22</v>
      </c>
      <c r="Y2012">
        <v>51</v>
      </c>
    </row>
    <row r="2013" spans="1:25" x14ac:dyDescent="0.25">
      <c r="A2013" s="1">
        <v>44187</v>
      </c>
      <c r="B2013">
        <v>52012</v>
      </c>
      <c r="C2013" t="s">
        <v>122</v>
      </c>
      <c r="D2013" t="str">
        <f>VLOOKUP(sales_order1[[#This Row],[itemCode]],product_details3!B:C,2,0)</f>
        <v>TNRE150</v>
      </c>
      <c r="E2013" t="s">
        <v>123</v>
      </c>
      <c r="F2013" t="s">
        <v>124</v>
      </c>
      <c r="G2013">
        <v>100</v>
      </c>
      <c r="H2013">
        <v>16.95</v>
      </c>
      <c r="I2013">
        <v>1695</v>
      </c>
      <c r="J2013">
        <v>5.2</v>
      </c>
      <c r="K2013">
        <v>520</v>
      </c>
      <c r="L2013">
        <v>11.75</v>
      </c>
      <c r="M2013">
        <v>0.69321533923303835</v>
      </c>
      <c r="N2013">
        <v>1175</v>
      </c>
      <c r="O2013" t="s">
        <v>534</v>
      </c>
      <c r="P2013" t="s">
        <v>535</v>
      </c>
      <c r="Q2013" t="s">
        <v>107</v>
      </c>
      <c r="R2013" t="s">
        <v>40</v>
      </c>
      <c r="S2013" t="s">
        <v>101</v>
      </c>
      <c r="T2013" t="s">
        <v>536</v>
      </c>
      <c r="U2013" t="s">
        <v>1190</v>
      </c>
      <c r="V2013">
        <f>YEAR(sales_order1[[#This Row],[date]])</f>
        <v>2020</v>
      </c>
      <c r="W2013" t="str">
        <f>TEXT(sales_order1[[#This Row],[date]], "Mmm")</f>
        <v>Dec</v>
      </c>
      <c r="X2013">
        <f>VALUE(TEXT(sales_order1[[#This Row],[date]], "D"))</f>
        <v>22</v>
      </c>
      <c r="Y2013">
        <v>51</v>
      </c>
    </row>
    <row r="2014" spans="1:25" x14ac:dyDescent="0.25">
      <c r="A2014" s="1">
        <v>44187</v>
      </c>
      <c r="B2014">
        <v>52013</v>
      </c>
      <c r="C2014" t="s">
        <v>51</v>
      </c>
      <c r="D2014" t="str">
        <f>VLOOKUP(sales_order1[[#This Row],[itemCode]],product_details3!B:C,2,0)</f>
        <v>MSTH50</v>
      </c>
      <c r="E2014" t="s">
        <v>52</v>
      </c>
      <c r="F2014" t="s">
        <v>21</v>
      </c>
      <c r="G2014">
        <v>100</v>
      </c>
      <c r="H2014">
        <v>15.75</v>
      </c>
      <c r="I2014">
        <v>1575</v>
      </c>
      <c r="J2014">
        <v>4.45</v>
      </c>
      <c r="K2014">
        <v>445</v>
      </c>
      <c r="L2014">
        <v>11.3</v>
      </c>
      <c r="M2014">
        <v>0.71746031746031746</v>
      </c>
      <c r="N2014">
        <v>1130</v>
      </c>
      <c r="O2014" t="s">
        <v>184</v>
      </c>
      <c r="P2014" t="s">
        <v>185</v>
      </c>
      <c r="Q2014" t="s">
        <v>186</v>
      </c>
      <c r="R2014" t="s">
        <v>112</v>
      </c>
      <c r="S2014" t="s">
        <v>187</v>
      </c>
      <c r="T2014" t="s">
        <v>188</v>
      </c>
      <c r="U2014" t="s">
        <v>1189</v>
      </c>
      <c r="V2014">
        <f>YEAR(sales_order1[[#This Row],[date]])</f>
        <v>2020</v>
      </c>
      <c r="W2014" t="str">
        <f>TEXT(sales_order1[[#This Row],[date]], "Mmm")</f>
        <v>Dec</v>
      </c>
      <c r="X2014">
        <f>VALUE(TEXT(sales_order1[[#This Row],[date]], "D"))</f>
        <v>22</v>
      </c>
      <c r="Y2014">
        <v>51</v>
      </c>
    </row>
    <row r="2015" spans="1:25" x14ac:dyDescent="0.25">
      <c r="A2015" s="1">
        <v>44188</v>
      </c>
      <c r="B2015">
        <v>52014</v>
      </c>
      <c r="C2015" t="s">
        <v>307</v>
      </c>
      <c r="D2015" t="str">
        <f>VLOOKUP(sales_order1[[#This Row],[itemCode]],product_details3!B:C,2,0)</f>
        <v>TNRH150</v>
      </c>
      <c r="E2015" t="s">
        <v>308</v>
      </c>
      <c r="F2015" t="s">
        <v>124</v>
      </c>
      <c r="G2015">
        <v>50</v>
      </c>
      <c r="H2015">
        <v>15.75</v>
      </c>
      <c r="I2015">
        <v>787.5</v>
      </c>
      <c r="J2015">
        <v>4.45</v>
      </c>
      <c r="K2015">
        <v>222.5</v>
      </c>
      <c r="L2015">
        <v>11.3</v>
      </c>
      <c r="M2015">
        <v>0.71746031746031746</v>
      </c>
      <c r="N2015">
        <v>565</v>
      </c>
      <c r="O2015" t="s">
        <v>354</v>
      </c>
      <c r="P2015" t="s">
        <v>355</v>
      </c>
      <c r="Q2015" t="s">
        <v>119</v>
      </c>
      <c r="R2015" t="s">
        <v>40</v>
      </c>
      <c r="S2015" t="s">
        <v>356</v>
      </c>
      <c r="T2015" t="s">
        <v>357</v>
      </c>
      <c r="U2015" t="s">
        <v>1190</v>
      </c>
      <c r="V2015">
        <f>YEAR(sales_order1[[#This Row],[date]])</f>
        <v>2020</v>
      </c>
      <c r="W2015" t="str">
        <f>TEXT(sales_order1[[#This Row],[date]], "Mmm")</f>
        <v>Dec</v>
      </c>
      <c r="X2015">
        <f>VALUE(TEXT(sales_order1[[#This Row],[date]], "D"))</f>
        <v>23</v>
      </c>
      <c r="Y2015">
        <v>52</v>
      </c>
    </row>
    <row r="2016" spans="1:25" x14ac:dyDescent="0.25">
      <c r="A2016" s="1">
        <v>44188</v>
      </c>
      <c r="B2016">
        <v>52015</v>
      </c>
      <c r="C2016" t="s">
        <v>115</v>
      </c>
      <c r="D2016" t="str">
        <f>VLOOKUP(sales_order1[[#This Row],[itemCode]],product_details3!B:C,2,0)</f>
        <v>SCRS30100</v>
      </c>
      <c r="E2016" t="s">
        <v>116</v>
      </c>
      <c r="F2016" t="s">
        <v>61</v>
      </c>
      <c r="G2016">
        <v>50</v>
      </c>
      <c r="H2016">
        <v>32.75</v>
      </c>
      <c r="I2016">
        <v>1637.5</v>
      </c>
      <c r="J2016">
        <v>11.25</v>
      </c>
      <c r="K2016">
        <v>562.5</v>
      </c>
      <c r="L2016">
        <v>21.5</v>
      </c>
      <c r="M2016">
        <v>0.65648854961832059</v>
      </c>
      <c r="N2016">
        <v>1075</v>
      </c>
      <c r="O2016" t="s">
        <v>481</v>
      </c>
      <c r="P2016" t="s">
        <v>482</v>
      </c>
      <c r="Q2016" t="s">
        <v>107</v>
      </c>
      <c r="R2016" t="s">
        <v>40</v>
      </c>
      <c r="S2016" t="s">
        <v>101</v>
      </c>
      <c r="T2016" t="s">
        <v>483</v>
      </c>
      <c r="U2016" t="s">
        <v>1190</v>
      </c>
      <c r="V2016">
        <f>YEAR(sales_order1[[#This Row],[date]])</f>
        <v>2020</v>
      </c>
      <c r="W2016" t="str">
        <f>TEXT(sales_order1[[#This Row],[date]], "Mmm")</f>
        <v>Dec</v>
      </c>
      <c r="X2016">
        <f>VALUE(TEXT(sales_order1[[#This Row],[date]], "D"))</f>
        <v>23</v>
      </c>
      <c r="Y2016">
        <v>52</v>
      </c>
    </row>
    <row r="2017" spans="1:25" x14ac:dyDescent="0.25">
      <c r="A2017" s="1">
        <v>44188</v>
      </c>
      <c r="B2017">
        <v>52016</v>
      </c>
      <c r="C2017" t="s">
        <v>156</v>
      </c>
      <c r="D2017" t="str">
        <f>VLOOKUP(sales_order1[[#This Row],[itemCode]],product_details3!B:C,2,0)</f>
        <v>SCRT30</v>
      </c>
      <c r="E2017" t="s">
        <v>157</v>
      </c>
      <c r="F2017" t="s">
        <v>61</v>
      </c>
      <c r="G2017">
        <v>50</v>
      </c>
      <c r="H2017">
        <v>11.3</v>
      </c>
      <c r="I2017">
        <v>565</v>
      </c>
      <c r="J2017">
        <v>3.8</v>
      </c>
      <c r="K2017">
        <v>190</v>
      </c>
      <c r="L2017">
        <v>7.5</v>
      </c>
      <c r="M2017">
        <v>0.66371681415929207</v>
      </c>
      <c r="N2017">
        <v>375</v>
      </c>
      <c r="O2017" t="s">
        <v>98</v>
      </c>
      <c r="P2017" t="s">
        <v>99</v>
      </c>
      <c r="Q2017" t="s">
        <v>100</v>
      </c>
      <c r="R2017" t="s">
        <v>40</v>
      </c>
      <c r="S2017" t="s">
        <v>101</v>
      </c>
      <c r="T2017" t="s">
        <v>102</v>
      </c>
      <c r="U2017" t="s">
        <v>1190</v>
      </c>
      <c r="V2017">
        <f>YEAR(sales_order1[[#This Row],[date]])</f>
        <v>2020</v>
      </c>
      <c r="W2017" t="str">
        <f>TEXT(sales_order1[[#This Row],[date]], "Mmm")</f>
        <v>Dec</v>
      </c>
      <c r="X2017">
        <f>VALUE(TEXT(sales_order1[[#This Row],[date]], "D"))</f>
        <v>23</v>
      </c>
      <c r="Y2017">
        <v>52</v>
      </c>
    </row>
    <row r="2018" spans="1:25" x14ac:dyDescent="0.25">
      <c r="A2018" s="1">
        <v>44188</v>
      </c>
      <c r="B2018">
        <v>52017</v>
      </c>
      <c r="C2018" t="s">
        <v>209</v>
      </c>
      <c r="D2018" t="str">
        <f>VLOOKUP(sales_order1[[#This Row],[itemCode]],product_details3!B:C,2,0)</f>
        <v>CLNG50</v>
      </c>
      <c r="E2018" t="s">
        <v>210</v>
      </c>
      <c r="F2018" t="s">
        <v>45</v>
      </c>
      <c r="G2018">
        <v>100</v>
      </c>
      <c r="H2018">
        <v>6.5</v>
      </c>
      <c r="I2018">
        <v>650</v>
      </c>
      <c r="J2018">
        <v>2.2999999999999998</v>
      </c>
      <c r="K2018">
        <v>230</v>
      </c>
      <c r="L2018">
        <v>4.2</v>
      </c>
      <c r="M2018">
        <v>0.64615384615384619</v>
      </c>
      <c r="N2018">
        <v>420</v>
      </c>
      <c r="O2018" t="s">
        <v>440</v>
      </c>
      <c r="P2018" t="s">
        <v>441</v>
      </c>
      <c r="Q2018" t="s">
        <v>39</v>
      </c>
      <c r="R2018" t="s">
        <v>40</v>
      </c>
      <c r="S2018" t="s">
        <v>41</v>
      </c>
      <c r="T2018" t="s">
        <v>442</v>
      </c>
      <c r="U2018" t="s">
        <v>1188</v>
      </c>
      <c r="V2018">
        <f>YEAR(sales_order1[[#This Row],[date]])</f>
        <v>2020</v>
      </c>
      <c r="W2018" t="str">
        <f>TEXT(sales_order1[[#This Row],[date]], "Mmm")</f>
        <v>Dec</v>
      </c>
      <c r="X2018">
        <f>VALUE(TEXT(sales_order1[[#This Row],[date]], "D"))</f>
        <v>23</v>
      </c>
      <c r="Y2018">
        <v>52</v>
      </c>
    </row>
    <row r="2019" spans="1:25" x14ac:dyDescent="0.25">
      <c r="A2019" s="1">
        <v>44188</v>
      </c>
      <c r="B2019">
        <v>52018</v>
      </c>
      <c r="C2019" t="s">
        <v>256</v>
      </c>
      <c r="D2019" t="str">
        <f>VLOOKUP(sales_order1[[#This Row],[itemCode]],product_details3!B:C,2,0)</f>
        <v>MSKC50</v>
      </c>
      <c r="E2019" t="s">
        <v>257</v>
      </c>
      <c r="F2019" t="s">
        <v>137</v>
      </c>
      <c r="G2019">
        <v>50</v>
      </c>
      <c r="H2019">
        <v>11.95</v>
      </c>
      <c r="I2019">
        <v>597.5</v>
      </c>
      <c r="J2019">
        <v>5.2</v>
      </c>
      <c r="K2019">
        <v>260</v>
      </c>
      <c r="L2019">
        <v>6.75</v>
      </c>
      <c r="M2019">
        <v>0.56485355648535562</v>
      </c>
      <c r="N2019">
        <v>337.5</v>
      </c>
      <c r="O2019" t="s">
        <v>172</v>
      </c>
      <c r="P2019" t="s">
        <v>173</v>
      </c>
      <c r="Q2019" t="s">
        <v>39</v>
      </c>
      <c r="R2019" t="s">
        <v>40</v>
      </c>
      <c r="S2019" t="s">
        <v>41</v>
      </c>
      <c r="T2019" t="s">
        <v>174</v>
      </c>
      <c r="U2019" t="s">
        <v>1188</v>
      </c>
      <c r="V2019">
        <f>YEAR(sales_order1[[#This Row],[date]])</f>
        <v>2020</v>
      </c>
      <c r="W2019" t="str">
        <f>TEXT(sales_order1[[#This Row],[date]], "Mmm")</f>
        <v>Dec</v>
      </c>
      <c r="X2019">
        <f>VALUE(TEXT(sales_order1[[#This Row],[date]], "D"))</f>
        <v>23</v>
      </c>
      <c r="Y2019">
        <v>52</v>
      </c>
    </row>
    <row r="2020" spans="1:25" x14ac:dyDescent="0.25">
      <c r="A2020" s="1">
        <v>44188</v>
      </c>
      <c r="B2020">
        <v>52019</v>
      </c>
      <c r="C2020" t="s">
        <v>329</v>
      </c>
      <c r="D2020" t="str">
        <f>VLOOKUP(sales_order1[[#This Row],[itemCode]],product_details3!B:C,2,0)</f>
        <v>TNRS150</v>
      </c>
      <c r="E2020" t="s">
        <v>330</v>
      </c>
      <c r="F2020" t="s">
        <v>124</v>
      </c>
      <c r="G2020">
        <v>100</v>
      </c>
      <c r="H2020">
        <v>19.649999999999999</v>
      </c>
      <c r="I2020">
        <v>1965</v>
      </c>
      <c r="J2020">
        <v>6.55</v>
      </c>
      <c r="K2020">
        <v>655</v>
      </c>
      <c r="L2020">
        <v>13.1</v>
      </c>
      <c r="M2020">
        <v>0.66666666666666663</v>
      </c>
      <c r="N2020">
        <v>1310</v>
      </c>
      <c r="O2020" t="s">
        <v>522</v>
      </c>
      <c r="P2020" t="s">
        <v>523</v>
      </c>
      <c r="Q2020" t="s">
        <v>146</v>
      </c>
      <c r="R2020" t="s">
        <v>112</v>
      </c>
      <c r="S2020" t="s">
        <v>165</v>
      </c>
      <c r="T2020" t="s">
        <v>524</v>
      </c>
      <c r="U2020" t="s">
        <v>1189</v>
      </c>
      <c r="V2020">
        <f>YEAR(sales_order1[[#This Row],[date]])</f>
        <v>2020</v>
      </c>
      <c r="W2020" t="str">
        <f>TEXT(sales_order1[[#This Row],[date]], "Mmm")</f>
        <v>Dec</v>
      </c>
      <c r="X2020">
        <f>VALUE(TEXT(sales_order1[[#This Row],[date]], "D"))</f>
        <v>23</v>
      </c>
      <c r="Y2020">
        <v>52</v>
      </c>
    </row>
    <row r="2021" spans="1:25" x14ac:dyDescent="0.25">
      <c r="A2021" s="1">
        <v>44188</v>
      </c>
      <c r="B2021">
        <v>52020</v>
      </c>
      <c r="C2021" t="s">
        <v>103</v>
      </c>
      <c r="D2021" t="str">
        <f>VLOOKUP(sales_order1[[#This Row],[itemCode]],product_details3!B:C,2,0)</f>
        <v>SCRT50</v>
      </c>
      <c r="E2021" t="s">
        <v>104</v>
      </c>
      <c r="F2021" t="s">
        <v>61</v>
      </c>
      <c r="G2021">
        <v>50</v>
      </c>
      <c r="H2021">
        <v>16.95</v>
      </c>
      <c r="I2021">
        <v>847.5</v>
      </c>
      <c r="J2021">
        <v>5.2</v>
      </c>
      <c r="K2021">
        <v>260</v>
      </c>
      <c r="L2021">
        <v>11.75</v>
      </c>
      <c r="M2021">
        <v>0.69321533923303835</v>
      </c>
      <c r="N2021">
        <v>587.5</v>
      </c>
      <c r="O2021" t="s">
        <v>130</v>
      </c>
      <c r="P2021" t="s">
        <v>131</v>
      </c>
      <c r="Q2021" t="s">
        <v>132</v>
      </c>
      <c r="R2021" t="s">
        <v>56</v>
      </c>
      <c r="S2021" t="s">
        <v>133</v>
      </c>
      <c r="T2021" t="s">
        <v>134</v>
      </c>
      <c r="U2021" t="s">
        <v>1191</v>
      </c>
      <c r="V2021">
        <f>YEAR(sales_order1[[#This Row],[date]])</f>
        <v>2020</v>
      </c>
      <c r="W2021" t="str">
        <f>TEXT(sales_order1[[#This Row],[date]], "Mmm")</f>
        <v>Dec</v>
      </c>
      <c r="X2021">
        <f>VALUE(TEXT(sales_order1[[#This Row],[date]], "D"))</f>
        <v>23</v>
      </c>
      <c r="Y2021">
        <v>52</v>
      </c>
    </row>
    <row r="2022" spans="1:25" x14ac:dyDescent="0.25">
      <c r="A2022" s="1">
        <v>44188</v>
      </c>
      <c r="B2022">
        <v>52021</v>
      </c>
      <c r="C2022" t="s">
        <v>86</v>
      </c>
      <c r="D2022" t="str">
        <f>VLOOKUP(sales_order1[[#This Row],[itemCode]],product_details3!B:C,2,0)</f>
        <v>SRMH30</v>
      </c>
      <c r="E2022" t="s">
        <v>87</v>
      </c>
      <c r="F2022" t="s">
        <v>30</v>
      </c>
      <c r="G2022">
        <v>100</v>
      </c>
      <c r="H2022">
        <v>21</v>
      </c>
      <c r="I2022">
        <v>2100</v>
      </c>
      <c r="J2022">
        <v>6.6</v>
      </c>
      <c r="K2022">
        <v>660</v>
      </c>
      <c r="L2022">
        <v>14.4</v>
      </c>
      <c r="M2022">
        <v>0.68571428571428572</v>
      </c>
      <c r="N2022">
        <v>1440</v>
      </c>
      <c r="O2022" t="s">
        <v>410</v>
      </c>
      <c r="P2022" t="s">
        <v>411</v>
      </c>
      <c r="Q2022" t="s">
        <v>64</v>
      </c>
      <c r="R2022" t="s">
        <v>40</v>
      </c>
      <c r="S2022" t="s">
        <v>229</v>
      </c>
      <c r="T2022" t="s">
        <v>230</v>
      </c>
      <c r="U2022" t="s">
        <v>1189</v>
      </c>
      <c r="V2022">
        <f>YEAR(sales_order1[[#This Row],[date]])</f>
        <v>2020</v>
      </c>
      <c r="W2022" t="str">
        <f>TEXT(sales_order1[[#This Row],[date]], "Mmm")</f>
        <v>Dec</v>
      </c>
      <c r="X2022">
        <f>VALUE(TEXT(sales_order1[[#This Row],[date]], "D"))</f>
        <v>23</v>
      </c>
      <c r="Y2022">
        <v>52</v>
      </c>
    </row>
    <row r="2023" spans="1:25" x14ac:dyDescent="0.25">
      <c r="A2023" s="1">
        <v>44188</v>
      </c>
      <c r="B2023">
        <v>52022</v>
      </c>
      <c r="C2023" t="s">
        <v>103</v>
      </c>
      <c r="D2023" t="str">
        <f>VLOOKUP(sales_order1[[#This Row],[itemCode]],product_details3!B:C,2,0)</f>
        <v>SCRT50</v>
      </c>
      <c r="E2023" t="s">
        <v>104</v>
      </c>
      <c r="F2023" t="s">
        <v>61</v>
      </c>
      <c r="G2023">
        <v>200</v>
      </c>
      <c r="H2023">
        <v>16.95</v>
      </c>
      <c r="I2023">
        <v>3390</v>
      </c>
      <c r="J2023">
        <v>5.2</v>
      </c>
      <c r="K2023">
        <v>1040</v>
      </c>
      <c r="L2023">
        <v>11.75</v>
      </c>
      <c r="M2023">
        <v>0.69321533923303835</v>
      </c>
      <c r="N2023">
        <v>2350</v>
      </c>
      <c r="O2023" t="s">
        <v>266</v>
      </c>
      <c r="P2023" t="s">
        <v>267</v>
      </c>
      <c r="Q2023" t="s">
        <v>154</v>
      </c>
      <c r="R2023" t="s">
        <v>56</v>
      </c>
      <c r="S2023" t="s">
        <v>133</v>
      </c>
      <c r="T2023" t="s">
        <v>268</v>
      </c>
      <c r="U2023" t="s">
        <v>1191</v>
      </c>
      <c r="V2023">
        <f>YEAR(sales_order1[[#This Row],[date]])</f>
        <v>2020</v>
      </c>
      <c r="W2023" t="str">
        <f>TEXT(sales_order1[[#This Row],[date]], "Mmm")</f>
        <v>Dec</v>
      </c>
      <c r="X2023">
        <f>VALUE(TEXT(sales_order1[[#This Row],[date]], "D"))</f>
        <v>23</v>
      </c>
      <c r="Y2023">
        <v>52</v>
      </c>
    </row>
    <row r="2024" spans="1:25" x14ac:dyDescent="0.25">
      <c r="A2024" s="1">
        <v>44188</v>
      </c>
      <c r="B2024">
        <v>52023</v>
      </c>
      <c r="C2024" t="s">
        <v>325</v>
      </c>
      <c r="D2024" t="str">
        <f>VLOOKUP(sales_order1[[#This Row],[itemCode]],product_details3!B:C,2,0)</f>
        <v>EXFG100</v>
      </c>
      <c r="E2024" t="s">
        <v>326</v>
      </c>
      <c r="F2024" t="s">
        <v>183</v>
      </c>
      <c r="G2024">
        <v>50</v>
      </c>
      <c r="H2024">
        <v>20.75</v>
      </c>
      <c r="I2024">
        <v>1037.5</v>
      </c>
      <c r="J2024">
        <v>7.45</v>
      </c>
      <c r="K2024">
        <v>372.5</v>
      </c>
      <c r="L2024">
        <v>13.3</v>
      </c>
      <c r="M2024">
        <v>0.64096385542168677</v>
      </c>
      <c r="N2024">
        <v>665</v>
      </c>
      <c r="O2024" t="s">
        <v>443</v>
      </c>
      <c r="P2024" t="s">
        <v>444</v>
      </c>
      <c r="Q2024" t="s">
        <v>111</v>
      </c>
      <c r="R2024" t="s">
        <v>112</v>
      </c>
      <c r="S2024" t="s">
        <v>445</v>
      </c>
      <c r="T2024" t="s">
        <v>446</v>
      </c>
      <c r="U2024" t="s">
        <v>1189</v>
      </c>
      <c r="V2024">
        <f>YEAR(sales_order1[[#This Row],[date]])</f>
        <v>2020</v>
      </c>
      <c r="W2024" t="str">
        <f>TEXT(sales_order1[[#This Row],[date]], "Mmm")</f>
        <v>Dec</v>
      </c>
      <c r="X2024">
        <f>VALUE(TEXT(sales_order1[[#This Row],[date]], "D"))</f>
        <v>23</v>
      </c>
      <c r="Y2024">
        <v>52</v>
      </c>
    </row>
    <row r="2025" spans="1:25" x14ac:dyDescent="0.25">
      <c r="A2025" s="1">
        <v>44189</v>
      </c>
      <c r="B2025">
        <v>52024</v>
      </c>
      <c r="C2025" t="s">
        <v>51</v>
      </c>
      <c r="D2025" t="str">
        <f>VLOOKUP(sales_order1[[#This Row],[itemCode]],product_details3!B:C,2,0)</f>
        <v>MSTH50</v>
      </c>
      <c r="E2025" t="s">
        <v>52</v>
      </c>
      <c r="F2025" t="s">
        <v>21</v>
      </c>
      <c r="G2025">
        <v>150</v>
      </c>
      <c r="H2025">
        <v>15.75</v>
      </c>
      <c r="I2025">
        <v>2362.5</v>
      </c>
      <c r="J2025">
        <v>4.45</v>
      </c>
      <c r="K2025">
        <v>667.5</v>
      </c>
      <c r="L2025">
        <v>11.3</v>
      </c>
      <c r="M2025">
        <v>0.71746031746031746</v>
      </c>
      <c r="N2025">
        <v>1695</v>
      </c>
      <c r="O2025" t="s">
        <v>273</v>
      </c>
      <c r="P2025" t="s">
        <v>274</v>
      </c>
      <c r="Q2025" t="s">
        <v>132</v>
      </c>
      <c r="R2025" t="s">
        <v>56</v>
      </c>
      <c r="S2025" t="s">
        <v>133</v>
      </c>
      <c r="T2025" t="s">
        <v>275</v>
      </c>
      <c r="U2025" t="s">
        <v>1191</v>
      </c>
      <c r="V2025">
        <f>YEAR(sales_order1[[#This Row],[date]])</f>
        <v>2020</v>
      </c>
      <c r="W2025" t="str">
        <f>TEXT(sales_order1[[#This Row],[date]], "Mmm")</f>
        <v>Dec</v>
      </c>
      <c r="X2025">
        <f>VALUE(TEXT(sales_order1[[#This Row],[date]], "D"))</f>
        <v>24</v>
      </c>
      <c r="Y2025">
        <v>52</v>
      </c>
    </row>
    <row r="2026" spans="1:25" x14ac:dyDescent="0.25">
      <c r="A2026" s="1">
        <v>44189</v>
      </c>
      <c r="B2026">
        <v>52025</v>
      </c>
      <c r="C2026" t="s">
        <v>128</v>
      </c>
      <c r="D2026" t="str">
        <f>VLOOKUP(sales_order1[[#This Row],[itemCode]],product_details3!B:C,2,0)</f>
        <v>SCRT100</v>
      </c>
      <c r="E2026" t="s">
        <v>129</v>
      </c>
      <c r="F2026" t="s">
        <v>61</v>
      </c>
      <c r="G2026">
        <v>100</v>
      </c>
      <c r="H2026">
        <v>28.25</v>
      </c>
      <c r="I2026">
        <v>2825</v>
      </c>
      <c r="J2026">
        <v>9</v>
      </c>
      <c r="K2026">
        <v>900</v>
      </c>
      <c r="L2026">
        <v>19.25</v>
      </c>
      <c r="M2026">
        <v>0.68141592920353977</v>
      </c>
      <c r="N2026">
        <v>1925</v>
      </c>
      <c r="O2026" t="s">
        <v>495</v>
      </c>
      <c r="P2026" t="s">
        <v>496</v>
      </c>
      <c r="Q2026" t="s">
        <v>119</v>
      </c>
      <c r="R2026" t="s">
        <v>40</v>
      </c>
      <c r="S2026" t="s">
        <v>497</v>
      </c>
      <c r="T2026" t="s">
        <v>498</v>
      </c>
      <c r="U2026" t="s">
        <v>1190</v>
      </c>
      <c r="V2026">
        <f>YEAR(sales_order1[[#This Row],[date]])</f>
        <v>2020</v>
      </c>
      <c r="W2026" t="str">
        <f>TEXT(sales_order1[[#This Row],[date]], "Mmm")</f>
        <v>Dec</v>
      </c>
      <c r="X2026">
        <f>VALUE(TEXT(sales_order1[[#This Row],[date]], "D"))</f>
        <v>24</v>
      </c>
      <c r="Y2026">
        <v>52</v>
      </c>
    </row>
    <row r="2027" spans="1:25" x14ac:dyDescent="0.25">
      <c r="A2027" s="1">
        <v>44189</v>
      </c>
      <c r="B2027">
        <v>52026</v>
      </c>
      <c r="C2027" t="s">
        <v>320</v>
      </c>
      <c r="D2027" t="str">
        <f>VLOOKUP(sales_order1[[#This Row],[itemCode]],product_details3!B:C,2,0)</f>
        <v>SCR50+100</v>
      </c>
      <c r="E2027" t="s">
        <v>321</v>
      </c>
      <c r="F2027" t="s">
        <v>61</v>
      </c>
      <c r="G2027">
        <v>100</v>
      </c>
      <c r="H2027">
        <v>26.25</v>
      </c>
      <c r="I2027">
        <v>2625</v>
      </c>
      <c r="J2027">
        <v>7.75</v>
      </c>
      <c r="K2027">
        <v>775</v>
      </c>
      <c r="L2027">
        <v>18.5</v>
      </c>
      <c r="M2027">
        <v>0.70476190476190481</v>
      </c>
      <c r="N2027">
        <v>1850</v>
      </c>
      <c r="O2027" t="s">
        <v>293</v>
      </c>
      <c r="P2027" t="s">
        <v>294</v>
      </c>
      <c r="Q2027" t="s">
        <v>154</v>
      </c>
      <c r="R2027" t="s">
        <v>56</v>
      </c>
      <c r="S2027" t="s">
        <v>133</v>
      </c>
      <c r="T2027" t="s">
        <v>155</v>
      </c>
      <c r="U2027" t="s">
        <v>1191</v>
      </c>
      <c r="V2027">
        <f>YEAR(sales_order1[[#This Row],[date]])</f>
        <v>2020</v>
      </c>
      <c r="W2027" t="str">
        <f>TEXT(sales_order1[[#This Row],[date]], "Mmm")</f>
        <v>Dec</v>
      </c>
      <c r="X2027">
        <f>VALUE(TEXT(sales_order1[[#This Row],[date]], "D"))</f>
        <v>24</v>
      </c>
      <c r="Y2027">
        <v>52</v>
      </c>
    </row>
    <row r="2028" spans="1:25" x14ac:dyDescent="0.25">
      <c r="A2028" s="1">
        <v>44189</v>
      </c>
      <c r="B2028">
        <v>52027</v>
      </c>
      <c r="C2028" t="s">
        <v>325</v>
      </c>
      <c r="D2028" t="str">
        <f>VLOOKUP(sales_order1[[#This Row],[itemCode]],product_details3!B:C,2,0)</f>
        <v>EXFG100</v>
      </c>
      <c r="E2028" t="s">
        <v>326</v>
      </c>
      <c r="F2028" t="s">
        <v>183</v>
      </c>
      <c r="G2028">
        <v>100</v>
      </c>
      <c r="H2028">
        <v>20.75</v>
      </c>
      <c r="I2028">
        <v>2075</v>
      </c>
      <c r="J2028">
        <v>7.45</v>
      </c>
      <c r="K2028">
        <v>745</v>
      </c>
      <c r="L2028">
        <v>13.3</v>
      </c>
      <c r="M2028">
        <v>0.64096385542168677</v>
      </c>
      <c r="N2028">
        <v>1330</v>
      </c>
      <c r="O2028" t="s">
        <v>223</v>
      </c>
      <c r="P2028" t="s">
        <v>224</v>
      </c>
      <c r="Q2028" t="s">
        <v>55</v>
      </c>
      <c r="R2028" t="s">
        <v>56</v>
      </c>
      <c r="S2028" t="s">
        <v>225</v>
      </c>
      <c r="T2028" t="s">
        <v>226</v>
      </c>
      <c r="U2028" t="s">
        <v>1191</v>
      </c>
      <c r="V2028">
        <f>YEAR(sales_order1[[#This Row],[date]])</f>
        <v>2020</v>
      </c>
      <c r="W2028" t="str">
        <f>TEXT(sales_order1[[#This Row],[date]], "Mmm")</f>
        <v>Dec</v>
      </c>
      <c r="X2028">
        <f>VALUE(TEXT(sales_order1[[#This Row],[date]], "D"))</f>
        <v>24</v>
      </c>
      <c r="Y2028">
        <v>52</v>
      </c>
    </row>
    <row r="2029" spans="1:25" x14ac:dyDescent="0.25">
      <c r="A2029" s="1">
        <v>44189</v>
      </c>
      <c r="B2029">
        <v>52028</v>
      </c>
      <c r="C2029" t="s">
        <v>337</v>
      </c>
      <c r="D2029" t="str">
        <f>VLOOKUP(sales_order1[[#This Row],[itemCode]],product_details3!B:C,2,0)</f>
        <v>MKRO100</v>
      </c>
      <c r="E2029" t="s">
        <v>338</v>
      </c>
      <c r="F2029" t="s">
        <v>151</v>
      </c>
      <c r="G2029">
        <v>50</v>
      </c>
      <c r="H2029">
        <v>6.3</v>
      </c>
      <c r="I2029">
        <v>315</v>
      </c>
      <c r="J2029">
        <v>2.8</v>
      </c>
      <c r="K2029">
        <v>140</v>
      </c>
      <c r="L2029">
        <v>3.5</v>
      </c>
      <c r="M2029">
        <v>0.55555555555555558</v>
      </c>
      <c r="N2029">
        <v>175</v>
      </c>
      <c r="O2029" t="s">
        <v>447</v>
      </c>
      <c r="P2029" t="s">
        <v>448</v>
      </c>
      <c r="Q2029" t="s">
        <v>378</v>
      </c>
      <c r="R2029" t="s">
        <v>72</v>
      </c>
      <c r="S2029" t="s">
        <v>449</v>
      </c>
      <c r="T2029" t="s">
        <v>450</v>
      </c>
      <c r="U2029" t="s">
        <v>1188</v>
      </c>
      <c r="V2029">
        <f>YEAR(sales_order1[[#This Row],[date]])</f>
        <v>2020</v>
      </c>
      <c r="W2029" t="str">
        <f>TEXT(sales_order1[[#This Row],[date]], "Mmm")</f>
        <v>Dec</v>
      </c>
      <c r="X2029">
        <f>VALUE(TEXT(sales_order1[[#This Row],[date]], "D"))</f>
        <v>24</v>
      </c>
      <c r="Y2029">
        <v>52</v>
      </c>
    </row>
    <row r="2030" spans="1:25" x14ac:dyDescent="0.25">
      <c r="A2030" s="1">
        <v>44189</v>
      </c>
      <c r="B2030">
        <v>52029</v>
      </c>
      <c r="C2030" t="s">
        <v>103</v>
      </c>
      <c r="D2030" t="str">
        <f>VLOOKUP(sales_order1[[#This Row],[itemCode]],product_details3!B:C,2,0)</f>
        <v>SCRT50</v>
      </c>
      <c r="E2030" t="s">
        <v>104</v>
      </c>
      <c r="F2030" t="s">
        <v>61</v>
      </c>
      <c r="G2030">
        <v>250</v>
      </c>
      <c r="H2030">
        <v>16.95</v>
      </c>
      <c r="I2030">
        <v>4237.5</v>
      </c>
      <c r="J2030">
        <v>5.2</v>
      </c>
      <c r="K2030">
        <v>1300</v>
      </c>
      <c r="L2030">
        <v>11.75</v>
      </c>
      <c r="M2030">
        <v>0.69321533923303835</v>
      </c>
      <c r="N2030">
        <v>2937.5</v>
      </c>
      <c r="O2030" t="s">
        <v>82</v>
      </c>
      <c r="P2030" t="s">
        <v>83</v>
      </c>
      <c r="Q2030" t="s">
        <v>64</v>
      </c>
      <c r="R2030" t="s">
        <v>40</v>
      </c>
      <c r="S2030" t="s">
        <v>84</v>
      </c>
      <c r="T2030" t="s">
        <v>85</v>
      </c>
      <c r="U2030" t="s">
        <v>1189</v>
      </c>
      <c r="V2030">
        <f>YEAR(sales_order1[[#This Row],[date]])</f>
        <v>2020</v>
      </c>
      <c r="W2030" t="str">
        <f>TEXT(sales_order1[[#This Row],[date]], "Mmm")</f>
        <v>Dec</v>
      </c>
      <c r="X2030">
        <f>VALUE(TEXT(sales_order1[[#This Row],[date]], "D"))</f>
        <v>24</v>
      </c>
      <c r="Y2030">
        <v>52</v>
      </c>
    </row>
    <row r="2031" spans="1:25" x14ac:dyDescent="0.25">
      <c r="A2031" s="1">
        <v>44189</v>
      </c>
      <c r="B2031">
        <v>52030</v>
      </c>
      <c r="C2031" t="s">
        <v>170</v>
      </c>
      <c r="D2031" t="str">
        <f>VLOOKUP(sales_order1[[#This Row],[itemCode]],product_details3!B:C,2,0)</f>
        <v>MKRM100</v>
      </c>
      <c r="E2031" t="s">
        <v>171</v>
      </c>
      <c r="F2031" t="s">
        <v>151</v>
      </c>
      <c r="G2031">
        <v>50</v>
      </c>
      <c r="H2031">
        <v>5.5</v>
      </c>
      <c r="I2031">
        <v>275</v>
      </c>
      <c r="J2031">
        <v>2.2999999999999998</v>
      </c>
      <c r="K2031">
        <v>115</v>
      </c>
      <c r="L2031">
        <v>3.2</v>
      </c>
      <c r="M2031">
        <v>0.5818181818181819</v>
      </c>
      <c r="N2031">
        <v>160</v>
      </c>
      <c r="O2031" t="s">
        <v>392</v>
      </c>
      <c r="P2031" t="s">
        <v>393</v>
      </c>
      <c r="Q2031" t="s">
        <v>264</v>
      </c>
      <c r="R2031" t="s">
        <v>56</v>
      </c>
      <c r="S2031" t="s">
        <v>133</v>
      </c>
      <c r="T2031" t="s">
        <v>394</v>
      </c>
      <c r="U2031" t="s">
        <v>1191</v>
      </c>
      <c r="V2031">
        <f>YEAR(sales_order1[[#This Row],[date]])</f>
        <v>2020</v>
      </c>
      <c r="W2031" t="str">
        <f>TEXT(sales_order1[[#This Row],[date]], "Mmm")</f>
        <v>Dec</v>
      </c>
      <c r="X2031">
        <f>VALUE(TEXT(sales_order1[[#This Row],[date]], "D"))</f>
        <v>24</v>
      </c>
      <c r="Y2031">
        <v>52</v>
      </c>
    </row>
    <row r="2032" spans="1:25" x14ac:dyDescent="0.25">
      <c r="A2032" s="1">
        <v>44189</v>
      </c>
      <c r="B2032">
        <v>52031</v>
      </c>
      <c r="C2032" t="s">
        <v>194</v>
      </c>
      <c r="D2032" t="str">
        <f>VLOOKUP(sales_order1[[#This Row],[itemCode]],product_details3!B:C,2,0)</f>
        <v>CLNG150</v>
      </c>
      <c r="E2032" t="s">
        <v>195</v>
      </c>
      <c r="F2032" t="s">
        <v>45</v>
      </c>
      <c r="G2032">
        <v>50</v>
      </c>
      <c r="H2032">
        <v>12.75</v>
      </c>
      <c r="I2032">
        <v>637.5</v>
      </c>
      <c r="J2032">
        <v>4.45</v>
      </c>
      <c r="K2032">
        <v>222.5</v>
      </c>
      <c r="L2032">
        <v>8.3000000000000007</v>
      </c>
      <c r="M2032">
        <v>0.65098039215686276</v>
      </c>
      <c r="N2032">
        <v>415</v>
      </c>
      <c r="O2032" t="s">
        <v>144</v>
      </c>
      <c r="P2032" t="s">
        <v>145</v>
      </c>
      <c r="Q2032" t="s">
        <v>146</v>
      </c>
      <c r="R2032" t="s">
        <v>112</v>
      </c>
      <c r="S2032" t="s">
        <v>147</v>
      </c>
      <c r="T2032" t="s">
        <v>148</v>
      </c>
      <c r="U2032" t="s">
        <v>1190</v>
      </c>
      <c r="V2032">
        <f>YEAR(sales_order1[[#This Row],[date]])</f>
        <v>2020</v>
      </c>
      <c r="W2032" t="str">
        <f>TEXT(sales_order1[[#This Row],[date]], "Mmm")</f>
        <v>Dec</v>
      </c>
      <c r="X2032">
        <f>VALUE(TEXT(sales_order1[[#This Row],[date]], "D"))</f>
        <v>24</v>
      </c>
      <c r="Y2032">
        <v>52</v>
      </c>
    </row>
    <row r="2033" spans="1:25" x14ac:dyDescent="0.25">
      <c r="A2033" s="1">
        <v>44189</v>
      </c>
      <c r="B2033">
        <v>52032</v>
      </c>
      <c r="C2033" t="s">
        <v>115</v>
      </c>
      <c r="D2033" t="str">
        <f>VLOOKUP(sales_order1[[#This Row],[itemCode]],product_details3!B:C,2,0)</f>
        <v>SCRS30100</v>
      </c>
      <c r="E2033" t="s">
        <v>116</v>
      </c>
      <c r="F2033" t="s">
        <v>61</v>
      </c>
      <c r="G2033">
        <v>50</v>
      </c>
      <c r="H2033">
        <v>32.75</v>
      </c>
      <c r="I2033">
        <v>1637.5</v>
      </c>
      <c r="J2033">
        <v>11.25</v>
      </c>
      <c r="K2033">
        <v>562.5</v>
      </c>
      <c r="L2033">
        <v>21.5</v>
      </c>
      <c r="M2033">
        <v>0.65648854961832059</v>
      </c>
      <c r="N2033">
        <v>1075</v>
      </c>
      <c r="O2033" t="s">
        <v>537</v>
      </c>
      <c r="P2033" t="s">
        <v>538</v>
      </c>
      <c r="Q2033" t="s">
        <v>111</v>
      </c>
      <c r="R2033" t="s">
        <v>112</v>
      </c>
      <c r="S2033" t="s">
        <v>179</v>
      </c>
      <c r="T2033" t="s">
        <v>539</v>
      </c>
      <c r="U2033" t="s">
        <v>1189</v>
      </c>
      <c r="V2033">
        <f>YEAR(sales_order1[[#This Row],[date]])</f>
        <v>2020</v>
      </c>
      <c r="W2033" t="str">
        <f>TEXT(sales_order1[[#This Row],[date]], "Mmm")</f>
        <v>Dec</v>
      </c>
      <c r="X2033">
        <f>VALUE(TEXT(sales_order1[[#This Row],[date]], "D"))</f>
        <v>24</v>
      </c>
      <c r="Y2033">
        <v>52</v>
      </c>
    </row>
    <row r="2034" spans="1:25" x14ac:dyDescent="0.25">
      <c r="A2034" s="1">
        <v>44189</v>
      </c>
      <c r="B2034">
        <v>52033</v>
      </c>
      <c r="C2034" t="s">
        <v>348</v>
      </c>
      <c r="D2034" t="str">
        <f>VLOOKUP(sales_order1[[#This Row],[itemCode]],product_details3!B:C,2,0)</f>
        <v>EXFG150</v>
      </c>
      <c r="E2034" t="s">
        <v>349</v>
      </c>
      <c r="F2034" t="s">
        <v>183</v>
      </c>
      <c r="G2034">
        <v>50</v>
      </c>
      <c r="H2034">
        <v>26.25</v>
      </c>
      <c r="I2034">
        <v>1312.5</v>
      </c>
      <c r="J2034">
        <v>10.75</v>
      </c>
      <c r="K2034">
        <v>537.5</v>
      </c>
      <c r="L2034">
        <v>15.5</v>
      </c>
      <c r="M2034">
        <v>0.59047619047619049</v>
      </c>
      <c r="N2034">
        <v>775</v>
      </c>
      <c r="O2034" t="s">
        <v>199</v>
      </c>
      <c r="P2034" t="s">
        <v>200</v>
      </c>
      <c r="Q2034" t="s">
        <v>201</v>
      </c>
      <c r="R2034" t="s">
        <v>25</v>
      </c>
      <c r="S2034" t="s">
        <v>202</v>
      </c>
      <c r="T2034" t="s">
        <v>203</v>
      </c>
      <c r="U2034" t="s">
        <v>1191</v>
      </c>
      <c r="V2034">
        <f>YEAR(sales_order1[[#This Row],[date]])</f>
        <v>2020</v>
      </c>
      <c r="W2034" t="str">
        <f>TEXT(sales_order1[[#This Row],[date]], "Mmm")</f>
        <v>Dec</v>
      </c>
      <c r="X2034">
        <f>VALUE(TEXT(sales_order1[[#This Row],[date]], "D"))</f>
        <v>24</v>
      </c>
      <c r="Y2034">
        <v>52</v>
      </c>
    </row>
    <row r="2035" spans="1:25" x14ac:dyDescent="0.25">
      <c r="A2035" s="1">
        <v>44193</v>
      </c>
      <c r="B2035">
        <v>52034</v>
      </c>
      <c r="C2035" t="s">
        <v>86</v>
      </c>
      <c r="D2035" t="str">
        <f>VLOOKUP(sales_order1[[#This Row],[itemCode]],product_details3!B:C,2,0)</f>
        <v>SRMH30</v>
      </c>
      <c r="E2035" t="s">
        <v>87</v>
      </c>
      <c r="F2035" t="s">
        <v>30</v>
      </c>
      <c r="G2035">
        <v>150</v>
      </c>
      <c r="H2035">
        <v>21</v>
      </c>
      <c r="I2035">
        <v>3150</v>
      </c>
      <c r="J2035">
        <v>6.6</v>
      </c>
      <c r="K2035">
        <v>990</v>
      </c>
      <c r="L2035">
        <v>14.4</v>
      </c>
      <c r="M2035">
        <v>0.68571428571428572</v>
      </c>
      <c r="N2035">
        <v>2160</v>
      </c>
      <c r="O2035" t="s">
        <v>163</v>
      </c>
      <c r="P2035" t="s">
        <v>164</v>
      </c>
      <c r="Q2035" t="s">
        <v>146</v>
      </c>
      <c r="R2035" t="s">
        <v>112</v>
      </c>
      <c r="S2035" t="s">
        <v>165</v>
      </c>
      <c r="T2035" t="s">
        <v>166</v>
      </c>
      <c r="U2035" t="s">
        <v>1189</v>
      </c>
      <c r="V2035">
        <f>YEAR(sales_order1[[#This Row],[date]])</f>
        <v>2020</v>
      </c>
      <c r="W2035" t="str">
        <f>TEXT(sales_order1[[#This Row],[date]], "Mmm")</f>
        <v>Dec</v>
      </c>
      <c r="X2035">
        <f>VALUE(TEXT(sales_order1[[#This Row],[date]], "D"))</f>
        <v>28</v>
      </c>
      <c r="Y2035">
        <v>52</v>
      </c>
    </row>
    <row r="2036" spans="1:25" x14ac:dyDescent="0.25">
      <c r="A2036" s="1">
        <v>44193</v>
      </c>
      <c r="B2036">
        <v>52035</v>
      </c>
      <c r="C2036" t="s">
        <v>335</v>
      </c>
      <c r="D2036" t="str">
        <f>VLOOKUP(sales_order1[[#This Row],[itemCode]],product_details3!B:C,2,0)</f>
        <v>CLNF50</v>
      </c>
      <c r="E2036" t="s">
        <v>336</v>
      </c>
      <c r="F2036" t="s">
        <v>45</v>
      </c>
      <c r="G2036">
        <v>150</v>
      </c>
      <c r="H2036">
        <v>7.3</v>
      </c>
      <c r="I2036">
        <v>1095</v>
      </c>
      <c r="J2036">
        <v>2.8</v>
      </c>
      <c r="K2036">
        <v>420</v>
      </c>
      <c r="L2036">
        <v>4.5</v>
      </c>
      <c r="M2036">
        <v>0.61643835616438358</v>
      </c>
      <c r="N2036">
        <v>675</v>
      </c>
      <c r="O2036" t="s">
        <v>487</v>
      </c>
      <c r="P2036" t="s">
        <v>488</v>
      </c>
      <c r="Q2036" t="s">
        <v>48</v>
      </c>
      <c r="R2036" t="s">
        <v>25</v>
      </c>
      <c r="S2036" t="s">
        <v>286</v>
      </c>
      <c r="T2036" t="s">
        <v>489</v>
      </c>
      <c r="U2036" t="s">
        <v>1191</v>
      </c>
      <c r="V2036">
        <f>YEAR(sales_order1[[#This Row],[date]])</f>
        <v>2020</v>
      </c>
      <c r="W2036" t="str">
        <f>TEXT(sales_order1[[#This Row],[date]], "Mmm")</f>
        <v>Dec</v>
      </c>
      <c r="X2036">
        <f>VALUE(TEXT(sales_order1[[#This Row],[date]], "D"))</f>
        <v>28</v>
      </c>
      <c r="Y2036">
        <v>52</v>
      </c>
    </row>
    <row r="2037" spans="1:25" x14ac:dyDescent="0.25">
      <c r="A2037" s="1">
        <v>44193</v>
      </c>
      <c r="B2037">
        <v>52036</v>
      </c>
      <c r="C2037" t="s">
        <v>194</v>
      </c>
      <c r="D2037" t="str">
        <f>VLOOKUP(sales_order1[[#This Row],[itemCode]],product_details3!B:C,2,0)</f>
        <v>CLNG150</v>
      </c>
      <c r="E2037" t="s">
        <v>195</v>
      </c>
      <c r="F2037" t="s">
        <v>45</v>
      </c>
      <c r="G2037">
        <v>50</v>
      </c>
      <c r="H2037">
        <v>12.75</v>
      </c>
      <c r="I2037">
        <v>637.5</v>
      </c>
      <c r="J2037">
        <v>4.45</v>
      </c>
      <c r="K2037">
        <v>222.5</v>
      </c>
      <c r="L2037">
        <v>8.3000000000000007</v>
      </c>
      <c r="M2037">
        <v>0.65098039215686276</v>
      </c>
      <c r="N2037">
        <v>415</v>
      </c>
      <c r="O2037" t="s">
        <v>158</v>
      </c>
      <c r="P2037" t="s">
        <v>159</v>
      </c>
      <c r="Q2037" t="s">
        <v>160</v>
      </c>
      <c r="R2037" t="s">
        <v>112</v>
      </c>
      <c r="S2037" t="s">
        <v>161</v>
      </c>
      <c r="T2037" t="s">
        <v>162</v>
      </c>
      <c r="U2037" t="s">
        <v>1189</v>
      </c>
      <c r="V2037">
        <f>YEAR(sales_order1[[#This Row],[date]])</f>
        <v>2020</v>
      </c>
      <c r="W2037" t="str">
        <f>TEXT(sales_order1[[#This Row],[date]], "Mmm")</f>
        <v>Dec</v>
      </c>
      <c r="X2037">
        <f>VALUE(TEXT(sales_order1[[#This Row],[date]], "D"))</f>
        <v>28</v>
      </c>
      <c r="Y2037">
        <v>52</v>
      </c>
    </row>
    <row r="2038" spans="1:25" x14ac:dyDescent="0.25">
      <c r="A2038" s="1">
        <v>44193</v>
      </c>
      <c r="B2038">
        <v>52037</v>
      </c>
      <c r="C2038" t="s">
        <v>19</v>
      </c>
      <c r="D2038" t="str">
        <f>VLOOKUP(sales_order1[[#This Row],[itemCode]],product_details3!B:C,2,0)</f>
        <v>MSTH100</v>
      </c>
      <c r="E2038" t="s">
        <v>20</v>
      </c>
      <c r="F2038" t="s">
        <v>21</v>
      </c>
      <c r="G2038">
        <v>50</v>
      </c>
      <c r="H2038">
        <v>26.25</v>
      </c>
      <c r="I2038">
        <v>1312.5</v>
      </c>
      <c r="J2038">
        <v>7.75</v>
      </c>
      <c r="K2038">
        <v>387.5</v>
      </c>
      <c r="L2038">
        <v>18.5</v>
      </c>
      <c r="M2038">
        <v>0.70476190476190481</v>
      </c>
      <c r="N2038">
        <v>925</v>
      </c>
      <c r="O2038" t="s">
        <v>427</v>
      </c>
      <c r="P2038" t="s">
        <v>428</v>
      </c>
      <c r="Q2038" t="s">
        <v>239</v>
      </c>
      <c r="R2038" t="s">
        <v>112</v>
      </c>
      <c r="S2038" t="s">
        <v>240</v>
      </c>
      <c r="T2038" t="s">
        <v>429</v>
      </c>
      <c r="U2038" t="s">
        <v>1189</v>
      </c>
      <c r="V2038">
        <f>YEAR(sales_order1[[#This Row],[date]])</f>
        <v>2020</v>
      </c>
      <c r="W2038" t="str">
        <f>TEXT(sales_order1[[#This Row],[date]], "Mmm")</f>
        <v>Dec</v>
      </c>
      <c r="X2038">
        <f>VALUE(TEXT(sales_order1[[#This Row],[date]], "D"))</f>
        <v>28</v>
      </c>
      <c r="Y2038">
        <v>52</v>
      </c>
    </row>
    <row r="2039" spans="1:25" x14ac:dyDescent="0.25">
      <c r="A2039" s="1">
        <v>44193</v>
      </c>
      <c r="B2039">
        <v>52038</v>
      </c>
      <c r="C2039" t="s">
        <v>194</v>
      </c>
      <c r="D2039" t="str">
        <f>VLOOKUP(sales_order1[[#This Row],[itemCode]],product_details3!B:C,2,0)</f>
        <v>CLNG150</v>
      </c>
      <c r="E2039" t="s">
        <v>195</v>
      </c>
      <c r="F2039" t="s">
        <v>45</v>
      </c>
      <c r="G2039">
        <v>100</v>
      </c>
      <c r="H2039">
        <v>12.75</v>
      </c>
      <c r="I2039">
        <v>1275</v>
      </c>
      <c r="J2039">
        <v>4.45</v>
      </c>
      <c r="K2039">
        <v>445</v>
      </c>
      <c r="L2039">
        <v>8.3000000000000007</v>
      </c>
      <c r="M2039">
        <v>0.65098039215686276</v>
      </c>
      <c r="N2039">
        <v>830</v>
      </c>
      <c r="O2039" t="s">
        <v>295</v>
      </c>
      <c r="P2039" t="s">
        <v>296</v>
      </c>
      <c r="Q2039" t="s">
        <v>160</v>
      </c>
      <c r="R2039" t="s">
        <v>112</v>
      </c>
      <c r="S2039" t="s">
        <v>297</v>
      </c>
      <c r="T2039" t="s">
        <v>298</v>
      </c>
      <c r="U2039" t="s">
        <v>1189</v>
      </c>
      <c r="V2039">
        <f>YEAR(sales_order1[[#This Row],[date]])</f>
        <v>2020</v>
      </c>
      <c r="W2039" t="str">
        <f>TEXT(sales_order1[[#This Row],[date]], "Mmm")</f>
        <v>Dec</v>
      </c>
      <c r="X2039">
        <f>VALUE(TEXT(sales_order1[[#This Row],[date]], "D"))</f>
        <v>28</v>
      </c>
      <c r="Y2039">
        <v>52</v>
      </c>
    </row>
    <row r="2040" spans="1:25" x14ac:dyDescent="0.25">
      <c r="A2040" s="1">
        <v>44193</v>
      </c>
      <c r="B2040">
        <v>52039</v>
      </c>
      <c r="C2040" t="s">
        <v>28</v>
      </c>
      <c r="D2040" t="str">
        <f>VLOOKUP(sales_order1[[#This Row],[itemCode]],product_details3!B:C,2,0)</f>
        <v>SRMC30</v>
      </c>
      <c r="E2040" t="s">
        <v>29</v>
      </c>
      <c r="F2040" t="s">
        <v>30</v>
      </c>
      <c r="G2040">
        <v>50</v>
      </c>
      <c r="H2040">
        <v>22.6</v>
      </c>
      <c r="I2040">
        <v>1130</v>
      </c>
      <c r="J2040">
        <v>7.6</v>
      </c>
      <c r="K2040">
        <v>380</v>
      </c>
      <c r="L2040">
        <v>15</v>
      </c>
      <c r="M2040">
        <v>0.66371681415929207</v>
      </c>
      <c r="N2040">
        <v>750</v>
      </c>
      <c r="O2040" t="s">
        <v>525</v>
      </c>
      <c r="P2040" t="s">
        <v>526</v>
      </c>
      <c r="Q2040" t="s">
        <v>111</v>
      </c>
      <c r="R2040" t="s">
        <v>112</v>
      </c>
      <c r="S2040" t="s">
        <v>113</v>
      </c>
      <c r="T2040" t="s">
        <v>527</v>
      </c>
      <c r="U2040" t="s">
        <v>1189</v>
      </c>
      <c r="V2040">
        <f>YEAR(sales_order1[[#This Row],[date]])</f>
        <v>2020</v>
      </c>
      <c r="W2040" t="str">
        <f>TEXT(sales_order1[[#This Row],[date]], "Mmm")</f>
        <v>Dec</v>
      </c>
      <c r="X2040">
        <f>VALUE(TEXT(sales_order1[[#This Row],[date]], "D"))</f>
        <v>28</v>
      </c>
      <c r="Y2040">
        <v>52</v>
      </c>
    </row>
    <row r="2041" spans="1:25" x14ac:dyDescent="0.25">
      <c r="A2041" s="1">
        <v>44193</v>
      </c>
      <c r="B2041">
        <v>52040</v>
      </c>
      <c r="C2041" t="s">
        <v>320</v>
      </c>
      <c r="D2041" t="str">
        <f>VLOOKUP(sales_order1[[#This Row],[itemCode]],product_details3!B:C,2,0)</f>
        <v>SCR50+100</v>
      </c>
      <c r="E2041" t="s">
        <v>321</v>
      </c>
      <c r="F2041" t="s">
        <v>61</v>
      </c>
      <c r="G2041">
        <v>150</v>
      </c>
      <c r="H2041">
        <v>26.25</v>
      </c>
      <c r="I2041">
        <v>3937.5</v>
      </c>
      <c r="J2041">
        <v>7.75</v>
      </c>
      <c r="K2041">
        <v>1162.5</v>
      </c>
      <c r="L2041">
        <v>18.5</v>
      </c>
      <c r="M2041">
        <v>0.70476190476190481</v>
      </c>
      <c r="N2041">
        <v>2775</v>
      </c>
      <c r="O2041" t="s">
        <v>46</v>
      </c>
      <c r="P2041" t="s">
        <v>47</v>
      </c>
      <c r="Q2041" t="s">
        <v>48</v>
      </c>
      <c r="R2041" t="s">
        <v>25</v>
      </c>
      <c r="S2041" t="s">
        <v>49</v>
      </c>
      <c r="T2041" t="s">
        <v>50</v>
      </c>
      <c r="U2041" t="s">
        <v>1191</v>
      </c>
      <c r="V2041">
        <f>YEAR(sales_order1[[#This Row],[date]])</f>
        <v>2020</v>
      </c>
      <c r="W2041" t="str">
        <f>TEXT(sales_order1[[#This Row],[date]], "Mmm")</f>
        <v>Dec</v>
      </c>
      <c r="X2041">
        <f>VALUE(TEXT(sales_order1[[#This Row],[date]], "D"))</f>
        <v>28</v>
      </c>
      <c r="Y2041">
        <v>52</v>
      </c>
    </row>
    <row r="2042" spans="1:25" x14ac:dyDescent="0.25">
      <c r="A2042" s="1">
        <v>44193</v>
      </c>
      <c r="B2042">
        <v>52041</v>
      </c>
      <c r="C2042" t="s">
        <v>122</v>
      </c>
      <c r="D2042" t="str">
        <f>VLOOKUP(sales_order1[[#This Row],[itemCode]],product_details3!B:C,2,0)</f>
        <v>TNRE150</v>
      </c>
      <c r="E2042" t="s">
        <v>123</v>
      </c>
      <c r="F2042" t="s">
        <v>124</v>
      </c>
      <c r="G2042">
        <v>150</v>
      </c>
      <c r="H2042">
        <v>16.95</v>
      </c>
      <c r="I2042">
        <v>2542.5</v>
      </c>
      <c r="J2042">
        <v>5.2</v>
      </c>
      <c r="K2042">
        <v>780</v>
      </c>
      <c r="L2042">
        <v>11.75</v>
      </c>
      <c r="M2042">
        <v>0.69321533923303835</v>
      </c>
      <c r="N2042">
        <v>1762.5</v>
      </c>
      <c r="O2042" t="s">
        <v>244</v>
      </c>
      <c r="P2042" t="s">
        <v>245</v>
      </c>
      <c r="Q2042" t="s">
        <v>186</v>
      </c>
      <c r="R2042" t="s">
        <v>112</v>
      </c>
      <c r="S2042" t="s">
        <v>246</v>
      </c>
      <c r="T2042" t="s">
        <v>247</v>
      </c>
      <c r="U2042" t="s">
        <v>1189</v>
      </c>
      <c r="V2042">
        <f>YEAR(sales_order1[[#This Row],[date]])</f>
        <v>2020</v>
      </c>
      <c r="W2042" t="str">
        <f>TEXT(sales_order1[[#This Row],[date]], "Mmm")</f>
        <v>Dec</v>
      </c>
      <c r="X2042">
        <f>VALUE(TEXT(sales_order1[[#This Row],[date]], "D"))</f>
        <v>28</v>
      </c>
      <c r="Y2042">
        <v>52</v>
      </c>
    </row>
    <row r="2043" spans="1:25" x14ac:dyDescent="0.25">
      <c r="A2043" s="1">
        <v>44193</v>
      </c>
      <c r="B2043">
        <v>52042</v>
      </c>
      <c r="C2043" t="s">
        <v>86</v>
      </c>
      <c r="D2043" t="str">
        <f>VLOOKUP(sales_order1[[#This Row],[itemCode]],product_details3!B:C,2,0)</f>
        <v>SRMH30</v>
      </c>
      <c r="E2043" t="s">
        <v>87</v>
      </c>
      <c r="F2043" t="s">
        <v>30</v>
      </c>
      <c r="G2043">
        <v>50</v>
      </c>
      <c r="H2043">
        <v>21</v>
      </c>
      <c r="I2043">
        <v>1050</v>
      </c>
      <c r="J2043">
        <v>6.6</v>
      </c>
      <c r="K2043">
        <v>330</v>
      </c>
      <c r="L2043">
        <v>14.4</v>
      </c>
      <c r="M2043">
        <v>0.68571428571428572</v>
      </c>
      <c r="N2043">
        <v>720</v>
      </c>
      <c r="O2043" t="s">
        <v>451</v>
      </c>
      <c r="P2043" t="s">
        <v>452</v>
      </c>
      <c r="Q2043" t="s">
        <v>271</v>
      </c>
      <c r="R2043" t="s">
        <v>56</v>
      </c>
      <c r="S2043" t="s">
        <v>192</v>
      </c>
      <c r="T2043" t="s">
        <v>453</v>
      </c>
      <c r="U2043" t="s">
        <v>1191</v>
      </c>
      <c r="V2043">
        <f>YEAR(sales_order1[[#This Row],[date]])</f>
        <v>2020</v>
      </c>
      <c r="W2043" t="str">
        <f>TEXT(sales_order1[[#This Row],[date]], "Mmm")</f>
        <v>Dec</v>
      </c>
      <c r="X2043">
        <f>VALUE(TEXT(sales_order1[[#This Row],[date]], "D"))</f>
        <v>28</v>
      </c>
      <c r="Y2043">
        <v>52</v>
      </c>
    </row>
    <row r="2044" spans="1:25" x14ac:dyDescent="0.25">
      <c r="A2044" s="1">
        <v>44194</v>
      </c>
      <c r="B2044">
        <v>52043</v>
      </c>
      <c r="C2044" t="s">
        <v>135</v>
      </c>
      <c r="D2044" t="str">
        <f>VLOOKUP(sales_order1[[#This Row],[itemCode]],product_details3!B:C,2,0)</f>
        <v>MSKSH</v>
      </c>
      <c r="E2044" t="s">
        <v>136</v>
      </c>
      <c r="F2044" t="s">
        <v>137</v>
      </c>
      <c r="G2044">
        <v>50</v>
      </c>
      <c r="H2044">
        <v>18.75</v>
      </c>
      <c r="I2044">
        <v>937.5</v>
      </c>
      <c r="J2044">
        <v>7.45</v>
      </c>
      <c r="K2044">
        <v>372.5</v>
      </c>
      <c r="L2044">
        <v>11.3</v>
      </c>
      <c r="M2044">
        <v>0.60266666666666668</v>
      </c>
      <c r="N2044">
        <v>565</v>
      </c>
      <c r="O2044" t="s">
        <v>253</v>
      </c>
      <c r="P2044" t="s">
        <v>254</v>
      </c>
      <c r="Q2044" t="s">
        <v>191</v>
      </c>
      <c r="R2044" t="s">
        <v>56</v>
      </c>
      <c r="S2044" t="s">
        <v>192</v>
      </c>
      <c r="T2044" t="s">
        <v>255</v>
      </c>
      <c r="U2044" t="s">
        <v>1191</v>
      </c>
      <c r="V2044">
        <f>YEAR(sales_order1[[#This Row],[date]])</f>
        <v>2020</v>
      </c>
      <c r="W2044" t="str">
        <f>TEXT(sales_order1[[#This Row],[date]], "Mmm")</f>
        <v>Dec</v>
      </c>
      <c r="X2044">
        <f>VALUE(TEXT(sales_order1[[#This Row],[date]], "D"))</f>
        <v>29</v>
      </c>
      <c r="Y2044">
        <v>52</v>
      </c>
    </row>
    <row r="2045" spans="1:25" x14ac:dyDescent="0.25">
      <c r="A2045" s="1">
        <v>44194</v>
      </c>
      <c r="B2045">
        <v>52044</v>
      </c>
      <c r="C2045" t="s">
        <v>305</v>
      </c>
      <c r="D2045" t="str">
        <f>VLOOKUP(sales_order1[[#This Row],[itemCode]],product_details3!B:C,2,0)</f>
        <v>SRMA15</v>
      </c>
      <c r="E2045" t="s">
        <v>306</v>
      </c>
      <c r="F2045" t="s">
        <v>30</v>
      </c>
      <c r="G2045">
        <v>100</v>
      </c>
      <c r="H2045">
        <v>19.649999999999999</v>
      </c>
      <c r="I2045">
        <v>1965</v>
      </c>
      <c r="J2045">
        <v>7.55</v>
      </c>
      <c r="K2045">
        <v>755</v>
      </c>
      <c r="L2045">
        <v>12.1</v>
      </c>
      <c r="M2045">
        <v>0.61577608142493634</v>
      </c>
      <c r="N2045">
        <v>1210</v>
      </c>
      <c r="O2045" t="s">
        <v>395</v>
      </c>
      <c r="P2045" t="s">
        <v>396</v>
      </c>
      <c r="Q2045" t="s">
        <v>191</v>
      </c>
      <c r="R2045" t="s">
        <v>56</v>
      </c>
      <c r="S2045" t="s">
        <v>192</v>
      </c>
      <c r="T2045" t="s">
        <v>397</v>
      </c>
      <c r="U2045" t="s">
        <v>1191</v>
      </c>
      <c r="V2045">
        <f>YEAR(sales_order1[[#This Row],[date]])</f>
        <v>2020</v>
      </c>
      <c r="W2045" t="str">
        <f>TEXT(sales_order1[[#This Row],[date]], "Mmm")</f>
        <v>Dec</v>
      </c>
      <c r="X2045">
        <f>VALUE(TEXT(sales_order1[[#This Row],[date]], "D"))</f>
        <v>29</v>
      </c>
      <c r="Y2045">
        <v>52</v>
      </c>
    </row>
    <row r="2046" spans="1:25" x14ac:dyDescent="0.25">
      <c r="A2046" s="1">
        <v>44194</v>
      </c>
      <c r="B2046">
        <v>52045</v>
      </c>
      <c r="C2046" t="s">
        <v>103</v>
      </c>
      <c r="D2046" t="str">
        <f>VLOOKUP(sales_order1[[#This Row],[itemCode]],product_details3!B:C,2,0)</f>
        <v>SCRT50</v>
      </c>
      <c r="E2046" t="s">
        <v>104</v>
      </c>
      <c r="F2046" t="s">
        <v>61</v>
      </c>
      <c r="G2046">
        <v>150</v>
      </c>
      <c r="H2046">
        <v>16.95</v>
      </c>
      <c r="I2046">
        <v>2542.5</v>
      </c>
      <c r="J2046">
        <v>5.2</v>
      </c>
      <c r="K2046">
        <v>780</v>
      </c>
      <c r="L2046">
        <v>11.75</v>
      </c>
      <c r="M2046">
        <v>0.69321533923303835</v>
      </c>
      <c r="N2046">
        <v>1762.5</v>
      </c>
      <c r="O2046" t="s">
        <v>216</v>
      </c>
      <c r="P2046" t="s">
        <v>217</v>
      </c>
      <c r="Q2046" t="s">
        <v>218</v>
      </c>
      <c r="R2046" t="s">
        <v>40</v>
      </c>
      <c r="S2046" t="s">
        <v>219</v>
      </c>
      <c r="T2046" t="s">
        <v>220</v>
      </c>
      <c r="U2046" t="s">
        <v>1190</v>
      </c>
      <c r="V2046">
        <f>YEAR(sales_order1[[#This Row],[date]])</f>
        <v>2020</v>
      </c>
      <c r="W2046" t="str">
        <f>TEXT(sales_order1[[#This Row],[date]], "Mmm")</f>
        <v>Dec</v>
      </c>
      <c r="X2046">
        <f>VALUE(TEXT(sales_order1[[#This Row],[date]], "D"))</f>
        <v>29</v>
      </c>
      <c r="Y2046">
        <v>52</v>
      </c>
    </row>
    <row r="2047" spans="1:25" x14ac:dyDescent="0.25">
      <c r="A2047" s="1">
        <v>44194</v>
      </c>
      <c r="B2047">
        <v>52046</v>
      </c>
      <c r="C2047" t="s">
        <v>194</v>
      </c>
      <c r="D2047" t="str">
        <f>VLOOKUP(sales_order1[[#This Row],[itemCode]],product_details3!B:C,2,0)</f>
        <v>CLNG150</v>
      </c>
      <c r="E2047" t="s">
        <v>195</v>
      </c>
      <c r="F2047" t="s">
        <v>45</v>
      </c>
      <c r="G2047">
        <v>150</v>
      </c>
      <c r="H2047">
        <v>12.75</v>
      </c>
      <c r="I2047">
        <v>1912.5</v>
      </c>
      <c r="J2047">
        <v>4.45</v>
      </c>
      <c r="K2047">
        <v>667.5</v>
      </c>
      <c r="L2047">
        <v>8.3000000000000007</v>
      </c>
      <c r="M2047">
        <v>0.65098039215686276</v>
      </c>
      <c r="N2047">
        <v>1245</v>
      </c>
      <c r="O2047" t="s">
        <v>540</v>
      </c>
      <c r="P2047" t="s">
        <v>541</v>
      </c>
      <c r="Q2047" t="s">
        <v>24</v>
      </c>
      <c r="R2047" t="s">
        <v>25</v>
      </c>
      <c r="S2047" t="s">
        <v>26</v>
      </c>
      <c r="T2047" t="s">
        <v>542</v>
      </c>
      <c r="U2047" t="s">
        <v>1191</v>
      </c>
      <c r="V2047">
        <f>YEAR(sales_order1[[#This Row],[date]])</f>
        <v>2020</v>
      </c>
      <c r="W2047" t="str">
        <f>TEXT(sales_order1[[#This Row],[date]], "Mmm")</f>
        <v>Dec</v>
      </c>
      <c r="X2047">
        <f>VALUE(TEXT(sales_order1[[#This Row],[date]], "D"))</f>
        <v>29</v>
      </c>
      <c r="Y2047">
        <v>52</v>
      </c>
    </row>
    <row r="2048" spans="1:25" x14ac:dyDescent="0.25">
      <c r="A2048" s="1">
        <v>44194</v>
      </c>
      <c r="B2048">
        <v>52047</v>
      </c>
      <c r="C2048" t="s">
        <v>170</v>
      </c>
      <c r="D2048" t="str">
        <f>VLOOKUP(sales_order1[[#This Row],[itemCode]],product_details3!B:C,2,0)</f>
        <v>MKRM100</v>
      </c>
      <c r="E2048" t="s">
        <v>171</v>
      </c>
      <c r="F2048" t="s">
        <v>151</v>
      </c>
      <c r="G2048">
        <v>50</v>
      </c>
      <c r="H2048">
        <v>5.5</v>
      </c>
      <c r="I2048">
        <v>275</v>
      </c>
      <c r="J2048">
        <v>2.2999999999999998</v>
      </c>
      <c r="K2048">
        <v>115</v>
      </c>
      <c r="L2048">
        <v>3.2</v>
      </c>
      <c r="M2048">
        <v>0.5818181818181819</v>
      </c>
      <c r="N2048">
        <v>160</v>
      </c>
      <c r="O2048" t="s">
        <v>276</v>
      </c>
      <c r="P2048" t="s">
        <v>277</v>
      </c>
      <c r="Q2048" t="s">
        <v>39</v>
      </c>
      <c r="R2048" t="s">
        <v>40</v>
      </c>
      <c r="S2048" t="s">
        <v>41</v>
      </c>
      <c r="T2048" t="s">
        <v>278</v>
      </c>
      <c r="U2048" t="s">
        <v>1188</v>
      </c>
      <c r="V2048">
        <f>YEAR(sales_order1[[#This Row],[date]])</f>
        <v>2020</v>
      </c>
      <c r="W2048" t="str">
        <f>TEXT(sales_order1[[#This Row],[date]], "Mmm")</f>
        <v>Dec</v>
      </c>
      <c r="X2048">
        <f>VALUE(TEXT(sales_order1[[#This Row],[date]], "D"))</f>
        <v>29</v>
      </c>
      <c r="Y2048">
        <v>52</v>
      </c>
    </row>
    <row r="2049" spans="1:25" x14ac:dyDescent="0.25">
      <c r="A2049" s="1">
        <v>44194</v>
      </c>
      <c r="B2049">
        <v>52048</v>
      </c>
      <c r="C2049" t="s">
        <v>103</v>
      </c>
      <c r="D2049" t="str">
        <f>VLOOKUP(sales_order1[[#This Row],[itemCode]],product_details3!B:C,2,0)</f>
        <v>SCRT50</v>
      </c>
      <c r="E2049" t="s">
        <v>104</v>
      </c>
      <c r="F2049" t="s">
        <v>61</v>
      </c>
      <c r="G2049">
        <v>100</v>
      </c>
      <c r="H2049">
        <v>16.95</v>
      </c>
      <c r="I2049">
        <v>1695</v>
      </c>
      <c r="J2049">
        <v>5.2</v>
      </c>
      <c r="K2049">
        <v>520</v>
      </c>
      <c r="L2049">
        <v>11.75</v>
      </c>
      <c r="M2049">
        <v>0.69321533923303835</v>
      </c>
      <c r="N2049">
        <v>1175</v>
      </c>
      <c r="O2049" t="s">
        <v>376</v>
      </c>
      <c r="P2049" t="s">
        <v>377</v>
      </c>
      <c r="Q2049" t="s">
        <v>378</v>
      </c>
      <c r="R2049" t="s">
        <v>72</v>
      </c>
      <c r="S2049" t="s">
        <v>379</v>
      </c>
      <c r="T2049" t="s">
        <v>380</v>
      </c>
      <c r="U2049" t="s">
        <v>1188</v>
      </c>
      <c r="V2049">
        <f>YEAR(sales_order1[[#This Row],[date]])</f>
        <v>2020</v>
      </c>
      <c r="W2049" t="str">
        <f>TEXT(sales_order1[[#This Row],[date]], "Mmm")</f>
        <v>Dec</v>
      </c>
      <c r="X2049">
        <f>VALUE(TEXT(sales_order1[[#This Row],[date]], "D"))</f>
        <v>29</v>
      </c>
      <c r="Y2049">
        <v>52</v>
      </c>
    </row>
    <row r="2050" spans="1:25" x14ac:dyDescent="0.25">
      <c r="A2050" s="1">
        <v>44194</v>
      </c>
      <c r="B2050">
        <v>52049</v>
      </c>
      <c r="C2050" t="s">
        <v>194</v>
      </c>
      <c r="D2050" t="str">
        <f>VLOOKUP(sales_order1[[#This Row],[itemCode]],product_details3!B:C,2,0)</f>
        <v>CLNG150</v>
      </c>
      <c r="E2050" t="s">
        <v>195</v>
      </c>
      <c r="F2050" t="s">
        <v>45</v>
      </c>
      <c r="G2050">
        <v>50</v>
      </c>
      <c r="H2050">
        <v>12.75</v>
      </c>
      <c r="I2050">
        <v>637.5</v>
      </c>
      <c r="J2050">
        <v>4.45</v>
      </c>
      <c r="K2050">
        <v>222.5</v>
      </c>
      <c r="L2050">
        <v>8.3000000000000007</v>
      </c>
      <c r="M2050">
        <v>0.65098039215686276</v>
      </c>
      <c r="N2050">
        <v>415</v>
      </c>
      <c r="O2050" t="s">
        <v>475</v>
      </c>
      <c r="P2050" t="s">
        <v>476</v>
      </c>
      <c r="Q2050" t="s">
        <v>93</v>
      </c>
      <c r="R2050" t="s">
        <v>72</v>
      </c>
      <c r="S2050" t="s">
        <v>94</v>
      </c>
      <c r="T2050" t="s">
        <v>477</v>
      </c>
      <c r="U2050" t="s">
        <v>1190</v>
      </c>
      <c r="V2050">
        <f>YEAR(sales_order1[[#This Row],[date]])</f>
        <v>2020</v>
      </c>
      <c r="W2050" t="str">
        <f>TEXT(sales_order1[[#This Row],[date]], "Mmm")</f>
        <v>Dec</v>
      </c>
      <c r="X2050">
        <f>VALUE(TEXT(sales_order1[[#This Row],[date]], "D"))</f>
        <v>29</v>
      </c>
      <c r="Y2050">
        <v>52</v>
      </c>
    </row>
    <row r="2051" spans="1:25" x14ac:dyDescent="0.25">
      <c r="A2051" s="1">
        <v>44194</v>
      </c>
      <c r="B2051">
        <v>52050</v>
      </c>
      <c r="C2051" t="s">
        <v>135</v>
      </c>
      <c r="D2051" t="str">
        <f>VLOOKUP(sales_order1[[#This Row],[itemCode]],product_details3!B:C,2,0)</f>
        <v>MSKSH</v>
      </c>
      <c r="E2051" t="s">
        <v>136</v>
      </c>
      <c r="F2051" t="s">
        <v>137</v>
      </c>
      <c r="G2051">
        <v>100</v>
      </c>
      <c r="H2051">
        <v>18.75</v>
      </c>
      <c r="I2051">
        <v>1875</v>
      </c>
      <c r="J2051">
        <v>7.45</v>
      </c>
      <c r="K2051">
        <v>745</v>
      </c>
      <c r="L2051">
        <v>11.3</v>
      </c>
      <c r="M2051">
        <v>0.60266666666666668</v>
      </c>
      <c r="N2051">
        <v>1130</v>
      </c>
      <c r="O2051" t="s">
        <v>269</v>
      </c>
      <c r="P2051" t="s">
        <v>270</v>
      </c>
      <c r="Q2051" t="s">
        <v>271</v>
      </c>
      <c r="R2051" t="s">
        <v>56</v>
      </c>
      <c r="S2051" t="s">
        <v>192</v>
      </c>
      <c r="T2051" t="s">
        <v>272</v>
      </c>
      <c r="U2051" t="s">
        <v>1191</v>
      </c>
      <c r="V2051">
        <f>YEAR(sales_order1[[#This Row],[date]])</f>
        <v>2020</v>
      </c>
      <c r="W2051" t="str">
        <f>TEXT(sales_order1[[#This Row],[date]], "Mmm")</f>
        <v>Dec</v>
      </c>
      <c r="X2051">
        <f>VALUE(TEXT(sales_order1[[#This Row],[date]], "D"))</f>
        <v>29</v>
      </c>
      <c r="Y2051">
        <v>52</v>
      </c>
    </row>
    <row r="2052" spans="1:25" x14ac:dyDescent="0.25">
      <c r="A2052" s="1">
        <v>44194</v>
      </c>
      <c r="B2052">
        <v>52051</v>
      </c>
      <c r="C2052" t="s">
        <v>51</v>
      </c>
      <c r="D2052" t="str">
        <f>VLOOKUP(sales_order1[[#This Row],[itemCode]],product_details3!B:C,2,0)</f>
        <v>MSTH50</v>
      </c>
      <c r="E2052" t="s">
        <v>52</v>
      </c>
      <c r="F2052" t="s">
        <v>21</v>
      </c>
      <c r="G2052">
        <v>50</v>
      </c>
      <c r="H2052">
        <v>15.75</v>
      </c>
      <c r="I2052">
        <v>787.5</v>
      </c>
      <c r="J2052">
        <v>4.45</v>
      </c>
      <c r="K2052">
        <v>222.5</v>
      </c>
      <c r="L2052">
        <v>11.3</v>
      </c>
      <c r="M2052">
        <v>0.71746031746031746</v>
      </c>
      <c r="N2052">
        <v>565</v>
      </c>
      <c r="O2052" t="s">
        <v>516</v>
      </c>
      <c r="P2052" t="s">
        <v>517</v>
      </c>
      <c r="Q2052" t="s">
        <v>191</v>
      </c>
      <c r="R2052" t="s">
        <v>56</v>
      </c>
      <c r="S2052" t="s">
        <v>192</v>
      </c>
      <c r="T2052" t="s">
        <v>518</v>
      </c>
      <c r="U2052" t="s">
        <v>1191</v>
      </c>
      <c r="V2052">
        <f>YEAR(sales_order1[[#This Row],[date]])</f>
        <v>2020</v>
      </c>
      <c r="W2052" t="str">
        <f>TEXT(sales_order1[[#This Row],[date]], "Mmm")</f>
        <v>Dec</v>
      </c>
      <c r="X2052">
        <f>VALUE(TEXT(sales_order1[[#This Row],[date]], "D"))</f>
        <v>29</v>
      </c>
      <c r="Y2052">
        <v>52</v>
      </c>
    </row>
    <row r="2053" spans="1:25" x14ac:dyDescent="0.25">
      <c r="A2053" s="1">
        <v>44194</v>
      </c>
      <c r="B2053">
        <v>52052</v>
      </c>
      <c r="C2053" t="s">
        <v>35</v>
      </c>
      <c r="D2053" t="str">
        <f>VLOOKUP(sales_order1[[#This Row],[itemCode]],product_details3!B:C,2,0)</f>
        <v>SRMA30</v>
      </c>
      <c r="E2053" t="s">
        <v>36</v>
      </c>
      <c r="F2053" t="s">
        <v>30</v>
      </c>
      <c r="G2053">
        <v>100</v>
      </c>
      <c r="H2053">
        <v>26.2</v>
      </c>
      <c r="I2053">
        <v>2620</v>
      </c>
      <c r="J2053">
        <v>9.4</v>
      </c>
      <c r="K2053">
        <v>940</v>
      </c>
      <c r="L2053">
        <v>16.8</v>
      </c>
      <c r="M2053">
        <v>0.6412213740458016</v>
      </c>
      <c r="N2053">
        <v>1680</v>
      </c>
      <c r="O2053" t="s">
        <v>196</v>
      </c>
      <c r="P2053" t="s">
        <v>197</v>
      </c>
      <c r="Q2053" t="s">
        <v>132</v>
      </c>
      <c r="R2053" t="s">
        <v>56</v>
      </c>
      <c r="S2053" t="s">
        <v>133</v>
      </c>
      <c r="T2053" t="s">
        <v>198</v>
      </c>
      <c r="U2053" t="s">
        <v>1191</v>
      </c>
      <c r="V2053">
        <f>YEAR(sales_order1[[#This Row],[date]])</f>
        <v>2020</v>
      </c>
      <c r="W2053" t="str">
        <f>TEXT(sales_order1[[#This Row],[date]], "Mmm")</f>
        <v>Dec</v>
      </c>
      <c r="X2053">
        <f>VALUE(TEXT(sales_order1[[#This Row],[date]], "D"))</f>
        <v>29</v>
      </c>
      <c r="Y2053">
        <v>52</v>
      </c>
    </row>
    <row r="2054" spans="1:25" x14ac:dyDescent="0.25">
      <c r="A2054" s="1">
        <v>44194</v>
      </c>
      <c r="B2054">
        <v>52053</v>
      </c>
      <c r="C2054" t="s">
        <v>194</v>
      </c>
      <c r="D2054" t="str">
        <f>VLOOKUP(sales_order1[[#This Row],[itemCode]],product_details3!B:C,2,0)</f>
        <v>CLNG150</v>
      </c>
      <c r="E2054" t="s">
        <v>195</v>
      </c>
      <c r="F2054" t="s">
        <v>45</v>
      </c>
      <c r="G2054">
        <v>50</v>
      </c>
      <c r="H2054">
        <v>12.75</v>
      </c>
      <c r="I2054">
        <v>637.5</v>
      </c>
      <c r="J2054">
        <v>4.45</v>
      </c>
      <c r="K2054">
        <v>222.5</v>
      </c>
      <c r="L2054">
        <v>8.3000000000000007</v>
      </c>
      <c r="M2054">
        <v>0.65098039215686276</v>
      </c>
      <c r="N2054">
        <v>415</v>
      </c>
      <c r="O2054" t="s">
        <v>543</v>
      </c>
      <c r="P2054" t="s">
        <v>544</v>
      </c>
      <c r="Q2054" t="s">
        <v>378</v>
      </c>
      <c r="R2054" t="s">
        <v>72</v>
      </c>
      <c r="S2054" t="s">
        <v>545</v>
      </c>
      <c r="T2054" t="s">
        <v>546</v>
      </c>
      <c r="U2054" t="s">
        <v>1188</v>
      </c>
      <c r="V2054">
        <f>YEAR(sales_order1[[#This Row],[date]])</f>
        <v>2020</v>
      </c>
      <c r="W2054" t="str">
        <f>TEXT(sales_order1[[#This Row],[date]], "Mmm")</f>
        <v>Dec</v>
      </c>
      <c r="X2054">
        <f>VALUE(TEXT(sales_order1[[#This Row],[date]], "D"))</f>
        <v>29</v>
      </c>
      <c r="Y2054">
        <v>52</v>
      </c>
    </row>
    <row r="2055" spans="1:25" x14ac:dyDescent="0.25">
      <c r="A2055" s="1">
        <v>44195</v>
      </c>
      <c r="B2055">
        <v>52054</v>
      </c>
      <c r="C2055" t="s">
        <v>86</v>
      </c>
      <c r="D2055" t="str">
        <f>VLOOKUP(sales_order1[[#This Row],[itemCode]],product_details3!B:C,2,0)</f>
        <v>SRMH30</v>
      </c>
      <c r="E2055" t="s">
        <v>87</v>
      </c>
      <c r="F2055" t="s">
        <v>30</v>
      </c>
      <c r="G2055">
        <v>50</v>
      </c>
      <c r="H2055">
        <v>21</v>
      </c>
      <c r="I2055">
        <v>1050</v>
      </c>
      <c r="J2055">
        <v>6.6</v>
      </c>
      <c r="K2055">
        <v>330</v>
      </c>
      <c r="L2055">
        <v>14.4</v>
      </c>
      <c r="M2055">
        <v>0.68571428571428572</v>
      </c>
      <c r="N2055">
        <v>720</v>
      </c>
      <c r="O2055" t="s">
        <v>211</v>
      </c>
      <c r="P2055" t="s">
        <v>212</v>
      </c>
      <c r="Q2055" t="s">
        <v>213</v>
      </c>
      <c r="R2055" t="s">
        <v>25</v>
      </c>
      <c r="S2055" t="s">
        <v>214</v>
      </c>
      <c r="T2055" t="s">
        <v>215</v>
      </c>
      <c r="U2055" t="s">
        <v>1191</v>
      </c>
      <c r="V2055">
        <f>YEAR(sales_order1[[#This Row],[date]])</f>
        <v>2020</v>
      </c>
      <c r="W2055" t="str">
        <f>TEXT(sales_order1[[#This Row],[date]], "Mmm")</f>
        <v>Dec</v>
      </c>
      <c r="X2055">
        <f>VALUE(TEXT(sales_order1[[#This Row],[date]], "D"))</f>
        <v>30</v>
      </c>
      <c r="Y2055">
        <v>52</v>
      </c>
    </row>
    <row r="2056" spans="1:25" x14ac:dyDescent="0.25">
      <c r="A2056" s="1">
        <v>44195</v>
      </c>
      <c r="B2056">
        <v>52055</v>
      </c>
      <c r="C2056" t="s">
        <v>35</v>
      </c>
      <c r="D2056" t="str">
        <f>VLOOKUP(sales_order1[[#This Row],[itemCode]],product_details3!B:C,2,0)</f>
        <v>SRMA30</v>
      </c>
      <c r="E2056" t="s">
        <v>36</v>
      </c>
      <c r="F2056" t="s">
        <v>30</v>
      </c>
      <c r="G2056">
        <v>150</v>
      </c>
      <c r="H2056">
        <v>26.2</v>
      </c>
      <c r="I2056">
        <v>3930</v>
      </c>
      <c r="J2056">
        <v>9.4</v>
      </c>
      <c r="K2056">
        <v>1410</v>
      </c>
      <c r="L2056">
        <v>16.8</v>
      </c>
      <c r="M2056">
        <v>0.6412213740458016</v>
      </c>
      <c r="N2056">
        <v>2520</v>
      </c>
      <c r="O2056" t="s">
        <v>464</v>
      </c>
      <c r="P2056" t="s">
        <v>465</v>
      </c>
      <c r="Q2056" t="s">
        <v>146</v>
      </c>
      <c r="R2056" t="s">
        <v>112</v>
      </c>
      <c r="S2056" t="s">
        <v>165</v>
      </c>
      <c r="T2056" t="s">
        <v>466</v>
      </c>
      <c r="U2056" t="s">
        <v>1189</v>
      </c>
      <c r="V2056">
        <f>YEAR(sales_order1[[#This Row],[date]])</f>
        <v>2020</v>
      </c>
      <c r="W2056" t="str">
        <f>TEXT(sales_order1[[#This Row],[date]], "Mmm")</f>
        <v>Dec</v>
      </c>
      <c r="X2056">
        <f>VALUE(TEXT(sales_order1[[#This Row],[date]], "D"))</f>
        <v>30</v>
      </c>
      <c r="Y2056">
        <v>52</v>
      </c>
    </row>
    <row r="2057" spans="1:25" x14ac:dyDescent="0.25">
      <c r="A2057" s="1">
        <v>44195</v>
      </c>
      <c r="B2057">
        <v>52056</v>
      </c>
      <c r="C2057" t="s">
        <v>307</v>
      </c>
      <c r="D2057" t="str">
        <f>VLOOKUP(sales_order1[[#This Row],[itemCode]],product_details3!B:C,2,0)</f>
        <v>TNRH150</v>
      </c>
      <c r="E2057" t="s">
        <v>308</v>
      </c>
      <c r="F2057" t="s">
        <v>124</v>
      </c>
      <c r="G2057">
        <v>50</v>
      </c>
      <c r="H2057">
        <v>15.75</v>
      </c>
      <c r="I2057">
        <v>787.5</v>
      </c>
      <c r="J2057">
        <v>4.45</v>
      </c>
      <c r="K2057">
        <v>222.5</v>
      </c>
      <c r="L2057">
        <v>11.3</v>
      </c>
      <c r="M2057">
        <v>0.71746031746031746</v>
      </c>
      <c r="N2057">
        <v>565</v>
      </c>
      <c r="O2057" t="s">
        <v>22</v>
      </c>
      <c r="P2057" t="s">
        <v>23</v>
      </c>
      <c r="Q2057" t="s">
        <v>24</v>
      </c>
      <c r="R2057" t="s">
        <v>25</v>
      </c>
      <c r="S2057" t="s">
        <v>26</v>
      </c>
      <c r="T2057" t="s">
        <v>27</v>
      </c>
      <c r="U2057" t="s">
        <v>1191</v>
      </c>
      <c r="V2057">
        <f>YEAR(sales_order1[[#This Row],[date]])</f>
        <v>2020</v>
      </c>
      <c r="W2057" t="str">
        <f>TEXT(sales_order1[[#This Row],[date]], "Mmm")</f>
        <v>Dec</v>
      </c>
      <c r="X2057">
        <f>VALUE(TEXT(sales_order1[[#This Row],[date]], "D"))</f>
        <v>30</v>
      </c>
      <c r="Y2057">
        <v>52</v>
      </c>
    </row>
    <row r="2058" spans="1:25" x14ac:dyDescent="0.25">
      <c r="A2058" s="1">
        <v>44195</v>
      </c>
      <c r="B2058">
        <v>52057</v>
      </c>
      <c r="C2058" t="s">
        <v>86</v>
      </c>
      <c r="D2058" t="str">
        <f>VLOOKUP(sales_order1[[#This Row],[itemCode]],product_details3!B:C,2,0)</f>
        <v>SRMH30</v>
      </c>
      <c r="E2058" t="s">
        <v>87</v>
      </c>
      <c r="F2058" t="s">
        <v>30</v>
      </c>
      <c r="G2058">
        <v>100</v>
      </c>
      <c r="H2058">
        <v>21</v>
      </c>
      <c r="I2058">
        <v>2100</v>
      </c>
      <c r="J2058">
        <v>6.6</v>
      </c>
      <c r="K2058">
        <v>660</v>
      </c>
      <c r="L2058">
        <v>14.4</v>
      </c>
      <c r="M2058">
        <v>0.68571428571428572</v>
      </c>
      <c r="N2058">
        <v>1440</v>
      </c>
      <c r="O2058" t="s">
        <v>454</v>
      </c>
      <c r="P2058" t="s">
        <v>455</v>
      </c>
      <c r="Q2058" t="s">
        <v>71</v>
      </c>
      <c r="R2058" t="s">
        <v>72</v>
      </c>
      <c r="S2058" t="s">
        <v>73</v>
      </c>
      <c r="T2058" t="s">
        <v>456</v>
      </c>
      <c r="U2058" t="s">
        <v>1190</v>
      </c>
      <c r="V2058">
        <f>YEAR(sales_order1[[#This Row],[date]])</f>
        <v>2020</v>
      </c>
      <c r="W2058" t="str">
        <f>TEXT(sales_order1[[#This Row],[date]], "Mmm")</f>
        <v>Dec</v>
      </c>
      <c r="X2058">
        <f>VALUE(TEXT(sales_order1[[#This Row],[date]], "D"))</f>
        <v>30</v>
      </c>
      <c r="Y2058">
        <v>52</v>
      </c>
    </row>
    <row r="2059" spans="1:25" x14ac:dyDescent="0.25">
      <c r="A2059" s="1">
        <v>44195</v>
      </c>
      <c r="B2059">
        <v>52058</v>
      </c>
      <c r="C2059" t="s">
        <v>51</v>
      </c>
      <c r="D2059" t="str">
        <f>VLOOKUP(sales_order1[[#This Row],[itemCode]],product_details3!B:C,2,0)</f>
        <v>MSTH50</v>
      </c>
      <c r="E2059" t="s">
        <v>52</v>
      </c>
      <c r="F2059" t="s">
        <v>21</v>
      </c>
      <c r="G2059">
        <v>50</v>
      </c>
      <c r="H2059">
        <v>15.75</v>
      </c>
      <c r="I2059">
        <v>787.5</v>
      </c>
      <c r="J2059">
        <v>4.45</v>
      </c>
      <c r="K2059">
        <v>222.5</v>
      </c>
      <c r="L2059">
        <v>11.3</v>
      </c>
      <c r="M2059">
        <v>0.71746031746031746</v>
      </c>
      <c r="N2059">
        <v>565</v>
      </c>
      <c r="O2059" t="s">
        <v>105</v>
      </c>
      <c r="P2059" t="s">
        <v>106</v>
      </c>
      <c r="Q2059" t="s">
        <v>107</v>
      </c>
      <c r="R2059" t="s">
        <v>40</v>
      </c>
      <c r="S2059" t="s">
        <v>101</v>
      </c>
      <c r="T2059" t="s">
        <v>108</v>
      </c>
      <c r="U2059" t="s">
        <v>1190</v>
      </c>
      <c r="V2059">
        <f>YEAR(sales_order1[[#This Row],[date]])</f>
        <v>2020</v>
      </c>
      <c r="W2059" t="str">
        <f>TEXT(sales_order1[[#This Row],[date]], "Mmm")</f>
        <v>Dec</v>
      </c>
      <c r="X2059">
        <f>VALUE(TEXT(sales_order1[[#This Row],[date]], "D"))</f>
        <v>30</v>
      </c>
      <c r="Y2059">
        <v>52</v>
      </c>
    </row>
    <row r="2060" spans="1:25" x14ac:dyDescent="0.25">
      <c r="A2060" s="1">
        <v>44195</v>
      </c>
      <c r="B2060">
        <v>52059</v>
      </c>
      <c r="C2060" t="s">
        <v>51</v>
      </c>
      <c r="D2060" t="str">
        <f>VLOOKUP(sales_order1[[#This Row],[itemCode]],product_details3!B:C,2,0)</f>
        <v>MSTH50</v>
      </c>
      <c r="E2060" t="s">
        <v>52</v>
      </c>
      <c r="F2060" t="s">
        <v>21</v>
      </c>
      <c r="G2060">
        <v>150</v>
      </c>
      <c r="H2060">
        <v>15.75</v>
      </c>
      <c r="I2060">
        <v>2362.5</v>
      </c>
      <c r="J2060">
        <v>4.45</v>
      </c>
      <c r="K2060">
        <v>667.5</v>
      </c>
      <c r="L2060">
        <v>11.3</v>
      </c>
      <c r="M2060">
        <v>0.71746031746031746</v>
      </c>
      <c r="N2060">
        <v>1695</v>
      </c>
      <c r="O2060" t="s">
        <v>417</v>
      </c>
      <c r="P2060" t="s">
        <v>418</v>
      </c>
      <c r="Q2060" t="s">
        <v>160</v>
      </c>
      <c r="R2060" t="s">
        <v>112</v>
      </c>
      <c r="S2060" t="s">
        <v>161</v>
      </c>
      <c r="T2060" t="s">
        <v>419</v>
      </c>
      <c r="U2060" t="s">
        <v>1189</v>
      </c>
      <c r="V2060">
        <f>YEAR(sales_order1[[#This Row],[date]])</f>
        <v>2020</v>
      </c>
      <c r="W2060" t="str">
        <f>TEXT(sales_order1[[#This Row],[date]], "Mmm")</f>
        <v>Dec</v>
      </c>
      <c r="X2060">
        <f>VALUE(TEXT(sales_order1[[#This Row],[date]], "D"))</f>
        <v>30</v>
      </c>
      <c r="Y2060">
        <v>52</v>
      </c>
    </row>
    <row r="2061" spans="1:25" x14ac:dyDescent="0.25">
      <c r="A2061" s="1">
        <v>44195</v>
      </c>
      <c r="B2061">
        <v>52060</v>
      </c>
      <c r="C2061" t="s">
        <v>404</v>
      </c>
      <c r="D2061" t="str">
        <f>VLOOKUP(sales_order1[[#This Row],[itemCode]],product_details3!B:C,2,0)</f>
        <v>TNRE200</v>
      </c>
      <c r="E2061" t="s">
        <v>405</v>
      </c>
      <c r="F2061" t="s">
        <v>124</v>
      </c>
      <c r="G2061">
        <v>150</v>
      </c>
      <c r="H2061">
        <v>22.6</v>
      </c>
      <c r="I2061">
        <v>3390</v>
      </c>
      <c r="J2061">
        <v>7.6</v>
      </c>
      <c r="K2061">
        <v>1140</v>
      </c>
      <c r="L2061">
        <v>15</v>
      </c>
      <c r="M2061">
        <v>0.66371681415929207</v>
      </c>
      <c r="N2061">
        <v>2250</v>
      </c>
      <c r="O2061" t="s">
        <v>231</v>
      </c>
      <c r="P2061" t="s">
        <v>232</v>
      </c>
      <c r="Q2061" t="s">
        <v>119</v>
      </c>
      <c r="R2061" t="s">
        <v>40</v>
      </c>
      <c r="S2061" t="s">
        <v>233</v>
      </c>
      <c r="T2061" t="s">
        <v>234</v>
      </c>
      <c r="U2061" t="s">
        <v>1190</v>
      </c>
      <c r="V2061">
        <f>YEAR(sales_order1[[#This Row],[date]])</f>
        <v>2020</v>
      </c>
      <c r="W2061" t="str">
        <f>TEXT(sales_order1[[#This Row],[date]], "Mmm")</f>
        <v>Dec</v>
      </c>
      <c r="X2061">
        <f>VALUE(TEXT(sales_order1[[#This Row],[date]], "D"))</f>
        <v>30</v>
      </c>
      <c r="Y2061">
        <v>52</v>
      </c>
    </row>
    <row r="2062" spans="1:25" x14ac:dyDescent="0.25">
      <c r="A2062" s="1">
        <v>44195</v>
      </c>
      <c r="B2062">
        <v>52061</v>
      </c>
      <c r="C2062" t="s">
        <v>115</v>
      </c>
      <c r="D2062" t="str">
        <f>VLOOKUP(sales_order1[[#This Row],[itemCode]],product_details3!B:C,2,0)</f>
        <v>SCRS30100</v>
      </c>
      <c r="E2062" t="s">
        <v>116</v>
      </c>
      <c r="F2062" t="s">
        <v>61</v>
      </c>
      <c r="G2062">
        <v>100</v>
      </c>
      <c r="H2062">
        <v>32.75</v>
      </c>
      <c r="I2062">
        <v>3275</v>
      </c>
      <c r="J2062">
        <v>11.25</v>
      </c>
      <c r="K2062">
        <v>1125</v>
      </c>
      <c r="L2062">
        <v>21.5</v>
      </c>
      <c r="M2062">
        <v>0.65648854961832059</v>
      </c>
      <c r="N2062">
        <v>2150</v>
      </c>
      <c r="O2062" t="s">
        <v>547</v>
      </c>
      <c r="P2062" t="s">
        <v>548</v>
      </c>
      <c r="Q2062" t="s">
        <v>146</v>
      </c>
      <c r="R2062" t="s">
        <v>112</v>
      </c>
      <c r="S2062" t="s">
        <v>147</v>
      </c>
      <c r="T2062" t="s">
        <v>549</v>
      </c>
      <c r="U2062" t="s">
        <v>1190</v>
      </c>
      <c r="V2062">
        <f>YEAR(sales_order1[[#This Row],[date]])</f>
        <v>2020</v>
      </c>
      <c r="W2062" t="str">
        <f>TEXT(sales_order1[[#This Row],[date]], "Mmm")</f>
        <v>Dec</v>
      </c>
      <c r="X2062">
        <f>VALUE(TEXT(sales_order1[[#This Row],[date]], "D"))</f>
        <v>30</v>
      </c>
      <c r="Y2062">
        <v>52</v>
      </c>
    </row>
    <row r="2063" spans="1:25" x14ac:dyDescent="0.25">
      <c r="A2063" s="1">
        <v>44195</v>
      </c>
      <c r="B2063">
        <v>52062</v>
      </c>
      <c r="C2063" t="s">
        <v>194</v>
      </c>
      <c r="D2063" t="str">
        <f>VLOOKUP(sales_order1[[#This Row],[itemCode]],product_details3!B:C,2,0)</f>
        <v>CLNG150</v>
      </c>
      <c r="E2063" t="s">
        <v>195</v>
      </c>
      <c r="F2063" t="s">
        <v>45</v>
      </c>
      <c r="G2063">
        <v>100</v>
      </c>
      <c r="H2063">
        <v>12.75</v>
      </c>
      <c r="I2063">
        <v>1275</v>
      </c>
      <c r="J2063">
        <v>4.45</v>
      </c>
      <c r="K2063">
        <v>445</v>
      </c>
      <c r="L2063">
        <v>8.3000000000000007</v>
      </c>
      <c r="M2063">
        <v>0.65098039215686276</v>
      </c>
      <c r="N2063">
        <v>830</v>
      </c>
      <c r="O2063" t="s">
        <v>227</v>
      </c>
      <c r="P2063" t="s">
        <v>228</v>
      </c>
      <c r="Q2063" t="s">
        <v>64</v>
      </c>
      <c r="R2063" t="s">
        <v>40</v>
      </c>
      <c r="S2063" t="s">
        <v>229</v>
      </c>
      <c r="T2063" t="s">
        <v>230</v>
      </c>
      <c r="U2063" t="s">
        <v>1189</v>
      </c>
      <c r="V2063">
        <f>YEAR(sales_order1[[#This Row],[date]])</f>
        <v>2020</v>
      </c>
      <c r="W2063" t="str">
        <f>TEXT(sales_order1[[#This Row],[date]], "Mmm")</f>
        <v>Dec</v>
      </c>
      <c r="X2063">
        <f>VALUE(TEXT(sales_order1[[#This Row],[date]], "D"))</f>
        <v>30</v>
      </c>
      <c r="Y2063">
        <v>52</v>
      </c>
    </row>
    <row r="2064" spans="1:25" x14ac:dyDescent="0.25">
      <c r="A2064" s="1">
        <v>44195</v>
      </c>
      <c r="B2064">
        <v>52063</v>
      </c>
      <c r="C2064" t="s">
        <v>103</v>
      </c>
      <c r="D2064" t="str">
        <f>VLOOKUP(sales_order1[[#This Row],[itemCode]],product_details3!B:C,2,0)</f>
        <v>SCRT50</v>
      </c>
      <c r="E2064" t="s">
        <v>104</v>
      </c>
      <c r="F2064" t="s">
        <v>61</v>
      </c>
      <c r="G2064">
        <v>50</v>
      </c>
      <c r="H2064">
        <v>16.95</v>
      </c>
      <c r="I2064">
        <v>847.5</v>
      </c>
      <c r="J2064">
        <v>5.2</v>
      </c>
      <c r="K2064">
        <v>260</v>
      </c>
      <c r="L2064">
        <v>11.75</v>
      </c>
      <c r="M2064">
        <v>0.69321533923303835</v>
      </c>
      <c r="N2064">
        <v>587.5</v>
      </c>
      <c r="O2064" t="s">
        <v>457</v>
      </c>
      <c r="P2064" t="s">
        <v>458</v>
      </c>
      <c r="Q2064" t="s">
        <v>383</v>
      </c>
      <c r="R2064" t="s">
        <v>72</v>
      </c>
      <c r="S2064" t="s">
        <v>459</v>
      </c>
      <c r="T2064" t="s">
        <v>460</v>
      </c>
      <c r="U2064" t="s">
        <v>1188</v>
      </c>
      <c r="V2064">
        <f>YEAR(sales_order1[[#This Row],[date]])</f>
        <v>2020</v>
      </c>
      <c r="W2064" t="str">
        <f>TEXT(sales_order1[[#This Row],[date]], "Mmm")</f>
        <v>Dec</v>
      </c>
      <c r="X2064">
        <f>VALUE(TEXT(sales_order1[[#This Row],[date]], "D"))</f>
        <v>30</v>
      </c>
      <c r="Y2064">
        <v>52</v>
      </c>
    </row>
    <row r="2065" spans="1:25" x14ac:dyDescent="0.25">
      <c r="A2065" s="1">
        <v>44196</v>
      </c>
      <c r="B2065">
        <v>52064</v>
      </c>
      <c r="C2065" t="s">
        <v>35</v>
      </c>
      <c r="D2065" t="str">
        <f>VLOOKUP(sales_order1[[#This Row],[itemCode]],product_details3!B:C,2,0)</f>
        <v>SRMA30</v>
      </c>
      <c r="E2065" t="s">
        <v>36</v>
      </c>
      <c r="F2065" t="s">
        <v>30</v>
      </c>
      <c r="G2065">
        <v>100</v>
      </c>
      <c r="H2065">
        <v>26.2</v>
      </c>
      <c r="I2065">
        <v>2620</v>
      </c>
      <c r="J2065">
        <v>9.4</v>
      </c>
      <c r="K2065">
        <v>940</v>
      </c>
      <c r="L2065">
        <v>16.8</v>
      </c>
      <c r="M2065">
        <v>0.6412213740458016</v>
      </c>
      <c r="N2065">
        <v>1680</v>
      </c>
      <c r="O2065" t="s">
        <v>177</v>
      </c>
      <c r="P2065" t="s">
        <v>178</v>
      </c>
      <c r="Q2065" t="s">
        <v>111</v>
      </c>
      <c r="R2065" t="s">
        <v>112</v>
      </c>
      <c r="S2065" t="s">
        <v>179</v>
      </c>
      <c r="T2065" t="s">
        <v>180</v>
      </c>
      <c r="U2065" t="s">
        <v>1189</v>
      </c>
      <c r="V2065">
        <f>YEAR(sales_order1[[#This Row],[date]])</f>
        <v>2020</v>
      </c>
      <c r="W2065" t="str">
        <f>TEXT(sales_order1[[#This Row],[date]], "Mmm")</f>
        <v>Dec</v>
      </c>
      <c r="X2065">
        <f>VALUE(TEXT(sales_order1[[#This Row],[date]], "D"))</f>
        <v>31</v>
      </c>
      <c r="Y2065">
        <v>52</v>
      </c>
    </row>
    <row r="2066" spans="1:25" x14ac:dyDescent="0.25">
      <c r="A2066" s="1">
        <v>44196</v>
      </c>
      <c r="B2066">
        <v>52065</v>
      </c>
      <c r="C2066" t="s">
        <v>320</v>
      </c>
      <c r="D2066" t="str">
        <f>VLOOKUP(sales_order1[[#This Row],[itemCode]],product_details3!B:C,2,0)</f>
        <v>SCR50+100</v>
      </c>
      <c r="E2066" t="s">
        <v>321</v>
      </c>
      <c r="F2066" t="s">
        <v>61</v>
      </c>
      <c r="G2066">
        <v>150</v>
      </c>
      <c r="H2066">
        <v>26.25</v>
      </c>
      <c r="I2066">
        <v>3937.5</v>
      </c>
      <c r="J2066">
        <v>7.75</v>
      </c>
      <c r="K2066">
        <v>1162.5</v>
      </c>
      <c r="L2066">
        <v>18.5</v>
      </c>
      <c r="M2066">
        <v>0.70476190476190481</v>
      </c>
      <c r="N2066">
        <v>2775</v>
      </c>
      <c r="O2066" t="s">
        <v>514</v>
      </c>
      <c r="P2066" t="s">
        <v>515</v>
      </c>
      <c r="Q2066" t="s">
        <v>64</v>
      </c>
      <c r="R2066" t="s">
        <v>40</v>
      </c>
      <c r="S2066" t="s">
        <v>84</v>
      </c>
      <c r="T2066" t="s">
        <v>419</v>
      </c>
      <c r="U2066" t="s">
        <v>1189</v>
      </c>
      <c r="V2066">
        <f>YEAR(sales_order1[[#This Row],[date]])</f>
        <v>2020</v>
      </c>
      <c r="W2066" t="str">
        <f>TEXT(sales_order1[[#This Row],[date]], "Mmm")</f>
        <v>Dec</v>
      </c>
      <c r="X2066">
        <f>VALUE(TEXT(sales_order1[[#This Row],[date]], "D"))</f>
        <v>31</v>
      </c>
      <c r="Y2066">
        <v>52</v>
      </c>
    </row>
    <row r="2067" spans="1:25" x14ac:dyDescent="0.25">
      <c r="A2067" s="1">
        <v>44196</v>
      </c>
      <c r="B2067">
        <v>52066</v>
      </c>
      <c r="C2067" t="s">
        <v>86</v>
      </c>
      <c r="D2067" t="str">
        <f>VLOOKUP(sales_order1[[#This Row],[itemCode]],product_details3!B:C,2,0)</f>
        <v>SRMH30</v>
      </c>
      <c r="E2067" t="s">
        <v>87</v>
      </c>
      <c r="F2067" t="s">
        <v>30</v>
      </c>
      <c r="G2067">
        <v>100</v>
      </c>
      <c r="H2067">
        <v>21</v>
      </c>
      <c r="I2067">
        <v>2100</v>
      </c>
      <c r="J2067">
        <v>6.6</v>
      </c>
      <c r="K2067">
        <v>660</v>
      </c>
      <c r="L2067">
        <v>14.4</v>
      </c>
      <c r="M2067">
        <v>0.68571428571428572</v>
      </c>
      <c r="N2067">
        <v>1440</v>
      </c>
      <c r="O2067" t="s">
        <v>206</v>
      </c>
      <c r="P2067" t="s">
        <v>207</v>
      </c>
      <c r="Q2067" t="s">
        <v>71</v>
      </c>
      <c r="R2067" t="s">
        <v>72</v>
      </c>
      <c r="S2067" t="s">
        <v>73</v>
      </c>
      <c r="T2067" t="s">
        <v>208</v>
      </c>
      <c r="U2067" t="s">
        <v>1190</v>
      </c>
      <c r="V2067">
        <f>YEAR(sales_order1[[#This Row],[date]])</f>
        <v>2020</v>
      </c>
      <c r="W2067" t="str">
        <f>TEXT(sales_order1[[#This Row],[date]], "Mmm")</f>
        <v>Dec</v>
      </c>
      <c r="X2067">
        <f>VALUE(TEXT(sales_order1[[#This Row],[date]], "D"))</f>
        <v>31</v>
      </c>
      <c r="Y2067">
        <v>52</v>
      </c>
    </row>
    <row r="2068" spans="1:25" x14ac:dyDescent="0.25">
      <c r="A2068" s="1">
        <v>44196</v>
      </c>
      <c r="B2068">
        <v>52067</v>
      </c>
      <c r="C2068" t="s">
        <v>327</v>
      </c>
      <c r="D2068" t="str">
        <f>VLOOKUP(sales_order1[[#This Row],[itemCode]],product_details3!B:C,2,0)</f>
        <v>SCR50+50</v>
      </c>
      <c r="E2068" t="s">
        <v>328</v>
      </c>
      <c r="F2068" t="s">
        <v>61</v>
      </c>
      <c r="G2068">
        <v>150</v>
      </c>
      <c r="H2068">
        <v>15.75</v>
      </c>
      <c r="I2068">
        <v>2362.5</v>
      </c>
      <c r="J2068">
        <v>4.45</v>
      </c>
      <c r="K2068">
        <v>667.5</v>
      </c>
      <c r="L2068">
        <v>11.3</v>
      </c>
      <c r="M2068">
        <v>0.71746031746031746</v>
      </c>
      <c r="N2068">
        <v>1695</v>
      </c>
      <c r="O2068" t="s">
        <v>196</v>
      </c>
      <c r="P2068" t="s">
        <v>197</v>
      </c>
      <c r="Q2068" t="s">
        <v>132</v>
      </c>
      <c r="R2068" t="s">
        <v>56</v>
      </c>
      <c r="S2068" t="s">
        <v>133</v>
      </c>
      <c r="T2068" t="s">
        <v>198</v>
      </c>
      <c r="U2068" t="s">
        <v>1191</v>
      </c>
      <c r="V2068">
        <f>YEAR(sales_order1[[#This Row],[date]])</f>
        <v>2020</v>
      </c>
      <c r="W2068" t="str">
        <f>TEXT(sales_order1[[#This Row],[date]], "Mmm")</f>
        <v>Dec</v>
      </c>
      <c r="X2068">
        <f>VALUE(TEXT(sales_order1[[#This Row],[date]], "D"))</f>
        <v>31</v>
      </c>
      <c r="Y2068">
        <v>52</v>
      </c>
    </row>
    <row r="2069" spans="1:25" x14ac:dyDescent="0.25">
      <c r="A2069" s="1">
        <v>44196</v>
      </c>
      <c r="B2069">
        <v>52068</v>
      </c>
      <c r="C2069" t="s">
        <v>311</v>
      </c>
      <c r="D2069" t="str">
        <f>VLOOKUP(sales_order1[[#This Row],[itemCode]],product_details3!B:C,2,0)</f>
        <v>MSTH30</v>
      </c>
      <c r="E2069" t="s">
        <v>312</v>
      </c>
      <c r="F2069" t="s">
        <v>21</v>
      </c>
      <c r="G2069">
        <v>100</v>
      </c>
      <c r="H2069">
        <v>8.5</v>
      </c>
      <c r="I2069">
        <v>850</v>
      </c>
      <c r="J2069">
        <v>3.3</v>
      </c>
      <c r="K2069">
        <v>330</v>
      </c>
      <c r="L2069">
        <v>5.2</v>
      </c>
      <c r="M2069">
        <v>0.61176470588235299</v>
      </c>
      <c r="N2069">
        <v>520</v>
      </c>
      <c r="O2069" t="s">
        <v>290</v>
      </c>
      <c r="P2069" t="s">
        <v>291</v>
      </c>
      <c r="Q2069" t="s">
        <v>201</v>
      </c>
      <c r="R2069" t="s">
        <v>25</v>
      </c>
      <c r="S2069" t="s">
        <v>202</v>
      </c>
      <c r="T2069" t="s">
        <v>292</v>
      </c>
      <c r="U2069" t="s">
        <v>1191</v>
      </c>
      <c r="V2069">
        <f>YEAR(sales_order1[[#This Row],[date]])</f>
        <v>2020</v>
      </c>
      <c r="W2069" t="str">
        <f>TEXT(sales_order1[[#This Row],[date]], "Mmm")</f>
        <v>Dec</v>
      </c>
      <c r="X2069">
        <f>VALUE(TEXT(sales_order1[[#This Row],[date]], "D"))</f>
        <v>31</v>
      </c>
      <c r="Y2069">
        <v>52</v>
      </c>
    </row>
    <row r="2070" spans="1:25" x14ac:dyDescent="0.25">
      <c r="A2070" s="1">
        <v>44196</v>
      </c>
      <c r="B2070">
        <v>52069</v>
      </c>
      <c r="C2070" t="s">
        <v>307</v>
      </c>
      <c r="D2070" t="str">
        <f>VLOOKUP(sales_order1[[#This Row],[itemCode]],product_details3!B:C,2,0)</f>
        <v>TNRH150</v>
      </c>
      <c r="E2070" t="s">
        <v>308</v>
      </c>
      <c r="F2070" t="s">
        <v>124</v>
      </c>
      <c r="G2070">
        <v>50</v>
      </c>
      <c r="H2070">
        <v>15.75</v>
      </c>
      <c r="I2070">
        <v>787.5</v>
      </c>
      <c r="J2070">
        <v>4.45</v>
      </c>
      <c r="K2070">
        <v>222.5</v>
      </c>
      <c r="L2070">
        <v>11.3</v>
      </c>
      <c r="M2070">
        <v>0.71746031746031746</v>
      </c>
      <c r="N2070">
        <v>565</v>
      </c>
      <c r="O2070" t="s">
        <v>550</v>
      </c>
      <c r="P2070" t="s">
        <v>551</v>
      </c>
      <c r="Q2070" t="s">
        <v>100</v>
      </c>
      <c r="R2070" t="s">
        <v>40</v>
      </c>
      <c r="S2070" t="s">
        <v>101</v>
      </c>
      <c r="T2070" t="s">
        <v>552</v>
      </c>
      <c r="U2070" t="s">
        <v>1190</v>
      </c>
      <c r="V2070">
        <f>YEAR(sales_order1[[#This Row],[date]])</f>
        <v>2020</v>
      </c>
      <c r="W2070" t="str">
        <f>TEXT(sales_order1[[#This Row],[date]], "Mmm")</f>
        <v>Dec</v>
      </c>
      <c r="X2070">
        <f>VALUE(TEXT(sales_order1[[#This Row],[date]], "D"))</f>
        <v>31</v>
      </c>
      <c r="Y2070">
        <v>52</v>
      </c>
    </row>
    <row r="2071" spans="1:25" x14ac:dyDescent="0.25">
      <c r="A2071" s="1">
        <v>44196</v>
      </c>
      <c r="B2071">
        <v>52070</v>
      </c>
      <c r="C2071" t="s">
        <v>327</v>
      </c>
      <c r="D2071" t="str">
        <f>VLOOKUP(sales_order1[[#This Row],[itemCode]],product_details3!B:C,2,0)</f>
        <v>SCR50+50</v>
      </c>
      <c r="E2071" t="s">
        <v>328</v>
      </c>
      <c r="F2071" t="s">
        <v>61</v>
      </c>
      <c r="G2071">
        <v>200</v>
      </c>
      <c r="H2071">
        <v>15.75</v>
      </c>
      <c r="I2071">
        <v>3150</v>
      </c>
      <c r="J2071">
        <v>4.45</v>
      </c>
      <c r="K2071">
        <v>890</v>
      </c>
      <c r="L2071">
        <v>11.3</v>
      </c>
      <c r="M2071">
        <v>0.71746031746031746</v>
      </c>
      <c r="N2071">
        <v>2260</v>
      </c>
      <c r="O2071" t="s">
        <v>237</v>
      </c>
      <c r="P2071" t="s">
        <v>238</v>
      </c>
      <c r="Q2071" t="s">
        <v>239</v>
      </c>
      <c r="R2071" t="s">
        <v>112</v>
      </c>
      <c r="S2071" t="s">
        <v>240</v>
      </c>
      <c r="T2071" t="s">
        <v>241</v>
      </c>
      <c r="U2071" t="s">
        <v>1189</v>
      </c>
      <c r="V2071">
        <f>YEAR(sales_order1[[#This Row],[date]])</f>
        <v>2020</v>
      </c>
      <c r="W2071" t="str">
        <f>TEXT(sales_order1[[#This Row],[date]], "Mmm")</f>
        <v>Dec</v>
      </c>
      <c r="X2071">
        <f>VALUE(TEXT(sales_order1[[#This Row],[date]], "D"))</f>
        <v>31</v>
      </c>
      <c r="Y2071">
        <v>52</v>
      </c>
    </row>
    <row r="2072" spans="1:25" x14ac:dyDescent="0.25">
      <c r="A2072" s="1">
        <v>44196</v>
      </c>
      <c r="B2072">
        <v>52071</v>
      </c>
      <c r="C2072" t="s">
        <v>86</v>
      </c>
      <c r="D2072" t="str">
        <f>VLOOKUP(sales_order1[[#This Row],[itemCode]],product_details3!B:C,2,0)</f>
        <v>SRMH30</v>
      </c>
      <c r="E2072" t="s">
        <v>87</v>
      </c>
      <c r="F2072" t="s">
        <v>30</v>
      </c>
      <c r="G2072">
        <v>100</v>
      </c>
      <c r="H2072">
        <v>21</v>
      </c>
      <c r="I2072">
        <v>2100</v>
      </c>
      <c r="J2072">
        <v>6.6</v>
      </c>
      <c r="K2072">
        <v>660</v>
      </c>
      <c r="L2072">
        <v>14.4</v>
      </c>
      <c r="M2072">
        <v>0.68571428571428572</v>
      </c>
      <c r="N2072">
        <v>1440</v>
      </c>
      <c r="O2072" t="s">
        <v>519</v>
      </c>
      <c r="P2072" t="s">
        <v>520</v>
      </c>
      <c r="Q2072" t="s">
        <v>383</v>
      </c>
      <c r="R2072" t="s">
        <v>72</v>
      </c>
      <c r="S2072" t="s">
        <v>459</v>
      </c>
      <c r="T2072" t="s">
        <v>521</v>
      </c>
      <c r="U2072" t="s">
        <v>1188</v>
      </c>
      <c r="V2072">
        <f>YEAR(sales_order1[[#This Row],[date]])</f>
        <v>2020</v>
      </c>
      <c r="W2072" t="str">
        <f>TEXT(sales_order1[[#This Row],[date]], "Mmm")</f>
        <v>Dec</v>
      </c>
      <c r="X2072">
        <f>VALUE(TEXT(sales_order1[[#This Row],[date]], "D"))</f>
        <v>31</v>
      </c>
      <c r="Y2072">
        <v>52</v>
      </c>
    </row>
    <row r="2073" spans="1:25" x14ac:dyDescent="0.25">
      <c r="A2073" s="1">
        <v>44196</v>
      </c>
      <c r="B2073">
        <v>52072</v>
      </c>
      <c r="C2073" t="s">
        <v>19</v>
      </c>
      <c r="D2073" t="str">
        <f>VLOOKUP(sales_order1[[#This Row],[itemCode]],product_details3!B:C,2,0)</f>
        <v>MSTH100</v>
      </c>
      <c r="E2073" t="s">
        <v>20</v>
      </c>
      <c r="F2073" t="s">
        <v>21</v>
      </c>
      <c r="G2073">
        <v>50</v>
      </c>
      <c r="H2073">
        <v>26.25</v>
      </c>
      <c r="I2073">
        <v>1312.5</v>
      </c>
      <c r="J2073">
        <v>7.75</v>
      </c>
      <c r="K2073">
        <v>387.5</v>
      </c>
      <c r="L2073">
        <v>18.5</v>
      </c>
      <c r="M2073">
        <v>0.70476190476190481</v>
      </c>
      <c r="N2073">
        <v>925</v>
      </c>
      <c r="O2073" t="s">
        <v>281</v>
      </c>
      <c r="P2073" t="s">
        <v>282</v>
      </c>
      <c r="Q2073" t="s">
        <v>24</v>
      </c>
      <c r="R2073" t="s">
        <v>25</v>
      </c>
      <c r="S2073" t="s">
        <v>33</v>
      </c>
      <c r="T2073" t="s">
        <v>283</v>
      </c>
      <c r="U2073" t="s">
        <v>1191</v>
      </c>
      <c r="V2073">
        <f>YEAR(sales_order1[[#This Row],[date]])</f>
        <v>2020</v>
      </c>
      <c r="W2073" t="str">
        <f>TEXT(sales_order1[[#This Row],[date]], "Mmm")</f>
        <v>Dec</v>
      </c>
      <c r="X2073">
        <f>VALUE(TEXT(sales_order1[[#This Row],[date]], "D"))</f>
        <v>31</v>
      </c>
      <c r="Y2073">
        <v>52</v>
      </c>
    </row>
    <row r="2074" spans="1:25" x14ac:dyDescent="0.25">
      <c r="A2074" s="1">
        <v>44196</v>
      </c>
      <c r="B2074">
        <v>52073</v>
      </c>
      <c r="C2074" t="s">
        <v>320</v>
      </c>
      <c r="D2074" t="str">
        <f>VLOOKUP(sales_order1[[#This Row],[itemCode]],product_details3!B:C,2,0)</f>
        <v>SCR50+100</v>
      </c>
      <c r="E2074" t="s">
        <v>321</v>
      </c>
      <c r="F2074" t="s">
        <v>61</v>
      </c>
      <c r="G2074">
        <v>150</v>
      </c>
      <c r="H2074">
        <v>26.25</v>
      </c>
      <c r="I2074">
        <v>3937.5</v>
      </c>
      <c r="J2074">
        <v>7.75</v>
      </c>
      <c r="K2074">
        <v>1162.5</v>
      </c>
      <c r="L2074">
        <v>18.5</v>
      </c>
      <c r="M2074">
        <v>0.70476190476190481</v>
      </c>
      <c r="N2074">
        <v>2775</v>
      </c>
      <c r="O2074" t="s">
        <v>499</v>
      </c>
      <c r="P2074" t="s">
        <v>500</v>
      </c>
      <c r="Q2074" t="s">
        <v>107</v>
      </c>
      <c r="R2074" t="s">
        <v>40</v>
      </c>
      <c r="S2074" t="s">
        <v>101</v>
      </c>
      <c r="T2074" t="s">
        <v>501</v>
      </c>
      <c r="U2074" t="s">
        <v>1190</v>
      </c>
      <c r="V2074">
        <f>YEAR(sales_order1[[#This Row],[date]])</f>
        <v>2020</v>
      </c>
      <c r="W2074" t="str">
        <f>TEXT(sales_order1[[#This Row],[date]], "Mmm")</f>
        <v>Dec</v>
      </c>
      <c r="X2074">
        <f>VALUE(TEXT(sales_order1[[#This Row],[date]], "D"))</f>
        <v>31</v>
      </c>
      <c r="Y2074">
        <v>52</v>
      </c>
    </row>
    <row r="2075" spans="1:25" x14ac:dyDescent="0.25">
      <c r="A2075" s="1">
        <v>44196</v>
      </c>
      <c r="B2075">
        <v>52074</v>
      </c>
      <c r="C2075" t="s">
        <v>325</v>
      </c>
      <c r="D2075" t="str">
        <f>VLOOKUP(sales_order1[[#This Row],[itemCode]],product_details3!B:C,2,0)</f>
        <v>EXFG100</v>
      </c>
      <c r="E2075" t="s">
        <v>326</v>
      </c>
      <c r="F2075" t="s">
        <v>183</v>
      </c>
      <c r="G2075">
        <v>50</v>
      </c>
      <c r="H2075">
        <v>20.75</v>
      </c>
      <c r="I2075">
        <v>1037.5</v>
      </c>
      <c r="J2075">
        <v>7.45</v>
      </c>
      <c r="K2075">
        <v>372.5</v>
      </c>
      <c r="L2075">
        <v>13.3</v>
      </c>
      <c r="M2075">
        <v>0.64096385542168677</v>
      </c>
      <c r="N2075">
        <v>665</v>
      </c>
      <c r="O2075" t="s">
        <v>125</v>
      </c>
      <c r="P2075" t="s">
        <v>126</v>
      </c>
      <c r="Q2075" t="s">
        <v>71</v>
      </c>
      <c r="R2075" t="s">
        <v>72</v>
      </c>
      <c r="S2075" t="s">
        <v>73</v>
      </c>
      <c r="T2075" t="s">
        <v>127</v>
      </c>
      <c r="U2075" t="s">
        <v>1190</v>
      </c>
      <c r="V2075">
        <f>YEAR(sales_order1[[#This Row],[date]])</f>
        <v>2020</v>
      </c>
      <c r="W2075" t="str">
        <f>TEXT(sales_order1[[#This Row],[date]], "Mmm")</f>
        <v>Dec</v>
      </c>
      <c r="X2075">
        <f>VALUE(TEXT(sales_order1[[#This Row],[date]], "D"))</f>
        <v>31</v>
      </c>
      <c r="Y2075">
        <v>52</v>
      </c>
    </row>
    <row r="2076" spans="1:25" x14ac:dyDescent="0.25">
      <c r="A2076" s="1">
        <v>44196</v>
      </c>
      <c r="B2076">
        <v>52075</v>
      </c>
      <c r="C2076" t="s">
        <v>194</v>
      </c>
      <c r="D2076" t="str">
        <f>VLOOKUP(sales_order1[[#This Row],[itemCode]],product_details3!B:C,2,0)</f>
        <v>CLNG150</v>
      </c>
      <c r="E2076" t="s">
        <v>195</v>
      </c>
      <c r="F2076" t="s">
        <v>45</v>
      </c>
      <c r="G2076">
        <v>100</v>
      </c>
      <c r="H2076">
        <v>12.75</v>
      </c>
      <c r="I2076">
        <v>1275</v>
      </c>
      <c r="J2076">
        <v>4.45</v>
      </c>
      <c r="K2076">
        <v>445</v>
      </c>
      <c r="L2076">
        <v>8.3000000000000007</v>
      </c>
      <c r="M2076">
        <v>0.65098039215686276</v>
      </c>
      <c r="N2076">
        <v>830</v>
      </c>
      <c r="O2076" t="s">
        <v>553</v>
      </c>
      <c r="P2076" t="s">
        <v>554</v>
      </c>
      <c r="Q2076" t="s">
        <v>55</v>
      </c>
      <c r="R2076" t="s">
        <v>56</v>
      </c>
      <c r="S2076" t="s">
        <v>57</v>
      </c>
      <c r="T2076" t="s">
        <v>555</v>
      </c>
      <c r="U2076" t="s">
        <v>1191</v>
      </c>
      <c r="V2076">
        <f>YEAR(sales_order1[[#This Row],[date]])</f>
        <v>2020</v>
      </c>
      <c r="W2076" t="str">
        <f>TEXT(sales_order1[[#This Row],[date]], "Mmm")</f>
        <v>Dec</v>
      </c>
      <c r="X2076">
        <f>VALUE(TEXT(sales_order1[[#This Row],[date]], "D"))</f>
        <v>31</v>
      </c>
      <c r="Y2076">
        <v>52</v>
      </c>
    </row>
    <row r="2077" spans="1:25" x14ac:dyDescent="0.25">
      <c r="A2077" s="1">
        <v>44197</v>
      </c>
      <c r="B2077">
        <v>60001</v>
      </c>
      <c r="C2077" t="s">
        <v>327</v>
      </c>
      <c r="D2077" t="str">
        <f>VLOOKUP(sales_order1[[#This Row],[itemCode]],product_details3!B:C,2,0)</f>
        <v>SCR50+50</v>
      </c>
      <c r="E2077" t="s">
        <v>328</v>
      </c>
      <c r="F2077" t="s">
        <v>61</v>
      </c>
      <c r="G2077">
        <v>150</v>
      </c>
      <c r="H2077">
        <v>15.75</v>
      </c>
      <c r="I2077">
        <v>2362.5</v>
      </c>
      <c r="J2077">
        <v>4.45</v>
      </c>
      <c r="K2077">
        <v>667.5</v>
      </c>
      <c r="L2077">
        <v>11.3</v>
      </c>
      <c r="M2077">
        <v>0.71746031746031746</v>
      </c>
      <c r="N2077">
        <v>1695</v>
      </c>
      <c r="O2077" t="s">
        <v>322</v>
      </c>
      <c r="P2077" t="s">
        <v>323</v>
      </c>
      <c r="Q2077" t="s">
        <v>39</v>
      </c>
      <c r="R2077" t="s">
        <v>40</v>
      </c>
      <c r="S2077" t="s">
        <v>41</v>
      </c>
      <c r="T2077" t="s">
        <v>324</v>
      </c>
      <c r="U2077" t="s">
        <v>1188</v>
      </c>
      <c r="V2077">
        <f>YEAR(sales_order1[[#This Row],[date]])</f>
        <v>2021</v>
      </c>
      <c r="W2077" t="str">
        <f>TEXT(sales_order1[[#This Row],[date]], "Mmm")</f>
        <v>Jan</v>
      </c>
      <c r="X2077">
        <f>VALUE(TEXT(sales_order1[[#This Row],[date]], "D"))</f>
        <v>1</v>
      </c>
      <c r="Y2077">
        <v>1</v>
      </c>
    </row>
    <row r="2078" spans="1:25" x14ac:dyDescent="0.25">
      <c r="A2078" s="1">
        <v>44197</v>
      </c>
      <c r="B2078">
        <v>60002</v>
      </c>
      <c r="C2078" t="s">
        <v>128</v>
      </c>
      <c r="D2078" t="str">
        <f>VLOOKUP(sales_order1[[#This Row],[itemCode]],product_details3!B:C,2,0)</f>
        <v>SCRT100</v>
      </c>
      <c r="E2078" t="s">
        <v>129</v>
      </c>
      <c r="F2078" t="s">
        <v>61</v>
      </c>
      <c r="G2078">
        <v>150</v>
      </c>
      <c r="H2078">
        <v>28.25</v>
      </c>
      <c r="I2078">
        <v>4237.5</v>
      </c>
      <c r="J2078">
        <v>9</v>
      </c>
      <c r="K2078">
        <v>1350</v>
      </c>
      <c r="L2078">
        <v>19.25</v>
      </c>
      <c r="M2078">
        <v>0.68141592920353977</v>
      </c>
      <c r="N2078">
        <v>2887.5</v>
      </c>
      <c r="O2078" t="s">
        <v>454</v>
      </c>
      <c r="P2078" t="s">
        <v>455</v>
      </c>
      <c r="Q2078" t="s">
        <v>71</v>
      </c>
      <c r="R2078" t="s">
        <v>72</v>
      </c>
      <c r="S2078" t="s">
        <v>73</v>
      </c>
      <c r="T2078" t="s">
        <v>456</v>
      </c>
      <c r="U2078" t="s">
        <v>1190</v>
      </c>
      <c r="V2078">
        <f>YEAR(sales_order1[[#This Row],[date]])</f>
        <v>2021</v>
      </c>
      <c r="W2078" t="str">
        <f>TEXT(sales_order1[[#This Row],[date]], "Mmm")</f>
        <v>Jan</v>
      </c>
      <c r="X2078">
        <f>VALUE(TEXT(sales_order1[[#This Row],[date]], "D"))</f>
        <v>1</v>
      </c>
      <c r="Y2078">
        <v>1</v>
      </c>
    </row>
    <row r="2079" spans="1:25" x14ac:dyDescent="0.25">
      <c r="A2079" s="1">
        <v>44197</v>
      </c>
      <c r="B2079">
        <v>60003</v>
      </c>
      <c r="C2079" t="s">
        <v>288</v>
      </c>
      <c r="D2079" t="str">
        <f>VLOOKUP(sales_order1[[#This Row],[itemCode]],product_details3!B:C,2,0)</f>
        <v>MKRM200</v>
      </c>
      <c r="E2079" t="s">
        <v>289</v>
      </c>
      <c r="F2079" t="s">
        <v>151</v>
      </c>
      <c r="G2079">
        <v>100</v>
      </c>
      <c r="H2079">
        <v>19.25</v>
      </c>
      <c r="I2079">
        <v>1925</v>
      </c>
      <c r="J2079">
        <v>7.75</v>
      </c>
      <c r="K2079">
        <v>775</v>
      </c>
      <c r="L2079">
        <v>11.5</v>
      </c>
      <c r="M2079">
        <v>0.59740259740259738</v>
      </c>
      <c r="N2079">
        <v>1150</v>
      </c>
      <c r="O2079" t="s">
        <v>172</v>
      </c>
      <c r="P2079" t="s">
        <v>173</v>
      </c>
      <c r="Q2079" t="s">
        <v>39</v>
      </c>
      <c r="R2079" t="s">
        <v>40</v>
      </c>
      <c r="S2079" t="s">
        <v>41</v>
      </c>
      <c r="T2079" t="s">
        <v>174</v>
      </c>
      <c r="U2079" t="s">
        <v>1188</v>
      </c>
      <c r="V2079">
        <f>YEAR(sales_order1[[#This Row],[date]])</f>
        <v>2021</v>
      </c>
      <c r="W2079" t="str">
        <f>TEXT(sales_order1[[#This Row],[date]], "Mmm")</f>
        <v>Jan</v>
      </c>
      <c r="X2079">
        <f>VALUE(TEXT(sales_order1[[#This Row],[date]], "D"))</f>
        <v>1</v>
      </c>
      <c r="Y2079">
        <v>1</v>
      </c>
    </row>
    <row r="2080" spans="1:25" x14ac:dyDescent="0.25">
      <c r="A2080" s="1">
        <v>44197</v>
      </c>
      <c r="B2080">
        <v>60004</v>
      </c>
      <c r="C2080" t="s">
        <v>135</v>
      </c>
      <c r="D2080" t="str">
        <f>VLOOKUP(sales_order1[[#This Row],[itemCode]],product_details3!B:C,2,0)</f>
        <v>MSKSH</v>
      </c>
      <c r="E2080" t="s">
        <v>136</v>
      </c>
      <c r="F2080" t="s">
        <v>137</v>
      </c>
      <c r="G2080">
        <v>300</v>
      </c>
      <c r="H2080">
        <v>18.75</v>
      </c>
      <c r="I2080">
        <v>5625</v>
      </c>
      <c r="J2080">
        <v>7.45</v>
      </c>
      <c r="K2080">
        <v>2235</v>
      </c>
      <c r="L2080">
        <v>11.3</v>
      </c>
      <c r="M2080">
        <v>0.60266666666666668</v>
      </c>
      <c r="N2080">
        <v>3390</v>
      </c>
      <c r="O2080" t="s">
        <v>540</v>
      </c>
      <c r="P2080" t="s">
        <v>541</v>
      </c>
      <c r="Q2080" t="s">
        <v>24</v>
      </c>
      <c r="R2080" t="s">
        <v>25</v>
      </c>
      <c r="S2080" t="s">
        <v>26</v>
      </c>
      <c r="T2080" t="s">
        <v>542</v>
      </c>
      <c r="U2080" t="s">
        <v>1191</v>
      </c>
      <c r="V2080">
        <f>YEAR(sales_order1[[#This Row],[date]])</f>
        <v>2021</v>
      </c>
      <c r="W2080" t="str">
        <f>TEXT(sales_order1[[#This Row],[date]], "Mmm")</f>
        <v>Jan</v>
      </c>
      <c r="X2080">
        <f>VALUE(TEXT(sales_order1[[#This Row],[date]], "D"))</f>
        <v>1</v>
      </c>
      <c r="Y2080">
        <v>1</v>
      </c>
    </row>
    <row r="2081" spans="1:25" x14ac:dyDescent="0.25">
      <c r="A2081" s="1">
        <v>44197</v>
      </c>
      <c r="B2081">
        <v>60005</v>
      </c>
      <c r="C2081" t="s">
        <v>194</v>
      </c>
      <c r="D2081" t="str">
        <f>VLOOKUP(sales_order1[[#This Row],[itemCode]],product_details3!B:C,2,0)</f>
        <v>CLNG150</v>
      </c>
      <c r="E2081" t="s">
        <v>195</v>
      </c>
      <c r="F2081" t="s">
        <v>45</v>
      </c>
      <c r="G2081">
        <v>200</v>
      </c>
      <c r="H2081">
        <v>12.75</v>
      </c>
      <c r="I2081">
        <v>2550</v>
      </c>
      <c r="J2081">
        <v>4.45</v>
      </c>
      <c r="K2081">
        <v>890</v>
      </c>
      <c r="L2081">
        <v>8.3000000000000007</v>
      </c>
      <c r="M2081">
        <v>0.65098039215686276</v>
      </c>
      <c r="N2081">
        <v>1660</v>
      </c>
      <c r="O2081" t="s">
        <v>206</v>
      </c>
      <c r="P2081" t="s">
        <v>207</v>
      </c>
      <c r="Q2081" t="s">
        <v>71</v>
      </c>
      <c r="R2081" t="s">
        <v>72</v>
      </c>
      <c r="S2081" t="s">
        <v>73</v>
      </c>
      <c r="T2081" t="s">
        <v>208</v>
      </c>
      <c r="U2081" t="s">
        <v>1190</v>
      </c>
      <c r="V2081">
        <f>YEAR(sales_order1[[#This Row],[date]])</f>
        <v>2021</v>
      </c>
      <c r="W2081" t="str">
        <f>TEXT(sales_order1[[#This Row],[date]], "Mmm")</f>
        <v>Jan</v>
      </c>
      <c r="X2081">
        <f>VALUE(TEXT(sales_order1[[#This Row],[date]], "D"))</f>
        <v>1</v>
      </c>
      <c r="Y2081">
        <v>1</v>
      </c>
    </row>
    <row r="2082" spans="1:25" x14ac:dyDescent="0.25">
      <c r="A2082" s="1">
        <v>44197</v>
      </c>
      <c r="B2082">
        <v>60006</v>
      </c>
      <c r="C2082" t="s">
        <v>86</v>
      </c>
      <c r="D2082" t="str">
        <f>VLOOKUP(sales_order1[[#This Row],[itemCode]],product_details3!B:C,2,0)</f>
        <v>SRMH30</v>
      </c>
      <c r="E2082" t="s">
        <v>87</v>
      </c>
      <c r="F2082" t="s">
        <v>30</v>
      </c>
      <c r="G2082">
        <v>50</v>
      </c>
      <c r="H2082">
        <v>21</v>
      </c>
      <c r="I2082">
        <v>1050</v>
      </c>
      <c r="J2082">
        <v>6.6</v>
      </c>
      <c r="K2082">
        <v>330</v>
      </c>
      <c r="L2082">
        <v>14.4</v>
      </c>
      <c r="M2082">
        <v>0.68571428571428572</v>
      </c>
      <c r="N2082">
        <v>720</v>
      </c>
      <c r="O2082" t="s">
        <v>481</v>
      </c>
      <c r="P2082" t="s">
        <v>482</v>
      </c>
      <c r="Q2082" t="s">
        <v>107</v>
      </c>
      <c r="R2082" t="s">
        <v>40</v>
      </c>
      <c r="S2082" t="s">
        <v>101</v>
      </c>
      <c r="T2082" t="s">
        <v>483</v>
      </c>
      <c r="U2082" t="s">
        <v>1190</v>
      </c>
      <c r="V2082">
        <f>YEAR(sales_order1[[#This Row],[date]])</f>
        <v>2021</v>
      </c>
      <c r="W2082" t="str">
        <f>TEXT(sales_order1[[#This Row],[date]], "Mmm")</f>
        <v>Jan</v>
      </c>
      <c r="X2082">
        <f>VALUE(TEXT(sales_order1[[#This Row],[date]], "D"))</f>
        <v>1</v>
      </c>
      <c r="Y2082">
        <v>1</v>
      </c>
    </row>
    <row r="2083" spans="1:25" x14ac:dyDescent="0.25">
      <c r="A2083" s="1">
        <v>44197</v>
      </c>
      <c r="B2083">
        <v>60007</v>
      </c>
      <c r="C2083" t="s">
        <v>103</v>
      </c>
      <c r="D2083" t="str">
        <f>VLOOKUP(sales_order1[[#This Row],[itemCode]],product_details3!B:C,2,0)</f>
        <v>SCRT50</v>
      </c>
      <c r="E2083" t="s">
        <v>104</v>
      </c>
      <c r="F2083" t="s">
        <v>61</v>
      </c>
      <c r="G2083">
        <v>100</v>
      </c>
      <c r="H2083">
        <v>16.95</v>
      </c>
      <c r="I2083">
        <v>1695</v>
      </c>
      <c r="J2083">
        <v>5.2</v>
      </c>
      <c r="K2083">
        <v>520</v>
      </c>
      <c r="L2083">
        <v>11.75</v>
      </c>
      <c r="M2083">
        <v>0.69321533923303835</v>
      </c>
      <c r="N2083">
        <v>1175</v>
      </c>
      <c r="O2083" t="s">
        <v>184</v>
      </c>
      <c r="P2083" t="s">
        <v>185</v>
      </c>
      <c r="Q2083" t="s">
        <v>186</v>
      </c>
      <c r="R2083" t="s">
        <v>112</v>
      </c>
      <c r="S2083" t="s">
        <v>187</v>
      </c>
      <c r="T2083" t="s">
        <v>188</v>
      </c>
      <c r="U2083" t="s">
        <v>1189</v>
      </c>
      <c r="V2083">
        <f>YEAR(sales_order1[[#This Row],[date]])</f>
        <v>2021</v>
      </c>
      <c r="W2083" t="str">
        <f>TEXT(sales_order1[[#This Row],[date]], "Mmm")</f>
        <v>Jan</v>
      </c>
      <c r="X2083">
        <f>VALUE(TEXT(sales_order1[[#This Row],[date]], "D"))</f>
        <v>1</v>
      </c>
      <c r="Y2083">
        <v>1</v>
      </c>
    </row>
    <row r="2084" spans="1:25" x14ac:dyDescent="0.25">
      <c r="A2084" s="1">
        <v>44197</v>
      </c>
      <c r="B2084">
        <v>60008</v>
      </c>
      <c r="C2084" t="s">
        <v>415</v>
      </c>
      <c r="D2084" t="str">
        <f>VLOOKUP(sales_order1[[#This Row],[itemCode]],product_details3!B:C,2,0)</f>
        <v>MSTA30</v>
      </c>
      <c r="E2084" t="s">
        <v>416</v>
      </c>
      <c r="F2084" t="s">
        <v>21</v>
      </c>
      <c r="G2084">
        <v>150</v>
      </c>
      <c r="H2084">
        <v>11.1</v>
      </c>
      <c r="I2084">
        <v>1665</v>
      </c>
      <c r="J2084">
        <v>4.7</v>
      </c>
      <c r="K2084">
        <v>705</v>
      </c>
      <c r="L2084">
        <v>6.4</v>
      </c>
      <c r="M2084">
        <v>0.57657657657657657</v>
      </c>
      <c r="N2084">
        <v>960</v>
      </c>
      <c r="O2084" t="s">
        <v>381</v>
      </c>
      <c r="P2084" t="s">
        <v>382</v>
      </c>
      <c r="Q2084" t="s">
        <v>383</v>
      </c>
      <c r="R2084" t="s">
        <v>72</v>
      </c>
      <c r="S2084" t="s">
        <v>384</v>
      </c>
      <c r="T2084" t="s">
        <v>385</v>
      </c>
      <c r="U2084" t="s">
        <v>1188</v>
      </c>
      <c r="V2084">
        <f>YEAR(sales_order1[[#This Row],[date]])</f>
        <v>2021</v>
      </c>
      <c r="W2084" t="str">
        <f>TEXT(sales_order1[[#This Row],[date]], "Mmm")</f>
        <v>Jan</v>
      </c>
      <c r="X2084">
        <f>VALUE(TEXT(sales_order1[[#This Row],[date]], "D"))</f>
        <v>1</v>
      </c>
      <c r="Y2084">
        <v>1</v>
      </c>
    </row>
    <row r="2085" spans="1:25" x14ac:dyDescent="0.25">
      <c r="A2085" s="1">
        <v>44197</v>
      </c>
      <c r="B2085">
        <v>60009</v>
      </c>
      <c r="C2085" t="s">
        <v>320</v>
      </c>
      <c r="D2085" t="str">
        <f>VLOOKUP(sales_order1[[#This Row],[itemCode]],product_details3!B:C,2,0)</f>
        <v>SCR50+100</v>
      </c>
      <c r="E2085" t="s">
        <v>321</v>
      </c>
      <c r="F2085" t="s">
        <v>61</v>
      </c>
      <c r="G2085">
        <v>50</v>
      </c>
      <c r="H2085">
        <v>26.25</v>
      </c>
      <c r="I2085">
        <v>1312.5</v>
      </c>
      <c r="J2085">
        <v>7.75</v>
      </c>
      <c r="K2085">
        <v>387.5</v>
      </c>
      <c r="L2085">
        <v>18.5</v>
      </c>
      <c r="M2085">
        <v>0.70476190476190481</v>
      </c>
      <c r="N2085">
        <v>925</v>
      </c>
      <c r="O2085" t="s">
        <v>88</v>
      </c>
      <c r="P2085" t="s">
        <v>89</v>
      </c>
      <c r="Q2085" t="s">
        <v>24</v>
      </c>
      <c r="R2085" t="s">
        <v>25</v>
      </c>
      <c r="S2085" t="s">
        <v>26</v>
      </c>
      <c r="T2085" t="s">
        <v>90</v>
      </c>
      <c r="U2085" t="s">
        <v>1191</v>
      </c>
      <c r="V2085">
        <f>YEAR(sales_order1[[#This Row],[date]])</f>
        <v>2021</v>
      </c>
      <c r="W2085" t="str">
        <f>TEXT(sales_order1[[#This Row],[date]], "Mmm")</f>
        <v>Jan</v>
      </c>
      <c r="X2085">
        <f>VALUE(TEXT(sales_order1[[#This Row],[date]], "D"))</f>
        <v>1</v>
      </c>
      <c r="Y2085">
        <v>1</v>
      </c>
    </row>
    <row r="2086" spans="1:25" x14ac:dyDescent="0.25">
      <c r="A2086" s="1">
        <v>44197</v>
      </c>
      <c r="B2086">
        <v>60010</v>
      </c>
      <c r="C2086" t="s">
        <v>209</v>
      </c>
      <c r="D2086" t="str">
        <f>VLOOKUP(sales_order1[[#This Row],[itemCode]],product_details3!B:C,2,0)</f>
        <v>CLNG50</v>
      </c>
      <c r="E2086" t="s">
        <v>210</v>
      </c>
      <c r="F2086" t="s">
        <v>45</v>
      </c>
      <c r="G2086">
        <v>50</v>
      </c>
      <c r="H2086">
        <v>6.5</v>
      </c>
      <c r="I2086">
        <v>325</v>
      </c>
      <c r="J2086">
        <v>2.2999999999999998</v>
      </c>
      <c r="K2086">
        <v>115</v>
      </c>
      <c r="L2086">
        <v>4.2</v>
      </c>
      <c r="M2086">
        <v>0.64615384615384619</v>
      </c>
      <c r="N2086">
        <v>210</v>
      </c>
      <c r="O2086" t="s">
        <v>528</v>
      </c>
      <c r="P2086" t="s">
        <v>529</v>
      </c>
      <c r="Q2086" t="s">
        <v>132</v>
      </c>
      <c r="R2086" t="s">
        <v>56</v>
      </c>
      <c r="S2086" t="s">
        <v>133</v>
      </c>
      <c r="T2086" t="s">
        <v>530</v>
      </c>
      <c r="U2086" t="s">
        <v>1191</v>
      </c>
      <c r="V2086">
        <f>YEAR(sales_order1[[#This Row],[date]])</f>
        <v>2021</v>
      </c>
      <c r="W2086" t="str">
        <f>TEXT(sales_order1[[#This Row],[date]], "Mmm")</f>
        <v>Jan</v>
      </c>
      <c r="X2086">
        <f>VALUE(TEXT(sales_order1[[#This Row],[date]], "D"))</f>
        <v>1</v>
      </c>
      <c r="Y2086">
        <v>1</v>
      </c>
    </row>
    <row r="2087" spans="1:25" x14ac:dyDescent="0.25">
      <c r="A2087" s="1">
        <v>44200</v>
      </c>
      <c r="B2087">
        <v>60011</v>
      </c>
      <c r="C2087" t="s">
        <v>86</v>
      </c>
      <c r="D2087" t="str">
        <f>VLOOKUP(sales_order1[[#This Row],[itemCode]],product_details3!B:C,2,0)</f>
        <v>SRMH30</v>
      </c>
      <c r="E2087" t="s">
        <v>87</v>
      </c>
      <c r="F2087" t="s">
        <v>30</v>
      </c>
      <c r="G2087">
        <v>150</v>
      </c>
      <c r="H2087">
        <v>21</v>
      </c>
      <c r="I2087">
        <v>3150</v>
      </c>
      <c r="J2087">
        <v>6.6</v>
      </c>
      <c r="K2087">
        <v>990</v>
      </c>
      <c r="L2087">
        <v>14.4</v>
      </c>
      <c r="M2087">
        <v>0.68571428571428572</v>
      </c>
      <c r="N2087">
        <v>2160</v>
      </c>
      <c r="O2087" t="s">
        <v>423</v>
      </c>
      <c r="P2087" t="s">
        <v>424</v>
      </c>
      <c r="Q2087" t="s">
        <v>77</v>
      </c>
      <c r="R2087" t="s">
        <v>72</v>
      </c>
      <c r="S2087" t="s">
        <v>425</v>
      </c>
      <c r="T2087" t="s">
        <v>426</v>
      </c>
      <c r="U2087" t="s">
        <v>1190</v>
      </c>
      <c r="V2087">
        <f>YEAR(sales_order1[[#This Row],[date]])</f>
        <v>2021</v>
      </c>
      <c r="W2087" t="str">
        <f>TEXT(sales_order1[[#This Row],[date]], "Mmm")</f>
        <v>Jan</v>
      </c>
      <c r="X2087">
        <f>VALUE(TEXT(sales_order1[[#This Row],[date]], "D"))</f>
        <v>4</v>
      </c>
      <c r="Y2087">
        <v>1</v>
      </c>
    </row>
    <row r="2088" spans="1:25" x14ac:dyDescent="0.25">
      <c r="A2088" s="1">
        <v>44200</v>
      </c>
      <c r="B2088">
        <v>60012</v>
      </c>
      <c r="C2088" t="s">
        <v>51</v>
      </c>
      <c r="D2088" t="str">
        <f>VLOOKUP(sales_order1[[#This Row],[itemCode]],product_details3!B:C,2,0)</f>
        <v>MSTH50</v>
      </c>
      <c r="E2088" t="s">
        <v>52</v>
      </c>
      <c r="F2088" t="s">
        <v>21</v>
      </c>
      <c r="G2088">
        <v>100</v>
      </c>
      <c r="H2088">
        <v>15.75</v>
      </c>
      <c r="I2088">
        <v>1575</v>
      </c>
      <c r="J2088">
        <v>4.45</v>
      </c>
      <c r="K2088">
        <v>445</v>
      </c>
      <c r="L2088">
        <v>11.3</v>
      </c>
      <c r="M2088">
        <v>0.71746031746031746</v>
      </c>
      <c r="N2088">
        <v>1130</v>
      </c>
      <c r="O2088" t="s">
        <v>293</v>
      </c>
      <c r="P2088" t="s">
        <v>294</v>
      </c>
      <c r="Q2088" t="s">
        <v>154</v>
      </c>
      <c r="R2088" t="s">
        <v>56</v>
      </c>
      <c r="S2088" t="s">
        <v>133</v>
      </c>
      <c r="T2088" t="s">
        <v>155</v>
      </c>
      <c r="U2088" t="s">
        <v>1191</v>
      </c>
      <c r="V2088">
        <f>YEAR(sales_order1[[#This Row],[date]])</f>
        <v>2021</v>
      </c>
      <c r="W2088" t="str">
        <f>TEXT(sales_order1[[#This Row],[date]], "Mmm")</f>
        <v>Jan</v>
      </c>
      <c r="X2088">
        <f>VALUE(TEXT(sales_order1[[#This Row],[date]], "D"))</f>
        <v>4</v>
      </c>
      <c r="Y2088">
        <v>1</v>
      </c>
    </row>
    <row r="2089" spans="1:25" x14ac:dyDescent="0.25">
      <c r="A2089" s="1">
        <v>44200</v>
      </c>
      <c r="B2089">
        <v>60013</v>
      </c>
      <c r="C2089" t="s">
        <v>35</v>
      </c>
      <c r="D2089" t="str">
        <f>VLOOKUP(sales_order1[[#This Row],[itemCode]],product_details3!B:C,2,0)</f>
        <v>SRMA30</v>
      </c>
      <c r="E2089" t="s">
        <v>36</v>
      </c>
      <c r="F2089" t="s">
        <v>30</v>
      </c>
      <c r="G2089">
        <v>200</v>
      </c>
      <c r="H2089">
        <v>26.2</v>
      </c>
      <c r="I2089">
        <v>5240</v>
      </c>
      <c r="J2089">
        <v>9.4</v>
      </c>
      <c r="K2089">
        <v>1880</v>
      </c>
      <c r="L2089">
        <v>16.8</v>
      </c>
      <c r="M2089">
        <v>0.6412213740458016</v>
      </c>
      <c r="N2089">
        <v>3360</v>
      </c>
      <c r="O2089" t="s">
        <v>117</v>
      </c>
      <c r="P2089" t="s">
        <v>118</v>
      </c>
      <c r="Q2089" t="s">
        <v>119</v>
      </c>
      <c r="R2089" t="s">
        <v>40</v>
      </c>
      <c r="S2089" t="s">
        <v>120</v>
      </c>
      <c r="T2089" t="s">
        <v>121</v>
      </c>
      <c r="U2089" t="s">
        <v>1190</v>
      </c>
      <c r="V2089">
        <f>YEAR(sales_order1[[#This Row],[date]])</f>
        <v>2021</v>
      </c>
      <c r="W2089" t="str">
        <f>TEXT(sales_order1[[#This Row],[date]], "Mmm")</f>
        <v>Jan</v>
      </c>
      <c r="X2089">
        <f>VALUE(TEXT(sales_order1[[#This Row],[date]], "D"))</f>
        <v>4</v>
      </c>
      <c r="Y2089">
        <v>1</v>
      </c>
    </row>
    <row r="2090" spans="1:25" x14ac:dyDescent="0.25">
      <c r="A2090" s="1">
        <v>44200</v>
      </c>
      <c r="B2090">
        <v>60014</v>
      </c>
      <c r="C2090" t="s">
        <v>404</v>
      </c>
      <c r="D2090" t="str">
        <f>VLOOKUP(sales_order1[[#This Row],[itemCode]],product_details3!B:C,2,0)</f>
        <v>TNRE200</v>
      </c>
      <c r="E2090" t="s">
        <v>405</v>
      </c>
      <c r="F2090" t="s">
        <v>124</v>
      </c>
      <c r="G2090">
        <v>50</v>
      </c>
      <c r="H2090">
        <v>22.6</v>
      </c>
      <c r="I2090">
        <v>1130</v>
      </c>
      <c r="J2090">
        <v>7.6</v>
      </c>
      <c r="K2090">
        <v>380</v>
      </c>
      <c r="L2090">
        <v>15</v>
      </c>
      <c r="M2090">
        <v>0.66371681415929207</v>
      </c>
      <c r="N2090">
        <v>750</v>
      </c>
      <c r="O2090" t="s">
        <v>511</v>
      </c>
      <c r="P2090" t="s">
        <v>512</v>
      </c>
      <c r="Q2090" t="s">
        <v>201</v>
      </c>
      <c r="R2090" t="s">
        <v>25</v>
      </c>
      <c r="S2090" t="s">
        <v>372</v>
      </c>
      <c r="T2090" t="s">
        <v>513</v>
      </c>
      <c r="U2090" t="s">
        <v>1191</v>
      </c>
      <c r="V2090">
        <f>YEAR(sales_order1[[#This Row],[date]])</f>
        <v>2021</v>
      </c>
      <c r="W2090" t="str">
        <f>TEXT(sales_order1[[#This Row],[date]], "Mmm")</f>
        <v>Jan</v>
      </c>
      <c r="X2090">
        <f>VALUE(TEXT(sales_order1[[#This Row],[date]], "D"))</f>
        <v>4</v>
      </c>
      <c r="Y2090">
        <v>1</v>
      </c>
    </row>
    <row r="2091" spans="1:25" x14ac:dyDescent="0.25">
      <c r="A2091" s="1">
        <v>44200</v>
      </c>
      <c r="B2091">
        <v>60015</v>
      </c>
      <c r="C2091" t="s">
        <v>408</v>
      </c>
      <c r="D2091" t="str">
        <f>VLOOKUP(sales_order1[[#This Row],[itemCode]],product_details3!B:C,2,0)</f>
        <v>EXFC150</v>
      </c>
      <c r="E2091" t="s">
        <v>409</v>
      </c>
      <c r="F2091" t="s">
        <v>183</v>
      </c>
      <c r="G2091">
        <v>50</v>
      </c>
      <c r="H2091">
        <v>32.75</v>
      </c>
      <c r="I2091">
        <v>1637.5</v>
      </c>
      <c r="J2091">
        <v>14.25</v>
      </c>
      <c r="K2091">
        <v>712.5</v>
      </c>
      <c r="L2091">
        <v>18.5</v>
      </c>
      <c r="M2091">
        <v>0.56488549618320616</v>
      </c>
      <c r="N2091">
        <v>925</v>
      </c>
      <c r="O2091" t="s">
        <v>158</v>
      </c>
      <c r="P2091" t="s">
        <v>159</v>
      </c>
      <c r="Q2091" t="s">
        <v>160</v>
      </c>
      <c r="R2091" t="s">
        <v>112</v>
      </c>
      <c r="S2091" t="s">
        <v>161</v>
      </c>
      <c r="T2091" t="s">
        <v>162</v>
      </c>
      <c r="U2091" t="s">
        <v>1189</v>
      </c>
      <c r="V2091">
        <f>YEAR(sales_order1[[#This Row],[date]])</f>
        <v>2021</v>
      </c>
      <c r="W2091" t="str">
        <f>TEXT(sales_order1[[#This Row],[date]], "Mmm")</f>
        <v>Jan</v>
      </c>
      <c r="X2091">
        <f>VALUE(TEXT(sales_order1[[#This Row],[date]], "D"))</f>
        <v>4</v>
      </c>
      <c r="Y2091">
        <v>1</v>
      </c>
    </row>
    <row r="2092" spans="1:25" x14ac:dyDescent="0.25">
      <c r="A2092" s="1">
        <v>44200</v>
      </c>
      <c r="B2092">
        <v>60016</v>
      </c>
      <c r="C2092" t="s">
        <v>279</v>
      </c>
      <c r="D2092" t="str">
        <f>VLOOKUP(sales_order1[[#This Row],[itemCode]],product_details3!B:C,2,0)</f>
        <v>SRMC15</v>
      </c>
      <c r="E2092" t="s">
        <v>280</v>
      </c>
      <c r="F2092" t="s">
        <v>30</v>
      </c>
      <c r="G2092">
        <v>50</v>
      </c>
      <c r="H2092">
        <v>16.95</v>
      </c>
      <c r="I2092">
        <v>847.5</v>
      </c>
      <c r="J2092">
        <v>6.2</v>
      </c>
      <c r="K2092">
        <v>310</v>
      </c>
      <c r="L2092">
        <v>10.75</v>
      </c>
      <c r="M2092">
        <v>0.63421828908554578</v>
      </c>
      <c r="N2092">
        <v>537.5</v>
      </c>
      <c r="O2092" t="s">
        <v>430</v>
      </c>
      <c r="P2092" t="s">
        <v>431</v>
      </c>
      <c r="Q2092" t="s">
        <v>218</v>
      </c>
      <c r="R2092" t="s">
        <v>40</v>
      </c>
      <c r="S2092" t="s">
        <v>432</v>
      </c>
      <c r="T2092" t="s">
        <v>433</v>
      </c>
      <c r="U2092" t="s">
        <v>1190</v>
      </c>
      <c r="V2092">
        <f>YEAR(sales_order1[[#This Row],[date]])</f>
        <v>2021</v>
      </c>
      <c r="W2092" t="str">
        <f>TEXT(sales_order1[[#This Row],[date]], "Mmm")</f>
        <v>Jan</v>
      </c>
      <c r="X2092">
        <f>VALUE(TEXT(sales_order1[[#This Row],[date]], "D"))</f>
        <v>4</v>
      </c>
      <c r="Y2092">
        <v>1</v>
      </c>
    </row>
    <row r="2093" spans="1:25" x14ac:dyDescent="0.25">
      <c r="A2093" s="1">
        <v>44200</v>
      </c>
      <c r="B2093">
        <v>60017</v>
      </c>
      <c r="C2093" t="s">
        <v>279</v>
      </c>
      <c r="D2093" t="str">
        <f>VLOOKUP(sales_order1[[#This Row],[itemCode]],product_details3!B:C,2,0)</f>
        <v>SRMC15</v>
      </c>
      <c r="E2093" t="s">
        <v>280</v>
      </c>
      <c r="F2093" t="s">
        <v>30</v>
      </c>
      <c r="G2093">
        <v>150</v>
      </c>
      <c r="H2093">
        <v>16.95</v>
      </c>
      <c r="I2093">
        <v>2542.5</v>
      </c>
      <c r="J2093">
        <v>6.2</v>
      </c>
      <c r="K2093">
        <v>930</v>
      </c>
      <c r="L2093">
        <v>10.75</v>
      </c>
      <c r="M2093">
        <v>0.63421828908554578</v>
      </c>
      <c r="N2093">
        <v>1612.5</v>
      </c>
      <c r="O2093" t="s">
        <v>177</v>
      </c>
      <c r="P2093" t="s">
        <v>178</v>
      </c>
      <c r="Q2093" t="s">
        <v>111</v>
      </c>
      <c r="R2093" t="s">
        <v>112</v>
      </c>
      <c r="S2093" t="s">
        <v>179</v>
      </c>
      <c r="T2093" t="s">
        <v>180</v>
      </c>
      <c r="U2093" t="s">
        <v>1189</v>
      </c>
      <c r="V2093">
        <f>YEAR(sales_order1[[#This Row],[date]])</f>
        <v>2021</v>
      </c>
      <c r="W2093" t="str">
        <f>TEXT(sales_order1[[#This Row],[date]], "Mmm")</f>
        <v>Jan</v>
      </c>
      <c r="X2093">
        <f>VALUE(TEXT(sales_order1[[#This Row],[date]], "D"))</f>
        <v>4</v>
      </c>
      <c r="Y2093">
        <v>1</v>
      </c>
    </row>
    <row r="2094" spans="1:25" x14ac:dyDescent="0.25">
      <c r="A2094" s="1">
        <v>44201</v>
      </c>
      <c r="B2094">
        <v>60018</v>
      </c>
      <c r="C2094" t="s">
        <v>235</v>
      </c>
      <c r="D2094" t="str">
        <f>VLOOKUP(sales_order1[[#This Row],[itemCode]],product_details3!B:C,2,0)</f>
        <v>CLNF150</v>
      </c>
      <c r="E2094" t="s">
        <v>236</v>
      </c>
      <c r="F2094" t="s">
        <v>45</v>
      </c>
      <c r="G2094">
        <v>150</v>
      </c>
      <c r="H2094">
        <v>13.95</v>
      </c>
      <c r="I2094">
        <v>2092.5</v>
      </c>
      <c r="J2094">
        <v>5.2</v>
      </c>
      <c r="K2094">
        <v>780</v>
      </c>
      <c r="L2094">
        <v>8.75</v>
      </c>
      <c r="M2094">
        <v>0.62724014336917566</v>
      </c>
      <c r="N2094">
        <v>1312.5</v>
      </c>
      <c r="O2094" t="s">
        <v>534</v>
      </c>
      <c r="P2094" t="s">
        <v>535</v>
      </c>
      <c r="Q2094" t="s">
        <v>107</v>
      </c>
      <c r="R2094" t="s">
        <v>40</v>
      </c>
      <c r="S2094" t="s">
        <v>101</v>
      </c>
      <c r="T2094" t="s">
        <v>536</v>
      </c>
      <c r="U2094" t="s">
        <v>1190</v>
      </c>
      <c r="V2094">
        <f>YEAR(sales_order1[[#This Row],[date]])</f>
        <v>2021</v>
      </c>
      <c r="W2094" t="str">
        <f>TEXT(sales_order1[[#This Row],[date]], "Mmm")</f>
        <v>Jan</v>
      </c>
      <c r="X2094">
        <f>VALUE(TEXT(sales_order1[[#This Row],[date]], "D"))</f>
        <v>5</v>
      </c>
      <c r="Y2094">
        <v>1</v>
      </c>
    </row>
    <row r="2095" spans="1:25" x14ac:dyDescent="0.25">
      <c r="A2095" s="1">
        <v>44201</v>
      </c>
      <c r="B2095">
        <v>60019</v>
      </c>
      <c r="C2095" t="s">
        <v>181</v>
      </c>
      <c r="D2095" t="str">
        <f>VLOOKUP(sales_order1[[#This Row],[itemCode]],product_details3!B:C,2,0)</f>
        <v>EXFP100</v>
      </c>
      <c r="E2095" t="s">
        <v>182</v>
      </c>
      <c r="F2095" t="s">
        <v>183</v>
      </c>
      <c r="G2095">
        <v>100</v>
      </c>
      <c r="H2095">
        <v>21.95</v>
      </c>
      <c r="I2095">
        <v>2195</v>
      </c>
      <c r="J2095">
        <v>8.1999999999999993</v>
      </c>
      <c r="K2095">
        <v>820</v>
      </c>
      <c r="L2095">
        <v>13.75</v>
      </c>
      <c r="M2095">
        <v>0.62642369020501143</v>
      </c>
      <c r="N2095">
        <v>1375</v>
      </c>
      <c r="O2095" t="s">
        <v>199</v>
      </c>
      <c r="P2095" t="s">
        <v>200</v>
      </c>
      <c r="Q2095" t="s">
        <v>201</v>
      </c>
      <c r="R2095" t="s">
        <v>25</v>
      </c>
      <c r="S2095" t="s">
        <v>202</v>
      </c>
      <c r="T2095" t="s">
        <v>203</v>
      </c>
      <c r="U2095" t="s">
        <v>1191</v>
      </c>
      <c r="V2095">
        <f>YEAR(sales_order1[[#This Row],[date]])</f>
        <v>2021</v>
      </c>
      <c r="W2095" t="str">
        <f>TEXT(sales_order1[[#This Row],[date]], "Mmm")</f>
        <v>Jan</v>
      </c>
      <c r="X2095">
        <f>VALUE(TEXT(sales_order1[[#This Row],[date]], "D"))</f>
        <v>5</v>
      </c>
      <c r="Y2095">
        <v>1</v>
      </c>
    </row>
    <row r="2096" spans="1:25" x14ac:dyDescent="0.25">
      <c r="A2096" s="1">
        <v>44201</v>
      </c>
      <c r="B2096">
        <v>60020</v>
      </c>
      <c r="C2096" t="s">
        <v>51</v>
      </c>
      <c r="D2096" t="str">
        <f>VLOOKUP(sales_order1[[#This Row],[itemCode]],product_details3!B:C,2,0)</f>
        <v>MSTH50</v>
      </c>
      <c r="E2096" t="s">
        <v>52</v>
      </c>
      <c r="F2096" t="s">
        <v>21</v>
      </c>
      <c r="G2096">
        <v>200</v>
      </c>
      <c r="H2096">
        <v>15.75</v>
      </c>
      <c r="I2096">
        <v>3150</v>
      </c>
      <c r="J2096">
        <v>4.45</v>
      </c>
      <c r="K2096">
        <v>890</v>
      </c>
      <c r="L2096">
        <v>11.3</v>
      </c>
      <c r="M2096">
        <v>0.71746031746031746</v>
      </c>
      <c r="N2096">
        <v>2260</v>
      </c>
      <c r="O2096" t="s">
        <v>317</v>
      </c>
      <c r="P2096" t="s">
        <v>318</v>
      </c>
      <c r="Q2096" t="s">
        <v>48</v>
      </c>
      <c r="R2096" t="s">
        <v>25</v>
      </c>
      <c r="S2096" t="s">
        <v>49</v>
      </c>
      <c r="T2096" t="s">
        <v>319</v>
      </c>
      <c r="U2096" t="s">
        <v>1191</v>
      </c>
      <c r="V2096">
        <f>YEAR(sales_order1[[#This Row],[date]])</f>
        <v>2021</v>
      </c>
      <c r="W2096" t="str">
        <f>TEXT(sales_order1[[#This Row],[date]], "Mmm")</f>
        <v>Jan</v>
      </c>
      <c r="X2096">
        <f>VALUE(TEXT(sales_order1[[#This Row],[date]], "D"))</f>
        <v>5</v>
      </c>
      <c r="Y2096">
        <v>1</v>
      </c>
    </row>
    <row r="2097" spans="1:25" x14ac:dyDescent="0.25">
      <c r="A2097" s="1">
        <v>44201</v>
      </c>
      <c r="B2097">
        <v>60021</v>
      </c>
      <c r="C2097" t="s">
        <v>67</v>
      </c>
      <c r="D2097" t="str">
        <f>VLOOKUP(sales_order1[[#This Row],[itemCode]],product_details3!B:C,2,0)</f>
        <v>SRMH15</v>
      </c>
      <c r="E2097" t="s">
        <v>68</v>
      </c>
      <c r="F2097" t="s">
        <v>30</v>
      </c>
      <c r="G2097">
        <v>200</v>
      </c>
      <c r="H2097">
        <v>15.75</v>
      </c>
      <c r="I2097">
        <v>3150</v>
      </c>
      <c r="J2097">
        <v>5.45</v>
      </c>
      <c r="K2097">
        <v>1090</v>
      </c>
      <c r="L2097">
        <v>10.3</v>
      </c>
      <c r="M2097">
        <v>0.65396825396825398</v>
      </c>
      <c r="N2097">
        <v>2060</v>
      </c>
      <c r="O2097" t="s">
        <v>487</v>
      </c>
      <c r="P2097" t="s">
        <v>488</v>
      </c>
      <c r="Q2097" t="s">
        <v>48</v>
      </c>
      <c r="R2097" t="s">
        <v>25</v>
      </c>
      <c r="S2097" t="s">
        <v>286</v>
      </c>
      <c r="T2097" t="s">
        <v>489</v>
      </c>
      <c r="U2097" t="s">
        <v>1191</v>
      </c>
      <c r="V2097">
        <f>YEAR(sales_order1[[#This Row],[date]])</f>
        <v>2021</v>
      </c>
      <c r="W2097" t="str">
        <f>TEXT(sales_order1[[#This Row],[date]], "Mmm")</f>
        <v>Jan</v>
      </c>
      <c r="X2097">
        <f>VALUE(TEXT(sales_order1[[#This Row],[date]], "D"))</f>
        <v>5</v>
      </c>
      <c r="Y2097">
        <v>1</v>
      </c>
    </row>
    <row r="2098" spans="1:25" x14ac:dyDescent="0.25">
      <c r="A2098" s="1">
        <v>44201</v>
      </c>
      <c r="B2098">
        <v>60022</v>
      </c>
      <c r="C2098" t="s">
        <v>204</v>
      </c>
      <c r="D2098" t="str">
        <f>VLOOKUP(sales_order1[[#This Row],[itemCode]],product_details3!B:C,2,0)</f>
        <v>MKRM150</v>
      </c>
      <c r="E2098" t="s">
        <v>205</v>
      </c>
      <c r="F2098" t="s">
        <v>151</v>
      </c>
      <c r="G2098">
        <v>50</v>
      </c>
      <c r="H2098">
        <v>10.75</v>
      </c>
      <c r="I2098">
        <v>537.5</v>
      </c>
      <c r="J2098">
        <v>4.45</v>
      </c>
      <c r="K2098">
        <v>222.5</v>
      </c>
      <c r="L2098">
        <v>6.3</v>
      </c>
      <c r="M2098">
        <v>0.586046511627907</v>
      </c>
      <c r="N2098">
        <v>315</v>
      </c>
      <c r="O2098" t="s">
        <v>216</v>
      </c>
      <c r="P2098" t="s">
        <v>217</v>
      </c>
      <c r="Q2098" t="s">
        <v>218</v>
      </c>
      <c r="R2098" t="s">
        <v>40</v>
      </c>
      <c r="S2098" t="s">
        <v>219</v>
      </c>
      <c r="T2098" t="s">
        <v>220</v>
      </c>
      <c r="U2098" t="s">
        <v>1190</v>
      </c>
      <c r="V2098">
        <f>YEAR(sales_order1[[#This Row],[date]])</f>
        <v>2021</v>
      </c>
      <c r="W2098" t="str">
        <f>TEXT(sales_order1[[#This Row],[date]], "Mmm")</f>
        <v>Jan</v>
      </c>
      <c r="X2098">
        <f>VALUE(TEXT(sales_order1[[#This Row],[date]], "D"))</f>
        <v>5</v>
      </c>
      <c r="Y2098">
        <v>1</v>
      </c>
    </row>
    <row r="2099" spans="1:25" x14ac:dyDescent="0.25">
      <c r="A2099" s="1">
        <v>44201</v>
      </c>
      <c r="B2099">
        <v>60023</v>
      </c>
      <c r="C2099" t="s">
        <v>128</v>
      </c>
      <c r="D2099" t="str">
        <f>VLOOKUP(sales_order1[[#This Row],[itemCode]],product_details3!B:C,2,0)</f>
        <v>SCRT100</v>
      </c>
      <c r="E2099" t="s">
        <v>129</v>
      </c>
      <c r="F2099" t="s">
        <v>61</v>
      </c>
      <c r="G2099">
        <v>50</v>
      </c>
      <c r="H2099">
        <v>28.25</v>
      </c>
      <c r="I2099">
        <v>1412.5</v>
      </c>
      <c r="J2099">
        <v>9</v>
      </c>
      <c r="K2099">
        <v>450</v>
      </c>
      <c r="L2099">
        <v>19.25</v>
      </c>
      <c r="M2099">
        <v>0.68141592920353977</v>
      </c>
      <c r="N2099">
        <v>962.5</v>
      </c>
      <c r="O2099" t="s">
        <v>511</v>
      </c>
      <c r="P2099" t="s">
        <v>512</v>
      </c>
      <c r="Q2099" t="s">
        <v>201</v>
      </c>
      <c r="R2099" t="s">
        <v>25</v>
      </c>
      <c r="S2099" t="s">
        <v>372</v>
      </c>
      <c r="T2099" t="s">
        <v>513</v>
      </c>
      <c r="U2099" t="s">
        <v>1191</v>
      </c>
      <c r="V2099">
        <f>YEAR(sales_order1[[#This Row],[date]])</f>
        <v>2021</v>
      </c>
      <c r="W2099" t="str">
        <f>TEXT(sales_order1[[#This Row],[date]], "Mmm")</f>
        <v>Jan</v>
      </c>
      <c r="X2099">
        <f>VALUE(TEXT(sales_order1[[#This Row],[date]], "D"))</f>
        <v>5</v>
      </c>
      <c r="Y2099">
        <v>1</v>
      </c>
    </row>
    <row r="2100" spans="1:25" x14ac:dyDescent="0.25">
      <c r="A2100" s="1">
        <v>44201</v>
      </c>
      <c r="B2100">
        <v>60024</v>
      </c>
      <c r="C2100" t="s">
        <v>149</v>
      </c>
      <c r="D2100" t="str">
        <f>VLOOKUP(sales_order1[[#This Row],[itemCode]],product_details3!B:C,2,0)</f>
        <v>MKRW80</v>
      </c>
      <c r="E2100" t="s">
        <v>150</v>
      </c>
      <c r="F2100" t="s">
        <v>151</v>
      </c>
      <c r="G2100">
        <v>50</v>
      </c>
      <c r="H2100">
        <v>14.65</v>
      </c>
      <c r="I2100">
        <v>732.5</v>
      </c>
      <c r="J2100">
        <v>6.55</v>
      </c>
      <c r="K2100">
        <v>327.5</v>
      </c>
      <c r="L2100">
        <v>8.1</v>
      </c>
      <c r="M2100">
        <v>0.55290102389078488</v>
      </c>
      <c r="N2100">
        <v>405</v>
      </c>
      <c r="O2100" t="s">
        <v>223</v>
      </c>
      <c r="P2100" t="s">
        <v>224</v>
      </c>
      <c r="Q2100" t="s">
        <v>55</v>
      </c>
      <c r="R2100" t="s">
        <v>56</v>
      </c>
      <c r="S2100" t="s">
        <v>225</v>
      </c>
      <c r="T2100" t="s">
        <v>226</v>
      </c>
      <c r="U2100" t="s">
        <v>1191</v>
      </c>
      <c r="V2100">
        <f>YEAR(sales_order1[[#This Row],[date]])</f>
        <v>2021</v>
      </c>
      <c r="W2100" t="str">
        <f>TEXT(sales_order1[[#This Row],[date]], "Mmm")</f>
        <v>Jan</v>
      </c>
      <c r="X2100">
        <f>VALUE(TEXT(sales_order1[[#This Row],[date]], "D"))</f>
        <v>5</v>
      </c>
      <c r="Y2100">
        <v>1</v>
      </c>
    </row>
    <row r="2101" spans="1:25" x14ac:dyDescent="0.25">
      <c r="A2101" s="1">
        <v>44201</v>
      </c>
      <c r="B2101">
        <v>60025</v>
      </c>
      <c r="C2101" t="s">
        <v>352</v>
      </c>
      <c r="D2101" t="str">
        <f>VLOOKUP(sales_order1[[#This Row],[itemCode]],product_details3!B:C,2,0)</f>
        <v>MSTL50</v>
      </c>
      <c r="E2101" t="s">
        <v>353</v>
      </c>
      <c r="F2101" t="s">
        <v>21</v>
      </c>
      <c r="G2101">
        <v>150</v>
      </c>
      <c r="H2101">
        <v>16.95</v>
      </c>
      <c r="I2101">
        <v>2542.5</v>
      </c>
      <c r="J2101">
        <v>5.2</v>
      </c>
      <c r="K2101">
        <v>780</v>
      </c>
      <c r="L2101">
        <v>11.75</v>
      </c>
      <c r="M2101">
        <v>0.69321533923303835</v>
      </c>
      <c r="N2101">
        <v>1762.5</v>
      </c>
      <c r="O2101" t="s">
        <v>138</v>
      </c>
      <c r="P2101" t="s">
        <v>139</v>
      </c>
      <c r="Q2101" t="s">
        <v>77</v>
      </c>
      <c r="R2101" t="s">
        <v>72</v>
      </c>
      <c r="S2101" t="s">
        <v>140</v>
      </c>
      <c r="T2101" t="s">
        <v>141</v>
      </c>
      <c r="U2101" t="s">
        <v>1190</v>
      </c>
      <c r="V2101">
        <f>YEAR(sales_order1[[#This Row],[date]])</f>
        <v>2021</v>
      </c>
      <c r="W2101" t="str">
        <f>TEXT(sales_order1[[#This Row],[date]], "Mmm")</f>
        <v>Jan</v>
      </c>
      <c r="X2101">
        <f>VALUE(TEXT(sales_order1[[#This Row],[date]], "D"))</f>
        <v>5</v>
      </c>
      <c r="Y2101">
        <v>1</v>
      </c>
    </row>
    <row r="2102" spans="1:25" x14ac:dyDescent="0.25">
      <c r="A2102" s="1">
        <v>44201</v>
      </c>
      <c r="B2102">
        <v>60026</v>
      </c>
      <c r="C2102" t="s">
        <v>181</v>
      </c>
      <c r="D2102" t="str">
        <f>VLOOKUP(sales_order1[[#This Row],[itemCode]],product_details3!B:C,2,0)</f>
        <v>EXFP100</v>
      </c>
      <c r="E2102" t="s">
        <v>182</v>
      </c>
      <c r="F2102" t="s">
        <v>183</v>
      </c>
      <c r="G2102">
        <v>100</v>
      </c>
      <c r="H2102">
        <v>21.95</v>
      </c>
      <c r="I2102">
        <v>2195</v>
      </c>
      <c r="J2102">
        <v>8.1999999999999993</v>
      </c>
      <c r="K2102">
        <v>820</v>
      </c>
      <c r="L2102">
        <v>13.75</v>
      </c>
      <c r="M2102">
        <v>0.62642369020501143</v>
      </c>
      <c r="N2102">
        <v>1375</v>
      </c>
      <c r="O2102" t="s">
        <v>400</v>
      </c>
      <c r="P2102" t="s">
        <v>401</v>
      </c>
      <c r="Q2102" t="s">
        <v>213</v>
      </c>
      <c r="R2102" t="s">
        <v>25</v>
      </c>
      <c r="S2102" t="s">
        <v>402</v>
      </c>
      <c r="T2102" t="s">
        <v>403</v>
      </c>
      <c r="U2102" t="s">
        <v>1191</v>
      </c>
      <c r="V2102">
        <f>YEAR(sales_order1[[#This Row],[date]])</f>
        <v>2021</v>
      </c>
      <c r="W2102" t="str">
        <f>TEXT(sales_order1[[#This Row],[date]], "Mmm")</f>
        <v>Jan</v>
      </c>
      <c r="X2102">
        <f>VALUE(TEXT(sales_order1[[#This Row],[date]], "D"))</f>
        <v>5</v>
      </c>
      <c r="Y2102">
        <v>1</v>
      </c>
    </row>
    <row r="2103" spans="1:25" x14ac:dyDescent="0.25">
      <c r="A2103" s="1">
        <v>44202</v>
      </c>
      <c r="B2103">
        <v>60027</v>
      </c>
      <c r="C2103" t="s">
        <v>19</v>
      </c>
      <c r="D2103" t="str">
        <f>VLOOKUP(sales_order1[[#This Row],[itemCode]],product_details3!B:C,2,0)</f>
        <v>MSTH100</v>
      </c>
      <c r="E2103" t="s">
        <v>20</v>
      </c>
      <c r="F2103" t="s">
        <v>21</v>
      </c>
      <c r="G2103">
        <v>50</v>
      </c>
      <c r="H2103">
        <v>26.25</v>
      </c>
      <c r="I2103">
        <v>1312.5</v>
      </c>
      <c r="J2103">
        <v>7.75</v>
      </c>
      <c r="K2103">
        <v>387.5</v>
      </c>
      <c r="L2103">
        <v>18.5</v>
      </c>
      <c r="M2103">
        <v>0.70476190476190481</v>
      </c>
      <c r="N2103">
        <v>925</v>
      </c>
      <c r="O2103" t="s">
        <v>502</v>
      </c>
      <c r="P2103" t="s">
        <v>503</v>
      </c>
      <c r="Q2103" t="s">
        <v>218</v>
      </c>
      <c r="R2103" t="s">
        <v>40</v>
      </c>
      <c r="S2103" t="s">
        <v>219</v>
      </c>
      <c r="T2103" t="s">
        <v>504</v>
      </c>
      <c r="U2103" t="s">
        <v>1190</v>
      </c>
      <c r="V2103">
        <f>YEAR(sales_order1[[#This Row],[date]])</f>
        <v>2021</v>
      </c>
      <c r="W2103" t="str">
        <f>TEXT(sales_order1[[#This Row],[date]], "Mmm")</f>
        <v>Jan</v>
      </c>
      <c r="X2103">
        <f>VALUE(TEXT(sales_order1[[#This Row],[date]], "D"))</f>
        <v>6</v>
      </c>
      <c r="Y2103">
        <v>1</v>
      </c>
    </row>
    <row r="2104" spans="1:25" x14ac:dyDescent="0.25">
      <c r="A2104" s="1">
        <v>44202</v>
      </c>
      <c r="B2104">
        <v>60028</v>
      </c>
      <c r="C2104" t="s">
        <v>350</v>
      </c>
      <c r="D2104" t="str">
        <f>VLOOKUP(sales_order1[[#This Row],[itemCode]],product_details3!B:C,2,0)</f>
        <v>SRMA50</v>
      </c>
      <c r="E2104" t="s">
        <v>351</v>
      </c>
      <c r="F2104" t="s">
        <v>30</v>
      </c>
      <c r="G2104">
        <v>100</v>
      </c>
      <c r="H2104">
        <v>37.75</v>
      </c>
      <c r="I2104">
        <v>3775</v>
      </c>
      <c r="J2104">
        <v>14.25</v>
      </c>
      <c r="K2104">
        <v>1425</v>
      </c>
      <c r="L2104">
        <v>23.5</v>
      </c>
      <c r="M2104">
        <v>0.62251655629139069</v>
      </c>
      <c r="N2104">
        <v>2350</v>
      </c>
      <c r="O2104" t="s">
        <v>227</v>
      </c>
      <c r="P2104" t="s">
        <v>228</v>
      </c>
      <c r="Q2104" t="s">
        <v>64</v>
      </c>
      <c r="R2104" t="s">
        <v>40</v>
      </c>
      <c r="S2104" t="s">
        <v>229</v>
      </c>
      <c r="T2104" t="s">
        <v>230</v>
      </c>
      <c r="U2104" t="s">
        <v>1189</v>
      </c>
      <c r="V2104">
        <f>YEAR(sales_order1[[#This Row],[date]])</f>
        <v>2021</v>
      </c>
      <c r="W2104" t="str">
        <f>TEXT(sales_order1[[#This Row],[date]], "Mmm")</f>
        <v>Jan</v>
      </c>
      <c r="X2104">
        <f>VALUE(TEXT(sales_order1[[#This Row],[date]], "D"))</f>
        <v>6</v>
      </c>
      <c r="Y2104">
        <v>1</v>
      </c>
    </row>
    <row r="2105" spans="1:25" x14ac:dyDescent="0.25">
      <c r="A2105" s="1">
        <v>44202</v>
      </c>
      <c r="B2105">
        <v>60029</v>
      </c>
      <c r="C2105" t="s">
        <v>86</v>
      </c>
      <c r="D2105" t="str">
        <f>VLOOKUP(sales_order1[[#This Row],[itemCode]],product_details3!B:C,2,0)</f>
        <v>SRMH30</v>
      </c>
      <c r="E2105" t="s">
        <v>87</v>
      </c>
      <c r="F2105" t="s">
        <v>30</v>
      </c>
      <c r="G2105">
        <v>50</v>
      </c>
      <c r="H2105">
        <v>21</v>
      </c>
      <c r="I2105">
        <v>1050</v>
      </c>
      <c r="J2105">
        <v>6.6</v>
      </c>
      <c r="K2105">
        <v>330</v>
      </c>
      <c r="L2105">
        <v>14.4</v>
      </c>
      <c r="M2105">
        <v>0.68571428571428572</v>
      </c>
      <c r="N2105">
        <v>720</v>
      </c>
      <c r="O2105" t="s">
        <v>478</v>
      </c>
      <c r="P2105" t="s">
        <v>479</v>
      </c>
      <c r="Q2105" t="s">
        <v>186</v>
      </c>
      <c r="R2105" t="s">
        <v>112</v>
      </c>
      <c r="S2105" t="s">
        <v>246</v>
      </c>
      <c r="T2105" t="s">
        <v>480</v>
      </c>
      <c r="U2105" t="s">
        <v>1189</v>
      </c>
      <c r="V2105">
        <f>YEAR(sales_order1[[#This Row],[date]])</f>
        <v>2021</v>
      </c>
      <c r="W2105" t="str">
        <f>TEXT(sales_order1[[#This Row],[date]], "Mmm")</f>
        <v>Jan</v>
      </c>
      <c r="X2105">
        <f>VALUE(TEXT(sales_order1[[#This Row],[date]], "D"))</f>
        <v>6</v>
      </c>
      <c r="Y2105">
        <v>1</v>
      </c>
    </row>
    <row r="2106" spans="1:25" x14ac:dyDescent="0.25">
      <c r="A2106" s="1">
        <v>44202</v>
      </c>
      <c r="B2106">
        <v>60030</v>
      </c>
      <c r="C2106" t="s">
        <v>103</v>
      </c>
      <c r="D2106" t="str">
        <f>VLOOKUP(sales_order1[[#This Row],[itemCode]],product_details3!B:C,2,0)</f>
        <v>SCRT50</v>
      </c>
      <c r="E2106" t="s">
        <v>104</v>
      </c>
      <c r="F2106" t="s">
        <v>61</v>
      </c>
      <c r="G2106">
        <v>300</v>
      </c>
      <c r="H2106">
        <v>16.95</v>
      </c>
      <c r="I2106">
        <v>5085</v>
      </c>
      <c r="J2106">
        <v>5.2</v>
      </c>
      <c r="K2106">
        <v>1560</v>
      </c>
      <c r="L2106">
        <v>11.75</v>
      </c>
      <c r="M2106">
        <v>0.69321533923303835</v>
      </c>
      <c r="N2106">
        <v>3525</v>
      </c>
      <c r="O2106" t="s">
        <v>269</v>
      </c>
      <c r="P2106" t="s">
        <v>270</v>
      </c>
      <c r="Q2106" t="s">
        <v>271</v>
      </c>
      <c r="R2106" t="s">
        <v>56</v>
      </c>
      <c r="S2106" t="s">
        <v>192</v>
      </c>
      <c r="T2106" t="s">
        <v>272</v>
      </c>
      <c r="U2106" t="s">
        <v>1191</v>
      </c>
      <c r="V2106">
        <f>YEAR(sales_order1[[#This Row],[date]])</f>
        <v>2021</v>
      </c>
      <c r="W2106" t="str">
        <f>TEXT(sales_order1[[#This Row],[date]], "Mmm")</f>
        <v>Jan</v>
      </c>
      <c r="X2106">
        <f>VALUE(TEXT(sales_order1[[#This Row],[date]], "D"))</f>
        <v>6</v>
      </c>
      <c r="Y2106">
        <v>1</v>
      </c>
    </row>
    <row r="2107" spans="1:25" x14ac:dyDescent="0.25">
      <c r="A2107" s="1">
        <v>44202</v>
      </c>
      <c r="B2107">
        <v>60031</v>
      </c>
      <c r="C2107" t="s">
        <v>51</v>
      </c>
      <c r="D2107" t="str">
        <f>VLOOKUP(sales_order1[[#This Row],[itemCode]],product_details3!B:C,2,0)</f>
        <v>MSTH50</v>
      </c>
      <c r="E2107" t="s">
        <v>52</v>
      </c>
      <c r="F2107" t="s">
        <v>21</v>
      </c>
      <c r="G2107">
        <v>200</v>
      </c>
      <c r="H2107">
        <v>15.75</v>
      </c>
      <c r="I2107">
        <v>3150</v>
      </c>
      <c r="J2107">
        <v>4.45</v>
      </c>
      <c r="K2107">
        <v>890</v>
      </c>
      <c r="L2107">
        <v>11.3</v>
      </c>
      <c r="M2107">
        <v>0.71746031746031746</v>
      </c>
      <c r="N2107">
        <v>2260</v>
      </c>
      <c r="O2107" t="s">
        <v>537</v>
      </c>
      <c r="P2107" t="s">
        <v>538</v>
      </c>
      <c r="Q2107" t="s">
        <v>111</v>
      </c>
      <c r="R2107" t="s">
        <v>112</v>
      </c>
      <c r="S2107" t="s">
        <v>179</v>
      </c>
      <c r="T2107" t="s">
        <v>539</v>
      </c>
      <c r="U2107" t="s">
        <v>1189</v>
      </c>
      <c r="V2107">
        <f>YEAR(sales_order1[[#This Row],[date]])</f>
        <v>2021</v>
      </c>
      <c r="W2107" t="str">
        <f>TEXT(sales_order1[[#This Row],[date]], "Mmm")</f>
        <v>Jan</v>
      </c>
      <c r="X2107">
        <f>VALUE(TEXT(sales_order1[[#This Row],[date]], "D"))</f>
        <v>6</v>
      </c>
      <c r="Y2107">
        <v>1</v>
      </c>
    </row>
    <row r="2108" spans="1:25" x14ac:dyDescent="0.25">
      <c r="A2108" s="1">
        <v>44202</v>
      </c>
      <c r="B2108">
        <v>60032</v>
      </c>
      <c r="C2108" t="s">
        <v>156</v>
      </c>
      <c r="D2108" t="str">
        <f>VLOOKUP(sales_order1[[#This Row],[itemCode]],product_details3!B:C,2,0)</f>
        <v>SCRT30</v>
      </c>
      <c r="E2108" t="s">
        <v>157</v>
      </c>
      <c r="F2108" t="s">
        <v>61</v>
      </c>
      <c r="G2108">
        <v>50</v>
      </c>
      <c r="H2108">
        <v>11.3</v>
      </c>
      <c r="I2108">
        <v>565</v>
      </c>
      <c r="J2108">
        <v>3.8</v>
      </c>
      <c r="K2108">
        <v>190</v>
      </c>
      <c r="L2108">
        <v>7.5</v>
      </c>
      <c r="M2108">
        <v>0.66371681415929207</v>
      </c>
      <c r="N2108">
        <v>375</v>
      </c>
      <c r="O2108" t="s">
        <v>167</v>
      </c>
      <c r="P2108" t="s">
        <v>168</v>
      </c>
      <c r="Q2108" t="s">
        <v>100</v>
      </c>
      <c r="R2108" t="s">
        <v>40</v>
      </c>
      <c r="S2108" t="s">
        <v>101</v>
      </c>
      <c r="T2108" t="s">
        <v>169</v>
      </c>
      <c r="U2108" t="s">
        <v>1190</v>
      </c>
      <c r="V2108">
        <f>YEAR(sales_order1[[#This Row],[date]])</f>
        <v>2021</v>
      </c>
      <c r="W2108" t="str">
        <f>TEXT(sales_order1[[#This Row],[date]], "Mmm")</f>
        <v>Jan</v>
      </c>
      <c r="X2108">
        <f>VALUE(TEXT(sales_order1[[#This Row],[date]], "D"))</f>
        <v>6</v>
      </c>
      <c r="Y2108">
        <v>1</v>
      </c>
    </row>
    <row r="2109" spans="1:25" x14ac:dyDescent="0.25">
      <c r="A2109" s="1">
        <v>44202</v>
      </c>
      <c r="B2109">
        <v>60033</v>
      </c>
      <c r="C2109" t="s">
        <v>406</v>
      </c>
      <c r="D2109" t="str">
        <f>VLOOKUP(sales_order1[[#This Row],[itemCode]],product_details3!B:C,2,0)</f>
        <v>MKRO200</v>
      </c>
      <c r="E2109" t="s">
        <v>407</v>
      </c>
      <c r="F2109" t="s">
        <v>151</v>
      </c>
      <c r="G2109">
        <v>50</v>
      </c>
      <c r="H2109">
        <v>21.25</v>
      </c>
      <c r="I2109">
        <v>1062.5</v>
      </c>
      <c r="J2109">
        <v>9</v>
      </c>
      <c r="K2109">
        <v>450</v>
      </c>
      <c r="L2109">
        <v>12.25</v>
      </c>
      <c r="M2109">
        <v>0.57647058823529407</v>
      </c>
      <c r="N2109">
        <v>612.5</v>
      </c>
      <c r="O2109" t="s">
        <v>354</v>
      </c>
      <c r="P2109" t="s">
        <v>355</v>
      </c>
      <c r="Q2109" t="s">
        <v>119</v>
      </c>
      <c r="R2109" t="s">
        <v>40</v>
      </c>
      <c r="S2109" t="s">
        <v>356</v>
      </c>
      <c r="T2109" t="s">
        <v>357</v>
      </c>
      <c r="U2109" t="s">
        <v>1190</v>
      </c>
      <c r="V2109">
        <f>YEAR(sales_order1[[#This Row],[date]])</f>
        <v>2021</v>
      </c>
      <c r="W2109" t="str">
        <f>TEXT(sales_order1[[#This Row],[date]], "Mmm")</f>
        <v>Jan</v>
      </c>
      <c r="X2109">
        <f>VALUE(TEXT(sales_order1[[#This Row],[date]], "D"))</f>
        <v>6</v>
      </c>
      <c r="Y2109">
        <v>1</v>
      </c>
    </row>
    <row r="2110" spans="1:25" x14ac:dyDescent="0.25">
      <c r="A2110" s="1">
        <v>44202</v>
      </c>
      <c r="B2110">
        <v>60034</v>
      </c>
      <c r="C2110" t="s">
        <v>352</v>
      </c>
      <c r="D2110" t="str">
        <f>VLOOKUP(sales_order1[[#This Row],[itemCode]],product_details3!B:C,2,0)</f>
        <v>MSTL50</v>
      </c>
      <c r="E2110" t="s">
        <v>353</v>
      </c>
      <c r="F2110" t="s">
        <v>21</v>
      </c>
      <c r="G2110">
        <v>100</v>
      </c>
      <c r="H2110">
        <v>16.95</v>
      </c>
      <c r="I2110">
        <v>1695</v>
      </c>
      <c r="J2110">
        <v>5.2</v>
      </c>
      <c r="K2110">
        <v>520</v>
      </c>
      <c r="L2110">
        <v>11.75</v>
      </c>
      <c r="M2110">
        <v>0.69321533923303835</v>
      </c>
      <c r="N2110">
        <v>1175</v>
      </c>
      <c r="O2110" t="s">
        <v>472</v>
      </c>
      <c r="P2110" t="s">
        <v>473</v>
      </c>
      <c r="Q2110" t="s">
        <v>107</v>
      </c>
      <c r="R2110" t="s">
        <v>40</v>
      </c>
      <c r="S2110" t="s">
        <v>101</v>
      </c>
      <c r="T2110" t="s">
        <v>474</v>
      </c>
      <c r="U2110" t="s">
        <v>1190</v>
      </c>
      <c r="V2110">
        <f>YEAR(sales_order1[[#This Row],[date]])</f>
        <v>2021</v>
      </c>
      <c r="W2110" t="str">
        <f>TEXT(sales_order1[[#This Row],[date]], "Mmm")</f>
        <v>Jan</v>
      </c>
      <c r="X2110">
        <f>VALUE(TEXT(sales_order1[[#This Row],[date]], "D"))</f>
        <v>6</v>
      </c>
      <c r="Y2110">
        <v>1</v>
      </c>
    </row>
    <row r="2111" spans="1:25" x14ac:dyDescent="0.25">
      <c r="A2111" s="1">
        <v>44203</v>
      </c>
      <c r="B2111">
        <v>60035</v>
      </c>
      <c r="C2111" t="s">
        <v>194</v>
      </c>
      <c r="D2111" t="str">
        <f>VLOOKUP(sales_order1[[#This Row],[itemCode]],product_details3!B:C,2,0)</f>
        <v>CLNG150</v>
      </c>
      <c r="E2111" t="s">
        <v>195</v>
      </c>
      <c r="F2111" t="s">
        <v>45</v>
      </c>
      <c r="G2111">
        <v>150</v>
      </c>
      <c r="H2111">
        <v>12.75</v>
      </c>
      <c r="I2111">
        <v>1912.5</v>
      </c>
      <c r="J2111">
        <v>4.45</v>
      </c>
      <c r="K2111">
        <v>667.5</v>
      </c>
      <c r="L2111">
        <v>8.3000000000000007</v>
      </c>
      <c r="M2111">
        <v>0.65098039215686276</v>
      </c>
      <c r="N2111">
        <v>1245</v>
      </c>
      <c r="O2111" t="s">
        <v>430</v>
      </c>
      <c r="P2111" t="s">
        <v>431</v>
      </c>
      <c r="Q2111" t="s">
        <v>218</v>
      </c>
      <c r="R2111" t="s">
        <v>40</v>
      </c>
      <c r="S2111" t="s">
        <v>432</v>
      </c>
      <c r="T2111" t="s">
        <v>433</v>
      </c>
      <c r="U2111" t="s">
        <v>1190</v>
      </c>
      <c r="V2111">
        <f>YEAR(sales_order1[[#This Row],[date]])</f>
        <v>2021</v>
      </c>
      <c r="W2111" t="str">
        <f>TEXT(sales_order1[[#This Row],[date]], "Mmm")</f>
        <v>Jan</v>
      </c>
      <c r="X2111">
        <f>VALUE(TEXT(sales_order1[[#This Row],[date]], "D"))</f>
        <v>7</v>
      </c>
      <c r="Y2111">
        <v>1</v>
      </c>
    </row>
    <row r="2112" spans="1:25" x14ac:dyDescent="0.25">
      <c r="A2112" s="1">
        <v>44203</v>
      </c>
      <c r="B2112">
        <v>60036</v>
      </c>
      <c r="C2112" t="s">
        <v>315</v>
      </c>
      <c r="D2112" t="str">
        <f>VLOOKUP(sales_order1[[#This Row],[itemCode]],product_details3!B:C,2,0)</f>
        <v>EXFG50</v>
      </c>
      <c r="E2112" t="s">
        <v>316</v>
      </c>
      <c r="F2112" t="s">
        <v>183</v>
      </c>
      <c r="G2112">
        <v>50</v>
      </c>
      <c r="H2112">
        <v>15.75</v>
      </c>
      <c r="I2112">
        <v>787.5</v>
      </c>
      <c r="J2112">
        <v>5.45</v>
      </c>
      <c r="K2112">
        <v>272.5</v>
      </c>
      <c r="L2112">
        <v>10.3</v>
      </c>
      <c r="M2112">
        <v>0.65396825396825398</v>
      </c>
      <c r="N2112">
        <v>515</v>
      </c>
      <c r="O2112" t="s">
        <v>522</v>
      </c>
      <c r="P2112" t="s">
        <v>523</v>
      </c>
      <c r="Q2112" t="s">
        <v>146</v>
      </c>
      <c r="R2112" t="s">
        <v>112</v>
      </c>
      <c r="S2112" t="s">
        <v>165</v>
      </c>
      <c r="T2112" t="s">
        <v>524</v>
      </c>
      <c r="U2112" t="s">
        <v>1189</v>
      </c>
      <c r="V2112">
        <f>YEAR(sales_order1[[#This Row],[date]])</f>
        <v>2021</v>
      </c>
      <c r="W2112" t="str">
        <f>TEXT(sales_order1[[#This Row],[date]], "Mmm")</f>
        <v>Jan</v>
      </c>
      <c r="X2112">
        <f>VALUE(TEXT(sales_order1[[#This Row],[date]], "D"))</f>
        <v>7</v>
      </c>
      <c r="Y2112">
        <v>1</v>
      </c>
    </row>
    <row r="2113" spans="1:25" x14ac:dyDescent="0.25">
      <c r="A2113" s="1">
        <v>44203</v>
      </c>
      <c r="B2113">
        <v>60037</v>
      </c>
      <c r="C2113" t="s">
        <v>170</v>
      </c>
      <c r="D2113" t="str">
        <f>VLOOKUP(sales_order1[[#This Row],[itemCode]],product_details3!B:C,2,0)</f>
        <v>MKRM100</v>
      </c>
      <c r="E2113" t="s">
        <v>171</v>
      </c>
      <c r="F2113" t="s">
        <v>151</v>
      </c>
      <c r="G2113">
        <v>50</v>
      </c>
      <c r="H2113">
        <v>5.5</v>
      </c>
      <c r="I2113">
        <v>275</v>
      </c>
      <c r="J2113">
        <v>2.2999999999999998</v>
      </c>
      <c r="K2113">
        <v>115</v>
      </c>
      <c r="L2113">
        <v>3.2</v>
      </c>
      <c r="M2113">
        <v>0.5818181818181819</v>
      </c>
      <c r="N2113">
        <v>160</v>
      </c>
      <c r="O2113" t="s">
        <v>196</v>
      </c>
      <c r="P2113" t="s">
        <v>197</v>
      </c>
      <c r="Q2113" t="s">
        <v>132</v>
      </c>
      <c r="R2113" t="s">
        <v>56</v>
      </c>
      <c r="S2113" t="s">
        <v>133</v>
      </c>
      <c r="T2113" t="s">
        <v>198</v>
      </c>
      <c r="U2113" t="s">
        <v>1191</v>
      </c>
      <c r="V2113">
        <f>YEAR(sales_order1[[#This Row],[date]])</f>
        <v>2021</v>
      </c>
      <c r="W2113" t="str">
        <f>TEXT(sales_order1[[#This Row],[date]], "Mmm")</f>
        <v>Jan</v>
      </c>
      <c r="X2113">
        <f>VALUE(TEXT(sales_order1[[#This Row],[date]], "D"))</f>
        <v>7</v>
      </c>
      <c r="Y2113">
        <v>1</v>
      </c>
    </row>
    <row r="2114" spans="1:25" x14ac:dyDescent="0.25">
      <c r="A2114" s="1">
        <v>44203</v>
      </c>
      <c r="B2114">
        <v>60038</v>
      </c>
      <c r="C2114" t="s">
        <v>86</v>
      </c>
      <c r="D2114" t="str">
        <f>VLOOKUP(sales_order1[[#This Row],[itemCode]],product_details3!B:C,2,0)</f>
        <v>SRMH30</v>
      </c>
      <c r="E2114" t="s">
        <v>87</v>
      </c>
      <c r="F2114" t="s">
        <v>30</v>
      </c>
      <c r="G2114">
        <v>150</v>
      </c>
      <c r="H2114">
        <v>21</v>
      </c>
      <c r="I2114">
        <v>3150</v>
      </c>
      <c r="J2114">
        <v>6.6</v>
      </c>
      <c r="K2114">
        <v>990</v>
      </c>
      <c r="L2114">
        <v>14.4</v>
      </c>
      <c r="M2114">
        <v>0.68571428571428572</v>
      </c>
      <c r="N2114">
        <v>2160</v>
      </c>
      <c r="O2114" t="s">
        <v>31</v>
      </c>
      <c r="P2114" t="s">
        <v>32</v>
      </c>
      <c r="Q2114" t="s">
        <v>24</v>
      </c>
      <c r="R2114" t="s">
        <v>25</v>
      </c>
      <c r="S2114" t="s">
        <v>33</v>
      </c>
      <c r="T2114" t="s">
        <v>34</v>
      </c>
      <c r="U2114" t="s">
        <v>1191</v>
      </c>
      <c r="V2114">
        <f>YEAR(sales_order1[[#This Row],[date]])</f>
        <v>2021</v>
      </c>
      <c r="W2114" t="str">
        <f>TEXT(sales_order1[[#This Row],[date]], "Mmm")</f>
        <v>Jan</v>
      </c>
      <c r="X2114">
        <f>VALUE(TEXT(sales_order1[[#This Row],[date]], "D"))</f>
        <v>7</v>
      </c>
      <c r="Y2114">
        <v>1</v>
      </c>
    </row>
    <row r="2115" spans="1:25" x14ac:dyDescent="0.25">
      <c r="A2115" s="1">
        <v>44203</v>
      </c>
      <c r="B2115">
        <v>60039</v>
      </c>
      <c r="C2115" t="s">
        <v>19</v>
      </c>
      <c r="D2115" t="str">
        <f>VLOOKUP(sales_order1[[#This Row],[itemCode]],product_details3!B:C,2,0)</f>
        <v>MSTH100</v>
      </c>
      <c r="E2115" t="s">
        <v>20</v>
      </c>
      <c r="F2115" t="s">
        <v>21</v>
      </c>
      <c r="G2115">
        <v>150</v>
      </c>
      <c r="H2115">
        <v>26.25</v>
      </c>
      <c r="I2115">
        <v>3937.5</v>
      </c>
      <c r="J2115">
        <v>7.75</v>
      </c>
      <c r="K2115">
        <v>1162.5</v>
      </c>
      <c r="L2115">
        <v>18.5</v>
      </c>
      <c r="M2115">
        <v>0.70476190476190481</v>
      </c>
      <c r="N2115">
        <v>2775</v>
      </c>
      <c r="O2115" t="s">
        <v>370</v>
      </c>
      <c r="P2115" t="s">
        <v>371</v>
      </c>
      <c r="Q2115" t="s">
        <v>201</v>
      </c>
      <c r="R2115" t="s">
        <v>25</v>
      </c>
      <c r="S2115" t="s">
        <v>372</v>
      </c>
      <c r="T2115" t="s">
        <v>373</v>
      </c>
      <c r="U2115" t="s">
        <v>1191</v>
      </c>
      <c r="V2115">
        <f>YEAR(sales_order1[[#This Row],[date]])</f>
        <v>2021</v>
      </c>
      <c r="W2115" t="str">
        <f>TEXT(sales_order1[[#This Row],[date]], "Mmm")</f>
        <v>Jan</v>
      </c>
      <c r="X2115">
        <f>VALUE(TEXT(sales_order1[[#This Row],[date]], "D"))</f>
        <v>7</v>
      </c>
      <c r="Y2115">
        <v>1</v>
      </c>
    </row>
    <row r="2116" spans="1:25" x14ac:dyDescent="0.25">
      <c r="A2116" s="1">
        <v>44203</v>
      </c>
      <c r="B2116">
        <v>60040</v>
      </c>
      <c r="C2116" t="s">
        <v>320</v>
      </c>
      <c r="D2116" t="str">
        <f>VLOOKUP(sales_order1[[#This Row],[itemCode]],product_details3!B:C,2,0)</f>
        <v>SCR50+100</v>
      </c>
      <c r="E2116" t="s">
        <v>321</v>
      </c>
      <c r="F2116" t="s">
        <v>61</v>
      </c>
      <c r="G2116">
        <v>100</v>
      </c>
      <c r="H2116">
        <v>26.25</v>
      </c>
      <c r="I2116">
        <v>2625</v>
      </c>
      <c r="J2116">
        <v>7.75</v>
      </c>
      <c r="K2116">
        <v>775</v>
      </c>
      <c r="L2116">
        <v>18.5</v>
      </c>
      <c r="M2116">
        <v>0.70476190476190481</v>
      </c>
      <c r="N2116">
        <v>1850</v>
      </c>
      <c r="O2116" t="s">
        <v>492</v>
      </c>
      <c r="P2116" t="s">
        <v>493</v>
      </c>
      <c r="Q2116" t="s">
        <v>378</v>
      </c>
      <c r="R2116" t="s">
        <v>72</v>
      </c>
      <c r="S2116" t="s">
        <v>379</v>
      </c>
      <c r="T2116" t="s">
        <v>494</v>
      </c>
      <c r="U2116" t="s">
        <v>1188</v>
      </c>
      <c r="V2116">
        <f>YEAR(sales_order1[[#This Row],[date]])</f>
        <v>2021</v>
      </c>
      <c r="W2116" t="str">
        <f>TEXT(sales_order1[[#This Row],[date]], "Mmm")</f>
        <v>Jan</v>
      </c>
      <c r="X2116">
        <f>VALUE(TEXT(sales_order1[[#This Row],[date]], "D"))</f>
        <v>7</v>
      </c>
      <c r="Y2116">
        <v>1</v>
      </c>
    </row>
    <row r="2117" spans="1:25" x14ac:dyDescent="0.25">
      <c r="A2117" s="1">
        <v>44203</v>
      </c>
      <c r="B2117">
        <v>60041</v>
      </c>
      <c r="C2117" t="s">
        <v>115</v>
      </c>
      <c r="D2117" t="str">
        <f>VLOOKUP(sales_order1[[#This Row],[itemCode]],product_details3!B:C,2,0)</f>
        <v>SCRS30100</v>
      </c>
      <c r="E2117" t="s">
        <v>116</v>
      </c>
      <c r="F2117" t="s">
        <v>61</v>
      </c>
      <c r="G2117">
        <v>200</v>
      </c>
      <c r="H2117">
        <v>32.75</v>
      </c>
      <c r="I2117">
        <v>6550</v>
      </c>
      <c r="J2117">
        <v>11.25</v>
      </c>
      <c r="K2117">
        <v>2250</v>
      </c>
      <c r="L2117">
        <v>21.5</v>
      </c>
      <c r="M2117">
        <v>0.65648854961832059</v>
      </c>
      <c r="N2117">
        <v>4300</v>
      </c>
      <c r="O2117" t="s">
        <v>37</v>
      </c>
      <c r="P2117" t="s">
        <v>38</v>
      </c>
      <c r="Q2117" t="s">
        <v>39</v>
      </c>
      <c r="R2117" t="s">
        <v>40</v>
      </c>
      <c r="S2117" t="s">
        <v>41</v>
      </c>
      <c r="T2117" t="s">
        <v>42</v>
      </c>
      <c r="U2117" t="s">
        <v>1188</v>
      </c>
      <c r="V2117">
        <f>YEAR(sales_order1[[#This Row],[date]])</f>
        <v>2021</v>
      </c>
      <c r="W2117" t="str">
        <f>TEXT(sales_order1[[#This Row],[date]], "Mmm")</f>
        <v>Jan</v>
      </c>
      <c r="X2117">
        <f>VALUE(TEXT(sales_order1[[#This Row],[date]], "D"))</f>
        <v>7</v>
      </c>
      <c r="Y2117">
        <v>1</v>
      </c>
    </row>
    <row r="2118" spans="1:25" x14ac:dyDescent="0.25">
      <c r="A2118" s="1">
        <v>44204</v>
      </c>
      <c r="B2118">
        <v>60042</v>
      </c>
      <c r="C2118" t="s">
        <v>86</v>
      </c>
      <c r="D2118" t="str">
        <f>VLOOKUP(sales_order1[[#This Row],[itemCode]],product_details3!B:C,2,0)</f>
        <v>SRMH30</v>
      </c>
      <c r="E2118" t="s">
        <v>87</v>
      </c>
      <c r="F2118" t="s">
        <v>30</v>
      </c>
      <c r="G2118">
        <v>50</v>
      </c>
      <c r="H2118">
        <v>21</v>
      </c>
      <c r="I2118">
        <v>1050</v>
      </c>
      <c r="J2118">
        <v>6.6</v>
      </c>
      <c r="K2118">
        <v>330</v>
      </c>
      <c r="L2118">
        <v>14.4</v>
      </c>
      <c r="M2118">
        <v>0.68571428571428572</v>
      </c>
      <c r="N2118">
        <v>720</v>
      </c>
      <c r="O2118" t="s">
        <v>543</v>
      </c>
      <c r="P2118" t="s">
        <v>544</v>
      </c>
      <c r="Q2118" t="s">
        <v>378</v>
      </c>
      <c r="R2118" t="s">
        <v>72</v>
      </c>
      <c r="S2118" t="s">
        <v>545</v>
      </c>
      <c r="T2118" t="s">
        <v>546</v>
      </c>
      <c r="U2118" t="s">
        <v>1188</v>
      </c>
      <c r="V2118">
        <f>YEAR(sales_order1[[#This Row],[date]])</f>
        <v>2021</v>
      </c>
      <c r="W2118" t="str">
        <f>TEXT(sales_order1[[#This Row],[date]], "Mmm")</f>
        <v>Jan</v>
      </c>
      <c r="X2118">
        <f>VALUE(TEXT(sales_order1[[#This Row],[date]], "D"))</f>
        <v>8</v>
      </c>
      <c r="Y2118">
        <v>2</v>
      </c>
    </row>
    <row r="2119" spans="1:25" x14ac:dyDescent="0.25">
      <c r="A2119" s="1">
        <v>44204</v>
      </c>
      <c r="B2119">
        <v>60043</v>
      </c>
      <c r="C2119" t="s">
        <v>28</v>
      </c>
      <c r="D2119" t="str">
        <f>VLOOKUP(sales_order1[[#This Row],[itemCode]],product_details3!B:C,2,0)</f>
        <v>SRMC30</v>
      </c>
      <c r="E2119" t="s">
        <v>29</v>
      </c>
      <c r="F2119" t="s">
        <v>30</v>
      </c>
      <c r="G2119">
        <v>150</v>
      </c>
      <c r="H2119">
        <v>22.6</v>
      </c>
      <c r="I2119">
        <v>3390</v>
      </c>
      <c r="J2119">
        <v>7.6</v>
      </c>
      <c r="K2119">
        <v>1140</v>
      </c>
      <c r="L2119">
        <v>15</v>
      </c>
      <c r="M2119">
        <v>0.66371681415929207</v>
      </c>
      <c r="N2119">
        <v>2250</v>
      </c>
      <c r="O2119" t="s">
        <v>248</v>
      </c>
      <c r="P2119" t="s">
        <v>249</v>
      </c>
      <c r="Q2119" t="s">
        <v>191</v>
      </c>
      <c r="R2119" t="s">
        <v>56</v>
      </c>
      <c r="S2119" t="s">
        <v>192</v>
      </c>
      <c r="T2119" t="s">
        <v>250</v>
      </c>
      <c r="U2119" t="s">
        <v>1191</v>
      </c>
      <c r="V2119">
        <f>YEAR(sales_order1[[#This Row],[date]])</f>
        <v>2021</v>
      </c>
      <c r="W2119" t="str">
        <f>TEXT(sales_order1[[#This Row],[date]], "Mmm")</f>
        <v>Jan</v>
      </c>
      <c r="X2119">
        <f>VALUE(TEXT(sales_order1[[#This Row],[date]], "D"))</f>
        <v>8</v>
      </c>
      <c r="Y2119">
        <v>2</v>
      </c>
    </row>
    <row r="2120" spans="1:25" x14ac:dyDescent="0.25">
      <c r="A2120" s="1">
        <v>44204</v>
      </c>
      <c r="B2120">
        <v>60044</v>
      </c>
      <c r="C2120" t="s">
        <v>135</v>
      </c>
      <c r="D2120" t="str">
        <f>VLOOKUP(sales_order1[[#This Row],[itemCode]],product_details3!B:C,2,0)</f>
        <v>MSKSH</v>
      </c>
      <c r="E2120" t="s">
        <v>136</v>
      </c>
      <c r="F2120" t="s">
        <v>137</v>
      </c>
      <c r="G2120">
        <v>300</v>
      </c>
      <c r="H2120">
        <v>18.75</v>
      </c>
      <c r="I2120">
        <v>5625</v>
      </c>
      <c r="J2120">
        <v>7.45</v>
      </c>
      <c r="K2120">
        <v>2235</v>
      </c>
      <c r="L2120">
        <v>11.3</v>
      </c>
      <c r="M2120">
        <v>0.60266666666666668</v>
      </c>
      <c r="N2120">
        <v>3390</v>
      </c>
      <c r="O2120" t="s">
        <v>341</v>
      </c>
      <c r="P2120" t="s">
        <v>342</v>
      </c>
      <c r="Q2120" t="s">
        <v>146</v>
      </c>
      <c r="R2120" t="s">
        <v>112</v>
      </c>
      <c r="S2120" t="s">
        <v>343</v>
      </c>
      <c r="T2120" t="s">
        <v>95</v>
      </c>
      <c r="U2120" t="s">
        <v>1190</v>
      </c>
      <c r="V2120">
        <f>YEAR(sales_order1[[#This Row],[date]])</f>
        <v>2021</v>
      </c>
      <c r="W2120" t="str">
        <f>TEXT(sales_order1[[#This Row],[date]], "Mmm")</f>
        <v>Jan</v>
      </c>
      <c r="X2120">
        <f>VALUE(TEXT(sales_order1[[#This Row],[date]], "D"))</f>
        <v>8</v>
      </c>
      <c r="Y2120">
        <v>2</v>
      </c>
    </row>
    <row r="2121" spans="1:25" x14ac:dyDescent="0.25">
      <c r="A2121" s="1">
        <v>44204</v>
      </c>
      <c r="B2121">
        <v>60045</v>
      </c>
      <c r="C2121" t="s">
        <v>320</v>
      </c>
      <c r="D2121" t="str">
        <f>VLOOKUP(sales_order1[[#This Row],[itemCode]],product_details3!B:C,2,0)</f>
        <v>SCR50+100</v>
      </c>
      <c r="E2121" t="s">
        <v>321</v>
      </c>
      <c r="F2121" t="s">
        <v>61</v>
      </c>
      <c r="G2121">
        <v>150</v>
      </c>
      <c r="H2121">
        <v>26.25</v>
      </c>
      <c r="I2121">
        <v>3937.5</v>
      </c>
      <c r="J2121">
        <v>7.75</v>
      </c>
      <c r="K2121">
        <v>1162.5</v>
      </c>
      <c r="L2121">
        <v>18.5</v>
      </c>
      <c r="M2121">
        <v>0.70476190476190481</v>
      </c>
      <c r="N2121">
        <v>2775</v>
      </c>
      <c r="O2121" t="s">
        <v>464</v>
      </c>
      <c r="P2121" t="s">
        <v>465</v>
      </c>
      <c r="Q2121" t="s">
        <v>146</v>
      </c>
      <c r="R2121" t="s">
        <v>112</v>
      </c>
      <c r="S2121" t="s">
        <v>165</v>
      </c>
      <c r="T2121" t="s">
        <v>466</v>
      </c>
      <c r="U2121" t="s">
        <v>1189</v>
      </c>
      <c r="V2121">
        <f>YEAR(sales_order1[[#This Row],[date]])</f>
        <v>2021</v>
      </c>
      <c r="W2121" t="str">
        <f>TEXT(sales_order1[[#This Row],[date]], "Mmm")</f>
        <v>Jan</v>
      </c>
      <c r="X2121">
        <f>VALUE(TEXT(sales_order1[[#This Row],[date]], "D"))</f>
        <v>8</v>
      </c>
      <c r="Y2121">
        <v>2</v>
      </c>
    </row>
    <row r="2122" spans="1:25" x14ac:dyDescent="0.25">
      <c r="A2122" s="1">
        <v>44204</v>
      </c>
      <c r="B2122">
        <v>60046</v>
      </c>
      <c r="C2122" t="s">
        <v>80</v>
      </c>
      <c r="D2122" t="str">
        <f>VLOOKUP(sales_order1[[#This Row],[itemCode]],product_details3!B:C,2,0)</f>
        <v>MSTA50</v>
      </c>
      <c r="E2122" t="s">
        <v>81</v>
      </c>
      <c r="F2122" t="s">
        <v>21</v>
      </c>
      <c r="G2122">
        <v>50</v>
      </c>
      <c r="H2122">
        <v>19.649999999999999</v>
      </c>
      <c r="I2122">
        <v>982.5</v>
      </c>
      <c r="J2122">
        <v>6.55</v>
      </c>
      <c r="K2122">
        <v>327.5</v>
      </c>
      <c r="L2122">
        <v>13.1</v>
      </c>
      <c r="M2122">
        <v>0.66666666666666663</v>
      </c>
      <c r="N2122">
        <v>655</v>
      </c>
      <c r="O2122" t="s">
        <v>189</v>
      </c>
      <c r="P2122" t="s">
        <v>190</v>
      </c>
      <c r="Q2122" t="s">
        <v>191</v>
      </c>
      <c r="R2122" t="s">
        <v>56</v>
      </c>
      <c r="S2122" t="s">
        <v>192</v>
      </c>
      <c r="T2122" t="s">
        <v>193</v>
      </c>
      <c r="U2122" t="s">
        <v>1191</v>
      </c>
      <c r="V2122">
        <f>YEAR(sales_order1[[#This Row],[date]])</f>
        <v>2021</v>
      </c>
      <c r="W2122" t="str">
        <f>TEXT(sales_order1[[#This Row],[date]], "Mmm")</f>
        <v>Jan</v>
      </c>
      <c r="X2122">
        <f>VALUE(TEXT(sales_order1[[#This Row],[date]], "D"))</f>
        <v>8</v>
      </c>
      <c r="Y2122">
        <v>2</v>
      </c>
    </row>
    <row r="2123" spans="1:25" x14ac:dyDescent="0.25">
      <c r="A2123" s="1">
        <v>44204</v>
      </c>
      <c r="B2123">
        <v>60047</v>
      </c>
      <c r="C2123" t="s">
        <v>115</v>
      </c>
      <c r="D2123" t="str">
        <f>VLOOKUP(sales_order1[[#This Row],[itemCode]],product_details3!B:C,2,0)</f>
        <v>SCRS30100</v>
      </c>
      <c r="E2123" t="s">
        <v>116</v>
      </c>
      <c r="F2123" t="s">
        <v>61</v>
      </c>
      <c r="G2123">
        <v>50</v>
      </c>
      <c r="H2123">
        <v>32.75</v>
      </c>
      <c r="I2123">
        <v>1637.5</v>
      </c>
      <c r="J2123">
        <v>11.25</v>
      </c>
      <c r="K2123">
        <v>562.5</v>
      </c>
      <c r="L2123">
        <v>21.5</v>
      </c>
      <c r="M2123">
        <v>0.65648854961832059</v>
      </c>
      <c r="N2123">
        <v>1075</v>
      </c>
      <c r="O2123" t="s">
        <v>499</v>
      </c>
      <c r="P2123" t="s">
        <v>500</v>
      </c>
      <c r="Q2123" t="s">
        <v>107</v>
      </c>
      <c r="R2123" t="s">
        <v>40</v>
      </c>
      <c r="S2123" t="s">
        <v>101</v>
      </c>
      <c r="T2123" t="s">
        <v>501</v>
      </c>
      <c r="U2123" t="s">
        <v>1190</v>
      </c>
      <c r="V2123">
        <f>YEAR(sales_order1[[#This Row],[date]])</f>
        <v>2021</v>
      </c>
      <c r="W2123" t="str">
        <f>TEXT(sales_order1[[#This Row],[date]], "Mmm")</f>
        <v>Jan</v>
      </c>
      <c r="X2123">
        <f>VALUE(TEXT(sales_order1[[#This Row],[date]], "D"))</f>
        <v>8</v>
      </c>
      <c r="Y2123">
        <v>2</v>
      </c>
    </row>
    <row r="2124" spans="1:25" x14ac:dyDescent="0.25">
      <c r="A2124" s="1">
        <v>44204</v>
      </c>
      <c r="B2124">
        <v>60048</v>
      </c>
      <c r="C2124" t="s">
        <v>204</v>
      </c>
      <c r="D2124" t="str">
        <f>VLOOKUP(sales_order1[[#This Row],[itemCode]],product_details3!B:C,2,0)</f>
        <v>MKRM150</v>
      </c>
      <c r="E2124" t="s">
        <v>205</v>
      </c>
      <c r="F2124" t="s">
        <v>151</v>
      </c>
      <c r="G2124">
        <v>150</v>
      </c>
      <c r="H2124">
        <v>10.75</v>
      </c>
      <c r="I2124">
        <v>1612.5</v>
      </c>
      <c r="J2124">
        <v>4.45</v>
      </c>
      <c r="K2124">
        <v>667.5</v>
      </c>
      <c r="L2124">
        <v>6.3</v>
      </c>
      <c r="M2124">
        <v>0.586046511627907</v>
      </c>
      <c r="N2124">
        <v>945</v>
      </c>
      <c r="O2124" t="s">
        <v>125</v>
      </c>
      <c r="P2124" t="s">
        <v>126</v>
      </c>
      <c r="Q2124" t="s">
        <v>71</v>
      </c>
      <c r="R2124" t="s">
        <v>72</v>
      </c>
      <c r="S2124" t="s">
        <v>73</v>
      </c>
      <c r="T2124" t="s">
        <v>127</v>
      </c>
      <c r="U2124" t="s">
        <v>1190</v>
      </c>
      <c r="V2124">
        <f>YEAR(sales_order1[[#This Row],[date]])</f>
        <v>2021</v>
      </c>
      <c r="W2124" t="str">
        <f>TEXT(sales_order1[[#This Row],[date]], "Mmm")</f>
        <v>Jan</v>
      </c>
      <c r="X2124">
        <f>VALUE(TEXT(sales_order1[[#This Row],[date]], "D"))</f>
        <v>8</v>
      </c>
      <c r="Y2124">
        <v>2</v>
      </c>
    </row>
    <row r="2125" spans="1:25" x14ac:dyDescent="0.25">
      <c r="A2125" s="1">
        <v>44204</v>
      </c>
      <c r="B2125">
        <v>60049</v>
      </c>
      <c r="C2125" t="s">
        <v>313</v>
      </c>
      <c r="D2125" t="str">
        <f>VLOOKUP(sales_order1[[#This Row],[itemCode]],product_details3!B:C,2,0)</f>
        <v>MSKO50</v>
      </c>
      <c r="E2125" t="s">
        <v>314</v>
      </c>
      <c r="F2125" t="s">
        <v>137</v>
      </c>
      <c r="G2125">
        <v>150</v>
      </c>
      <c r="H2125">
        <v>14.65</v>
      </c>
      <c r="I2125">
        <v>2197.5</v>
      </c>
      <c r="J2125">
        <v>6.55</v>
      </c>
      <c r="K2125">
        <v>982.5</v>
      </c>
      <c r="L2125">
        <v>8.1</v>
      </c>
      <c r="M2125">
        <v>0.55290102389078488</v>
      </c>
      <c r="N2125">
        <v>1215</v>
      </c>
      <c r="O2125" t="s">
        <v>82</v>
      </c>
      <c r="P2125" t="s">
        <v>83</v>
      </c>
      <c r="Q2125" t="s">
        <v>64</v>
      </c>
      <c r="R2125" t="s">
        <v>40</v>
      </c>
      <c r="S2125" t="s">
        <v>84</v>
      </c>
      <c r="T2125" t="s">
        <v>85</v>
      </c>
      <c r="U2125" t="s">
        <v>1189</v>
      </c>
      <c r="V2125">
        <f>YEAR(sales_order1[[#This Row],[date]])</f>
        <v>2021</v>
      </c>
      <c r="W2125" t="str">
        <f>TEXT(sales_order1[[#This Row],[date]], "Mmm")</f>
        <v>Jan</v>
      </c>
      <c r="X2125">
        <f>VALUE(TEXT(sales_order1[[#This Row],[date]], "D"))</f>
        <v>8</v>
      </c>
      <c r="Y2125">
        <v>2</v>
      </c>
    </row>
    <row r="2126" spans="1:25" x14ac:dyDescent="0.25">
      <c r="A2126" s="1">
        <v>44207</v>
      </c>
      <c r="B2126">
        <v>60050</v>
      </c>
      <c r="C2126" t="s">
        <v>59</v>
      </c>
      <c r="D2126" t="str">
        <f>VLOOKUP(sales_order1[[#This Row],[itemCode]],product_details3!B:C,2,0)</f>
        <v>SCRS3050</v>
      </c>
      <c r="E2126" t="s">
        <v>60</v>
      </c>
      <c r="F2126" t="s">
        <v>61</v>
      </c>
      <c r="G2126">
        <v>150</v>
      </c>
      <c r="H2126">
        <v>19.649999999999999</v>
      </c>
      <c r="I2126">
        <v>2947.5</v>
      </c>
      <c r="J2126">
        <v>6.55</v>
      </c>
      <c r="K2126">
        <v>982.5</v>
      </c>
      <c r="L2126">
        <v>13.1</v>
      </c>
      <c r="M2126">
        <v>0.66666666666666663</v>
      </c>
      <c r="N2126">
        <v>1965</v>
      </c>
      <c r="O2126" t="s">
        <v>427</v>
      </c>
      <c r="P2126" t="s">
        <v>428</v>
      </c>
      <c r="Q2126" t="s">
        <v>239</v>
      </c>
      <c r="R2126" t="s">
        <v>112</v>
      </c>
      <c r="S2126" t="s">
        <v>240</v>
      </c>
      <c r="T2126" t="s">
        <v>429</v>
      </c>
      <c r="U2126" t="s">
        <v>1189</v>
      </c>
      <c r="V2126">
        <f>YEAR(sales_order1[[#This Row],[date]])</f>
        <v>2021</v>
      </c>
      <c r="W2126" t="str">
        <f>TEXT(sales_order1[[#This Row],[date]], "Mmm")</f>
        <v>Jan</v>
      </c>
      <c r="X2126">
        <f>VALUE(TEXT(sales_order1[[#This Row],[date]], "D"))</f>
        <v>11</v>
      </c>
      <c r="Y2126">
        <v>2</v>
      </c>
    </row>
    <row r="2127" spans="1:25" x14ac:dyDescent="0.25">
      <c r="A2127" s="1">
        <v>44207</v>
      </c>
      <c r="B2127">
        <v>60051</v>
      </c>
      <c r="C2127" t="s">
        <v>149</v>
      </c>
      <c r="D2127" t="str">
        <f>VLOOKUP(sales_order1[[#This Row],[itemCode]],product_details3!B:C,2,0)</f>
        <v>MKRW80</v>
      </c>
      <c r="E2127" t="s">
        <v>150</v>
      </c>
      <c r="F2127" t="s">
        <v>151</v>
      </c>
      <c r="G2127">
        <v>50</v>
      </c>
      <c r="H2127">
        <v>14.65</v>
      </c>
      <c r="I2127">
        <v>732.5</v>
      </c>
      <c r="J2127">
        <v>6.55</v>
      </c>
      <c r="K2127">
        <v>327.5</v>
      </c>
      <c r="L2127">
        <v>8.1</v>
      </c>
      <c r="M2127">
        <v>0.55290102389078488</v>
      </c>
      <c r="N2127">
        <v>405</v>
      </c>
      <c r="O2127" t="s">
        <v>75</v>
      </c>
      <c r="P2127" t="s">
        <v>76</v>
      </c>
      <c r="Q2127" t="s">
        <v>77</v>
      </c>
      <c r="R2127" t="s">
        <v>72</v>
      </c>
      <c r="S2127" t="s">
        <v>78</v>
      </c>
      <c r="T2127" t="s">
        <v>79</v>
      </c>
      <c r="U2127" t="s">
        <v>1190</v>
      </c>
      <c r="V2127">
        <f>YEAR(sales_order1[[#This Row],[date]])</f>
        <v>2021</v>
      </c>
      <c r="W2127" t="str">
        <f>TEXT(sales_order1[[#This Row],[date]], "Mmm")</f>
        <v>Jan</v>
      </c>
      <c r="X2127">
        <f>VALUE(TEXT(sales_order1[[#This Row],[date]], "D"))</f>
        <v>11</v>
      </c>
      <c r="Y2127">
        <v>2</v>
      </c>
    </row>
    <row r="2128" spans="1:25" x14ac:dyDescent="0.25">
      <c r="A2128" s="1">
        <v>44207</v>
      </c>
      <c r="B2128">
        <v>60052</v>
      </c>
      <c r="C2128" t="s">
        <v>51</v>
      </c>
      <c r="D2128" t="str">
        <f>VLOOKUP(sales_order1[[#This Row],[itemCode]],product_details3!B:C,2,0)</f>
        <v>MSTH50</v>
      </c>
      <c r="E2128" t="s">
        <v>52</v>
      </c>
      <c r="F2128" t="s">
        <v>21</v>
      </c>
      <c r="G2128">
        <v>100</v>
      </c>
      <c r="H2128">
        <v>15.75</v>
      </c>
      <c r="I2128">
        <v>1575</v>
      </c>
      <c r="J2128">
        <v>4.45</v>
      </c>
      <c r="K2128">
        <v>445</v>
      </c>
      <c r="L2128">
        <v>11.3</v>
      </c>
      <c r="M2128">
        <v>0.71746031746031746</v>
      </c>
      <c r="N2128">
        <v>1130</v>
      </c>
      <c r="O2128" t="s">
        <v>547</v>
      </c>
      <c r="P2128" t="s">
        <v>548</v>
      </c>
      <c r="Q2128" t="s">
        <v>146</v>
      </c>
      <c r="R2128" t="s">
        <v>112</v>
      </c>
      <c r="S2128" t="s">
        <v>147</v>
      </c>
      <c r="T2128" t="s">
        <v>549</v>
      </c>
      <c r="U2128" t="s">
        <v>1190</v>
      </c>
      <c r="V2128">
        <f>YEAR(sales_order1[[#This Row],[date]])</f>
        <v>2021</v>
      </c>
      <c r="W2128" t="str">
        <f>TEXT(sales_order1[[#This Row],[date]], "Mmm")</f>
        <v>Jan</v>
      </c>
      <c r="X2128">
        <f>VALUE(TEXT(sales_order1[[#This Row],[date]], "D"))</f>
        <v>11</v>
      </c>
      <c r="Y2128">
        <v>2</v>
      </c>
    </row>
    <row r="2129" spans="1:25" x14ac:dyDescent="0.25">
      <c r="A2129" s="1">
        <v>44207</v>
      </c>
      <c r="B2129">
        <v>60053</v>
      </c>
      <c r="C2129" t="s">
        <v>194</v>
      </c>
      <c r="D2129" t="str">
        <f>VLOOKUP(sales_order1[[#This Row],[itemCode]],product_details3!B:C,2,0)</f>
        <v>CLNG150</v>
      </c>
      <c r="E2129" t="s">
        <v>195</v>
      </c>
      <c r="F2129" t="s">
        <v>45</v>
      </c>
      <c r="G2129">
        <v>50</v>
      </c>
      <c r="H2129">
        <v>12.75</v>
      </c>
      <c r="I2129">
        <v>637.5</v>
      </c>
      <c r="J2129">
        <v>4.45</v>
      </c>
      <c r="K2129">
        <v>222.5</v>
      </c>
      <c r="L2129">
        <v>8.3000000000000007</v>
      </c>
      <c r="M2129">
        <v>0.65098039215686276</v>
      </c>
      <c r="N2129">
        <v>415</v>
      </c>
      <c r="O2129" t="s">
        <v>46</v>
      </c>
      <c r="P2129" t="s">
        <v>47</v>
      </c>
      <c r="Q2129" t="s">
        <v>48</v>
      </c>
      <c r="R2129" t="s">
        <v>25</v>
      </c>
      <c r="S2129" t="s">
        <v>49</v>
      </c>
      <c r="T2129" t="s">
        <v>50</v>
      </c>
      <c r="U2129" t="s">
        <v>1191</v>
      </c>
      <c r="V2129">
        <f>YEAR(sales_order1[[#This Row],[date]])</f>
        <v>2021</v>
      </c>
      <c r="W2129" t="str">
        <f>TEXT(sales_order1[[#This Row],[date]], "Mmm")</f>
        <v>Jan</v>
      </c>
      <c r="X2129">
        <f>VALUE(TEXT(sales_order1[[#This Row],[date]], "D"))</f>
        <v>11</v>
      </c>
      <c r="Y2129">
        <v>2</v>
      </c>
    </row>
    <row r="2130" spans="1:25" x14ac:dyDescent="0.25">
      <c r="A2130" s="1">
        <v>44207</v>
      </c>
      <c r="B2130">
        <v>60054</v>
      </c>
      <c r="C2130" t="s">
        <v>386</v>
      </c>
      <c r="D2130" t="str">
        <f>VLOOKUP(sales_order1[[#This Row],[itemCode]],product_details3!B:C,2,0)</f>
        <v>EXFC100</v>
      </c>
      <c r="E2130" t="s">
        <v>387</v>
      </c>
      <c r="F2130" t="s">
        <v>183</v>
      </c>
      <c r="G2130">
        <v>100</v>
      </c>
      <c r="H2130">
        <v>24.65</v>
      </c>
      <c r="I2130">
        <v>2465</v>
      </c>
      <c r="J2130">
        <v>9.5500000000000007</v>
      </c>
      <c r="K2130">
        <v>955</v>
      </c>
      <c r="L2130">
        <v>15.1</v>
      </c>
      <c r="M2130">
        <v>0.61257606490872218</v>
      </c>
      <c r="N2130">
        <v>1510</v>
      </c>
      <c r="O2130" t="s">
        <v>244</v>
      </c>
      <c r="P2130" t="s">
        <v>245</v>
      </c>
      <c r="Q2130" t="s">
        <v>186</v>
      </c>
      <c r="R2130" t="s">
        <v>112</v>
      </c>
      <c r="S2130" t="s">
        <v>246</v>
      </c>
      <c r="T2130" t="s">
        <v>247</v>
      </c>
      <c r="U2130" t="s">
        <v>1189</v>
      </c>
      <c r="V2130">
        <f>YEAR(sales_order1[[#This Row],[date]])</f>
        <v>2021</v>
      </c>
      <c r="W2130" t="str">
        <f>TEXT(sales_order1[[#This Row],[date]], "Mmm")</f>
        <v>Jan</v>
      </c>
      <c r="X2130">
        <f>VALUE(TEXT(sales_order1[[#This Row],[date]], "D"))</f>
        <v>11</v>
      </c>
      <c r="Y2130">
        <v>2</v>
      </c>
    </row>
    <row r="2131" spans="1:25" x14ac:dyDescent="0.25">
      <c r="A2131" s="1">
        <v>44207</v>
      </c>
      <c r="B2131">
        <v>60055</v>
      </c>
      <c r="C2131" t="s">
        <v>51</v>
      </c>
      <c r="D2131" t="str">
        <f>VLOOKUP(sales_order1[[#This Row],[itemCode]],product_details3!B:C,2,0)</f>
        <v>MSTH50</v>
      </c>
      <c r="E2131" t="s">
        <v>52</v>
      </c>
      <c r="F2131" t="s">
        <v>21</v>
      </c>
      <c r="G2131">
        <v>150</v>
      </c>
      <c r="H2131">
        <v>15.75</v>
      </c>
      <c r="I2131">
        <v>2362.5</v>
      </c>
      <c r="J2131">
        <v>4.45</v>
      </c>
      <c r="K2131">
        <v>667.5</v>
      </c>
      <c r="L2131">
        <v>11.3</v>
      </c>
      <c r="M2131">
        <v>0.71746031746031746</v>
      </c>
      <c r="N2131">
        <v>1695</v>
      </c>
      <c r="O2131" t="s">
        <v>451</v>
      </c>
      <c r="P2131" t="s">
        <v>452</v>
      </c>
      <c r="Q2131" t="s">
        <v>271</v>
      </c>
      <c r="R2131" t="s">
        <v>56</v>
      </c>
      <c r="S2131" t="s">
        <v>192</v>
      </c>
      <c r="T2131" t="s">
        <v>453</v>
      </c>
      <c r="U2131" t="s">
        <v>1191</v>
      </c>
      <c r="V2131">
        <f>YEAR(sales_order1[[#This Row],[date]])</f>
        <v>2021</v>
      </c>
      <c r="W2131" t="str">
        <f>TEXT(sales_order1[[#This Row],[date]], "Mmm")</f>
        <v>Jan</v>
      </c>
      <c r="X2131">
        <f>VALUE(TEXT(sales_order1[[#This Row],[date]], "D"))</f>
        <v>11</v>
      </c>
      <c r="Y2131">
        <v>2</v>
      </c>
    </row>
    <row r="2132" spans="1:25" x14ac:dyDescent="0.25">
      <c r="A2132" s="1">
        <v>44207</v>
      </c>
      <c r="B2132">
        <v>60056</v>
      </c>
      <c r="C2132" t="s">
        <v>434</v>
      </c>
      <c r="D2132" t="str">
        <f>VLOOKUP(sales_order1[[#This Row],[itemCode]],product_details3!B:C,2,0)</f>
        <v>CLNO150</v>
      </c>
      <c r="E2132" t="s">
        <v>435</v>
      </c>
      <c r="F2132" t="s">
        <v>45</v>
      </c>
      <c r="G2132">
        <v>150</v>
      </c>
      <c r="H2132">
        <v>16.649999999999999</v>
      </c>
      <c r="I2132">
        <v>2497.5</v>
      </c>
      <c r="J2132">
        <v>6.55</v>
      </c>
      <c r="K2132">
        <v>982.5</v>
      </c>
      <c r="L2132">
        <v>10.1</v>
      </c>
      <c r="M2132">
        <v>0.60660660660660648</v>
      </c>
      <c r="N2132">
        <v>1515</v>
      </c>
      <c r="O2132" t="s">
        <v>211</v>
      </c>
      <c r="P2132" t="s">
        <v>212</v>
      </c>
      <c r="Q2132" t="s">
        <v>213</v>
      </c>
      <c r="R2132" t="s">
        <v>25</v>
      </c>
      <c r="S2132" t="s">
        <v>214</v>
      </c>
      <c r="T2132" t="s">
        <v>215</v>
      </c>
      <c r="U2132" t="s">
        <v>1191</v>
      </c>
      <c r="V2132">
        <f>YEAR(sales_order1[[#This Row],[date]])</f>
        <v>2021</v>
      </c>
      <c r="W2132" t="str">
        <f>TEXT(sales_order1[[#This Row],[date]], "Mmm")</f>
        <v>Jan</v>
      </c>
      <c r="X2132">
        <f>VALUE(TEXT(sales_order1[[#This Row],[date]], "D"))</f>
        <v>11</v>
      </c>
      <c r="Y2132">
        <v>2</v>
      </c>
    </row>
    <row r="2133" spans="1:25" x14ac:dyDescent="0.25">
      <c r="A2133" s="1">
        <v>44207</v>
      </c>
      <c r="B2133">
        <v>60057</v>
      </c>
      <c r="C2133" t="s">
        <v>19</v>
      </c>
      <c r="D2133" t="str">
        <f>VLOOKUP(sales_order1[[#This Row],[itemCode]],product_details3!B:C,2,0)</f>
        <v>MSTH100</v>
      </c>
      <c r="E2133" t="s">
        <v>20</v>
      </c>
      <c r="F2133" t="s">
        <v>21</v>
      </c>
      <c r="G2133">
        <v>150</v>
      </c>
      <c r="H2133">
        <v>26.25</v>
      </c>
      <c r="I2133">
        <v>3937.5</v>
      </c>
      <c r="J2133">
        <v>7.75</v>
      </c>
      <c r="K2133">
        <v>1162.5</v>
      </c>
      <c r="L2133">
        <v>18.5</v>
      </c>
      <c r="M2133">
        <v>0.70476190476190481</v>
      </c>
      <c r="N2133">
        <v>2775</v>
      </c>
      <c r="O2133" t="s">
        <v>514</v>
      </c>
      <c r="P2133" t="s">
        <v>515</v>
      </c>
      <c r="Q2133" t="s">
        <v>64</v>
      </c>
      <c r="R2133" t="s">
        <v>40</v>
      </c>
      <c r="S2133" t="s">
        <v>84</v>
      </c>
      <c r="T2133" t="s">
        <v>419</v>
      </c>
      <c r="U2133" t="s">
        <v>1189</v>
      </c>
      <c r="V2133">
        <f>YEAR(sales_order1[[#This Row],[date]])</f>
        <v>2021</v>
      </c>
      <c r="W2133" t="str">
        <f>TEXT(sales_order1[[#This Row],[date]], "Mmm")</f>
        <v>Jan</v>
      </c>
      <c r="X2133">
        <f>VALUE(TEXT(sales_order1[[#This Row],[date]], "D"))</f>
        <v>11</v>
      </c>
      <c r="Y2133">
        <v>2</v>
      </c>
    </row>
    <row r="2134" spans="1:25" x14ac:dyDescent="0.25">
      <c r="A2134" s="1">
        <v>44207</v>
      </c>
      <c r="B2134">
        <v>60058</v>
      </c>
      <c r="C2134" t="s">
        <v>335</v>
      </c>
      <c r="D2134" t="str">
        <f>VLOOKUP(sales_order1[[#This Row],[itemCode]],product_details3!B:C,2,0)</f>
        <v>CLNF50</v>
      </c>
      <c r="E2134" t="s">
        <v>336</v>
      </c>
      <c r="F2134" t="s">
        <v>45</v>
      </c>
      <c r="G2134">
        <v>50</v>
      </c>
      <c r="H2134">
        <v>7.3</v>
      </c>
      <c r="I2134">
        <v>365</v>
      </c>
      <c r="J2134">
        <v>2.8</v>
      </c>
      <c r="K2134">
        <v>140</v>
      </c>
      <c r="L2134">
        <v>4.5</v>
      </c>
      <c r="M2134">
        <v>0.61643835616438358</v>
      </c>
      <c r="N2134">
        <v>225</v>
      </c>
      <c r="O2134" t="s">
        <v>196</v>
      </c>
      <c r="P2134" t="s">
        <v>197</v>
      </c>
      <c r="Q2134" t="s">
        <v>132</v>
      </c>
      <c r="R2134" t="s">
        <v>56</v>
      </c>
      <c r="S2134" t="s">
        <v>133</v>
      </c>
      <c r="T2134" t="s">
        <v>198</v>
      </c>
      <c r="U2134" t="s">
        <v>1191</v>
      </c>
      <c r="V2134">
        <f>YEAR(sales_order1[[#This Row],[date]])</f>
        <v>2021</v>
      </c>
      <c r="W2134" t="str">
        <f>TEXT(sales_order1[[#This Row],[date]], "Mmm")</f>
        <v>Jan</v>
      </c>
      <c r="X2134">
        <f>VALUE(TEXT(sales_order1[[#This Row],[date]], "D"))</f>
        <v>11</v>
      </c>
      <c r="Y2134">
        <v>2</v>
      </c>
    </row>
    <row r="2135" spans="1:25" x14ac:dyDescent="0.25">
      <c r="A2135" s="1">
        <v>44207</v>
      </c>
      <c r="B2135">
        <v>60059</v>
      </c>
      <c r="C2135" t="s">
        <v>348</v>
      </c>
      <c r="D2135" t="str">
        <f>VLOOKUP(sales_order1[[#This Row],[itemCode]],product_details3!B:C,2,0)</f>
        <v>EXFG150</v>
      </c>
      <c r="E2135" t="s">
        <v>349</v>
      </c>
      <c r="F2135" t="s">
        <v>183</v>
      </c>
      <c r="G2135">
        <v>100</v>
      </c>
      <c r="H2135">
        <v>26.25</v>
      </c>
      <c r="I2135">
        <v>2625</v>
      </c>
      <c r="J2135">
        <v>10.75</v>
      </c>
      <c r="K2135">
        <v>1075</v>
      </c>
      <c r="L2135">
        <v>15.5</v>
      </c>
      <c r="M2135">
        <v>0.59047619047619049</v>
      </c>
      <c r="N2135">
        <v>1550</v>
      </c>
      <c r="O2135" t="s">
        <v>253</v>
      </c>
      <c r="P2135" t="s">
        <v>254</v>
      </c>
      <c r="Q2135" t="s">
        <v>191</v>
      </c>
      <c r="R2135" t="s">
        <v>56</v>
      </c>
      <c r="S2135" t="s">
        <v>192</v>
      </c>
      <c r="T2135" t="s">
        <v>255</v>
      </c>
      <c r="U2135" t="s">
        <v>1191</v>
      </c>
      <c r="V2135">
        <f>YEAR(sales_order1[[#This Row],[date]])</f>
        <v>2021</v>
      </c>
      <c r="W2135" t="str">
        <f>TEXT(sales_order1[[#This Row],[date]], "Mmm")</f>
        <v>Jan</v>
      </c>
      <c r="X2135">
        <f>VALUE(TEXT(sales_order1[[#This Row],[date]], "D"))</f>
        <v>11</v>
      </c>
      <c r="Y2135">
        <v>2</v>
      </c>
    </row>
    <row r="2136" spans="1:25" x14ac:dyDescent="0.25">
      <c r="A2136" s="1">
        <v>44208</v>
      </c>
      <c r="B2136">
        <v>60060</v>
      </c>
      <c r="C2136" t="s">
        <v>404</v>
      </c>
      <c r="D2136" t="str">
        <f>VLOOKUP(sales_order1[[#This Row],[itemCode]],product_details3!B:C,2,0)</f>
        <v>TNRE200</v>
      </c>
      <c r="E2136" t="s">
        <v>405</v>
      </c>
      <c r="F2136" t="s">
        <v>124</v>
      </c>
      <c r="G2136">
        <v>100</v>
      </c>
      <c r="H2136">
        <v>22.6</v>
      </c>
      <c r="I2136">
        <v>2260</v>
      </c>
      <c r="J2136">
        <v>7.6</v>
      </c>
      <c r="K2136">
        <v>760</v>
      </c>
      <c r="L2136">
        <v>15</v>
      </c>
      <c r="M2136">
        <v>0.66371681415929207</v>
      </c>
      <c r="N2136">
        <v>1500</v>
      </c>
      <c r="O2136" t="s">
        <v>376</v>
      </c>
      <c r="P2136" t="s">
        <v>377</v>
      </c>
      <c r="Q2136" t="s">
        <v>378</v>
      </c>
      <c r="R2136" t="s">
        <v>72</v>
      </c>
      <c r="S2136" t="s">
        <v>379</v>
      </c>
      <c r="T2136" t="s">
        <v>380</v>
      </c>
      <c r="U2136" t="s">
        <v>1188</v>
      </c>
      <c r="V2136">
        <f>YEAR(sales_order1[[#This Row],[date]])</f>
        <v>2021</v>
      </c>
      <c r="W2136" t="str">
        <f>TEXT(sales_order1[[#This Row],[date]], "Mmm")</f>
        <v>Jan</v>
      </c>
      <c r="X2136">
        <f>VALUE(TEXT(sales_order1[[#This Row],[date]], "D"))</f>
        <v>12</v>
      </c>
      <c r="Y2136">
        <v>2</v>
      </c>
    </row>
    <row r="2137" spans="1:25" x14ac:dyDescent="0.25">
      <c r="A2137" s="1">
        <v>44208</v>
      </c>
      <c r="B2137">
        <v>60061</v>
      </c>
      <c r="C2137" t="s">
        <v>28</v>
      </c>
      <c r="D2137" t="str">
        <f>VLOOKUP(sales_order1[[#This Row],[itemCode]],product_details3!B:C,2,0)</f>
        <v>SRMC30</v>
      </c>
      <c r="E2137" t="s">
        <v>29</v>
      </c>
      <c r="F2137" t="s">
        <v>30</v>
      </c>
      <c r="G2137">
        <v>150</v>
      </c>
      <c r="H2137">
        <v>22.6</v>
      </c>
      <c r="I2137">
        <v>3390</v>
      </c>
      <c r="J2137">
        <v>7.6</v>
      </c>
      <c r="K2137">
        <v>1140</v>
      </c>
      <c r="L2137">
        <v>15</v>
      </c>
      <c r="M2137">
        <v>0.66371681415929207</v>
      </c>
      <c r="N2137">
        <v>2250</v>
      </c>
      <c r="O2137" t="s">
        <v>478</v>
      </c>
      <c r="P2137" t="s">
        <v>479</v>
      </c>
      <c r="Q2137" t="s">
        <v>186</v>
      </c>
      <c r="R2137" t="s">
        <v>112</v>
      </c>
      <c r="S2137" t="s">
        <v>246</v>
      </c>
      <c r="T2137" t="s">
        <v>480</v>
      </c>
      <c r="U2137" t="s">
        <v>1189</v>
      </c>
      <c r="V2137">
        <f>YEAR(sales_order1[[#This Row],[date]])</f>
        <v>2021</v>
      </c>
      <c r="W2137" t="str">
        <f>TEXT(sales_order1[[#This Row],[date]], "Mmm")</f>
        <v>Jan</v>
      </c>
      <c r="X2137">
        <f>VALUE(TEXT(sales_order1[[#This Row],[date]], "D"))</f>
        <v>12</v>
      </c>
      <c r="Y2137">
        <v>2</v>
      </c>
    </row>
    <row r="2138" spans="1:25" x14ac:dyDescent="0.25">
      <c r="A2138" s="1">
        <v>44208</v>
      </c>
      <c r="B2138">
        <v>60062</v>
      </c>
      <c r="C2138" t="s">
        <v>35</v>
      </c>
      <c r="D2138" t="str">
        <f>VLOOKUP(sales_order1[[#This Row],[itemCode]],product_details3!B:C,2,0)</f>
        <v>SRMA30</v>
      </c>
      <c r="E2138" t="s">
        <v>36</v>
      </c>
      <c r="F2138" t="s">
        <v>30</v>
      </c>
      <c r="G2138">
        <v>100</v>
      </c>
      <c r="H2138">
        <v>26.2</v>
      </c>
      <c r="I2138">
        <v>2620</v>
      </c>
      <c r="J2138">
        <v>9.4</v>
      </c>
      <c r="K2138">
        <v>940</v>
      </c>
      <c r="L2138">
        <v>16.8</v>
      </c>
      <c r="M2138">
        <v>0.6412213740458016</v>
      </c>
      <c r="N2138">
        <v>1680</v>
      </c>
      <c r="O2138" t="s">
        <v>105</v>
      </c>
      <c r="P2138" t="s">
        <v>106</v>
      </c>
      <c r="Q2138" t="s">
        <v>107</v>
      </c>
      <c r="R2138" t="s">
        <v>40</v>
      </c>
      <c r="S2138" t="s">
        <v>101</v>
      </c>
      <c r="T2138" t="s">
        <v>108</v>
      </c>
      <c r="U2138" t="s">
        <v>1190</v>
      </c>
      <c r="V2138">
        <f>YEAR(sales_order1[[#This Row],[date]])</f>
        <v>2021</v>
      </c>
      <c r="W2138" t="str">
        <f>TEXT(sales_order1[[#This Row],[date]], "Mmm")</f>
        <v>Jan</v>
      </c>
      <c r="X2138">
        <f>VALUE(TEXT(sales_order1[[#This Row],[date]], "D"))</f>
        <v>12</v>
      </c>
      <c r="Y2138">
        <v>2</v>
      </c>
    </row>
    <row r="2139" spans="1:25" x14ac:dyDescent="0.25">
      <c r="A2139" s="1">
        <v>44208</v>
      </c>
      <c r="B2139">
        <v>60063</v>
      </c>
      <c r="C2139" t="s">
        <v>360</v>
      </c>
      <c r="D2139" t="str">
        <f>VLOOKUP(sales_order1[[#This Row],[itemCode]],product_details3!B:C,2,0)</f>
        <v>TNRS100</v>
      </c>
      <c r="E2139" t="s">
        <v>361</v>
      </c>
      <c r="F2139" t="s">
        <v>124</v>
      </c>
      <c r="G2139">
        <v>50</v>
      </c>
      <c r="H2139">
        <v>13.1</v>
      </c>
      <c r="I2139">
        <v>655</v>
      </c>
      <c r="J2139">
        <v>4.7</v>
      </c>
      <c r="K2139">
        <v>235</v>
      </c>
      <c r="L2139">
        <v>8.4</v>
      </c>
      <c r="M2139">
        <v>0.6412213740458016</v>
      </c>
      <c r="N2139">
        <v>420</v>
      </c>
      <c r="O2139" t="s">
        <v>196</v>
      </c>
      <c r="P2139" t="s">
        <v>197</v>
      </c>
      <c r="Q2139" t="s">
        <v>132</v>
      </c>
      <c r="R2139" t="s">
        <v>56</v>
      </c>
      <c r="S2139" t="s">
        <v>133</v>
      </c>
      <c r="T2139" t="s">
        <v>198</v>
      </c>
      <c r="U2139" t="s">
        <v>1191</v>
      </c>
      <c r="V2139">
        <f>YEAR(sales_order1[[#This Row],[date]])</f>
        <v>2021</v>
      </c>
      <c r="W2139" t="str">
        <f>TEXT(sales_order1[[#This Row],[date]], "Mmm")</f>
        <v>Jan</v>
      </c>
      <c r="X2139">
        <f>VALUE(TEXT(sales_order1[[#This Row],[date]], "D"))</f>
        <v>12</v>
      </c>
      <c r="Y2139">
        <v>2</v>
      </c>
    </row>
    <row r="2140" spans="1:25" x14ac:dyDescent="0.25">
      <c r="A2140" s="1">
        <v>44208</v>
      </c>
      <c r="B2140">
        <v>60064</v>
      </c>
      <c r="C2140" t="s">
        <v>122</v>
      </c>
      <c r="D2140" t="str">
        <f>VLOOKUP(sales_order1[[#This Row],[itemCode]],product_details3!B:C,2,0)</f>
        <v>TNRE150</v>
      </c>
      <c r="E2140" t="s">
        <v>123</v>
      </c>
      <c r="F2140" t="s">
        <v>124</v>
      </c>
      <c r="G2140">
        <v>50</v>
      </c>
      <c r="H2140">
        <v>16.95</v>
      </c>
      <c r="I2140">
        <v>847.5</v>
      </c>
      <c r="J2140">
        <v>5.2</v>
      </c>
      <c r="K2140">
        <v>260</v>
      </c>
      <c r="L2140">
        <v>11.75</v>
      </c>
      <c r="M2140">
        <v>0.69321533923303835</v>
      </c>
      <c r="N2140">
        <v>587.5</v>
      </c>
      <c r="O2140" t="s">
        <v>144</v>
      </c>
      <c r="P2140" t="s">
        <v>145</v>
      </c>
      <c r="Q2140" t="s">
        <v>146</v>
      </c>
      <c r="R2140" t="s">
        <v>112</v>
      </c>
      <c r="S2140" t="s">
        <v>147</v>
      </c>
      <c r="T2140" t="s">
        <v>148</v>
      </c>
      <c r="U2140" t="s">
        <v>1190</v>
      </c>
      <c r="V2140">
        <f>YEAR(sales_order1[[#This Row],[date]])</f>
        <v>2021</v>
      </c>
      <c r="W2140" t="str">
        <f>TEXT(sales_order1[[#This Row],[date]], "Mmm")</f>
        <v>Jan</v>
      </c>
      <c r="X2140">
        <f>VALUE(TEXT(sales_order1[[#This Row],[date]], "D"))</f>
        <v>12</v>
      </c>
      <c r="Y2140">
        <v>2</v>
      </c>
    </row>
    <row r="2141" spans="1:25" x14ac:dyDescent="0.25">
      <c r="A2141" s="1">
        <v>44208</v>
      </c>
      <c r="B2141">
        <v>60065</v>
      </c>
      <c r="C2141" t="s">
        <v>28</v>
      </c>
      <c r="D2141" t="str">
        <f>VLOOKUP(sales_order1[[#This Row],[itemCode]],product_details3!B:C,2,0)</f>
        <v>SRMC30</v>
      </c>
      <c r="E2141" t="s">
        <v>29</v>
      </c>
      <c r="F2141" t="s">
        <v>30</v>
      </c>
      <c r="G2141">
        <v>50</v>
      </c>
      <c r="H2141">
        <v>22.6</v>
      </c>
      <c r="I2141">
        <v>1130</v>
      </c>
      <c r="J2141">
        <v>7.6</v>
      </c>
      <c r="K2141">
        <v>380</v>
      </c>
      <c r="L2141">
        <v>15</v>
      </c>
      <c r="M2141">
        <v>0.66371681415929207</v>
      </c>
      <c r="N2141">
        <v>750</v>
      </c>
      <c r="O2141" t="s">
        <v>531</v>
      </c>
      <c r="P2141" t="s">
        <v>532</v>
      </c>
      <c r="Q2141" t="s">
        <v>119</v>
      </c>
      <c r="R2141" t="s">
        <v>40</v>
      </c>
      <c r="S2141" t="s">
        <v>120</v>
      </c>
      <c r="T2141" t="s">
        <v>533</v>
      </c>
      <c r="U2141" t="s">
        <v>1190</v>
      </c>
      <c r="V2141">
        <f>YEAR(sales_order1[[#This Row],[date]])</f>
        <v>2021</v>
      </c>
      <c r="W2141" t="str">
        <f>TEXT(sales_order1[[#This Row],[date]], "Mmm")</f>
        <v>Jan</v>
      </c>
      <c r="X2141">
        <f>VALUE(TEXT(sales_order1[[#This Row],[date]], "D"))</f>
        <v>12</v>
      </c>
      <c r="Y2141">
        <v>2</v>
      </c>
    </row>
    <row r="2142" spans="1:25" x14ac:dyDescent="0.25">
      <c r="A2142" s="1">
        <v>44208</v>
      </c>
      <c r="B2142">
        <v>60066</v>
      </c>
      <c r="C2142" t="s">
        <v>329</v>
      </c>
      <c r="D2142" t="str">
        <f>VLOOKUP(sales_order1[[#This Row],[itemCode]],product_details3!B:C,2,0)</f>
        <v>TNRS150</v>
      </c>
      <c r="E2142" t="s">
        <v>330</v>
      </c>
      <c r="F2142" t="s">
        <v>124</v>
      </c>
      <c r="G2142">
        <v>150</v>
      </c>
      <c r="H2142">
        <v>19.649999999999999</v>
      </c>
      <c r="I2142">
        <v>2947.5</v>
      </c>
      <c r="J2142">
        <v>6.55</v>
      </c>
      <c r="K2142">
        <v>982.5</v>
      </c>
      <c r="L2142">
        <v>13.1</v>
      </c>
      <c r="M2142">
        <v>0.66666666666666663</v>
      </c>
      <c r="N2142">
        <v>1965</v>
      </c>
      <c r="O2142" t="s">
        <v>152</v>
      </c>
      <c r="P2142" t="s">
        <v>153</v>
      </c>
      <c r="Q2142" t="s">
        <v>154</v>
      </c>
      <c r="R2142" t="s">
        <v>56</v>
      </c>
      <c r="S2142" t="s">
        <v>133</v>
      </c>
      <c r="T2142" t="s">
        <v>155</v>
      </c>
      <c r="U2142" t="s">
        <v>1191</v>
      </c>
      <c r="V2142">
        <f>YEAR(sales_order1[[#This Row],[date]])</f>
        <v>2021</v>
      </c>
      <c r="W2142" t="str">
        <f>TEXT(sales_order1[[#This Row],[date]], "Mmm")</f>
        <v>Jan</v>
      </c>
      <c r="X2142">
        <f>VALUE(TEXT(sales_order1[[#This Row],[date]], "D"))</f>
        <v>12</v>
      </c>
      <c r="Y2142">
        <v>2</v>
      </c>
    </row>
    <row r="2143" spans="1:25" x14ac:dyDescent="0.25">
      <c r="A2143" s="1">
        <v>44208</v>
      </c>
      <c r="B2143">
        <v>60067</v>
      </c>
      <c r="C2143" t="s">
        <v>28</v>
      </c>
      <c r="D2143" t="str">
        <f>VLOOKUP(sales_order1[[#This Row],[itemCode]],product_details3!B:C,2,0)</f>
        <v>SRMC30</v>
      </c>
      <c r="E2143" t="s">
        <v>29</v>
      </c>
      <c r="F2143" t="s">
        <v>30</v>
      </c>
      <c r="G2143">
        <v>100</v>
      </c>
      <c r="H2143">
        <v>22.6</v>
      </c>
      <c r="I2143">
        <v>2260</v>
      </c>
      <c r="J2143">
        <v>7.6</v>
      </c>
      <c r="K2143">
        <v>760</v>
      </c>
      <c r="L2143">
        <v>15</v>
      </c>
      <c r="M2143">
        <v>0.66371681415929207</v>
      </c>
      <c r="N2143">
        <v>1500</v>
      </c>
      <c r="O2143" t="s">
        <v>366</v>
      </c>
      <c r="P2143" t="s">
        <v>367</v>
      </c>
      <c r="Q2143" t="s">
        <v>239</v>
      </c>
      <c r="R2143" t="s">
        <v>112</v>
      </c>
      <c r="S2143" t="s">
        <v>368</v>
      </c>
      <c r="T2143" t="s">
        <v>369</v>
      </c>
      <c r="U2143" t="s">
        <v>1189</v>
      </c>
      <c r="V2143">
        <f>YEAR(sales_order1[[#This Row],[date]])</f>
        <v>2021</v>
      </c>
      <c r="W2143" t="str">
        <f>TEXT(sales_order1[[#This Row],[date]], "Mmm")</f>
        <v>Jan</v>
      </c>
      <c r="X2143">
        <f>VALUE(TEXT(sales_order1[[#This Row],[date]], "D"))</f>
        <v>12</v>
      </c>
      <c r="Y2143">
        <v>2</v>
      </c>
    </row>
    <row r="2144" spans="1:25" x14ac:dyDescent="0.25">
      <c r="A2144" s="1">
        <v>44208</v>
      </c>
      <c r="B2144">
        <v>60068</v>
      </c>
      <c r="C2144" t="s">
        <v>209</v>
      </c>
      <c r="D2144" t="str">
        <f>VLOOKUP(sales_order1[[#This Row],[itemCode]],product_details3!B:C,2,0)</f>
        <v>CLNG50</v>
      </c>
      <c r="E2144" t="s">
        <v>210</v>
      </c>
      <c r="F2144" t="s">
        <v>45</v>
      </c>
      <c r="G2144">
        <v>150</v>
      </c>
      <c r="H2144">
        <v>6.5</v>
      </c>
      <c r="I2144">
        <v>975</v>
      </c>
      <c r="J2144">
        <v>2.2999999999999998</v>
      </c>
      <c r="K2144">
        <v>345</v>
      </c>
      <c r="L2144">
        <v>4.2</v>
      </c>
      <c r="M2144">
        <v>0.64615384615384619</v>
      </c>
      <c r="N2144">
        <v>630</v>
      </c>
      <c r="O2144" t="s">
        <v>467</v>
      </c>
      <c r="P2144" t="s">
        <v>468</v>
      </c>
      <c r="Q2144" t="s">
        <v>39</v>
      </c>
      <c r="R2144" t="s">
        <v>40</v>
      </c>
      <c r="S2144" t="s">
        <v>41</v>
      </c>
      <c r="T2144" t="s">
        <v>174</v>
      </c>
      <c r="U2144" t="s">
        <v>1188</v>
      </c>
      <c r="V2144">
        <f>YEAR(sales_order1[[#This Row],[date]])</f>
        <v>2021</v>
      </c>
      <c r="W2144" t="str">
        <f>TEXT(sales_order1[[#This Row],[date]], "Mmm")</f>
        <v>Jan</v>
      </c>
      <c r="X2144">
        <f>VALUE(TEXT(sales_order1[[#This Row],[date]], "D"))</f>
        <v>12</v>
      </c>
      <c r="Y2144">
        <v>2</v>
      </c>
    </row>
    <row r="2145" spans="1:25" x14ac:dyDescent="0.25">
      <c r="A2145" s="1">
        <v>44209</v>
      </c>
      <c r="B2145">
        <v>60069</v>
      </c>
      <c r="C2145" t="s">
        <v>386</v>
      </c>
      <c r="D2145" t="str">
        <f>VLOOKUP(sales_order1[[#This Row],[itemCode]],product_details3!B:C,2,0)</f>
        <v>EXFC100</v>
      </c>
      <c r="E2145" t="s">
        <v>387</v>
      </c>
      <c r="F2145" t="s">
        <v>183</v>
      </c>
      <c r="G2145">
        <v>50</v>
      </c>
      <c r="H2145">
        <v>24.65</v>
      </c>
      <c r="I2145">
        <v>1232.5</v>
      </c>
      <c r="J2145">
        <v>9.5500000000000007</v>
      </c>
      <c r="K2145">
        <v>477.5</v>
      </c>
      <c r="L2145">
        <v>15.1</v>
      </c>
      <c r="M2145">
        <v>0.61257606490872218</v>
      </c>
      <c r="N2145">
        <v>755</v>
      </c>
      <c r="O2145" t="s">
        <v>109</v>
      </c>
      <c r="P2145" t="s">
        <v>110</v>
      </c>
      <c r="Q2145" t="s">
        <v>111</v>
      </c>
      <c r="R2145" t="s">
        <v>112</v>
      </c>
      <c r="S2145" t="s">
        <v>113</v>
      </c>
      <c r="T2145" t="s">
        <v>114</v>
      </c>
      <c r="U2145" t="s">
        <v>1189</v>
      </c>
      <c r="V2145">
        <f>YEAR(sales_order1[[#This Row],[date]])</f>
        <v>2021</v>
      </c>
      <c r="W2145" t="str">
        <f>TEXT(sales_order1[[#This Row],[date]], "Mmm")</f>
        <v>Jan</v>
      </c>
      <c r="X2145">
        <f>VALUE(TEXT(sales_order1[[#This Row],[date]], "D"))</f>
        <v>13</v>
      </c>
      <c r="Y2145">
        <v>2</v>
      </c>
    </row>
    <row r="2146" spans="1:25" x14ac:dyDescent="0.25">
      <c r="A2146" s="1">
        <v>44209</v>
      </c>
      <c r="B2146">
        <v>60070</v>
      </c>
      <c r="C2146" t="s">
        <v>67</v>
      </c>
      <c r="D2146" t="str">
        <f>VLOOKUP(sales_order1[[#This Row],[itemCode]],product_details3!B:C,2,0)</f>
        <v>SRMH15</v>
      </c>
      <c r="E2146" t="s">
        <v>68</v>
      </c>
      <c r="F2146" t="s">
        <v>30</v>
      </c>
      <c r="G2146">
        <v>50</v>
      </c>
      <c r="H2146">
        <v>15.75</v>
      </c>
      <c r="I2146">
        <v>787.5</v>
      </c>
      <c r="J2146">
        <v>5.45</v>
      </c>
      <c r="K2146">
        <v>272.5</v>
      </c>
      <c r="L2146">
        <v>10.3</v>
      </c>
      <c r="M2146">
        <v>0.65396825396825398</v>
      </c>
      <c r="N2146">
        <v>515</v>
      </c>
      <c r="O2146" t="s">
        <v>258</v>
      </c>
      <c r="P2146" t="s">
        <v>259</v>
      </c>
      <c r="Q2146" t="s">
        <v>93</v>
      </c>
      <c r="R2146" t="s">
        <v>72</v>
      </c>
      <c r="S2146" t="s">
        <v>260</v>
      </c>
      <c r="T2146" t="s">
        <v>261</v>
      </c>
      <c r="U2146" t="s">
        <v>1190</v>
      </c>
      <c r="V2146">
        <f>YEAR(sales_order1[[#This Row],[date]])</f>
        <v>2021</v>
      </c>
      <c r="W2146" t="str">
        <f>TEXT(sales_order1[[#This Row],[date]], "Mmm")</f>
        <v>Jan</v>
      </c>
      <c r="X2146">
        <f>VALUE(TEXT(sales_order1[[#This Row],[date]], "D"))</f>
        <v>13</v>
      </c>
      <c r="Y2146">
        <v>2</v>
      </c>
    </row>
    <row r="2147" spans="1:25" x14ac:dyDescent="0.25">
      <c r="A2147" s="1">
        <v>44209</v>
      </c>
      <c r="B2147">
        <v>60071</v>
      </c>
      <c r="C2147" t="s">
        <v>103</v>
      </c>
      <c r="D2147" t="str">
        <f>VLOOKUP(sales_order1[[#This Row],[itemCode]],product_details3!B:C,2,0)</f>
        <v>SCRT50</v>
      </c>
      <c r="E2147" t="s">
        <v>104</v>
      </c>
      <c r="F2147" t="s">
        <v>61</v>
      </c>
      <c r="G2147">
        <v>100</v>
      </c>
      <c r="H2147">
        <v>16.95</v>
      </c>
      <c r="I2147">
        <v>1695</v>
      </c>
      <c r="J2147">
        <v>5.2</v>
      </c>
      <c r="K2147">
        <v>520</v>
      </c>
      <c r="L2147">
        <v>11.75</v>
      </c>
      <c r="M2147">
        <v>0.69321533923303835</v>
      </c>
      <c r="N2147">
        <v>1175</v>
      </c>
      <c r="O2147" t="s">
        <v>237</v>
      </c>
      <c r="P2147" t="s">
        <v>238</v>
      </c>
      <c r="Q2147" t="s">
        <v>239</v>
      </c>
      <c r="R2147" t="s">
        <v>112</v>
      </c>
      <c r="S2147" t="s">
        <v>240</v>
      </c>
      <c r="T2147" t="s">
        <v>241</v>
      </c>
      <c r="U2147" t="s">
        <v>1189</v>
      </c>
      <c r="V2147">
        <f>YEAR(sales_order1[[#This Row],[date]])</f>
        <v>2021</v>
      </c>
      <c r="W2147" t="str">
        <f>TEXT(sales_order1[[#This Row],[date]], "Mmm")</f>
        <v>Jan</v>
      </c>
      <c r="X2147">
        <f>VALUE(TEXT(sales_order1[[#This Row],[date]], "D"))</f>
        <v>13</v>
      </c>
      <c r="Y2147">
        <v>2</v>
      </c>
    </row>
    <row r="2148" spans="1:25" x14ac:dyDescent="0.25">
      <c r="A2148" s="1">
        <v>44209</v>
      </c>
      <c r="B2148">
        <v>60072</v>
      </c>
      <c r="C2148" t="s">
        <v>194</v>
      </c>
      <c r="D2148" t="str">
        <f>VLOOKUP(sales_order1[[#This Row],[itemCode]],product_details3!B:C,2,0)</f>
        <v>CLNG150</v>
      </c>
      <c r="E2148" t="s">
        <v>195</v>
      </c>
      <c r="F2148" t="s">
        <v>45</v>
      </c>
      <c r="G2148">
        <v>50</v>
      </c>
      <c r="H2148">
        <v>12.75</v>
      </c>
      <c r="I2148">
        <v>637.5</v>
      </c>
      <c r="J2148">
        <v>4.45</v>
      </c>
      <c r="K2148">
        <v>222.5</v>
      </c>
      <c r="L2148">
        <v>8.3000000000000007</v>
      </c>
      <c r="M2148">
        <v>0.65098039215686276</v>
      </c>
      <c r="N2148">
        <v>415</v>
      </c>
      <c r="O2148" t="s">
        <v>550</v>
      </c>
      <c r="P2148" t="s">
        <v>551</v>
      </c>
      <c r="Q2148" t="s">
        <v>100</v>
      </c>
      <c r="R2148" t="s">
        <v>40</v>
      </c>
      <c r="S2148" t="s">
        <v>101</v>
      </c>
      <c r="T2148" t="s">
        <v>552</v>
      </c>
      <c r="U2148" t="s">
        <v>1190</v>
      </c>
      <c r="V2148">
        <f>YEAR(sales_order1[[#This Row],[date]])</f>
        <v>2021</v>
      </c>
      <c r="W2148" t="str">
        <f>TEXT(sales_order1[[#This Row],[date]], "Mmm")</f>
        <v>Jan</v>
      </c>
      <c r="X2148">
        <f>VALUE(TEXT(sales_order1[[#This Row],[date]], "D"))</f>
        <v>13</v>
      </c>
      <c r="Y2148">
        <v>2</v>
      </c>
    </row>
    <row r="2149" spans="1:25" x14ac:dyDescent="0.25">
      <c r="A2149" s="1">
        <v>44209</v>
      </c>
      <c r="B2149">
        <v>60073</v>
      </c>
      <c r="C2149" t="s">
        <v>320</v>
      </c>
      <c r="D2149" t="str">
        <f>VLOOKUP(sales_order1[[#This Row],[itemCode]],product_details3!B:C,2,0)</f>
        <v>SCR50+100</v>
      </c>
      <c r="E2149" t="s">
        <v>321</v>
      </c>
      <c r="F2149" t="s">
        <v>61</v>
      </c>
      <c r="G2149">
        <v>250</v>
      </c>
      <c r="H2149">
        <v>26.25</v>
      </c>
      <c r="I2149">
        <v>6562.5</v>
      </c>
      <c r="J2149">
        <v>7.75</v>
      </c>
      <c r="K2149">
        <v>1937.5</v>
      </c>
      <c r="L2149">
        <v>18.5</v>
      </c>
      <c r="M2149">
        <v>0.70476190476190481</v>
      </c>
      <c r="N2149">
        <v>4625</v>
      </c>
      <c r="O2149" t="s">
        <v>69</v>
      </c>
      <c r="P2149" t="s">
        <v>70</v>
      </c>
      <c r="Q2149" t="s">
        <v>71</v>
      </c>
      <c r="R2149" t="s">
        <v>72</v>
      </c>
      <c r="S2149" t="s">
        <v>73</v>
      </c>
      <c r="T2149" t="s">
        <v>74</v>
      </c>
      <c r="U2149" t="s">
        <v>1190</v>
      </c>
      <c r="V2149">
        <f>YEAR(sales_order1[[#This Row],[date]])</f>
        <v>2021</v>
      </c>
      <c r="W2149" t="str">
        <f>TEXT(sales_order1[[#This Row],[date]], "Mmm")</f>
        <v>Jan</v>
      </c>
      <c r="X2149">
        <f>VALUE(TEXT(sales_order1[[#This Row],[date]], "D"))</f>
        <v>13</v>
      </c>
      <c r="Y2149">
        <v>2</v>
      </c>
    </row>
    <row r="2150" spans="1:25" x14ac:dyDescent="0.25">
      <c r="A2150" s="1">
        <v>44209</v>
      </c>
      <c r="B2150">
        <v>60074</v>
      </c>
      <c r="C2150" t="s">
        <v>305</v>
      </c>
      <c r="D2150" t="str">
        <f>VLOOKUP(sales_order1[[#This Row],[itemCode]],product_details3!B:C,2,0)</f>
        <v>SRMA15</v>
      </c>
      <c r="E2150" t="s">
        <v>306</v>
      </c>
      <c r="F2150" t="s">
        <v>30</v>
      </c>
      <c r="G2150">
        <v>100</v>
      </c>
      <c r="H2150">
        <v>19.649999999999999</v>
      </c>
      <c r="I2150">
        <v>1965</v>
      </c>
      <c r="J2150">
        <v>7.55</v>
      </c>
      <c r="K2150">
        <v>755</v>
      </c>
      <c r="L2150">
        <v>12.1</v>
      </c>
      <c r="M2150">
        <v>0.61577608142493634</v>
      </c>
      <c r="N2150">
        <v>1210</v>
      </c>
      <c r="O2150" t="s">
        <v>392</v>
      </c>
      <c r="P2150" t="s">
        <v>393</v>
      </c>
      <c r="Q2150" t="s">
        <v>264</v>
      </c>
      <c r="R2150" t="s">
        <v>56</v>
      </c>
      <c r="S2150" t="s">
        <v>133</v>
      </c>
      <c r="T2150" t="s">
        <v>394</v>
      </c>
      <c r="U2150" t="s">
        <v>1191</v>
      </c>
      <c r="V2150">
        <f>YEAR(sales_order1[[#This Row],[date]])</f>
        <v>2021</v>
      </c>
      <c r="W2150" t="str">
        <f>TEXT(sales_order1[[#This Row],[date]], "Mmm")</f>
        <v>Jan</v>
      </c>
      <c r="X2150">
        <f>VALUE(TEXT(sales_order1[[#This Row],[date]], "D"))</f>
        <v>13</v>
      </c>
      <c r="Y2150">
        <v>2</v>
      </c>
    </row>
    <row r="2151" spans="1:25" x14ac:dyDescent="0.25">
      <c r="A2151" s="1">
        <v>44209</v>
      </c>
      <c r="B2151">
        <v>60075</v>
      </c>
      <c r="C2151" t="s">
        <v>386</v>
      </c>
      <c r="D2151" t="str">
        <f>VLOOKUP(sales_order1[[#This Row],[itemCode]],product_details3!B:C,2,0)</f>
        <v>EXFC100</v>
      </c>
      <c r="E2151" t="s">
        <v>387</v>
      </c>
      <c r="F2151" t="s">
        <v>183</v>
      </c>
      <c r="G2151">
        <v>50</v>
      </c>
      <c r="H2151">
        <v>24.65</v>
      </c>
      <c r="I2151">
        <v>1232.5</v>
      </c>
      <c r="J2151">
        <v>9.5500000000000007</v>
      </c>
      <c r="K2151">
        <v>477.5</v>
      </c>
      <c r="L2151">
        <v>15.1</v>
      </c>
      <c r="M2151">
        <v>0.61257606490872218</v>
      </c>
      <c r="N2151">
        <v>755</v>
      </c>
      <c r="O2151" t="s">
        <v>295</v>
      </c>
      <c r="P2151" t="s">
        <v>296</v>
      </c>
      <c r="Q2151" t="s">
        <v>160</v>
      </c>
      <c r="R2151" t="s">
        <v>112</v>
      </c>
      <c r="S2151" t="s">
        <v>297</v>
      </c>
      <c r="T2151" t="s">
        <v>298</v>
      </c>
      <c r="U2151" t="s">
        <v>1189</v>
      </c>
      <c r="V2151">
        <f>YEAR(sales_order1[[#This Row],[date]])</f>
        <v>2021</v>
      </c>
      <c r="W2151" t="str">
        <f>TEXT(sales_order1[[#This Row],[date]], "Mmm")</f>
        <v>Jan</v>
      </c>
      <c r="X2151">
        <f>VALUE(TEXT(sales_order1[[#This Row],[date]], "D"))</f>
        <v>13</v>
      </c>
      <c r="Y2151">
        <v>2</v>
      </c>
    </row>
    <row r="2152" spans="1:25" x14ac:dyDescent="0.25">
      <c r="A2152" s="1">
        <v>44210</v>
      </c>
      <c r="B2152">
        <v>60076</v>
      </c>
      <c r="C2152" t="s">
        <v>19</v>
      </c>
      <c r="D2152" t="str">
        <f>VLOOKUP(sales_order1[[#This Row],[itemCode]],product_details3!B:C,2,0)</f>
        <v>MSTH100</v>
      </c>
      <c r="E2152" t="s">
        <v>20</v>
      </c>
      <c r="F2152" t="s">
        <v>21</v>
      </c>
      <c r="G2152">
        <v>200</v>
      </c>
      <c r="H2152">
        <v>26.25</v>
      </c>
      <c r="I2152">
        <v>5250</v>
      </c>
      <c r="J2152">
        <v>7.75</v>
      </c>
      <c r="K2152">
        <v>1550</v>
      </c>
      <c r="L2152">
        <v>18.5</v>
      </c>
      <c r="M2152">
        <v>0.70476190476190481</v>
      </c>
      <c r="N2152">
        <v>3700</v>
      </c>
      <c r="O2152" t="s">
        <v>525</v>
      </c>
      <c r="P2152" t="s">
        <v>526</v>
      </c>
      <c r="Q2152" t="s">
        <v>111</v>
      </c>
      <c r="R2152" t="s">
        <v>112</v>
      </c>
      <c r="S2152" t="s">
        <v>113</v>
      </c>
      <c r="T2152" t="s">
        <v>527</v>
      </c>
      <c r="U2152" t="s">
        <v>1189</v>
      </c>
      <c r="V2152">
        <f>YEAR(sales_order1[[#This Row],[date]])</f>
        <v>2021</v>
      </c>
      <c r="W2152" t="str">
        <f>TEXT(sales_order1[[#This Row],[date]], "Mmm")</f>
        <v>Jan</v>
      </c>
      <c r="X2152">
        <f>VALUE(TEXT(sales_order1[[#This Row],[date]], "D"))</f>
        <v>14</v>
      </c>
      <c r="Y2152">
        <v>2</v>
      </c>
    </row>
    <row r="2153" spans="1:25" x14ac:dyDescent="0.25">
      <c r="A2153" s="1">
        <v>44210</v>
      </c>
      <c r="B2153">
        <v>60077</v>
      </c>
      <c r="C2153" t="s">
        <v>305</v>
      </c>
      <c r="D2153" t="str">
        <f>VLOOKUP(sales_order1[[#This Row],[itemCode]],product_details3!B:C,2,0)</f>
        <v>SRMA15</v>
      </c>
      <c r="E2153" t="s">
        <v>306</v>
      </c>
      <c r="F2153" t="s">
        <v>30</v>
      </c>
      <c r="G2153">
        <v>200</v>
      </c>
      <c r="H2153">
        <v>19.649999999999999</v>
      </c>
      <c r="I2153">
        <v>3930</v>
      </c>
      <c r="J2153">
        <v>7.55</v>
      </c>
      <c r="K2153">
        <v>1510</v>
      </c>
      <c r="L2153">
        <v>12.1</v>
      </c>
      <c r="M2153">
        <v>0.61577608142493634</v>
      </c>
      <c r="N2153">
        <v>2420</v>
      </c>
      <c r="O2153" t="s">
        <v>53</v>
      </c>
      <c r="P2153" t="s">
        <v>54</v>
      </c>
      <c r="Q2153" t="s">
        <v>55</v>
      </c>
      <c r="R2153" t="s">
        <v>56</v>
      </c>
      <c r="S2153" t="s">
        <v>57</v>
      </c>
      <c r="T2153" t="s">
        <v>58</v>
      </c>
      <c r="U2153" t="s">
        <v>1191</v>
      </c>
      <c r="V2153">
        <f>YEAR(sales_order1[[#This Row],[date]])</f>
        <v>2021</v>
      </c>
      <c r="W2153" t="str">
        <f>TEXT(sales_order1[[#This Row],[date]], "Mmm")</f>
        <v>Jan</v>
      </c>
      <c r="X2153">
        <f>VALUE(TEXT(sales_order1[[#This Row],[date]], "D"))</f>
        <v>14</v>
      </c>
      <c r="Y2153">
        <v>2</v>
      </c>
    </row>
    <row r="2154" spans="1:25" x14ac:dyDescent="0.25">
      <c r="A2154" s="1">
        <v>44210</v>
      </c>
      <c r="B2154">
        <v>60078</v>
      </c>
      <c r="C2154" t="s">
        <v>327</v>
      </c>
      <c r="D2154" t="str">
        <f>VLOOKUP(sales_order1[[#This Row],[itemCode]],product_details3!B:C,2,0)</f>
        <v>SCR50+50</v>
      </c>
      <c r="E2154" t="s">
        <v>328</v>
      </c>
      <c r="F2154" t="s">
        <v>61</v>
      </c>
      <c r="G2154">
        <v>50</v>
      </c>
      <c r="H2154">
        <v>15.75</v>
      </c>
      <c r="I2154">
        <v>787.5</v>
      </c>
      <c r="J2154">
        <v>4.45</v>
      </c>
      <c r="K2154">
        <v>222.5</v>
      </c>
      <c r="L2154">
        <v>11.3</v>
      </c>
      <c r="M2154">
        <v>0.71746031746031746</v>
      </c>
      <c r="N2154">
        <v>565</v>
      </c>
      <c r="O2154" t="s">
        <v>556</v>
      </c>
      <c r="P2154" t="s">
        <v>557</v>
      </c>
      <c r="Q2154" t="s">
        <v>213</v>
      </c>
      <c r="R2154" t="s">
        <v>25</v>
      </c>
      <c r="S2154" t="s">
        <v>402</v>
      </c>
      <c r="T2154" t="s">
        <v>558</v>
      </c>
      <c r="U2154" t="s">
        <v>1191</v>
      </c>
      <c r="V2154">
        <f>YEAR(sales_order1[[#This Row],[date]])</f>
        <v>2021</v>
      </c>
      <c r="W2154" t="str">
        <f>TEXT(sales_order1[[#This Row],[date]], "Mmm")</f>
        <v>Jan</v>
      </c>
      <c r="X2154">
        <f>VALUE(TEXT(sales_order1[[#This Row],[date]], "D"))</f>
        <v>14</v>
      </c>
      <c r="Y2154">
        <v>2</v>
      </c>
    </row>
    <row r="2155" spans="1:25" x14ac:dyDescent="0.25">
      <c r="A2155" s="1">
        <v>44210</v>
      </c>
      <c r="B2155">
        <v>60079</v>
      </c>
      <c r="C2155" t="s">
        <v>311</v>
      </c>
      <c r="D2155" t="str">
        <f>VLOOKUP(sales_order1[[#This Row],[itemCode]],product_details3!B:C,2,0)</f>
        <v>MSTH30</v>
      </c>
      <c r="E2155" t="s">
        <v>312</v>
      </c>
      <c r="F2155" t="s">
        <v>21</v>
      </c>
      <c r="G2155">
        <v>100</v>
      </c>
      <c r="H2155">
        <v>8.5</v>
      </c>
      <c r="I2155">
        <v>850</v>
      </c>
      <c r="J2155">
        <v>3.3</v>
      </c>
      <c r="K2155">
        <v>330</v>
      </c>
      <c r="L2155">
        <v>5.2</v>
      </c>
      <c r="M2155">
        <v>0.61176470588235299</v>
      </c>
      <c r="N2155">
        <v>520</v>
      </c>
      <c r="O2155" t="s">
        <v>299</v>
      </c>
      <c r="P2155" t="s">
        <v>300</v>
      </c>
      <c r="Q2155" t="s">
        <v>100</v>
      </c>
      <c r="R2155" t="s">
        <v>40</v>
      </c>
      <c r="S2155" t="s">
        <v>101</v>
      </c>
      <c r="T2155" t="s">
        <v>301</v>
      </c>
      <c r="U2155" t="s">
        <v>1190</v>
      </c>
      <c r="V2155">
        <f>YEAR(sales_order1[[#This Row],[date]])</f>
        <v>2021</v>
      </c>
      <c r="W2155" t="str">
        <f>TEXT(sales_order1[[#This Row],[date]], "Mmm")</f>
        <v>Jan</v>
      </c>
      <c r="X2155">
        <f>VALUE(TEXT(sales_order1[[#This Row],[date]], "D"))</f>
        <v>14</v>
      </c>
      <c r="Y2155">
        <v>2</v>
      </c>
    </row>
    <row r="2156" spans="1:25" x14ac:dyDescent="0.25">
      <c r="A2156" s="1">
        <v>44210</v>
      </c>
      <c r="B2156">
        <v>60080</v>
      </c>
      <c r="C2156" t="s">
        <v>67</v>
      </c>
      <c r="D2156" t="str">
        <f>VLOOKUP(sales_order1[[#This Row],[itemCode]],product_details3!B:C,2,0)</f>
        <v>SRMH15</v>
      </c>
      <c r="E2156" t="s">
        <v>68</v>
      </c>
      <c r="F2156" t="s">
        <v>30</v>
      </c>
      <c r="G2156">
        <v>50</v>
      </c>
      <c r="H2156">
        <v>15.75</v>
      </c>
      <c r="I2156">
        <v>787.5</v>
      </c>
      <c r="J2156">
        <v>5.45</v>
      </c>
      <c r="K2156">
        <v>272.5</v>
      </c>
      <c r="L2156">
        <v>10.3</v>
      </c>
      <c r="M2156">
        <v>0.65396825396825398</v>
      </c>
      <c r="N2156">
        <v>515</v>
      </c>
      <c r="O2156" t="s">
        <v>553</v>
      </c>
      <c r="P2156" t="s">
        <v>554</v>
      </c>
      <c r="Q2156" t="s">
        <v>55</v>
      </c>
      <c r="R2156" t="s">
        <v>56</v>
      </c>
      <c r="S2156" t="s">
        <v>57</v>
      </c>
      <c r="T2156" t="s">
        <v>555</v>
      </c>
      <c r="U2156" t="s">
        <v>1191</v>
      </c>
      <c r="V2156">
        <f>YEAR(sales_order1[[#This Row],[date]])</f>
        <v>2021</v>
      </c>
      <c r="W2156" t="str">
        <f>TEXT(sales_order1[[#This Row],[date]], "Mmm")</f>
        <v>Jan</v>
      </c>
      <c r="X2156">
        <f>VALUE(TEXT(sales_order1[[#This Row],[date]], "D"))</f>
        <v>14</v>
      </c>
      <c r="Y2156">
        <v>2</v>
      </c>
    </row>
    <row r="2157" spans="1:25" x14ac:dyDescent="0.25">
      <c r="A2157" s="1">
        <v>44210</v>
      </c>
      <c r="B2157">
        <v>60081</v>
      </c>
      <c r="C2157" t="s">
        <v>404</v>
      </c>
      <c r="D2157" t="str">
        <f>VLOOKUP(sales_order1[[#This Row],[itemCode]],product_details3!B:C,2,0)</f>
        <v>TNRE200</v>
      </c>
      <c r="E2157" t="s">
        <v>405</v>
      </c>
      <c r="F2157" t="s">
        <v>124</v>
      </c>
      <c r="G2157">
        <v>150</v>
      </c>
      <c r="H2157">
        <v>22.6</v>
      </c>
      <c r="I2157">
        <v>3390</v>
      </c>
      <c r="J2157">
        <v>7.6</v>
      </c>
      <c r="K2157">
        <v>1140</v>
      </c>
      <c r="L2157">
        <v>15</v>
      </c>
      <c r="M2157">
        <v>0.66371681415929207</v>
      </c>
      <c r="N2157">
        <v>2250</v>
      </c>
      <c r="O2157" t="s">
        <v>276</v>
      </c>
      <c r="P2157" t="s">
        <v>277</v>
      </c>
      <c r="Q2157" t="s">
        <v>39</v>
      </c>
      <c r="R2157" t="s">
        <v>40</v>
      </c>
      <c r="S2157" t="s">
        <v>41</v>
      </c>
      <c r="T2157" t="s">
        <v>278</v>
      </c>
      <c r="U2157" t="s">
        <v>1188</v>
      </c>
      <c r="V2157">
        <f>YEAR(sales_order1[[#This Row],[date]])</f>
        <v>2021</v>
      </c>
      <c r="W2157" t="str">
        <f>TEXT(sales_order1[[#This Row],[date]], "Mmm")</f>
        <v>Jan</v>
      </c>
      <c r="X2157">
        <f>VALUE(TEXT(sales_order1[[#This Row],[date]], "D"))</f>
        <v>14</v>
      </c>
      <c r="Y2157">
        <v>2</v>
      </c>
    </row>
    <row r="2158" spans="1:25" x14ac:dyDescent="0.25">
      <c r="A2158" s="1">
        <v>44210</v>
      </c>
      <c r="B2158">
        <v>60082</v>
      </c>
      <c r="C2158" t="s">
        <v>28</v>
      </c>
      <c r="D2158" t="str">
        <f>VLOOKUP(sales_order1[[#This Row],[itemCode]],product_details3!B:C,2,0)</f>
        <v>SRMC30</v>
      </c>
      <c r="E2158" t="s">
        <v>29</v>
      </c>
      <c r="F2158" t="s">
        <v>30</v>
      </c>
      <c r="G2158">
        <v>100</v>
      </c>
      <c r="H2158">
        <v>22.6</v>
      </c>
      <c r="I2158">
        <v>2260</v>
      </c>
      <c r="J2158">
        <v>7.6</v>
      </c>
      <c r="K2158">
        <v>760</v>
      </c>
      <c r="L2158">
        <v>15</v>
      </c>
      <c r="M2158">
        <v>0.66371681415929207</v>
      </c>
      <c r="N2158">
        <v>1500</v>
      </c>
      <c r="O2158" t="s">
        <v>398</v>
      </c>
      <c r="P2158" t="s">
        <v>399</v>
      </c>
      <c r="Q2158" t="s">
        <v>100</v>
      </c>
      <c r="R2158" t="s">
        <v>40</v>
      </c>
      <c r="S2158" t="s">
        <v>101</v>
      </c>
      <c r="T2158" t="s">
        <v>102</v>
      </c>
      <c r="U2158" t="s">
        <v>1190</v>
      </c>
      <c r="V2158">
        <f>YEAR(sales_order1[[#This Row],[date]])</f>
        <v>2021</v>
      </c>
      <c r="W2158" t="str">
        <f>TEXT(sales_order1[[#This Row],[date]], "Mmm")</f>
        <v>Jan</v>
      </c>
      <c r="X2158">
        <f>VALUE(TEXT(sales_order1[[#This Row],[date]], "D"))</f>
        <v>14</v>
      </c>
      <c r="Y2158">
        <v>2</v>
      </c>
    </row>
    <row r="2159" spans="1:25" x14ac:dyDescent="0.25">
      <c r="A2159" s="1">
        <v>44210</v>
      </c>
      <c r="B2159">
        <v>60083</v>
      </c>
      <c r="C2159" t="s">
        <v>170</v>
      </c>
      <c r="D2159" t="str">
        <f>VLOOKUP(sales_order1[[#This Row],[itemCode]],product_details3!B:C,2,0)</f>
        <v>MKRM100</v>
      </c>
      <c r="E2159" t="s">
        <v>171</v>
      </c>
      <c r="F2159" t="s">
        <v>151</v>
      </c>
      <c r="G2159">
        <v>50</v>
      </c>
      <c r="H2159">
        <v>5.5</v>
      </c>
      <c r="I2159">
        <v>275</v>
      </c>
      <c r="J2159">
        <v>2.2999999999999998</v>
      </c>
      <c r="K2159">
        <v>115</v>
      </c>
      <c r="L2159">
        <v>3.2</v>
      </c>
      <c r="M2159">
        <v>0.5818181818181819</v>
      </c>
      <c r="N2159">
        <v>160</v>
      </c>
      <c r="O2159" t="s">
        <v>290</v>
      </c>
      <c r="P2159" t="s">
        <v>291</v>
      </c>
      <c r="Q2159" t="s">
        <v>201</v>
      </c>
      <c r="R2159" t="s">
        <v>25</v>
      </c>
      <c r="S2159" t="s">
        <v>202</v>
      </c>
      <c r="T2159" t="s">
        <v>292</v>
      </c>
      <c r="U2159" t="s">
        <v>1191</v>
      </c>
      <c r="V2159">
        <f>YEAR(sales_order1[[#This Row],[date]])</f>
        <v>2021</v>
      </c>
      <c r="W2159" t="str">
        <f>TEXT(sales_order1[[#This Row],[date]], "Mmm")</f>
        <v>Jan</v>
      </c>
      <c r="X2159">
        <f>VALUE(TEXT(sales_order1[[#This Row],[date]], "D"))</f>
        <v>14</v>
      </c>
      <c r="Y2159">
        <v>2</v>
      </c>
    </row>
    <row r="2160" spans="1:25" x14ac:dyDescent="0.25">
      <c r="A2160" s="1">
        <v>44210</v>
      </c>
      <c r="B2160">
        <v>60084</v>
      </c>
      <c r="C2160" t="s">
        <v>51</v>
      </c>
      <c r="D2160" t="str">
        <f>VLOOKUP(sales_order1[[#This Row],[itemCode]],product_details3!B:C,2,0)</f>
        <v>MSTH50</v>
      </c>
      <c r="E2160" t="s">
        <v>52</v>
      </c>
      <c r="F2160" t="s">
        <v>21</v>
      </c>
      <c r="G2160">
        <v>150</v>
      </c>
      <c r="H2160">
        <v>15.75</v>
      </c>
      <c r="I2160">
        <v>2362.5</v>
      </c>
      <c r="J2160">
        <v>4.45</v>
      </c>
      <c r="K2160">
        <v>667.5</v>
      </c>
      <c r="L2160">
        <v>11.3</v>
      </c>
      <c r="M2160">
        <v>0.71746031746031746</v>
      </c>
      <c r="N2160">
        <v>1695</v>
      </c>
      <c r="O2160" t="s">
        <v>516</v>
      </c>
      <c r="P2160" t="s">
        <v>517</v>
      </c>
      <c r="Q2160" t="s">
        <v>191</v>
      </c>
      <c r="R2160" t="s">
        <v>56</v>
      </c>
      <c r="S2160" t="s">
        <v>192</v>
      </c>
      <c r="T2160" t="s">
        <v>518</v>
      </c>
      <c r="U2160" t="s">
        <v>1191</v>
      </c>
      <c r="V2160">
        <f>YEAR(sales_order1[[#This Row],[date]])</f>
        <v>2021</v>
      </c>
      <c r="W2160" t="str">
        <f>TEXT(sales_order1[[#This Row],[date]], "Mmm")</f>
        <v>Jan</v>
      </c>
      <c r="X2160">
        <f>VALUE(TEXT(sales_order1[[#This Row],[date]], "D"))</f>
        <v>14</v>
      </c>
      <c r="Y2160">
        <v>2</v>
      </c>
    </row>
    <row r="2161" spans="1:25" x14ac:dyDescent="0.25">
      <c r="A2161" s="1">
        <v>44210</v>
      </c>
      <c r="B2161">
        <v>60085</v>
      </c>
      <c r="C2161" t="s">
        <v>149</v>
      </c>
      <c r="D2161" t="str">
        <f>VLOOKUP(sales_order1[[#This Row],[itemCode]],product_details3!B:C,2,0)</f>
        <v>MKRW80</v>
      </c>
      <c r="E2161" t="s">
        <v>150</v>
      </c>
      <c r="F2161" t="s">
        <v>151</v>
      </c>
      <c r="G2161">
        <v>100</v>
      </c>
      <c r="H2161">
        <v>14.65</v>
      </c>
      <c r="I2161">
        <v>1465</v>
      </c>
      <c r="J2161">
        <v>6.55</v>
      </c>
      <c r="K2161">
        <v>655</v>
      </c>
      <c r="L2161">
        <v>8.1</v>
      </c>
      <c r="M2161">
        <v>0.55290102389078488</v>
      </c>
      <c r="N2161">
        <v>810</v>
      </c>
      <c r="O2161" t="s">
        <v>266</v>
      </c>
      <c r="P2161" t="s">
        <v>267</v>
      </c>
      <c r="Q2161" t="s">
        <v>154</v>
      </c>
      <c r="R2161" t="s">
        <v>56</v>
      </c>
      <c r="S2161" t="s">
        <v>133</v>
      </c>
      <c r="T2161" t="s">
        <v>268</v>
      </c>
      <c r="U2161" t="s">
        <v>1191</v>
      </c>
      <c r="V2161">
        <f>YEAR(sales_order1[[#This Row],[date]])</f>
        <v>2021</v>
      </c>
      <c r="W2161" t="str">
        <f>TEXT(sales_order1[[#This Row],[date]], "Mmm")</f>
        <v>Jan</v>
      </c>
      <c r="X2161">
        <f>VALUE(TEXT(sales_order1[[#This Row],[date]], "D"))</f>
        <v>14</v>
      </c>
      <c r="Y2161">
        <v>2</v>
      </c>
    </row>
    <row r="2162" spans="1:25" x14ac:dyDescent="0.25">
      <c r="A2162" s="1">
        <v>44211</v>
      </c>
      <c r="B2162">
        <v>60086</v>
      </c>
      <c r="C2162" t="s">
        <v>311</v>
      </c>
      <c r="D2162" t="str">
        <f>VLOOKUP(sales_order1[[#This Row],[itemCode]],product_details3!B:C,2,0)</f>
        <v>MSTH30</v>
      </c>
      <c r="E2162" t="s">
        <v>312</v>
      </c>
      <c r="F2162" t="s">
        <v>21</v>
      </c>
      <c r="G2162">
        <v>200</v>
      </c>
      <c r="H2162">
        <v>8.5</v>
      </c>
      <c r="I2162">
        <v>1700</v>
      </c>
      <c r="J2162">
        <v>3.3</v>
      </c>
      <c r="K2162">
        <v>660</v>
      </c>
      <c r="L2162">
        <v>5.2</v>
      </c>
      <c r="M2162">
        <v>0.61176470588235299</v>
      </c>
      <c r="N2162">
        <v>1040</v>
      </c>
      <c r="O2162" t="s">
        <v>420</v>
      </c>
      <c r="P2162" t="s">
        <v>421</v>
      </c>
      <c r="Q2162" t="s">
        <v>77</v>
      </c>
      <c r="R2162" t="s">
        <v>72</v>
      </c>
      <c r="S2162" t="s">
        <v>78</v>
      </c>
      <c r="T2162" t="s">
        <v>422</v>
      </c>
      <c r="U2162" t="s">
        <v>1190</v>
      </c>
      <c r="V2162">
        <f>YEAR(sales_order1[[#This Row],[date]])</f>
        <v>2021</v>
      </c>
      <c r="W2162" t="str">
        <f>TEXT(sales_order1[[#This Row],[date]], "Mmm")</f>
        <v>Jan</v>
      </c>
      <c r="X2162">
        <f>VALUE(TEXT(sales_order1[[#This Row],[date]], "D"))</f>
        <v>15</v>
      </c>
      <c r="Y2162">
        <v>3</v>
      </c>
    </row>
    <row r="2163" spans="1:25" x14ac:dyDescent="0.25">
      <c r="A2163" s="1">
        <v>44211</v>
      </c>
      <c r="B2163">
        <v>60087</v>
      </c>
      <c r="C2163" t="s">
        <v>327</v>
      </c>
      <c r="D2163" t="str">
        <f>VLOOKUP(sales_order1[[#This Row],[itemCode]],product_details3!B:C,2,0)</f>
        <v>SCR50+50</v>
      </c>
      <c r="E2163" t="s">
        <v>328</v>
      </c>
      <c r="F2163" t="s">
        <v>61</v>
      </c>
      <c r="G2163">
        <v>250</v>
      </c>
      <c r="H2163">
        <v>15.75</v>
      </c>
      <c r="I2163">
        <v>3937.5</v>
      </c>
      <c r="J2163">
        <v>4.45</v>
      </c>
      <c r="K2163">
        <v>1112.5</v>
      </c>
      <c r="L2163">
        <v>11.3</v>
      </c>
      <c r="M2163">
        <v>0.71746031746031746</v>
      </c>
      <c r="N2163">
        <v>2825</v>
      </c>
      <c r="O2163" t="s">
        <v>284</v>
      </c>
      <c r="P2163" t="s">
        <v>285</v>
      </c>
      <c r="Q2163" t="s">
        <v>48</v>
      </c>
      <c r="R2163" t="s">
        <v>25</v>
      </c>
      <c r="S2163" t="s">
        <v>286</v>
      </c>
      <c r="T2163" t="s">
        <v>287</v>
      </c>
      <c r="U2163" t="s">
        <v>1191</v>
      </c>
      <c r="V2163">
        <f>YEAR(sales_order1[[#This Row],[date]])</f>
        <v>2021</v>
      </c>
      <c r="W2163" t="str">
        <f>TEXT(sales_order1[[#This Row],[date]], "Mmm")</f>
        <v>Jan</v>
      </c>
      <c r="X2163">
        <f>VALUE(TEXT(sales_order1[[#This Row],[date]], "D"))</f>
        <v>15</v>
      </c>
      <c r="Y2163">
        <v>3</v>
      </c>
    </row>
    <row r="2164" spans="1:25" x14ac:dyDescent="0.25">
      <c r="A2164" s="1">
        <v>44211</v>
      </c>
      <c r="B2164">
        <v>60088</v>
      </c>
      <c r="C2164" t="s">
        <v>313</v>
      </c>
      <c r="D2164" t="str">
        <f>VLOOKUP(sales_order1[[#This Row],[itemCode]],product_details3!B:C,2,0)</f>
        <v>MSKO50</v>
      </c>
      <c r="E2164" t="s">
        <v>314</v>
      </c>
      <c r="F2164" t="s">
        <v>137</v>
      </c>
      <c r="G2164">
        <v>200</v>
      </c>
      <c r="H2164">
        <v>14.65</v>
      </c>
      <c r="I2164">
        <v>2930</v>
      </c>
      <c r="J2164">
        <v>6.55</v>
      </c>
      <c r="K2164">
        <v>1310</v>
      </c>
      <c r="L2164">
        <v>8.1</v>
      </c>
      <c r="M2164">
        <v>0.55290102389078488</v>
      </c>
      <c r="N2164">
        <v>1620</v>
      </c>
      <c r="O2164" t="s">
        <v>505</v>
      </c>
      <c r="P2164" t="s">
        <v>506</v>
      </c>
      <c r="Q2164" t="s">
        <v>48</v>
      </c>
      <c r="R2164" t="s">
        <v>25</v>
      </c>
      <c r="S2164" t="s">
        <v>49</v>
      </c>
      <c r="T2164" t="s">
        <v>507</v>
      </c>
      <c r="U2164" t="s">
        <v>1191</v>
      </c>
      <c r="V2164">
        <f>YEAR(sales_order1[[#This Row],[date]])</f>
        <v>2021</v>
      </c>
      <c r="W2164" t="str">
        <f>TEXT(sales_order1[[#This Row],[date]], "Mmm")</f>
        <v>Jan</v>
      </c>
      <c r="X2164">
        <f>VALUE(TEXT(sales_order1[[#This Row],[date]], "D"))</f>
        <v>15</v>
      </c>
      <c r="Y2164">
        <v>3</v>
      </c>
    </row>
    <row r="2165" spans="1:25" x14ac:dyDescent="0.25">
      <c r="A2165" s="1">
        <v>44211</v>
      </c>
      <c r="B2165">
        <v>60089</v>
      </c>
      <c r="C2165" t="s">
        <v>59</v>
      </c>
      <c r="D2165" t="str">
        <f>VLOOKUP(sales_order1[[#This Row],[itemCode]],product_details3!B:C,2,0)</f>
        <v>SCRS3050</v>
      </c>
      <c r="E2165" t="s">
        <v>60</v>
      </c>
      <c r="F2165" t="s">
        <v>61</v>
      </c>
      <c r="G2165">
        <v>250</v>
      </c>
      <c r="H2165">
        <v>19.649999999999999</v>
      </c>
      <c r="I2165">
        <v>4912.5</v>
      </c>
      <c r="J2165">
        <v>6.55</v>
      </c>
      <c r="K2165">
        <v>1637.5</v>
      </c>
      <c r="L2165">
        <v>13.1</v>
      </c>
      <c r="M2165">
        <v>0.66666666666666663</v>
      </c>
      <c r="N2165">
        <v>3275</v>
      </c>
      <c r="O2165" t="s">
        <v>130</v>
      </c>
      <c r="P2165" t="s">
        <v>131</v>
      </c>
      <c r="Q2165" t="s">
        <v>132</v>
      </c>
      <c r="R2165" t="s">
        <v>56</v>
      </c>
      <c r="S2165" t="s">
        <v>133</v>
      </c>
      <c r="T2165" t="s">
        <v>134</v>
      </c>
      <c r="U2165" t="s">
        <v>1191</v>
      </c>
      <c r="V2165">
        <f>YEAR(sales_order1[[#This Row],[date]])</f>
        <v>2021</v>
      </c>
      <c r="W2165" t="str">
        <f>TEXT(sales_order1[[#This Row],[date]], "Mmm")</f>
        <v>Jan</v>
      </c>
      <c r="X2165">
        <f>VALUE(TEXT(sales_order1[[#This Row],[date]], "D"))</f>
        <v>15</v>
      </c>
      <c r="Y2165">
        <v>3</v>
      </c>
    </row>
    <row r="2166" spans="1:25" x14ac:dyDescent="0.25">
      <c r="A2166" s="1">
        <v>44211</v>
      </c>
      <c r="B2166">
        <v>60090</v>
      </c>
      <c r="C2166" t="s">
        <v>35</v>
      </c>
      <c r="D2166" t="str">
        <f>VLOOKUP(sales_order1[[#This Row],[itemCode]],product_details3!B:C,2,0)</f>
        <v>SRMA30</v>
      </c>
      <c r="E2166" t="s">
        <v>36</v>
      </c>
      <c r="F2166" t="s">
        <v>30</v>
      </c>
      <c r="G2166">
        <v>200</v>
      </c>
      <c r="H2166">
        <v>26.2</v>
      </c>
      <c r="I2166">
        <v>5240</v>
      </c>
      <c r="J2166">
        <v>9.4</v>
      </c>
      <c r="K2166">
        <v>1880</v>
      </c>
      <c r="L2166">
        <v>16.8</v>
      </c>
      <c r="M2166">
        <v>0.6412213740458016</v>
      </c>
      <c r="N2166">
        <v>3360</v>
      </c>
      <c r="O2166" t="s">
        <v>410</v>
      </c>
      <c r="P2166" t="s">
        <v>411</v>
      </c>
      <c r="Q2166" t="s">
        <v>64</v>
      </c>
      <c r="R2166" t="s">
        <v>40</v>
      </c>
      <c r="S2166" t="s">
        <v>229</v>
      </c>
      <c r="T2166" t="s">
        <v>230</v>
      </c>
      <c r="U2166" t="s">
        <v>1189</v>
      </c>
      <c r="V2166">
        <f>YEAR(sales_order1[[#This Row],[date]])</f>
        <v>2021</v>
      </c>
      <c r="W2166" t="str">
        <f>TEXT(sales_order1[[#This Row],[date]], "Mmm")</f>
        <v>Jan</v>
      </c>
      <c r="X2166">
        <f>VALUE(TEXT(sales_order1[[#This Row],[date]], "D"))</f>
        <v>15</v>
      </c>
      <c r="Y2166">
        <v>3</v>
      </c>
    </row>
    <row r="2167" spans="1:25" x14ac:dyDescent="0.25">
      <c r="A2167" s="1">
        <v>44211</v>
      </c>
      <c r="B2167">
        <v>60091</v>
      </c>
      <c r="C2167" t="s">
        <v>309</v>
      </c>
      <c r="D2167" t="str">
        <f>VLOOKUP(sales_order1[[#This Row],[itemCode]],product_details3!B:C,2,0)</f>
        <v>MSKC100</v>
      </c>
      <c r="E2167" t="s">
        <v>310</v>
      </c>
      <c r="F2167" t="s">
        <v>137</v>
      </c>
      <c r="G2167">
        <v>100</v>
      </c>
      <c r="H2167">
        <v>19.95</v>
      </c>
      <c r="I2167">
        <v>1995</v>
      </c>
      <c r="J2167">
        <v>8.1999999999999993</v>
      </c>
      <c r="K2167">
        <v>820</v>
      </c>
      <c r="L2167">
        <v>11.75</v>
      </c>
      <c r="M2167">
        <v>0.58897243107769426</v>
      </c>
      <c r="N2167">
        <v>1175</v>
      </c>
      <c r="O2167" t="s">
        <v>98</v>
      </c>
      <c r="P2167" t="s">
        <v>99</v>
      </c>
      <c r="Q2167" t="s">
        <v>100</v>
      </c>
      <c r="R2167" t="s">
        <v>40</v>
      </c>
      <c r="S2167" t="s">
        <v>101</v>
      </c>
      <c r="T2167" t="s">
        <v>102</v>
      </c>
      <c r="U2167" t="s">
        <v>1190</v>
      </c>
      <c r="V2167">
        <f>YEAR(sales_order1[[#This Row],[date]])</f>
        <v>2021</v>
      </c>
      <c r="W2167" t="str">
        <f>TEXT(sales_order1[[#This Row],[date]], "Mmm")</f>
        <v>Jan</v>
      </c>
      <c r="X2167">
        <f>VALUE(TEXT(sales_order1[[#This Row],[date]], "D"))</f>
        <v>15</v>
      </c>
      <c r="Y2167">
        <v>3</v>
      </c>
    </row>
    <row r="2168" spans="1:25" x14ac:dyDescent="0.25">
      <c r="A2168" s="1">
        <v>44211</v>
      </c>
      <c r="B2168">
        <v>60092</v>
      </c>
      <c r="C2168" t="s">
        <v>51</v>
      </c>
      <c r="D2168" t="str">
        <f>VLOOKUP(sales_order1[[#This Row],[itemCode]],product_details3!B:C,2,0)</f>
        <v>MSTH50</v>
      </c>
      <c r="E2168" t="s">
        <v>52</v>
      </c>
      <c r="F2168" t="s">
        <v>21</v>
      </c>
      <c r="G2168">
        <v>150</v>
      </c>
      <c r="H2168">
        <v>15.75</v>
      </c>
      <c r="I2168">
        <v>2362.5</v>
      </c>
      <c r="J2168">
        <v>4.45</v>
      </c>
      <c r="K2168">
        <v>667.5</v>
      </c>
      <c r="L2168">
        <v>11.3</v>
      </c>
      <c r="M2168">
        <v>0.71746031746031746</v>
      </c>
      <c r="N2168">
        <v>1695</v>
      </c>
      <c r="O2168" t="s">
        <v>519</v>
      </c>
      <c r="P2168" t="s">
        <v>520</v>
      </c>
      <c r="Q2168" t="s">
        <v>383</v>
      </c>
      <c r="R2168" t="s">
        <v>72</v>
      </c>
      <c r="S2168" t="s">
        <v>459</v>
      </c>
      <c r="T2168" t="s">
        <v>521</v>
      </c>
      <c r="U2168" t="s">
        <v>1188</v>
      </c>
      <c r="V2168">
        <f>YEAR(sales_order1[[#This Row],[date]])</f>
        <v>2021</v>
      </c>
      <c r="W2168" t="str">
        <f>TEXT(sales_order1[[#This Row],[date]], "Mmm")</f>
        <v>Jan</v>
      </c>
      <c r="X2168">
        <f>VALUE(TEXT(sales_order1[[#This Row],[date]], "D"))</f>
        <v>15</v>
      </c>
      <c r="Y2168">
        <v>3</v>
      </c>
    </row>
    <row r="2169" spans="1:25" x14ac:dyDescent="0.25">
      <c r="A2169" s="1">
        <v>44211</v>
      </c>
      <c r="B2169">
        <v>60093</v>
      </c>
      <c r="C2169" t="s">
        <v>19</v>
      </c>
      <c r="D2169" t="str">
        <f>VLOOKUP(sales_order1[[#This Row],[itemCode]],product_details3!B:C,2,0)</f>
        <v>MSTH100</v>
      </c>
      <c r="E2169" t="s">
        <v>20</v>
      </c>
      <c r="F2169" t="s">
        <v>21</v>
      </c>
      <c r="G2169">
        <v>100</v>
      </c>
      <c r="H2169">
        <v>26.25</v>
      </c>
      <c r="I2169">
        <v>2625</v>
      </c>
      <c r="J2169">
        <v>7.75</v>
      </c>
      <c r="K2169">
        <v>775</v>
      </c>
      <c r="L2169">
        <v>18.5</v>
      </c>
      <c r="M2169">
        <v>0.70476190476190481</v>
      </c>
      <c r="N2169">
        <v>1850</v>
      </c>
      <c r="O2169" t="s">
        <v>262</v>
      </c>
      <c r="P2169" t="s">
        <v>263</v>
      </c>
      <c r="Q2169" t="s">
        <v>264</v>
      </c>
      <c r="R2169" t="s">
        <v>56</v>
      </c>
      <c r="S2169" t="s">
        <v>133</v>
      </c>
      <c r="T2169" t="s">
        <v>265</v>
      </c>
      <c r="U2169" t="s">
        <v>1191</v>
      </c>
      <c r="V2169">
        <f>YEAR(sales_order1[[#This Row],[date]])</f>
        <v>2021</v>
      </c>
      <c r="W2169" t="str">
        <f>TEXT(sales_order1[[#This Row],[date]], "Mmm")</f>
        <v>Jan</v>
      </c>
      <c r="X2169">
        <f>VALUE(TEXT(sales_order1[[#This Row],[date]], "D"))</f>
        <v>15</v>
      </c>
      <c r="Y2169">
        <v>3</v>
      </c>
    </row>
    <row r="2170" spans="1:25" x14ac:dyDescent="0.25">
      <c r="A2170" s="1">
        <v>44214</v>
      </c>
      <c r="B2170">
        <v>60094</v>
      </c>
      <c r="C2170" t="s">
        <v>51</v>
      </c>
      <c r="D2170" t="str">
        <f>VLOOKUP(sales_order1[[#This Row],[itemCode]],product_details3!B:C,2,0)</f>
        <v>MSTH50</v>
      </c>
      <c r="E2170" t="s">
        <v>52</v>
      </c>
      <c r="F2170" t="s">
        <v>21</v>
      </c>
      <c r="G2170">
        <v>100</v>
      </c>
      <c r="H2170">
        <v>15.75</v>
      </c>
      <c r="I2170">
        <v>1575</v>
      </c>
      <c r="J2170">
        <v>4.45</v>
      </c>
      <c r="K2170">
        <v>445</v>
      </c>
      <c r="L2170">
        <v>11.3</v>
      </c>
      <c r="M2170">
        <v>0.71746031746031746</v>
      </c>
      <c r="N2170">
        <v>1130</v>
      </c>
      <c r="O2170" t="s">
        <v>447</v>
      </c>
      <c r="P2170" t="s">
        <v>448</v>
      </c>
      <c r="Q2170" t="s">
        <v>378</v>
      </c>
      <c r="R2170" t="s">
        <v>72</v>
      </c>
      <c r="S2170" t="s">
        <v>449</v>
      </c>
      <c r="T2170" t="s">
        <v>450</v>
      </c>
      <c r="U2170" t="s">
        <v>1188</v>
      </c>
      <c r="V2170">
        <f>YEAR(sales_order1[[#This Row],[date]])</f>
        <v>2021</v>
      </c>
      <c r="W2170" t="str">
        <f>TEXT(sales_order1[[#This Row],[date]], "Mmm")</f>
        <v>Jan</v>
      </c>
      <c r="X2170">
        <f>VALUE(TEXT(sales_order1[[#This Row],[date]], "D"))</f>
        <v>18</v>
      </c>
      <c r="Y2170">
        <v>3</v>
      </c>
    </row>
    <row r="2171" spans="1:25" x14ac:dyDescent="0.25">
      <c r="A2171" s="1">
        <v>44214</v>
      </c>
      <c r="B2171">
        <v>60095</v>
      </c>
      <c r="C2171" t="s">
        <v>135</v>
      </c>
      <c r="D2171" t="str">
        <f>VLOOKUP(sales_order1[[#This Row],[itemCode]],product_details3!B:C,2,0)</f>
        <v>MSKSH</v>
      </c>
      <c r="E2171" t="s">
        <v>136</v>
      </c>
      <c r="F2171" t="s">
        <v>137</v>
      </c>
      <c r="G2171">
        <v>100</v>
      </c>
      <c r="H2171">
        <v>18.75</v>
      </c>
      <c r="I2171">
        <v>1875</v>
      </c>
      <c r="J2171">
        <v>7.45</v>
      </c>
      <c r="K2171">
        <v>745</v>
      </c>
      <c r="L2171">
        <v>11.3</v>
      </c>
      <c r="M2171">
        <v>0.60266666666666668</v>
      </c>
      <c r="N2171">
        <v>1130</v>
      </c>
      <c r="O2171" t="s">
        <v>370</v>
      </c>
      <c r="P2171" t="s">
        <v>371</v>
      </c>
      <c r="Q2171" t="s">
        <v>201</v>
      </c>
      <c r="R2171" t="s">
        <v>25</v>
      </c>
      <c r="S2171" t="s">
        <v>372</v>
      </c>
      <c r="T2171" t="s">
        <v>373</v>
      </c>
      <c r="U2171" t="s">
        <v>1191</v>
      </c>
      <c r="V2171">
        <f>YEAR(sales_order1[[#This Row],[date]])</f>
        <v>2021</v>
      </c>
      <c r="W2171" t="str">
        <f>TEXT(sales_order1[[#This Row],[date]], "Mmm")</f>
        <v>Jan</v>
      </c>
      <c r="X2171">
        <f>VALUE(TEXT(sales_order1[[#This Row],[date]], "D"))</f>
        <v>18</v>
      </c>
      <c r="Y2171">
        <v>3</v>
      </c>
    </row>
    <row r="2172" spans="1:25" x14ac:dyDescent="0.25">
      <c r="A2172" s="1">
        <v>44214</v>
      </c>
      <c r="B2172">
        <v>60096</v>
      </c>
      <c r="C2172" t="s">
        <v>86</v>
      </c>
      <c r="D2172" t="str">
        <f>VLOOKUP(sales_order1[[#This Row],[itemCode]],product_details3!B:C,2,0)</f>
        <v>SRMH30</v>
      </c>
      <c r="E2172" t="s">
        <v>87</v>
      </c>
      <c r="F2172" t="s">
        <v>30</v>
      </c>
      <c r="G2172">
        <v>100</v>
      </c>
      <c r="H2172">
        <v>21</v>
      </c>
      <c r="I2172">
        <v>2100</v>
      </c>
      <c r="J2172">
        <v>6.6</v>
      </c>
      <c r="K2172">
        <v>660</v>
      </c>
      <c r="L2172">
        <v>14.4</v>
      </c>
      <c r="M2172">
        <v>0.68571428571428572</v>
      </c>
      <c r="N2172">
        <v>1440</v>
      </c>
      <c r="O2172" t="s">
        <v>495</v>
      </c>
      <c r="P2172" t="s">
        <v>496</v>
      </c>
      <c r="Q2172" t="s">
        <v>119</v>
      </c>
      <c r="R2172" t="s">
        <v>40</v>
      </c>
      <c r="S2172" t="s">
        <v>497</v>
      </c>
      <c r="T2172" t="s">
        <v>498</v>
      </c>
      <c r="U2172" t="s">
        <v>1190</v>
      </c>
      <c r="V2172">
        <f>YEAR(sales_order1[[#This Row],[date]])</f>
        <v>2021</v>
      </c>
      <c r="W2172" t="str">
        <f>TEXT(sales_order1[[#This Row],[date]], "Mmm")</f>
        <v>Jan</v>
      </c>
      <c r="X2172">
        <f>VALUE(TEXT(sales_order1[[#This Row],[date]], "D"))</f>
        <v>18</v>
      </c>
      <c r="Y2172">
        <v>3</v>
      </c>
    </row>
    <row r="2173" spans="1:25" x14ac:dyDescent="0.25">
      <c r="A2173" s="1">
        <v>44214</v>
      </c>
      <c r="B2173">
        <v>60097</v>
      </c>
      <c r="C2173" t="s">
        <v>288</v>
      </c>
      <c r="D2173" t="str">
        <f>VLOOKUP(sales_order1[[#This Row],[itemCode]],product_details3!B:C,2,0)</f>
        <v>MKRM200</v>
      </c>
      <c r="E2173" t="s">
        <v>289</v>
      </c>
      <c r="F2173" t="s">
        <v>151</v>
      </c>
      <c r="G2173">
        <v>50</v>
      </c>
      <c r="H2173">
        <v>19.25</v>
      </c>
      <c r="I2173">
        <v>962.5</v>
      </c>
      <c r="J2173">
        <v>7.75</v>
      </c>
      <c r="K2173">
        <v>387.5</v>
      </c>
      <c r="L2173">
        <v>11.5</v>
      </c>
      <c r="M2173">
        <v>0.59740259740259738</v>
      </c>
      <c r="N2173">
        <v>575</v>
      </c>
      <c r="O2173" t="s">
        <v>91</v>
      </c>
      <c r="P2173" t="s">
        <v>92</v>
      </c>
      <c r="Q2173" t="s">
        <v>93</v>
      </c>
      <c r="R2173" t="s">
        <v>72</v>
      </c>
      <c r="S2173" t="s">
        <v>94</v>
      </c>
      <c r="T2173" t="s">
        <v>95</v>
      </c>
      <c r="U2173" t="s">
        <v>1190</v>
      </c>
      <c r="V2173">
        <f>YEAR(sales_order1[[#This Row],[date]])</f>
        <v>2021</v>
      </c>
      <c r="W2173" t="str">
        <f>TEXT(sales_order1[[#This Row],[date]], "Mmm")</f>
        <v>Jan</v>
      </c>
      <c r="X2173">
        <f>VALUE(TEXT(sales_order1[[#This Row],[date]], "D"))</f>
        <v>18</v>
      </c>
      <c r="Y2173">
        <v>3</v>
      </c>
    </row>
    <row r="2174" spans="1:25" x14ac:dyDescent="0.25">
      <c r="A2174" s="1">
        <v>44214</v>
      </c>
      <c r="B2174">
        <v>60098</v>
      </c>
      <c r="C2174" t="s">
        <v>390</v>
      </c>
      <c r="D2174" t="str">
        <f>VLOOKUP(sales_order1[[#This Row],[itemCode]],product_details3!B:C,2,0)</f>
        <v>MKRO150</v>
      </c>
      <c r="E2174" t="s">
        <v>391</v>
      </c>
      <c r="F2174" t="s">
        <v>151</v>
      </c>
      <c r="G2174">
        <v>200</v>
      </c>
      <c r="H2174">
        <v>11.95</v>
      </c>
      <c r="I2174">
        <v>2390</v>
      </c>
      <c r="J2174">
        <v>5.2</v>
      </c>
      <c r="K2174">
        <v>1040</v>
      </c>
      <c r="L2174">
        <v>6.75</v>
      </c>
      <c r="M2174">
        <v>0.56485355648535562</v>
      </c>
      <c r="N2174">
        <v>1350</v>
      </c>
      <c r="O2174" t="s">
        <v>490</v>
      </c>
      <c r="P2174" t="s">
        <v>491</v>
      </c>
      <c r="Q2174" t="s">
        <v>271</v>
      </c>
      <c r="R2174" t="s">
        <v>56</v>
      </c>
      <c r="S2174" t="s">
        <v>192</v>
      </c>
      <c r="T2174" t="s">
        <v>272</v>
      </c>
      <c r="U2174" t="s">
        <v>1191</v>
      </c>
      <c r="V2174">
        <f>YEAR(sales_order1[[#This Row],[date]])</f>
        <v>2021</v>
      </c>
      <c r="W2174" t="str">
        <f>TEXT(sales_order1[[#This Row],[date]], "Mmm")</f>
        <v>Jan</v>
      </c>
      <c r="X2174">
        <f>VALUE(TEXT(sales_order1[[#This Row],[date]], "D"))</f>
        <v>18</v>
      </c>
      <c r="Y2174">
        <v>3</v>
      </c>
    </row>
    <row r="2175" spans="1:25" x14ac:dyDescent="0.25">
      <c r="A2175" s="1">
        <v>44214</v>
      </c>
      <c r="B2175">
        <v>60099</v>
      </c>
      <c r="C2175" t="s">
        <v>149</v>
      </c>
      <c r="D2175" t="str">
        <f>VLOOKUP(sales_order1[[#This Row],[itemCode]],product_details3!B:C,2,0)</f>
        <v>MKRW80</v>
      </c>
      <c r="E2175" t="s">
        <v>150</v>
      </c>
      <c r="F2175" t="s">
        <v>151</v>
      </c>
      <c r="G2175">
        <v>50</v>
      </c>
      <c r="H2175">
        <v>14.65</v>
      </c>
      <c r="I2175">
        <v>732.5</v>
      </c>
      <c r="J2175">
        <v>6.55</v>
      </c>
      <c r="K2175">
        <v>327.5</v>
      </c>
      <c r="L2175">
        <v>8.1</v>
      </c>
      <c r="M2175">
        <v>0.55290102389078488</v>
      </c>
      <c r="N2175">
        <v>405</v>
      </c>
      <c r="O2175" t="s">
        <v>158</v>
      </c>
      <c r="P2175" t="s">
        <v>159</v>
      </c>
      <c r="Q2175" t="s">
        <v>160</v>
      </c>
      <c r="R2175" t="s">
        <v>112</v>
      </c>
      <c r="S2175" t="s">
        <v>161</v>
      </c>
      <c r="T2175" t="s">
        <v>162</v>
      </c>
      <c r="U2175" t="s">
        <v>1189</v>
      </c>
      <c r="V2175">
        <f>YEAR(sales_order1[[#This Row],[date]])</f>
        <v>2021</v>
      </c>
      <c r="W2175" t="str">
        <f>TEXT(sales_order1[[#This Row],[date]], "Mmm")</f>
        <v>Jan</v>
      </c>
      <c r="X2175">
        <f>VALUE(TEXT(sales_order1[[#This Row],[date]], "D"))</f>
        <v>18</v>
      </c>
      <c r="Y2175">
        <v>3</v>
      </c>
    </row>
    <row r="2176" spans="1:25" x14ac:dyDescent="0.25">
      <c r="A2176" s="1">
        <v>44214</v>
      </c>
      <c r="B2176">
        <v>60100</v>
      </c>
      <c r="C2176" t="s">
        <v>142</v>
      </c>
      <c r="D2176" t="str">
        <f>VLOOKUP(sales_order1[[#This Row],[itemCode]],product_details3!B:C,2,0)</f>
        <v>SRMC50</v>
      </c>
      <c r="E2176" t="s">
        <v>143</v>
      </c>
      <c r="F2176" t="s">
        <v>30</v>
      </c>
      <c r="G2176">
        <v>50</v>
      </c>
      <c r="H2176">
        <v>33.25</v>
      </c>
      <c r="I2176">
        <v>1662.5</v>
      </c>
      <c r="J2176">
        <v>12</v>
      </c>
      <c r="K2176">
        <v>600</v>
      </c>
      <c r="L2176">
        <v>21.25</v>
      </c>
      <c r="M2176">
        <v>0.63909774436090228</v>
      </c>
      <c r="N2176">
        <v>1062.5</v>
      </c>
      <c r="O2176" t="s">
        <v>457</v>
      </c>
      <c r="P2176" t="s">
        <v>458</v>
      </c>
      <c r="Q2176" t="s">
        <v>383</v>
      </c>
      <c r="R2176" t="s">
        <v>72</v>
      </c>
      <c r="S2176" t="s">
        <v>459</v>
      </c>
      <c r="T2176" t="s">
        <v>460</v>
      </c>
      <c r="U2176" t="s">
        <v>1188</v>
      </c>
      <c r="V2176">
        <f>YEAR(sales_order1[[#This Row],[date]])</f>
        <v>2021</v>
      </c>
      <c r="W2176" t="str">
        <f>TEXT(sales_order1[[#This Row],[date]], "Mmm")</f>
        <v>Jan</v>
      </c>
      <c r="X2176">
        <f>VALUE(TEXT(sales_order1[[#This Row],[date]], "D"))</f>
        <v>18</v>
      </c>
      <c r="Y2176">
        <v>3</v>
      </c>
    </row>
    <row r="2177" spans="1:25" x14ac:dyDescent="0.25">
      <c r="A2177" s="1">
        <v>44214</v>
      </c>
      <c r="B2177">
        <v>60101</v>
      </c>
      <c r="C2177" t="s">
        <v>313</v>
      </c>
      <c r="D2177" t="str">
        <f>VLOOKUP(sales_order1[[#This Row],[itemCode]],product_details3!B:C,2,0)</f>
        <v>MSKO50</v>
      </c>
      <c r="E2177" t="s">
        <v>314</v>
      </c>
      <c r="F2177" t="s">
        <v>137</v>
      </c>
      <c r="G2177">
        <v>200</v>
      </c>
      <c r="H2177">
        <v>14.65</v>
      </c>
      <c r="I2177">
        <v>2930</v>
      </c>
      <c r="J2177">
        <v>6.55</v>
      </c>
      <c r="K2177">
        <v>1310</v>
      </c>
      <c r="L2177">
        <v>8.1</v>
      </c>
      <c r="M2177">
        <v>0.55290102389078488</v>
      </c>
      <c r="N2177">
        <v>1620</v>
      </c>
      <c r="O2177" t="s">
        <v>258</v>
      </c>
      <c r="P2177" t="s">
        <v>259</v>
      </c>
      <c r="Q2177" t="s">
        <v>93</v>
      </c>
      <c r="R2177" t="s">
        <v>72</v>
      </c>
      <c r="S2177" t="s">
        <v>260</v>
      </c>
      <c r="T2177" t="s">
        <v>261</v>
      </c>
      <c r="U2177" t="s">
        <v>1190</v>
      </c>
      <c r="V2177">
        <f>YEAR(sales_order1[[#This Row],[date]])</f>
        <v>2021</v>
      </c>
      <c r="W2177" t="str">
        <f>TEXT(sales_order1[[#This Row],[date]], "Mmm")</f>
        <v>Jan</v>
      </c>
      <c r="X2177">
        <f>VALUE(TEXT(sales_order1[[#This Row],[date]], "D"))</f>
        <v>18</v>
      </c>
      <c r="Y2177">
        <v>3</v>
      </c>
    </row>
    <row r="2178" spans="1:25" x14ac:dyDescent="0.25">
      <c r="A2178" s="1">
        <v>44214</v>
      </c>
      <c r="B2178">
        <v>60102</v>
      </c>
      <c r="C2178" t="s">
        <v>279</v>
      </c>
      <c r="D2178" t="str">
        <f>VLOOKUP(sales_order1[[#This Row],[itemCode]],product_details3!B:C,2,0)</f>
        <v>SRMC15</v>
      </c>
      <c r="E2178" t="s">
        <v>280</v>
      </c>
      <c r="F2178" t="s">
        <v>30</v>
      </c>
      <c r="G2178">
        <v>100</v>
      </c>
      <c r="H2178">
        <v>16.95</v>
      </c>
      <c r="I2178">
        <v>1695</v>
      </c>
      <c r="J2178">
        <v>6.2</v>
      </c>
      <c r="K2178">
        <v>620</v>
      </c>
      <c r="L2178">
        <v>10.75</v>
      </c>
      <c r="M2178">
        <v>0.63421828908554578</v>
      </c>
      <c r="N2178">
        <v>1075</v>
      </c>
      <c r="O2178" t="s">
        <v>537</v>
      </c>
      <c r="P2178" t="s">
        <v>538</v>
      </c>
      <c r="Q2178" t="s">
        <v>111</v>
      </c>
      <c r="R2178" t="s">
        <v>112</v>
      </c>
      <c r="S2178" t="s">
        <v>179</v>
      </c>
      <c r="T2178" t="s">
        <v>539</v>
      </c>
      <c r="U2178" t="s">
        <v>1189</v>
      </c>
      <c r="V2178">
        <f>YEAR(sales_order1[[#This Row],[date]])</f>
        <v>2021</v>
      </c>
      <c r="W2178" t="str">
        <f>TEXT(sales_order1[[#This Row],[date]], "Mmm")</f>
        <v>Jan</v>
      </c>
      <c r="X2178">
        <f>VALUE(TEXT(sales_order1[[#This Row],[date]], "D"))</f>
        <v>18</v>
      </c>
      <c r="Y2178">
        <v>3</v>
      </c>
    </row>
    <row r="2179" spans="1:25" x14ac:dyDescent="0.25">
      <c r="A2179" s="1">
        <v>44215</v>
      </c>
      <c r="B2179">
        <v>60103</v>
      </c>
      <c r="C2179" t="s">
        <v>320</v>
      </c>
      <c r="D2179" t="str">
        <f>VLOOKUP(sales_order1[[#This Row],[itemCode]],product_details3!B:C,2,0)</f>
        <v>SCR50+100</v>
      </c>
      <c r="E2179" t="s">
        <v>321</v>
      </c>
      <c r="F2179" t="s">
        <v>61</v>
      </c>
      <c r="G2179">
        <v>150</v>
      </c>
      <c r="H2179">
        <v>26.25</v>
      </c>
      <c r="I2179">
        <v>3937.5</v>
      </c>
      <c r="J2179">
        <v>7.75</v>
      </c>
      <c r="K2179">
        <v>1162.5</v>
      </c>
      <c r="L2179">
        <v>18.5</v>
      </c>
      <c r="M2179">
        <v>0.70476190476190481</v>
      </c>
      <c r="N2179">
        <v>2775</v>
      </c>
      <c r="O2179" t="s">
        <v>138</v>
      </c>
      <c r="P2179" t="s">
        <v>139</v>
      </c>
      <c r="Q2179" t="s">
        <v>77</v>
      </c>
      <c r="R2179" t="s">
        <v>72</v>
      </c>
      <c r="S2179" t="s">
        <v>140</v>
      </c>
      <c r="T2179" t="s">
        <v>141</v>
      </c>
      <c r="U2179" t="s">
        <v>1190</v>
      </c>
      <c r="V2179">
        <f>YEAR(sales_order1[[#This Row],[date]])</f>
        <v>2021</v>
      </c>
      <c r="W2179" t="str">
        <f>TEXT(sales_order1[[#This Row],[date]], "Mmm")</f>
        <v>Jan</v>
      </c>
      <c r="X2179">
        <f>VALUE(TEXT(sales_order1[[#This Row],[date]], "D"))</f>
        <v>19</v>
      </c>
      <c r="Y2179">
        <v>3</v>
      </c>
    </row>
    <row r="2180" spans="1:25" x14ac:dyDescent="0.25">
      <c r="A2180" s="1">
        <v>44215</v>
      </c>
      <c r="B2180">
        <v>60104</v>
      </c>
      <c r="C2180" t="s">
        <v>390</v>
      </c>
      <c r="D2180" t="str">
        <f>VLOOKUP(sales_order1[[#This Row],[itemCode]],product_details3!B:C,2,0)</f>
        <v>MKRO150</v>
      </c>
      <c r="E2180" t="s">
        <v>391</v>
      </c>
      <c r="F2180" t="s">
        <v>151</v>
      </c>
      <c r="G2180">
        <v>50</v>
      </c>
      <c r="H2180">
        <v>11.95</v>
      </c>
      <c r="I2180">
        <v>597.5</v>
      </c>
      <c r="J2180">
        <v>5.2</v>
      </c>
      <c r="K2180">
        <v>260</v>
      </c>
      <c r="L2180">
        <v>6.75</v>
      </c>
      <c r="M2180">
        <v>0.56485355648535562</v>
      </c>
      <c r="N2180">
        <v>337.5</v>
      </c>
      <c r="O2180" t="s">
        <v>91</v>
      </c>
      <c r="P2180" t="s">
        <v>92</v>
      </c>
      <c r="Q2180" t="s">
        <v>93</v>
      </c>
      <c r="R2180" t="s">
        <v>72</v>
      </c>
      <c r="S2180" t="s">
        <v>94</v>
      </c>
      <c r="T2180" t="s">
        <v>95</v>
      </c>
      <c r="U2180" t="s">
        <v>1190</v>
      </c>
      <c r="V2180">
        <f>YEAR(sales_order1[[#This Row],[date]])</f>
        <v>2021</v>
      </c>
      <c r="W2180" t="str">
        <f>TEXT(sales_order1[[#This Row],[date]], "Mmm")</f>
        <v>Jan</v>
      </c>
      <c r="X2180">
        <f>VALUE(TEXT(sales_order1[[#This Row],[date]], "D"))</f>
        <v>19</v>
      </c>
      <c r="Y2180">
        <v>3</v>
      </c>
    </row>
    <row r="2181" spans="1:25" x14ac:dyDescent="0.25">
      <c r="A2181" s="1">
        <v>44215</v>
      </c>
      <c r="B2181">
        <v>60105</v>
      </c>
      <c r="C2181" t="s">
        <v>19</v>
      </c>
      <c r="D2181" t="str">
        <f>VLOOKUP(sales_order1[[#This Row],[itemCode]],product_details3!B:C,2,0)</f>
        <v>MSTH100</v>
      </c>
      <c r="E2181" t="s">
        <v>20</v>
      </c>
      <c r="F2181" t="s">
        <v>21</v>
      </c>
      <c r="G2181">
        <v>200</v>
      </c>
      <c r="H2181">
        <v>26.25</v>
      </c>
      <c r="I2181">
        <v>5250</v>
      </c>
      <c r="J2181">
        <v>7.75</v>
      </c>
      <c r="K2181">
        <v>1550</v>
      </c>
      <c r="L2181">
        <v>18.5</v>
      </c>
      <c r="M2181">
        <v>0.70476190476190481</v>
      </c>
      <c r="N2181">
        <v>3700</v>
      </c>
      <c r="O2181" t="s">
        <v>478</v>
      </c>
      <c r="P2181" t="s">
        <v>479</v>
      </c>
      <c r="Q2181" t="s">
        <v>186</v>
      </c>
      <c r="R2181" t="s">
        <v>112</v>
      </c>
      <c r="S2181" t="s">
        <v>246</v>
      </c>
      <c r="T2181" t="s">
        <v>480</v>
      </c>
      <c r="U2181" t="s">
        <v>1189</v>
      </c>
      <c r="V2181">
        <f>YEAR(sales_order1[[#This Row],[date]])</f>
        <v>2021</v>
      </c>
      <c r="W2181" t="str">
        <f>TEXT(sales_order1[[#This Row],[date]], "Mmm")</f>
        <v>Jan</v>
      </c>
      <c r="X2181">
        <f>VALUE(TEXT(sales_order1[[#This Row],[date]], "D"))</f>
        <v>19</v>
      </c>
      <c r="Y2181">
        <v>3</v>
      </c>
    </row>
    <row r="2182" spans="1:25" x14ac:dyDescent="0.25">
      <c r="A2182" s="1">
        <v>44215</v>
      </c>
      <c r="B2182">
        <v>60106</v>
      </c>
      <c r="C2182" t="s">
        <v>194</v>
      </c>
      <c r="D2182" t="str">
        <f>VLOOKUP(sales_order1[[#This Row],[itemCode]],product_details3!B:C,2,0)</f>
        <v>CLNG150</v>
      </c>
      <c r="E2182" t="s">
        <v>195</v>
      </c>
      <c r="F2182" t="s">
        <v>45</v>
      </c>
      <c r="G2182">
        <v>100</v>
      </c>
      <c r="H2182">
        <v>12.75</v>
      </c>
      <c r="I2182">
        <v>1275</v>
      </c>
      <c r="J2182">
        <v>4.45</v>
      </c>
      <c r="K2182">
        <v>445</v>
      </c>
      <c r="L2182">
        <v>8.3000000000000007</v>
      </c>
      <c r="M2182">
        <v>0.65098039215686276</v>
      </c>
      <c r="N2182">
        <v>830</v>
      </c>
      <c r="O2182" t="s">
        <v>130</v>
      </c>
      <c r="P2182" t="s">
        <v>131</v>
      </c>
      <c r="Q2182" t="s">
        <v>132</v>
      </c>
      <c r="R2182" t="s">
        <v>56</v>
      </c>
      <c r="S2182" t="s">
        <v>133</v>
      </c>
      <c r="T2182" t="s">
        <v>134</v>
      </c>
      <c r="U2182" t="s">
        <v>1191</v>
      </c>
      <c r="V2182">
        <f>YEAR(sales_order1[[#This Row],[date]])</f>
        <v>2021</v>
      </c>
      <c r="W2182" t="str">
        <f>TEXT(sales_order1[[#This Row],[date]], "Mmm")</f>
        <v>Jan</v>
      </c>
      <c r="X2182">
        <f>VALUE(TEXT(sales_order1[[#This Row],[date]], "D"))</f>
        <v>19</v>
      </c>
      <c r="Y2182">
        <v>3</v>
      </c>
    </row>
    <row r="2183" spans="1:25" x14ac:dyDescent="0.25">
      <c r="A2183" s="1">
        <v>44215</v>
      </c>
      <c r="B2183">
        <v>60107</v>
      </c>
      <c r="C2183" t="s">
        <v>327</v>
      </c>
      <c r="D2183" t="str">
        <f>VLOOKUP(sales_order1[[#This Row],[itemCode]],product_details3!B:C,2,0)</f>
        <v>SCR50+50</v>
      </c>
      <c r="E2183" t="s">
        <v>328</v>
      </c>
      <c r="F2183" t="s">
        <v>61</v>
      </c>
      <c r="G2183">
        <v>100</v>
      </c>
      <c r="H2183">
        <v>15.75</v>
      </c>
      <c r="I2183">
        <v>1575</v>
      </c>
      <c r="J2183">
        <v>4.45</v>
      </c>
      <c r="K2183">
        <v>445</v>
      </c>
      <c r="L2183">
        <v>11.3</v>
      </c>
      <c r="M2183">
        <v>0.71746031746031746</v>
      </c>
      <c r="N2183">
        <v>1130</v>
      </c>
      <c r="O2183" t="s">
        <v>299</v>
      </c>
      <c r="P2183" t="s">
        <v>300</v>
      </c>
      <c r="Q2183" t="s">
        <v>100</v>
      </c>
      <c r="R2183" t="s">
        <v>40</v>
      </c>
      <c r="S2183" t="s">
        <v>101</v>
      </c>
      <c r="T2183" t="s">
        <v>301</v>
      </c>
      <c r="U2183" t="s">
        <v>1190</v>
      </c>
      <c r="V2183">
        <f>YEAR(sales_order1[[#This Row],[date]])</f>
        <v>2021</v>
      </c>
      <c r="W2183" t="str">
        <f>TEXT(sales_order1[[#This Row],[date]], "Mmm")</f>
        <v>Jan</v>
      </c>
      <c r="X2183">
        <f>VALUE(TEXT(sales_order1[[#This Row],[date]], "D"))</f>
        <v>19</v>
      </c>
      <c r="Y2183">
        <v>3</v>
      </c>
    </row>
    <row r="2184" spans="1:25" x14ac:dyDescent="0.25">
      <c r="A2184" s="1">
        <v>44215</v>
      </c>
      <c r="B2184">
        <v>60108</v>
      </c>
      <c r="C2184" t="s">
        <v>128</v>
      </c>
      <c r="D2184" t="str">
        <f>VLOOKUP(sales_order1[[#This Row],[itemCode]],product_details3!B:C,2,0)</f>
        <v>SCRT100</v>
      </c>
      <c r="E2184" t="s">
        <v>129</v>
      </c>
      <c r="F2184" t="s">
        <v>61</v>
      </c>
      <c r="G2184">
        <v>300</v>
      </c>
      <c r="H2184">
        <v>28.25</v>
      </c>
      <c r="I2184">
        <v>8475</v>
      </c>
      <c r="J2184">
        <v>9</v>
      </c>
      <c r="K2184">
        <v>2700</v>
      </c>
      <c r="L2184">
        <v>19.25</v>
      </c>
      <c r="M2184">
        <v>0.68141592920353977</v>
      </c>
      <c r="N2184">
        <v>5775</v>
      </c>
      <c r="O2184" t="s">
        <v>457</v>
      </c>
      <c r="P2184" t="s">
        <v>458</v>
      </c>
      <c r="Q2184" t="s">
        <v>383</v>
      </c>
      <c r="R2184" t="s">
        <v>72</v>
      </c>
      <c r="S2184" t="s">
        <v>459</v>
      </c>
      <c r="T2184" t="s">
        <v>460</v>
      </c>
      <c r="U2184" t="s">
        <v>1188</v>
      </c>
      <c r="V2184">
        <f>YEAR(sales_order1[[#This Row],[date]])</f>
        <v>2021</v>
      </c>
      <c r="W2184" t="str">
        <f>TEXT(sales_order1[[#This Row],[date]], "Mmm")</f>
        <v>Jan</v>
      </c>
      <c r="X2184">
        <f>VALUE(TEXT(sales_order1[[#This Row],[date]], "D"))</f>
        <v>19</v>
      </c>
      <c r="Y2184">
        <v>3</v>
      </c>
    </row>
    <row r="2185" spans="1:25" x14ac:dyDescent="0.25">
      <c r="A2185" s="1">
        <v>44215</v>
      </c>
      <c r="B2185">
        <v>60109</v>
      </c>
      <c r="C2185" t="s">
        <v>337</v>
      </c>
      <c r="D2185" t="str">
        <f>VLOOKUP(sales_order1[[#This Row],[itemCode]],product_details3!B:C,2,0)</f>
        <v>MKRO100</v>
      </c>
      <c r="E2185" t="s">
        <v>338</v>
      </c>
      <c r="F2185" t="s">
        <v>151</v>
      </c>
      <c r="G2185">
        <v>50</v>
      </c>
      <c r="H2185">
        <v>6.3</v>
      </c>
      <c r="I2185">
        <v>315</v>
      </c>
      <c r="J2185">
        <v>2.8</v>
      </c>
      <c r="K2185">
        <v>140</v>
      </c>
      <c r="L2185">
        <v>3.5</v>
      </c>
      <c r="M2185">
        <v>0.55555555555555558</v>
      </c>
      <c r="N2185">
        <v>175</v>
      </c>
      <c r="O2185" t="s">
        <v>177</v>
      </c>
      <c r="P2185" t="s">
        <v>178</v>
      </c>
      <c r="Q2185" t="s">
        <v>111</v>
      </c>
      <c r="R2185" t="s">
        <v>112</v>
      </c>
      <c r="S2185" t="s">
        <v>179</v>
      </c>
      <c r="T2185" t="s">
        <v>180</v>
      </c>
      <c r="U2185" t="s">
        <v>1189</v>
      </c>
      <c r="V2185">
        <f>YEAR(sales_order1[[#This Row],[date]])</f>
        <v>2021</v>
      </c>
      <c r="W2185" t="str">
        <f>TEXT(sales_order1[[#This Row],[date]], "Mmm")</f>
        <v>Jan</v>
      </c>
      <c r="X2185">
        <f>VALUE(TEXT(sales_order1[[#This Row],[date]], "D"))</f>
        <v>19</v>
      </c>
      <c r="Y2185">
        <v>3</v>
      </c>
    </row>
    <row r="2186" spans="1:25" x14ac:dyDescent="0.25">
      <c r="A2186" s="1">
        <v>44216</v>
      </c>
      <c r="B2186">
        <v>60110</v>
      </c>
      <c r="C2186" t="s">
        <v>86</v>
      </c>
      <c r="D2186" t="str">
        <f>VLOOKUP(sales_order1[[#This Row],[itemCode]],product_details3!B:C,2,0)</f>
        <v>SRMH30</v>
      </c>
      <c r="E2186" t="s">
        <v>87</v>
      </c>
      <c r="F2186" t="s">
        <v>30</v>
      </c>
      <c r="G2186">
        <v>100</v>
      </c>
      <c r="H2186">
        <v>21</v>
      </c>
      <c r="I2186">
        <v>2100</v>
      </c>
      <c r="J2186">
        <v>6.6</v>
      </c>
      <c r="K2186">
        <v>660</v>
      </c>
      <c r="L2186">
        <v>14.4</v>
      </c>
      <c r="M2186">
        <v>0.68571428571428572</v>
      </c>
      <c r="N2186">
        <v>1440</v>
      </c>
      <c r="O2186" t="s">
        <v>534</v>
      </c>
      <c r="P2186" t="s">
        <v>535</v>
      </c>
      <c r="Q2186" t="s">
        <v>107</v>
      </c>
      <c r="R2186" t="s">
        <v>40</v>
      </c>
      <c r="S2186" t="s">
        <v>101</v>
      </c>
      <c r="T2186" t="s">
        <v>536</v>
      </c>
      <c r="U2186" t="s">
        <v>1190</v>
      </c>
      <c r="V2186">
        <f>YEAR(sales_order1[[#This Row],[date]])</f>
        <v>2021</v>
      </c>
      <c r="W2186" t="str">
        <f>TEXT(sales_order1[[#This Row],[date]], "Mmm")</f>
        <v>Jan</v>
      </c>
      <c r="X2186">
        <f>VALUE(TEXT(sales_order1[[#This Row],[date]], "D"))</f>
        <v>20</v>
      </c>
      <c r="Y2186">
        <v>3</v>
      </c>
    </row>
    <row r="2187" spans="1:25" x14ac:dyDescent="0.25">
      <c r="A2187" s="1">
        <v>44216</v>
      </c>
      <c r="B2187">
        <v>60111</v>
      </c>
      <c r="C2187" t="s">
        <v>103</v>
      </c>
      <c r="D2187" t="str">
        <f>VLOOKUP(sales_order1[[#This Row],[itemCode]],product_details3!B:C,2,0)</f>
        <v>SCRT50</v>
      </c>
      <c r="E2187" t="s">
        <v>104</v>
      </c>
      <c r="F2187" t="s">
        <v>61</v>
      </c>
      <c r="G2187">
        <v>350</v>
      </c>
      <c r="H2187">
        <v>16.95</v>
      </c>
      <c r="I2187">
        <v>5932.5</v>
      </c>
      <c r="J2187">
        <v>5.2</v>
      </c>
      <c r="K2187">
        <v>1820</v>
      </c>
      <c r="L2187">
        <v>11.75</v>
      </c>
      <c r="M2187">
        <v>0.69321533923303835</v>
      </c>
      <c r="N2187">
        <v>4112.5</v>
      </c>
      <c r="O2187" t="s">
        <v>381</v>
      </c>
      <c r="P2187" t="s">
        <v>382</v>
      </c>
      <c r="Q2187" t="s">
        <v>383</v>
      </c>
      <c r="R2187" t="s">
        <v>72</v>
      </c>
      <c r="S2187" t="s">
        <v>384</v>
      </c>
      <c r="T2187" t="s">
        <v>385</v>
      </c>
      <c r="U2187" t="s">
        <v>1188</v>
      </c>
      <c r="V2187">
        <f>YEAR(sales_order1[[#This Row],[date]])</f>
        <v>2021</v>
      </c>
      <c r="W2187" t="str">
        <f>TEXT(sales_order1[[#This Row],[date]], "Mmm")</f>
        <v>Jan</v>
      </c>
      <c r="X2187">
        <f>VALUE(TEXT(sales_order1[[#This Row],[date]], "D"))</f>
        <v>20</v>
      </c>
      <c r="Y2187">
        <v>3</v>
      </c>
    </row>
    <row r="2188" spans="1:25" x14ac:dyDescent="0.25">
      <c r="A2188" s="1">
        <v>44216</v>
      </c>
      <c r="B2188">
        <v>60112</v>
      </c>
      <c r="C2188" t="s">
        <v>209</v>
      </c>
      <c r="D2188" t="str">
        <f>VLOOKUP(sales_order1[[#This Row],[itemCode]],product_details3!B:C,2,0)</f>
        <v>CLNG50</v>
      </c>
      <c r="E2188" t="s">
        <v>210</v>
      </c>
      <c r="F2188" t="s">
        <v>45</v>
      </c>
      <c r="G2188">
        <v>100</v>
      </c>
      <c r="H2188">
        <v>6.5</v>
      </c>
      <c r="I2188">
        <v>650</v>
      </c>
      <c r="J2188">
        <v>2.2999999999999998</v>
      </c>
      <c r="K2188">
        <v>230</v>
      </c>
      <c r="L2188">
        <v>4.2</v>
      </c>
      <c r="M2188">
        <v>0.64615384615384619</v>
      </c>
      <c r="N2188">
        <v>420</v>
      </c>
      <c r="O2188" t="s">
        <v>138</v>
      </c>
      <c r="P2188" t="s">
        <v>139</v>
      </c>
      <c r="Q2188" t="s">
        <v>77</v>
      </c>
      <c r="R2188" t="s">
        <v>72</v>
      </c>
      <c r="S2188" t="s">
        <v>140</v>
      </c>
      <c r="T2188" t="s">
        <v>141</v>
      </c>
      <c r="U2188" t="s">
        <v>1190</v>
      </c>
      <c r="V2188">
        <f>YEAR(sales_order1[[#This Row],[date]])</f>
        <v>2021</v>
      </c>
      <c r="W2188" t="str">
        <f>TEXT(sales_order1[[#This Row],[date]], "Mmm")</f>
        <v>Jan</v>
      </c>
      <c r="X2188">
        <f>VALUE(TEXT(sales_order1[[#This Row],[date]], "D"))</f>
        <v>20</v>
      </c>
      <c r="Y2188">
        <v>3</v>
      </c>
    </row>
    <row r="2189" spans="1:25" x14ac:dyDescent="0.25">
      <c r="A2189" s="1">
        <v>44216</v>
      </c>
      <c r="B2189">
        <v>60113</v>
      </c>
      <c r="C2189" t="s">
        <v>103</v>
      </c>
      <c r="D2189" t="str">
        <f>VLOOKUP(sales_order1[[#This Row],[itemCode]],product_details3!B:C,2,0)</f>
        <v>SCRT50</v>
      </c>
      <c r="E2189" t="s">
        <v>104</v>
      </c>
      <c r="F2189" t="s">
        <v>61</v>
      </c>
      <c r="G2189">
        <v>150</v>
      </c>
      <c r="H2189">
        <v>16.95</v>
      </c>
      <c r="I2189">
        <v>2542.5</v>
      </c>
      <c r="J2189">
        <v>5.2</v>
      </c>
      <c r="K2189">
        <v>780</v>
      </c>
      <c r="L2189">
        <v>11.75</v>
      </c>
      <c r="M2189">
        <v>0.69321533923303835</v>
      </c>
      <c r="N2189">
        <v>1762.5</v>
      </c>
      <c r="O2189" t="s">
        <v>392</v>
      </c>
      <c r="P2189" t="s">
        <v>393</v>
      </c>
      <c r="Q2189" t="s">
        <v>264</v>
      </c>
      <c r="R2189" t="s">
        <v>56</v>
      </c>
      <c r="S2189" t="s">
        <v>133</v>
      </c>
      <c r="T2189" t="s">
        <v>394</v>
      </c>
      <c r="U2189" t="s">
        <v>1191</v>
      </c>
      <c r="V2189">
        <f>YEAR(sales_order1[[#This Row],[date]])</f>
        <v>2021</v>
      </c>
      <c r="W2189" t="str">
        <f>TEXT(sales_order1[[#This Row],[date]], "Mmm")</f>
        <v>Jan</v>
      </c>
      <c r="X2189">
        <f>VALUE(TEXT(sales_order1[[#This Row],[date]], "D"))</f>
        <v>20</v>
      </c>
      <c r="Y2189">
        <v>3</v>
      </c>
    </row>
    <row r="2190" spans="1:25" x14ac:dyDescent="0.25">
      <c r="A2190" s="1">
        <v>44216</v>
      </c>
      <c r="B2190">
        <v>60114</v>
      </c>
      <c r="C2190" t="s">
        <v>320</v>
      </c>
      <c r="D2190" t="str">
        <f>VLOOKUP(sales_order1[[#This Row],[itemCode]],product_details3!B:C,2,0)</f>
        <v>SCR50+100</v>
      </c>
      <c r="E2190" t="s">
        <v>321</v>
      </c>
      <c r="F2190" t="s">
        <v>61</v>
      </c>
      <c r="G2190">
        <v>250</v>
      </c>
      <c r="H2190">
        <v>26.25</v>
      </c>
      <c r="I2190">
        <v>6562.5</v>
      </c>
      <c r="J2190">
        <v>7.75</v>
      </c>
      <c r="K2190">
        <v>1937.5</v>
      </c>
      <c r="L2190">
        <v>18.5</v>
      </c>
      <c r="M2190">
        <v>0.70476190476190481</v>
      </c>
      <c r="N2190">
        <v>4625</v>
      </c>
      <c r="O2190" t="s">
        <v>302</v>
      </c>
      <c r="P2190" t="s">
        <v>303</v>
      </c>
      <c r="Q2190" t="s">
        <v>107</v>
      </c>
      <c r="R2190" t="s">
        <v>40</v>
      </c>
      <c r="S2190" t="s">
        <v>101</v>
      </c>
      <c r="T2190" t="s">
        <v>304</v>
      </c>
      <c r="U2190" t="s">
        <v>1190</v>
      </c>
      <c r="V2190">
        <f>YEAR(sales_order1[[#This Row],[date]])</f>
        <v>2021</v>
      </c>
      <c r="W2190" t="str">
        <f>TEXT(sales_order1[[#This Row],[date]], "Mmm")</f>
        <v>Jan</v>
      </c>
      <c r="X2190">
        <f>VALUE(TEXT(sales_order1[[#This Row],[date]], "D"))</f>
        <v>20</v>
      </c>
      <c r="Y2190">
        <v>3</v>
      </c>
    </row>
    <row r="2191" spans="1:25" x14ac:dyDescent="0.25">
      <c r="A2191" s="1">
        <v>44216</v>
      </c>
      <c r="B2191">
        <v>60115</v>
      </c>
      <c r="C2191" t="s">
        <v>170</v>
      </c>
      <c r="D2191" t="str">
        <f>VLOOKUP(sales_order1[[#This Row],[itemCode]],product_details3!B:C,2,0)</f>
        <v>MKRM100</v>
      </c>
      <c r="E2191" t="s">
        <v>171</v>
      </c>
      <c r="F2191" t="s">
        <v>151</v>
      </c>
      <c r="G2191">
        <v>50</v>
      </c>
      <c r="H2191">
        <v>5.5</v>
      </c>
      <c r="I2191">
        <v>275</v>
      </c>
      <c r="J2191">
        <v>2.2999999999999998</v>
      </c>
      <c r="K2191">
        <v>115</v>
      </c>
      <c r="L2191">
        <v>3.2</v>
      </c>
      <c r="M2191">
        <v>0.5818181818181819</v>
      </c>
      <c r="N2191">
        <v>160</v>
      </c>
      <c r="O2191" t="s">
        <v>490</v>
      </c>
      <c r="P2191" t="s">
        <v>491</v>
      </c>
      <c r="Q2191" t="s">
        <v>271</v>
      </c>
      <c r="R2191" t="s">
        <v>56</v>
      </c>
      <c r="S2191" t="s">
        <v>192</v>
      </c>
      <c r="T2191" t="s">
        <v>272</v>
      </c>
      <c r="U2191" t="s">
        <v>1191</v>
      </c>
      <c r="V2191">
        <f>YEAR(sales_order1[[#This Row],[date]])</f>
        <v>2021</v>
      </c>
      <c r="W2191" t="str">
        <f>TEXT(sales_order1[[#This Row],[date]], "Mmm")</f>
        <v>Jan</v>
      </c>
      <c r="X2191">
        <f>VALUE(TEXT(sales_order1[[#This Row],[date]], "D"))</f>
        <v>20</v>
      </c>
      <c r="Y2191">
        <v>3</v>
      </c>
    </row>
    <row r="2192" spans="1:25" x14ac:dyDescent="0.25">
      <c r="A2192" s="1">
        <v>44216</v>
      </c>
      <c r="B2192">
        <v>60116</v>
      </c>
      <c r="C2192" t="s">
        <v>350</v>
      </c>
      <c r="D2192" t="str">
        <f>VLOOKUP(sales_order1[[#This Row],[itemCode]],product_details3!B:C,2,0)</f>
        <v>SRMA50</v>
      </c>
      <c r="E2192" t="s">
        <v>351</v>
      </c>
      <c r="F2192" t="s">
        <v>30</v>
      </c>
      <c r="G2192">
        <v>50</v>
      </c>
      <c r="H2192">
        <v>37.75</v>
      </c>
      <c r="I2192">
        <v>1887.5</v>
      </c>
      <c r="J2192">
        <v>14.25</v>
      </c>
      <c r="K2192">
        <v>712.5</v>
      </c>
      <c r="L2192">
        <v>23.5</v>
      </c>
      <c r="M2192">
        <v>0.62251655629139069</v>
      </c>
      <c r="N2192">
        <v>1175</v>
      </c>
      <c r="O2192" t="s">
        <v>69</v>
      </c>
      <c r="P2192" t="s">
        <v>70</v>
      </c>
      <c r="Q2192" t="s">
        <v>71</v>
      </c>
      <c r="R2192" t="s">
        <v>72</v>
      </c>
      <c r="S2192" t="s">
        <v>73</v>
      </c>
      <c r="T2192" t="s">
        <v>74</v>
      </c>
      <c r="U2192" t="s">
        <v>1190</v>
      </c>
      <c r="V2192">
        <f>YEAR(sales_order1[[#This Row],[date]])</f>
        <v>2021</v>
      </c>
      <c r="W2192" t="str">
        <f>TEXT(sales_order1[[#This Row],[date]], "Mmm")</f>
        <v>Jan</v>
      </c>
      <c r="X2192">
        <f>VALUE(TEXT(sales_order1[[#This Row],[date]], "D"))</f>
        <v>20</v>
      </c>
      <c r="Y2192">
        <v>3</v>
      </c>
    </row>
    <row r="2193" spans="1:25" x14ac:dyDescent="0.25">
      <c r="A2193" s="1">
        <v>44216</v>
      </c>
      <c r="B2193">
        <v>60117</v>
      </c>
      <c r="C2193" t="s">
        <v>194</v>
      </c>
      <c r="D2193" t="str">
        <f>VLOOKUP(sales_order1[[#This Row],[itemCode]],product_details3!B:C,2,0)</f>
        <v>CLNG150</v>
      </c>
      <c r="E2193" t="s">
        <v>195</v>
      </c>
      <c r="F2193" t="s">
        <v>45</v>
      </c>
      <c r="G2193">
        <v>50</v>
      </c>
      <c r="H2193">
        <v>12.75</v>
      </c>
      <c r="I2193">
        <v>637.5</v>
      </c>
      <c r="J2193">
        <v>4.45</v>
      </c>
      <c r="K2193">
        <v>222.5</v>
      </c>
      <c r="L2193">
        <v>8.3000000000000007</v>
      </c>
      <c r="M2193">
        <v>0.65098039215686276</v>
      </c>
      <c r="N2193">
        <v>415</v>
      </c>
      <c r="O2193" t="s">
        <v>398</v>
      </c>
      <c r="P2193" t="s">
        <v>399</v>
      </c>
      <c r="Q2193" t="s">
        <v>100</v>
      </c>
      <c r="R2193" t="s">
        <v>40</v>
      </c>
      <c r="S2193" t="s">
        <v>101</v>
      </c>
      <c r="T2193" t="s">
        <v>102</v>
      </c>
      <c r="U2193" t="s">
        <v>1190</v>
      </c>
      <c r="V2193">
        <f>YEAR(sales_order1[[#This Row],[date]])</f>
        <v>2021</v>
      </c>
      <c r="W2193" t="str">
        <f>TEXT(sales_order1[[#This Row],[date]], "Mmm")</f>
        <v>Jan</v>
      </c>
      <c r="X2193">
        <f>VALUE(TEXT(sales_order1[[#This Row],[date]], "D"))</f>
        <v>20</v>
      </c>
      <c r="Y2193">
        <v>3</v>
      </c>
    </row>
    <row r="2194" spans="1:25" x14ac:dyDescent="0.25">
      <c r="A2194" s="1">
        <v>44216</v>
      </c>
      <c r="B2194">
        <v>60118</v>
      </c>
      <c r="C2194" t="s">
        <v>28</v>
      </c>
      <c r="D2194" t="str">
        <f>VLOOKUP(sales_order1[[#This Row],[itemCode]],product_details3!B:C,2,0)</f>
        <v>SRMC30</v>
      </c>
      <c r="E2194" t="s">
        <v>29</v>
      </c>
      <c r="F2194" t="s">
        <v>30</v>
      </c>
      <c r="G2194">
        <v>200</v>
      </c>
      <c r="H2194">
        <v>22.6</v>
      </c>
      <c r="I2194">
        <v>4520</v>
      </c>
      <c r="J2194">
        <v>7.6</v>
      </c>
      <c r="K2194">
        <v>1520</v>
      </c>
      <c r="L2194">
        <v>15</v>
      </c>
      <c r="M2194">
        <v>0.66371681415929207</v>
      </c>
      <c r="N2194">
        <v>3000</v>
      </c>
      <c r="O2194" t="s">
        <v>109</v>
      </c>
      <c r="P2194" t="s">
        <v>110</v>
      </c>
      <c r="Q2194" t="s">
        <v>111</v>
      </c>
      <c r="R2194" t="s">
        <v>112</v>
      </c>
      <c r="S2194" t="s">
        <v>113</v>
      </c>
      <c r="T2194" t="s">
        <v>114</v>
      </c>
      <c r="U2194" t="s">
        <v>1189</v>
      </c>
      <c r="V2194">
        <f>YEAR(sales_order1[[#This Row],[date]])</f>
        <v>2021</v>
      </c>
      <c r="W2194" t="str">
        <f>TEXT(sales_order1[[#This Row],[date]], "Mmm")</f>
        <v>Jan</v>
      </c>
      <c r="X2194">
        <f>VALUE(TEXT(sales_order1[[#This Row],[date]], "D"))</f>
        <v>20</v>
      </c>
      <c r="Y2194">
        <v>3</v>
      </c>
    </row>
    <row r="2195" spans="1:25" x14ac:dyDescent="0.25">
      <c r="A2195" s="1">
        <v>44216</v>
      </c>
      <c r="B2195">
        <v>60119</v>
      </c>
      <c r="C2195" t="s">
        <v>86</v>
      </c>
      <c r="D2195" t="str">
        <f>VLOOKUP(sales_order1[[#This Row],[itemCode]],product_details3!B:C,2,0)</f>
        <v>SRMH30</v>
      </c>
      <c r="E2195" t="s">
        <v>87</v>
      </c>
      <c r="F2195" t="s">
        <v>30</v>
      </c>
      <c r="G2195">
        <v>100</v>
      </c>
      <c r="H2195">
        <v>21</v>
      </c>
      <c r="I2195">
        <v>2100</v>
      </c>
      <c r="J2195">
        <v>6.6</v>
      </c>
      <c r="K2195">
        <v>660</v>
      </c>
      <c r="L2195">
        <v>14.4</v>
      </c>
      <c r="M2195">
        <v>0.68571428571428572</v>
      </c>
      <c r="N2195">
        <v>1440</v>
      </c>
      <c r="O2195" t="s">
        <v>469</v>
      </c>
      <c r="P2195" t="s">
        <v>470</v>
      </c>
      <c r="Q2195" t="s">
        <v>160</v>
      </c>
      <c r="R2195" t="s">
        <v>112</v>
      </c>
      <c r="S2195" t="s">
        <v>161</v>
      </c>
      <c r="T2195" t="s">
        <v>471</v>
      </c>
      <c r="U2195" t="s">
        <v>1189</v>
      </c>
      <c r="V2195">
        <f>YEAR(sales_order1[[#This Row],[date]])</f>
        <v>2021</v>
      </c>
      <c r="W2195" t="str">
        <f>TEXT(sales_order1[[#This Row],[date]], "Mmm")</f>
        <v>Jan</v>
      </c>
      <c r="X2195">
        <f>VALUE(TEXT(sales_order1[[#This Row],[date]], "D"))</f>
        <v>20</v>
      </c>
      <c r="Y2195">
        <v>3</v>
      </c>
    </row>
    <row r="2196" spans="1:25" x14ac:dyDescent="0.25">
      <c r="A2196" s="1">
        <v>44217</v>
      </c>
      <c r="B2196">
        <v>60120</v>
      </c>
      <c r="C2196" t="s">
        <v>86</v>
      </c>
      <c r="D2196" t="str">
        <f>VLOOKUP(sales_order1[[#This Row],[itemCode]],product_details3!B:C,2,0)</f>
        <v>SRMH30</v>
      </c>
      <c r="E2196" t="s">
        <v>87</v>
      </c>
      <c r="F2196" t="s">
        <v>30</v>
      </c>
      <c r="G2196">
        <v>200</v>
      </c>
      <c r="H2196">
        <v>21</v>
      </c>
      <c r="I2196">
        <v>4200</v>
      </c>
      <c r="J2196">
        <v>6.6</v>
      </c>
      <c r="K2196">
        <v>1320</v>
      </c>
      <c r="L2196">
        <v>14.4</v>
      </c>
      <c r="M2196">
        <v>0.68571428571428572</v>
      </c>
      <c r="N2196">
        <v>2880</v>
      </c>
      <c r="O2196" t="s">
        <v>62</v>
      </c>
      <c r="P2196" t="s">
        <v>63</v>
      </c>
      <c r="Q2196" t="s">
        <v>64</v>
      </c>
      <c r="R2196" t="s">
        <v>40</v>
      </c>
      <c r="S2196" t="s">
        <v>65</v>
      </c>
      <c r="T2196" t="s">
        <v>66</v>
      </c>
      <c r="U2196" t="s">
        <v>1190</v>
      </c>
      <c r="V2196">
        <f>YEAR(sales_order1[[#This Row],[date]])</f>
        <v>2021</v>
      </c>
      <c r="W2196" t="str">
        <f>TEXT(sales_order1[[#This Row],[date]], "Mmm")</f>
        <v>Jan</v>
      </c>
      <c r="X2196">
        <f>VALUE(TEXT(sales_order1[[#This Row],[date]], "D"))</f>
        <v>21</v>
      </c>
      <c r="Y2196">
        <v>3</v>
      </c>
    </row>
    <row r="2197" spans="1:25" x14ac:dyDescent="0.25">
      <c r="A2197" s="1">
        <v>44217</v>
      </c>
      <c r="B2197">
        <v>60121</v>
      </c>
      <c r="C2197" t="s">
        <v>128</v>
      </c>
      <c r="D2197" t="str">
        <f>VLOOKUP(sales_order1[[#This Row],[itemCode]],product_details3!B:C,2,0)</f>
        <v>SCRT100</v>
      </c>
      <c r="E2197" t="s">
        <v>129</v>
      </c>
      <c r="F2197" t="s">
        <v>61</v>
      </c>
      <c r="G2197">
        <v>350</v>
      </c>
      <c r="H2197">
        <v>28.25</v>
      </c>
      <c r="I2197">
        <v>9887.5</v>
      </c>
      <c r="J2197">
        <v>9</v>
      </c>
      <c r="K2197">
        <v>3150</v>
      </c>
      <c r="L2197">
        <v>19.25</v>
      </c>
      <c r="M2197">
        <v>0.68141592920353977</v>
      </c>
      <c r="N2197">
        <v>6737.5</v>
      </c>
      <c r="O2197" t="s">
        <v>559</v>
      </c>
      <c r="P2197" t="s">
        <v>560</v>
      </c>
      <c r="Q2197" t="s">
        <v>191</v>
      </c>
      <c r="R2197" t="s">
        <v>56</v>
      </c>
      <c r="S2197" t="s">
        <v>192</v>
      </c>
      <c r="T2197" t="s">
        <v>193</v>
      </c>
      <c r="U2197" t="s">
        <v>1191</v>
      </c>
      <c r="V2197">
        <f>YEAR(sales_order1[[#This Row],[date]])</f>
        <v>2021</v>
      </c>
      <c r="W2197" t="str">
        <f>TEXT(sales_order1[[#This Row],[date]], "Mmm")</f>
        <v>Jan</v>
      </c>
      <c r="X2197">
        <f>VALUE(TEXT(sales_order1[[#This Row],[date]], "D"))</f>
        <v>21</v>
      </c>
      <c r="Y2197">
        <v>3</v>
      </c>
    </row>
    <row r="2198" spans="1:25" x14ac:dyDescent="0.25">
      <c r="A2198" s="1">
        <v>44217</v>
      </c>
      <c r="B2198">
        <v>60122</v>
      </c>
      <c r="C2198" t="s">
        <v>307</v>
      </c>
      <c r="D2198" t="str">
        <f>VLOOKUP(sales_order1[[#This Row],[itemCode]],product_details3!B:C,2,0)</f>
        <v>TNRH150</v>
      </c>
      <c r="E2198" t="s">
        <v>308</v>
      </c>
      <c r="F2198" t="s">
        <v>124</v>
      </c>
      <c r="G2198">
        <v>200</v>
      </c>
      <c r="H2198">
        <v>15.75</v>
      </c>
      <c r="I2198">
        <v>3150</v>
      </c>
      <c r="J2198">
        <v>4.45</v>
      </c>
      <c r="K2198">
        <v>890</v>
      </c>
      <c r="L2198">
        <v>11.3</v>
      </c>
      <c r="M2198">
        <v>0.71746031746031746</v>
      </c>
      <c r="N2198">
        <v>2260</v>
      </c>
      <c r="O2198" t="s">
        <v>91</v>
      </c>
      <c r="P2198" t="s">
        <v>92</v>
      </c>
      <c r="Q2198" t="s">
        <v>93</v>
      </c>
      <c r="R2198" t="s">
        <v>72</v>
      </c>
      <c r="S2198" t="s">
        <v>94</v>
      </c>
      <c r="T2198" t="s">
        <v>95</v>
      </c>
      <c r="U2198" t="s">
        <v>1190</v>
      </c>
      <c r="V2198">
        <f>YEAR(sales_order1[[#This Row],[date]])</f>
        <v>2021</v>
      </c>
      <c r="W2198" t="str">
        <f>TEXT(sales_order1[[#This Row],[date]], "Mmm")</f>
        <v>Jan</v>
      </c>
      <c r="X2198">
        <f>VALUE(TEXT(sales_order1[[#This Row],[date]], "D"))</f>
        <v>21</v>
      </c>
      <c r="Y2198">
        <v>3</v>
      </c>
    </row>
    <row r="2199" spans="1:25" x14ac:dyDescent="0.25">
      <c r="A2199" s="1">
        <v>44217</v>
      </c>
      <c r="B2199">
        <v>60123</v>
      </c>
      <c r="C2199" t="s">
        <v>67</v>
      </c>
      <c r="D2199" t="str">
        <f>VLOOKUP(sales_order1[[#This Row],[itemCode]],product_details3!B:C,2,0)</f>
        <v>SRMH15</v>
      </c>
      <c r="E2199" t="s">
        <v>68</v>
      </c>
      <c r="F2199" t="s">
        <v>30</v>
      </c>
      <c r="G2199">
        <v>100</v>
      </c>
      <c r="H2199">
        <v>15.75</v>
      </c>
      <c r="I2199">
        <v>1575</v>
      </c>
      <c r="J2199">
        <v>5.45</v>
      </c>
      <c r="K2199">
        <v>545</v>
      </c>
      <c r="L2199">
        <v>10.3</v>
      </c>
      <c r="M2199">
        <v>0.65396825396825398</v>
      </c>
      <c r="N2199">
        <v>1030</v>
      </c>
      <c r="O2199" t="s">
        <v>167</v>
      </c>
      <c r="P2199" t="s">
        <v>168</v>
      </c>
      <c r="Q2199" t="s">
        <v>100</v>
      </c>
      <c r="R2199" t="s">
        <v>40</v>
      </c>
      <c r="S2199" t="s">
        <v>101</v>
      </c>
      <c r="T2199" t="s">
        <v>169</v>
      </c>
      <c r="U2199" t="s">
        <v>1190</v>
      </c>
      <c r="V2199">
        <f>YEAR(sales_order1[[#This Row],[date]])</f>
        <v>2021</v>
      </c>
      <c r="W2199" t="str">
        <f>TEXT(sales_order1[[#This Row],[date]], "Mmm")</f>
        <v>Jan</v>
      </c>
      <c r="X2199">
        <f>VALUE(TEXT(sales_order1[[#This Row],[date]], "D"))</f>
        <v>21</v>
      </c>
      <c r="Y2199">
        <v>3</v>
      </c>
    </row>
    <row r="2200" spans="1:25" x14ac:dyDescent="0.25">
      <c r="A2200" s="1">
        <v>44217</v>
      </c>
      <c r="B2200">
        <v>60124</v>
      </c>
      <c r="C2200" t="s">
        <v>209</v>
      </c>
      <c r="D2200" t="str">
        <f>VLOOKUP(sales_order1[[#This Row],[itemCode]],product_details3!B:C,2,0)</f>
        <v>CLNG50</v>
      </c>
      <c r="E2200" t="s">
        <v>210</v>
      </c>
      <c r="F2200" t="s">
        <v>45</v>
      </c>
      <c r="G2200">
        <v>150</v>
      </c>
      <c r="H2200">
        <v>6.5</v>
      </c>
      <c r="I2200">
        <v>975</v>
      </c>
      <c r="J2200">
        <v>2.2999999999999998</v>
      </c>
      <c r="K2200">
        <v>345</v>
      </c>
      <c r="L2200">
        <v>4.2</v>
      </c>
      <c r="M2200">
        <v>0.64615384615384619</v>
      </c>
      <c r="N2200">
        <v>630</v>
      </c>
      <c r="O2200" t="s">
        <v>423</v>
      </c>
      <c r="P2200" t="s">
        <v>424</v>
      </c>
      <c r="Q2200" t="s">
        <v>77</v>
      </c>
      <c r="R2200" t="s">
        <v>72</v>
      </c>
      <c r="S2200" t="s">
        <v>425</v>
      </c>
      <c r="T2200" t="s">
        <v>426</v>
      </c>
      <c r="U2200" t="s">
        <v>1190</v>
      </c>
      <c r="V2200">
        <f>YEAR(sales_order1[[#This Row],[date]])</f>
        <v>2021</v>
      </c>
      <c r="W2200" t="str">
        <f>TEXT(sales_order1[[#This Row],[date]], "Mmm")</f>
        <v>Jan</v>
      </c>
      <c r="X2200">
        <f>VALUE(TEXT(sales_order1[[#This Row],[date]], "D"))</f>
        <v>21</v>
      </c>
      <c r="Y2200">
        <v>3</v>
      </c>
    </row>
    <row r="2201" spans="1:25" x14ac:dyDescent="0.25">
      <c r="A2201" s="1">
        <v>44217</v>
      </c>
      <c r="B2201">
        <v>60125</v>
      </c>
      <c r="C2201" t="s">
        <v>181</v>
      </c>
      <c r="D2201" t="str">
        <f>VLOOKUP(sales_order1[[#This Row],[itemCode]],product_details3!B:C,2,0)</f>
        <v>EXFP100</v>
      </c>
      <c r="E2201" t="s">
        <v>182</v>
      </c>
      <c r="F2201" t="s">
        <v>183</v>
      </c>
      <c r="G2201">
        <v>100</v>
      </c>
      <c r="H2201">
        <v>21.95</v>
      </c>
      <c r="I2201">
        <v>2195</v>
      </c>
      <c r="J2201">
        <v>8.1999999999999993</v>
      </c>
      <c r="K2201">
        <v>820</v>
      </c>
      <c r="L2201">
        <v>13.75</v>
      </c>
      <c r="M2201">
        <v>0.62642369020501143</v>
      </c>
      <c r="N2201">
        <v>1375</v>
      </c>
      <c r="O2201" t="s">
        <v>189</v>
      </c>
      <c r="P2201" t="s">
        <v>190</v>
      </c>
      <c r="Q2201" t="s">
        <v>191</v>
      </c>
      <c r="R2201" t="s">
        <v>56</v>
      </c>
      <c r="S2201" t="s">
        <v>192</v>
      </c>
      <c r="T2201" t="s">
        <v>193</v>
      </c>
      <c r="U2201" t="s">
        <v>1191</v>
      </c>
      <c r="V2201">
        <f>YEAR(sales_order1[[#This Row],[date]])</f>
        <v>2021</v>
      </c>
      <c r="W2201" t="str">
        <f>TEXT(sales_order1[[#This Row],[date]], "Mmm")</f>
        <v>Jan</v>
      </c>
      <c r="X2201">
        <f>VALUE(TEXT(sales_order1[[#This Row],[date]], "D"))</f>
        <v>21</v>
      </c>
      <c r="Y2201">
        <v>3</v>
      </c>
    </row>
    <row r="2202" spans="1:25" x14ac:dyDescent="0.25">
      <c r="A2202" s="1">
        <v>44217</v>
      </c>
      <c r="B2202">
        <v>60126</v>
      </c>
      <c r="C2202" t="s">
        <v>35</v>
      </c>
      <c r="D2202" t="str">
        <f>VLOOKUP(sales_order1[[#This Row],[itemCode]],product_details3!B:C,2,0)</f>
        <v>SRMA30</v>
      </c>
      <c r="E2202" t="s">
        <v>36</v>
      </c>
      <c r="F2202" t="s">
        <v>30</v>
      </c>
      <c r="G2202">
        <v>50</v>
      </c>
      <c r="H2202">
        <v>26.2</v>
      </c>
      <c r="I2202">
        <v>1310</v>
      </c>
      <c r="J2202">
        <v>9.4</v>
      </c>
      <c r="K2202">
        <v>470</v>
      </c>
      <c r="L2202">
        <v>16.8</v>
      </c>
      <c r="M2202">
        <v>0.6412213740458016</v>
      </c>
      <c r="N2202">
        <v>840</v>
      </c>
      <c r="O2202" t="s">
        <v>528</v>
      </c>
      <c r="P2202" t="s">
        <v>529</v>
      </c>
      <c r="Q2202" t="s">
        <v>132</v>
      </c>
      <c r="R2202" t="s">
        <v>56</v>
      </c>
      <c r="S2202" t="s">
        <v>133</v>
      </c>
      <c r="T2202" t="s">
        <v>530</v>
      </c>
      <c r="U2202" t="s">
        <v>1191</v>
      </c>
      <c r="V2202">
        <f>YEAR(sales_order1[[#This Row],[date]])</f>
        <v>2021</v>
      </c>
      <c r="W2202" t="str">
        <f>TEXT(sales_order1[[#This Row],[date]], "Mmm")</f>
        <v>Jan</v>
      </c>
      <c r="X2202">
        <f>VALUE(TEXT(sales_order1[[#This Row],[date]], "D"))</f>
        <v>21</v>
      </c>
      <c r="Y2202">
        <v>3</v>
      </c>
    </row>
    <row r="2203" spans="1:25" x14ac:dyDescent="0.25">
      <c r="A2203" s="1">
        <v>44217</v>
      </c>
      <c r="B2203">
        <v>60127</v>
      </c>
      <c r="C2203" t="s">
        <v>115</v>
      </c>
      <c r="D2203" t="str">
        <f>VLOOKUP(sales_order1[[#This Row],[itemCode]],product_details3!B:C,2,0)</f>
        <v>SCRS30100</v>
      </c>
      <c r="E2203" t="s">
        <v>116</v>
      </c>
      <c r="F2203" t="s">
        <v>61</v>
      </c>
      <c r="G2203">
        <v>250</v>
      </c>
      <c r="H2203">
        <v>32.75</v>
      </c>
      <c r="I2203">
        <v>8187.5</v>
      </c>
      <c r="J2203">
        <v>11.25</v>
      </c>
      <c r="K2203">
        <v>2812.5</v>
      </c>
      <c r="L2203">
        <v>21.5</v>
      </c>
      <c r="M2203">
        <v>0.65648854961832059</v>
      </c>
      <c r="N2203">
        <v>5375</v>
      </c>
      <c r="O2203" t="s">
        <v>392</v>
      </c>
      <c r="P2203" t="s">
        <v>393</v>
      </c>
      <c r="Q2203" t="s">
        <v>264</v>
      </c>
      <c r="R2203" t="s">
        <v>56</v>
      </c>
      <c r="S2203" t="s">
        <v>133</v>
      </c>
      <c r="T2203" t="s">
        <v>394</v>
      </c>
      <c r="U2203" t="s">
        <v>1191</v>
      </c>
      <c r="V2203">
        <f>YEAR(sales_order1[[#This Row],[date]])</f>
        <v>2021</v>
      </c>
      <c r="W2203" t="str">
        <f>TEXT(sales_order1[[#This Row],[date]], "Mmm")</f>
        <v>Jan</v>
      </c>
      <c r="X2203">
        <f>VALUE(TEXT(sales_order1[[#This Row],[date]], "D"))</f>
        <v>21</v>
      </c>
      <c r="Y2203">
        <v>3</v>
      </c>
    </row>
    <row r="2204" spans="1:25" x14ac:dyDescent="0.25">
      <c r="A2204" s="1">
        <v>44218</v>
      </c>
      <c r="B2204">
        <v>60128</v>
      </c>
      <c r="C2204" t="s">
        <v>333</v>
      </c>
      <c r="D2204" t="str">
        <f>VLOOKUP(sales_order1[[#This Row],[itemCode]],product_details3!B:C,2,0)</f>
        <v>TNRH200</v>
      </c>
      <c r="E2204" t="s">
        <v>334</v>
      </c>
      <c r="F2204" t="s">
        <v>124</v>
      </c>
      <c r="G2204">
        <v>200</v>
      </c>
      <c r="H2204">
        <v>21</v>
      </c>
      <c r="I2204">
        <v>4200</v>
      </c>
      <c r="J2204">
        <v>6.6</v>
      </c>
      <c r="K2204">
        <v>1320</v>
      </c>
      <c r="L2204">
        <v>14.4</v>
      </c>
      <c r="M2204">
        <v>0.68571428571428572</v>
      </c>
      <c r="N2204">
        <v>2880</v>
      </c>
      <c r="O2204" t="s">
        <v>248</v>
      </c>
      <c r="P2204" t="s">
        <v>249</v>
      </c>
      <c r="Q2204" t="s">
        <v>191</v>
      </c>
      <c r="R2204" t="s">
        <v>56</v>
      </c>
      <c r="S2204" t="s">
        <v>192</v>
      </c>
      <c r="T2204" t="s">
        <v>250</v>
      </c>
      <c r="U2204" t="s">
        <v>1191</v>
      </c>
      <c r="V2204">
        <f>YEAR(sales_order1[[#This Row],[date]])</f>
        <v>2021</v>
      </c>
      <c r="W2204" t="str">
        <f>TEXT(sales_order1[[#This Row],[date]], "Mmm")</f>
        <v>Jan</v>
      </c>
      <c r="X2204">
        <f>VALUE(TEXT(sales_order1[[#This Row],[date]], "D"))</f>
        <v>22</v>
      </c>
      <c r="Y2204">
        <v>4</v>
      </c>
    </row>
    <row r="2205" spans="1:25" x14ac:dyDescent="0.25">
      <c r="A2205" s="1">
        <v>44218</v>
      </c>
      <c r="B2205">
        <v>60129</v>
      </c>
      <c r="C2205" t="s">
        <v>320</v>
      </c>
      <c r="D2205" t="str">
        <f>VLOOKUP(sales_order1[[#This Row],[itemCode]],product_details3!B:C,2,0)</f>
        <v>SCR50+100</v>
      </c>
      <c r="E2205" t="s">
        <v>321</v>
      </c>
      <c r="F2205" t="s">
        <v>61</v>
      </c>
      <c r="G2205">
        <v>150</v>
      </c>
      <c r="H2205">
        <v>26.25</v>
      </c>
      <c r="I2205">
        <v>3937.5</v>
      </c>
      <c r="J2205">
        <v>7.75</v>
      </c>
      <c r="K2205">
        <v>1162.5</v>
      </c>
      <c r="L2205">
        <v>18.5</v>
      </c>
      <c r="M2205">
        <v>0.70476190476190481</v>
      </c>
      <c r="N2205">
        <v>2775</v>
      </c>
      <c r="O2205" t="s">
        <v>451</v>
      </c>
      <c r="P2205" t="s">
        <v>452</v>
      </c>
      <c r="Q2205" t="s">
        <v>271</v>
      </c>
      <c r="R2205" t="s">
        <v>56</v>
      </c>
      <c r="S2205" t="s">
        <v>192</v>
      </c>
      <c r="T2205" t="s">
        <v>453</v>
      </c>
      <c r="U2205" t="s">
        <v>1191</v>
      </c>
      <c r="V2205">
        <f>YEAR(sales_order1[[#This Row],[date]])</f>
        <v>2021</v>
      </c>
      <c r="W2205" t="str">
        <f>TEXT(sales_order1[[#This Row],[date]], "Mmm")</f>
        <v>Jan</v>
      </c>
      <c r="X2205">
        <f>VALUE(TEXT(sales_order1[[#This Row],[date]], "D"))</f>
        <v>22</v>
      </c>
      <c r="Y2205">
        <v>4</v>
      </c>
    </row>
    <row r="2206" spans="1:25" x14ac:dyDescent="0.25">
      <c r="A2206" s="1">
        <v>44218</v>
      </c>
      <c r="B2206">
        <v>60130</v>
      </c>
      <c r="C2206" t="s">
        <v>115</v>
      </c>
      <c r="D2206" t="str">
        <f>VLOOKUP(sales_order1[[#This Row],[itemCode]],product_details3!B:C,2,0)</f>
        <v>SCRS30100</v>
      </c>
      <c r="E2206" t="s">
        <v>116</v>
      </c>
      <c r="F2206" t="s">
        <v>61</v>
      </c>
      <c r="G2206">
        <v>50</v>
      </c>
      <c r="H2206">
        <v>32.75</v>
      </c>
      <c r="I2206">
        <v>1637.5</v>
      </c>
      <c r="J2206">
        <v>11.25</v>
      </c>
      <c r="K2206">
        <v>562.5</v>
      </c>
      <c r="L2206">
        <v>21.5</v>
      </c>
      <c r="M2206">
        <v>0.65648854961832059</v>
      </c>
      <c r="N2206">
        <v>1075</v>
      </c>
      <c r="O2206" t="s">
        <v>511</v>
      </c>
      <c r="P2206" t="s">
        <v>512</v>
      </c>
      <c r="Q2206" t="s">
        <v>201</v>
      </c>
      <c r="R2206" t="s">
        <v>25</v>
      </c>
      <c r="S2206" t="s">
        <v>372</v>
      </c>
      <c r="T2206" t="s">
        <v>513</v>
      </c>
      <c r="U2206" t="s">
        <v>1191</v>
      </c>
      <c r="V2206">
        <f>YEAR(sales_order1[[#This Row],[date]])</f>
        <v>2021</v>
      </c>
      <c r="W2206" t="str">
        <f>TEXT(sales_order1[[#This Row],[date]], "Mmm")</f>
        <v>Jan</v>
      </c>
      <c r="X2206">
        <f>VALUE(TEXT(sales_order1[[#This Row],[date]], "D"))</f>
        <v>22</v>
      </c>
      <c r="Y2206">
        <v>4</v>
      </c>
    </row>
    <row r="2207" spans="1:25" x14ac:dyDescent="0.25">
      <c r="A2207" s="1">
        <v>44218</v>
      </c>
      <c r="B2207">
        <v>60131</v>
      </c>
      <c r="C2207" t="s">
        <v>28</v>
      </c>
      <c r="D2207" t="str">
        <f>VLOOKUP(sales_order1[[#This Row],[itemCode]],product_details3!B:C,2,0)</f>
        <v>SRMC30</v>
      </c>
      <c r="E2207" t="s">
        <v>29</v>
      </c>
      <c r="F2207" t="s">
        <v>30</v>
      </c>
      <c r="G2207">
        <v>150</v>
      </c>
      <c r="H2207">
        <v>22.6</v>
      </c>
      <c r="I2207">
        <v>3390</v>
      </c>
      <c r="J2207">
        <v>7.6</v>
      </c>
      <c r="K2207">
        <v>1140</v>
      </c>
      <c r="L2207">
        <v>15</v>
      </c>
      <c r="M2207">
        <v>0.66371681415929207</v>
      </c>
      <c r="N2207">
        <v>2250</v>
      </c>
      <c r="O2207" t="s">
        <v>75</v>
      </c>
      <c r="P2207" t="s">
        <v>76</v>
      </c>
      <c r="Q2207" t="s">
        <v>77</v>
      </c>
      <c r="R2207" t="s">
        <v>72</v>
      </c>
      <c r="S2207" t="s">
        <v>78</v>
      </c>
      <c r="T2207" t="s">
        <v>79</v>
      </c>
      <c r="U2207" t="s">
        <v>1190</v>
      </c>
      <c r="V2207">
        <f>YEAR(sales_order1[[#This Row],[date]])</f>
        <v>2021</v>
      </c>
      <c r="W2207" t="str">
        <f>TEXT(sales_order1[[#This Row],[date]], "Mmm")</f>
        <v>Jan</v>
      </c>
      <c r="X2207">
        <f>VALUE(TEXT(sales_order1[[#This Row],[date]], "D"))</f>
        <v>22</v>
      </c>
      <c r="Y2207">
        <v>4</v>
      </c>
    </row>
    <row r="2208" spans="1:25" x14ac:dyDescent="0.25">
      <c r="A2208" s="1">
        <v>44218</v>
      </c>
      <c r="B2208">
        <v>60132</v>
      </c>
      <c r="C2208" t="s">
        <v>28</v>
      </c>
      <c r="D2208" t="str">
        <f>VLOOKUP(sales_order1[[#This Row],[itemCode]],product_details3!B:C,2,0)</f>
        <v>SRMC30</v>
      </c>
      <c r="E2208" t="s">
        <v>29</v>
      </c>
      <c r="F2208" t="s">
        <v>30</v>
      </c>
      <c r="G2208">
        <v>100</v>
      </c>
      <c r="H2208">
        <v>22.6</v>
      </c>
      <c r="I2208">
        <v>2260</v>
      </c>
      <c r="J2208">
        <v>7.6</v>
      </c>
      <c r="K2208">
        <v>760</v>
      </c>
      <c r="L2208">
        <v>15</v>
      </c>
      <c r="M2208">
        <v>0.66371681415929207</v>
      </c>
      <c r="N2208">
        <v>1500</v>
      </c>
      <c r="O2208" t="s">
        <v>478</v>
      </c>
      <c r="P2208" t="s">
        <v>479</v>
      </c>
      <c r="Q2208" t="s">
        <v>186</v>
      </c>
      <c r="R2208" t="s">
        <v>112</v>
      </c>
      <c r="S2208" t="s">
        <v>246</v>
      </c>
      <c r="T2208" t="s">
        <v>480</v>
      </c>
      <c r="U2208" t="s">
        <v>1189</v>
      </c>
      <c r="V2208">
        <f>YEAR(sales_order1[[#This Row],[date]])</f>
        <v>2021</v>
      </c>
      <c r="W2208" t="str">
        <f>TEXT(sales_order1[[#This Row],[date]], "Mmm")</f>
        <v>Jan</v>
      </c>
      <c r="X2208">
        <f>VALUE(TEXT(sales_order1[[#This Row],[date]], "D"))</f>
        <v>22</v>
      </c>
      <c r="Y2208">
        <v>4</v>
      </c>
    </row>
    <row r="2209" spans="1:25" x14ac:dyDescent="0.25">
      <c r="A2209" s="1">
        <v>44218</v>
      </c>
      <c r="B2209">
        <v>60133</v>
      </c>
      <c r="C2209" t="s">
        <v>51</v>
      </c>
      <c r="D2209" t="str">
        <f>VLOOKUP(sales_order1[[#This Row],[itemCode]],product_details3!B:C,2,0)</f>
        <v>MSTH50</v>
      </c>
      <c r="E2209" t="s">
        <v>52</v>
      </c>
      <c r="F2209" t="s">
        <v>21</v>
      </c>
      <c r="G2209">
        <v>100</v>
      </c>
      <c r="H2209">
        <v>15.75</v>
      </c>
      <c r="I2209">
        <v>1575</v>
      </c>
      <c r="J2209">
        <v>4.45</v>
      </c>
      <c r="K2209">
        <v>445</v>
      </c>
      <c r="L2209">
        <v>11.3</v>
      </c>
      <c r="M2209">
        <v>0.71746031746031746</v>
      </c>
      <c r="N2209">
        <v>1130</v>
      </c>
      <c r="O2209" t="s">
        <v>366</v>
      </c>
      <c r="P2209" t="s">
        <v>367</v>
      </c>
      <c r="Q2209" t="s">
        <v>239</v>
      </c>
      <c r="R2209" t="s">
        <v>112</v>
      </c>
      <c r="S2209" t="s">
        <v>368</v>
      </c>
      <c r="T2209" t="s">
        <v>369</v>
      </c>
      <c r="U2209" t="s">
        <v>1189</v>
      </c>
      <c r="V2209">
        <f>YEAR(sales_order1[[#This Row],[date]])</f>
        <v>2021</v>
      </c>
      <c r="W2209" t="str">
        <f>TEXT(sales_order1[[#This Row],[date]], "Mmm")</f>
        <v>Jan</v>
      </c>
      <c r="X2209">
        <f>VALUE(TEXT(sales_order1[[#This Row],[date]], "D"))</f>
        <v>22</v>
      </c>
      <c r="Y2209">
        <v>4</v>
      </c>
    </row>
    <row r="2210" spans="1:25" x14ac:dyDescent="0.25">
      <c r="A2210" s="1">
        <v>44218</v>
      </c>
      <c r="B2210">
        <v>60134</v>
      </c>
      <c r="C2210" t="s">
        <v>358</v>
      </c>
      <c r="D2210" t="str">
        <f>VLOOKUP(sales_order1[[#This Row],[itemCode]],product_details3!B:C,2,0)</f>
        <v>SCR50+30</v>
      </c>
      <c r="E2210" t="s">
        <v>359</v>
      </c>
      <c r="F2210" t="s">
        <v>61</v>
      </c>
      <c r="G2210">
        <v>100</v>
      </c>
      <c r="H2210">
        <v>10.5</v>
      </c>
      <c r="I2210">
        <v>1050</v>
      </c>
      <c r="J2210">
        <v>3.3</v>
      </c>
      <c r="K2210">
        <v>330</v>
      </c>
      <c r="L2210">
        <v>7.2</v>
      </c>
      <c r="M2210">
        <v>0.68571428571428572</v>
      </c>
      <c r="N2210">
        <v>720</v>
      </c>
      <c r="O2210" t="s">
        <v>184</v>
      </c>
      <c r="P2210" t="s">
        <v>185</v>
      </c>
      <c r="Q2210" t="s">
        <v>186</v>
      </c>
      <c r="R2210" t="s">
        <v>112</v>
      </c>
      <c r="S2210" t="s">
        <v>187</v>
      </c>
      <c r="T2210" t="s">
        <v>188</v>
      </c>
      <c r="U2210" t="s">
        <v>1189</v>
      </c>
      <c r="V2210">
        <f>YEAR(sales_order1[[#This Row],[date]])</f>
        <v>2021</v>
      </c>
      <c r="W2210" t="str">
        <f>TEXT(sales_order1[[#This Row],[date]], "Mmm")</f>
        <v>Jan</v>
      </c>
      <c r="X2210">
        <f>VALUE(TEXT(sales_order1[[#This Row],[date]], "D"))</f>
        <v>22</v>
      </c>
      <c r="Y2210">
        <v>4</v>
      </c>
    </row>
    <row r="2211" spans="1:25" x14ac:dyDescent="0.25">
      <c r="A2211" s="1">
        <v>44221</v>
      </c>
      <c r="B2211">
        <v>60135</v>
      </c>
      <c r="C2211" t="s">
        <v>358</v>
      </c>
      <c r="D2211" t="str">
        <f>VLOOKUP(sales_order1[[#This Row],[itemCode]],product_details3!B:C,2,0)</f>
        <v>SCR50+30</v>
      </c>
      <c r="E2211" t="s">
        <v>359</v>
      </c>
      <c r="F2211" t="s">
        <v>61</v>
      </c>
      <c r="G2211">
        <v>50</v>
      </c>
      <c r="H2211">
        <v>10.5</v>
      </c>
      <c r="I2211">
        <v>525</v>
      </c>
      <c r="J2211">
        <v>3.3</v>
      </c>
      <c r="K2211">
        <v>165</v>
      </c>
      <c r="L2211">
        <v>7.2</v>
      </c>
      <c r="M2211">
        <v>0.68571428571428572</v>
      </c>
      <c r="N2211">
        <v>360</v>
      </c>
      <c r="O2211" t="s">
        <v>420</v>
      </c>
      <c r="P2211" t="s">
        <v>421</v>
      </c>
      <c r="Q2211" t="s">
        <v>77</v>
      </c>
      <c r="R2211" t="s">
        <v>72</v>
      </c>
      <c r="S2211" t="s">
        <v>78</v>
      </c>
      <c r="T2211" t="s">
        <v>422</v>
      </c>
      <c r="U2211" t="s">
        <v>1190</v>
      </c>
      <c r="V2211">
        <f>YEAR(sales_order1[[#This Row],[date]])</f>
        <v>2021</v>
      </c>
      <c r="W2211" t="str">
        <f>TEXT(sales_order1[[#This Row],[date]], "Mmm")</f>
        <v>Jan</v>
      </c>
      <c r="X2211">
        <f>VALUE(TEXT(sales_order1[[#This Row],[date]], "D"))</f>
        <v>25</v>
      </c>
      <c r="Y2211">
        <v>4</v>
      </c>
    </row>
    <row r="2212" spans="1:25" x14ac:dyDescent="0.25">
      <c r="A2212" s="1">
        <v>44221</v>
      </c>
      <c r="B2212">
        <v>60136</v>
      </c>
      <c r="C2212" t="s">
        <v>204</v>
      </c>
      <c r="D2212" t="str">
        <f>VLOOKUP(sales_order1[[#This Row],[itemCode]],product_details3!B:C,2,0)</f>
        <v>MKRM150</v>
      </c>
      <c r="E2212" t="s">
        <v>205</v>
      </c>
      <c r="F2212" t="s">
        <v>151</v>
      </c>
      <c r="G2212">
        <v>100</v>
      </c>
      <c r="H2212">
        <v>10.75</v>
      </c>
      <c r="I2212">
        <v>1075</v>
      </c>
      <c r="J2212">
        <v>4.45</v>
      </c>
      <c r="K2212">
        <v>445</v>
      </c>
      <c r="L2212">
        <v>6.3</v>
      </c>
      <c r="M2212">
        <v>0.586046511627907</v>
      </c>
      <c r="N2212">
        <v>630</v>
      </c>
      <c r="O2212" t="s">
        <v>519</v>
      </c>
      <c r="P2212" t="s">
        <v>520</v>
      </c>
      <c r="Q2212" t="s">
        <v>383</v>
      </c>
      <c r="R2212" t="s">
        <v>72</v>
      </c>
      <c r="S2212" t="s">
        <v>459</v>
      </c>
      <c r="T2212" t="s">
        <v>521</v>
      </c>
      <c r="U2212" t="s">
        <v>1188</v>
      </c>
      <c r="V2212">
        <f>YEAR(sales_order1[[#This Row],[date]])</f>
        <v>2021</v>
      </c>
      <c r="W2212" t="str">
        <f>TEXT(sales_order1[[#This Row],[date]], "Mmm")</f>
        <v>Jan</v>
      </c>
      <c r="X2212">
        <f>VALUE(TEXT(sales_order1[[#This Row],[date]], "D"))</f>
        <v>25</v>
      </c>
      <c r="Y2212">
        <v>4</v>
      </c>
    </row>
    <row r="2213" spans="1:25" x14ac:dyDescent="0.25">
      <c r="A2213" s="1">
        <v>44221</v>
      </c>
      <c r="B2213">
        <v>60137</v>
      </c>
      <c r="C2213" t="s">
        <v>358</v>
      </c>
      <c r="D2213" t="str">
        <f>VLOOKUP(sales_order1[[#This Row],[itemCode]],product_details3!B:C,2,0)</f>
        <v>SCR50+30</v>
      </c>
      <c r="E2213" t="s">
        <v>359</v>
      </c>
      <c r="F2213" t="s">
        <v>61</v>
      </c>
      <c r="G2213">
        <v>50</v>
      </c>
      <c r="H2213">
        <v>10.5</v>
      </c>
      <c r="I2213">
        <v>525</v>
      </c>
      <c r="J2213">
        <v>3.3</v>
      </c>
      <c r="K2213">
        <v>165</v>
      </c>
      <c r="L2213">
        <v>7.2</v>
      </c>
      <c r="M2213">
        <v>0.68571428571428572</v>
      </c>
      <c r="N2213">
        <v>360</v>
      </c>
      <c r="O2213" t="s">
        <v>53</v>
      </c>
      <c r="P2213" t="s">
        <v>54</v>
      </c>
      <c r="Q2213" t="s">
        <v>55</v>
      </c>
      <c r="R2213" t="s">
        <v>56</v>
      </c>
      <c r="S2213" t="s">
        <v>57</v>
      </c>
      <c r="T2213" t="s">
        <v>58</v>
      </c>
      <c r="U2213" t="s">
        <v>1191</v>
      </c>
      <c r="V2213">
        <f>YEAR(sales_order1[[#This Row],[date]])</f>
        <v>2021</v>
      </c>
      <c r="W2213" t="str">
        <f>TEXT(sales_order1[[#This Row],[date]], "Mmm")</f>
        <v>Jan</v>
      </c>
      <c r="X2213">
        <f>VALUE(TEXT(sales_order1[[#This Row],[date]], "D"))</f>
        <v>25</v>
      </c>
      <c r="Y2213">
        <v>4</v>
      </c>
    </row>
    <row r="2214" spans="1:25" x14ac:dyDescent="0.25">
      <c r="A2214" s="1">
        <v>44221</v>
      </c>
      <c r="B2214">
        <v>60138</v>
      </c>
      <c r="C2214" t="s">
        <v>175</v>
      </c>
      <c r="D2214" t="str">
        <f>VLOOKUP(sales_order1[[#This Row],[itemCode]],product_details3!B:C,2,0)</f>
        <v>SCRS3030</v>
      </c>
      <c r="E2214" t="s">
        <v>176</v>
      </c>
      <c r="F2214" t="s">
        <v>61</v>
      </c>
      <c r="G2214">
        <v>200</v>
      </c>
      <c r="H2214">
        <v>13.1</v>
      </c>
      <c r="I2214">
        <v>2620</v>
      </c>
      <c r="J2214">
        <v>4.7</v>
      </c>
      <c r="K2214">
        <v>940</v>
      </c>
      <c r="L2214">
        <v>8.4</v>
      </c>
      <c r="M2214">
        <v>0.6412213740458016</v>
      </c>
      <c r="N2214">
        <v>1680</v>
      </c>
      <c r="O2214" t="s">
        <v>447</v>
      </c>
      <c r="P2214" t="s">
        <v>448</v>
      </c>
      <c r="Q2214" t="s">
        <v>378</v>
      </c>
      <c r="R2214" t="s">
        <v>72</v>
      </c>
      <c r="S2214" t="s">
        <v>449</v>
      </c>
      <c r="T2214" t="s">
        <v>450</v>
      </c>
      <c r="U2214" t="s">
        <v>1188</v>
      </c>
      <c r="V2214">
        <f>YEAR(sales_order1[[#This Row],[date]])</f>
        <v>2021</v>
      </c>
      <c r="W2214" t="str">
        <f>TEXT(sales_order1[[#This Row],[date]], "Mmm")</f>
        <v>Jan</v>
      </c>
      <c r="X2214">
        <f>VALUE(TEXT(sales_order1[[#This Row],[date]], "D"))</f>
        <v>25</v>
      </c>
      <c r="Y2214">
        <v>4</v>
      </c>
    </row>
    <row r="2215" spans="1:25" x14ac:dyDescent="0.25">
      <c r="A2215" s="1">
        <v>44221</v>
      </c>
      <c r="B2215">
        <v>60139</v>
      </c>
      <c r="C2215" t="s">
        <v>181</v>
      </c>
      <c r="D2215" t="str">
        <f>VLOOKUP(sales_order1[[#This Row],[itemCode]],product_details3!B:C,2,0)</f>
        <v>EXFP100</v>
      </c>
      <c r="E2215" t="s">
        <v>182</v>
      </c>
      <c r="F2215" t="s">
        <v>183</v>
      </c>
      <c r="G2215">
        <v>50</v>
      </c>
      <c r="H2215">
        <v>21.95</v>
      </c>
      <c r="I2215">
        <v>1097.5</v>
      </c>
      <c r="J2215">
        <v>8.1999999999999993</v>
      </c>
      <c r="K2215">
        <v>410</v>
      </c>
      <c r="L2215">
        <v>13.75</v>
      </c>
      <c r="M2215">
        <v>0.62642369020501143</v>
      </c>
      <c r="N2215">
        <v>687.5</v>
      </c>
      <c r="O2215" t="s">
        <v>37</v>
      </c>
      <c r="P2215" t="s">
        <v>38</v>
      </c>
      <c r="Q2215" t="s">
        <v>39</v>
      </c>
      <c r="R2215" t="s">
        <v>40</v>
      </c>
      <c r="S2215" t="s">
        <v>41</v>
      </c>
      <c r="T2215" t="s">
        <v>42</v>
      </c>
      <c r="U2215" t="s">
        <v>1188</v>
      </c>
      <c r="V2215">
        <f>YEAR(sales_order1[[#This Row],[date]])</f>
        <v>2021</v>
      </c>
      <c r="W2215" t="str">
        <f>TEXT(sales_order1[[#This Row],[date]], "Mmm")</f>
        <v>Jan</v>
      </c>
      <c r="X2215">
        <f>VALUE(TEXT(sales_order1[[#This Row],[date]], "D"))</f>
        <v>25</v>
      </c>
      <c r="Y2215">
        <v>4</v>
      </c>
    </row>
    <row r="2216" spans="1:25" x14ac:dyDescent="0.25">
      <c r="A2216" s="1">
        <v>44221</v>
      </c>
      <c r="B2216">
        <v>60140</v>
      </c>
      <c r="C2216" t="s">
        <v>311</v>
      </c>
      <c r="D2216" t="str">
        <f>VLOOKUP(sales_order1[[#This Row],[itemCode]],product_details3!B:C,2,0)</f>
        <v>MSTH30</v>
      </c>
      <c r="E2216" t="s">
        <v>312</v>
      </c>
      <c r="F2216" t="s">
        <v>21</v>
      </c>
      <c r="G2216">
        <v>100</v>
      </c>
      <c r="H2216">
        <v>8.5</v>
      </c>
      <c r="I2216">
        <v>850</v>
      </c>
      <c r="J2216">
        <v>3.3</v>
      </c>
      <c r="K2216">
        <v>330</v>
      </c>
      <c r="L2216">
        <v>5.2</v>
      </c>
      <c r="M2216">
        <v>0.61176470588235299</v>
      </c>
      <c r="N2216">
        <v>520</v>
      </c>
      <c r="O2216" t="s">
        <v>531</v>
      </c>
      <c r="P2216" t="s">
        <v>532</v>
      </c>
      <c r="Q2216" t="s">
        <v>119</v>
      </c>
      <c r="R2216" t="s">
        <v>40</v>
      </c>
      <c r="S2216" t="s">
        <v>120</v>
      </c>
      <c r="T2216" t="s">
        <v>533</v>
      </c>
      <c r="U2216" t="s">
        <v>1190</v>
      </c>
      <c r="V2216">
        <f>YEAR(sales_order1[[#This Row],[date]])</f>
        <v>2021</v>
      </c>
      <c r="W2216" t="str">
        <f>TEXT(sales_order1[[#This Row],[date]], "Mmm")</f>
        <v>Jan</v>
      </c>
      <c r="X2216">
        <f>VALUE(TEXT(sales_order1[[#This Row],[date]], "D"))</f>
        <v>25</v>
      </c>
      <c r="Y2216">
        <v>4</v>
      </c>
    </row>
    <row r="2217" spans="1:25" x14ac:dyDescent="0.25">
      <c r="A2217" s="1">
        <v>44221</v>
      </c>
      <c r="B2217">
        <v>60141</v>
      </c>
      <c r="C2217" t="s">
        <v>103</v>
      </c>
      <c r="D2217" t="str">
        <f>VLOOKUP(sales_order1[[#This Row],[itemCode]],product_details3!B:C,2,0)</f>
        <v>SCRT50</v>
      </c>
      <c r="E2217" t="s">
        <v>104</v>
      </c>
      <c r="F2217" t="s">
        <v>61</v>
      </c>
      <c r="G2217">
        <v>250</v>
      </c>
      <c r="H2217">
        <v>16.95</v>
      </c>
      <c r="I2217">
        <v>4237.5</v>
      </c>
      <c r="J2217">
        <v>5.2</v>
      </c>
      <c r="K2217">
        <v>1300</v>
      </c>
      <c r="L2217">
        <v>11.75</v>
      </c>
      <c r="M2217">
        <v>0.69321533923303835</v>
      </c>
      <c r="N2217">
        <v>2937.5</v>
      </c>
      <c r="O2217" t="s">
        <v>152</v>
      </c>
      <c r="P2217" t="s">
        <v>153</v>
      </c>
      <c r="Q2217" t="s">
        <v>154</v>
      </c>
      <c r="R2217" t="s">
        <v>56</v>
      </c>
      <c r="S2217" t="s">
        <v>133</v>
      </c>
      <c r="T2217" t="s">
        <v>155</v>
      </c>
      <c r="U2217" t="s">
        <v>1191</v>
      </c>
      <c r="V2217">
        <f>YEAR(sales_order1[[#This Row],[date]])</f>
        <v>2021</v>
      </c>
      <c r="W2217" t="str">
        <f>TEXT(sales_order1[[#This Row],[date]], "Mmm")</f>
        <v>Jan</v>
      </c>
      <c r="X2217">
        <f>VALUE(TEXT(sales_order1[[#This Row],[date]], "D"))</f>
        <v>25</v>
      </c>
      <c r="Y2217">
        <v>4</v>
      </c>
    </row>
    <row r="2218" spans="1:25" x14ac:dyDescent="0.25">
      <c r="A2218" s="1">
        <v>44221</v>
      </c>
      <c r="B2218">
        <v>60142</v>
      </c>
      <c r="C2218" t="s">
        <v>242</v>
      </c>
      <c r="D2218" t="str">
        <f>VLOOKUP(sales_order1[[#This Row],[itemCode]],product_details3!B:C,2,0)</f>
        <v>MSTL100</v>
      </c>
      <c r="E2218" t="s">
        <v>243</v>
      </c>
      <c r="F2218" t="s">
        <v>21</v>
      </c>
      <c r="G2218">
        <v>50</v>
      </c>
      <c r="H2218">
        <v>28.25</v>
      </c>
      <c r="I2218">
        <v>1412.5</v>
      </c>
      <c r="J2218">
        <v>9</v>
      </c>
      <c r="K2218">
        <v>450</v>
      </c>
      <c r="L2218">
        <v>19.25</v>
      </c>
      <c r="M2218">
        <v>0.68141592920353977</v>
      </c>
      <c r="N2218">
        <v>962.5</v>
      </c>
      <c r="O2218" t="s">
        <v>417</v>
      </c>
      <c r="P2218" t="s">
        <v>418</v>
      </c>
      <c r="Q2218" t="s">
        <v>160</v>
      </c>
      <c r="R2218" t="s">
        <v>112</v>
      </c>
      <c r="S2218" t="s">
        <v>161</v>
      </c>
      <c r="T2218" t="s">
        <v>419</v>
      </c>
      <c r="U2218" t="s">
        <v>1189</v>
      </c>
      <c r="V2218">
        <f>YEAR(sales_order1[[#This Row],[date]])</f>
        <v>2021</v>
      </c>
      <c r="W2218" t="str">
        <f>TEXT(sales_order1[[#This Row],[date]], "Mmm")</f>
        <v>Jan</v>
      </c>
      <c r="X2218">
        <f>VALUE(TEXT(sales_order1[[#This Row],[date]], "D"))</f>
        <v>25</v>
      </c>
      <c r="Y2218">
        <v>4</v>
      </c>
    </row>
    <row r="2219" spans="1:25" x14ac:dyDescent="0.25">
      <c r="A2219" s="1">
        <v>44221</v>
      </c>
      <c r="B2219">
        <v>60143</v>
      </c>
      <c r="C2219" t="s">
        <v>194</v>
      </c>
      <c r="D2219" t="str">
        <f>VLOOKUP(sales_order1[[#This Row],[itemCode]],product_details3!B:C,2,0)</f>
        <v>CLNG150</v>
      </c>
      <c r="E2219" t="s">
        <v>195</v>
      </c>
      <c r="F2219" t="s">
        <v>45</v>
      </c>
      <c r="G2219">
        <v>50</v>
      </c>
      <c r="H2219">
        <v>12.75</v>
      </c>
      <c r="I2219">
        <v>637.5</v>
      </c>
      <c r="J2219">
        <v>4.45</v>
      </c>
      <c r="K2219">
        <v>222.5</v>
      </c>
      <c r="L2219">
        <v>8.3000000000000007</v>
      </c>
      <c r="M2219">
        <v>0.65098039215686276</v>
      </c>
      <c r="N2219">
        <v>415</v>
      </c>
      <c r="O2219" t="s">
        <v>88</v>
      </c>
      <c r="P2219" t="s">
        <v>89</v>
      </c>
      <c r="Q2219" t="s">
        <v>24</v>
      </c>
      <c r="R2219" t="s">
        <v>25</v>
      </c>
      <c r="S2219" t="s">
        <v>26</v>
      </c>
      <c r="T2219" t="s">
        <v>90</v>
      </c>
      <c r="U2219" t="s">
        <v>1191</v>
      </c>
      <c r="V2219">
        <f>YEAR(sales_order1[[#This Row],[date]])</f>
        <v>2021</v>
      </c>
      <c r="W2219" t="str">
        <f>TEXT(sales_order1[[#This Row],[date]], "Mmm")</f>
        <v>Jan</v>
      </c>
      <c r="X2219">
        <f>VALUE(TEXT(sales_order1[[#This Row],[date]], "D"))</f>
        <v>25</v>
      </c>
      <c r="Y2219">
        <v>4</v>
      </c>
    </row>
    <row r="2220" spans="1:25" x14ac:dyDescent="0.25">
      <c r="A2220" s="1">
        <v>44222</v>
      </c>
      <c r="B2220">
        <v>60144</v>
      </c>
      <c r="C2220" t="s">
        <v>181</v>
      </c>
      <c r="D2220" t="str">
        <f>VLOOKUP(sales_order1[[#This Row],[itemCode]],product_details3!B:C,2,0)</f>
        <v>EXFP100</v>
      </c>
      <c r="E2220" t="s">
        <v>182</v>
      </c>
      <c r="F2220" t="s">
        <v>183</v>
      </c>
      <c r="G2220">
        <v>100</v>
      </c>
      <c r="H2220">
        <v>21.95</v>
      </c>
      <c r="I2220">
        <v>2195</v>
      </c>
      <c r="J2220">
        <v>8.1999999999999993</v>
      </c>
      <c r="K2220">
        <v>820</v>
      </c>
      <c r="L2220">
        <v>13.75</v>
      </c>
      <c r="M2220">
        <v>0.62642369020501143</v>
      </c>
      <c r="N2220">
        <v>1375</v>
      </c>
      <c r="O2220" t="s">
        <v>561</v>
      </c>
      <c r="P2220" t="s">
        <v>562</v>
      </c>
      <c r="Q2220" t="s">
        <v>378</v>
      </c>
      <c r="R2220" t="s">
        <v>72</v>
      </c>
      <c r="S2220" t="s">
        <v>563</v>
      </c>
      <c r="T2220" t="s">
        <v>58</v>
      </c>
      <c r="U2220" t="s">
        <v>1188</v>
      </c>
      <c r="V2220">
        <f>YEAR(sales_order1[[#This Row],[date]])</f>
        <v>2021</v>
      </c>
      <c r="W2220" t="str">
        <f>TEXT(sales_order1[[#This Row],[date]], "Mmm")</f>
        <v>Jan</v>
      </c>
      <c r="X2220">
        <f>VALUE(TEXT(sales_order1[[#This Row],[date]], "D"))</f>
        <v>26</v>
      </c>
      <c r="Y2220">
        <v>4</v>
      </c>
    </row>
    <row r="2221" spans="1:25" x14ac:dyDescent="0.25">
      <c r="A2221" s="1">
        <v>44222</v>
      </c>
      <c r="B2221">
        <v>60145</v>
      </c>
      <c r="C2221" t="s">
        <v>19</v>
      </c>
      <c r="D2221" t="str">
        <f>VLOOKUP(sales_order1[[#This Row],[itemCode]],product_details3!B:C,2,0)</f>
        <v>MSTH100</v>
      </c>
      <c r="E2221" t="s">
        <v>20</v>
      </c>
      <c r="F2221" t="s">
        <v>21</v>
      </c>
      <c r="G2221">
        <v>200</v>
      </c>
      <c r="H2221">
        <v>26.25</v>
      </c>
      <c r="I2221">
        <v>5250</v>
      </c>
      <c r="J2221">
        <v>7.75</v>
      </c>
      <c r="K2221">
        <v>1550</v>
      </c>
      <c r="L2221">
        <v>18.5</v>
      </c>
      <c r="M2221">
        <v>0.70476190476190481</v>
      </c>
      <c r="N2221">
        <v>3700</v>
      </c>
      <c r="O2221" t="s">
        <v>184</v>
      </c>
      <c r="P2221" t="s">
        <v>185</v>
      </c>
      <c r="Q2221" t="s">
        <v>186</v>
      </c>
      <c r="R2221" t="s">
        <v>112</v>
      </c>
      <c r="S2221" t="s">
        <v>187</v>
      </c>
      <c r="T2221" t="s">
        <v>188</v>
      </c>
      <c r="U2221" t="s">
        <v>1189</v>
      </c>
      <c r="V2221">
        <f>YEAR(sales_order1[[#This Row],[date]])</f>
        <v>2021</v>
      </c>
      <c r="W2221" t="str">
        <f>TEXT(sales_order1[[#This Row],[date]], "Mmm")</f>
        <v>Jan</v>
      </c>
      <c r="X2221">
        <f>VALUE(TEXT(sales_order1[[#This Row],[date]], "D"))</f>
        <v>26</v>
      </c>
      <c r="Y2221">
        <v>4</v>
      </c>
    </row>
    <row r="2222" spans="1:25" x14ac:dyDescent="0.25">
      <c r="A2222" s="1">
        <v>44222</v>
      </c>
      <c r="B2222">
        <v>60146</v>
      </c>
      <c r="C2222" t="s">
        <v>374</v>
      </c>
      <c r="D2222" t="str">
        <f>VLOOKUP(sales_order1[[#This Row],[itemCode]],product_details3!B:C,2,0)</f>
        <v>EXFC50</v>
      </c>
      <c r="E2222" t="s">
        <v>375</v>
      </c>
      <c r="F2222" t="s">
        <v>183</v>
      </c>
      <c r="G2222">
        <v>50</v>
      </c>
      <c r="H2222">
        <v>19.649999999999999</v>
      </c>
      <c r="I2222">
        <v>982.5</v>
      </c>
      <c r="J2222">
        <v>7.55</v>
      </c>
      <c r="K2222">
        <v>377.5</v>
      </c>
      <c r="L2222">
        <v>12.1</v>
      </c>
      <c r="M2222">
        <v>0.61577608142493634</v>
      </c>
      <c r="N2222">
        <v>605</v>
      </c>
      <c r="O2222" t="s">
        <v>354</v>
      </c>
      <c r="P2222" t="s">
        <v>355</v>
      </c>
      <c r="Q2222" t="s">
        <v>119</v>
      </c>
      <c r="R2222" t="s">
        <v>40</v>
      </c>
      <c r="S2222" t="s">
        <v>356</v>
      </c>
      <c r="T2222" t="s">
        <v>357</v>
      </c>
      <c r="U2222" t="s">
        <v>1190</v>
      </c>
      <c r="V2222">
        <f>YEAR(sales_order1[[#This Row],[date]])</f>
        <v>2021</v>
      </c>
      <c r="W2222" t="str">
        <f>TEXT(sales_order1[[#This Row],[date]], "Mmm")</f>
        <v>Jan</v>
      </c>
      <c r="X2222">
        <f>VALUE(TEXT(sales_order1[[#This Row],[date]], "D"))</f>
        <v>26</v>
      </c>
      <c r="Y2222">
        <v>4</v>
      </c>
    </row>
    <row r="2223" spans="1:25" x14ac:dyDescent="0.25">
      <c r="A2223" s="1">
        <v>44222</v>
      </c>
      <c r="B2223">
        <v>60147</v>
      </c>
      <c r="C2223" t="s">
        <v>103</v>
      </c>
      <c r="D2223" t="str">
        <f>VLOOKUP(sales_order1[[#This Row],[itemCode]],product_details3!B:C,2,0)</f>
        <v>SCRT50</v>
      </c>
      <c r="E2223" t="s">
        <v>104</v>
      </c>
      <c r="F2223" t="s">
        <v>61</v>
      </c>
      <c r="G2223">
        <v>100</v>
      </c>
      <c r="H2223">
        <v>16.95</v>
      </c>
      <c r="I2223">
        <v>1695</v>
      </c>
      <c r="J2223">
        <v>5.2</v>
      </c>
      <c r="K2223">
        <v>520</v>
      </c>
      <c r="L2223">
        <v>11.75</v>
      </c>
      <c r="M2223">
        <v>0.69321533923303835</v>
      </c>
      <c r="N2223">
        <v>1175</v>
      </c>
      <c r="O2223" t="s">
        <v>481</v>
      </c>
      <c r="P2223" t="s">
        <v>482</v>
      </c>
      <c r="Q2223" t="s">
        <v>107</v>
      </c>
      <c r="R2223" t="s">
        <v>40</v>
      </c>
      <c r="S2223" t="s">
        <v>101</v>
      </c>
      <c r="T2223" t="s">
        <v>483</v>
      </c>
      <c r="U2223" t="s">
        <v>1190</v>
      </c>
      <c r="V2223">
        <f>YEAR(sales_order1[[#This Row],[date]])</f>
        <v>2021</v>
      </c>
      <c r="W2223" t="str">
        <f>TEXT(sales_order1[[#This Row],[date]], "Mmm")</f>
        <v>Jan</v>
      </c>
      <c r="X2223">
        <f>VALUE(TEXT(sales_order1[[#This Row],[date]], "D"))</f>
        <v>26</v>
      </c>
      <c r="Y2223">
        <v>4</v>
      </c>
    </row>
    <row r="2224" spans="1:25" x14ac:dyDescent="0.25">
      <c r="A2224" s="1">
        <v>44222</v>
      </c>
      <c r="B2224">
        <v>60148</v>
      </c>
      <c r="C2224" t="s">
        <v>135</v>
      </c>
      <c r="D2224" t="str">
        <f>VLOOKUP(sales_order1[[#This Row],[itemCode]],product_details3!B:C,2,0)</f>
        <v>MSKSH</v>
      </c>
      <c r="E2224" t="s">
        <v>136</v>
      </c>
      <c r="F2224" t="s">
        <v>137</v>
      </c>
      <c r="G2224">
        <v>150</v>
      </c>
      <c r="H2224">
        <v>18.75</v>
      </c>
      <c r="I2224">
        <v>2812.5</v>
      </c>
      <c r="J2224">
        <v>7.45</v>
      </c>
      <c r="K2224">
        <v>1117.5</v>
      </c>
      <c r="L2224">
        <v>11.3</v>
      </c>
      <c r="M2224">
        <v>0.60266666666666668</v>
      </c>
      <c r="N2224">
        <v>1695</v>
      </c>
      <c r="O2224" t="s">
        <v>98</v>
      </c>
      <c r="P2224" t="s">
        <v>99</v>
      </c>
      <c r="Q2224" t="s">
        <v>100</v>
      </c>
      <c r="R2224" t="s">
        <v>40</v>
      </c>
      <c r="S2224" t="s">
        <v>101</v>
      </c>
      <c r="T2224" t="s">
        <v>102</v>
      </c>
      <c r="U2224" t="s">
        <v>1190</v>
      </c>
      <c r="V2224">
        <f>YEAR(sales_order1[[#This Row],[date]])</f>
        <v>2021</v>
      </c>
      <c r="W2224" t="str">
        <f>TEXT(sales_order1[[#This Row],[date]], "Mmm")</f>
        <v>Jan</v>
      </c>
      <c r="X2224">
        <f>VALUE(TEXT(sales_order1[[#This Row],[date]], "D"))</f>
        <v>26</v>
      </c>
      <c r="Y2224">
        <v>4</v>
      </c>
    </row>
    <row r="2225" spans="1:25" x14ac:dyDescent="0.25">
      <c r="A2225" s="1">
        <v>44222</v>
      </c>
      <c r="B2225">
        <v>60149</v>
      </c>
      <c r="C2225" t="s">
        <v>19</v>
      </c>
      <c r="D2225" t="str">
        <f>VLOOKUP(sales_order1[[#This Row],[itemCode]],product_details3!B:C,2,0)</f>
        <v>MSTH100</v>
      </c>
      <c r="E2225" t="s">
        <v>20</v>
      </c>
      <c r="F2225" t="s">
        <v>21</v>
      </c>
      <c r="G2225">
        <v>150</v>
      </c>
      <c r="H2225">
        <v>26.25</v>
      </c>
      <c r="I2225">
        <v>3937.5</v>
      </c>
      <c r="J2225">
        <v>7.75</v>
      </c>
      <c r="K2225">
        <v>1162.5</v>
      </c>
      <c r="L2225">
        <v>18.5</v>
      </c>
      <c r="M2225">
        <v>0.70476190476190481</v>
      </c>
      <c r="N2225">
        <v>2775</v>
      </c>
      <c r="O2225" t="s">
        <v>440</v>
      </c>
      <c r="P2225" t="s">
        <v>441</v>
      </c>
      <c r="Q2225" t="s">
        <v>39</v>
      </c>
      <c r="R2225" t="s">
        <v>40</v>
      </c>
      <c r="S2225" t="s">
        <v>41</v>
      </c>
      <c r="T2225" t="s">
        <v>442</v>
      </c>
      <c r="U2225" t="s">
        <v>1188</v>
      </c>
      <c r="V2225">
        <f>YEAR(sales_order1[[#This Row],[date]])</f>
        <v>2021</v>
      </c>
      <c r="W2225" t="str">
        <f>TEXT(sales_order1[[#This Row],[date]], "Mmm")</f>
        <v>Jan</v>
      </c>
      <c r="X2225">
        <f>VALUE(TEXT(sales_order1[[#This Row],[date]], "D"))</f>
        <v>26</v>
      </c>
      <c r="Y2225">
        <v>4</v>
      </c>
    </row>
    <row r="2226" spans="1:25" x14ac:dyDescent="0.25">
      <c r="A2226" s="1">
        <v>44222</v>
      </c>
      <c r="B2226">
        <v>60150</v>
      </c>
      <c r="C2226" t="s">
        <v>86</v>
      </c>
      <c r="D2226" t="str">
        <f>VLOOKUP(sales_order1[[#This Row],[itemCode]],product_details3!B:C,2,0)</f>
        <v>SRMH30</v>
      </c>
      <c r="E2226" t="s">
        <v>87</v>
      </c>
      <c r="F2226" t="s">
        <v>30</v>
      </c>
      <c r="G2226">
        <v>100</v>
      </c>
      <c r="H2226">
        <v>21</v>
      </c>
      <c r="I2226">
        <v>2100</v>
      </c>
      <c r="J2226">
        <v>6.6</v>
      </c>
      <c r="K2226">
        <v>660</v>
      </c>
      <c r="L2226">
        <v>14.4</v>
      </c>
      <c r="M2226">
        <v>0.68571428571428572</v>
      </c>
      <c r="N2226">
        <v>1440</v>
      </c>
      <c r="O2226" t="s">
        <v>172</v>
      </c>
      <c r="P2226" t="s">
        <v>173</v>
      </c>
      <c r="Q2226" t="s">
        <v>39</v>
      </c>
      <c r="R2226" t="s">
        <v>40</v>
      </c>
      <c r="S2226" t="s">
        <v>41</v>
      </c>
      <c r="T2226" t="s">
        <v>174</v>
      </c>
      <c r="U2226" t="s">
        <v>1188</v>
      </c>
      <c r="V2226">
        <f>YEAR(sales_order1[[#This Row],[date]])</f>
        <v>2021</v>
      </c>
      <c r="W2226" t="str">
        <f>TEXT(sales_order1[[#This Row],[date]], "Mmm")</f>
        <v>Jan</v>
      </c>
      <c r="X2226">
        <f>VALUE(TEXT(sales_order1[[#This Row],[date]], "D"))</f>
        <v>26</v>
      </c>
      <c r="Y2226">
        <v>4</v>
      </c>
    </row>
    <row r="2227" spans="1:25" x14ac:dyDescent="0.25">
      <c r="A2227" s="1">
        <v>44222</v>
      </c>
      <c r="B2227">
        <v>60151</v>
      </c>
      <c r="C2227" t="s">
        <v>149</v>
      </c>
      <c r="D2227" t="str">
        <f>VLOOKUP(sales_order1[[#This Row],[itemCode]],product_details3!B:C,2,0)</f>
        <v>MKRW80</v>
      </c>
      <c r="E2227" t="s">
        <v>150</v>
      </c>
      <c r="F2227" t="s">
        <v>151</v>
      </c>
      <c r="G2227">
        <v>50</v>
      </c>
      <c r="H2227">
        <v>14.65</v>
      </c>
      <c r="I2227">
        <v>732.5</v>
      </c>
      <c r="J2227">
        <v>6.55</v>
      </c>
      <c r="K2227">
        <v>327.5</v>
      </c>
      <c r="L2227">
        <v>8.1</v>
      </c>
      <c r="M2227">
        <v>0.55290102389078488</v>
      </c>
      <c r="N2227">
        <v>405</v>
      </c>
      <c r="O2227" t="s">
        <v>522</v>
      </c>
      <c r="P2227" t="s">
        <v>523</v>
      </c>
      <c r="Q2227" t="s">
        <v>146</v>
      </c>
      <c r="R2227" t="s">
        <v>112</v>
      </c>
      <c r="S2227" t="s">
        <v>165</v>
      </c>
      <c r="T2227" t="s">
        <v>524</v>
      </c>
      <c r="U2227" t="s">
        <v>1189</v>
      </c>
      <c r="V2227">
        <f>YEAR(sales_order1[[#This Row],[date]])</f>
        <v>2021</v>
      </c>
      <c r="W2227" t="str">
        <f>TEXT(sales_order1[[#This Row],[date]], "Mmm")</f>
        <v>Jan</v>
      </c>
      <c r="X2227">
        <f>VALUE(TEXT(sales_order1[[#This Row],[date]], "D"))</f>
        <v>26</v>
      </c>
      <c r="Y2227">
        <v>4</v>
      </c>
    </row>
    <row r="2228" spans="1:25" x14ac:dyDescent="0.25">
      <c r="A2228" s="1">
        <v>44222</v>
      </c>
      <c r="B2228">
        <v>60152</v>
      </c>
      <c r="C2228" t="s">
        <v>325</v>
      </c>
      <c r="D2228" t="str">
        <f>VLOOKUP(sales_order1[[#This Row],[itemCode]],product_details3!B:C,2,0)</f>
        <v>EXFG100</v>
      </c>
      <c r="E2228" t="s">
        <v>326</v>
      </c>
      <c r="F2228" t="s">
        <v>183</v>
      </c>
      <c r="G2228">
        <v>50</v>
      </c>
      <c r="H2228">
        <v>20.75</v>
      </c>
      <c r="I2228">
        <v>1037.5</v>
      </c>
      <c r="J2228">
        <v>7.45</v>
      </c>
      <c r="K2228">
        <v>372.5</v>
      </c>
      <c r="L2228">
        <v>13.3</v>
      </c>
      <c r="M2228">
        <v>0.64096385542168677</v>
      </c>
      <c r="N2228">
        <v>665</v>
      </c>
      <c r="O2228" t="s">
        <v>130</v>
      </c>
      <c r="P2228" t="s">
        <v>131</v>
      </c>
      <c r="Q2228" t="s">
        <v>132</v>
      </c>
      <c r="R2228" t="s">
        <v>56</v>
      </c>
      <c r="S2228" t="s">
        <v>133</v>
      </c>
      <c r="T2228" t="s">
        <v>134</v>
      </c>
      <c r="U2228" t="s">
        <v>1191</v>
      </c>
      <c r="V2228">
        <f>YEAR(sales_order1[[#This Row],[date]])</f>
        <v>2021</v>
      </c>
      <c r="W2228" t="str">
        <f>TEXT(sales_order1[[#This Row],[date]], "Mmm")</f>
        <v>Jan</v>
      </c>
      <c r="X2228">
        <f>VALUE(TEXT(sales_order1[[#This Row],[date]], "D"))</f>
        <v>26</v>
      </c>
      <c r="Y2228">
        <v>4</v>
      </c>
    </row>
    <row r="2229" spans="1:25" x14ac:dyDescent="0.25">
      <c r="A2229" s="1">
        <v>44222</v>
      </c>
      <c r="B2229">
        <v>60153</v>
      </c>
      <c r="C2229" t="s">
        <v>128</v>
      </c>
      <c r="D2229" t="str">
        <f>VLOOKUP(sales_order1[[#This Row],[itemCode]],product_details3!B:C,2,0)</f>
        <v>SCRT100</v>
      </c>
      <c r="E2229" t="s">
        <v>129</v>
      </c>
      <c r="F2229" t="s">
        <v>61</v>
      </c>
      <c r="G2229">
        <v>50</v>
      </c>
      <c r="H2229">
        <v>28.25</v>
      </c>
      <c r="I2229">
        <v>1412.5</v>
      </c>
      <c r="J2229">
        <v>9</v>
      </c>
      <c r="K2229">
        <v>450</v>
      </c>
      <c r="L2229">
        <v>19.25</v>
      </c>
      <c r="M2229">
        <v>0.68141592920353977</v>
      </c>
      <c r="N2229">
        <v>962.5</v>
      </c>
      <c r="O2229" t="s">
        <v>410</v>
      </c>
      <c r="P2229" t="s">
        <v>411</v>
      </c>
      <c r="Q2229" t="s">
        <v>64</v>
      </c>
      <c r="R2229" t="s">
        <v>40</v>
      </c>
      <c r="S2229" t="s">
        <v>229</v>
      </c>
      <c r="T2229" t="s">
        <v>230</v>
      </c>
      <c r="U2229" t="s">
        <v>1189</v>
      </c>
      <c r="V2229">
        <f>YEAR(sales_order1[[#This Row],[date]])</f>
        <v>2021</v>
      </c>
      <c r="W2229" t="str">
        <f>TEXT(sales_order1[[#This Row],[date]], "Mmm")</f>
        <v>Jan</v>
      </c>
      <c r="X2229">
        <f>VALUE(TEXT(sales_order1[[#This Row],[date]], "D"))</f>
        <v>26</v>
      </c>
      <c r="Y2229">
        <v>4</v>
      </c>
    </row>
    <row r="2230" spans="1:25" x14ac:dyDescent="0.25">
      <c r="A2230" s="1">
        <v>44223</v>
      </c>
      <c r="B2230">
        <v>60154</v>
      </c>
      <c r="C2230" t="s">
        <v>103</v>
      </c>
      <c r="D2230" t="str">
        <f>VLOOKUP(sales_order1[[#This Row],[itemCode]],product_details3!B:C,2,0)</f>
        <v>SCRT50</v>
      </c>
      <c r="E2230" t="s">
        <v>104</v>
      </c>
      <c r="F2230" t="s">
        <v>61</v>
      </c>
      <c r="G2230">
        <v>100</v>
      </c>
      <c r="H2230">
        <v>16.95</v>
      </c>
      <c r="I2230">
        <v>1695</v>
      </c>
      <c r="J2230">
        <v>5.2</v>
      </c>
      <c r="K2230">
        <v>520</v>
      </c>
      <c r="L2230">
        <v>11.75</v>
      </c>
      <c r="M2230">
        <v>0.69321533923303835</v>
      </c>
      <c r="N2230">
        <v>1175</v>
      </c>
      <c r="O2230" t="s">
        <v>266</v>
      </c>
      <c r="P2230" t="s">
        <v>267</v>
      </c>
      <c r="Q2230" t="s">
        <v>154</v>
      </c>
      <c r="R2230" t="s">
        <v>56</v>
      </c>
      <c r="S2230" t="s">
        <v>133</v>
      </c>
      <c r="T2230" t="s">
        <v>268</v>
      </c>
      <c r="U2230" t="s">
        <v>1191</v>
      </c>
      <c r="V2230">
        <f>YEAR(sales_order1[[#This Row],[date]])</f>
        <v>2021</v>
      </c>
      <c r="W2230" t="str">
        <f>TEXT(sales_order1[[#This Row],[date]], "Mmm")</f>
        <v>Jan</v>
      </c>
      <c r="X2230">
        <f>VALUE(TEXT(sales_order1[[#This Row],[date]], "D"))</f>
        <v>27</v>
      </c>
      <c r="Y2230">
        <v>4</v>
      </c>
    </row>
    <row r="2231" spans="1:25" x14ac:dyDescent="0.25">
      <c r="A2231" s="1">
        <v>44223</v>
      </c>
      <c r="B2231">
        <v>60155</v>
      </c>
      <c r="C2231" t="s">
        <v>122</v>
      </c>
      <c r="D2231" t="str">
        <f>VLOOKUP(sales_order1[[#This Row],[itemCode]],product_details3!B:C,2,0)</f>
        <v>TNRE150</v>
      </c>
      <c r="E2231" t="s">
        <v>123</v>
      </c>
      <c r="F2231" t="s">
        <v>124</v>
      </c>
      <c r="G2231">
        <v>200</v>
      </c>
      <c r="H2231">
        <v>16.95</v>
      </c>
      <c r="I2231">
        <v>3390</v>
      </c>
      <c r="J2231">
        <v>5.2</v>
      </c>
      <c r="K2231">
        <v>1040</v>
      </c>
      <c r="L2231">
        <v>11.75</v>
      </c>
      <c r="M2231">
        <v>0.69321533923303835</v>
      </c>
      <c r="N2231">
        <v>2350</v>
      </c>
      <c r="O2231" t="s">
        <v>443</v>
      </c>
      <c r="P2231" t="s">
        <v>444</v>
      </c>
      <c r="Q2231" t="s">
        <v>111</v>
      </c>
      <c r="R2231" t="s">
        <v>112</v>
      </c>
      <c r="S2231" t="s">
        <v>445</v>
      </c>
      <c r="T2231" t="s">
        <v>446</v>
      </c>
      <c r="U2231" t="s">
        <v>1189</v>
      </c>
      <c r="V2231">
        <f>YEAR(sales_order1[[#This Row],[date]])</f>
        <v>2021</v>
      </c>
      <c r="W2231" t="str">
        <f>TEXT(sales_order1[[#This Row],[date]], "Mmm")</f>
        <v>Jan</v>
      </c>
      <c r="X2231">
        <f>VALUE(TEXT(sales_order1[[#This Row],[date]], "D"))</f>
        <v>27</v>
      </c>
      <c r="Y2231">
        <v>4</v>
      </c>
    </row>
    <row r="2232" spans="1:25" x14ac:dyDescent="0.25">
      <c r="A2232" s="1">
        <v>44223</v>
      </c>
      <c r="B2232">
        <v>60156</v>
      </c>
      <c r="C2232" t="s">
        <v>103</v>
      </c>
      <c r="D2232" t="str">
        <f>VLOOKUP(sales_order1[[#This Row],[itemCode]],product_details3!B:C,2,0)</f>
        <v>SCRT50</v>
      </c>
      <c r="E2232" t="s">
        <v>104</v>
      </c>
      <c r="F2232" t="s">
        <v>61</v>
      </c>
      <c r="G2232">
        <v>250</v>
      </c>
      <c r="H2232">
        <v>16.95</v>
      </c>
      <c r="I2232">
        <v>4237.5</v>
      </c>
      <c r="J2232">
        <v>5.2</v>
      </c>
      <c r="K2232">
        <v>1300</v>
      </c>
      <c r="L2232">
        <v>11.75</v>
      </c>
      <c r="M2232">
        <v>0.69321533923303835</v>
      </c>
      <c r="N2232">
        <v>2937.5</v>
      </c>
      <c r="O2232" t="s">
        <v>273</v>
      </c>
      <c r="P2232" t="s">
        <v>274</v>
      </c>
      <c r="Q2232" t="s">
        <v>132</v>
      </c>
      <c r="R2232" t="s">
        <v>56</v>
      </c>
      <c r="S2232" t="s">
        <v>133</v>
      </c>
      <c r="T2232" t="s">
        <v>275</v>
      </c>
      <c r="U2232" t="s">
        <v>1191</v>
      </c>
      <c r="V2232">
        <f>YEAR(sales_order1[[#This Row],[date]])</f>
        <v>2021</v>
      </c>
      <c r="W2232" t="str">
        <f>TEXT(sales_order1[[#This Row],[date]], "Mmm")</f>
        <v>Jan</v>
      </c>
      <c r="X2232">
        <f>VALUE(TEXT(sales_order1[[#This Row],[date]], "D"))</f>
        <v>27</v>
      </c>
      <c r="Y2232">
        <v>4</v>
      </c>
    </row>
    <row r="2233" spans="1:25" x14ac:dyDescent="0.25">
      <c r="A2233" s="1">
        <v>44223</v>
      </c>
      <c r="B2233">
        <v>60157</v>
      </c>
      <c r="C2233" t="s">
        <v>51</v>
      </c>
      <c r="D2233" t="str">
        <f>VLOOKUP(sales_order1[[#This Row],[itemCode]],product_details3!B:C,2,0)</f>
        <v>MSTH50</v>
      </c>
      <c r="E2233" t="s">
        <v>52</v>
      </c>
      <c r="F2233" t="s">
        <v>21</v>
      </c>
      <c r="G2233">
        <v>100</v>
      </c>
      <c r="H2233">
        <v>15.75</v>
      </c>
      <c r="I2233">
        <v>1575</v>
      </c>
      <c r="J2233">
        <v>4.45</v>
      </c>
      <c r="K2233">
        <v>445</v>
      </c>
      <c r="L2233">
        <v>11.3</v>
      </c>
      <c r="M2233">
        <v>0.71746031746031746</v>
      </c>
      <c r="N2233">
        <v>1130</v>
      </c>
      <c r="O2233" t="s">
        <v>495</v>
      </c>
      <c r="P2233" t="s">
        <v>496</v>
      </c>
      <c r="Q2233" t="s">
        <v>119</v>
      </c>
      <c r="R2233" t="s">
        <v>40</v>
      </c>
      <c r="S2233" t="s">
        <v>497</v>
      </c>
      <c r="T2233" t="s">
        <v>498</v>
      </c>
      <c r="U2233" t="s">
        <v>1190</v>
      </c>
      <c r="V2233">
        <f>YEAR(sales_order1[[#This Row],[date]])</f>
        <v>2021</v>
      </c>
      <c r="W2233" t="str">
        <f>TEXT(sales_order1[[#This Row],[date]], "Mmm")</f>
        <v>Jan</v>
      </c>
      <c r="X2233">
        <f>VALUE(TEXT(sales_order1[[#This Row],[date]], "D"))</f>
        <v>27</v>
      </c>
      <c r="Y2233">
        <v>4</v>
      </c>
    </row>
    <row r="2234" spans="1:25" x14ac:dyDescent="0.25">
      <c r="A2234" s="1">
        <v>44223</v>
      </c>
      <c r="B2234">
        <v>60158</v>
      </c>
      <c r="C2234" t="s">
        <v>350</v>
      </c>
      <c r="D2234" t="str">
        <f>VLOOKUP(sales_order1[[#This Row],[itemCode]],product_details3!B:C,2,0)</f>
        <v>SRMA50</v>
      </c>
      <c r="E2234" t="s">
        <v>351</v>
      </c>
      <c r="F2234" t="s">
        <v>30</v>
      </c>
      <c r="G2234">
        <v>100</v>
      </c>
      <c r="H2234">
        <v>37.75</v>
      </c>
      <c r="I2234">
        <v>3775</v>
      </c>
      <c r="J2234">
        <v>14.25</v>
      </c>
      <c r="K2234">
        <v>1425</v>
      </c>
      <c r="L2234">
        <v>23.5</v>
      </c>
      <c r="M2234">
        <v>0.62251655629139069</v>
      </c>
      <c r="N2234">
        <v>2350</v>
      </c>
      <c r="O2234" t="s">
        <v>293</v>
      </c>
      <c r="P2234" t="s">
        <v>294</v>
      </c>
      <c r="Q2234" t="s">
        <v>154</v>
      </c>
      <c r="R2234" t="s">
        <v>56</v>
      </c>
      <c r="S2234" t="s">
        <v>133</v>
      </c>
      <c r="T2234" t="s">
        <v>155</v>
      </c>
      <c r="U2234" t="s">
        <v>1191</v>
      </c>
      <c r="V2234">
        <f>YEAR(sales_order1[[#This Row],[date]])</f>
        <v>2021</v>
      </c>
      <c r="W2234" t="str">
        <f>TEXT(sales_order1[[#This Row],[date]], "Mmm")</f>
        <v>Jan</v>
      </c>
      <c r="X2234">
        <f>VALUE(TEXT(sales_order1[[#This Row],[date]], "D"))</f>
        <v>27</v>
      </c>
      <c r="Y2234">
        <v>4</v>
      </c>
    </row>
    <row r="2235" spans="1:25" x14ac:dyDescent="0.25">
      <c r="A2235" s="1">
        <v>44223</v>
      </c>
      <c r="B2235">
        <v>60159</v>
      </c>
      <c r="C2235" t="s">
        <v>86</v>
      </c>
      <c r="D2235" t="str">
        <f>VLOOKUP(sales_order1[[#This Row],[itemCode]],product_details3!B:C,2,0)</f>
        <v>SRMH30</v>
      </c>
      <c r="E2235" t="s">
        <v>87</v>
      </c>
      <c r="F2235" t="s">
        <v>30</v>
      </c>
      <c r="G2235">
        <v>100</v>
      </c>
      <c r="H2235">
        <v>21</v>
      </c>
      <c r="I2235">
        <v>2100</v>
      </c>
      <c r="J2235">
        <v>6.6</v>
      </c>
      <c r="K2235">
        <v>660</v>
      </c>
      <c r="L2235">
        <v>14.4</v>
      </c>
      <c r="M2235">
        <v>0.68571428571428572</v>
      </c>
      <c r="N2235">
        <v>1440</v>
      </c>
      <c r="O2235" t="s">
        <v>223</v>
      </c>
      <c r="P2235" t="s">
        <v>224</v>
      </c>
      <c r="Q2235" t="s">
        <v>55</v>
      </c>
      <c r="R2235" t="s">
        <v>56</v>
      </c>
      <c r="S2235" t="s">
        <v>225</v>
      </c>
      <c r="T2235" t="s">
        <v>226</v>
      </c>
      <c r="U2235" t="s">
        <v>1191</v>
      </c>
      <c r="V2235">
        <f>YEAR(sales_order1[[#This Row],[date]])</f>
        <v>2021</v>
      </c>
      <c r="W2235" t="str">
        <f>TEXT(sales_order1[[#This Row],[date]], "Mmm")</f>
        <v>Jan</v>
      </c>
      <c r="X2235">
        <f>VALUE(TEXT(sales_order1[[#This Row],[date]], "D"))</f>
        <v>27</v>
      </c>
      <c r="Y2235">
        <v>4</v>
      </c>
    </row>
    <row r="2236" spans="1:25" x14ac:dyDescent="0.25">
      <c r="A2236" s="1">
        <v>44223</v>
      </c>
      <c r="B2236">
        <v>60160</v>
      </c>
      <c r="C2236" t="s">
        <v>35</v>
      </c>
      <c r="D2236" t="str">
        <f>VLOOKUP(sales_order1[[#This Row],[itemCode]],product_details3!B:C,2,0)</f>
        <v>SRMA30</v>
      </c>
      <c r="E2236" t="s">
        <v>36</v>
      </c>
      <c r="F2236" t="s">
        <v>30</v>
      </c>
      <c r="G2236">
        <v>100</v>
      </c>
      <c r="H2236">
        <v>26.2</v>
      </c>
      <c r="I2236">
        <v>2620</v>
      </c>
      <c r="J2236">
        <v>9.4</v>
      </c>
      <c r="K2236">
        <v>940</v>
      </c>
      <c r="L2236">
        <v>16.8</v>
      </c>
      <c r="M2236">
        <v>0.6412213740458016</v>
      </c>
      <c r="N2236">
        <v>1680</v>
      </c>
      <c r="O2236" t="s">
        <v>469</v>
      </c>
      <c r="P2236" t="s">
        <v>470</v>
      </c>
      <c r="Q2236" t="s">
        <v>160</v>
      </c>
      <c r="R2236" t="s">
        <v>112</v>
      </c>
      <c r="S2236" t="s">
        <v>161</v>
      </c>
      <c r="T2236" t="s">
        <v>471</v>
      </c>
      <c r="U2236" t="s">
        <v>1189</v>
      </c>
      <c r="V2236">
        <f>YEAR(sales_order1[[#This Row],[date]])</f>
        <v>2021</v>
      </c>
      <c r="W2236" t="str">
        <f>TEXT(sales_order1[[#This Row],[date]], "Mmm")</f>
        <v>Jan</v>
      </c>
      <c r="X2236">
        <f>VALUE(TEXT(sales_order1[[#This Row],[date]], "D"))</f>
        <v>27</v>
      </c>
      <c r="Y2236">
        <v>4</v>
      </c>
    </row>
    <row r="2237" spans="1:25" x14ac:dyDescent="0.25">
      <c r="A2237" s="1">
        <v>44223</v>
      </c>
      <c r="B2237">
        <v>60161</v>
      </c>
      <c r="C2237" t="s">
        <v>103</v>
      </c>
      <c r="D2237" t="str">
        <f>VLOOKUP(sales_order1[[#This Row],[itemCode]],product_details3!B:C,2,0)</f>
        <v>SCRT50</v>
      </c>
      <c r="E2237" t="s">
        <v>104</v>
      </c>
      <c r="F2237" t="s">
        <v>61</v>
      </c>
      <c r="G2237">
        <v>300</v>
      </c>
      <c r="H2237">
        <v>16.95</v>
      </c>
      <c r="I2237">
        <v>5085</v>
      </c>
      <c r="J2237">
        <v>5.2</v>
      </c>
      <c r="K2237">
        <v>1560</v>
      </c>
      <c r="L2237">
        <v>11.75</v>
      </c>
      <c r="M2237">
        <v>0.69321533923303835</v>
      </c>
      <c r="N2237">
        <v>3525</v>
      </c>
      <c r="O2237" t="s">
        <v>82</v>
      </c>
      <c r="P2237" t="s">
        <v>83</v>
      </c>
      <c r="Q2237" t="s">
        <v>64</v>
      </c>
      <c r="R2237" t="s">
        <v>40</v>
      </c>
      <c r="S2237" t="s">
        <v>84</v>
      </c>
      <c r="T2237" t="s">
        <v>85</v>
      </c>
      <c r="U2237" t="s">
        <v>1189</v>
      </c>
      <c r="V2237">
        <f>YEAR(sales_order1[[#This Row],[date]])</f>
        <v>2021</v>
      </c>
      <c r="W2237" t="str">
        <f>TEXT(sales_order1[[#This Row],[date]], "Mmm")</f>
        <v>Jan</v>
      </c>
      <c r="X2237">
        <f>VALUE(TEXT(sales_order1[[#This Row],[date]], "D"))</f>
        <v>27</v>
      </c>
      <c r="Y2237">
        <v>4</v>
      </c>
    </row>
    <row r="2238" spans="1:25" x14ac:dyDescent="0.25">
      <c r="A2238" s="1">
        <v>44224</v>
      </c>
      <c r="B2238">
        <v>60162</v>
      </c>
      <c r="C2238" t="s">
        <v>311</v>
      </c>
      <c r="D2238" t="str">
        <f>VLOOKUP(sales_order1[[#This Row],[itemCode]],product_details3!B:C,2,0)</f>
        <v>MSTH30</v>
      </c>
      <c r="E2238" t="s">
        <v>312</v>
      </c>
      <c r="F2238" t="s">
        <v>21</v>
      </c>
      <c r="G2238">
        <v>150</v>
      </c>
      <c r="H2238">
        <v>8.5</v>
      </c>
      <c r="I2238">
        <v>1275</v>
      </c>
      <c r="J2238">
        <v>3.3</v>
      </c>
      <c r="K2238">
        <v>495</v>
      </c>
      <c r="L2238">
        <v>5.2</v>
      </c>
      <c r="M2238">
        <v>0.61176470588235299</v>
      </c>
      <c r="N2238">
        <v>780</v>
      </c>
      <c r="O2238" t="s">
        <v>392</v>
      </c>
      <c r="P2238" t="s">
        <v>393</v>
      </c>
      <c r="Q2238" t="s">
        <v>264</v>
      </c>
      <c r="R2238" t="s">
        <v>56</v>
      </c>
      <c r="S2238" t="s">
        <v>133</v>
      </c>
      <c r="T2238" t="s">
        <v>394</v>
      </c>
      <c r="U2238" t="s">
        <v>1191</v>
      </c>
      <c r="V2238">
        <f>YEAR(sales_order1[[#This Row],[date]])</f>
        <v>2021</v>
      </c>
      <c r="W2238" t="str">
        <f>TEXT(sales_order1[[#This Row],[date]], "Mmm")</f>
        <v>Jan</v>
      </c>
      <c r="X2238">
        <f>VALUE(TEXT(sales_order1[[#This Row],[date]], "D"))</f>
        <v>28</v>
      </c>
      <c r="Y2238">
        <v>4</v>
      </c>
    </row>
    <row r="2239" spans="1:25" x14ac:dyDescent="0.25">
      <c r="A2239" s="1">
        <v>44224</v>
      </c>
      <c r="B2239">
        <v>60163</v>
      </c>
      <c r="C2239" t="s">
        <v>320</v>
      </c>
      <c r="D2239" t="str">
        <f>VLOOKUP(sales_order1[[#This Row],[itemCode]],product_details3!B:C,2,0)</f>
        <v>SCR50+100</v>
      </c>
      <c r="E2239" t="s">
        <v>321</v>
      </c>
      <c r="F2239" t="s">
        <v>61</v>
      </c>
      <c r="G2239">
        <v>50</v>
      </c>
      <c r="H2239">
        <v>26.25</v>
      </c>
      <c r="I2239">
        <v>1312.5</v>
      </c>
      <c r="J2239">
        <v>7.75</v>
      </c>
      <c r="K2239">
        <v>387.5</v>
      </c>
      <c r="L2239">
        <v>18.5</v>
      </c>
      <c r="M2239">
        <v>0.70476190476190481</v>
      </c>
      <c r="N2239">
        <v>925</v>
      </c>
      <c r="O2239" t="s">
        <v>144</v>
      </c>
      <c r="P2239" t="s">
        <v>145</v>
      </c>
      <c r="Q2239" t="s">
        <v>146</v>
      </c>
      <c r="R2239" t="s">
        <v>112</v>
      </c>
      <c r="S2239" t="s">
        <v>147</v>
      </c>
      <c r="T2239" t="s">
        <v>148</v>
      </c>
      <c r="U2239" t="s">
        <v>1190</v>
      </c>
      <c r="V2239">
        <f>YEAR(sales_order1[[#This Row],[date]])</f>
        <v>2021</v>
      </c>
      <c r="W2239" t="str">
        <f>TEXT(sales_order1[[#This Row],[date]], "Mmm")</f>
        <v>Jan</v>
      </c>
      <c r="X2239">
        <f>VALUE(TEXT(sales_order1[[#This Row],[date]], "D"))</f>
        <v>28</v>
      </c>
      <c r="Y2239">
        <v>4</v>
      </c>
    </row>
    <row r="2240" spans="1:25" x14ac:dyDescent="0.25">
      <c r="A2240" s="1">
        <v>44224</v>
      </c>
      <c r="B2240">
        <v>60164</v>
      </c>
      <c r="C2240" t="s">
        <v>103</v>
      </c>
      <c r="D2240" t="str">
        <f>VLOOKUP(sales_order1[[#This Row],[itemCode]],product_details3!B:C,2,0)</f>
        <v>SCRT50</v>
      </c>
      <c r="E2240" t="s">
        <v>104</v>
      </c>
      <c r="F2240" t="s">
        <v>61</v>
      </c>
      <c r="G2240">
        <v>250</v>
      </c>
      <c r="H2240">
        <v>16.95</v>
      </c>
      <c r="I2240">
        <v>4237.5</v>
      </c>
      <c r="J2240">
        <v>5.2</v>
      </c>
      <c r="K2240">
        <v>1300</v>
      </c>
      <c r="L2240">
        <v>11.75</v>
      </c>
      <c r="M2240">
        <v>0.69321533923303835</v>
      </c>
      <c r="N2240">
        <v>2937.5</v>
      </c>
      <c r="O2240" t="s">
        <v>537</v>
      </c>
      <c r="P2240" t="s">
        <v>538</v>
      </c>
      <c r="Q2240" t="s">
        <v>111</v>
      </c>
      <c r="R2240" t="s">
        <v>112</v>
      </c>
      <c r="S2240" t="s">
        <v>179</v>
      </c>
      <c r="T2240" t="s">
        <v>539</v>
      </c>
      <c r="U2240" t="s">
        <v>1189</v>
      </c>
      <c r="V2240">
        <f>YEAR(sales_order1[[#This Row],[date]])</f>
        <v>2021</v>
      </c>
      <c r="W2240" t="str">
        <f>TEXT(sales_order1[[#This Row],[date]], "Mmm")</f>
        <v>Jan</v>
      </c>
      <c r="X2240">
        <f>VALUE(TEXT(sales_order1[[#This Row],[date]], "D"))</f>
        <v>28</v>
      </c>
      <c r="Y2240">
        <v>4</v>
      </c>
    </row>
    <row r="2241" spans="1:25" x14ac:dyDescent="0.25">
      <c r="A2241" s="1">
        <v>44224</v>
      </c>
      <c r="B2241">
        <v>60165</v>
      </c>
      <c r="C2241" t="s">
        <v>235</v>
      </c>
      <c r="D2241" t="str">
        <f>VLOOKUP(sales_order1[[#This Row],[itemCode]],product_details3!B:C,2,0)</f>
        <v>CLNF150</v>
      </c>
      <c r="E2241" t="s">
        <v>236</v>
      </c>
      <c r="F2241" t="s">
        <v>45</v>
      </c>
      <c r="G2241">
        <v>50</v>
      </c>
      <c r="H2241">
        <v>13.95</v>
      </c>
      <c r="I2241">
        <v>697.5</v>
      </c>
      <c r="J2241">
        <v>5.2</v>
      </c>
      <c r="K2241">
        <v>260</v>
      </c>
      <c r="L2241">
        <v>8.75</v>
      </c>
      <c r="M2241">
        <v>0.62724014336917566</v>
      </c>
      <c r="N2241">
        <v>437.5</v>
      </c>
      <c r="O2241" t="s">
        <v>199</v>
      </c>
      <c r="P2241" t="s">
        <v>200</v>
      </c>
      <c r="Q2241" t="s">
        <v>201</v>
      </c>
      <c r="R2241" t="s">
        <v>25</v>
      </c>
      <c r="S2241" t="s">
        <v>202</v>
      </c>
      <c r="T2241" t="s">
        <v>203</v>
      </c>
      <c r="U2241" t="s">
        <v>1191</v>
      </c>
      <c r="V2241">
        <f>YEAR(sales_order1[[#This Row],[date]])</f>
        <v>2021</v>
      </c>
      <c r="W2241" t="str">
        <f>TEXT(sales_order1[[#This Row],[date]], "Mmm")</f>
        <v>Jan</v>
      </c>
      <c r="X2241">
        <f>VALUE(TEXT(sales_order1[[#This Row],[date]], "D"))</f>
        <v>28</v>
      </c>
      <c r="Y2241">
        <v>4</v>
      </c>
    </row>
    <row r="2242" spans="1:25" x14ac:dyDescent="0.25">
      <c r="A2242" s="1">
        <v>44224</v>
      </c>
      <c r="B2242">
        <v>60166</v>
      </c>
      <c r="C2242" t="s">
        <v>364</v>
      </c>
      <c r="D2242" t="str">
        <f>VLOOKUP(sales_order1[[#This Row],[itemCode]],product_details3!B:C,2,0)</f>
        <v>CLNO200</v>
      </c>
      <c r="E2242" t="s">
        <v>365</v>
      </c>
      <c r="F2242" t="s">
        <v>45</v>
      </c>
      <c r="G2242">
        <v>50</v>
      </c>
      <c r="H2242">
        <v>27.75</v>
      </c>
      <c r="I2242">
        <v>1387.5</v>
      </c>
      <c r="J2242">
        <v>11.25</v>
      </c>
      <c r="K2242">
        <v>562.5</v>
      </c>
      <c r="L2242">
        <v>16.5</v>
      </c>
      <c r="M2242">
        <v>0.59459459459459463</v>
      </c>
      <c r="N2242">
        <v>825</v>
      </c>
      <c r="O2242" t="s">
        <v>163</v>
      </c>
      <c r="P2242" t="s">
        <v>164</v>
      </c>
      <c r="Q2242" t="s">
        <v>146</v>
      </c>
      <c r="R2242" t="s">
        <v>112</v>
      </c>
      <c r="S2242" t="s">
        <v>165</v>
      </c>
      <c r="T2242" t="s">
        <v>166</v>
      </c>
      <c r="U2242" t="s">
        <v>1189</v>
      </c>
      <c r="V2242">
        <f>YEAR(sales_order1[[#This Row],[date]])</f>
        <v>2021</v>
      </c>
      <c r="W2242" t="str">
        <f>TEXT(sales_order1[[#This Row],[date]], "Mmm")</f>
        <v>Jan</v>
      </c>
      <c r="X2242">
        <f>VALUE(TEXT(sales_order1[[#This Row],[date]], "D"))</f>
        <v>28</v>
      </c>
      <c r="Y2242">
        <v>4</v>
      </c>
    </row>
    <row r="2243" spans="1:25" x14ac:dyDescent="0.25">
      <c r="A2243" s="1">
        <v>44224</v>
      </c>
      <c r="B2243">
        <v>60167</v>
      </c>
      <c r="C2243" t="s">
        <v>325</v>
      </c>
      <c r="D2243" t="str">
        <f>VLOOKUP(sales_order1[[#This Row],[itemCode]],product_details3!B:C,2,0)</f>
        <v>EXFG100</v>
      </c>
      <c r="E2243" t="s">
        <v>326</v>
      </c>
      <c r="F2243" t="s">
        <v>183</v>
      </c>
      <c r="G2243">
        <v>50</v>
      </c>
      <c r="H2243">
        <v>20.75</v>
      </c>
      <c r="I2243">
        <v>1037.5</v>
      </c>
      <c r="J2243">
        <v>7.45</v>
      </c>
      <c r="K2243">
        <v>372.5</v>
      </c>
      <c r="L2243">
        <v>13.3</v>
      </c>
      <c r="M2243">
        <v>0.64096385542168677</v>
      </c>
      <c r="N2243">
        <v>665</v>
      </c>
      <c r="O2243" t="s">
        <v>487</v>
      </c>
      <c r="P2243" t="s">
        <v>488</v>
      </c>
      <c r="Q2243" t="s">
        <v>48</v>
      </c>
      <c r="R2243" t="s">
        <v>25</v>
      </c>
      <c r="S2243" t="s">
        <v>286</v>
      </c>
      <c r="T2243" t="s">
        <v>489</v>
      </c>
      <c r="U2243" t="s">
        <v>1191</v>
      </c>
      <c r="V2243">
        <f>YEAR(sales_order1[[#This Row],[date]])</f>
        <v>2021</v>
      </c>
      <c r="W2243" t="str">
        <f>TEXT(sales_order1[[#This Row],[date]], "Mmm")</f>
        <v>Jan</v>
      </c>
      <c r="X2243">
        <f>VALUE(TEXT(sales_order1[[#This Row],[date]], "D"))</f>
        <v>28</v>
      </c>
      <c r="Y2243">
        <v>4</v>
      </c>
    </row>
    <row r="2244" spans="1:25" x14ac:dyDescent="0.25">
      <c r="A2244" s="1">
        <v>44224</v>
      </c>
      <c r="B2244">
        <v>60168</v>
      </c>
      <c r="C2244" t="s">
        <v>235</v>
      </c>
      <c r="D2244" t="str">
        <f>VLOOKUP(sales_order1[[#This Row],[itemCode]],product_details3!B:C,2,0)</f>
        <v>CLNF150</v>
      </c>
      <c r="E2244" t="s">
        <v>236</v>
      </c>
      <c r="F2244" t="s">
        <v>45</v>
      </c>
      <c r="G2244">
        <v>150</v>
      </c>
      <c r="H2244">
        <v>13.95</v>
      </c>
      <c r="I2244">
        <v>2092.5</v>
      </c>
      <c r="J2244">
        <v>5.2</v>
      </c>
      <c r="K2244">
        <v>780</v>
      </c>
      <c r="L2244">
        <v>8.75</v>
      </c>
      <c r="M2244">
        <v>0.62724014336917566</v>
      </c>
      <c r="N2244">
        <v>1312.5</v>
      </c>
      <c r="O2244" t="s">
        <v>158</v>
      </c>
      <c r="P2244" t="s">
        <v>159</v>
      </c>
      <c r="Q2244" t="s">
        <v>160</v>
      </c>
      <c r="R2244" t="s">
        <v>112</v>
      </c>
      <c r="S2244" t="s">
        <v>161</v>
      </c>
      <c r="T2244" t="s">
        <v>162</v>
      </c>
      <c r="U2244" t="s">
        <v>1189</v>
      </c>
      <c r="V2244">
        <f>YEAR(sales_order1[[#This Row],[date]])</f>
        <v>2021</v>
      </c>
      <c r="W2244" t="str">
        <f>TEXT(sales_order1[[#This Row],[date]], "Mmm")</f>
        <v>Jan</v>
      </c>
      <c r="X2244">
        <f>VALUE(TEXT(sales_order1[[#This Row],[date]], "D"))</f>
        <v>28</v>
      </c>
      <c r="Y2244">
        <v>4</v>
      </c>
    </row>
    <row r="2245" spans="1:25" x14ac:dyDescent="0.25">
      <c r="A2245" s="1">
        <v>44224</v>
      </c>
      <c r="B2245">
        <v>60169</v>
      </c>
      <c r="C2245" t="s">
        <v>115</v>
      </c>
      <c r="D2245" t="str">
        <f>VLOOKUP(sales_order1[[#This Row],[itemCode]],product_details3!B:C,2,0)</f>
        <v>SCRS30100</v>
      </c>
      <c r="E2245" t="s">
        <v>116</v>
      </c>
      <c r="F2245" t="s">
        <v>61</v>
      </c>
      <c r="G2245">
        <v>350</v>
      </c>
      <c r="H2245">
        <v>32.75</v>
      </c>
      <c r="I2245">
        <v>11462.5</v>
      </c>
      <c r="J2245">
        <v>11.25</v>
      </c>
      <c r="K2245">
        <v>3937.5</v>
      </c>
      <c r="L2245">
        <v>21.5</v>
      </c>
      <c r="M2245">
        <v>0.65648854961832059</v>
      </c>
      <c r="N2245">
        <v>7525</v>
      </c>
      <c r="O2245" t="s">
        <v>427</v>
      </c>
      <c r="P2245" t="s">
        <v>428</v>
      </c>
      <c r="Q2245" t="s">
        <v>239</v>
      </c>
      <c r="R2245" t="s">
        <v>112</v>
      </c>
      <c r="S2245" t="s">
        <v>240</v>
      </c>
      <c r="T2245" t="s">
        <v>429</v>
      </c>
      <c r="U2245" t="s">
        <v>1189</v>
      </c>
      <c r="V2245">
        <f>YEAR(sales_order1[[#This Row],[date]])</f>
        <v>2021</v>
      </c>
      <c r="W2245" t="str">
        <f>TEXT(sales_order1[[#This Row],[date]], "Mmm")</f>
        <v>Jan</v>
      </c>
      <c r="X2245">
        <f>VALUE(TEXT(sales_order1[[#This Row],[date]], "D"))</f>
        <v>28</v>
      </c>
      <c r="Y2245">
        <v>4</v>
      </c>
    </row>
    <row r="2246" spans="1:25" x14ac:dyDescent="0.25">
      <c r="A2246" s="1">
        <v>44224</v>
      </c>
      <c r="B2246">
        <v>60170</v>
      </c>
      <c r="C2246" t="s">
        <v>103</v>
      </c>
      <c r="D2246" t="str">
        <f>VLOOKUP(sales_order1[[#This Row],[itemCode]],product_details3!B:C,2,0)</f>
        <v>SCRT50</v>
      </c>
      <c r="E2246" t="s">
        <v>104</v>
      </c>
      <c r="F2246" t="s">
        <v>61</v>
      </c>
      <c r="G2246">
        <v>150</v>
      </c>
      <c r="H2246">
        <v>16.95</v>
      </c>
      <c r="I2246">
        <v>2542.5</v>
      </c>
      <c r="J2246">
        <v>5.2</v>
      </c>
      <c r="K2246">
        <v>780</v>
      </c>
      <c r="L2246">
        <v>11.75</v>
      </c>
      <c r="M2246">
        <v>0.69321533923303835</v>
      </c>
      <c r="N2246">
        <v>1762.5</v>
      </c>
      <c r="O2246" t="s">
        <v>295</v>
      </c>
      <c r="P2246" t="s">
        <v>296</v>
      </c>
      <c r="Q2246" t="s">
        <v>160</v>
      </c>
      <c r="R2246" t="s">
        <v>112</v>
      </c>
      <c r="S2246" t="s">
        <v>297</v>
      </c>
      <c r="T2246" t="s">
        <v>298</v>
      </c>
      <c r="U2246" t="s">
        <v>1189</v>
      </c>
      <c r="V2246">
        <f>YEAR(sales_order1[[#This Row],[date]])</f>
        <v>2021</v>
      </c>
      <c r="W2246" t="str">
        <f>TEXT(sales_order1[[#This Row],[date]], "Mmm")</f>
        <v>Jan</v>
      </c>
      <c r="X2246">
        <f>VALUE(TEXT(sales_order1[[#This Row],[date]], "D"))</f>
        <v>28</v>
      </c>
      <c r="Y2246">
        <v>4</v>
      </c>
    </row>
    <row r="2247" spans="1:25" x14ac:dyDescent="0.25">
      <c r="A2247" s="1">
        <v>44225</v>
      </c>
      <c r="B2247">
        <v>60171</v>
      </c>
      <c r="C2247" t="s">
        <v>204</v>
      </c>
      <c r="D2247" t="str">
        <f>VLOOKUP(sales_order1[[#This Row],[itemCode]],product_details3!B:C,2,0)</f>
        <v>MKRM150</v>
      </c>
      <c r="E2247" t="s">
        <v>205</v>
      </c>
      <c r="F2247" t="s">
        <v>151</v>
      </c>
      <c r="G2247">
        <v>50</v>
      </c>
      <c r="H2247">
        <v>10.75</v>
      </c>
      <c r="I2247">
        <v>537.5</v>
      </c>
      <c r="J2247">
        <v>4.45</v>
      </c>
      <c r="K2247">
        <v>222.5</v>
      </c>
      <c r="L2247">
        <v>6.3</v>
      </c>
      <c r="M2247">
        <v>0.586046511627907</v>
      </c>
      <c r="N2247">
        <v>315</v>
      </c>
      <c r="O2247" t="s">
        <v>525</v>
      </c>
      <c r="P2247" t="s">
        <v>526</v>
      </c>
      <c r="Q2247" t="s">
        <v>111</v>
      </c>
      <c r="R2247" t="s">
        <v>112</v>
      </c>
      <c r="S2247" t="s">
        <v>113</v>
      </c>
      <c r="T2247" t="s">
        <v>527</v>
      </c>
      <c r="U2247" t="s">
        <v>1189</v>
      </c>
      <c r="V2247">
        <f>YEAR(sales_order1[[#This Row],[date]])</f>
        <v>2021</v>
      </c>
      <c r="W2247" t="str">
        <f>TEXT(sales_order1[[#This Row],[date]], "Mmm")</f>
        <v>Jan</v>
      </c>
      <c r="X2247">
        <f>VALUE(TEXT(sales_order1[[#This Row],[date]], "D"))</f>
        <v>29</v>
      </c>
      <c r="Y2247">
        <v>5</v>
      </c>
    </row>
    <row r="2248" spans="1:25" x14ac:dyDescent="0.25">
      <c r="A2248" s="1">
        <v>44225</v>
      </c>
      <c r="B2248">
        <v>60172</v>
      </c>
      <c r="C2248" t="s">
        <v>209</v>
      </c>
      <c r="D2248" t="str">
        <f>VLOOKUP(sales_order1[[#This Row],[itemCode]],product_details3!B:C,2,0)</f>
        <v>CLNG50</v>
      </c>
      <c r="E2248" t="s">
        <v>210</v>
      </c>
      <c r="F2248" t="s">
        <v>45</v>
      </c>
      <c r="G2248">
        <v>100</v>
      </c>
      <c r="H2248">
        <v>6.5</v>
      </c>
      <c r="I2248">
        <v>650</v>
      </c>
      <c r="J2248">
        <v>2.2999999999999998</v>
      </c>
      <c r="K2248">
        <v>230</v>
      </c>
      <c r="L2248">
        <v>4.2</v>
      </c>
      <c r="M2248">
        <v>0.64615384615384619</v>
      </c>
      <c r="N2248">
        <v>420</v>
      </c>
      <c r="O2248" t="s">
        <v>266</v>
      </c>
      <c r="P2248" t="s">
        <v>267</v>
      </c>
      <c r="Q2248" t="s">
        <v>154</v>
      </c>
      <c r="R2248" t="s">
        <v>56</v>
      </c>
      <c r="S2248" t="s">
        <v>133</v>
      </c>
      <c r="T2248" t="s">
        <v>268</v>
      </c>
      <c r="U2248" t="s">
        <v>1191</v>
      </c>
      <c r="V2248">
        <f>YEAR(sales_order1[[#This Row],[date]])</f>
        <v>2021</v>
      </c>
      <c r="W2248" t="str">
        <f>TEXT(sales_order1[[#This Row],[date]], "Mmm")</f>
        <v>Jan</v>
      </c>
      <c r="X2248">
        <f>VALUE(TEXT(sales_order1[[#This Row],[date]], "D"))</f>
        <v>29</v>
      </c>
      <c r="Y2248">
        <v>5</v>
      </c>
    </row>
    <row r="2249" spans="1:25" x14ac:dyDescent="0.25">
      <c r="A2249" s="1">
        <v>44225</v>
      </c>
      <c r="B2249">
        <v>60173</v>
      </c>
      <c r="C2249" t="s">
        <v>320</v>
      </c>
      <c r="D2249" t="str">
        <f>VLOOKUP(sales_order1[[#This Row],[itemCode]],product_details3!B:C,2,0)</f>
        <v>SCR50+100</v>
      </c>
      <c r="E2249" t="s">
        <v>321</v>
      </c>
      <c r="F2249" t="s">
        <v>61</v>
      </c>
      <c r="G2249">
        <v>250</v>
      </c>
      <c r="H2249">
        <v>26.25</v>
      </c>
      <c r="I2249">
        <v>6562.5</v>
      </c>
      <c r="J2249">
        <v>7.75</v>
      </c>
      <c r="K2249">
        <v>1937.5</v>
      </c>
      <c r="L2249">
        <v>18.5</v>
      </c>
      <c r="M2249">
        <v>0.70476190476190481</v>
      </c>
      <c r="N2249">
        <v>4625</v>
      </c>
      <c r="O2249" t="s">
        <v>244</v>
      </c>
      <c r="P2249" t="s">
        <v>245</v>
      </c>
      <c r="Q2249" t="s">
        <v>186</v>
      </c>
      <c r="R2249" t="s">
        <v>112</v>
      </c>
      <c r="S2249" t="s">
        <v>246</v>
      </c>
      <c r="T2249" t="s">
        <v>247</v>
      </c>
      <c r="U2249" t="s">
        <v>1189</v>
      </c>
      <c r="V2249">
        <f>YEAR(sales_order1[[#This Row],[date]])</f>
        <v>2021</v>
      </c>
      <c r="W2249" t="str">
        <f>TEXT(sales_order1[[#This Row],[date]], "Mmm")</f>
        <v>Jan</v>
      </c>
      <c r="X2249">
        <f>VALUE(TEXT(sales_order1[[#This Row],[date]], "D"))</f>
        <v>29</v>
      </c>
      <c r="Y2249">
        <v>5</v>
      </c>
    </row>
    <row r="2250" spans="1:25" x14ac:dyDescent="0.25">
      <c r="A2250" s="1">
        <v>44225</v>
      </c>
      <c r="B2250">
        <v>60174</v>
      </c>
      <c r="C2250" t="s">
        <v>28</v>
      </c>
      <c r="D2250" t="str">
        <f>VLOOKUP(sales_order1[[#This Row],[itemCode]],product_details3!B:C,2,0)</f>
        <v>SRMC30</v>
      </c>
      <c r="E2250" t="s">
        <v>29</v>
      </c>
      <c r="F2250" t="s">
        <v>30</v>
      </c>
      <c r="G2250">
        <v>200</v>
      </c>
      <c r="H2250">
        <v>22.6</v>
      </c>
      <c r="I2250">
        <v>4520</v>
      </c>
      <c r="J2250">
        <v>7.6</v>
      </c>
      <c r="K2250">
        <v>1520</v>
      </c>
      <c r="L2250">
        <v>15</v>
      </c>
      <c r="M2250">
        <v>0.66371681415929207</v>
      </c>
      <c r="N2250">
        <v>3000</v>
      </c>
      <c r="O2250" t="s">
        <v>451</v>
      </c>
      <c r="P2250" t="s">
        <v>452</v>
      </c>
      <c r="Q2250" t="s">
        <v>271</v>
      </c>
      <c r="R2250" t="s">
        <v>56</v>
      </c>
      <c r="S2250" t="s">
        <v>192</v>
      </c>
      <c r="T2250" t="s">
        <v>453</v>
      </c>
      <c r="U2250" t="s">
        <v>1191</v>
      </c>
      <c r="V2250">
        <f>YEAR(sales_order1[[#This Row],[date]])</f>
        <v>2021</v>
      </c>
      <c r="W2250" t="str">
        <f>TEXT(sales_order1[[#This Row],[date]], "Mmm")</f>
        <v>Jan</v>
      </c>
      <c r="X2250">
        <f>VALUE(TEXT(sales_order1[[#This Row],[date]], "D"))</f>
        <v>29</v>
      </c>
      <c r="Y2250">
        <v>5</v>
      </c>
    </row>
    <row r="2251" spans="1:25" x14ac:dyDescent="0.25">
      <c r="A2251" s="1">
        <v>44225</v>
      </c>
      <c r="B2251">
        <v>60175</v>
      </c>
      <c r="C2251" t="s">
        <v>122</v>
      </c>
      <c r="D2251" t="str">
        <f>VLOOKUP(sales_order1[[#This Row],[itemCode]],product_details3!B:C,2,0)</f>
        <v>TNRE150</v>
      </c>
      <c r="E2251" t="s">
        <v>123</v>
      </c>
      <c r="F2251" t="s">
        <v>124</v>
      </c>
      <c r="G2251">
        <v>100</v>
      </c>
      <c r="H2251">
        <v>16.95</v>
      </c>
      <c r="I2251">
        <v>1695</v>
      </c>
      <c r="J2251">
        <v>5.2</v>
      </c>
      <c r="K2251">
        <v>520</v>
      </c>
      <c r="L2251">
        <v>11.75</v>
      </c>
      <c r="M2251">
        <v>0.69321533923303835</v>
      </c>
      <c r="N2251">
        <v>1175</v>
      </c>
      <c r="O2251" t="s">
        <v>253</v>
      </c>
      <c r="P2251" t="s">
        <v>254</v>
      </c>
      <c r="Q2251" t="s">
        <v>191</v>
      </c>
      <c r="R2251" t="s">
        <v>56</v>
      </c>
      <c r="S2251" t="s">
        <v>192</v>
      </c>
      <c r="T2251" t="s">
        <v>255</v>
      </c>
      <c r="U2251" t="s">
        <v>1191</v>
      </c>
      <c r="V2251">
        <f>YEAR(sales_order1[[#This Row],[date]])</f>
        <v>2021</v>
      </c>
      <c r="W2251" t="str">
        <f>TEXT(sales_order1[[#This Row],[date]], "Mmm")</f>
        <v>Jan</v>
      </c>
      <c r="X2251">
        <f>VALUE(TEXT(sales_order1[[#This Row],[date]], "D"))</f>
        <v>29</v>
      </c>
      <c r="Y2251">
        <v>5</v>
      </c>
    </row>
    <row r="2252" spans="1:25" x14ac:dyDescent="0.25">
      <c r="A2252" s="1">
        <v>44225</v>
      </c>
      <c r="B2252">
        <v>60176</v>
      </c>
      <c r="C2252" t="s">
        <v>315</v>
      </c>
      <c r="D2252" t="str">
        <f>VLOOKUP(sales_order1[[#This Row],[itemCode]],product_details3!B:C,2,0)</f>
        <v>EXFG50</v>
      </c>
      <c r="E2252" t="s">
        <v>316</v>
      </c>
      <c r="F2252" t="s">
        <v>183</v>
      </c>
      <c r="G2252">
        <v>100</v>
      </c>
      <c r="H2252">
        <v>15.75</v>
      </c>
      <c r="I2252">
        <v>1575</v>
      </c>
      <c r="J2252">
        <v>5.45</v>
      </c>
      <c r="K2252">
        <v>545</v>
      </c>
      <c r="L2252">
        <v>10.3</v>
      </c>
      <c r="M2252">
        <v>0.65396825396825398</v>
      </c>
      <c r="N2252">
        <v>1030</v>
      </c>
      <c r="O2252" t="s">
        <v>395</v>
      </c>
      <c r="P2252" t="s">
        <v>396</v>
      </c>
      <c r="Q2252" t="s">
        <v>191</v>
      </c>
      <c r="R2252" t="s">
        <v>56</v>
      </c>
      <c r="S2252" t="s">
        <v>192</v>
      </c>
      <c r="T2252" t="s">
        <v>397</v>
      </c>
      <c r="U2252" t="s">
        <v>1191</v>
      </c>
      <c r="V2252">
        <f>YEAR(sales_order1[[#This Row],[date]])</f>
        <v>2021</v>
      </c>
      <c r="W2252" t="str">
        <f>TEXT(sales_order1[[#This Row],[date]], "Mmm")</f>
        <v>Jan</v>
      </c>
      <c r="X2252">
        <f>VALUE(TEXT(sales_order1[[#This Row],[date]], "D"))</f>
        <v>29</v>
      </c>
      <c r="Y2252">
        <v>5</v>
      </c>
    </row>
    <row r="2253" spans="1:25" x14ac:dyDescent="0.25">
      <c r="A2253" s="1">
        <v>44225</v>
      </c>
      <c r="B2253">
        <v>60177</v>
      </c>
      <c r="C2253" t="s">
        <v>28</v>
      </c>
      <c r="D2253" t="str">
        <f>VLOOKUP(sales_order1[[#This Row],[itemCode]],product_details3!B:C,2,0)</f>
        <v>SRMC30</v>
      </c>
      <c r="E2253" t="s">
        <v>29</v>
      </c>
      <c r="F2253" t="s">
        <v>30</v>
      </c>
      <c r="G2253">
        <v>150</v>
      </c>
      <c r="H2253">
        <v>22.6</v>
      </c>
      <c r="I2253">
        <v>3390</v>
      </c>
      <c r="J2253">
        <v>7.6</v>
      </c>
      <c r="K2253">
        <v>1140</v>
      </c>
      <c r="L2253">
        <v>15</v>
      </c>
      <c r="M2253">
        <v>0.66371681415929207</v>
      </c>
      <c r="N2253">
        <v>2250</v>
      </c>
      <c r="O2253" t="s">
        <v>216</v>
      </c>
      <c r="P2253" t="s">
        <v>217</v>
      </c>
      <c r="Q2253" t="s">
        <v>218</v>
      </c>
      <c r="R2253" t="s">
        <v>40</v>
      </c>
      <c r="S2253" t="s">
        <v>219</v>
      </c>
      <c r="T2253" t="s">
        <v>220</v>
      </c>
      <c r="U2253" t="s">
        <v>1190</v>
      </c>
      <c r="V2253">
        <f>YEAR(sales_order1[[#This Row],[date]])</f>
        <v>2021</v>
      </c>
      <c r="W2253" t="str">
        <f>TEXT(sales_order1[[#This Row],[date]], "Mmm")</f>
        <v>Jan</v>
      </c>
      <c r="X2253">
        <f>VALUE(TEXT(sales_order1[[#This Row],[date]], "D"))</f>
        <v>29</v>
      </c>
      <c r="Y2253">
        <v>5</v>
      </c>
    </row>
    <row r="2254" spans="1:25" x14ac:dyDescent="0.25">
      <c r="A2254" s="1">
        <v>44228</v>
      </c>
      <c r="B2254">
        <v>60178</v>
      </c>
      <c r="C2254" t="s">
        <v>43</v>
      </c>
      <c r="D2254" t="str">
        <f>VLOOKUP(sales_order1[[#This Row],[itemCode]],product_details3!B:C,2,0)</f>
        <v>CLNG200</v>
      </c>
      <c r="E2254" t="s">
        <v>44</v>
      </c>
      <c r="F2254" t="s">
        <v>45</v>
      </c>
      <c r="G2254">
        <v>200</v>
      </c>
      <c r="H2254">
        <v>21.25</v>
      </c>
      <c r="I2254">
        <v>4250</v>
      </c>
      <c r="J2254">
        <v>7.75</v>
      </c>
      <c r="K2254">
        <v>1550</v>
      </c>
      <c r="L2254">
        <v>13.5</v>
      </c>
      <c r="M2254">
        <v>0.63529411764705879</v>
      </c>
      <c r="N2254">
        <v>2700</v>
      </c>
      <c r="O2254" t="s">
        <v>492</v>
      </c>
      <c r="P2254" t="s">
        <v>493</v>
      </c>
      <c r="Q2254" t="s">
        <v>378</v>
      </c>
      <c r="R2254" t="s">
        <v>72</v>
      </c>
      <c r="S2254" t="s">
        <v>379</v>
      </c>
      <c r="T2254" t="s">
        <v>494</v>
      </c>
      <c r="U2254" t="s">
        <v>1188</v>
      </c>
      <c r="V2254">
        <f>YEAR(sales_order1[[#This Row],[date]])</f>
        <v>2021</v>
      </c>
      <c r="W2254" t="str">
        <f>TEXT(sales_order1[[#This Row],[date]], "Mmm")</f>
        <v>Feb</v>
      </c>
      <c r="X2254">
        <f>VALUE(TEXT(sales_order1[[#This Row],[date]], "D"))</f>
        <v>1</v>
      </c>
      <c r="Y2254">
        <v>5</v>
      </c>
    </row>
    <row r="2255" spans="1:25" x14ac:dyDescent="0.25">
      <c r="A2255" s="1">
        <v>44228</v>
      </c>
      <c r="B2255">
        <v>60179</v>
      </c>
      <c r="C2255" t="s">
        <v>115</v>
      </c>
      <c r="D2255" t="str">
        <f>VLOOKUP(sales_order1[[#This Row],[itemCode]],product_details3!B:C,2,0)</f>
        <v>SCRS30100</v>
      </c>
      <c r="E2255" t="s">
        <v>116</v>
      </c>
      <c r="F2255" t="s">
        <v>61</v>
      </c>
      <c r="G2255">
        <v>300</v>
      </c>
      <c r="H2255">
        <v>32.75</v>
      </c>
      <c r="I2255">
        <v>9825</v>
      </c>
      <c r="J2255">
        <v>11.25</v>
      </c>
      <c r="K2255">
        <v>3375</v>
      </c>
      <c r="L2255">
        <v>21.5</v>
      </c>
      <c r="M2255">
        <v>0.65648854961832059</v>
      </c>
      <c r="N2255">
        <v>6450</v>
      </c>
      <c r="O2255" t="s">
        <v>258</v>
      </c>
      <c r="P2255" t="s">
        <v>259</v>
      </c>
      <c r="Q2255" t="s">
        <v>93</v>
      </c>
      <c r="R2255" t="s">
        <v>72</v>
      </c>
      <c r="S2255" t="s">
        <v>260</v>
      </c>
      <c r="T2255" t="s">
        <v>261</v>
      </c>
      <c r="U2255" t="s">
        <v>1190</v>
      </c>
      <c r="V2255">
        <f>YEAR(sales_order1[[#This Row],[date]])</f>
        <v>2021</v>
      </c>
      <c r="W2255" t="str">
        <f>TEXT(sales_order1[[#This Row],[date]], "Mmm")</f>
        <v>Feb</v>
      </c>
      <c r="X2255">
        <f>VALUE(TEXT(sales_order1[[#This Row],[date]], "D"))</f>
        <v>1</v>
      </c>
      <c r="Y2255">
        <v>5</v>
      </c>
    </row>
    <row r="2256" spans="1:25" x14ac:dyDescent="0.25">
      <c r="A2256" s="1">
        <v>44228</v>
      </c>
      <c r="B2256">
        <v>60180</v>
      </c>
      <c r="C2256" t="s">
        <v>28</v>
      </c>
      <c r="D2256" t="str">
        <f>VLOOKUP(sales_order1[[#This Row],[itemCode]],product_details3!B:C,2,0)</f>
        <v>SRMC30</v>
      </c>
      <c r="E2256" t="s">
        <v>29</v>
      </c>
      <c r="F2256" t="s">
        <v>30</v>
      </c>
      <c r="G2256">
        <v>50</v>
      </c>
      <c r="H2256">
        <v>22.6</v>
      </c>
      <c r="I2256">
        <v>1130</v>
      </c>
      <c r="J2256">
        <v>7.6</v>
      </c>
      <c r="K2256">
        <v>380</v>
      </c>
      <c r="L2256">
        <v>15</v>
      </c>
      <c r="M2256">
        <v>0.66371681415929207</v>
      </c>
      <c r="N2256">
        <v>750</v>
      </c>
      <c r="O2256" t="s">
        <v>528</v>
      </c>
      <c r="P2256" t="s">
        <v>529</v>
      </c>
      <c r="Q2256" t="s">
        <v>132</v>
      </c>
      <c r="R2256" t="s">
        <v>56</v>
      </c>
      <c r="S2256" t="s">
        <v>133</v>
      </c>
      <c r="T2256" t="s">
        <v>530</v>
      </c>
      <c r="U2256" t="s">
        <v>1191</v>
      </c>
      <c r="V2256">
        <f>YEAR(sales_order1[[#This Row],[date]])</f>
        <v>2021</v>
      </c>
      <c r="W2256" t="str">
        <f>TEXT(sales_order1[[#This Row],[date]], "Mmm")</f>
        <v>Feb</v>
      </c>
      <c r="X2256">
        <f>VALUE(TEXT(sales_order1[[#This Row],[date]], "D"))</f>
        <v>1</v>
      </c>
      <c r="Y2256">
        <v>5</v>
      </c>
    </row>
    <row r="2257" spans="1:25" x14ac:dyDescent="0.25">
      <c r="A2257" s="1">
        <v>44228</v>
      </c>
      <c r="B2257">
        <v>60181</v>
      </c>
      <c r="C2257" t="s">
        <v>149</v>
      </c>
      <c r="D2257" t="str">
        <f>VLOOKUP(sales_order1[[#This Row],[itemCode]],product_details3!B:C,2,0)</f>
        <v>MKRW80</v>
      </c>
      <c r="E2257" t="s">
        <v>150</v>
      </c>
      <c r="F2257" t="s">
        <v>151</v>
      </c>
      <c r="G2257">
        <v>50</v>
      </c>
      <c r="H2257">
        <v>14.65</v>
      </c>
      <c r="I2257">
        <v>732.5</v>
      </c>
      <c r="J2257">
        <v>6.55</v>
      </c>
      <c r="K2257">
        <v>327.5</v>
      </c>
      <c r="L2257">
        <v>8.1</v>
      </c>
      <c r="M2257">
        <v>0.55290102389078488</v>
      </c>
      <c r="N2257">
        <v>405</v>
      </c>
      <c r="O2257" t="s">
        <v>253</v>
      </c>
      <c r="P2257" t="s">
        <v>254</v>
      </c>
      <c r="Q2257" t="s">
        <v>191</v>
      </c>
      <c r="R2257" t="s">
        <v>56</v>
      </c>
      <c r="S2257" t="s">
        <v>192</v>
      </c>
      <c r="T2257" t="s">
        <v>255</v>
      </c>
      <c r="U2257" t="s">
        <v>1191</v>
      </c>
      <c r="V2257">
        <f>YEAR(sales_order1[[#This Row],[date]])</f>
        <v>2021</v>
      </c>
      <c r="W2257" t="str">
        <f>TEXT(sales_order1[[#This Row],[date]], "Mmm")</f>
        <v>Feb</v>
      </c>
      <c r="X2257">
        <f>VALUE(TEXT(sales_order1[[#This Row],[date]], "D"))</f>
        <v>1</v>
      </c>
      <c r="Y2257">
        <v>5</v>
      </c>
    </row>
    <row r="2258" spans="1:25" x14ac:dyDescent="0.25">
      <c r="A2258" s="1">
        <v>44228</v>
      </c>
      <c r="B2258">
        <v>60182</v>
      </c>
      <c r="C2258" t="s">
        <v>149</v>
      </c>
      <c r="D2258" t="str">
        <f>VLOOKUP(sales_order1[[#This Row],[itemCode]],product_details3!B:C,2,0)</f>
        <v>MKRW80</v>
      </c>
      <c r="E2258" t="s">
        <v>150</v>
      </c>
      <c r="F2258" t="s">
        <v>151</v>
      </c>
      <c r="G2258">
        <v>50</v>
      </c>
      <c r="H2258">
        <v>14.65</v>
      </c>
      <c r="I2258">
        <v>732.5</v>
      </c>
      <c r="J2258">
        <v>6.55</v>
      </c>
      <c r="K2258">
        <v>327.5</v>
      </c>
      <c r="L2258">
        <v>8.1</v>
      </c>
      <c r="M2258">
        <v>0.55290102389078488</v>
      </c>
      <c r="N2258">
        <v>405</v>
      </c>
      <c r="O2258" t="s">
        <v>341</v>
      </c>
      <c r="P2258" t="s">
        <v>342</v>
      </c>
      <c r="Q2258" t="s">
        <v>146</v>
      </c>
      <c r="R2258" t="s">
        <v>112</v>
      </c>
      <c r="S2258" t="s">
        <v>343</v>
      </c>
      <c r="T2258" t="s">
        <v>95</v>
      </c>
      <c r="U2258" t="s">
        <v>1190</v>
      </c>
      <c r="V2258">
        <f>YEAR(sales_order1[[#This Row],[date]])</f>
        <v>2021</v>
      </c>
      <c r="W2258" t="str">
        <f>TEXT(sales_order1[[#This Row],[date]], "Mmm")</f>
        <v>Feb</v>
      </c>
      <c r="X2258">
        <f>VALUE(TEXT(sales_order1[[#This Row],[date]], "D"))</f>
        <v>1</v>
      </c>
      <c r="Y2258">
        <v>5</v>
      </c>
    </row>
    <row r="2259" spans="1:25" x14ac:dyDescent="0.25">
      <c r="A2259" s="1">
        <v>44228</v>
      </c>
      <c r="B2259">
        <v>60183</v>
      </c>
      <c r="C2259" t="s">
        <v>221</v>
      </c>
      <c r="D2259" t="str">
        <f>VLOOKUP(sales_order1[[#This Row],[itemCode]],product_details3!B:C,2,0)</f>
        <v>CLNF200</v>
      </c>
      <c r="E2259" t="s">
        <v>222</v>
      </c>
      <c r="F2259" t="s">
        <v>45</v>
      </c>
      <c r="G2259">
        <v>150</v>
      </c>
      <c r="H2259">
        <v>23.25</v>
      </c>
      <c r="I2259">
        <v>3487.5</v>
      </c>
      <c r="J2259">
        <v>9</v>
      </c>
      <c r="K2259">
        <v>1350</v>
      </c>
      <c r="L2259">
        <v>14.25</v>
      </c>
      <c r="M2259">
        <v>0.61290322580645162</v>
      </c>
      <c r="N2259">
        <v>2137.5</v>
      </c>
      <c r="O2259" t="s">
        <v>564</v>
      </c>
      <c r="P2259" t="s">
        <v>565</v>
      </c>
      <c r="Q2259" t="s">
        <v>218</v>
      </c>
      <c r="R2259" t="s">
        <v>40</v>
      </c>
      <c r="S2259" t="s">
        <v>432</v>
      </c>
      <c r="T2259" t="s">
        <v>566</v>
      </c>
      <c r="U2259" t="s">
        <v>1190</v>
      </c>
      <c r="V2259">
        <f>YEAR(sales_order1[[#This Row],[date]])</f>
        <v>2021</v>
      </c>
      <c r="W2259" t="str">
        <f>TEXT(sales_order1[[#This Row],[date]], "Mmm")</f>
        <v>Feb</v>
      </c>
      <c r="X2259">
        <f>VALUE(TEXT(sales_order1[[#This Row],[date]], "D"))</f>
        <v>1</v>
      </c>
      <c r="Y2259">
        <v>5</v>
      </c>
    </row>
    <row r="2260" spans="1:25" x14ac:dyDescent="0.25">
      <c r="A2260" s="1">
        <v>44229</v>
      </c>
      <c r="B2260">
        <v>60184</v>
      </c>
      <c r="C2260" t="s">
        <v>19</v>
      </c>
      <c r="D2260" t="str">
        <f>VLOOKUP(sales_order1[[#This Row],[itemCode]],product_details3!B:C,2,0)</f>
        <v>MSTH100</v>
      </c>
      <c r="E2260" t="s">
        <v>20</v>
      </c>
      <c r="F2260" t="s">
        <v>21</v>
      </c>
      <c r="G2260">
        <v>150</v>
      </c>
      <c r="H2260">
        <v>26.25</v>
      </c>
      <c r="I2260">
        <v>3937.5</v>
      </c>
      <c r="J2260">
        <v>7.75</v>
      </c>
      <c r="K2260">
        <v>1162.5</v>
      </c>
      <c r="L2260">
        <v>18.5</v>
      </c>
      <c r="M2260">
        <v>0.70476190476190481</v>
      </c>
      <c r="N2260">
        <v>2775</v>
      </c>
      <c r="O2260" t="s">
        <v>130</v>
      </c>
      <c r="P2260" t="s">
        <v>131</v>
      </c>
      <c r="Q2260" t="s">
        <v>132</v>
      </c>
      <c r="R2260" t="s">
        <v>56</v>
      </c>
      <c r="S2260" t="s">
        <v>133</v>
      </c>
      <c r="T2260" t="s">
        <v>134</v>
      </c>
      <c r="U2260" t="s">
        <v>1191</v>
      </c>
      <c r="V2260">
        <f>YEAR(sales_order1[[#This Row],[date]])</f>
        <v>2021</v>
      </c>
      <c r="W2260" t="str">
        <f>TEXT(sales_order1[[#This Row],[date]], "Mmm")</f>
        <v>Feb</v>
      </c>
      <c r="X2260">
        <f>VALUE(TEXT(sales_order1[[#This Row],[date]], "D"))</f>
        <v>2</v>
      </c>
      <c r="Y2260">
        <v>5</v>
      </c>
    </row>
    <row r="2261" spans="1:25" x14ac:dyDescent="0.25">
      <c r="A2261" s="1">
        <v>44229</v>
      </c>
      <c r="B2261">
        <v>60185</v>
      </c>
      <c r="C2261" t="s">
        <v>51</v>
      </c>
      <c r="D2261" t="str">
        <f>VLOOKUP(sales_order1[[#This Row],[itemCode]],product_details3!B:C,2,0)</f>
        <v>MSTH50</v>
      </c>
      <c r="E2261" t="s">
        <v>52</v>
      </c>
      <c r="F2261" t="s">
        <v>21</v>
      </c>
      <c r="G2261">
        <v>200</v>
      </c>
      <c r="H2261">
        <v>15.75</v>
      </c>
      <c r="I2261">
        <v>3150</v>
      </c>
      <c r="J2261">
        <v>4.45</v>
      </c>
      <c r="K2261">
        <v>890</v>
      </c>
      <c r="L2261">
        <v>11.3</v>
      </c>
      <c r="M2261">
        <v>0.71746031746031746</v>
      </c>
      <c r="N2261">
        <v>2260</v>
      </c>
      <c r="O2261" t="s">
        <v>62</v>
      </c>
      <c r="P2261" t="s">
        <v>63</v>
      </c>
      <c r="Q2261" t="s">
        <v>64</v>
      </c>
      <c r="R2261" t="s">
        <v>40</v>
      </c>
      <c r="S2261" t="s">
        <v>65</v>
      </c>
      <c r="T2261" t="s">
        <v>66</v>
      </c>
      <c r="U2261" t="s">
        <v>1190</v>
      </c>
      <c r="V2261">
        <f>YEAR(sales_order1[[#This Row],[date]])</f>
        <v>2021</v>
      </c>
      <c r="W2261" t="str">
        <f>TEXT(sales_order1[[#This Row],[date]], "Mmm")</f>
        <v>Feb</v>
      </c>
      <c r="X2261">
        <f>VALUE(TEXT(sales_order1[[#This Row],[date]], "D"))</f>
        <v>2</v>
      </c>
      <c r="Y2261">
        <v>5</v>
      </c>
    </row>
    <row r="2262" spans="1:25" x14ac:dyDescent="0.25">
      <c r="A2262" s="1">
        <v>44229</v>
      </c>
      <c r="B2262">
        <v>60186</v>
      </c>
      <c r="C2262" t="s">
        <v>51</v>
      </c>
      <c r="D2262" t="str">
        <f>VLOOKUP(sales_order1[[#This Row],[itemCode]],product_details3!B:C,2,0)</f>
        <v>MSTH50</v>
      </c>
      <c r="E2262" t="s">
        <v>52</v>
      </c>
      <c r="F2262" t="s">
        <v>21</v>
      </c>
      <c r="G2262">
        <v>50</v>
      </c>
      <c r="H2262">
        <v>15.75</v>
      </c>
      <c r="I2262">
        <v>787.5</v>
      </c>
      <c r="J2262">
        <v>4.45</v>
      </c>
      <c r="K2262">
        <v>222.5</v>
      </c>
      <c r="L2262">
        <v>11.3</v>
      </c>
      <c r="M2262">
        <v>0.71746031746031746</v>
      </c>
      <c r="N2262">
        <v>565</v>
      </c>
      <c r="O2262" t="s">
        <v>231</v>
      </c>
      <c r="P2262" t="s">
        <v>232</v>
      </c>
      <c r="Q2262" t="s">
        <v>119</v>
      </c>
      <c r="R2262" t="s">
        <v>40</v>
      </c>
      <c r="S2262" t="s">
        <v>233</v>
      </c>
      <c r="T2262" t="s">
        <v>234</v>
      </c>
      <c r="U2262" t="s">
        <v>1190</v>
      </c>
      <c r="V2262">
        <f>YEAR(sales_order1[[#This Row],[date]])</f>
        <v>2021</v>
      </c>
      <c r="W2262" t="str">
        <f>TEXT(sales_order1[[#This Row],[date]], "Mmm")</f>
        <v>Feb</v>
      </c>
      <c r="X2262">
        <f>VALUE(TEXT(sales_order1[[#This Row],[date]], "D"))</f>
        <v>2</v>
      </c>
      <c r="Y2262">
        <v>5</v>
      </c>
    </row>
    <row r="2263" spans="1:25" x14ac:dyDescent="0.25">
      <c r="A2263" s="1">
        <v>44229</v>
      </c>
      <c r="B2263">
        <v>60187</v>
      </c>
      <c r="C2263" t="s">
        <v>344</v>
      </c>
      <c r="D2263" t="str">
        <f>VLOOKUP(sales_order1[[#This Row],[itemCode]],product_details3!B:C,2,0)</f>
        <v>TNRE100</v>
      </c>
      <c r="E2263" t="s">
        <v>345</v>
      </c>
      <c r="F2263" t="s">
        <v>124</v>
      </c>
      <c r="G2263">
        <v>200</v>
      </c>
      <c r="H2263">
        <v>11.3</v>
      </c>
      <c r="I2263">
        <v>2260</v>
      </c>
      <c r="J2263">
        <v>3.8</v>
      </c>
      <c r="K2263">
        <v>760</v>
      </c>
      <c r="L2263">
        <v>7.5</v>
      </c>
      <c r="M2263">
        <v>0.66371681415929207</v>
      </c>
      <c r="N2263">
        <v>1500</v>
      </c>
      <c r="O2263" t="s">
        <v>516</v>
      </c>
      <c r="P2263" t="s">
        <v>517</v>
      </c>
      <c r="Q2263" t="s">
        <v>191</v>
      </c>
      <c r="R2263" t="s">
        <v>56</v>
      </c>
      <c r="S2263" t="s">
        <v>192</v>
      </c>
      <c r="T2263" t="s">
        <v>518</v>
      </c>
      <c r="U2263" t="s">
        <v>1191</v>
      </c>
      <c r="V2263">
        <f>YEAR(sales_order1[[#This Row],[date]])</f>
        <v>2021</v>
      </c>
      <c r="W2263" t="str">
        <f>TEXT(sales_order1[[#This Row],[date]], "Mmm")</f>
        <v>Feb</v>
      </c>
      <c r="X2263">
        <f>VALUE(TEXT(sales_order1[[#This Row],[date]], "D"))</f>
        <v>2</v>
      </c>
      <c r="Y2263">
        <v>5</v>
      </c>
    </row>
    <row r="2264" spans="1:25" x14ac:dyDescent="0.25">
      <c r="A2264" s="1">
        <v>44229</v>
      </c>
      <c r="B2264">
        <v>60188</v>
      </c>
      <c r="C2264" t="s">
        <v>352</v>
      </c>
      <c r="D2264" t="str">
        <f>VLOOKUP(sales_order1[[#This Row],[itemCode]],product_details3!B:C,2,0)</f>
        <v>MSTL50</v>
      </c>
      <c r="E2264" t="s">
        <v>353</v>
      </c>
      <c r="F2264" t="s">
        <v>21</v>
      </c>
      <c r="G2264">
        <v>200</v>
      </c>
      <c r="H2264">
        <v>16.95</v>
      </c>
      <c r="I2264">
        <v>3390</v>
      </c>
      <c r="J2264">
        <v>5.2</v>
      </c>
      <c r="K2264">
        <v>1040</v>
      </c>
      <c r="L2264">
        <v>11.75</v>
      </c>
      <c r="M2264">
        <v>0.69321533923303835</v>
      </c>
      <c r="N2264">
        <v>2350</v>
      </c>
      <c r="O2264" t="s">
        <v>341</v>
      </c>
      <c r="P2264" t="s">
        <v>342</v>
      </c>
      <c r="Q2264" t="s">
        <v>146</v>
      </c>
      <c r="R2264" t="s">
        <v>112</v>
      </c>
      <c r="S2264" t="s">
        <v>343</v>
      </c>
      <c r="T2264" t="s">
        <v>95</v>
      </c>
      <c r="U2264" t="s">
        <v>1190</v>
      </c>
      <c r="V2264">
        <f>YEAR(sales_order1[[#This Row],[date]])</f>
        <v>2021</v>
      </c>
      <c r="W2264" t="str">
        <f>TEXT(sales_order1[[#This Row],[date]], "Mmm")</f>
        <v>Feb</v>
      </c>
      <c r="X2264">
        <f>VALUE(TEXT(sales_order1[[#This Row],[date]], "D"))</f>
        <v>2</v>
      </c>
      <c r="Y2264">
        <v>5</v>
      </c>
    </row>
    <row r="2265" spans="1:25" x14ac:dyDescent="0.25">
      <c r="A2265" s="1">
        <v>44229</v>
      </c>
      <c r="B2265">
        <v>60189</v>
      </c>
      <c r="C2265" t="s">
        <v>149</v>
      </c>
      <c r="D2265" t="str">
        <f>VLOOKUP(sales_order1[[#This Row],[itemCode]],product_details3!B:C,2,0)</f>
        <v>MKRW80</v>
      </c>
      <c r="E2265" t="s">
        <v>150</v>
      </c>
      <c r="F2265" t="s">
        <v>151</v>
      </c>
      <c r="G2265">
        <v>50</v>
      </c>
      <c r="H2265">
        <v>14.65</v>
      </c>
      <c r="I2265">
        <v>732.5</v>
      </c>
      <c r="J2265">
        <v>6.55</v>
      </c>
      <c r="K2265">
        <v>327.5</v>
      </c>
      <c r="L2265">
        <v>8.1</v>
      </c>
      <c r="M2265">
        <v>0.55290102389078488</v>
      </c>
      <c r="N2265">
        <v>405</v>
      </c>
      <c r="O2265" t="s">
        <v>478</v>
      </c>
      <c r="P2265" t="s">
        <v>479</v>
      </c>
      <c r="Q2265" t="s">
        <v>186</v>
      </c>
      <c r="R2265" t="s">
        <v>112</v>
      </c>
      <c r="S2265" t="s">
        <v>246</v>
      </c>
      <c r="T2265" t="s">
        <v>480</v>
      </c>
      <c r="U2265" t="s">
        <v>1189</v>
      </c>
      <c r="V2265">
        <f>YEAR(sales_order1[[#This Row],[date]])</f>
        <v>2021</v>
      </c>
      <c r="W2265" t="str">
        <f>TEXT(sales_order1[[#This Row],[date]], "Mmm")</f>
        <v>Feb</v>
      </c>
      <c r="X2265">
        <f>VALUE(TEXT(sales_order1[[#This Row],[date]], "D"))</f>
        <v>2</v>
      </c>
      <c r="Y2265">
        <v>5</v>
      </c>
    </row>
    <row r="2266" spans="1:25" x14ac:dyDescent="0.25">
      <c r="A2266" s="1">
        <v>44229</v>
      </c>
      <c r="B2266">
        <v>60190</v>
      </c>
      <c r="C2266" t="s">
        <v>28</v>
      </c>
      <c r="D2266" t="str">
        <f>VLOOKUP(sales_order1[[#This Row],[itemCode]],product_details3!B:C,2,0)</f>
        <v>SRMC30</v>
      </c>
      <c r="E2266" t="s">
        <v>29</v>
      </c>
      <c r="F2266" t="s">
        <v>30</v>
      </c>
      <c r="G2266">
        <v>50</v>
      </c>
      <c r="H2266">
        <v>22.6</v>
      </c>
      <c r="I2266">
        <v>1130</v>
      </c>
      <c r="J2266">
        <v>7.6</v>
      </c>
      <c r="K2266">
        <v>380</v>
      </c>
      <c r="L2266">
        <v>15</v>
      </c>
      <c r="M2266">
        <v>0.66371681415929207</v>
      </c>
      <c r="N2266">
        <v>750</v>
      </c>
      <c r="O2266" t="s">
        <v>322</v>
      </c>
      <c r="P2266" t="s">
        <v>323</v>
      </c>
      <c r="Q2266" t="s">
        <v>39</v>
      </c>
      <c r="R2266" t="s">
        <v>40</v>
      </c>
      <c r="S2266" t="s">
        <v>41</v>
      </c>
      <c r="T2266" t="s">
        <v>324</v>
      </c>
      <c r="U2266" t="s">
        <v>1188</v>
      </c>
      <c r="V2266">
        <f>YEAR(sales_order1[[#This Row],[date]])</f>
        <v>2021</v>
      </c>
      <c r="W2266" t="str">
        <f>TEXT(sales_order1[[#This Row],[date]], "Mmm")</f>
        <v>Feb</v>
      </c>
      <c r="X2266">
        <f>VALUE(TEXT(sales_order1[[#This Row],[date]], "D"))</f>
        <v>2</v>
      </c>
      <c r="Y2266">
        <v>5</v>
      </c>
    </row>
    <row r="2267" spans="1:25" x14ac:dyDescent="0.25">
      <c r="A2267" s="1">
        <v>44230</v>
      </c>
      <c r="B2267">
        <v>60191</v>
      </c>
      <c r="C2267" t="s">
        <v>51</v>
      </c>
      <c r="D2267" t="str">
        <f>VLOOKUP(sales_order1[[#This Row],[itemCode]],product_details3!B:C,2,0)</f>
        <v>MSTH50</v>
      </c>
      <c r="E2267" t="s">
        <v>52</v>
      </c>
      <c r="F2267" t="s">
        <v>21</v>
      </c>
      <c r="G2267">
        <v>200</v>
      </c>
      <c r="H2267">
        <v>15.75</v>
      </c>
      <c r="I2267">
        <v>3150</v>
      </c>
      <c r="J2267">
        <v>4.45</v>
      </c>
      <c r="K2267">
        <v>890</v>
      </c>
      <c r="L2267">
        <v>11.3</v>
      </c>
      <c r="M2267">
        <v>0.71746031746031746</v>
      </c>
      <c r="N2267">
        <v>2260</v>
      </c>
      <c r="O2267" t="s">
        <v>454</v>
      </c>
      <c r="P2267" t="s">
        <v>455</v>
      </c>
      <c r="Q2267" t="s">
        <v>71</v>
      </c>
      <c r="R2267" t="s">
        <v>72</v>
      </c>
      <c r="S2267" t="s">
        <v>73</v>
      </c>
      <c r="T2267" t="s">
        <v>456</v>
      </c>
      <c r="U2267" t="s">
        <v>1190</v>
      </c>
      <c r="V2267">
        <f>YEAR(sales_order1[[#This Row],[date]])</f>
        <v>2021</v>
      </c>
      <c r="W2267" t="str">
        <f>TEXT(sales_order1[[#This Row],[date]], "Mmm")</f>
        <v>Feb</v>
      </c>
      <c r="X2267">
        <f>VALUE(TEXT(sales_order1[[#This Row],[date]], "D"))</f>
        <v>3</v>
      </c>
      <c r="Y2267">
        <v>5</v>
      </c>
    </row>
    <row r="2268" spans="1:25" x14ac:dyDescent="0.25">
      <c r="A2268" s="1">
        <v>44230</v>
      </c>
      <c r="B2268">
        <v>60192</v>
      </c>
      <c r="C2268" t="s">
        <v>51</v>
      </c>
      <c r="D2268" t="str">
        <f>VLOOKUP(sales_order1[[#This Row],[itemCode]],product_details3!B:C,2,0)</f>
        <v>MSTH50</v>
      </c>
      <c r="E2268" t="s">
        <v>52</v>
      </c>
      <c r="F2268" t="s">
        <v>21</v>
      </c>
      <c r="G2268">
        <v>150</v>
      </c>
      <c r="H2268">
        <v>15.75</v>
      </c>
      <c r="I2268">
        <v>2362.5</v>
      </c>
      <c r="J2268">
        <v>4.45</v>
      </c>
      <c r="K2268">
        <v>667.5</v>
      </c>
      <c r="L2268">
        <v>11.3</v>
      </c>
      <c r="M2268">
        <v>0.71746031746031746</v>
      </c>
      <c r="N2268">
        <v>1695</v>
      </c>
      <c r="O2268" t="s">
        <v>172</v>
      </c>
      <c r="P2268" t="s">
        <v>173</v>
      </c>
      <c r="Q2268" t="s">
        <v>39</v>
      </c>
      <c r="R2268" t="s">
        <v>40</v>
      </c>
      <c r="S2268" t="s">
        <v>41</v>
      </c>
      <c r="T2268" t="s">
        <v>174</v>
      </c>
      <c r="U2268" t="s">
        <v>1188</v>
      </c>
      <c r="V2268">
        <f>YEAR(sales_order1[[#This Row],[date]])</f>
        <v>2021</v>
      </c>
      <c r="W2268" t="str">
        <f>TEXT(sales_order1[[#This Row],[date]], "Mmm")</f>
        <v>Feb</v>
      </c>
      <c r="X2268">
        <f>VALUE(TEXT(sales_order1[[#This Row],[date]], "D"))</f>
        <v>3</v>
      </c>
      <c r="Y2268">
        <v>5</v>
      </c>
    </row>
    <row r="2269" spans="1:25" x14ac:dyDescent="0.25">
      <c r="A2269" s="1">
        <v>44230</v>
      </c>
      <c r="B2269">
        <v>60193</v>
      </c>
      <c r="C2269" t="s">
        <v>329</v>
      </c>
      <c r="D2269" t="str">
        <f>VLOOKUP(sales_order1[[#This Row],[itemCode]],product_details3!B:C,2,0)</f>
        <v>TNRS150</v>
      </c>
      <c r="E2269" t="s">
        <v>330</v>
      </c>
      <c r="F2269" t="s">
        <v>124</v>
      </c>
      <c r="G2269">
        <v>100</v>
      </c>
      <c r="H2269">
        <v>19.649999999999999</v>
      </c>
      <c r="I2269">
        <v>1965</v>
      </c>
      <c r="J2269">
        <v>6.55</v>
      </c>
      <c r="K2269">
        <v>655</v>
      </c>
      <c r="L2269">
        <v>13.1</v>
      </c>
      <c r="M2269">
        <v>0.66666666666666663</v>
      </c>
      <c r="N2269">
        <v>1310</v>
      </c>
      <c r="O2269" t="s">
        <v>540</v>
      </c>
      <c r="P2269" t="s">
        <v>541</v>
      </c>
      <c r="Q2269" t="s">
        <v>24</v>
      </c>
      <c r="R2269" t="s">
        <v>25</v>
      </c>
      <c r="S2269" t="s">
        <v>26</v>
      </c>
      <c r="T2269" t="s">
        <v>542</v>
      </c>
      <c r="U2269" t="s">
        <v>1191</v>
      </c>
      <c r="V2269">
        <f>YEAR(sales_order1[[#This Row],[date]])</f>
        <v>2021</v>
      </c>
      <c r="W2269" t="str">
        <f>TEXT(sales_order1[[#This Row],[date]], "Mmm")</f>
        <v>Feb</v>
      </c>
      <c r="X2269">
        <f>VALUE(TEXT(sales_order1[[#This Row],[date]], "D"))</f>
        <v>3</v>
      </c>
      <c r="Y2269">
        <v>5</v>
      </c>
    </row>
    <row r="2270" spans="1:25" x14ac:dyDescent="0.25">
      <c r="A2270" s="1">
        <v>44230</v>
      </c>
      <c r="B2270">
        <v>60194</v>
      </c>
      <c r="C2270" t="s">
        <v>362</v>
      </c>
      <c r="D2270" t="str">
        <f>VLOOKUP(sales_order1[[#This Row],[itemCode]],product_details3!B:C,2,0)</f>
        <v>MSKO100</v>
      </c>
      <c r="E2270" t="s">
        <v>363</v>
      </c>
      <c r="F2270" t="s">
        <v>137</v>
      </c>
      <c r="G2270">
        <v>150</v>
      </c>
      <c r="H2270">
        <v>22.65</v>
      </c>
      <c r="I2270">
        <v>3397.5</v>
      </c>
      <c r="J2270">
        <v>9.5500000000000007</v>
      </c>
      <c r="K2270">
        <v>1432.5</v>
      </c>
      <c r="L2270">
        <v>13.1</v>
      </c>
      <c r="M2270">
        <v>0.57836644591611486</v>
      </c>
      <c r="N2270">
        <v>1965</v>
      </c>
      <c r="O2270" t="s">
        <v>206</v>
      </c>
      <c r="P2270" t="s">
        <v>207</v>
      </c>
      <c r="Q2270" t="s">
        <v>71</v>
      </c>
      <c r="R2270" t="s">
        <v>72</v>
      </c>
      <c r="S2270" t="s">
        <v>73</v>
      </c>
      <c r="T2270" t="s">
        <v>208</v>
      </c>
      <c r="U2270" t="s">
        <v>1190</v>
      </c>
      <c r="V2270">
        <f>YEAR(sales_order1[[#This Row],[date]])</f>
        <v>2021</v>
      </c>
      <c r="W2270" t="str">
        <f>TEXT(sales_order1[[#This Row],[date]], "Mmm")</f>
        <v>Feb</v>
      </c>
      <c r="X2270">
        <f>VALUE(TEXT(sales_order1[[#This Row],[date]], "D"))</f>
        <v>3</v>
      </c>
      <c r="Y2270">
        <v>5</v>
      </c>
    </row>
    <row r="2271" spans="1:25" x14ac:dyDescent="0.25">
      <c r="A2271" s="1">
        <v>44230</v>
      </c>
      <c r="B2271">
        <v>60195</v>
      </c>
      <c r="C2271" t="s">
        <v>28</v>
      </c>
      <c r="D2271" t="str">
        <f>VLOOKUP(sales_order1[[#This Row],[itemCode]],product_details3!B:C,2,0)</f>
        <v>SRMC30</v>
      </c>
      <c r="E2271" t="s">
        <v>29</v>
      </c>
      <c r="F2271" t="s">
        <v>30</v>
      </c>
      <c r="G2271">
        <v>150</v>
      </c>
      <c r="H2271">
        <v>22.6</v>
      </c>
      <c r="I2271">
        <v>3390</v>
      </c>
      <c r="J2271">
        <v>7.6</v>
      </c>
      <c r="K2271">
        <v>1140</v>
      </c>
      <c r="L2271">
        <v>15</v>
      </c>
      <c r="M2271">
        <v>0.66371681415929207</v>
      </c>
      <c r="N2271">
        <v>2250</v>
      </c>
      <c r="O2271" t="s">
        <v>295</v>
      </c>
      <c r="P2271" t="s">
        <v>296</v>
      </c>
      <c r="Q2271" t="s">
        <v>160</v>
      </c>
      <c r="R2271" t="s">
        <v>112</v>
      </c>
      <c r="S2271" t="s">
        <v>297</v>
      </c>
      <c r="T2271" t="s">
        <v>298</v>
      </c>
      <c r="U2271" t="s">
        <v>1189</v>
      </c>
      <c r="V2271">
        <f>YEAR(sales_order1[[#This Row],[date]])</f>
        <v>2021</v>
      </c>
      <c r="W2271" t="str">
        <f>TEXT(sales_order1[[#This Row],[date]], "Mmm")</f>
        <v>Feb</v>
      </c>
      <c r="X2271">
        <f>VALUE(TEXT(sales_order1[[#This Row],[date]], "D"))</f>
        <v>3</v>
      </c>
      <c r="Y2271">
        <v>5</v>
      </c>
    </row>
    <row r="2272" spans="1:25" x14ac:dyDescent="0.25">
      <c r="A2272" s="1">
        <v>44230</v>
      </c>
      <c r="B2272">
        <v>60196</v>
      </c>
      <c r="C2272" t="s">
        <v>348</v>
      </c>
      <c r="D2272" t="str">
        <f>VLOOKUP(sales_order1[[#This Row],[itemCode]],product_details3!B:C,2,0)</f>
        <v>EXFG150</v>
      </c>
      <c r="E2272" t="s">
        <v>349</v>
      </c>
      <c r="F2272" t="s">
        <v>183</v>
      </c>
      <c r="G2272">
        <v>50</v>
      </c>
      <c r="H2272">
        <v>26.25</v>
      </c>
      <c r="I2272">
        <v>1312.5</v>
      </c>
      <c r="J2272">
        <v>10.75</v>
      </c>
      <c r="K2272">
        <v>537.5</v>
      </c>
      <c r="L2272">
        <v>15.5</v>
      </c>
      <c r="M2272">
        <v>0.59047619047619049</v>
      </c>
      <c r="N2272">
        <v>775</v>
      </c>
      <c r="O2272" t="s">
        <v>184</v>
      </c>
      <c r="P2272" t="s">
        <v>185</v>
      </c>
      <c r="Q2272" t="s">
        <v>186</v>
      </c>
      <c r="R2272" t="s">
        <v>112</v>
      </c>
      <c r="S2272" t="s">
        <v>187</v>
      </c>
      <c r="T2272" t="s">
        <v>188</v>
      </c>
      <c r="U2272" t="s">
        <v>1189</v>
      </c>
      <c r="V2272">
        <f>YEAR(sales_order1[[#This Row],[date]])</f>
        <v>2021</v>
      </c>
      <c r="W2272" t="str">
        <f>TEXT(sales_order1[[#This Row],[date]], "Mmm")</f>
        <v>Feb</v>
      </c>
      <c r="X2272">
        <f>VALUE(TEXT(sales_order1[[#This Row],[date]], "D"))</f>
        <v>3</v>
      </c>
      <c r="Y2272">
        <v>5</v>
      </c>
    </row>
    <row r="2273" spans="1:25" x14ac:dyDescent="0.25">
      <c r="A2273" s="1">
        <v>44230</v>
      </c>
      <c r="B2273">
        <v>60197</v>
      </c>
      <c r="C2273" t="s">
        <v>335</v>
      </c>
      <c r="D2273" t="str">
        <f>VLOOKUP(sales_order1[[#This Row],[itemCode]],product_details3!B:C,2,0)</f>
        <v>CLNF50</v>
      </c>
      <c r="E2273" t="s">
        <v>336</v>
      </c>
      <c r="F2273" t="s">
        <v>45</v>
      </c>
      <c r="G2273">
        <v>200</v>
      </c>
      <c r="H2273">
        <v>7.3</v>
      </c>
      <c r="I2273">
        <v>1460</v>
      </c>
      <c r="J2273">
        <v>2.8</v>
      </c>
      <c r="K2273">
        <v>560</v>
      </c>
      <c r="L2273">
        <v>4.5</v>
      </c>
      <c r="M2273">
        <v>0.61643835616438358</v>
      </c>
      <c r="N2273">
        <v>900</v>
      </c>
      <c r="O2273" t="s">
        <v>381</v>
      </c>
      <c r="P2273" t="s">
        <v>382</v>
      </c>
      <c r="Q2273" t="s">
        <v>383</v>
      </c>
      <c r="R2273" t="s">
        <v>72</v>
      </c>
      <c r="S2273" t="s">
        <v>384</v>
      </c>
      <c r="T2273" t="s">
        <v>385</v>
      </c>
      <c r="U2273" t="s">
        <v>1188</v>
      </c>
      <c r="V2273">
        <f>YEAR(sales_order1[[#This Row],[date]])</f>
        <v>2021</v>
      </c>
      <c r="W2273" t="str">
        <f>TEXT(sales_order1[[#This Row],[date]], "Mmm")</f>
        <v>Feb</v>
      </c>
      <c r="X2273">
        <f>VALUE(TEXT(sales_order1[[#This Row],[date]], "D"))</f>
        <v>3</v>
      </c>
      <c r="Y2273">
        <v>5</v>
      </c>
    </row>
    <row r="2274" spans="1:25" x14ac:dyDescent="0.25">
      <c r="A2274" s="1">
        <v>44230</v>
      </c>
      <c r="B2274">
        <v>60198</v>
      </c>
      <c r="C2274" t="s">
        <v>194</v>
      </c>
      <c r="D2274" t="str">
        <f>VLOOKUP(sales_order1[[#This Row],[itemCode]],product_details3!B:C,2,0)</f>
        <v>CLNG150</v>
      </c>
      <c r="E2274" t="s">
        <v>195</v>
      </c>
      <c r="F2274" t="s">
        <v>45</v>
      </c>
      <c r="G2274">
        <v>150</v>
      </c>
      <c r="H2274">
        <v>12.75</v>
      </c>
      <c r="I2274">
        <v>1912.5</v>
      </c>
      <c r="J2274">
        <v>4.45</v>
      </c>
      <c r="K2274">
        <v>667.5</v>
      </c>
      <c r="L2274">
        <v>8.3000000000000007</v>
      </c>
      <c r="M2274">
        <v>0.65098039215686276</v>
      </c>
      <c r="N2274">
        <v>1245</v>
      </c>
      <c r="O2274" t="s">
        <v>88</v>
      </c>
      <c r="P2274" t="s">
        <v>89</v>
      </c>
      <c r="Q2274" t="s">
        <v>24</v>
      </c>
      <c r="R2274" t="s">
        <v>25</v>
      </c>
      <c r="S2274" t="s">
        <v>26</v>
      </c>
      <c r="T2274" t="s">
        <v>90</v>
      </c>
      <c r="U2274" t="s">
        <v>1191</v>
      </c>
      <c r="V2274">
        <f>YEAR(sales_order1[[#This Row],[date]])</f>
        <v>2021</v>
      </c>
      <c r="W2274" t="str">
        <f>TEXT(sales_order1[[#This Row],[date]], "Mmm")</f>
        <v>Feb</v>
      </c>
      <c r="X2274">
        <f>VALUE(TEXT(sales_order1[[#This Row],[date]], "D"))</f>
        <v>3</v>
      </c>
      <c r="Y2274">
        <v>5</v>
      </c>
    </row>
    <row r="2275" spans="1:25" x14ac:dyDescent="0.25">
      <c r="A2275" s="1">
        <v>44231</v>
      </c>
      <c r="B2275">
        <v>60199</v>
      </c>
      <c r="C2275" t="s">
        <v>115</v>
      </c>
      <c r="D2275" t="str">
        <f>VLOOKUP(sales_order1[[#This Row],[itemCode]],product_details3!B:C,2,0)</f>
        <v>SCRS30100</v>
      </c>
      <c r="E2275" t="s">
        <v>116</v>
      </c>
      <c r="F2275" t="s">
        <v>61</v>
      </c>
      <c r="G2275">
        <v>300</v>
      </c>
      <c r="H2275">
        <v>32.75</v>
      </c>
      <c r="I2275">
        <v>9825</v>
      </c>
      <c r="J2275">
        <v>11.25</v>
      </c>
      <c r="K2275">
        <v>3375</v>
      </c>
      <c r="L2275">
        <v>21.5</v>
      </c>
      <c r="M2275">
        <v>0.65648854961832059</v>
      </c>
      <c r="N2275">
        <v>6450</v>
      </c>
      <c r="O2275" t="s">
        <v>528</v>
      </c>
      <c r="P2275" t="s">
        <v>529</v>
      </c>
      <c r="Q2275" t="s">
        <v>132</v>
      </c>
      <c r="R2275" t="s">
        <v>56</v>
      </c>
      <c r="S2275" t="s">
        <v>133</v>
      </c>
      <c r="T2275" t="s">
        <v>530</v>
      </c>
      <c r="U2275" t="s">
        <v>1191</v>
      </c>
      <c r="V2275">
        <f>YEAR(sales_order1[[#This Row],[date]])</f>
        <v>2021</v>
      </c>
      <c r="W2275" t="str">
        <f>TEXT(sales_order1[[#This Row],[date]], "Mmm")</f>
        <v>Feb</v>
      </c>
      <c r="X2275">
        <f>VALUE(TEXT(sales_order1[[#This Row],[date]], "D"))</f>
        <v>4</v>
      </c>
      <c r="Y2275">
        <v>5</v>
      </c>
    </row>
    <row r="2276" spans="1:25" x14ac:dyDescent="0.25">
      <c r="A2276" s="1">
        <v>44231</v>
      </c>
      <c r="B2276">
        <v>60200</v>
      </c>
      <c r="C2276" t="s">
        <v>438</v>
      </c>
      <c r="D2276" t="str">
        <f>VLOOKUP(sales_order1[[#This Row],[itemCode]],product_details3!B:C,2,0)</f>
        <v>EXFP150</v>
      </c>
      <c r="E2276" t="s">
        <v>439</v>
      </c>
      <c r="F2276" t="s">
        <v>183</v>
      </c>
      <c r="G2276">
        <v>50</v>
      </c>
      <c r="H2276">
        <v>28.25</v>
      </c>
      <c r="I2276">
        <v>1412.5</v>
      </c>
      <c r="J2276">
        <v>12</v>
      </c>
      <c r="K2276">
        <v>600</v>
      </c>
      <c r="L2276">
        <v>16.25</v>
      </c>
      <c r="M2276">
        <v>0.5752212389380531</v>
      </c>
      <c r="N2276">
        <v>812.5</v>
      </c>
      <c r="O2276" t="s">
        <v>423</v>
      </c>
      <c r="P2276" t="s">
        <v>424</v>
      </c>
      <c r="Q2276" t="s">
        <v>77</v>
      </c>
      <c r="R2276" t="s">
        <v>72</v>
      </c>
      <c r="S2276" t="s">
        <v>425</v>
      </c>
      <c r="T2276" t="s">
        <v>426</v>
      </c>
      <c r="U2276" t="s">
        <v>1190</v>
      </c>
      <c r="V2276">
        <f>YEAR(sales_order1[[#This Row],[date]])</f>
        <v>2021</v>
      </c>
      <c r="W2276" t="str">
        <f>TEXT(sales_order1[[#This Row],[date]], "Mmm")</f>
        <v>Feb</v>
      </c>
      <c r="X2276">
        <f>VALUE(TEXT(sales_order1[[#This Row],[date]], "D"))</f>
        <v>4</v>
      </c>
      <c r="Y2276">
        <v>5</v>
      </c>
    </row>
    <row r="2277" spans="1:25" x14ac:dyDescent="0.25">
      <c r="A2277" s="1">
        <v>44231</v>
      </c>
      <c r="B2277">
        <v>60201</v>
      </c>
      <c r="C2277" t="s">
        <v>28</v>
      </c>
      <c r="D2277" t="str">
        <f>VLOOKUP(sales_order1[[#This Row],[itemCode]],product_details3!B:C,2,0)</f>
        <v>SRMC30</v>
      </c>
      <c r="E2277" t="s">
        <v>29</v>
      </c>
      <c r="F2277" t="s">
        <v>30</v>
      </c>
      <c r="G2277">
        <v>50</v>
      </c>
      <c r="H2277">
        <v>22.6</v>
      </c>
      <c r="I2277">
        <v>1130</v>
      </c>
      <c r="J2277">
        <v>7.6</v>
      </c>
      <c r="K2277">
        <v>380</v>
      </c>
      <c r="L2277">
        <v>15</v>
      </c>
      <c r="M2277">
        <v>0.66371681415929207</v>
      </c>
      <c r="N2277">
        <v>750</v>
      </c>
      <c r="O2277" t="s">
        <v>293</v>
      </c>
      <c r="P2277" t="s">
        <v>294</v>
      </c>
      <c r="Q2277" t="s">
        <v>154</v>
      </c>
      <c r="R2277" t="s">
        <v>56</v>
      </c>
      <c r="S2277" t="s">
        <v>133</v>
      </c>
      <c r="T2277" t="s">
        <v>155</v>
      </c>
      <c r="U2277" t="s">
        <v>1191</v>
      </c>
      <c r="V2277">
        <f>YEAR(sales_order1[[#This Row],[date]])</f>
        <v>2021</v>
      </c>
      <c r="W2277" t="str">
        <f>TEXT(sales_order1[[#This Row],[date]], "Mmm")</f>
        <v>Feb</v>
      </c>
      <c r="X2277">
        <f>VALUE(TEXT(sales_order1[[#This Row],[date]], "D"))</f>
        <v>4</v>
      </c>
      <c r="Y2277">
        <v>5</v>
      </c>
    </row>
    <row r="2278" spans="1:25" x14ac:dyDescent="0.25">
      <c r="A2278" s="1">
        <v>44231</v>
      </c>
      <c r="B2278">
        <v>60202</v>
      </c>
      <c r="C2278" t="s">
        <v>19</v>
      </c>
      <c r="D2278" t="str">
        <f>VLOOKUP(sales_order1[[#This Row],[itemCode]],product_details3!B:C,2,0)</f>
        <v>MSTH100</v>
      </c>
      <c r="E2278" t="s">
        <v>20</v>
      </c>
      <c r="F2278" t="s">
        <v>21</v>
      </c>
      <c r="G2278">
        <v>100</v>
      </c>
      <c r="H2278">
        <v>26.25</v>
      </c>
      <c r="I2278">
        <v>2625</v>
      </c>
      <c r="J2278">
        <v>7.75</v>
      </c>
      <c r="K2278">
        <v>775</v>
      </c>
      <c r="L2278">
        <v>18.5</v>
      </c>
      <c r="M2278">
        <v>0.70476190476190481</v>
      </c>
      <c r="N2278">
        <v>1850</v>
      </c>
      <c r="O2278" t="s">
        <v>117</v>
      </c>
      <c r="P2278" t="s">
        <v>118</v>
      </c>
      <c r="Q2278" t="s">
        <v>119</v>
      </c>
      <c r="R2278" t="s">
        <v>40</v>
      </c>
      <c r="S2278" t="s">
        <v>120</v>
      </c>
      <c r="T2278" t="s">
        <v>121</v>
      </c>
      <c r="U2278" t="s">
        <v>1190</v>
      </c>
      <c r="V2278">
        <f>YEAR(sales_order1[[#This Row],[date]])</f>
        <v>2021</v>
      </c>
      <c r="W2278" t="str">
        <f>TEXT(sales_order1[[#This Row],[date]], "Mmm")</f>
        <v>Feb</v>
      </c>
      <c r="X2278">
        <f>VALUE(TEXT(sales_order1[[#This Row],[date]], "D"))</f>
        <v>4</v>
      </c>
      <c r="Y2278">
        <v>5</v>
      </c>
    </row>
    <row r="2279" spans="1:25" x14ac:dyDescent="0.25">
      <c r="A2279" s="1">
        <v>44231</v>
      </c>
      <c r="B2279">
        <v>60203</v>
      </c>
      <c r="C2279" t="s">
        <v>406</v>
      </c>
      <c r="D2279" t="str">
        <f>VLOOKUP(sales_order1[[#This Row],[itemCode]],product_details3!B:C,2,0)</f>
        <v>MKRO200</v>
      </c>
      <c r="E2279" t="s">
        <v>407</v>
      </c>
      <c r="F2279" t="s">
        <v>151</v>
      </c>
      <c r="G2279">
        <v>50</v>
      </c>
      <c r="H2279">
        <v>21.25</v>
      </c>
      <c r="I2279">
        <v>1062.5</v>
      </c>
      <c r="J2279">
        <v>9</v>
      </c>
      <c r="K2279">
        <v>450</v>
      </c>
      <c r="L2279">
        <v>12.25</v>
      </c>
      <c r="M2279">
        <v>0.57647058823529407</v>
      </c>
      <c r="N2279">
        <v>612.5</v>
      </c>
      <c r="O2279" t="s">
        <v>461</v>
      </c>
      <c r="P2279" t="s">
        <v>462</v>
      </c>
      <c r="Q2279" t="s">
        <v>24</v>
      </c>
      <c r="R2279" t="s">
        <v>25</v>
      </c>
      <c r="S2279" t="s">
        <v>33</v>
      </c>
      <c r="T2279" t="s">
        <v>463</v>
      </c>
      <c r="U2279" t="s">
        <v>1191</v>
      </c>
      <c r="V2279">
        <f>YEAR(sales_order1[[#This Row],[date]])</f>
        <v>2021</v>
      </c>
      <c r="W2279" t="str">
        <f>TEXT(sales_order1[[#This Row],[date]], "Mmm")</f>
        <v>Feb</v>
      </c>
      <c r="X2279">
        <f>VALUE(TEXT(sales_order1[[#This Row],[date]], "D"))</f>
        <v>4</v>
      </c>
      <c r="Y2279">
        <v>5</v>
      </c>
    </row>
    <row r="2280" spans="1:25" x14ac:dyDescent="0.25">
      <c r="A2280" s="1">
        <v>44231</v>
      </c>
      <c r="B2280">
        <v>60204</v>
      </c>
      <c r="C2280" t="s">
        <v>194</v>
      </c>
      <c r="D2280" t="str">
        <f>VLOOKUP(sales_order1[[#This Row],[itemCode]],product_details3!B:C,2,0)</f>
        <v>CLNG150</v>
      </c>
      <c r="E2280" t="s">
        <v>195</v>
      </c>
      <c r="F2280" t="s">
        <v>45</v>
      </c>
      <c r="G2280">
        <v>100</v>
      </c>
      <c r="H2280">
        <v>12.75</v>
      </c>
      <c r="I2280">
        <v>1275</v>
      </c>
      <c r="J2280">
        <v>4.45</v>
      </c>
      <c r="K2280">
        <v>445</v>
      </c>
      <c r="L2280">
        <v>8.3000000000000007</v>
      </c>
      <c r="M2280">
        <v>0.65098039215686276</v>
      </c>
      <c r="N2280">
        <v>830</v>
      </c>
      <c r="O2280" t="s">
        <v>158</v>
      </c>
      <c r="P2280" t="s">
        <v>159</v>
      </c>
      <c r="Q2280" t="s">
        <v>160</v>
      </c>
      <c r="R2280" t="s">
        <v>112</v>
      </c>
      <c r="S2280" t="s">
        <v>161</v>
      </c>
      <c r="T2280" t="s">
        <v>162</v>
      </c>
      <c r="U2280" t="s">
        <v>1189</v>
      </c>
      <c r="V2280">
        <f>YEAR(sales_order1[[#This Row],[date]])</f>
        <v>2021</v>
      </c>
      <c r="W2280" t="str">
        <f>TEXT(sales_order1[[#This Row],[date]], "Mmm")</f>
        <v>Feb</v>
      </c>
      <c r="X2280">
        <f>VALUE(TEXT(sales_order1[[#This Row],[date]], "D"))</f>
        <v>4</v>
      </c>
      <c r="Y2280">
        <v>5</v>
      </c>
    </row>
    <row r="2281" spans="1:25" x14ac:dyDescent="0.25">
      <c r="A2281" s="1">
        <v>44231</v>
      </c>
      <c r="B2281">
        <v>60205</v>
      </c>
      <c r="C2281" t="s">
        <v>19</v>
      </c>
      <c r="D2281" t="str">
        <f>VLOOKUP(sales_order1[[#This Row],[itemCode]],product_details3!B:C,2,0)</f>
        <v>MSTH100</v>
      </c>
      <c r="E2281" t="s">
        <v>20</v>
      </c>
      <c r="F2281" t="s">
        <v>21</v>
      </c>
      <c r="G2281">
        <v>100</v>
      </c>
      <c r="H2281">
        <v>26.25</v>
      </c>
      <c r="I2281">
        <v>2625</v>
      </c>
      <c r="J2281">
        <v>7.75</v>
      </c>
      <c r="K2281">
        <v>775</v>
      </c>
      <c r="L2281">
        <v>18.5</v>
      </c>
      <c r="M2281">
        <v>0.70476190476190481</v>
      </c>
      <c r="N2281">
        <v>1850</v>
      </c>
      <c r="O2281" t="s">
        <v>430</v>
      </c>
      <c r="P2281" t="s">
        <v>431</v>
      </c>
      <c r="Q2281" t="s">
        <v>218</v>
      </c>
      <c r="R2281" t="s">
        <v>40</v>
      </c>
      <c r="S2281" t="s">
        <v>432</v>
      </c>
      <c r="T2281" t="s">
        <v>433</v>
      </c>
      <c r="U2281" t="s">
        <v>1190</v>
      </c>
      <c r="V2281">
        <f>YEAR(sales_order1[[#This Row],[date]])</f>
        <v>2021</v>
      </c>
      <c r="W2281" t="str">
        <f>TEXT(sales_order1[[#This Row],[date]], "Mmm")</f>
        <v>Feb</v>
      </c>
      <c r="X2281">
        <f>VALUE(TEXT(sales_order1[[#This Row],[date]], "D"))</f>
        <v>4</v>
      </c>
      <c r="Y2281">
        <v>5</v>
      </c>
    </row>
    <row r="2282" spans="1:25" x14ac:dyDescent="0.25">
      <c r="A2282" s="1">
        <v>44231</v>
      </c>
      <c r="B2282">
        <v>60206</v>
      </c>
      <c r="C2282" t="s">
        <v>115</v>
      </c>
      <c r="D2282" t="str">
        <f>VLOOKUP(sales_order1[[#This Row],[itemCode]],product_details3!B:C,2,0)</f>
        <v>SCRS30100</v>
      </c>
      <c r="E2282" t="s">
        <v>116</v>
      </c>
      <c r="F2282" t="s">
        <v>61</v>
      </c>
      <c r="G2282">
        <v>100</v>
      </c>
      <c r="H2282">
        <v>32.75</v>
      </c>
      <c r="I2282">
        <v>3275</v>
      </c>
      <c r="J2282">
        <v>11.25</v>
      </c>
      <c r="K2282">
        <v>1125</v>
      </c>
      <c r="L2282">
        <v>21.5</v>
      </c>
      <c r="M2282">
        <v>0.65648854961832059</v>
      </c>
      <c r="N2282">
        <v>2150</v>
      </c>
      <c r="O2282" t="s">
        <v>177</v>
      </c>
      <c r="P2282" t="s">
        <v>178</v>
      </c>
      <c r="Q2282" t="s">
        <v>111</v>
      </c>
      <c r="R2282" t="s">
        <v>112</v>
      </c>
      <c r="S2282" t="s">
        <v>179</v>
      </c>
      <c r="T2282" t="s">
        <v>180</v>
      </c>
      <c r="U2282" t="s">
        <v>1189</v>
      </c>
      <c r="V2282">
        <f>YEAR(sales_order1[[#This Row],[date]])</f>
        <v>2021</v>
      </c>
      <c r="W2282" t="str">
        <f>TEXT(sales_order1[[#This Row],[date]], "Mmm")</f>
        <v>Feb</v>
      </c>
      <c r="X2282">
        <f>VALUE(TEXT(sales_order1[[#This Row],[date]], "D"))</f>
        <v>4</v>
      </c>
      <c r="Y2282">
        <v>5</v>
      </c>
    </row>
    <row r="2283" spans="1:25" x14ac:dyDescent="0.25">
      <c r="A2283" s="1">
        <v>44231</v>
      </c>
      <c r="B2283">
        <v>60207</v>
      </c>
      <c r="C2283" t="s">
        <v>103</v>
      </c>
      <c r="D2283" t="str">
        <f>VLOOKUP(sales_order1[[#This Row],[itemCode]],product_details3!B:C,2,0)</f>
        <v>SCRT50</v>
      </c>
      <c r="E2283" t="s">
        <v>104</v>
      </c>
      <c r="F2283" t="s">
        <v>61</v>
      </c>
      <c r="G2283">
        <v>350</v>
      </c>
      <c r="H2283">
        <v>16.95</v>
      </c>
      <c r="I2283">
        <v>5932.5</v>
      </c>
      <c r="J2283">
        <v>5.2</v>
      </c>
      <c r="K2283">
        <v>1820</v>
      </c>
      <c r="L2283">
        <v>11.75</v>
      </c>
      <c r="M2283">
        <v>0.69321533923303835</v>
      </c>
      <c r="N2283">
        <v>4112.5</v>
      </c>
      <c r="O2283" t="s">
        <v>534</v>
      </c>
      <c r="P2283" t="s">
        <v>535</v>
      </c>
      <c r="Q2283" t="s">
        <v>107</v>
      </c>
      <c r="R2283" t="s">
        <v>40</v>
      </c>
      <c r="S2283" t="s">
        <v>101</v>
      </c>
      <c r="T2283" t="s">
        <v>536</v>
      </c>
      <c r="U2283" t="s">
        <v>1190</v>
      </c>
      <c r="V2283">
        <f>YEAR(sales_order1[[#This Row],[date]])</f>
        <v>2021</v>
      </c>
      <c r="W2283" t="str">
        <f>TEXT(sales_order1[[#This Row],[date]], "Mmm")</f>
        <v>Feb</v>
      </c>
      <c r="X2283">
        <f>VALUE(TEXT(sales_order1[[#This Row],[date]], "D"))</f>
        <v>4</v>
      </c>
      <c r="Y2283">
        <v>5</v>
      </c>
    </row>
    <row r="2284" spans="1:25" x14ac:dyDescent="0.25">
      <c r="A2284" s="1">
        <v>44232</v>
      </c>
      <c r="B2284">
        <v>60208</v>
      </c>
      <c r="C2284" t="s">
        <v>181</v>
      </c>
      <c r="D2284" t="str">
        <f>VLOOKUP(sales_order1[[#This Row],[itemCode]],product_details3!B:C,2,0)</f>
        <v>EXFP100</v>
      </c>
      <c r="E2284" t="s">
        <v>182</v>
      </c>
      <c r="F2284" t="s">
        <v>183</v>
      </c>
      <c r="G2284">
        <v>200</v>
      </c>
      <c r="H2284">
        <v>21.95</v>
      </c>
      <c r="I2284">
        <v>4390</v>
      </c>
      <c r="J2284">
        <v>8.1999999999999993</v>
      </c>
      <c r="K2284">
        <v>1640</v>
      </c>
      <c r="L2284">
        <v>13.75</v>
      </c>
      <c r="M2284">
        <v>0.62642369020501143</v>
      </c>
      <c r="N2284">
        <v>2750</v>
      </c>
      <c r="O2284" t="s">
        <v>199</v>
      </c>
      <c r="P2284" t="s">
        <v>200</v>
      </c>
      <c r="Q2284" t="s">
        <v>201</v>
      </c>
      <c r="R2284" t="s">
        <v>25</v>
      </c>
      <c r="S2284" t="s">
        <v>202</v>
      </c>
      <c r="T2284" t="s">
        <v>203</v>
      </c>
      <c r="U2284" t="s">
        <v>1191</v>
      </c>
      <c r="V2284">
        <f>YEAR(sales_order1[[#This Row],[date]])</f>
        <v>2021</v>
      </c>
      <c r="W2284" t="str">
        <f>TEXT(sales_order1[[#This Row],[date]], "Mmm")</f>
        <v>Feb</v>
      </c>
      <c r="X2284">
        <f>VALUE(TEXT(sales_order1[[#This Row],[date]], "D"))</f>
        <v>5</v>
      </c>
      <c r="Y2284">
        <v>6</v>
      </c>
    </row>
    <row r="2285" spans="1:25" x14ac:dyDescent="0.25">
      <c r="A2285" s="1">
        <v>44232</v>
      </c>
      <c r="B2285">
        <v>60209</v>
      </c>
      <c r="C2285" t="s">
        <v>194</v>
      </c>
      <c r="D2285" t="str">
        <f>VLOOKUP(sales_order1[[#This Row],[itemCode]],product_details3!B:C,2,0)</f>
        <v>CLNG150</v>
      </c>
      <c r="E2285" t="s">
        <v>195</v>
      </c>
      <c r="F2285" t="s">
        <v>45</v>
      </c>
      <c r="G2285">
        <v>100</v>
      </c>
      <c r="H2285">
        <v>12.75</v>
      </c>
      <c r="I2285">
        <v>1275</v>
      </c>
      <c r="J2285">
        <v>4.45</v>
      </c>
      <c r="K2285">
        <v>445</v>
      </c>
      <c r="L2285">
        <v>8.3000000000000007</v>
      </c>
      <c r="M2285">
        <v>0.65098039215686276</v>
      </c>
      <c r="N2285">
        <v>830</v>
      </c>
      <c r="O2285" t="s">
        <v>262</v>
      </c>
      <c r="P2285" t="s">
        <v>263</v>
      </c>
      <c r="Q2285" t="s">
        <v>264</v>
      </c>
      <c r="R2285" t="s">
        <v>56</v>
      </c>
      <c r="S2285" t="s">
        <v>133</v>
      </c>
      <c r="T2285" t="s">
        <v>265</v>
      </c>
      <c r="U2285" t="s">
        <v>1191</v>
      </c>
      <c r="V2285">
        <f>YEAR(sales_order1[[#This Row],[date]])</f>
        <v>2021</v>
      </c>
      <c r="W2285" t="str">
        <f>TEXT(sales_order1[[#This Row],[date]], "Mmm")</f>
        <v>Feb</v>
      </c>
      <c r="X2285">
        <f>VALUE(TEXT(sales_order1[[#This Row],[date]], "D"))</f>
        <v>5</v>
      </c>
      <c r="Y2285">
        <v>6</v>
      </c>
    </row>
    <row r="2286" spans="1:25" x14ac:dyDescent="0.25">
      <c r="A2286" s="1">
        <v>44232</v>
      </c>
      <c r="B2286">
        <v>60210</v>
      </c>
      <c r="C2286" t="s">
        <v>329</v>
      </c>
      <c r="D2286" t="str">
        <f>VLOOKUP(sales_order1[[#This Row],[itemCode]],product_details3!B:C,2,0)</f>
        <v>TNRS150</v>
      </c>
      <c r="E2286" t="s">
        <v>330</v>
      </c>
      <c r="F2286" t="s">
        <v>124</v>
      </c>
      <c r="G2286">
        <v>150</v>
      </c>
      <c r="H2286">
        <v>19.649999999999999</v>
      </c>
      <c r="I2286">
        <v>2947.5</v>
      </c>
      <c r="J2286">
        <v>6.55</v>
      </c>
      <c r="K2286">
        <v>982.5</v>
      </c>
      <c r="L2286">
        <v>13.1</v>
      </c>
      <c r="M2286">
        <v>0.66666666666666663</v>
      </c>
      <c r="N2286">
        <v>1965</v>
      </c>
      <c r="O2286" t="s">
        <v>487</v>
      </c>
      <c r="P2286" t="s">
        <v>488</v>
      </c>
      <c r="Q2286" t="s">
        <v>48</v>
      </c>
      <c r="R2286" t="s">
        <v>25</v>
      </c>
      <c r="S2286" t="s">
        <v>286</v>
      </c>
      <c r="T2286" t="s">
        <v>489</v>
      </c>
      <c r="U2286" t="s">
        <v>1191</v>
      </c>
      <c r="V2286">
        <f>YEAR(sales_order1[[#This Row],[date]])</f>
        <v>2021</v>
      </c>
      <c r="W2286" t="str">
        <f>TEXT(sales_order1[[#This Row],[date]], "Mmm")</f>
        <v>Feb</v>
      </c>
      <c r="X2286">
        <f>VALUE(TEXT(sales_order1[[#This Row],[date]], "D"))</f>
        <v>5</v>
      </c>
      <c r="Y2286">
        <v>6</v>
      </c>
    </row>
    <row r="2287" spans="1:25" x14ac:dyDescent="0.25">
      <c r="A2287" s="1">
        <v>44232</v>
      </c>
      <c r="B2287">
        <v>60211</v>
      </c>
      <c r="C2287" t="s">
        <v>135</v>
      </c>
      <c r="D2287" t="str">
        <f>VLOOKUP(sales_order1[[#This Row],[itemCode]],product_details3!B:C,2,0)</f>
        <v>MSKSH</v>
      </c>
      <c r="E2287" t="s">
        <v>136</v>
      </c>
      <c r="F2287" t="s">
        <v>137</v>
      </c>
      <c r="G2287">
        <v>50</v>
      </c>
      <c r="H2287">
        <v>18.75</v>
      </c>
      <c r="I2287">
        <v>937.5</v>
      </c>
      <c r="J2287">
        <v>7.45</v>
      </c>
      <c r="K2287">
        <v>372.5</v>
      </c>
      <c r="L2287">
        <v>11.3</v>
      </c>
      <c r="M2287">
        <v>0.60266666666666668</v>
      </c>
      <c r="N2287">
        <v>565</v>
      </c>
      <c r="O2287" t="s">
        <v>216</v>
      </c>
      <c r="P2287" t="s">
        <v>217</v>
      </c>
      <c r="Q2287" t="s">
        <v>218</v>
      </c>
      <c r="R2287" t="s">
        <v>40</v>
      </c>
      <c r="S2287" t="s">
        <v>219</v>
      </c>
      <c r="T2287" t="s">
        <v>220</v>
      </c>
      <c r="U2287" t="s">
        <v>1190</v>
      </c>
      <c r="V2287">
        <f>YEAR(sales_order1[[#This Row],[date]])</f>
        <v>2021</v>
      </c>
      <c r="W2287" t="str">
        <f>TEXT(sales_order1[[#This Row],[date]], "Mmm")</f>
        <v>Feb</v>
      </c>
      <c r="X2287">
        <f>VALUE(TEXT(sales_order1[[#This Row],[date]], "D"))</f>
        <v>5</v>
      </c>
      <c r="Y2287">
        <v>6</v>
      </c>
    </row>
    <row r="2288" spans="1:25" x14ac:dyDescent="0.25">
      <c r="A2288" s="1">
        <v>44232</v>
      </c>
      <c r="B2288">
        <v>60212</v>
      </c>
      <c r="C2288" t="s">
        <v>86</v>
      </c>
      <c r="D2288" t="str">
        <f>VLOOKUP(sales_order1[[#This Row],[itemCode]],product_details3!B:C,2,0)</f>
        <v>SRMH30</v>
      </c>
      <c r="E2288" t="s">
        <v>87</v>
      </c>
      <c r="F2288" t="s">
        <v>30</v>
      </c>
      <c r="G2288">
        <v>50</v>
      </c>
      <c r="H2288">
        <v>21</v>
      </c>
      <c r="I2288">
        <v>1050</v>
      </c>
      <c r="J2288">
        <v>6.6</v>
      </c>
      <c r="K2288">
        <v>330</v>
      </c>
      <c r="L2288">
        <v>14.4</v>
      </c>
      <c r="M2288">
        <v>0.68571428571428572</v>
      </c>
      <c r="N2288">
        <v>720</v>
      </c>
      <c r="O2288" t="s">
        <v>511</v>
      </c>
      <c r="P2288" t="s">
        <v>512</v>
      </c>
      <c r="Q2288" t="s">
        <v>201</v>
      </c>
      <c r="R2288" t="s">
        <v>25</v>
      </c>
      <c r="S2288" t="s">
        <v>372</v>
      </c>
      <c r="T2288" t="s">
        <v>513</v>
      </c>
      <c r="U2288" t="s">
        <v>1191</v>
      </c>
      <c r="V2288">
        <f>YEAR(sales_order1[[#This Row],[date]])</f>
        <v>2021</v>
      </c>
      <c r="W2288" t="str">
        <f>TEXT(sales_order1[[#This Row],[date]], "Mmm")</f>
        <v>Feb</v>
      </c>
      <c r="X2288">
        <f>VALUE(TEXT(sales_order1[[#This Row],[date]], "D"))</f>
        <v>5</v>
      </c>
      <c r="Y2288">
        <v>6</v>
      </c>
    </row>
    <row r="2289" spans="1:25" x14ac:dyDescent="0.25">
      <c r="A2289" s="1">
        <v>44232</v>
      </c>
      <c r="B2289">
        <v>60213</v>
      </c>
      <c r="C2289" t="s">
        <v>335</v>
      </c>
      <c r="D2289" t="str">
        <f>VLOOKUP(sales_order1[[#This Row],[itemCode]],product_details3!B:C,2,0)</f>
        <v>CLNF50</v>
      </c>
      <c r="E2289" t="s">
        <v>336</v>
      </c>
      <c r="F2289" t="s">
        <v>45</v>
      </c>
      <c r="G2289">
        <v>100</v>
      </c>
      <c r="H2289">
        <v>7.3</v>
      </c>
      <c r="I2289">
        <v>730</v>
      </c>
      <c r="J2289">
        <v>2.8</v>
      </c>
      <c r="K2289">
        <v>280</v>
      </c>
      <c r="L2289">
        <v>4.5</v>
      </c>
      <c r="M2289">
        <v>0.61643835616438358</v>
      </c>
      <c r="N2289">
        <v>450</v>
      </c>
      <c r="O2289" t="s">
        <v>223</v>
      </c>
      <c r="P2289" t="s">
        <v>224</v>
      </c>
      <c r="Q2289" t="s">
        <v>55</v>
      </c>
      <c r="R2289" t="s">
        <v>56</v>
      </c>
      <c r="S2289" t="s">
        <v>225</v>
      </c>
      <c r="T2289" t="s">
        <v>226</v>
      </c>
      <c r="U2289" t="s">
        <v>1191</v>
      </c>
      <c r="V2289">
        <f>YEAR(sales_order1[[#This Row],[date]])</f>
        <v>2021</v>
      </c>
      <c r="W2289" t="str">
        <f>TEXT(sales_order1[[#This Row],[date]], "Mmm")</f>
        <v>Feb</v>
      </c>
      <c r="X2289">
        <f>VALUE(TEXT(sales_order1[[#This Row],[date]], "D"))</f>
        <v>5</v>
      </c>
      <c r="Y2289">
        <v>6</v>
      </c>
    </row>
    <row r="2290" spans="1:25" x14ac:dyDescent="0.25">
      <c r="A2290" s="1">
        <v>44232</v>
      </c>
      <c r="B2290">
        <v>60214</v>
      </c>
      <c r="C2290" t="s">
        <v>309</v>
      </c>
      <c r="D2290" t="str">
        <f>VLOOKUP(sales_order1[[#This Row],[itemCode]],product_details3!B:C,2,0)</f>
        <v>MSKC100</v>
      </c>
      <c r="E2290" t="s">
        <v>310</v>
      </c>
      <c r="F2290" t="s">
        <v>137</v>
      </c>
      <c r="G2290">
        <v>200</v>
      </c>
      <c r="H2290">
        <v>19.95</v>
      </c>
      <c r="I2290">
        <v>3990</v>
      </c>
      <c r="J2290">
        <v>8.1999999999999993</v>
      </c>
      <c r="K2290">
        <v>1640</v>
      </c>
      <c r="L2290">
        <v>11.75</v>
      </c>
      <c r="M2290">
        <v>0.58897243107769426</v>
      </c>
      <c r="N2290">
        <v>2350</v>
      </c>
      <c r="O2290" t="s">
        <v>138</v>
      </c>
      <c r="P2290" t="s">
        <v>139</v>
      </c>
      <c r="Q2290" t="s">
        <v>77</v>
      </c>
      <c r="R2290" t="s">
        <v>72</v>
      </c>
      <c r="S2290" t="s">
        <v>140</v>
      </c>
      <c r="T2290" t="s">
        <v>141</v>
      </c>
      <c r="U2290" t="s">
        <v>1190</v>
      </c>
      <c r="V2290">
        <f>YEAR(sales_order1[[#This Row],[date]])</f>
        <v>2021</v>
      </c>
      <c r="W2290" t="str">
        <f>TEXT(sales_order1[[#This Row],[date]], "Mmm")</f>
        <v>Feb</v>
      </c>
      <c r="X2290">
        <f>VALUE(TEXT(sales_order1[[#This Row],[date]], "D"))</f>
        <v>5</v>
      </c>
      <c r="Y2290">
        <v>6</v>
      </c>
    </row>
    <row r="2291" spans="1:25" x14ac:dyDescent="0.25">
      <c r="A2291" s="1">
        <v>44235</v>
      </c>
      <c r="B2291">
        <v>60215</v>
      </c>
      <c r="C2291" t="s">
        <v>404</v>
      </c>
      <c r="D2291" t="str">
        <f>VLOOKUP(sales_order1[[#This Row],[itemCode]],product_details3!B:C,2,0)</f>
        <v>TNRE200</v>
      </c>
      <c r="E2291" t="s">
        <v>405</v>
      </c>
      <c r="F2291" t="s">
        <v>124</v>
      </c>
      <c r="G2291">
        <v>50</v>
      </c>
      <c r="H2291">
        <v>22.6</v>
      </c>
      <c r="I2291">
        <v>1130</v>
      </c>
      <c r="J2291">
        <v>7.6</v>
      </c>
      <c r="K2291">
        <v>380</v>
      </c>
      <c r="L2291">
        <v>15</v>
      </c>
      <c r="M2291">
        <v>0.66371681415929207</v>
      </c>
      <c r="N2291">
        <v>750</v>
      </c>
      <c r="O2291" t="s">
        <v>400</v>
      </c>
      <c r="P2291" t="s">
        <v>401</v>
      </c>
      <c r="Q2291" t="s">
        <v>213</v>
      </c>
      <c r="R2291" t="s">
        <v>25</v>
      </c>
      <c r="S2291" t="s">
        <v>402</v>
      </c>
      <c r="T2291" t="s">
        <v>403</v>
      </c>
      <c r="U2291" t="s">
        <v>1191</v>
      </c>
      <c r="V2291">
        <f>YEAR(sales_order1[[#This Row],[date]])</f>
        <v>2021</v>
      </c>
      <c r="W2291" t="str">
        <f>TEXT(sales_order1[[#This Row],[date]], "Mmm")</f>
        <v>Feb</v>
      </c>
      <c r="X2291">
        <f>VALUE(TEXT(sales_order1[[#This Row],[date]], "D"))</f>
        <v>8</v>
      </c>
      <c r="Y2291">
        <v>6</v>
      </c>
    </row>
    <row r="2292" spans="1:25" x14ac:dyDescent="0.25">
      <c r="A2292" s="1">
        <v>44235</v>
      </c>
      <c r="B2292">
        <v>60216</v>
      </c>
      <c r="C2292" t="s">
        <v>344</v>
      </c>
      <c r="D2292" t="str">
        <f>VLOOKUP(sales_order1[[#This Row],[itemCode]],product_details3!B:C,2,0)</f>
        <v>TNRE100</v>
      </c>
      <c r="E2292" t="s">
        <v>345</v>
      </c>
      <c r="F2292" t="s">
        <v>124</v>
      </c>
      <c r="G2292">
        <v>150</v>
      </c>
      <c r="H2292">
        <v>11.3</v>
      </c>
      <c r="I2292">
        <v>1695</v>
      </c>
      <c r="J2292">
        <v>3.8</v>
      </c>
      <c r="K2292">
        <v>570</v>
      </c>
      <c r="L2292">
        <v>7.5</v>
      </c>
      <c r="M2292">
        <v>0.66371681415929207</v>
      </c>
      <c r="N2292">
        <v>1125</v>
      </c>
      <c r="O2292" t="s">
        <v>502</v>
      </c>
      <c r="P2292" t="s">
        <v>503</v>
      </c>
      <c r="Q2292" t="s">
        <v>218</v>
      </c>
      <c r="R2292" t="s">
        <v>40</v>
      </c>
      <c r="S2292" t="s">
        <v>219</v>
      </c>
      <c r="T2292" t="s">
        <v>504</v>
      </c>
      <c r="U2292" t="s">
        <v>1190</v>
      </c>
      <c r="V2292">
        <f>YEAR(sales_order1[[#This Row],[date]])</f>
        <v>2021</v>
      </c>
      <c r="W2292" t="str">
        <f>TEXT(sales_order1[[#This Row],[date]], "Mmm")</f>
        <v>Feb</v>
      </c>
      <c r="X2292">
        <f>VALUE(TEXT(sales_order1[[#This Row],[date]], "D"))</f>
        <v>8</v>
      </c>
      <c r="Y2292">
        <v>6</v>
      </c>
    </row>
    <row r="2293" spans="1:25" x14ac:dyDescent="0.25">
      <c r="A2293" s="1">
        <v>44235</v>
      </c>
      <c r="B2293">
        <v>60217</v>
      </c>
      <c r="C2293" t="s">
        <v>86</v>
      </c>
      <c r="D2293" t="str">
        <f>VLOOKUP(sales_order1[[#This Row],[itemCode]],product_details3!B:C,2,0)</f>
        <v>SRMH30</v>
      </c>
      <c r="E2293" t="s">
        <v>87</v>
      </c>
      <c r="F2293" t="s">
        <v>30</v>
      </c>
      <c r="G2293">
        <v>200</v>
      </c>
      <c r="H2293">
        <v>21</v>
      </c>
      <c r="I2293">
        <v>4200</v>
      </c>
      <c r="J2293">
        <v>6.6</v>
      </c>
      <c r="K2293">
        <v>1320</v>
      </c>
      <c r="L2293">
        <v>14.4</v>
      </c>
      <c r="M2293">
        <v>0.68571428571428572</v>
      </c>
      <c r="N2293">
        <v>2880</v>
      </c>
      <c r="O2293" t="s">
        <v>227</v>
      </c>
      <c r="P2293" t="s">
        <v>228</v>
      </c>
      <c r="Q2293" t="s">
        <v>64</v>
      </c>
      <c r="R2293" t="s">
        <v>40</v>
      </c>
      <c r="S2293" t="s">
        <v>229</v>
      </c>
      <c r="T2293" t="s">
        <v>230</v>
      </c>
      <c r="U2293" t="s">
        <v>1189</v>
      </c>
      <c r="V2293">
        <f>YEAR(sales_order1[[#This Row],[date]])</f>
        <v>2021</v>
      </c>
      <c r="W2293" t="str">
        <f>TEXT(sales_order1[[#This Row],[date]], "Mmm")</f>
        <v>Feb</v>
      </c>
      <c r="X2293">
        <f>VALUE(TEXT(sales_order1[[#This Row],[date]], "D"))</f>
        <v>8</v>
      </c>
      <c r="Y2293">
        <v>6</v>
      </c>
    </row>
    <row r="2294" spans="1:25" x14ac:dyDescent="0.25">
      <c r="A2294" s="1">
        <v>44235</v>
      </c>
      <c r="B2294">
        <v>60218</v>
      </c>
      <c r="C2294" t="s">
        <v>333</v>
      </c>
      <c r="D2294" t="str">
        <f>VLOOKUP(sales_order1[[#This Row],[itemCode]],product_details3!B:C,2,0)</f>
        <v>TNRH200</v>
      </c>
      <c r="E2294" t="s">
        <v>334</v>
      </c>
      <c r="F2294" t="s">
        <v>124</v>
      </c>
      <c r="G2294">
        <v>50</v>
      </c>
      <c r="H2294">
        <v>21</v>
      </c>
      <c r="I2294">
        <v>1050</v>
      </c>
      <c r="J2294">
        <v>6.6</v>
      </c>
      <c r="K2294">
        <v>330</v>
      </c>
      <c r="L2294">
        <v>14.4</v>
      </c>
      <c r="M2294">
        <v>0.68571428571428572</v>
      </c>
      <c r="N2294">
        <v>720</v>
      </c>
      <c r="O2294" t="s">
        <v>478</v>
      </c>
      <c r="P2294" t="s">
        <v>479</v>
      </c>
      <c r="Q2294" t="s">
        <v>186</v>
      </c>
      <c r="R2294" t="s">
        <v>112</v>
      </c>
      <c r="S2294" t="s">
        <v>246</v>
      </c>
      <c r="T2294" t="s">
        <v>480</v>
      </c>
      <c r="U2294" t="s">
        <v>1189</v>
      </c>
      <c r="V2294">
        <f>YEAR(sales_order1[[#This Row],[date]])</f>
        <v>2021</v>
      </c>
      <c r="W2294" t="str">
        <f>TEXT(sales_order1[[#This Row],[date]], "Mmm")</f>
        <v>Feb</v>
      </c>
      <c r="X2294">
        <f>VALUE(TEXT(sales_order1[[#This Row],[date]], "D"))</f>
        <v>8</v>
      </c>
      <c r="Y2294">
        <v>6</v>
      </c>
    </row>
    <row r="2295" spans="1:25" x14ac:dyDescent="0.25">
      <c r="A2295" s="1">
        <v>44235</v>
      </c>
      <c r="B2295">
        <v>60219</v>
      </c>
      <c r="C2295" t="s">
        <v>115</v>
      </c>
      <c r="D2295" t="str">
        <f>VLOOKUP(sales_order1[[#This Row],[itemCode]],product_details3!B:C,2,0)</f>
        <v>SCRS30100</v>
      </c>
      <c r="E2295" t="s">
        <v>116</v>
      </c>
      <c r="F2295" t="s">
        <v>61</v>
      </c>
      <c r="G2295">
        <v>200</v>
      </c>
      <c r="H2295">
        <v>32.75</v>
      </c>
      <c r="I2295">
        <v>6550</v>
      </c>
      <c r="J2295">
        <v>11.25</v>
      </c>
      <c r="K2295">
        <v>2250</v>
      </c>
      <c r="L2295">
        <v>21.5</v>
      </c>
      <c r="M2295">
        <v>0.65648854961832059</v>
      </c>
      <c r="N2295">
        <v>4300</v>
      </c>
      <c r="O2295" t="s">
        <v>269</v>
      </c>
      <c r="P2295" t="s">
        <v>270</v>
      </c>
      <c r="Q2295" t="s">
        <v>271</v>
      </c>
      <c r="R2295" t="s">
        <v>56</v>
      </c>
      <c r="S2295" t="s">
        <v>192</v>
      </c>
      <c r="T2295" t="s">
        <v>272</v>
      </c>
      <c r="U2295" t="s">
        <v>1191</v>
      </c>
      <c r="V2295">
        <f>YEAR(sales_order1[[#This Row],[date]])</f>
        <v>2021</v>
      </c>
      <c r="W2295" t="str">
        <f>TEXT(sales_order1[[#This Row],[date]], "Mmm")</f>
        <v>Feb</v>
      </c>
      <c r="X2295">
        <f>VALUE(TEXT(sales_order1[[#This Row],[date]], "D"))</f>
        <v>8</v>
      </c>
      <c r="Y2295">
        <v>6</v>
      </c>
    </row>
    <row r="2296" spans="1:25" x14ac:dyDescent="0.25">
      <c r="A2296" s="1">
        <v>44235</v>
      </c>
      <c r="B2296">
        <v>60220</v>
      </c>
      <c r="C2296" t="s">
        <v>135</v>
      </c>
      <c r="D2296" t="str">
        <f>VLOOKUP(sales_order1[[#This Row],[itemCode]],product_details3!B:C,2,0)</f>
        <v>MSKSH</v>
      </c>
      <c r="E2296" t="s">
        <v>136</v>
      </c>
      <c r="F2296" t="s">
        <v>137</v>
      </c>
      <c r="G2296">
        <v>150</v>
      </c>
      <c r="H2296">
        <v>18.75</v>
      </c>
      <c r="I2296">
        <v>2812.5</v>
      </c>
      <c r="J2296">
        <v>7.45</v>
      </c>
      <c r="K2296">
        <v>1117.5</v>
      </c>
      <c r="L2296">
        <v>11.3</v>
      </c>
      <c r="M2296">
        <v>0.60266666666666668</v>
      </c>
      <c r="N2296">
        <v>1695</v>
      </c>
      <c r="O2296" t="s">
        <v>537</v>
      </c>
      <c r="P2296" t="s">
        <v>538</v>
      </c>
      <c r="Q2296" t="s">
        <v>111</v>
      </c>
      <c r="R2296" t="s">
        <v>112</v>
      </c>
      <c r="S2296" t="s">
        <v>179</v>
      </c>
      <c r="T2296" t="s">
        <v>539</v>
      </c>
      <c r="U2296" t="s">
        <v>1189</v>
      </c>
      <c r="V2296">
        <f>YEAR(sales_order1[[#This Row],[date]])</f>
        <v>2021</v>
      </c>
      <c r="W2296" t="str">
        <f>TEXT(sales_order1[[#This Row],[date]], "Mmm")</f>
        <v>Feb</v>
      </c>
      <c r="X2296">
        <f>VALUE(TEXT(sales_order1[[#This Row],[date]], "D"))</f>
        <v>8</v>
      </c>
      <c r="Y2296">
        <v>6</v>
      </c>
    </row>
    <row r="2297" spans="1:25" x14ac:dyDescent="0.25">
      <c r="A2297" s="1">
        <v>44236</v>
      </c>
      <c r="B2297">
        <v>60221</v>
      </c>
      <c r="C2297" t="s">
        <v>28</v>
      </c>
      <c r="D2297" t="str">
        <f>VLOOKUP(sales_order1[[#This Row],[itemCode]],product_details3!B:C,2,0)</f>
        <v>SRMC30</v>
      </c>
      <c r="E2297" t="s">
        <v>29</v>
      </c>
      <c r="F2297" t="s">
        <v>30</v>
      </c>
      <c r="G2297">
        <v>200</v>
      </c>
      <c r="H2297">
        <v>22.6</v>
      </c>
      <c r="I2297">
        <v>4520</v>
      </c>
      <c r="J2297">
        <v>7.6</v>
      </c>
      <c r="K2297">
        <v>1520</v>
      </c>
      <c r="L2297">
        <v>15</v>
      </c>
      <c r="M2297">
        <v>0.66371681415929207</v>
      </c>
      <c r="N2297">
        <v>3000</v>
      </c>
      <c r="O2297" t="s">
        <v>167</v>
      </c>
      <c r="P2297" t="s">
        <v>168</v>
      </c>
      <c r="Q2297" t="s">
        <v>100</v>
      </c>
      <c r="R2297" t="s">
        <v>40</v>
      </c>
      <c r="S2297" t="s">
        <v>101</v>
      </c>
      <c r="T2297" t="s">
        <v>169</v>
      </c>
      <c r="U2297" t="s">
        <v>1190</v>
      </c>
      <c r="V2297">
        <f>YEAR(sales_order1[[#This Row],[date]])</f>
        <v>2021</v>
      </c>
      <c r="W2297" t="str">
        <f>TEXT(sales_order1[[#This Row],[date]], "Mmm")</f>
        <v>Feb</v>
      </c>
      <c r="X2297">
        <f>VALUE(TEXT(sales_order1[[#This Row],[date]], "D"))</f>
        <v>9</v>
      </c>
      <c r="Y2297">
        <v>6</v>
      </c>
    </row>
    <row r="2298" spans="1:25" x14ac:dyDescent="0.25">
      <c r="A2298" s="1">
        <v>44236</v>
      </c>
      <c r="B2298">
        <v>60222</v>
      </c>
      <c r="C2298" t="s">
        <v>115</v>
      </c>
      <c r="D2298" t="str">
        <f>VLOOKUP(sales_order1[[#This Row],[itemCode]],product_details3!B:C,2,0)</f>
        <v>SCRS30100</v>
      </c>
      <c r="E2298" t="s">
        <v>116</v>
      </c>
      <c r="F2298" t="s">
        <v>61</v>
      </c>
      <c r="G2298">
        <v>350</v>
      </c>
      <c r="H2298">
        <v>32.75</v>
      </c>
      <c r="I2298">
        <v>11462.5</v>
      </c>
      <c r="J2298">
        <v>11.25</v>
      </c>
      <c r="K2298">
        <v>3937.5</v>
      </c>
      <c r="L2298">
        <v>21.5</v>
      </c>
      <c r="M2298">
        <v>0.65648854961832059</v>
      </c>
      <c r="N2298">
        <v>7525</v>
      </c>
      <c r="O2298" t="s">
        <v>354</v>
      </c>
      <c r="P2298" t="s">
        <v>355</v>
      </c>
      <c r="Q2298" t="s">
        <v>119</v>
      </c>
      <c r="R2298" t="s">
        <v>40</v>
      </c>
      <c r="S2298" t="s">
        <v>356</v>
      </c>
      <c r="T2298" t="s">
        <v>357</v>
      </c>
      <c r="U2298" t="s">
        <v>1190</v>
      </c>
      <c r="V2298">
        <f>YEAR(sales_order1[[#This Row],[date]])</f>
        <v>2021</v>
      </c>
      <c r="W2298" t="str">
        <f>TEXT(sales_order1[[#This Row],[date]], "Mmm")</f>
        <v>Feb</v>
      </c>
      <c r="X2298">
        <f>VALUE(TEXT(sales_order1[[#This Row],[date]], "D"))</f>
        <v>9</v>
      </c>
      <c r="Y2298">
        <v>6</v>
      </c>
    </row>
    <row r="2299" spans="1:25" x14ac:dyDescent="0.25">
      <c r="A2299" s="1">
        <v>44236</v>
      </c>
      <c r="B2299">
        <v>60223</v>
      </c>
      <c r="C2299" t="s">
        <v>115</v>
      </c>
      <c r="D2299" t="str">
        <f>VLOOKUP(sales_order1[[#This Row],[itemCode]],product_details3!B:C,2,0)</f>
        <v>SCRS30100</v>
      </c>
      <c r="E2299" t="s">
        <v>116</v>
      </c>
      <c r="F2299" t="s">
        <v>61</v>
      </c>
      <c r="G2299">
        <v>250</v>
      </c>
      <c r="H2299">
        <v>32.75</v>
      </c>
      <c r="I2299">
        <v>8187.5</v>
      </c>
      <c r="J2299">
        <v>11.25</v>
      </c>
      <c r="K2299">
        <v>2812.5</v>
      </c>
      <c r="L2299">
        <v>21.5</v>
      </c>
      <c r="M2299">
        <v>0.65648854961832059</v>
      </c>
      <c r="N2299">
        <v>5375</v>
      </c>
      <c r="O2299" t="s">
        <v>472</v>
      </c>
      <c r="P2299" t="s">
        <v>473</v>
      </c>
      <c r="Q2299" t="s">
        <v>107</v>
      </c>
      <c r="R2299" t="s">
        <v>40</v>
      </c>
      <c r="S2299" t="s">
        <v>101</v>
      </c>
      <c r="T2299" t="s">
        <v>474</v>
      </c>
      <c r="U2299" t="s">
        <v>1190</v>
      </c>
      <c r="V2299">
        <f>YEAR(sales_order1[[#This Row],[date]])</f>
        <v>2021</v>
      </c>
      <c r="W2299" t="str">
        <f>TEXT(sales_order1[[#This Row],[date]], "Mmm")</f>
        <v>Feb</v>
      </c>
      <c r="X2299">
        <f>VALUE(TEXT(sales_order1[[#This Row],[date]], "D"))</f>
        <v>9</v>
      </c>
      <c r="Y2299">
        <v>6</v>
      </c>
    </row>
    <row r="2300" spans="1:25" x14ac:dyDescent="0.25">
      <c r="A2300" s="1">
        <v>44236</v>
      </c>
      <c r="B2300">
        <v>60224</v>
      </c>
      <c r="C2300" t="s">
        <v>67</v>
      </c>
      <c r="D2300" t="str">
        <f>VLOOKUP(sales_order1[[#This Row],[itemCode]],product_details3!B:C,2,0)</f>
        <v>SRMH15</v>
      </c>
      <c r="E2300" t="s">
        <v>68</v>
      </c>
      <c r="F2300" t="s">
        <v>30</v>
      </c>
      <c r="G2300">
        <v>150</v>
      </c>
      <c r="H2300">
        <v>15.75</v>
      </c>
      <c r="I2300">
        <v>2362.5</v>
      </c>
      <c r="J2300">
        <v>5.45</v>
      </c>
      <c r="K2300">
        <v>817.5</v>
      </c>
      <c r="L2300">
        <v>10.3</v>
      </c>
      <c r="M2300">
        <v>0.65396825396825398</v>
      </c>
      <c r="N2300">
        <v>1545</v>
      </c>
      <c r="O2300" t="s">
        <v>302</v>
      </c>
      <c r="P2300" t="s">
        <v>303</v>
      </c>
      <c r="Q2300" t="s">
        <v>107</v>
      </c>
      <c r="R2300" t="s">
        <v>40</v>
      </c>
      <c r="S2300" t="s">
        <v>101</v>
      </c>
      <c r="T2300" t="s">
        <v>304</v>
      </c>
      <c r="U2300" t="s">
        <v>1190</v>
      </c>
      <c r="V2300">
        <f>YEAR(sales_order1[[#This Row],[date]])</f>
        <v>2021</v>
      </c>
      <c r="W2300" t="str">
        <f>TEXT(sales_order1[[#This Row],[date]], "Mmm")</f>
        <v>Feb</v>
      </c>
      <c r="X2300">
        <f>VALUE(TEXT(sales_order1[[#This Row],[date]], "D"))</f>
        <v>9</v>
      </c>
      <c r="Y2300">
        <v>6</v>
      </c>
    </row>
    <row r="2301" spans="1:25" x14ac:dyDescent="0.25">
      <c r="A2301" s="1">
        <v>44236</v>
      </c>
      <c r="B2301">
        <v>60225</v>
      </c>
      <c r="C2301" t="s">
        <v>320</v>
      </c>
      <c r="D2301" t="str">
        <f>VLOOKUP(sales_order1[[#This Row],[itemCode]],product_details3!B:C,2,0)</f>
        <v>SCR50+100</v>
      </c>
      <c r="E2301" t="s">
        <v>321</v>
      </c>
      <c r="F2301" t="s">
        <v>61</v>
      </c>
      <c r="G2301">
        <v>50</v>
      </c>
      <c r="H2301">
        <v>26.25</v>
      </c>
      <c r="I2301">
        <v>1312.5</v>
      </c>
      <c r="J2301">
        <v>7.75</v>
      </c>
      <c r="K2301">
        <v>387.5</v>
      </c>
      <c r="L2301">
        <v>18.5</v>
      </c>
      <c r="M2301">
        <v>0.70476190476190481</v>
      </c>
      <c r="N2301">
        <v>925</v>
      </c>
      <c r="O2301" t="s">
        <v>522</v>
      </c>
      <c r="P2301" t="s">
        <v>523</v>
      </c>
      <c r="Q2301" t="s">
        <v>146</v>
      </c>
      <c r="R2301" t="s">
        <v>112</v>
      </c>
      <c r="S2301" t="s">
        <v>165</v>
      </c>
      <c r="T2301" t="s">
        <v>524</v>
      </c>
      <c r="U2301" t="s">
        <v>1189</v>
      </c>
      <c r="V2301">
        <f>YEAR(sales_order1[[#This Row],[date]])</f>
        <v>2021</v>
      </c>
      <c r="W2301" t="str">
        <f>TEXT(sales_order1[[#This Row],[date]], "Mmm")</f>
        <v>Feb</v>
      </c>
      <c r="X2301">
        <f>VALUE(TEXT(sales_order1[[#This Row],[date]], "D"))</f>
        <v>9</v>
      </c>
      <c r="Y2301">
        <v>6</v>
      </c>
    </row>
    <row r="2302" spans="1:25" x14ac:dyDescent="0.25">
      <c r="A2302" s="1">
        <v>44236</v>
      </c>
      <c r="B2302">
        <v>60226</v>
      </c>
      <c r="C2302" t="s">
        <v>128</v>
      </c>
      <c r="D2302" t="str">
        <f>VLOOKUP(sales_order1[[#This Row],[itemCode]],product_details3!B:C,2,0)</f>
        <v>SCRT100</v>
      </c>
      <c r="E2302" t="s">
        <v>129</v>
      </c>
      <c r="F2302" t="s">
        <v>61</v>
      </c>
      <c r="G2302">
        <v>150</v>
      </c>
      <c r="H2302">
        <v>28.25</v>
      </c>
      <c r="I2302">
        <v>4237.5</v>
      </c>
      <c r="J2302">
        <v>9</v>
      </c>
      <c r="K2302">
        <v>1350</v>
      </c>
      <c r="L2302">
        <v>19.25</v>
      </c>
      <c r="M2302">
        <v>0.68141592920353977</v>
      </c>
      <c r="N2302">
        <v>2887.5</v>
      </c>
      <c r="O2302" t="s">
        <v>196</v>
      </c>
      <c r="P2302" t="s">
        <v>197</v>
      </c>
      <c r="Q2302" t="s">
        <v>132</v>
      </c>
      <c r="R2302" t="s">
        <v>56</v>
      </c>
      <c r="S2302" t="s">
        <v>133</v>
      </c>
      <c r="T2302" t="s">
        <v>198</v>
      </c>
      <c r="U2302" t="s">
        <v>1191</v>
      </c>
      <c r="V2302">
        <f>YEAR(sales_order1[[#This Row],[date]])</f>
        <v>2021</v>
      </c>
      <c r="W2302" t="str">
        <f>TEXT(sales_order1[[#This Row],[date]], "Mmm")</f>
        <v>Feb</v>
      </c>
      <c r="X2302">
        <f>VALUE(TEXT(sales_order1[[#This Row],[date]], "D"))</f>
        <v>9</v>
      </c>
      <c r="Y2302">
        <v>6</v>
      </c>
    </row>
    <row r="2303" spans="1:25" x14ac:dyDescent="0.25">
      <c r="A2303" s="1">
        <v>44236</v>
      </c>
      <c r="B2303">
        <v>60227</v>
      </c>
      <c r="C2303" t="s">
        <v>279</v>
      </c>
      <c r="D2303" t="str">
        <f>VLOOKUP(sales_order1[[#This Row],[itemCode]],product_details3!B:C,2,0)</f>
        <v>SRMC15</v>
      </c>
      <c r="E2303" t="s">
        <v>280</v>
      </c>
      <c r="F2303" t="s">
        <v>30</v>
      </c>
      <c r="G2303">
        <v>100</v>
      </c>
      <c r="H2303">
        <v>16.95</v>
      </c>
      <c r="I2303">
        <v>1695</v>
      </c>
      <c r="J2303">
        <v>6.2</v>
      </c>
      <c r="K2303">
        <v>620</v>
      </c>
      <c r="L2303">
        <v>10.75</v>
      </c>
      <c r="M2303">
        <v>0.63421828908554578</v>
      </c>
      <c r="N2303">
        <v>1075</v>
      </c>
      <c r="O2303" t="s">
        <v>31</v>
      </c>
      <c r="P2303" t="s">
        <v>32</v>
      </c>
      <c r="Q2303" t="s">
        <v>24</v>
      </c>
      <c r="R2303" t="s">
        <v>25</v>
      </c>
      <c r="S2303" t="s">
        <v>33</v>
      </c>
      <c r="T2303" t="s">
        <v>34</v>
      </c>
      <c r="U2303" t="s">
        <v>1191</v>
      </c>
      <c r="V2303">
        <f>YEAR(sales_order1[[#This Row],[date]])</f>
        <v>2021</v>
      </c>
      <c r="W2303" t="str">
        <f>TEXT(sales_order1[[#This Row],[date]], "Mmm")</f>
        <v>Feb</v>
      </c>
      <c r="X2303">
        <f>VALUE(TEXT(sales_order1[[#This Row],[date]], "D"))</f>
        <v>9</v>
      </c>
      <c r="Y2303">
        <v>6</v>
      </c>
    </row>
    <row r="2304" spans="1:25" x14ac:dyDescent="0.25">
      <c r="A2304" s="1">
        <v>44236</v>
      </c>
      <c r="B2304">
        <v>60228</v>
      </c>
      <c r="C2304" t="s">
        <v>288</v>
      </c>
      <c r="D2304" t="str">
        <f>VLOOKUP(sales_order1[[#This Row],[itemCode]],product_details3!B:C,2,0)</f>
        <v>MKRM200</v>
      </c>
      <c r="E2304" t="s">
        <v>289</v>
      </c>
      <c r="F2304" t="s">
        <v>151</v>
      </c>
      <c r="G2304">
        <v>50</v>
      </c>
      <c r="H2304">
        <v>19.25</v>
      </c>
      <c r="I2304">
        <v>962.5</v>
      </c>
      <c r="J2304">
        <v>7.75</v>
      </c>
      <c r="K2304">
        <v>387.5</v>
      </c>
      <c r="L2304">
        <v>11.5</v>
      </c>
      <c r="M2304">
        <v>0.59740259740259738</v>
      </c>
      <c r="N2304">
        <v>575</v>
      </c>
      <c r="O2304" t="s">
        <v>370</v>
      </c>
      <c r="P2304" t="s">
        <v>371</v>
      </c>
      <c r="Q2304" t="s">
        <v>201</v>
      </c>
      <c r="R2304" t="s">
        <v>25</v>
      </c>
      <c r="S2304" t="s">
        <v>372</v>
      </c>
      <c r="T2304" t="s">
        <v>373</v>
      </c>
      <c r="U2304" t="s">
        <v>1191</v>
      </c>
      <c r="V2304">
        <f>YEAR(sales_order1[[#This Row],[date]])</f>
        <v>2021</v>
      </c>
      <c r="W2304" t="str">
        <f>TEXT(sales_order1[[#This Row],[date]], "Mmm")</f>
        <v>Feb</v>
      </c>
      <c r="X2304">
        <f>VALUE(TEXT(sales_order1[[#This Row],[date]], "D"))</f>
        <v>9</v>
      </c>
      <c r="Y2304">
        <v>6</v>
      </c>
    </row>
    <row r="2305" spans="1:25" x14ac:dyDescent="0.25">
      <c r="A2305" s="1">
        <v>44237</v>
      </c>
      <c r="B2305">
        <v>60229</v>
      </c>
      <c r="C2305" t="s">
        <v>19</v>
      </c>
      <c r="D2305" t="str">
        <f>VLOOKUP(sales_order1[[#This Row],[itemCode]],product_details3!B:C,2,0)</f>
        <v>MSTH100</v>
      </c>
      <c r="E2305" t="s">
        <v>20</v>
      </c>
      <c r="F2305" t="s">
        <v>21</v>
      </c>
      <c r="G2305">
        <v>150</v>
      </c>
      <c r="H2305">
        <v>26.25</v>
      </c>
      <c r="I2305">
        <v>3937.5</v>
      </c>
      <c r="J2305">
        <v>7.75</v>
      </c>
      <c r="K2305">
        <v>1162.5</v>
      </c>
      <c r="L2305">
        <v>18.5</v>
      </c>
      <c r="M2305">
        <v>0.70476190476190481</v>
      </c>
      <c r="N2305">
        <v>2775</v>
      </c>
      <c r="O2305" t="s">
        <v>492</v>
      </c>
      <c r="P2305" t="s">
        <v>493</v>
      </c>
      <c r="Q2305" t="s">
        <v>378</v>
      </c>
      <c r="R2305" t="s">
        <v>72</v>
      </c>
      <c r="S2305" t="s">
        <v>379</v>
      </c>
      <c r="T2305" t="s">
        <v>494</v>
      </c>
      <c r="U2305" t="s">
        <v>1188</v>
      </c>
      <c r="V2305">
        <f>YEAR(sales_order1[[#This Row],[date]])</f>
        <v>2021</v>
      </c>
      <c r="W2305" t="str">
        <f>TEXT(sales_order1[[#This Row],[date]], "Mmm")</f>
        <v>Feb</v>
      </c>
      <c r="X2305">
        <f>VALUE(TEXT(sales_order1[[#This Row],[date]], "D"))</f>
        <v>10</v>
      </c>
      <c r="Y2305">
        <v>6</v>
      </c>
    </row>
    <row r="2306" spans="1:25" x14ac:dyDescent="0.25">
      <c r="A2306" s="1">
        <v>44237</v>
      </c>
      <c r="B2306">
        <v>60230</v>
      </c>
      <c r="C2306" t="s">
        <v>128</v>
      </c>
      <c r="D2306" t="str">
        <f>VLOOKUP(sales_order1[[#This Row],[itemCode]],product_details3!B:C,2,0)</f>
        <v>SCRT100</v>
      </c>
      <c r="E2306" t="s">
        <v>129</v>
      </c>
      <c r="F2306" t="s">
        <v>61</v>
      </c>
      <c r="G2306">
        <v>250</v>
      </c>
      <c r="H2306">
        <v>28.25</v>
      </c>
      <c r="I2306">
        <v>7062.5</v>
      </c>
      <c r="J2306">
        <v>9</v>
      </c>
      <c r="K2306">
        <v>2250</v>
      </c>
      <c r="L2306">
        <v>19.25</v>
      </c>
      <c r="M2306">
        <v>0.68141592920353977</v>
      </c>
      <c r="N2306">
        <v>4812.5</v>
      </c>
      <c r="O2306" t="s">
        <v>37</v>
      </c>
      <c r="P2306" t="s">
        <v>38</v>
      </c>
      <c r="Q2306" t="s">
        <v>39</v>
      </c>
      <c r="R2306" t="s">
        <v>40</v>
      </c>
      <c r="S2306" t="s">
        <v>41</v>
      </c>
      <c r="T2306" t="s">
        <v>42</v>
      </c>
      <c r="U2306" t="s">
        <v>1188</v>
      </c>
      <c r="V2306">
        <f>YEAR(sales_order1[[#This Row],[date]])</f>
        <v>2021</v>
      </c>
      <c r="W2306" t="str">
        <f>TEXT(sales_order1[[#This Row],[date]], "Mmm")</f>
        <v>Feb</v>
      </c>
      <c r="X2306">
        <f>VALUE(TEXT(sales_order1[[#This Row],[date]], "D"))</f>
        <v>10</v>
      </c>
      <c r="Y2306">
        <v>6</v>
      </c>
    </row>
    <row r="2307" spans="1:25" x14ac:dyDescent="0.25">
      <c r="A2307" s="1">
        <v>44237</v>
      </c>
      <c r="B2307">
        <v>60231</v>
      </c>
      <c r="C2307" t="s">
        <v>194</v>
      </c>
      <c r="D2307" t="str">
        <f>VLOOKUP(sales_order1[[#This Row],[itemCode]],product_details3!B:C,2,0)</f>
        <v>CLNG150</v>
      </c>
      <c r="E2307" t="s">
        <v>195</v>
      </c>
      <c r="F2307" t="s">
        <v>45</v>
      </c>
      <c r="G2307">
        <v>50</v>
      </c>
      <c r="H2307">
        <v>12.75</v>
      </c>
      <c r="I2307">
        <v>637.5</v>
      </c>
      <c r="J2307">
        <v>4.45</v>
      </c>
      <c r="K2307">
        <v>222.5</v>
      </c>
      <c r="L2307">
        <v>8.3000000000000007</v>
      </c>
      <c r="M2307">
        <v>0.65098039215686276</v>
      </c>
      <c r="N2307">
        <v>415</v>
      </c>
      <c r="O2307" t="s">
        <v>543</v>
      </c>
      <c r="P2307" t="s">
        <v>544</v>
      </c>
      <c r="Q2307" t="s">
        <v>378</v>
      </c>
      <c r="R2307" t="s">
        <v>72</v>
      </c>
      <c r="S2307" t="s">
        <v>545</v>
      </c>
      <c r="T2307" t="s">
        <v>546</v>
      </c>
      <c r="U2307" t="s">
        <v>1188</v>
      </c>
      <c r="V2307">
        <f>YEAR(sales_order1[[#This Row],[date]])</f>
        <v>2021</v>
      </c>
      <c r="W2307" t="str">
        <f>TEXT(sales_order1[[#This Row],[date]], "Mmm")</f>
        <v>Feb</v>
      </c>
      <c r="X2307">
        <f>VALUE(TEXT(sales_order1[[#This Row],[date]], "D"))</f>
        <v>10</v>
      </c>
      <c r="Y2307">
        <v>6</v>
      </c>
    </row>
    <row r="2308" spans="1:25" x14ac:dyDescent="0.25">
      <c r="A2308" s="1">
        <v>44237</v>
      </c>
      <c r="B2308">
        <v>60232</v>
      </c>
      <c r="C2308" t="s">
        <v>51</v>
      </c>
      <c r="D2308" t="str">
        <f>VLOOKUP(sales_order1[[#This Row],[itemCode]],product_details3!B:C,2,0)</f>
        <v>MSTH50</v>
      </c>
      <c r="E2308" t="s">
        <v>52</v>
      </c>
      <c r="F2308" t="s">
        <v>21</v>
      </c>
      <c r="G2308">
        <v>150</v>
      </c>
      <c r="H2308">
        <v>15.75</v>
      </c>
      <c r="I2308">
        <v>2362.5</v>
      </c>
      <c r="J2308">
        <v>4.45</v>
      </c>
      <c r="K2308">
        <v>667.5</v>
      </c>
      <c r="L2308">
        <v>11.3</v>
      </c>
      <c r="M2308">
        <v>0.71746031746031746</v>
      </c>
      <c r="N2308">
        <v>1695</v>
      </c>
      <c r="O2308" t="s">
        <v>248</v>
      </c>
      <c r="P2308" t="s">
        <v>249</v>
      </c>
      <c r="Q2308" t="s">
        <v>191</v>
      </c>
      <c r="R2308" t="s">
        <v>56</v>
      </c>
      <c r="S2308" t="s">
        <v>192</v>
      </c>
      <c r="T2308" t="s">
        <v>250</v>
      </c>
      <c r="U2308" t="s">
        <v>1191</v>
      </c>
      <c r="V2308">
        <f>YEAR(sales_order1[[#This Row],[date]])</f>
        <v>2021</v>
      </c>
      <c r="W2308" t="str">
        <f>TEXT(sales_order1[[#This Row],[date]], "Mmm")</f>
        <v>Feb</v>
      </c>
      <c r="X2308">
        <f>VALUE(TEXT(sales_order1[[#This Row],[date]], "D"))</f>
        <v>10</v>
      </c>
      <c r="Y2308">
        <v>6</v>
      </c>
    </row>
    <row r="2309" spans="1:25" x14ac:dyDescent="0.25">
      <c r="A2309" s="1">
        <v>44237</v>
      </c>
      <c r="B2309">
        <v>60233</v>
      </c>
      <c r="C2309" t="s">
        <v>19</v>
      </c>
      <c r="D2309" t="str">
        <f>VLOOKUP(sales_order1[[#This Row],[itemCode]],product_details3!B:C,2,0)</f>
        <v>MSTH100</v>
      </c>
      <c r="E2309" t="s">
        <v>20</v>
      </c>
      <c r="F2309" t="s">
        <v>21</v>
      </c>
      <c r="G2309">
        <v>200</v>
      </c>
      <c r="H2309">
        <v>26.25</v>
      </c>
      <c r="I2309">
        <v>5250</v>
      </c>
      <c r="J2309">
        <v>7.75</v>
      </c>
      <c r="K2309">
        <v>1550</v>
      </c>
      <c r="L2309">
        <v>18.5</v>
      </c>
      <c r="M2309">
        <v>0.70476190476190481</v>
      </c>
      <c r="N2309">
        <v>3700</v>
      </c>
      <c r="O2309" t="s">
        <v>341</v>
      </c>
      <c r="P2309" t="s">
        <v>342</v>
      </c>
      <c r="Q2309" t="s">
        <v>146</v>
      </c>
      <c r="R2309" t="s">
        <v>112</v>
      </c>
      <c r="S2309" t="s">
        <v>343</v>
      </c>
      <c r="T2309" t="s">
        <v>95</v>
      </c>
      <c r="U2309" t="s">
        <v>1190</v>
      </c>
      <c r="V2309">
        <f>YEAR(sales_order1[[#This Row],[date]])</f>
        <v>2021</v>
      </c>
      <c r="W2309" t="str">
        <f>TEXT(sales_order1[[#This Row],[date]], "Mmm")</f>
        <v>Feb</v>
      </c>
      <c r="X2309">
        <f>VALUE(TEXT(sales_order1[[#This Row],[date]], "D"))</f>
        <v>10</v>
      </c>
      <c r="Y2309">
        <v>6</v>
      </c>
    </row>
    <row r="2310" spans="1:25" x14ac:dyDescent="0.25">
      <c r="A2310" s="1">
        <v>44237</v>
      </c>
      <c r="B2310">
        <v>60234</v>
      </c>
      <c r="C2310" t="s">
        <v>344</v>
      </c>
      <c r="D2310" t="str">
        <f>VLOOKUP(sales_order1[[#This Row],[itemCode]],product_details3!B:C,2,0)</f>
        <v>TNRE100</v>
      </c>
      <c r="E2310" t="s">
        <v>345</v>
      </c>
      <c r="F2310" t="s">
        <v>124</v>
      </c>
      <c r="G2310">
        <v>100</v>
      </c>
      <c r="H2310">
        <v>11.3</v>
      </c>
      <c r="I2310">
        <v>1130</v>
      </c>
      <c r="J2310">
        <v>3.8</v>
      </c>
      <c r="K2310">
        <v>380</v>
      </c>
      <c r="L2310">
        <v>7.5</v>
      </c>
      <c r="M2310">
        <v>0.66371681415929207</v>
      </c>
      <c r="N2310">
        <v>750</v>
      </c>
      <c r="O2310" t="s">
        <v>464</v>
      </c>
      <c r="P2310" t="s">
        <v>465</v>
      </c>
      <c r="Q2310" t="s">
        <v>146</v>
      </c>
      <c r="R2310" t="s">
        <v>112</v>
      </c>
      <c r="S2310" t="s">
        <v>165</v>
      </c>
      <c r="T2310" t="s">
        <v>466</v>
      </c>
      <c r="U2310" t="s">
        <v>1189</v>
      </c>
      <c r="V2310">
        <f>YEAR(sales_order1[[#This Row],[date]])</f>
        <v>2021</v>
      </c>
      <c r="W2310" t="str">
        <f>TEXT(sales_order1[[#This Row],[date]], "Mmm")</f>
        <v>Feb</v>
      </c>
      <c r="X2310">
        <f>VALUE(TEXT(sales_order1[[#This Row],[date]], "D"))</f>
        <v>10</v>
      </c>
      <c r="Y2310">
        <v>6</v>
      </c>
    </row>
    <row r="2311" spans="1:25" x14ac:dyDescent="0.25">
      <c r="A2311" s="1">
        <v>44237</v>
      </c>
      <c r="B2311">
        <v>60235</v>
      </c>
      <c r="C2311" t="s">
        <v>337</v>
      </c>
      <c r="D2311" t="str">
        <f>VLOOKUP(sales_order1[[#This Row],[itemCode]],product_details3!B:C,2,0)</f>
        <v>MKRO100</v>
      </c>
      <c r="E2311" t="s">
        <v>338</v>
      </c>
      <c r="F2311" t="s">
        <v>151</v>
      </c>
      <c r="G2311">
        <v>150</v>
      </c>
      <c r="H2311">
        <v>6.3</v>
      </c>
      <c r="I2311">
        <v>945</v>
      </c>
      <c r="J2311">
        <v>2.8</v>
      </c>
      <c r="K2311">
        <v>420</v>
      </c>
      <c r="L2311">
        <v>3.5</v>
      </c>
      <c r="M2311">
        <v>0.55555555555555558</v>
      </c>
      <c r="N2311">
        <v>525</v>
      </c>
      <c r="O2311" t="s">
        <v>189</v>
      </c>
      <c r="P2311" t="s">
        <v>190</v>
      </c>
      <c r="Q2311" t="s">
        <v>191</v>
      </c>
      <c r="R2311" t="s">
        <v>56</v>
      </c>
      <c r="S2311" t="s">
        <v>192</v>
      </c>
      <c r="T2311" t="s">
        <v>193</v>
      </c>
      <c r="U2311" t="s">
        <v>1191</v>
      </c>
      <c r="V2311">
        <f>YEAR(sales_order1[[#This Row],[date]])</f>
        <v>2021</v>
      </c>
      <c r="W2311" t="str">
        <f>TEXT(sales_order1[[#This Row],[date]], "Mmm")</f>
        <v>Feb</v>
      </c>
      <c r="X2311">
        <f>VALUE(TEXT(sales_order1[[#This Row],[date]], "D"))</f>
        <v>10</v>
      </c>
      <c r="Y2311">
        <v>6</v>
      </c>
    </row>
    <row r="2312" spans="1:25" x14ac:dyDescent="0.25">
      <c r="A2312" s="1">
        <v>44237</v>
      </c>
      <c r="B2312">
        <v>60236</v>
      </c>
      <c r="C2312" t="s">
        <v>329</v>
      </c>
      <c r="D2312" t="str">
        <f>VLOOKUP(sales_order1[[#This Row],[itemCode]],product_details3!B:C,2,0)</f>
        <v>TNRS150</v>
      </c>
      <c r="E2312" t="s">
        <v>330</v>
      </c>
      <c r="F2312" t="s">
        <v>124</v>
      </c>
      <c r="G2312">
        <v>100</v>
      </c>
      <c r="H2312">
        <v>19.649999999999999</v>
      </c>
      <c r="I2312">
        <v>1965</v>
      </c>
      <c r="J2312">
        <v>6.55</v>
      </c>
      <c r="K2312">
        <v>655</v>
      </c>
      <c r="L2312">
        <v>13.1</v>
      </c>
      <c r="M2312">
        <v>0.66666666666666663</v>
      </c>
      <c r="N2312">
        <v>1310</v>
      </c>
      <c r="O2312" t="s">
        <v>499</v>
      </c>
      <c r="P2312" t="s">
        <v>500</v>
      </c>
      <c r="Q2312" t="s">
        <v>107</v>
      </c>
      <c r="R2312" t="s">
        <v>40</v>
      </c>
      <c r="S2312" t="s">
        <v>101</v>
      </c>
      <c r="T2312" t="s">
        <v>501</v>
      </c>
      <c r="U2312" t="s">
        <v>1190</v>
      </c>
      <c r="V2312">
        <f>YEAR(sales_order1[[#This Row],[date]])</f>
        <v>2021</v>
      </c>
      <c r="W2312" t="str">
        <f>TEXT(sales_order1[[#This Row],[date]], "Mmm")</f>
        <v>Feb</v>
      </c>
      <c r="X2312">
        <f>VALUE(TEXT(sales_order1[[#This Row],[date]], "D"))</f>
        <v>10</v>
      </c>
      <c r="Y2312">
        <v>6</v>
      </c>
    </row>
    <row r="2313" spans="1:25" x14ac:dyDescent="0.25">
      <c r="A2313" s="1">
        <v>44237</v>
      </c>
      <c r="B2313">
        <v>60237</v>
      </c>
      <c r="C2313" t="s">
        <v>103</v>
      </c>
      <c r="D2313" t="str">
        <f>VLOOKUP(sales_order1[[#This Row],[itemCode]],product_details3!B:C,2,0)</f>
        <v>SCRT50</v>
      </c>
      <c r="E2313" t="s">
        <v>104</v>
      </c>
      <c r="F2313" t="s">
        <v>61</v>
      </c>
      <c r="G2313">
        <v>350</v>
      </c>
      <c r="H2313">
        <v>16.95</v>
      </c>
      <c r="I2313">
        <v>5932.5</v>
      </c>
      <c r="J2313">
        <v>5.2</v>
      </c>
      <c r="K2313">
        <v>1820</v>
      </c>
      <c r="L2313">
        <v>11.75</v>
      </c>
      <c r="M2313">
        <v>0.69321533923303835</v>
      </c>
      <c r="N2313">
        <v>4112.5</v>
      </c>
      <c r="O2313" t="s">
        <v>125</v>
      </c>
      <c r="P2313" t="s">
        <v>126</v>
      </c>
      <c r="Q2313" t="s">
        <v>71</v>
      </c>
      <c r="R2313" t="s">
        <v>72</v>
      </c>
      <c r="S2313" t="s">
        <v>73</v>
      </c>
      <c r="T2313" t="s">
        <v>127</v>
      </c>
      <c r="U2313" t="s">
        <v>1190</v>
      </c>
      <c r="V2313">
        <f>YEAR(sales_order1[[#This Row],[date]])</f>
        <v>2021</v>
      </c>
      <c r="W2313" t="str">
        <f>TEXT(sales_order1[[#This Row],[date]], "Mmm")</f>
        <v>Feb</v>
      </c>
      <c r="X2313">
        <f>VALUE(TEXT(sales_order1[[#This Row],[date]], "D"))</f>
        <v>10</v>
      </c>
      <c r="Y2313">
        <v>6</v>
      </c>
    </row>
    <row r="2314" spans="1:25" x14ac:dyDescent="0.25">
      <c r="A2314" s="1">
        <v>44238</v>
      </c>
      <c r="B2314">
        <v>60238</v>
      </c>
      <c r="C2314" t="s">
        <v>329</v>
      </c>
      <c r="D2314" t="str">
        <f>VLOOKUP(sales_order1[[#This Row],[itemCode]],product_details3!B:C,2,0)</f>
        <v>TNRS150</v>
      </c>
      <c r="E2314" t="s">
        <v>330</v>
      </c>
      <c r="F2314" t="s">
        <v>124</v>
      </c>
      <c r="G2314">
        <v>200</v>
      </c>
      <c r="H2314">
        <v>19.649999999999999</v>
      </c>
      <c r="I2314">
        <v>3930</v>
      </c>
      <c r="J2314">
        <v>6.55</v>
      </c>
      <c r="K2314">
        <v>1310</v>
      </c>
      <c r="L2314">
        <v>13.1</v>
      </c>
      <c r="M2314">
        <v>0.66666666666666663</v>
      </c>
      <c r="N2314">
        <v>2620</v>
      </c>
      <c r="O2314" t="s">
        <v>82</v>
      </c>
      <c r="P2314" t="s">
        <v>83</v>
      </c>
      <c r="Q2314" t="s">
        <v>64</v>
      </c>
      <c r="R2314" t="s">
        <v>40</v>
      </c>
      <c r="S2314" t="s">
        <v>84</v>
      </c>
      <c r="T2314" t="s">
        <v>85</v>
      </c>
      <c r="U2314" t="s">
        <v>1189</v>
      </c>
      <c r="V2314">
        <f>YEAR(sales_order1[[#This Row],[date]])</f>
        <v>2021</v>
      </c>
      <c r="W2314" t="str">
        <f>TEXT(sales_order1[[#This Row],[date]], "Mmm")</f>
        <v>Feb</v>
      </c>
      <c r="X2314">
        <f>VALUE(TEXT(sales_order1[[#This Row],[date]], "D"))</f>
        <v>11</v>
      </c>
      <c r="Y2314">
        <v>6</v>
      </c>
    </row>
    <row r="2315" spans="1:25" x14ac:dyDescent="0.25">
      <c r="A2315" s="1">
        <v>44238</v>
      </c>
      <c r="B2315">
        <v>60239</v>
      </c>
      <c r="C2315" t="s">
        <v>67</v>
      </c>
      <c r="D2315" t="str">
        <f>VLOOKUP(sales_order1[[#This Row],[itemCode]],product_details3!B:C,2,0)</f>
        <v>SRMH15</v>
      </c>
      <c r="E2315" t="s">
        <v>68</v>
      </c>
      <c r="F2315" t="s">
        <v>30</v>
      </c>
      <c r="G2315">
        <v>100</v>
      </c>
      <c r="H2315">
        <v>15.75</v>
      </c>
      <c r="I2315">
        <v>1575</v>
      </c>
      <c r="J2315">
        <v>5.45</v>
      </c>
      <c r="K2315">
        <v>545</v>
      </c>
      <c r="L2315">
        <v>10.3</v>
      </c>
      <c r="M2315">
        <v>0.65396825396825398</v>
      </c>
      <c r="N2315">
        <v>1030</v>
      </c>
      <c r="O2315" t="s">
        <v>427</v>
      </c>
      <c r="P2315" t="s">
        <v>428</v>
      </c>
      <c r="Q2315" t="s">
        <v>239</v>
      </c>
      <c r="R2315" t="s">
        <v>112</v>
      </c>
      <c r="S2315" t="s">
        <v>240</v>
      </c>
      <c r="T2315" t="s">
        <v>429</v>
      </c>
      <c r="U2315" t="s">
        <v>1189</v>
      </c>
      <c r="V2315">
        <f>YEAR(sales_order1[[#This Row],[date]])</f>
        <v>2021</v>
      </c>
      <c r="W2315" t="str">
        <f>TEXT(sales_order1[[#This Row],[date]], "Mmm")</f>
        <v>Feb</v>
      </c>
      <c r="X2315">
        <f>VALUE(TEXT(sales_order1[[#This Row],[date]], "D"))</f>
        <v>11</v>
      </c>
      <c r="Y2315">
        <v>6</v>
      </c>
    </row>
    <row r="2316" spans="1:25" x14ac:dyDescent="0.25">
      <c r="A2316" s="1">
        <v>44238</v>
      </c>
      <c r="B2316">
        <v>60240</v>
      </c>
      <c r="C2316" t="s">
        <v>339</v>
      </c>
      <c r="D2316" t="str">
        <f>VLOOKUP(sales_order1[[#This Row],[itemCode]],product_details3!B:C,2,0)</f>
        <v>SRMH50</v>
      </c>
      <c r="E2316" t="s">
        <v>340</v>
      </c>
      <c r="F2316" t="s">
        <v>30</v>
      </c>
      <c r="G2316">
        <v>200</v>
      </c>
      <c r="H2316">
        <v>31.25</v>
      </c>
      <c r="I2316">
        <v>6250</v>
      </c>
      <c r="J2316">
        <v>10.75</v>
      </c>
      <c r="K2316">
        <v>2150</v>
      </c>
      <c r="L2316">
        <v>20.5</v>
      </c>
      <c r="M2316">
        <v>0.65600000000000003</v>
      </c>
      <c r="N2316">
        <v>4100</v>
      </c>
      <c r="O2316" t="s">
        <v>75</v>
      </c>
      <c r="P2316" t="s">
        <v>76</v>
      </c>
      <c r="Q2316" t="s">
        <v>77</v>
      </c>
      <c r="R2316" t="s">
        <v>72</v>
      </c>
      <c r="S2316" t="s">
        <v>78</v>
      </c>
      <c r="T2316" t="s">
        <v>79</v>
      </c>
      <c r="U2316" t="s">
        <v>1190</v>
      </c>
      <c r="V2316">
        <f>YEAR(sales_order1[[#This Row],[date]])</f>
        <v>2021</v>
      </c>
      <c r="W2316" t="str">
        <f>TEXT(sales_order1[[#This Row],[date]], "Mmm")</f>
        <v>Feb</v>
      </c>
      <c r="X2316">
        <f>VALUE(TEXT(sales_order1[[#This Row],[date]], "D"))</f>
        <v>11</v>
      </c>
      <c r="Y2316">
        <v>6</v>
      </c>
    </row>
    <row r="2317" spans="1:25" x14ac:dyDescent="0.25">
      <c r="A2317" s="1">
        <v>44238</v>
      </c>
      <c r="B2317">
        <v>60241</v>
      </c>
      <c r="C2317" t="s">
        <v>149</v>
      </c>
      <c r="D2317" t="str">
        <f>VLOOKUP(sales_order1[[#This Row],[itemCode]],product_details3!B:C,2,0)</f>
        <v>MKRW80</v>
      </c>
      <c r="E2317" t="s">
        <v>150</v>
      </c>
      <c r="F2317" t="s">
        <v>151</v>
      </c>
      <c r="G2317">
        <v>50</v>
      </c>
      <c r="H2317">
        <v>14.65</v>
      </c>
      <c r="I2317">
        <v>732.5</v>
      </c>
      <c r="J2317">
        <v>6.55</v>
      </c>
      <c r="K2317">
        <v>327.5</v>
      </c>
      <c r="L2317">
        <v>8.1</v>
      </c>
      <c r="M2317">
        <v>0.55290102389078488</v>
      </c>
      <c r="N2317">
        <v>405</v>
      </c>
      <c r="O2317" t="s">
        <v>547</v>
      </c>
      <c r="P2317" t="s">
        <v>548</v>
      </c>
      <c r="Q2317" t="s">
        <v>146</v>
      </c>
      <c r="R2317" t="s">
        <v>112</v>
      </c>
      <c r="S2317" t="s">
        <v>147</v>
      </c>
      <c r="T2317" t="s">
        <v>549</v>
      </c>
      <c r="U2317" t="s">
        <v>1190</v>
      </c>
      <c r="V2317">
        <f>YEAR(sales_order1[[#This Row],[date]])</f>
        <v>2021</v>
      </c>
      <c r="W2317" t="str">
        <f>TEXT(sales_order1[[#This Row],[date]], "Mmm")</f>
        <v>Feb</v>
      </c>
      <c r="X2317">
        <f>VALUE(TEXT(sales_order1[[#This Row],[date]], "D"))</f>
        <v>11</v>
      </c>
      <c r="Y2317">
        <v>6</v>
      </c>
    </row>
    <row r="2318" spans="1:25" x14ac:dyDescent="0.25">
      <c r="A2318" s="1">
        <v>44238</v>
      </c>
      <c r="B2318">
        <v>60242</v>
      </c>
      <c r="C2318" t="s">
        <v>28</v>
      </c>
      <c r="D2318" t="str">
        <f>VLOOKUP(sales_order1[[#This Row],[itemCode]],product_details3!B:C,2,0)</f>
        <v>SRMC30</v>
      </c>
      <c r="E2318" t="s">
        <v>29</v>
      </c>
      <c r="F2318" t="s">
        <v>30</v>
      </c>
      <c r="G2318">
        <v>200</v>
      </c>
      <c r="H2318">
        <v>22.6</v>
      </c>
      <c r="I2318">
        <v>4520</v>
      </c>
      <c r="J2318">
        <v>7.6</v>
      </c>
      <c r="K2318">
        <v>1520</v>
      </c>
      <c r="L2318">
        <v>15</v>
      </c>
      <c r="M2318">
        <v>0.66371681415929207</v>
      </c>
      <c r="N2318">
        <v>3000</v>
      </c>
      <c r="O2318" t="s">
        <v>46</v>
      </c>
      <c r="P2318" t="s">
        <v>47</v>
      </c>
      <c r="Q2318" t="s">
        <v>48</v>
      </c>
      <c r="R2318" t="s">
        <v>25</v>
      </c>
      <c r="S2318" t="s">
        <v>49</v>
      </c>
      <c r="T2318" t="s">
        <v>50</v>
      </c>
      <c r="U2318" t="s">
        <v>1191</v>
      </c>
      <c r="V2318">
        <f>YEAR(sales_order1[[#This Row],[date]])</f>
        <v>2021</v>
      </c>
      <c r="W2318" t="str">
        <f>TEXT(sales_order1[[#This Row],[date]], "Mmm")</f>
        <v>Feb</v>
      </c>
      <c r="X2318">
        <f>VALUE(TEXT(sales_order1[[#This Row],[date]], "D"))</f>
        <v>11</v>
      </c>
      <c r="Y2318">
        <v>6</v>
      </c>
    </row>
    <row r="2319" spans="1:25" x14ac:dyDescent="0.25">
      <c r="A2319" s="1">
        <v>44238</v>
      </c>
      <c r="B2319">
        <v>60243</v>
      </c>
      <c r="C2319" t="s">
        <v>344</v>
      </c>
      <c r="D2319" t="str">
        <f>VLOOKUP(sales_order1[[#This Row],[itemCode]],product_details3!B:C,2,0)</f>
        <v>TNRE100</v>
      </c>
      <c r="E2319" t="s">
        <v>345</v>
      </c>
      <c r="F2319" t="s">
        <v>124</v>
      </c>
      <c r="G2319">
        <v>150</v>
      </c>
      <c r="H2319">
        <v>11.3</v>
      </c>
      <c r="I2319">
        <v>1695</v>
      </c>
      <c r="J2319">
        <v>3.8</v>
      </c>
      <c r="K2319">
        <v>570</v>
      </c>
      <c r="L2319">
        <v>7.5</v>
      </c>
      <c r="M2319">
        <v>0.66371681415929207</v>
      </c>
      <c r="N2319">
        <v>1125</v>
      </c>
      <c r="O2319" t="s">
        <v>244</v>
      </c>
      <c r="P2319" t="s">
        <v>245</v>
      </c>
      <c r="Q2319" t="s">
        <v>186</v>
      </c>
      <c r="R2319" t="s">
        <v>112</v>
      </c>
      <c r="S2319" t="s">
        <v>246</v>
      </c>
      <c r="T2319" t="s">
        <v>247</v>
      </c>
      <c r="U2319" t="s">
        <v>1189</v>
      </c>
      <c r="V2319">
        <f>YEAR(sales_order1[[#This Row],[date]])</f>
        <v>2021</v>
      </c>
      <c r="W2319" t="str">
        <f>TEXT(sales_order1[[#This Row],[date]], "Mmm")</f>
        <v>Feb</v>
      </c>
      <c r="X2319">
        <f>VALUE(TEXT(sales_order1[[#This Row],[date]], "D"))</f>
        <v>11</v>
      </c>
      <c r="Y2319">
        <v>6</v>
      </c>
    </row>
    <row r="2320" spans="1:25" x14ac:dyDescent="0.25">
      <c r="A2320" s="1">
        <v>44238</v>
      </c>
      <c r="B2320">
        <v>60244</v>
      </c>
      <c r="C2320" t="s">
        <v>156</v>
      </c>
      <c r="D2320" t="str">
        <f>VLOOKUP(sales_order1[[#This Row],[itemCode]],product_details3!B:C,2,0)</f>
        <v>SCRT30</v>
      </c>
      <c r="E2320" t="s">
        <v>157</v>
      </c>
      <c r="F2320" t="s">
        <v>61</v>
      </c>
      <c r="G2320">
        <v>300</v>
      </c>
      <c r="H2320">
        <v>11.3</v>
      </c>
      <c r="I2320">
        <v>3390</v>
      </c>
      <c r="J2320">
        <v>3.8</v>
      </c>
      <c r="K2320">
        <v>1140</v>
      </c>
      <c r="L2320">
        <v>7.5</v>
      </c>
      <c r="M2320">
        <v>0.66371681415929207</v>
      </c>
      <c r="N2320">
        <v>2250</v>
      </c>
      <c r="O2320" t="s">
        <v>451</v>
      </c>
      <c r="P2320" t="s">
        <v>452</v>
      </c>
      <c r="Q2320" t="s">
        <v>271</v>
      </c>
      <c r="R2320" t="s">
        <v>56</v>
      </c>
      <c r="S2320" t="s">
        <v>192</v>
      </c>
      <c r="T2320" t="s">
        <v>453</v>
      </c>
      <c r="U2320" t="s">
        <v>1191</v>
      </c>
      <c r="V2320">
        <f>YEAR(sales_order1[[#This Row],[date]])</f>
        <v>2021</v>
      </c>
      <c r="W2320" t="str">
        <f>TEXT(sales_order1[[#This Row],[date]], "Mmm")</f>
        <v>Feb</v>
      </c>
      <c r="X2320">
        <f>VALUE(TEXT(sales_order1[[#This Row],[date]], "D"))</f>
        <v>11</v>
      </c>
      <c r="Y2320">
        <v>6</v>
      </c>
    </row>
    <row r="2321" spans="1:25" x14ac:dyDescent="0.25">
      <c r="A2321" s="1">
        <v>44239</v>
      </c>
      <c r="B2321">
        <v>60245</v>
      </c>
      <c r="C2321" t="s">
        <v>67</v>
      </c>
      <c r="D2321" t="str">
        <f>VLOOKUP(sales_order1[[#This Row],[itemCode]],product_details3!B:C,2,0)</f>
        <v>SRMH15</v>
      </c>
      <c r="E2321" t="s">
        <v>68</v>
      </c>
      <c r="F2321" t="s">
        <v>30</v>
      </c>
      <c r="G2321">
        <v>150</v>
      </c>
      <c r="H2321">
        <v>15.75</v>
      </c>
      <c r="I2321">
        <v>2362.5</v>
      </c>
      <c r="J2321">
        <v>5.45</v>
      </c>
      <c r="K2321">
        <v>817.5</v>
      </c>
      <c r="L2321">
        <v>10.3</v>
      </c>
      <c r="M2321">
        <v>0.65396825396825398</v>
      </c>
      <c r="N2321">
        <v>1545</v>
      </c>
      <c r="O2321" t="s">
        <v>211</v>
      </c>
      <c r="P2321" t="s">
        <v>212</v>
      </c>
      <c r="Q2321" t="s">
        <v>213</v>
      </c>
      <c r="R2321" t="s">
        <v>25</v>
      </c>
      <c r="S2321" t="s">
        <v>214</v>
      </c>
      <c r="T2321" t="s">
        <v>215</v>
      </c>
      <c r="U2321" t="s">
        <v>1191</v>
      </c>
      <c r="V2321">
        <f>YEAR(sales_order1[[#This Row],[date]])</f>
        <v>2021</v>
      </c>
      <c r="W2321" t="str">
        <f>TEXT(sales_order1[[#This Row],[date]], "Mmm")</f>
        <v>Feb</v>
      </c>
      <c r="X2321">
        <f>VALUE(TEXT(sales_order1[[#This Row],[date]], "D"))</f>
        <v>12</v>
      </c>
      <c r="Y2321">
        <v>7</v>
      </c>
    </row>
    <row r="2322" spans="1:25" x14ac:dyDescent="0.25">
      <c r="A2322" s="1">
        <v>44239</v>
      </c>
      <c r="B2322">
        <v>60246</v>
      </c>
      <c r="C2322" t="s">
        <v>80</v>
      </c>
      <c r="D2322" t="str">
        <f>VLOOKUP(sales_order1[[#This Row],[itemCode]],product_details3!B:C,2,0)</f>
        <v>MSTA50</v>
      </c>
      <c r="E2322" t="s">
        <v>81</v>
      </c>
      <c r="F2322" t="s">
        <v>21</v>
      </c>
      <c r="G2322">
        <v>150</v>
      </c>
      <c r="H2322">
        <v>19.649999999999999</v>
      </c>
      <c r="I2322">
        <v>2947.5</v>
      </c>
      <c r="J2322">
        <v>6.55</v>
      </c>
      <c r="K2322">
        <v>982.5</v>
      </c>
      <c r="L2322">
        <v>13.1</v>
      </c>
      <c r="M2322">
        <v>0.66666666666666663</v>
      </c>
      <c r="N2322">
        <v>1965</v>
      </c>
      <c r="O2322" t="s">
        <v>514</v>
      </c>
      <c r="P2322" t="s">
        <v>515</v>
      </c>
      <c r="Q2322" t="s">
        <v>64</v>
      </c>
      <c r="R2322" t="s">
        <v>40</v>
      </c>
      <c r="S2322" t="s">
        <v>84</v>
      </c>
      <c r="T2322" t="s">
        <v>419</v>
      </c>
      <c r="U2322" t="s">
        <v>1189</v>
      </c>
      <c r="V2322">
        <f>YEAR(sales_order1[[#This Row],[date]])</f>
        <v>2021</v>
      </c>
      <c r="W2322" t="str">
        <f>TEXT(sales_order1[[#This Row],[date]], "Mmm")</f>
        <v>Feb</v>
      </c>
      <c r="X2322">
        <f>VALUE(TEXT(sales_order1[[#This Row],[date]], "D"))</f>
        <v>12</v>
      </c>
      <c r="Y2322">
        <v>7</v>
      </c>
    </row>
    <row r="2323" spans="1:25" x14ac:dyDescent="0.25">
      <c r="A2323" s="1">
        <v>44239</v>
      </c>
      <c r="B2323">
        <v>60247</v>
      </c>
      <c r="C2323" t="s">
        <v>194</v>
      </c>
      <c r="D2323" t="str">
        <f>VLOOKUP(sales_order1[[#This Row],[itemCode]],product_details3!B:C,2,0)</f>
        <v>CLNG150</v>
      </c>
      <c r="E2323" t="s">
        <v>195</v>
      </c>
      <c r="F2323" t="s">
        <v>45</v>
      </c>
      <c r="G2323">
        <v>100</v>
      </c>
      <c r="H2323">
        <v>12.75</v>
      </c>
      <c r="I2323">
        <v>1275</v>
      </c>
      <c r="J2323">
        <v>4.45</v>
      </c>
      <c r="K2323">
        <v>445</v>
      </c>
      <c r="L2323">
        <v>8.3000000000000007</v>
      </c>
      <c r="M2323">
        <v>0.65098039215686276</v>
      </c>
      <c r="N2323">
        <v>830</v>
      </c>
      <c r="O2323" t="s">
        <v>196</v>
      </c>
      <c r="P2323" t="s">
        <v>197</v>
      </c>
      <c r="Q2323" t="s">
        <v>132</v>
      </c>
      <c r="R2323" t="s">
        <v>56</v>
      </c>
      <c r="S2323" t="s">
        <v>133</v>
      </c>
      <c r="T2323" t="s">
        <v>198</v>
      </c>
      <c r="U2323" t="s">
        <v>1191</v>
      </c>
      <c r="V2323">
        <f>YEAR(sales_order1[[#This Row],[date]])</f>
        <v>2021</v>
      </c>
      <c r="W2323" t="str">
        <f>TEXT(sales_order1[[#This Row],[date]], "Mmm")</f>
        <v>Feb</v>
      </c>
      <c r="X2323">
        <f>VALUE(TEXT(sales_order1[[#This Row],[date]], "D"))</f>
        <v>12</v>
      </c>
      <c r="Y2323">
        <v>7</v>
      </c>
    </row>
    <row r="2324" spans="1:25" x14ac:dyDescent="0.25">
      <c r="A2324" s="1">
        <v>44239</v>
      </c>
      <c r="B2324">
        <v>60248</v>
      </c>
      <c r="C2324" t="s">
        <v>320</v>
      </c>
      <c r="D2324" t="str">
        <f>VLOOKUP(sales_order1[[#This Row],[itemCode]],product_details3!B:C,2,0)</f>
        <v>SCR50+100</v>
      </c>
      <c r="E2324" t="s">
        <v>321</v>
      </c>
      <c r="F2324" t="s">
        <v>61</v>
      </c>
      <c r="G2324">
        <v>250</v>
      </c>
      <c r="H2324">
        <v>26.25</v>
      </c>
      <c r="I2324">
        <v>6562.5</v>
      </c>
      <c r="J2324">
        <v>7.75</v>
      </c>
      <c r="K2324">
        <v>1937.5</v>
      </c>
      <c r="L2324">
        <v>18.5</v>
      </c>
      <c r="M2324">
        <v>0.70476190476190481</v>
      </c>
      <c r="N2324">
        <v>4625</v>
      </c>
      <c r="O2324" t="s">
        <v>253</v>
      </c>
      <c r="P2324" t="s">
        <v>254</v>
      </c>
      <c r="Q2324" t="s">
        <v>191</v>
      </c>
      <c r="R2324" t="s">
        <v>56</v>
      </c>
      <c r="S2324" t="s">
        <v>192</v>
      </c>
      <c r="T2324" t="s">
        <v>255</v>
      </c>
      <c r="U2324" t="s">
        <v>1191</v>
      </c>
      <c r="V2324">
        <f>YEAR(sales_order1[[#This Row],[date]])</f>
        <v>2021</v>
      </c>
      <c r="W2324" t="str">
        <f>TEXT(sales_order1[[#This Row],[date]], "Mmm")</f>
        <v>Feb</v>
      </c>
      <c r="X2324">
        <f>VALUE(TEXT(sales_order1[[#This Row],[date]], "D"))</f>
        <v>12</v>
      </c>
      <c r="Y2324">
        <v>7</v>
      </c>
    </row>
    <row r="2325" spans="1:25" x14ac:dyDescent="0.25">
      <c r="A2325" s="1">
        <v>44239</v>
      </c>
      <c r="B2325">
        <v>60249</v>
      </c>
      <c r="C2325" t="s">
        <v>209</v>
      </c>
      <c r="D2325" t="str">
        <f>VLOOKUP(sales_order1[[#This Row],[itemCode]],product_details3!B:C,2,0)</f>
        <v>CLNG50</v>
      </c>
      <c r="E2325" t="s">
        <v>210</v>
      </c>
      <c r="F2325" t="s">
        <v>45</v>
      </c>
      <c r="G2325">
        <v>150</v>
      </c>
      <c r="H2325">
        <v>6.5</v>
      </c>
      <c r="I2325">
        <v>975</v>
      </c>
      <c r="J2325">
        <v>2.2999999999999998</v>
      </c>
      <c r="K2325">
        <v>345</v>
      </c>
      <c r="L2325">
        <v>4.2</v>
      </c>
      <c r="M2325">
        <v>0.64615384615384619</v>
      </c>
      <c r="N2325">
        <v>630</v>
      </c>
      <c r="O2325" t="s">
        <v>376</v>
      </c>
      <c r="P2325" t="s">
        <v>377</v>
      </c>
      <c r="Q2325" t="s">
        <v>378</v>
      </c>
      <c r="R2325" t="s">
        <v>72</v>
      </c>
      <c r="S2325" t="s">
        <v>379</v>
      </c>
      <c r="T2325" t="s">
        <v>380</v>
      </c>
      <c r="U2325" t="s">
        <v>1188</v>
      </c>
      <c r="V2325">
        <f>YEAR(sales_order1[[#This Row],[date]])</f>
        <v>2021</v>
      </c>
      <c r="W2325" t="str">
        <f>TEXT(sales_order1[[#This Row],[date]], "Mmm")</f>
        <v>Feb</v>
      </c>
      <c r="X2325">
        <f>VALUE(TEXT(sales_order1[[#This Row],[date]], "D"))</f>
        <v>12</v>
      </c>
      <c r="Y2325">
        <v>7</v>
      </c>
    </row>
    <row r="2326" spans="1:25" x14ac:dyDescent="0.25">
      <c r="A2326" s="1">
        <v>44239</v>
      </c>
      <c r="B2326">
        <v>60250</v>
      </c>
      <c r="C2326" t="s">
        <v>19</v>
      </c>
      <c r="D2326" t="str">
        <f>VLOOKUP(sales_order1[[#This Row],[itemCode]],product_details3!B:C,2,0)</f>
        <v>MSTH100</v>
      </c>
      <c r="E2326" t="s">
        <v>20</v>
      </c>
      <c r="F2326" t="s">
        <v>21</v>
      </c>
      <c r="G2326">
        <v>150</v>
      </c>
      <c r="H2326">
        <v>26.25</v>
      </c>
      <c r="I2326">
        <v>3937.5</v>
      </c>
      <c r="J2326">
        <v>7.75</v>
      </c>
      <c r="K2326">
        <v>1162.5</v>
      </c>
      <c r="L2326">
        <v>18.5</v>
      </c>
      <c r="M2326">
        <v>0.70476190476190481</v>
      </c>
      <c r="N2326">
        <v>2775</v>
      </c>
      <c r="O2326" t="s">
        <v>478</v>
      </c>
      <c r="P2326" t="s">
        <v>479</v>
      </c>
      <c r="Q2326" t="s">
        <v>186</v>
      </c>
      <c r="R2326" t="s">
        <v>112</v>
      </c>
      <c r="S2326" t="s">
        <v>246</v>
      </c>
      <c r="T2326" t="s">
        <v>480</v>
      </c>
      <c r="U2326" t="s">
        <v>1189</v>
      </c>
      <c r="V2326">
        <f>YEAR(sales_order1[[#This Row],[date]])</f>
        <v>2021</v>
      </c>
      <c r="W2326" t="str">
        <f>TEXT(sales_order1[[#This Row],[date]], "Mmm")</f>
        <v>Feb</v>
      </c>
      <c r="X2326">
        <f>VALUE(TEXT(sales_order1[[#This Row],[date]], "D"))</f>
        <v>12</v>
      </c>
      <c r="Y2326">
        <v>7</v>
      </c>
    </row>
    <row r="2327" spans="1:25" x14ac:dyDescent="0.25">
      <c r="A2327" s="1">
        <v>44239</v>
      </c>
      <c r="B2327">
        <v>60251</v>
      </c>
      <c r="C2327" t="s">
        <v>59</v>
      </c>
      <c r="D2327" t="str">
        <f>VLOOKUP(sales_order1[[#This Row],[itemCode]],product_details3!B:C,2,0)</f>
        <v>SCRS3050</v>
      </c>
      <c r="E2327" t="s">
        <v>60</v>
      </c>
      <c r="F2327" t="s">
        <v>61</v>
      </c>
      <c r="G2327">
        <v>300</v>
      </c>
      <c r="H2327">
        <v>19.649999999999999</v>
      </c>
      <c r="I2327">
        <v>5895</v>
      </c>
      <c r="J2327">
        <v>6.55</v>
      </c>
      <c r="K2327">
        <v>1965</v>
      </c>
      <c r="L2327">
        <v>13.1</v>
      </c>
      <c r="M2327">
        <v>0.66666666666666663</v>
      </c>
      <c r="N2327">
        <v>3930</v>
      </c>
      <c r="O2327" t="s">
        <v>105</v>
      </c>
      <c r="P2327" t="s">
        <v>106</v>
      </c>
      <c r="Q2327" t="s">
        <v>107</v>
      </c>
      <c r="R2327" t="s">
        <v>40</v>
      </c>
      <c r="S2327" t="s">
        <v>101</v>
      </c>
      <c r="T2327" t="s">
        <v>108</v>
      </c>
      <c r="U2327" t="s">
        <v>1190</v>
      </c>
      <c r="V2327">
        <f>YEAR(sales_order1[[#This Row],[date]])</f>
        <v>2021</v>
      </c>
      <c r="W2327" t="str">
        <f>TEXT(sales_order1[[#This Row],[date]], "Mmm")</f>
        <v>Feb</v>
      </c>
      <c r="X2327">
        <f>VALUE(TEXT(sales_order1[[#This Row],[date]], "D"))</f>
        <v>12</v>
      </c>
      <c r="Y2327">
        <v>7</v>
      </c>
    </row>
    <row r="2328" spans="1:25" x14ac:dyDescent="0.25">
      <c r="A2328" s="1">
        <v>44239</v>
      </c>
      <c r="B2328">
        <v>60252</v>
      </c>
      <c r="C2328" t="s">
        <v>86</v>
      </c>
      <c r="D2328" t="str">
        <f>VLOOKUP(sales_order1[[#This Row],[itemCode]],product_details3!B:C,2,0)</f>
        <v>SRMH30</v>
      </c>
      <c r="E2328" t="s">
        <v>87</v>
      </c>
      <c r="F2328" t="s">
        <v>30</v>
      </c>
      <c r="G2328">
        <v>50</v>
      </c>
      <c r="H2328">
        <v>21</v>
      </c>
      <c r="I2328">
        <v>1050</v>
      </c>
      <c r="J2328">
        <v>6.6</v>
      </c>
      <c r="K2328">
        <v>330</v>
      </c>
      <c r="L2328">
        <v>14.4</v>
      </c>
      <c r="M2328">
        <v>0.68571428571428572</v>
      </c>
      <c r="N2328">
        <v>720</v>
      </c>
      <c r="O2328" t="s">
        <v>412</v>
      </c>
      <c r="P2328" t="s">
        <v>413</v>
      </c>
      <c r="Q2328" t="s">
        <v>48</v>
      </c>
      <c r="R2328" t="s">
        <v>25</v>
      </c>
      <c r="S2328" t="s">
        <v>49</v>
      </c>
      <c r="T2328" t="s">
        <v>414</v>
      </c>
      <c r="U2328" t="s">
        <v>1191</v>
      </c>
      <c r="V2328">
        <f>YEAR(sales_order1[[#This Row],[date]])</f>
        <v>2021</v>
      </c>
      <c r="W2328" t="str">
        <f>TEXT(sales_order1[[#This Row],[date]], "Mmm")</f>
        <v>Feb</v>
      </c>
      <c r="X2328">
        <f>VALUE(TEXT(sales_order1[[#This Row],[date]], "D"))</f>
        <v>12</v>
      </c>
      <c r="Y2328">
        <v>7</v>
      </c>
    </row>
    <row r="2329" spans="1:25" x14ac:dyDescent="0.25">
      <c r="A2329" s="1">
        <v>44242</v>
      </c>
      <c r="B2329">
        <v>60253</v>
      </c>
      <c r="C2329" t="s">
        <v>408</v>
      </c>
      <c r="D2329" t="str">
        <f>VLOOKUP(sales_order1[[#This Row],[itemCode]],product_details3!B:C,2,0)</f>
        <v>EXFC150</v>
      </c>
      <c r="E2329" t="s">
        <v>409</v>
      </c>
      <c r="F2329" t="s">
        <v>183</v>
      </c>
      <c r="G2329">
        <v>50</v>
      </c>
      <c r="H2329">
        <v>32.75</v>
      </c>
      <c r="I2329">
        <v>1637.5</v>
      </c>
      <c r="J2329">
        <v>14.25</v>
      </c>
      <c r="K2329">
        <v>712.5</v>
      </c>
      <c r="L2329">
        <v>18.5</v>
      </c>
      <c r="M2329">
        <v>0.56488549618320616</v>
      </c>
      <c r="N2329">
        <v>925</v>
      </c>
      <c r="O2329" t="s">
        <v>144</v>
      </c>
      <c r="P2329" t="s">
        <v>145</v>
      </c>
      <c r="Q2329" t="s">
        <v>146</v>
      </c>
      <c r="R2329" t="s">
        <v>112</v>
      </c>
      <c r="S2329" t="s">
        <v>147</v>
      </c>
      <c r="T2329" t="s">
        <v>148</v>
      </c>
      <c r="U2329" t="s">
        <v>1190</v>
      </c>
      <c r="V2329">
        <f>YEAR(sales_order1[[#This Row],[date]])</f>
        <v>2021</v>
      </c>
      <c r="W2329" t="str">
        <f>TEXT(sales_order1[[#This Row],[date]], "Mmm")</f>
        <v>Feb</v>
      </c>
      <c r="X2329">
        <f>VALUE(TEXT(sales_order1[[#This Row],[date]], "D"))</f>
        <v>15</v>
      </c>
      <c r="Y2329">
        <v>7</v>
      </c>
    </row>
    <row r="2330" spans="1:25" x14ac:dyDescent="0.25">
      <c r="A2330" s="1">
        <v>44242</v>
      </c>
      <c r="B2330">
        <v>60254</v>
      </c>
      <c r="C2330" t="s">
        <v>28</v>
      </c>
      <c r="D2330" t="str">
        <f>VLOOKUP(sales_order1[[#This Row],[itemCode]],product_details3!B:C,2,0)</f>
        <v>SRMC30</v>
      </c>
      <c r="E2330" t="s">
        <v>29</v>
      </c>
      <c r="F2330" t="s">
        <v>30</v>
      </c>
      <c r="G2330">
        <v>100</v>
      </c>
      <c r="H2330">
        <v>22.6</v>
      </c>
      <c r="I2330">
        <v>2260</v>
      </c>
      <c r="J2330">
        <v>7.6</v>
      </c>
      <c r="K2330">
        <v>760</v>
      </c>
      <c r="L2330">
        <v>15</v>
      </c>
      <c r="M2330">
        <v>0.66371681415929207</v>
      </c>
      <c r="N2330">
        <v>1500</v>
      </c>
      <c r="O2330" t="s">
        <v>531</v>
      </c>
      <c r="P2330" t="s">
        <v>532</v>
      </c>
      <c r="Q2330" t="s">
        <v>119</v>
      </c>
      <c r="R2330" t="s">
        <v>40</v>
      </c>
      <c r="S2330" t="s">
        <v>120</v>
      </c>
      <c r="T2330" t="s">
        <v>533</v>
      </c>
      <c r="U2330" t="s">
        <v>1190</v>
      </c>
      <c r="V2330">
        <f>YEAR(sales_order1[[#This Row],[date]])</f>
        <v>2021</v>
      </c>
      <c r="W2330" t="str">
        <f>TEXT(sales_order1[[#This Row],[date]], "Mmm")</f>
        <v>Feb</v>
      </c>
      <c r="X2330">
        <f>VALUE(TEXT(sales_order1[[#This Row],[date]], "D"))</f>
        <v>15</v>
      </c>
      <c r="Y2330">
        <v>7</v>
      </c>
    </row>
    <row r="2331" spans="1:25" x14ac:dyDescent="0.25">
      <c r="A2331" s="1">
        <v>44242</v>
      </c>
      <c r="B2331">
        <v>60255</v>
      </c>
      <c r="C2331" t="s">
        <v>436</v>
      </c>
      <c r="D2331" t="str">
        <f>VLOOKUP(sales_order1[[#This Row],[itemCode]],product_details3!B:C,2,0)</f>
        <v>TNRH100</v>
      </c>
      <c r="E2331" t="s">
        <v>437</v>
      </c>
      <c r="F2331" t="s">
        <v>124</v>
      </c>
      <c r="G2331">
        <v>200</v>
      </c>
      <c r="H2331">
        <v>10.5</v>
      </c>
      <c r="I2331">
        <v>2100</v>
      </c>
      <c r="J2331">
        <v>3.3</v>
      </c>
      <c r="K2331">
        <v>660</v>
      </c>
      <c r="L2331">
        <v>7.2</v>
      </c>
      <c r="M2331">
        <v>0.68571428571428572</v>
      </c>
      <c r="N2331">
        <v>1440</v>
      </c>
      <c r="O2331" t="s">
        <v>152</v>
      </c>
      <c r="P2331" t="s">
        <v>153</v>
      </c>
      <c r="Q2331" t="s">
        <v>154</v>
      </c>
      <c r="R2331" t="s">
        <v>56</v>
      </c>
      <c r="S2331" t="s">
        <v>133</v>
      </c>
      <c r="T2331" t="s">
        <v>155</v>
      </c>
      <c r="U2331" t="s">
        <v>1191</v>
      </c>
      <c r="V2331">
        <f>YEAR(sales_order1[[#This Row],[date]])</f>
        <v>2021</v>
      </c>
      <c r="W2331" t="str">
        <f>TEXT(sales_order1[[#This Row],[date]], "Mmm")</f>
        <v>Feb</v>
      </c>
      <c r="X2331">
        <f>VALUE(TEXT(sales_order1[[#This Row],[date]], "D"))</f>
        <v>15</v>
      </c>
      <c r="Y2331">
        <v>7</v>
      </c>
    </row>
    <row r="2332" spans="1:25" x14ac:dyDescent="0.25">
      <c r="A2332" s="1">
        <v>44242</v>
      </c>
      <c r="B2332">
        <v>60256</v>
      </c>
      <c r="C2332" t="s">
        <v>86</v>
      </c>
      <c r="D2332" t="str">
        <f>VLOOKUP(sales_order1[[#This Row],[itemCode]],product_details3!B:C,2,0)</f>
        <v>SRMH30</v>
      </c>
      <c r="E2332" t="s">
        <v>87</v>
      </c>
      <c r="F2332" t="s">
        <v>30</v>
      </c>
      <c r="G2332">
        <v>100</v>
      </c>
      <c r="H2332">
        <v>21</v>
      </c>
      <c r="I2332">
        <v>2100</v>
      </c>
      <c r="J2332">
        <v>6.6</v>
      </c>
      <c r="K2332">
        <v>660</v>
      </c>
      <c r="L2332">
        <v>14.4</v>
      </c>
      <c r="M2332">
        <v>0.68571428571428572</v>
      </c>
      <c r="N2332">
        <v>1440</v>
      </c>
      <c r="O2332" t="s">
        <v>366</v>
      </c>
      <c r="P2332" t="s">
        <v>367</v>
      </c>
      <c r="Q2332" t="s">
        <v>239</v>
      </c>
      <c r="R2332" t="s">
        <v>112</v>
      </c>
      <c r="S2332" t="s">
        <v>368</v>
      </c>
      <c r="T2332" t="s">
        <v>369</v>
      </c>
      <c r="U2332" t="s">
        <v>1189</v>
      </c>
      <c r="V2332">
        <f>YEAR(sales_order1[[#This Row],[date]])</f>
        <v>2021</v>
      </c>
      <c r="W2332" t="str">
        <f>TEXT(sales_order1[[#This Row],[date]], "Mmm")</f>
        <v>Feb</v>
      </c>
      <c r="X2332">
        <f>VALUE(TEXT(sales_order1[[#This Row],[date]], "D"))</f>
        <v>15</v>
      </c>
      <c r="Y2332">
        <v>7</v>
      </c>
    </row>
    <row r="2333" spans="1:25" x14ac:dyDescent="0.25">
      <c r="A2333" s="1">
        <v>44242</v>
      </c>
      <c r="B2333">
        <v>60257</v>
      </c>
      <c r="C2333" t="s">
        <v>135</v>
      </c>
      <c r="D2333" t="str">
        <f>VLOOKUP(sales_order1[[#This Row],[itemCode]],product_details3!B:C,2,0)</f>
        <v>MSKSH</v>
      </c>
      <c r="E2333" t="s">
        <v>136</v>
      </c>
      <c r="F2333" t="s">
        <v>137</v>
      </c>
      <c r="G2333">
        <v>200</v>
      </c>
      <c r="H2333">
        <v>18.75</v>
      </c>
      <c r="I2333">
        <v>3750</v>
      </c>
      <c r="J2333">
        <v>7.45</v>
      </c>
      <c r="K2333">
        <v>1490</v>
      </c>
      <c r="L2333">
        <v>11.3</v>
      </c>
      <c r="M2333">
        <v>0.60266666666666668</v>
      </c>
      <c r="N2333">
        <v>2260</v>
      </c>
      <c r="O2333" t="s">
        <v>467</v>
      </c>
      <c r="P2333" t="s">
        <v>468</v>
      </c>
      <c r="Q2333" t="s">
        <v>39</v>
      </c>
      <c r="R2333" t="s">
        <v>40</v>
      </c>
      <c r="S2333" t="s">
        <v>41</v>
      </c>
      <c r="T2333" t="s">
        <v>174</v>
      </c>
      <c r="U2333" t="s">
        <v>1188</v>
      </c>
      <c r="V2333">
        <f>YEAR(sales_order1[[#This Row],[date]])</f>
        <v>2021</v>
      </c>
      <c r="W2333" t="str">
        <f>TEXT(sales_order1[[#This Row],[date]], "Mmm")</f>
        <v>Feb</v>
      </c>
      <c r="X2333">
        <f>VALUE(TEXT(sales_order1[[#This Row],[date]], "D"))</f>
        <v>15</v>
      </c>
      <c r="Y2333">
        <v>7</v>
      </c>
    </row>
    <row r="2334" spans="1:25" x14ac:dyDescent="0.25">
      <c r="A2334" s="1">
        <v>44242</v>
      </c>
      <c r="B2334">
        <v>60258</v>
      </c>
      <c r="C2334" t="s">
        <v>209</v>
      </c>
      <c r="D2334" t="str">
        <f>VLOOKUP(sales_order1[[#This Row],[itemCode]],product_details3!B:C,2,0)</f>
        <v>CLNG50</v>
      </c>
      <c r="E2334" t="s">
        <v>210</v>
      </c>
      <c r="F2334" t="s">
        <v>45</v>
      </c>
      <c r="G2334">
        <v>50</v>
      </c>
      <c r="H2334">
        <v>6.5</v>
      </c>
      <c r="I2334">
        <v>325</v>
      </c>
      <c r="J2334">
        <v>2.2999999999999998</v>
      </c>
      <c r="K2334">
        <v>115</v>
      </c>
      <c r="L2334">
        <v>4.2</v>
      </c>
      <c r="M2334">
        <v>0.64615384615384619</v>
      </c>
      <c r="N2334">
        <v>210</v>
      </c>
      <c r="O2334" t="s">
        <v>109</v>
      </c>
      <c r="P2334" t="s">
        <v>110</v>
      </c>
      <c r="Q2334" t="s">
        <v>111</v>
      </c>
      <c r="R2334" t="s">
        <v>112</v>
      </c>
      <c r="S2334" t="s">
        <v>113</v>
      </c>
      <c r="T2334" t="s">
        <v>114</v>
      </c>
      <c r="U2334" t="s">
        <v>1189</v>
      </c>
      <c r="V2334">
        <f>YEAR(sales_order1[[#This Row],[date]])</f>
        <v>2021</v>
      </c>
      <c r="W2334" t="str">
        <f>TEXT(sales_order1[[#This Row],[date]], "Mmm")</f>
        <v>Feb</v>
      </c>
      <c r="X2334">
        <f>VALUE(TEXT(sales_order1[[#This Row],[date]], "D"))</f>
        <v>15</v>
      </c>
      <c r="Y2334">
        <v>7</v>
      </c>
    </row>
    <row r="2335" spans="1:25" x14ac:dyDescent="0.25">
      <c r="A2335" s="1">
        <v>44242</v>
      </c>
      <c r="B2335">
        <v>60259</v>
      </c>
      <c r="C2335" t="s">
        <v>348</v>
      </c>
      <c r="D2335" t="str">
        <f>VLOOKUP(sales_order1[[#This Row],[itemCode]],product_details3!B:C,2,0)</f>
        <v>EXFG150</v>
      </c>
      <c r="E2335" t="s">
        <v>349</v>
      </c>
      <c r="F2335" t="s">
        <v>183</v>
      </c>
      <c r="G2335">
        <v>200</v>
      </c>
      <c r="H2335">
        <v>26.25</v>
      </c>
      <c r="I2335">
        <v>5250</v>
      </c>
      <c r="J2335">
        <v>10.75</v>
      </c>
      <c r="K2335">
        <v>2150</v>
      </c>
      <c r="L2335">
        <v>15.5</v>
      </c>
      <c r="M2335">
        <v>0.59047619047619049</v>
      </c>
      <c r="N2335">
        <v>3100</v>
      </c>
      <c r="O2335" t="s">
        <v>440</v>
      </c>
      <c r="P2335" t="s">
        <v>441</v>
      </c>
      <c r="Q2335" t="s">
        <v>39</v>
      </c>
      <c r="R2335" t="s">
        <v>40</v>
      </c>
      <c r="S2335" t="s">
        <v>41</v>
      </c>
      <c r="T2335" t="s">
        <v>442</v>
      </c>
      <c r="U2335" t="s">
        <v>1188</v>
      </c>
      <c r="V2335">
        <f>YEAR(sales_order1[[#This Row],[date]])</f>
        <v>2021</v>
      </c>
      <c r="W2335" t="str">
        <f>TEXT(sales_order1[[#This Row],[date]], "Mmm")</f>
        <v>Feb</v>
      </c>
      <c r="X2335">
        <f>VALUE(TEXT(sales_order1[[#This Row],[date]], "D"))</f>
        <v>15</v>
      </c>
      <c r="Y2335">
        <v>7</v>
      </c>
    </row>
    <row r="2336" spans="1:25" x14ac:dyDescent="0.25">
      <c r="A2336" s="1">
        <v>44242</v>
      </c>
      <c r="B2336">
        <v>60260</v>
      </c>
      <c r="C2336" t="s">
        <v>175</v>
      </c>
      <c r="D2336" t="str">
        <f>VLOOKUP(sales_order1[[#This Row],[itemCode]],product_details3!B:C,2,0)</f>
        <v>SCRS3030</v>
      </c>
      <c r="E2336" t="s">
        <v>176</v>
      </c>
      <c r="F2336" t="s">
        <v>61</v>
      </c>
      <c r="G2336">
        <v>50</v>
      </c>
      <c r="H2336">
        <v>13.1</v>
      </c>
      <c r="I2336">
        <v>655</v>
      </c>
      <c r="J2336">
        <v>4.7</v>
      </c>
      <c r="K2336">
        <v>235</v>
      </c>
      <c r="L2336">
        <v>8.4</v>
      </c>
      <c r="M2336">
        <v>0.6412213740458016</v>
      </c>
      <c r="N2336">
        <v>420</v>
      </c>
      <c r="O2336" t="s">
        <v>237</v>
      </c>
      <c r="P2336" t="s">
        <v>238</v>
      </c>
      <c r="Q2336" t="s">
        <v>239</v>
      </c>
      <c r="R2336" t="s">
        <v>112</v>
      </c>
      <c r="S2336" t="s">
        <v>240</v>
      </c>
      <c r="T2336" t="s">
        <v>241</v>
      </c>
      <c r="U2336" t="s">
        <v>1189</v>
      </c>
      <c r="V2336">
        <f>YEAR(sales_order1[[#This Row],[date]])</f>
        <v>2021</v>
      </c>
      <c r="W2336" t="str">
        <f>TEXT(sales_order1[[#This Row],[date]], "Mmm")</f>
        <v>Feb</v>
      </c>
      <c r="X2336">
        <f>VALUE(TEXT(sales_order1[[#This Row],[date]], "D"))</f>
        <v>15</v>
      </c>
      <c r="Y2336">
        <v>7</v>
      </c>
    </row>
    <row r="2337" spans="1:25" x14ac:dyDescent="0.25">
      <c r="A2337" s="1">
        <v>44242</v>
      </c>
      <c r="B2337">
        <v>60261</v>
      </c>
      <c r="C2337" t="s">
        <v>135</v>
      </c>
      <c r="D2337" t="str">
        <f>VLOOKUP(sales_order1[[#This Row],[itemCode]],product_details3!B:C,2,0)</f>
        <v>MSKSH</v>
      </c>
      <c r="E2337" t="s">
        <v>136</v>
      </c>
      <c r="F2337" t="s">
        <v>137</v>
      </c>
      <c r="G2337">
        <v>300</v>
      </c>
      <c r="H2337">
        <v>18.75</v>
      </c>
      <c r="I2337">
        <v>5625</v>
      </c>
      <c r="J2337">
        <v>7.45</v>
      </c>
      <c r="K2337">
        <v>2235</v>
      </c>
      <c r="L2337">
        <v>11.3</v>
      </c>
      <c r="M2337">
        <v>0.60266666666666668</v>
      </c>
      <c r="N2337">
        <v>3390</v>
      </c>
      <c r="O2337" t="s">
        <v>550</v>
      </c>
      <c r="P2337" t="s">
        <v>551</v>
      </c>
      <c r="Q2337" t="s">
        <v>100</v>
      </c>
      <c r="R2337" t="s">
        <v>40</v>
      </c>
      <c r="S2337" t="s">
        <v>101</v>
      </c>
      <c r="T2337" t="s">
        <v>552</v>
      </c>
      <c r="U2337" t="s">
        <v>1190</v>
      </c>
      <c r="V2337">
        <f>YEAR(sales_order1[[#This Row],[date]])</f>
        <v>2021</v>
      </c>
      <c r="W2337" t="str">
        <f>TEXT(sales_order1[[#This Row],[date]], "Mmm")</f>
        <v>Feb</v>
      </c>
      <c r="X2337">
        <f>VALUE(TEXT(sales_order1[[#This Row],[date]], "D"))</f>
        <v>15</v>
      </c>
      <c r="Y2337">
        <v>7</v>
      </c>
    </row>
    <row r="2338" spans="1:25" x14ac:dyDescent="0.25">
      <c r="A2338" s="1">
        <v>44243</v>
      </c>
      <c r="B2338">
        <v>60262</v>
      </c>
      <c r="C2338" t="s">
        <v>311</v>
      </c>
      <c r="D2338" t="str">
        <f>VLOOKUP(sales_order1[[#This Row],[itemCode]],product_details3!B:C,2,0)</f>
        <v>MSTH30</v>
      </c>
      <c r="E2338" t="s">
        <v>312</v>
      </c>
      <c r="F2338" t="s">
        <v>21</v>
      </c>
      <c r="G2338">
        <v>50</v>
      </c>
      <c r="H2338">
        <v>8.5</v>
      </c>
      <c r="I2338">
        <v>425</v>
      </c>
      <c r="J2338">
        <v>3.3</v>
      </c>
      <c r="K2338">
        <v>165</v>
      </c>
      <c r="L2338">
        <v>5.2</v>
      </c>
      <c r="M2338">
        <v>0.61176470588235299</v>
      </c>
      <c r="N2338">
        <v>260</v>
      </c>
      <c r="O2338" t="s">
        <v>69</v>
      </c>
      <c r="P2338" t="s">
        <v>70</v>
      </c>
      <c r="Q2338" t="s">
        <v>71</v>
      </c>
      <c r="R2338" t="s">
        <v>72</v>
      </c>
      <c r="S2338" t="s">
        <v>73</v>
      </c>
      <c r="T2338" t="s">
        <v>74</v>
      </c>
      <c r="U2338" t="s">
        <v>1190</v>
      </c>
      <c r="V2338">
        <f>YEAR(sales_order1[[#This Row],[date]])</f>
        <v>2021</v>
      </c>
      <c r="W2338" t="str">
        <f>TEXT(sales_order1[[#This Row],[date]], "Mmm")</f>
        <v>Feb</v>
      </c>
      <c r="X2338">
        <f>VALUE(TEXT(sales_order1[[#This Row],[date]], "D"))</f>
        <v>16</v>
      </c>
      <c r="Y2338">
        <v>7</v>
      </c>
    </row>
    <row r="2339" spans="1:25" x14ac:dyDescent="0.25">
      <c r="A2339" s="1">
        <v>44243</v>
      </c>
      <c r="B2339">
        <v>60263</v>
      </c>
      <c r="C2339" t="s">
        <v>86</v>
      </c>
      <c r="D2339" t="str">
        <f>VLOOKUP(sales_order1[[#This Row],[itemCode]],product_details3!B:C,2,0)</f>
        <v>SRMH30</v>
      </c>
      <c r="E2339" t="s">
        <v>87</v>
      </c>
      <c r="F2339" t="s">
        <v>30</v>
      </c>
      <c r="G2339">
        <v>150</v>
      </c>
      <c r="H2339">
        <v>21</v>
      </c>
      <c r="I2339">
        <v>3150</v>
      </c>
      <c r="J2339">
        <v>6.6</v>
      </c>
      <c r="K2339">
        <v>990</v>
      </c>
      <c r="L2339">
        <v>14.4</v>
      </c>
      <c r="M2339">
        <v>0.68571428571428572</v>
      </c>
      <c r="N2339">
        <v>2160</v>
      </c>
      <c r="O2339" t="s">
        <v>392</v>
      </c>
      <c r="P2339" t="s">
        <v>393</v>
      </c>
      <c r="Q2339" t="s">
        <v>264</v>
      </c>
      <c r="R2339" t="s">
        <v>56</v>
      </c>
      <c r="S2339" t="s">
        <v>133</v>
      </c>
      <c r="T2339" t="s">
        <v>394</v>
      </c>
      <c r="U2339" t="s">
        <v>1191</v>
      </c>
      <c r="V2339">
        <f>YEAR(sales_order1[[#This Row],[date]])</f>
        <v>2021</v>
      </c>
      <c r="W2339" t="str">
        <f>TEXT(sales_order1[[#This Row],[date]], "Mmm")</f>
        <v>Feb</v>
      </c>
      <c r="X2339">
        <f>VALUE(TEXT(sales_order1[[#This Row],[date]], "D"))</f>
        <v>16</v>
      </c>
      <c r="Y2339">
        <v>7</v>
      </c>
    </row>
    <row r="2340" spans="1:25" x14ac:dyDescent="0.25">
      <c r="A2340" s="1">
        <v>44243</v>
      </c>
      <c r="B2340">
        <v>60264</v>
      </c>
      <c r="C2340" t="s">
        <v>358</v>
      </c>
      <c r="D2340" t="str">
        <f>VLOOKUP(sales_order1[[#This Row],[itemCode]],product_details3!B:C,2,0)</f>
        <v>SCR50+30</v>
      </c>
      <c r="E2340" t="s">
        <v>359</v>
      </c>
      <c r="F2340" t="s">
        <v>61</v>
      </c>
      <c r="G2340">
        <v>250</v>
      </c>
      <c r="H2340">
        <v>10.5</v>
      </c>
      <c r="I2340">
        <v>2625</v>
      </c>
      <c r="J2340">
        <v>3.3</v>
      </c>
      <c r="K2340">
        <v>825</v>
      </c>
      <c r="L2340">
        <v>7.2</v>
      </c>
      <c r="M2340">
        <v>0.68571428571428572</v>
      </c>
      <c r="N2340">
        <v>1800</v>
      </c>
      <c r="O2340" t="s">
        <v>295</v>
      </c>
      <c r="P2340" t="s">
        <v>296</v>
      </c>
      <c r="Q2340" t="s">
        <v>160</v>
      </c>
      <c r="R2340" t="s">
        <v>112</v>
      </c>
      <c r="S2340" t="s">
        <v>297</v>
      </c>
      <c r="T2340" t="s">
        <v>298</v>
      </c>
      <c r="U2340" t="s">
        <v>1189</v>
      </c>
      <c r="V2340">
        <f>YEAR(sales_order1[[#This Row],[date]])</f>
        <v>2021</v>
      </c>
      <c r="W2340" t="str">
        <f>TEXT(sales_order1[[#This Row],[date]], "Mmm")</f>
        <v>Feb</v>
      </c>
      <c r="X2340">
        <f>VALUE(TEXT(sales_order1[[#This Row],[date]], "D"))</f>
        <v>16</v>
      </c>
      <c r="Y2340">
        <v>7</v>
      </c>
    </row>
    <row r="2341" spans="1:25" x14ac:dyDescent="0.25">
      <c r="A2341" s="1">
        <v>44243</v>
      </c>
      <c r="B2341">
        <v>60265</v>
      </c>
      <c r="C2341" t="s">
        <v>311</v>
      </c>
      <c r="D2341" t="str">
        <f>VLOOKUP(sales_order1[[#This Row],[itemCode]],product_details3!B:C,2,0)</f>
        <v>MSTH30</v>
      </c>
      <c r="E2341" t="s">
        <v>312</v>
      </c>
      <c r="F2341" t="s">
        <v>21</v>
      </c>
      <c r="G2341">
        <v>150</v>
      </c>
      <c r="H2341">
        <v>8.5</v>
      </c>
      <c r="I2341">
        <v>1275</v>
      </c>
      <c r="J2341">
        <v>3.3</v>
      </c>
      <c r="K2341">
        <v>495</v>
      </c>
      <c r="L2341">
        <v>5.2</v>
      </c>
      <c r="M2341">
        <v>0.61176470588235299</v>
      </c>
      <c r="N2341">
        <v>780</v>
      </c>
      <c r="O2341" t="s">
        <v>525</v>
      </c>
      <c r="P2341" t="s">
        <v>526</v>
      </c>
      <c r="Q2341" t="s">
        <v>111</v>
      </c>
      <c r="R2341" t="s">
        <v>112</v>
      </c>
      <c r="S2341" t="s">
        <v>113</v>
      </c>
      <c r="T2341" t="s">
        <v>527</v>
      </c>
      <c r="U2341" t="s">
        <v>1189</v>
      </c>
      <c r="V2341">
        <f>YEAR(sales_order1[[#This Row],[date]])</f>
        <v>2021</v>
      </c>
      <c r="W2341" t="str">
        <f>TEXT(sales_order1[[#This Row],[date]], "Mmm")</f>
        <v>Feb</v>
      </c>
      <c r="X2341">
        <f>VALUE(TEXT(sales_order1[[#This Row],[date]], "D"))</f>
        <v>16</v>
      </c>
      <c r="Y2341">
        <v>7</v>
      </c>
    </row>
    <row r="2342" spans="1:25" x14ac:dyDescent="0.25">
      <c r="A2342" s="1">
        <v>44243</v>
      </c>
      <c r="B2342">
        <v>60266</v>
      </c>
      <c r="C2342" t="s">
        <v>194</v>
      </c>
      <c r="D2342" t="str">
        <f>VLOOKUP(sales_order1[[#This Row],[itemCode]],product_details3!B:C,2,0)</f>
        <v>CLNG150</v>
      </c>
      <c r="E2342" t="s">
        <v>195</v>
      </c>
      <c r="F2342" t="s">
        <v>45</v>
      </c>
      <c r="G2342">
        <v>50</v>
      </c>
      <c r="H2342">
        <v>12.75</v>
      </c>
      <c r="I2342">
        <v>637.5</v>
      </c>
      <c r="J2342">
        <v>4.45</v>
      </c>
      <c r="K2342">
        <v>222.5</v>
      </c>
      <c r="L2342">
        <v>8.3000000000000007</v>
      </c>
      <c r="M2342">
        <v>0.65098039215686276</v>
      </c>
      <c r="N2342">
        <v>415</v>
      </c>
      <c r="O2342" t="s">
        <v>53</v>
      </c>
      <c r="P2342" t="s">
        <v>54</v>
      </c>
      <c r="Q2342" t="s">
        <v>55</v>
      </c>
      <c r="R2342" t="s">
        <v>56</v>
      </c>
      <c r="S2342" t="s">
        <v>57</v>
      </c>
      <c r="T2342" t="s">
        <v>58</v>
      </c>
      <c r="U2342" t="s">
        <v>1191</v>
      </c>
      <c r="V2342">
        <f>YEAR(sales_order1[[#This Row],[date]])</f>
        <v>2021</v>
      </c>
      <c r="W2342" t="str">
        <f>TEXT(sales_order1[[#This Row],[date]], "Mmm")</f>
        <v>Feb</v>
      </c>
      <c r="X2342">
        <f>VALUE(TEXT(sales_order1[[#This Row],[date]], "D"))</f>
        <v>16</v>
      </c>
      <c r="Y2342">
        <v>7</v>
      </c>
    </row>
    <row r="2343" spans="1:25" x14ac:dyDescent="0.25">
      <c r="A2343" s="1">
        <v>44243</v>
      </c>
      <c r="B2343">
        <v>60267</v>
      </c>
      <c r="C2343" t="s">
        <v>194</v>
      </c>
      <c r="D2343" t="str">
        <f>VLOOKUP(sales_order1[[#This Row],[itemCode]],product_details3!B:C,2,0)</f>
        <v>CLNG150</v>
      </c>
      <c r="E2343" t="s">
        <v>195</v>
      </c>
      <c r="F2343" t="s">
        <v>45</v>
      </c>
      <c r="G2343">
        <v>150</v>
      </c>
      <c r="H2343">
        <v>12.75</v>
      </c>
      <c r="I2343">
        <v>1912.5</v>
      </c>
      <c r="J2343">
        <v>4.45</v>
      </c>
      <c r="K2343">
        <v>667.5</v>
      </c>
      <c r="L2343">
        <v>8.3000000000000007</v>
      </c>
      <c r="M2343">
        <v>0.65098039215686276</v>
      </c>
      <c r="N2343">
        <v>1245</v>
      </c>
      <c r="O2343" t="s">
        <v>469</v>
      </c>
      <c r="P2343" t="s">
        <v>470</v>
      </c>
      <c r="Q2343" t="s">
        <v>160</v>
      </c>
      <c r="R2343" t="s">
        <v>112</v>
      </c>
      <c r="S2343" t="s">
        <v>161</v>
      </c>
      <c r="T2343" t="s">
        <v>471</v>
      </c>
      <c r="U2343" t="s">
        <v>1189</v>
      </c>
      <c r="V2343">
        <f>YEAR(sales_order1[[#This Row],[date]])</f>
        <v>2021</v>
      </c>
      <c r="W2343" t="str">
        <f>TEXT(sales_order1[[#This Row],[date]], "Mmm")</f>
        <v>Feb</v>
      </c>
      <c r="X2343">
        <f>VALUE(TEXT(sales_order1[[#This Row],[date]], "D"))</f>
        <v>16</v>
      </c>
      <c r="Y2343">
        <v>7</v>
      </c>
    </row>
    <row r="2344" spans="1:25" x14ac:dyDescent="0.25">
      <c r="A2344" s="1">
        <v>44244</v>
      </c>
      <c r="B2344">
        <v>60268</v>
      </c>
      <c r="C2344" t="s">
        <v>103</v>
      </c>
      <c r="D2344" t="str">
        <f>VLOOKUP(sales_order1[[#This Row],[itemCode]],product_details3!B:C,2,0)</f>
        <v>SCRT50</v>
      </c>
      <c r="E2344" t="s">
        <v>104</v>
      </c>
      <c r="F2344" t="s">
        <v>61</v>
      </c>
      <c r="G2344">
        <v>250</v>
      </c>
      <c r="H2344">
        <v>16.95</v>
      </c>
      <c r="I2344">
        <v>4237.5</v>
      </c>
      <c r="J2344">
        <v>5.2</v>
      </c>
      <c r="K2344">
        <v>1300</v>
      </c>
      <c r="L2344">
        <v>11.75</v>
      </c>
      <c r="M2344">
        <v>0.69321533923303835</v>
      </c>
      <c r="N2344">
        <v>2937.5</v>
      </c>
      <c r="O2344" t="s">
        <v>299</v>
      </c>
      <c r="P2344" t="s">
        <v>300</v>
      </c>
      <c r="Q2344" t="s">
        <v>100</v>
      </c>
      <c r="R2344" t="s">
        <v>40</v>
      </c>
      <c r="S2344" t="s">
        <v>101</v>
      </c>
      <c r="T2344" t="s">
        <v>301</v>
      </c>
      <c r="U2344" t="s">
        <v>1190</v>
      </c>
      <c r="V2344">
        <f>YEAR(sales_order1[[#This Row],[date]])</f>
        <v>2021</v>
      </c>
      <c r="W2344" t="str">
        <f>TEXT(sales_order1[[#This Row],[date]], "Mmm")</f>
        <v>Feb</v>
      </c>
      <c r="X2344">
        <f>VALUE(TEXT(sales_order1[[#This Row],[date]], "D"))</f>
        <v>17</v>
      </c>
      <c r="Y2344">
        <v>7</v>
      </c>
    </row>
    <row r="2345" spans="1:25" x14ac:dyDescent="0.25">
      <c r="A2345" s="1">
        <v>44244</v>
      </c>
      <c r="B2345">
        <v>60269</v>
      </c>
      <c r="C2345" t="s">
        <v>320</v>
      </c>
      <c r="D2345" t="str">
        <f>VLOOKUP(sales_order1[[#This Row],[itemCode]],product_details3!B:C,2,0)</f>
        <v>SCR50+100</v>
      </c>
      <c r="E2345" t="s">
        <v>321</v>
      </c>
      <c r="F2345" t="s">
        <v>61</v>
      </c>
      <c r="G2345">
        <v>100</v>
      </c>
      <c r="H2345">
        <v>26.25</v>
      </c>
      <c r="I2345">
        <v>2625</v>
      </c>
      <c r="J2345">
        <v>7.75</v>
      </c>
      <c r="K2345">
        <v>775</v>
      </c>
      <c r="L2345">
        <v>18.5</v>
      </c>
      <c r="M2345">
        <v>0.70476190476190481</v>
      </c>
      <c r="N2345">
        <v>1850</v>
      </c>
      <c r="O2345" t="s">
        <v>553</v>
      </c>
      <c r="P2345" t="s">
        <v>554</v>
      </c>
      <c r="Q2345" t="s">
        <v>55</v>
      </c>
      <c r="R2345" t="s">
        <v>56</v>
      </c>
      <c r="S2345" t="s">
        <v>57</v>
      </c>
      <c r="T2345" t="s">
        <v>555</v>
      </c>
      <c r="U2345" t="s">
        <v>1191</v>
      </c>
      <c r="V2345">
        <f>YEAR(sales_order1[[#This Row],[date]])</f>
        <v>2021</v>
      </c>
      <c r="W2345" t="str">
        <f>TEXT(sales_order1[[#This Row],[date]], "Mmm")</f>
        <v>Feb</v>
      </c>
      <c r="X2345">
        <f>VALUE(TEXT(sales_order1[[#This Row],[date]], "D"))</f>
        <v>17</v>
      </c>
      <c r="Y2345">
        <v>7</v>
      </c>
    </row>
    <row r="2346" spans="1:25" x14ac:dyDescent="0.25">
      <c r="A2346" s="1">
        <v>44244</v>
      </c>
      <c r="B2346">
        <v>60270</v>
      </c>
      <c r="C2346" t="s">
        <v>86</v>
      </c>
      <c r="D2346" t="str">
        <f>VLOOKUP(sales_order1[[#This Row],[itemCode]],product_details3!B:C,2,0)</f>
        <v>SRMH30</v>
      </c>
      <c r="E2346" t="s">
        <v>87</v>
      </c>
      <c r="F2346" t="s">
        <v>30</v>
      </c>
      <c r="G2346">
        <v>200</v>
      </c>
      <c r="H2346">
        <v>21</v>
      </c>
      <c r="I2346">
        <v>4200</v>
      </c>
      <c r="J2346">
        <v>6.6</v>
      </c>
      <c r="K2346">
        <v>1320</v>
      </c>
      <c r="L2346">
        <v>14.4</v>
      </c>
      <c r="M2346">
        <v>0.68571428571428572</v>
      </c>
      <c r="N2346">
        <v>2880</v>
      </c>
      <c r="O2346" t="s">
        <v>276</v>
      </c>
      <c r="P2346" t="s">
        <v>277</v>
      </c>
      <c r="Q2346" t="s">
        <v>39</v>
      </c>
      <c r="R2346" t="s">
        <v>40</v>
      </c>
      <c r="S2346" t="s">
        <v>41</v>
      </c>
      <c r="T2346" t="s">
        <v>278</v>
      </c>
      <c r="U2346" t="s">
        <v>1188</v>
      </c>
      <c r="V2346">
        <f>YEAR(sales_order1[[#This Row],[date]])</f>
        <v>2021</v>
      </c>
      <c r="W2346" t="str">
        <f>TEXT(sales_order1[[#This Row],[date]], "Mmm")</f>
        <v>Feb</v>
      </c>
      <c r="X2346">
        <f>VALUE(TEXT(sales_order1[[#This Row],[date]], "D"))</f>
        <v>17</v>
      </c>
      <c r="Y2346">
        <v>7</v>
      </c>
    </row>
    <row r="2347" spans="1:25" x14ac:dyDescent="0.25">
      <c r="A2347" s="1">
        <v>44244</v>
      </c>
      <c r="B2347">
        <v>60271</v>
      </c>
      <c r="C2347" t="s">
        <v>135</v>
      </c>
      <c r="D2347" t="str">
        <f>VLOOKUP(sales_order1[[#This Row],[itemCode]],product_details3!B:C,2,0)</f>
        <v>MSKSH</v>
      </c>
      <c r="E2347" t="s">
        <v>136</v>
      </c>
      <c r="F2347" t="s">
        <v>137</v>
      </c>
      <c r="G2347">
        <v>300</v>
      </c>
      <c r="H2347">
        <v>18.75</v>
      </c>
      <c r="I2347">
        <v>5625</v>
      </c>
      <c r="J2347">
        <v>7.45</v>
      </c>
      <c r="K2347">
        <v>2235</v>
      </c>
      <c r="L2347">
        <v>11.3</v>
      </c>
      <c r="M2347">
        <v>0.60266666666666668</v>
      </c>
      <c r="N2347">
        <v>3390</v>
      </c>
      <c r="O2347" t="s">
        <v>398</v>
      </c>
      <c r="P2347" t="s">
        <v>399</v>
      </c>
      <c r="Q2347" t="s">
        <v>100</v>
      </c>
      <c r="R2347" t="s">
        <v>40</v>
      </c>
      <c r="S2347" t="s">
        <v>101</v>
      </c>
      <c r="T2347" t="s">
        <v>102</v>
      </c>
      <c r="U2347" t="s">
        <v>1190</v>
      </c>
      <c r="V2347">
        <f>YEAR(sales_order1[[#This Row],[date]])</f>
        <v>2021</v>
      </c>
      <c r="W2347" t="str">
        <f>TEXT(sales_order1[[#This Row],[date]], "Mmm")</f>
        <v>Feb</v>
      </c>
      <c r="X2347">
        <f>VALUE(TEXT(sales_order1[[#This Row],[date]], "D"))</f>
        <v>17</v>
      </c>
      <c r="Y2347">
        <v>7</v>
      </c>
    </row>
    <row r="2348" spans="1:25" x14ac:dyDescent="0.25">
      <c r="A2348" s="1">
        <v>44244</v>
      </c>
      <c r="B2348">
        <v>60272</v>
      </c>
      <c r="C2348" t="s">
        <v>175</v>
      </c>
      <c r="D2348" t="str">
        <f>VLOOKUP(sales_order1[[#This Row],[itemCode]],product_details3!B:C,2,0)</f>
        <v>SCRS3030</v>
      </c>
      <c r="E2348" t="s">
        <v>176</v>
      </c>
      <c r="F2348" t="s">
        <v>61</v>
      </c>
      <c r="G2348">
        <v>200</v>
      </c>
      <c r="H2348">
        <v>13.1</v>
      </c>
      <c r="I2348">
        <v>2620</v>
      </c>
      <c r="J2348">
        <v>4.7</v>
      </c>
      <c r="K2348">
        <v>940</v>
      </c>
      <c r="L2348">
        <v>8.4</v>
      </c>
      <c r="M2348">
        <v>0.6412213740458016</v>
      </c>
      <c r="N2348">
        <v>1680</v>
      </c>
      <c r="O2348" t="s">
        <v>290</v>
      </c>
      <c r="P2348" t="s">
        <v>291</v>
      </c>
      <c r="Q2348" t="s">
        <v>201</v>
      </c>
      <c r="R2348" t="s">
        <v>25</v>
      </c>
      <c r="S2348" t="s">
        <v>202</v>
      </c>
      <c r="T2348" t="s">
        <v>292</v>
      </c>
      <c r="U2348" t="s">
        <v>1191</v>
      </c>
      <c r="V2348">
        <f>YEAR(sales_order1[[#This Row],[date]])</f>
        <v>2021</v>
      </c>
      <c r="W2348" t="str">
        <f>TEXT(sales_order1[[#This Row],[date]], "Mmm")</f>
        <v>Feb</v>
      </c>
      <c r="X2348">
        <f>VALUE(TEXT(sales_order1[[#This Row],[date]], "D"))</f>
        <v>17</v>
      </c>
      <c r="Y2348">
        <v>7</v>
      </c>
    </row>
    <row r="2349" spans="1:25" x14ac:dyDescent="0.25">
      <c r="A2349" s="1">
        <v>44244</v>
      </c>
      <c r="B2349">
        <v>60273</v>
      </c>
      <c r="C2349" t="s">
        <v>51</v>
      </c>
      <c r="D2349" t="str">
        <f>VLOOKUP(sales_order1[[#This Row],[itemCode]],product_details3!B:C,2,0)</f>
        <v>MSTH50</v>
      </c>
      <c r="E2349" t="s">
        <v>52</v>
      </c>
      <c r="F2349" t="s">
        <v>21</v>
      </c>
      <c r="G2349">
        <v>50</v>
      </c>
      <c r="H2349">
        <v>15.75</v>
      </c>
      <c r="I2349">
        <v>787.5</v>
      </c>
      <c r="J2349">
        <v>4.45</v>
      </c>
      <c r="K2349">
        <v>222.5</v>
      </c>
      <c r="L2349">
        <v>11.3</v>
      </c>
      <c r="M2349">
        <v>0.71746031746031746</v>
      </c>
      <c r="N2349">
        <v>565</v>
      </c>
      <c r="O2349" t="s">
        <v>516</v>
      </c>
      <c r="P2349" t="s">
        <v>517</v>
      </c>
      <c r="Q2349" t="s">
        <v>191</v>
      </c>
      <c r="R2349" t="s">
        <v>56</v>
      </c>
      <c r="S2349" t="s">
        <v>192</v>
      </c>
      <c r="T2349" t="s">
        <v>518</v>
      </c>
      <c r="U2349" t="s">
        <v>1191</v>
      </c>
      <c r="V2349">
        <f>YEAR(sales_order1[[#This Row],[date]])</f>
        <v>2021</v>
      </c>
      <c r="W2349" t="str">
        <f>TEXT(sales_order1[[#This Row],[date]], "Mmm")</f>
        <v>Feb</v>
      </c>
      <c r="X2349">
        <f>VALUE(TEXT(sales_order1[[#This Row],[date]], "D"))</f>
        <v>17</v>
      </c>
      <c r="Y2349">
        <v>7</v>
      </c>
    </row>
    <row r="2350" spans="1:25" x14ac:dyDescent="0.25">
      <c r="A2350" s="1">
        <v>44244</v>
      </c>
      <c r="B2350">
        <v>60274</v>
      </c>
      <c r="C2350" t="s">
        <v>335</v>
      </c>
      <c r="D2350" t="str">
        <f>VLOOKUP(sales_order1[[#This Row],[itemCode]],product_details3!B:C,2,0)</f>
        <v>CLNF50</v>
      </c>
      <c r="E2350" t="s">
        <v>336</v>
      </c>
      <c r="F2350" t="s">
        <v>45</v>
      </c>
      <c r="G2350">
        <v>50</v>
      </c>
      <c r="H2350">
        <v>7.3</v>
      </c>
      <c r="I2350">
        <v>365</v>
      </c>
      <c r="J2350">
        <v>2.8</v>
      </c>
      <c r="K2350">
        <v>140</v>
      </c>
      <c r="L2350">
        <v>4.5</v>
      </c>
      <c r="M2350">
        <v>0.61643835616438358</v>
      </c>
      <c r="N2350">
        <v>225</v>
      </c>
      <c r="O2350" t="s">
        <v>266</v>
      </c>
      <c r="P2350" t="s">
        <v>267</v>
      </c>
      <c r="Q2350" t="s">
        <v>154</v>
      </c>
      <c r="R2350" t="s">
        <v>56</v>
      </c>
      <c r="S2350" t="s">
        <v>133</v>
      </c>
      <c r="T2350" t="s">
        <v>268</v>
      </c>
      <c r="U2350" t="s">
        <v>1191</v>
      </c>
      <c r="V2350">
        <f>YEAR(sales_order1[[#This Row],[date]])</f>
        <v>2021</v>
      </c>
      <c r="W2350" t="str">
        <f>TEXT(sales_order1[[#This Row],[date]], "Mmm")</f>
        <v>Feb</v>
      </c>
      <c r="X2350">
        <f>VALUE(TEXT(sales_order1[[#This Row],[date]], "D"))</f>
        <v>17</v>
      </c>
      <c r="Y2350">
        <v>7</v>
      </c>
    </row>
    <row r="2351" spans="1:25" x14ac:dyDescent="0.25">
      <c r="A2351" s="1">
        <v>44245</v>
      </c>
      <c r="B2351">
        <v>60275</v>
      </c>
      <c r="C2351" t="s">
        <v>135</v>
      </c>
      <c r="D2351" t="str">
        <f>VLOOKUP(sales_order1[[#This Row],[itemCode]],product_details3!B:C,2,0)</f>
        <v>MSKSH</v>
      </c>
      <c r="E2351" t="s">
        <v>136</v>
      </c>
      <c r="F2351" t="s">
        <v>137</v>
      </c>
      <c r="G2351">
        <v>100</v>
      </c>
      <c r="H2351">
        <v>18.75</v>
      </c>
      <c r="I2351">
        <v>1875</v>
      </c>
      <c r="J2351">
        <v>7.45</v>
      </c>
      <c r="K2351">
        <v>745</v>
      </c>
      <c r="L2351">
        <v>11.3</v>
      </c>
      <c r="M2351">
        <v>0.60266666666666668</v>
      </c>
      <c r="N2351">
        <v>1130</v>
      </c>
      <c r="O2351" t="s">
        <v>420</v>
      </c>
      <c r="P2351" t="s">
        <v>421</v>
      </c>
      <c r="Q2351" t="s">
        <v>77</v>
      </c>
      <c r="R2351" t="s">
        <v>72</v>
      </c>
      <c r="S2351" t="s">
        <v>78</v>
      </c>
      <c r="T2351" t="s">
        <v>422</v>
      </c>
      <c r="U2351" t="s">
        <v>1190</v>
      </c>
      <c r="V2351">
        <f>YEAR(sales_order1[[#This Row],[date]])</f>
        <v>2021</v>
      </c>
      <c r="W2351" t="str">
        <f>TEXT(sales_order1[[#This Row],[date]], "Mmm")</f>
        <v>Feb</v>
      </c>
      <c r="X2351">
        <f>VALUE(TEXT(sales_order1[[#This Row],[date]], "D"))</f>
        <v>18</v>
      </c>
      <c r="Y2351">
        <v>7</v>
      </c>
    </row>
    <row r="2352" spans="1:25" x14ac:dyDescent="0.25">
      <c r="A2352" s="1">
        <v>44245</v>
      </c>
      <c r="B2352">
        <v>60276</v>
      </c>
      <c r="C2352" t="s">
        <v>256</v>
      </c>
      <c r="D2352" t="str">
        <f>VLOOKUP(sales_order1[[#This Row],[itemCode]],product_details3!B:C,2,0)</f>
        <v>MSKC50</v>
      </c>
      <c r="E2352" t="s">
        <v>257</v>
      </c>
      <c r="F2352" t="s">
        <v>137</v>
      </c>
      <c r="G2352">
        <v>150</v>
      </c>
      <c r="H2352">
        <v>11.95</v>
      </c>
      <c r="I2352">
        <v>1792.5</v>
      </c>
      <c r="J2352">
        <v>5.2</v>
      </c>
      <c r="K2352">
        <v>780</v>
      </c>
      <c r="L2352">
        <v>6.75</v>
      </c>
      <c r="M2352">
        <v>0.56485355648535562</v>
      </c>
      <c r="N2352">
        <v>1012.5</v>
      </c>
      <c r="O2352" t="s">
        <v>284</v>
      </c>
      <c r="P2352" t="s">
        <v>285</v>
      </c>
      <c r="Q2352" t="s">
        <v>48</v>
      </c>
      <c r="R2352" t="s">
        <v>25</v>
      </c>
      <c r="S2352" t="s">
        <v>286</v>
      </c>
      <c r="T2352" t="s">
        <v>287</v>
      </c>
      <c r="U2352" t="s">
        <v>1191</v>
      </c>
      <c r="V2352">
        <f>YEAR(sales_order1[[#This Row],[date]])</f>
        <v>2021</v>
      </c>
      <c r="W2352" t="str">
        <f>TEXT(sales_order1[[#This Row],[date]], "Mmm")</f>
        <v>Feb</v>
      </c>
      <c r="X2352">
        <f>VALUE(TEXT(sales_order1[[#This Row],[date]], "D"))</f>
        <v>18</v>
      </c>
      <c r="Y2352">
        <v>7</v>
      </c>
    </row>
    <row r="2353" spans="1:25" x14ac:dyDescent="0.25">
      <c r="A2353" s="1">
        <v>44245</v>
      </c>
      <c r="B2353">
        <v>60277</v>
      </c>
      <c r="C2353" t="s">
        <v>43</v>
      </c>
      <c r="D2353" t="str">
        <f>VLOOKUP(sales_order1[[#This Row],[itemCode]],product_details3!B:C,2,0)</f>
        <v>CLNG200</v>
      </c>
      <c r="E2353" t="s">
        <v>44</v>
      </c>
      <c r="F2353" t="s">
        <v>45</v>
      </c>
      <c r="G2353">
        <v>50</v>
      </c>
      <c r="H2353">
        <v>21.25</v>
      </c>
      <c r="I2353">
        <v>1062.5</v>
      </c>
      <c r="J2353">
        <v>7.75</v>
      </c>
      <c r="K2353">
        <v>387.5</v>
      </c>
      <c r="L2353">
        <v>13.5</v>
      </c>
      <c r="M2353">
        <v>0.63529411764705879</v>
      </c>
      <c r="N2353">
        <v>675</v>
      </c>
      <c r="O2353" t="s">
        <v>505</v>
      </c>
      <c r="P2353" t="s">
        <v>506</v>
      </c>
      <c r="Q2353" t="s">
        <v>48</v>
      </c>
      <c r="R2353" t="s">
        <v>25</v>
      </c>
      <c r="S2353" t="s">
        <v>49</v>
      </c>
      <c r="T2353" t="s">
        <v>507</v>
      </c>
      <c r="U2353" t="s">
        <v>1191</v>
      </c>
      <c r="V2353">
        <f>YEAR(sales_order1[[#This Row],[date]])</f>
        <v>2021</v>
      </c>
      <c r="W2353" t="str">
        <f>TEXT(sales_order1[[#This Row],[date]], "Mmm")</f>
        <v>Feb</v>
      </c>
      <c r="X2353">
        <f>VALUE(TEXT(sales_order1[[#This Row],[date]], "D"))</f>
        <v>18</v>
      </c>
      <c r="Y2353">
        <v>7</v>
      </c>
    </row>
    <row r="2354" spans="1:25" x14ac:dyDescent="0.25">
      <c r="A2354" s="1">
        <v>44245</v>
      </c>
      <c r="B2354">
        <v>60278</v>
      </c>
      <c r="C2354" t="s">
        <v>320</v>
      </c>
      <c r="D2354" t="str">
        <f>VLOOKUP(sales_order1[[#This Row],[itemCode]],product_details3!B:C,2,0)</f>
        <v>SCR50+100</v>
      </c>
      <c r="E2354" t="s">
        <v>321</v>
      </c>
      <c r="F2354" t="s">
        <v>61</v>
      </c>
      <c r="G2354">
        <v>100</v>
      </c>
      <c r="H2354">
        <v>26.25</v>
      </c>
      <c r="I2354">
        <v>2625</v>
      </c>
      <c r="J2354">
        <v>7.75</v>
      </c>
      <c r="K2354">
        <v>775</v>
      </c>
      <c r="L2354">
        <v>18.5</v>
      </c>
      <c r="M2354">
        <v>0.70476190476190481</v>
      </c>
      <c r="N2354">
        <v>1850</v>
      </c>
      <c r="O2354" t="s">
        <v>130</v>
      </c>
      <c r="P2354" t="s">
        <v>131</v>
      </c>
      <c r="Q2354" t="s">
        <v>132</v>
      </c>
      <c r="R2354" t="s">
        <v>56</v>
      </c>
      <c r="S2354" t="s">
        <v>133</v>
      </c>
      <c r="T2354" t="s">
        <v>134</v>
      </c>
      <c r="U2354" t="s">
        <v>1191</v>
      </c>
      <c r="V2354">
        <f>YEAR(sales_order1[[#This Row],[date]])</f>
        <v>2021</v>
      </c>
      <c r="W2354" t="str">
        <f>TEXT(sales_order1[[#This Row],[date]], "Mmm")</f>
        <v>Feb</v>
      </c>
      <c r="X2354">
        <f>VALUE(TEXT(sales_order1[[#This Row],[date]], "D"))</f>
        <v>18</v>
      </c>
      <c r="Y2354">
        <v>7</v>
      </c>
    </row>
    <row r="2355" spans="1:25" x14ac:dyDescent="0.25">
      <c r="A2355" s="1">
        <v>44245</v>
      </c>
      <c r="B2355">
        <v>60279</v>
      </c>
      <c r="C2355" t="s">
        <v>175</v>
      </c>
      <c r="D2355" t="str">
        <f>VLOOKUP(sales_order1[[#This Row],[itemCode]],product_details3!B:C,2,0)</f>
        <v>SCRS3030</v>
      </c>
      <c r="E2355" t="s">
        <v>176</v>
      </c>
      <c r="F2355" t="s">
        <v>61</v>
      </c>
      <c r="G2355">
        <v>50</v>
      </c>
      <c r="H2355">
        <v>13.1</v>
      </c>
      <c r="I2355">
        <v>655</v>
      </c>
      <c r="J2355">
        <v>4.7</v>
      </c>
      <c r="K2355">
        <v>235</v>
      </c>
      <c r="L2355">
        <v>8.4</v>
      </c>
      <c r="M2355">
        <v>0.6412213740458016</v>
      </c>
      <c r="N2355">
        <v>420</v>
      </c>
      <c r="O2355" t="s">
        <v>410</v>
      </c>
      <c r="P2355" t="s">
        <v>411</v>
      </c>
      <c r="Q2355" t="s">
        <v>64</v>
      </c>
      <c r="R2355" t="s">
        <v>40</v>
      </c>
      <c r="S2355" t="s">
        <v>229</v>
      </c>
      <c r="T2355" t="s">
        <v>230</v>
      </c>
      <c r="U2355" t="s">
        <v>1189</v>
      </c>
      <c r="V2355">
        <f>YEAR(sales_order1[[#This Row],[date]])</f>
        <v>2021</v>
      </c>
      <c r="W2355" t="str">
        <f>TEXT(sales_order1[[#This Row],[date]], "Mmm")</f>
        <v>Feb</v>
      </c>
      <c r="X2355">
        <f>VALUE(TEXT(sales_order1[[#This Row],[date]], "D"))</f>
        <v>18</v>
      </c>
      <c r="Y2355">
        <v>7</v>
      </c>
    </row>
    <row r="2356" spans="1:25" x14ac:dyDescent="0.25">
      <c r="A2356" s="1">
        <v>44245</v>
      </c>
      <c r="B2356">
        <v>60280</v>
      </c>
      <c r="C2356" t="s">
        <v>86</v>
      </c>
      <c r="D2356" t="str">
        <f>VLOOKUP(sales_order1[[#This Row],[itemCode]],product_details3!B:C,2,0)</f>
        <v>SRMH30</v>
      </c>
      <c r="E2356" t="s">
        <v>87</v>
      </c>
      <c r="F2356" t="s">
        <v>30</v>
      </c>
      <c r="G2356">
        <v>50</v>
      </c>
      <c r="H2356">
        <v>21</v>
      </c>
      <c r="I2356">
        <v>1050</v>
      </c>
      <c r="J2356">
        <v>6.6</v>
      </c>
      <c r="K2356">
        <v>330</v>
      </c>
      <c r="L2356">
        <v>14.4</v>
      </c>
      <c r="M2356">
        <v>0.68571428571428572</v>
      </c>
      <c r="N2356">
        <v>720</v>
      </c>
      <c r="O2356" t="s">
        <v>98</v>
      </c>
      <c r="P2356" t="s">
        <v>99</v>
      </c>
      <c r="Q2356" t="s">
        <v>100</v>
      </c>
      <c r="R2356" t="s">
        <v>40</v>
      </c>
      <c r="S2356" t="s">
        <v>101</v>
      </c>
      <c r="T2356" t="s">
        <v>102</v>
      </c>
      <c r="U2356" t="s">
        <v>1190</v>
      </c>
      <c r="V2356">
        <f>YEAR(sales_order1[[#This Row],[date]])</f>
        <v>2021</v>
      </c>
      <c r="W2356" t="str">
        <f>TEXT(sales_order1[[#This Row],[date]], "Mmm")</f>
        <v>Feb</v>
      </c>
      <c r="X2356">
        <f>VALUE(TEXT(sales_order1[[#This Row],[date]], "D"))</f>
        <v>18</v>
      </c>
      <c r="Y2356">
        <v>7</v>
      </c>
    </row>
    <row r="2357" spans="1:25" x14ac:dyDescent="0.25">
      <c r="A2357" s="1">
        <v>44246</v>
      </c>
      <c r="B2357">
        <v>60281</v>
      </c>
      <c r="C2357" t="s">
        <v>28</v>
      </c>
      <c r="D2357" t="str">
        <f>VLOOKUP(sales_order1[[#This Row],[itemCode]],product_details3!B:C,2,0)</f>
        <v>SRMC30</v>
      </c>
      <c r="E2357" t="s">
        <v>29</v>
      </c>
      <c r="F2357" t="s">
        <v>30</v>
      </c>
      <c r="G2357">
        <v>100</v>
      </c>
      <c r="H2357">
        <v>22.6</v>
      </c>
      <c r="I2357">
        <v>2260</v>
      </c>
      <c r="J2357">
        <v>7.6</v>
      </c>
      <c r="K2357">
        <v>760</v>
      </c>
      <c r="L2357">
        <v>15</v>
      </c>
      <c r="M2357">
        <v>0.66371681415929207</v>
      </c>
      <c r="N2357">
        <v>1500</v>
      </c>
      <c r="O2357" t="s">
        <v>519</v>
      </c>
      <c r="P2357" t="s">
        <v>520</v>
      </c>
      <c r="Q2357" t="s">
        <v>383</v>
      </c>
      <c r="R2357" t="s">
        <v>72</v>
      </c>
      <c r="S2357" t="s">
        <v>459</v>
      </c>
      <c r="T2357" t="s">
        <v>521</v>
      </c>
      <c r="U2357" t="s">
        <v>1188</v>
      </c>
      <c r="V2357">
        <f>YEAR(sales_order1[[#This Row],[date]])</f>
        <v>2021</v>
      </c>
      <c r="W2357" t="str">
        <f>TEXT(sales_order1[[#This Row],[date]], "Mmm")</f>
        <v>Feb</v>
      </c>
      <c r="X2357">
        <f>VALUE(TEXT(sales_order1[[#This Row],[date]], "D"))</f>
        <v>19</v>
      </c>
      <c r="Y2357">
        <v>8</v>
      </c>
    </row>
    <row r="2358" spans="1:25" x14ac:dyDescent="0.25">
      <c r="A2358" s="1">
        <v>44246</v>
      </c>
      <c r="B2358">
        <v>60282</v>
      </c>
      <c r="C2358" t="s">
        <v>135</v>
      </c>
      <c r="D2358" t="str">
        <f>VLOOKUP(sales_order1[[#This Row],[itemCode]],product_details3!B:C,2,0)</f>
        <v>MSKSH</v>
      </c>
      <c r="E2358" t="s">
        <v>136</v>
      </c>
      <c r="F2358" t="s">
        <v>137</v>
      </c>
      <c r="G2358">
        <v>150</v>
      </c>
      <c r="H2358">
        <v>18.75</v>
      </c>
      <c r="I2358">
        <v>2812.5</v>
      </c>
      <c r="J2358">
        <v>7.45</v>
      </c>
      <c r="K2358">
        <v>1117.5</v>
      </c>
      <c r="L2358">
        <v>11.3</v>
      </c>
      <c r="M2358">
        <v>0.60266666666666668</v>
      </c>
      <c r="N2358">
        <v>1695</v>
      </c>
      <c r="O2358" t="s">
        <v>262</v>
      </c>
      <c r="P2358" t="s">
        <v>263</v>
      </c>
      <c r="Q2358" t="s">
        <v>264</v>
      </c>
      <c r="R2358" t="s">
        <v>56</v>
      </c>
      <c r="S2358" t="s">
        <v>133</v>
      </c>
      <c r="T2358" t="s">
        <v>265</v>
      </c>
      <c r="U2358" t="s">
        <v>1191</v>
      </c>
      <c r="V2358">
        <f>YEAR(sales_order1[[#This Row],[date]])</f>
        <v>2021</v>
      </c>
      <c r="W2358" t="str">
        <f>TEXT(sales_order1[[#This Row],[date]], "Mmm")</f>
        <v>Feb</v>
      </c>
      <c r="X2358">
        <f>VALUE(TEXT(sales_order1[[#This Row],[date]], "D"))</f>
        <v>19</v>
      </c>
      <c r="Y2358">
        <v>8</v>
      </c>
    </row>
    <row r="2359" spans="1:25" x14ac:dyDescent="0.25">
      <c r="A2359" s="1">
        <v>44246</v>
      </c>
      <c r="B2359">
        <v>60283</v>
      </c>
      <c r="C2359" t="s">
        <v>360</v>
      </c>
      <c r="D2359" t="str">
        <f>VLOOKUP(sales_order1[[#This Row],[itemCode]],product_details3!B:C,2,0)</f>
        <v>TNRS100</v>
      </c>
      <c r="E2359" t="s">
        <v>361</v>
      </c>
      <c r="F2359" t="s">
        <v>124</v>
      </c>
      <c r="G2359">
        <v>150</v>
      </c>
      <c r="H2359">
        <v>13.1</v>
      </c>
      <c r="I2359">
        <v>1965</v>
      </c>
      <c r="J2359">
        <v>4.7</v>
      </c>
      <c r="K2359">
        <v>705</v>
      </c>
      <c r="L2359">
        <v>8.4</v>
      </c>
      <c r="M2359">
        <v>0.6412213740458016</v>
      </c>
      <c r="N2359">
        <v>1260</v>
      </c>
      <c r="O2359" t="s">
        <v>447</v>
      </c>
      <c r="P2359" t="s">
        <v>448</v>
      </c>
      <c r="Q2359" t="s">
        <v>378</v>
      </c>
      <c r="R2359" t="s">
        <v>72</v>
      </c>
      <c r="S2359" t="s">
        <v>449</v>
      </c>
      <c r="T2359" t="s">
        <v>450</v>
      </c>
      <c r="U2359" t="s">
        <v>1188</v>
      </c>
      <c r="V2359">
        <f>YEAR(sales_order1[[#This Row],[date]])</f>
        <v>2021</v>
      </c>
      <c r="W2359" t="str">
        <f>TEXT(sales_order1[[#This Row],[date]], "Mmm")</f>
        <v>Feb</v>
      </c>
      <c r="X2359">
        <f>VALUE(TEXT(sales_order1[[#This Row],[date]], "D"))</f>
        <v>19</v>
      </c>
      <c r="Y2359">
        <v>8</v>
      </c>
    </row>
    <row r="2360" spans="1:25" x14ac:dyDescent="0.25">
      <c r="A2360" s="1">
        <v>44246</v>
      </c>
      <c r="B2360">
        <v>60284</v>
      </c>
      <c r="C2360" t="s">
        <v>51</v>
      </c>
      <c r="D2360" t="str">
        <f>VLOOKUP(sales_order1[[#This Row],[itemCode]],product_details3!B:C,2,0)</f>
        <v>MSTH50</v>
      </c>
      <c r="E2360" t="s">
        <v>52</v>
      </c>
      <c r="F2360" t="s">
        <v>21</v>
      </c>
      <c r="G2360">
        <v>150</v>
      </c>
      <c r="H2360">
        <v>15.75</v>
      </c>
      <c r="I2360">
        <v>2362.5</v>
      </c>
      <c r="J2360">
        <v>4.45</v>
      </c>
      <c r="K2360">
        <v>667.5</v>
      </c>
      <c r="L2360">
        <v>11.3</v>
      </c>
      <c r="M2360">
        <v>0.71746031746031746</v>
      </c>
      <c r="N2360">
        <v>1695</v>
      </c>
      <c r="O2360" t="s">
        <v>281</v>
      </c>
      <c r="P2360" t="s">
        <v>282</v>
      </c>
      <c r="Q2360" t="s">
        <v>24</v>
      </c>
      <c r="R2360" t="s">
        <v>25</v>
      </c>
      <c r="S2360" t="s">
        <v>33</v>
      </c>
      <c r="T2360" t="s">
        <v>283</v>
      </c>
      <c r="U2360" t="s">
        <v>1191</v>
      </c>
      <c r="V2360">
        <f>YEAR(sales_order1[[#This Row],[date]])</f>
        <v>2021</v>
      </c>
      <c r="W2360" t="str">
        <f>TEXT(sales_order1[[#This Row],[date]], "Mmm")</f>
        <v>Feb</v>
      </c>
      <c r="X2360">
        <f>VALUE(TEXT(sales_order1[[#This Row],[date]], "D"))</f>
        <v>19</v>
      </c>
      <c r="Y2360">
        <v>8</v>
      </c>
    </row>
    <row r="2361" spans="1:25" x14ac:dyDescent="0.25">
      <c r="A2361" s="1">
        <v>44246</v>
      </c>
      <c r="B2361">
        <v>60285</v>
      </c>
      <c r="C2361" t="s">
        <v>209</v>
      </c>
      <c r="D2361" t="str">
        <f>VLOOKUP(sales_order1[[#This Row],[itemCode]],product_details3!B:C,2,0)</f>
        <v>CLNG50</v>
      </c>
      <c r="E2361" t="s">
        <v>210</v>
      </c>
      <c r="F2361" t="s">
        <v>45</v>
      </c>
      <c r="G2361">
        <v>150</v>
      </c>
      <c r="H2361">
        <v>6.5</v>
      </c>
      <c r="I2361">
        <v>975</v>
      </c>
      <c r="J2361">
        <v>2.2999999999999998</v>
      </c>
      <c r="K2361">
        <v>345</v>
      </c>
      <c r="L2361">
        <v>4.2</v>
      </c>
      <c r="M2361">
        <v>0.64615384615384619</v>
      </c>
      <c r="N2361">
        <v>630</v>
      </c>
      <c r="O2361" t="s">
        <v>495</v>
      </c>
      <c r="P2361" t="s">
        <v>496</v>
      </c>
      <c r="Q2361" t="s">
        <v>119</v>
      </c>
      <c r="R2361" t="s">
        <v>40</v>
      </c>
      <c r="S2361" t="s">
        <v>497</v>
      </c>
      <c r="T2361" t="s">
        <v>498</v>
      </c>
      <c r="U2361" t="s">
        <v>1190</v>
      </c>
      <c r="V2361">
        <f>YEAR(sales_order1[[#This Row],[date]])</f>
        <v>2021</v>
      </c>
      <c r="W2361" t="str">
        <f>TEXT(sales_order1[[#This Row],[date]], "Mmm")</f>
        <v>Feb</v>
      </c>
      <c r="X2361">
        <f>VALUE(TEXT(sales_order1[[#This Row],[date]], "D"))</f>
        <v>19</v>
      </c>
      <c r="Y2361">
        <v>8</v>
      </c>
    </row>
    <row r="2362" spans="1:25" x14ac:dyDescent="0.25">
      <c r="A2362" s="1">
        <v>44246</v>
      </c>
      <c r="B2362">
        <v>60286</v>
      </c>
      <c r="C2362" t="s">
        <v>19</v>
      </c>
      <c r="D2362" t="str">
        <f>VLOOKUP(sales_order1[[#This Row],[itemCode]],product_details3!B:C,2,0)</f>
        <v>MSTH100</v>
      </c>
      <c r="E2362" t="s">
        <v>20</v>
      </c>
      <c r="F2362" t="s">
        <v>21</v>
      </c>
      <c r="G2362">
        <v>200</v>
      </c>
      <c r="H2362">
        <v>26.25</v>
      </c>
      <c r="I2362">
        <v>5250</v>
      </c>
      <c r="J2362">
        <v>7.75</v>
      </c>
      <c r="K2362">
        <v>1550</v>
      </c>
      <c r="L2362">
        <v>18.5</v>
      </c>
      <c r="M2362">
        <v>0.70476190476190481</v>
      </c>
      <c r="N2362">
        <v>3700</v>
      </c>
      <c r="O2362" t="s">
        <v>91</v>
      </c>
      <c r="P2362" t="s">
        <v>92</v>
      </c>
      <c r="Q2362" t="s">
        <v>93</v>
      </c>
      <c r="R2362" t="s">
        <v>72</v>
      </c>
      <c r="S2362" t="s">
        <v>94</v>
      </c>
      <c r="T2362" t="s">
        <v>95</v>
      </c>
      <c r="U2362" t="s">
        <v>1190</v>
      </c>
      <c r="V2362">
        <f>YEAR(sales_order1[[#This Row],[date]])</f>
        <v>2021</v>
      </c>
      <c r="W2362" t="str">
        <f>TEXT(sales_order1[[#This Row],[date]], "Mmm")</f>
        <v>Feb</v>
      </c>
      <c r="X2362">
        <f>VALUE(TEXT(sales_order1[[#This Row],[date]], "D"))</f>
        <v>19</v>
      </c>
      <c r="Y2362">
        <v>8</v>
      </c>
    </row>
    <row r="2363" spans="1:25" x14ac:dyDescent="0.25">
      <c r="A2363" s="1">
        <v>44246</v>
      </c>
      <c r="B2363">
        <v>60287</v>
      </c>
      <c r="C2363" t="s">
        <v>194</v>
      </c>
      <c r="D2363" t="str">
        <f>VLOOKUP(sales_order1[[#This Row],[itemCode]],product_details3!B:C,2,0)</f>
        <v>CLNG150</v>
      </c>
      <c r="E2363" t="s">
        <v>195</v>
      </c>
      <c r="F2363" t="s">
        <v>45</v>
      </c>
      <c r="G2363">
        <v>150</v>
      </c>
      <c r="H2363">
        <v>12.75</v>
      </c>
      <c r="I2363">
        <v>1912.5</v>
      </c>
      <c r="J2363">
        <v>4.45</v>
      </c>
      <c r="K2363">
        <v>667.5</v>
      </c>
      <c r="L2363">
        <v>8.3000000000000007</v>
      </c>
      <c r="M2363">
        <v>0.65098039215686276</v>
      </c>
      <c r="N2363">
        <v>1245</v>
      </c>
      <c r="O2363" t="s">
        <v>490</v>
      </c>
      <c r="P2363" t="s">
        <v>491</v>
      </c>
      <c r="Q2363" t="s">
        <v>271</v>
      </c>
      <c r="R2363" t="s">
        <v>56</v>
      </c>
      <c r="S2363" t="s">
        <v>192</v>
      </c>
      <c r="T2363" t="s">
        <v>272</v>
      </c>
      <c r="U2363" t="s">
        <v>1191</v>
      </c>
      <c r="V2363">
        <f>YEAR(sales_order1[[#This Row],[date]])</f>
        <v>2021</v>
      </c>
      <c r="W2363" t="str">
        <f>TEXT(sales_order1[[#This Row],[date]], "Mmm")</f>
        <v>Feb</v>
      </c>
      <c r="X2363">
        <f>VALUE(TEXT(sales_order1[[#This Row],[date]], "D"))</f>
        <v>19</v>
      </c>
      <c r="Y2363">
        <v>8</v>
      </c>
    </row>
    <row r="2364" spans="1:25" x14ac:dyDescent="0.25">
      <c r="A2364" s="1">
        <v>44246</v>
      </c>
      <c r="B2364">
        <v>60288</v>
      </c>
      <c r="C2364" t="s">
        <v>204</v>
      </c>
      <c r="D2364" t="str">
        <f>VLOOKUP(sales_order1[[#This Row],[itemCode]],product_details3!B:C,2,0)</f>
        <v>MKRM150</v>
      </c>
      <c r="E2364" t="s">
        <v>205</v>
      </c>
      <c r="F2364" t="s">
        <v>151</v>
      </c>
      <c r="G2364">
        <v>50</v>
      </c>
      <c r="H2364">
        <v>10.75</v>
      </c>
      <c r="I2364">
        <v>537.5</v>
      </c>
      <c r="J2364">
        <v>4.45</v>
      </c>
      <c r="K2364">
        <v>222.5</v>
      </c>
      <c r="L2364">
        <v>6.3</v>
      </c>
      <c r="M2364">
        <v>0.586046511627907</v>
      </c>
      <c r="N2364">
        <v>315</v>
      </c>
      <c r="O2364" t="s">
        <v>457</v>
      </c>
      <c r="P2364" t="s">
        <v>458</v>
      </c>
      <c r="Q2364" t="s">
        <v>383</v>
      </c>
      <c r="R2364" t="s">
        <v>72</v>
      </c>
      <c r="S2364" t="s">
        <v>459</v>
      </c>
      <c r="T2364" t="s">
        <v>460</v>
      </c>
      <c r="U2364" t="s">
        <v>1188</v>
      </c>
      <c r="V2364">
        <f>YEAR(sales_order1[[#This Row],[date]])</f>
        <v>2021</v>
      </c>
      <c r="W2364" t="str">
        <f>TEXT(sales_order1[[#This Row],[date]], "Mmm")</f>
        <v>Feb</v>
      </c>
      <c r="X2364">
        <f>VALUE(TEXT(sales_order1[[#This Row],[date]], "D"))</f>
        <v>19</v>
      </c>
      <c r="Y2364">
        <v>8</v>
      </c>
    </row>
    <row r="2365" spans="1:25" x14ac:dyDescent="0.25">
      <c r="A2365" s="1">
        <v>44246</v>
      </c>
      <c r="B2365">
        <v>60289</v>
      </c>
      <c r="C2365" t="s">
        <v>288</v>
      </c>
      <c r="D2365" t="str">
        <f>VLOOKUP(sales_order1[[#This Row],[itemCode]],product_details3!B:C,2,0)</f>
        <v>MKRM200</v>
      </c>
      <c r="E2365" t="s">
        <v>289</v>
      </c>
      <c r="F2365" t="s">
        <v>151</v>
      </c>
      <c r="G2365">
        <v>50</v>
      </c>
      <c r="H2365">
        <v>19.25</v>
      </c>
      <c r="I2365">
        <v>962.5</v>
      </c>
      <c r="J2365">
        <v>7.75</v>
      </c>
      <c r="K2365">
        <v>387.5</v>
      </c>
      <c r="L2365">
        <v>11.5</v>
      </c>
      <c r="M2365">
        <v>0.59740259740259738</v>
      </c>
      <c r="N2365">
        <v>575</v>
      </c>
      <c r="O2365" t="s">
        <v>177</v>
      </c>
      <c r="P2365" t="s">
        <v>178</v>
      </c>
      <c r="Q2365" t="s">
        <v>111</v>
      </c>
      <c r="R2365" t="s">
        <v>112</v>
      </c>
      <c r="S2365" t="s">
        <v>179</v>
      </c>
      <c r="T2365" t="s">
        <v>180</v>
      </c>
      <c r="U2365" t="s">
        <v>1189</v>
      </c>
      <c r="V2365">
        <f>YEAR(sales_order1[[#This Row],[date]])</f>
        <v>2021</v>
      </c>
      <c r="W2365" t="str">
        <f>TEXT(sales_order1[[#This Row],[date]], "Mmm")</f>
        <v>Feb</v>
      </c>
      <c r="X2365">
        <f>VALUE(TEXT(sales_order1[[#This Row],[date]], "D"))</f>
        <v>19</v>
      </c>
      <c r="Y2365">
        <v>8</v>
      </c>
    </row>
    <row r="2366" spans="1:25" x14ac:dyDescent="0.25">
      <c r="A2366" s="1">
        <v>44249</v>
      </c>
      <c r="B2366">
        <v>60290</v>
      </c>
      <c r="C2366" t="s">
        <v>103</v>
      </c>
      <c r="D2366" t="str">
        <f>VLOOKUP(sales_order1[[#This Row],[itemCode]],product_details3!B:C,2,0)</f>
        <v>SCRT50</v>
      </c>
      <c r="E2366" t="s">
        <v>104</v>
      </c>
      <c r="F2366" t="s">
        <v>61</v>
      </c>
      <c r="G2366">
        <v>250</v>
      </c>
      <c r="H2366">
        <v>16.95</v>
      </c>
      <c r="I2366">
        <v>4237.5</v>
      </c>
      <c r="J2366">
        <v>5.2</v>
      </c>
      <c r="K2366">
        <v>1300</v>
      </c>
      <c r="L2366">
        <v>11.75</v>
      </c>
      <c r="M2366">
        <v>0.69321533923303835</v>
      </c>
      <c r="N2366">
        <v>2937.5</v>
      </c>
      <c r="O2366" t="s">
        <v>534</v>
      </c>
      <c r="P2366" t="s">
        <v>535</v>
      </c>
      <c r="Q2366" t="s">
        <v>107</v>
      </c>
      <c r="R2366" t="s">
        <v>40</v>
      </c>
      <c r="S2366" t="s">
        <v>101</v>
      </c>
      <c r="T2366" t="s">
        <v>536</v>
      </c>
      <c r="U2366" t="s">
        <v>1190</v>
      </c>
      <c r="V2366">
        <f>YEAR(sales_order1[[#This Row],[date]])</f>
        <v>2021</v>
      </c>
      <c r="W2366" t="str">
        <f>TEXT(sales_order1[[#This Row],[date]], "Mmm")</f>
        <v>Feb</v>
      </c>
      <c r="X2366">
        <f>VALUE(TEXT(sales_order1[[#This Row],[date]], "D"))</f>
        <v>22</v>
      </c>
      <c r="Y2366">
        <v>8</v>
      </c>
    </row>
    <row r="2367" spans="1:25" x14ac:dyDescent="0.25">
      <c r="A2367" s="1">
        <v>44249</v>
      </c>
      <c r="B2367">
        <v>60291</v>
      </c>
      <c r="C2367" t="s">
        <v>279</v>
      </c>
      <c r="D2367" t="str">
        <f>VLOOKUP(sales_order1[[#This Row],[itemCode]],product_details3!B:C,2,0)</f>
        <v>SRMC15</v>
      </c>
      <c r="E2367" t="s">
        <v>280</v>
      </c>
      <c r="F2367" t="s">
        <v>30</v>
      </c>
      <c r="G2367">
        <v>100</v>
      </c>
      <c r="H2367">
        <v>16.95</v>
      </c>
      <c r="I2367">
        <v>1695</v>
      </c>
      <c r="J2367">
        <v>6.2</v>
      </c>
      <c r="K2367">
        <v>620</v>
      </c>
      <c r="L2367">
        <v>10.75</v>
      </c>
      <c r="M2367">
        <v>0.63421828908554578</v>
      </c>
      <c r="N2367">
        <v>1075</v>
      </c>
      <c r="O2367" t="s">
        <v>381</v>
      </c>
      <c r="P2367" t="s">
        <v>382</v>
      </c>
      <c r="Q2367" t="s">
        <v>383</v>
      </c>
      <c r="R2367" t="s">
        <v>72</v>
      </c>
      <c r="S2367" t="s">
        <v>384</v>
      </c>
      <c r="T2367" t="s">
        <v>385</v>
      </c>
      <c r="U2367" t="s">
        <v>1188</v>
      </c>
      <c r="V2367">
        <f>YEAR(sales_order1[[#This Row],[date]])</f>
        <v>2021</v>
      </c>
      <c r="W2367" t="str">
        <f>TEXT(sales_order1[[#This Row],[date]], "Mmm")</f>
        <v>Feb</v>
      </c>
      <c r="X2367">
        <f>VALUE(TEXT(sales_order1[[#This Row],[date]], "D"))</f>
        <v>22</v>
      </c>
      <c r="Y2367">
        <v>8</v>
      </c>
    </row>
    <row r="2368" spans="1:25" x14ac:dyDescent="0.25">
      <c r="A2368" s="1">
        <v>44249</v>
      </c>
      <c r="B2368">
        <v>60292</v>
      </c>
      <c r="C2368" t="s">
        <v>43</v>
      </c>
      <c r="D2368" t="str">
        <f>VLOOKUP(sales_order1[[#This Row],[itemCode]],product_details3!B:C,2,0)</f>
        <v>CLNG200</v>
      </c>
      <c r="E2368" t="s">
        <v>44</v>
      </c>
      <c r="F2368" t="s">
        <v>45</v>
      </c>
      <c r="G2368">
        <v>150</v>
      </c>
      <c r="H2368">
        <v>21.25</v>
      </c>
      <c r="I2368">
        <v>3187.5</v>
      </c>
      <c r="J2368">
        <v>7.75</v>
      </c>
      <c r="K2368">
        <v>1162.5</v>
      </c>
      <c r="L2368">
        <v>13.5</v>
      </c>
      <c r="M2368">
        <v>0.63529411764705879</v>
      </c>
      <c r="N2368">
        <v>2025</v>
      </c>
      <c r="O2368" t="s">
        <v>138</v>
      </c>
      <c r="P2368" t="s">
        <v>139</v>
      </c>
      <c r="Q2368" t="s">
        <v>77</v>
      </c>
      <c r="R2368" t="s">
        <v>72</v>
      </c>
      <c r="S2368" t="s">
        <v>140</v>
      </c>
      <c r="T2368" t="s">
        <v>141</v>
      </c>
      <c r="U2368" t="s">
        <v>1190</v>
      </c>
      <c r="V2368">
        <f>YEAR(sales_order1[[#This Row],[date]])</f>
        <v>2021</v>
      </c>
      <c r="W2368" t="str">
        <f>TEXT(sales_order1[[#This Row],[date]], "Mmm")</f>
        <v>Feb</v>
      </c>
      <c r="X2368">
        <f>VALUE(TEXT(sales_order1[[#This Row],[date]], "D"))</f>
        <v>22</v>
      </c>
      <c r="Y2368">
        <v>8</v>
      </c>
    </row>
    <row r="2369" spans="1:25" x14ac:dyDescent="0.25">
      <c r="A2369" s="1">
        <v>44249</v>
      </c>
      <c r="B2369">
        <v>60293</v>
      </c>
      <c r="C2369" t="s">
        <v>19</v>
      </c>
      <c r="D2369" t="str">
        <f>VLOOKUP(sales_order1[[#This Row],[itemCode]],product_details3!B:C,2,0)</f>
        <v>MSTH100</v>
      </c>
      <c r="E2369" t="s">
        <v>20</v>
      </c>
      <c r="F2369" t="s">
        <v>21</v>
      </c>
      <c r="G2369">
        <v>100</v>
      </c>
      <c r="H2369">
        <v>26.25</v>
      </c>
      <c r="I2369">
        <v>2625</v>
      </c>
      <c r="J2369">
        <v>7.75</v>
      </c>
      <c r="K2369">
        <v>775</v>
      </c>
      <c r="L2369">
        <v>18.5</v>
      </c>
      <c r="M2369">
        <v>0.70476190476190481</v>
      </c>
      <c r="N2369">
        <v>1850</v>
      </c>
      <c r="O2369" t="s">
        <v>392</v>
      </c>
      <c r="P2369" t="s">
        <v>393</v>
      </c>
      <c r="Q2369" t="s">
        <v>264</v>
      </c>
      <c r="R2369" t="s">
        <v>56</v>
      </c>
      <c r="S2369" t="s">
        <v>133</v>
      </c>
      <c r="T2369" t="s">
        <v>394</v>
      </c>
      <c r="U2369" t="s">
        <v>1191</v>
      </c>
      <c r="V2369">
        <f>YEAR(sales_order1[[#This Row],[date]])</f>
        <v>2021</v>
      </c>
      <c r="W2369" t="str">
        <f>TEXT(sales_order1[[#This Row],[date]], "Mmm")</f>
        <v>Feb</v>
      </c>
      <c r="X2369">
        <f>VALUE(TEXT(sales_order1[[#This Row],[date]], "D"))</f>
        <v>22</v>
      </c>
      <c r="Y2369">
        <v>8</v>
      </c>
    </row>
    <row r="2370" spans="1:25" x14ac:dyDescent="0.25">
      <c r="A2370" s="1">
        <v>44249</v>
      </c>
      <c r="B2370">
        <v>60294</v>
      </c>
      <c r="C2370" t="s">
        <v>122</v>
      </c>
      <c r="D2370" t="str">
        <f>VLOOKUP(sales_order1[[#This Row],[itemCode]],product_details3!B:C,2,0)</f>
        <v>TNRE150</v>
      </c>
      <c r="E2370" t="s">
        <v>123</v>
      </c>
      <c r="F2370" t="s">
        <v>124</v>
      </c>
      <c r="G2370">
        <v>100</v>
      </c>
      <c r="H2370">
        <v>16.95</v>
      </c>
      <c r="I2370">
        <v>1695</v>
      </c>
      <c r="J2370">
        <v>5.2</v>
      </c>
      <c r="K2370">
        <v>520</v>
      </c>
      <c r="L2370">
        <v>11.75</v>
      </c>
      <c r="M2370">
        <v>0.69321533923303835</v>
      </c>
      <c r="N2370">
        <v>1175</v>
      </c>
      <c r="O2370" t="s">
        <v>302</v>
      </c>
      <c r="P2370" t="s">
        <v>303</v>
      </c>
      <c r="Q2370" t="s">
        <v>107</v>
      </c>
      <c r="R2370" t="s">
        <v>40</v>
      </c>
      <c r="S2370" t="s">
        <v>101</v>
      </c>
      <c r="T2370" t="s">
        <v>304</v>
      </c>
      <c r="U2370" t="s">
        <v>1190</v>
      </c>
      <c r="V2370">
        <f>YEAR(sales_order1[[#This Row],[date]])</f>
        <v>2021</v>
      </c>
      <c r="W2370" t="str">
        <f>TEXT(sales_order1[[#This Row],[date]], "Mmm")</f>
        <v>Feb</v>
      </c>
      <c r="X2370">
        <f>VALUE(TEXT(sales_order1[[#This Row],[date]], "D"))</f>
        <v>22</v>
      </c>
      <c r="Y2370">
        <v>8</v>
      </c>
    </row>
    <row r="2371" spans="1:25" x14ac:dyDescent="0.25">
      <c r="A2371" s="1">
        <v>44249</v>
      </c>
      <c r="B2371">
        <v>60295</v>
      </c>
      <c r="C2371" t="s">
        <v>352</v>
      </c>
      <c r="D2371" t="str">
        <f>VLOOKUP(sales_order1[[#This Row],[itemCode]],product_details3!B:C,2,0)</f>
        <v>MSTL50</v>
      </c>
      <c r="E2371" t="s">
        <v>353</v>
      </c>
      <c r="F2371" t="s">
        <v>21</v>
      </c>
      <c r="G2371">
        <v>200</v>
      </c>
      <c r="H2371">
        <v>16.95</v>
      </c>
      <c r="I2371">
        <v>3390</v>
      </c>
      <c r="J2371">
        <v>5.2</v>
      </c>
      <c r="K2371">
        <v>1040</v>
      </c>
      <c r="L2371">
        <v>11.75</v>
      </c>
      <c r="M2371">
        <v>0.69321533923303835</v>
      </c>
      <c r="N2371">
        <v>2350</v>
      </c>
      <c r="O2371" t="s">
        <v>490</v>
      </c>
      <c r="P2371" t="s">
        <v>491</v>
      </c>
      <c r="Q2371" t="s">
        <v>271</v>
      </c>
      <c r="R2371" t="s">
        <v>56</v>
      </c>
      <c r="S2371" t="s">
        <v>192</v>
      </c>
      <c r="T2371" t="s">
        <v>272</v>
      </c>
      <c r="U2371" t="s">
        <v>1191</v>
      </c>
      <c r="V2371">
        <f>YEAR(sales_order1[[#This Row],[date]])</f>
        <v>2021</v>
      </c>
      <c r="W2371" t="str">
        <f>TEXT(sales_order1[[#This Row],[date]], "Mmm")</f>
        <v>Feb</v>
      </c>
      <c r="X2371">
        <f>VALUE(TEXT(sales_order1[[#This Row],[date]], "D"))</f>
        <v>22</v>
      </c>
      <c r="Y2371">
        <v>8</v>
      </c>
    </row>
    <row r="2372" spans="1:25" x14ac:dyDescent="0.25">
      <c r="A2372" s="1">
        <v>44249</v>
      </c>
      <c r="B2372">
        <v>60296</v>
      </c>
      <c r="C2372" t="s">
        <v>204</v>
      </c>
      <c r="D2372" t="str">
        <f>VLOOKUP(sales_order1[[#This Row],[itemCode]],product_details3!B:C,2,0)</f>
        <v>MKRM150</v>
      </c>
      <c r="E2372" t="s">
        <v>205</v>
      </c>
      <c r="F2372" t="s">
        <v>151</v>
      </c>
      <c r="G2372">
        <v>100</v>
      </c>
      <c r="H2372">
        <v>10.75</v>
      </c>
      <c r="I2372">
        <v>1075</v>
      </c>
      <c r="J2372">
        <v>4.45</v>
      </c>
      <c r="K2372">
        <v>445</v>
      </c>
      <c r="L2372">
        <v>6.3</v>
      </c>
      <c r="M2372">
        <v>0.586046511627907</v>
      </c>
      <c r="N2372">
        <v>630</v>
      </c>
      <c r="O2372" t="s">
        <v>69</v>
      </c>
      <c r="P2372" t="s">
        <v>70</v>
      </c>
      <c r="Q2372" t="s">
        <v>71</v>
      </c>
      <c r="R2372" t="s">
        <v>72</v>
      </c>
      <c r="S2372" t="s">
        <v>73</v>
      </c>
      <c r="T2372" t="s">
        <v>74</v>
      </c>
      <c r="U2372" t="s">
        <v>1190</v>
      </c>
      <c r="V2372">
        <f>YEAR(sales_order1[[#This Row],[date]])</f>
        <v>2021</v>
      </c>
      <c r="W2372" t="str">
        <f>TEXT(sales_order1[[#This Row],[date]], "Mmm")</f>
        <v>Feb</v>
      </c>
      <c r="X2372">
        <f>VALUE(TEXT(sales_order1[[#This Row],[date]], "D"))</f>
        <v>22</v>
      </c>
      <c r="Y2372">
        <v>8</v>
      </c>
    </row>
    <row r="2373" spans="1:25" x14ac:dyDescent="0.25">
      <c r="A2373" s="1">
        <v>44249</v>
      </c>
      <c r="B2373">
        <v>60297</v>
      </c>
      <c r="C2373" t="s">
        <v>103</v>
      </c>
      <c r="D2373" t="str">
        <f>VLOOKUP(sales_order1[[#This Row],[itemCode]],product_details3!B:C,2,0)</f>
        <v>SCRT50</v>
      </c>
      <c r="E2373" t="s">
        <v>104</v>
      </c>
      <c r="F2373" t="s">
        <v>61</v>
      </c>
      <c r="G2373">
        <v>100</v>
      </c>
      <c r="H2373">
        <v>16.95</v>
      </c>
      <c r="I2373">
        <v>1695</v>
      </c>
      <c r="J2373">
        <v>5.2</v>
      </c>
      <c r="K2373">
        <v>520</v>
      </c>
      <c r="L2373">
        <v>11.75</v>
      </c>
      <c r="M2373">
        <v>0.69321533923303835</v>
      </c>
      <c r="N2373">
        <v>1175</v>
      </c>
      <c r="O2373" t="s">
        <v>398</v>
      </c>
      <c r="P2373" t="s">
        <v>399</v>
      </c>
      <c r="Q2373" t="s">
        <v>100</v>
      </c>
      <c r="R2373" t="s">
        <v>40</v>
      </c>
      <c r="S2373" t="s">
        <v>101</v>
      </c>
      <c r="T2373" t="s">
        <v>102</v>
      </c>
      <c r="U2373" t="s">
        <v>1190</v>
      </c>
      <c r="V2373">
        <f>YEAR(sales_order1[[#This Row],[date]])</f>
        <v>2021</v>
      </c>
      <c r="W2373" t="str">
        <f>TEXT(sales_order1[[#This Row],[date]], "Mmm")</f>
        <v>Feb</v>
      </c>
      <c r="X2373">
        <f>VALUE(TEXT(sales_order1[[#This Row],[date]], "D"))</f>
        <v>22</v>
      </c>
      <c r="Y2373">
        <v>8</v>
      </c>
    </row>
    <row r="2374" spans="1:25" x14ac:dyDescent="0.25">
      <c r="A2374" s="1">
        <v>44250</v>
      </c>
      <c r="B2374">
        <v>60298</v>
      </c>
      <c r="C2374" t="s">
        <v>311</v>
      </c>
      <c r="D2374" t="str">
        <f>VLOOKUP(sales_order1[[#This Row],[itemCode]],product_details3!B:C,2,0)</f>
        <v>MSTH30</v>
      </c>
      <c r="E2374" t="s">
        <v>312</v>
      </c>
      <c r="F2374" t="s">
        <v>21</v>
      </c>
      <c r="G2374">
        <v>150</v>
      </c>
      <c r="H2374">
        <v>8.5</v>
      </c>
      <c r="I2374">
        <v>1275</v>
      </c>
      <c r="J2374">
        <v>3.3</v>
      </c>
      <c r="K2374">
        <v>495</v>
      </c>
      <c r="L2374">
        <v>5.2</v>
      </c>
      <c r="M2374">
        <v>0.61176470588235299</v>
      </c>
      <c r="N2374">
        <v>780</v>
      </c>
      <c r="O2374" t="s">
        <v>109</v>
      </c>
      <c r="P2374" t="s">
        <v>110</v>
      </c>
      <c r="Q2374" t="s">
        <v>111</v>
      </c>
      <c r="R2374" t="s">
        <v>112</v>
      </c>
      <c r="S2374" t="s">
        <v>113</v>
      </c>
      <c r="T2374" t="s">
        <v>114</v>
      </c>
      <c r="U2374" t="s">
        <v>1189</v>
      </c>
      <c r="V2374">
        <f>YEAR(sales_order1[[#This Row],[date]])</f>
        <v>2021</v>
      </c>
      <c r="W2374" t="str">
        <f>TEXT(sales_order1[[#This Row],[date]], "Mmm")</f>
        <v>Feb</v>
      </c>
      <c r="X2374">
        <f>VALUE(TEXT(sales_order1[[#This Row],[date]], "D"))</f>
        <v>23</v>
      </c>
      <c r="Y2374">
        <v>8</v>
      </c>
    </row>
    <row r="2375" spans="1:25" x14ac:dyDescent="0.25">
      <c r="A2375" s="1">
        <v>44250</v>
      </c>
      <c r="B2375">
        <v>60299</v>
      </c>
      <c r="C2375" t="s">
        <v>320</v>
      </c>
      <c r="D2375" t="str">
        <f>VLOOKUP(sales_order1[[#This Row],[itemCode]],product_details3!B:C,2,0)</f>
        <v>SCR50+100</v>
      </c>
      <c r="E2375" t="s">
        <v>321</v>
      </c>
      <c r="F2375" t="s">
        <v>61</v>
      </c>
      <c r="G2375">
        <v>100</v>
      </c>
      <c r="H2375">
        <v>26.25</v>
      </c>
      <c r="I2375">
        <v>2625</v>
      </c>
      <c r="J2375">
        <v>7.75</v>
      </c>
      <c r="K2375">
        <v>775</v>
      </c>
      <c r="L2375">
        <v>18.5</v>
      </c>
      <c r="M2375">
        <v>0.70476190476190481</v>
      </c>
      <c r="N2375">
        <v>1850</v>
      </c>
      <c r="O2375" t="s">
        <v>469</v>
      </c>
      <c r="P2375" t="s">
        <v>470</v>
      </c>
      <c r="Q2375" t="s">
        <v>160</v>
      </c>
      <c r="R2375" t="s">
        <v>112</v>
      </c>
      <c r="S2375" t="s">
        <v>161</v>
      </c>
      <c r="T2375" t="s">
        <v>471</v>
      </c>
      <c r="U2375" t="s">
        <v>1189</v>
      </c>
      <c r="V2375">
        <f>YEAR(sales_order1[[#This Row],[date]])</f>
        <v>2021</v>
      </c>
      <c r="W2375" t="str">
        <f>TEXT(sales_order1[[#This Row],[date]], "Mmm")</f>
        <v>Feb</v>
      </c>
      <c r="X2375">
        <f>VALUE(TEXT(sales_order1[[#This Row],[date]], "D"))</f>
        <v>23</v>
      </c>
      <c r="Y2375">
        <v>8</v>
      </c>
    </row>
    <row r="2376" spans="1:25" x14ac:dyDescent="0.25">
      <c r="A2376" s="1">
        <v>44250</v>
      </c>
      <c r="B2376">
        <v>60300</v>
      </c>
      <c r="C2376" t="s">
        <v>194</v>
      </c>
      <c r="D2376" t="str">
        <f>VLOOKUP(sales_order1[[#This Row],[itemCode]],product_details3!B:C,2,0)</f>
        <v>CLNG150</v>
      </c>
      <c r="E2376" t="s">
        <v>195</v>
      </c>
      <c r="F2376" t="s">
        <v>45</v>
      </c>
      <c r="G2376">
        <v>200</v>
      </c>
      <c r="H2376">
        <v>12.75</v>
      </c>
      <c r="I2376">
        <v>2550</v>
      </c>
      <c r="J2376">
        <v>4.45</v>
      </c>
      <c r="K2376">
        <v>890</v>
      </c>
      <c r="L2376">
        <v>8.3000000000000007</v>
      </c>
      <c r="M2376">
        <v>0.65098039215686276</v>
      </c>
      <c r="N2376">
        <v>1660</v>
      </c>
      <c r="O2376" t="s">
        <v>62</v>
      </c>
      <c r="P2376" t="s">
        <v>63</v>
      </c>
      <c r="Q2376" t="s">
        <v>64</v>
      </c>
      <c r="R2376" t="s">
        <v>40</v>
      </c>
      <c r="S2376" t="s">
        <v>65</v>
      </c>
      <c r="T2376" t="s">
        <v>66</v>
      </c>
      <c r="U2376" t="s">
        <v>1190</v>
      </c>
      <c r="V2376">
        <f>YEAR(sales_order1[[#This Row],[date]])</f>
        <v>2021</v>
      </c>
      <c r="W2376" t="str">
        <f>TEXT(sales_order1[[#This Row],[date]], "Mmm")</f>
        <v>Feb</v>
      </c>
      <c r="X2376">
        <f>VALUE(TEXT(sales_order1[[#This Row],[date]], "D"))</f>
        <v>23</v>
      </c>
      <c r="Y2376">
        <v>8</v>
      </c>
    </row>
    <row r="2377" spans="1:25" x14ac:dyDescent="0.25">
      <c r="A2377" s="1">
        <v>44250</v>
      </c>
      <c r="B2377">
        <v>60301</v>
      </c>
      <c r="C2377" t="s">
        <v>325</v>
      </c>
      <c r="D2377" t="str">
        <f>VLOOKUP(sales_order1[[#This Row],[itemCode]],product_details3!B:C,2,0)</f>
        <v>EXFG100</v>
      </c>
      <c r="E2377" t="s">
        <v>326</v>
      </c>
      <c r="F2377" t="s">
        <v>183</v>
      </c>
      <c r="G2377">
        <v>100</v>
      </c>
      <c r="H2377">
        <v>20.75</v>
      </c>
      <c r="I2377">
        <v>2075</v>
      </c>
      <c r="J2377">
        <v>7.45</v>
      </c>
      <c r="K2377">
        <v>745</v>
      </c>
      <c r="L2377">
        <v>13.3</v>
      </c>
      <c r="M2377">
        <v>0.64096385542168677</v>
      </c>
      <c r="N2377">
        <v>1330</v>
      </c>
      <c r="O2377" t="s">
        <v>559</v>
      </c>
      <c r="P2377" t="s">
        <v>560</v>
      </c>
      <c r="Q2377" t="s">
        <v>191</v>
      </c>
      <c r="R2377" t="s">
        <v>56</v>
      </c>
      <c r="S2377" t="s">
        <v>192</v>
      </c>
      <c r="T2377" t="s">
        <v>193</v>
      </c>
      <c r="U2377" t="s">
        <v>1191</v>
      </c>
      <c r="V2377">
        <f>YEAR(sales_order1[[#This Row],[date]])</f>
        <v>2021</v>
      </c>
      <c r="W2377" t="str">
        <f>TEXT(sales_order1[[#This Row],[date]], "Mmm")</f>
        <v>Feb</v>
      </c>
      <c r="X2377">
        <f>VALUE(TEXT(sales_order1[[#This Row],[date]], "D"))</f>
        <v>23</v>
      </c>
      <c r="Y2377">
        <v>8</v>
      </c>
    </row>
    <row r="2378" spans="1:25" x14ac:dyDescent="0.25">
      <c r="A2378" s="1">
        <v>44250</v>
      </c>
      <c r="B2378">
        <v>60302</v>
      </c>
      <c r="C2378" t="s">
        <v>204</v>
      </c>
      <c r="D2378" t="str">
        <f>VLOOKUP(sales_order1[[#This Row],[itemCode]],product_details3!B:C,2,0)</f>
        <v>MKRM150</v>
      </c>
      <c r="E2378" t="s">
        <v>205</v>
      </c>
      <c r="F2378" t="s">
        <v>151</v>
      </c>
      <c r="G2378">
        <v>50</v>
      </c>
      <c r="H2378">
        <v>10.75</v>
      </c>
      <c r="I2378">
        <v>537.5</v>
      </c>
      <c r="J2378">
        <v>4.45</v>
      </c>
      <c r="K2378">
        <v>222.5</v>
      </c>
      <c r="L2378">
        <v>6.3</v>
      </c>
      <c r="M2378">
        <v>0.586046511627907</v>
      </c>
      <c r="N2378">
        <v>315</v>
      </c>
      <c r="O2378" t="s">
        <v>91</v>
      </c>
      <c r="P2378" t="s">
        <v>92</v>
      </c>
      <c r="Q2378" t="s">
        <v>93</v>
      </c>
      <c r="R2378" t="s">
        <v>72</v>
      </c>
      <c r="S2378" t="s">
        <v>94</v>
      </c>
      <c r="T2378" t="s">
        <v>95</v>
      </c>
      <c r="U2378" t="s">
        <v>1190</v>
      </c>
      <c r="V2378">
        <f>YEAR(sales_order1[[#This Row],[date]])</f>
        <v>2021</v>
      </c>
      <c r="W2378" t="str">
        <f>TEXT(sales_order1[[#This Row],[date]], "Mmm")</f>
        <v>Feb</v>
      </c>
      <c r="X2378">
        <f>VALUE(TEXT(sales_order1[[#This Row],[date]], "D"))</f>
        <v>23</v>
      </c>
      <c r="Y2378">
        <v>8</v>
      </c>
    </row>
    <row r="2379" spans="1:25" x14ac:dyDescent="0.25">
      <c r="A2379" s="1">
        <v>44250</v>
      </c>
      <c r="B2379">
        <v>60303</v>
      </c>
      <c r="C2379" t="s">
        <v>307</v>
      </c>
      <c r="D2379" t="str">
        <f>VLOOKUP(sales_order1[[#This Row],[itemCode]],product_details3!B:C,2,0)</f>
        <v>TNRH150</v>
      </c>
      <c r="E2379" t="s">
        <v>308</v>
      </c>
      <c r="F2379" t="s">
        <v>124</v>
      </c>
      <c r="G2379">
        <v>150</v>
      </c>
      <c r="H2379">
        <v>15.75</v>
      </c>
      <c r="I2379">
        <v>2362.5</v>
      </c>
      <c r="J2379">
        <v>4.45</v>
      </c>
      <c r="K2379">
        <v>667.5</v>
      </c>
      <c r="L2379">
        <v>11.3</v>
      </c>
      <c r="M2379">
        <v>0.71746031746031746</v>
      </c>
      <c r="N2379">
        <v>1695</v>
      </c>
      <c r="O2379" t="s">
        <v>564</v>
      </c>
      <c r="P2379" t="s">
        <v>565</v>
      </c>
      <c r="Q2379" t="s">
        <v>218</v>
      </c>
      <c r="R2379" t="s">
        <v>40</v>
      </c>
      <c r="S2379" t="s">
        <v>432</v>
      </c>
      <c r="T2379" t="s">
        <v>566</v>
      </c>
      <c r="U2379" t="s">
        <v>1190</v>
      </c>
      <c r="V2379">
        <f>YEAR(sales_order1[[#This Row],[date]])</f>
        <v>2021</v>
      </c>
      <c r="W2379" t="str">
        <f>TEXT(sales_order1[[#This Row],[date]], "Mmm")</f>
        <v>Feb</v>
      </c>
      <c r="X2379">
        <f>VALUE(TEXT(sales_order1[[#This Row],[date]], "D"))</f>
        <v>23</v>
      </c>
      <c r="Y2379">
        <v>8</v>
      </c>
    </row>
    <row r="2380" spans="1:25" x14ac:dyDescent="0.25">
      <c r="A2380" s="1">
        <v>44250</v>
      </c>
      <c r="B2380">
        <v>60304</v>
      </c>
      <c r="C2380" t="s">
        <v>51</v>
      </c>
      <c r="D2380" t="str">
        <f>VLOOKUP(sales_order1[[#This Row],[itemCode]],product_details3!B:C,2,0)</f>
        <v>MSTH50</v>
      </c>
      <c r="E2380" t="s">
        <v>52</v>
      </c>
      <c r="F2380" t="s">
        <v>21</v>
      </c>
      <c r="G2380">
        <v>150</v>
      </c>
      <c r="H2380">
        <v>15.75</v>
      </c>
      <c r="I2380">
        <v>2362.5</v>
      </c>
      <c r="J2380">
        <v>4.45</v>
      </c>
      <c r="K2380">
        <v>667.5</v>
      </c>
      <c r="L2380">
        <v>11.3</v>
      </c>
      <c r="M2380">
        <v>0.71746031746031746</v>
      </c>
      <c r="N2380">
        <v>1695</v>
      </c>
      <c r="O2380" t="s">
        <v>423</v>
      </c>
      <c r="P2380" t="s">
        <v>424</v>
      </c>
      <c r="Q2380" t="s">
        <v>77</v>
      </c>
      <c r="R2380" t="s">
        <v>72</v>
      </c>
      <c r="S2380" t="s">
        <v>425</v>
      </c>
      <c r="T2380" t="s">
        <v>426</v>
      </c>
      <c r="U2380" t="s">
        <v>1190</v>
      </c>
      <c r="V2380">
        <f>YEAR(sales_order1[[#This Row],[date]])</f>
        <v>2021</v>
      </c>
      <c r="W2380" t="str">
        <f>TEXT(sales_order1[[#This Row],[date]], "Mmm")</f>
        <v>Feb</v>
      </c>
      <c r="X2380">
        <f>VALUE(TEXT(sales_order1[[#This Row],[date]], "D"))</f>
        <v>23</v>
      </c>
      <c r="Y2380">
        <v>8</v>
      </c>
    </row>
    <row r="2381" spans="1:25" x14ac:dyDescent="0.25">
      <c r="A2381" s="1">
        <v>44251</v>
      </c>
      <c r="B2381">
        <v>60305</v>
      </c>
      <c r="C2381" t="s">
        <v>235</v>
      </c>
      <c r="D2381" t="str">
        <f>VLOOKUP(sales_order1[[#This Row],[itemCode]],product_details3!B:C,2,0)</f>
        <v>CLNF150</v>
      </c>
      <c r="E2381" t="s">
        <v>236</v>
      </c>
      <c r="F2381" t="s">
        <v>45</v>
      </c>
      <c r="G2381">
        <v>150</v>
      </c>
      <c r="H2381">
        <v>13.95</v>
      </c>
      <c r="I2381">
        <v>2092.5</v>
      </c>
      <c r="J2381">
        <v>5.2</v>
      </c>
      <c r="K2381">
        <v>780</v>
      </c>
      <c r="L2381">
        <v>8.75</v>
      </c>
      <c r="M2381">
        <v>0.62724014336917566</v>
      </c>
      <c r="N2381">
        <v>1312.5</v>
      </c>
      <c r="O2381" t="s">
        <v>189</v>
      </c>
      <c r="P2381" t="s">
        <v>190</v>
      </c>
      <c r="Q2381" t="s">
        <v>191</v>
      </c>
      <c r="R2381" t="s">
        <v>56</v>
      </c>
      <c r="S2381" t="s">
        <v>192</v>
      </c>
      <c r="T2381" t="s">
        <v>193</v>
      </c>
      <c r="U2381" t="s">
        <v>1191</v>
      </c>
      <c r="V2381">
        <f>YEAR(sales_order1[[#This Row],[date]])</f>
        <v>2021</v>
      </c>
      <c r="W2381" t="str">
        <f>TEXT(sales_order1[[#This Row],[date]], "Mmm")</f>
        <v>Feb</v>
      </c>
      <c r="X2381">
        <f>VALUE(TEXT(sales_order1[[#This Row],[date]], "D"))</f>
        <v>24</v>
      </c>
      <c r="Y2381">
        <v>8</v>
      </c>
    </row>
    <row r="2382" spans="1:25" x14ac:dyDescent="0.25">
      <c r="A2382" s="1">
        <v>44251</v>
      </c>
      <c r="B2382">
        <v>60306</v>
      </c>
      <c r="C2382" t="s">
        <v>122</v>
      </c>
      <c r="D2382" t="str">
        <f>VLOOKUP(sales_order1[[#This Row],[itemCode]],product_details3!B:C,2,0)</f>
        <v>TNRE150</v>
      </c>
      <c r="E2382" t="s">
        <v>123</v>
      </c>
      <c r="F2382" t="s">
        <v>124</v>
      </c>
      <c r="G2382">
        <v>50</v>
      </c>
      <c r="H2382">
        <v>16.95</v>
      </c>
      <c r="I2382">
        <v>847.5</v>
      </c>
      <c r="J2382">
        <v>5.2</v>
      </c>
      <c r="K2382">
        <v>260</v>
      </c>
      <c r="L2382">
        <v>11.75</v>
      </c>
      <c r="M2382">
        <v>0.69321533923303835</v>
      </c>
      <c r="N2382">
        <v>587.5</v>
      </c>
      <c r="O2382" t="s">
        <v>528</v>
      </c>
      <c r="P2382" t="s">
        <v>529</v>
      </c>
      <c r="Q2382" t="s">
        <v>132</v>
      </c>
      <c r="R2382" t="s">
        <v>56</v>
      </c>
      <c r="S2382" t="s">
        <v>133</v>
      </c>
      <c r="T2382" t="s">
        <v>530</v>
      </c>
      <c r="U2382" t="s">
        <v>1191</v>
      </c>
      <c r="V2382">
        <f>YEAR(sales_order1[[#This Row],[date]])</f>
        <v>2021</v>
      </c>
      <c r="W2382" t="str">
        <f>TEXT(sales_order1[[#This Row],[date]], "Mmm")</f>
        <v>Feb</v>
      </c>
      <c r="X2382">
        <f>VALUE(TEXT(sales_order1[[#This Row],[date]], "D"))</f>
        <v>24</v>
      </c>
      <c r="Y2382">
        <v>8</v>
      </c>
    </row>
    <row r="2383" spans="1:25" x14ac:dyDescent="0.25">
      <c r="A2383" s="1">
        <v>44251</v>
      </c>
      <c r="B2383">
        <v>60307</v>
      </c>
      <c r="C2383" t="s">
        <v>360</v>
      </c>
      <c r="D2383" t="str">
        <f>VLOOKUP(sales_order1[[#This Row],[itemCode]],product_details3!B:C,2,0)</f>
        <v>TNRS100</v>
      </c>
      <c r="E2383" t="s">
        <v>361</v>
      </c>
      <c r="F2383" t="s">
        <v>124</v>
      </c>
      <c r="G2383">
        <v>150</v>
      </c>
      <c r="H2383">
        <v>13.1</v>
      </c>
      <c r="I2383">
        <v>1965</v>
      </c>
      <c r="J2383">
        <v>4.7</v>
      </c>
      <c r="K2383">
        <v>705</v>
      </c>
      <c r="L2383">
        <v>8.4</v>
      </c>
      <c r="M2383">
        <v>0.6412213740458016</v>
      </c>
      <c r="N2383">
        <v>1260</v>
      </c>
      <c r="O2383" t="s">
        <v>392</v>
      </c>
      <c r="P2383" t="s">
        <v>393</v>
      </c>
      <c r="Q2383" t="s">
        <v>264</v>
      </c>
      <c r="R2383" t="s">
        <v>56</v>
      </c>
      <c r="S2383" t="s">
        <v>133</v>
      </c>
      <c r="T2383" t="s">
        <v>394</v>
      </c>
      <c r="U2383" t="s">
        <v>1191</v>
      </c>
      <c r="V2383">
        <f>YEAR(sales_order1[[#This Row],[date]])</f>
        <v>2021</v>
      </c>
      <c r="W2383" t="str">
        <f>TEXT(sales_order1[[#This Row],[date]], "Mmm")</f>
        <v>Feb</v>
      </c>
      <c r="X2383">
        <f>VALUE(TEXT(sales_order1[[#This Row],[date]], "D"))</f>
        <v>24</v>
      </c>
      <c r="Y2383">
        <v>8</v>
      </c>
    </row>
    <row r="2384" spans="1:25" x14ac:dyDescent="0.25">
      <c r="A2384" s="1">
        <v>44251</v>
      </c>
      <c r="B2384">
        <v>60308</v>
      </c>
      <c r="C2384" t="s">
        <v>331</v>
      </c>
      <c r="D2384" t="str">
        <f>VLOOKUP(sales_order1[[#This Row],[itemCode]],product_details3!B:C,2,0)</f>
        <v>EXFP50</v>
      </c>
      <c r="E2384" t="s">
        <v>332</v>
      </c>
      <c r="F2384" t="s">
        <v>183</v>
      </c>
      <c r="G2384">
        <v>50</v>
      </c>
      <c r="H2384">
        <v>16.95</v>
      </c>
      <c r="I2384">
        <v>847.5</v>
      </c>
      <c r="J2384">
        <v>6.2</v>
      </c>
      <c r="K2384">
        <v>310</v>
      </c>
      <c r="L2384">
        <v>10.75</v>
      </c>
      <c r="M2384">
        <v>0.63421828908554578</v>
      </c>
      <c r="N2384">
        <v>537.5</v>
      </c>
      <c r="O2384" t="s">
        <v>248</v>
      </c>
      <c r="P2384" t="s">
        <v>249</v>
      </c>
      <c r="Q2384" t="s">
        <v>191</v>
      </c>
      <c r="R2384" t="s">
        <v>56</v>
      </c>
      <c r="S2384" t="s">
        <v>192</v>
      </c>
      <c r="T2384" t="s">
        <v>250</v>
      </c>
      <c r="U2384" t="s">
        <v>1191</v>
      </c>
      <c r="V2384">
        <f>YEAR(sales_order1[[#This Row],[date]])</f>
        <v>2021</v>
      </c>
      <c r="W2384" t="str">
        <f>TEXT(sales_order1[[#This Row],[date]], "Mmm")</f>
        <v>Feb</v>
      </c>
      <c r="X2384">
        <f>VALUE(TEXT(sales_order1[[#This Row],[date]], "D"))</f>
        <v>24</v>
      </c>
      <c r="Y2384">
        <v>8</v>
      </c>
    </row>
    <row r="2385" spans="1:25" x14ac:dyDescent="0.25">
      <c r="A2385" s="1">
        <v>44251</v>
      </c>
      <c r="B2385">
        <v>60309</v>
      </c>
      <c r="C2385" t="s">
        <v>360</v>
      </c>
      <c r="D2385" t="str">
        <f>VLOOKUP(sales_order1[[#This Row],[itemCode]],product_details3!B:C,2,0)</f>
        <v>TNRS100</v>
      </c>
      <c r="E2385" t="s">
        <v>361</v>
      </c>
      <c r="F2385" t="s">
        <v>124</v>
      </c>
      <c r="G2385">
        <v>50</v>
      </c>
      <c r="H2385">
        <v>13.1</v>
      </c>
      <c r="I2385">
        <v>655</v>
      </c>
      <c r="J2385">
        <v>4.7</v>
      </c>
      <c r="K2385">
        <v>235</v>
      </c>
      <c r="L2385">
        <v>8.4</v>
      </c>
      <c r="M2385">
        <v>0.6412213740458016</v>
      </c>
      <c r="N2385">
        <v>420</v>
      </c>
      <c r="O2385" t="s">
        <v>451</v>
      </c>
      <c r="P2385" t="s">
        <v>452</v>
      </c>
      <c r="Q2385" t="s">
        <v>271</v>
      </c>
      <c r="R2385" t="s">
        <v>56</v>
      </c>
      <c r="S2385" t="s">
        <v>192</v>
      </c>
      <c r="T2385" t="s">
        <v>453</v>
      </c>
      <c r="U2385" t="s">
        <v>1191</v>
      </c>
      <c r="V2385">
        <f>YEAR(sales_order1[[#This Row],[date]])</f>
        <v>2021</v>
      </c>
      <c r="W2385" t="str">
        <f>TEXT(sales_order1[[#This Row],[date]], "Mmm")</f>
        <v>Feb</v>
      </c>
      <c r="X2385">
        <f>VALUE(TEXT(sales_order1[[#This Row],[date]], "D"))</f>
        <v>24</v>
      </c>
      <c r="Y2385">
        <v>8</v>
      </c>
    </row>
    <row r="2386" spans="1:25" x14ac:dyDescent="0.25">
      <c r="A2386" s="1">
        <v>44251</v>
      </c>
      <c r="B2386">
        <v>60310</v>
      </c>
      <c r="C2386" t="s">
        <v>28</v>
      </c>
      <c r="D2386" t="str">
        <f>VLOOKUP(sales_order1[[#This Row],[itemCode]],product_details3!B:C,2,0)</f>
        <v>SRMC30</v>
      </c>
      <c r="E2386" t="s">
        <v>29</v>
      </c>
      <c r="F2386" t="s">
        <v>30</v>
      </c>
      <c r="G2386">
        <v>150</v>
      </c>
      <c r="H2386">
        <v>22.6</v>
      </c>
      <c r="I2386">
        <v>3390</v>
      </c>
      <c r="J2386">
        <v>7.6</v>
      </c>
      <c r="K2386">
        <v>1140</v>
      </c>
      <c r="L2386">
        <v>15</v>
      </c>
      <c r="M2386">
        <v>0.66371681415929207</v>
      </c>
      <c r="N2386">
        <v>2250</v>
      </c>
      <c r="O2386" t="s">
        <v>511</v>
      </c>
      <c r="P2386" t="s">
        <v>512</v>
      </c>
      <c r="Q2386" t="s">
        <v>201</v>
      </c>
      <c r="R2386" t="s">
        <v>25</v>
      </c>
      <c r="S2386" t="s">
        <v>372</v>
      </c>
      <c r="T2386" t="s">
        <v>513</v>
      </c>
      <c r="U2386" t="s">
        <v>1191</v>
      </c>
      <c r="V2386">
        <f>YEAR(sales_order1[[#This Row],[date]])</f>
        <v>2021</v>
      </c>
      <c r="W2386" t="str">
        <f>TEXT(sales_order1[[#This Row],[date]], "Mmm")</f>
        <v>Feb</v>
      </c>
      <c r="X2386">
        <f>VALUE(TEXT(sales_order1[[#This Row],[date]], "D"))</f>
        <v>24</v>
      </c>
      <c r="Y2386">
        <v>8</v>
      </c>
    </row>
    <row r="2387" spans="1:25" x14ac:dyDescent="0.25">
      <c r="A2387" s="1">
        <v>44252</v>
      </c>
      <c r="B2387">
        <v>60311</v>
      </c>
      <c r="C2387" t="s">
        <v>325</v>
      </c>
      <c r="D2387" t="str">
        <f>VLOOKUP(sales_order1[[#This Row],[itemCode]],product_details3!B:C,2,0)</f>
        <v>EXFG100</v>
      </c>
      <c r="E2387" t="s">
        <v>326</v>
      </c>
      <c r="F2387" t="s">
        <v>183</v>
      </c>
      <c r="G2387">
        <v>50</v>
      </c>
      <c r="H2387">
        <v>20.75</v>
      </c>
      <c r="I2387">
        <v>1037.5</v>
      </c>
      <c r="J2387">
        <v>7.45</v>
      </c>
      <c r="K2387">
        <v>372.5</v>
      </c>
      <c r="L2387">
        <v>13.3</v>
      </c>
      <c r="M2387">
        <v>0.64096385542168677</v>
      </c>
      <c r="N2387">
        <v>665</v>
      </c>
      <c r="O2387" t="s">
        <v>75</v>
      </c>
      <c r="P2387" t="s">
        <v>76</v>
      </c>
      <c r="Q2387" t="s">
        <v>77</v>
      </c>
      <c r="R2387" t="s">
        <v>72</v>
      </c>
      <c r="S2387" t="s">
        <v>78</v>
      </c>
      <c r="T2387" t="s">
        <v>79</v>
      </c>
      <c r="U2387" t="s">
        <v>1190</v>
      </c>
      <c r="V2387">
        <f>YEAR(sales_order1[[#This Row],[date]])</f>
        <v>2021</v>
      </c>
      <c r="W2387" t="str">
        <f>TEXT(sales_order1[[#This Row],[date]], "Mmm")</f>
        <v>Feb</v>
      </c>
      <c r="X2387">
        <f>VALUE(TEXT(sales_order1[[#This Row],[date]], "D"))</f>
        <v>25</v>
      </c>
      <c r="Y2387">
        <v>8</v>
      </c>
    </row>
    <row r="2388" spans="1:25" x14ac:dyDescent="0.25">
      <c r="A2388" s="1">
        <v>44252</v>
      </c>
      <c r="B2388">
        <v>60312</v>
      </c>
      <c r="C2388" t="s">
        <v>335</v>
      </c>
      <c r="D2388" t="str">
        <f>VLOOKUP(sales_order1[[#This Row],[itemCode]],product_details3!B:C,2,0)</f>
        <v>CLNF50</v>
      </c>
      <c r="E2388" t="s">
        <v>336</v>
      </c>
      <c r="F2388" t="s">
        <v>45</v>
      </c>
      <c r="G2388">
        <v>100</v>
      </c>
      <c r="H2388">
        <v>7.3</v>
      </c>
      <c r="I2388">
        <v>730</v>
      </c>
      <c r="J2388">
        <v>2.8</v>
      </c>
      <c r="K2388">
        <v>280</v>
      </c>
      <c r="L2388">
        <v>4.5</v>
      </c>
      <c r="M2388">
        <v>0.61643835616438358</v>
      </c>
      <c r="N2388">
        <v>450</v>
      </c>
      <c r="O2388" t="s">
        <v>478</v>
      </c>
      <c r="P2388" t="s">
        <v>479</v>
      </c>
      <c r="Q2388" t="s">
        <v>186</v>
      </c>
      <c r="R2388" t="s">
        <v>112</v>
      </c>
      <c r="S2388" t="s">
        <v>246</v>
      </c>
      <c r="T2388" t="s">
        <v>480</v>
      </c>
      <c r="U2388" t="s">
        <v>1189</v>
      </c>
      <c r="V2388">
        <f>YEAR(sales_order1[[#This Row],[date]])</f>
        <v>2021</v>
      </c>
      <c r="W2388" t="str">
        <f>TEXT(sales_order1[[#This Row],[date]], "Mmm")</f>
        <v>Feb</v>
      </c>
      <c r="X2388">
        <f>VALUE(TEXT(sales_order1[[#This Row],[date]], "D"))</f>
        <v>25</v>
      </c>
      <c r="Y2388">
        <v>8</v>
      </c>
    </row>
    <row r="2389" spans="1:25" x14ac:dyDescent="0.25">
      <c r="A2389" s="1">
        <v>44252</v>
      </c>
      <c r="B2389">
        <v>60313</v>
      </c>
      <c r="C2389" t="s">
        <v>288</v>
      </c>
      <c r="D2389" t="str">
        <f>VLOOKUP(sales_order1[[#This Row],[itemCode]],product_details3!B:C,2,0)</f>
        <v>MKRM200</v>
      </c>
      <c r="E2389" t="s">
        <v>289</v>
      </c>
      <c r="F2389" t="s">
        <v>151</v>
      </c>
      <c r="G2389">
        <v>50</v>
      </c>
      <c r="H2389">
        <v>19.25</v>
      </c>
      <c r="I2389">
        <v>962.5</v>
      </c>
      <c r="J2389">
        <v>7.75</v>
      </c>
      <c r="K2389">
        <v>387.5</v>
      </c>
      <c r="L2389">
        <v>11.5</v>
      </c>
      <c r="M2389">
        <v>0.59740259740259738</v>
      </c>
      <c r="N2389">
        <v>575</v>
      </c>
      <c r="O2389" t="s">
        <v>366</v>
      </c>
      <c r="P2389" t="s">
        <v>367</v>
      </c>
      <c r="Q2389" t="s">
        <v>239</v>
      </c>
      <c r="R2389" t="s">
        <v>112</v>
      </c>
      <c r="S2389" t="s">
        <v>368</v>
      </c>
      <c r="T2389" t="s">
        <v>369</v>
      </c>
      <c r="U2389" t="s">
        <v>1189</v>
      </c>
      <c r="V2389">
        <f>YEAR(sales_order1[[#This Row],[date]])</f>
        <v>2021</v>
      </c>
      <c r="W2389" t="str">
        <f>TEXT(sales_order1[[#This Row],[date]], "Mmm")</f>
        <v>Feb</v>
      </c>
      <c r="X2389">
        <f>VALUE(TEXT(sales_order1[[#This Row],[date]], "D"))</f>
        <v>25</v>
      </c>
      <c r="Y2389">
        <v>8</v>
      </c>
    </row>
    <row r="2390" spans="1:25" x14ac:dyDescent="0.25">
      <c r="A2390" s="1">
        <v>44252</v>
      </c>
      <c r="B2390">
        <v>60314</v>
      </c>
      <c r="C2390" t="s">
        <v>315</v>
      </c>
      <c r="D2390" t="str">
        <f>VLOOKUP(sales_order1[[#This Row],[itemCode]],product_details3!B:C,2,0)</f>
        <v>EXFG50</v>
      </c>
      <c r="E2390" t="s">
        <v>316</v>
      </c>
      <c r="F2390" t="s">
        <v>183</v>
      </c>
      <c r="G2390">
        <v>100</v>
      </c>
      <c r="H2390">
        <v>15.75</v>
      </c>
      <c r="I2390">
        <v>1575</v>
      </c>
      <c r="J2390">
        <v>5.45</v>
      </c>
      <c r="K2390">
        <v>545</v>
      </c>
      <c r="L2390">
        <v>10.3</v>
      </c>
      <c r="M2390">
        <v>0.65396825396825398</v>
      </c>
      <c r="N2390">
        <v>1030</v>
      </c>
      <c r="O2390" t="s">
        <v>31</v>
      </c>
      <c r="P2390" t="s">
        <v>32</v>
      </c>
      <c r="Q2390" t="s">
        <v>24</v>
      </c>
      <c r="R2390" t="s">
        <v>25</v>
      </c>
      <c r="S2390" t="s">
        <v>33</v>
      </c>
      <c r="T2390" t="s">
        <v>34</v>
      </c>
      <c r="U2390" t="s">
        <v>1191</v>
      </c>
      <c r="V2390">
        <f>YEAR(sales_order1[[#This Row],[date]])</f>
        <v>2021</v>
      </c>
      <c r="W2390" t="str">
        <f>TEXT(sales_order1[[#This Row],[date]], "Mmm")</f>
        <v>Feb</v>
      </c>
      <c r="X2390">
        <f>VALUE(TEXT(sales_order1[[#This Row],[date]], "D"))</f>
        <v>25</v>
      </c>
      <c r="Y2390">
        <v>8</v>
      </c>
    </row>
    <row r="2391" spans="1:25" x14ac:dyDescent="0.25">
      <c r="A2391" s="1">
        <v>44252</v>
      </c>
      <c r="B2391">
        <v>60315</v>
      </c>
      <c r="C2391" t="s">
        <v>115</v>
      </c>
      <c r="D2391" t="str">
        <f>VLOOKUP(sales_order1[[#This Row],[itemCode]],product_details3!B:C,2,0)</f>
        <v>SCRS30100</v>
      </c>
      <c r="E2391" t="s">
        <v>116</v>
      </c>
      <c r="F2391" t="s">
        <v>61</v>
      </c>
      <c r="G2391">
        <v>250</v>
      </c>
      <c r="H2391">
        <v>32.75</v>
      </c>
      <c r="I2391">
        <v>8187.5</v>
      </c>
      <c r="J2391">
        <v>11.25</v>
      </c>
      <c r="K2391">
        <v>2812.5</v>
      </c>
      <c r="L2391">
        <v>21.5</v>
      </c>
      <c r="M2391">
        <v>0.65648854961832059</v>
      </c>
      <c r="N2391">
        <v>5375</v>
      </c>
      <c r="O2391" t="s">
        <v>420</v>
      </c>
      <c r="P2391" t="s">
        <v>421</v>
      </c>
      <c r="Q2391" t="s">
        <v>77</v>
      </c>
      <c r="R2391" t="s">
        <v>72</v>
      </c>
      <c r="S2391" t="s">
        <v>78</v>
      </c>
      <c r="T2391" t="s">
        <v>422</v>
      </c>
      <c r="U2391" t="s">
        <v>1190</v>
      </c>
      <c r="V2391">
        <f>YEAR(sales_order1[[#This Row],[date]])</f>
        <v>2021</v>
      </c>
      <c r="W2391" t="str">
        <f>TEXT(sales_order1[[#This Row],[date]], "Mmm")</f>
        <v>Feb</v>
      </c>
      <c r="X2391">
        <f>VALUE(TEXT(sales_order1[[#This Row],[date]], "D"))</f>
        <v>25</v>
      </c>
      <c r="Y2391">
        <v>8</v>
      </c>
    </row>
    <row r="2392" spans="1:25" x14ac:dyDescent="0.25">
      <c r="A2392" s="1">
        <v>44252</v>
      </c>
      <c r="B2392">
        <v>60316</v>
      </c>
      <c r="C2392" t="s">
        <v>128</v>
      </c>
      <c r="D2392" t="str">
        <f>VLOOKUP(sales_order1[[#This Row],[itemCode]],product_details3!B:C,2,0)</f>
        <v>SCRT100</v>
      </c>
      <c r="E2392" t="s">
        <v>129</v>
      </c>
      <c r="F2392" t="s">
        <v>61</v>
      </c>
      <c r="G2392">
        <v>100</v>
      </c>
      <c r="H2392">
        <v>28.25</v>
      </c>
      <c r="I2392">
        <v>2825</v>
      </c>
      <c r="J2392">
        <v>9</v>
      </c>
      <c r="K2392">
        <v>900</v>
      </c>
      <c r="L2392">
        <v>19.25</v>
      </c>
      <c r="M2392">
        <v>0.68141592920353977</v>
      </c>
      <c r="N2392">
        <v>1925</v>
      </c>
      <c r="O2392" t="s">
        <v>519</v>
      </c>
      <c r="P2392" t="s">
        <v>520</v>
      </c>
      <c r="Q2392" t="s">
        <v>383</v>
      </c>
      <c r="R2392" t="s">
        <v>72</v>
      </c>
      <c r="S2392" t="s">
        <v>459</v>
      </c>
      <c r="T2392" t="s">
        <v>521</v>
      </c>
      <c r="U2392" t="s">
        <v>1188</v>
      </c>
      <c r="V2392">
        <f>YEAR(sales_order1[[#This Row],[date]])</f>
        <v>2021</v>
      </c>
      <c r="W2392" t="str">
        <f>TEXT(sales_order1[[#This Row],[date]], "Mmm")</f>
        <v>Feb</v>
      </c>
      <c r="X2392">
        <f>VALUE(TEXT(sales_order1[[#This Row],[date]], "D"))</f>
        <v>25</v>
      </c>
      <c r="Y2392">
        <v>8</v>
      </c>
    </row>
    <row r="2393" spans="1:25" x14ac:dyDescent="0.25">
      <c r="A2393" s="1">
        <v>44252</v>
      </c>
      <c r="B2393">
        <v>60317</v>
      </c>
      <c r="C2393" t="s">
        <v>194</v>
      </c>
      <c r="D2393" t="str">
        <f>VLOOKUP(sales_order1[[#This Row],[itemCode]],product_details3!B:C,2,0)</f>
        <v>CLNG150</v>
      </c>
      <c r="E2393" t="s">
        <v>195</v>
      </c>
      <c r="F2393" t="s">
        <v>45</v>
      </c>
      <c r="G2393">
        <v>150</v>
      </c>
      <c r="H2393">
        <v>12.75</v>
      </c>
      <c r="I2393">
        <v>1912.5</v>
      </c>
      <c r="J2393">
        <v>4.45</v>
      </c>
      <c r="K2393">
        <v>667.5</v>
      </c>
      <c r="L2393">
        <v>8.3000000000000007</v>
      </c>
      <c r="M2393">
        <v>0.65098039215686276</v>
      </c>
      <c r="N2393">
        <v>1245</v>
      </c>
      <c r="O2393" t="s">
        <v>53</v>
      </c>
      <c r="P2393" t="s">
        <v>54</v>
      </c>
      <c r="Q2393" t="s">
        <v>55</v>
      </c>
      <c r="R2393" t="s">
        <v>56</v>
      </c>
      <c r="S2393" t="s">
        <v>57</v>
      </c>
      <c r="T2393" t="s">
        <v>58</v>
      </c>
      <c r="U2393" t="s">
        <v>1191</v>
      </c>
      <c r="V2393">
        <f>YEAR(sales_order1[[#This Row],[date]])</f>
        <v>2021</v>
      </c>
      <c r="W2393" t="str">
        <f>TEXT(sales_order1[[#This Row],[date]], "Mmm")</f>
        <v>Feb</v>
      </c>
      <c r="X2393">
        <f>VALUE(TEXT(sales_order1[[#This Row],[date]], "D"))</f>
        <v>25</v>
      </c>
      <c r="Y2393">
        <v>8</v>
      </c>
    </row>
    <row r="2394" spans="1:25" x14ac:dyDescent="0.25">
      <c r="A2394" s="1">
        <v>44252</v>
      </c>
      <c r="B2394">
        <v>60318</v>
      </c>
      <c r="C2394" t="s">
        <v>115</v>
      </c>
      <c r="D2394" t="str">
        <f>VLOOKUP(sales_order1[[#This Row],[itemCode]],product_details3!B:C,2,0)</f>
        <v>SCRS30100</v>
      </c>
      <c r="E2394" t="s">
        <v>116</v>
      </c>
      <c r="F2394" t="s">
        <v>61</v>
      </c>
      <c r="G2394">
        <v>150</v>
      </c>
      <c r="H2394">
        <v>32.75</v>
      </c>
      <c r="I2394">
        <v>4912.5</v>
      </c>
      <c r="J2394">
        <v>11.25</v>
      </c>
      <c r="K2394">
        <v>1687.5</v>
      </c>
      <c r="L2394">
        <v>21.5</v>
      </c>
      <c r="M2394">
        <v>0.65648854961832059</v>
      </c>
      <c r="N2394">
        <v>3225</v>
      </c>
      <c r="O2394" t="s">
        <v>447</v>
      </c>
      <c r="P2394" t="s">
        <v>448</v>
      </c>
      <c r="Q2394" t="s">
        <v>378</v>
      </c>
      <c r="R2394" t="s">
        <v>72</v>
      </c>
      <c r="S2394" t="s">
        <v>449</v>
      </c>
      <c r="T2394" t="s">
        <v>450</v>
      </c>
      <c r="U2394" t="s">
        <v>1188</v>
      </c>
      <c r="V2394">
        <f>YEAR(sales_order1[[#This Row],[date]])</f>
        <v>2021</v>
      </c>
      <c r="W2394" t="str">
        <f>TEXT(sales_order1[[#This Row],[date]], "Mmm")</f>
        <v>Feb</v>
      </c>
      <c r="X2394">
        <f>VALUE(TEXT(sales_order1[[#This Row],[date]], "D"))</f>
        <v>25</v>
      </c>
      <c r="Y2394">
        <v>8</v>
      </c>
    </row>
    <row r="2395" spans="1:25" x14ac:dyDescent="0.25">
      <c r="A2395" s="1">
        <v>44252</v>
      </c>
      <c r="B2395">
        <v>60319</v>
      </c>
      <c r="C2395" t="s">
        <v>51</v>
      </c>
      <c r="D2395" t="str">
        <f>VLOOKUP(sales_order1[[#This Row],[itemCode]],product_details3!B:C,2,0)</f>
        <v>MSTH50</v>
      </c>
      <c r="E2395" t="s">
        <v>52</v>
      </c>
      <c r="F2395" t="s">
        <v>21</v>
      </c>
      <c r="G2395">
        <v>50</v>
      </c>
      <c r="H2395">
        <v>15.75</v>
      </c>
      <c r="I2395">
        <v>787.5</v>
      </c>
      <c r="J2395">
        <v>4.45</v>
      </c>
      <c r="K2395">
        <v>222.5</v>
      </c>
      <c r="L2395">
        <v>11.3</v>
      </c>
      <c r="M2395">
        <v>0.71746031746031746</v>
      </c>
      <c r="N2395">
        <v>565</v>
      </c>
      <c r="O2395" t="s">
        <v>37</v>
      </c>
      <c r="P2395" t="s">
        <v>38</v>
      </c>
      <c r="Q2395" t="s">
        <v>39</v>
      </c>
      <c r="R2395" t="s">
        <v>40</v>
      </c>
      <c r="S2395" t="s">
        <v>41</v>
      </c>
      <c r="T2395" t="s">
        <v>42</v>
      </c>
      <c r="U2395" t="s">
        <v>1188</v>
      </c>
      <c r="V2395">
        <f>YEAR(sales_order1[[#This Row],[date]])</f>
        <v>2021</v>
      </c>
      <c r="W2395" t="str">
        <f>TEXT(sales_order1[[#This Row],[date]], "Mmm")</f>
        <v>Feb</v>
      </c>
      <c r="X2395">
        <f>VALUE(TEXT(sales_order1[[#This Row],[date]], "D"))</f>
        <v>25</v>
      </c>
      <c r="Y2395">
        <v>8</v>
      </c>
    </row>
    <row r="2396" spans="1:25" x14ac:dyDescent="0.25">
      <c r="A2396" s="1">
        <v>44253</v>
      </c>
      <c r="B2396">
        <v>60320</v>
      </c>
      <c r="C2396" t="s">
        <v>204</v>
      </c>
      <c r="D2396" t="str">
        <f>VLOOKUP(sales_order1[[#This Row],[itemCode]],product_details3!B:C,2,0)</f>
        <v>MKRM150</v>
      </c>
      <c r="E2396" t="s">
        <v>205</v>
      </c>
      <c r="F2396" t="s">
        <v>151</v>
      </c>
      <c r="G2396">
        <v>200</v>
      </c>
      <c r="H2396">
        <v>10.75</v>
      </c>
      <c r="I2396">
        <v>2150</v>
      </c>
      <c r="J2396">
        <v>4.45</v>
      </c>
      <c r="K2396">
        <v>890</v>
      </c>
      <c r="L2396">
        <v>6.3</v>
      </c>
      <c r="M2396">
        <v>0.586046511627907</v>
      </c>
      <c r="N2396">
        <v>1260</v>
      </c>
      <c r="O2396" t="s">
        <v>531</v>
      </c>
      <c r="P2396" t="s">
        <v>532</v>
      </c>
      <c r="Q2396" t="s">
        <v>119</v>
      </c>
      <c r="R2396" t="s">
        <v>40</v>
      </c>
      <c r="S2396" t="s">
        <v>120</v>
      </c>
      <c r="T2396" t="s">
        <v>533</v>
      </c>
      <c r="U2396" t="s">
        <v>1190</v>
      </c>
      <c r="V2396">
        <f>YEAR(sales_order1[[#This Row],[date]])</f>
        <v>2021</v>
      </c>
      <c r="W2396" t="str">
        <f>TEXT(sales_order1[[#This Row],[date]], "Mmm")</f>
        <v>Feb</v>
      </c>
      <c r="X2396">
        <f>VALUE(TEXT(sales_order1[[#This Row],[date]], "D"))</f>
        <v>26</v>
      </c>
      <c r="Y2396">
        <v>9</v>
      </c>
    </row>
    <row r="2397" spans="1:25" x14ac:dyDescent="0.25">
      <c r="A2397" s="1">
        <v>44253</v>
      </c>
      <c r="B2397">
        <v>60321</v>
      </c>
      <c r="C2397" t="s">
        <v>103</v>
      </c>
      <c r="D2397" t="str">
        <f>VLOOKUP(sales_order1[[#This Row],[itemCode]],product_details3!B:C,2,0)</f>
        <v>SCRT50</v>
      </c>
      <c r="E2397" t="s">
        <v>104</v>
      </c>
      <c r="F2397" t="s">
        <v>61</v>
      </c>
      <c r="G2397">
        <v>50</v>
      </c>
      <c r="H2397">
        <v>16.95</v>
      </c>
      <c r="I2397">
        <v>847.5</v>
      </c>
      <c r="J2397">
        <v>5.2</v>
      </c>
      <c r="K2397">
        <v>260</v>
      </c>
      <c r="L2397">
        <v>11.75</v>
      </c>
      <c r="M2397">
        <v>0.69321533923303835</v>
      </c>
      <c r="N2397">
        <v>587.5</v>
      </c>
      <c r="O2397" t="s">
        <v>152</v>
      </c>
      <c r="P2397" t="s">
        <v>153</v>
      </c>
      <c r="Q2397" t="s">
        <v>154</v>
      </c>
      <c r="R2397" t="s">
        <v>56</v>
      </c>
      <c r="S2397" t="s">
        <v>133</v>
      </c>
      <c r="T2397" t="s">
        <v>155</v>
      </c>
      <c r="U2397" t="s">
        <v>1191</v>
      </c>
      <c r="V2397">
        <f>YEAR(sales_order1[[#This Row],[date]])</f>
        <v>2021</v>
      </c>
      <c r="W2397" t="str">
        <f>TEXT(sales_order1[[#This Row],[date]], "Mmm")</f>
        <v>Feb</v>
      </c>
      <c r="X2397">
        <f>VALUE(TEXT(sales_order1[[#This Row],[date]], "D"))</f>
        <v>26</v>
      </c>
      <c r="Y2397">
        <v>9</v>
      </c>
    </row>
    <row r="2398" spans="1:25" x14ac:dyDescent="0.25">
      <c r="A2398" s="1">
        <v>44253</v>
      </c>
      <c r="B2398">
        <v>60322</v>
      </c>
      <c r="C2398" t="s">
        <v>194</v>
      </c>
      <c r="D2398" t="str">
        <f>VLOOKUP(sales_order1[[#This Row],[itemCode]],product_details3!B:C,2,0)</f>
        <v>CLNG150</v>
      </c>
      <c r="E2398" t="s">
        <v>195</v>
      </c>
      <c r="F2398" t="s">
        <v>45</v>
      </c>
      <c r="G2398">
        <v>100</v>
      </c>
      <c r="H2398">
        <v>12.75</v>
      </c>
      <c r="I2398">
        <v>1275</v>
      </c>
      <c r="J2398">
        <v>4.45</v>
      </c>
      <c r="K2398">
        <v>445</v>
      </c>
      <c r="L2398">
        <v>8.3000000000000007</v>
      </c>
      <c r="M2398">
        <v>0.65098039215686276</v>
      </c>
      <c r="N2398">
        <v>830</v>
      </c>
      <c r="O2398" t="s">
        <v>417</v>
      </c>
      <c r="P2398" t="s">
        <v>418</v>
      </c>
      <c r="Q2398" t="s">
        <v>160</v>
      </c>
      <c r="R2398" t="s">
        <v>112</v>
      </c>
      <c r="S2398" t="s">
        <v>161</v>
      </c>
      <c r="T2398" t="s">
        <v>419</v>
      </c>
      <c r="U2398" t="s">
        <v>1189</v>
      </c>
      <c r="V2398">
        <f>YEAR(sales_order1[[#This Row],[date]])</f>
        <v>2021</v>
      </c>
      <c r="W2398" t="str">
        <f>TEXT(sales_order1[[#This Row],[date]], "Mmm")</f>
        <v>Feb</v>
      </c>
      <c r="X2398">
        <f>VALUE(TEXT(sales_order1[[#This Row],[date]], "D"))</f>
        <v>26</v>
      </c>
      <c r="Y2398">
        <v>9</v>
      </c>
    </row>
    <row r="2399" spans="1:25" x14ac:dyDescent="0.25">
      <c r="A2399" s="1">
        <v>44253</v>
      </c>
      <c r="B2399">
        <v>60323</v>
      </c>
      <c r="C2399" t="s">
        <v>35</v>
      </c>
      <c r="D2399" t="str">
        <f>VLOOKUP(sales_order1[[#This Row],[itemCode]],product_details3!B:C,2,0)</f>
        <v>SRMA30</v>
      </c>
      <c r="E2399" t="s">
        <v>36</v>
      </c>
      <c r="F2399" t="s">
        <v>30</v>
      </c>
      <c r="G2399">
        <v>200</v>
      </c>
      <c r="H2399">
        <v>26.2</v>
      </c>
      <c r="I2399">
        <v>5240</v>
      </c>
      <c r="J2399">
        <v>9.4</v>
      </c>
      <c r="K2399">
        <v>1880</v>
      </c>
      <c r="L2399">
        <v>16.8</v>
      </c>
      <c r="M2399">
        <v>0.6412213740458016</v>
      </c>
      <c r="N2399">
        <v>3360</v>
      </c>
      <c r="O2399" t="s">
        <v>88</v>
      </c>
      <c r="P2399" t="s">
        <v>89</v>
      </c>
      <c r="Q2399" t="s">
        <v>24</v>
      </c>
      <c r="R2399" t="s">
        <v>25</v>
      </c>
      <c r="S2399" t="s">
        <v>26</v>
      </c>
      <c r="T2399" t="s">
        <v>90</v>
      </c>
      <c r="U2399" t="s">
        <v>1191</v>
      </c>
      <c r="V2399">
        <f>YEAR(sales_order1[[#This Row],[date]])</f>
        <v>2021</v>
      </c>
      <c r="W2399" t="str">
        <f>TEXT(sales_order1[[#This Row],[date]], "Mmm")</f>
        <v>Feb</v>
      </c>
      <c r="X2399">
        <f>VALUE(TEXT(sales_order1[[#This Row],[date]], "D"))</f>
        <v>26</v>
      </c>
      <c r="Y2399">
        <v>9</v>
      </c>
    </row>
    <row r="2400" spans="1:25" x14ac:dyDescent="0.25">
      <c r="A2400" s="1">
        <v>44253</v>
      </c>
      <c r="B2400">
        <v>60324</v>
      </c>
      <c r="C2400" t="s">
        <v>194</v>
      </c>
      <c r="D2400" t="str">
        <f>VLOOKUP(sales_order1[[#This Row],[itemCode]],product_details3!B:C,2,0)</f>
        <v>CLNG150</v>
      </c>
      <c r="E2400" t="s">
        <v>195</v>
      </c>
      <c r="F2400" t="s">
        <v>45</v>
      </c>
      <c r="G2400">
        <v>150</v>
      </c>
      <c r="H2400">
        <v>12.75</v>
      </c>
      <c r="I2400">
        <v>1912.5</v>
      </c>
      <c r="J2400">
        <v>4.45</v>
      </c>
      <c r="K2400">
        <v>667.5</v>
      </c>
      <c r="L2400">
        <v>8.3000000000000007</v>
      </c>
      <c r="M2400">
        <v>0.65098039215686276</v>
      </c>
      <c r="N2400">
        <v>1245</v>
      </c>
      <c r="O2400" t="s">
        <v>561</v>
      </c>
      <c r="P2400" t="s">
        <v>562</v>
      </c>
      <c r="Q2400" t="s">
        <v>378</v>
      </c>
      <c r="R2400" t="s">
        <v>72</v>
      </c>
      <c r="S2400" t="s">
        <v>563</v>
      </c>
      <c r="T2400" t="s">
        <v>58</v>
      </c>
      <c r="U2400" t="s">
        <v>1188</v>
      </c>
      <c r="V2400">
        <f>YEAR(sales_order1[[#This Row],[date]])</f>
        <v>2021</v>
      </c>
      <c r="W2400" t="str">
        <f>TEXT(sales_order1[[#This Row],[date]], "Mmm")</f>
        <v>Feb</v>
      </c>
      <c r="X2400">
        <f>VALUE(TEXT(sales_order1[[#This Row],[date]], "D"))</f>
        <v>26</v>
      </c>
      <c r="Y2400">
        <v>9</v>
      </c>
    </row>
    <row r="2401" spans="1:25" x14ac:dyDescent="0.25">
      <c r="A2401" s="1">
        <v>44253</v>
      </c>
      <c r="B2401">
        <v>60325</v>
      </c>
      <c r="C2401" t="s">
        <v>86</v>
      </c>
      <c r="D2401" t="str">
        <f>VLOOKUP(sales_order1[[#This Row],[itemCode]],product_details3!B:C,2,0)</f>
        <v>SRMH30</v>
      </c>
      <c r="E2401" t="s">
        <v>87</v>
      </c>
      <c r="F2401" t="s">
        <v>30</v>
      </c>
      <c r="G2401">
        <v>50</v>
      </c>
      <c r="H2401">
        <v>21</v>
      </c>
      <c r="I2401">
        <v>1050</v>
      </c>
      <c r="J2401">
        <v>6.6</v>
      </c>
      <c r="K2401">
        <v>330</v>
      </c>
      <c r="L2401">
        <v>14.4</v>
      </c>
      <c r="M2401">
        <v>0.68571428571428572</v>
      </c>
      <c r="N2401">
        <v>720</v>
      </c>
      <c r="O2401" t="s">
        <v>184</v>
      </c>
      <c r="P2401" t="s">
        <v>185</v>
      </c>
      <c r="Q2401" t="s">
        <v>186</v>
      </c>
      <c r="R2401" t="s">
        <v>112</v>
      </c>
      <c r="S2401" t="s">
        <v>187</v>
      </c>
      <c r="T2401" t="s">
        <v>188</v>
      </c>
      <c r="U2401" t="s">
        <v>1189</v>
      </c>
      <c r="V2401">
        <f>YEAR(sales_order1[[#This Row],[date]])</f>
        <v>2021</v>
      </c>
      <c r="W2401" t="str">
        <f>TEXT(sales_order1[[#This Row],[date]], "Mmm")</f>
        <v>Feb</v>
      </c>
      <c r="X2401">
        <f>VALUE(TEXT(sales_order1[[#This Row],[date]], "D"))</f>
        <v>26</v>
      </c>
      <c r="Y2401">
        <v>9</v>
      </c>
    </row>
    <row r="2402" spans="1:25" x14ac:dyDescent="0.25">
      <c r="A2402" s="1">
        <v>44253</v>
      </c>
      <c r="B2402">
        <v>60326</v>
      </c>
      <c r="C2402" t="s">
        <v>194</v>
      </c>
      <c r="D2402" t="str">
        <f>VLOOKUP(sales_order1[[#This Row],[itemCode]],product_details3!B:C,2,0)</f>
        <v>CLNG150</v>
      </c>
      <c r="E2402" t="s">
        <v>195</v>
      </c>
      <c r="F2402" t="s">
        <v>45</v>
      </c>
      <c r="G2402">
        <v>50</v>
      </c>
      <c r="H2402">
        <v>12.75</v>
      </c>
      <c r="I2402">
        <v>637.5</v>
      </c>
      <c r="J2402">
        <v>4.45</v>
      </c>
      <c r="K2402">
        <v>222.5</v>
      </c>
      <c r="L2402">
        <v>8.3000000000000007</v>
      </c>
      <c r="M2402">
        <v>0.65098039215686276</v>
      </c>
      <c r="N2402">
        <v>415</v>
      </c>
      <c r="O2402" t="s">
        <v>354</v>
      </c>
      <c r="P2402" t="s">
        <v>355</v>
      </c>
      <c r="Q2402" t="s">
        <v>119</v>
      </c>
      <c r="R2402" t="s">
        <v>40</v>
      </c>
      <c r="S2402" t="s">
        <v>356</v>
      </c>
      <c r="T2402" t="s">
        <v>357</v>
      </c>
      <c r="U2402" t="s">
        <v>1190</v>
      </c>
      <c r="V2402">
        <f>YEAR(sales_order1[[#This Row],[date]])</f>
        <v>2021</v>
      </c>
      <c r="W2402" t="str">
        <f>TEXT(sales_order1[[#This Row],[date]], "Mmm")</f>
        <v>Feb</v>
      </c>
      <c r="X2402">
        <f>VALUE(TEXT(sales_order1[[#This Row],[date]], "D"))</f>
        <v>26</v>
      </c>
      <c r="Y2402">
        <v>9</v>
      </c>
    </row>
    <row r="2403" spans="1:25" x14ac:dyDescent="0.25">
      <c r="A2403" s="1">
        <v>44256</v>
      </c>
      <c r="B2403">
        <v>60327</v>
      </c>
      <c r="C2403" t="s">
        <v>279</v>
      </c>
      <c r="D2403" t="str">
        <f>VLOOKUP(sales_order1[[#This Row],[itemCode]],product_details3!B:C,2,0)</f>
        <v>SRMC15</v>
      </c>
      <c r="E2403" t="s">
        <v>280</v>
      </c>
      <c r="F2403" t="s">
        <v>30</v>
      </c>
      <c r="G2403">
        <v>100</v>
      </c>
      <c r="H2403">
        <v>16.95</v>
      </c>
      <c r="I2403">
        <v>1695</v>
      </c>
      <c r="J2403">
        <v>6.2</v>
      </c>
      <c r="K2403">
        <v>620</v>
      </c>
      <c r="L2403">
        <v>10.75</v>
      </c>
      <c r="M2403">
        <v>0.63421828908554578</v>
      </c>
      <c r="N2403">
        <v>1075</v>
      </c>
      <c r="O2403" t="s">
        <v>423</v>
      </c>
      <c r="P2403" t="s">
        <v>424</v>
      </c>
      <c r="Q2403" t="s">
        <v>77</v>
      </c>
      <c r="R2403" t="s">
        <v>72</v>
      </c>
      <c r="S2403" t="s">
        <v>425</v>
      </c>
      <c r="T2403" t="s">
        <v>426</v>
      </c>
      <c r="U2403" t="s">
        <v>1190</v>
      </c>
      <c r="V2403">
        <f>YEAR(sales_order1[[#This Row],[date]])</f>
        <v>2021</v>
      </c>
      <c r="W2403" t="str">
        <f>TEXT(sales_order1[[#This Row],[date]], "Mmm")</f>
        <v>Mar</v>
      </c>
      <c r="X2403">
        <f>VALUE(TEXT(sales_order1[[#This Row],[date]], "D"))</f>
        <v>1</v>
      </c>
      <c r="Y2403">
        <v>9</v>
      </c>
    </row>
    <row r="2404" spans="1:25" x14ac:dyDescent="0.25">
      <c r="A2404" s="1">
        <v>44256</v>
      </c>
      <c r="B2404">
        <v>60328</v>
      </c>
      <c r="C2404" t="s">
        <v>149</v>
      </c>
      <c r="D2404" t="str">
        <f>VLOOKUP(sales_order1[[#This Row],[itemCode]],product_details3!B:C,2,0)</f>
        <v>MKRW80</v>
      </c>
      <c r="E2404" t="s">
        <v>150</v>
      </c>
      <c r="F2404" t="s">
        <v>151</v>
      </c>
      <c r="G2404">
        <v>100</v>
      </c>
      <c r="H2404">
        <v>14.65</v>
      </c>
      <c r="I2404">
        <v>1465</v>
      </c>
      <c r="J2404">
        <v>6.55</v>
      </c>
      <c r="K2404">
        <v>655</v>
      </c>
      <c r="L2404">
        <v>8.1</v>
      </c>
      <c r="M2404">
        <v>0.55290102389078488</v>
      </c>
      <c r="N2404">
        <v>810</v>
      </c>
      <c r="O2404" t="s">
        <v>189</v>
      </c>
      <c r="P2404" t="s">
        <v>190</v>
      </c>
      <c r="Q2404" t="s">
        <v>191</v>
      </c>
      <c r="R2404" t="s">
        <v>56</v>
      </c>
      <c r="S2404" t="s">
        <v>192</v>
      </c>
      <c r="T2404" t="s">
        <v>193</v>
      </c>
      <c r="U2404" t="s">
        <v>1191</v>
      </c>
      <c r="V2404">
        <f>YEAR(sales_order1[[#This Row],[date]])</f>
        <v>2021</v>
      </c>
      <c r="W2404" t="str">
        <f>TEXT(sales_order1[[#This Row],[date]], "Mmm")</f>
        <v>Mar</v>
      </c>
      <c r="X2404">
        <f>VALUE(TEXT(sales_order1[[#This Row],[date]], "D"))</f>
        <v>1</v>
      </c>
      <c r="Y2404">
        <v>9</v>
      </c>
    </row>
    <row r="2405" spans="1:25" x14ac:dyDescent="0.25">
      <c r="A2405" s="1">
        <v>44256</v>
      </c>
      <c r="B2405">
        <v>60329</v>
      </c>
      <c r="C2405" t="s">
        <v>335</v>
      </c>
      <c r="D2405" t="str">
        <f>VLOOKUP(sales_order1[[#This Row],[itemCode]],product_details3!B:C,2,0)</f>
        <v>CLNF50</v>
      </c>
      <c r="E2405" t="s">
        <v>336</v>
      </c>
      <c r="F2405" t="s">
        <v>45</v>
      </c>
      <c r="G2405">
        <v>200</v>
      </c>
      <c r="H2405">
        <v>7.3</v>
      </c>
      <c r="I2405">
        <v>1460</v>
      </c>
      <c r="J2405">
        <v>2.8</v>
      </c>
      <c r="K2405">
        <v>560</v>
      </c>
      <c r="L2405">
        <v>4.5</v>
      </c>
      <c r="M2405">
        <v>0.61643835616438358</v>
      </c>
      <c r="N2405">
        <v>900</v>
      </c>
      <c r="O2405" t="s">
        <v>528</v>
      </c>
      <c r="P2405" t="s">
        <v>529</v>
      </c>
      <c r="Q2405" t="s">
        <v>132</v>
      </c>
      <c r="R2405" t="s">
        <v>56</v>
      </c>
      <c r="S2405" t="s">
        <v>133</v>
      </c>
      <c r="T2405" t="s">
        <v>530</v>
      </c>
      <c r="U2405" t="s">
        <v>1191</v>
      </c>
      <c r="V2405">
        <f>YEAR(sales_order1[[#This Row],[date]])</f>
        <v>2021</v>
      </c>
      <c r="W2405" t="str">
        <f>TEXT(sales_order1[[#This Row],[date]], "Mmm")</f>
        <v>Mar</v>
      </c>
      <c r="X2405">
        <f>VALUE(TEXT(sales_order1[[#This Row],[date]], "D"))</f>
        <v>1</v>
      </c>
      <c r="Y2405">
        <v>9</v>
      </c>
    </row>
    <row r="2406" spans="1:25" x14ac:dyDescent="0.25">
      <c r="A2406" s="1">
        <v>44256</v>
      </c>
      <c r="B2406">
        <v>60330</v>
      </c>
      <c r="C2406" t="s">
        <v>209</v>
      </c>
      <c r="D2406" t="str">
        <f>VLOOKUP(sales_order1[[#This Row],[itemCode]],product_details3!B:C,2,0)</f>
        <v>CLNG50</v>
      </c>
      <c r="E2406" t="s">
        <v>210</v>
      </c>
      <c r="F2406" t="s">
        <v>45</v>
      </c>
      <c r="G2406">
        <v>200</v>
      </c>
      <c r="H2406">
        <v>6.5</v>
      </c>
      <c r="I2406">
        <v>1300</v>
      </c>
      <c r="J2406">
        <v>2.2999999999999998</v>
      </c>
      <c r="K2406">
        <v>460</v>
      </c>
      <c r="L2406">
        <v>4.2</v>
      </c>
      <c r="M2406">
        <v>0.64615384615384619</v>
      </c>
      <c r="N2406">
        <v>840</v>
      </c>
      <c r="O2406" t="s">
        <v>392</v>
      </c>
      <c r="P2406" t="s">
        <v>393</v>
      </c>
      <c r="Q2406" t="s">
        <v>264</v>
      </c>
      <c r="R2406" t="s">
        <v>56</v>
      </c>
      <c r="S2406" t="s">
        <v>133</v>
      </c>
      <c r="T2406" t="s">
        <v>394</v>
      </c>
      <c r="U2406" t="s">
        <v>1191</v>
      </c>
      <c r="V2406">
        <f>YEAR(sales_order1[[#This Row],[date]])</f>
        <v>2021</v>
      </c>
      <c r="W2406" t="str">
        <f>TEXT(sales_order1[[#This Row],[date]], "Mmm")</f>
        <v>Mar</v>
      </c>
      <c r="X2406">
        <f>VALUE(TEXT(sales_order1[[#This Row],[date]], "D"))</f>
        <v>1</v>
      </c>
      <c r="Y2406">
        <v>9</v>
      </c>
    </row>
    <row r="2407" spans="1:25" x14ac:dyDescent="0.25">
      <c r="A2407" s="1">
        <v>44256</v>
      </c>
      <c r="B2407">
        <v>60331</v>
      </c>
      <c r="C2407" t="s">
        <v>313</v>
      </c>
      <c r="D2407" t="str">
        <f>VLOOKUP(sales_order1[[#This Row],[itemCode]],product_details3!B:C,2,0)</f>
        <v>MSKO50</v>
      </c>
      <c r="E2407" t="s">
        <v>314</v>
      </c>
      <c r="F2407" t="s">
        <v>137</v>
      </c>
      <c r="G2407">
        <v>50</v>
      </c>
      <c r="H2407">
        <v>14.65</v>
      </c>
      <c r="I2407">
        <v>732.5</v>
      </c>
      <c r="J2407">
        <v>6.55</v>
      </c>
      <c r="K2407">
        <v>327.5</v>
      </c>
      <c r="L2407">
        <v>8.1</v>
      </c>
      <c r="M2407">
        <v>0.55290102389078488</v>
      </c>
      <c r="N2407">
        <v>405</v>
      </c>
      <c r="O2407" t="s">
        <v>248</v>
      </c>
      <c r="P2407" t="s">
        <v>249</v>
      </c>
      <c r="Q2407" t="s">
        <v>191</v>
      </c>
      <c r="R2407" t="s">
        <v>56</v>
      </c>
      <c r="S2407" t="s">
        <v>192</v>
      </c>
      <c r="T2407" t="s">
        <v>250</v>
      </c>
      <c r="U2407" t="s">
        <v>1191</v>
      </c>
      <c r="V2407">
        <f>YEAR(sales_order1[[#This Row],[date]])</f>
        <v>2021</v>
      </c>
      <c r="W2407" t="str">
        <f>TEXT(sales_order1[[#This Row],[date]], "Mmm")</f>
        <v>Mar</v>
      </c>
      <c r="X2407">
        <f>VALUE(TEXT(sales_order1[[#This Row],[date]], "D"))</f>
        <v>1</v>
      </c>
      <c r="Y2407">
        <v>9</v>
      </c>
    </row>
    <row r="2408" spans="1:25" x14ac:dyDescent="0.25">
      <c r="A2408" s="1">
        <v>44256</v>
      </c>
      <c r="B2408">
        <v>60332</v>
      </c>
      <c r="C2408" t="s">
        <v>51</v>
      </c>
      <c r="D2408" t="str">
        <f>VLOOKUP(sales_order1[[#This Row],[itemCode]],product_details3!B:C,2,0)</f>
        <v>MSTH50</v>
      </c>
      <c r="E2408" t="s">
        <v>52</v>
      </c>
      <c r="F2408" t="s">
        <v>21</v>
      </c>
      <c r="G2408">
        <v>100</v>
      </c>
      <c r="H2408">
        <v>15.75</v>
      </c>
      <c r="I2408">
        <v>1575</v>
      </c>
      <c r="J2408">
        <v>4.45</v>
      </c>
      <c r="K2408">
        <v>445</v>
      </c>
      <c r="L2408">
        <v>11.3</v>
      </c>
      <c r="M2408">
        <v>0.71746031746031746</v>
      </c>
      <c r="N2408">
        <v>1130</v>
      </c>
      <c r="O2408" t="s">
        <v>451</v>
      </c>
      <c r="P2408" t="s">
        <v>452</v>
      </c>
      <c r="Q2408" t="s">
        <v>271</v>
      </c>
      <c r="R2408" t="s">
        <v>56</v>
      </c>
      <c r="S2408" t="s">
        <v>192</v>
      </c>
      <c r="T2408" t="s">
        <v>453</v>
      </c>
      <c r="U2408" t="s">
        <v>1191</v>
      </c>
      <c r="V2408">
        <f>YEAR(sales_order1[[#This Row],[date]])</f>
        <v>2021</v>
      </c>
      <c r="W2408" t="str">
        <f>TEXT(sales_order1[[#This Row],[date]], "Mmm")</f>
        <v>Mar</v>
      </c>
      <c r="X2408">
        <f>VALUE(TEXT(sales_order1[[#This Row],[date]], "D"))</f>
        <v>1</v>
      </c>
      <c r="Y2408">
        <v>9</v>
      </c>
    </row>
    <row r="2409" spans="1:25" x14ac:dyDescent="0.25">
      <c r="A2409" s="1">
        <v>44256</v>
      </c>
      <c r="B2409">
        <v>60333</v>
      </c>
      <c r="C2409" t="s">
        <v>86</v>
      </c>
      <c r="D2409" t="str">
        <f>VLOOKUP(sales_order1[[#This Row],[itemCode]],product_details3!B:C,2,0)</f>
        <v>SRMH30</v>
      </c>
      <c r="E2409" t="s">
        <v>87</v>
      </c>
      <c r="F2409" t="s">
        <v>30</v>
      </c>
      <c r="G2409">
        <v>150</v>
      </c>
      <c r="H2409">
        <v>21</v>
      </c>
      <c r="I2409">
        <v>3150</v>
      </c>
      <c r="J2409">
        <v>6.6</v>
      </c>
      <c r="K2409">
        <v>990</v>
      </c>
      <c r="L2409">
        <v>14.4</v>
      </c>
      <c r="M2409">
        <v>0.68571428571428572</v>
      </c>
      <c r="N2409">
        <v>2160</v>
      </c>
      <c r="O2409" t="s">
        <v>511</v>
      </c>
      <c r="P2409" t="s">
        <v>512</v>
      </c>
      <c r="Q2409" t="s">
        <v>201</v>
      </c>
      <c r="R2409" t="s">
        <v>25</v>
      </c>
      <c r="S2409" t="s">
        <v>372</v>
      </c>
      <c r="T2409" t="s">
        <v>513</v>
      </c>
      <c r="U2409" t="s">
        <v>1191</v>
      </c>
      <c r="V2409">
        <f>YEAR(sales_order1[[#This Row],[date]])</f>
        <v>2021</v>
      </c>
      <c r="W2409" t="str">
        <f>TEXT(sales_order1[[#This Row],[date]], "Mmm")</f>
        <v>Mar</v>
      </c>
      <c r="X2409">
        <f>VALUE(TEXT(sales_order1[[#This Row],[date]], "D"))</f>
        <v>1</v>
      </c>
      <c r="Y2409">
        <v>9</v>
      </c>
    </row>
    <row r="2410" spans="1:25" x14ac:dyDescent="0.25">
      <c r="A2410" s="1">
        <v>44256</v>
      </c>
      <c r="B2410">
        <v>60334</v>
      </c>
      <c r="C2410" t="s">
        <v>35</v>
      </c>
      <c r="D2410" t="str">
        <f>VLOOKUP(sales_order1[[#This Row],[itemCode]],product_details3!B:C,2,0)</f>
        <v>SRMA30</v>
      </c>
      <c r="E2410" t="s">
        <v>36</v>
      </c>
      <c r="F2410" t="s">
        <v>30</v>
      </c>
      <c r="G2410">
        <v>100</v>
      </c>
      <c r="H2410">
        <v>26.2</v>
      </c>
      <c r="I2410">
        <v>2620</v>
      </c>
      <c r="J2410">
        <v>9.4</v>
      </c>
      <c r="K2410">
        <v>940</v>
      </c>
      <c r="L2410">
        <v>16.8</v>
      </c>
      <c r="M2410">
        <v>0.6412213740458016</v>
      </c>
      <c r="N2410">
        <v>1680</v>
      </c>
      <c r="O2410" t="s">
        <v>75</v>
      </c>
      <c r="P2410" t="s">
        <v>76</v>
      </c>
      <c r="Q2410" t="s">
        <v>77</v>
      </c>
      <c r="R2410" t="s">
        <v>72</v>
      </c>
      <c r="S2410" t="s">
        <v>78</v>
      </c>
      <c r="T2410" t="s">
        <v>79</v>
      </c>
      <c r="U2410" t="s">
        <v>1190</v>
      </c>
      <c r="V2410">
        <f>YEAR(sales_order1[[#This Row],[date]])</f>
        <v>2021</v>
      </c>
      <c r="W2410" t="str">
        <f>TEXT(sales_order1[[#This Row],[date]], "Mmm")</f>
        <v>Mar</v>
      </c>
      <c r="X2410">
        <f>VALUE(TEXT(sales_order1[[#This Row],[date]], "D"))</f>
        <v>1</v>
      </c>
      <c r="Y2410">
        <v>9</v>
      </c>
    </row>
    <row r="2411" spans="1:25" x14ac:dyDescent="0.25">
      <c r="A2411" s="1">
        <v>44257</v>
      </c>
      <c r="B2411">
        <v>60335</v>
      </c>
      <c r="C2411" t="s">
        <v>320</v>
      </c>
      <c r="D2411" t="str">
        <f>VLOOKUP(sales_order1[[#This Row],[itemCode]],product_details3!B:C,2,0)</f>
        <v>SCR50+100</v>
      </c>
      <c r="E2411" t="s">
        <v>321</v>
      </c>
      <c r="F2411" t="s">
        <v>61</v>
      </c>
      <c r="G2411">
        <v>100</v>
      </c>
      <c r="H2411">
        <v>26.25</v>
      </c>
      <c r="I2411">
        <v>2625</v>
      </c>
      <c r="J2411">
        <v>7.75</v>
      </c>
      <c r="K2411">
        <v>775</v>
      </c>
      <c r="L2411">
        <v>18.5</v>
      </c>
      <c r="M2411">
        <v>0.70476190476190481</v>
      </c>
      <c r="N2411">
        <v>1850</v>
      </c>
      <c r="O2411" t="s">
        <v>478</v>
      </c>
      <c r="P2411" t="s">
        <v>479</v>
      </c>
      <c r="Q2411" t="s">
        <v>186</v>
      </c>
      <c r="R2411" t="s">
        <v>112</v>
      </c>
      <c r="S2411" t="s">
        <v>246</v>
      </c>
      <c r="T2411" t="s">
        <v>480</v>
      </c>
      <c r="U2411" t="s">
        <v>1189</v>
      </c>
      <c r="V2411">
        <f>YEAR(sales_order1[[#This Row],[date]])</f>
        <v>2021</v>
      </c>
      <c r="W2411" t="str">
        <f>TEXT(sales_order1[[#This Row],[date]], "Mmm")</f>
        <v>Mar</v>
      </c>
      <c r="X2411">
        <f>VALUE(TEXT(sales_order1[[#This Row],[date]], "D"))</f>
        <v>2</v>
      </c>
      <c r="Y2411">
        <v>9</v>
      </c>
    </row>
    <row r="2412" spans="1:25" x14ac:dyDescent="0.25">
      <c r="A2412" s="1">
        <v>44257</v>
      </c>
      <c r="B2412">
        <v>60336</v>
      </c>
      <c r="C2412" t="s">
        <v>279</v>
      </c>
      <c r="D2412" t="str">
        <f>VLOOKUP(sales_order1[[#This Row],[itemCode]],product_details3!B:C,2,0)</f>
        <v>SRMC15</v>
      </c>
      <c r="E2412" t="s">
        <v>280</v>
      </c>
      <c r="F2412" t="s">
        <v>30</v>
      </c>
      <c r="G2412">
        <v>150</v>
      </c>
      <c r="H2412">
        <v>16.95</v>
      </c>
      <c r="I2412">
        <v>2542.5</v>
      </c>
      <c r="J2412">
        <v>6.2</v>
      </c>
      <c r="K2412">
        <v>930</v>
      </c>
      <c r="L2412">
        <v>10.75</v>
      </c>
      <c r="M2412">
        <v>0.63421828908554578</v>
      </c>
      <c r="N2412">
        <v>1612.5</v>
      </c>
      <c r="O2412" t="s">
        <v>366</v>
      </c>
      <c r="P2412" t="s">
        <v>367</v>
      </c>
      <c r="Q2412" t="s">
        <v>239</v>
      </c>
      <c r="R2412" t="s">
        <v>112</v>
      </c>
      <c r="S2412" t="s">
        <v>368</v>
      </c>
      <c r="T2412" t="s">
        <v>369</v>
      </c>
      <c r="U2412" t="s">
        <v>1189</v>
      </c>
      <c r="V2412">
        <f>YEAR(sales_order1[[#This Row],[date]])</f>
        <v>2021</v>
      </c>
      <c r="W2412" t="str">
        <f>TEXT(sales_order1[[#This Row],[date]], "Mmm")</f>
        <v>Mar</v>
      </c>
      <c r="X2412">
        <f>VALUE(TEXT(sales_order1[[#This Row],[date]], "D"))</f>
        <v>2</v>
      </c>
      <c r="Y2412">
        <v>9</v>
      </c>
    </row>
    <row r="2413" spans="1:25" x14ac:dyDescent="0.25">
      <c r="A2413" s="1">
        <v>44257</v>
      </c>
      <c r="B2413">
        <v>60337</v>
      </c>
      <c r="C2413" t="s">
        <v>388</v>
      </c>
      <c r="D2413" t="str">
        <f>VLOOKUP(sales_order1[[#This Row],[itemCode]],product_details3!B:C,2,0)</f>
        <v>TNRS200</v>
      </c>
      <c r="E2413" t="s">
        <v>389</v>
      </c>
      <c r="F2413" t="s">
        <v>124</v>
      </c>
      <c r="G2413">
        <v>150</v>
      </c>
      <c r="H2413">
        <v>26.2</v>
      </c>
      <c r="I2413">
        <v>3930</v>
      </c>
      <c r="J2413">
        <v>9.4</v>
      </c>
      <c r="K2413">
        <v>1410</v>
      </c>
      <c r="L2413">
        <v>16.8</v>
      </c>
      <c r="M2413">
        <v>0.6412213740458016</v>
      </c>
      <c r="N2413">
        <v>2520</v>
      </c>
      <c r="O2413" t="s">
        <v>31</v>
      </c>
      <c r="P2413" t="s">
        <v>32</v>
      </c>
      <c r="Q2413" t="s">
        <v>24</v>
      </c>
      <c r="R2413" t="s">
        <v>25</v>
      </c>
      <c r="S2413" t="s">
        <v>33</v>
      </c>
      <c r="T2413" t="s">
        <v>34</v>
      </c>
      <c r="U2413" t="s">
        <v>1191</v>
      </c>
      <c r="V2413">
        <f>YEAR(sales_order1[[#This Row],[date]])</f>
        <v>2021</v>
      </c>
      <c r="W2413" t="str">
        <f>TEXT(sales_order1[[#This Row],[date]], "Mmm")</f>
        <v>Mar</v>
      </c>
      <c r="X2413">
        <f>VALUE(TEXT(sales_order1[[#This Row],[date]], "D"))</f>
        <v>2</v>
      </c>
      <c r="Y2413">
        <v>9</v>
      </c>
    </row>
    <row r="2414" spans="1:25" x14ac:dyDescent="0.25">
      <c r="A2414" s="1">
        <v>44257</v>
      </c>
      <c r="B2414">
        <v>60338</v>
      </c>
      <c r="C2414" t="s">
        <v>360</v>
      </c>
      <c r="D2414" t="str">
        <f>VLOOKUP(sales_order1[[#This Row],[itemCode]],product_details3!B:C,2,0)</f>
        <v>TNRS100</v>
      </c>
      <c r="E2414" t="s">
        <v>361</v>
      </c>
      <c r="F2414" t="s">
        <v>124</v>
      </c>
      <c r="G2414">
        <v>100</v>
      </c>
      <c r="H2414">
        <v>13.1</v>
      </c>
      <c r="I2414">
        <v>1310</v>
      </c>
      <c r="J2414">
        <v>4.7</v>
      </c>
      <c r="K2414">
        <v>470</v>
      </c>
      <c r="L2414">
        <v>8.4</v>
      </c>
      <c r="M2414">
        <v>0.6412213740458016</v>
      </c>
      <c r="N2414">
        <v>840</v>
      </c>
      <c r="O2414" t="s">
        <v>420</v>
      </c>
      <c r="P2414" t="s">
        <v>421</v>
      </c>
      <c r="Q2414" t="s">
        <v>77</v>
      </c>
      <c r="R2414" t="s">
        <v>72</v>
      </c>
      <c r="S2414" t="s">
        <v>78</v>
      </c>
      <c r="T2414" t="s">
        <v>422</v>
      </c>
      <c r="U2414" t="s">
        <v>1190</v>
      </c>
      <c r="V2414">
        <f>YEAR(sales_order1[[#This Row],[date]])</f>
        <v>2021</v>
      </c>
      <c r="W2414" t="str">
        <f>TEXT(sales_order1[[#This Row],[date]], "Mmm")</f>
        <v>Mar</v>
      </c>
      <c r="X2414">
        <f>VALUE(TEXT(sales_order1[[#This Row],[date]], "D"))</f>
        <v>2</v>
      </c>
      <c r="Y2414">
        <v>9</v>
      </c>
    </row>
    <row r="2415" spans="1:25" x14ac:dyDescent="0.25">
      <c r="A2415" s="1">
        <v>44257</v>
      </c>
      <c r="B2415">
        <v>60339</v>
      </c>
      <c r="C2415" t="s">
        <v>135</v>
      </c>
      <c r="D2415" t="str">
        <f>VLOOKUP(sales_order1[[#This Row],[itemCode]],product_details3!B:C,2,0)</f>
        <v>MSKSH</v>
      </c>
      <c r="E2415" t="s">
        <v>136</v>
      </c>
      <c r="F2415" t="s">
        <v>137</v>
      </c>
      <c r="G2415">
        <v>50</v>
      </c>
      <c r="H2415">
        <v>18.75</v>
      </c>
      <c r="I2415">
        <v>937.5</v>
      </c>
      <c r="J2415">
        <v>7.45</v>
      </c>
      <c r="K2415">
        <v>372.5</v>
      </c>
      <c r="L2415">
        <v>11.3</v>
      </c>
      <c r="M2415">
        <v>0.60266666666666668</v>
      </c>
      <c r="N2415">
        <v>565</v>
      </c>
      <c r="O2415" t="s">
        <v>519</v>
      </c>
      <c r="P2415" t="s">
        <v>520</v>
      </c>
      <c r="Q2415" t="s">
        <v>383</v>
      </c>
      <c r="R2415" t="s">
        <v>72</v>
      </c>
      <c r="S2415" t="s">
        <v>459</v>
      </c>
      <c r="T2415" t="s">
        <v>521</v>
      </c>
      <c r="U2415" t="s">
        <v>1188</v>
      </c>
      <c r="V2415">
        <f>YEAR(sales_order1[[#This Row],[date]])</f>
        <v>2021</v>
      </c>
      <c r="W2415" t="str">
        <f>TEXT(sales_order1[[#This Row],[date]], "Mmm")</f>
        <v>Mar</v>
      </c>
      <c r="X2415">
        <f>VALUE(TEXT(sales_order1[[#This Row],[date]], "D"))</f>
        <v>2</v>
      </c>
      <c r="Y2415">
        <v>9</v>
      </c>
    </row>
    <row r="2416" spans="1:25" x14ac:dyDescent="0.25">
      <c r="A2416" s="1">
        <v>44257</v>
      </c>
      <c r="B2416">
        <v>60340</v>
      </c>
      <c r="C2416" t="s">
        <v>19</v>
      </c>
      <c r="D2416" t="str">
        <f>VLOOKUP(sales_order1[[#This Row],[itemCode]],product_details3!B:C,2,0)</f>
        <v>MSTH100</v>
      </c>
      <c r="E2416" t="s">
        <v>20</v>
      </c>
      <c r="F2416" t="s">
        <v>21</v>
      </c>
      <c r="G2416">
        <v>200</v>
      </c>
      <c r="H2416">
        <v>26.25</v>
      </c>
      <c r="I2416">
        <v>5250</v>
      </c>
      <c r="J2416">
        <v>7.75</v>
      </c>
      <c r="K2416">
        <v>1550</v>
      </c>
      <c r="L2416">
        <v>18.5</v>
      </c>
      <c r="M2416">
        <v>0.70476190476190481</v>
      </c>
      <c r="N2416">
        <v>3700</v>
      </c>
      <c r="O2416" t="s">
        <v>53</v>
      </c>
      <c r="P2416" t="s">
        <v>54</v>
      </c>
      <c r="Q2416" t="s">
        <v>55</v>
      </c>
      <c r="R2416" t="s">
        <v>56</v>
      </c>
      <c r="S2416" t="s">
        <v>57</v>
      </c>
      <c r="T2416" t="s">
        <v>58</v>
      </c>
      <c r="U2416" t="s">
        <v>1191</v>
      </c>
      <c r="V2416">
        <f>YEAR(sales_order1[[#This Row],[date]])</f>
        <v>2021</v>
      </c>
      <c r="W2416" t="str">
        <f>TEXT(sales_order1[[#This Row],[date]], "Mmm")</f>
        <v>Mar</v>
      </c>
      <c r="X2416">
        <f>VALUE(TEXT(sales_order1[[#This Row],[date]], "D"))</f>
        <v>2</v>
      </c>
      <c r="Y2416">
        <v>9</v>
      </c>
    </row>
    <row r="2417" spans="1:25" x14ac:dyDescent="0.25">
      <c r="A2417" s="1">
        <v>44258</v>
      </c>
      <c r="B2417">
        <v>60341</v>
      </c>
      <c r="C2417" t="s">
        <v>320</v>
      </c>
      <c r="D2417" t="str">
        <f>VLOOKUP(sales_order1[[#This Row],[itemCode]],product_details3!B:C,2,0)</f>
        <v>SCR50+100</v>
      </c>
      <c r="E2417" t="s">
        <v>321</v>
      </c>
      <c r="F2417" t="s">
        <v>61</v>
      </c>
      <c r="G2417">
        <v>100</v>
      </c>
      <c r="H2417">
        <v>26.25</v>
      </c>
      <c r="I2417">
        <v>2625</v>
      </c>
      <c r="J2417">
        <v>7.75</v>
      </c>
      <c r="K2417">
        <v>775</v>
      </c>
      <c r="L2417">
        <v>18.5</v>
      </c>
      <c r="M2417">
        <v>0.70476190476190481</v>
      </c>
      <c r="N2417">
        <v>1850</v>
      </c>
      <c r="O2417" t="s">
        <v>447</v>
      </c>
      <c r="P2417" t="s">
        <v>448</v>
      </c>
      <c r="Q2417" t="s">
        <v>378</v>
      </c>
      <c r="R2417" t="s">
        <v>72</v>
      </c>
      <c r="S2417" t="s">
        <v>449</v>
      </c>
      <c r="T2417" t="s">
        <v>450</v>
      </c>
      <c r="U2417" t="s">
        <v>1188</v>
      </c>
      <c r="V2417">
        <f>YEAR(sales_order1[[#This Row],[date]])</f>
        <v>2021</v>
      </c>
      <c r="W2417" t="str">
        <f>TEXT(sales_order1[[#This Row],[date]], "Mmm")</f>
        <v>Mar</v>
      </c>
      <c r="X2417">
        <f>VALUE(TEXT(sales_order1[[#This Row],[date]], "D"))</f>
        <v>3</v>
      </c>
      <c r="Y2417">
        <v>9</v>
      </c>
    </row>
    <row r="2418" spans="1:25" x14ac:dyDescent="0.25">
      <c r="A2418" s="1">
        <v>44258</v>
      </c>
      <c r="B2418">
        <v>60342</v>
      </c>
      <c r="C2418" t="s">
        <v>86</v>
      </c>
      <c r="D2418" t="str">
        <f>VLOOKUP(sales_order1[[#This Row],[itemCode]],product_details3!B:C,2,0)</f>
        <v>SRMH30</v>
      </c>
      <c r="E2418" t="s">
        <v>87</v>
      </c>
      <c r="F2418" t="s">
        <v>30</v>
      </c>
      <c r="G2418">
        <v>50</v>
      </c>
      <c r="H2418">
        <v>21</v>
      </c>
      <c r="I2418">
        <v>1050</v>
      </c>
      <c r="J2418">
        <v>6.6</v>
      </c>
      <c r="K2418">
        <v>330</v>
      </c>
      <c r="L2418">
        <v>14.4</v>
      </c>
      <c r="M2418">
        <v>0.68571428571428572</v>
      </c>
      <c r="N2418">
        <v>720</v>
      </c>
      <c r="O2418" t="s">
        <v>37</v>
      </c>
      <c r="P2418" t="s">
        <v>38</v>
      </c>
      <c r="Q2418" t="s">
        <v>39</v>
      </c>
      <c r="R2418" t="s">
        <v>40</v>
      </c>
      <c r="S2418" t="s">
        <v>41</v>
      </c>
      <c r="T2418" t="s">
        <v>42</v>
      </c>
      <c r="U2418" t="s">
        <v>1188</v>
      </c>
      <c r="V2418">
        <f>YEAR(sales_order1[[#This Row],[date]])</f>
        <v>2021</v>
      </c>
      <c r="W2418" t="str">
        <f>TEXT(sales_order1[[#This Row],[date]], "Mmm")</f>
        <v>Mar</v>
      </c>
      <c r="X2418">
        <f>VALUE(TEXT(sales_order1[[#This Row],[date]], "D"))</f>
        <v>3</v>
      </c>
      <c r="Y2418">
        <v>9</v>
      </c>
    </row>
    <row r="2419" spans="1:25" x14ac:dyDescent="0.25">
      <c r="A2419" s="1">
        <v>44258</v>
      </c>
      <c r="B2419">
        <v>60343</v>
      </c>
      <c r="C2419" t="s">
        <v>320</v>
      </c>
      <c r="D2419" t="str">
        <f>VLOOKUP(sales_order1[[#This Row],[itemCode]],product_details3!B:C,2,0)</f>
        <v>SCR50+100</v>
      </c>
      <c r="E2419" t="s">
        <v>321</v>
      </c>
      <c r="F2419" t="s">
        <v>61</v>
      </c>
      <c r="G2419">
        <v>50</v>
      </c>
      <c r="H2419">
        <v>26.25</v>
      </c>
      <c r="I2419">
        <v>1312.5</v>
      </c>
      <c r="J2419">
        <v>7.75</v>
      </c>
      <c r="K2419">
        <v>387.5</v>
      </c>
      <c r="L2419">
        <v>18.5</v>
      </c>
      <c r="M2419">
        <v>0.70476190476190481</v>
      </c>
      <c r="N2419">
        <v>925</v>
      </c>
      <c r="O2419" t="s">
        <v>531</v>
      </c>
      <c r="P2419" t="s">
        <v>532</v>
      </c>
      <c r="Q2419" t="s">
        <v>119</v>
      </c>
      <c r="R2419" t="s">
        <v>40</v>
      </c>
      <c r="S2419" t="s">
        <v>120</v>
      </c>
      <c r="T2419" t="s">
        <v>533</v>
      </c>
      <c r="U2419" t="s">
        <v>1190</v>
      </c>
      <c r="V2419">
        <f>YEAR(sales_order1[[#This Row],[date]])</f>
        <v>2021</v>
      </c>
      <c r="W2419" t="str">
        <f>TEXT(sales_order1[[#This Row],[date]], "Mmm")</f>
        <v>Mar</v>
      </c>
      <c r="X2419">
        <f>VALUE(TEXT(sales_order1[[#This Row],[date]], "D"))</f>
        <v>3</v>
      </c>
      <c r="Y2419">
        <v>9</v>
      </c>
    </row>
    <row r="2420" spans="1:25" x14ac:dyDescent="0.25">
      <c r="A2420" s="1">
        <v>44258</v>
      </c>
      <c r="B2420">
        <v>60344</v>
      </c>
      <c r="C2420" t="s">
        <v>360</v>
      </c>
      <c r="D2420" t="str">
        <f>VLOOKUP(sales_order1[[#This Row],[itemCode]],product_details3!B:C,2,0)</f>
        <v>TNRS100</v>
      </c>
      <c r="E2420" t="s">
        <v>361</v>
      </c>
      <c r="F2420" t="s">
        <v>124</v>
      </c>
      <c r="G2420">
        <v>100</v>
      </c>
      <c r="H2420">
        <v>13.1</v>
      </c>
      <c r="I2420">
        <v>1310</v>
      </c>
      <c r="J2420">
        <v>4.7</v>
      </c>
      <c r="K2420">
        <v>470</v>
      </c>
      <c r="L2420">
        <v>8.4</v>
      </c>
      <c r="M2420">
        <v>0.6412213740458016</v>
      </c>
      <c r="N2420">
        <v>840</v>
      </c>
      <c r="O2420" t="s">
        <v>152</v>
      </c>
      <c r="P2420" t="s">
        <v>153</v>
      </c>
      <c r="Q2420" t="s">
        <v>154</v>
      </c>
      <c r="R2420" t="s">
        <v>56</v>
      </c>
      <c r="S2420" t="s">
        <v>133</v>
      </c>
      <c r="T2420" t="s">
        <v>155</v>
      </c>
      <c r="U2420" t="s">
        <v>1191</v>
      </c>
      <c r="V2420">
        <f>YEAR(sales_order1[[#This Row],[date]])</f>
        <v>2021</v>
      </c>
      <c r="W2420" t="str">
        <f>TEXT(sales_order1[[#This Row],[date]], "Mmm")</f>
        <v>Mar</v>
      </c>
      <c r="X2420">
        <f>VALUE(TEXT(sales_order1[[#This Row],[date]], "D"))</f>
        <v>3</v>
      </c>
      <c r="Y2420">
        <v>9</v>
      </c>
    </row>
    <row r="2421" spans="1:25" x14ac:dyDescent="0.25">
      <c r="A2421" s="1">
        <v>44258</v>
      </c>
      <c r="B2421">
        <v>60345</v>
      </c>
      <c r="C2421" t="s">
        <v>194</v>
      </c>
      <c r="D2421" t="str">
        <f>VLOOKUP(sales_order1[[#This Row],[itemCode]],product_details3!B:C,2,0)</f>
        <v>CLNG150</v>
      </c>
      <c r="E2421" t="s">
        <v>195</v>
      </c>
      <c r="F2421" t="s">
        <v>45</v>
      </c>
      <c r="G2421">
        <v>150</v>
      </c>
      <c r="H2421">
        <v>12.75</v>
      </c>
      <c r="I2421">
        <v>1912.5</v>
      </c>
      <c r="J2421">
        <v>4.45</v>
      </c>
      <c r="K2421">
        <v>667.5</v>
      </c>
      <c r="L2421">
        <v>8.3000000000000007</v>
      </c>
      <c r="M2421">
        <v>0.65098039215686276</v>
      </c>
      <c r="N2421">
        <v>1245</v>
      </c>
      <c r="O2421" t="s">
        <v>556</v>
      </c>
      <c r="P2421" t="s">
        <v>557</v>
      </c>
      <c r="Q2421" t="s">
        <v>213</v>
      </c>
      <c r="R2421" t="s">
        <v>25</v>
      </c>
      <c r="S2421" t="s">
        <v>402</v>
      </c>
      <c r="T2421" t="s">
        <v>558</v>
      </c>
      <c r="U2421" t="s">
        <v>1191</v>
      </c>
      <c r="V2421">
        <f>YEAR(sales_order1[[#This Row],[date]])</f>
        <v>2021</v>
      </c>
      <c r="W2421" t="str">
        <f>TEXT(sales_order1[[#This Row],[date]], "Mmm")</f>
        <v>Mar</v>
      </c>
      <c r="X2421">
        <f>VALUE(TEXT(sales_order1[[#This Row],[date]], "D"))</f>
        <v>3</v>
      </c>
      <c r="Y2421">
        <v>9</v>
      </c>
    </row>
    <row r="2422" spans="1:25" x14ac:dyDescent="0.25">
      <c r="A2422" s="1">
        <v>44258</v>
      </c>
      <c r="B2422">
        <v>60346</v>
      </c>
      <c r="C2422" t="s">
        <v>35</v>
      </c>
      <c r="D2422" t="str">
        <f>VLOOKUP(sales_order1[[#This Row],[itemCode]],product_details3!B:C,2,0)</f>
        <v>SRMA30</v>
      </c>
      <c r="E2422" t="s">
        <v>36</v>
      </c>
      <c r="F2422" t="s">
        <v>30</v>
      </c>
      <c r="G2422">
        <v>150</v>
      </c>
      <c r="H2422">
        <v>26.2</v>
      </c>
      <c r="I2422">
        <v>3930</v>
      </c>
      <c r="J2422">
        <v>9.4</v>
      </c>
      <c r="K2422">
        <v>1410</v>
      </c>
      <c r="L2422">
        <v>16.8</v>
      </c>
      <c r="M2422">
        <v>0.6412213740458016</v>
      </c>
      <c r="N2422">
        <v>2520</v>
      </c>
      <c r="O2422" t="s">
        <v>88</v>
      </c>
      <c r="P2422" t="s">
        <v>89</v>
      </c>
      <c r="Q2422" t="s">
        <v>24</v>
      </c>
      <c r="R2422" t="s">
        <v>25</v>
      </c>
      <c r="S2422" t="s">
        <v>26</v>
      </c>
      <c r="T2422" t="s">
        <v>90</v>
      </c>
      <c r="U2422" t="s">
        <v>1191</v>
      </c>
      <c r="V2422">
        <f>YEAR(sales_order1[[#This Row],[date]])</f>
        <v>2021</v>
      </c>
      <c r="W2422" t="str">
        <f>TEXT(sales_order1[[#This Row],[date]], "Mmm")</f>
        <v>Mar</v>
      </c>
      <c r="X2422">
        <f>VALUE(TEXT(sales_order1[[#This Row],[date]], "D"))</f>
        <v>3</v>
      </c>
      <c r="Y2422">
        <v>9</v>
      </c>
    </row>
    <row r="2423" spans="1:25" x14ac:dyDescent="0.25">
      <c r="A2423" s="1">
        <v>44258</v>
      </c>
      <c r="B2423">
        <v>60347</v>
      </c>
      <c r="C2423" t="s">
        <v>19</v>
      </c>
      <c r="D2423" t="str">
        <f>VLOOKUP(sales_order1[[#This Row],[itemCode]],product_details3!B:C,2,0)</f>
        <v>MSTH100</v>
      </c>
      <c r="E2423" t="s">
        <v>20</v>
      </c>
      <c r="F2423" t="s">
        <v>21</v>
      </c>
      <c r="G2423">
        <v>150</v>
      </c>
      <c r="H2423">
        <v>26.25</v>
      </c>
      <c r="I2423">
        <v>3937.5</v>
      </c>
      <c r="J2423">
        <v>7.75</v>
      </c>
      <c r="K2423">
        <v>1162.5</v>
      </c>
      <c r="L2423">
        <v>18.5</v>
      </c>
      <c r="M2423">
        <v>0.70476190476190481</v>
      </c>
      <c r="N2423">
        <v>2775</v>
      </c>
      <c r="O2423" t="s">
        <v>561</v>
      </c>
      <c r="P2423" t="s">
        <v>562</v>
      </c>
      <c r="Q2423" t="s">
        <v>378</v>
      </c>
      <c r="R2423" t="s">
        <v>72</v>
      </c>
      <c r="S2423" t="s">
        <v>563</v>
      </c>
      <c r="T2423" t="s">
        <v>58</v>
      </c>
      <c r="U2423" t="s">
        <v>1188</v>
      </c>
      <c r="V2423">
        <f>YEAR(sales_order1[[#This Row],[date]])</f>
        <v>2021</v>
      </c>
      <c r="W2423" t="str">
        <f>TEXT(sales_order1[[#This Row],[date]], "Mmm")</f>
        <v>Mar</v>
      </c>
      <c r="X2423">
        <f>VALUE(TEXT(sales_order1[[#This Row],[date]], "D"))</f>
        <v>3</v>
      </c>
      <c r="Y2423">
        <v>9</v>
      </c>
    </row>
    <row r="2424" spans="1:25" x14ac:dyDescent="0.25">
      <c r="A2424" s="1">
        <v>44258</v>
      </c>
      <c r="B2424">
        <v>60348</v>
      </c>
      <c r="C2424" t="s">
        <v>128</v>
      </c>
      <c r="D2424" t="str">
        <f>VLOOKUP(sales_order1[[#This Row],[itemCode]],product_details3!B:C,2,0)</f>
        <v>SCRT100</v>
      </c>
      <c r="E2424" t="s">
        <v>129</v>
      </c>
      <c r="F2424" t="s">
        <v>61</v>
      </c>
      <c r="G2424">
        <v>50</v>
      </c>
      <c r="H2424">
        <v>28.25</v>
      </c>
      <c r="I2424">
        <v>1412.5</v>
      </c>
      <c r="J2424">
        <v>9</v>
      </c>
      <c r="K2424">
        <v>450</v>
      </c>
      <c r="L2424">
        <v>19.25</v>
      </c>
      <c r="M2424">
        <v>0.68141592920353977</v>
      </c>
      <c r="N2424">
        <v>962.5</v>
      </c>
      <c r="O2424" t="s">
        <v>184</v>
      </c>
      <c r="P2424" t="s">
        <v>185</v>
      </c>
      <c r="Q2424" t="s">
        <v>186</v>
      </c>
      <c r="R2424" t="s">
        <v>112</v>
      </c>
      <c r="S2424" t="s">
        <v>187</v>
      </c>
      <c r="T2424" t="s">
        <v>188</v>
      </c>
      <c r="U2424" t="s">
        <v>1189</v>
      </c>
      <c r="V2424">
        <f>YEAR(sales_order1[[#This Row],[date]])</f>
        <v>2021</v>
      </c>
      <c r="W2424" t="str">
        <f>TEXT(sales_order1[[#This Row],[date]], "Mmm")</f>
        <v>Mar</v>
      </c>
      <c r="X2424">
        <f>VALUE(TEXT(sales_order1[[#This Row],[date]], "D"))</f>
        <v>3</v>
      </c>
      <c r="Y2424">
        <v>9</v>
      </c>
    </row>
    <row r="2425" spans="1:25" x14ac:dyDescent="0.25">
      <c r="A2425" s="1">
        <v>44258</v>
      </c>
      <c r="B2425">
        <v>60349</v>
      </c>
      <c r="C2425" t="s">
        <v>135</v>
      </c>
      <c r="D2425" t="str">
        <f>VLOOKUP(sales_order1[[#This Row],[itemCode]],product_details3!B:C,2,0)</f>
        <v>MSKSH</v>
      </c>
      <c r="E2425" t="s">
        <v>136</v>
      </c>
      <c r="F2425" t="s">
        <v>137</v>
      </c>
      <c r="G2425">
        <v>200</v>
      </c>
      <c r="H2425">
        <v>18.75</v>
      </c>
      <c r="I2425">
        <v>3750</v>
      </c>
      <c r="J2425">
        <v>7.45</v>
      </c>
      <c r="K2425">
        <v>1490</v>
      </c>
      <c r="L2425">
        <v>11.3</v>
      </c>
      <c r="M2425">
        <v>0.60266666666666668</v>
      </c>
      <c r="N2425">
        <v>2260</v>
      </c>
      <c r="O2425" t="s">
        <v>354</v>
      </c>
      <c r="P2425" t="s">
        <v>355</v>
      </c>
      <c r="Q2425" t="s">
        <v>119</v>
      </c>
      <c r="R2425" t="s">
        <v>40</v>
      </c>
      <c r="S2425" t="s">
        <v>356</v>
      </c>
      <c r="T2425" t="s">
        <v>357</v>
      </c>
      <c r="U2425" t="s">
        <v>1190</v>
      </c>
      <c r="V2425">
        <f>YEAR(sales_order1[[#This Row],[date]])</f>
        <v>2021</v>
      </c>
      <c r="W2425" t="str">
        <f>TEXT(sales_order1[[#This Row],[date]], "Mmm")</f>
        <v>Mar</v>
      </c>
      <c r="X2425">
        <f>VALUE(TEXT(sales_order1[[#This Row],[date]], "D"))</f>
        <v>3</v>
      </c>
      <c r="Y2425">
        <v>9</v>
      </c>
    </row>
    <row r="2426" spans="1:25" x14ac:dyDescent="0.25">
      <c r="A2426" s="1">
        <v>44259</v>
      </c>
      <c r="B2426">
        <v>60350</v>
      </c>
      <c r="C2426" t="s">
        <v>122</v>
      </c>
      <c r="D2426" t="str">
        <f>VLOOKUP(sales_order1[[#This Row],[itemCode]],product_details3!B:C,2,0)</f>
        <v>TNRE150</v>
      </c>
      <c r="E2426" t="s">
        <v>123</v>
      </c>
      <c r="F2426" t="s">
        <v>124</v>
      </c>
      <c r="G2426">
        <v>150</v>
      </c>
      <c r="H2426">
        <v>16.95</v>
      </c>
      <c r="I2426">
        <v>2542.5</v>
      </c>
      <c r="J2426">
        <v>5.2</v>
      </c>
      <c r="K2426">
        <v>780</v>
      </c>
      <c r="L2426">
        <v>11.75</v>
      </c>
      <c r="M2426">
        <v>0.69321533923303835</v>
      </c>
      <c r="N2426">
        <v>1762.5</v>
      </c>
      <c r="O2426" t="s">
        <v>481</v>
      </c>
      <c r="P2426" t="s">
        <v>482</v>
      </c>
      <c r="Q2426" t="s">
        <v>107</v>
      </c>
      <c r="R2426" t="s">
        <v>40</v>
      </c>
      <c r="S2426" t="s">
        <v>101</v>
      </c>
      <c r="T2426" t="s">
        <v>483</v>
      </c>
      <c r="U2426" t="s">
        <v>1190</v>
      </c>
      <c r="V2426">
        <f>YEAR(sales_order1[[#This Row],[date]])</f>
        <v>2021</v>
      </c>
      <c r="W2426" t="str">
        <f>TEXT(sales_order1[[#This Row],[date]], "Mmm")</f>
        <v>Mar</v>
      </c>
      <c r="X2426">
        <f>VALUE(TEXT(sales_order1[[#This Row],[date]], "D"))</f>
        <v>4</v>
      </c>
      <c r="Y2426">
        <v>9</v>
      </c>
    </row>
    <row r="2427" spans="1:25" x14ac:dyDescent="0.25">
      <c r="A2427" s="1">
        <v>44259</v>
      </c>
      <c r="B2427">
        <v>60351</v>
      </c>
      <c r="C2427" t="s">
        <v>181</v>
      </c>
      <c r="D2427" t="str">
        <f>VLOOKUP(sales_order1[[#This Row],[itemCode]],product_details3!B:C,2,0)</f>
        <v>EXFP100</v>
      </c>
      <c r="E2427" t="s">
        <v>182</v>
      </c>
      <c r="F2427" t="s">
        <v>183</v>
      </c>
      <c r="G2427">
        <v>50</v>
      </c>
      <c r="H2427">
        <v>21.95</v>
      </c>
      <c r="I2427">
        <v>1097.5</v>
      </c>
      <c r="J2427">
        <v>8.1999999999999993</v>
      </c>
      <c r="K2427">
        <v>410</v>
      </c>
      <c r="L2427">
        <v>13.75</v>
      </c>
      <c r="M2427">
        <v>0.62642369020501143</v>
      </c>
      <c r="N2427">
        <v>687.5</v>
      </c>
      <c r="O2427" t="s">
        <v>98</v>
      </c>
      <c r="P2427" t="s">
        <v>99</v>
      </c>
      <c r="Q2427" t="s">
        <v>100</v>
      </c>
      <c r="R2427" t="s">
        <v>40</v>
      </c>
      <c r="S2427" t="s">
        <v>101</v>
      </c>
      <c r="T2427" t="s">
        <v>102</v>
      </c>
      <c r="U2427" t="s">
        <v>1190</v>
      </c>
      <c r="V2427">
        <f>YEAR(sales_order1[[#This Row],[date]])</f>
        <v>2021</v>
      </c>
      <c r="W2427" t="str">
        <f>TEXT(sales_order1[[#This Row],[date]], "Mmm")</f>
        <v>Mar</v>
      </c>
      <c r="X2427">
        <f>VALUE(TEXT(sales_order1[[#This Row],[date]], "D"))</f>
        <v>4</v>
      </c>
      <c r="Y2427">
        <v>9</v>
      </c>
    </row>
    <row r="2428" spans="1:25" x14ac:dyDescent="0.25">
      <c r="A2428" s="1">
        <v>44259</v>
      </c>
      <c r="B2428">
        <v>60352</v>
      </c>
      <c r="C2428" t="s">
        <v>360</v>
      </c>
      <c r="D2428" t="str">
        <f>VLOOKUP(sales_order1[[#This Row],[itemCode]],product_details3!B:C,2,0)</f>
        <v>TNRS100</v>
      </c>
      <c r="E2428" t="s">
        <v>361</v>
      </c>
      <c r="F2428" t="s">
        <v>124</v>
      </c>
      <c r="G2428">
        <v>200</v>
      </c>
      <c r="H2428">
        <v>13.1</v>
      </c>
      <c r="I2428">
        <v>2620</v>
      </c>
      <c r="J2428">
        <v>4.7</v>
      </c>
      <c r="K2428">
        <v>940</v>
      </c>
      <c r="L2428">
        <v>8.4</v>
      </c>
      <c r="M2428">
        <v>0.6412213740458016</v>
      </c>
      <c r="N2428">
        <v>1680</v>
      </c>
      <c r="O2428" t="s">
        <v>440</v>
      </c>
      <c r="P2428" t="s">
        <v>441</v>
      </c>
      <c r="Q2428" t="s">
        <v>39</v>
      </c>
      <c r="R2428" t="s">
        <v>40</v>
      </c>
      <c r="S2428" t="s">
        <v>41</v>
      </c>
      <c r="T2428" t="s">
        <v>442</v>
      </c>
      <c r="U2428" t="s">
        <v>1188</v>
      </c>
      <c r="V2428">
        <f>YEAR(sales_order1[[#This Row],[date]])</f>
        <v>2021</v>
      </c>
      <c r="W2428" t="str">
        <f>TEXT(sales_order1[[#This Row],[date]], "Mmm")</f>
        <v>Mar</v>
      </c>
      <c r="X2428">
        <f>VALUE(TEXT(sales_order1[[#This Row],[date]], "D"))</f>
        <v>4</v>
      </c>
      <c r="Y2428">
        <v>9</v>
      </c>
    </row>
    <row r="2429" spans="1:25" x14ac:dyDescent="0.25">
      <c r="A2429" s="1">
        <v>44259</v>
      </c>
      <c r="B2429">
        <v>60353</v>
      </c>
      <c r="C2429" t="s">
        <v>19</v>
      </c>
      <c r="D2429" t="str">
        <f>VLOOKUP(sales_order1[[#This Row],[itemCode]],product_details3!B:C,2,0)</f>
        <v>MSTH100</v>
      </c>
      <c r="E2429" t="s">
        <v>20</v>
      </c>
      <c r="F2429" t="s">
        <v>21</v>
      </c>
      <c r="G2429">
        <v>100</v>
      </c>
      <c r="H2429">
        <v>26.25</v>
      </c>
      <c r="I2429">
        <v>2625</v>
      </c>
      <c r="J2429">
        <v>7.75</v>
      </c>
      <c r="K2429">
        <v>775</v>
      </c>
      <c r="L2429">
        <v>18.5</v>
      </c>
      <c r="M2429">
        <v>0.70476190476190481</v>
      </c>
      <c r="N2429">
        <v>1850</v>
      </c>
      <c r="O2429" t="s">
        <v>172</v>
      </c>
      <c r="P2429" t="s">
        <v>173</v>
      </c>
      <c r="Q2429" t="s">
        <v>39</v>
      </c>
      <c r="R2429" t="s">
        <v>40</v>
      </c>
      <c r="S2429" t="s">
        <v>41</v>
      </c>
      <c r="T2429" t="s">
        <v>174</v>
      </c>
      <c r="U2429" t="s">
        <v>1188</v>
      </c>
      <c r="V2429">
        <f>YEAR(sales_order1[[#This Row],[date]])</f>
        <v>2021</v>
      </c>
      <c r="W2429" t="str">
        <f>TEXT(sales_order1[[#This Row],[date]], "Mmm")</f>
        <v>Mar</v>
      </c>
      <c r="X2429">
        <f>VALUE(TEXT(sales_order1[[#This Row],[date]], "D"))</f>
        <v>4</v>
      </c>
      <c r="Y2429">
        <v>9</v>
      </c>
    </row>
    <row r="2430" spans="1:25" x14ac:dyDescent="0.25">
      <c r="A2430" s="1">
        <v>44259</v>
      </c>
      <c r="B2430">
        <v>60354</v>
      </c>
      <c r="C2430" t="s">
        <v>67</v>
      </c>
      <c r="D2430" t="str">
        <f>VLOOKUP(sales_order1[[#This Row],[itemCode]],product_details3!B:C,2,0)</f>
        <v>SRMH15</v>
      </c>
      <c r="E2430" t="s">
        <v>68</v>
      </c>
      <c r="F2430" t="s">
        <v>30</v>
      </c>
      <c r="G2430">
        <v>100</v>
      </c>
      <c r="H2430">
        <v>15.75</v>
      </c>
      <c r="I2430">
        <v>1575</v>
      </c>
      <c r="J2430">
        <v>5.45</v>
      </c>
      <c r="K2430">
        <v>545</v>
      </c>
      <c r="L2430">
        <v>10.3</v>
      </c>
      <c r="M2430">
        <v>0.65396825396825398</v>
      </c>
      <c r="N2430">
        <v>1030</v>
      </c>
      <c r="O2430" t="s">
        <v>522</v>
      </c>
      <c r="P2430" t="s">
        <v>523</v>
      </c>
      <c r="Q2430" t="s">
        <v>146</v>
      </c>
      <c r="R2430" t="s">
        <v>112</v>
      </c>
      <c r="S2430" t="s">
        <v>165</v>
      </c>
      <c r="T2430" t="s">
        <v>524</v>
      </c>
      <c r="U2430" t="s">
        <v>1189</v>
      </c>
      <c r="V2430">
        <f>YEAR(sales_order1[[#This Row],[date]])</f>
        <v>2021</v>
      </c>
      <c r="W2430" t="str">
        <f>TEXT(sales_order1[[#This Row],[date]], "Mmm")</f>
        <v>Mar</v>
      </c>
      <c r="X2430">
        <f>VALUE(TEXT(sales_order1[[#This Row],[date]], "D"))</f>
        <v>4</v>
      </c>
      <c r="Y2430">
        <v>9</v>
      </c>
    </row>
    <row r="2431" spans="1:25" x14ac:dyDescent="0.25">
      <c r="A2431" s="1">
        <v>44259</v>
      </c>
      <c r="B2431">
        <v>60355</v>
      </c>
      <c r="C2431" t="s">
        <v>86</v>
      </c>
      <c r="D2431" t="str">
        <f>VLOOKUP(sales_order1[[#This Row],[itemCode]],product_details3!B:C,2,0)</f>
        <v>SRMH30</v>
      </c>
      <c r="E2431" t="s">
        <v>87</v>
      </c>
      <c r="F2431" t="s">
        <v>30</v>
      </c>
      <c r="G2431">
        <v>50</v>
      </c>
      <c r="H2431">
        <v>21</v>
      </c>
      <c r="I2431">
        <v>1050</v>
      </c>
      <c r="J2431">
        <v>6.6</v>
      </c>
      <c r="K2431">
        <v>330</v>
      </c>
      <c r="L2431">
        <v>14.4</v>
      </c>
      <c r="M2431">
        <v>0.68571428571428572</v>
      </c>
      <c r="N2431">
        <v>720</v>
      </c>
      <c r="O2431" t="s">
        <v>130</v>
      </c>
      <c r="P2431" t="s">
        <v>131</v>
      </c>
      <c r="Q2431" t="s">
        <v>132</v>
      </c>
      <c r="R2431" t="s">
        <v>56</v>
      </c>
      <c r="S2431" t="s">
        <v>133</v>
      </c>
      <c r="T2431" t="s">
        <v>134</v>
      </c>
      <c r="U2431" t="s">
        <v>1191</v>
      </c>
      <c r="V2431">
        <f>YEAR(sales_order1[[#This Row],[date]])</f>
        <v>2021</v>
      </c>
      <c r="W2431" t="str">
        <f>TEXT(sales_order1[[#This Row],[date]], "Mmm")</f>
        <v>Mar</v>
      </c>
      <c r="X2431">
        <f>VALUE(TEXT(sales_order1[[#This Row],[date]], "D"))</f>
        <v>4</v>
      </c>
      <c r="Y2431">
        <v>9</v>
      </c>
    </row>
    <row r="2432" spans="1:25" x14ac:dyDescent="0.25">
      <c r="A2432" s="1">
        <v>44259</v>
      </c>
      <c r="B2432">
        <v>60356</v>
      </c>
      <c r="C2432" t="s">
        <v>28</v>
      </c>
      <c r="D2432" t="str">
        <f>VLOOKUP(sales_order1[[#This Row],[itemCode]],product_details3!B:C,2,0)</f>
        <v>SRMC30</v>
      </c>
      <c r="E2432" t="s">
        <v>29</v>
      </c>
      <c r="F2432" t="s">
        <v>30</v>
      </c>
      <c r="G2432">
        <v>200</v>
      </c>
      <c r="H2432">
        <v>22.6</v>
      </c>
      <c r="I2432">
        <v>4520</v>
      </c>
      <c r="J2432">
        <v>7.6</v>
      </c>
      <c r="K2432">
        <v>1520</v>
      </c>
      <c r="L2432">
        <v>15</v>
      </c>
      <c r="M2432">
        <v>0.66371681415929207</v>
      </c>
      <c r="N2432">
        <v>3000</v>
      </c>
      <c r="O2432" t="s">
        <v>410</v>
      </c>
      <c r="P2432" t="s">
        <v>411</v>
      </c>
      <c r="Q2432" t="s">
        <v>64</v>
      </c>
      <c r="R2432" t="s">
        <v>40</v>
      </c>
      <c r="S2432" t="s">
        <v>229</v>
      </c>
      <c r="T2432" t="s">
        <v>230</v>
      </c>
      <c r="U2432" t="s">
        <v>1189</v>
      </c>
      <c r="V2432">
        <f>YEAR(sales_order1[[#This Row],[date]])</f>
        <v>2021</v>
      </c>
      <c r="W2432" t="str">
        <f>TEXT(sales_order1[[#This Row],[date]], "Mmm")</f>
        <v>Mar</v>
      </c>
      <c r="X2432">
        <f>VALUE(TEXT(sales_order1[[#This Row],[date]], "D"))</f>
        <v>4</v>
      </c>
      <c r="Y2432">
        <v>9</v>
      </c>
    </row>
    <row r="2433" spans="1:25" x14ac:dyDescent="0.25">
      <c r="A2433" s="1">
        <v>44259</v>
      </c>
      <c r="B2433">
        <v>60357</v>
      </c>
      <c r="C2433" t="s">
        <v>51</v>
      </c>
      <c r="D2433" t="str">
        <f>VLOOKUP(sales_order1[[#This Row],[itemCode]],product_details3!B:C,2,0)</f>
        <v>MSTH50</v>
      </c>
      <c r="E2433" t="s">
        <v>52</v>
      </c>
      <c r="F2433" t="s">
        <v>21</v>
      </c>
      <c r="G2433">
        <v>50</v>
      </c>
      <c r="H2433">
        <v>15.75</v>
      </c>
      <c r="I2433">
        <v>787.5</v>
      </c>
      <c r="J2433">
        <v>4.45</v>
      </c>
      <c r="K2433">
        <v>222.5</v>
      </c>
      <c r="L2433">
        <v>11.3</v>
      </c>
      <c r="M2433">
        <v>0.71746031746031746</v>
      </c>
      <c r="N2433">
        <v>565</v>
      </c>
      <c r="O2433" t="s">
        <v>266</v>
      </c>
      <c r="P2433" t="s">
        <v>267</v>
      </c>
      <c r="Q2433" t="s">
        <v>154</v>
      </c>
      <c r="R2433" t="s">
        <v>56</v>
      </c>
      <c r="S2433" t="s">
        <v>133</v>
      </c>
      <c r="T2433" t="s">
        <v>268</v>
      </c>
      <c r="U2433" t="s">
        <v>1191</v>
      </c>
      <c r="V2433">
        <f>YEAR(sales_order1[[#This Row],[date]])</f>
        <v>2021</v>
      </c>
      <c r="W2433" t="str">
        <f>TEXT(sales_order1[[#This Row],[date]], "Mmm")</f>
        <v>Mar</v>
      </c>
      <c r="X2433">
        <f>VALUE(TEXT(sales_order1[[#This Row],[date]], "D"))</f>
        <v>4</v>
      </c>
      <c r="Y2433">
        <v>9</v>
      </c>
    </row>
    <row r="2434" spans="1:25" x14ac:dyDescent="0.25">
      <c r="A2434" s="1">
        <v>44259</v>
      </c>
      <c r="B2434">
        <v>60358</v>
      </c>
      <c r="C2434" t="s">
        <v>128</v>
      </c>
      <c r="D2434" t="str">
        <f>VLOOKUP(sales_order1[[#This Row],[itemCode]],product_details3!B:C,2,0)</f>
        <v>SCRT100</v>
      </c>
      <c r="E2434" t="s">
        <v>129</v>
      </c>
      <c r="F2434" t="s">
        <v>61</v>
      </c>
      <c r="G2434">
        <v>200</v>
      </c>
      <c r="H2434">
        <v>28.25</v>
      </c>
      <c r="I2434">
        <v>5650</v>
      </c>
      <c r="J2434">
        <v>9</v>
      </c>
      <c r="K2434">
        <v>1800</v>
      </c>
      <c r="L2434">
        <v>19.25</v>
      </c>
      <c r="M2434">
        <v>0.68141592920353977</v>
      </c>
      <c r="N2434">
        <v>3850</v>
      </c>
      <c r="O2434" t="s">
        <v>443</v>
      </c>
      <c r="P2434" t="s">
        <v>444</v>
      </c>
      <c r="Q2434" t="s">
        <v>111</v>
      </c>
      <c r="R2434" t="s">
        <v>112</v>
      </c>
      <c r="S2434" t="s">
        <v>445</v>
      </c>
      <c r="T2434" t="s">
        <v>446</v>
      </c>
      <c r="U2434" t="s">
        <v>1189</v>
      </c>
      <c r="V2434">
        <f>YEAR(sales_order1[[#This Row],[date]])</f>
        <v>2021</v>
      </c>
      <c r="W2434" t="str">
        <f>TEXT(sales_order1[[#This Row],[date]], "Mmm")</f>
        <v>Mar</v>
      </c>
      <c r="X2434">
        <f>VALUE(TEXT(sales_order1[[#This Row],[date]], "D"))</f>
        <v>4</v>
      </c>
      <c r="Y2434">
        <v>9</v>
      </c>
    </row>
    <row r="2435" spans="1:25" x14ac:dyDescent="0.25">
      <c r="A2435" s="1">
        <v>44260</v>
      </c>
      <c r="B2435">
        <v>60359</v>
      </c>
      <c r="C2435" t="s">
        <v>103</v>
      </c>
      <c r="D2435" t="str">
        <f>VLOOKUP(sales_order1[[#This Row],[itemCode]],product_details3!B:C,2,0)</f>
        <v>SCRT50</v>
      </c>
      <c r="E2435" t="s">
        <v>104</v>
      </c>
      <c r="F2435" t="s">
        <v>61</v>
      </c>
      <c r="G2435">
        <v>150</v>
      </c>
      <c r="H2435">
        <v>16.95</v>
      </c>
      <c r="I2435">
        <v>2542.5</v>
      </c>
      <c r="J2435">
        <v>5.2</v>
      </c>
      <c r="K2435">
        <v>780</v>
      </c>
      <c r="L2435">
        <v>11.75</v>
      </c>
      <c r="M2435">
        <v>0.69321533923303835</v>
      </c>
      <c r="N2435">
        <v>1762.5</v>
      </c>
      <c r="O2435" t="s">
        <v>273</v>
      </c>
      <c r="P2435" t="s">
        <v>274</v>
      </c>
      <c r="Q2435" t="s">
        <v>132</v>
      </c>
      <c r="R2435" t="s">
        <v>56</v>
      </c>
      <c r="S2435" t="s">
        <v>133</v>
      </c>
      <c r="T2435" t="s">
        <v>275</v>
      </c>
      <c r="U2435" t="s">
        <v>1191</v>
      </c>
      <c r="V2435">
        <f>YEAR(sales_order1[[#This Row],[date]])</f>
        <v>2021</v>
      </c>
      <c r="W2435" t="str">
        <f>TEXT(sales_order1[[#This Row],[date]], "Mmm")</f>
        <v>Mar</v>
      </c>
      <c r="X2435">
        <f>VALUE(TEXT(sales_order1[[#This Row],[date]], "D"))</f>
        <v>5</v>
      </c>
      <c r="Y2435">
        <v>10</v>
      </c>
    </row>
    <row r="2436" spans="1:25" x14ac:dyDescent="0.25">
      <c r="A2436" s="1">
        <v>44260</v>
      </c>
      <c r="B2436">
        <v>60360</v>
      </c>
      <c r="C2436" t="s">
        <v>288</v>
      </c>
      <c r="D2436" t="str">
        <f>VLOOKUP(sales_order1[[#This Row],[itemCode]],product_details3!B:C,2,0)</f>
        <v>MKRM200</v>
      </c>
      <c r="E2436" t="s">
        <v>289</v>
      </c>
      <c r="F2436" t="s">
        <v>151</v>
      </c>
      <c r="G2436">
        <v>50</v>
      </c>
      <c r="H2436">
        <v>19.25</v>
      </c>
      <c r="I2436">
        <v>962.5</v>
      </c>
      <c r="J2436">
        <v>7.75</v>
      </c>
      <c r="K2436">
        <v>387.5</v>
      </c>
      <c r="L2436">
        <v>11.5</v>
      </c>
      <c r="M2436">
        <v>0.59740259740259738</v>
      </c>
      <c r="N2436">
        <v>575</v>
      </c>
      <c r="O2436" t="s">
        <v>495</v>
      </c>
      <c r="P2436" t="s">
        <v>496</v>
      </c>
      <c r="Q2436" t="s">
        <v>119</v>
      </c>
      <c r="R2436" t="s">
        <v>40</v>
      </c>
      <c r="S2436" t="s">
        <v>497</v>
      </c>
      <c r="T2436" t="s">
        <v>498</v>
      </c>
      <c r="U2436" t="s">
        <v>1190</v>
      </c>
      <c r="V2436">
        <f>YEAR(sales_order1[[#This Row],[date]])</f>
        <v>2021</v>
      </c>
      <c r="W2436" t="str">
        <f>TEXT(sales_order1[[#This Row],[date]], "Mmm")</f>
        <v>Mar</v>
      </c>
      <c r="X2436">
        <f>VALUE(TEXT(sales_order1[[#This Row],[date]], "D"))</f>
        <v>5</v>
      </c>
      <c r="Y2436">
        <v>10</v>
      </c>
    </row>
    <row r="2437" spans="1:25" x14ac:dyDescent="0.25">
      <c r="A2437" s="1">
        <v>44260</v>
      </c>
      <c r="B2437">
        <v>60361</v>
      </c>
      <c r="C2437" t="s">
        <v>358</v>
      </c>
      <c r="D2437" t="str">
        <f>VLOOKUP(sales_order1[[#This Row],[itemCode]],product_details3!B:C,2,0)</f>
        <v>SCR50+30</v>
      </c>
      <c r="E2437" t="s">
        <v>359</v>
      </c>
      <c r="F2437" t="s">
        <v>61</v>
      </c>
      <c r="G2437">
        <v>300</v>
      </c>
      <c r="H2437">
        <v>10.5</v>
      </c>
      <c r="I2437">
        <v>3150</v>
      </c>
      <c r="J2437">
        <v>3.3</v>
      </c>
      <c r="K2437">
        <v>990</v>
      </c>
      <c r="L2437">
        <v>7.2</v>
      </c>
      <c r="M2437">
        <v>0.68571428571428572</v>
      </c>
      <c r="N2437">
        <v>2160</v>
      </c>
      <c r="O2437" t="s">
        <v>293</v>
      </c>
      <c r="P2437" t="s">
        <v>294</v>
      </c>
      <c r="Q2437" t="s">
        <v>154</v>
      </c>
      <c r="R2437" t="s">
        <v>56</v>
      </c>
      <c r="S2437" t="s">
        <v>133</v>
      </c>
      <c r="T2437" t="s">
        <v>155</v>
      </c>
      <c r="U2437" t="s">
        <v>1191</v>
      </c>
      <c r="V2437">
        <f>YEAR(sales_order1[[#This Row],[date]])</f>
        <v>2021</v>
      </c>
      <c r="W2437" t="str">
        <f>TEXT(sales_order1[[#This Row],[date]], "Mmm")</f>
        <v>Mar</v>
      </c>
      <c r="X2437">
        <f>VALUE(TEXT(sales_order1[[#This Row],[date]], "D"))</f>
        <v>5</v>
      </c>
      <c r="Y2437">
        <v>10</v>
      </c>
    </row>
    <row r="2438" spans="1:25" x14ac:dyDescent="0.25">
      <c r="A2438" s="1">
        <v>44260</v>
      </c>
      <c r="B2438">
        <v>60362</v>
      </c>
      <c r="C2438" t="s">
        <v>115</v>
      </c>
      <c r="D2438" t="str">
        <f>VLOOKUP(sales_order1[[#This Row],[itemCode]],product_details3!B:C,2,0)</f>
        <v>SCRS30100</v>
      </c>
      <c r="E2438" t="s">
        <v>116</v>
      </c>
      <c r="F2438" t="s">
        <v>61</v>
      </c>
      <c r="G2438">
        <v>50</v>
      </c>
      <c r="H2438">
        <v>32.75</v>
      </c>
      <c r="I2438">
        <v>1637.5</v>
      </c>
      <c r="J2438">
        <v>11.25</v>
      </c>
      <c r="K2438">
        <v>562.5</v>
      </c>
      <c r="L2438">
        <v>21.5</v>
      </c>
      <c r="M2438">
        <v>0.65648854961832059</v>
      </c>
      <c r="N2438">
        <v>1075</v>
      </c>
      <c r="O2438" t="s">
        <v>223</v>
      </c>
      <c r="P2438" t="s">
        <v>224</v>
      </c>
      <c r="Q2438" t="s">
        <v>55</v>
      </c>
      <c r="R2438" t="s">
        <v>56</v>
      </c>
      <c r="S2438" t="s">
        <v>225</v>
      </c>
      <c r="T2438" t="s">
        <v>226</v>
      </c>
      <c r="U2438" t="s">
        <v>1191</v>
      </c>
      <c r="V2438">
        <f>YEAR(sales_order1[[#This Row],[date]])</f>
        <v>2021</v>
      </c>
      <c r="W2438" t="str">
        <f>TEXT(sales_order1[[#This Row],[date]], "Mmm")</f>
        <v>Mar</v>
      </c>
      <c r="X2438">
        <f>VALUE(TEXT(sales_order1[[#This Row],[date]], "D"))</f>
        <v>5</v>
      </c>
      <c r="Y2438">
        <v>10</v>
      </c>
    </row>
    <row r="2439" spans="1:25" x14ac:dyDescent="0.25">
      <c r="A2439" s="1">
        <v>44260</v>
      </c>
      <c r="B2439">
        <v>60363</v>
      </c>
      <c r="C2439" t="s">
        <v>86</v>
      </c>
      <c r="D2439" t="str">
        <f>VLOOKUP(sales_order1[[#This Row],[itemCode]],product_details3!B:C,2,0)</f>
        <v>SRMH30</v>
      </c>
      <c r="E2439" t="s">
        <v>87</v>
      </c>
      <c r="F2439" t="s">
        <v>30</v>
      </c>
      <c r="G2439">
        <v>150</v>
      </c>
      <c r="H2439">
        <v>21</v>
      </c>
      <c r="I2439">
        <v>3150</v>
      </c>
      <c r="J2439">
        <v>6.6</v>
      </c>
      <c r="K2439">
        <v>990</v>
      </c>
      <c r="L2439">
        <v>14.4</v>
      </c>
      <c r="M2439">
        <v>0.68571428571428572</v>
      </c>
      <c r="N2439">
        <v>2160</v>
      </c>
      <c r="O2439" t="s">
        <v>469</v>
      </c>
      <c r="P2439" t="s">
        <v>470</v>
      </c>
      <c r="Q2439" t="s">
        <v>160</v>
      </c>
      <c r="R2439" t="s">
        <v>112</v>
      </c>
      <c r="S2439" t="s">
        <v>161</v>
      </c>
      <c r="T2439" t="s">
        <v>471</v>
      </c>
      <c r="U2439" t="s">
        <v>1189</v>
      </c>
      <c r="V2439">
        <f>YEAR(sales_order1[[#This Row],[date]])</f>
        <v>2021</v>
      </c>
      <c r="W2439" t="str">
        <f>TEXT(sales_order1[[#This Row],[date]], "Mmm")</f>
        <v>Mar</v>
      </c>
      <c r="X2439">
        <f>VALUE(TEXT(sales_order1[[#This Row],[date]], "D"))</f>
        <v>5</v>
      </c>
      <c r="Y2439">
        <v>10</v>
      </c>
    </row>
    <row r="2440" spans="1:25" x14ac:dyDescent="0.25">
      <c r="A2440" s="1">
        <v>44260</v>
      </c>
      <c r="B2440">
        <v>60364</v>
      </c>
      <c r="C2440" t="s">
        <v>115</v>
      </c>
      <c r="D2440" t="str">
        <f>VLOOKUP(sales_order1[[#This Row],[itemCode]],product_details3!B:C,2,0)</f>
        <v>SCRS30100</v>
      </c>
      <c r="E2440" t="s">
        <v>116</v>
      </c>
      <c r="F2440" t="s">
        <v>61</v>
      </c>
      <c r="G2440">
        <v>350</v>
      </c>
      <c r="H2440">
        <v>32.75</v>
      </c>
      <c r="I2440">
        <v>11462.5</v>
      </c>
      <c r="J2440">
        <v>11.25</v>
      </c>
      <c r="K2440">
        <v>3937.5</v>
      </c>
      <c r="L2440">
        <v>21.5</v>
      </c>
      <c r="M2440">
        <v>0.65648854961832059</v>
      </c>
      <c r="N2440">
        <v>7525</v>
      </c>
      <c r="O2440" t="s">
        <v>82</v>
      </c>
      <c r="P2440" t="s">
        <v>83</v>
      </c>
      <c r="Q2440" t="s">
        <v>64</v>
      </c>
      <c r="R2440" t="s">
        <v>40</v>
      </c>
      <c r="S2440" t="s">
        <v>84</v>
      </c>
      <c r="T2440" t="s">
        <v>85</v>
      </c>
      <c r="U2440" t="s">
        <v>1189</v>
      </c>
      <c r="V2440">
        <f>YEAR(sales_order1[[#This Row],[date]])</f>
        <v>2021</v>
      </c>
      <c r="W2440" t="str">
        <f>TEXT(sales_order1[[#This Row],[date]], "Mmm")</f>
        <v>Mar</v>
      </c>
      <c r="X2440">
        <f>VALUE(TEXT(sales_order1[[#This Row],[date]], "D"))</f>
        <v>5</v>
      </c>
      <c r="Y2440">
        <v>10</v>
      </c>
    </row>
    <row r="2441" spans="1:25" x14ac:dyDescent="0.25">
      <c r="A2441" s="1">
        <v>44260</v>
      </c>
      <c r="B2441">
        <v>60365</v>
      </c>
      <c r="C2441" t="s">
        <v>103</v>
      </c>
      <c r="D2441" t="str">
        <f>VLOOKUP(sales_order1[[#This Row],[itemCode]],product_details3!B:C,2,0)</f>
        <v>SCRT50</v>
      </c>
      <c r="E2441" t="s">
        <v>104</v>
      </c>
      <c r="F2441" t="s">
        <v>61</v>
      </c>
      <c r="G2441">
        <v>100</v>
      </c>
      <c r="H2441">
        <v>16.95</v>
      </c>
      <c r="I2441">
        <v>1695</v>
      </c>
      <c r="J2441">
        <v>5.2</v>
      </c>
      <c r="K2441">
        <v>520</v>
      </c>
      <c r="L2441">
        <v>11.75</v>
      </c>
      <c r="M2441">
        <v>0.69321533923303835</v>
      </c>
      <c r="N2441">
        <v>1175</v>
      </c>
      <c r="O2441" t="s">
        <v>392</v>
      </c>
      <c r="P2441" t="s">
        <v>393</v>
      </c>
      <c r="Q2441" t="s">
        <v>264</v>
      </c>
      <c r="R2441" t="s">
        <v>56</v>
      </c>
      <c r="S2441" t="s">
        <v>133</v>
      </c>
      <c r="T2441" t="s">
        <v>394</v>
      </c>
      <c r="U2441" t="s">
        <v>1191</v>
      </c>
      <c r="V2441">
        <f>YEAR(sales_order1[[#This Row],[date]])</f>
        <v>2021</v>
      </c>
      <c r="W2441" t="str">
        <f>TEXT(sales_order1[[#This Row],[date]], "Mmm")</f>
        <v>Mar</v>
      </c>
      <c r="X2441">
        <f>VALUE(TEXT(sales_order1[[#This Row],[date]], "D"))</f>
        <v>5</v>
      </c>
      <c r="Y2441">
        <v>10</v>
      </c>
    </row>
    <row r="2442" spans="1:25" x14ac:dyDescent="0.25">
      <c r="A2442" s="1">
        <v>44263</v>
      </c>
      <c r="B2442">
        <v>60366</v>
      </c>
      <c r="C2442" t="s">
        <v>181</v>
      </c>
      <c r="D2442" t="str">
        <f>VLOOKUP(sales_order1[[#This Row],[itemCode]],product_details3!B:C,2,0)</f>
        <v>EXFP100</v>
      </c>
      <c r="E2442" t="s">
        <v>182</v>
      </c>
      <c r="F2442" t="s">
        <v>183</v>
      </c>
      <c r="G2442">
        <v>100</v>
      </c>
      <c r="H2442">
        <v>21.95</v>
      </c>
      <c r="I2442">
        <v>2195</v>
      </c>
      <c r="J2442">
        <v>8.1999999999999993</v>
      </c>
      <c r="K2442">
        <v>820</v>
      </c>
      <c r="L2442">
        <v>13.75</v>
      </c>
      <c r="M2442">
        <v>0.62642369020501143</v>
      </c>
      <c r="N2442">
        <v>1375</v>
      </c>
      <c r="O2442" t="s">
        <v>144</v>
      </c>
      <c r="P2442" t="s">
        <v>145</v>
      </c>
      <c r="Q2442" t="s">
        <v>146</v>
      </c>
      <c r="R2442" t="s">
        <v>112</v>
      </c>
      <c r="S2442" t="s">
        <v>147</v>
      </c>
      <c r="T2442" t="s">
        <v>148</v>
      </c>
      <c r="U2442" t="s">
        <v>1190</v>
      </c>
      <c r="V2442">
        <f>YEAR(sales_order1[[#This Row],[date]])</f>
        <v>2021</v>
      </c>
      <c r="W2442" t="str">
        <f>TEXT(sales_order1[[#This Row],[date]], "Mmm")</f>
        <v>Mar</v>
      </c>
      <c r="X2442">
        <f>VALUE(TEXT(sales_order1[[#This Row],[date]], "D"))</f>
        <v>8</v>
      </c>
      <c r="Y2442">
        <v>10</v>
      </c>
    </row>
    <row r="2443" spans="1:25" x14ac:dyDescent="0.25">
      <c r="A2443" s="1">
        <v>44263</v>
      </c>
      <c r="B2443">
        <v>60367</v>
      </c>
      <c r="C2443" t="s">
        <v>325</v>
      </c>
      <c r="D2443" t="str">
        <f>VLOOKUP(sales_order1[[#This Row],[itemCode]],product_details3!B:C,2,0)</f>
        <v>EXFG100</v>
      </c>
      <c r="E2443" t="s">
        <v>326</v>
      </c>
      <c r="F2443" t="s">
        <v>183</v>
      </c>
      <c r="G2443">
        <v>100</v>
      </c>
      <c r="H2443">
        <v>20.75</v>
      </c>
      <c r="I2443">
        <v>2075</v>
      </c>
      <c r="J2443">
        <v>7.45</v>
      </c>
      <c r="K2443">
        <v>745</v>
      </c>
      <c r="L2443">
        <v>13.3</v>
      </c>
      <c r="M2443">
        <v>0.64096385542168677</v>
      </c>
      <c r="N2443">
        <v>1330</v>
      </c>
      <c r="O2443" t="s">
        <v>537</v>
      </c>
      <c r="P2443" t="s">
        <v>538</v>
      </c>
      <c r="Q2443" t="s">
        <v>111</v>
      </c>
      <c r="R2443" t="s">
        <v>112</v>
      </c>
      <c r="S2443" t="s">
        <v>179</v>
      </c>
      <c r="T2443" t="s">
        <v>539</v>
      </c>
      <c r="U2443" t="s">
        <v>1189</v>
      </c>
      <c r="V2443">
        <f>YEAR(sales_order1[[#This Row],[date]])</f>
        <v>2021</v>
      </c>
      <c r="W2443" t="str">
        <f>TEXT(sales_order1[[#This Row],[date]], "Mmm")</f>
        <v>Mar</v>
      </c>
      <c r="X2443">
        <f>VALUE(TEXT(sales_order1[[#This Row],[date]], "D"))</f>
        <v>8</v>
      </c>
      <c r="Y2443">
        <v>10</v>
      </c>
    </row>
    <row r="2444" spans="1:25" x14ac:dyDescent="0.25">
      <c r="A2444" s="1">
        <v>44263</v>
      </c>
      <c r="B2444">
        <v>60368</v>
      </c>
      <c r="C2444" t="s">
        <v>348</v>
      </c>
      <c r="D2444" t="str">
        <f>VLOOKUP(sales_order1[[#This Row],[itemCode]],product_details3!B:C,2,0)</f>
        <v>EXFG150</v>
      </c>
      <c r="E2444" t="s">
        <v>349</v>
      </c>
      <c r="F2444" t="s">
        <v>183</v>
      </c>
      <c r="G2444">
        <v>50</v>
      </c>
      <c r="H2444">
        <v>26.25</v>
      </c>
      <c r="I2444">
        <v>1312.5</v>
      </c>
      <c r="J2444">
        <v>10.75</v>
      </c>
      <c r="K2444">
        <v>537.5</v>
      </c>
      <c r="L2444">
        <v>15.5</v>
      </c>
      <c r="M2444">
        <v>0.59047619047619049</v>
      </c>
      <c r="N2444">
        <v>775</v>
      </c>
      <c r="O2444" t="s">
        <v>199</v>
      </c>
      <c r="P2444" t="s">
        <v>200</v>
      </c>
      <c r="Q2444" t="s">
        <v>201</v>
      </c>
      <c r="R2444" t="s">
        <v>25</v>
      </c>
      <c r="S2444" t="s">
        <v>202</v>
      </c>
      <c r="T2444" t="s">
        <v>203</v>
      </c>
      <c r="U2444" t="s">
        <v>1191</v>
      </c>
      <c r="V2444">
        <f>YEAR(sales_order1[[#This Row],[date]])</f>
        <v>2021</v>
      </c>
      <c r="W2444" t="str">
        <f>TEXT(sales_order1[[#This Row],[date]], "Mmm")</f>
        <v>Mar</v>
      </c>
      <c r="X2444">
        <f>VALUE(TEXT(sales_order1[[#This Row],[date]], "D"))</f>
        <v>8</v>
      </c>
      <c r="Y2444">
        <v>10</v>
      </c>
    </row>
    <row r="2445" spans="1:25" x14ac:dyDescent="0.25">
      <c r="A2445" s="1">
        <v>44263</v>
      </c>
      <c r="B2445">
        <v>60369</v>
      </c>
      <c r="C2445" t="s">
        <v>307</v>
      </c>
      <c r="D2445" t="str">
        <f>VLOOKUP(sales_order1[[#This Row],[itemCode]],product_details3!B:C,2,0)</f>
        <v>TNRH150</v>
      </c>
      <c r="E2445" t="s">
        <v>308</v>
      </c>
      <c r="F2445" t="s">
        <v>124</v>
      </c>
      <c r="G2445">
        <v>200</v>
      </c>
      <c r="H2445">
        <v>15.75</v>
      </c>
      <c r="I2445">
        <v>3150</v>
      </c>
      <c r="J2445">
        <v>4.45</v>
      </c>
      <c r="K2445">
        <v>890</v>
      </c>
      <c r="L2445">
        <v>11.3</v>
      </c>
      <c r="M2445">
        <v>0.71746031746031746</v>
      </c>
      <c r="N2445">
        <v>2260</v>
      </c>
      <c r="O2445" t="s">
        <v>163</v>
      </c>
      <c r="P2445" t="s">
        <v>164</v>
      </c>
      <c r="Q2445" t="s">
        <v>146</v>
      </c>
      <c r="R2445" t="s">
        <v>112</v>
      </c>
      <c r="S2445" t="s">
        <v>165</v>
      </c>
      <c r="T2445" t="s">
        <v>166</v>
      </c>
      <c r="U2445" t="s">
        <v>1189</v>
      </c>
      <c r="V2445">
        <f>YEAR(sales_order1[[#This Row],[date]])</f>
        <v>2021</v>
      </c>
      <c r="W2445" t="str">
        <f>TEXT(sales_order1[[#This Row],[date]], "Mmm")</f>
        <v>Mar</v>
      </c>
      <c r="X2445">
        <f>VALUE(TEXT(sales_order1[[#This Row],[date]], "D"))</f>
        <v>8</v>
      </c>
      <c r="Y2445">
        <v>10</v>
      </c>
    </row>
    <row r="2446" spans="1:25" x14ac:dyDescent="0.25">
      <c r="A2446" s="1">
        <v>44263</v>
      </c>
      <c r="B2446">
        <v>60370</v>
      </c>
      <c r="C2446" t="s">
        <v>67</v>
      </c>
      <c r="D2446" t="str">
        <f>VLOOKUP(sales_order1[[#This Row],[itemCode]],product_details3!B:C,2,0)</f>
        <v>SRMH15</v>
      </c>
      <c r="E2446" t="s">
        <v>68</v>
      </c>
      <c r="F2446" t="s">
        <v>30</v>
      </c>
      <c r="G2446">
        <v>100</v>
      </c>
      <c r="H2446">
        <v>15.75</v>
      </c>
      <c r="I2446">
        <v>1575</v>
      </c>
      <c r="J2446">
        <v>5.45</v>
      </c>
      <c r="K2446">
        <v>545</v>
      </c>
      <c r="L2446">
        <v>10.3</v>
      </c>
      <c r="M2446">
        <v>0.65396825396825398</v>
      </c>
      <c r="N2446">
        <v>1030</v>
      </c>
      <c r="O2446" t="s">
        <v>487</v>
      </c>
      <c r="P2446" t="s">
        <v>488</v>
      </c>
      <c r="Q2446" t="s">
        <v>48</v>
      </c>
      <c r="R2446" t="s">
        <v>25</v>
      </c>
      <c r="S2446" t="s">
        <v>286</v>
      </c>
      <c r="T2446" t="s">
        <v>489</v>
      </c>
      <c r="U2446" t="s">
        <v>1191</v>
      </c>
      <c r="V2446">
        <f>YEAR(sales_order1[[#This Row],[date]])</f>
        <v>2021</v>
      </c>
      <c r="W2446" t="str">
        <f>TEXT(sales_order1[[#This Row],[date]], "Mmm")</f>
        <v>Mar</v>
      </c>
      <c r="X2446">
        <f>VALUE(TEXT(sales_order1[[#This Row],[date]], "D"))</f>
        <v>8</v>
      </c>
      <c r="Y2446">
        <v>10</v>
      </c>
    </row>
    <row r="2447" spans="1:25" x14ac:dyDescent="0.25">
      <c r="A2447" s="1">
        <v>44263</v>
      </c>
      <c r="B2447">
        <v>60371</v>
      </c>
      <c r="C2447" t="s">
        <v>279</v>
      </c>
      <c r="D2447" t="str">
        <f>VLOOKUP(sales_order1[[#This Row],[itemCode]],product_details3!B:C,2,0)</f>
        <v>SRMC15</v>
      </c>
      <c r="E2447" t="s">
        <v>280</v>
      </c>
      <c r="F2447" t="s">
        <v>30</v>
      </c>
      <c r="G2447">
        <v>50</v>
      </c>
      <c r="H2447">
        <v>16.95</v>
      </c>
      <c r="I2447">
        <v>847.5</v>
      </c>
      <c r="J2447">
        <v>6.2</v>
      </c>
      <c r="K2447">
        <v>310</v>
      </c>
      <c r="L2447">
        <v>10.75</v>
      </c>
      <c r="M2447">
        <v>0.63421828908554578</v>
      </c>
      <c r="N2447">
        <v>537.5</v>
      </c>
      <c r="O2447" t="s">
        <v>158</v>
      </c>
      <c r="P2447" t="s">
        <v>159</v>
      </c>
      <c r="Q2447" t="s">
        <v>160</v>
      </c>
      <c r="R2447" t="s">
        <v>112</v>
      </c>
      <c r="S2447" t="s">
        <v>161</v>
      </c>
      <c r="T2447" t="s">
        <v>162</v>
      </c>
      <c r="U2447" t="s">
        <v>1189</v>
      </c>
      <c r="V2447">
        <f>YEAR(sales_order1[[#This Row],[date]])</f>
        <v>2021</v>
      </c>
      <c r="W2447" t="str">
        <f>TEXT(sales_order1[[#This Row],[date]], "Mmm")</f>
        <v>Mar</v>
      </c>
      <c r="X2447">
        <f>VALUE(TEXT(sales_order1[[#This Row],[date]], "D"))</f>
        <v>8</v>
      </c>
      <c r="Y2447">
        <v>10</v>
      </c>
    </row>
    <row r="2448" spans="1:25" x14ac:dyDescent="0.25">
      <c r="A2448" s="1">
        <v>44263</v>
      </c>
      <c r="B2448">
        <v>60372</v>
      </c>
      <c r="C2448" t="s">
        <v>122</v>
      </c>
      <c r="D2448" t="str">
        <f>VLOOKUP(sales_order1[[#This Row],[itemCode]],product_details3!B:C,2,0)</f>
        <v>TNRE150</v>
      </c>
      <c r="E2448" t="s">
        <v>123</v>
      </c>
      <c r="F2448" t="s">
        <v>124</v>
      </c>
      <c r="G2448">
        <v>150</v>
      </c>
      <c r="H2448">
        <v>16.95</v>
      </c>
      <c r="I2448">
        <v>2542.5</v>
      </c>
      <c r="J2448">
        <v>5.2</v>
      </c>
      <c r="K2448">
        <v>780</v>
      </c>
      <c r="L2448">
        <v>11.75</v>
      </c>
      <c r="M2448">
        <v>0.69321533923303835</v>
      </c>
      <c r="N2448">
        <v>1762.5</v>
      </c>
      <c r="O2448" t="s">
        <v>427</v>
      </c>
      <c r="P2448" t="s">
        <v>428</v>
      </c>
      <c r="Q2448" t="s">
        <v>239</v>
      </c>
      <c r="R2448" t="s">
        <v>112</v>
      </c>
      <c r="S2448" t="s">
        <v>240</v>
      </c>
      <c r="T2448" t="s">
        <v>429</v>
      </c>
      <c r="U2448" t="s">
        <v>1189</v>
      </c>
      <c r="V2448">
        <f>YEAR(sales_order1[[#This Row],[date]])</f>
        <v>2021</v>
      </c>
      <c r="W2448" t="str">
        <f>TEXT(sales_order1[[#This Row],[date]], "Mmm")</f>
        <v>Mar</v>
      </c>
      <c r="X2448">
        <f>VALUE(TEXT(sales_order1[[#This Row],[date]], "D"))</f>
        <v>8</v>
      </c>
      <c r="Y2448">
        <v>10</v>
      </c>
    </row>
    <row r="2449" spans="1:25" x14ac:dyDescent="0.25">
      <c r="A2449" s="1">
        <v>44263</v>
      </c>
      <c r="B2449">
        <v>60373</v>
      </c>
      <c r="C2449" t="s">
        <v>142</v>
      </c>
      <c r="D2449" t="str">
        <f>VLOOKUP(sales_order1[[#This Row],[itemCode]],product_details3!B:C,2,0)</f>
        <v>SRMC50</v>
      </c>
      <c r="E2449" t="s">
        <v>143</v>
      </c>
      <c r="F2449" t="s">
        <v>30</v>
      </c>
      <c r="G2449">
        <v>200</v>
      </c>
      <c r="H2449">
        <v>33.25</v>
      </c>
      <c r="I2449">
        <v>6650</v>
      </c>
      <c r="J2449">
        <v>12</v>
      </c>
      <c r="K2449">
        <v>2400</v>
      </c>
      <c r="L2449">
        <v>21.25</v>
      </c>
      <c r="M2449">
        <v>0.63909774436090228</v>
      </c>
      <c r="N2449">
        <v>4250</v>
      </c>
      <c r="O2449" t="s">
        <v>295</v>
      </c>
      <c r="P2449" t="s">
        <v>296</v>
      </c>
      <c r="Q2449" t="s">
        <v>160</v>
      </c>
      <c r="R2449" t="s">
        <v>112</v>
      </c>
      <c r="S2449" t="s">
        <v>297</v>
      </c>
      <c r="T2449" t="s">
        <v>298</v>
      </c>
      <c r="U2449" t="s">
        <v>1189</v>
      </c>
      <c r="V2449">
        <f>YEAR(sales_order1[[#This Row],[date]])</f>
        <v>2021</v>
      </c>
      <c r="W2449" t="str">
        <f>TEXT(sales_order1[[#This Row],[date]], "Mmm")</f>
        <v>Mar</v>
      </c>
      <c r="X2449">
        <f>VALUE(TEXT(sales_order1[[#This Row],[date]], "D"))</f>
        <v>8</v>
      </c>
      <c r="Y2449">
        <v>10</v>
      </c>
    </row>
    <row r="2450" spans="1:25" x14ac:dyDescent="0.25">
      <c r="A2450" s="1">
        <v>44264</v>
      </c>
      <c r="B2450">
        <v>60374</v>
      </c>
      <c r="C2450" t="s">
        <v>103</v>
      </c>
      <c r="D2450" t="str">
        <f>VLOOKUP(sales_order1[[#This Row],[itemCode]],product_details3!B:C,2,0)</f>
        <v>SCRT50</v>
      </c>
      <c r="E2450" t="s">
        <v>104</v>
      </c>
      <c r="F2450" t="s">
        <v>61</v>
      </c>
      <c r="G2450">
        <v>350</v>
      </c>
      <c r="H2450">
        <v>16.95</v>
      </c>
      <c r="I2450">
        <v>5932.5</v>
      </c>
      <c r="J2450">
        <v>5.2</v>
      </c>
      <c r="K2450">
        <v>1820</v>
      </c>
      <c r="L2450">
        <v>11.75</v>
      </c>
      <c r="M2450">
        <v>0.69321533923303835</v>
      </c>
      <c r="N2450">
        <v>4112.5</v>
      </c>
      <c r="O2450" t="s">
        <v>525</v>
      </c>
      <c r="P2450" t="s">
        <v>526</v>
      </c>
      <c r="Q2450" t="s">
        <v>111</v>
      </c>
      <c r="R2450" t="s">
        <v>112</v>
      </c>
      <c r="S2450" t="s">
        <v>113</v>
      </c>
      <c r="T2450" t="s">
        <v>527</v>
      </c>
      <c r="U2450" t="s">
        <v>1189</v>
      </c>
      <c r="V2450">
        <f>YEAR(sales_order1[[#This Row],[date]])</f>
        <v>2021</v>
      </c>
      <c r="W2450" t="str">
        <f>TEXT(sales_order1[[#This Row],[date]], "Mmm")</f>
        <v>Mar</v>
      </c>
      <c r="X2450">
        <f>VALUE(TEXT(sales_order1[[#This Row],[date]], "D"))</f>
        <v>9</v>
      </c>
      <c r="Y2450">
        <v>10</v>
      </c>
    </row>
    <row r="2451" spans="1:25" x14ac:dyDescent="0.25">
      <c r="A2451" s="1">
        <v>44264</v>
      </c>
      <c r="B2451">
        <v>60375</v>
      </c>
      <c r="C2451" t="s">
        <v>194</v>
      </c>
      <c r="D2451" t="str">
        <f>VLOOKUP(sales_order1[[#This Row],[itemCode]],product_details3!B:C,2,0)</f>
        <v>CLNG150</v>
      </c>
      <c r="E2451" t="s">
        <v>195</v>
      </c>
      <c r="F2451" t="s">
        <v>45</v>
      </c>
      <c r="G2451">
        <v>100</v>
      </c>
      <c r="H2451">
        <v>12.75</v>
      </c>
      <c r="I2451">
        <v>1275</v>
      </c>
      <c r="J2451">
        <v>4.45</v>
      </c>
      <c r="K2451">
        <v>445</v>
      </c>
      <c r="L2451">
        <v>8.3000000000000007</v>
      </c>
      <c r="M2451">
        <v>0.65098039215686276</v>
      </c>
      <c r="N2451">
        <v>830</v>
      </c>
      <c r="O2451" t="s">
        <v>46</v>
      </c>
      <c r="P2451" t="s">
        <v>47</v>
      </c>
      <c r="Q2451" t="s">
        <v>48</v>
      </c>
      <c r="R2451" t="s">
        <v>25</v>
      </c>
      <c r="S2451" t="s">
        <v>49</v>
      </c>
      <c r="T2451" t="s">
        <v>50</v>
      </c>
      <c r="U2451" t="s">
        <v>1191</v>
      </c>
      <c r="V2451">
        <f>YEAR(sales_order1[[#This Row],[date]])</f>
        <v>2021</v>
      </c>
      <c r="W2451" t="str">
        <f>TEXT(sales_order1[[#This Row],[date]], "Mmm")</f>
        <v>Mar</v>
      </c>
      <c r="X2451">
        <f>VALUE(TEXT(sales_order1[[#This Row],[date]], "D"))</f>
        <v>9</v>
      </c>
      <c r="Y2451">
        <v>10</v>
      </c>
    </row>
    <row r="2452" spans="1:25" x14ac:dyDescent="0.25">
      <c r="A2452" s="1">
        <v>44264</v>
      </c>
      <c r="B2452">
        <v>60376</v>
      </c>
      <c r="C2452" t="s">
        <v>86</v>
      </c>
      <c r="D2452" t="str">
        <f>VLOOKUP(sales_order1[[#This Row],[itemCode]],product_details3!B:C,2,0)</f>
        <v>SRMH30</v>
      </c>
      <c r="E2452" t="s">
        <v>87</v>
      </c>
      <c r="F2452" t="s">
        <v>30</v>
      </c>
      <c r="G2452">
        <v>100</v>
      </c>
      <c r="H2452">
        <v>21</v>
      </c>
      <c r="I2452">
        <v>2100</v>
      </c>
      <c r="J2452">
        <v>6.6</v>
      </c>
      <c r="K2452">
        <v>660</v>
      </c>
      <c r="L2452">
        <v>14.4</v>
      </c>
      <c r="M2452">
        <v>0.68571428571428572</v>
      </c>
      <c r="N2452">
        <v>1440</v>
      </c>
      <c r="O2452" t="s">
        <v>244</v>
      </c>
      <c r="P2452" t="s">
        <v>245</v>
      </c>
      <c r="Q2452" t="s">
        <v>186</v>
      </c>
      <c r="R2452" t="s">
        <v>112</v>
      </c>
      <c r="S2452" t="s">
        <v>246</v>
      </c>
      <c r="T2452" t="s">
        <v>247</v>
      </c>
      <c r="U2452" t="s">
        <v>1189</v>
      </c>
      <c r="V2452">
        <f>YEAR(sales_order1[[#This Row],[date]])</f>
        <v>2021</v>
      </c>
      <c r="W2452" t="str">
        <f>TEXT(sales_order1[[#This Row],[date]], "Mmm")</f>
        <v>Mar</v>
      </c>
      <c r="X2452">
        <f>VALUE(TEXT(sales_order1[[#This Row],[date]], "D"))</f>
        <v>9</v>
      </c>
      <c r="Y2452">
        <v>10</v>
      </c>
    </row>
    <row r="2453" spans="1:25" x14ac:dyDescent="0.25">
      <c r="A2453" s="1">
        <v>44264</v>
      </c>
      <c r="B2453">
        <v>60377</v>
      </c>
      <c r="C2453" t="s">
        <v>325</v>
      </c>
      <c r="D2453" t="str">
        <f>VLOOKUP(sales_order1[[#This Row],[itemCode]],product_details3!B:C,2,0)</f>
        <v>EXFG100</v>
      </c>
      <c r="E2453" t="s">
        <v>326</v>
      </c>
      <c r="F2453" t="s">
        <v>183</v>
      </c>
      <c r="G2453">
        <v>50</v>
      </c>
      <c r="H2453">
        <v>20.75</v>
      </c>
      <c r="I2453">
        <v>1037.5</v>
      </c>
      <c r="J2453">
        <v>7.45</v>
      </c>
      <c r="K2453">
        <v>372.5</v>
      </c>
      <c r="L2453">
        <v>13.3</v>
      </c>
      <c r="M2453">
        <v>0.64096385542168677</v>
      </c>
      <c r="N2453">
        <v>665</v>
      </c>
      <c r="O2453" t="s">
        <v>451</v>
      </c>
      <c r="P2453" t="s">
        <v>452</v>
      </c>
      <c r="Q2453" t="s">
        <v>271</v>
      </c>
      <c r="R2453" t="s">
        <v>56</v>
      </c>
      <c r="S2453" t="s">
        <v>192</v>
      </c>
      <c r="T2453" t="s">
        <v>453</v>
      </c>
      <c r="U2453" t="s">
        <v>1191</v>
      </c>
      <c r="V2453">
        <f>YEAR(sales_order1[[#This Row],[date]])</f>
        <v>2021</v>
      </c>
      <c r="W2453" t="str">
        <f>TEXT(sales_order1[[#This Row],[date]], "Mmm")</f>
        <v>Mar</v>
      </c>
      <c r="X2453">
        <f>VALUE(TEXT(sales_order1[[#This Row],[date]], "D"))</f>
        <v>9</v>
      </c>
      <c r="Y2453">
        <v>10</v>
      </c>
    </row>
    <row r="2454" spans="1:25" x14ac:dyDescent="0.25">
      <c r="A2454" s="1">
        <v>44264</v>
      </c>
      <c r="B2454">
        <v>60378</v>
      </c>
      <c r="C2454" t="s">
        <v>327</v>
      </c>
      <c r="D2454" t="str">
        <f>VLOOKUP(sales_order1[[#This Row],[itemCode]],product_details3!B:C,2,0)</f>
        <v>SCR50+50</v>
      </c>
      <c r="E2454" t="s">
        <v>328</v>
      </c>
      <c r="F2454" t="s">
        <v>61</v>
      </c>
      <c r="G2454">
        <v>300</v>
      </c>
      <c r="H2454">
        <v>15.75</v>
      </c>
      <c r="I2454">
        <v>4725</v>
      </c>
      <c r="J2454">
        <v>4.45</v>
      </c>
      <c r="K2454">
        <v>1335</v>
      </c>
      <c r="L2454">
        <v>11.3</v>
      </c>
      <c r="M2454">
        <v>0.71746031746031746</v>
      </c>
      <c r="N2454">
        <v>3390</v>
      </c>
      <c r="O2454" t="s">
        <v>253</v>
      </c>
      <c r="P2454" t="s">
        <v>254</v>
      </c>
      <c r="Q2454" t="s">
        <v>191</v>
      </c>
      <c r="R2454" t="s">
        <v>56</v>
      </c>
      <c r="S2454" t="s">
        <v>192</v>
      </c>
      <c r="T2454" t="s">
        <v>255</v>
      </c>
      <c r="U2454" t="s">
        <v>1191</v>
      </c>
      <c r="V2454">
        <f>YEAR(sales_order1[[#This Row],[date]])</f>
        <v>2021</v>
      </c>
      <c r="W2454" t="str">
        <f>TEXT(sales_order1[[#This Row],[date]], "Mmm")</f>
        <v>Mar</v>
      </c>
      <c r="X2454">
        <f>VALUE(TEXT(sales_order1[[#This Row],[date]], "D"))</f>
        <v>9</v>
      </c>
      <c r="Y2454">
        <v>10</v>
      </c>
    </row>
    <row r="2455" spans="1:25" x14ac:dyDescent="0.25">
      <c r="A2455" s="1">
        <v>44264</v>
      </c>
      <c r="B2455">
        <v>60379</v>
      </c>
      <c r="C2455" t="s">
        <v>329</v>
      </c>
      <c r="D2455" t="str">
        <f>VLOOKUP(sales_order1[[#This Row],[itemCode]],product_details3!B:C,2,0)</f>
        <v>TNRS150</v>
      </c>
      <c r="E2455" t="s">
        <v>330</v>
      </c>
      <c r="F2455" t="s">
        <v>124</v>
      </c>
      <c r="G2455">
        <v>50</v>
      </c>
      <c r="H2455">
        <v>19.649999999999999</v>
      </c>
      <c r="I2455">
        <v>982.5</v>
      </c>
      <c r="J2455">
        <v>6.55</v>
      </c>
      <c r="K2455">
        <v>327.5</v>
      </c>
      <c r="L2455">
        <v>13.1</v>
      </c>
      <c r="M2455">
        <v>0.66666666666666663</v>
      </c>
      <c r="N2455">
        <v>655</v>
      </c>
      <c r="O2455" t="s">
        <v>395</v>
      </c>
      <c r="P2455" t="s">
        <v>396</v>
      </c>
      <c r="Q2455" t="s">
        <v>191</v>
      </c>
      <c r="R2455" t="s">
        <v>56</v>
      </c>
      <c r="S2455" t="s">
        <v>192</v>
      </c>
      <c r="T2455" t="s">
        <v>397</v>
      </c>
      <c r="U2455" t="s">
        <v>1191</v>
      </c>
      <c r="V2455">
        <f>YEAR(sales_order1[[#This Row],[date]])</f>
        <v>2021</v>
      </c>
      <c r="W2455" t="str">
        <f>TEXT(sales_order1[[#This Row],[date]], "Mmm")</f>
        <v>Mar</v>
      </c>
      <c r="X2455">
        <f>VALUE(TEXT(sales_order1[[#This Row],[date]], "D"))</f>
        <v>9</v>
      </c>
      <c r="Y2455">
        <v>10</v>
      </c>
    </row>
    <row r="2456" spans="1:25" x14ac:dyDescent="0.25">
      <c r="A2456" s="1">
        <v>44265</v>
      </c>
      <c r="B2456">
        <v>60380</v>
      </c>
      <c r="C2456" t="s">
        <v>35</v>
      </c>
      <c r="D2456" t="str">
        <f>VLOOKUP(sales_order1[[#This Row],[itemCode]],product_details3!B:C,2,0)</f>
        <v>SRMA30</v>
      </c>
      <c r="E2456" t="s">
        <v>36</v>
      </c>
      <c r="F2456" t="s">
        <v>30</v>
      </c>
      <c r="G2456">
        <v>100</v>
      </c>
      <c r="H2456">
        <v>26.2</v>
      </c>
      <c r="I2456">
        <v>2620</v>
      </c>
      <c r="J2456">
        <v>9.4</v>
      </c>
      <c r="K2456">
        <v>940</v>
      </c>
      <c r="L2456">
        <v>16.8</v>
      </c>
      <c r="M2456">
        <v>0.6412213740458016</v>
      </c>
      <c r="N2456">
        <v>1680</v>
      </c>
      <c r="O2456" t="s">
        <v>216</v>
      </c>
      <c r="P2456" t="s">
        <v>217</v>
      </c>
      <c r="Q2456" t="s">
        <v>218</v>
      </c>
      <c r="R2456" t="s">
        <v>40</v>
      </c>
      <c r="S2456" t="s">
        <v>219</v>
      </c>
      <c r="T2456" t="s">
        <v>220</v>
      </c>
      <c r="U2456" t="s">
        <v>1190</v>
      </c>
      <c r="V2456">
        <f>YEAR(sales_order1[[#This Row],[date]])</f>
        <v>2021</v>
      </c>
      <c r="W2456" t="str">
        <f>TEXT(sales_order1[[#This Row],[date]], "Mmm")</f>
        <v>Mar</v>
      </c>
      <c r="X2456">
        <f>VALUE(TEXT(sales_order1[[#This Row],[date]], "D"))</f>
        <v>10</v>
      </c>
      <c r="Y2456">
        <v>10</v>
      </c>
    </row>
    <row r="2457" spans="1:25" x14ac:dyDescent="0.25">
      <c r="A2457" s="1">
        <v>44265</v>
      </c>
      <c r="B2457">
        <v>60381</v>
      </c>
      <c r="C2457" t="s">
        <v>256</v>
      </c>
      <c r="D2457" t="str">
        <f>VLOOKUP(sales_order1[[#This Row],[itemCode]],product_details3!B:C,2,0)</f>
        <v>MSKC50</v>
      </c>
      <c r="E2457" t="s">
        <v>257</v>
      </c>
      <c r="F2457" t="s">
        <v>137</v>
      </c>
      <c r="G2457">
        <v>100</v>
      </c>
      <c r="H2457">
        <v>11.95</v>
      </c>
      <c r="I2457">
        <v>1195</v>
      </c>
      <c r="J2457">
        <v>5.2</v>
      </c>
      <c r="K2457">
        <v>520</v>
      </c>
      <c r="L2457">
        <v>6.75</v>
      </c>
      <c r="M2457">
        <v>0.56485355648535562</v>
      </c>
      <c r="N2457">
        <v>675</v>
      </c>
      <c r="O2457" t="s">
        <v>540</v>
      </c>
      <c r="P2457" t="s">
        <v>541</v>
      </c>
      <c r="Q2457" t="s">
        <v>24</v>
      </c>
      <c r="R2457" t="s">
        <v>25</v>
      </c>
      <c r="S2457" t="s">
        <v>26</v>
      </c>
      <c r="T2457" t="s">
        <v>542</v>
      </c>
      <c r="U2457" t="s">
        <v>1191</v>
      </c>
      <c r="V2457">
        <f>YEAR(sales_order1[[#This Row],[date]])</f>
        <v>2021</v>
      </c>
      <c r="W2457" t="str">
        <f>TEXT(sales_order1[[#This Row],[date]], "Mmm")</f>
        <v>Mar</v>
      </c>
      <c r="X2457">
        <f>VALUE(TEXT(sales_order1[[#This Row],[date]], "D"))</f>
        <v>10</v>
      </c>
      <c r="Y2457">
        <v>10</v>
      </c>
    </row>
    <row r="2458" spans="1:25" x14ac:dyDescent="0.25">
      <c r="A2458" s="1">
        <v>44265</v>
      </c>
      <c r="B2458">
        <v>60382</v>
      </c>
      <c r="C2458" t="s">
        <v>128</v>
      </c>
      <c r="D2458" t="str">
        <f>VLOOKUP(sales_order1[[#This Row],[itemCode]],product_details3!B:C,2,0)</f>
        <v>SCRT100</v>
      </c>
      <c r="E2458" t="s">
        <v>129</v>
      </c>
      <c r="F2458" t="s">
        <v>61</v>
      </c>
      <c r="G2458">
        <v>300</v>
      </c>
      <c r="H2458">
        <v>28.25</v>
      </c>
      <c r="I2458">
        <v>8475</v>
      </c>
      <c r="J2458">
        <v>9</v>
      </c>
      <c r="K2458">
        <v>2700</v>
      </c>
      <c r="L2458">
        <v>19.25</v>
      </c>
      <c r="M2458">
        <v>0.68141592920353977</v>
      </c>
      <c r="N2458">
        <v>5775</v>
      </c>
      <c r="O2458" t="s">
        <v>276</v>
      </c>
      <c r="P2458" t="s">
        <v>277</v>
      </c>
      <c r="Q2458" t="s">
        <v>39</v>
      </c>
      <c r="R2458" t="s">
        <v>40</v>
      </c>
      <c r="S2458" t="s">
        <v>41</v>
      </c>
      <c r="T2458" t="s">
        <v>278</v>
      </c>
      <c r="U2458" t="s">
        <v>1188</v>
      </c>
      <c r="V2458">
        <f>YEAR(sales_order1[[#This Row],[date]])</f>
        <v>2021</v>
      </c>
      <c r="W2458" t="str">
        <f>TEXT(sales_order1[[#This Row],[date]], "Mmm")</f>
        <v>Mar</v>
      </c>
      <c r="X2458">
        <f>VALUE(TEXT(sales_order1[[#This Row],[date]], "D"))</f>
        <v>10</v>
      </c>
      <c r="Y2458">
        <v>10</v>
      </c>
    </row>
    <row r="2459" spans="1:25" x14ac:dyDescent="0.25">
      <c r="A2459" s="1">
        <v>44265</v>
      </c>
      <c r="B2459">
        <v>60383</v>
      </c>
      <c r="C2459" t="s">
        <v>51</v>
      </c>
      <c r="D2459" t="str">
        <f>VLOOKUP(sales_order1[[#This Row],[itemCode]],product_details3!B:C,2,0)</f>
        <v>MSTH50</v>
      </c>
      <c r="E2459" t="s">
        <v>52</v>
      </c>
      <c r="F2459" t="s">
        <v>21</v>
      </c>
      <c r="G2459">
        <v>100</v>
      </c>
      <c r="H2459">
        <v>15.75</v>
      </c>
      <c r="I2459">
        <v>1575</v>
      </c>
      <c r="J2459">
        <v>4.45</v>
      </c>
      <c r="K2459">
        <v>445</v>
      </c>
      <c r="L2459">
        <v>11.3</v>
      </c>
      <c r="M2459">
        <v>0.71746031746031746</v>
      </c>
      <c r="N2459">
        <v>1130</v>
      </c>
      <c r="O2459" t="s">
        <v>376</v>
      </c>
      <c r="P2459" t="s">
        <v>377</v>
      </c>
      <c r="Q2459" t="s">
        <v>378</v>
      </c>
      <c r="R2459" t="s">
        <v>72</v>
      </c>
      <c r="S2459" t="s">
        <v>379</v>
      </c>
      <c r="T2459" t="s">
        <v>380</v>
      </c>
      <c r="U2459" t="s">
        <v>1188</v>
      </c>
      <c r="V2459">
        <f>YEAR(sales_order1[[#This Row],[date]])</f>
        <v>2021</v>
      </c>
      <c r="W2459" t="str">
        <f>TEXT(sales_order1[[#This Row],[date]], "Mmm")</f>
        <v>Mar</v>
      </c>
      <c r="X2459">
        <f>VALUE(TEXT(sales_order1[[#This Row],[date]], "D"))</f>
        <v>10</v>
      </c>
      <c r="Y2459">
        <v>10</v>
      </c>
    </row>
    <row r="2460" spans="1:25" x14ac:dyDescent="0.25">
      <c r="A2460" s="1">
        <v>44265</v>
      </c>
      <c r="B2460">
        <v>60384</v>
      </c>
      <c r="C2460" t="s">
        <v>360</v>
      </c>
      <c r="D2460" t="str">
        <f>VLOOKUP(sales_order1[[#This Row],[itemCode]],product_details3!B:C,2,0)</f>
        <v>TNRS100</v>
      </c>
      <c r="E2460" t="s">
        <v>361</v>
      </c>
      <c r="F2460" t="s">
        <v>124</v>
      </c>
      <c r="G2460">
        <v>150</v>
      </c>
      <c r="H2460">
        <v>13.1</v>
      </c>
      <c r="I2460">
        <v>1965</v>
      </c>
      <c r="J2460">
        <v>4.7</v>
      </c>
      <c r="K2460">
        <v>705</v>
      </c>
      <c r="L2460">
        <v>8.4</v>
      </c>
      <c r="M2460">
        <v>0.6412213740458016</v>
      </c>
      <c r="N2460">
        <v>1260</v>
      </c>
      <c r="O2460" t="s">
        <v>475</v>
      </c>
      <c r="P2460" t="s">
        <v>476</v>
      </c>
      <c r="Q2460" t="s">
        <v>93</v>
      </c>
      <c r="R2460" t="s">
        <v>72</v>
      </c>
      <c r="S2460" t="s">
        <v>94</v>
      </c>
      <c r="T2460" t="s">
        <v>477</v>
      </c>
      <c r="U2460" t="s">
        <v>1190</v>
      </c>
      <c r="V2460">
        <f>YEAR(sales_order1[[#This Row],[date]])</f>
        <v>2021</v>
      </c>
      <c r="W2460" t="str">
        <f>TEXT(sales_order1[[#This Row],[date]], "Mmm")</f>
        <v>Mar</v>
      </c>
      <c r="X2460">
        <f>VALUE(TEXT(sales_order1[[#This Row],[date]], "D"))</f>
        <v>10</v>
      </c>
      <c r="Y2460">
        <v>10</v>
      </c>
    </row>
    <row r="2461" spans="1:25" x14ac:dyDescent="0.25">
      <c r="A2461" s="1">
        <v>44265</v>
      </c>
      <c r="B2461">
        <v>60385</v>
      </c>
      <c r="C2461" t="s">
        <v>28</v>
      </c>
      <c r="D2461" t="str">
        <f>VLOOKUP(sales_order1[[#This Row],[itemCode]],product_details3!B:C,2,0)</f>
        <v>SRMC30</v>
      </c>
      <c r="E2461" t="s">
        <v>29</v>
      </c>
      <c r="F2461" t="s">
        <v>30</v>
      </c>
      <c r="G2461">
        <v>50</v>
      </c>
      <c r="H2461">
        <v>22.6</v>
      </c>
      <c r="I2461">
        <v>1130</v>
      </c>
      <c r="J2461">
        <v>7.6</v>
      </c>
      <c r="K2461">
        <v>380</v>
      </c>
      <c r="L2461">
        <v>15</v>
      </c>
      <c r="M2461">
        <v>0.66371681415929207</v>
      </c>
      <c r="N2461">
        <v>750</v>
      </c>
      <c r="O2461" t="s">
        <v>269</v>
      </c>
      <c r="P2461" t="s">
        <v>270</v>
      </c>
      <c r="Q2461" t="s">
        <v>271</v>
      </c>
      <c r="R2461" t="s">
        <v>56</v>
      </c>
      <c r="S2461" t="s">
        <v>192</v>
      </c>
      <c r="T2461" t="s">
        <v>272</v>
      </c>
      <c r="U2461" t="s">
        <v>1191</v>
      </c>
      <c r="V2461">
        <f>YEAR(sales_order1[[#This Row],[date]])</f>
        <v>2021</v>
      </c>
      <c r="W2461" t="str">
        <f>TEXT(sales_order1[[#This Row],[date]], "Mmm")</f>
        <v>Mar</v>
      </c>
      <c r="X2461">
        <f>VALUE(TEXT(sales_order1[[#This Row],[date]], "D"))</f>
        <v>10</v>
      </c>
      <c r="Y2461">
        <v>10</v>
      </c>
    </row>
    <row r="2462" spans="1:25" x14ac:dyDescent="0.25">
      <c r="A2462" s="1">
        <v>44265</v>
      </c>
      <c r="B2462">
        <v>60386</v>
      </c>
      <c r="C2462" t="s">
        <v>19</v>
      </c>
      <c r="D2462" t="str">
        <f>VLOOKUP(sales_order1[[#This Row],[itemCode]],product_details3!B:C,2,0)</f>
        <v>MSTH100</v>
      </c>
      <c r="E2462" t="s">
        <v>20</v>
      </c>
      <c r="F2462" t="s">
        <v>21</v>
      </c>
      <c r="G2462">
        <v>100</v>
      </c>
      <c r="H2462">
        <v>26.25</v>
      </c>
      <c r="I2462">
        <v>2625</v>
      </c>
      <c r="J2462">
        <v>7.75</v>
      </c>
      <c r="K2462">
        <v>775</v>
      </c>
      <c r="L2462">
        <v>18.5</v>
      </c>
      <c r="M2462">
        <v>0.70476190476190481</v>
      </c>
      <c r="N2462">
        <v>1850</v>
      </c>
      <c r="O2462" t="s">
        <v>516</v>
      </c>
      <c r="P2462" t="s">
        <v>517</v>
      </c>
      <c r="Q2462" t="s">
        <v>191</v>
      </c>
      <c r="R2462" t="s">
        <v>56</v>
      </c>
      <c r="S2462" t="s">
        <v>192</v>
      </c>
      <c r="T2462" t="s">
        <v>518</v>
      </c>
      <c r="U2462" t="s">
        <v>1191</v>
      </c>
      <c r="V2462">
        <f>YEAR(sales_order1[[#This Row],[date]])</f>
        <v>2021</v>
      </c>
      <c r="W2462" t="str">
        <f>TEXT(sales_order1[[#This Row],[date]], "Mmm")</f>
        <v>Mar</v>
      </c>
      <c r="X2462">
        <f>VALUE(TEXT(sales_order1[[#This Row],[date]], "D"))</f>
        <v>10</v>
      </c>
      <c r="Y2462">
        <v>10</v>
      </c>
    </row>
    <row r="2463" spans="1:25" x14ac:dyDescent="0.25">
      <c r="A2463" s="1">
        <v>44265</v>
      </c>
      <c r="B2463">
        <v>60387</v>
      </c>
      <c r="C2463" t="s">
        <v>115</v>
      </c>
      <c r="D2463" t="str">
        <f>VLOOKUP(sales_order1[[#This Row],[itemCode]],product_details3!B:C,2,0)</f>
        <v>SCRS30100</v>
      </c>
      <c r="E2463" t="s">
        <v>116</v>
      </c>
      <c r="F2463" t="s">
        <v>61</v>
      </c>
      <c r="G2463">
        <v>50</v>
      </c>
      <c r="H2463">
        <v>32.75</v>
      </c>
      <c r="I2463">
        <v>1637.5</v>
      </c>
      <c r="J2463">
        <v>11.25</v>
      </c>
      <c r="K2463">
        <v>562.5</v>
      </c>
      <c r="L2463">
        <v>21.5</v>
      </c>
      <c r="M2463">
        <v>0.65648854961832059</v>
      </c>
      <c r="N2463">
        <v>1075</v>
      </c>
      <c r="O2463" t="s">
        <v>196</v>
      </c>
      <c r="P2463" t="s">
        <v>197</v>
      </c>
      <c r="Q2463" t="s">
        <v>132</v>
      </c>
      <c r="R2463" t="s">
        <v>56</v>
      </c>
      <c r="S2463" t="s">
        <v>133</v>
      </c>
      <c r="T2463" t="s">
        <v>198</v>
      </c>
      <c r="U2463" t="s">
        <v>1191</v>
      </c>
      <c r="V2463">
        <f>YEAR(sales_order1[[#This Row],[date]])</f>
        <v>2021</v>
      </c>
      <c r="W2463" t="str">
        <f>TEXT(sales_order1[[#This Row],[date]], "Mmm")</f>
        <v>Mar</v>
      </c>
      <c r="X2463">
        <f>VALUE(TEXT(sales_order1[[#This Row],[date]], "D"))</f>
        <v>10</v>
      </c>
      <c r="Y2463">
        <v>10</v>
      </c>
    </row>
    <row r="2464" spans="1:25" x14ac:dyDescent="0.25">
      <c r="A2464" s="1">
        <v>44266</v>
      </c>
      <c r="B2464">
        <v>60388</v>
      </c>
      <c r="C2464" t="s">
        <v>360</v>
      </c>
      <c r="D2464" t="str">
        <f>VLOOKUP(sales_order1[[#This Row],[itemCode]],product_details3!B:C,2,0)</f>
        <v>TNRS100</v>
      </c>
      <c r="E2464" t="s">
        <v>361</v>
      </c>
      <c r="F2464" t="s">
        <v>124</v>
      </c>
      <c r="G2464">
        <v>200</v>
      </c>
      <c r="H2464">
        <v>13.1</v>
      </c>
      <c r="I2464">
        <v>2620</v>
      </c>
      <c r="J2464">
        <v>4.7</v>
      </c>
      <c r="K2464">
        <v>940</v>
      </c>
      <c r="L2464">
        <v>8.4</v>
      </c>
      <c r="M2464">
        <v>0.6412213740458016</v>
      </c>
      <c r="N2464">
        <v>1680</v>
      </c>
      <c r="O2464" t="s">
        <v>543</v>
      </c>
      <c r="P2464" t="s">
        <v>544</v>
      </c>
      <c r="Q2464" t="s">
        <v>378</v>
      </c>
      <c r="R2464" t="s">
        <v>72</v>
      </c>
      <c r="S2464" t="s">
        <v>545</v>
      </c>
      <c r="T2464" t="s">
        <v>546</v>
      </c>
      <c r="U2464" t="s">
        <v>1188</v>
      </c>
      <c r="V2464">
        <f>YEAR(sales_order1[[#This Row],[date]])</f>
        <v>2021</v>
      </c>
      <c r="W2464" t="str">
        <f>TEXT(sales_order1[[#This Row],[date]], "Mmm")</f>
        <v>Mar</v>
      </c>
      <c r="X2464">
        <f>VALUE(TEXT(sales_order1[[#This Row],[date]], "D"))</f>
        <v>11</v>
      </c>
      <c r="Y2464">
        <v>10</v>
      </c>
    </row>
    <row r="2465" spans="1:25" x14ac:dyDescent="0.25">
      <c r="A2465" s="1">
        <v>44266</v>
      </c>
      <c r="B2465">
        <v>60389</v>
      </c>
      <c r="C2465" t="s">
        <v>181</v>
      </c>
      <c r="D2465" t="str">
        <f>VLOOKUP(sales_order1[[#This Row],[itemCode]],product_details3!B:C,2,0)</f>
        <v>EXFP100</v>
      </c>
      <c r="E2465" t="s">
        <v>182</v>
      </c>
      <c r="F2465" t="s">
        <v>183</v>
      </c>
      <c r="G2465">
        <v>150</v>
      </c>
      <c r="H2465">
        <v>21.95</v>
      </c>
      <c r="I2465">
        <v>3292.5</v>
      </c>
      <c r="J2465">
        <v>8.1999999999999993</v>
      </c>
      <c r="K2465">
        <v>1230</v>
      </c>
      <c r="L2465">
        <v>13.75</v>
      </c>
      <c r="M2465">
        <v>0.62642369020501143</v>
      </c>
      <c r="N2465">
        <v>2062.5</v>
      </c>
      <c r="O2465" t="s">
        <v>211</v>
      </c>
      <c r="P2465" t="s">
        <v>212</v>
      </c>
      <c r="Q2465" t="s">
        <v>213</v>
      </c>
      <c r="R2465" t="s">
        <v>25</v>
      </c>
      <c r="S2465" t="s">
        <v>214</v>
      </c>
      <c r="T2465" t="s">
        <v>215</v>
      </c>
      <c r="U2465" t="s">
        <v>1191</v>
      </c>
      <c r="V2465">
        <f>YEAR(sales_order1[[#This Row],[date]])</f>
        <v>2021</v>
      </c>
      <c r="W2465" t="str">
        <f>TEXT(sales_order1[[#This Row],[date]], "Mmm")</f>
        <v>Mar</v>
      </c>
      <c r="X2465">
        <f>VALUE(TEXT(sales_order1[[#This Row],[date]], "D"))</f>
        <v>11</v>
      </c>
      <c r="Y2465">
        <v>10</v>
      </c>
    </row>
    <row r="2466" spans="1:25" x14ac:dyDescent="0.25">
      <c r="A2466" s="1">
        <v>44266</v>
      </c>
      <c r="B2466">
        <v>60390</v>
      </c>
      <c r="C2466" t="s">
        <v>339</v>
      </c>
      <c r="D2466" t="str">
        <f>VLOOKUP(sales_order1[[#This Row],[itemCode]],product_details3!B:C,2,0)</f>
        <v>SRMH50</v>
      </c>
      <c r="E2466" t="s">
        <v>340</v>
      </c>
      <c r="F2466" t="s">
        <v>30</v>
      </c>
      <c r="G2466">
        <v>50</v>
      </c>
      <c r="H2466">
        <v>31.25</v>
      </c>
      <c r="I2466">
        <v>1562.5</v>
      </c>
      <c r="J2466">
        <v>10.75</v>
      </c>
      <c r="K2466">
        <v>537.5</v>
      </c>
      <c r="L2466">
        <v>20.5</v>
      </c>
      <c r="M2466">
        <v>0.65600000000000003</v>
      </c>
      <c r="N2466">
        <v>1025</v>
      </c>
      <c r="O2466" t="s">
        <v>464</v>
      </c>
      <c r="P2466" t="s">
        <v>465</v>
      </c>
      <c r="Q2466" t="s">
        <v>146</v>
      </c>
      <c r="R2466" t="s">
        <v>112</v>
      </c>
      <c r="S2466" t="s">
        <v>165</v>
      </c>
      <c r="T2466" t="s">
        <v>466</v>
      </c>
      <c r="U2466" t="s">
        <v>1189</v>
      </c>
      <c r="V2466">
        <f>YEAR(sales_order1[[#This Row],[date]])</f>
        <v>2021</v>
      </c>
      <c r="W2466" t="str">
        <f>TEXT(sales_order1[[#This Row],[date]], "Mmm")</f>
        <v>Mar</v>
      </c>
      <c r="X2466">
        <f>VALUE(TEXT(sales_order1[[#This Row],[date]], "D"))</f>
        <v>11</v>
      </c>
      <c r="Y2466">
        <v>10</v>
      </c>
    </row>
    <row r="2467" spans="1:25" x14ac:dyDescent="0.25">
      <c r="A2467" s="1">
        <v>44266</v>
      </c>
      <c r="B2467">
        <v>60391</v>
      </c>
      <c r="C2467" t="s">
        <v>256</v>
      </c>
      <c r="D2467" t="str">
        <f>VLOOKUP(sales_order1[[#This Row],[itemCode]],product_details3!B:C,2,0)</f>
        <v>MSKC50</v>
      </c>
      <c r="E2467" t="s">
        <v>257</v>
      </c>
      <c r="F2467" t="s">
        <v>137</v>
      </c>
      <c r="G2467">
        <v>50</v>
      </c>
      <c r="H2467">
        <v>11.95</v>
      </c>
      <c r="I2467">
        <v>597.5</v>
      </c>
      <c r="J2467">
        <v>5.2</v>
      </c>
      <c r="K2467">
        <v>260</v>
      </c>
      <c r="L2467">
        <v>6.75</v>
      </c>
      <c r="M2467">
        <v>0.56485355648535562</v>
      </c>
      <c r="N2467">
        <v>337.5</v>
      </c>
      <c r="O2467" t="s">
        <v>22</v>
      </c>
      <c r="P2467" t="s">
        <v>23</v>
      </c>
      <c r="Q2467" t="s">
        <v>24</v>
      </c>
      <c r="R2467" t="s">
        <v>25</v>
      </c>
      <c r="S2467" t="s">
        <v>26</v>
      </c>
      <c r="T2467" t="s">
        <v>27</v>
      </c>
      <c r="U2467" t="s">
        <v>1191</v>
      </c>
      <c r="V2467">
        <f>YEAR(sales_order1[[#This Row],[date]])</f>
        <v>2021</v>
      </c>
      <c r="W2467" t="str">
        <f>TEXT(sales_order1[[#This Row],[date]], "Mmm")</f>
        <v>Mar</v>
      </c>
      <c r="X2467">
        <f>VALUE(TEXT(sales_order1[[#This Row],[date]], "D"))</f>
        <v>11</v>
      </c>
      <c r="Y2467">
        <v>10</v>
      </c>
    </row>
    <row r="2468" spans="1:25" x14ac:dyDescent="0.25">
      <c r="A2468" s="1">
        <v>44266</v>
      </c>
      <c r="B2468">
        <v>60392</v>
      </c>
      <c r="C2468" t="s">
        <v>86</v>
      </c>
      <c r="D2468" t="str">
        <f>VLOOKUP(sales_order1[[#This Row],[itemCode]],product_details3!B:C,2,0)</f>
        <v>SRMH30</v>
      </c>
      <c r="E2468" t="s">
        <v>87</v>
      </c>
      <c r="F2468" t="s">
        <v>30</v>
      </c>
      <c r="G2468">
        <v>200</v>
      </c>
      <c r="H2468">
        <v>21</v>
      </c>
      <c r="I2468">
        <v>4200</v>
      </c>
      <c r="J2468">
        <v>6.6</v>
      </c>
      <c r="K2468">
        <v>1320</v>
      </c>
      <c r="L2468">
        <v>14.4</v>
      </c>
      <c r="M2468">
        <v>0.68571428571428572</v>
      </c>
      <c r="N2468">
        <v>2880</v>
      </c>
      <c r="O2468" t="s">
        <v>454</v>
      </c>
      <c r="P2468" t="s">
        <v>455</v>
      </c>
      <c r="Q2468" t="s">
        <v>71</v>
      </c>
      <c r="R2468" t="s">
        <v>72</v>
      </c>
      <c r="S2468" t="s">
        <v>73</v>
      </c>
      <c r="T2468" t="s">
        <v>456</v>
      </c>
      <c r="U2468" t="s">
        <v>1190</v>
      </c>
      <c r="V2468">
        <f>YEAR(sales_order1[[#This Row],[date]])</f>
        <v>2021</v>
      </c>
      <c r="W2468" t="str">
        <f>TEXT(sales_order1[[#This Row],[date]], "Mmm")</f>
        <v>Mar</v>
      </c>
      <c r="X2468">
        <f>VALUE(TEXT(sales_order1[[#This Row],[date]], "D"))</f>
        <v>11</v>
      </c>
      <c r="Y2468">
        <v>10</v>
      </c>
    </row>
    <row r="2469" spans="1:25" x14ac:dyDescent="0.25">
      <c r="A2469" s="1">
        <v>44266</v>
      </c>
      <c r="B2469">
        <v>60393</v>
      </c>
      <c r="C2469" t="s">
        <v>122</v>
      </c>
      <c r="D2469" t="str">
        <f>VLOOKUP(sales_order1[[#This Row],[itemCode]],product_details3!B:C,2,0)</f>
        <v>TNRE150</v>
      </c>
      <c r="E2469" t="s">
        <v>123</v>
      </c>
      <c r="F2469" t="s">
        <v>124</v>
      </c>
      <c r="G2469">
        <v>200</v>
      </c>
      <c r="H2469">
        <v>16.95</v>
      </c>
      <c r="I2469">
        <v>3390</v>
      </c>
      <c r="J2469">
        <v>5.2</v>
      </c>
      <c r="K2469">
        <v>1040</v>
      </c>
      <c r="L2469">
        <v>11.75</v>
      </c>
      <c r="M2469">
        <v>0.69321533923303835</v>
      </c>
      <c r="N2469">
        <v>2350</v>
      </c>
      <c r="O2469" t="s">
        <v>105</v>
      </c>
      <c r="P2469" t="s">
        <v>106</v>
      </c>
      <c r="Q2469" t="s">
        <v>107</v>
      </c>
      <c r="R2469" t="s">
        <v>40</v>
      </c>
      <c r="S2469" t="s">
        <v>101</v>
      </c>
      <c r="T2469" t="s">
        <v>108</v>
      </c>
      <c r="U2469" t="s">
        <v>1190</v>
      </c>
      <c r="V2469">
        <f>YEAR(sales_order1[[#This Row],[date]])</f>
        <v>2021</v>
      </c>
      <c r="W2469" t="str">
        <f>TEXT(sales_order1[[#This Row],[date]], "Mmm")</f>
        <v>Mar</v>
      </c>
      <c r="X2469">
        <f>VALUE(TEXT(sales_order1[[#This Row],[date]], "D"))</f>
        <v>11</v>
      </c>
      <c r="Y2469">
        <v>10</v>
      </c>
    </row>
    <row r="2470" spans="1:25" x14ac:dyDescent="0.25">
      <c r="A2470" s="1">
        <v>44266</v>
      </c>
      <c r="B2470">
        <v>60394</v>
      </c>
      <c r="C2470" t="s">
        <v>28</v>
      </c>
      <c r="D2470" t="str">
        <f>VLOOKUP(sales_order1[[#This Row],[itemCode]],product_details3!B:C,2,0)</f>
        <v>SRMC30</v>
      </c>
      <c r="E2470" t="s">
        <v>29</v>
      </c>
      <c r="F2470" t="s">
        <v>30</v>
      </c>
      <c r="G2470">
        <v>150</v>
      </c>
      <c r="H2470">
        <v>22.6</v>
      </c>
      <c r="I2470">
        <v>3390</v>
      </c>
      <c r="J2470">
        <v>7.6</v>
      </c>
      <c r="K2470">
        <v>1140</v>
      </c>
      <c r="L2470">
        <v>15</v>
      </c>
      <c r="M2470">
        <v>0.66371681415929207</v>
      </c>
      <c r="N2470">
        <v>2250</v>
      </c>
      <c r="O2470" t="s">
        <v>417</v>
      </c>
      <c r="P2470" t="s">
        <v>418</v>
      </c>
      <c r="Q2470" t="s">
        <v>160</v>
      </c>
      <c r="R2470" t="s">
        <v>112</v>
      </c>
      <c r="S2470" t="s">
        <v>161</v>
      </c>
      <c r="T2470" t="s">
        <v>419</v>
      </c>
      <c r="U2470" t="s">
        <v>1189</v>
      </c>
      <c r="V2470">
        <f>YEAR(sales_order1[[#This Row],[date]])</f>
        <v>2021</v>
      </c>
      <c r="W2470" t="str">
        <f>TEXT(sales_order1[[#This Row],[date]], "Mmm")</f>
        <v>Mar</v>
      </c>
      <c r="X2470">
        <f>VALUE(TEXT(sales_order1[[#This Row],[date]], "D"))</f>
        <v>11</v>
      </c>
      <c r="Y2470">
        <v>10</v>
      </c>
    </row>
    <row r="2471" spans="1:25" x14ac:dyDescent="0.25">
      <c r="A2471" s="1">
        <v>44266</v>
      </c>
      <c r="B2471">
        <v>60395</v>
      </c>
      <c r="C2471" t="s">
        <v>86</v>
      </c>
      <c r="D2471" t="str">
        <f>VLOOKUP(sales_order1[[#This Row],[itemCode]],product_details3!B:C,2,0)</f>
        <v>SRMH30</v>
      </c>
      <c r="E2471" t="s">
        <v>87</v>
      </c>
      <c r="F2471" t="s">
        <v>30</v>
      </c>
      <c r="G2471">
        <v>50</v>
      </c>
      <c r="H2471">
        <v>21</v>
      </c>
      <c r="I2471">
        <v>1050</v>
      </c>
      <c r="J2471">
        <v>6.6</v>
      </c>
      <c r="K2471">
        <v>330</v>
      </c>
      <c r="L2471">
        <v>14.4</v>
      </c>
      <c r="M2471">
        <v>0.68571428571428572</v>
      </c>
      <c r="N2471">
        <v>720</v>
      </c>
      <c r="O2471" t="s">
        <v>231</v>
      </c>
      <c r="P2471" t="s">
        <v>232</v>
      </c>
      <c r="Q2471" t="s">
        <v>119</v>
      </c>
      <c r="R2471" t="s">
        <v>40</v>
      </c>
      <c r="S2471" t="s">
        <v>233</v>
      </c>
      <c r="T2471" t="s">
        <v>234</v>
      </c>
      <c r="U2471" t="s">
        <v>1190</v>
      </c>
      <c r="V2471">
        <f>YEAR(sales_order1[[#This Row],[date]])</f>
        <v>2021</v>
      </c>
      <c r="W2471" t="str">
        <f>TEXT(sales_order1[[#This Row],[date]], "Mmm")</f>
        <v>Mar</v>
      </c>
      <c r="X2471">
        <f>VALUE(TEXT(sales_order1[[#This Row],[date]], "D"))</f>
        <v>11</v>
      </c>
      <c r="Y2471">
        <v>10</v>
      </c>
    </row>
    <row r="2472" spans="1:25" x14ac:dyDescent="0.25">
      <c r="A2472" s="1">
        <v>44266</v>
      </c>
      <c r="B2472">
        <v>60396</v>
      </c>
      <c r="C2472" t="s">
        <v>436</v>
      </c>
      <c r="D2472" t="str">
        <f>VLOOKUP(sales_order1[[#This Row],[itemCode]],product_details3!B:C,2,0)</f>
        <v>TNRH100</v>
      </c>
      <c r="E2472" t="s">
        <v>437</v>
      </c>
      <c r="F2472" t="s">
        <v>124</v>
      </c>
      <c r="G2472">
        <v>50</v>
      </c>
      <c r="H2472">
        <v>10.5</v>
      </c>
      <c r="I2472">
        <v>525</v>
      </c>
      <c r="J2472">
        <v>3.3</v>
      </c>
      <c r="K2472">
        <v>165</v>
      </c>
      <c r="L2472">
        <v>7.2</v>
      </c>
      <c r="M2472">
        <v>0.68571428571428572</v>
      </c>
      <c r="N2472">
        <v>360</v>
      </c>
      <c r="O2472" t="s">
        <v>547</v>
      </c>
      <c r="P2472" t="s">
        <v>548</v>
      </c>
      <c r="Q2472" t="s">
        <v>146</v>
      </c>
      <c r="R2472" t="s">
        <v>112</v>
      </c>
      <c r="S2472" t="s">
        <v>147</v>
      </c>
      <c r="T2472" t="s">
        <v>549</v>
      </c>
      <c r="U2472" t="s">
        <v>1190</v>
      </c>
      <c r="V2472">
        <f>YEAR(sales_order1[[#This Row],[date]])</f>
        <v>2021</v>
      </c>
      <c r="W2472" t="str">
        <f>TEXT(sales_order1[[#This Row],[date]], "Mmm")</f>
        <v>Mar</v>
      </c>
      <c r="X2472">
        <f>VALUE(TEXT(sales_order1[[#This Row],[date]], "D"))</f>
        <v>11</v>
      </c>
      <c r="Y2472">
        <v>10</v>
      </c>
    </row>
    <row r="2473" spans="1:25" x14ac:dyDescent="0.25">
      <c r="A2473" s="1">
        <v>44267</v>
      </c>
      <c r="B2473">
        <v>60397</v>
      </c>
      <c r="C2473" t="s">
        <v>149</v>
      </c>
      <c r="D2473" t="str">
        <f>VLOOKUP(sales_order1[[#This Row],[itemCode]],product_details3!B:C,2,0)</f>
        <v>MKRW80</v>
      </c>
      <c r="E2473" t="s">
        <v>150</v>
      </c>
      <c r="F2473" t="s">
        <v>151</v>
      </c>
      <c r="G2473">
        <v>100</v>
      </c>
      <c r="H2473">
        <v>14.65</v>
      </c>
      <c r="I2473">
        <v>1465</v>
      </c>
      <c r="J2473">
        <v>6.55</v>
      </c>
      <c r="K2473">
        <v>655</v>
      </c>
      <c r="L2473">
        <v>8.1</v>
      </c>
      <c r="M2473">
        <v>0.55290102389078488</v>
      </c>
      <c r="N2473">
        <v>810</v>
      </c>
      <c r="O2473" t="s">
        <v>227</v>
      </c>
      <c r="P2473" t="s">
        <v>228</v>
      </c>
      <c r="Q2473" t="s">
        <v>64</v>
      </c>
      <c r="R2473" t="s">
        <v>40</v>
      </c>
      <c r="S2473" t="s">
        <v>229</v>
      </c>
      <c r="T2473" t="s">
        <v>230</v>
      </c>
      <c r="U2473" t="s">
        <v>1189</v>
      </c>
      <c r="V2473">
        <f>YEAR(sales_order1[[#This Row],[date]])</f>
        <v>2021</v>
      </c>
      <c r="W2473" t="str">
        <f>TEXT(sales_order1[[#This Row],[date]], "Mmm")</f>
        <v>Mar</v>
      </c>
      <c r="X2473">
        <f>VALUE(TEXT(sales_order1[[#This Row],[date]], "D"))</f>
        <v>12</v>
      </c>
      <c r="Y2473">
        <v>11</v>
      </c>
    </row>
    <row r="2474" spans="1:25" x14ac:dyDescent="0.25">
      <c r="A2474" s="1">
        <v>44267</v>
      </c>
      <c r="B2474">
        <v>60398</v>
      </c>
      <c r="C2474" t="s">
        <v>19</v>
      </c>
      <c r="D2474" t="str">
        <f>VLOOKUP(sales_order1[[#This Row],[itemCode]],product_details3!B:C,2,0)</f>
        <v>MSTH100</v>
      </c>
      <c r="E2474" t="s">
        <v>20</v>
      </c>
      <c r="F2474" t="s">
        <v>21</v>
      </c>
      <c r="G2474">
        <v>100</v>
      </c>
      <c r="H2474">
        <v>26.25</v>
      </c>
      <c r="I2474">
        <v>2625</v>
      </c>
      <c r="J2474">
        <v>7.75</v>
      </c>
      <c r="K2474">
        <v>775</v>
      </c>
      <c r="L2474">
        <v>18.5</v>
      </c>
      <c r="M2474">
        <v>0.70476190476190481</v>
      </c>
      <c r="N2474">
        <v>1850</v>
      </c>
      <c r="O2474" t="s">
        <v>457</v>
      </c>
      <c r="P2474" t="s">
        <v>458</v>
      </c>
      <c r="Q2474" t="s">
        <v>383</v>
      </c>
      <c r="R2474" t="s">
        <v>72</v>
      </c>
      <c r="S2474" t="s">
        <v>459</v>
      </c>
      <c r="T2474" t="s">
        <v>460</v>
      </c>
      <c r="U2474" t="s">
        <v>1188</v>
      </c>
      <c r="V2474">
        <f>YEAR(sales_order1[[#This Row],[date]])</f>
        <v>2021</v>
      </c>
      <c r="W2474" t="str">
        <f>TEXT(sales_order1[[#This Row],[date]], "Mmm")</f>
        <v>Mar</v>
      </c>
      <c r="X2474">
        <f>VALUE(TEXT(sales_order1[[#This Row],[date]], "D"))</f>
        <v>12</v>
      </c>
      <c r="Y2474">
        <v>11</v>
      </c>
    </row>
    <row r="2475" spans="1:25" x14ac:dyDescent="0.25">
      <c r="A2475" s="1">
        <v>44267</v>
      </c>
      <c r="B2475">
        <v>60399</v>
      </c>
      <c r="C2475" t="s">
        <v>86</v>
      </c>
      <c r="D2475" t="str">
        <f>VLOOKUP(sales_order1[[#This Row],[itemCode]],product_details3!B:C,2,0)</f>
        <v>SRMH30</v>
      </c>
      <c r="E2475" t="s">
        <v>87</v>
      </c>
      <c r="F2475" t="s">
        <v>30</v>
      </c>
      <c r="G2475">
        <v>100</v>
      </c>
      <c r="H2475">
        <v>21</v>
      </c>
      <c r="I2475">
        <v>2100</v>
      </c>
      <c r="J2475">
        <v>6.6</v>
      </c>
      <c r="K2475">
        <v>660</v>
      </c>
      <c r="L2475">
        <v>14.4</v>
      </c>
      <c r="M2475">
        <v>0.68571428571428572</v>
      </c>
      <c r="N2475">
        <v>1440</v>
      </c>
      <c r="O2475" t="s">
        <v>177</v>
      </c>
      <c r="P2475" t="s">
        <v>178</v>
      </c>
      <c r="Q2475" t="s">
        <v>111</v>
      </c>
      <c r="R2475" t="s">
        <v>112</v>
      </c>
      <c r="S2475" t="s">
        <v>179</v>
      </c>
      <c r="T2475" t="s">
        <v>180</v>
      </c>
      <c r="U2475" t="s">
        <v>1189</v>
      </c>
      <c r="V2475">
        <f>YEAR(sales_order1[[#This Row],[date]])</f>
        <v>2021</v>
      </c>
      <c r="W2475" t="str">
        <f>TEXT(sales_order1[[#This Row],[date]], "Mmm")</f>
        <v>Mar</v>
      </c>
      <c r="X2475">
        <f>VALUE(TEXT(sales_order1[[#This Row],[date]], "D"))</f>
        <v>12</v>
      </c>
      <c r="Y2475">
        <v>11</v>
      </c>
    </row>
    <row r="2476" spans="1:25" x14ac:dyDescent="0.25">
      <c r="A2476" s="1">
        <v>44267</v>
      </c>
      <c r="B2476">
        <v>60400</v>
      </c>
      <c r="C2476" t="s">
        <v>103</v>
      </c>
      <c r="D2476" t="str">
        <f>VLOOKUP(sales_order1[[#This Row],[itemCode]],product_details3!B:C,2,0)</f>
        <v>SCRT50</v>
      </c>
      <c r="E2476" t="s">
        <v>104</v>
      </c>
      <c r="F2476" t="s">
        <v>61</v>
      </c>
      <c r="G2476">
        <v>100</v>
      </c>
      <c r="H2476">
        <v>16.95</v>
      </c>
      <c r="I2476">
        <v>1695</v>
      </c>
      <c r="J2476">
        <v>5.2</v>
      </c>
      <c r="K2476">
        <v>520</v>
      </c>
      <c r="L2476">
        <v>11.75</v>
      </c>
      <c r="M2476">
        <v>0.69321533923303835</v>
      </c>
      <c r="N2476">
        <v>1175</v>
      </c>
      <c r="O2476" t="s">
        <v>514</v>
      </c>
      <c r="P2476" t="s">
        <v>515</v>
      </c>
      <c r="Q2476" t="s">
        <v>64</v>
      </c>
      <c r="R2476" t="s">
        <v>40</v>
      </c>
      <c r="S2476" t="s">
        <v>84</v>
      </c>
      <c r="T2476" t="s">
        <v>419</v>
      </c>
      <c r="U2476" t="s">
        <v>1189</v>
      </c>
      <c r="V2476">
        <f>YEAR(sales_order1[[#This Row],[date]])</f>
        <v>2021</v>
      </c>
      <c r="W2476" t="str">
        <f>TEXT(sales_order1[[#This Row],[date]], "Mmm")</f>
        <v>Mar</v>
      </c>
      <c r="X2476">
        <f>VALUE(TEXT(sales_order1[[#This Row],[date]], "D"))</f>
        <v>12</v>
      </c>
      <c r="Y2476">
        <v>11</v>
      </c>
    </row>
    <row r="2477" spans="1:25" x14ac:dyDescent="0.25">
      <c r="A2477" s="1">
        <v>44267</v>
      </c>
      <c r="B2477">
        <v>60401</v>
      </c>
      <c r="C2477" t="s">
        <v>327</v>
      </c>
      <c r="D2477" t="str">
        <f>VLOOKUP(sales_order1[[#This Row],[itemCode]],product_details3!B:C,2,0)</f>
        <v>SCR50+50</v>
      </c>
      <c r="E2477" t="s">
        <v>328</v>
      </c>
      <c r="F2477" t="s">
        <v>61</v>
      </c>
      <c r="G2477">
        <v>300</v>
      </c>
      <c r="H2477">
        <v>15.75</v>
      </c>
      <c r="I2477">
        <v>4725</v>
      </c>
      <c r="J2477">
        <v>4.45</v>
      </c>
      <c r="K2477">
        <v>1335</v>
      </c>
      <c r="L2477">
        <v>11.3</v>
      </c>
      <c r="M2477">
        <v>0.71746031746031746</v>
      </c>
      <c r="N2477">
        <v>3390</v>
      </c>
      <c r="O2477" t="s">
        <v>206</v>
      </c>
      <c r="P2477" t="s">
        <v>207</v>
      </c>
      <c r="Q2477" t="s">
        <v>71</v>
      </c>
      <c r="R2477" t="s">
        <v>72</v>
      </c>
      <c r="S2477" t="s">
        <v>73</v>
      </c>
      <c r="T2477" t="s">
        <v>208</v>
      </c>
      <c r="U2477" t="s">
        <v>1190</v>
      </c>
      <c r="V2477">
        <f>YEAR(sales_order1[[#This Row],[date]])</f>
        <v>2021</v>
      </c>
      <c r="W2477" t="str">
        <f>TEXT(sales_order1[[#This Row],[date]], "Mmm")</f>
        <v>Mar</v>
      </c>
      <c r="X2477">
        <f>VALUE(TEXT(sales_order1[[#This Row],[date]], "D"))</f>
        <v>12</v>
      </c>
      <c r="Y2477">
        <v>11</v>
      </c>
    </row>
    <row r="2478" spans="1:25" x14ac:dyDescent="0.25">
      <c r="A2478" s="1">
        <v>44267</v>
      </c>
      <c r="B2478">
        <v>60402</v>
      </c>
      <c r="C2478" t="s">
        <v>35</v>
      </c>
      <c r="D2478" t="str">
        <f>VLOOKUP(sales_order1[[#This Row],[itemCode]],product_details3!B:C,2,0)</f>
        <v>SRMA30</v>
      </c>
      <c r="E2478" t="s">
        <v>36</v>
      </c>
      <c r="F2478" t="s">
        <v>30</v>
      </c>
      <c r="G2478">
        <v>50</v>
      </c>
      <c r="H2478">
        <v>26.2</v>
      </c>
      <c r="I2478">
        <v>1310</v>
      </c>
      <c r="J2478">
        <v>9.4</v>
      </c>
      <c r="K2478">
        <v>470</v>
      </c>
      <c r="L2478">
        <v>16.8</v>
      </c>
      <c r="M2478">
        <v>0.6412213740458016</v>
      </c>
      <c r="N2478">
        <v>840</v>
      </c>
      <c r="O2478" t="s">
        <v>412</v>
      </c>
      <c r="P2478" t="s">
        <v>413</v>
      </c>
      <c r="Q2478" t="s">
        <v>48</v>
      </c>
      <c r="R2478" t="s">
        <v>25</v>
      </c>
      <c r="S2478" t="s">
        <v>49</v>
      </c>
      <c r="T2478" t="s">
        <v>414</v>
      </c>
      <c r="U2478" t="s">
        <v>1191</v>
      </c>
      <c r="V2478">
        <f>YEAR(sales_order1[[#This Row],[date]])</f>
        <v>2021</v>
      </c>
      <c r="W2478" t="str">
        <f>TEXT(sales_order1[[#This Row],[date]], "Mmm")</f>
        <v>Mar</v>
      </c>
      <c r="X2478">
        <f>VALUE(TEXT(sales_order1[[#This Row],[date]], "D"))</f>
        <v>12</v>
      </c>
      <c r="Y2478">
        <v>11</v>
      </c>
    </row>
    <row r="2479" spans="1:25" x14ac:dyDescent="0.25">
      <c r="A2479" s="1">
        <v>44267</v>
      </c>
      <c r="B2479">
        <v>60403</v>
      </c>
      <c r="C2479" t="s">
        <v>135</v>
      </c>
      <c r="D2479" t="str">
        <f>VLOOKUP(sales_order1[[#This Row],[itemCode]],product_details3!B:C,2,0)</f>
        <v>MSKSH</v>
      </c>
      <c r="E2479" t="s">
        <v>136</v>
      </c>
      <c r="F2479" t="s">
        <v>137</v>
      </c>
      <c r="G2479">
        <v>300</v>
      </c>
      <c r="H2479">
        <v>18.75</v>
      </c>
      <c r="I2479">
        <v>5625</v>
      </c>
      <c r="J2479">
        <v>7.45</v>
      </c>
      <c r="K2479">
        <v>2235</v>
      </c>
      <c r="L2479">
        <v>11.3</v>
      </c>
      <c r="M2479">
        <v>0.60266666666666668</v>
      </c>
      <c r="N2479">
        <v>3390</v>
      </c>
      <c r="O2479" t="s">
        <v>290</v>
      </c>
      <c r="P2479" t="s">
        <v>291</v>
      </c>
      <c r="Q2479" t="s">
        <v>201</v>
      </c>
      <c r="R2479" t="s">
        <v>25</v>
      </c>
      <c r="S2479" t="s">
        <v>202</v>
      </c>
      <c r="T2479" t="s">
        <v>292</v>
      </c>
      <c r="U2479" t="s">
        <v>1191</v>
      </c>
      <c r="V2479">
        <f>YEAR(sales_order1[[#This Row],[date]])</f>
        <v>2021</v>
      </c>
      <c r="W2479" t="str">
        <f>TEXT(sales_order1[[#This Row],[date]], "Mmm")</f>
        <v>Mar</v>
      </c>
      <c r="X2479">
        <f>VALUE(TEXT(sales_order1[[#This Row],[date]], "D"))</f>
        <v>12</v>
      </c>
      <c r="Y2479">
        <v>11</v>
      </c>
    </row>
    <row r="2480" spans="1:25" x14ac:dyDescent="0.25">
      <c r="A2480" s="1">
        <v>44270</v>
      </c>
      <c r="B2480">
        <v>60404</v>
      </c>
      <c r="C2480" t="s">
        <v>335</v>
      </c>
      <c r="D2480" t="str">
        <f>VLOOKUP(sales_order1[[#This Row],[itemCode]],product_details3!B:C,2,0)</f>
        <v>CLNF50</v>
      </c>
      <c r="E2480" t="s">
        <v>336</v>
      </c>
      <c r="F2480" t="s">
        <v>45</v>
      </c>
      <c r="G2480">
        <v>200</v>
      </c>
      <c r="H2480">
        <v>7.3</v>
      </c>
      <c r="I2480">
        <v>1460</v>
      </c>
      <c r="J2480">
        <v>2.8</v>
      </c>
      <c r="K2480">
        <v>560</v>
      </c>
      <c r="L2480">
        <v>4.5</v>
      </c>
      <c r="M2480">
        <v>0.61643835616438358</v>
      </c>
      <c r="N2480">
        <v>900</v>
      </c>
      <c r="O2480" t="s">
        <v>550</v>
      </c>
      <c r="P2480" t="s">
        <v>551</v>
      </c>
      <c r="Q2480" t="s">
        <v>100</v>
      </c>
      <c r="R2480" t="s">
        <v>40</v>
      </c>
      <c r="S2480" t="s">
        <v>101</v>
      </c>
      <c r="T2480" t="s">
        <v>552</v>
      </c>
      <c r="U2480" t="s">
        <v>1190</v>
      </c>
      <c r="V2480">
        <f>YEAR(sales_order1[[#This Row],[date]])</f>
        <v>2021</v>
      </c>
      <c r="W2480" t="str">
        <f>TEXT(sales_order1[[#This Row],[date]], "Mmm")</f>
        <v>Mar</v>
      </c>
      <c r="X2480">
        <f>VALUE(TEXT(sales_order1[[#This Row],[date]], "D"))</f>
        <v>15</v>
      </c>
      <c r="Y2480">
        <v>11</v>
      </c>
    </row>
    <row r="2481" spans="1:25" x14ac:dyDescent="0.25">
      <c r="A2481" s="1">
        <v>44270</v>
      </c>
      <c r="B2481">
        <v>60405</v>
      </c>
      <c r="C2481" t="s">
        <v>279</v>
      </c>
      <c r="D2481" t="str">
        <f>VLOOKUP(sales_order1[[#This Row],[itemCode]],product_details3!B:C,2,0)</f>
        <v>SRMC15</v>
      </c>
      <c r="E2481" t="s">
        <v>280</v>
      </c>
      <c r="F2481" t="s">
        <v>30</v>
      </c>
      <c r="G2481">
        <v>150</v>
      </c>
      <c r="H2481">
        <v>16.95</v>
      </c>
      <c r="I2481">
        <v>2542.5</v>
      </c>
      <c r="J2481">
        <v>6.2</v>
      </c>
      <c r="K2481">
        <v>930</v>
      </c>
      <c r="L2481">
        <v>10.75</v>
      </c>
      <c r="M2481">
        <v>0.63421828908554578</v>
      </c>
      <c r="N2481">
        <v>1612.5</v>
      </c>
      <c r="O2481" t="s">
        <v>237</v>
      </c>
      <c r="P2481" t="s">
        <v>238</v>
      </c>
      <c r="Q2481" t="s">
        <v>239</v>
      </c>
      <c r="R2481" t="s">
        <v>112</v>
      </c>
      <c r="S2481" t="s">
        <v>240</v>
      </c>
      <c r="T2481" t="s">
        <v>241</v>
      </c>
      <c r="U2481" t="s">
        <v>1189</v>
      </c>
      <c r="V2481">
        <f>YEAR(sales_order1[[#This Row],[date]])</f>
        <v>2021</v>
      </c>
      <c r="W2481" t="str">
        <f>TEXT(sales_order1[[#This Row],[date]], "Mmm")</f>
        <v>Mar</v>
      </c>
      <c r="X2481">
        <f>VALUE(TEXT(sales_order1[[#This Row],[date]], "D"))</f>
        <v>15</v>
      </c>
      <c r="Y2481">
        <v>11</v>
      </c>
    </row>
    <row r="2482" spans="1:25" x14ac:dyDescent="0.25">
      <c r="A2482" s="1">
        <v>44270</v>
      </c>
      <c r="B2482">
        <v>60406</v>
      </c>
      <c r="C2482" t="s">
        <v>170</v>
      </c>
      <c r="D2482" t="str">
        <f>VLOOKUP(sales_order1[[#This Row],[itemCode]],product_details3!B:C,2,0)</f>
        <v>MKRM100</v>
      </c>
      <c r="E2482" t="s">
        <v>171</v>
      </c>
      <c r="F2482" t="s">
        <v>151</v>
      </c>
      <c r="G2482">
        <v>50</v>
      </c>
      <c r="H2482">
        <v>5.5</v>
      </c>
      <c r="I2482">
        <v>275</v>
      </c>
      <c r="J2482">
        <v>2.2999999999999998</v>
      </c>
      <c r="K2482">
        <v>115</v>
      </c>
      <c r="L2482">
        <v>3.2</v>
      </c>
      <c r="M2482">
        <v>0.5818181818181819</v>
      </c>
      <c r="N2482">
        <v>160</v>
      </c>
      <c r="O2482" t="s">
        <v>519</v>
      </c>
      <c r="P2482" t="s">
        <v>520</v>
      </c>
      <c r="Q2482" t="s">
        <v>383</v>
      </c>
      <c r="R2482" t="s">
        <v>72</v>
      </c>
      <c r="S2482" t="s">
        <v>459</v>
      </c>
      <c r="T2482" t="s">
        <v>521</v>
      </c>
      <c r="U2482" t="s">
        <v>1188</v>
      </c>
      <c r="V2482">
        <f>YEAR(sales_order1[[#This Row],[date]])</f>
        <v>2021</v>
      </c>
      <c r="W2482" t="str">
        <f>TEXT(sales_order1[[#This Row],[date]], "Mmm")</f>
        <v>Mar</v>
      </c>
      <c r="X2482">
        <f>VALUE(TEXT(sales_order1[[#This Row],[date]], "D"))</f>
        <v>15</v>
      </c>
      <c r="Y2482">
        <v>11</v>
      </c>
    </row>
    <row r="2483" spans="1:25" x14ac:dyDescent="0.25">
      <c r="A2483" s="1">
        <v>44270</v>
      </c>
      <c r="B2483">
        <v>60407</v>
      </c>
      <c r="C2483" t="s">
        <v>103</v>
      </c>
      <c r="D2483" t="str">
        <f>VLOOKUP(sales_order1[[#This Row],[itemCode]],product_details3!B:C,2,0)</f>
        <v>SCRT50</v>
      </c>
      <c r="E2483" t="s">
        <v>104</v>
      </c>
      <c r="F2483" t="s">
        <v>61</v>
      </c>
      <c r="G2483">
        <v>50</v>
      </c>
      <c r="H2483">
        <v>16.95</v>
      </c>
      <c r="I2483">
        <v>847.5</v>
      </c>
      <c r="J2483">
        <v>5.2</v>
      </c>
      <c r="K2483">
        <v>260</v>
      </c>
      <c r="L2483">
        <v>11.75</v>
      </c>
      <c r="M2483">
        <v>0.69321533923303835</v>
      </c>
      <c r="N2483">
        <v>587.5</v>
      </c>
      <c r="O2483" t="s">
        <v>281</v>
      </c>
      <c r="P2483" t="s">
        <v>282</v>
      </c>
      <c r="Q2483" t="s">
        <v>24</v>
      </c>
      <c r="R2483" t="s">
        <v>25</v>
      </c>
      <c r="S2483" t="s">
        <v>33</v>
      </c>
      <c r="T2483" t="s">
        <v>283</v>
      </c>
      <c r="U2483" t="s">
        <v>1191</v>
      </c>
      <c r="V2483">
        <f>YEAR(sales_order1[[#This Row],[date]])</f>
        <v>2021</v>
      </c>
      <c r="W2483" t="str">
        <f>TEXT(sales_order1[[#This Row],[date]], "Mmm")</f>
        <v>Mar</v>
      </c>
      <c r="X2483">
        <f>VALUE(TEXT(sales_order1[[#This Row],[date]], "D"))</f>
        <v>15</v>
      </c>
      <c r="Y2483">
        <v>11</v>
      </c>
    </row>
    <row r="2484" spans="1:25" x14ac:dyDescent="0.25">
      <c r="A2484" s="1">
        <v>44270</v>
      </c>
      <c r="B2484">
        <v>60408</v>
      </c>
      <c r="C2484" t="s">
        <v>128</v>
      </c>
      <c r="D2484" t="str">
        <f>VLOOKUP(sales_order1[[#This Row],[itemCode]],product_details3!B:C,2,0)</f>
        <v>SCRT100</v>
      </c>
      <c r="E2484" t="s">
        <v>129</v>
      </c>
      <c r="F2484" t="s">
        <v>61</v>
      </c>
      <c r="G2484">
        <v>250</v>
      </c>
      <c r="H2484">
        <v>28.25</v>
      </c>
      <c r="I2484">
        <v>7062.5</v>
      </c>
      <c r="J2484">
        <v>9</v>
      </c>
      <c r="K2484">
        <v>2250</v>
      </c>
      <c r="L2484">
        <v>19.25</v>
      </c>
      <c r="M2484">
        <v>0.68141592920353977</v>
      </c>
      <c r="N2484">
        <v>4812.5</v>
      </c>
      <c r="O2484" t="s">
        <v>499</v>
      </c>
      <c r="P2484" t="s">
        <v>500</v>
      </c>
      <c r="Q2484" t="s">
        <v>107</v>
      </c>
      <c r="R2484" t="s">
        <v>40</v>
      </c>
      <c r="S2484" t="s">
        <v>101</v>
      </c>
      <c r="T2484" t="s">
        <v>501</v>
      </c>
      <c r="U2484" t="s">
        <v>1190</v>
      </c>
      <c r="V2484">
        <f>YEAR(sales_order1[[#This Row],[date]])</f>
        <v>2021</v>
      </c>
      <c r="W2484" t="str">
        <f>TEXT(sales_order1[[#This Row],[date]], "Mmm")</f>
        <v>Mar</v>
      </c>
      <c r="X2484">
        <f>VALUE(TEXT(sales_order1[[#This Row],[date]], "D"))</f>
        <v>15</v>
      </c>
      <c r="Y2484">
        <v>11</v>
      </c>
    </row>
    <row r="2485" spans="1:25" x14ac:dyDescent="0.25">
      <c r="A2485" s="1">
        <v>44270</v>
      </c>
      <c r="B2485">
        <v>60409</v>
      </c>
      <c r="C2485" t="s">
        <v>28</v>
      </c>
      <c r="D2485" t="str">
        <f>VLOOKUP(sales_order1[[#This Row],[itemCode]],product_details3!B:C,2,0)</f>
        <v>SRMC30</v>
      </c>
      <c r="E2485" t="s">
        <v>29</v>
      </c>
      <c r="F2485" t="s">
        <v>30</v>
      </c>
      <c r="G2485">
        <v>100</v>
      </c>
      <c r="H2485">
        <v>22.6</v>
      </c>
      <c r="I2485">
        <v>2260</v>
      </c>
      <c r="J2485">
        <v>7.6</v>
      </c>
      <c r="K2485">
        <v>760</v>
      </c>
      <c r="L2485">
        <v>15</v>
      </c>
      <c r="M2485">
        <v>0.66371681415929207</v>
      </c>
      <c r="N2485">
        <v>1500</v>
      </c>
      <c r="O2485" t="s">
        <v>125</v>
      </c>
      <c r="P2485" t="s">
        <v>126</v>
      </c>
      <c r="Q2485" t="s">
        <v>71</v>
      </c>
      <c r="R2485" t="s">
        <v>72</v>
      </c>
      <c r="S2485" t="s">
        <v>73</v>
      </c>
      <c r="T2485" t="s">
        <v>127</v>
      </c>
      <c r="U2485" t="s">
        <v>1190</v>
      </c>
      <c r="V2485">
        <f>YEAR(sales_order1[[#This Row],[date]])</f>
        <v>2021</v>
      </c>
      <c r="W2485" t="str">
        <f>TEXT(sales_order1[[#This Row],[date]], "Mmm")</f>
        <v>Mar</v>
      </c>
      <c r="X2485">
        <f>VALUE(TEXT(sales_order1[[#This Row],[date]], "D"))</f>
        <v>15</v>
      </c>
      <c r="Y2485">
        <v>11</v>
      </c>
    </row>
    <row r="2486" spans="1:25" x14ac:dyDescent="0.25">
      <c r="A2486" s="1">
        <v>44271</v>
      </c>
      <c r="B2486">
        <v>60410</v>
      </c>
      <c r="C2486" t="s">
        <v>51</v>
      </c>
      <c r="D2486" t="str">
        <f>VLOOKUP(sales_order1[[#This Row],[itemCode]],product_details3!B:C,2,0)</f>
        <v>MSTH50</v>
      </c>
      <c r="E2486" t="s">
        <v>52</v>
      </c>
      <c r="F2486" t="s">
        <v>21</v>
      </c>
      <c r="G2486">
        <v>200</v>
      </c>
      <c r="H2486">
        <v>15.75</v>
      </c>
      <c r="I2486">
        <v>3150</v>
      </c>
      <c r="J2486">
        <v>4.45</v>
      </c>
      <c r="K2486">
        <v>890</v>
      </c>
      <c r="L2486">
        <v>11.3</v>
      </c>
      <c r="M2486">
        <v>0.71746031746031746</v>
      </c>
      <c r="N2486">
        <v>2260</v>
      </c>
      <c r="O2486" t="s">
        <v>478</v>
      </c>
      <c r="P2486" t="s">
        <v>479</v>
      </c>
      <c r="Q2486" t="s">
        <v>186</v>
      </c>
      <c r="R2486" t="s">
        <v>112</v>
      </c>
      <c r="S2486" t="s">
        <v>246</v>
      </c>
      <c r="T2486" t="s">
        <v>480</v>
      </c>
      <c r="U2486" t="s">
        <v>1189</v>
      </c>
      <c r="V2486">
        <f>YEAR(sales_order1[[#This Row],[date]])</f>
        <v>2021</v>
      </c>
      <c r="W2486" t="str">
        <f>TEXT(sales_order1[[#This Row],[date]], "Mmm")</f>
        <v>Mar</v>
      </c>
      <c r="X2486">
        <f>VALUE(TEXT(sales_order1[[#This Row],[date]], "D"))</f>
        <v>16</v>
      </c>
      <c r="Y2486">
        <v>11</v>
      </c>
    </row>
    <row r="2487" spans="1:25" x14ac:dyDescent="0.25">
      <c r="A2487" s="1">
        <v>44271</v>
      </c>
      <c r="B2487">
        <v>60411</v>
      </c>
      <c r="C2487" t="s">
        <v>348</v>
      </c>
      <c r="D2487" t="str">
        <f>VLOOKUP(sales_order1[[#This Row],[itemCode]],product_details3!B:C,2,0)</f>
        <v>EXFG150</v>
      </c>
      <c r="E2487" t="s">
        <v>349</v>
      </c>
      <c r="F2487" t="s">
        <v>183</v>
      </c>
      <c r="G2487">
        <v>100</v>
      </c>
      <c r="H2487">
        <v>26.25</v>
      </c>
      <c r="I2487">
        <v>2625</v>
      </c>
      <c r="J2487">
        <v>10.75</v>
      </c>
      <c r="K2487">
        <v>1075</v>
      </c>
      <c r="L2487">
        <v>15.5</v>
      </c>
      <c r="M2487">
        <v>0.59047619047619049</v>
      </c>
      <c r="N2487">
        <v>1550</v>
      </c>
      <c r="O2487" t="s">
        <v>322</v>
      </c>
      <c r="P2487" t="s">
        <v>323</v>
      </c>
      <c r="Q2487" t="s">
        <v>39</v>
      </c>
      <c r="R2487" t="s">
        <v>40</v>
      </c>
      <c r="S2487" t="s">
        <v>41</v>
      </c>
      <c r="T2487" t="s">
        <v>324</v>
      </c>
      <c r="U2487" t="s">
        <v>1188</v>
      </c>
      <c r="V2487">
        <f>YEAR(sales_order1[[#This Row],[date]])</f>
        <v>2021</v>
      </c>
      <c r="W2487" t="str">
        <f>TEXT(sales_order1[[#This Row],[date]], "Mmm")</f>
        <v>Mar</v>
      </c>
      <c r="X2487">
        <f>VALUE(TEXT(sales_order1[[#This Row],[date]], "D"))</f>
        <v>16</v>
      </c>
      <c r="Y2487">
        <v>11</v>
      </c>
    </row>
    <row r="2488" spans="1:25" x14ac:dyDescent="0.25">
      <c r="A2488" s="1">
        <v>44271</v>
      </c>
      <c r="B2488">
        <v>60412</v>
      </c>
      <c r="C2488" t="s">
        <v>115</v>
      </c>
      <c r="D2488" t="str">
        <f>VLOOKUP(sales_order1[[#This Row],[itemCode]],product_details3!B:C,2,0)</f>
        <v>SCRS30100</v>
      </c>
      <c r="E2488" t="s">
        <v>116</v>
      </c>
      <c r="F2488" t="s">
        <v>61</v>
      </c>
      <c r="G2488">
        <v>150</v>
      </c>
      <c r="H2488">
        <v>32.75</v>
      </c>
      <c r="I2488">
        <v>4912.5</v>
      </c>
      <c r="J2488">
        <v>11.25</v>
      </c>
      <c r="K2488">
        <v>1687.5</v>
      </c>
      <c r="L2488">
        <v>21.5</v>
      </c>
      <c r="M2488">
        <v>0.65648854961832059</v>
      </c>
      <c r="N2488">
        <v>3225</v>
      </c>
      <c r="O2488" t="s">
        <v>400</v>
      </c>
      <c r="P2488" t="s">
        <v>401</v>
      </c>
      <c r="Q2488" t="s">
        <v>213</v>
      </c>
      <c r="R2488" t="s">
        <v>25</v>
      </c>
      <c r="S2488" t="s">
        <v>402</v>
      </c>
      <c r="T2488" t="s">
        <v>403</v>
      </c>
      <c r="U2488" t="s">
        <v>1191</v>
      </c>
      <c r="V2488">
        <f>YEAR(sales_order1[[#This Row],[date]])</f>
        <v>2021</v>
      </c>
      <c r="W2488" t="str">
        <f>TEXT(sales_order1[[#This Row],[date]], "Mmm")</f>
        <v>Mar</v>
      </c>
      <c r="X2488">
        <f>VALUE(TEXT(sales_order1[[#This Row],[date]], "D"))</f>
        <v>16</v>
      </c>
      <c r="Y2488">
        <v>11</v>
      </c>
    </row>
    <row r="2489" spans="1:25" x14ac:dyDescent="0.25">
      <c r="A2489" s="1">
        <v>44271</v>
      </c>
      <c r="B2489">
        <v>60413</v>
      </c>
      <c r="C2489" t="s">
        <v>251</v>
      </c>
      <c r="D2489" t="str">
        <f>VLOOKUP(sales_order1[[#This Row],[itemCode]],product_details3!B:C,2,0)</f>
        <v>CLNO50</v>
      </c>
      <c r="E2489" t="s">
        <v>252</v>
      </c>
      <c r="F2489" t="s">
        <v>45</v>
      </c>
      <c r="G2489">
        <v>200</v>
      </c>
      <c r="H2489">
        <v>9.1</v>
      </c>
      <c r="I2489">
        <v>1820</v>
      </c>
      <c r="J2489">
        <v>3.7</v>
      </c>
      <c r="K2489">
        <v>740</v>
      </c>
      <c r="L2489">
        <v>5.4</v>
      </c>
      <c r="M2489">
        <v>0.59340659340659352</v>
      </c>
      <c r="N2489">
        <v>1080</v>
      </c>
      <c r="O2489" t="s">
        <v>492</v>
      </c>
      <c r="P2489" t="s">
        <v>493</v>
      </c>
      <c r="Q2489" t="s">
        <v>378</v>
      </c>
      <c r="R2489" t="s">
        <v>72</v>
      </c>
      <c r="S2489" t="s">
        <v>379</v>
      </c>
      <c r="T2489" t="s">
        <v>494</v>
      </c>
      <c r="U2489" t="s">
        <v>1188</v>
      </c>
      <c r="V2489">
        <f>YEAR(sales_order1[[#This Row],[date]])</f>
        <v>2021</v>
      </c>
      <c r="W2489" t="str">
        <f>TEXT(sales_order1[[#This Row],[date]], "Mmm")</f>
        <v>Mar</v>
      </c>
      <c r="X2489">
        <f>VALUE(TEXT(sales_order1[[#This Row],[date]], "D"))</f>
        <v>16</v>
      </c>
      <c r="Y2489">
        <v>11</v>
      </c>
    </row>
    <row r="2490" spans="1:25" x14ac:dyDescent="0.25">
      <c r="A2490" s="1">
        <v>44271</v>
      </c>
      <c r="B2490">
        <v>60414</v>
      </c>
      <c r="C2490" t="s">
        <v>86</v>
      </c>
      <c r="D2490" t="str">
        <f>VLOOKUP(sales_order1[[#This Row],[itemCode]],product_details3!B:C,2,0)</f>
        <v>SRMH30</v>
      </c>
      <c r="E2490" t="s">
        <v>87</v>
      </c>
      <c r="F2490" t="s">
        <v>30</v>
      </c>
      <c r="G2490">
        <v>50</v>
      </c>
      <c r="H2490">
        <v>21</v>
      </c>
      <c r="I2490">
        <v>1050</v>
      </c>
      <c r="J2490">
        <v>6.6</v>
      </c>
      <c r="K2490">
        <v>330</v>
      </c>
      <c r="L2490">
        <v>14.4</v>
      </c>
      <c r="M2490">
        <v>0.68571428571428572</v>
      </c>
      <c r="N2490">
        <v>720</v>
      </c>
      <c r="O2490" t="s">
        <v>258</v>
      </c>
      <c r="P2490" t="s">
        <v>259</v>
      </c>
      <c r="Q2490" t="s">
        <v>93</v>
      </c>
      <c r="R2490" t="s">
        <v>72</v>
      </c>
      <c r="S2490" t="s">
        <v>260</v>
      </c>
      <c r="T2490" t="s">
        <v>261</v>
      </c>
      <c r="U2490" t="s">
        <v>1190</v>
      </c>
      <c r="V2490">
        <f>YEAR(sales_order1[[#This Row],[date]])</f>
        <v>2021</v>
      </c>
      <c r="W2490" t="str">
        <f>TEXT(sales_order1[[#This Row],[date]], "Mmm")</f>
        <v>Mar</v>
      </c>
      <c r="X2490">
        <f>VALUE(TEXT(sales_order1[[#This Row],[date]], "D"))</f>
        <v>16</v>
      </c>
      <c r="Y2490">
        <v>11</v>
      </c>
    </row>
    <row r="2491" spans="1:25" x14ac:dyDescent="0.25">
      <c r="A2491" s="1">
        <v>44271</v>
      </c>
      <c r="B2491">
        <v>60415</v>
      </c>
      <c r="C2491" t="s">
        <v>320</v>
      </c>
      <c r="D2491" t="str">
        <f>VLOOKUP(sales_order1[[#This Row],[itemCode]],product_details3!B:C,2,0)</f>
        <v>SCR50+100</v>
      </c>
      <c r="E2491" t="s">
        <v>321</v>
      </c>
      <c r="F2491" t="s">
        <v>61</v>
      </c>
      <c r="G2491">
        <v>300</v>
      </c>
      <c r="H2491">
        <v>26.25</v>
      </c>
      <c r="I2491">
        <v>7875</v>
      </c>
      <c r="J2491">
        <v>7.75</v>
      </c>
      <c r="K2491">
        <v>2325</v>
      </c>
      <c r="L2491">
        <v>18.5</v>
      </c>
      <c r="M2491">
        <v>0.70476190476190481</v>
      </c>
      <c r="N2491">
        <v>5550</v>
      </c>
      <c r="O2491" t="s">
        <v>457</v>
      </c>
      <c r="P2491" t="s">
        <v>458</v>
      </c>
      <c r="Q2491" t="s">
        <v>383</v>
      </c>
      <c r="R2491" t="s">
        <v>72</v>
      </c>
      <c r="S2491" t="s">
        <v>459</v>
      </c>
      <c r="T2491" t="s">
        <v>460</v>
      </c>
      <c r="U2491" t="s">
        <v>1188</v>
      </c>
      <c r="V2491">
        <f>YEAR(sales_order1[[#This Row],[date]])</f>
        <v>2021</v>
      </c>
      <c r="W2491" t="str">
        <f>TEXT(sales_order1[[#This Row],[date]], "Mmm")</f>
        <v>Mar</v>
      </c>
      <c r="X2491">
        <f>VALUE(TEXT(sales_order1[[#This Row],[date]], "D"))</f>
        <v>16</v>
      </c>
      <c r="Y2491">
        <v>11</v>
      </c>
    </row>
    <row r="2492" spans="1:25" x14ac:dyDescent="0.25">
      <c r="A2492" s="1">
        <v>44271</v>
      </c>
      <c r="B2492">
        <v>60416</v>
      </c>
      <c r="C2492" t="s">
        <v>194</v>
      </c>
      <c r="D2492" t="str">
        <f>VLOOKUP(sales_order1[[#This Row],[itemCode]],product_details3!B:C,2,0)</f>
        <v>CLNG150</v>
      </c>
      <c r="E2492" t="s">
        <v>195</v>
      </c>
      <c r="F2492" t="s">
        <v>45</v>
      </c>
      <c r="G2492">
        <v>200</v>
      </c>
      <c r="H2492">
        <v>12.75</v>
      </c>
      <c r="I2492">
        <v>2550</v>
      </c>
      <c r="J2492">
        <v>4.45</v>
      </c>
      <c r="K2492">
        <v>890</v>
      </c>
      <c r="L2492">
        <v>8.3000000000000007</v>
      </c>
      <c r="M2492">
        <v>0.65098039215686276</v>
      </c>
      <c r="N2492">
        <v>1660</v>
      </c>
      <c r="O2492" t="s">
        <v>177</v>
      </c>
      <c r="P2492" t="s">
        <v>178</v>
      </c>
      <c r="Q2492" t="s">
        <v>111</v>
      </c>
      <c r="R2492" t="s">
        <v>112</v>
      </c>
      <c r="S2492" t="s">
        <v>179</v>
      </c>
      <c r="T2492" t="s">
        <v>180</v>
      </c>
      <c r="U2492" t="s">
        <v>1189</v>
      </c>
      <c r="V2492">
        <f>YEAR(sales_order1[[#This Row],[date]])</f>
        <v>2021</v>
      </c>
      <c r="W2492" t="str">
        <f>TEXT(sales_order1[[#This Row],[date]], "Mmm")</f>
        <v>Mar</v>
      </c>
      <c r="X2492">
        <f>VALUE(TEXT(sales_order1[[#This Row],[date]], "D"))</f>
        <v>16</v>
      </c>
      <c r="Y2492">
        <v>11</v>
      </c>
    </row>
    <row r="2493" spans="1:25" x14ac:dyDescent="0.25">
      <c r="A2493" s="1">
        <v>44272</v>
      </c>
      <c r="B2493">
        <v>60417</v>
      </c>
      <c r="C2493" t="s">
        <v>51</v>
      </c>
      <c r="D2493" t="str">
        <f>VLOOKUP(sales_order1[[#This Row],[itemCode]],product_details3!B:C,2,0)</f>
        <v>MSTH50</v>
      </c>
      <c r="E2493" t="s">
        <v>52</v>
      </c>
      <c r="F2493" t="s">
        <v>21</v>
      </c>
      <c r="G2493">
        <v>100</v>
      </c>
      <c r="H2493">
        <v>15.75</v>
      </c>
      <c r="I2493">
        <v>1575</v>
      </c>
      <c r="J2493">
        <v>4.45</v>
      </c>
      <c r="K2493">
        <v>445</v>
      </c>
      <c r="L2493">
        <v>11.3</v>
      </c>
      <c r="M2493">
        <v>0.71746031746031746</v>
      </c>
      <c r="N2493">
        <v>1130</v>
      </c>
      <c r="O2493" t="s">
        <v>534</v>
      </c>
      <c r="P2493" t="s">
        <v>535</v>
      </c>
      <c r="Q2493" t="s">
        <v>107</v>
      </c>
      <c r="R2493" t="s">
        <v>40</v>
      </c>
      <c r="S2493" t="s">
        <v>101</v>
      </c>
      <c r="T2493" t="s">
        <v>536</v>
      </c>
      <c r="U2493" t="s">
        <v>1190</v>
      </c>
      <c r="V2493">
        <f>YEAR(sales_order1[[#This Row],[date]])</f>
        <v>2021</v>
      </c>
      <c r="W2493" t="str">
        <f>TEXT(sales_order1[[#This Row],[date]], "Mmm")</f>
        <v>Mar</v>
      </c>
      <c r="X2493">
        <f>VALUE(TEXT(sales_order1[[#This Row],[date]], "D"))</f>
        <v>17</v>
      </c>
      <c r="Y2493">
        <v>11</v>
      </c>
    </row>
    <row r="2494" spans="1:25" x14ac:dyDescent="0.25">
      <c r="A2494" s="1">
        <v>44272</v>
      </c>
      <c r="B2494">
        <v>60418</v>
      </c>
      <c r="C2494" t="s">
        <v>86</v>
      </c>
      <c r="D2494" t="str">
        <f>VLOOKUP(sales_order1[[#This Row],[itemCode]],product_details3!B:C,2,0)</f>
        <v>SRMH30</v>
      </c>
      <c r="E2494" t="s">
        <v>87</v>
      </c>
      <c r="F2494" t="s">
        <v>30</v>
      </c>
      <c r="G2494">
        <v>200</v>
      </c>
      <c r="H2494">
        <v>21</v>
      </c>
      <c r="I2494">
        <v>4200</v>
      </c>
      <c r="J2494">
        <v>6.6</v>
      </c>
      <c r="K2494">
        <v>1320</v>
      </c>
      <c r="L2494">
        <v>14.4</v>
      </c>
      <c r="M2494">
        <v>0.68571428571428572</v>
      </c>
      <c r="N2494">
        <v>2880</v>
      </c>
      <c r="O2494" t="s">
        <v>381</v>
      </c>
      <c r="P2494" t="s">
        <v>382</v>
      </c>
      <c r="Q2494" t="s">
        <v>383</v>
      </c>
      <c r="R2494" t="s">
        <v>72</v>
      </c>
      <c r="S2494" t="s">
        <v>384</v>
      </c>
      <c r="T2494" t="s">
        <v>385</v>
      </c>
      <c r="U2494" t="s">
        <v>1188</v>
      </c>
      <c r="V2494">
        <f>YEAR(sales_order1[[#This Row],[date]])</f>
        <v>2021</v>
      </c>
      <c r="W2494" t="str">
        <f>TEXT(sales_order1[[#This Row],[date]], "Mmm")</f>
        <v>Mar</v>
      </c>
      <c r="X2494">
        <f>VALUE(TEXT(sales_order1[[#This Row],[date]], "D"))</f>
        <v>17</v>
      </c>
      <c r="Y2494">
        <v>11</v>
      </c>
    </row>
    <row r="2495" spans="1:25" x14ac:dyDescent="0.25">
      <c r="A2495" s="1">
        <v>44272</v>
      </c>
      <c r="B2495">
        <v>60419</v>
      </c>
      <c r="C2495" t="s">
        <v>103</v>
      </c>
      <c r="D2495" t="str">
        <f>VLOOKUP(sales_order1[[#This Row],[itemCode]],product_details3!B:C,2,0)</f>
        <v>SCRT50</v>
      </c>
      <c r="E2495" t="s">
        <v>104</v>
      </c>
      <c r="F2495" t="s">
        <v>61</v>
      </c>
      <c r="G2495">
        <v>100</v>
      </c>
      <c r="H2495">
        <v>16.95</v>
      </c>
      <c r="I2495">
        <v>1695</v>
      </c>
      <c r="J2495">
        <v>5.2</v>
      </c>
      <c r="K2495">
        <v>520</v>
      </c>
      <c r="L2495">
        <v>11.75</v>
      </c>
      <c r="M2495">
        <v>0.69321533923303835</v>
      </c>
      <c r="N2495">
        <v>1175</v>
      </c>
      <c r="O2495" t="s">
        <v>138</v>
      </c>
      <c r="P2495" t="s">
        <v>139</v>
      </c>
      <c r="Q2495" t="s">
        <v>77</v>
      </c>
      <c r="R2495" t="s">
        <v>72</v>
      </c>
      <c r="S2495" t="s">
        <v>140</v>
      </c>
      <c r="T2495" t="s">
        <v>141</v>
      </c>
      <c r="U2495" t="s">
        <v>1190</v>
      </c>
      <c r="V2495">
        <f>YEAR(sales_order1[[#This Row],[date]])</f>
        <v>2021</v>
      </c>
      <c r="W2495" t="str">
        <f>TEXT(sales_order1[[#This Row],[date]], "Mmm")</f>
        <v>Mar</v>
      </c>
      <c r="X2495">
        <f>VALUE(TEXT(sales_order1[[#This Row],[date]], "D"))</f>
        <v>17</v>
      </c>
      <c r="Y2495">
        <v>11</v>
      </c>
    </row>
    <row r="2496" spans="1:25" x14ac:dyDescent="0.25">
      <c r="A2496" s="1">
        <v>44272</v>
      </c>
      <c r="B2496">
        <v>60420</v>
      </c>
      <c r="C2496" t="s">
        <v>35</v>
      </c>
      <c r="D2496" t="str">
        <f>VLOOKUP(sales_order1[[#This Row],[itemCode]],product_details3!B:C,2,0)</f>
        <v>SRMA30</v>
      </c>
      <c r="E2496" t="s">
        <v>36</v>
      </c>
      <c r="F2496" t="s">
        <v>30</v>
      </c>
      <c r="G2496">
        <v>100</v>
      </c>
      <c r="H2496">
        <v>26.2</v>
      </c>
      <c r="I2496">
        <v>2620</v>
      </c>
      <c r="J2496">
        <v>9.4</v>
      </c>
      <c r="K2496">
        <v>940</v>
      </c>
      <c r="L2496">
        <v>16.8</v>
      </c>
      <c r="M2496">
        <v>0.6412213740458016</v>
      </c>
      <c r="N2496">
        <v>1680</v>
      </c>
      <c r="O2496" t="s">
        <v>505</v>
      </c>
      <c r="P2496" t="s">
        <v>506</v>
      </c>
      <c r="Q2496" t="s">
        <v>48</v>
      </c>
      <c r="R2496" t="s">
        <v>25</v>
      </c>
      <c r="S2496" t="s">
        <v>49</v>
      </c>
      <c r="T2496" t="s">
        <v>507</v>
      </c>
      <c r="U2496" t="s">
        <v>1191</v>
      </c>
      <c r="V2496">
        <f>YEAR(sales_order1[[#This Row],[date]])</f>
        <v>2021</v>
      </c>
      <c r="W2496" t="str">
        <f>TEXT(sales_order1[[#This Row],[date]], "Mmm")</f>
        <v>Mar</v>
      </c>
      <c r="X2496">
        <f>VALUE(TEXT(sales_order1[[#This Row],[date]], "D"))</f>
        <v>17</v>
      </c>
      <c r="Y2496">
        <v>11</v>
      </c>
    </row>
    <row r="2497" spans="1:25" x14ac:dyDescent="0.25">
      <c r="A2497" s="1">
        <v>44272</v>
      </c>
      <c r="B2497">
        <v>60421</v>
      </c>
      <c r="C2497" t="s">
        <v>209</v>
      </c>
      <c r="D2497" t="str">
        <f>VLOOKUP(sales_order1[[#This Row],[itemCode]],product_details3!B:C,2,0)</f>
        <v>CLNG50</v>
      </c>
      <c r="E2497" t="s">
        <v>210</v>
      </c>
      <c r="F2497" t="s">
        <v>45</v>
      </c>
      <c r="G2497">
        <v>100</v>
      </c>
      <c r="H2497">
        <v>6.5</v>
      </c>
      <c r="I2497">
        <v>650</v>
      </c>
      <c r="J2497">
        <v>2.2999999999999998</v>
      </c>
      <c r="K2497">
        <v>230</v>
      </c>
      <c r="L2497">
        <v>4.2</v>
      </c>
      <c r="M2497">
        <v>0.64615384615384619</v>
      </c>
      <c r="N2497">
        <v>420</v>
      </c>
      <c r="O2497" t="s">
        <v>302</v>
      </c>
      <c r="P2497" t="s">
        <v>303</v>
      </c>
      <c r="Q2497" t="s">
        <v>107</v>
      </c>
      <c r="R2497" t="s">
        <v>40</v>
      </c>
      <c r="S2497" t="s">
        <v>101</v>
      </c>
      <c r="T2497" t="s">
        <v>304</v>
      </c>
      <c r="U2497" t="s">
        <v>1190</v>
      </c>
      <c r="V2497">
        <f>YEAR(sales_order1[[#This Row],[date]])</f>
        <v>2021</v>
      </c>
      <c r="W2497" t="str">
        <f>TEXT(sales_order1[[#This Row],[date]], "Mmm")</f>
        <v>Mar</v>
      </c>
      <c r="X2497">
        <f>VALUE(TEXT(sales_order1[[#This Row],[date]], "D"))</f>
        <v>17</v>
      </c>
      <c r="Y2497">
        <v>11</v>
      </c>
    </row>
    <row r="2498" spans="1:25" x14ac:dyDescent="0.25">
      <c r="A2498" s="1">
        <v>44272</v>
      </c>
      <c r="B2498">
        <v>60422</v>
      </c>
      <c r="C2498" t="s">
        <v>313</v>
      </c>
      <c r="D2498" t="str">
        <f>VLOOKUP(sales_order1[[#This Row],[itemCode]],product_details3!B:C,2,0)</f>
        <v>MSKO50</v>
      </c>
      <c r="E2498" t="s">
        <v>314</v>
      </c>
      <c r="F2498" t="s">
        <v>137</v>
      </c>
      <c r="G2498">
        <v>100</v>
      </c>
      <c r="H2498">
        <v>14.65</v>
      </c>
      <c r="I2498">
        <v>1465</v>
      </c>
      <c r="J2498">
        <v>6.55</v>
      </c>
      <c r="K2498">
        <v>655</v>
      </c>
      <c r="L2498">
        <v>8.1</v>
      </c>
      <c r="M2498">
        <v>0.55290102389078488</v>
      </c>
      <c r="N2498">
        <v>810</v>
      </c>
      <c r="O2498" t="s">
        <v>490</v>
      </c>
      <c r="P2498" t="s">
        <v>491</v>
      </c>
      <c r="Q2498" t="s">
        <v>271</v>
      </c>
      <c r="R2498" t="s">
        <v>56</v>
      </c>
      <c r="S2498" t="s">
        <v>192</v>
      </c>
      <c r="T2498" t="s">
        <v>272</v>
      </c>
      <c r="U2498" t="s">
        <v>1191</v>
      </c>
      <c r="V2498">
        <f>YEAR(sales_order1[[#This Row],[date]])</f>
        <v>2021</v>
      </c>
      <c r="W2498" t="str">
        <f>TEXT(sales_order1[[#This Row],[date]], "Mmm")</f>
        <v>Mar</v>
      </c>
      <c r="X2498">
        <f>VALUE(TEXT(sales_order1[[#This Row],[date]], "D"))</f>
        <v>17</v>
      </c>
      <c r="Y2498">
        <v>11</v>
      </c>
    </row>
    <row r="2499" spans="1:25" x14ac:dyDescent="0.25">
      <c r="A2499" s="1">
        <v>44273</v>
      </c>
      <c r="B2499">
        <v>60423</v>
      </c>
      <c r="C2499" t="s">
        <v>51</v>
      </c>
      <c r="D2499" t="str">
        <f>VLOOKUP(sales_order1[[#This Row],[itemCode]],product_details3!B:C,2,0)</f>
        <v>MSTH50</v>
      </c>
      <c r="E2499" t="s">
        <v>52</v>
      </c>
      <c r="F2499" t="s">
        <v>21</v>
      </c>
      <c r="G2499">
        <v>50</v>
      </c>
      <c r="H2499">
        <v>15.75</v>
      </c>
      <c r="I2499">
        <v>787.5</v>
      </c>
      <c r="J2499">
        <v>4.45</v>
      </c>
      <c r="K2499">
        <v>222.5</v>
      </c>
      <c r="L2499">
        <v>11.3</v>
      </c>
      <c r="M2499">
        <v>0.71746031746031746</v>
      </c>
      <c r="N2499">
        <v>565</v>
      </c>
      <c r="O2499" t="s">
        <v>69</v>
      </c>
      <c r="P2499" t="s">
        <v>70</v>
      </c>
      <c r="Q2499" t="s">
        <v>71</v>
      </c>
      <c r="R2499" t="s">
        <v>72</v>
      </c>
      <c r="S2499" t="s">
        <v>73</v>
      </c>
      <c r="T2499" t="s">
        <v>74</v>
      </c>
      <c r="U2499" t="s">
        <v>1190</v>
      </c>
      <c r="V2499">
        <f>YEAR(sales_order1[[#This Row],[date]])</f>
        <v>2021</v>
      </c>
      <c r="W2499" t="str">
        <f>TEXT(sales_order1[[#This Row],[date]], "Mmm")</f>
        <v>Mar</v>
      </c>
      <c r="X2499">
        <f>VALUE(TEXT(sales_order1[[#This Row],[date]], "D"))</f>
        <v>18</v>
      </c>
      <c r="Y2499">
        <v>11</v>
      </c>
    </row>
    <row r="2500" spans="1:25" x14ac:dyDescent="0.25">
      <c r="A2500" s="1">
        <v>44273</v>
      </c>
      <c r="B2500">
        <v>60424</v>
      </c>
      <c r="C2500" t="s">
        <v>175</v>
      </c>
      <c r="D2500" t="str">
        <f>VLOOKUP(sales_order1[[#This Row],[itemCode]],product_details3!B:C,2,0)</f>
        <v>SCRS3030</v>
      </c>
      <c r="E2500" t="s">
        <v>176</v>
      </c>
      <c r="F2500" t="s">
        <v>61</v>
      </c>
      <c r="G2500">
        <v>100</v>
      </c>
      <c r="H2500">
        <v>13.1</v>
      </c>
      <c r="I2500">
        <v>1310</v>
      </c>
      <c r="J2500">
        <v>4.7</v>
      </c>
      <c r="K2500">
        <v>470</v>
      </c>
      <c r="L2500">
        <v>8.4</v>
      </c>
      <c r="M2500">
        <v>0.6412213740458016</v>
      </c>
      <c r="N2500">
        <v>840</v>
      </c>
      <c r="O2500" t="s">
        <v>398</v>
      </c>
      <c r="P2500" t="s">
        <v>399</v>
      </c>
      <c r="Q2500" t="s">
        <v>100</v>
      </c>
      <c r="R2500" t="s">
        <v>40</v>
      </c>
      <c r="S2500" t="s">
        <v>101</v>
      </c>
      <c r="T2500" t="s">
        <v>102</v>
      </c>
      <c r="U2500" t="s">
        <v>1190</v>
      </c>
      <c r="V2500">
        <f>YEAR(sales_order1[[#This Row],[date]])</f>
        <v>2021</v>
      </c>
      <c r="W2500" t="str">
        <f>TEXT(sales_order1[[#This Row],[date]], "Mmm")</f>
        <v>Mar</v>
      </c>
      <c r="X2500">
        <f>VALUE(TEXT(sales_order1[[#This Row],[date]], "D"))</f>
        <v>18</v>
      </c>
      <c r="Y2500">
        <v>11</v>
      </c>
    </row>
    <row r="2501" spans="1:25" x14ac:dyDescent="0.25">
      <c r="A2501" s="1">
        <v>44273</v>
      </c>
      <c r="B2501">
        <v>60425</v>
      </c>
      <c r="C2501" t="s">
        <v>337</v>
      </c>
      <c r="D2501" t="str">
        <f>VLOOKUP(sales_order1[[#This Row],[itemCode]],product_details3!B:C,2,0)</f>
        <v>MKRO100</v>
      </c>
      <c r="E2501" t="s">
        <v>338</v>
      </c>
      <c r="F2501" t="s">
        <v>151</v>
      </c>
      <c r="G2501">
        <v>50</v>
      </c>
      <c r="H2501">
        <v>6.3</v>
      </c>
      <c r="I2501">
        <v>315</v>
      </c>
      <c r="J2501">
        <v>2.8</v>
      </c>
      <c r="K2501">
        <v>140</v>
      </c>
      <c r="L2501">
        <v>3.5</v>
      </c>
      <c r="M2501">
        <v>0.55555555555555558</v>
      </c>
      <c r="N2501">
        <v>175</v>
      </c>
      <c r="O2501" t="s">
        <v>109</v>
      </c>
      <c r="P2501" t="s">
        <v>110</v>
      </c>
      <c r="Q2501" t="s">
        <v>111</v>
      </c>
      <c r="R2501" t="s">
        <v>112</v>
      </c>
      <c r="S2501" t="s">
        <v>113</v>
      </c>
      <c r="T2501" t="s">
        <v>114</v>
      </c>
      <c r="U2501" t="s">
        <v>1189</v>
      </c>
      <c r="V2501">
        <f>YEAR(sales_order1[[#This Row],[date]])</f>
        <v>2021</v>
      </c>
      <c r="W2501" t="str">
        <f>TEXT(sales_order1[[#This Row],[date]], "Mmm")</f>
        <v>Mar</v>
      </c>
      <c r="X2501">
        <f>VALUE(TEXT(sales_order1[[#This Row],[date]], "D"))</f>
        <v>18</v>
      </c>
      <c r="Y2501">
        <v>11</v>
      </c>
    </row>
    <row r="2502" spans="1:25" x14ac:dyDescent="0.25">
      <c r="A2502" s="1">
        <v>44273</v>
      </c>
      <c r="B2502">
        <v>60426</v>
      </c>
      <c r="C2502" t="s">
        <v>86</v>
      </c>
      <c r="D2502" t="str">
        <f>VLOOKUP(sales_order1[[#This Row],[itemCode]],product_details3!B:C,2,0)</f>
        <v>SRMH30</v>
      </c>
      <c r="E2502" t="s">
        <v>87</v>
      </c>
      <c r="F2502" t="s">
        <v>30</v>
      </c>
      <c r="G2502">
        <v>50</v>
      </c>
      <c r="H2502">
        <v>21</v>
      </c>
      <c r="I2502">
        <v>1050</v>
      </c>
      <c r="J2502">
        <v>6.6</v>
      </c>
      <c r="K2502">
        <v>330</v>
      </c>
      <c r="L2502">
        <v>14.4</v>
      </c>
      <c r="M2502">
        <v>0.68571428571428572</v>
      </c>
      <c r="N2502">
        <v>720</v>
      </c>
      <c r="O2502" t="s">
        <v>469</v>
      </c>
      <c r="P2502" t="s">
        <v>470</v>
      </c>
      <c r="Q2502" t="s">
        <v>160</v>
      </c>
      <c r="R2502" t="s">
        <v>112</v>
      </c>
      <c r="S2502" t="s">
        <v>161</v>
      </c>
      <c r="T2502" t="s">
        <v>471</v>
      </c>
      <c r="U2502" t="s">
        <v>1189</v>
      </c>
      <c r="V2502">
        <f>YEAR(sales_order1[[#This Row],[date]])</f>
        <v>2021</v>
      </c>
      <c r="W2502" t="str">
        <f>TEXT(sales_order1[[#This Row],[date]], "Mmm")</f>
        <v>Mar</v>
      </c>
      <c r="X2502">
        <f>VALUE(TEXT(sales_order1[[#This Row],[date]], "D"))</f>
        <v>18</v>
      </c>
      <c r="Y2502">
        <v>11</v>
      </c>
    </row>
    <row r="2503" spans="1:25" x14ac:dyDescent="0.25">
      <c r="A2503" s="1">
        <v>44273</v>
      </c>
      <c r="B2503">
        <v>60427</v>
      </c>
      <c r="C2503" t="s">
        <v>325</v>
      </c>
      <c r="D2503" t="str">
        <f>VLOOKUP(sales_order1[[#This Row],[itemCode]],product_details3!B:C,2,0)</f>
        <v>EXFG100</v>
      </c>
      <c r="E2503" t="s">
        <v>326</v>
      </c>
      <c r="F2503" t="s">
        <v>183</v>
      </c>
      <c r="G2503">
        <v>100</v>
      </c>
      <c r="H2503">
        <v>20.75</v>
      </c>
      <c r="I2503">
        <v>2075</v>
      </c>
      <c r="J2503">
        <v>7.45</v>
      </c>
      <c r="K2503">
        <v>745</v>
      </c>
      <c r="L2503">
        <v>13.3</v>
      </c>
      <c r="M2503">
        <v>0.64096385542168677</v>
      </c>
      <c r="N2503">
        <v>1330</v>
      </c>
      <c r="O2503" t="s">
        <v>62</v>
      </c>
      <c r="P2503" t="s">
        <v>63</v>
      </c>
      <c r="Q2503" t="s">
        <v>64</v>
      </c>
      <c r="R2503" t="s">
        <v>40</v>
      </c>
      <c r="S2503" t="s">
        <v>65</v>
      </c>
      <c r="T2503" t="s">
        <v>66</v>
      </c>
      <c r="U2503" t="s">
        <v>1190</v>
      </c>
      <c r="V2503">
        <f>YEAR(sales_order1[[#This Row],[date]])</f>
        <v>2021</v>
      </c>
      <c r="W2503" t="str">
        <f>TEXT(sales_order1[[#This Row],[date]], "Mmm")</f>
        <v>Mar</v>
      </c>
      <c r="X2503">
        <f>VALUE(TEXT(sales_order1[[#This Row],[date]], "D"))</f>
        <v>18</v>
      </c>
      <c r="Y2503">
        <v>11</v>
      </c>
    </row>
    <row r="2504" spans="1:25" x14ac:dyDescent="0.25">
      <c r="A2504" s="1">
        <v>44273</v>
      </c>
      <c r="B2504">
        <v>60428</v>
      </c>
      <c r="C2504" t="s">
        <v>135</v>
      </c>
      <c r="D2504" t="str">
        <f>VLOOKUP(sales_order1[[#This Row],[itemCode]],product_details3!B:C,2,0)</f>
        <v>MSKSH</v>
      </c>
      <c r="E2504" t="s">
        <v>136</v>
      </c>
      <c r="F2504" t="s">
        <v>137</v>
      </c>
      <c r="G2504">
        <v>150</v>
      </c>
      <c r="H2504">
        <v>18.75</v>
      </c>
      <c r="I2504">
        <v>2812.5</v>
      </c>
      <c r="J2504">
        <v>7.45</v>
      </c>
      <c r="K2504">
        <v>1117.5</v>
      </c>
      <c r="L2504">
        <v>11.3</v>
      </c>
      <c r="M2504">
        <v>0.60266666666666668</v>
      </c>
      <c r="N2504">
        <v>1695</v>
      </c>
      <c r="O2504" t="s">
        <v>559</v>
      </c>
      <c r="P2504" t="s">
        <v>560</v>
      </c>
      <c r="Q2504" t="s">
        <v>191</v>
      </c>
      <c r="R2504" t="s">
        <v>56</v>
      </c>
      <c r="S2504" t="s">
        <v>192</v>
      </c>
      <c r="T2504" t="s">
        <v>193</v>
      </c>
      <c r="U2504" t="s">
        <v>1191</v>
      </c>
      <c r="V2504">
        <f>YEAR(sales_order1[[#This Row],[date]])</f>
        <v>2021</v>
      </c>
      <c r="W2504" t="str">
        <f>TEXT(sales_order1[[#This Row],[date]], "Mmm")</f>
        <v>Mar</v>
      </c>
      <c r="X2504">
        <f>VALUE(TEXT(sales_order1[[#This Row],[date]], "D"))</f>
        <v>18</v>
      </c>
      <c r="Y2504">
        <v>11</v>
      </c>
    </row>
    <row r="2505" spans="1:25" x14ac:dyDescent="0.25">
      <c r="A2505" s="1">
        <v>44273</v>
      </c>
      <c r="B2505">
        <v>60429</v>
      </c>
      <c r="C2505" t="s">
        <v>67</v>
      </c>
      <c r="D2505" t="str">
        <f>VLOOKUP(sales_order1[[#This Row],[itemCode]],product_details3!B:C,2,0)</f>
        <v>SRMH15</v>
      </c>
      <c r="E2505" t="s">
        <v>68</v>
      </c>
      <c r="F2505" t="s">
        <v>30</v>
      </c>
      <c r="G2505">
        <v>100</v>
      </c>
      <c r="H2505">
        <v>15.75</v>
      </c>
      <c r="I2505">
        <v>1575</v>
      </c>
      <c r="J2505">
        <v>5.45</v>
      </c>
      <c r="K2505">
        <v>545</v>
      </c>
      <c r="L2505">
        <v>10.3</v>
      </c>
      <c r="M2505">
        <v>0.65396825396825398</v>
      </c>
      <c r="N2505">
        <v>1030</v>
      </c>
      <c r="O2505" t="s">
        <v>91</v>
      </c>
      <c r="P2505" t="s">
        <v>92</v>
      </c>
      <c r="Q2505" t="s">
        <v>93</v>
      </c>
      <c r="R2505" t="s">
        <v>72</v>
      </c>
      <c r="S2505" t="s">
        <v>94</v>
      </c>
      <c r="T2505" t="s">
        <v>95</v>
      </c>
      <c r="U2505" t="s">
        <v>1190</v>
      </c>
      <c r="V2505">
        <f>YEAR(sales_order1[[#This Row],[date]])</f>
        <v>2021</v>
      </c>
      <c r="W2505" t="str">
        <f>TEXT(sales_order1[[#This Row],[date]], "Mmm")</f>
        <v>Mar</v>
      </c>
      <c r="X2505">
        <f>VALUE(TEXT(sales_order1[[#This Row],[date]], "D"))</f>
        <v>18</v>
      </c>
      <c r="Y2505">
        <v>11</v>
      </c>
    </row>
    <row r="2506" spans="1:25" x14ac:dyDescent="0.25">
      <c r="A2506" s="1">
        <v>44273</v>
      </c>
      <c r="B2506">
        <v>60430</v>
      </c>
      <c r="C2506" t="s">
        <v>311</v>
      </c>
      <c r="D2506" t="str">
        <f>VLOOKUP(sales_order1[[#This Row],[itemCode]],product_details3!B:C,2,0)</f>
        <v>MSTH30</v>
      </c>
      <c r="E2506" t="s">
        <v>312</v>
      </c>
      <c r="F2506" t="s">
        <v>21</v>
      </c>
      <c r="G2506">
        <v>200</v>
      </c>
      <c r="H2506">
        <v>8.5</v>
      </c>
      <c r="I2506">
        <v>1700</v>
      </c>
      <c r="J2506">
        <v>3.3</v>
      </c>
      <c r="K2506">
        <v>660</v>
      </c>
      <c r="L2506">
        <v>5.2</v>
      </c>
      <c r="M2506">
        <v>0.61176470588235299</v>
      </c>
      <c r="N2506">
        <v>1040</v>
      </c>
      <c r="O2506" t="s">
        <v>167</v>
      </c>
      <c r="P2506" t="s">
        <v>168</v>
      </c>
      <c r="Q2506" t="s">
        <v>100</v>
      </c>
      <c r="R2506" t="s">
        <v>40</v>
      </c>
      <c r="S2506" t="s">
        <v>101</v>
      </c>
      <c r="T2506" t="s">
        <v>169</v>
      </c>
      <c r="U2506" t="s">
        <v>1190</v>
      </c>
      <c r="V2506">
        <f>YEAR(sales_order1[[#This Row],[date]])</f>
        <v>2021</v>
      </c>
      <c r="W2506" t="str">
        <f>TEXT(sales_order1[[#This Row],[date]], "Mmm")</f>
        <v>Mar</v>
      </c>
      <c r="X2506">
        <f>VALUE(TEXT(sales_order1[[#This Row],[date]], "D"))</f>
        <v>18</v>
      </c>
      <c r="Y2506">
        <v>11</v>
      </c>
    </row>
    <row r="2507" spans="1:25" x14ac:dyDescent="0.25">
      <c r="A2507" s="1">
        <v>44274</v>
      </c>
      <c r="B2507">
        <v>60431</v>
      </c>
      <c r="C2507" t="s">
        <v>115</v>
      </c>
      <c r="D2507" t="str">
        <f>VLOOKUP(sales_order1[[#This Row],[itemCode]],product_details3!B:C,2,0)</f>
        <v>SCRS30100</v>
      </c>
      <c r="E2507" t="s">
        <v>116</v>
      </c>
      <c r="F2507" t="s">
        <v>61</v>
      </c>
      <c r="G2507">
        <v>100</v>
      </c>
      <c r="H2507">
        <v>32.75</v>
      </c>
      <c r="I2507">
        <v>3275</v>
      </c>
      <c r="J2507">
        <v>11.25</v>
      </c>
      <c r="K2507">
        <v>1125</v>
      </c>
      <c r="L2507">
        <v>21.5</v>
      </c>
      <c r="M2507">
        <v>0.65648854961832059</v>
      </c>
      <c r="N2507">
        <v>2150</v>
      </c>
      <c r="O2507" t="s">
        <v>423</v>
      </c>
      <c r="P2507" t="s">
        <v>424</v>
      </c>
      <c r="Q2507" t="s">
        <v>77</v>
      </c>
      <c r="R2507" t="s">
        <v>72</v>
      </c>
      <c r="S2507" t="s">
        <v>425</v>
      </c>
      <c r="T2507" t="s">
        <v>426</v>
      </c>
      <c r="U2507" t="s">
        <v>1190</v>
      </c>
      <c r="V2507">
        <f>YEAR(sales_order1[[#This Row],[date]])</f>
        <v>2021</v>
      </c>
      <c r="W2507" t="str">
        <f>TEXT(sales_order1[[#This Row],[date]], "Mmm")</f>
        <v>Mar</v>
      </c>
      <c r="X2507">
        <f>VALUE(TEXT(sales_order1[[#This Row],[date]], "D"))</f>
        <v>19</v>
      </c>
      <c r="Y2507">
        <v>12</v>
      </c>
    </row>
    <row r="2508" spans="1:25" x14ac:dyDescent="0.25">
      <c r="A2508" s="1">
        <v>44274</v>
      </c>
      <c r="B2508">
        <v>60432</v>
      </c>
      <c r="C2508" t="s">
        <v>103</v>
      </c>
      <c r="D2508" t="str">
        <f>VLOOKUP(sales_order1[[#This Row],[itemCode]],product_details3!B:C,2,0)</f>
        <v>SCRT50</v>
      </c>
      <c r="E2508" t="s">
        <v>104</v>
      </c>
      <c r="F2508" t="s">
        <v>61</v>
      </c>
      <c r="G2508">
        <v>50</v>
      </c>
      <c r="H2508">
        <v>16.95</v>
      </c>
      <c r="I2508">
        <v>847.5</v>
      </c>
      <c r="J2508">
        <v>5.2</v>
      </c>
      <c r="K2508">
        <v>260</v>
      </c>
      <c r="L2508">
        <v>11.75</v>
      </c>
      <c r="M2508">
        <v>0.69321533923303835</v>
      </c>
      <c r="N2508">
        <v>587.5</v>
      </c>
      <c r="O2508" t="s">
        <v>189</v>
      </c>
      <c r="P2508" t="s">
        <v>190</v>
      </c>
      <c r="Q2508" t="s">
        <v>191</v>
      </c>
      <c r="R2508" t="s">
        <v>56</v>
      </c>
      <c r="S2508" t="s">
        <v>192</v>
      </c>
      <c r="T2508" t="s">
        <v>193</v>
      </c>
      <c r="U2508" t="s">
        <v>1191</v>
      </c>
      <c r="V2508">
        <f>YEAR(sales_order1[[#This Row],[date]])</f>
        <v>2021</v>
      </c>
      <c r="W2508" t="str">
        <f>TEXT(sales_order1[[#This Row],[date]], "Mmm")</f>
        <v>Mar</v>
      </c>
      <c r="X2508">
        <f>VALUE(TEXT(sales_order1[[#This Row],[date]], "D"))</f>
        <v>19</v>
      </c>
      <c r="Y2508">
        <v>12</v>
      </c>
    </row>
    <row r="2509" spans="1:25" x14ac:dyDescent="0.25">
      <c r="A2509" s="1">
        <v>44274</v>
      </c>
      <c r="B2509">
        <v>60433</v>
      </c>
      <c r="C2509" t="s">
        <v>86</v>
      </c>
      <c r="D2509" t="str">
        <f>VLOOKUP(sales_order1[[#This Row],[itemCode]],product_details3!B:C,2,0)</f>
        <v>SRMH30</v>
      </c>
      <c r="E2509" t="s">
        <v>87</v>
      </c>
      <c r="F2509" t="s">
        <v>30</v>
      </c>
      <c r="G2509">
        <v>100</v>
      </c>
      <c r="H2509">
        <v>21</v>
      </c>
      <c r="I2509">
        <v>2100</v>
      </c>
      <c r="J2509">
        <v>6.6</v>
      </c>
      <c r="K2509">
        <v>660</v>
      </c>
      <c r="L2509">
        <v>14.4</v>
      </c>
      <c r="M2509">
        <v>0.68571428571428572</v>
      </c>
      <c r="N2509">
        <v>1440</v>
      </c>
      <c r="O2509" t="s">
        <v>528</v>
      </c>
      <c r="P2509" t="s">
        <v>529</v>
      </c>
      <c r="Q2509" t="s">
        <v>132</v>
      </c>
      <c r="R2509" t="s">
        <v>56</v>
      </c>
      <c r="S2509" t="s">
        <v>133</v>
      </c>
      <c r="T2509" t="s">
        <v>530</v>
      </c>
      <c r="U2509" t="s">
        <v>1191</v>
      </c>
      <c r="V2509">
        <f>YEAR(sales_order1[[#This Row],[date]])</f>
        <v>2021</v>
      </c>
      <c r="W2509" t="str">
        <f>TEXT(sales_order1[[#This Row],[date]], "Mmm")</f>
        <v>Mar</v>
      </c>
      <c r="X2509">
        <f>VALUE(TEXT(sales_order1[[#This Row],[date]], "D"))</f>
        <v>19</v>
      </c>
      <c r="Y2509">
        <v>12</v>
      </c>
    </row>
    <row r="2510" spans="1:25" x14ac:dyDescent="0.25">
      <c r="A2510" s="1">
        <v>44274</v>
      </c>
      <c r="B2510">
        <v>60434</v>
      </c>
      <c r="C2510" t="s">
        <v>115</v>
      </c>
      <c r="D2510" t="str">
        <f>VLOOKUP(sales_order1[[#This Row],[itemCode]],product_details3!B:C,2,0)</f>
        <v>SCRS30100</v>
      </c>
      <c r="E2510" t="s">
        <v>116</v>
      </c>
      <c r="F2510" t="s">
        <v>61</v>
      </c>
      <c r="G2510">
        <v>50</v>
      </c>
      <c r="H2510">
        <v>32.75</v>
      </c>
      <c r="I2510">
        <v>1637.5</v>
      </c>
      <c r="J2510">
        <v>11.25</v>
      </c>
      <c r="K2510">
        <v>562.5</v>
      </c>
      <c r="L2510">
        <v>21.5</v>
      </c>
      <c r="M2510">
        <v>0.65648854961832059</v>
      </c>
      <c r="N2510">
        <v>1075</v>
      </c>
      <c r="O2510" t="s">
        <v>392</v>
      </c>
      <c r="P2510" t="s">
        <v>393</v>
      </c>
      <c r="Q2510" t="s">
        <v>264</v>
      </c>
      <c r="R2510" t="s">
        <v>56</v>
      </c>
      <c r="S2510" t="s">
        <v>133</v>
      </c>
      <c r="T2510" t="s">
        <v>394</v>
      </c>
      <c r="U2510" t="s">
        <v>1191</v>
      </c>
      <c r="V2510">
        <f>YEAR(sales_order1[[#This Row],[date]])</f>
        <v>2021</v>
      </c>
      <c r="W2510" t="str">
        <f>TEXT(sales_order1[[#This Row],[date]], "Mmm")</f>
        <v>Mar</v>
      </c>
      <c r="X2510">
        <f>VALUE(TEXT(sales_order1[[#This Row],[date]], "D"))</f>
        <v>19</v>
      </c>
      <c r="Y2510">
        <v>12</v>
      </c>
    </row>
    <row r="2511" spans="1:25" x14ac:dyDescent="0.25">
      <c r="A2511" s="1">
        <v>44274</v>
      </c>
      <c r="B2511">
        <v>60435</v>
      </c>
      <c r="C2511" t="s">
        <v>28</v>
      </c>
      <c r="D2511" t="str">
        <f>VLOOKUP(sales_order1[[#This Row],[itemCode]],product_details3!B:C,2,0)</f>
        <v>SRMC30</v>
      </c>
      <c r="E2511" t="s">
        <v>29</v>
      </c>
      <c r="F2511" t="s">
        <v>30</v>
      </c>
      <c r="G2511">
        <v>100</v>
      </c>
      <c r="H2511">
        <v>22.6</v>
      </c>
      <c r="I2511">
        <v>2260</v>
      </c>
      <c r="J2511">
        <v>7.6</v>
      </c>
      <c r="K2511">
        <v>760</v>
      </c>
      <c r="L2511">
        <v>15</v>
      </c>
      <c r="M2511">
        <v>0.66371681415929207</v>
      </c>
      <c r="N2511">
        <v>1500</v>
      </c>
      <c r="O2511" t="s">
        <v>248</v>
      </c>
      <c r="P2511" t="s">
        <v>249</v>
      </c>
      <c r="Q2511" t="s">
        <v>191</v>
      </c>
      <c r="R2511" t="s">
        <v>56</v>
      </c>
      <c r="S2511" t="s">
        <v>192</v>
      </c>
      <c r="T2511" t="s">
        <v>250</v>
      </c>
      <c r="U2511" t="s">
        <v>1191</v>
      </c>
      <c r="V2511">
        <f>YEAR(sales_order1[[#This Row],[date]])</f>
        <v>2021</v>
      </c>
      <c r="W2511" t="str">
        <f>TEXT(sales_order1[[#This Row],[date]], "Mmm")</f>
        <v>Mar</v>
      </c>
      <c r="X2511">
        <f>VALUE(TEXT(sales_order1[[#This Row],[date]], "D"))</f>
        <v>19</v>
      </c>
      <c r="Y2511">
        <v>12</v>
      </c>
    </row>
    <row r="2512" spans="1:25" x14ac:dyDescent="0.25">
      <c r="A2512" s="1">
        <v>44274</v>
      </c>
      <c r="B2512">
        <v>60436</v>
      </c>
      <c r="C2512" t="s">
        <v>103</v>
      </c>
      <c r="D2512" t="str">
        <f>VLOOKUP(sales_order1[[#This Row],[itemCode]],product_details3!B:C,2,0)</f>
        <v>SCRT50</v>
      </c>
      <c r="E2512" t="s">
        <v>104</v>
      </c>
      <c r="F2512" t="s">
        <v>61</v>
      </c>
      <c r="G2512">
        <v>100</v>
      </c>
      <c r="H2512">
        <v>16.95</v>
      </c>
      <c r="I2512">
        <v>1695</v>
      </c>
      <c r="J2512">
        <v>5.2</v>
      </c>
      <c r="K2512">
        <v>520</v>
      </c>
      <c r="L2512">
        <v>11.75</v>
      </c>
      <c r="M2512">
        <v>0.69321533923303835</v>
      </c>
      <c r="N2512">
        <v>1175</v>
      </c>
      <c r="O2512" t="s">
        <v>451</v>
      </c>
      <c r="P2512" t="s">
        <v>452</v>
      </c>
      <c r="Q2512" t="s">
        <v>271</v>
      </c>
      <c r="R2512" t="s">
        <v>56</v>
      </c>
      <c r="S2512" t="s">
        <v>192</v>
      </c>
      <c r="T2512" t="s">
        <v>453</v>
      </c>
      <c r="U2512" t="s">
        <v>1191</v>
      </c>
      <c r="V2512">
        <f>YEAR(sales_order1[[#This Row],[date]])</f>
        <v>2021</v>
      </c>
      <c r="W2512" t="str">
        <f>TEXT(sales_order1[[#This Row],[date]], "Mmm")</f>
        <v>Mar</v>
      </c>
      <c r="X2512">
        <f>VALUE(TEXT(sales_order1[[#This Row],[date]], "D"))</f>
        <v>19</v>
      </c>
      <c r="Y2512">
        <v>12</v>
      </c>
    </row>
    <row r="2513" spans="1:25" x14ac:dyDescent="0.25">
      <c r="A2513" s="1">
        <v>44274</v>
      </c>
      <c r="B2513">
        <v>60437</v>
      </c>
      <c r="C2513" t="s">
        <v>103</v>
      </c>
      <c r="D2513" t="str">
        <f>VLOOKUP(sales_order1[[#This Row],[itemCode]],product_details3!B:C,2,0)</f>
        <v>SCRT50</v>
      </c>
      <c r="E2513" t="s">
        <v>104</v>
      </c>
      <c r="F2513" t="s">
        <v>61</v>
      </c>
      <c r="G2513">
        <v>150</v>
      </c>
      <c r="H2513">
        <v>16.95</v>
      </c>
      <c r="I2513">
        <v>2542.5</v>
      </c>
      <c r="J2513">
        <v>5.2</v>
      </c>
      <c r="K2513">
        <v>780</v>
      </c>
      <c r="L2513">
        <v>11.75</v>
      </c>
      <c r="M2513">
        <v>0.69321533923303835</v>
      </c>
      <c r="N2513">
        <v>1762.5</v>
      </c>
      <c r="O2513" t="s">
        <v>511</v>
      </c>
      <c r="P2513" t="s">
        <v>512</v>
      </c>
      <c r="Q2513" t="s">
        <v>201</v>
      </c>
      <c r="R2513" t="s">
        <v>25</v>
      </c>
      <c r="S2513" t="s">
        <v>372</v>
      </c>
      <c r="T2513" t="s">
        <v>513</v>
      </c>
      <c r="U2513" t="s">
        <v>1191</v>
      </c>
      <c r="V2513">
        <f>YEAR(sales_order1[[#This Row],[date]])</f>
        <v>2021</v>
      </c>
      <c r="W2513" t="str">
        <f>TEXT(sales_order1[[#This Row],[date]], "Mmm")</f>
        <v>Mar</v>
      </c>
      <c r="X2513">
        <f>VALUE(TEXT(sales_order1[[#This Row],[date]], "D"))</f>
        <v>19</v>
      </c>
      <c r="Y2513">
        <v>12</v>
      </c>
    </row>
    <row r="2514" spans="1:25" x14ac:dyDescent="0.25">
      <c r="A2514" s="1">
        <v>44274</v>
      </c>
      <c r="B2514">
        <v>60438</v>
      </c>
      <c r="C2514" t="s">
        <v>279</v>
      </c>
      <c r="D2514" t="str">
        <f>VLOOKUP(sales_order1[[#This Row],[itemCode]],product_details3!B:C,2,0)</f>
        <v>SRMC15</v>
      </c>
      <c r="E2514" t="s">
        <v>280</v>
      </c>
      <c r="F2514" t="s">
        <v>30</v>
      </c>
      <c r="G2514">
        <v>50</v>
      </c>
      <c r="H2514">
        <v>16.95</v>
      </c>
      <c r="I2514">
        <v>847.5</v>
      </c>
      <c r="J2514">
        <v>6.2</v>
      </c>
      <c r="K2514">
        <v>310</v>
      </c>
      <c r="L2514">
        <v>10.75</v>
      </c>
      <c r="M2514">
        <v>0.63421828908554578</v>
      </c>
      <c r="N2514">
        <v>537.5</v>
      </c>
      <c r="O2514" t="s">
        <v>75</v>
      </c>
      <c r="P2514" t="s">
        <v>76</v>
      </c>
      <c r="Q2514" t="s">
        <v>77</v>
      </c>
      <c r="R2514" t="s">
        <v>72</v>
      </c>
      <c r="S2514" t="s">
        <v>78</v>
      </c>
      <c r="T2514" t="s">
        <v>79</v>
      </c>
      <c r="U2514" t="s">
        <v>1190</v>
      </c>
      <c r="V2514">
        <f>YEAR(sales_order1[[#This Row],[date]])</f>
        <v>2021</v>
      </c>
      <c r="W2514" t="str">
        <f>TEXT(sales_order1[[#This Row],[date]], "Mmm")</f>
        <v>Mar</v>
      </c>
      <c r="X2514">
        <f>VALUE(TEXT(sales_order1[[#This Row],[date]], "D"))</f>
        <v>19</v>
      </c>
      <c r="Y2514">
        <v>12</v>
      </c>
    </row>
    <row r="2515" spans="1:25" x14ac:dyDescent="0.25">
      <c r="A2515" s="1">
        <v>44274</v>
      </c>
      <c r="B2515">
        <v>60439</v>
      </c>
      <c r="C2515" t="s">
        <v>335</v>
      </c>
      <c r="D2515" t="str">
        <f>VLOOKUP(sales_order1[[#This Row],[itemCode]],product_details3!B:C,2,0)</f>
        <v>CLNF50</v>
      </c>
      <c r="E2515" t="s">
        <v>336</v>
      </c>
      <c r="F2515" t="s">
        <v>45</v>
      </c>
      <c r="G2515">
        <v>200</v>
      </c>
      <c r="H2515">
        <v>7.3</v>
      </c>
      <c r="I2515">
        <v>1460</v>
      </c>
      <c r="J2515">
        <v>2.8</v>
      </c>
      <c r="K2515">
        <v>560</v>
      </c>
      <c r="L2515">
        <v>4.5</v>
      </c>
      <c r="M2515">
        <v>0.61643835616438358</v>
      </c>
      <c r="N2515">
        <v>900</v>
      </c>
      <c r="O2515" t="s">
        <v>478</v>
      </c>
      <c r="P2515" t="s">
        <v>479</v>
      </c>
      <c r="Q2515" t="s">
        <v>186</v>
      </c>
      <c r="R2515" t="s">
        <v>112</v>
      </c>
      <c r="S2515" t="s">
        <v>246</v>
      </c>
      <c r="T2515" t="s">
        <v>480</v>
      </c>
      <c r="U2515" t="s">
        <v>1189</v>
      </c>
      <c r="V2515">
        <f>YEAR(sales_order1[[#This Row],[date]])</f>
        <v>2021</v>
      </c>
      <c r="W2515" t="str">
        <f>TEXT(sales_order1[[#This Row],[date]], "Mmm")</f>
        <v>Mar</v>
      </c>
      <c r="X2515">
        <f>VALUE(TEXT(sales_order1[[#This Row],[date]], "D"))</f>
        <v>19</v>
      </c>
      <c r="Y2515">
        <v>12</v>
      </c>
    </row>
    <row r="2516" spans="1:25" x14ac:dyDescent="0.25">
      <c r="A2516" s="1">
        <v>44277</v>
      </c>
      <c r="B2516">
        <v>60440</v>
      </c>
      <c r="C2516" t="s">
        <v>364</v>
      </c>
      <c r="D2516" t="str">
        <f>VLOOKUP(sales_order1[[#This Row],[itemCode]],product_details3!B:C,2,0)</f>
        <v>CLNO200</v>
      </c>
      <c r="E2516" t="s">
        <v>365</v>
      </c>
      <c r="F2516" t="s">
        <v>45</v>
      </c>
      <c r="G2516">
        <v>150</v>
      </c>
      <c r="H2516">
        <v>27.75</v>
      </c>
      <c r="I2516">
        <v>4162.5</v>
      </c>
      <c r="J2516">
        <v>11.25</v>
      </c>
      <c r="K2516">
        <v>1687.5</v>
      </c>
      <c r="L2516">
        <v>16.5</v>
      </c>
      <c r="M2516">
        <v>0.59459459459459463</v>
      </c>
      <c r="N2516">
        <v>2475</v>
      </c>
      <c r="O2516" t="s">
        <v>366</v>
      </c>
      <c r="P2516" t="s">
        <v>367</v>
      </c>
      <c r="Q2516" t="s">
        <v>239</v>
      </c>
      <c r="R2516" t="s">
        <v>112</v>
      </c>
      <c r="S2516" t="s">
        <v>368</v>
      </c>
      <c r="T2516" t="s">
        <v>369</v>
      </c>
      <c r="U2516" t="s">
        <v>1189</v>
      </c>
      <c r="V2516">
        <f>YEAR(sales_order1[[#This Row],[date]])</f>
        <v>2021</v>
      </c>
      <c r="W2516" t="str">
        <f>TEXT(sales_order1[[#This Row],[date]], "Mmm")</f>
        <v>Mar</v>
      </c>
      <c r="X2516">
        <f>VALUE(TEXT(sales_order1[[#This Row],[date]], "D"))</f>
        <v>22</v>
      </c>
      <c r="Y2516">
        <v>12</v>
      </c>
    </row>
    <row r="2517" spans="1:25" x14ac:dyDescent="0.25">
      <c r="A2517" s="1">
        <v>44277</v>
      </c>
      <c r="B2517">
        <v>60441</v>
      </c>
      <c r="C2517" t="s">
        <v>19</v>
      </c>
      <c r="D2517" t="str">
        <f>VLOOKUP(sales_order1[[#This Row],[itemCode]],product_details3!B:C,2,0)</f>
        <v>MSTH100</v>
      </c>
      <c r="E2517" t="s">
        <v>20</v>
      </c>
      <c r="F2517" t="s">
        <v>21</v>
      </c>
      <c r="G2517">
        <v>150</v>
      </c>
      <c r="H2517">
        <v>26.25</v>
      </c>
      <c r="I2517">
        <v>3937.5</v>
      </c>
      <c r="J2517">
        <v>7.75</v>
      </c>
      <c r="K2517">
        <v>1162.5</v>
      </c>
      <c r="L2517">
        <v>18.5</v>
      </c>
      <c r="M2517">
        <v>0.70476190476190481</v>
      </c>
      <c r="N2517">
        <v>2775</v>
      </c>
      <c r="O2517" t="s">
        <v>31</v>
      </c>
      <c r="P2517" t="s">
        <v>32</v>
      </c>
      <c r="Q2517" t="s">
        <v>24</v>
      </c>
      <c r="R2517" t="s">
        <v>25</v>
      </c>
      <c r="S2517" t="s">
        <v>33</v>
      </c>
      <c r="T2517" t="s">
        <v>34</v>
      </c>
      <c r="U2517" t="s">
        <v>1191</v>
      </c>
      <c r="V2517">
        <f>YEAR(sales_order1[[#This Row],[date]])</f>
        <v>2021</v>
      </c>
      <c r="W2517" t="str">
        <f>TEXT(sales_order1[[#This Row],[date]], "Mmm")</f>
        <v>Mar</v>
      </c>
      <c r="X2517">
        <f>VALUE(TEXT(sales_order1[[#This Row],[date]], "D"))</f>
        <v>22</v>
      </c>
      <c r="Y2517">
        <v>12</v>
      </c>
    </row>
    <row r="2518" spans="1:25" x14ac:dyDescent="0.25">
      <c r="A2518" s="1">
        <v>44277</v>
      </c>
      <c r="B2518">
        <v>60442</v>
      </c>
      <c r="C2518" t="s">
        <v>115</v>
      </c>
      <c r="D2518" t="str">
        <f>VLOOKUP(sales_order1[[#This Row],[itemCode]],product_details3!B:C,2,0)</f>
        <v>SCRS30100</v>
      </c>
      <c r="E2518" t="s">
        <v>116</v>
      </c>
      <c r="F2518" t="s">
        <v>61</v>
      </c>
      <c r="G2518">
        <v>350</v>
      </c>
      <c r="H2518">
        <v>32.75</v>
      </c>
      <c r="I2518">
        <v>11462.5</v>
      </c>
      <c r="J2518">
        <v>11.25</v>
      </c>
      <c r="K2518">
        <v>3937.5</v>
      </c>
      <c r="L2518">
        <v>21.5</v>
      </c>
      <c r="M2518">
        <v>0.65648854961832059</v>
      </c>
      <c r="N2518">
        <v>7525</v>
      </c>
      <c r="O2518" t="s">
        <v>420</v>
      </c>
      <c r="P2518" t="s">
        <v>421</v>
      </c>
      <c r="Q2518" t="s">
        <v>77</v>
      </c>
      <c r="R2518" t="s">
        <v>72</v>
      </c>
      <c r="S2518" t="s">
        <v>78</v>
      </c>
      <c r="T2518" t="s">
        <v>422</v>
      </c>
      <c r="U2518" t="s">
        <v>1190</v>
      </c>
      <c r="V2518">
        <f>YEAR(sales_order1[[#This Row],[date]])</f>
        <v>2021</v>
      </c>
      <c r="W2518" t="str">
        <f>TEXT(sales_order1[[#This Row],[date]], "Mmm")</f>
        <v>Mar</v>
      </c>
      <c r="X2518">
        <f>VALUE(TEXT(sales_order1[[#This Row],[date]], "D"))</f>
        <v>22</v>
      </c>
      <c r="Y2518">
        <v>12</v>
      </c>
    </row>
    <row r="2519" spans="1:25" x14ac:dyDescent="0.25">
      <c r="A2519" s="1">
        <v>44277</v>
      </c>
      <c r="B2519">
        <v>60443</v>
      </c>
      <c r="C2519" t="s">
        <v>51</v>
      </c>
      <c r="D2519" t="str">
        <f>VLOOKUP(sales_order1[[#This Row],[itemCode]],product_details3!B:C,2,0)</f>
        <v>MSTH50</v>
      </c>
      <c r="E2519" t="s">
        <v>52</v>
      </c>
      <c r="F2519" t="s">
        <v>21</v>
      </c>
      <c r="G2519">
        <v>100</v>
      </c>
      <c r="H2519">
        <v>15.75</v>
      </c>
      <c r="I2519">
        <v>1575</v>
      </c>
      <c r="J2519">
        <v>4.45</v>
      </c>
      <c r="K2519">
        <v>445</v>
      </c>
      <c r="L2519">
        <v>11.3</v>
      </c>
      <c r="M2519">
        <v>0.71746031746031746</v>
      </c>
      <c r="N2519">
        <v>1130</v>
      </c>
      <c r="O2519" t="s">
        <v>519</v>
      </c>
      <c r="P2519" t="s">
        <v>520</v>
      </c>
      <c r="Q2519" t="s">
        <v>383</v>
      </c>
      <c r="R2519" t="s">
        <v>72</v>
      </c>
      <c r="S2519" t="s">
        <v>459</v>
      </c>
      <c r="T2519" t="s">
        <v>521</v>
      </c>
      <c r="U2519" t="s">
        <v>1188</v>
      </c>
      <c r="V2519">
        <f>YEAR(sales_order1[[#This Row],[date]])</f>
        <v>2021</v>
      </c>
      <c r="W2519" t="str">
        <f>TEXT(sales_order1[[#This Row],[date]], "Mmm")</f>
        <v>Mar</v>
      </c>
      <c r="X2519">
        <f>VALUE(TEXT(sales_order1[[#This Row],[date]], "D"))</f>
        <v>22</v>
      </c>
      <c r="Y2519">
        <v>12</v>
      </c>
    </row>
    <row r="2520" spans="1:25" x14ac:dyDescent="0.25">
      <c r="A2520" s="1">
        <v>44277</v>
      </c>
      <c r="B2520">
        <v>60444</v>
      </c>
      <c r="C2520" t="s">
        <v>35</v>
      </c>
      <c r="D2520" t="str">
        <f>VLOOKUP(sales_order1[[#This Row],[itemCode]],product_details3!B:C,2,0)</f>
        <v>SRMA30</v>
      </c>
      <c r="E2520" t="s">
        <v>36</v>
      </c>
      <c r="F2520" t="s">
        <v>30</v>
      </c>
      <c r="G2520">
        <v>100</v>
      </c>
      <c r="H2520">
        <v>26.2</v>
      </c>
      <c r="I2520">
        <v>2620</v>
      </c>
      <c r="J2520">
        <v>9.4</v>
      </c>
      <c r="K2520">
        <v>940</v>
      </c>
      <c r="L2520">
        <v>16.8</v>
      </c>
      <c r="M2520">
        <v>0.6412213740458016</v>
      </c>
      <c r="N2520">
        <v>1680</v>
      </c>
      <c r="O2520" t="s">
        <v>53</v>
      </c>
      <c r="P2520" t="s">
        <v>54</v>
      </c>
      <c r="Q2520" t="s">
        <v>55</v>
      </c>
      <c r="R2520" t="s">
        <v>56</v>
      </c>
      <c r="S2520" t="s">
        <v>57</v>
      </c>
      <c r="T2520" t="s">
        <v>58</v>
      </c>
      <c r="U2520" t="s">
        <v>1191</v>
      </c>
      <c r="V2520">
        <f>YEAR(sales_order1[[#This Row],[date]])</f>
        <v>2021</v>
      </c>
      <c r="W2520" t="str">
        <f>TEXT(sales_order1[[#This Row],[date]], "Mmm")</f>
        <v>Mar</v>
      </c>
      <c r="X2520">
        <f>VALUE(TEXT(sales_order1[[#This Row],[date]], "D"))</f>
        <v>22</v>
      </c>
      <c r="Y2520">
        <v>12</v>
      </c>
    </row>
    <row r="2521" spans="1:25" x14ac:dyDescent="0.25">
      <c r="A2521" s="1">
        <v>44277</v>
      </c>
      <c r="B2521">
        <v>60445</v>
      </c>
      <c r="C2521" t="s">
        <v>51</v>
      </c>
      <c r="D2521" t="str">
        <f>VLOOKUP(sales_order1[[#This Row],[itemCode]],product_details3!B:C,2,0)</f>
        <v>MSTH50</v>
      </c>
      <c r="E2521" t="s">
        <v>52</v>
      </c>
      <c r="F2521" t="s">
        <v>21</v>
      </c>
      <c r="G2521">
        <v>200</v>
      </c>
      <c r="H2521">
        <v>15.75</v>
      </c>
      <c r="I2521">
        <v>3150</v>
      </c>
      <c r="J2521">
        <v>4.45</v>
      </c>
      <c r="K2521">
        <v>890</v>
      </c>
      <c r="L2521">
        <v>11.3</v>
      </c>
      <c r="M2521">
        <v>0.71746031746031746</v>
      </c>
      <c r="N2521">
        <v>2260</v>
      </c>
      <c r="O2521" t="s">
        <v>447</v>
      </c>
      <c r="P2521" t="s">
        <v>448</v>
      </c>
      <c r="Q2521" t="s">
        <v>378</v>
      </c>
      <c r="R2521" t="s">
        <v>72</v>
      </c>
      <c r="S2521" t="s">
        <v>449</v>
      </c>
      <c r="T2521" t="s">
        <v>450</v>
      </c>
      <c r="U2521" t="s">
        <v>1188</v>
      </c>
      <c r="V2521">
        <f>YEAR(sales_order1[[#This Row],[date]])</f>
        <v>2021</v>
      </c>
      <c r="W2521" t="str">
        <f>TEXT(sales_order1[[#This Row],[date]], "Mmm")</f>
        <v>Mar</v>
      </c>
      <c r="X2521">
        <f>VALUE(TEXT(sales_order1[[#This Row],[date]], "D"))</f>
        <v>22</v>
      </c>
      <c r="Y2521">
        <v>12</v>
      </c>
    </row>
    <row r="2522" spans="1:25" x14ac:dyDescent="0.25">
      <c r="A2522" s="1">
        <v>44277</v>
      </c>
      <c r="B2522">
        <v>60446</v>
      </c>
      <c r="C2522" t="s">
        <v>327</v>
      </c>
      <c r="D2522" t="str">
        <f>VLOOKUP(sales_order1[[#This Row],[itemCode]],product_details3!B:C,2,0)</f>
        <v>SCR50+50</v>
      </c>
      <c r="E2522" t="s">
        <v>328</v>
      </c>
      <c r="F2522" t="s">
        <v>61</v>
      </c>
      <c r="G2522">
        <v>300</v>
      </c>
      <c r="H2522">
        <v>15.75</v>
      </c>
      <c r="I2522">
        <v>4725</v>
      </c>
      <c r="J2522">
        <v>4.45</v>
      </c>
      <c r="K2522">
        <v>1335</v>
      </c>
      <c r="L2522">
        <v>11.3</v>
      </c>
      <c r="M2522">
        <v>0.71746031746031746</v>
      </c>
      <c r="N2522">
        <v>3390</v>
      </c>
      <c r="O2522" t="s">
        <v>37</v>
      </c>
      <c r="P2522" t="s">
        <v>38</v>
      </c>
      <c r="Q2522" t="s">
        <v>39</v>
      </c>
      <c r="R2522" t="s">
        <v>40</v>
      </c>
      <c r="S2522" t="s">
        <v>41</v>
      </c>
      <c r="T2522" t="s">
        <v>42</v>
      </c>
      <c r="U2522" t="s">
        <v>1188</v>
      </c>
      <c r="V2522">
        <f>YEAR(sales_order1[[#This Row],[date]])</f>
        <v>2021</v>
      </c>
      <c r="W2522" t="str">
        <f>TEXT(sales_order1[[#This Row],[date]], "Mmm")</f>
        <v>Mar</v>
      </c>
      <c r="X2522">
        <f>VALUE(TEXT(sales_order1[[#This Row],[date]], "D"))</f>
        <v>22</v>
      </c>
      <c r="Y2522">
        <v>12</v>
      </c>
    </row>
    <row r="2523" spans="1:25" x14ac:dyDescent="0.25">
      <c r="A2523" s="1">
        <v>44277</v>
      </c>
      <c r="B2523">
        <v>60447</v>
      </c>
      <c r="C2523" t="s">
        <v>346</v>
      </c>
      <c r="D2523" t="str">
        <f>VLOOKUP(sales_order1[[#This Row],[itemCode]],product_details3!B:C,2,0)</f>
        <v>MSTA100</v>
      </c>
      <c r="E2523" t="s">
        <v>347</v>
      </c>
      <c r="F2523" t="s">
        <v>21</v>
      </c>
      <c r="G2523">
        <v>200</v>
      </c>
      <c r="H2523">
        <v>32.75</v>
      </c>
      <c r="I2523">
        <v>6550</v>
      </c>
      <c r="J2523">
        <v>11.25</v>
      </c>
      <c r="K2523">
        <v>2250</v>
      </c>
      <c r="L2523">
        <v>21.5</v>
      </c>
      <c r="M2523">
        <v>0.65648854961832059</v>
      </c>
      <c r="N2523">
        <v>4300</v>
      </c>
      <c r="O2523" t="s">
        <v>531</v>
      </c>
      <c r="P2523" t="s">
        <v>532</v>
      </c>
      <c r="Q2523" t="s">
        <v>119</v>
      </c>
      <c r="R2523" t="s">
        <v>40</v>
      </c>
      <c r="S2523" t="s">
        <v>120</v>
      </c>
      <c r="T2523" t="s">
        <v>533</v>
      </c>
      <c r="U2523" t="s">
        <v>1190</v>
      </c>
      <c r="V2523">
        <f>YEAR(sales_order1[[#This Row],[date]])</f>
        <v>2021</v>
      </c>
      <c r="W2523" t="str">
        <f>TEXT(sales_order1[[#This Row],[date]], "Mmm")</f>
        <v>Mar</v>
      </c>
      <c r="X2523">
        <f>VALUE(TEXT(sales_order1[[#This Row],[date]], "D"))</f>
        <v>22</v>
      </c>
      <c r="Y2523">
        <v>12</v>
      </c>
    </row>
    <row r="2524" spans="1:25" x14ac:dyDescent="0.25">
      <c r="A2524" s="1">
        <v>44277</v>
      </c>
      <c r="B2524">
        <v>60448</v>
      </c>
      <c r="C2524" t="s">
        <v>320</v>
      </c>
      <c r="D2524" t="str">
        <f>VLOOKUP(sales_order1[[#This Row],[itemCode]],product_details3!B:C,2,0)</f>
        <v>SCR50+100</v>
      </c>
      <c r="E2524" t="s">
        <v>321</v>
      </c>
      <c r="F2524" t="s">
        <v>61</v>
      </c>
      <c r="G2524">
        <v>50</v>
      </c>
      <c r="H2524">
        <v>26.25</v>
      </c>
      <c r="I2524">
        <v>1312.5</v>
      </c>
      <c r="J2524">
        <v>7.75</v>
      </c>
      <c r="K2524">
        <v>387.5</v>
      </c>
      <c r="L2524">
        <v>18.5</v>
      </c>
      <c r="M2524">
        <v>0.70476190476190481</v>
      </c>
      <c r="N2524">
        <v>925</v>
      </c>
      <c r="O2524" t="s">
        <v>152</v>
      </c>
      <c r="P2524" t="s">
        <v>153</v>
      </c>
      <c r="Q2524" t="s">
        <v>154</v>
      </c>
      <c r="R2524" t="s">
        <v>56</v>
      </c>
      <c r="S2524" t="s">
        <v>133</v>
      </c>
      <c r="T2524" t="s">
        <v>155</v>
      </c>
      <c r="U2524" t="s">
        <v>1191</v>
      </c>
      <c r="V2524">
        <f>YEAR(sales_order1[[#This Row],[date]])</f>
        <v>2021</v>
      </c>
      <c r="W2524" t="str">
        <f>TEXT(sales_order1[[#This Row],[date]], "Mmm")</f>
        <v>Mar</v>
      </c>
      <c r="X2524">
        <f>VALUE(TEXT(sales_order1[[#This Row],[date]], "D"))</f>
        <v>22</v>
      </c>
      <c r="Y2524">
        <v>12</v>
      </c>
    </row>
    <row r="2525" spans="1:25" x14ac:dyDescent="0.25">
      <c r="A2525" s="1">
        <v>44278</v>
      </c>
      <c r="B2525">
        <v>60449</v>
      </c>
      <c r="C2525" t="s">
        <v>51</v>
      </c>
      <c r="D2525" t="str">
        <f>VLOOKUP(sales_order1[[#This Row],[itemCode]],product_details3!B:C,2,0)</f>
        <v>MSTH50</v>
      </c>
      <c r="E2525" t="s">
        <v>52</v>
      </c>
      <c r="F2525" t="s">
        <v>21</v>
      </c>
      <c r="G2525">
        <v>100</v>
      </c>
      <c r="H2525">
        <v>15.75</v>
      </c>
      <c r="I2525">
        <v>1575</v>
      </c>
      <c r="J2525">
        <v>4.45</v>
      </c>
      <c r="K2525">
        <v>445</v>
      </c>
      <c r="L2525">
        <v>11.3</v>
      </c>
      <c r="M2525">
        <v>0.71746031746031746</v>
      </c>
      <c r="N2525">
        <v>1130</v>
      </c>
      <c r="O2525" t="s">
        <v>417</v>
      </c>
      <c r="P2525" t="s">
        <v>418</v>
      </c>
      <c r="Q2525" t="s">
        <v>160</v>
      </c>
      <c r="R2525" t="s">
        <v>112</v>
      </c>
      <c r="S2525" t="s">
        <v>161</v>
      </c>
      <c r="T2525" t="s">
        <v>419</v>
      </c>
      <c r="U2525" t="s">
        <v>1189</v>
      </c>
      <c r="V2525">
        <f>YEAR(sales_order1[[#This Row],[date]])</f>
        <v>2021</v>
      </c>
      <c r="W2525" t="str">
        <f>TEXT(sales_order1[[#This Row],[date]], "Mmm")</f>
        <v>Mar</v>
      </c>
      <c r="X2525">
        <f>VALUE(TEXT(sales_order1[[#This Row],[date]], "D"))</f>
        <v>23</v>
      </c>
      <c r="Y2525">
        <v>12</v>
      </c>
    </row>
    <row r="2526" spans="1:25" x14ac:dyDescent="0.25">
      <c r="A2526" s="1">
        <v>44278</v>
      </c>
      <c r="B2526">
        <v>60450</v>
      </c>
      <c r="C2526" t="s">
        <v>28</v>
      </c>
      <c r="D2526" t="str">
        <f>VLOOKUP(sales_order1[[#This Row],[itemCode]],product_details3!B:C,2,0)</f>
        <v>SRMC30</v>
      </c>
      <c r="E2526" t="s">
        <v>29</v>
      </c>
      <c r="F2526" t="s">
        <v>30</v>
      </c>
      <c r="G2526">
        <v>200</v>
      </c>
      <c r="H2526">
        <v>22.6</v>
      </c>
      <c r="I2526">
        <v>4520</v>
      </c>
      <c r="J2526">
        <v>7.6</v>
      </c>
      <c r="K2526">
        <v>1520</v>
      </c>
      <c r="L2526">
        <v>15</v>
      </c>
      <c r="M2526">
        <v>0.66371681415929207</v>
      </c>
      <c r="N2526">
        <v>3000</v>
      </c>
      <c r="O2526" t="s">
        <v>88</v>
      </c>
      <c r="P2526" t="s">
        <v>89</v>
      </c>
      <c r="Q2526" t="s">
        <v>24</v>
      </c>
      <c r="R2526" t="s">
        <v>25</v>
      </c>
      <c r="S2526" t="s">
        <v>26</v>
      </c>
      <c r="T2526" t="s">
        <v>90</v>
      </c>
      <c r="U2526" t="s">
        <v>1191</v>
      </c>
      <c r="V2526">
        <f>YEAR(sales_order1[[#This Row],[date]])</f>
        <v>2021</v>
      </c>
      <c r="W2526" t="str">
        <f>TEXT(sales_order1[[#This Row],[date]], "Mmm")</f>
        <v>Mar</v>
      </c>
      <c r="X2526">
        <f>VALUE(TEXT(sales_order1[[#This Row],[date]], "D"))</f>
        <v>23</v>
      </c>
      <c r="Y2526">
        <v>12</v>
      </c>
    </row>
    <row r="2527" spans="1:25" x14ac:dyDescent="0.25">
      <c r="A2527" s="1">
        <v>44278</v>
      </c>
      <c r="B2527">
        <v>60451</v>
      </c>
      <c r="C2527" t="s">
        <v>51</v>
      </c>
      <c r="D2527" t="str">
        <f>VLOOKUP(sales_order1[[#This Row],[itemCode]],product_details3!B:C,2,0)</f>
        <v>MSTH50</v>
      </c>
      <c r="E2527" t="s">
        <v>52</v>
      </c>
      <c r="F2527" t="s">
        <v>21</v>
      </c>
      <c r="G2527">
        <v>100</v>
      </c>
      <c r="H2527">
        <v>15.75</v>
      </c>
      <c r="I2527">
        <v>1575</v>
      </c>
      <c r="J2527">
        <v>4.45</v>
      </c>
      <c r="K2527">
        <v>445</v>
      </c>
      <c r="L2527">
        <v>11.3</v>
      </c>
      <c r="M2527">
        <v>0.71746031746031746</v>
      </c>
      <c r="N2527">
        <v>1130</v>
      </c>
      <c r="O2527" t="s">
        <v>561</v>
      </c>
      <c r="P2527" t="s">
        <v>562</v>
      </c>
      <c r="Q2527" t="s">
        <v>378</v>
      </c>
      <c r="R2527" t="s">
        <v>72</v>
      </c>
      <c r="S2527" t="s">
        <v>563</v>
      </c>
      <c r="T2527" t="s">
        <v>58</v>
      </c>
      <c r="U2527" t="s">
        <v>1188</v>
      </c>
      <c r="V2527">
        <f>YEAR(sales_order1[[#This Row],[date]])</f>
        <v>2021</v>
      </c>
      <c r="W2527" t="str">
        <f>TEXT(sales_order1[[#This Row],[date]], "Mmm")</f>
        <v>Mar</v>
      </c>
      <c r="X2527">
        <f>VALUE(TEXT(sales_order1[[#This Row],[date]], "D"))</f>
        <v>23</v>
      </c>
      <c r="Y2527">
        <v>12</v>
      </c>
    </row>
    <row r="2528" spans="1:25" x14ac:dyDescent="0.25">
      <c r="A2528" s="1">
        <v>44278</v>
      </c>
      <c r="B2528">
        <v>60452</v>
      </c>
      <c r="C2528" t="s">
        <v>128</v>
      </c>
      <c r="D2528" t="str">
        <f>VLOOKUP(sales_order1[[#This Row],[itemCode]],product_details3!B:C,2,0)</f>
        <v>SCRT100</v>
      </c>
      <c r="E2528" t="s">
        <v>129</v>
      </c>
      <c r="F2528" t="s">
        <v>61</v>
      </c>
      <c r="G2528">
        <v>250</v>
      </c>
      <c r="H2528">
        <v>28.25</v>
      </c>
      <c r="I2528">
        <v>7062.5</v>
      </c>
      <c r="J2528">
        <v>9</v>
      </c>
      <c r="K2528">
        <v>2250</v>
      </c>
      <c r="L2528">
        <v>19.25</v>
      </c>
      <c r="M2528">
        <v>0.68141592920353977</v>
      </c>
      <c r="N2528">
        <v>4812.5</v>
      </c>
      <c r="O2528" t="s">
        <v>184</v>
      </c>
      <c r="P2528" t="s">
        <v>185</v>
      </c>
      <c r="Q2528" t="s">
        <v>186</v>
      </c>
      <c r="R2528" t="s">
        <v>112</v>
      </c>
      <c r="S2528" t="s">
        <v>187</v>
      </c>
      <c r="T2528" t="s">
        <v>188</v>
      </c>
      <c r="U2528" t="s">
        <v>1189</v>
      </c>
      <c r="V2528">
        <f>YEAR(sales_order1[[#This Row],[date]])</f>
        <v>2021</v>
      </c>
      <c r="W2528" t="str">
        <f>TEXT(sales_order1[[#This Row],[date]], "Mmm")</f>
        <v>Mar</v>
      </c>
      <c r="X2528">
        <f>VALUE(TEXT(sales_order1[[#This Row],[date]], "D"))</f>
        <v>23</v>
      </c>
      <c r="Y2528">
        <v>12</v>
      </c>
    </row>
    <row r="2529" spans="1:25" x14ac:dyDescent="0.25">
      <c r="A2529" s="1">
        <v>44278</v>
      </c>
      <c r="B2529">
        <v>60453</v>
      </c>
      <c r="C2529" t="s">
        <v>115</v>
      </c>
      <c r="D2529" t="str">
        <f>VLOOKUP(sales_order1[[#This Row],[itemCode]],product_details3!B:C,2,0)</f>
        <v>SCRS30100</v>
      </c>
      <c r="E2529" t="s">
        <v>116</v>
      </c>
      <c r="F2529" t="s">
        <v>61</v>
      </c>
      <c r="G2529">
        <v>300</v>
      </c>
      <c r="H2529">
        <v>32.75</v>
      </c>
      <c r="I2529">
        <v>9825</v>
      </c>
      <c r="J2529">
        <v>11.25</v>
      </c>
      <c r="K2529">
        <v>3375</v>
      </c>
      <c r="L2529">
        <v>21.5</v>
      </c>
      <c r="M2529">
        <v>0.65648854961832059</v>
      </c>
      <c r="N2529">
        <v>6450</v>
      </c>
      <c r="O2529" t="s">
        <v>354</v>
      </c>
      <c r="P2529" t="s">
        <v>355</v>
      </c>
      <c r="Q2529" t="s">
        <v>119</v>
      </c>
      <c r="R2529" t="s">
        <v>40</v>
      </c>
      <c r="S2529" t="s">
        <v>356</v>
      </c>
      <c r="T2529" t="s">
        <v>357</v>
      </c>
      <c r="U2529" t="s">
        <v>1190</v>
      </c>
      <c r="V2529">
        <f>YEAR(sales_order1[[#This Row],[date]])</f>
        <v>2021</v>
      </c>
      <c r="W2529" t="str">
        <f>TEXT(sales_order1[[#This Row],[date]], "Mmm")</f>
        <v>Mar</v>
      </c>
      <c r="X2529">
        <f>VALUE(TEXT(sales_order1[[#This Row],[date]], "D"))</f>
        <v>23</v>
      </c>
      <c r="Y2529">
        <v>12</v>
      </c>
    </row>
    <row r="2530" spans="1:25" x14ac:dyDescent="0.25">
      <c r="A2530" s="1">
        <v>44278</v>
      </c>
      <c r="B2530">
        <v>60454</v>
      </c>
      <c r="C2530" t="s">
        <v>51</v>
      </c>
      <c r="D2530" t="str">
        <f>VLOOKUP(sales_order1[[#This Row],[itemCode]],product_details3!B:C,2,0)</f>
        <v>MSTH50</v>
      </c>
      <c r="E2530" t="s">
        <v>52</v>
      </c>
      <c r="F2530" t="s">
        <v>21</v>
      </c>
      <c r="G2530">
        <v>200</v>
      </c>
      <c r="H2530">
        <v>15.75</v>
      </c>
      <c r="I2530">
        <v>3150</v>
      </c>
      <c r="J2530">
        <v>4.45</v>
      </c>
      <c r="K2530">
        <v>890</v>
      </c>
      <c r="L2530">
        <v>11.3</v>
      </c>
      <c r="M2530">
        <v>0.71746031746031746</v>
      </c>
      <c r="N2530">
        <v>2260</v>
      </c>
      <c r="O2530" t="s">
        <v>481</v>
      </c>
      <c r="P2530" t="s">
        <v>482</v>
      </c>
      <c r="Q2530" t="s">
        <v>107</v>
      </c>
      <c r="R2530" t="s">
        <v>40</v>
      </c>
      <c r="S2530" t="s">
        <v>101</v>
      </c>
      <c r="T2530" t="s">
        <v>483</v>
      </c>
      <c r="U2530" t="s">
        <v>1190</v>
      </c>
      <c r="V2530">
        <f>YEAR(sales_order1[[#This Row],[date]])</f>
        <v>2021</v>
      </c>
      <c r="W2530" t="str">
        <f>TEXT(sales_order1[[#This Row],[date]], "Mmm")</f>
        <v>Mar</v>
      </c>
      <c r="X2530">
        <f>VALUE(TEXT(sales_order1[[#This Row],[date]], "D"))</f>
        <v>23</v>
      </c>
      <c r="Y2530">
        <v>12</v>
      </c>
    </row>
    <row r="2531" spans="1:25" x14ac:dyDescent="0.25">
      <c r="A2531" s="1">
        <v>44278</v>
      </c>
      <c r="B2531">
        <v>60455</v>
      </c>
      <c r="C2531" t="s">
        <v>28</v>
      </c>
      <c r="D2531" t="str">
        <f>VLOOKUP(sales_order1[[#This Row],[itemCode]],product_details3!B:C,2,0)</f>
        <v>SRMC30</v>
      </c>
      <c r="E2531" t="s">
        <v>29</v>
      </c>
      <c r="F2531" t="s">
        <v>30</v>
      </c>
      <c r="G2531">
        <v>200</v>
      </c>
      <c r="H2531">
        <v>22.6</v>
      </c>
      <c r="I2531">
        <v>4520</v>
      </c>
      <c r="J2531">
        <v>7.6</v>
      </c>
      <c r="K2531">
        <v>1520</v>
      </c>
      <c r="L2531">
        <v>15</v>
      </c>
      <c r="M2531">
        <v>0.66371681415929207</v>
      </c>
      <c r="N2531">
        <v>3000</v>
      </c>
      <c r="O2531" t="s">
        <v>98</v>
      </c>
      <c r="P2531" t="s">
        <v>99</v>
      </c>
      <c r="Q2531" t="s">
        <v>100</v>
      </c>
      <c r="R2531" t="s">
        <v>40</v>
      </c>
      <c r="S2531" t="s">
        <v>101</v>
      </c>
      <c r="T2531" t="s">
        <v>102</v>
      </c>
      <c r="U2531" t="s">
        <v>1190</v>
      </c>
      <c r="V2531">
        <f>YEAR(sales_order1[[#This Row],[date]])</f>
        <v>2021</v>
      </c>
      <c r="W2531" t="str">
        <f>TEXT(sales_order1[[#This Row],[date]], "Mmm")</f>
        <v>Mar</v>
      </c>
      <c r="X2531">
        <f>VALUE(TEXT(sales_order1[[#This Row],[date]], "D"))</f>
        <v>23</v>
      </c>
      <c r="Y2531">
        <v>12</v>
      </c>
    </row>
    <row r="2532" spans="1:25" x14ac:dyDescent="0.25">
      <c r="A2532" s="1">
        <v>44279</v>
      </c>
      <c r="B2532">
        <v>60456</v>
      </c>
      <c r="C2532" t="s">
        <v>390</v>
      </c>
      <c r="D2532" t="str">
        <f>VLOOKUP(sales_order1[[#This Row],[itemCode]],product_details3!B:C,2,0)</f>
        <v>MKRO150</v>
      </c>
      <c r="E2532" t="s">
        <v>391</v>
      </c>
      <c r="F2532" t="s">
        <v>151</v>
      </c>
      <c r="G2532">
        <v>50</v>
      </c>
      <c r="H2532">
        <v>11.95</v>
      </c>
      <c r="I2532">
        <v>597.5</v>
      </c>
      <c r="J2532">
        <v>5.2</v>
      </c>
      <c r="K2532">
        <v>260</v>
      </c>
      <c r="L2532">
        <v>6.75</v>
      </c>
      <c r="M2532">
        <v>0.56485355648535562</v>
      </c>
      <c r="N2532">
        <v>337.5</v>
      </c>
      <c r="O2532" t="s">
        <v>440</v>
      </c>
      <c r="P2532" t="s">
        <v>441</v>
      </c>
      <c r="Q2532" t="s">
        <v>39</v>
      </c>
      <c r="R2532" t="s">
        <v>40</v>
      </c>
      <c r="S2532" t="s">
        <v>41</v>
      </c>
      <c r="T2532" t="s">
        <v>442</v>
      </c>
      <c r="U2532" t="s">
        <v>1188</v>
      </c>
      <c r="V2532">
        <f>YEAR(sales_order1[[#This Row],[date]])</f>
        <v>2021</v>
      </c>
      <c r="W2532" t="str">
        <f>TEXT(sales_order1[[#This Row],[date]], "Mmm")</f>
        <v>Mar</v>
      </c>
      <c r="X2532">
        <f>VALUE(TEXT(sales_order1[[#This Row],[date]], "D"))</f>
        <v>24</v>
      </c>
      <c r="Y2532">
        <v>12</v>
      </c>
    </row>
    <row r="2533" spans="1:25" x14ac:dyDescent="0.25">
      <c r="A2533" s="1">
        <v>44279</v>
      </c>
      <c r="B2533">
        <v>60457</v>
      </c>
      <c r="C2533" t="s">
        <v>135</v>
      </c>
      <c r="D2533" t="str">
        <f>VLOOKUP(sales_order1[[#This Row],[itemCode]],product_details3!B:C,2,0)</f>
        <v>MSKSH</v>
      </c>
      <c r="E2533" t="s">
        <v>136</v>
      </c>
      <c r="F2533" t="s">
        <v>137</v>
      </c>
      <c r="G2533">
        <v>150</v>
      </c>
      <c r="H2533">
        <v>18.75</v>
      </c>
      <c r="I2533">
        <v>2812.5</v>
      </c>
      <c r="J2533">
        <v>7.45</v>
      </c>
      <c r="K2533">
        <v>1117.5</v>
      </c>
      <c r="L2533">
        <v>11.3</v>
      </c>
      <c r="M2533">
        <v>0.60266666666666668</v>
      </c>
      <c r="N2533">
        <v>1695</v>
      </c>
      <c r="O2533" t="s">
        <v>258</v>
      </c>
      <c r="P2533" t="s">
        <v>259</v>
      </c>
      <c r="Q2533" t="s">
        <v>93</v>
      </c>
      <c r="R2533" t="s">
        <v>72</v>
      </c>
      <c r="S2533" t="s">
        <v>260</v>
      </c>
      <c r="T2533" t="s">
        <v>261</v>
      </c>
      <c r="U2533" t="s">
        <v>1190</v>
      </c>
      <c r="V2533">
        <f>YEAR(sales_order1[[#This Row],[date]])</f>
        <v>2021</v>
      </c>
      <c r="W2533" t="str">
        <f>TEXT(sales_order1[[#This Row],[date]], "Mmm")</f>
        <v>Mar</v>
      </c>
      <c r="X2533">
        <f>VALUE(TEXT(sales_order1[[#This Row],[date]], "D"))</f>
        <v>24</v>
      </c>
      <c r="Y2533">
        <v>12</v>
      </c>
    </row>
    <row r="2534" spans="1:25" x14ac:dyDescent="0.25">
      <c r="A2534" s="1">
        <v>44279</v>
      </c>
      <c r="B2534">
        <v>60458</v>
      </c>
      <c r="C2534" t="s">
        <v>194</v>
      </c>
      <c r="D2534" t="str">
        <f>VLOOKUP(sales_order1[[#This Row],[itemCode]],product_details3!B:C,2,0)</f>
        <v>CLNG150</v>
      </c>
      <c r="E2534" t="s">
        <v>195</v>
      </c>
      <c r="F2534" t="s">
        <v>45</v>
      </c>
      <c r="G2534">
        <v>150</v>
      </c>
      <c r="H2534">
        <v>12.75</v>
      </c>
      <c r="I2534">
        <v>1912.5</v>
      </c>
      <c r="J2534">
        <v>4.45</v>
      </c>
      <c r="K2534">
        <v>667.5</v>
      </c>
      <c r="L2534">
        <v>8.3000000000000007</v>
      </c>
      <c r="M2534">
        <v>0.65098039215686276</v>
      </c>
      <c r="N2534">
        <v>1245</v>
      </c>
      <c r="O2534" t="s">
        <v>522</v>
      </c>
      <c r="P2534" t="s">
        <v>523</v>
      </c>
      <c r="Q2534" t="s">
        <v>146</v>
      </c>
      <c r="R2534" t="s">
        <v>112</v>
      </c>
      <c r="S2534" t="s">
        <v>165</v>
      </c>
      <c r="T2534" t="s">
        <v>524</v>
      </c>
      <c r="U2534" t="s">
        <v>1189</v>
      </c>
      <c r="V2534">
        <f>YEAR(sales_order1[[#This Row],[date]])</f>
        <v>2021</v>
      </c>
      <c r="W2534" t="str">
        <f>TEXT(sales_order1[[#This Row],[date]], "Mmm")</f>
        <v>Mar</v>
      </c>
      <c r="X2534">
        <f>VALUE(TEXT(sales_order1[[#This Row],[date]], "D"))</f>
        <v>24</v>
      </c>
      <c r="Y2534">
        <v>12</v>
      </c>
    </row>
    <row r="2535" spans="1:25" x14ac:dyDescent="0.25">
      <c r="A2535" s="1">
        <v>44279</v>
      </c>
      <c r="B2535">
        <v>60459</v>
      </c>
      <c r="C2535" t="s">
        <v>362</v>
      </c>
      <c r="D2535" t="str">
        <f>VLOOKUP(sales_order1[[#This Row],[itemCode]],product_details3!B:C,2,0)</f>
        <v>MSKO100</v>
      </c>
      <c r="E2535" t="s">
        <v>363</v>
      </c>
      <c r="F2535" t="s">
        <v>137</v>
      </c>
      <c r="G2535">
        <v>150</v>
      </c>
      <c r="H2535">
        <v>22.65</v>
      </c>
      <c r="I2535">
        <v>3397.5</v>
      </c>
      <c r="J2535">
        <v>9.5500000000000007</v>
      </c>
      <c r="K2535">
        <v>1432.5</v>
      </c>
      <c r="L2535">
        <v>13.1</v>
      </c>
      <c r="M2535">
        <v>0.57836644591611486</v>
      </c>
      <c r="N2535">
        <v>1965</v>
      </c>
      <c r="O2535" t="s">
        <v>130</v>
      </c>
      <c r="P2535" t="s">
        <v>131</v>
      </c>
      <c r="Q2535" t="s">
        <v>132</v>
      </c>
      <c r="R2535" t="s">
        <v>56</v>
      </c>
      <c r="S2535" t="s">
        <v>133</v>
      </c>
      <c r="T2535" t="s">
        <v>134</v>
      </c>
      <c r="U2535" t="s">
        <v>1191</v>
      </c>
      <c r="V2535">
        <f>YEAR(sales_order1[[#This Row],[date]])</f>
        <v>2021</v>
      </c>
      <c r="W2535" t="str">
        <f>TEXT(sales_order1[[#This Row],[date]], "Mmm")</f>
        <v>Mar</v>
      </c>
      <c r="X2535">
        <f>VALUE(TEXT(sales_order1[[#This Row],[date]], "D"))</f>
        <v>24</v>
      </c>
      <c r="Y2535">
        <v>12</v>
      </c>
    </row>
    <row r="2536" spans="1:25" x14ac:dyDescent="0.25">
      <c r="A2536" s="1">
        <v>44279</v>
      </c>
      <c r="B2536">
        <v>60460</v>
      </c>
      <c r="C2536" t="s">
        <v>86</v>
      </c>
      <c r="D2536" t="str">
        <f>VLOOKUP(sales_order1[[#This Row],[itemCode]],product_details3!B:C,2,0)</f>
        <v>SRMH30</v>
      </c>
      <c r="E2536" t="s">
        <v>87</v>
      </c>
      <c r="F2536" t="s">
        <v>30</v>
      </c>
      <c r="G2536">
        <v>50</v>
      </c>
      <c r="H2536">
        <v>21</v>
      </c>
      <c r="I2536">
        <v>1050</v>
      </c>
      <c r="J2536">
        <v>6.6</v>
      </c>
      <c r="K2536">
        <v>330</v>
      </c>
      <c r="L2536">
        <v>14.4</v>
      </c>
      <c r="M2536">
        <v>0.68571428571428572</v>
      </c>
      <c r="N2536">
        <v>720</v>
      </c>
      <c r="O2536" t="s">
        <v>410</v>
      </c>
      <c r="P2536" t="s">
        <v>411</v>
      </c>
      <c r="Q2536" t="s">
        <v>64</v>
      </c>
      <c r="R2536" t="s">
        <v>40</v>
      </c>
      <c r="S2536" t="s">
        <v>229</v>
      </c>
      <c r="T2536" t="s">
        <v>230</v>
      </c>
      <c r="U2536" t="s">
        <v>1189</v>
      </c>
      <c r="V2536">
        <f>YEAR(sales_order1[[#This Row],[date]])</f>
        <v>2021</v>
      </c>
      <c r="W2536" t="str">
        <f>TEXT(sales_order1[[#This Row],[date]], "Mmm")</f>
        <v>Mar</v>
      </c>
      <c r="X2536">
        <f>VALUE(TEXT(sales_order1[[#This Row],[date]], "D"))</f>
        <v>24</v>
      </c>
      <c r="Y2536">
        <v>12</v>
      </c>
    </row>
    <row r="2537" spans="1:25" x14ac:dyDescent="0.25">
      <c r="A2537" s="1">
        <v>44279</v>
      </c>
      <c r="B2537">
        <v>60461</v>
      </c>
      <c r="C2537" t="s">
        <v>388</v>
      </c>
      <c r="D2537" t="str">
        <f>VLOOKUP(sales_order1[[#This Row],[itemCode]],product_details3!B:C,2,0)</f>
        <v>TNRS200</v>
      </c>
      <c r="E2537" t="s">
        <v>389</v>
      </c>
      <c r="F2537" t="s">
        <v>124</v>
      </c>
      <c r="G2537">
        <v>200</v>
      </c>
      <c r="H2537">
        <v>26.2</v>
      </c>
      <c r="I2537">
        <v>5240</v>
      </c>
      <c r="J2537">
        <v>9.4</v>
      </c>
      <c r="K2537">
        <v>1880</v>
      </c>
      <c r="L2537">
        <v>16.8</v>
      </c>
      <c r="M2537">
        <v>0.6412213740458016</v>
      </c>
      <c r="N2537">
        <v>3360</v>
      </c>
      <c r="O2537" t="s">
        <v>266</v>
      </c>
      <c r="P2537" t="s">
        <v>267</v>
      </c>
      <c r="Q2537" t="s">
        <v>154</v>
      </c>
      <c r="R2537" t="s">
        <v>56</v>
      </c>
      <c r="S2537" t="s">
        <v>133</v>
      </c>
      <c r="T2537" t="s">
        <v>268</v>
      </c>
      <c r="U2537" t="s">
        <v>1191</v>
      </c>
      <c r="V2537">
        <f>YEAR(sales_order1[[#This Row],[date]])</f>
        <v>2021</v>
      </c>
      <c r="W2537" t="str">
        <f>TEXT(sales_order1[[#This Row],[date]], "Mmm")</f>
        <v>Mar</v>
      </c>
      <c r="X2537">
        <f>VALUE(TEXT(sales_order1[[#This Row],[date]], "D"))</f>
        <v>24</v>
      </c>
      <c r="Y2537">
        <v>12</v>
      </c>
    </row>
    <row r="2538" spans="1:25" x14ac:dyDescent="0.25">
      <c r="A2538" s="1">
        <v>44280</v>
      </c>
      <c r="B2538">
        <v>60462</v>
      </c>
      <c r="C2538" t="s">
        <v>43</v>
      </c>
      <c r="D2538" t="str">
        <f>VLOOKUP(sales_order1[[#This Row],[itemCode]],product_details3!B:C,2,0)</f>
        <v>CLNG200</v>
      </c>
      <c r="E2538" t="s">
        <v>44</v>
      </c>
      <c r="F2538" t="s">
        <v>45</v>
      </c>
      <c r="G2538">
        <v>150</v>
      </c>
      <c r="H2538">
        <v>21.25</v>
      </c>
      <c r="I2538">
        <v>3187.5</v>
      </c>
      <c r="J2538">
        <v>7.75</v>
      </c>
      <c r="K2538">
        <v>1162.5</v>
      </c>
      <c r="L2538">
        <v>13.5</v>
      </c>
      <c r="M2538">
        <v>0.63529411764705879</v>
      </c>
      <c r="N2538">
        <v>2025</v>
      </c>
      <c r="O2538" t="s">
        <v>443</v>
      </c>
      <c r="P2538" t="s">
        <v>444</v>
      </c>
      <c r="Q2538" t="s">
        <v>111</v>
      </c>
      <c r="R2538" t="s">
        <v>112</v>
      </c>
      <c r="S2538" t="s">
        <v>445</v>
      </c>
      <c r="T2538" t="s">
        <v>446</v>
      </c>
      <c r="U2538" t="s">
        <v>1189</v>
      </c>
      <c r="V2538">
        <f>YEAR(sales_order1[[#This Row],[date]])</f>
        <v>2021</v>
      </c>
      <c r="W2538" t="str">
        <f>TEXT(sales_order1[[#This Row],[date]], "Mmm")</f>
        <v>Mar</v>
      </c>
      <c r="X2538">
        <f>VALUE(TEXT(sales_order1[[#This Row],[date]], "D"))</f>
        <v>25</v>
      </c>
      <c r="Y2538">
        <v>12</v>
      </c>
    </row>
    <row r="2539" spans="1:25" x14ac:dyDescent="0.25">
      <c r="A2539" s="1">
        <v>44280</v>
      </c>
      <c r="B2539">
        <v>60463</v>
      </c>
      <c r="C2539" t="s">
        <v>311</v>
      </c>
      <c r="D2539" t="str">
        <f>VLOOKUP(sales_order1[[#This Row],[itemCode]],product_details3!B:C,2,0)</f>
        <v>MSTH30</v>
      </c>
      <c r="E2539" t="s">
        <v>312</v>
      </c>
      <c r="F2539" t="s">
        <v>21</v>
      </c>
      <c r="G2539">
        <v>50</v>
      </c>
      <c r="H2539">
        <v>8.5</v>
      </c>
      <c r="I2539">
        <v>425</v>
      </c>
      <c r="J2539">
        <v>3.3</v>
      </c>
      <c r="K2539">
        <v>165</v>
      </c>
      <c r="L2539">
        <v>5.2</v>
      </c>
      <c r="M2539">
        <v>0.61176470588235299</v>
      </c>
      <c r="N2539">
        <v>260</v>
      </c>
      <c r="O2539" t="s">
        <v>273</v>
      </c>
      <c r="P2539" t="s">
        <v>274</v>
      </c>
      <c r="Q2539" t="s">
        <v>132</v>
      </c>
      <c r="R2539" t="s">
        <v>56</v>
      </c>
      <c r="S2539" t="s">
        <v>133</v>
      </c>
      <c r="T2539" t="s">
        <v>275</v>
      </c>
      <c r="U2539" t="s">
        <v>1191</v>
      </c>
      <c r="V2539">
        <f>YEAR(sales_order1[[#This Row],[date]])</f>
        <v>2021</v>
      </c>
      <c r="W2539" t="str">
        <f>TEXT(sales_order1[[#This Row],[date]], "Mmm")</f>
        <v>Mar</v>
      </c>
      <c r="X2539">
        <f>VALUE(TEXT(sales_order1[[#This Row],[date]], "D"))</f>
        <v>25</v>
      </c>
      <c r="Y2539">
        <v>12</v>
      </c>
    </row>
    <row r="2540" spans="1:25" x14ac:dyDescent="0.25">
      <c r="A2540" s="1">
        <v>44280</v>
      </c>
      <c r="B2540">
        <v>60464</v>
      </c>
      <c r="C2540" t="s">
        <v>35</v>
      </c>
      <c r="D2540" t="str">
        <f>VLOOKUP(sales_order1[[#This Row],[itemCode]],product_details3!B:C,2,0)</f>
        <v>SRMA30</v>
      </c>
      <c r="E2540" t="s">
        <v>36</v>
      </c>
      <c r="F2540" t="s">
        <v>30</v>
      </c>
      <c r="G2540">
        <v>100</v>
      </c>
      <c r="H2540">
        <v>26.2</v>
      </c>
      <c r="I2540">
        <v>2620</v>
      </c>
      <c r="J2540">
        <v>9.4</v>
      </c>
      <c r="K2540">
        <v>940</v>
      </c>
      <c r="L2540">
        <v>16.8</v>
      </c>
      <c r="M2540">
        <v>0.6412213740458016</v>
      </c>
      <c r="N2540">
        <v>1680</v>
      </c>
      <c r="O2540" t="s">
        <v>495</v>
      </c>
      <c r="P2540" t="s">
        <v>496</v>
      </c>
      <c r="Q2540" t="s">
        <v>119</v>
      </c>
      <c r="R2540" t="s">
        <v>40</v>
      </c>
      <c r="S2540" t="s">
        <v>497</v>
      </c>
      <c r="T2540" t="s">
        <v>498</v>
      </c>
      <c r="U2540" t="s">
        <v>1190</v>
      </c>
      <c r="V2540">
        <f>YEAR(sales_order1[[#This Row],[date]])</f>
        <v>2021</v>
      </c>
      <c r="W2540" t="str">
        <f>TEXT(sales_order1[[#This Row],[date]], "Mmm")</f>
        <v>Mar</v>
      </c>
      <c r="X2540">
        <f>VALUE(TEXT(sales_order1[[#This Row],[date]], "D"))</f>
        <v>25</v>
      </c>
      <c r="Y2540">
        <v>12</v>
      </c>
    </row>
    <row r="2541" spans="1:25" x14ac:dyDescent="0.25">
      <c r="A2541" s="1">
        <v>44280</v>
      </c>
      <c r="B2541">
        <v>60465</v>
      </c>
      <c r="C2541" t="s">
        <v>19</v>
      </c>
      <c r="D2541" t="str">
        <f>VLOOKUP(sales_order1[[#This Row],[itemCode]],product_details3!B:C,2,0)</f>
        <v>MSTH100</v>
      </c>
      <c r="E2541" t="s">
        <v>20</v>
      </c>
      <c r="F2541" t="s">
        <v>21</v>
      </c>
      <c r="G2541">
        <v>100</v>
      </c>
      <c r="H2541">
        <v>26.25</v>
      </c>
      <c r="I2541">
        <v>2625</v>
      </c>
      <c r="J2541">
        <v>7.75</v>
      </c>
      <c r="K2541">
        <v>775</v>
      </c>
      <c r="L2541">
        <v>18.5</v>
      </c>
      <c r="M2541">
        <v>0.70476190476190481</v>
      </c>
      <c r="N2541">
        <v>1850</v>
      </c>
      <c r="O2541" t="s">
        <v>293</v>
      </c>
      <c r="P2541" t="s">
        <v>294</v>
      </c>
      <c r="Q2541" t="s">
        <v>154</v>
      </c>
      <c r="R2541" t="s">
        <v>56</v>
      </c>
      <c r="S2541" t="s">
        <v>133</v>
      </c>
      <c r="T2541" t="s">
        <v>155</v>
      </c>
      <c r="U2541" t="s">
        <v>1191</v>
      </c>
      <c r="V2541">
        <f>YEAR(sales_order1[[#This Row],[date]])</f>
        <v>2021</v>
      </c>
      <c r="W2541" t="str">
        <f>TEXT(sales_order1[[#This Row],[date]], "Mmm")</f>
        <v>Mar</v>
      </c>
      <c r="X2541">
        <f>VALUE(TEXT(sales_order1[[#This Row],[date]], "D"))</f>
        <v>25</v>
      </c>
      <c r="Y2541">
        <v>12</v>
      </c>
    </row>
    <row r="2542" spans="1:25" x14ac:dyDescent="0.25">
      <c r="A2542" s="1">
        <v>44280</v>
      </c>
      <c r="B2542">
        <v>60466</v>
      </c>
      <c r="C2542" t="s">
        <v>337</v>
      </c>
      <c r="D2542" t="str">
        <f>VLOOKUP(sales_order1[[#This Row],[itemCode]],product_details3!B:C,2,0)</f>
        <v>MKRO100</v>
      </c>
      <c r="E2542" t="s">
        <v>338</v>
      </c>
      <c r="F2542" t="s">
        <v>151</v>
      </c>
      <c r="G2542">
        <v>50</v>
      </c>
      <c r="H2542">
        <v>6.3</v>
      </c>
      <c r="I2542">
        <v>315</v>
      </c>
      <c r="J2542">
        <v>2.8</v>
      </c>
      <c r="K2542">
        <v>140</v>
      </c>
      <c r="L2542">
        <v>3.5</v>
      </c>
      <c r="M2542">
        <v>0.55555555555555558</v>
      </c>
      <c r="N2542">
        <v>175</v>
      </c>
      <c r="O2542" t="s">
        <v>223</v>
      </c>
      <c r="P2542" t="s">
        <v>224</v>
      </c>
      <c r="Q2542" t="s">
        <v>55</v>
      </c>
      <c r="R2542" t="s">
        <v>56</v>
      </c>
      <c r="S2542" t="s">
        <v>225</v>
      </c>
      <c r="T2542" t="s">
        <v>226</v>
      </c>
      <c r="U2542" t="s">
        <v>1191</v>
      </c>
      <c r="V2542">
        <f>YEAR(sales_order1[[#This Row],[date]])</f>
        <v>2021</v>
      </c>
      <c r="W2542" t="str">
        <f>TEXT(sales_order1[[#This Row],[date]], "Mmm")</f>
        <v>Mar</v>
      </c>
      <c r="X2542">
        <f>VALUE(TEXT(sales_order1[[#This Row],[date]], "D"))</f>
        <v>25</v>
      </c>
      <c r="Y2542">
        <v>12</v>
      </c>
    </row>
    <row r="2543" spans="1:25" x14ac:dyDescent="0.25">
      <c r="A2543" s="1">
        <v>44280</v>
      </c>
      <c r="B2543">
        <v>60467</v>
      </c>
      <c r="C2543" t="s">
        <v>325</v>
      </c>
      <c r="D2543" t="str">
        <f>VLOOKUP(sales_order1[[#This Row],[itemCode]],product_details3!B:C,2,0)</f>
        <v>EXFG100</v>
      </c>
      <c r="E2543" t="s">
        <v>326</v>
      </c>
      <c r="F2543" t="s">
        <v>183</v>
      </c>
      <c r="G2543">
        <v>100</v>
      </c>
      <c r="H2543">
        <v>20.75</v>
      </c>
      <c r="I2543">
        <v>2075</v>
      </c>
      <c r="J2543">
        <v>7.45</v>
      </c>
      <c r="K2543">
        <v>745</v>
      </c>
      <c r="L2543">
        <v>13.3</v>
      </c>
      <c r="M2543">
        <v>0.64096385542168677</v>
      </c>
      <c r="N2543">
        <v>1330</v>
      </c>
      <c r="O2543" t="s">
        <v>469</v>
      </c>
      <c r="P2543" t="s">
        <v>470</v>
      </c>
      <c r="Q2543" t="s">
        <v>160</v>
      </c>
      <c r="R2543" t="s">
        <v>112</v>
      </c>
      <c r="S2543" t="s">
        <v>161</v>
      </c>
      <c r="T2543" t="s">
        <v>471</v>
      </c>
      <c r="U2543" t="s">
        <v>1189</v>
      </c>
      <c r="V2543">
        <f>YEAR(sales_order1[[#This Row],[date]])</f>
        <v>2021</v>
      </c>
      <c r="W2543" t="str">
        <f>TEXT(sales_order1[[#This Row],[date]], "Mmm")</f>
        <v>Mar</v>
      </c>
      <c r="X2543">
        <f>VALUE(TEXT(sales_order1[[#This Row],[date]], "D"))</f>
        <v>25</v>
      </c>
      <c r="Y2543">
        <v>12</v>
      </c>
    </row>
    <row r="2544" spans="1:25" x14ac:dyDescent="0.25">
      <c r="A2544" s="1">
        <v>44280</v>
      </c>
      <c r="B2544">
        <v>60468</v>
      </c>
      <c r="C2544" t="s">
        <v>175</v>
      </c>
      <c r="D2544" t="str">
        <f>VLOOKUP(sales_order1[[#This Row],[itemCode]],product_details3!B:C,2,0)</f>
        <v>SCRS3030</v>
      </c>
      <c r="E2544" t="s">
        <v>176</v>
      </c>
      <c r="F2544" t="s">
        <v>61</v>
      </c>
      <c r="G2544">
        <v>50</v>
      </c>
      <c r="H2544">
        <v>13.1</v>
      </c>
      <c r="I2544">
        <v>655</v>
      </c>
      <c r="J2544">
        <v>4.7</v>
      </c>
      <c r="K2544">
        <v>235</v>
      </c>
      <c r="L2544">
        <v>8.4</v>
      </c>
      <c r="M2544">
        <v>0.6412213740458016</v>
      </c>
      <c r="N2544">
        <v>420</v>
      </c>
      <c r="O2544" t="s">
        <v>82</v>
      </c>
      <c r="P2544" t="s">
        <v>83</v>
      </c>
      <c r="Q2544" t="s">
        <v>64</v>
      </c>
      <c r="R2544" t="s">
        <v>40</v>
      </c>
      <c r="S2544" t="s">
        <v>84</v>
      </c>
      <c r="T2544" t="s">
        <v>85</v>
      </c>
      <c r="U2544" t="s">
        <v>1189</v>
      </c>
      <c r="V2544">
        <f>YEAR(sales_order1[[#This Row],[date]])</f>
        <v>2021</v>
      </c>
      <c r="W2544" t="str">
        <f>TEXT(sales_order1[[#This Row],[date]], "Mmm")</f>
        <v>Mar</v>
      </c>
      <c r="X2544">
        <f>VALUE(TEXT(sales_order1[[#This Row],[date]], "D"))</f>
        <v>25</v>
      </c>
      <c r="Y2544">
        <v>12</v>
      </c>
    </row>
    <row r="2545" spans="1:25" x14ac:dyDescent="0.25">
      <c r="A2545" s="1">
        <v>44280</v>
      </c>
      <c r="B2545">
        <v>60469</v>
      </c>
      <c r="C2545" t="s">
        <v>311</v>
      </c>
      <c r="D2545" t="str">
        <f>VLOOKUP(sales_order1[[#This Row],[itemCode]],product_details3!B:C,2,0)</f>
        <v>MSTH30</v>
      </c>
      <c r="E2545" t="s">
        <v>312</v>
      </c>
      <c r="F2545" t="s">
        <v>21</v>
      </c>
      <c r="G2545">
        <v>100</v>
      </c>
      <c r="H2545">
        <v>8.5</v>
      </c>
      <c r="I2545">
        <v>850</v>
      </c>
      <c r="J2545">
        <v>3.3</v>
      </c>
      <c r="K2545">
        <v>330</v>
      </c>
      <c r="L2545">
        <v>5.2</v>
      </c>
      <c r="M2545">
        <v>0.61176470588235299</v>
      </c>
      <c r="N2545">
        <v>520</v>
      </c>
      <c r="O2545" t="s">
        <v>392</v>
      </c>
      <c r="P2545" t="s">
        <v>393</v>
      </c>
      <c r="Q2545" t="s">
        <v>264</v>
      </c>
      <c r="R2545" t="s">
        <v>56</v>
      </c>
      <c r="S2545" t="s">
        <v>133</v>
      </c>
      <c r="T2545" t="s">
        <v>394</v>
      </c>
      <c r="U2545" t="s">
        <v>1191</v>
      </c>
      <c r="V2545">
        <f>YEAR(sales_order1[[#This Row],[date]])</f>
        <v>2021</v>
      </c>
      <c r="W2545" t="str">
        <f>TEXT(sales_order1[[#This Row],[date]], "Mmm")</f>
        <v>Mar</v>
      </c>
      <c r="X2545">
        <f>VALUE(TEXT(sales_order1[[#This Row],[date]], "D"))</f>
        <v>25</v>
      </c>
      <c r="Y2545">
        <v>12</v>
      </c>
    </row>
    <row r="2546" spans="1:25" x14ac:dyDescent="0.25">
      <c r="A2546" s="1">
        <v>44281</v>
      </c>
      <c r="B2546">
        <v>60470</v>
      </c>
      <c r="C2546" t="s">
        <v>103</v>
      </c>
      <c r="D2546" t="str">
        <f>VLOOKUP(sales_order1[[#This Row],[itemCode]],product_details3!B:C,2,0)</f>
        <v>SCRT50</v>
      </c>
      <c r="E2546" t="s">
        <v>104</v>
      </c>
      <c r="F2546" t="s">
        <v>61</v>
      </c>
      <c r="G2546">
        <v>100</v>
      </c>
      <c r="H2546">
        <v>16.95</v>
      </c>
      <c r="I2546">
        <v>1695</v>
      </c>
      <c r="J2546">
        <v>5.2</v>
      </c>
      <c r="K2546">
        <v>520</v>
      </c>
      <c r="L2546">
        <v>11.75</v>
      </c>
      <c r="M2546">
        <v>0.69321533923303835</v>
      </c>
      <c r="N2546">
        <v>1175</v>
      </c>
      <c r="O2546" t="s">
        <v>144</v>
      </c>
      <c r="P2546" t="s">
        <v>145</v>
      </c>
      <c r="Q2546" t="s">
        <v>146</v>
      </c>
      <c r="R2546" t="s">
        <v>112</v>
      </c>
      <c r="S2546" t="s">
        <v>147</v>
      </c>
      <c r="T2546" t="s">
        <v>148</v>
      </c>
      <c r="U2546" t="s">
        <v>1190</v>
      </c>
      <c r="V2546">
        <f>YEAR(sales_order1[[#This Row],[date]])</f>
        <v>2021</v>
      </c>
      <c r="W2546" t="str">
        <f>TEXT(sales_order1[[#This Row],[date]], "Mmm")</f>
        <v>Mar</v>
      </c>
      <c r="X2546">
        <f>VALUE(TEXT(sales_order1[[#This Row],[date]], "D"))</f>
        <v>26</v>
      </c>
      <c r="Y2546">
        <v>13</v>
      </c>
    </row>
    <row r="2547" spans="1:25" x14ac:dyDescent="0.25">
      <c r="A2547" s="1">
        <v>44281</v>
      </c>
      <c r="B2547">
        <v>60471</v>
      </c>
      <c r="C2547" t="s">
        <v>194</v>
      </c>
      <c r="D2547" t="str">
        <f>VLOOKUP(sales_order1[[#This Row],[itemCode]],product_details3!B:C,2,0)</f>
        <v>CLNG150</v>
      </c>
      <c r="E2547" t="s">
        <v>195</v>
      </c>
      <c r="F2547" t="s">
        <v>45</v>
      </c>
      <c r="G2547">
        <v>150</v>
      </c>
      <c r="H2547">
        <v>12.75</v>
      </c>
      <c r="I2547">
        <v>1912.5</v>
      </c>
      <c r="J2547">
        <v>4.45</v>
      </c>
      <c r="K2547">
        <v>667.5</v>
      </c>
      <c r="L2547">
        <v>8.3000000000000007</v>
      </c>
      <c r="M2547">
        <v>0.65098039215686276</v>
      </c>
      <c r="N2547">
        <v>1245</v>
      </c>
      <c r="O2547" t="s">
        <v>537</v>
      </c>
      <c r="P2547" t="s">
        <v>538</v>
      </c>
      <c r="Q2547" t="s">
        <v>111</v>
      </c>
      <c r="R2547" t="s">
        <v>112</v>
      </c>
      <c r="S2547" t="s">
        <v>179</v>
      </c>
      <c r="T2547" t="s">
        <v>539</v>
      </c>
      <c r="U2547" t="s">
        <v>1189</v>
      </c>
      <c r="V2547">
        <f>YEAR(sales_order1[[#This Row],[date]])</f>
        <v>2021</v>
      </c>
      <c r="W2547" t="str">
        <f>TEXT(sales_order1[[#This Row],[date]], "Mmm")</f>
        <v>Mar</v>
      </c>
      <c r="X2547">
        <f>VALUE(TEXT(sales_order1[[#This Row],[date]], "D"))</f>
        <v>26</v>
      </c>
      <c r="Y2547">
        <v>13</v>
      </c>
    </row>
    <row r="2548" spans="1:25" x14ac:dyDescent="0.25">
      <c r="A2548" s="1">
        <v>44281</v>
      </c>
      <c r="B2548">
        <v>60472</v>
      </c>
      <c r="C2548" t="s">
        <v>335</v>
      </c>
      <c r="D2548" t="str">
        <f>VLOOKUP(sales_order1[[#This Row],[itemCode]],product_details3!B:C,2,0)</f>
        <v>CLNF50</v>
      </c>
      <c r="E2548" t="s">
        <v>336</v>
      </c>
      <c r="F2548" t="s">
        <v>45</v>
      </c>
      <c r="G2548">
        <v>50</v>
      </c>
      <c r="H2548">
        <v>7.3</v>
      </c>
      <c r="I2548">
        <v>365</v>
      </c>
      <c r="J2548">
        <v>2.8</v>
      </c>
      <c r="K2548">
        <v>140</v>
      </c>
      <c r="L2548">
        <v>4.5</v>
      </c>
      <c r="M2548">
        <v>0.61643835616438358</v>
      </c>
      <c r="N2548">
        <v>225</v>
      </c>
      <c r="O2548" t="s">
        <v>199</v>
      </c>
      <c r="P2548" t="s">
        <v>200</v>
      </c>
      <c r="Q2548" t="s">
        <v>201</v>
      </c>
      <c r="R2548" t="s">
        <v>25</v>
      </c>
      <c r="S2548" t="s">
        <v>202</v>
      </c>
      <c r="T2548" t="s">
        <v>203</v>
      </c>
      <c r="U2548" t="s">
        <v>1191</v>
      </c>
      <c r="V2548">
        <f>YEAR(sales_order1[[#This Row],[date]])</f>
        <v>2021</v>
      </c>
      <c r="W2548" t="str">
        <f>TEXT(sales_order1[[#This Row],[date]], "Mmm")</f>
        <v>Mar</v>
      </c>
      <c r="X2548">
        <f>VALUE(TEXT(sales_order1[[#This Row],[date]], "D"))</f>
        <v>26</v>
      </c>
      <c r="Y2548">
        <v>13</v>
      </c>
    </row>
    <row r="2549" spans="1:25" x14ac:dyDescent="0.25">
      <c r="A2549" s="1">
        <v>44281</v>
      </c>
      <c r="B2549">
        <v>60473</v>
      </c>
      <c r="C2549" t="s">
        <v>325</v>
      </c>
      <c r="D2549" t="str">
        <f>VLOOKUP(sales_order1[[#This Row],[itemCode]],product_details3!B:C,2,0)</f>
        <v>EXFG100</v>
      </c>
      <c r="E2549" t="s">
        <v>326</v>
      </c>
      <c r="F2549" t="s">
        <v>183</v>
      </c>
      <c r="G2549">
        <v>50</v>
      </c>
      <c r="H2549">
        <v>20.75</v>
      </c>
      <c r="I2549">
        <v>1037.5</v>
      </c>
      <c r="J2549">
        <v>7.45</v>
      </c>
      <c r="K2549">
        <v>372.5</v>
      </c>
      <c r="L2549">
        <v>13.3</v>
      </c>
      <c r="M2549">
        <v>0.64096385542168677</v>
      </c>
      <c r="N2549">
        <v>665</v>
      </c>
      <c r="O2549" t="s">
        <v>163</v>
      </c>
      <c r="P2549" t="s">
        <v>164</v>
      </c>
      <c r="Q2549" t="s">
        <v>146</v>
      </c>
      <c r="R2549" t="s">
        <v>112</v>
      </c>
      <c r="S2549" t="s">
        <v>165</v>
      </c>
      <c r="T2549" t="s">
        <v>166</v>
      </c>
      <c r="U2549" t="s">
        <v>1189</v>
      </c>
      <c r="V2549">
        <f>YEAR(sales_order1[[#This Row],[date]])</f>
        <v>2021</v>
      </c>
      <c r="W2549" t="str">
        <f>TEXT(sales_order1[[#This Row],[date]], "Mmm")</f>
        <v>Mar</v>
      </c>
      <c r="X2549">
        <f>VALUE(TEXT(sales_order1[[#This Row],[date]], "D"))</f>
        <v>26</v>
      </c>
      <c r="Y2549">
        <v>13</v>
      </c>
    </row>
    <row r="2550" spans="1:25" x14ac:dyDescent="0.25">
      <c r="A2550" s="1">
        <v>44281</v>
      </c>
      <c r="B2550">
        <v>60474</v>
      </c>
      <c r="C2550" t="s">
        <v>115</v>
      </c>
      <c r="D2550" t="str">
        <f>VLOOKUP(sales_order1[[#This Row],[itemCode]],product_details3!B:C,2,0)</f>
        <v>SCRS30100</v>
      </c>
      <c r="E2550" t="s">
        <v>116</v>
      </c>
      <c r="F2550" t="s">
        <v>61</v>
      </c>
      <c r="G2550">
        <v>250</v>
      </c>
      <c r="H2550">
        <v>32.75</v>
      </c>
      <c r="I2550">
        <v>8187.5</v>
      </c>
      <c r="J2550">
        <v>11.25</v>
      </c>
      <c r="K2550">
        <v>2812.5</v>
      </c>
      <c r="L2550">
        <v>21.5</v>
      </c>
      <c r="M2550">
        <v>0.65648854961832059</v>
      </c>
      <c r="N2550">
        <v>5375</v>
      </c>
      <c r="O2550" t="s">
        <v>487</v>
      </c>
      <c r="P2550" t="s">
        <v>488</v>
      </c>
      <c r="Q2550" t="s">
        <v>48</v>
      </c>
      <c r="R2550" t="s">
        <v>25</v>
      </c>
      <c r="S2550" t="s">
        <v>286</v>
      </c>
      <c r="T2550" t="s">
        <v>489</v>
      </c>
      <c r="U2550" t="s">
        <v>1191</v>
      </c>
      <c r="V2550">
        <f>YEAR(sales_order1[[#This Row],[date]])</f>
        <v>2021</v>
      </c>
      <c r="W2550" t="str">
        <f>TEXT(sales_order1[[#This Row],[date]], "Mmm")</f>
        <v>Mar</v>
      </c>
      <c r="X2550">
        <f>VALUE(TEXT(sales_order1[[#This Row],[date]], "D"))</f>
        <v>26</v>
      </c>
      <c r="Y2550">
        <v>13</v>
      </c>
    </row>
    <row r="2551" spans="1:25" x14ac:dyDescent="0.25">
      <c r="A2551" s="1">
        <v>44281</v>
      </c>
      <c r="B2551">
        <v>60475</v>
      </c>
      <c r="C2551" t="s">
        <v>235</v>
      </c>
      <c r="D2551" t="str">
        <f>VLOOKUP(sales_order1[[#This Row],[itemCode]],product_details3!B:C,2,0)</f>
        <v>CLNF150</v>
      </c>
      <c r="E2551" t="s">
        <v>236</v>
      </c>
      <c r="F2551" t="s">
        <v>45</v>
      </c>
      <c r="G2551">
        <v>150</v>
      </c>
      <c r="H2551">
        <v>13.95</v>
      </c>
      <c r="I2551">
        <v>2092.5</v>
      </c>
      <c r="J2551">
        <v>5.2</v>
      </c>
      <c r="K2551">
        <v>780</v>
      </c>
      <c r="L2551">
        <v>8.75</v>
      </c>
      <c r="M2551">
        <v>0.62724014336917566</v>
      </c>
      <c r="N2551">
        <v>1312.5</v>
      </c>
      <c r="O2551" t="s">
        <v>158</v>
      </c>
      <c r="P2551" t="s">
        <v>159</v>
      </c>
      <c r="Q2551" t="s">
        <v>160</v>
      </c>
      <c r="R2551" t="s">
        <v>112</v>
      </c>
      <c r="S2551" t="s">
        <v>161</v>
      </c>
      <c r="T2551" t="s">
        <v>162</v>
      </c>
      <c r="U2551" t="s">
        <v>1189</v>
      </c>
      <c r="V2551">
        <f>YEAR(sales_order1[[#This Row],[date]])</f>
        <v>2021</v>
      </c>
      <c r="W2551" t="str">
        <f>TEXT(sales_order1[[#This Row],[date]], "Mmm")</f>
        <v>Mar</v>
      </c>
      <c r="X2551">
        <f>VALUE(TEXT(sales_order1[[#This Row],[date]], "D"))</f>
        <v>26</v>
      </c>
      <c r="Y2551">
        <v>13</v>
      </c>
    </row>
    <row r="2552" spans="1:25" x14ac:dyDescent="0.25">
      <c r="A2552" s="1">
        <v>44284</v>
      </c>
      <c r="B2552">
        <v>60476</v>
      </c>
      <c r="C2552" t="s">
        <v>86</v>
      </c>
      <c r="D2552" t="str">
        <f>VLOOKUP(sales_order1[[#This Row],[itemCode]],product_details3!B:C,2,0)</f>
        <v>SRMH30</v>
      </c>
      <c r="E2552" t="s">
        <v>87</v>
      </c>
      <c r="F2552" t="s">
        <v>30</v>
      </c>
      <c r="G2552">
        <v>100</v>
      </c>
      <c r="H2552">
        <v>21</v>
      </c>
      <c r="I2552">
        <v>2100</v>
      </c>
      <c r="J2552">
        <v>6.6</v>
      </c>
      <c r="K2552">
        <v>660</v>
      </c>
      <c r="L2552">
        <v>14.4</v>
      </c>
      <c r="M2552">
        <v>0.68571428571428572</v>
      </c>
      <c r="N2552">
        <v>1440</v>
      </c>
      <c r="O2552" t="s">
        <v>427</v>
      </c>
      <c r="P2552" t="s">
        <v>428</v>
      </c>
      <c r="Q2552" t="s">
        <v>239</v>
      </c>
      <c r="R2552" t="s">
        <v>112</v>
      </c>
      <c r="S2552" t="s">
        <v>240</v>
      </c>
      <c r="T2552" t="s">
        <v>429</v>
      </c>
      <c r="U2552" t="s">
        <v>1189</v>
      </c>
      <c r="V2552">
        <f>YEAR(sales_order1[[#This Row],[date]])</f>
        <v>2021</v>
      </c>
      <c r="W2552" t="str">
        <f>TEXT(sales_order1[[#This Row],[date]], "Mmm")</f>
        <v>Mar</v>
      </c>
      <c r="X2552">
        <f>VALUE(TEXT(sales_order1[[#This Row],[date]], "D"))</f>
        <v>29</v>
      </c>
      <c r="Y2552">
        <v>13</v>
      </c>
    </row>
    <row r="2553" spans="1:25" x14ac:dyDescent="0.25">
      <c r="A2553" s="1">
        <v>44284</v>
      </c>
      <c r="B2553">
        <v>60477</v>
      </c>
      <c r="C2553" t="s">
        <v>327</v>
      </c>
      <c r="D2553" t="str">
        <f>VLOOKUP(sales_order1[[#This Row],[itemCode]],product_details3!B:C,2,0)</f>
        <v>SCR50+50</v>
      </c>
      <c r="E2553" t="s">
        <v>328</v>
      </c>
      <c r="F2553" t="s">
        <v>61</v>
      </c>
      <c r="G2553">
        <v>250</v>
      </c>
      <c r="H2553">
        <v>15.75</v>
      </c>
      <c r="I2553">
        <v>3937.5</v>
      </c>
      <c r="J2553">
        <v>4.45</v>
      </c>
      <c r="K2553">
        <v>1112.5</v>
      </c>
      <c r="L2553">
        <v>11.3</v>
      </c>
      <c r="M2553">
        <v>0.71746031746031746</v>
      </c>
      <c r="N2553">
        <v>2825</v>
      </c>
      <c r="O2553" t="s">
        <v>295</v>
      </c>
      <c r="P2553" t="s">
        <v>296</v>
      </c>
      <c r="Q2553" t="s">
        <v>160</v>
      </c>
      <c r="R2553" t="s">
        <v>112</v>
      </c>
      <c r="S2553" t="s">
        <v>297</v>
      </c>
      <c r="T2553" t="s">
        <v>298</v>
      </c>
      <c r="U2553" t="s">
        <v>1189</v>
      </c>
      <c r="V2553">
        <f>YEAR(sales_order1[[#This Row],[date]])</f>
        <v>2021</v>
      </c>
      <c r="W2553" t="str">
        <f>TEXT(sales_order1[[#This Row],[date]], "Mmm")</f>
        <v>Mar</v>
      </c>
      <c r="X2553">
        <f>VALUE(TEXT(sales_order1[[#This Row],[date]], "D"))</f>
        <v>29</v>
      </c>
      <c r="Y2553">
        <v>13</v>
      </c>
    </row>
    <row r="2554" spans="1:25" x14ac:dyDescent="0.25">
      <c r="A2554" s="1">
        <v>44284</v>
      </c>
      <c r="B2554">
        <v>60478</v>
      </c>
      <c r="C2554" t="s">
        <v>103</v>
      </c>
      <c r="D2554" t="str">
        <f>VLOOKUP(sales_order1[[#This Row],[itemCode]],product_details3!B:C,2,0)</f>
        <v>SCRT50</v>
      </c>
      <c r="E2554" t="s">
        <v>104</v>
      </c>
      <c r="F2554" t="s">
        <v>61</v>
      </c>
      <c r="G2554">
        <v>100</v>
      </c>
      <c r="H2554">
        <v>16.95</v>
      </c>
      <c r="I2554">
        <v>1695</v>
      </c>
      <c r="J2554">
        <v>5.2</v>
      </c>
      <c r="K2554">
        <v>520</v>
      </c>
      <c r="L2554">
        <v>11.75</v>
      </c>
      <c r="M2554">
        <v>0.69321533923303835</v>
      </c>
      <c r="N2554">
        <v>1175</v>
      </c>
      <c r="O2554" t="s">
        <v>525</v>
      </c>
      <c r="P2554" t="s">
        <v>526</v>
      </c>
      <c r="Q2554" t="s">
        <v>111</v>
      </c>
      <c r="R2554" t="s">
        <v>112</v>
      </c>
      <c r="S2554" t="s">
        <v>113</v>
      </c>
      <c r="T2554" t="s">
        <v>527</v>
      </c>
      <c r="U2554" t="s">
        <v>1189</v>
      </c>
      <c r="V2554">
        <f>YEAR(sales_order1[[#This Row],[date]])</f>
        <v>2021</v>
      </c>
      <c r="W2554" t="str">
        <f>TEXT(sales_order1[[#This Row],[date]], "Mmm")</f>
        <v>Mar</v>
      </c>
      <c r="X2554">
        <f>VALUE(TEXT(sales_order1[[#This Row],[date]], "D"))</f>
        <v>29</v>
      </c>
      <c r="Y2554">
        <v>13</v>
      </c>
    </row>
    <row r="2555" spans="1:25" x14ac:dyDescent="0.25">
      <c r="A2555" s="1">
        <v>44284</v>
      </c>
      <c r="B2555">
        <v>60479</v>
      </c>
      <c r="C2555" t="s">
        <v>315</v>
      </c>
      <c r="D2555" t="str">
        <f>VLOOKUP(sales_order1[[#This Row],[itemCode]],product_details3!B:C,2,0)</f>
        <v>EXFG50</v>
      </c>
      <c r="E2555" t="s">
        <v>316</v>
      </c>
      <c r="F2555" t="s">
        <v>183</v>
      </c>
      <c r="G2555">
        <v>100</v>
      </c>
      <c r="H2555">
        <v>15.75</v>
      </c>
      <c r="I2555">
        <v>1575</v>
      </c>
      <c r="J2555">
        <v>5.45</v>
      </c>
      <c r="K2555">
        <v>545</v>
      </c>
      <c r="L2555">
        <v>10.3</v>
      </c>
      <c r="M2555">
        <v>0.65396825396825398</v>
      </c>
      <c r="N2555">
        <v>1030</v>
      </c>
      <c r="O2555" t="s">
        <v>46</v>
      </c>
      <c r="P2555" t="s">
        <v>47</v>
      </c>
      <c r="Q2555" t="s">
        <v>48</v>
      </c>
      <c r="R2555" t="s">
        <v>25</v>
      </c>
      <c r="S2555" t="s">
        <v>49</v>
      </c>
      <c r="T2555" t="s">
        <v>50</v>
      </c>
      <c r="U2555" t="s">
        <v>1191</v>
      </c>
      <c r="V2555">
        <f>YEAR(sales_order1[[#This Row],[date]])</f>
        <v>2021</v>
      </c>
      <c r="W2555" t="str">
        <f>TEXT(sales_order1[[#This Row],[date]], "Mmm")</f>
        <v>Mar</v>
      </c>
      <c r="X2555">
        <f>VALUE(TEXT(sales_order1[[#This Row],[date]], "D"))</f>
        <v>29</v>
      </c>
      <c r="Y2555">
        <v>13</v>
      </c>
    </row>
    <row r="2556" spans="1:25" x14ac:dyDescent="0.25">
      <c r="A2556" s="1">
        <v>44284</v>
      </c>
      <c r="B2556">
        <v>60480</v>
      </c>
      <c r="C2556" t="s">
        <v>35</v>
      </c>
      <c r="D2556" t="str">
        <f>VLOOKUP(sales_order1[[#This Row],[itemCode]],product_details3!B:C,2,0)</f>
        <v>SRMA30</v>
      </c>
      <c r="E2556" t="s">
        <v>36</v>
      </c>
      <c r="F2556" t="s">
        <v>30</v>
      </c>
      <c r="G2556">
        <v>150</v>
      </c>
      <c r="H2556">
        <v>26.2</v>
      </c>
      <c r="I2556">
        <v>3930</v>
      </c>
      <c r="J2556">
        <v>9.4</v>
      </c>
      <c r="K2556">
        <v>1410</v>
      </c>
      <c r="L2556">
        <v>16.8</v>
      </c>
      <c r="M2556">
        <v>0.6412213740458016</v>
      </c>
      <c r="N2556">
        <v>2520</v>
      </c>
      <c r="O2556" t="s">
        <v>244</v>
      </c>
      <c r="P2556" t="s">
        <v>245</v>
      </c>
      <c r="Q2556" t="s">
        <v>186</v>
      </c>
      <c r="R2556" t="s">
        <v>112</v>
      </c>
      <c r="S2556" t="s">
        <v>246</v>
      </c>
      <c r="T2556" t="s">
        <v>247</v>
      </c>
      <c r="U2556" t="s">
        <v>1189</v>
      </c>
      <c r="V2556">
        <f>YEAR(sales_order1[[#This Row],[date]])</f>
        <v>2021</v>
      </c>
      <c r="W2556" t="str">
        <f>TEXT(sales_order1[[#This Row],[date]], "Mmm")</f>
        <v>Mar</v>
      </c>
      <c r="X2556">
        <f>VALUE(TEXT(sales_order1[[#This Row],[date]], "D"))</f>
        <v>29</v>
      </c>
      <c r="Y2556">
        <v>13</v>
      </c>
    </row>
    <row r="2557" spans="1:25" x14ac:dyDescent="0.25">
      <c r="A2557" s="1">
        <v>44284</v>
      </c>
      <c r="B2557">
        <v>60481</v>
      </c>
      <c r="C2557" t="s">
        <v>86</v>
      </c>
      <c r="D2557" t="str">
        <f>VLOOKUP(sales_order1[[#This Row],[itemCode]],product_details3!B:C,2,0)</f>
        <v>SRMH30</v>
      </c>
      <c r="E2557" t="s">
        <v>87</v>
      </c>
      <c r="F2557" t="s">
        <v>30</v>
      </c>
      <c r="G2557">
        <v>50</v>
      </c>
      <c r="H2557">
        <v>21</v>
      </c>
      <c r="I2557">
        <v>1050</v>
      </c>
      <c r="J2557">
        <v>6.6</v>
      </c>
      <c r="K2557">
        <v>330</v>
      </c>
      <c r="L2557">
        <v>14.4</v>
      </c>
      <c r="M2557">
        <v>0.68571428571428572</v>
      </c>
      <c r="N2557">
        <v>720</v>
      </c>
      <c r="O2557" t="s">
        <v>451</v>
      </c>
      <c r="P2557" t="s">
        <v>452</v>
      </c>
      <c r="Q2557" t="s">
        <v>271</v>
      </c>
      <c r="R2557" t="s">
        <v>56</v>
      </c>
      <c r="S2557" t="s">
        <v>192</v>
      </c>
      <c r="T2557" t="s">
        <v>453</v>
      </c>
      <c r="U2557" t="s">
        <v>1191</v>
      </c>
      <c r="V2557">
        <f>YEAR(sales_order1[[#This Row],[date]])</f>
        <v>2021</v>
      </c>
      <c r="W2557" t="str">
        <f>TEXT(sales_order1[[#This Row],[date]], "Mmm")</f>
        <v>Mar</v>
      </c>
      <c r="X2557">
        <f>VALUE(TEXT(sales_order1[[#This Row],[date]], "D"))</f>
        <v>29</v>
      </c>
      <c r="Y2557">
        <v>13</v>
      </c>
    </row>
    <row r="2558" spans="1:25" x14ac:dyDescent="0.25">
      <c r="A2558" s="1">
        <v>44284</v>
      </c>
      <c r="B2558">
        <v>60482</v>
      </c>
      <c r="C2558" t="s">
        <v>19</v>
      </c>
      <c r="D2558" t="str">
        <f>VLOOKUP(sales_order1[[#This Row],[itemCode]],product_details3!B:C,2,0)</f>
        <v>MSTH100</v>
      </c>
      <c r="E2558" t="s">
        <v>20</v>
      </c>
      <c r="F2558" t="s">
        <v>21</v>
      </c>
      <c r="G2558">
        <v>50</v>
      </c>
      <c r="H2558">
        <v>26.25</v>
      </c>
      <c r="I2558">
        <v>1312.5</v>
      </c>
      <c r="J2558">
        <v>7.75</v>
      </c>
      <c r="K2558">
        <v>387.5</v>
      </c>
      <c r="L2558">
        <v>18.5</v>
      </c>
      <c r="M2558">
        <v>0.70476190476190481</v>
      </c>
      <c r="N2558">
        <v>925</v>
      </c>
      <c r="O2558" t="s">
        <v>253</v>
      </c>
      <c r="P2558" t="s">
        <v>254</v>
      </c>
      <c r="Q2558" t="s">
        <v>191</v>
      </c>
      <c r="R2558" t="s">
        <v>56</v>
      </c>
      <c r="S2558" t="s">
        <v>192</v>
      </c>
      <c r="T2558" t="s">
        <v>255</v>
      </c>
      <c r="U2558" t="s">
        <v>1191</v>
      </c>
      <c r="V2558">
        <f>YEAR(sales_order1[[#This Row],[date]])</f>
        <v>2021</v>
      </c>
      <c r="W2558" t="str">
        <f>TEXT(sales_order1[[#This Row],[date]], "Mmm")</f>
        <v>Mar</v>
      </c>
      <c r="X2558">
        <f>VALUE(TEXT(sales_order1[[#This Row],[date]], "D"))</f>
        <v>29</v>
      </c>
      <c r="Y2558">
        <v>13</v>
      </c>
    </row>
    <row r="2559" spans="1:25" x14ac:dyDescent="0.25">
      <c r="A2559" s="1">
        <v>44285</v>
      </c>
      <c r="B2559">
        <v>60483</v>
      </c>
      <c r="C2559" t="s">
        <v>135</v>
      </c>
      <c r="D2559" t="str">
        <f>VLOOKUP(sales_order1[[#This Row],[itemCode]],product_details3!B:C,2,0)</f>
        <v>MSKSH</v>
      </c>
      <c r="E2559" t="s">
        <v>136</v>
      </c>
      <c r="F2559" t="s">
        <v>137</v>
      </c>
      <c r="G2559">
        <v>50</v>
      </c>
      <c r="H2559">
        <v>18.75</v>
      </c>
      <c r="I2559">
        <v>937.5</v>
      </c>
      <c r="J2559">
        <v>7.45</v>
      </c>
      <c r="K2559">
        <v>372.5</v>
      </c>
      <c r="L2559">
        <v>11.3</v>
      </c>
      <c r="M2559">
        <v>0.60266666666666668</v>
      </c>
      <c r="N2559">
        <v>565</v>
      </c>
      <c r="O2559" t="s">
        <v>395</v>
      </c>
      <c r="P2559" t="s">
        <v>396</v>
      </c>
      <c r="Q2559" t="s">
        <v>191</v>
      </c>
      <c r="R2559" t="s">
        <v>56</v>
      </c>
      <c r="S2559" t="s">
        <v>192</v>
      </c>
      <c r="T2559" t="s">
        <v>397</v>
      </c>
      <c r="U2559" t="s">
        <v>1191</v>
      </c>
      <c r="V2559">
        <f>YEAR(sales_order1[[#This Row],[date]])</f>
        <v>2021</v>
      </c>
      <c r="W2559" t="str">
        <f>TEXT(sales_order1[[#This Row],[date]], "Mmm")</f>
        <v>Mar</v>
      </c>
      <c r="X2559">
        <f>VALUE(TEXT(sales_order1[[#This Row],[date]], "D"))</f>
        <v>30</v>
      </c>
      <c r="Y2559">
        <v>13</v>
      </c>
    </row>
    <row r="2560" spans="1:25" x14ac:dyDescent="0.25">
      <c r="A2560" s="1">
        <v>44285</v>
      </c>
      <c r="B2560">
        <v>60484</v>
      </c>
      <c r="C2560" t="s">
        <v>386</v>
      </c>
      <c r="D2560" t="str">
        <f>VLOOKUP(sales_order1[[#This Row],[itemCode]],product_details3!B:C,2,0)</f>
        <v>EXFC100</v>
      </c>
      <c r="E2560" t="s">
        <v>387</v>
      </c>
      <c r="F2560" t="s">
        <v>183</v>
      </c>
      <c r="G2560">
        <v>200</v>
      </c>
      <c r="H2560">
        <v>24.65</v>
      </c>
      <c r="I2560">
        <v>4930</v>
      </c>
      <c r="J2560">
        <v>9.5500000000000007</v>
      </c>
      <c r="K2560">
        <v>1910</v>
      </c>
      <c r="L2560">
        <v>15.1</v>
      </c>
      <c r="M2560">
        <v>0.61257606490872218</v>
      </c>
      <c r="N2560">
        <v>3020</v>
      </c>
      <c r="O2560" t="s">
        <v>216</v>
      </c>
      <c r="P2560" t="s">
        <v>217</v>
      </c>
      <c r="Q2560" t="s">
        <v>218</v>
      </c>
      <c r="R2560" t="s">
        <v>40</v>
      </c>
      <c r="S2560" t="s">
        <v>219</v>
      </c>
      <c r="T2560" t="s">
        <v>220</v>
      </c>
      <c r="U2560" t="s">
        <v>1190</v>
      </c>
      <c r="V2560">
        <f>YEAR(sales_order1[[#This Row],[date]])</f>
        <v>2021</v>
      </c>
      <c r="W2560" t="str">
        <f>TEXT(sales_order1[[#This Row],[date]], "Mmm")</f>
        <v>Mar</v>
      </c>
      <c r="X2560">
        <f>VALUE(TEXT(sales_order1[[#This Row],[date]], "D"))</f>
        <v>30</v>
      </c>
      <c r="Y2560">
        <v>13</v>
      </c>
    </row>
    <row r="2561" spans="1:25" x14ac:dyDescent="0.25">
      <c r="A2561" s="1">
        <v>44285</v>
      </c>
      <c r="B2561">
        <v>60485</v>
      </c>
      <c r="C2561" t="s">
        <v>115</v>
      </c>
      <c r="D2561" t="str">
        <f>VLOOKUP(sales_order1[[#This Row],[itemCode]],product_details3!B:C,2,0)</f>
        <v>SCRS30100</v>
      </c>
      <c r="E2561" t="s">
        <v>116</v>
      </c>
      <c r="F2561" t="s">
        <v>61</v>
      </c>
      <c r="G2561">
        <v>150</v>
      </c>
      <c r="H2561">
        <v>32.75</v>
      </c>
      <c r="I2561">
        <v>4912.5</v>
      </c>
      <c r="J2561">
        <v>11.25</v>
      </c>
      <c r="K2561">
        <v>1687.5</v>
      </c>
      <c r="L2561">
        <v>21.5</v>
      </c>
      <c r="M2561">
        <v>0.65648854961832059</v>
      </c>
      <c r="N2561">
        <v>3225</v>
      </c>
      <c r="O2561" t="s">
        <v>540</v>
      </c>
      <c r="P2561" t="s">
        <v>541</v>
      </c>
      <c r="Q2561" t="s">
        <v>24</v>
      </c>
      <c r="R2561" t="s">
        <v>25</v>
      </c>
      <c r="S2561" t="s">
        <v>26</v>
      </c>
      <c r="T2561" t="s">
        <v>542</v>
      </c>
      <c r="U2561" t="s">
        <v>1191</v>
      </c>
      <c r="V2561">
        <f>YEAR(sales_order1[[#This Row],[date]])</f>
        <v>2021</v>
      </c>
      <c r="W2561" t="str">
        <f>TEXT(sales_order1[[#This Row],[date]], "Mmm")</f>
        <v>Mar</v>
      </c>
      <c r="X2561">
        <f>VALUE(TEXT(sales_order1[[#This Row],[date]], "D"))</f>
        <v>30</v>
      </c>
      <c r="Y2561">
        <v>13</v>
      </c>
    </row>
    <row r="2562" spans="1:25" x14ac:dyDescent="0.25">
      <c r="A2562" s="1">
        <v>44285</v>
      </c>
      <c r="B2562">
        <v>60486</v>
      </c>
      <c r="C2562" t="s">
        <v>320</v>
      </c>
      <c r="D2562" t="str">
        <f>VLOOKUP(sales_order1[[#This Row],[itemCode]],product_details3!B:C,2,0)</f>
        <v>SCR50+100</v>
      </c>
      <c r="E2562" t="s">
        <v>321</v>
      </c>
      <c r="F2562" t="s">
        <v>61</v>
      </c>
      <c r="G2562">
        <v>100</v>
      </c>
      <c r="H2562">
        <v>26.25</v>
      </c>
      <c r="I2562">
        <v>2625</v>
      </c>
      <c r="J2562">
        <v>7.75</v>
      </c>
      <c r="K2562">
        <v>775</v>
      </c>
      <c r="L2562">
        <v>18.5</v>
      </c>
      <c r="M2562">
        <v>0.70476190476190481</v>
      </c>
      <c r="N2562">
        <v>1850</v>
      </c>
      <c r="O2562" t="s">
        <v>276</v>
      </c>
      <c r="P2562" t="s">
        <v>277</v>
      </c>
      <c r="Q2562" t="s">
        <v>39</v>
      </c>
      <c r="R2562" t="s">
        <v>40</v>
      </c>
      <c r="S2562" t="s">
        <v>41</v>
      </c>
      <c r="T2562" t="s">
        <v>278</v>
      </c>
      <c r="U2562" t="s">
        <v>1188</v>
      </c>
      <c r="V2562">
        <f>YEAR(sales_order1[[#This Row],[date]])</f>
        <v>2021</v>
      </c>
      <c r="W2562" t="str">
        <f>TEXT(sales_order1[[#This Row],[date]], "Mmm")</f>
        <v>Mar</v>
      </c>
      <c r="X2562">
        <f>VALUE(TEXT(sales_order1[[#This Row],[date]], "D"))</f>
        <v>30</v>
      </c>
      <c r="Y2562">
        <v>13</v>
      </c>
    </row>
    <row r="2563" spans="1:25" x14ac:dyDescent="0.25">
      <c r="A2563" s="1">
        <v>44285</v>
      </c>
      <c r="B2563">
        <v>60487</v>
      </c>
      <c r="C2563" t="s">
        <v>19</v>
      </c>
      <c r="D2563" t="str">
        <f>VLOOKUP(sales_order1[[#This Row],[itemCode]],product_details3!B:C,2,0)</f>
        <v>MSTH100</v>
      </c>
      <c r="E2563" t="s">
        <v>20</v>
      </c>
      <c r="F2563" t="s">
        <v>21</v>
      </c>
      <c r="G2563">
        <v>50</v>
      </c>
      <c r="H2563">
        <v>26.25</v>
      </c>
      <c r="I2563">
        <v>1312.5</v>
      </c>
      <c r="J2563">
        <v>7.75</v>
      </c>
      <c r="K2563">
        <v>387.5</v>
      </c>
      <c r="L2563">
        <v>18.5</v>
      </c>
      <c r="M2563">
        <v>0.70476190476190481</v>
      </c>
      <c r="N2563">
        <v>925</v>
      </c>
      <c r="O2563" t="s">
        <v>376</v>
      </c>
      <c r="P2563" t="s">
        <v>377</v>
      </c>
      <c r="Q2563" t="s">
        <v>378</v>
      </c>
      <c r="R2563" t="s">
        <v>72</v>
      </c>
      <c r="S2563" t="s">
        <v>379</v>
      </c>
      <c r="T2563" t="s">
        <v>380</v>
      </c>
      <c r="U2563" t="s">
        <v>1188</v>
      </c>
      <c r="V2563">
        <f>YEAR(sales_order1[[#This Row],[date]])</f>
        <v>2021</v>
      </c>
      <c r="W2563" t="str">
        <f>TEXT(sales_order1[[#This Row],[date]], "Mmm")</f>
        <v>Mar</v>
      </c>
      <c r="X2563">
        <f>VALUE(TEXT(sales_order1[[#This Row],[date]], "D"))</f>
        <v>30</v>
      </c>
      <c r="Y2563">
        <v>13</v>
      </c>
    </row>
    <row r="2564" spans="1:25" x14ac:dyDescent="0.25">
      <c r="A2564" s="1">
        <v>44285</v>
      </c>
      <c r="B2564">
        <v>60488</v>
      </c>
      <c r="C2564" t="s">
        <v>86</v>
      </c>
      <c r="D2564" t="str">
        <f>VLOOKUP(sales_order1[[#This Row],[itemCode]],product_details3!B:C,2,0)</f>
        <v>SRMH30</v>
      </c>
      <c r="E2564" t="s">
        <v>87</v>
      </c>
      <c r="F2564" t="s">
        <v>30</v>
      </c>
      <c r="G2564">
        <v>100</v>
      </c>
      <c r="H2564">
        <v>21</v>
      </c>
      <c r="I2564">
        <v>2100</v>
      </c>
      <c r="J2564">
        <v>6.6</v>
      </c>
      <c r="K2564">
        <v>660</v>
      </c>
      <c r="L2564">
        <v>14.4</v>
      </c>
      <c r="M2564">
        <v>0.68571428571428572</v>
      </c>
      <c r="N2564">
        <v>1440</v>
      </c>
      <c r="O2564" t="s">
        <v>475</v>
      </c>
      <c r="P2564" t="s">
        <v>476</v>
      </c>
      <c r="Q2564" t="s">
        <v>93</v>
      </c>
      <c r="R2564" t="s">
        <v>72</v>
      </c>
      <c r="S2564" t="s">
        <v>94</v>
      </c>
      <c r="T2564" t="s">
        <v>477</v>
      </c>
      <c r="U2564" t="s">
        <v>1190</v>
      </c>
      <c r="V2564">
        <f>YEAR(sales_order1[[#This Row],[date]])</f>
        <v>2021</v>
      </c>
      <c r="W2564" t="str">
        <f>TEXT(sales_order1[[#This Row],[date]], "Mmm")</f>
        <v>Mar</v>
      </c>
      <c r="X2564">
        <f>VALUE(TEXT(sales_order1[[#This Row],[date]], "D"))</f>
        <v>30</v>
      </c>
      <c r="Y2564">
        <v>13</v>
      </c>
    </row>
    <row r="2565" spans="1:25" x14ac:dyDescent="0.25">
      <c r="A2565" s="1">
        <v>44285</v>
      </c>
      <c r="B2565">
        <v>60489</v>
      </c>
      <c r="C2565" t="s">
        <v>43</v>
      </c>
      <c r="D2565" t="str">
        <f>VLOOKUP(sales_order1[[#This Row],[itemCode]],product_details3!B:C,2,0)</f>
        <v>CLNG200</v>
      </c>
      <c r="E2565" t="s">
        <v>44</v>
      </c>
      <c r="F2565" t="s">
        <v>45</v>
      </c>
      <c r="G2565">
        <v>200</v>
      </c>
      <c r="H2565">
        <v>21.25</v>
      </c>
      <c r="I2565">
        <v>4250</v>
      </c>
      <c r="J2565">
        <v>7.75</v>
      </c>
      <c r="K2565">
        <v>1550</v>
      </c>
      <c r="L2565">
        <v>13.5</v>
      </c>
      <c r="M2565">
        <v>0.63529411764705879</v>
      </c>
      <c r="N2565">
        <v>2700</v>
      </c>
      <c r="O2565" t="s">
        <v>269</v>
      </c>
      <c r="P2565" t="s">
        <v>270</v>
      </c>
      <c r="Q2565" t="s">
        <v>271</v>
      </c>
      <c r="R2565" t="s">
        <v>56</v>
      </c>
      <c r="S2565" t="s">
        <v>192</v>
      </c>
      <c r="T2565" t="s">
        <v>272</v>
      </c>
      <c r="U2565" t="s">
        <v>1191</v>
      </c>
      <c r="V2565">
        <f>YEAR(sales_order1[[#This Row],[date]])</f>
        <v>2021</v>
      </c>
      <c r="W2565" t="str">
        <f>TEXT(sales_order1[[#This Row],[date]], "Mmm")</f>
        <v>Mar</v>
      </c>
      <c r="X2565">
        <f>VALUE(TEXT(sales_order1[[#This Row],[date]], "D"))</f>
        <v>30</v>
      </c>
      <c r="Y2565">
        <v>13</v>
      </c>
    </row>
    <row r="2566" spans="1:25" x14ac:dyDescent="0.25">
      <c r="A2566" s="1">
        <v>44285</v>
      </c>
      <c r="B2566">
        <v>60490</v>
      </c>
      <c r="C2566" t="s">
        <v>51</v>
      </c>
      <c r="D2566" t="str">
        <f>VLOOKUP(sales_order1[[#This Row],[itemCode]],product_details3!B:C,2,0)</f>
        <v>MSTH50</v>
      </c>
      <c r="E2566" t="s">
        <v>52</v>
      </c>
      <c r="F2566" t="s">
        <v>21</v>
      </c>
      <c r="G2566">
        <v>200</v>
      </c>
      <c r="H2566">
        <v>15.75</v>
      </c>
      <c r="I2566">
        <v>3150</v>
      </c>
      <c r="J2566">
        <v>4.45</v>
      </c>
      <c r="K2566">
        <v>890</v>
      </c>
      <c r="L2566">
        <v>11.3</v>
      </c>
      <c r="M2566">
        <v>0.71746031746031746</v>
      </c>
      <c r="N2566">
        <v>2260</v>
      </c>
      <c r="O2566" t="s">
        <v>516</v>
      </c>
      <c r="P2566" t="s">
        <v>517</v>
      </c>
      <c r="Q2566" t="s">
        <v>191</v>
      </c>
      <c r="R2566" t="s">
        <v>56</v>
      </c>
      <c r="S2566" t="s">
        <v>192</v>
      </c>
      <c r="T2566" t="s">
        <v>518</v>
      </c>
      <c r="U2566" t="s">
        <v>1191</v>
      </c>
      <c r="V2566">
        <f>YEAR(sales_order1[[#This Row],[date]])</f>
        <v>2021</v>
      </c>
      <c r="W2566" t="str">
        <f>TEXT(sales_order1[[#This Row],[date]], "Mmm")</f>
        <v>Mar</v>
      </c>
      <c r="X2566">
        <f>VALUE(TEXT(sales_order1[[#This Row],[date]], "D"))</f>
        <v>30</v>
      </c>
      <c r="Y2566">
        <v>13</v>
      </c>
    </row>
    <row r="2567" spans="1:25" x14ac:dyDescent="0.25">
      <c r="A2567" s="1">
        <v>44285</v>
      </c>
      <c r="B2567">
        <v>60491</v>
      </c>
      <c r="C2567" t="s">
        <v>331</v>
      </c>
      <c r="D2567" t="str">
        <f>VLOOKUP(sales_order1[[#This Row],[itemCode]],product_details3!B:C,2,0)</f>
        <v>EXFP50</v>
      </c>
      <c r="E2567" t="s">
        <v>332</v>
      </c>
      <c r="F2567" t="s">
        <v>183</v>
      </c>
      <c r="G2567">
        <v>50</v>
      </c>
      <c r="H2567">
        <v>16.95</v>
      </c>
      <c r="I2567">
        <v>847.5</v>
      </c>
      <c r="J2567">
        <v>6.2</v>
      </c>
      <c r="K2567">
        <v>310</v>
      </c>
      <c r="L2567">
        <v>10.75</v>
      </c>
      <c r="M2567">
        <v>0.63421828908554578</v>
      </c>
      <c r="N2567">
        <v>537.5</v>
      </c>
      <c r="O2567" t="s">
        <v>196</v>
      </c>
      <c r="P2567" t="s">
        <v>197</v>
      </c>
      <c r="Q2567" t="s">
        <v>132</v>
      </c>
      <c r="R2567" t="s">
        <v>56</v>
      </c>
      <c r="S2567" t="s">
        <v>133</v>
      </c>
      <c r="T2567" t="s">
        <v>198</v>
      </c>
      <c r="U2567" t="s">
        <v>1191</v>
      </c>
      <c r="V2567">
        <f>YEAR(sales_order1[[#This Row],[date]])</f>
        <v>2021</v>
      </c>
      <c r="W2567" t="str">
        <f>TEXT(sales_order1[[#This Row],[date]], "Mmm")</f>
        <v>Mar</v>
      </c>
      <c r="X2567">
        <f>VALUE(TEXT(sales_order1[[#This Row],[date]], "D"))</f>
        <v>30</v>
      </c>
      <c r="Y2567">
        <v>13</v>
      </c>
    </row>
    <row r="2568" spans="1:25" x14ac:dyDescent="0.25">
      <c r="A2568" s="1">
        <v>44286</v>
      </c>
      <c r="B2568">
        <v>60492</v>
      </c>
      <c r="C2568" t="s">
        <v>35</v>
      </c>
      <c r="D2568" t="str">
        <f>VLOOKUP(sales_order1[[#This Row],[itemCode]],product_details3!B:C,2,0)</f>
        <v>SRMA30</v>
      </c>
      <c r="E2568" t="s">
        <v>36</v>
      </c>
      <c r="F2568" t="s">
        <v>30</v>
      </c>
      <c r="G2568">
        <v>100</v>
      </c>
      <c r="H2568">
        <v>26.2</v>
      </c>
      <c r="I2568">
        <v>2620</v>
      </c>
      <c r="J2568">
        <v>9.4</v>
      </c>
      <c r="K2568">
        <v>940</v>
      </c>
      <c r="L2568">
        <v>16.8</v>
      </c>
      <c r="M2568">
        <v>0.6412213740458016</v>
      </c>
      <c r="N2568">
        <v>1680</v>
      </c>
      <c r="O2568" t="s">
        <v>543</v>
      </c>
      <c r="P2568" t="s">
        <v>544</v>
      </c>
      <c r="Q2568" t="s">
        <v>378</v>
      </c>
      <c r="R2568" t="s">
        <v>72</v>
      </c>
      <c r="S2568" t="s">
        <v>545</v>
      </c>
      <c r="T2568" t="s">
        <v>546</v>
      </c>
      <c r="U2568" t="s">
        <v>1188</v>
      </c>
      <c r="V2568">
        <f>YEAR(sales_order1[[#This Row],[date]])</f>
        <v>2021</v>
      </c>
      <c r="W2568" t="str">
        <f>TEXT(sales_order1[[#This Row],[date]], "Mmm")</f>
        <v>Mar</v>
      </c>
      <c r="X2568">
        <f>VALUE(TEXT(sales_order1[[#This Row],[date]], "D"))</f>
        <v>31</v>
      </c>
      <c r="Y2568">
        <v>13</v>
      </c>
    </row>
    <row r="2569" spans="1:25" x14ac:dyDescent="0.25">
      <c r="A2569" s="1">
        <v>44286</v>
      </c>
      <c r="B2569">
        <v>60493</v>
      </c>
      <c r="C2569" t="s">
        <v>149</v>
      </c>
      <c r="D2569" t="str">
        <f>VLOOKUP(sales_order1[[#This Row],[itemCode]],product_details3!B:C,2,0)</f>
        <v>MKRW80</v>
      </c>
      <c r="E2569" t="s">
        <v>150</v>
      </c>
      <c r="F2569" t="s">
        <v>151</v>
      </c>
      <c r="G2569">
        <v>150</v>
      </c>
      <c r="H2569">
        <v>14.65</v>
      </c>
      <c r="I2569">
        <v>2197.5</v>
      </c>
      <c r="J2569">
        <v>6.55</v>
      </c>
      <c r="K2569">
        <v>982.5</v>
      </c>
      <c r="L2569">
        <v>8.1</v>
      </c>
      <c r="M2569">
        <v>0.55290102389078488</v>
      </c>
      <c r="N2569">
        <v>1215</v>
      </c>
      <c r="O2569" t="s">
        <v>211</v>
      </c>
      <c r="P2569" t="s">
        <v>212</v>
      </c>
      <c r="Q2569" t="s">
        <v>213</v>
      </c>
      <c r="R2569" t="s">
        <v>25</v>
      </c>
      <c r="S2569" t="s">
        <v>214</v>
      </c>
      <c r="T2569" t="s">
        <v>215</v>
      </c>
      <c r="U2569" t="s">
        <v>1191</v>
      </c>
      <c r="V2569">
        <f>YEAR(sales_order1[[#This Row],[date]])</f>
        <v>2021</v>
      </c>
      <c r="W2569" t="str">
        <f>TEXT(sales_order1[[#This Row],[date]], "Mmm")</f>
        <v>Mar</v>
      </c>
      <c r="X2569">
        <f>VALUE(TEXT(sales_order1[[#This Row],[date]], "D"))</f>
        <v>31</v>
      </c>
      <c r="Y2569">
        <v>13</v>
      </c>
    </row>
    <row r="2570" spans="1:25" x14ac:dyDescent="0.25">
      <c r="A2570" s="1">
        <v>44286</v>
      </c>
      <c r="B2570">
        <v>60494</v>
      </c>
      <c r="C2570" t="s">
        <v>142</v>
      </c>
      <c r="D2570" t="str">
        <f>VLOOKUP(sales_order1[[#This Row],[itemCode]],product_details3!B:C,2,0)</f>
        <v>SRMC50</v>
      </c>
      <c r="E2570" t="s">
        <v>143</v>
      </c>
      <c r="F2570" t="s">
        <v>30</v>
      </c>
      <c r="G2570">
        <v>100</v>
      </c>
      <c r="H2570">
        <v>33.25</v>
      </c>
      <c r="I2570">
        <v>3325</v>
      </c>
      <c r="J2570">
        <v>12</v>
      </c>
      <c r="K2570">
        <v>1200</v>
      </c>
      <c r="L2570">
        <v>21.25</v>
      </c>
      <c r="M2570">
        <v>0.63909774436090228</v>
      </c>
      <c r="N2570">
        <v>2125</v>
      </c>
      <c r="O2570" t="s">
        <v>464</v>
      </c>
      <c r="P2570" t="s">
        <v>465</v>
      </c>
      <c r="Q2570" t="s">
        <v>146</v>
      </c>
      <c r="R2570" t="s">
        <v>112</v>
      </c>
      <c r="S2570" t="s">
        <v>165</v>
      </c>
      <c r="T2570" t="s">
        <v>466</v>
      </c>
      <c r="U2570" t="s">
        <v>1189</v>
      </c>
      <c r="V2570">
        <f>YEAR(sales_order1[[#This Row],[date]])</f>
        <v>2021</v>
      </c>
      <c r="W2570" t="str">
        <f>TEXT(sales_order1[[#This Row],[date]], "Mmm")</f>
        <v>Mar</v>
      </c>
      <c r="X2570">
        <f>VALUE(TEXT(sales_order1[[#This Row],[date]], "D"))</f>
        <v>31</v>
      </c>
      <c r="Y2570">
        <v>13</v>
      </c>
    </row>
    <row r="2571" spans="1:25" x14ac:dyDescent="0.25">
      <c r="A2571" s="1">
        <v>44286</v>
      </c>
      <c r="B2571">
        <v>60495</v>
      </c>
      <c r="C2571" t="s">
        <v>135</v>
      </c>
      <c r="D2571" t="str">
        <f>VLOOKUP(sales_order1[[#This Row],[itemCode]],product_details3!B:C,2,0)</f>
        <v>MSKSH</v>
      </c>
      <c r="E2571" t="s">
        <v>136</v>
      </c>
      <c r="F2571" t="s">
        <v>137</v>
      </c>
      <c r="G2571">
        <v>300</v>
      </c>
      <c r="H2571">
        <v>18.75</v>
      </c>
      <c r="I2571">
        <v>5625</v>
      </c>
      <c r="J2571">
        <v>7.45</v>
      </c>
      <c r="K2571">
        <v>2235</v>
      </c>
      <c r="L2571">
        <v>11.3</v>
      </c>
      <c r="M2571">
        <v>0.60266666666666668</v>
      </c>
      <c r="N2571">
        <v>3390</v>
      </c>
      <c r="O2571" t="s">
        <v>22</v>
      </c>
      <c r="P2571" t="s">
        <v>23</v>
      </c>
      <c r="Q2571" t="s">
        <v>24</v>
      </c>
      <c r="R2571" t="s">
        <v>25</v>
      </c>
      <c r="S2571" t="s">
        <v>26</v>
      </c>
      <c r="T2571" t="s">
        <v>27</v>
      </c>
      <c r="U2571" t="s">
        <v>1191</v>
      </c>
      <c r="V2571">
        <f>YEAR(sales_order1[[#This Row],[date]])</f>
        <v>2021</v>
      </c>
      <c r="W2571" t="str">
        <f>TEXT(sales_order1[[#This Row],[date]], "Mmm")</f>
        <v>Mar</v>
      </c>
      <c r="X2571">
        <f>VALUE(TEXT(sales_order1[[#This Row],[date]], "D"))</f>
        <v>31</v>
      </c>
      <c r="Y2571">
        <v>13</v>
      </c>
    </row>
    <row r="2572" spans="1:25" x14ac:dyDescent="0.25">
      <c r="A2572" s="1">
        <v>44286</v>
      </c>
      <c r="B2572">
        <v>60496</v>
      </c>
      <c r="C2572" t="s">
        <v>204</v>
      </c>
      <c r="D2572" t="str">
        <f>VLOOKUP(sales_order1[[#This Row],[itemCode]],product_details3!B:C,2,0)</f>
        <v>MKRM150</v>
      </c>
      <c r="E2572" t="s">
        <v>205</v>
      </c>
      <c r="F2572" t="s">
        <v>151</v>
      </c>
      <c r="G2572">
        <v>100</v>
      </c>
      <c r="H2572">
        <v>10.75</v>
      </c>
      <c r="I2572">
        <v>1075</v>
      </c>
      <c r="J2572">
        <v>4.45</v>
      </c>
      <c r="K2572">
        <v>445</v>
      </c>
      <c r="L2572">
        <v>6.3</v>
      </c>
      <c r="M2572">
        <v>0.586046511627907</v>
      </c>
      <c r="N2572">
        <v>630</v>
      </c>
      <c r="O2572" t="s">
        <v>454</v>
      </c>
      <c r="P2572" t="s">
        <v>455</v>
      </c>
      <c r="Q2572" t="s">
        <v>71</v>
      </c>
      <c r="R2572" t="s">
        <v>72</v>
      </c>
      <c r="S2572" t="s">
        <v>73</v>
      </c>
      <c r="T2572" t="s">
        <v>456</v>
      </c>
      <c r="U2572" t="s">
        <v>1190</v>
      </c>
      <c r="V2572">
        <f>YEAR(sales_order1[[#This Row],[date]])</f>
        <v>2021</v>
      </c>
      <c r="W2572" t="str">
        <f>TEXT(sales_order1[[#This Row],[date]], "Mmm")</f>
        <v>Mar</v>
      </c>
      <c r="X2572">
        <f>VALUE(TEXT(sales_order1[[#This Row],[date]], "D"))</f>
        <v>31</v>
      </c>
      <c r="Y2572">
        <v>13</v>
      </c>
    </row>
    <row r="2573" spans="1:25" x14ac:dyDescent="0.25">
      <c r="A2573" s="1">
        <v>44286</v>
      </c>
      <c r="B2573">
        <v>60497</v>
      </c>
      <c r="C2573" t="s">
        <v>320</v>
      </c>
      <c r="D2573" t="str">
        <f>VLOOKUP(sales_order1[[#This Row],[itemCode]],product_details3!B:C,2,0)</f>
        <v>SCR50+100</v>
      </c>
      <c r="E2573" t="s">
        <v>321</v>
      </c>
      <c r="F2573" t="s">
        <v>61</v>
      </c>
      <c r="G2573">
        <v>100</v>
      </c>
      <c r="H2573">
        <v>26.25</v>
      </c>
      <c r="I2573">
        <v>2625</v>
      </c>
      <c r="J2573">
        <v>7.75</v>
      </c>
      <c r="K2573">
        <v>775</v>
      </c>
      <c r="L2573">
        <v>18.5</v>
      </c>
      <c r="M2573">
        <v>0.70476190476190481</v>
      </c>
      <c r="N2573">
        <v>1850</v>
      </c>
      <c r="O2573" t="s">
        <v>105</v>
      </c>
      <c r="P2573" t="s">
        <v>106</v>
      </c>
      <c r="Q2573" t="s">
        <v>107</v>
      </c>
      <c r="R2573" t="s">
        <v>40</v>
      </c>
      <c r="S2573" t="s">
        <v>101</v>
      </c>
      <c r="T2573" t="s">
        <v>108</v>
      </c>
      <c r="U2573" t="s">
        <v>1190</v>
      </c>
      <c r="V2573">
        <f>YEAR(sales_order1[[#This Row],[date]])</f>
        <v>2021</v>
      </c>
      <c r="W2573" t="str">
        <f>TEXT(sales_order1[[#This Row],[date]], "Mmm")</f>
        <v>Mar</v>
      </c>
      <c r="X2573">
        <f>VALUE(TEXT(sales_order1[[#This Row],[date]], "D"))</f>
        <v>31</v>
      </c>
      <c r="Y2573">
        <v>13</v>
      </c>
    </row>
    <row r="2574" spans="1:25" x14ac:dyDescent="0.25">
      <c r="A2574" s="1">
        <v>44286</v>
      </c>
      <c r="B2574">
        <v>60498</v>
      </c>
      <c r="C2574" t="s">
        <v>434</v>
      </c>
      <c r="D2574" t="str">
        <f>VLOOKUP(sales_order1[[#This Row],[itemCode]],product_details3!B:C,2,0)</f>
        <v>CLNO150</v>
      </c>
      <c r="E2574" t="s">
        <v>435</v>
      </c>
      <c r="F2574" t="s">
        <v>45</v>
      </c>
      <c r="G2574">
        <v>50</v>
      </c>
      <c r="H2574">
        <v>16.649999999999999</v>
      </c>
      <c r="I2574">
        <v>832.5</v>
      </c>
      <c r="J2574">
        <v>6.55</v>
      </c>
      <c r="K2574">
        <v>327.5</v>
      </c>
      <c r="L2574">
        <v>10.1</v>
      </c>
      <c r="M2574">
        <v>0.60660660660660648</v>
      </c>
      <c r="N2574">
        <v>505</v>
      </c>
      <c r="O2574" t="s">
        <v>417</v>
      </c>
      <c r="P2574" t="s">
        <v>418</v>
      </c>
      <c r="Q2574" t="s">
        <v>160</v>
      </c>
      <c r="R2574" t="s">
        <v>112</v>
      </c>
      <c r="S2574" t="s">
        <v>161</v>
      </c>
      <c r="T2574" t="s">
        <v>419</v>
      </c>
      <c r="U2574" t="s">
        <v>1189</v>
      </c>
      <c r="V2574">
        <f>YEAR(sales_order1[[#This Row],[date]])</f>
        <v>2021</v>
      </c>
      <c r="W2574" t="str">
        <f>TEXT(sales_order1[[#This Row],[date]], "Mmm")</f>
        <v>Mar</v>
      </c>
      <c r="X2574">
        <f>VALUE(TEXT(sales_order1[[#This Row],[date]], "D"))</f>
        <v>31</v>
      </c>
      <c r="Y2574">
        <v>13</v>
      </c>
    </row>
    <row r="2575" spans="1:25" x14ac:dyDescent="0.25">
      <c r="A2575" s="1">
        <v>44286</v>
      </c>
      <c r="B2575">
        <v>60499</v>
      </c>
      <c r="C2575" t="s">
        <v>103</v>
      </c>
      <c r="D2575" t="str">
        <f>VLOOKUP(sales_order1[[#This Row],[itemCode]],product_details3!B:C,2,0)</f>
        <v>SCRT50</v>
      </c>
      <c r="E2575" t="s">
        <v>104</v>
      </c>
      <c r="F2575" t="s">
        <v>61</v>
      </c>
      <c r="G2575">
        <v>300</v>
      </c>
      <c r="H2575">
        <v>16.95</v>
      </c>
      <c r="I2575">
        <v>5085</v>
      </c>
      <c r="J2575">
        <v>5.2</v>
      </c>
      <c r="K2575">
        <v>1560</v>
      </c>
      <c r="L2575">
        <v>11.75</v>
      </c>
      <c r="M2575">
        <v>0.69321533923303835</v>
      </c>
      <c r="N2575">
        <v>3525</v>
      </c>
      <c r="O2575" t="s">
        <v>231</v>
      </c>
      <c r="P2575" t="s">
        <v>232</v>
      </c>
      <c r="Q2575" t="s">
        <v>119</v>
      </c>
      <c r="R2575" t="s">
        <v>40</v>
      </c>
      <c r="S2575" t="s">
        <v>233</v>
      </c>
      <c r="T2575" t="s">
        <v>234</v>
      </c>
      <c r="U2575" t="s">
        <v>1190</v>
      </c>
      <c r="V2575">
        <f>YEAR(sales_order1[[#This Row],[date]])</f>
        <v>2021</v>
      </c>
      <c r="W2575" t="str">
        <f>TEXT(sales_order1[[#This Row],[date]], "Mmm")</f>
        <v>Mar</v>
      </c>
      <c r="X2575">
        <f>VALUE(TEXT(sales_order1[[#This Row],[date]], "D"))</f>
        <v>31</v>
      </c>
      <c r="Y2575">
        <v>13</v>
      </c>
    </row>
    <row r="2576" spans="1:25" x14ac:dyDescent="0.25">
      <c r="A2576" s="1">
        <v>44287</v>
      </c>
      <c r="B2576">
        <v>60500</v>
      </c>
      <c r="C2576" t="s">
        <v>320</v>
      </c>
      <c r="D2576" t="str">
        <f>VLOOKUP(sales_order1[[#This Row],[itemCode]],product_details3!B:C,2,0)</f>
        <v>SCR50+100</v>
      </c>
      <c r="E2576" t="s">
        <v>321</v>
      </c>
      <c r="F2576" t="s">
        <v>61</v>
      </c>
      <c r="G2576">
        <v>50</v>
      </c>
      <c r="H2576">
        <v>26.25</v>
      </c>
      <c r="I2576">
        <v>1312.5</v>
      </c>
      <c r="J2576">
        <v>7.75</v>
      </c>
      <c r="K2576">
        <v>387.5</v>
      </c>
      <c r="L2576">
        <v>18.5</v>
      </c>
      <c r="M2576">
        <v>0.70476190476190481</v>
      </c>
      <c r="N2576">
        <v>925</v>
      </c>
      <c r="O2576" t="s">
        <v>322</v>
      </c>
      <c r="P2576" t="s">
        <v>323</v>
      </c>
      <c r="Q2576" t="s">
        <v>39</v>
      </c>
      <c r="R2576" t="s">
        <v>40</v>
      </c>
      <c r="S2576" t="s">
        <v>41</v>
      </c>
      <c r="T2576" t="s">
        <v>324</v>
      </c>
      <c r="U2576" t="s">
        <v>1188</v>
      </c>
      <c r="V2576">
        <f>YEAR(sales_order1[[#This Row],[date]])</f>
        <v>2021</v>
      </c>
      <c r="W2576" t="str">
        <f>TEXT(sales_order1[[#This Row],[date]], "Mmm")</f>
        <v>Apr</v>
      </c>
      <c r="X2576">
        <f>VALUE(TEXT(sales_order1[[#This Row],[date]], "D"))</f>
        <v>1</v>
      </c>
      <c r="Y2576">
        <v>13</v>
      </c>
    </row>
    <row r="2577" spans="1:25" x14ac:dyDescent="0.25">
      <c r="A2577" s="1">
        <v>44287</v>
      </c>
      <c r="B2577">
        <v>60501</v>
      </c>
      <c r="C2577" t="s">
        <v>19</v>
      </c>
      <c r="D2577" t="str">
        <f>VLOOKUP(sales_order1[[#This Row],[itemCode]],product_details3!B:C,2,0)</f>
        <v>MSTH100</v>
      </c>
      <c r="E2577" t="s">
        <v>20</v>
      </c>
      <c r="F2577" t="s">
        <v>21</v>
      </c>
      <c r="G2577">
        <v>200</v>
      </c>
      <c r="H2577">
        <v>26.25</v>
      </c>
      <c r="I2577">
        <v>5250</v>
      </c>
      <c r="J2577">
        <v>7.75</v>
      </c>
      <c r="K2577">
        <v>1550</v>
      </c>
      <c r="L2577">
        <v>18.5</v>
      </c>
      <c r="M2577">
        <v>0.70476190476190481</v>
      </c>
      <c r="N2577">
        <v>3700</v>
      </c>
      <c r="O2577" t="s">
        <v>400</v>
      </c>
      <c r="P2577" t="s">
        <v>401</v>
      </c>
      <c r="Q2577" t="s">
        <v>213</v>
      </c>
      <c r="R2577" t="s">
        <v>25</v>
      </c>
      <c r="S2577" t="s">
        <v>402</v>
      </c>
      <c r="T2577" t="s">
        <v>403</v>
      </c>
      <c r="U2577" t="s">
        <v>1191</v>
      </c>
      <c r="V2577">
        <f>YEAR(sales_order1[[#This Row],[date]])</f>
        <v>2021</v>
      </c>
      <c r="W2577" t="str">
        <f>TEXT(sales_order1[[#This Row],[date]], "Mmm")</f>
        <v>Apr</v>
      </c>
      <c r="X2577">
        <f>VALUE(TEXT(sales_order1[[#This Row],[date]], "D"))</f>
        <v>1</v>
      </c>
      <c r="Y2577">
        <v>13</v>
      </c>
    </row>
    <row r="2578" spans="1:25" x14ac:dyDescent="0.25">
      <c r="A2578" s="1">
        <v>44287</v>
      </c>
      <c r="B2578">
        <v>60502</v>
      </c>
      <c r="C2578" t="s">
        <v>320</v>
      </c>
      <c r="D2578" t="str">
        <f>VLOOKUP(sales_order1[[#This Row],[itemCode]],product_details3!B:C,2,0)</f>
        <v>SCR50+100</v>
      </c>
      <c r="E2578" t="s">
        <v>321</v>
      </c>
      <c r="F2578" t="s">
        <v>61</v>
      </c>
      <c r="G2578">
        <v>50</v>
      </c>
      <c r="H2578">
        <v>26.25</v>
      </c>
      <c r="I2578">
        <v>1312.5</v>
      </c>
      <c r="J2578">
        <v>7.75</v>
      </c>
      <c r="K2578">
        <v>387.5</v>
      </c>
      <c r="L2578">
        <v>18.5</v>
      </c>
      <c r="M2578">
        <v>0.70476190476190481</v>
      </c>
      <c r="N2578">
        <v>925</v>
      </c>
      <c r="O2578" t="s">
        <v>472</v>
      </c>
      <c r="P2578" t="s">
        <v>473</v>
      </c>
      <c r="Q2578" t="s">
        <v>107</v>
      </c>
      <c r="R2578" t="s">
        <v>40</v>
      </c>
      <c r="S2578" t="s">
        <v>101</v>
      </c>
      <c r="T2578" t="s">
        <v>474</v>
      </c>
      <c r="U2578" t="s">
        <v>1190</v>
      </c>
      <c r="V2578">
        <f>YEAR(sales_order1[[#This Row],[date]])</f>
        <v>2021</v>
      </c>
      <c r="W2578" t="str">
        <f>TEXT(sales_order1[[#This Row],[date]], "Mmm")</f>
        <v>Apr</v>
      </c>
      <c r="X2578">
        <f>VALUE(TEXT(sales_order1[[#This Row],[date]], "D"))</f>
        <v>1</v>
      </c>
      <c r="Y2578">
        <v>13</v>
      </c>
    </row>
    <row r="2579" spans="1:25" x14ac:dyDescent="0.25">
      <c r="A2579" s="1">
        <v>44287</v>
      </c>
      <c r="B2579">
        <v>60503</v>
      </c>
      <c r="C2579" t="s">
        <v>19</v>
      </c>
      <c r="D2579" t="str">
        <f>VLOOKUP(sales_order1[[#This Row],[itemCode]],product_details3!B:C,2,0)</f>
        <v>MSTH100</v>
      </c>
      <c r="E2579" t="s">
        <v>20</v>
      </c>
      <c r="F2579" t="s">
        <v>21</v>
      </c>
      <c r="G2579">
        <v>150</v>
      </c>
      <c r="H2579">
        <v>26.25</v>
      </c>
      <c r="I2579">
        <v>3937.5</v>
      </c>
      <c r="J2579">
        <v>7.75</v>
      </c>
      <c r="K2579">
        <v>1162.5</v>
      </c>
      <c r="L2579">
        <v>18.5</v>
      </c>
      <c r="M2579">
        <v>0.70476190476190481</v>
      </c>
      <c r="N2579">
        <v>2775</v>
      </c>
      <c r="O2579" t="s">
        <v>284</v>
      </c>
      <c r="P2579" t="s">
        <v>285</v>
      </c>
      <c r="Q2579" t="s">
        <v>48</v>
      </c>
      <c r="R2579" t="s">
        <v>25</v>
      </c>
      <c r="S2579" t="s">
        <v>286</v>
      </c>
      <c r="T2579" t="s">
        <v>287</v>
      </c>
      <c r="U2579" t="s">
        <v>1191</v>
      </c>
      <c r="V2579">
        <f>YEAR(sales_order1[[#This Row],[date]])</f>
        <v>2021</v>
      </c>
      <c r="W2579" t="str">
        <f>TEXT(sales_order1[[#This Row],[date]], "Mmm")</f>
        <v>Apr</v>
      </c>
      <c r="X2579">
        <f>VALUE(TEXT(sales_order1[[#This Row],[date]], "D"))</f>
        <v>1</v>
      </c>
      <c r="Y2579">
        <v>13</v>
      </c>
    </row>
    <row r="2580" spans="1:25" x14ac:dyDescent="0.25">
      <c r="A2580" s="1">
        <v>44287</v>
      </c>
      <c r="B2580">
        <v>60504</v>
      </c>
      <c r="C2580" t="s">
        <v>348</v>
      </c>
      <c r="D2580" t="str">
        <f>VLOOKUP(sales_order1[[#This Row],[itemCode]],product_details3!B:C,2,0)</f>
        <v>EXFG150</v>
      </c>
      <c r="E2580" t="s">
        <v>349</v>
      </c>
      <c r="F2580" t="s">
        <v>183</v>
      </c>
      <c r="G2580">
        <v>100</v>
      </c>
      <c r="H2580">
        <v>26.25</v>
      </c>
      <c r="I2580">
        <v>2625</v>
      </c>
      <c r="J2580">
        <v>10.75</v>
      </c>
      <c r="K2580">
        <v>1075</v>
      </c>
      <c r="L2580">
        <v>15.5</v>
      </c>
      <c r="M2580">
        <v>0.59047619047619049</v>
      </c>
      <c r="N2580">
        <v>1550</v>
      </c>
      <c r="O2580" t="s">
        <v>511</v>
      </c>
      <c r="P2580" t="s">
        <v>512</v>
      </c>
      <c r="Q2580" t="s">
        <v>201</v>
      </c>
      <c r="R2580" t="s">
        <v>25</v>
      </c>
      <c r="S2580" t="s">
        <v>372</v>
      </c>
      <c r="T2580" t="s">
        <v>513</v>
      </c>
      <c r="U2580" t="s">
        <v>1191</v>
      </c>
      <c r="V2580">
        <f>YEAR(sales_order1[[#This Row],[date]])</f>
        <v>2021</v>
      </c>
      <c r="W2580" t="str">
        <f>TEXT(sales_order1[[#This Row],[date]], "Mmm")</f>
        <v>Apr</v>
      </c>
      <c r="X2580">
        <f>VALUE(TEXT(sales_order1[[#This Row],[date]], "D"))</f>
        <v>1</v>
      </c>
      <c r="Y2580">
        <v>13</v>
      </c>
    </row>
    <row r="2581" spans="1:25" x14ac:dyDescent="0.25">
      <c r="A2581" s="1">
        <v>44287</v>
      </c>
      <c r="B2581">
        <v>60505</v>
      </c>
      <c r="C2581" t="s">
        <v>305</v>
      </c>
      <c r="D2581" t="str">
        <f>VLOOKUP(sales_order1[[#This Row],[itemCode]],product_details3!B:C,2,0)</f>
        <v>SRMA15</v>
      </c>
      <c r="E2581" t="s">
        <v>306</v>
      </c>
      <c r="F2581" t="s">
        <v>30</v>
      </c>
      <c r="G2581">
        <v>50</v>
      </c>
      <c r="H2581">
        <v>19.649999999999999</v>
      </c>
      <c r="I2581">
        <v>982.5</v>
      </c>
      <c r="J2581">
        <v>7.55</v>
      </c>
      <c r="K2581">
        <v>377.5</v>
      </c>
      <c r="L2581">
        <v>12.1</v>
      </c>
      <c r="M2581">
        <v>0.61577608142493634</v>
      </c>
      <c r="N2581">
        <v>605</v>
      </c>
      <c r="O2581" t="s">
        <v>117</v>
      </c>
      <c r="P2581" t="s">
        <v>118</v>
      </c>
      <c r="Q2581" t="s">
        <v>119</v>
      </c>
      <c r="R2581" t="s">
        <v>40</v>
      </c>
      <c r="S2581" t="s">
        <v>120</v>
      </c>
      <c r="T2581" t="s">
        <v>121</v>
      </c>
      <c r="U2581" t="s">
        <v>1190</v>
      </c>
      <c r="V2581">
        <f>YEAR(sales_order1[[#This Row],[date]])</f>
        <v>2021</v>
      </c>
      <c r="W2581" t="str">
        <f>TEXT(sales_order1[[#This Row],[date]], "Mmm")</f>
        <v>Apr</v>
      </c>
      <c r="X2581">
        <f>VALUE(TEXT(sales_order1[[#This Row],[date]], "D"))</f>
        <v>1</v>
      </c>
      <c r="Y2581">
        <v>13</v>
      </c>
    </row>
    <row r="2582" spans="1:25" x14ac:dyDescent="0.25">
      <c r="A2582" s="1">
        <v>44288</v>
      </c>
      <c r="B2582">
        <v>60506</v>
      </c>
      <c r="C2582" t="s">
        <v>311</v>
      </c>
      <c r="D2582" t="str">
        <f>VLOOKUP(sales_order1[[#This Row],[itemCode]],product_details3!B:C,2,0)</f>
        <v>MSTH30</v>
      </c>
      <c r="E2582" t="s">
        <v>312</v>
      </c>
      <c r="F2582" t="s">
        <v>21</v>
      </c>
      <c r="G2582">
        <v>100</v>
      </c>
      <c r="H2582">
        <v>8.5</v>
      </c>
      <c r="I2582">
        <v>850</v>
      </c>
      <c r="J2582">
        <v>3.3</v>
      </c>
      <c r="K2582">
        <v>330</v>
      </c>
      <c r="L2582">
        <v>5.2</v>
      </c>
      <c r="M2582">
        <v>0.61176470588235299</v>
      </c>
      <c r="N2582">
        <v>520</v>
      </c>
      <c r="O2582" t="s">
        <v>138</v>
      </c>
      <c r="P2582" t="s">
        <v>139</v>
      </c>
      <c r="Q2582" t="s">
        <v>77</v>
      </c>
      <c r="R2582" t="s">
        <v>72</v>
      </c>
      <c r="S2582" t="s">
        <v>140</v>
      </c>
      <c r="T2582" t="s">
        <v>141</v>
      </c>
      <c r="U2582" t="s">
        <v>1190</v>
      </c>
      <c r="V2582">
        <f>YEAR(sales_order1[[#This Row],[date]])</f>
        <v>2021</v>
      </c>
      <c r="W2582" t="str">
        <f>TEXT(sales_order1[[#This Row],[date]], "Mmm")</f>
        <v>Apr</v>
      </c>
      <c r="X2582">
        <f>VALUE(TEXT(sales_order1[[#This Row],[date]], "D"))</f>
        <v>2</v>
      </c>
      <c r="Y2582">
        <v>14</v>
      </c>
    </row>
    <row r="2583" spans="1:25" x14ac:dyDescent="0.25">
      <c r="A2583" s="1">
        <v>44288</v>
      </c>
      <c r="B2583">
        <v>60507</v>
      </c>
      <c r="C2583" t="s">
        <v>67</v>
      </c>
      <c r="D2583" t="str">
        <f>VLOOKUP(sales_order1[[#This Row],[itemCode]],product_details3!B:C,2,0)</f>
        <v>SRMH15</v>
      </c>
      <c r="E2583" t="s">
        <v>68</v>
      </c>
      <c r="F2583" t="s">
        <v>30</v>
      </c>
      <c r="G2583">
        <v>50</v>
      </c>
      <c r="H2583">
        <v>15.75</v>
      </c>
      <c r="I2583">
        <v>787.5</v>
      </c>
      <c r="J2583">
        <v>5.45</v>
      </c>
      <c r="K2583">
        <v>272.5</v>
      </c>
      <c r="L2583">
        <v>10.3</v>
      </c>
      <c r="M2583">
        <v>0.65396825396825398</v>
      </c>
      <c r="N2583">
        <v>515</v>
      </c>
      <c r="O2583" t="s">
        <v>430</v>
      </c>
      <c r="P2583" t="s">
        <v>431</v>
      </c>
      <c r="Q2583" t="s">
        <v>218</v>
      </c>
      <c r="R2583" t="s">
        <v>40</v>
      </c>
      <c r="S2583" t="s">
        <v>432</v>
      </c>
      <c r="T2583" t="s">
        <v>433</v>
      </c>
      <c r="U2583" t="s">
        <v>1190</v>
      </c>
      <c r="V2583">
        <f>YEAR(sales_order1[[#This Row],[date]])</f>
        <v>2021</v>
      </c>
      <c r="W2583" t="str">
        <f>TEXT(sales_order1[[#This Row],[date]], "Mmm")</f>
        <v>Apr</v>
      </c>
      <c r="X2583">
        <f>VALUE(TEXT(sales_order1[[#This Row],[date]], "D"))</f>
        <v>2</v>
      </c>
      <c r="Y2583">
        <v>14</v>
      </c>
    </row>
    <row r="2584" spans="1:25" x14ac:dyDescent="0.25">
      <c r="A2584" s="1">
        <v>44288</v>
      </c>
      <c r="B2584">
        <v>60508</v>
      </c>
      <c r="C2584" t="s">
        <v>194</v>
      </c>
      <c r="D2584" t="str">
        <f>VLOOKUP(sales_order1[[#This Row],[itemCode]],product_details3!B:C,2,0)</f>
        <v>CLNG150</v>
      </c>
      <c r="E2584" t="s">
        <v>195</v>
      </c>
      <c r="F2584" t="s">
        <v>45</v>
      </c>
      <c r="G2584">
        <v>150</v>
      </c>
      <c r="H2584">
        <v>12.75</v>
      </c>
      <c r="I2584">
        <v>1912.5</v>
      </c>
      <c r="J2584">
        <v>4.45</v>
      </c>
      <c r="K2584">
        <v>667.5</v>
      </c>
      <c r="L2584">
        <v>8.3000000000000007</v>
      </c>
      <c r="M2584">
        <v>0.65098039215686276</v>
      </c>
      <c r="N2584">
        <v>1245</v>
      </c>
      <c r="O2584" t="s">
        <v>302</v>
      </c>
      <c r="P2584" t="s">
        <v>303</v>
      </c>
      <c r="Q2584" t="s">
        <v>107</v>
      </c>
      <c r="R2584" t="s">
        <v>40</v>
      </c>
      <c r="S2584" t="s">
        <v>101</v>
      </c>
      <c r="T2584" t="s">
        <v>304</v>
      </c>
      <c r="U2584" t="s">
        <v>1190</v>
      </c>
      <c r="V2584">
        <f>YEAR(sales_order1[[#This Row],[date]])</f>
        <v>2021</v>
      </c>
      <c r="W2584" t="str">
        <f>TEXT(sales_order1[[#This Row],[date]], "Mmm")</f>
        <v>Apr</v>
      </c>
      <c r="X2584">
        <f>VALUE(TEXT(sales_order1[[#This Row],[date]], "D"))</f>
        <v>2</v>
      </c>
      <c r="Y2584">
        <v>14</v>
      </c>
    </row>
    <row r="2585" spans="1:25" x14ac:dyDescent="0.25">
      <c r="A2585" s="1">
        <v>44288</v>
      </c>
      <c r="B2585">
        <v>60509</v>
      </c>
      <c r="C2585" t="s">
        <v>320</v>
      </c>
      <c r="D2585" t="str">
        <f>VLOOKUP(sales_order1[[#This Row],[itemCode]],product_details3!B:C,2,0)</f>
        <v>SCR50+100</v>
      </c>
      <c r="E2585" t="s">
        <v>321</v>
      </c>
      <c r="F2585" t="s">
        <v>61</v>
      </c>
      <c r="G2585">
        <v>250</v>
      </c>
      <c r="H2585">
        <v>26.25</v>
      </c>
      <c r="I2585">
        <v>6562.5</v>
      </c>
      <c r="J2585">
        <v>7.75</v>
      </c>
      <c r="K2585">
        <v>1937.5</v>
      </c>
      <c r="L2585">
        <v>18.5</v>
      </c>
      <c r="M2585">
        <v>0.70476190476190481</v>
      </c>
      <c r="N2585">
        <v>4625</v>
      </c>
      <c r="O2585" t="s">
        <v>490</v>
      </c>
      <c r="P2585" t="s">
        <v>491</v>
      </c>
      <c r="Q2585" t="s">
        <v>271</v>
      </c>
      <c r="R2585" t="s">
        <v>56</v>
      </c>
      <c r="S2585" t="s">
        <v>192</v>
      </c>
      <c r="T2585" t="s">
        <v>272</v>
      </c>
      <c r="U2585" t="s">
        <v>1191</v>
      </c>
      <c r="V2585">
        <f>YEAR(sales_order1[[#This Row],[date]])</f>
        <v>2021</v>
      </c>
      <c r="W2585" t="str">
        <f>TEXT(sales_order1[[#This Row],[date]], "Mmm")</f>
        <v>Apr</v>
      </c>
      <c r="X2585">
        <f>VALUE(TEXT(sales_order1[[#This Row],[date]], "D"))</f>
        <v>2</v>
      </c>
      <c r="Y2585">
        <v>14</v>
      </c>
    </row>
    <row r="2586" spans="1:25" x14ac:dyDescent="0.25">
      <c r="A2586" s="1">
        <v>44288</v>
      </c>
      <c r="B2586">
        <v>60510</v>
      </c>
      <c r="C2586" t="s">
        <v>209</v>
      </c>
      <c r="D2586" t="str">
        <f>VLOOKUP(sales_order1[[#This Row],[itemCode]],product_details3!B:C,2,0)</f>
        <v>CLNG50</v>
      </c>
      <c r="E2586" t="s">
        <v>210</v>
      </c>
      <c r="F2586" t="s">
        <v>45</v>
      </c>
      <c r="G2586">
        <v>50</v>
      </c>
      <c r="H2586">
        <v>6.5</v>
      </c>
      <c r="I2586">
        <v>325</v>
      </c>
      <c r="J2586">
        <v>2.2999999999999998</v>
      </c>
      <c r="K2586">
        <v>115</v>
      </c>
      <c r="L2586">
        <v>4.2</v>
      </c>
      <c r="M2586">
        <v>0.64615384615384619</v>
      </c>
      <c r="N2586">
        <v>210</v>
      </c>
      <c r="O2586" t="s">
        <v>69</v>
      </c>
      <c r="P2586" t="s">
        <v>70</v>
      </c>
      <c r="Q2586" t="s">
        <v>71</v>
      </c>
      <c r="R2586" t="s">
        <v>72</v>
      </c>
      <c r="S2586" t="s">
        <v>73</v>
      </c>
      <c r="T2586" t="s">
        <v>74</v>
      </c>
      <c r="U2586" t="s">
        <v>1190</v>
      </c>
      <c r="V2586">
        <f>YEAR(sales_order1[[#This Row],[date]])</f>
        <v>2021</v>
      </c>
      <c r="W2586" t="str">
        <f>TEXT(sales_order1[[#This Row],[date]], "Mmm")</f>
        <v>Apr</v>
      </c>
      <c r="X2586">
        <f>VALUE(TEXT(sales_order1[[#This Row],[date]], "D"))</f>
        <v>2</v>
      </c>
      <c r="Y2586">
        <v>14</v>
      </c>
    </row>
    <row r="2587" spans="1:25" x14ac:dyDescent="0.25">
      <c r="A2587" s="1">
        <v>44288</v>
      </c>
      <c r="B2587">
        <v>60511</v>
      </c>
      <c r="C2587" t="s">
        <v>51</v>
      </c>
      <c r="D2587" t="str">
        <f>VLOOKUP(sales_order1[[#This Row],[itemCode]],product_details3!B:C,2,0)</f>
        <v>MSTH50</v>
      </c>
      <c r="E2587" t="s">
        <v>52</v>
      </c>
      <c r="F2587" t="s">
        <v>21</v>
      </c>
      <c r="G2587">
        <v>150</v>
      </c>
      <c r="H2587">
        <v>15.75</v>
      </c>
      <c r="I2587">
        <v>2362.5</v>
      </c>
      <c r="J2587">
        <v>4.45</v>
      </c>
      <c r="K2587">
        <v>667.5</v>
      </c>
      <c r="L2587">
        <v>11.3</v>
      </c>
      <c r="M2587">
        <v>0.71746031746031746</v>
      </c>
      <c r="N2587">
        <v>1695</v>
      </c>
      <c r="O2587" t="s">
        <v>564</v>
      </c>
      <c r="P2587" t="s">
        <v>565</v>
      </c>
      <c r="Q2587" t="s">
        <v>218</v>
      </c>
      <c r="R2587" t="s">
        <v>40</v>
      </c>
      <c r="S2587" t="s">
        <v>432</v>
      </c>
      <c r="T2587" t="s">
        <v>566</v>
      </c>
      <c r="U2587" t="s">
        <v>1190</v>
      </c>
      <c r="V2587">
        <f>YEAR(sales_order1[[#This Row],[date]])</f>
        <v>2021</v>
      </c>
      <c r="W2587" t="str">
        <f>TEXT(sales_order1[[#This Row],[date]], "Mmm")</f>
        <v>Apr</v>
      </c>
      <c r="X2587">
        <f>VALUE(TEXT(sales_order1[[#This Row],[date]], "D"))</f>
        <v>2</v>
      </c>
      <c r="Y2587">
        <v>14</v>
      </c>
    </row>
    <row r="2588" spans="1:25" x14ac:dyDescent="0.25">
      <c r="A2588" s="1">
        <v>44288</v>
      </c>
      <c r="B2588">
        <v>60512</v>
      </c>
      <c r="C2588" t="s">
        <v>307</v>
      </c>
      <c r="D2588" t="str">
        <f>VLOOKUP(sales_order1[[#This Row],[itemCode]],product_details3!B:C,2,0)</f>
        <v>TNRH150</v>
      </c>
      <c r="E2588" t="s">
        <v>308</v>
      </c>
      <c r="F2588" t="s">
        <v>124</v>
      </c>
      <c r="G2588">
        <v>150</v>
      </c>
      <c r="H2588">
        <v>15.75</v>
      </c>
      <c r="I2588">
        <v>2362.5</v>
      </c>
      <c r="J2588">
        <v>4.45</v>
      </c>
      <c r="K2588">
        <v>667.5</v>
      </c>
      <c r="L2588">
        <v>11.3</v>
      </c>
      <c r="M2588">
        <v>0.71746031746031746</v>
      </c>
      <c r="N2588">
        <v>1695</v>
      </c>
      <c r="O2588" t="s">
        <v>109</v>
      </c>
      <c r="P2588" t="s">
        <v>110</v>
      </c>
      <c r="Q2588" t="s">
        <v>111</v>
      </c>
      <c r="R2588" t="s">
        <v>112</v>
      </c>
      <c r="S2588" t="s">
        <v>113</v>
      </c>
      <c r="T2588" t="s">
        <v>114</v>
      </c>
      <c r="U2588" t="s">
        <v>1189</v>
      </c>
      <c r="V2588">
        <f>YEAR(sales_order1[[#This Row],[date]])</f>
        <v>2021</v>
      </c>
      <c r="W2588" t="str">
        <f>TEXT(sales_order1[[#This Row],[date]], "Mmm")</f>
        <v>Apr</v>
      </c>
      <c r="X2588">
        <f>VALUE(TEXT(sales_order1[[#This Row],[date]], "D"))</f>
        <v>2</v>
      </c>
      <c r="Y2588">
        <v>14</v>
      </c>
    </row>
    <row r="2589" spans="1:25" x14ac:dyDescent="0.25">
      <c r="A2589" s="1">
        <v>44291</v>
      </c>
      <c r="B2589">
        <v>60513</v>
      </c>
      <c r="C2589" t="s">
        <v>386</v>
      </c>
      <c r="D2589" t="str">
        <f>VLOOKUP(sales_order1[[#This Row],[itemCode]],product_details3!B:C,2,0)</f>
        <v>EXFC100</v>
      </c>
      <c r="E2589" t="s">
        <v>387</v>
      </c>
      <c r="F2589" t="s">
        <v>183</v>
      </c>
      <c r="G2589">
        <v>100</v>
      </c>
      <c r="H2589">
        <v>24.65</v>
      </c>
      <c r="I2589">
        <v>2465</v>
      </c>
      <c r="J2589">
        <v>9.5500000000000007</v>
      </c>
      <c r="K2589">
        <v>955</v>
      </c>
      <c r="L2589">
        <v>15.1</v>
      </c>
      <c r="M2589">
        <v>0.61257606490872218</v>
      </c>
      <c r="N2589">
        <v>1510</v>
      </c>
      <c r="O2589" t="s">
        <v>461</v>
      </c>
      <c r="P2589" t="s">
        <v>462</v>
      </c>
      <c r="Q2589" t="s">
        <v>24</v>
      </c>
      <c r="R2589" t="s">
        <v>25</v>
      </c>
      <c r="S2589" t="s">
        <v>33</v>
      </c>
      <c r="T2589" t="s">
        <v>463</v>
      </c>
      <c r="U2589" t="s">
        <v>1191</v>
      </c>
      <c r="V2589">
        <f>YEAR(sales_order1[[#This Row],[date]])</f>
        <v>2021</v>
      </c>
      <c r="W2589" t="str">
        <f>TEXT(sales_order1[[#This Row],[date]], "Mmm")</f>
        <v>Apr</v>
      </c>
      <c r="X2589">
        <f>VALUE(TEXT(sales_order1[[#This Row],[date]], "D"))</f>
        <v>5</v>
      </c>
      <c r="Y2589">
        <v>14</v>
      </c>
    </row>
    <row r="2590" spans="1:25" x14ac:dyDescent="0.25">
      <c r="A2590" s="1">
        <v>44291</v>
      </c>
      <c r="B2590">
        <v>60514</v>
      </c>
      <c r="C2590" t="s">
        <v>67</v>
      </c>
      <c r="D2590" t="str">
        <f>VLOOKUP(sales_order1[[#This Row],[itemCode]],product_details3!B:C,2,0)</f>
        <v>SRMH15</v>
      </c>
      <c r="E2590" t="s">
        <v>68</v>
      </c>
      <c r="F2590" t="s">
        <v>30</v>
      </c>
      <c r="G2590">
        <v>200</v>
      </c>
      <c r="H2590">
        <v>15.75</v>
      </c>
      <c r="I2590">
        <v>3150</v>
      </c>
      <c r="J2590">
        <v>5.45</v>
      </c>
      <c r="K2590">
        <v>1090</v>
      </c>
      <c r="L2590">
        <v>10.3</v>
      </c>
      <c r="M2590">
        <v>0.65396825396825398</v>
      </c>
      <c r="N2590">
        <v>2060</v>
      </c>
      <c r="O2590" t="s">
        <v>62</v>
      </c>
      <c r="P2590" t="s">
        <v>63</v>
      </c>
      <c r="Q2590" t="s">
        <v>64</v>
      </c>
      <c r="R2590" t="s">
        <v>40</v>
      </c>
      <c r="S2590" t="s">
        <v>65</v>
      </c>
      <c r="T2590" t="s">
        <v>66</v>
      </c>
      <c r="U2590" t="s">
        <v>1190</v>
      </c>
      <c r="V2590">
        <f>YEAR(sales_order1[[#This Row],[date]])</f>
        <v>2021</v>
      </c>
      <c r="W2590" t="str">
        <f>TEXT(sales_order1[[#This Row],[date]], "Mmm")</f>
        <v>Apr</v>
      </c>
      <c r="X2590">
        <f>VALUE(TEXT(sales_order1[[#This Row],[date]], "D"))</f>
        <v>5</v>
      </c>
      <c r="Y2590">
        <v>14</v>
      </c>
    </row>
    <row r="2591" spans="1:25" x14ac:dyDescent="0.25">
      <c r="A2591" s="1">
        <v>44291</v>
      </c>
      <c r="B2591">
        <v>60515</v>
      </c>
      <c r="C2591" t="s">
        <v>35</v>
      </c>
      <c r="D2591" t="str">
        <f>VLOOKUP(sales_order1[[#This Row],[itemCode]],product_details3!B:C,2,0)</f>
        <v>SRMA30</v>
      </c>
      <c r="E2591" t="s">
        <v>36</v>
      </c>
      <c r="F2591" t="s">
        <v>30</v>
      </c>
      <c r="G2591">
        <v>150</v>
      </c>
      <c r="H2591">
        <v>26.2</v>
      </c>
      <c r="I2591">
        <v>3930</v>
      </c>
      <c r="J2591">
        <v>9.4</v>
      </c>
      <c r="K2591">
        <v>1410</v>
      </c>
      <c r="L2591">
        <v>16.8</v>
      </c>
      <c r="M2591">
        <v>0.6412213740458016</v>
      </c>
      <c r="N2591">
        <v>2520</v>
      </c>
      <c r="O2591" t="s">
        <v>508</v>
      </c>
      <c r="P2591" t="s">
        <v>509</v>
      </c>
      <c r="Q2591" t="s">
        <v>55</v>
      </c>
      <c r="R2591" t="s">
        <v>56</v>
      </c>
      <c r="S2591" t="s">
        <v>225</v>
      </c>
      <c r="T2591" t="s">
        <v>510</v>
      </c>
      <c r="U2591" t="s">
        <v>1191</v>
      </c>
      <c r="V2591">
        <f>YEAR(sales_order1[[#This Row],[date]])</f>
        <v>2021</v>
      </c>
      <c r="W2591" t="str">
        <f>TEXT(sales_order1[[#This Row],[date]], "Mmm")</f>
        <v>Apr</v>
      </c>
      <c r="X2591">
        <f>VALUE(TEXT(sales_order1[[#This Row],[date]], "D"))</f>
        <v>5</v>
      </c>
      <c r="Y2591">
        <v>14</v>
      </c>
    </row>
    <row r="2592" spans="1:25" x14ac:dyDescent="0.25">
      <c r="A2592" s="1">
        <v>44291</v>
      </c>
      <c r="B2592">
        <v>60516</v>
      </c>
      <c r="C2592" t="s">
        <v>390</v>
      </c>
      <c r="D2592" t="str">
        <f>VLOOKUP(sales_order1[[#This Row],[itemCode]],product_details3!B:C,2,0)</f>
        <v>MKRO150</v>
      </c>
      <c r="E2592" t="s">
        <v>391</v>
      </c>
      <c r="F2592" t="s">
        <v>151</v>
      </c>
      <c r="G2592">
        <v>50</v>
      </c>
      <c r="H2592">
        <v>11.95</v>
      </c>
      <c r="I2592">
        <v>597.5</v>
      </c>
      <c r="J2592">
        <v>5.2</v>
      </c>
      <c r="K2592">
        <v>260</v>
      </c>
      <c r="L2592">
        <v>6.75</v>
      </c>
      <c r="M2592">
        <v>0.56485355648535562</v>
      </c>
      <c r="N2592">
        <v>337.5</v>
      </c>
      <c r="O2592" t="s">
        <v>91</v>
      </c>
      <c r="P2592" t="s">
        <v>92</v>
      </c>
      <c r="Q2592" t="s">
        <v>93</v>
      </c>
      <c r="R2592" t="s">
        <v>72</v>
      </c>
      <c r="S2592" t="s">
        <v>94</v>
      </c>
      <c r="T2592" t="s">
        <v>95</v>
      </c>
      <c r="U2592" t="s">
        <v>1190</v>
      </c>
      <c r="V2592">
        <f>YEAR(sales_order1[[#This Row],[date]])</f>
        <v>2021</v>
      </c>
      <c r="W2592" t="str">
        <f>TEXT(sales_order1[[#This Row],[date]], "Mmm")</f>
        <v>Apr</v>
      </c>
      <c r="X2592">
        <f>VALUE(TEXT(sales_order1[[#This Row],[date]], "D"))</f>
        <v>5</v>
      </c>
      <c r="Y2592">
        <v>14</v>
      </c>
    </row>
    <row r="2593" spans="1:25" x14ac:dyDescent="0.25">
      <c r="A2593" s="1">
        <v>44291</v>
      </c>
      <c r="B2593">
        <v>60517</v>
      </c>
      <c r="C2593" t="s">
        <v>19</v>
      </c>
      <c r="D2593" t="str">
        <f>VLOOKUP(sales_order1[[#This Row],[itemCode]],product_details3!B:C,2,0)</f>
        <v>MSTH100</v>
      </c>
      <c r="E2593" t="s">
        <v>20</v>
      </c>
      <c r="F2593" t="s">
        <v>21</v>
      </c>
      <c r="G2593">
        <v>150</v>
      </c>
      <c r="H2593">
        <v>26.25</v>
      </c>
      <c r="I2593">
        <v>3937.5</v>
      </c>
      <c r="J2593">
        <v>7.75</v>
      </c>
      <c r="K2593">
        <v>1162.5</v>
      </c>
      <c r="L2593">
        <v>18.5</v>
      </c>
      <c r="M2593">
        <v>0.70476190476190481</v>
      </c>
      <c r="N2593">
        <v>2775</v>
      </c>
      <c r="O2593" t="s">
        <v>167</v>
      </c>
      <c r="P2593" t="s">
        <v>168</v>
      </c>
      <c r="Q2593" t="s">
        <v>100</v>
      </c>
      <c r="R2593" t="s">
        <v>40</v>
      </c>
      <c r="S2593" t="s">
        <v>101</v>
      </c>
      <c r="T2593" t="s">
        <v>169</v>
      </c>
      <c r="U2593" t="s">
        <v>1190</v>
      </c>
      <c r="V2593">
        <f>YEAR(sales_order1[[#This Row],[date]])</f>
        <v>2021</v>
      </c>
      <c r="W2593" t="str">
        <f>TEXT(sales_order1[[#This Row],[date]], "Mmm")</f>
        <v>Apr</v>
      </c>
      <c r="X2593">
        <f>VALUE(TEXT(sales_order1[[#This Row],[date]], "D"))</f>
        <v>5</v>
      </c>
      <c r="Y2593">
        <v>14</v>
      </c>
    </row>
    <row r="2594" spans="1:25" x14ac:dyDescent="0.25">
      <c r="A2594" s="1">
        <v>44291</v>
      </c>
      <c r="B2594">
        <v>60518</v>
      </c>
      <c r="C2594" t="s">
        <v>43</v>
      </c>
      <c r="D2594" t="str">
        <f>VLOOKUP(sales_order1[[#This Row],[itemCode]],product_details3!B:C,2,0)</f>
        <v>CLNG200</v>
      </c>
      <c r="E2594" t="s">
        <v>44</v>
      </c>
      <c r="F2594" t="s">
        <v>45</v>
      </c>
      <c r="G2594">
        <v>150</v>
      </c>
      <c r="H2594">
        <v>21.25</v>
      </c>
      <c r="I2594">
        <v>3187.5</v>
      </c>
      <c r="J2594">
        <v>7.75</v>
      </c>
      <c r="K2594">
        <v>1162.5</v>
      </c>
      <c r="L2594">
        <v>13.5</v>
      </c>
      <c r="M2594">
        <v>0.63529411764705879</v>
      </c>
      <c r="N2594">
        <v>2025</v>
      </c>
      <c r="O2594" t="s">
        <v>295</v>
      </c>
      <c r="P2594" t="s">
        <v>296</v>
      </c>
      <c r="Q2594" t="s">
        <v>160</v>
      </c>
      <c r="R2594" t="s">
        <v>112</v>
      </c>
      <c r="S2594" t="s">
        <v>297</v>
      </c>
      <c r="T2594" t="s">
        <v>298</v>
      </c>
      <c r="U2594" t="s">
        <v>1189</v>
      </c>
      <c r="V2594">
        <f>YEAR(sales_order1[[#This Row],[date]])</f>
        <v>2021</v>
      </c>
      <c r="W2594" t="str">
        <f>TEXT(sales_order1[[#This Row],[date]], "Mmm")</f>
        <v>Apr</v>
      </c>
      <c r="X2594">
        <f>VALUE(TEXT(sales_order1[[#This Row],[date]], "D"))</f>
        <v>5</v>
      </c>
      <c r="Y2594">
        <v>14</v>
      </c>
    </row>
    <row r="2595" spans="1:25" x14ac:dyDescent="0.25">
      <c r="A2595" s="1">
        <v>44291</v>
      </c>
      <c r="B2595">
        <v>60519</v>
      </c>
      <c r="C2595" t="s">
        <v>348</v>
      </c>
      <c r="D2595" t="str">
        <f>VLOOKUP(sales_order1[[#This Row],[itemCode]],product_details3!B:C,2,0)</f>
        <v>EXFG150</v>
      </c>
      <c r="E2595" t="s">
        <v>349</v>
      </c>
      <c r="F2595" t="s">
        <v>183</v>
      </c>
      <c r="G2595">
        <v>50</v>
      </c>
      <c r="H2595">
        <v>26.25</v>
      </c>
      <c r="I2595">
        <v>1312.5</v>
      </c>
      <c r="J2595">
        <v>10.75</v>
      </c>
      <c r="K2595">
        <v>537.5</v>
      </c>
      <c r="L2595">
        <v>15.5</v>
      </c>
      <c r="M2595">
        <v>0.59047619047619049</v>
      </c>
      <c r="N2595">
        <v>775</v>
      </c>
      <c r="O2595" t="s">
        <v>284</v>
      </c>
      <c r="P2595" t="s">
        <v>285</v>
      </c>
      <c r="Q2595" t="s">
        <v>48</v>
      </c>
      <c r="R2595" t="s">
        <v>25</v>
      </c>
      <c r="S2595" t="s">
        <v>286</v>
      </c>
      <c r="T2595" t="s">
        <v>287</v>
      </c>
      <c r="U2595" t="s">
        <v>1191</v>
      </c>
      <c r="V2595">
        <f>YEAR(sales_order1[[#This Row],[date]])</f>
        <v>2021</v>
      </c>
      <c r="W2595" t="str">
        <f>TEXT(sales_order1[[#This Row],[date]], "Mmm")</f>
        <v>Apr</v>
      </c>
      <c r="X2595">
        <f>VALUE(TEXT(sales_order1[[#This Row],[date]], "D"))</f>
        <v>5</v>
      </c>
      <c r="Y2595">
        <v>14</v>
      </c>
    </row>
    <row r="2596" spans="1:25" x14ac:dyDescent="0.25">
      <c r="A2596" s="1">
        <v>44291</v>
      </c>
      <c r="B2596">
        <v>60520</v>
      </c>
      <c r="C2596" t="s">
        <v>360</v>
      </c>
      <c r="D2596" t="str">
        <f>VLOOKUP(sales_order1[[#This Row],[itemCode]],product_details3!B:C,2,0)</f>
        <v>TNRS100</v>
      </c>
      <c r="E2596" t="s">
        <v>361</v>
      </c>
      <c r="F2596" t="s">
        <v>124</v>
      </c>
      <c r="G2596">
        <v>50</v>
      </c>
      <c r="H2596">
        <v>13.1</v>
      </c>
      <c r="I2596">
        <v>655</v>
      </c>
      <c r="J2596">
        <v>4.7</v>
      </c>
      <c r="K2596">
        <v>235</v>
      </c>
      <c r="L2596">
        <v>8.4</v>
      </c>
      <c r="M2596">
        <v>0.6412213740458016</v>
      </c>
      <c r="N2596">
        <v>420</v>
      </c>
      <c r="O2596" t="s">
        <v>511</v>
      </c>
      <c r="P2596" t="s">
        <v>512</v>
      </c>
      <c r="Q2596" t="s">
        <v>201</v>
      </c>
      <c r="R2596" t="s">
        <v>25</v>
      </c>
      <c r="S2596" t="s">
        <v>372</v>
      </c>
      <c r="T2596" t="s">
        <v>513</v>
      </c>
      <c r="U2596" t="s">
        <v>1191</v>
      </c>
      <c r="V2596">
        <f>YEAR(sales_order1[[#This Row],[date]])</f>
        <v>2021</v>
      </c>
      <c r="W2596" t="str">
        <f>TEXT(sales_order1[[#This Row],[date]], "Mmm")</f>
        <v>Apr</v>
      </c>
      <c r="X2596">
        <f>VALUE(TEXT(sales_order1[[#This Row],[date]], "D"))</f>
        <v>5</v>
      </c>
      <c r="Y2596">
        <v>14</v>
      </c>
    </row>
    <row r="2597" spans="1:25" x14ac:dyDescent="0.25">
      <c r="A2597" s="1">
        <v>44291</v>
      </c>
      <c r="B2597">
        <v>60521</v>
      </c>
      <c r="C2597" t="s">
        <v>307</v>
      </c>
      <c r="D2597" t="str">
        <f>VLOOKUP(sales_order1[[#This Row],[itemCode]],product_details3!B:C,2,0)</f>
        <v>TNRH150</v>
      </c>
      <c r="E2597" t="s">
        <v>308</v>
      </c>
      <c r="F2597" t="s">
        <v>124</v>
      </c>
      <c r="G2597">
        <v>150</v>
      </c>
      <c r="H2597">
        <v>15.75</v>
      </c>
      <c r="I2597">
        <v>2362.5</v>
      </c>
      <c r="J2597">
        <v>4.45</v>
      </c>
      <c r="K2597">
        <v>667.5</v>
      </c>
      <c r="L2597">
        <v>11.3</v>
      </c>
      <c r="M2597">
        <v>0.71746031746031746</v>
      </c>
      <c r="N2597">
        <v>1695</v>
      </c>
      <c r="O2597" t="s">
        <v>117</v>
      </c>
      <c r="P2597" t="s">
        <v>118</v>
      </c>
      <c r="Q2597" t="s">
        <v>119</v>
      </c>
      <c r="R2597" t="s">
        <v>40</v>
      </c>
      <c r="S2597" t="s">
        <v>120</v>
      </c>
      <c r="T2597" t="s">
        <v>121</v>
      </c>
      <c r="U2597" t="s">
        <v>1190</v>
      </c>
      <c r="V2597">
        <f>YEAR(sales_order1[[#This Row],[date]])</f>
        <v>2021</v>
      </c>
      <c r="W2597" t="str">
        <f>TEXT(sales_order1[[#This Row],[date]], "Mmm")</f>
        <v>Apr</v>
      </c>
      <c r="X2597">
        <f>VALUE(TEXT(sales_order1[[#This Row],[date]], "D"))</f>
        <v>5</v>
      </c>
      <c r="Y2597">
        <v>14</v>
      </c>
    </row>
    <row r="2598" spans="1:25" x14ac:dyDescent="0.25">
      <c r="A2598" s="1">
        <v>44292</v>
      </c>
      <c r="B2598">
        <v>60522</v>
      </c>
      <c r="C2598" t="s">
        <v>135</v>
      </c>
      <c r="D2598" t="str">
        <f>VLOOKUP(sales_order1[[#This Row],[itemCode]],product_details3!B:C,2,0)</f>
        <v>MSKSH</v>
      </c>
      <c r="E2598" t="s">
        <v>136</v>
      </c>
      <c r="F2598" t="s">
        <v>137</v>
      </c>
      <c r="G2598">
        <v>50</v>
      </c>
      <c r="H2598">
        <v>18.75</v>
      </c>
      <c r="I2598">
        <v>937.5</v>
      </c>
      <c r="J2598">
        <v>7.45</v>
      </c>
      <c r="K2598">
        <v>372.5</v>
      </c>
      <c r="L2598">
        <v>11.3</v>
      </c>
      <c r="M2598">
        <v>0.60266666666666668</v>
      </c>
      <c r="N2598">
        <v>565</v>
      </c>
      <c r="O2598" t="s">
        <v>138</v>
      </c>
      <c r="P2598" t="s">
        <v>139</v>
      </c>
      <c r="Q2598" t="s">
        <v>77</v>
      </c>
      <c r="R2598" t="s">
        <v>72</v>
      </c>
      <c r="S2598" t="s">
        <v>140</v>
      </c>
      <c r="T2598" t="s">
        <v>141</v>
      </c>
      <c r="U2598" t="s">
        <v>1190</v>
      </c>
      <c r="V2598">
        <f>YEAR(sales_order1[[#This Row],[date]])</f>
        <v>2021</v>
      </c>
      <c r="W2598" t="str">
        <f>TEXT(sales_order1[[#This Row],[date]], "Mmm")</f>
        <v>Apr</v>
      </c>
      <c r="X2598">
        <f>VALUE(TEXT(sales_order1[[#This Row],[date]], "D"))</f>
        <v>6</v>
      </c>
      <c r="Y2598">
        <v>14</v>
      </c>
    </row>
    <row r="2599" spans="1:25" x14ac:dyDescent="0.25">
      <c r="A2599" s="1">
        <v>44292</v>
      </c>
      <c r="B2599">
        <v>60523</v>
      </c>
      <c r="C2599" t="s">
        <v>362</v>
      </c>
      <c r="D2599" t="str">
        <f>VLOOKUP(sales_order1[[#This Row],[itemCode]],product_details3!B:C,2,0)</f>
        <v>MSKO100</v>
      </c>
      <c r="E2599" t="s">
        <v>363</v>
      </c>
      <c r="F2599" t="s">
        <v>137</v>
      </c>
      <c r="G2599">
        <v>100</v>
      </c>
      <c r="H2599">
        <v>22.65</v>
      </c>
      <c r="I2599">
        <v>2265</v>
      </c>
      <c r="J2599">
        <v>9.5500000000000007</v>
      </c>
      <c r="K2599">
        <v>955</v>
      </c>
      <c r="L2599">
        <v>13.1</v>
      </c>
      <c r="M2599">
        <v>0.57836644591611486</v>
      </c>
      <c r="N2599">
        <v>1310</v>
      </c>
      <c r="O2599" t="s">
        <v>430</v>
      </c>
      <c r="P2599" t="s">
        <v>431</v>
      </c>
      <c r="Q2599" t="s">
        <v>218</v>
      </c>
      <c r="R2599" t="s">
        <v>40</v>
      </c>
      <c r="S2599" t="s">
        <v>432</v>
      </c>
      <c r="T2599" t="s">
        <v>433</v>
      </c>
      <c r="U2599" t="s">
        <v>1190</v>
      </c>
      <c r="V2599">
        <f>YEAR(sales_order1[[#This Row],[date]])</f>
        <v>2021</v>
      </c>
      <c r="W2599" t="str">
        <f>TEXT(sales_order1[[#This Row],[date]], "Mmm")</f>
        <v>Apr</v>
      </c>
      <c r="X2599">
        <f>VALUE(TEXT(sales_order1[[#This Row],[date]], "D"))</f>
        <v>6</v>
      </c>
      <c r="Y2599">
        <v>14</v>
      </c>
    </row>
    <row r="2600" spans="1:25" x14ac:dyDescent="0.25">
      <c r="A2600" s="1">
        <v>44292</v>
      </c>
      <c r="B2600">
        <v>60524</v>
      </c>
      <c r="C2600" t="s">
        <v>86</v>
      </c>
      <c r="D2600" t="str">
        <f>VLOOKUP(sales_order1[[#This Row],[itemCode]],product_details3!B:C,2,0)</f>
        <v>SRMH30</v>
      </c>
      <c r="E2600" t="s">
        <v>87</v>
      </c>
      <c r="F2600" t="s">
        <v>30</v>
      </c>
      <c r="G2600">
        <v>200</v>
      </c>
      <c r="H2600">
        <v>21</v>
      </c>
      <c r="I2600">
        <v>4200</v>
      </c>
      <c r="J2600">
        <v>6.6</v>
      </c>
      <c r="K2600">
        <v>1320</v>
      </c>
      <c r="L2600">
        <v>14.4</v>
      </c>
      <c r="M2600">
        <v>0.68571428571428572</v>
      </c>
      <c r="N2600">
        <v>2880</v>
      </c>
      <c r="O2600" t="s">
        <v>302</v>
      </c>
      <c r="P2600" t="s">
        <v>303</v>
      </c>
      <c r="Q2600" t="s">
        <v>107</v>
      </c>
      <c r="R2600" t="s">
        <v>40</v>
      </c>
      <c r="S2600" t="s">
        <v>101</v>
      </c>
      <c r="T2600" t="s">
        <v>304</v>
      </c>
      <c r="U2600" t="s">
        <v>1190</v>
      </c>
      <c r="V2600">
        <f>YEAR(sales_order1[[#This Row],[date]])</f>
        <v>2021</v>
      </c>
      <c r="W2600" t="str">
        <f>TEXT(sales_order1[[#This Row],[date]], "Mmm")</f>
        <v>Apr</v>
      </c>
      <c r="X2600">
        <f>VALUE(TEXT(sales_order1[[#This Row],[date]], "D"))</f>
        <v>6</v>
      </c>
      <c r="Y2600">
        <v>14</v>
      </c>
    </row>
    <row r="2601" spans="1:25" x14ac:dyDescent="0.25">
      <c r="A2601" s="1">
        <v>44292</v>
      </c>
      <c r="B2601">
        <v>60525</v>
      </c>
      <c r="C2601" t="s">
        <v>309</v>
      </c>
      <c r="D2601" t="str">
        <f>VLOOKUP(sales_order1[[#This Row],[itemCode]],product_details3!B:C,2,0)</f>
        <v>MSKC100</v>
      </c>
      <c r="E2601" t="s">
        <v>310</v>
      </c>
      <c r="F2601" t="s">
        <v>137</v>
      </c>
      <c r="G2601">
        <v>200</v>
      </c>
      <c r="H2601">
        <v>19.95</v>
      </c>
      <c r="I2601">
        <v>3990</v>
      </c>
      <c r="J2601">
        <v>8.1999999999999993</v>
      </c>
      <c r="K2601">
        <v>1640</v>
      </c>
      <c r="L2601">
        <v>11.75</v>
      </c>
      <c r="M2601">
        <v>0.58897243107769426</v>
      </c>
      <c r="N2601">
        <v>2350</v>
      </c>
      <c r="O2601" t="s">
        <v>490</v>
      </c>
      <c r="P2601" t="s">
        <v>491</v>
      </c>
      <c r="Q2601" t="s">
        <v>271</v>
      </c>
      <c r="R2601" t="s">
        <v>56</v>
      </c>
      <c r="S2601" t="s">
        <v>192</v>
      </c>
      <c r="T2601" t="s">
        <v>272</v>
      </c>
      <c r="U2601" t="s">
        <v>1191</v>
      </c>
      <c r="V2601">
        <f>YEAR(sales_order1[[#This Row],[date]])</f>
        <v>2021</v>
      </c>
      <c r="W2601" t="str">
        <f>TEXT(sales_order1[[#This Row],[date]], "Mmm")</f>
        <v>Apr</v>
      </c>
      <c r="X2601">
        <f>VALUE(TEXT(sales_order1[[#This Row],[date]], "D"))</f>
        <v>6</v>
      </c>
      <c r="Y2601">
        <v>14</v>
      </c>
    </row>
    <row r="2602" spans="1:25" x14ac:dyDescent="0.25">
      <c r="A2602" s="1">
        <v>44292</v>
      </c>
      <c r="B2602">
        <v>60526</v>
      </c>
      <c r="C2602" t="s">
        <v>86</v>
      </c>
      <c r="D2602" t="str">
        <f>VLOOKUP(sales_order1[[#This Row],[itemCode]],product_details3!B:C,2,0)</f>
        <v>SRMH30</v>
      </c>
      <c r="E2602" t="s">
        <v>87</v>
      </c>
      <c r="F2602" t="s">
        <v>30</v>
      </c>
      <c r="G2602">
        <v>200</v>
      </c>
      <c r="H2602">
        <v>21</v>
      </c>
      <c r="I2602">
        <v>4200</v>
      </c>
      <c r="J2602">
        <v>6.6</v>
      </c>
      <c r="K2602">
        <v>1320</v>
      </c>
      <c r="L2602">
        <v>14.4</v>
      </c>
      <c r="M2602">
        <v>0.68571428571428572</v>
      </c>
      <c r="N2602">
        <v>2880</v>
      </c>
      <c r="O2602" t="s">
        <v>69</v>
      </c>
      <c r="P2602" t="s">
        <v>70</v>
      </c>
      <c r="Q2602" t="s">
        <v>71</v>
      </c>
      <c r="R2602" t="s">
        <v>72</v>
      </c>
      <c r="S2602" t="s">
        <v>73</v>
      </c>
      <c r="T2602" t="s">
        <v>74</v>
      </c>
      <c r="U2602" t="s">
        <v>1190</v>
      </c>
      <c r="V2602">
        <f>YEAR(sales_order1[[#This Row],[date]])</f>
        <v>2021</v>
      </c>
      <c r="W2602" t="str">
        <f>TEXT(sales_order1[[#This Row],[date]], "Mmm")</f>
        <v>Apr</v>
      </c>
      <c r="X2602">
        <f>VALUE(TEXT(sales_order1[[#This Row],[date]], "D"))</f>
        <v>6</v>
      </c>
      <c r="Y2602">
        <v>14</v>
      </c>
    </row>
    <row r="2603" spans="1:25" x14ac:dyDescent="0.25">
      <c r="A2603" s="1">
        <v>44292</v>
      </c>
      <c r="B2603">
        <v>60527</v>
      </c>
      <c r="C2603" t="s">
        <v>103</v>
      </c>
      <c r="D2603" t="str">
        <f>VLOOKUP(sales_order1[[#This Row],[itemCode]],product_details3!B:C,2,0)</f>
        <v>SCRT50</v>
      </c>
      <c r="E2603" t="s">
        <v>104</v>
      </c>
      <c r="F2603" t="s">
        <v>61</v>
      </c>
      <c r="G2603">
        <v>150</v>
      </c>
      <c r="H2603">
        <v>16.95</v>
      </c>
      <c r="I2603">
        <v>2542.5</v>
      </c>
      <c r="J2603">
        <v>5.2</v>
      </c>
      <c r="K2603">
        <v>780</v>
      </c>
      <c r="L2603">
        <v>11.75</v>
      </c>
      <c r="M2603">
        <v>0.69321533923303835</v>
      </c>
      <c r="N2603">
        <v>1762.5</v>
      </c>
      <c r="O2603" t="s">
        <v>398</v>
      </c>
      <c r="P2603" t="s">
        <v>399</v>
      </c>
      <c r="Q2603" t="s">
        <v>100</v>
      </c>
      <c r="R2603" t="s">
        <v>40</v>
      </c>
      <c r="S2603" t="s">
        <v>101</v>
      </c>
      <c r="T2603" t="s">
        <v>102</v>
      </c>
      <c r="U2603" t="s">
        <v>1190</v>
      </c>
      <c r="V2603">
        <f>YEAR(sales_order1[[#This Row],[date]])</f>
        <v>2021</v>
      </c>
      <c r="W2603" t="str">
        <f>TEXT(sales_order1[[#This Row],[date]], "Mmm")</f>
        <v>Apr</v>
      </c>
      <c r="X2603">
        <f>VALUE(TEXT(sales_order1[[#This Row],[date]], "D"))</f>
        <v>6</v>
      </c>
      <c r="Y2603">
        <v>14</v>
      </c>
    </row>
    <row r="2604" spans="1:25" x14ac:dyDescent="0.25">
      <c r="A2604" s="1">
        <v>44292</v>
      </c>
      <c r="B2604">
        <v>60528</v>
      </c>
      <c r="C2604" t="s">
        <v>19</v>
      </c>
      <c r="D2604" t="str">
        <f>VLOOKUP(sales_order1[[#This Row],[itemCode]],product_details3!B:C,2,0)</f>
        <v>MSTH100</v>
      </c>
      <c r="E2604" t="s">
        <v>20</v>
      </c>
      <c r="F2604" t="s">
        <v>21</v>
      </c>
      <c r="G2604">
        <v>150</v>
      </c>
      <c r="H2604">
        <v>26.25</v>
      </c>
      <c r="I2604">
        <v>3937.5</v>
      </c>
      <c r="J2604">
        <v>7.75</v>
      </c>
      <c r="K2604">
        <v>1162.5</v>
      </c>
      <c r="L2604">
        <v>18.5</v>
      </c>
      <c r="M2604">
        <v>0.70476190476190481</v>
      </c>
      <c r="N2604">
        <v>2775</v>
      </c>
      <c r="O2604" t="s">
        <v>109</v>
      </c>
      <c r="P2604" t="s">
        <v>110</v>
      </c>
      <c r="Q2604" t="s">
        <v>111</v>
      </c>
      <c r="R2604" t="s">
        <v>112</v>
      </c>
      <c r="S2604" t="s">
        <v>113</v>
      </c>
      <c r="T2604" t="s">
        <v>114</v>
      </c>
      <c r="U2604" t="s">
        <v>1189</v>
      </c>
      <c r="V2604">
        <f>YEAR(sales_order1[[#This Row],[date]])</f>
        <v>2021</v>
      </c>
      <c r="W2604" t="str">
        <f>TEXT(sales_order1[[#This Row],[date]], "Mmm")</f>
        <v>Apr</v>
      </c>
      <c r="X2604">
        <f>VALUE(TEXT(sales_order1[[#This Row],[date]], "D"))</f>
        <v>6</v>
      </c>
      <c r="Y2604">
        <v>14</v>
      </c>
    </row>
    <row r="2605" spans="1:25" x14ac:dyDescent="0.25">
      <c r="A2605" s="1">
        <v>44292</v>
      </c>
      <c r="B2605">
        <v>60529</v>
      </c>
      <c r="C2605" t="s">
        <v>311</v>
      </c>
      <c r="D2605" t="str">
        <f>VLOOKUP(sales_order1[[#This Row],[itemCode]],product_details3!B:C,2,0)</f>
        <v>MSTH30</v>
      </c>
      <c r="E2605" t="s">
        <v>312</v>
      </c>
      <c r="F2605" t="s">
        <v>21</v>
      </c>
      <c r="G2605">
        <v>150</v>
      </c>
      <c r="H2605">
        <v>8.5</v>
      </c>
      <c r="I2605">
        <v>1275</v>
      </c>
      <c r="J2605">
        <v>3.3</v>
      </c>
      <c r="K2605">
        <v>495</v>
      </c>
      <c r="L2605">
        <v>5.2</v>
      </c>
      <c r="M2605">
        <v>0.61176470588235299</v>
      </c>
      <c r="N2605">
        <v>780</v>
      </c>
      <c r="O2605" t="s">
        <v>461</v>
      </c>
      <c r="P2605" t="s">
        <v>462</v>
      </c>
      <c r="Q2605" t="s">
        <v>24</v>
      </c>
      <c r="R2605" t="s">
        <v>25</v>
      </c>
      <c r="S2605" t="s">
        <v>33</v>
      </c>
      <c r="T2605" t="s">
        <v>463</v>
      </c>
      <c r="U2605" t="s">
        <v>1191</v>
      </c>
      <c r="V2605">
        <f>YEAR(sales_order1[[#This Row],[date]])</f>
        <v>2021</v>
      </c>
      <c r="W2605" t="str">
        <f>TEXT(sales_order1[[#This Row],[date]], "Mmm")</f>
        <v>Apr</v>
      </c>
      <c r="X2605">
        <f>VALUE(TEXT(sales_order1[[#This Row],[date]], "D"))</f>
        <v>6</v>
      </c>
      <c r="Y2605">
        <v>14</v>
      </c>
    </row>
    <row r="2606" spans="1:25" x14ac:dyDescent="0.25">
      <c r="A2606" s="1">
        <v>44293</v>
      </c>
      <c r="B2606">
        <v>60530</v>
      </c>
      <c r="C2606" t="s">
        <v>67</v>
      </c>
      <c r="D2606" t="str">
        <f>VLOOKUP(sales_order1[[#This Row],[itemCode]],product_details3!B:C,2,0)</f>
        <v>SRMH15</v>
      </c>
      <c r="E2606" t="s">
        <v>68</v>
      </c>
      <c r="F2606" t="s">
        <v>30</v>
      </c>
      <c r="G2606">
        <v>100</v>
      </c>
      <c r="H2606">
        <v>15.75</v>
      </c>
      <c r="I2606">
        <v>1575</v>
      </c>
      <c r="J2606">
        <v>5.45</v>
      </c>
      <c r="K2606">
        <v>545</v>
      </c>
      <c r="L2606">
        <v>10.3</v>
      </c>
      <c r="M2606">
        <v>0.65396825396825398</v>
      </c>
      <c r="N2606">
        <v>1030</v>
      </c>
      <c r="O2606" t="s">
        <v>62</v>
      </c>
      <c r="P2606" t="s">
        <v>63</v>
      </c>
      <c r="Q2606" t="s">
        <v>64</v>
      </c>
      <c r="R2606" t="s">
        <v>40</v>
      </c>
      <c r="S2606" t="s">
        <v>65</v>
      </c>
      <c r="T2606" t="s">
        <v>66</v>
      </c>
      <c r="U2606" t="s">
        <v>1190</v>
      </c>
      <c r="V2606">
        <f>YEAR(sales_order1[[#This Row],[date]])</f>
        <v>2021</v>
      </c>
      <c r="W2606" t="str">
        <f>TEXT(sales_order1[[#This Row],[date]], "Mmm")</f>
        <v>Apr</v>
      </c>
      <c r="X2606">
        <f>VALUE(TEXT(sales_order1[[#This Row],[date]], "D"))</f>
        <v>7</v>
      </c>
      <c r="Y2606">
        <v>14</v>
      </c>
    </row>
    <row r="2607" spans="1:25" x14ac:dyDescent="0.25">
      <c r="A2607" s="1">
        <v>44293</v>
      </c>
      <c r="B2607">
        <v>60531</v>
      </c>
      <c r="C2607" t="s">
        <v>86</v>
      </c>
      <c r="D2607" t="str">
        <f>VLOOKUP(sales_order1[[#This Row],[itemCode]],product_details3!B:C,2,0)</f>
        <v>SRMH30</v>
      </c>
      <c r="E2607" t="s">
        <v>87</v>
      </c>
      <c r="F2607" t="s">
        <v>30</v>
      </c>
      <c r="G2607">
        <v>50</v>
      </c>
      <c r="H2607">
        <v>21</v>
      </c>
      <c r="I2607">
        <v>1050</v>
      </c>
      <c r="J2607">
        <v>6.6</v>
      </c>
      <c r="K2607">
        <v>330</v>
      </c>
      <c r="L2607">
        <v>14.4</v>
      </c>
      <c r="M2607">
        <v>0.68571428571428572</v>
      </c>
      <c r="N2607">
        <v>720</v>
      </c>
      <c r="O2607" t="s">
        <v>508</v>
      </c>
      <c r="P2607" t="s">
        <v>509</v>
      </c>
      <c r="Q2607" t="s">
        <v>55</v>
      </c>
      <c r="R2607" t="s">
        <v>56</v>
      </c>
      <c r="S2607" t="s">
        <v>225</v>
      </c>
      <c r="T2607" t="s">
        <v>510</v>
      </c>
      <c r="U2607" t="s">
        <v>1191</v>
      </c>
      <c r="V2607">
        <f>YEAR(sales_order1[[#This Row],[date]])</f>
        <v>2021</v>
      </c>
      <c r="W2607" t="str">
        <f>TEXT(sales_order1[[#This Row],[date]], "Mmm")</f>
        <v>Apr</v>
      </c>
      <c r="X2607">
        <f>VALUE(TEXT(sales_order1[[#This Row],[date]], "D"))</f>
        <v>7</v>
      </c>
      <c r="Y2607">
        <v>14</v>
      </c>
    </row>
    <row r="2608" spans="1:25" x14ac:dyDescent="0.25">
      <c r="A2608" s="1">
        <v>44293</v>
      </c>
      <c r="B2608">
        <v>60532</v>
      </c>
      <c r="C2608" t="s">
        <v>313</v>
      </c>
      <c r="D2608" t="str">
        <f>VLOOKUP(sales_order1[[#This Row],[itemCode]],product_details3!B:C,2,0)</f>
        <v>MSKO50</v>
      </c>
      <c r="E2608" t="s">
        <v>314</v>
      </c>
      <c r="F2608" t="s">
        <v>137</v>
      </c>
      <c r="G2608">
        <v>200</v>
      </c>
      <c r="H2608">
        <v>14.65</v>
      </c>
      <c r="I2608">
        <v>2930</v>
      </c>
      <c r="J2608">
        <v>6.55</v>
      </c>
      <c r="K2608">
        <v>1310</v>
      </c>
      <c r="L2608">
        <v>8.1</v>
      </c>
      <c r="M2608">
        <v>0.55290102389078488</v>
      </c>
      <c r="N2608">
        <v>1620</v>
      </c>
      <c r="O2608" t="s">
        <v>91</v>
      </c>
      <c r="P2608" t="s">
        <v>92</v>
      </c>
      <c r="Q2608" t="s">
        <v>93</v>
      </c>
      <c r="R2608" t="s">
        <v>72</v>
      </c>
      <c r="S2608" t="s">
        <v>94</v>
      </c>
      <c r="T2608" t="s">
        <v>95</v>
      </c>
      <c r="U2608" t="s">
        <v>1190</v>
      </c>
      <c r="V2608">
        <f>YEAR(sales_order1[[#This Row],[date]])</f>
        <v>2021</v>
      </c>
      <c r="W2608" t="str">
        <f>TEXT(sales_order1[[#This Row],[date]], "Mmm")</f>
        <v>Apr</v>
      </c>
      <c r="X2608">
        <f>VALUE(TEXT(sales_order1[[#This Row],[date]], "D"))</f>
        <v>7</v>
      </c>
      <c r="Y2608">
        <v>14</v>
      </c>
    </row>
    <row r="2609" spans="1:25" x14ac:dyDescent="0.25">
      <c r="A2609" s="1">
        <v>44293</v>
      </c>
      <c r="B2609">
        <v>60533</v>
      </c>
      <c r="C2609" t="s">
        <v>386</v>
      </c>
      <c r="D2609" t="str">
        <f>VLOOKUP(sales_order1[[#This Row],[itemCode]],product_details3!B:C,2,0)</f>
        <v>EXFC100</v>
      </c>
      <c r="E2609" t="s">
        <v>387</v>
      </c>
      <c r="F2609" t="s">
        <v>183</v>
      </c>
      <c r="G2609">
        <v>100</v>
      </c>
      <c r="H2609">
        <v>24.65</v>
      </c>
      <c r="I2609">
        <v>2465</v>
      </c>
      <c r="J2609">
        <v>9.5500000000000007</v>
      </c>
      <c r="K2609">
        <v>955</v>
      </c>
      <c r="L2609">
        <v>15.1</v>
      </c>
      <c r="M2609">
        <v>0.61257606490872218</v>
      </c>
      <c r="N2609">
        <v>1510</v>
      </c>
      <c r="O2609" t="s">
        <v>167</v>
      </c>
      <c r="P2609" t="s">
        <v>168</v>
      </c>
      <c r="Q2609" t="s">
        <v>100</v>
      </c>
      <c r="R2609" t="s">
        <v>40</v>
      </c>
      <c r="S2609" t="s">
        <v>101</v>
      </c>
      <c r="T2609" t="s">
        <v>169</v>
      </c>
      <c r="U2609" t="s">
        <v>1190</v>
      </c>
      <c r="V2609">
        <f>YEAR(sales_order1[[#This Row],[date]])</f>
        <v>2021</v>
      </c>
      <c r="W2609" t="str">
        <f>TEXT(sales_order1[[#This Row],[date]], "Mmm")</f>
        <v>Apr</v>
      </c>
      <c r="X2609">
        <f>VALUE(TEXT(sales_order1[[#This Row],[date]], "D"))</f>
        <v>7</v>
      </c>
      <c r="Y2609">
        <v>14</v>
      </c>
    </row>
    <row r="2610" spans="1:25" x14ac:dyDescent="0.25">
      <c r="A2610" s="1">
        <v>44293</v>
      </c>
      <c r="B2610">
        <v>60534</v>
      </c>
      <c r="C2610" t="s">
        <v>103</v>
      </c>
      <c r="D2610" t="str">
        <f>VLOOKUP(sales_order1[[#This Row],[itemCode]],product_details3!B:C,2,0)</f>
        <v>SCRT50</v>
      </c>
      <c r="E2610" t="s">
        <v>104</v>
      </c>
      <c r="F2610" t="s">
        <v>61</v>
      </c>
      <c r="G2610">
        <v>200</v>
      </c>
      <c r="H2610">
        <v>16.95</v>
      </c>
      <c r="I2610">
        <v>3390</v>
      </c>
      <c r="J2610">
        <v>5.2</v>
      </c>
      <c r="K2610">
        <v>1040</v>
      </c>
      <c r="L2610">
        <v>11.75</v>
      </c>
      <c r="M2610">
        <v>0.69321533923303835</v>
      </c>
      <c r="N2610">
        <v>2350</v>
      </c>
      <c r="O2610" t="s">
        <v>423</v>
      </c>
      <c r="P2610" t="s">
        <v>424</v>
      </c>
      <c r="Q2610" t="s">
        <v>77</v>
      </c>
      <c r="R2610" t="s">
        <v>72</v>
      </c>
      <c r="S2610" t="s">
        <v>425</v>
      </c>
      <c r="T2610" t="s">
        <v>426</v>
      </c>
      <c r="U2610" t="s">
        <v>1190</v>
      </c>
      <c r="V2610">
        <f>YEAR(sales_order1[[#This Row],[date]])</f>
        <v>2021</v>
      </c>
      <c r="W2610" t="str">
        <f>TEXT(sales_order1[[#This Row],[date]], "Mmm")</f>
        <v>Apr</v>
      </c>
      <c r="X2610">
        <f>VALUE(TEXT(sales_order1[[#This Row],[date]], "D"))</f>
        <v>7</v>
      </c>
      <c r="Y2610">
        <v>14</v>
      </c>
    </row>
    <row r="2611" spans="1:25" x14ac:dyDescent="0.25">
      <c r="A2611" s="1">
        <v>44293</v>
      </c>
      <c r="B2611">
        <v>60535</v>
      </c>
      <c r="C2611" t="s">
        <v>51</v>
      </c>
      <c r="D2611" t="str">
        <f>VLOOKUP(sales_order1[[#This Row],[itemCode]],product_details3!B:C,2,0)</f>
        <v>MSTH50</v>
      </c>
      <c r="E2611" t="s">
        <v>52</v>
      </c>
      <c r="F2611" t="s">
        <v>21</v>
      </c>
      <c r="G2611">
        <v>100</v>
      </c>
      <c r="H2611">
        <v>15.75</v>
      </c>
      <c r="I2611">
        <v>1575</v>
      </c>
      <c r="J2611">
        <v>4.45</v>
      </c>
      <c r="K2611">
        <v>445</v>
      </c>
      <c r="L2611">
        <v>11.3</v>
      </c>
      <c r="M2611">
        <v>0.71746031746031746</v>
      </c>
      <c r="N2611">
        <v>1130</v>
      </c>
      <c r="O2611" t="s">
        <v>189</v>
      </c>
      <c r="P2611" t="s">
        <v>190</v>
      </c>
      <c r="Q2611" t="s">
        <v>191</v>
      </c>
      <c r="R2611" t="s">
        <v>56</v>
      </c>
      <c r="S2611" t="s">
        <v>192</v>
      </c>
      <c r="T2611" t="s">
        <v>193</v>
      </c>
      <c r="U2611" t="s">
        <v>1191</v>
      </c>
      <c r="V2611">
        <f>YEAR(sales_order1[[#This Row],[date]])</f>
        <v>2021</v>
      </c>
      <c r="W2611" t="str">
        <f>TEXT(sales_order1[[#This Row],[date]], "Mmm")</f>
        <v>Apr</v>
      </c>
      <c r="X2611">
        <f>VALUE(TEXT(sales_order1[[#This Row],[date]], "D"))</f>
        <v>7</v>
      </c>
      <c r="Y2611">
        <v>14</v>
      </c>
    </row>
    <row r="2612" spans="1:25" x14ac:dyDescent="0.25">
      <c r="A2612" s="1">
        <v>44293</v>
      </c>
      <c r="B2612">
        <v>60536</v>
      </c>
      <c r="C2612" t="s">
        <v>51</v>
      </c>
      <c r="D2612" t="str">
        <f>VLOOKUP(sales_order1[[#This Row],[itemCode]],product_details3!B:C,2,0)</f>
        <v>MSTH50</v>
      </c>
      <c r="E2612" t="s">
        <v>52</v>
      </c>
      <c r="F2612" t="s">
        <v>21</v>
      </c>
      <c r="G2612">
        <v>200</v>
      </c>
      <c r="H2612">
        <v>15.75</v>
      </c>
      <c r="I2612">
        <v>3150</v>
      </c>
      <c r="J2612">
        <v>4.45</v>
      </c>
      <c r="K2612">
        <v>890</v>
      </c>
      <c r="L2612">
        <v>11.3</v>
      </c>
      <c r="M2612">
        <v>0.71746031746031746</v>
      </c>
      <c r="N2612">
        <v>2260</v>
      </c>
      <c r="O2612" t="s">
        <v>528</v>
      </c>
      <c r="P2612" t="s">
        <v>529</v>
      </c>
      <c r="Q2612" t="s">
        <v>132</v>
      </c>
      <c r="R2612" t="s">
        <v>56</v>
      </c>
      <c r="S2612" t="s">
        <v>133</v>
      </c>
      <c r="T2612" t="s">
        <v>530</v>
      </c>
      <c r="U2612" t="s">
        <v>1191</v>
      </c>
      <c r="V2612">
        <f>YEAR(sales_order1[[#This Row],[date]])</f>
        <v>2021</v>
      </c>
      <c r="W2612" t="str">
        <f>TEXT(sales_order1[[#This Row],[date]], "Mmm")</f>
        <v>Apr</v>
      </c>
      <c r="X2612">
        <f>VALUE(TEXT(sales_order1[[#This Row],[date]], "D"))</f>
        <v>7</v>
      </c>
      <c r="Y2612">
        <v>14</v>
      </c>
    </row>
    <row r="2613" spans="1:25" x14ac:dyDescent="0.25">
      <c r="A2613" s="1">
        <v>44294</v>
      </c>
      <c r="B2613">
        <v>60537</v>
      </c>
      <c r="C2613" t="s">
        <v>386</v>
      </c>
      <c r="D2613" t="str">
        <f>VLOOKUP(sales_order1[[#This Row],[itemCode]],product_details3!B:C,2,0)</f>
        <v>EXFC100</v>
      </c>
      <c r="E2613" t="s">
        <v>387</v>
      </c>
      <c r="F2613" t="s">
        <v>183</v>
      </c>
      <c r="G2613">
        <v>50</v>
      </c>
      <c r="H2613">
        <v>24.65</v>
      </c>
      <c r="I2613">
        <v>1232.5</v>
      </c>
      <c r="J2613">
        <v>9.5500000000000007</v>
      </c>
      <c r="K2613">
        <v>477.5</v>
      </c>
      <c r="L2613">
        <v>15.1</v>
      </c>
      <c r="M2613">
        <v>0.61257606490872218</v>
      </c>
      <c r="N2613">
        <v>755</v>
      </c>
      <c r="O2613" t="s">
        <v>392</v>
      </c>
      <c r="P2613" t="s">
        <v>393</v>
      </c>
      <c r="Q2613" t="s">
        <v>264</v>
      </c>
      <c r="R2613" t="s">
        <v>56</v>
      </c>
      <c r="S2613" t="s">
        <v>133</v>
      </c>
      <c r="T2613" t="s">
        <v>394</v>
      </c>
      <c r="U2613" t="s">
        <v>1191</v>
      </c>
      <c r="V2613">
        <f>YEAR(sales_order1[[#This Row],[date]])</f>
        <v>2021</v>
      </c>
      <c r="W2613" t="str">
        <f>TEXT(sales_order1[[#This Row],[date]], "Mmm")</f>
        <v>Apr</v>
      </c>
      <c r="X2613">
        <f>VALUE(TEXT(sales_order1[[#This Row],[date]], "D"))</f>
        <v>8</v>
      </c>
      <c r="Y2613">
        <v>14</v>
      </c>
    </row>
    <row r="2614" spans="1:25" x14ac:dyDescent="0.25">
      <c r="A2614" s="1">
        <v>44294</v>
      </c>
      <c r="B2614">
        <v>60538</v>
      </c>
      <c r="C2614" t="s">
        <v>67</v>
      </c>
      <c r="D2614" t="str">
        <f>VLOOKUP(sales_order1[[#This Row],[itemCode]],product_details3!B:C,2,0)</f>
        <v>SRMH15</v>
      </c>
      <c r="E2614" t="s">
        <v>68</v>
      </c>
      <c r="F2614" t="s">
        <v>30</v>
      </c>
      <c r="G2614">
        <v>150</v>
      </c>
      <c r="H2614">
        <v>15.75</v>
      </c>
      <c r="I2614">
        <v>2362.5</v>
      </c>
      <c r="J2614">
        <v>5.45</v>
      </c>
      <c r="K2614">
        <v>817.5</v>
      </c>
      <c r="L2614">
        <v>10.3</v>
      </c>
      <c r="M2614">
        <v>0.65396825396825398</v>
      </c>
      <c r="N2614">
        <v>1545</v>
      </c>
      <c r="O2614" t="s">
        <v>248</v>
      </c>
      <c r="P2614" t="s">
        <v>249</v>
      </c>
      <c r="Q2614" t="s">
        <v>191</v>
      </c>
      <c r="R2614" t="s">
        <v>56</v>
      </c>
      <c r="S2614" t="s">
        <v>192</v>
      </c>
      <c r="T2614" t="s">
        <v>250</v>
      </c>
      <c r="U2614" t="s">
        <v>1191</v>
      </c>
      <c r="V2614">
        <f>YEAR(sales_order1[[#This Row],[date]])</f>
        <v>2021</v>
      </c>
      <c r="W2614" t="str">
        <f>TEXT(sales_order1[[#This Row],[date]], "Mmm")</f>
        <v>Apr</v>
      </c>
      <c r="X2614">
        <f>VALUE(TEXT(sales_order1[[#This Row],[date]], "D"))</f>
        <v>8</v>
      </c>
      <c r="Y2614">
        <v>14</v>
      </c>
    </row>
    <row r="2615" spans="1:25" x14ac:dyDescent="0.25">
      <c r="A2615" s="1">
        <v>44294</v>
      </c>
      <c r="B2615">
        <v>60539</v>
      </c>
      <c r="C2615" t="s">
        <v>35</v>
      </c>
      <c r="D2615" t="str">
        <f>VLOOKUP(sales_order1[[#This Row],[itemCode]],product_details3!B:C,2,0)</f>
        <v>SRMA30</v>
      </c>
      <c r="E2615" t="s">
        <v>36</v>
      </c>
      <c r="F2615" t="s">
        <v>30</v>
      </c>
      <c r="G2615">
        <v>200</v>
      </c>
      <c r="H2615">
        <v>26.2</v>
      </c>
      <c r="I2615">
        <v>5240</v>
      </c>
      <c r="J2615">
        <v>9.4</v>
      </c>
      <c r="K2615">
        <v>1880</v>
      </c>
      <c r="L2615">
        <v>16.8</v>
      </c>
      <c r="M2615">
        <v>0.6412213740458016</v>
      </c>
      <c r="N2615">
        <v>3360</v>
      </c>
      <c r="O2615" t="s">
        <v>451</v>
      </c>
      <c r="P2615" t="s">
        <v>452</v>
      </c>
      <c r="Q2615" t="s">
        <v>271</v>
      </c>
      <c r="R2615" t="s">
        <v>56</v>
      </c>
      <c r="S2615" t="s">
        <v>192</v>
      </c>
      <c r="T2615" t="s">
        <v>453</v>
      </c>
      <c r="U2615" t="s">
        <v>1191</v>
      </c>
      <c r="V2615">
        <f>YEAR(sales_order1[[#This Row],[date]])</f>
        <v>2021</v>
      </c>
      <c r="W2615" t="str">
        <f>TEXT(sales_order1[[#This Row],[date]], "Mmm")</f>
        <v>Apr</v>
      </c>
      <c r="X2615">
        <f>VALUE(TEXT(sales_order1[[#This Row],[date]], "D"))</f>
        <v>8</v>
      </c>
      <c r="Y2615">
        <v>14</v>
      </c>
    </row>
    <row r="2616" spans="1:25" x14ac:dyDescent="0.25">
      <c r="A2616" s="1">
        <v>44294</v>
      </c>
      <c r="B2616">
        <v>60540</v>
      </c>
      <c r="C2616" t="s">
        <v>209</v>
      </c>
      <c r="D2616" t="str">
        <f>VLOOKUP(sales_order1[[#This Row],[itemCode]],product_details3!B:C,2,0)</f>
        <v>CLNG50</v>
      </c>
      <c r="E2616" t="s">
        <v>210</v>
      </c>
      <c r="F2616" t="s">
        <v>45</v>
      </c>
      <c r="G2616">
        <v>200</v>
      </c>
      <c r="H2616">
        <v>6.5</v>
      </c>
      <c r="I2616">
        <v>1300</v>
      </c>
      <c r="J2616">
        <v>2.2999999999999998</v>
      </c>
      <c r="K2616">
        <v>460</v>
      </c>
      <c r="L2616">
        <v>4.2</v>
      </c>
      <c r="M2616">
        <v>0.64615384615384619</v>
      </c>
      <c r="N2616">
        <v>840</v>
      </c>
      <c r="O2616" t="s">
        <v>511</v>
      </c>
      <c r="P2616" t="s">
        <v>512</v>
      </c>
      <c r="Q2616" t="s">
        <v>201</v>
      </c>
      <c r="R2616" t="s">
        <v>25</v>
      </c>
      <c r="S2616" t="s">
        <v>372</v>
      </c>
      <c r="T2616" t="s">
        <v>513</v>
      </c>
      <c r="U2616" t="s">
        <v>1191</v>
      </c>
      <c r="V2616">
        <f>YEAR(sales_order1[[#This Row],[date]])</f>
        <v>2021</v>
      </c>
      <c r="W2616" t="str">
        <f>TEXT(sales_order1[[#This Row],[date]], "Mmm")</f>
        <v>Apr</v>
      </c>
      <c r="X2616">
        <f>VALUE(TEXT(sales_order1[[#This Row],[date]], "D"))</f>
        <v>8</v>
      </c>
      <c r="Y2616">
        <v>14</v>
      </c>
    </row>
    <row r="2617" spans="1:25" x14ac:dyDescent="0.25">
      <c r="A2617" s="1">
        <v>44294</v>
      </c>
      <c r="B2617">
        <v>60541</v>
      </c>
      <c r="C2617" t="s">
        <v>35</v>
      </c>
      <c r="D2617" t="str">
        <f>VLOOKUP(sales_order1[[#This Row],[itemCode]],product_details3!B:C,2,0)</f>
        <v>SRMA30</v>
      </c>
      <c r="E2617" t="s">
        <v>36</v>
      </c>
      <c r="F2617" t="s">
        <v>30</v>
      </c>
      <c r="G2617">
        <v>50</v>
      </c>
      <c r="H2617">
        <v>26.2</v>
      </c>
      <c r="I2617">
        <v>1310</v>
      </c>
      <c r="J2617">
        <v>9.4</v>
      </c>
      <c r="K2617">
        <v>470</v>
      </c>
      <c r="L2617">
        <v>16.8</v>
      </c>
      <c r="M2617">
        <v>0.6412213740458016</v>
      </c>
      <c r="N2617">
        <v>840</v>
      </c>
      <c r="O2617" t="s">
        <v>75</v>
      </c>
      <c r="P2617" t="s">
        <v>76</v>
      </c>
      <c r="Q2617" t="s">
        <v>77</v>
      </c>
      <c r="R2617" t="s">
        <v>72</v>
      </c>
      <c r="S2617" t="s">
        <v>78</v>
      </c>
      <c r="T2617" t="s">
        <v>79</v>
      </c>
      <c r="U2617" t="s">
        <v>1190</v>
      </c>
      <c r="V2617">
        <f>YEAR(sales_order1[[#This Row],[date]])</f>
        <v>2021</v>
      </c>
      <c r="W2617" t="str">
        <f>TEXT(sales_order1[[#This Row],[date]], "Mmm")</f>
        <v>Apr</v>
      </c>
      <c r="X2617">
        <f>VALUE(TEXT(sales_order1[[#This Row],[date]], "D"))</f>
        <v>8</v>
      </c>
      <c r="Y2617">
        <v>14</v>
      </c>
    </row>
    <row r="2618" spans="1:25" x14ac:dyDescent="0.25">
      <c r="A2618" s="1">
        <v>44294</v>
      </c>
      <c r="B2618">
        <v>60542</v>
      </c>
      <c r="C2618" t="s">
        <v>35</v>
      </c>
      <c r="D2618" t="str">
        <f>VLOOKUP(sales_order1[[#This Row],[itemCode]],product_details3!B:C,2,0)</f>
        <v>SRMA30</v>
      </c>
      <c r="E2618" t="s">
        <v>36</v>
      </c>
      <c r="F2618" t="s">
        <v>30</v>
      </c>
      <c r="G2618">
        <v>150</v>
      </c>
      <c r="H2618">
        <v>26.2</v>
      </c>
      <c r="I2618">
        <v>3930</v>
      </c>
      <c r="J2618">
        <v>9.4</v>
      </c>
      <c r="K2618">
        <v>1410</v>
      </c>
      <c r="L2618">
        <v>16.8</v>
      </c>
      <c r="M2618">
        <v>0.6412213740458016</v>
      </c>
      <c r="N2618">
        <v>2520</v>
      </c>
      <c r="O2618" t="s">
        <v>478</v>
      </c>
      <c r="P2618" t="s">
        <v>479</v>
      </c>
      <c r="Q2618" t="s">
        <v>186</v>
      </c>
      <c r="R2618" t="s">
        <v>112</v>
      </c>
      <c r="S2618" t="s">
        <v>246</v>
      </c>
      <c r="T2618" t="s">
        <v>480</v>
      </c>
      <c r="U2618" t="s">
        <v>1189</v>
      </c>
      <c r="V2618">
        <f>YEAR(sales_order1[[#This Row],[date]])</f>
        <v>2021</v>
      </c>
      <c r="W2618" t="str">
        <f>TEXT(sales_order1[[#This Row],[date]], "Mmm")</f>
        <v>Apr</v>
      </c>
      <c r="X2618">
        <f>VALUE(TEXT(sales_order1[[#This Row],[date]], "D"))</f>
        <v>8</v>
      </c>
      <c r="Y2618">
        <v>14</v>
      </c>
    </row>
    <row r="2619" spans="1:25" x14ac:dyDescent="0.25">
      <c r="A2619" s="1">
        <v>44295</v>
      </c>
      <c r="B2619">
        <v>60543</v>
      </c>
      <c r="C2619" t="s">
        <v>51</v>
      </c>
      <c r="D2619" t="str">
        <f>VLOOKUP(sales_order1[[#This Row],[itemCode]],product_details3!B:C,2,0)</f>
        <v>MSTH50</v>
      </c>
      <c r="E2619" t="s">
        <v>52</v>
      </c>
      <c r="F2619" t="s">
        <v>21</v>
      </c>
      <c r="G2619">
        <v>50</v>
      </c>
      <c r="H2619">
        <v>15.75</v>
      </c>
      <c r="I2619">
        <v>787.5</v>
      </c>
      <c r="J2619">
        <v>4.45</v>
      </c>
      <c r="K2619">
        <v>222.5</v>
      </c>
      <c r="L2619">
        <v>11.3</v>
      </c>
      <c r="M2619">
        <v>0.71746031746031746</v>
      </c>
      <c r="N2619">
        <v>565</v>
      </c>
      <c r="O2619" t="s">
        <v>366</v>
      </c>
      <c r="P2619" t="s">
        <v>367</v>
      </c>
      <c r="Q2619" t="s">
        <v>239</v>
      </c>
      <c r="R2619" t="s">
        <v>112</v>
      </c>
      <c r="S2619" t="s">
        <v>368</v>
      </c>
      <c r="T2619" t="s">
        <v>369</v>
      </c>
      <c r="U2619" t="s">
        <v>1189</v>
      </c>
      <c r="V2619">
        <f>YEAR(sales_order1[[#This Row],[date]])</f>
        <v>2021</v>
      </c>
      <c r="W2619" t="str">
        <f>TEXT(sales_order1[[#This Row],[date]], "Mmm")</f>
        <v>Apr</v>
      </c>
      <c r="X2619">
        <f>VALUE(TEXT(sales_order1[[#This Row],[date]], "D"))</f>
        <v>9</v>
      </c>
      <c r="Y2619">
        <v>15</v>
      </c>
    </row>
    <row r="2620" spans="1:25" x14ac:dyDescent="0.25">
      <c r="A2620" s="1">
        <v>44295</v>
      </c>
      <c r="B2620">
        <v>60544</v>
      </c>
      <c r="C2620" t="s">
        <v>194</v>
      </c>
      <c r="D2620" t="str">
        <f>VLOOKUP(sales_order1[[#This Row],[itemCode]],product_details3!B:C,2,0)</f>
        <v>CLNG150</v>
      </c>
      <c r="E2620" t="s">
        <v>195</v>
      </c>
      <c r="F2620" t="s">
        <v>45</v>
      </c>
      <c r="G2620">
        <v>50</v>
      </c>
      <c r="H2620">
        <v>12.75</v>
      </c>
      <c r="I2620">
        <v>637.5</v>
      </c>
      <c r="J2620">
        <v>4.45</v>
      </c>
      <c r="K2620">
        <v>222.5</v>
      </c>
      <c r="L2620">
        <v>8.3000000000000007</v>
      </c>
      <c r="M2620">
        <v>0.65098039215686276</v>
      </c>
      <c r="N2620">
        <v>415</v>
      </c>
      <c r="O2620" t="s">
        <v>31</v>
      </c>
      <c r="P2620" t="s">
        <v>32</v>
      </c>
      <c r="Q2620" t="s">
        <v>24</v>
      </c>
      <c r="R2620" t="s">
        <v>25</v>
      </c>
      <c r="S2620" t="s">
        <v>33</v>
      </c>
      <c r="T2620" t="s">
        <v>34</v>
      </c>
      <c r="U2620" t="s">
        <v>1191</v>
      </c>
      <c r="V2620">
        <f>YEAR(sales_order1[[#This Row],[date]])</f>
        <v>2021</v>
      </c>
      <c r="W2620" t="str">
        <f>TEXT(sales_order1[[#This Row],[date]], "Mmm")</f>
        <v>Apr</v>
      </c>
      <c r="X2620">
        <f>VALUE(TEXT(sales_order1[[#This Row],[date]], "D"))</f>
        <v>9</v>
      </c>
      <c r="Y2620">
        <v>15</v>
      </c>
    </row>
    <row r="2621" spans="1:25" x14ac:dyDescent="0.25">
      <c r="A2621" s="1">
        <v>44295</v>
      </c>
      <c r="B2621">
        <v>60545</v>
      </c>
      <c r="C2621" t="s">
        <v>28</v>
      </c>
      <c r="D2621" t="str">
        <f>VLOOKUP(sales_order1[[#This Row],[itemCode]],product_details3!B:C,2,0)</f>
        <v>SRMC30</v>
      </c>
      <c r="E2621" t="s">
        <v>29</v>
      </c>
      <c r="F2621" t="s">
        <v>30</v>
      </c>
      <c r="G2621">
        <v>200</v>
      </c>
      <c r="H2621">
        <v>22.6</v>
      </c>
      <c r="I2621">
        <v>4520</v>
      </c>
      <c r="J2621">
        <v>7.6</v>
      </c>
      <c r="K2621">
        <v>1520</v>
      </c>
      <c r="L2621">
        <v>15</v>
      </c>
      <c r="M2621">
        <v>0.66371681415929207</v>
      </c>
      <c r="N2621">
        <v>3000</v>
      </c>
      <c r="O2621" t="s">
        <v>420</v>
      </c>
      <c r="P2621" t="s">
        <v>421</v>
      </c>
      <c r="Q2621" t="s">
        <v>77</v>
      </c>
      <c r="R2621" t="s">
        <v>72</v>
      </c>
      <c r="S2621" t="s">
        <v>78</v>
      </c>
      <c r="T2621" t="s">
        <v>422</v>
      </c>
      <c r="U2621" t="s">
        <v>1190</v>
      </c>
      <c r="V2621">
        <f>YEAR(sales_order1[[#This Row],[date]])</f>
        <v>2021</v>
      </c>
      <c r="W2621" t="str">
        <f>TEXT(sales_order1[[#This Row],[date]], "Mmm")</f>
        <v>Apr</v>
      </c>
      <c r="X2621">
        <f>VALUE(TEXT(sales_order1[[#This Row],[date]], "D"))</f>
        <v>9</v>
      </c>
      <c r="Y2621">
        <v>15</v>
      </c>
    </row>
    <row r="2622" spans="1:25" x14ac:dyDescent="0.25">
      <c r="A2622" s="1">
        <v>44295</v>
      </c>
      <c r="B2622">
        <v>60546</v>
      </c>
      <c r="C2622" t="s">
        <v>320</v>
      </c>
      <c r="D2622" t="str">
        <f>VLOOKUP(sales_order1[[#This Row],[itemCode]],product_details3!B:C,2,0)</f>
        <v>SCR50+100</v>
      </c>
      <c r="E2622" t="s">
        <v>321</v>
      </c>
      <c r="F2622" t="s">
        <v>61</v>
      </c>
      <c r="G2622">
        <v>100</v>
      </c>
      <c r="H2622">
        <v>26.25</v>
      </c>
      <c r="I2622">
        <v>2625</v>
      </c>
      <c r="J2622">
        <v>7.75</v>
      </c>
      <c r="K2622">
        <v>775</v>
      </c>
      <c r="L2622">
        <v>18.5</v>
      </c>
      <c r="M2622">
        <v>0.70476190476190481</v>
      </c>
      <c r="N2622">
        <v>1850</v>
      </c>
      <c r="O2622" t="s">
        <v>519</v>
      </c>
      <c r="P2622" t="s">
        <v>520</v>
      </c>
      <c r="Q2622" t="s">
        <v>383</v>
      </c>
      <c r="R2622" t="s">
        <v>72</v>
      </c>
      <c r="S2622" t="s">
        <v>459</v>
      </c>
      <c r="T2622" t="s">
        <v>521</v>
      </c>
      <c r="U2622" t="s">
        <v>1188</v>
      </c>
      <c r="V2622">
        <f>YEAR(sales_order1[[#This Row],[date]])</f>
        <v>2021</v>
      </c>
      <c r="W2622" t="str">
        <f>TEXT(sales_order1[[#This Row],[date]], "Mmm")</f>
        <v>Apr</v>
      </c>
      <c r="X2622">
        <f>VALUE(TEXT(sales_order1[[#This Row],[date]], "D"))</f>
        <v>9</v>
      </c>
      <c r="Y2622">
        <v>15</v>
      </c>
    </row>
    <row r="2623" spans="1:25" x14ac:dyDescent="0.25">
      <c r="A2623" s="1">
        <v>44295</v>
      </c>
      <c r="B2623">
        <v>60547</v>
      </c>
      <c r="C2623" t="s">
        <v>194</v>
      </c>
      <c r="D2623" t="str">
        <f>VLOOKUP(sales_order1[[#This Row],[itemCode]],product_details3!B:C,2,0)</f>
        <v>CLNG150</v>
      </c>
      <c r="E2623" t="s">
        <v>195</v>
      </c>
      <c r="F2623" t="s">
        <v>45</v>
      </c>
      <c r="G2623">
        <v>50</v>
      </c>
      <c r="H2623">
        <v>12.75</v>
      </c>
      <c r="I2623">
        <v>637.5</v>
      </c>
      <c r="J2623">
        <v>4.45</v>
      </c>
      <c r="K2623">
        <v>222.5</v>
      </c>
      <c r="L2623">
        <v>8.3000000000000007</v>
      </c>
      <c r="M2623">
        <v>0.65098039215686276</v>
      </c>
      <c r="N2623">
        <v>415</v>
      </c>
      <c r="O2623" t="s">
        <v>53</v>
      </c>
      <c r="P2623" t="s">
        <v>54</v>
      </c>
      <c r="Q2623" t="s">
        <v>55</v>
      </c>
      <c r="R2623" t="s">
        <v>56</v>
      </c>
      <c r="S2623" t="s">
        <v>57</v>
      </c>
      <c r="T2623" t="s">
        <v>58</v>
      </c>
      <c r="U2623" t="s">
        <v>1191</v>
      </c>
      <c r="V2623">
        <f>YEAR(sales_order1[[#This Row],[date]])</f>
        <v>2021</v>
      </c>
      <c r="W2623" t="str">
        <f>TEXT(sales_order1[[#This Row],[date]], "Mmm")</f>
        <v>Apr</v>
      </c>
      <c r="X2623">
        <f>VALUE(TEXT(sales_order1[[#This Row],[date]], "D"))</f>
        <v>9</v>
      </c>
      <c r="Y2623">
        <v>15</v>
      </c>
    </row>
    <row r="2624" spans="1:25" x14ac:dyDescent="0.25">
      <c r="A2624" s="1">
        <v>44295</v>
      </c>
      <c r="B2624">
        <v>60548</v>
      </c>
      <c r="C2624" t="s">
        <v>320</v>
      </c>
      <c r="D2624" t="str">
        <f>VLOOKUP(sales_order1[[#This Row],[itemCode]],product_details3!B:C,2,0)</f>
        <v>SCR50+100</v>
      </c>
      <c r="E2624" t="s">
        <v>321</v>
      </c>
      <c r="F2624" t="s">
        <v>61</v>
      </c>
      <c r="G2624">
        <v>50</v>
      </c>
      <c r="H2624">
        <v>26.25</v>
      </c>
      <c r="I2624">
        <v>1312.5</v>
      </c>
      <c r="J2624">
        <v>7.75</v>
      </c>
      <c r="K2624">
        <v>387.5</v>
      </c>
      <c r="L2624">
        <v>18.5</v>
      </c>
      <c r="M2624">
        <v>0.70476190476190481</v>
      </c>
      <c r="N2624">
        <v>925</v>
      </c>
      <c r="O2624" t="s">
        <v>447</v>
      </c>
      <c r="P2624" t="s">
        <v>448</v>
      </c>
      <c r="Q2624" t="s">
        <v>378</v>
      </c>
      <c r="R2624" t="s">
        <v>72</v>
      </c>
      <c r="S2624" t="s">
        <v>449</v>
      </c>
      <c r="T2624" t="s">
        <v>450</v>
      </c>
      <c r="U2624" t="s">
        <v>1188</v>
      </c>
      <c r="V2624">
        <f>YEAR(sales_order1[[#This Row],[date]])</f>
        <v>2021</v>
      </c>
      <c r="W2624" t="str">
        <f>TEXT(sales_order1[[#This Row],[date]], "Mmm")</f>
        <v>Apr</v>
      </c>
      <c r="X2624">
        <f>VALUE(TEXT(sales_order1[[#This Row],[date]], "D"))</f>
        <v>9</v>
      </c>
      <c r="Y2624">
        <v>15</v>
      </c>
    </row>
    <row r="2625" spans="1:25" x14ac:dyDescent="0.25">
      <c r="A2625" s="1">
        <v>44295</v>
      </c>
      <c r="B2625">
        <v>60549</v>
      </c>
      <c r="C2625" t="s">
        <v>122</v>
      </c>
      <c r="D2625" t="str">
        <f>VLOOKUP(sales_order1[[#This Row],[itemCode]],product_details3!B:C,2,0)</f>
        <v>TNRE150</v>
      </c>
      <c r="E2625" t="s">
        <v>123</v>
      </c>
      <c r="F2625" t="s">
        <v>124</v>
      </c>
      <c r="G2625">
        <v>50</v>
      </c>
      <c r="H2625">
        <v>16.95</v>
      </c>
      <c r="I2625">
        <v>847.5</v>
      </c>
      <c r="J2625">
        <v>5.2</v>
      </c>
      <c r="K2625">
        <v>260</v>
      </c>
      <c r="L2625">
        <v>11.75</v>
      </c>
      <c r="M2625">
        <v>0.69321533923303835</v>
      </c>
      <c r="N2625">
        <v>587.5</v>
      </c>
      <c r="O2625" t="s">
        <v>37</v>
      </c>
      <c r="P2625" t="s">
        <v>38</v>
      </c>
      <c r="Q2625" t="s">
        <v>39</v>
      </c>
      <c r="R2625" t="s">
        <v>40</v>
      </c>
      <c r="S2625" t="s">
        <v>41</v>
      </c>
      <c r="T2625" t="s">
        <v>42</v>
      </c>
      <c r="U2625" t="s">
        <v>1188</v>
      </c>
      <c r="V2625">
        <f>YEAR(sales_order1[[#This Row],[date]])</f>
        <v>2021</v>
      </c>
      <c r="W2625" t="str">
        <f>TEXT(sales_order1[[#This Row],[date]], "Mmm")</f>
        <v>Apr</v>
      </c>
      <c r="X2625">
        <f>VALUE(TEXT(sales_order1[[#This Row],[date]], "D"))</f>
        <v>9</v>
      </c>
      <c r="Y2625">
        <v>15</v>
      </c>
    </row>
    <row r="2626" spans="1:25" x14ac:dyDescent="0.25">
      <c r="A2626" s="1">
        <v>44295</v>
      </c>
      <c r="B2626">
        <v>60550</v>
      </c>
      <c r="C2626" t="s">
        <v>103</v>
      </c>
      <c r="D2626" t="str">
        <f>VLOOKUP(sales_order1[[#This Row],[itemCode]],product_details3!B:C,2,0)</f>
        <v>SCRT50</v>
      </c>
      <c r="E2626" t="s">
        <v>104</v>
      </c>
      <c r="F2626" t="s">
        <v>61</v>
      </c>
      <c r="G2626">
        <v>100</v>
      </c>
      <c r="H2626">
        <v>16.95</v>
      </c>
      <c r="I2626">
        <v>1695</v>
      </c>
      <c r="J2626">
        <v>5.2</v>
      </c>
      <c r="K2626">
        <v>520</v>
      </c>
      <c r="L2626">
        <v>11.75</v>
      </c>
      <c r="M2626">
        <v>0.69321533923303835</v>
      </c>
      <c r="N2626">
        <v>1175</v>
      </c>
      <c r="O2626" t="s">
        <v>531</v>
      </c>
      <c r="P2626" t="s">
        <v>532</v>
      </c>
      <c r="Q2626" t="s">
        <v>119</v>
      </c>
      <c r="R2626" t="s">
        <v>40</v>
      </c>
      <c r="S2626" t="s">
        <v>120</v>
      </c>
      <c r="T2626" t="s">
        <v>533</v>
      </c>
      <c r="U2626" t="s">
        <v>1190</v>
      </c>
      <c r="V2626">
        <f>YEAR(sales_order1[[#This Row],[date]])</f>
        <v>2021</v>
      </c>
      <c r="W2626" t="str">
        <f>TEXT(sales_order1[[#This Row],[date]], "Mmm")</f>
        <v>Apr</v>
      </c>
      <c r="X2626">
        <f>VALUE(TEXT(sales_order1[[#This Row],[date]], "D"))</f>
        <v>9</v>
      </c>
      <c r="Y2626">
        <v>15</v>
      </c>
    </row>
    <row r="2627" spans="1:25" x14ac:dyDescent="0.25">
      <c r="A2627" s="1">
        <v>44298</v>
      </c>
      <c r="B2627">
        <v>60551</v>
      </c>
      <c r="C2627" t="s">
        <v>103</v>
      </c>
      <c r="D2627" t="str">
        <f>VLOOKUP(sales_order1[[#This Row],[itemCode]],product_details3!B:C,2,0)</f>
        <v>SCRT50</v>
      </c>
      <c r="E2627" t="s">
        <v>104</v>
      </c>
      <c r="F2627" t="s">
        <v>61</v>
      </c>
      <c r="G2627">
        <v>50</v>
      </c>
      <c r="H2627">
        <v>16.95</v>
      </c>
      <c r="I2627">
        <v>847.5</v>
      </c>
      <c r="J2627">
        <v>5.2</v>
      </c>
      <c r="K2627">
        <v>260</v>
      </c>
      <c r="L2627">
        <v>11.75</v>
      </c>
      <c r="M2627">
        <v>0.69321533923303835</v>
      </c>
      <c r="N2627">
        <v>587.5</v>
      </c>
      <c r="O2627" t="s">
        <v>152</v>
      </c>
      <c r="P2627" t="s">
        <v>153</v>
      </c>
      <c r="Q2627" t="s">
        <v>154</v>
      </c>
      <c r="R2627" t="s">
        <v>56</v>
      </c>
      <c r="S2627" t="s">
        <v>133</v>
      </c>
      <c r="T2627" t="s">
        <v>155</v>
      </c>
      <c r="U2627" t="s">
        <v>1191</v>
      </c>
      <c r="V2627">
        <f>YEAR(sales_order1[[#This Row],[date]])</f>
        <v>2021</v>
      </c>
      <c r="W2627" t="str">
        <f>TEXT(sales_order1[[#This Row],[date]], "Mmm")</f>
        <v>Apr</v>
      </c>
      <c r="X2627">
        <f>VALUE(TEXT(sales_order1[[#This Row],[date]], "D"))</f>
        <v>12</v>
      </c>
      <c r="Y2627">
        <v>15</v>
      </c>
    </row>
    <row r="2628" spans="1:25" x14ac:dyDescent="0.25">
      <c r="A2628" s="1">
        <v>44298</v>
      </c>
      <c r="B2628">
        <v>60552</v>
      </c>
      <c r="C2628" t="s">
        <v>51</v>
      </c>
      <c r="D2628" t="str">
        <f>VLOOKUP(sales_order1[[#This Row],[itemCode]],product_details3!B:C,2,0)</f>
        <v>MSTH50</v>
      </c>
      <c r="E2628" t="s">
        <v>52</v>
      </c>
      <c r="F2628" t="s">
        <v>21</v>
      </c>
      <c r="G2628">
        <v>50</v>
      </c>
      <c r="H2628">
        <v>15.75</v>
      </c>
      <c r="I2628">
        <v>787.5</v>
      </c>
      <c r="J2628">
        <v>4.45</v>
      </c>
      <c r="K2628">
        <v>222.5</v>
      </c>
      <c r="L2628">
        <v>11.3</v>
      </c>
      <c r="M2628">
        <v>0.71746031746031746</v>
      </c>
      <c r="N2628">
        <v>565</v>
      </c>
      <c r="O2628" t="s">
        <v>417</v>
      </c>
      <c r="P2628" t="s">
        <v>418</v>
      </c>
      <c r="Q2628" t="s">
        <v>160</v>
      </c>
      <c r="R2628" t="s">
        <v>112</v>
      </c>
      <c r="S2628" t="s">
        <v>161</v>
      </c>
      <c r="T2628" t="s">
        <v>419</v>
      </c>
      <c r="U2628" t="s">
        <v>1189</v>
      </c>
      <c r="V2628">
        <f>YEAR(sales_order1[[#This Row],[date]])</f>
        <v>2021</v>
      </c>
      <c r="W2628" t="str">
        <f>TEXT(sales_order1[[#This Row],[date]], "Mmm")</f>
        <v>Apr</v>
      </c>
      <c r="X2628">
        <f>VALUE(TEXT(sales_order1[[#This Row],[date]], "D"))</f>
        <v>12</v>
      </c>
      <c r="Y2628">
        <v>15</v>
      </c>
    </row>
    <row r="2629" spans="1:25" x14ac:dyDescent="0.25">
      <c r="A2629" s="1">
        <v>44298</v>
      </c>
      <c r="B2629">
        <v>60553</v>
      </c>
      <c r="C2629" t="s">
        <v>221</v>
      </c>
      <c r="D2629" t="str">
        <f>VLOOKUP(sales_order1[[#This Row],[itemCode]],product_details3!B:C,2,0)</f>
        <v>CLNF200</v>
      </c>
      <c r="E2629" t="s">
        <v>222</v>
      </c>
      <c r="F2629" t="s">
        <v>45</v>
      </c>
      <c r="G2629">
        <v>200</v>
      </c>
      <c r="H2629">
        <v>23.25</v>
      </c>
      <c r="I2629">
        <v>4650</v>
      </c>
      <c r="J2629">
        <v>9</v>
      </c>
      <c r="K2629">
        <v>1800</v>
      </c>
      <c r="L2629">
        <v>14.25</v>
      </c>
      <c r="M2629">
        <v>0.61290322580645162</v>
      </c>
      <c r="N2629">
        <v>2850</v>
      </c>
      <c r="O2629" t="s">
        <v>88</v>
      </c>
      <c r="P2629" t="s">
        <v>89</v>
      </c>
      <c r="Q2629" t="s">
        <v>24</v>
      </c>
      <c r="R2629" t="s">
        <v>25</v>
      </c>
      <c r="S2629" t="s">
        <v>26</v>
      </c>
      <c r="T2629" t="s">
        <v>90</v>
      </c>
      <c r="U2629" t="s">
        <v>1191</v>
      </c>
      <c r="V2629">
        <f>YEAR(sales_order1[[#This Row],[date]])</f>
        <v>2021</v>
      </c>
      <c r="W2629" t="str">
        <f>TEXT(sales_order1[[#This Row],[date]], "Mmm")</f>
        <v>Apr</v>
      </c>
      <c r="X2629">
        <f>VALUE(TEXT(sales_order1[[#This Row],[date]], "D"))</f>
        <v>12</v>
      </c>
      <c r="Y2629">
        <v>15</v>
      </c>
    </row>
    <row r="2630" spans="1:25" x14ac:dyDescent="0.25">
      <c r="A2630" s="1">
        <v>44298</v>
      </c>
      <c r="B2630">
        <v>60554</v>
      </c>
      <c r="C2630" t="s">
        <v>408</v>
      </c>
      <c r="D2630" t="str">
        <f>VLOOKUP(sales_order1[[#This Row],[itemCode]],product_details3!B:C,2,0)</f>
        <v>EXFC150</v>
      </c>
      <c r="E2630" t="s">
        <v>409</v>
      </c>
      <c r="F2630" t="s">
        <v>183</v>
      </c>
      <c r="G2630">
        <v>200</v>
      </c>
      <c r="H2630">
        <v>32.75</v>
      </c>
      <c r="I2630">
        <v>6550</v>
      </c>
      <c r="J2630">
        <v>14.25</v>
      </c>
      <c r="K2630">
        <v>2850</v>
      </c>
      <c r="L2630">
        <v>18.5</v>
      </c>
      <c r="M2630">
        <v>0.56488549618320616</v>
      </c>
      <c r="N2630">
        <v>3700</v>
      </c>
      <c r="O2630" t="s">
        <v>561</v>
      </c>
      <c r="P2630" t="s">
        <v>562</v>
      </c>
      <c r="Q2630" t="s">
        <v>378</v>
      </c>
      <c r="R2630" t="s">
        <v>72</v>
      </c>
      <c r="S2630" t="s">
        <v>563</v>
      </c>
      <c r="T2630" t="s">
        <v>58</v>
      </c>
      <c r="U2630" t="s">
        <v>1188</v>
      </c>
      <c r="V2630">
        <f>YEAR(sales_order1[[#This Row],[date]])</f>
        <v>2021</v>
      </c>
      <c r="W2630" t="str">
        <f>TEXT(sales_order1[[#This Row],[date]], "Mmm")</f>
        <v>Apr</v>
      </c>
      <c r="X2630">
        <f>VALUE(TEXT(sales_order1[[#This Row],[date]], "D"))</f>
        <v>12</v>
      </c>
      <c r="Y2630">
        <v>15</v>
      </c>
    </row>
    <row r="2631" spans="1:25" x14ac:dyDescent="0.25">
      <c r="A2631" s="1">
        <v>44298</v>
      </c>
      <c r="B2631">
        <v>60555</v>
      </c>
      <c r="C2631" t="s">
        <v>170</v>
      </c>
      <c r="D2631" t="str">
        <f>VLOOKUP(sales_order1[[#This Row],[itemCode]],product_details3!B:C,2,0)</f>
        <v>MKRM100</v>
      </c>
      <c r="E2631" t="s">
        <v>171</v>
      </c>
      <c r="F2631" t="s">
        <v>151</v>
      </c>
      <c r="G2631">
        <v>100</v>
      </c>
      <c r="H2631">
        <v>5.5</v>
      </c>
      <c r="I2631">
        <v>550</v>
      </c>
      <c r="J2631">
        <v>2.2999999999999998</v>
      </c>
      <c r="K2631">
        <v>230</v>
      </c>
      <c r="L2631">
        <v>3.2</v>
      </c>
      <c r="M2631">
        <v>0.5818181818181819</v>
      </c>
      <c r="N2631">
        <v>320</v>
      </c>
      <c r="O2631" t="s">
        <v>184</v>
      </c>
      <c r="P2631" t="s">
        <v>185</v>
      </c>
      <c r="Q2631" t="s">
        <v>186</v>
      </c>
      <c r="R2631" t="s">
        <v>112</v>
      </c>
      <c r="S2631" t="s">
        <v>187</v>
      </c>
      <c r="T2631" t="s">
        <v>188</v>
      </c>
      <c r="U2631" t="s">
        <v>1189</v>
      </c>
      <c r="V2631">
        <f>YEAR(sales_order1[[#This Row],[date]])</f>
        <v>2021</v>
      </c>
      <c r="W2631" t="str">
        <f>TEXT(sales_order1[[#This Row],[date]], "Mmm")</f>
        <v>Apr</v>
      </c>
      <c r="X2631">
        <f>VALUE(TEXT(sales_order1[[#This Row],[date]], "D"))</f>
        <v>12</v>
      </c>
      <c r="Y2631">
        <v>15</v>
      </c>
    </row>
    <row r="2632" spans="1:25" x14ac:dyDescent="0.25">
      <c r="A2632" s="1">
        <v>44298</v>
      </c>
      <c r="B2632">
        <v>60556</v>
      </c>
      <c r="C2632" t="s">
        <v>86</v>
      </c>
      <c r="D2632" t="str">
        <f>VLOOKUP(sales_order1[[#This Row],[itemCode]],product_details3!B:C,2,0)</f>
        <v>SRMH30</v>
      </c>
      <c r="E2632" t="s">
        <v>87</v>
      </c>
      <c r="F2632" t="s">
        <v>30</v>
      </c>
      <c r="G2632">
        <v>150</v>
      </c>
      <c r="H2632">
        <v>21</v>
      </c>
      <c r="I2632">
        <v>3150</v>
      </c>
      <c r="J2632">
        <v>6.6</v>
      </c>
      <c r="K2632">
        <v>990</v>
      </c>
      <c r="L2632">
        <v>14.4</v>
      </c>
      <c r="M2632">
        <v>0.68571428571428572</v>
      </c>
      <c r="N2632">
        <v>2160</v>
      </c>
      <c r="O2632" t="s">
        <v>354</v>
      </c>
      <c r="P2632" t="s">
        <v>355</v>
      </c>
      <c r="Q2632" t="s">
        <v>119</v>
      </c>
      <c r="R2632" t="s">
        <v>40</v>
      </c>
      <c r="S2632" t="s">
        <v>356</v>
      </c>
      <c r="T2632" t="s">
        <v>357</v>
      </c>
      <c r="U2632" t="s">
        <v>1190</v>
      </c>
      <c r="V2632">
        <f>YEAR(sales_order1[[#This Row],[date]])</f>
        <v>2021</v>
      </c>
      <c r="W2632" t="str">
        <f>TEXT(sales_order1[[#This Row],[date]], "Mmm")</f>
        <v>Apr</v>
      </c>
      <c r="X2632">
        <f>VALUE(TEXT(sales_order1[[#This Row],[date]], "D"))</f>
        <v>12</v>
      </c>
      <c r="Y2632">
        <v>15</v>
      </c>
    </row>
    <row r="2633" spans="1:25" x14ac:dyDescent="0.25">
      <c r="A2633" s="1">
        <v>44298</v>
      </c>
      <c r="B2633">
        <v>60557</v>
      </c>
      <c r="C2633" t="s">
        <v>360</v>
      </c>
      <c r="D2633" t="str">
        <f>VLOOKUP(sales_order1[[#This Row],[itemCode]],product_details3!B:C,2,0)</f>
        <v>TNRS100</v>
      </c>
      <c r="E2633" t="s">
        <v>361</v>
      </c>
      <c r="F2633" t="s">
        <v>124</v>
      </c>
      <c r="G2633">
        <v>50</v>
      </c>
      <c r="H2633">
        <v>13.1</v>
      </c>
      <c r="I2633">
        <v>655</v>
      </c>
      <c r="J2633">
        <v>4.7</v>
      </c>
      <c r="K2633">
        <v>235</v>
      </c>
      <c r="L2633">
        <v>8.4</v>
      </c>
      <c r="M2633">
        <v>0.6412213740458016</v>
      </c>
      <c r="N2633">
        <v>420</v>
      </c>
      <c r="O2633" t="s">
        <v>481</v>
      </c>
      <c r="P2633" t="s">
        <v>482</v>
      </c>
      <c r="Q2633" t="s">
        <v>107</v>
      </c>
      <c r="R2633" t="s">
        <v>40</v>
      </c>
      <c r="S2633" t="s">
        <v>101</v>
      </c>
      <c r="T2633" t="s">
        <v>483</v>
      </c>
      <c r="U2633" t="s">
        <v>1190</v>
      </c>
      <c r="V2633">
        <f>YEAR(sales_order1[[#This Row],[date]])</f>
        <v>2021</v>
      </c>
      <c r="W2633" t="str">
        <f>TEXT(sales_order1[[#This Row],[date]], "Mmm")</f>
        <v>Apr</v>
      </c>
      <c r="X2633">
        <f>VALUE(TEXT(sales_order1[[#This Row],[date]], "D"))</f>
        <v>12</v>
      </c>
      <c r="Y2633">
        <v>15</v>
      </c>
    </row>
    <row r="2634" spans="1:25" x14ac:dyDescent="0.25">
      <c r="A2634" s="1">
        <v>44299</v>
      </c>
      <c r="B2634">
        <v>60558</v>
      </c>
      <c r="C2634" t="s">
        <v>28</v>
      </c>
      <c r="D2634" t="str">
        <f>VLOOKUP(sales_order1[[#This Row],[itemCode]],product_details3!B:C,2,0)</f>
        <v>SRMC30</v>
      </c>
      <c r="E2634" t="s">
        <v>29</v>
      </c>
      <c r="F2634" t="s">
        <v>30</v>
      </c>
      <c r="G2634">
        <v>50</v>
      </c>
      <c r="H2634">
        <v>22.6</v>
      </c>
      <c r="I2634">
        <v>1130</v>
      </c>
      <c r="J2634">
        <v>7.6</v>
      </c>
      <c r="K2634">
        <v>380</v>
      </c>
      <c r="L2634">
        <v>15</v>
      </c>
      <c r="M2634">
        <v>0.66371681415929207</v>
      </c>
      <c r="N2634">
        <v>750</v>
      </c>
      <c r="O2634" t="s">
        <v>98</v>
      </c>
      <c r="P2634" t="s">
        <v>99</v>
      </c>
      <c r="Q2634" t="s">
        <v>100</v>
      </c>
      <c r="R2634" t="s">
        <v>40</v>
      </c>
      <c r="S2634" t="s">
        <v>101</v>
      </c>
      <c r="T2634" t="s">
        <v>102</v>
      </c>
      <c r="U2634" t="s">
        <v>1190</v>
      </c>
      <c r="V2634">
        <f>YEAR(sales_order1[[#This Row],[date]])</f>
        <v>2021</v>
      </c>
      <c r="W2634" t="str">
        <f>TEXT(sales_order1[[#This Row],[date]], "Mmm")</f>
        <v>Apr</v>
      </c>
      <c r="X2634">
        <f>VALUE(TEXT(sales_order1[[#This Row],[date]], "D"))</f>
        <v>13</v>
      </c>
      <c r="Y2634">
        <v>15</v>
      </c>
    </row>
    <row r="2635" spans="1:25" x14ac:dyDescent="0.25">
      <c r="A2635" s="1">
        <v>44299</v>
      </c>
      <c r="B2635">
        <v>60559</v>
      </c>
      <c r="C2635" t="s">
        <v>128</v>
      </c>
      <c r="D2635" t="str">
        <f>VLOOKUP(sales_order1[[#This Row],[itemCode]],product_details3!B:C,2,0)</f>
        <v>SCRT100</v>
      </c>
      <c r="E2635" t="s">
        <v>129</v>
      </c>
      <c r="F2635" t="s">
        <v>61</v>
      </c>
      <c r="G2635">
        <v>200</v>
      </c>
      <c r="H2635">
        <v>28.25</v>
      </c>
      <c r="I2635">
        <v>5650</v>
      </c>
      <c r="J2635">
        <v>9</v>
      </c>
      <c r="K2635">
        <v>1800</v>
      </c>
      <c r="L2635">
        <v>19.25</v>
      </c>
      <c r="M2635">
        <v>0.68141592920353977</v>
      </c>
      <c r="N2635">
        <v>3850</v>
      </c>
      <c r="O2635" t="s">
        <v>440</v>
      </c>
      <c r="P2635" t="s">
        <v>441</v>
      </c>
      <c r="Q2635" t="s">
        <v>39</v>
      </c>
      <c r="R2635" t="s">
        <v>40</v>
      </c>
      <c r="S2635" t="s">
        <v>41</v>
      </c>
      <c r="T2635" t="s">
        <v>442</v>
      </c>
      <c r="U2635" t="s">
        <v>1188</v>
      </c>
      <c r="V2635">
        <f>YEAR(sales_order1[[#This Row],[date]])</f>
        <v>2021</v>
      </c>
      <c r="W2635" t="str">
        <f>TEXT(sales_order1[[#This Row],[date]], "Mmm")</f>
        <v>Apr</v>
      </c>
      <c r="X2635">
        <f>VALUE(TEXT(sales_order1[[#This Row],[date]], "D"))</f>
        <v>13</v>
      </c>
      <c r="Y2635">
        <v>15</v>
      </c>
    </row>
    <row r="2636" spans="1:25" x14ac:dyDescent="0.25">
      <c r="A2636" s="1">
        <v>44299</v>
      </c>
      <c r="B2636">
        <v>60560</v>
      </c>
      <c r="C2636" t="s">
        <v>122</v>
      </c>
      <c r="D2636" t="str">
        <f>VLOOKUP(sales_order1[[#This Row],[itemCode]],product_details3!B:C,2,0)</f>
        <v>TNRE150</v>
      </c>
      <c r="E2636" t="s">
        <v>123</v>
      </c>
      <c r="F2636" t="s">
        <v>124</v>
      </c>
      <c r="G2636">
        <v>150</v>
      </c>
      <c r="H2636">
        <v>16.95</v>
      </c>
      <c r="I2636">
        <v>2542.5</v>
      </c>
      <c r="J2636">
        <v>5.2</v>
      </c>
      <c r="K2636">
        <v>780</v>
      </c>
      <c r="L2636">
        <v>11.75</v>
      </c>
      <c r="M2636">
        <v>0.69321533923303835</v>
      </c>
      <c r="N2636">
        <v>1762.5</v>
      </c>
      <c r="O2636" t="s">
        <v>172</v>
      </c>
      <c r="P2636" t="s">
        <v>173</v>
      </c>
      <c r="Q2636" t="s">
        <v>39</v>
      </c>
      <c r="R2636" t="s">
        <v>40</v>
      </c>
      <c r="S2636" t="s">
        <v>41</v>
      </c>
      <c r="T2636" t="s">
        <v>174</v>
      </c>
      <c r="U2636" t="s">
        <v>1188</v>
      </c>
      <c r="V2636">
        <f>YEAR(sales_order1[[#This Row],[date]])</f>
        <v>2021</v>
      </c>
      <c r="W2636" t="str">
        <f>TEXT(sales_order1[[#This Row],[date]], "Mmm")</f>
        <v>Apr</v>
      </c>
      <c r="X2636">
        <f>VALUE(TEXT(sales_order1[[#This Row],[date]], "D"))</f>
        <v>13</v>
      </c>
      <c r="Y2636">
        <v>15</v>
      </c>
    </row>
    <row r="2637" spans="1:25" x14ac:dyDescent="0.25">
      <c r="A2637" s="1">
        <v>44299</v>
      </c>
      <c r="B2637">
        <v>60561</v>
      </c>
      <c r="C2637" t="s">
        <v>320</v>
      </c>
      <c r="D2637" t="str">
        <f>VLOOKUP(sales_order1[[#This Row],[itemCode]],product_details3!B:C,2,0)</f>
        <v>SCR50+100</v>
      </c>
      <c r="E2637" t="s">
        <v>321</v>
      </c>
      <c r="F2637" t="s">
        <v>61</v>
      </c>
      <c r="G2637">
        <v>300</v>
      </c>
      <c r="H2637">
        <v>26.25</v>
      </c>
      <c r="I2637">
        <v>7875</v>
      </c>
      <c r="J2637">
        <v>7.75</v>
      </c>
      <c r="K2637">
        <v>2325</v>
      </c>
      <c r="L2637">
        <v>18.5</v>
      </c>
      <c r="M2637">
        <v>0.70476190476190481</v>
      </c>
      <c r="N2637">
        <v>5550</v>
      </c>
      <c r="O2637" t="s">
        <v>522</v>
      </c>
      <c r="P2637" t="s">
        <v>523</v>
      </c>
      <c r="Q2637" t="s">
        <v>146</v>
      </c>
      <c r="R2637" t="s">
        <v>112</v>
      </c>
      <c r="S2637" t="s">
        <v>165</v>
      </c>
      <c r="T2637" t="s">
        <v>524</v>
      </c>
      <c r="U2637" t="s">
        <v>1189</v>
      </c>
      <c r="V2637">
        <f>YEAR(sales_order1[[#This Row],[date]])</f>
        <v>2021</v>
      </c>
      <c r="W2637" t="str">
        <f>TEXT(sales_order1[[#This Row],[date]], "Mmm")</f>
        <v>Apr</v>
      </c>
      <c r="X2637">
        <f>VALUE(TEXT(sales_order1[[#This Row],[date]], "D"))</f>
        <v>13</v>
      </c>
      <c r="Y2637">
        <v>15</v>
      </c>
    </row>
    <row r="2638" spans="1:25" x14ac:dyDescent="0.25">
      <c r="A2638" s="1">
        <v>44299</v>
      </c>
      <c r="B2638">
        <v>60562</v>
      </c>
      <c r="C2638" t="s">
        <v>19</v>
      </c>
      <c r="D2638" t="str">
        <f>VLOOKUP(sales_order1[[#This Row],[itemCode]],product_details3!B:C,2,0)</f>
        <v>MSTH100</v>
      </c>
      <c r="E2638" t="s">
        <v>20</v>
      </c>
      <c r="F2638" t="s">
        <v>21</v>
      </c>
      <c r="G2638">
        <v>200</v>
      </c>
      <c r="H2638">
        <v>26.25</v>
      </c>
      <c r="I2638">
        <v>5250</v>
      </c>
      <c r="J2638">
        <v>7.75</v>
      </c>
      <c r="K2638">
        <v>1550</v>
      </c>
      <c r="L2638">
        <v>18.5</v>
      </c>
      <c r="M2638">
        <v>0.70476190476190481</v>
      </c>
      <c r="N2638">
        <v>3700</v>
      </c>
      <c r="O2638" t="s">
        <v>130</v>
      </c>
      <c r="P2638" t="s">
        <v>131</v>
      </c>
      <c r="Q2638" t="s">
        <v>132</v>
      </c>
      <c r="R2638" t="s">
        <v>56</v>
      </c>
      <c r="S2638" t="s">
        <v>133</v>
      </c>
      <c r="T2638" t="s">
        <v>134</v>
      </c>
      <c r="U2638" t="s">
        <v>1191</v>
      </c>
      <c r="V2638">
        <f>YEAR(sales_order1[[#This Row],[date]])</f>
        <v>2021</v>
      </c>
      <c r="W2638" t="str">
        <f>TEXT(sales_order1[[#This Row],[date]], "Mmm")</f>
        <v>Apr</v>
      </c>
      <c r="X2638">
        <f>VALUE(TEXT(sales_order1[[#This Row],[date]], "D"))</f>
        <v>13</v>
      </c>
      <c r="Y2638">
        <v>15</v>
      </c>
    </row>
    <row r="2639" spans="1:25" x14ac:dyDescent="0.25">
      <c r="A2639" s="1">
        <v>44299</v>
      </c>
      <c r="B2639">
        <v>60563</v>
      </c>
      <c r="C2639" t="s">
        <v>28</v>
      </c>
      <c r="D2639" t="str">
        <f>VLOOKUP(sales_order1[[#This Row],[itemCode]],product_details3!B:C,2,0)</f>
        <v>SRMC30</v>
      </c>
      <c r="E2639" t="s">
        <v>29</v>
      </c>
      <c r="F2639" t="s">
        <v>30</v>
      </c>
      <c r="G2639">
        <v>50</v>
      </c>
      <c r="H2639">
        <v>22.6</v>
      </c>
      <c r="I2639">
        <v>1130</v>
      </c>
      <c r="J2639">
        <v>7.6</v>
      </c>
      <c r="K2639">
        <v>380</v>
      </c>
      <c r="L2639">
        <v>15</v>
      </c>
      <c r="M2639">
        <v>0.66371681415929207</v>
      </c>
      <c r="N2639">
        <v>750</v>
      </c>
      <c r="O2639" t="s">
        <v>410</v>
      </c>
      <c r="P2639" t="s">
        <v>411</v>
      </c>
      <c r="Q2639" t="s">
        <v>64</v>
      </c>
      <c r="R2639" t="s">
        <v>40</v>
      </c>
      <c r="S2639" t="s">
        <v>229</v>
      </c>
      <c r="T2639" t="s">
        <v>230</v>
      </c>
      <c r="U2639" t="s">
        <v>1189</v>
      </c>
      <c r="V2639">
        <f>YEAR(sales_order1[[#This Row],[date]])</f>
        <v>2021</v>
      </c>
      <c r="W2639" t="str">
        <f>TEXT(sales_order1[[#This Row],[date]], "Mmm")</f>
        <v>Apr</v>
      </c>
      <c r="X2639">
        <f>VALUE(TEXT(sales_order1[[#This Row],[date]], "D"))</f>
        <v>13</v>
      </c>
      <c r="Y2639">
        <v>15</v>
      </c>
    </row>
    <row r="2640" spans="1:25" x14ac:dyDescent="0.25">
      <c r="A2640" s="1">
        <v>44299</v>
      </c>
      <c r="B2640">
        <v>60564</v>
      </c>
      <c r="C2640" t="s">
        <v>235</v>
      </c>
      <c r="D2640" t="str">
        <f>VLOOKUP(sales_order1[[#This Row],[itemCode]],product_details3!B:C,2,0)</f>
        <v>CLNF150</v>
      </c>
      <c r="E2640" t="s">
        <v>236</v>
      </c>
      <c r="F2640" t="s">
        <v>45</v>
      </c>
      <c r="G2640">
        <v>50</v>
      </c>
      <c r="H2640">
        <v>13.95</v>
      </c>
      <c r="I2640">
        <v>697.5</v>
      </c>
      <c r="J2640">
        <v>5.2</v>
      </c>
      <c r="K2640">
        <v>260</v>
      </c>
      <c r="L2640">
        <v>8.75</v>
      </c>
      <c r="M2640">
        <v>0.62724014336917566</v>
      </c>
      <c r="N2640">
        <v>437.5</v>
      </c>
      <c r="O2640" t="s">
        <v>266</v>
      </c>
      <c r="P2640" t="s">
        <v>267</v>
      </c>
      <c r="Q2640" t="s">
        <v>154</v>
      </c>
      <c r="R2640" t="s">
        <v>56</v>
      </c>
      <c r="S2640" t="s">
        <v>133</v>
      </c>
      <c r="T2640" t="s">
        <v>268</v>
      </c>
      <c r="U2640" t="s">
        <v>1191</v>
      </c>
      <c r="V2640">
        <f>YEAR(sales_order1[[#This Row],[date]])</f>
        <v>2021</v>
      </c>
      <c r="W2640" t="str">
        <f>TEXT(sales_order1[[#This Row],[date]], "Mmm")</f>
        <v>Apr</v>
      </c>
      <c r="X2640">
        <f>VALUE(TEXT(sales_order1[[#This Row],[date]], "D"))</f>
        <v>13</v>
      </c>
      <c r="Y2640">
        <v>15</v>
      </c>
    </row>
    <row r="2641" spans="1:25" x14ac:dyDescent="0.25">
      <c r="A2641" s="1">
        <v>44299</v>
      </c>
      <c r="B2641">
        <v>60565</v>
      </c>
      <c r="C2641" t="s">
        <v>86</v>
      </c>
      <c r="D2641" t="str">
        <f>VLOOKUP(sales_order1[[#This Row],[itemCode]],product_details3!B:C,2,0)</f>
        <v>SRMH30</v>
      </c>
      <c r="E2641" t="s">
        <v>87</v>
      </c>
      <c r="F2641" t="s">
        <v>30</v>
      </c>
      <c r="G2641">
        <v>200</v>
      </c>
      <c r="H2641">
        <v>21</v>
      </c>
      <c r="I2641">
        <v>4200</v>
      </c>
      <c r="J2641">
        <v>6.6</v>
      </c>
      <c r="K2641">
        <v>1320</v>
      </c>
      <c r="L2641">
        <v>14.4</v>
      </c>
      <c r="M2641">
        <v>0.68571428571428572</v>
      </c>
      <c r="N2641">
        <v>2880</v>
      </c>
      <c r="O2641" t="s">
        <v>443</v>
      </c>
      <c r="P2641" t="s">
        <v>444</v>
      </c>
      <c r="Q2641" t="s">
        <v>111</v>
      </c>
      <c r="R2641" t="s">
        <v>112</v>
      </c>
      <c r="S2641" t="s">
        <v>445</v>
      </c>
      <c r="T2641" t="s">
        <v>446</v>
      </c>
      <c r="U2641" t="s">
        <v>1189</v>
      </c>
      <c r="V2641">
        <f>YEAR(sales_order1[[#This Row],[date]])</f>
        <v>2021</v>
      </c>
      <c r="W2641" t="str">
        <f>TEXT(sales_order1[[#This Row],[date]], "Mmm")</f>
        <v>Apr</v>
      </c>
      <c r="X2641">
        <f>VALUE(TEXT(sales_order1[[#This Row],[date]], "D"))</f>
        <v>13</v>
      </c>
      <c r="Y2641">
        <v>15</v>
      </c>
    </row>
    <row r="2642" spans="1:25" x14ac:dyDescent="0.25">
      <c r="A2642" s="1">
        <v>44299</v>
      </c>
      <c r="B2642">
        <v>60566</v>
      </c>
      <c r="C2642" t="s">
        <v>335</v>
      </c>
      <c r="D2642" t="str">
        <f>VLOOKUP(sales_order1[[#This Row],[itemCode]],product_details3!B:C,2,0)</f>
        <v>CLNF50</v>
      </c>
      <c r="E2642" t="s">
        <v>336</v>
      </c>
      <c r="F2642" t="s">
        <v>45</v>
      </c>
      <c r="G2642">
        <v>100</v>
      </c>
      <c r="H2642">
        <v>7.3</v>
      </c>
      <c r="I2642">
        <v>730</v>
      </c>
      <c r="J2642">
        <v>2.8</v>
      </c>
      <c r="K2642">
        <v>280</v>
      </c>
      <c r="L2642">
        <v>4.5</v>
      </c>
      <c r="M2642">
        <v>0.61643835616438358</v>
      </c>
      <c r="N2642">
        <v>450</v>
      </c>
      <c r="O2642" t="s">
        <v>273</v>
      </c>
      <c r="P2642" t="s">
        <v>274</v>
      </c>
      <c r="Q2642" t="s">
        <v>132</v>
      </c>
      <c r="R2642" t="s">
        <v>56</v>
      </c>
      <c r="S2642" t="s">
        <v>133</v>
      </c>
      <c r="T2642" t="s">
        <v>275</v>
      </c>
      <c r="U2642" t="s">
        <v>1191</v>
      </c>
      <c r="V2642">
        <f>YEAR(sales_order1[[#This Row],[date]])</f>
        <v>2021</v>
      </c>
      <c r="W2642" t="str">
        <f>TEXT(sales_order1[[#This Row],[date]], "Mmm")</f>
        <v>Apr</v>
      </c>
      <c r="X2642">
        <f>VALUE(TEXT(sales_order1[[#This Row],[date]], "D"))</f>
        <v>13</v>
      </c>
      <c r="Y2642">
        <v>15</v>
      </c>
    </row>
    <row r="2643" spans="1:25" x14ac:dyDescent="0.25">
      <c r="A2643" s="1">
        <v>44300</v>
      </c>
      <c r="B2643">
        <v>60567</v>
      </c>
      <c r="C2643" t="s">
        <v>350</v>
      </c>
      <c r="D2643" t="str">
        <f>VLOOKUP(sales_order1[[#This Row],[itemCode]],product_details3!B:C,2,0)</f>
        <v>SRMA50</v>
      </c>
      <c r="E2643" t="s">
        <v>351</v>
      </c>
      <c r="F2643" t="s">
        <v>30</v>
      </c>
      <c r="G2643">
        <v>100</v>
      </c>
      <c r="H2643">
        <v>37.75</v>
      </c>
      <c r="I2643">
        <v>3775</v>
      </c>
      <c r="J2643">
        <v>14.25</v>
      </c>
      <c r="K2643">
        <v>1425</v>
      </c>
      <c r="L2643">
        <v>23.5</v>
      </c>
      <c r="M2643">
        <v>0.62251655629139069</v>
      </c>
      <c r="N2643">
        <v>2350</v>
      </c>
      <c r="O2643" t="s">
        <v>495</v>
      </c>
      <c r="P2643" t="s">
        <v>496</v>
      </c>
      <c r="Q2643" t="s">
        <v>119</v>
      </c>
      <c r="R2643" t="s">
        <v>40</v>
      </c>
      <c r="S2643" t="s">
        <v>497</v>
      </c>
      <c r="T2643" t="s">
        <v>498</v>
      </c>
      <c r="U2643" t="s">
        <v>1190</v>
      </c>
      <c r="V2643">
        <f>YEAR(sales_order1[[#This Row],[date]])</f>
        <v>2021</v>
      </c>
      <c r="W2643" t="str">
        <f>TEXT(sales_order1[[#This Row],[date]], "Mmm")</f>
        <v>Apr</v>
      </c>
      <c r="X2643">
        <f>VALUE(TEXT(sales_order1[[#This Row],[date]], "D"))</f>
        <v>14</v>
      </c>
      <c r="Y2643">
        <v>15</v>
      </c>
    </row>
    <row r="2644" spans="1:25" x14ac:dyDescent="0.25">
      <c r="A2644" s="1">
        <v>44300</v>
      </c>
      <c r="B2644">
        <v>60568</v>
      </c>
      <c r="C2644" t="s">
        <v>181</v>
      </c>
      <c r="D2644" t="str">
        <f>VLOOKUP(sales_order1[[#This Row],[itemCode]],product_details3!B:C,2,0)</f>
        <v>EXFP100</v>
      </c>
      <c r="E2644" t="s">
        <v>182</v>
      </c>
      <c r="F2644" t="s">
        <v>183</v>
      </c>
      <c r="G2644">
        <v>100</v>
      </c>
      <c r="H2644">
        <v>21.95</v>
      </c>
      <c r="I2644">
        <v>2195</v>
      </c>
      <c r="J2644">
        <v>8.1999999999999993</v>
      </c>
      <c r="K2644">
        <v>820</v>
      </c>
      <c r="L2644">
        <v>13.75</v>
      </c>
      <c r="M2644">
        <v>0.62642369020501143</v>
      </c>
      <c r="N2644">
        <v>1375</v>
      </c>
      <c r="O2644" t="s">
        <v>293</v>
      </c>
      <c r="P2644" t="s">
        <v>294</v>
      </c>
      <c r="Q2644" t="s">
        <v>154</v>
      </c>
      <c r="R2644" t="s">
        <v>56</v>
      </c>
      <c r="S2644" t="s">
        <v>133</v>
      </c>
      <c r="T2644" t="s">
        <v>155</v>
      </c>
      <c r="U2644" t="s">
        <v>1191</v>
      </c>
      <c r="V2644">
        <f>YEAR(sales_order1[[#This Row],[date]])</f>
        <v>2021</v>
      </c>
      <c r="W2644" t="str">
        <f>TEXT(sales_order1[[#This Row],[date]], "Mmm")</f>
        <v>Apr</v>
      </c>
      <c r="X2644">
        <f>VALUE(TEXT(sales_order1[[#This Row],[date]], "D"))</f>
        <v>14</v>
      </c>
      <c r="Y2644">
        <v>15</v>
      </c>
    </row>
    <row r="2645" spans="1:25" x14ac:dyDescent="0.25">
      <c r="A2645" s="1">
        <v>44300</v>
      </c>
      <c r="B2645">
        <v>60569</v>
      </c>
      <c r="C2645" t="s">
        <v>128</v>
      </c>
      <c r="D2645" t="str">
        <f>VLOOKUP(sales_order1[[#This Row],[itemCode]],product_details3!B:C,2,0)</f>
        <v>SCRT100</v>
      </c>
      <c r="E2645" t="s">
        <v>129</v>
      </c>
      <c r="F2645" t="s">
        <v>61</v>
      </c>
      <c r="G2645">
        <v>50</v>
      </c>
      <c r="H2645">
        <v>28.25</v>
      </c>
      <c r="I2645">
        <v>1412.5</v>
      </c>
      <c r="J2645">
        <v>9</v>
      </c>
      <c r="K2645">
        <v>450</v>
      </c>
      <c r="L2645">
        <v>19.25</v>
      </c>
      <c r="M2645">
        <v>0.68141592920353977</v>
      </c>
      <c r="N2645">
        <v>962.5</v>
      </c>
      <c r="O2645" t="s">
        <v>223</v>
      </c>
      <c r="P2645" t="s">
        <v>224</v>
      </c>
      <c r="Q2645" t="s">
        <v>55</v>
      </c>
      <c r="R2645" t="s">
        <v>56</v>
      </c>
      <c r="S2645" t="s">
        <v>225</v>
      </c>
      <c r="T2645" t="s">
        <v>226</v>
      </c>
      <c r="U2645" t="s">
        <v>1191</v>
      </c>
      <c r="V2645">
        <f>YEAR(sales_order1[[#This Row],[date]])</f>
        <v>2021</v>
      </c>
      <c r="W2645" t="str">
        <f>TEXT(sales_order1[[#This Row],[date]], "Mmm")</f>
        <v>Apr</v>
      </c>
      <c r="X2645">
        <f>VALUE(TEXT(sales_order1[[#This Row],[date]], "D"))</f>
        <v>14</v>
      </c>
      <c r="Y2645">
        <v>15</v>
      </c>
    </row>
    <row r="2646" spans="1:25" x14ac:dyDescent="0.25">
      <c r="A2646" s="1">
        <v>44300</v>
      </c>
      <c r="B2646">
        <v>60570</v>
      </c>
      <c r="C2646" t="s">
        <v>51</v>
      </c>
      <c r="D2646" t="str">
        <f>VLOOKUP(sales_order1[[#This Row],[itemCode]],product_details3!B:C,2,0)</f>
        <v>MSTH50</v>
      </c>
      <c r="E2646" t="s">
        <v>52</v>
      </c>
      <c r="F2646" t="s">
        <v>21</v>
      </c>
      <c r="G2646">
        <v>150</v>
      </c>
      <c r="H2646">
        <v>15.75</v>
      </c>
      <c r="I2646">
        <v>2362.5</v>
      </c>
      <c r="J2646">
        <v>4.45</v>
      </c>
      <c r="K2646">
        <v>667.5</v>
      </c>
      <c r="L2646">
        <v>11.3</v>
      </c>
      <c r="M2646">
        <v>0.71746031746031746</v>
      </c>
      <c r="N2646">
        <v>1695</v>
      </c>
      <c r="O2646" t="s">
        <v>469</v>
      </c>
      <c r="P2646" t="s">
        <v>470</v>
      </c>
      <c r="Q2646" t="s">
        <v>160</v>
      </c>
      <c r="R2646" t="s">
        <v>112</v>
      </c>
      <c r="S2646" t="s">
        <v>161</v>
      </c>
      <c r="T2646" t="s">
        <v>471</v>
      </c>
      <c r="U2646" t="s">
        <v>1189</v>
      </c>
      <c r="V2646">
        <f>YEAR(sales_order1[[#This Row],[date]])</f>
        <v>2021</v>
      </c>
      <c r="W2646" t="str">
        <f>TEXT(sales_order1[[#This Row],[date]], "Mmm")</f>
        <v>Apr</v>
      </c>
      <c r="X2646">
        <f>VALUE(TEXT(sales_order1[[#This Row],[date]], "D"))</f>
        <v>14</v>
      </c>
      <c r="Y2646">
        <v>15</v>
      </c>
    </row>
    <row r="2647" spans="1:25" x14ac:dyDescent="0.25">
      <c r="A2647" s="1">
        <v>44300</v>
      </c>
      <c r="B2647">
        <v>60571</v>
      </c>
      <c r="C2647" t="s">
        <v>386</v>
      </c>
      <c r="D2647" t="str">
        <f>VLOOKUP(sales_order1[[#This Row],[itemCode]],product_details3!B:C,2,0)</f>
        <v>EXFC100</v>
      </c>
      <c r="E2647" t="s">
        <v>387</v>
      </c>
      <c r="F2647" t="s">
        <v>183</v>
      </c>
      <c r="G2647">
        <v>150</v>
      </c>
      <c r="H2647">
        <v>24.65</v>
      </c>
      <c r="I2647">
        <v>3697.5</v>
      </c>
      <c r="J2647">
        <v>9.5500000000000007</v>
      </c>
      <c r="K2647">
        <v>1432.5</v>
      </c>
      <c r="L2647">
        <v>15.1</v>
      </c>
      <c r="M2647">
        <v>0.61257606490872218</v>
      </c>
      <c r="N2647">
        <v>2265</v>
      </c>
      <c r="O2647" t="s">
        <v>82</v>
      </c>
      <c r="P2647" t="s">
        <v>83</v>
      </c>
      <c r="Q2647" t="s">
        <v>64</v>
      </c>
      <c r="R2647" t="s">
        <v>40</v>
      </c>
      <c r="S2647" t="s">
        <v>84</v>
      </c>
      <c r="T2647" t="s">
        <v>85</v>
      </c>
      <c r="U2647" t="s">
        <v>1189</v>
      </c>
      <c r="V2647">
        <f>YEAR(sales_order1[[#This Row],[date]])</f>
        <v>2021</v>
      </c>
      <c r="W2647" t="str">
        <f>TEXT(sales_order1[[#This Row],[date]], "Mmm")</f>
        <v>Apr</v>
      </c>
      <c r="X2647">
        <f>VALUE(TEXT(sales_order1[[#This Row],[date]], "D"))</f>
        <v>14</v>
      </c>
      <c r="Y2647">
        <v>15</v>
      </c>
    </row>
    <row r="2648" spans="1:25" x14ac:dyDescent="0.25">
      <c r="A2648" s="1">
        <v>44300</v>
      </c>
      <c r="B2648">
        <v>60572</v>
      </c>
      <c r="C2648" t="s">
        <v>348</v>
      </c>
      <c r="D2648" t="str">
        <f>VLOOKUP(sales_order1[[#This Row],[itemCode]],product_details3!B:C,2,0)</f>
        <v>EXFG150</v>
      </c>
      <c r="E2648" t="s">
        <v>349</v>
      </c>
      <c r="F2648" t="s">
        <v>183</v>
      </c>
      <c r="G2648">
        <v>50</v>
      </c>
      <c r="H2648">
        <v>26.25</v>
      </c>
      <c r="I2648">
        <v>1312.5</v>
      </c>
      <c r="J2648">
        <v>10.75</v>
      </c>
      <c r="K2648">
        <v>537.5</v>
      </c>
      <c r="L2648">
        <v>15.5</v>
      </c>
      <c r="M2648">
        <v>0.59047619047619049</v>
      </c>
      <c r="N2648">
        <v>775</v>
      </c>
      <c r="O2648" t="s">
        <v>392</v>
      </c>
      <c r="P2648" t="s">
        <v>393</v>
      </c>
      <c r="Q2648" t="s">
        <v>264</v>
      </c>
      <c r="R2648" t="s">
        <v>56</v>
      </c>
      <c r="S2648" t="s">
        <v>133</v>
      </c>
      <c r="T2648" t="s">
        <v>394</v>
      </c>
      <c r="U2648" t="s">
        <v>1191</v>
      </c>
      <c r="V2648">
        <f>YEAR(sales_order1[[#This Row],[date]])</f>
        <v>2021</v>
      </c>
      <c r="W2648" t="str">
        <f>TEXT(sales_order1[[#This Row],[date]], "Mmm")</f>
        <v>Apr</v>
      </c>
      <c r="X2648">
        <f>VALUE(TEXT(sales_order1[[#This Row],[date]], "D"))</f>
        <v>14</v>
      </c>
      <c r="Y2648">
        <v>15</v>
      </c>
    </row>
    <row r="2649" spans="1:25" x14ac:dyDescent="0.25">
      <c r="A2649" s="1">
        <v>44300</v>
      </c>
      <c r="B2649">
        <v>60573</v>
      </c>
      <c r="C2649" t="s">
        <v>35</v>
      </c>
      <c r="D2649" t="str">
        <f>VLOOKUP(sales_order1[[#This Row],[itemCode]],product_details3!B:C,2,0)</f>
        <v>SRMA30</v>
      </c>
      <c r="E2649" t="s">
        <v>36</v>
      </c>
      <c r="F2649" t="s">
        <v>30</v>
      </c>
      <c r="G2649">
        <v>200</v>
      </c>
      <c r="H2649">
        <v>26.2</v>
      </c>
      <c r="I2649">
        <v>5240</v>
      </c>
      <c r="J2649">
        <v>9.4</v>
      </c>
      <c r="K2649">
        <v>1880</v>
      </c>
      <c r="L2649">
        <v>16.8</v>
      </c>
      <c r="M2649">
        <v>0.6412213740458016</v>
      </c>
      <c r="N2649">
        <v>3360</v>
      </c>
      <c r="O2649" t="s">
        <v>144</v>
      </c>
      <c r="P2649" t="s">
        <v>145</v>
      </c>
      <c r="Q2649" t="s">
        <v>146</v>
      </c>
      <c r="R2649" t="s">
        <v>112</v>
      </c>
      <c r="S2649" t="s">
        <v>147</v>
      </c>
      <c r="T2649" t="s">
        <v>148</v>
      </c>
      <c r="U2649" t="s">
        <v>1190</v>
      </c>
      <c r="V2649">
        <f>YEAR(sales_order1[[#This Row],[date]])</f>
        <v>2021</v>
      </c>
      <c r="W2649" t="str">
        <f>TEXT(sales_order1[[#This Row],[date]], "Mmm")</f>
        <v>Apr</v>
      </c>
      <c r="X2649">
        <f>VALUE(TEXT(sales_order1[[#This Row],[date]], "D"))</f>
        <v>14</v>
      </c>
      <c r="Y2649">
        <v>15</v>
      </c>
    </row>
    <row r="2650" spans="1:25" x14ac:dyDescent="0.25">
      <c r="A2650" s="1">
        <v>44300</v>
      </c>
      <c r="B2650">
        <v>60574</v>
      </c>
      <c r="C2650" t="s">
        <v>128</v>
      </c>
      <c r="D2650" t="str">
        <f>VLOOKUP(sales_order1[[#This Row],[itemCode]],product_details3!B:C,2,0)</f>
        <v>SCRT100</v>
      </c>
      <c r="E2650" t="s">
        <v>129</v>
      </c>
      <c r="F2650" t="s">
        <v>61</v>
      </c>
      <c r="G2650">
        <v>350</v>
      </c>
      <c r="H2650">
        <v>28.25</v>
      </c>
      <c r="I2650">
        <v>9887.5</v>
      </c>
      <c r="J2650">
        <v>9</v>
      </c>
      <c r="K2650">
        <v>3150</v>
      </c>
      <c r="L2650">
        <v>19.25</v>
      </c>
      <c r="M2650">
        <v>0.68141592920353977</v>
      </c>
      <c r="N2650">
        <v>6737.5</v>
      </c>
      <c r="O2650" t="s">
        <v>537</v>
      </c>
      <c r="P2650" t="s">
        <v>538</v>
      </c>
      <c r="Q2650" t="s">
        <v>111</v>
      </c>
      <c r="R2650" t="s">
        <v>112</v>
      </c>
      <c r="S2650" t="s">
        <v>179</v>
      </c>
      <c r="T2650" t="s">
        <v>539</v>
      </c>
      <c r="U2650" t="s">
        <v>1189</v>
      </c>
      <c r="V2650">
        <f>YEAR(sales_order1[[#This Row],[date]])</f>
        <v>2021</v>
      </c>
      <c r="W2650" t="str">
        <f>TEXT(sales_order1[[#This Row],[date]], "Mmm")</f>
        <v>Apr</v>
      </c>
      <c r="X2650">
        <f>VALUE(TEXT(sales_order1[[#This Row],[date]], "D"))</f>
        <v>14</v>
      </c>
      <c r="Y2650">
        <v>15</v>
      </c>
    </row>
    <row r="2651" spans="1:25" x14ac:dyDescent="0.25">
      <c r="A2651" s="1">
        <v>44300</v>
      </c>
      <c r="B2651">
        <v>60575</v>
      </c>
      <c r="C2651" t="s">
        <v>288</v>
      </c>
      <c r="D2651" t="str">
        <f>VLOOKUP(sales_order1[[#This Row],[itemCode]],product_details3!B:C,2,0)</f>
        <v>MKRM200</v>
      </c>
      <c r="E2651" t="s">
        <v>289</v>
      </c>
      <c r="F2651" t="s">
        <v>151</v>
      </c>
      <c r="G2651">
        <v>150</v>
      </c>
      <c r="H2651">
        <v>19.25</v>
      </c>
      <c r="I2651">
        <v>2887.5</v>
      </c>
      <c r="J2651">
        <v>7.75</v>
      </c>
      <c r="K2651">
        <v>1162.5</v>
      </c>
      <c r="L2651">
        <v>11.5</v>
      </c>
      <c r="M2651">
        <v>0.59740259740259738</v>
      </c>
      <c r="N2651">
        <v>1725</v>
      </c>
      <c r="O2651" t="s">
        <v>199</v>
      </c>
      <c r="P2651" t="s">
        <v>200</v>
      </c>
      <c r="Q2651" t="s">
        <v>201</v>
      </c>
      <c r="R2651" t="s">
        <v>25</v>
      </c>
      <c r="S2651" t="s">
        <v>202</v>
      </c>
      <c r="T2651" t="s">
        <v>203</v>
      </c>
      <c r="U2651" t="s">
        <v>1191</v>
      </c>
      <c r="V2651">
        <f>YEAR(sales_order1[[#This Row],[date]])</f>
        <v>2021</v>
      </c>
      <c r="W2651" t="str">
        <f>TEXT(sales_order1[[#This Row],[date]], "Mmm")</f>
        <v>Apr</v>
      </c>
      <c r="X2651">
        <f>VALUE(TEXT(sales_order1[[#This Row],[date]], "D"))</f>
        <v>14</v>
      </c>
      <c r="Y2651">
        <v>15</v>
      </c>
    </row>
    <row r="2652" spans="1:25" x14ac:dyDescent="0.25">
      <c r="A2652" s="1">
        <v>44301</v>
      </c>
      <c r="B2652">
        <v>60576</v>
      </c>
      <c r="C2652" t="s">
        <v>19</v>
      </c>
      <c r="D2652" t="str">
        <f>VLOOKUP(sales_order1[[#This Row],[itemCode]],product_details3!B:C,2,0)</f>
        <v>MSTH100</v>
      </c>
      <c r="E2652" t="s">
        <v>20</v>
      </c>
      <c r="F2652" t="s">
        <v>21</v>
      </c>
      <c r="G2652">
        <v>200</v>
      </c>
      <c r="H2652">
        <v>26.25</v>
      </c>
      <c r="I2652">
        <v>5250</v>
      </c>
      <c r="J2652">
        <v>7.75</v>
      </c>
      <c r="K2652">
        <v>1550</v>
      </c>
      <c r="L2652">
        <v>18.5</v>
      </c>
      <c r="M2652">
        <v>0.70476190476190481</v>
      </c>
      <c r="N2652">
        <v>3700</v>
      </c>
      <c r="O2652" t="s">
        <v>163</v>
      </c>
      <c r="P2652" t="s">
        <v>164</v>
      </c>
      <c r="Q2652" t="s">
        <v>146</v>
      </c>
      <c r="R2652" t="s">
        <v>112</v>
      </c>
      <c r="S2652" t="s">
        <v>165</v>
      </c>
      <c r="T2652" t="s">
        <v>166</v>
      </c>
      <c r="U2652" t="s">
        <v>1189</v>
      </c>
      <c r="V2652">
        <f>YEAR(sales_order1[[#This Row],[date]])</f>
        <v>2021</v>
      </c>
      <c r="W2652" t="str">
        <f>TEXT(sales_order1[[#This Row],[date]], "Mmm")</f>
        <v>Apr</v>
      </c>
      <c r="X2652">
        <f>VALUE(TEXT(sales_order1[[#This Row],[date]], "D"))</f>
        <v>15</v>
      </c>
      <c r="Y2652">
        <v>15</v>
      </c>
    </row>
    <row r="2653" spans="1:25" x14ac:dyDescent="0.25">
      <c r="A2653" s="1">
        <v>44301</v>
      </c>
      <c r="B2653">
        <v>60577</v>
      </c>
      <c r="C2653" t="s">
        <v>175</v>
      </c>
      <c r="D2653" t="str">
        <f>VLOOKUP(sales_order1[[#This Row],[itemCode]],product_details3!B:C,2,0)</f>
        <v>SCRS3030</v>
      </c>
      <c r="E2653" t="s">
        <v>176</v>
      </c>
      <c r="F2653" t="s">
        <v>61</v>
      </c>
      <c r="G2653">
        <v>250</v>
      </c>
      <c r="H2653">
        <v>13.1</v>
      </c>
      <c r="I2653">
        <v>3275</v>
      </c>
      <c r="J2653">
        <v>4.7</v>
      </c>
      <c r="K2653">
        <v>1175</v>
      </c>
      <c r="L2653">
        <v>8.4</v>
      </c>
      <c r="M2653">
        <v>0.6412213740458016</v>
      </c>
      <c r="N2653">
        <v>2100</v>
      </c>
      <c r="O2653" t="s">
        <v>487</v>
      </c>
      <c r="P2653" t="s">
        <v>488</v>
      </c>
      <c r="Q2653" t="s">
        <v>48</v>
      </c>
      <c r="R2653" t="s">
        <v>25</v>
      </c>
      <c r="S2653" t="s">
        <v>286</v>
      </c>
      <c r="T2653" t="s">
        <v>489</v>
      </c>
      <c r="U2653" t="s">
        <v>1191</v>
      </c>
      <c r="V2653">
        <f>YEAR(sales_order1[[#This Row],[date]])</f>
        <v>2021</v>
      </c>
      <c r="W2653" t="str">
        <f>TEXT(sales_order1[[#This Row],[date]], "Mmm")</f>
        <v>Apr</v>
      </c>
      <c r="X2653">
        <f>VALUE(TEXT(sales_order1[[#This Row],[date]], "D"))</f>
        <v>15</v>
      </c>
      <c r="Y2653">
        <v>15</v>
      </c>
    </row>
    <row r="2654" spans="1:25" x14ac:dyDescent="0.25">
      <c r="A2654" s="1">
        <v>44301</v>
      </c>
      <c r="B2654">
        <v>60578</v>
      </c>
      <c r="C2654" t="s">
        <v>135</v>
      </c>
      <c r="D2654" t="str">
        <f>VLOOKUP(sales_order1[[#This Row],[itemCode]],product_details3!B:C,2,0)</f>
        <v>MSKSH</v>
      </c>
      <c r="E2654" t="s">
        <v>136</v>
      </c>
      <c r="F2654" t="s">
        <v>137</v>
      </c>
      <c r="G2654">
        <v>150</v>
      </c>
      <c r="H2654">
        <v>18.75</v>
      </c>
      <c r="I2654">
        <v>2812.5</v>
      </c>
      <c r="J2654">
        <v>7.45</v>
      </c>
      <c r="K2654">
        <v>1117.5</v>
      </c>
      <c r="L2654">
        <v>11.3</v>
      </c>
      <c r="M2654">
        <v>0.60266666666666668</v>
      </c>
      <c r="N2654">
        <v>1695</v>
      </c>
      <c r="O2654" t="s">
        <v>556</v>
      </c>
      <c r="P2654" t="s">
        <v>557</v>
      </c>
      <c r="Q2654" t="s">
        <v>213</v>
      </c>
      <c r="R2654" t="s">
        <v>25</v>
      </c>
      <c r="S2654" t="s">
        <v>402</v>
      </c>
      <c r="T2654" t="s">
        <v>558</v>
      </c>
      <c r="U2654" t="s">
        <v>1191</v>
      </c>
      <c r="V2654">
        <f>YEAR(sales_order1[[#This Row],[date]])</f>
        <v>2021</v>
      </c>
      <c r="W2654" t="str">
        <f>TEXT(sales_order1[[#This Row],[date]], "Mmm")</f>
        <v>Apr</v>
      </c>
      <c r="X2654">
        <f>VALUE(TEXT(sales_order1[[#This Row],[date]], "D"))</f>
        <v>15</v>
      </c>
      <c r="Y2654">
        <v>15</v>
      </c>
    </row>
    <row r="2655" spans="1:25" x14ac:dyDescent="0.25">
      <c r="A2655" s="1">
        <v>44301</v>
      </c>
      <c r="B2655">
        <v>60579</v>
      </c>
      <c r="C2655" t="s">
        <v>390</v>
      </c>
      <c r="D2655" t="str">
        <f>VLOOKUP(sales_order1[[#This Row],[itemCode]],product_details3!B:C,2,0)</f>
        <v>MKRO150</v>
      </c>
      <c r="E2655" t="s">
        <v>391</v>
      </c>
      <c r="F2655" t="s">
        <v>151</v>
      </c>
      <c r="G2655">
        <v>200</v>
      </c>
      <c r="H2655">
        <v>11.95</v>
      </c>
      <c r="I2655">
        <v>2390</v>
      </c>
      <c r="J2655">
        <v>5.2</v>
      </c>
      <c r="K2655">
        <v>1040</v>
      </c>
      <c r="L2655">
        <v>6.75</v>
      </c>
      <c r="M2655">
        <v>0.56485355648535562</v>
      </c>
      <c r="N2655">
        <v>1350</v>
      </c>
      <c r="O2655" t="s">
        <v>427</v>
      </c>
      <c r="P2655" t="s">
        <v>428</v>
      </c>
      <c r="Q2655" t="s">
        <v>239</v>
      </c>
      <c r="R2655" t="s">
        <v>112</v>
      </c>
      <c r="S2655" t="s">
        <v>240</v>
      </c>
      <c r="T2655" t="s">
        <v>429</v>
      </c>
      <c r="U2655" t="s">
        <v>1189</v>
      </c>
      <c r="V2655">
        <f>YEAR(sales_order1[[#This Row],[date]])</f>
        <v>2021</v>
      </c>
      <c r="W2655" t="str">
        <f>TEXT(sales_order1[[#This Row],[date]], "Mmm")</f>
        <v>Apr</v>
      </c>
      <c r="X2655">
        <f>VALUE(TEXT(sales_order1[[#This Row],[date]], "D"))</f>
        <v>15</v>
      </c>
      <c r="Y2655">
        <v>15</v>
      </c>
    </row>
    <row r="2656" spans="1:25" x14ac:dyDescent="0.25">
      <c r="A2656" s="1">
        <v>44301</v>
      </c>
      <c r="B2656">
        <v>60580</v>
      </c>
      <c r="C2656" t="s">
        <v>19</v>
      </c>
      <c r="D2656" t="str">
        <f>VLOOKUP(sales_order1[[#This Row],[itemCode]],product_details3!B:C,2,0)</f>
        <v>MSTH100</v>
      </c>
      <c r="E2656" t="s">
        <v>20</v>
      </c>
      <c r="F2656" t="s">
        <v>21</v>
      </c>
      <c r="G2656">
        <v>200</v>
      </c>
      <c r="H2656">
        <v>26.25</v>
      </c>
      <c r="I2656">
        <v>5250</v>
      </c>
      <c r="J2656">
        <v>7.75</v>
      </c>
      <c r="K2656">
        <v>1550</v>
      </c>
      <c r="L2656">
        <v>18.5</v>
      </c>
      <c r="M2656">
        <v>0.70476190476190481</v>
      </c>
      <c r="N2656">
        <v>3700</v>
      </c>
      <c r="O2656" t="s">
        <v>295</v>
      </c>
      <c r="P2656" t="s">
        <v>296</v>
      </c>
      <c r="Q2656" t="s">
        <v>160</v>
      </c>
      <c r="R2656" t="s">
        <v>112</v>
      </c>
      <c r="S2656" t="s">
        <v>297</v>
      </c>
      <c r="T2656" t="s">
        <v>298</v>
      </c>
      <c r="U2656" t="s">
        <v>1189</v>
      </c>
      <c r="V2656">
        <f>YEAR(sales_order1[[#This Row],[date]])</f>
        <v>2021</v>
      </c>
      <c r="W2656" t="str">
        <f>TEXT(sales_order1[[#This Row],[date]], "Mmm")</f>
        <v>Apr</v>
      </c>
      <c r="X2656">
        <f>VALUE(TEXT(sales_order1[[#This Row],[date]], "D"))</f>
        <v>15</v>
      </c>
      <c r="Y2656">
        <v>15</v>
      </c>
    </row>
    <row r="2657" spans="1:25" x14ac:dyDescent="0.25">
      <c r="A2657" s="1">
        <v>44301</v>
      </c>
      <c r="B2657">
        <v>60581</v>
      </c>
      <c r="C2657" t="s">
        <v>28</v>
      </c>
      <c r="D2657" t="str">
        <f>VLOOKUP(sales_order1[[#This Row],[itemCode]],product_details3!B:C,2,0)</f>
        <v>SRMC30</v>
      </c>
      <c r="E2657" t="s">
        <v>29</v>
      </c>
      <c r="F2657" t="s">
        <v>30</v>
      </c>
      <c r="G2657">
        <v>100</v>
      </c>
      <c r="H2657">
        <v>22.6</v>
      </c>
      <c r="I2657">
        <v>2260</v>
      </c>
      <c r="J2657">
        <v>7.6</v>
      </c>
      <c r="K2657">
        <v>760</v>
      </c>
      <c r="L2657">
        <v>15</v>
      </c>
      <c r="M2657">
        <v>0.66371681415929207</v>
      </c>
      <c r="N2657">
        <v>1500</v>
      </c>
      <c r="O2657" t="s">
        <v>525</v>
      </c>
      <c r="P2657" t="s">
        <v>526</v>
      </c>
      <c r="Q2657" t="s">
        <v>111</v>
      </c>
      <c r="R2657" t="s">
        <v>112</v>
      </c>
      <c r="S2657" t="s">
        <v>113</v>
      </c>
      <c r="T2657" t="s">
        <v>527</v>
      </c>
      <c r="U2657" t="s">
        <v>1189</v>
      </c>
      <c r="V2657">
        <f>YEAR(sales_order1[[#This Row],[date]])</f>
        <v>2021</v>
      </c>
      <c r="W2657" t="str">
        <f>TEXT(sales_order1[[#This Row],[date]], "Mmm")</f>
        <v>Apr</v>
      </c>
      <c r="X2657">
        <f>VALUE(TEXT(sales_order1[[#This Row],[date]], "D"))</f>
        <v>15</v>
      </c>
      <c r="Y2657">
        <v>15</v>
      </c>
    </row>
    <row r="2658" spans="1:25" x14ac:dyDescent="0.25">
      <c r="A2658" s="1">
        <v>44302</v>
      </c>
      <c r="B2658">
        <v>60582</v>
      </c>
      <c r="C2658" t="s">
        <v>51</v>
      </c>
      <c r="D2658" t="str">
        <f>VLOOKUP(sales_order1[[#This Row],[itemCode]],product_details3!B:C,2,0)</f>
        <v>MSTH50</v>
      </c>
      <c r="E2658" t="s">
        <v>52</v>
      </c>
      <c r="F2658" t="s">
        <v>21</v>
      </c>
      <c r="G2658">
        <v>50</v>
      </c>
      <c r="H2658">
        <v>15.75</v>
      </c>
      <c r="I2658">
        <v>787.5</v>
      </c>
      <c r="J2658">
        <v>4.45</v>
      </c>
      <c r="K2658">
        <v>222.5</v>
      </c>
      <c r="L2658">
        <v>11.3</v>
      </c>
      <c r="M2658">
        <v>0.71746031746031746</v>
      </c>
      <c r="N2658">
        <v>565</v>
      </c>
      <c r="O2658" t="s">
        <v>46</v>
      </c>
      <c r="P2658" t="s">
        <v>47</v>
      </c>
      <c r="Q2658" t="s">
        <v>48</v>
      </c>
      <c r="R2658" t="s">
        <v>25</v>
      </c>
      <c r="S2658" t="s">
        <v>49</v>
      </c>
      <c r="T2658" t="s">
        <v>50</v>
      </c>
      <c r="U2658" t="s">
        <v>1191</v>
      </c>
      <c r="V2658">
        <f>YEAR(sales_order1[[#This Row],[date]])</f>
        <v>2021</v>
      </c>
      <c r="W2658" t="str">
        <f>TEXT(sales_order1[[#This Row],[date]], "Mmm")</f>
        <v>Apr</v>
      </c>
      <c r="X2658">
        <f>VALUE(TEXT(sales_order1[[#This Row],[date]], "D"))</f>
        <v>16</v>
      </c>
      <c r="Y2658">
        <v>16</v>
      </c>
    </row>
    <row r="2659" spans="1:25" x14ac:dyDescent="0.25">
      <c r="A2659" s="1">
        <v>44302</v>
      </c>
      <c r="B2659">
        <v>60583</v>
      </c>
      <c r="C2659" t="s">
        <v>128</v>
      </c>
      <c r="D2659" t="str">
        <f>VLOOKUP(sales_order1[[#This Row],[itemCode]],product_details3!B:C,2,0)</f>
        <v>SCRT100</v>
      </c>
      <c r="E2659" t="s">
        <v>129</v>
      </c>
      <c r="F2659" t="s">
        <v>61</v>
      </c>
      <c r="G2659">
        <v>350</v>
      </c>
      <c r="H2659">
        <v>28.25</v>
      </c>
      <c r="I2659">
        <v>9887.5</v>
      </c>
      <c r="J2659">
        <v>9</v>
      </c>
      <c r="K2659">
        <v>3150</v>
      </c>
      <c r="L2659">
        <v>19.25</v>
      </c>
      <c r="M2659">
        <v>0.68141592920353977</v>
      </c>
      <c r="N2659">
        <v>6737.5</v>
      </c>
      <c r="O2659" t="s">
        <v>244</v>
      </c>
      <c r="P2659" t="s">
        <v>245</v>
      </c>
      <c r="Q2659" t="s">
        <v>186</v>
      </c>
      <c r="R2659" t="s">
        <v>112</v>
      </c>
      <c r="S2659" t="s">
        <v>246</v>
      </c>
      <c r="T2659" t="s">
        <v>247</v>
      </c>
      <c r="U2659" t="s">
        <v>1189</v>
      </c>
      <c r="V2659">
        <f>YEAR(sales_order1[[#This Row],[date]])</f>
        <v>2021</v>
      </c>
      <c r="W2659" t="str">
        <f>TEXT(sales_order1[[#This Row],[date]], "Mmm")</f>
        <v>Apr</v>
      </c>
      <c r="X2659">
        <f>VALUE(TEXT(sales_order1[[#This Row],[date]], "D"))</f>
        <v>16</v>
      </c>
      <c r="Y2659">
        <v>16</v>
      </c>
    </row>
    <row r="2660" spans="1:25" x14ac:dyDescent="0.25">
      <c r="A2660" s="1">
        <v>44302</v>
      </c>
      <c r="B2660">
        <v>60584</v>
      </c>
      <c r="C2660" t="s">
        <v>331</v>
      </c>
      <c r="D2660" t="str">
        <f>VLOOKUP(sales_order1[[#This Row],[itemCode]],product_details3!B:C,2,0)</f>
        <v>EXFP50</v>
      </c>
      <c r="E2660" t="s">
        <v>332</v>
      </c>
      <c r="F2660" t="s">
        <v>183</v>
      </c>
      <c r="G2660">
        <v>50</v>
      </c>
      <c r="H2660">
        <v>16.95</v>
      </c>
      <c r="I2660">
        <v>847.5</v>
      </c>
      <c r="J2660">
        <v>6.2</v>
      </c>
      <c r="K2660">
        <v>310</v>
      </c>
      <c r="L2660">
        <v>10.75</v>
      </c>
      <c r="M2660">
        <v>0.63421828908554578</v>
      </c>
      <c r="N2660">
        <v>537.5</v>
      </c>
      <c r="O2660" t="s">
        <v>451</v>
      </c>
      <c r="P2660" t="s">
        <v>452</v>
      </c>
      <c r="Q2660" t="s">
        <v>271</v>
      </c>
      <c r="R2660" t="s">
        <v>56</v>
      </c>
      <c r="S2660" t="s">
        <v>192</v>
      </c>
      <c r="T2660" t="s">
        <v>453</v>
      </c>
      <c r="U2660" t="s">
        <v>1191</v>
      </c>
      <c r="V2660">
        <f>YEAR(sales_order1[[#This Row],[date]])</f>
        <v>2021</v>
      </c>
      <c r="W2660" t="str">
        <f>TEXT(sales_order1[[#This Row],[date]], "Mmm")</f>
        <v>Apr</v>
      </c>
      <c r="X2660">
        <f>VALUE(TEXT(sales_order1[[#This Row],[date]], "D"))</f>
        <v>16</v>
      </c>
      <c r="Y2660">
        <v>16</v>
      </c>
    </row>
    <row r="2661" spans="1:25" x14ac:dyDescent="0.25">
      <c r="A2661" s="1">
        <v>44302</v>
      </c>
      <c r="B2661">
        <v>60585</v>
      </c>
      <c r="C2661" t="s">
        <v>51</v>
      </c>
      <c r="D2661" t="str">
        <f>VLOOKUP(sales_order1[[#This Row],[itemCode]],product_details3!B:C,2,0)</f>
        <v>MSTH50</v>
      </c>
      <c r="E2661" t="s">
        <v>52</v>
      </c>
      <c r="F2661" t="s">
        <v>21</v>
      </c>
      <c r="G2661">
        <v>200</v>
      </c>
      <c r="H2661">
        <v>15.75</v>
      </c>
      <c r="I2661">
        <v>3150</v>
      </c>
      <c r="J2661">
        <v>4.45</v>
      </c>
      <c r="K2661">
        <v>890</v>
      </c>
      <c r="L2661">
        <v>11.3</v>
      </c>
      <c r="M2661">
        <v>0.71746031746031746</v>
      </c>
      <c r="N2661">
        <v>2260</v>
      </c>
      <c r="O2661" t="s">
        <v>253</v>
      </c>
      <c r="P2661" t="s">
        <v>254</v>
      </c>
      <c r="Q2661" t="s">
        <v>191</v>
      </c>
      <c r="R2661" t="s">
        <v>56</v>
      </c>
      <c r="S2661" t="s">
        <v>192</v>
      </c>
      <c r="T2661" t="s">
        <v>255</v>
      </c>
      <c r="U2661" t="s">
        <v>1191</v>
      </c>
      <c r="V2661">
        <f>YEAR(sales_order1[[#This Row],[date]])</f>
        <v>2021</v>
      </c>
      <c r="W2661" t="str">
        <f>TEXT(sales_order1[[#This Row],[date]], "Mmm")</f>
        <v>Apr</v>
      </c>
      <c r="X2661">
        <f>VALUE(TEXT(sales_order1[[#This Row],[date]], "D"))</f>
        <v>16</v>
      </c>
      <c r="Y2661">
        <v>16</v>
      </c>
    </row>
    <row r="2662" spans="1:25" x14ac:dyDescent="0.25">
      <c r="A2662" s="1">
        <v>44302</v>
      </c>
      <c r="B2662">
        <v>60586</v>
      </c>
      <c r="C2662" t="s">
        <v>103</v>
      </c>
      <c r="D2662" t="str">
        <f>VLOOKUP(sales_order1[[#This Row],[itemCode]],product_details3!B:C,2,0)</f>
        <v>SCRT50</v>
      </c>
      <c r="E2662" t="s">
        <v>104</v>
      </c>
      <c r="F2662" t="s">
        <v>61</v>
      </c>
      <c r="G2662">
        <v>250</v>
      </c>
      <c r="H2662">
        <v>16.95</v>
      </c>
      <c r="I2662">
        <v>4237.5</v>
      </c>
      <c r="J2662">
        <v>5.2</v>
      </c>
      <c r="K2662">
        <v>1300</v>
      </c>
      <c r="L2662">
        <v>11.75</v>
      </c>
      <c r="M2662">
        <v>0.69321533923303835</v>
      </c>
      <c r="N2662">
        <v>2937.5</v>
      </c>
      <c r="O2662" t="s">
        <v>395</v>
      </c>
      <c r="P2662" t="s">
        <v>396</v>
      </c>
      <c r="Q2662" t="s">
        <v>191</v>
      </c>
      <c r="R2662" t="s">
        <v>56</v>
      </c>
      <c r="S2662" t="s">
        <v>192</v>
      </c>
      <c r="T2662" t="s">
        <v>397</v>
      </c>
      <c r="U2662" t="s">
        <v>1191</v>
      </c>
      <c r="V2662">
        <f>YEAR(sales_order1[[#This Row],[date]])</f>
        <v>2021</v>
      </c>
      <c r="W2662" t="str">
        <f>TEXT(sales_order1[[#This Row],[date]], "Mmm")</f>
        <v>Apr</v>
      </c>
      <c r="X2662">
        <f>VALUE(TEXT(sales_order1[[#This Row],[date]], "D"))</f>
        <v>16</v>
      </c>
      <c r="Y2662">
        <v>16</v>
      </c>
    </row>
    <row r="2663" spans="1:25" x14ac:dyDescent="0.25">
      <c r="A2663" s="1">
        <v>44302</v>
      </c>
      <c r="B2663">
        <v>60587</v>
      </c>
      <c r="C2663" t="s">
        <v>135</v>
      </c>
      <c r="D2663" t="str">
        <f>VLOOKUP(sales_order1[[#This Row],[itemCode]],product_details3!B:C,2,0)</f>
        <v>MSKSH</v>
      </c>
      <c r="E2663" t="s">
        <v>136</v>
      </c>
      <c r="F2663" t="s">
        <v>137</v>
      </c>
      <c r="G2663">
        <v>200</v>
      </c>
      <c r="H2663">
        <v>18.75</v>
      </c>
      <c r="I2663">
        <v>3750</v>
      </c>
      <c r="J2663">
        <v>7.45</v>
      </c>
      <c r="K2663">
        <v>1490</v>
      </c>
      <c r="L2663">
        <v>11.3</v>
      </c>
      <c r="M2663">
        <v>0.60266666666666668</v>
      </c>
      <c r="N2663">
        <v>2260</v>
      </c>
      <c r="O2663" t="s">
        <v>216</v>
      </c>
      <c r="P2663" t="s">
        <v>217</v>
      </c>
      <c r="Q2663" t="s">
        <v>218</v>
      </c>
      <c r="R2663" t="s">
        <v>40</v>
      </c>
      <c r="S2663" t="s">
        <v>219</v>
      </c>
      <c r="T2663" t="s">
        <v>220</v>
      </c>
      <c r="U2663" t="s">
        <v>1190</v>
      </c>
      <c r="V2663">
        <f>YEAR(sales_order1[[#This Row],[date]])</f>
        <v>2021</v>
      </c>
      <c r="W2663" t="str">
        <f>TEXT(sales_order1[[#This Row],[date]], "Mmm")</f>
        <v>Apr</v>
      </c>
      <c r="X2663">
        <f>VALUE(TEXT(sales_order1[[#This Row],[date]], "D"))</f>
        <v>16</v>
      </c>
      <c r="Y2663">
        <v>16</v>
      </c>
    </row>
    <row r="2664" spans="1:25" x14ac:dyDescent="0.25">
      <c r="A2664" s="1">
        <v>44302</v>
      </c>
      <c r="B2664">
        <v>60588</v>
      </c>
      <c r="C2664" t="s">
        <v>320</v>
      </c>
      <c r="D2664" t="str">
        <f>VLOOKUP(sales_order1[[#This Row],[itemCode]],product_details3!B:C,2,0)</f>
        <v>SCR50+100</v>
      </c>
      <c r="E2664" t="s">
        <v>321</v>
      </c>
      <c r="F2664" t="s">
        <v>61</v>
      </c>
      <c r="G2664">
        <v>50</v>
      </c>
      <c r="H2664">
        <v>26.25</v>
      </c>
      <c r="I2664">
        <v>1312.5</v>
      </c>
      <c r="J2664">
        <v>7.75</v>
      </c>
      <c r="K2664">
        <v>387.5</v>
      </c>
      <c r="L2664">
        <v>18.5</v>
      </c>
      <c r="M2664">
        <v>0.70476190476190481</v>
      </c>
      <c r="N2664">
        <v>925</v>
      </c>
      <c r="O2664" t="s">
        <v>540</v>
      </c>
      <c r="P2664" t="s">
        <v>541</v>
      </c>
      <c r="Q2664" t="s">
        <v>24</v>
      </c>
      <c r="R2664" t="s">
        <v>25</v>
      </c>
      <c r="S2664" t="s">
        <v>26</v>
      </c>
      <c r="T2664" t="s">
        <v>542</v>
      </c>
      <c r="U2664" t="s">
        <v>1191</v>
      </c>
      <c r="V2664">
        <f>YEAR(sales_order1[[#This Row],[date]])</f>
        <v>2021</v>
      </c>
      <c r="W2664" t="str">
        <f>TEXT(sales_order1[[#This Row],[date]], "Mmm")</f>
        <v>Apr</v>
      </c>
      <c r="X2664">
        <f>VALUE(TEXT(sales_order1[[#This Row],[date]], "D"))</f>
        <v>16</v>
      </c>
      <c r="Y2664">
        <v>16</v>
      </c>
    </row>
    <row r="2665" spans="1:25" x14ac:dyDescent="0.25">
      <c r="A2665" s="1">
        <v>44302</v>
      </c>
      <c r="B2665">
        <v>60589</v>
      </c>
      <c r="C2665" t="s">
        <v>103</v>
      </c>
      <c r="D2665" t="str">
        <f>VLOOKUP(sales_order1[[#This Row],[itemCode]],product_details3!B:C,2,0)</f>
        <v>SCRT50</v>
      </c>
      <c r="E2665" t="s">
        <v>104</v>
      </c>
      <c r="F2665" t="s">
        <v>61</v>
      </c>
      <c r="G2665">
        <v>300</v>
      </c>
      <c r="H2665">
        <v>16.95</v>
      </c>
      <c r="I2665">
        <v>5085</v>
      </c>
      <c r="J2665">
        <v>5.2</v>
      </c>
      <c r="K2665">
        <v>1560</v>
      </c>
      <c r="L2665">
        <v>11.75</v>
      </c>
      <c r="M2665">
        <v>0.69321533923303835</v>
      </c>
      <c r="N2665">
        <v>3525</v>
      </c>
      <c r="O2665" t="s">
        <v>276</v>
      </c>
      <c r="P2665" t="s">
        <v>277</v>
      </c>
      <c r="Q2665" t="s">
        <v>39</v>
      </c>
      <c r="R2665" t="s">
        <v>40</v>
      </c>
      <c r="S2665" t="s">
        <v>41</v>
      </c>
      <c r="T2665" t="s">
        <v>278</v>
      </c>
      <c r="U2665" t="s">
        <v>1188</v>
      </c>
      <c r="V2665">
        <f>YEAR(sales_order1[[#This Row],[date]])</f>
        <v>2021</v>
      </c>
      <c r="W2665" t="str">
        <f>TEXT(sales_order1[[#This Row],[date]], "Mmm")</f>
        <v>Apr</v>
      </c>
      <c r="X2665">
        <f>VALUE(TEXT(sales_order1[[#This Row],[date]], "D"))</f>
        <v>16</v>
      </c>
      <c r="Y2665">
        <v>16</v>
      </c>
    </row>
    <row r="2666" spans="1:25" x14ac:dyDescent="0.25">
      <c r="A2666" s="1">
        <v>44305</v>
      </c>
      <c r="B2666">
        <v>60590</v>
      </c>
      <c r="C2666" t="s">
        <v>67</v>
      </c>
      <c r="D2666" t="str">
        <f>VLOOKUP(sales_order1[[#This Row],[itemCode]],product_details3!B:C,2,0)</f>
        <v>SRMH15</v>
      </c>
      <c r="E2666" t="s">
        <v>68</v>
      </c>
      <c r="F2666" t="s">
        <v>30</v>
      </c>
      <c r="G2666">
        <v>150</v>
      </c>
      <c r="H2666">
        <v>15.75</v>
      </c>
      <c r="I2666">
        <v>2362.5</v>
      </c>
      <c r="J2666">
        <v>5.45</v>
      </c>
      <c r="K2666">
        <v>817.5</v>
      </c>
      <c r="L2666">
        <v>10.3</v>
      </c>
      <c r="M2666">
        <v>0.65396825396825398</v>
      </c>
      <c r="N2666">
        <v>1545</v>
      </c>
      <c r="O2666" t="s">
        <v>376</v>
      </c>
      <c r="P2666" t="s">
        <v>377</v>
      </c>
      <c r="Q2666" t="s">
        <v>378</v>
      </c>
      <c r="R2666" t="s">
        <v>72</v>
      </c>
      <c r="S2666" t="s">
        <v>379</v>
      </c>
      <c r="T2666" t="s">
        <v>380</v>
      </c>
      <c r="U2666" t="s">
        <v>1188</v>
      </c>
      <c r="V2666">
        <f>YEAR(sales_order1[[#This Row],[date]])</f>
        <v>2021</v>
      </c>
      <c r="W2666" t="str">
        <f>TEXT(sales_order1[[#This Row],[date]], "Mmm")</f>
        <v>Apr</v>
      </c>
      <c r="X2666">
        <f>VALUE(TEXT(sales_order1[[#This Row],[date]], "D"))</f>
        <v>19</v>
      </c>
      <c r="Y2666">
        <v>16</v>
      </c>
    </row>
    <row r="2667" spans="1:25" x14ac:dyDescent="0.25">
      <c r="A2667" s="1">
        <v>44305</v>
      </c>
      <c r="B2667">
        <v>60591</v>
      </c>
      <c r="C2667" t="s">
        <v>235</v>
      </c>
      <c r="D2667" t="str">
        <f>VLOOKUP(sales_order1[[#This Row],[itemCode]],product_details3!B:C,2,0)</f>
        <v>CLNF150</v>
      </c>
      <c r="E2667" t="s">
        <v>236</v>
      </c>
      <c r="F2667" t="s">
        <v>45</v>
      </c>
      <c r="G2667">
        <v>150</v>
      </c>
      <c r="H2667">
        <v>13.95</v>
      </c>
      <c r="I2667">
        <v>2092.5</v>
      </c>
      <c r="J2667">
        <v>5.2</v>
      </c>
      <c r="K2667">
        <v>780</v>
      </c>
      <c r="L2667">
        <v>8.75</v>
      </c>
      <c r="M2667">
        <v>0.62724014336917566</v>
      </c>
      <c r="N2667">
        <v>1312.5</v>
      </c>
      <c r="O2667" t="s">
        <v>475</v>
      </c>
      <c r="P2667" t="s">
        <v>476</v>
      </c>
      <c r="Q2667" t="s">
        <v>93</v>
      </c>
      <c r="R2667" t="s">
        <v>72</v>
      </c>
      <c r="S2667" t="s">
        <v>94</v>
      </c>
      <c r="T2667" t="s">
        <v>477</v>
      </c>
      <c r="U2667" t="s">
        <v>1190</v>
      </c>
      <c r="V2667">
        <f>YEAR(sales_order1[[#This Row],[date]])</f>
        <v>2021</v>
      </c>
      <c r="W2667" t="str">
        <f>TEXT(sales_order1[[#This Row],[date]], "Mmm")</f>
        <v>Apr</v>
      </c>
      <c r="X2667">
        <f>VALUE(TEXT(sales_order1[[#This Row],[date]], "D"))</f>
        <v>19</v>
      </c>
      <c r="Y2667">
        <v>16</v>
      </c>
    </row>
    <row r="2668" spans="1:25" x14ac:dyDescent="0.25">
      <c r="A2668" s="1">
        <v>44305</v>
      </c>
      <c r="B2668">
        <v>60592</v>
      </c>
      <c r="C2668" t="s">
        <v>35</v>
      </c>
      <c r="D2668" t="str">
        <f>VLOOKUP(sales_order1[[#This Row],[itemCode]],product_details3!B:C,2,0)</f>
        <v>SRMA30</v>
      </c>
      <c r="E2668" t="s">
        <v>36</v>
      </c>
      <c r="F2668" t="s">
        <v>30</v>
      </c>
      <c r="G2668">
        <v>50</v>
      </c>
      <c r="H2668">
        <v>26.2</v>
      </c>
      <c r="I2668">
        <v>1310</v>
      </c>
      <c r="J2668">
        <v>9.4</v>
      </c>
      <c r="K2668">
        <v>470</v>
      </c>
      <c r="L2668">
        <v>16.8</v>
      </c>
      <c r="M2668">
        <v>0.6412213740458016</v>
      </c>
      <c r="N2668">
        <v>840</v>
      </c>
      <c r="O2668" t="s">
        <v>269</v>
      </c>
      <c r="P2668" t="s">
        <v>270</v>
      </c>
      <c r="Q2668" t="s">
        <v>271</v>
      </c>
      <c r="R2668" t="s">
        <v>56</v>
      </c>
      <c r="S2668" t="s">
        <v>192</v>
      </c>
      <c r="T2668" t="s">
        <v>272</v>
      </c>
      <c r="U2668" t="s">
        <v>1191</v>
      </c>
      <c r="V2668">
        <f>YEAR(sales_order1[[#This Row],[date]])</f>
        <v>2021</v>
      </c>
      <c r="W2668" t="str">
        <f>TEXT(sales_order1[[#This Row],[date]], "Mmm")</f>
        <v>Apr</v>
      </c>
      <c r="X2668">
        <f>VALUE(TEXT(sales_order1[[#This Row],[date]], "D"))</f>
        <v>19</v>
      </c>
      <c r="Y2668">
        <v>16</v>
      </c>
    </row>
    <row r="2669" spans="1:25" x14ac:dyDescent="0.25">
      <c r="A2669" s="1">
        <v>44305</v>
      </c>
      <c r="B2669">
        <v>60593</v>
      </c>
      <c r="C2669" t="s">
        <v>43</v>
      </c>
      <c r="D2669" t="str">
        <f>VLOOKUP(sales_order1[[#This Row],[itemCode]],product_details3!B:C,2,0)</f>
        <v>CLNG200</v>
      </c>
      <c r="E2669" t="s">
        <v>44</v>
      </c>
      <c r="F2669" t="s">
        <v>45</v>
      </c>
      <c r="G2669">
        <v>100</v>
      </c>
      <c r="H2669">
        <v>21.25</v>
      </c>
      <c r="I2669">
        <v>2125</v>
      </c>
      <c r="J2669">
        <v>7.75</v>
      </c>
      <c r="K2669">
        <v>775</v>
      </c>
      <c r="L2669">
        <v>13.5</v>
      </c>
      <c r="M2669">
        <v>0.63529411764705879</v>
      </c>
      <c r="N2669">
        <v>1350</v>
      </c>
      <c r="O2669" t="s">
        <v>516</v>
      </c>
      <c r="P2669" t="s">
        <v>517</v>
      </c>
      <c r="Q2669" t="s">
        <v>191</v>
      </c>
      <c r="R2669" t="s">
        <v>56</v>
      </c>
      <c r="S2669" t="s">
        <v>192</v>
      </c>
      <c r="T2669" t="s">
        <v>518</v>
      </c>
      <c r="U2669" t="s">
        <v>1191</v>
      </c>
      <c r="V2669">
        <f>YEAR(sales_order1[[#This Row],[date]])</f>
        <v>2021</v>
      </c>
      <c r="W2669" t="str">
        <f>TEXT(sales_order1[[#This Row],[date]], "Mmm")</f>
        <v>Apr</v>
      </c>
      <c r="X2669">
        <f>VALUE(TEXT(sales_order1[[#This Row],[date]], "D"))</f>
        <v>19</v>
      </c>
      <c r="Y2669">
        <v>16</v>
      </c>
    </row>
    <row r="2670" spans="1:25" x14ac:dyDescent="0.25">
      <c r="A2670" s="1">
        <v>44305</v>
      </c>
      <c r="B2670">
        <v>60594</v>
      </c>
      <c r="C2670" t="s">
        <v>329</v>
      </c>
      <c r="D2670" t="str">
        <f>VLOOKUP(sales_order1[[#This Row],[itemCode]],product_details3!B:C,2,0)</f>
        <v>TNRS150</v>
      </c>
      <c r="E2670" t="s">
        <v>330</v>
      </c>
      <c r="F2670" t="s">
        <v>124</v>
      </c>
      <c r="G2670">
        <v>50</v>
      </c>
      <c r="H2670">
        <v>19.649999999999999</v>
      </c>
      <c r="I2670">
        <v>982.5</v>
      </c>
      <c r="J2670">
        <v>6.55</v>
      </c>
      <c r="K2670">
        <v>327.5</v>
      </c>
      <c r="L2670">
        <v>13.1</v>
      </c>
      <c r="M2670">
        <v>0.66666666666666663</v>
      </c>
      <c r="N2670">
        <v>655</v>
      </c>
      <c r="O2670" t="s">
        <v>196</v>
      </c>
      <c r="P2670" t="s">
        <v>197</v>
      </c>
      <c r="Q2670" t="s">
        <v>132</v>
      </c>
      <c r="R2670" t="s">
        <v>56</v>
      </c>
      <c r="S2670" t="s">
        <v>133</v>
      </c>
      <c r="T2670" t="s">
        <v>198</v>
      </c>
      <c r="U2670" t="s">
        <v>1191</v>
      </c>
      <c r="V2670">
        <f>YEAR(sales_order1[[#This Row],[date]])</f>
        <v>2021</v>
      </c>
      <c r="W2670" t="str">
        <f>TEXT(sales_order1[[#This Row],[date]], "Mmm")</f>
        <v>Apr</v>
      </c>
      <c r="X2670">
        <f>VALUE(TEXT(sales_order1[[#This Row],[date]], "D"))</f>
        <v>19</v>
      </c>
      <c r="Y2670">
        <v>16</v>
      </c>
    </row>
    <row r="2671" spans="1:25" x14ac:dyDescent="0.25">
      <c r="A2671" s="1">
        <v>44305</v>
      </c>
      <c r="B2671">
        <v>60595</v>
      </c>
      <c r="C2671" t="s">
        <v>86</v>
      </c>
      <c r="D2671" t="str">
        <f>VLOOKUP(sales_order1[[#This Row],[itemCode]],product_details3!B:C,2,0)</f>
        <v>SRMH30</v>
      </c>
      <c r="E2671" t="s">
        <v>87</v>
      </c>
      <c r="F2671" t="s">
        <v>30</v>
      </c>
      <c r="G2671">
        <v>100</v>
      </c>
      <c r="H2671">
        <v>21</v>
      </c>
      <c r="I2671">
        <v>2100</v>
      </c>
      <c r="J2671">
        <v>6.6</v>
      </c>
      <c r="K2671">
        <v>660</v>
      </c>
      <c r="L2671">
        <v>14.4</v>
      </c>
      <c r="M2671">
        <v>0.68571428571428572</v>
      </c>
      <c r="N2671">
        <v>1440</v>
      </c>
      <c r="O2671" t="s">
        <v>543</v>
      </c>
      <c r="P2671" t="s">
        <v>544</v>
      </c>
      <c r="Q2671" t="s">
        <v>378</v>
      </c>
      <c r="R2671" t="s">
        <v>72</v>
      </c>
      <c r="S2671" t="s">
        <v>545</v>
      </c>
      <c r="T2671" t="s">
        <v>546</v>
      </c>
      <c r="U2671" t="s">
        <v>1188</v>
      </c>
      <c r="V2671">
        <f>YEAR(sales_order1[[#This Row],[date]])</f>
        <v>2021</v>
      </c>
      <c r="W2671" t="str">
        <f>TEXT(sales_order1[[#This Row],[date]], "Mmm")</f>
        <v>Apr</v>
      </c>
      <c r="X2671">
        <f>VALUE(TEXT(sales_order1[[#This Row],[date]], "D"))</f>
        <v>19</v>
      </c>
      <c r="Y2671">
        <v>16</v>
      </c>
    </row>
    <row r="2672" spans="1:25" x14ac:dyDescent="0.25">
      <c r="A2672" s="1">
        <v>44305</v>
      </c>
      <c r="B2672">
        <v>60596</v>
      </c>
      <c r="C2672" t="s">
        <v>19</v>
      </c>
      <c r="D2672" t="str">
        <f>VLOOKUP(sales_order1[[#This Row],[itemCode]],product_details3!B:C,2,0)</f>
        <v>MSTH100</v>
      </c>
      <c r="E2672" t="s">
        <v>20</v>
      </c>
      <c r="F2672" t="s">
        <v>21</v>
      </c>
      <c r="G2672">
        <v>100</v>
      </c>
      <c r="H2672">
        <v>26.25</v>
      </c>
      <c r="I2672">
        <v>2625</v>
      </c>
      <c r="J2672">
        <v>7.75</v>
      </c>
      <c r="K2672">
        <v>775</v>
      </c>
      <c r="L2672">
        <v>18.5</v>
      </c>
      <c r="M2672">
        <v>0.70476190476190481</v>
      </c>
      <c r="N2672">
        <v>1850</v>
      </c>
      <c r="O2672" t="s">
        <v>211</v>
      </c>
      <c r="P2672" t="s">
        <v>212</v>
      </c>
      <c r="Q2672" t="s">
        <v>213</v>
      </c>
      <c r="R2672" t="s">
        <v>25</v>
      </c>
      <c r="S2672" t="s">
        <v>214</v>
      </c>
      <c r="T2672" t="s">
        <v>215</v>
      </c>
      <c r="U2672" t="s">
        <v>1191</v>
      </c>
      <c r="V2672">
        <f>YEAR(sales_order1[[#This Row],[date]])</f>
        <v>2021</v>
      </c>
      <c r="W2672" t="str">
        <f>TEXT(sales_order1[[#This Row],[date]], "Mmm")</f>
        <v>Apr</v>
      </c>
      <c r="X2672">
        <f>VALUE(TEXT(sales_order1[[#This Row],[date]], "D"))</f>
        <v>19</v>
      </c>
      <c r="Y2672">
        <v>16</v>
      </c>
    </row>
    <row r="2673" spans="1:25" x14ac:dyDescent="0.25">
      <c r="A2673" s="1">
        <v>44306</v>
      </c>
      <c r="B2673">
        <v>60597</v>
      </c>
      <c r="C2673" t="s">
        <v>313</v>
      </c>
      <c r="D2673" t="str">
        <f>VLOOKUP(sales_order1[[#This Row],[itemCode]],product_details3!B:C,2,0)</f>
        <v>MSKO50</v>
      </c>
      <c r="E2673" t="s">
        <v>314</v>
      </c>
      <c r="F2673" t="s">
        <v>137</v>
      </c>
      <c r="G2673">
        <v>50</v>
      </c>
      <c r="H2673">
        <v>14.65</v>
      </c>
      <c r="I2673">
        <v>732.5</v>
      </c>
      <c r="J2673">
        <v>6.55</v>
      </c>
      <c r="K2673">
        <v>327.5</v>
      </c>
      <c r="L2673">
        <v>8.1</v>
      </c>
      <c r="M2673">
        <v>0.55290102389078488</v>
      </c>
      <c r="N2673">
        <v>405</v>
      </c>
      <c r="O2673" t="s">
        <v>464</v>
      </c>
      <c r="P2673" t="s">
        <v>465</v>
      </c>
      <c r="Q2673" t="s">
        <v>146</v>
      </c>
      <c r="R2673" t="s">
        <v>112</v>
      </c>
      <c r="S2673" t="s">
        <v>165</v>
      </c>
      <c r="T2673" t="s">
        <v>466</v>
      </c>
      <c r="U2673" t="s">
        <v>1189</v>
      </c>
      <c r="V2673">
        <f>YEAR(sales_order1[[#This Row],[date]])</f>
        <v>2021</v>
      </c>
      <c r="W2673" t="str">
        <f>TEXT(sales_order1[[#This Row],[date]], "Mmm")</f>
        <v>Apr</v>
      </c>
      <c r="X2673">
        <f>VALUE(TEXT(sales_order1[[#This Row],[date]], "D"))</f>
        <v>20</v>
      </c>
      <c r="Y2673">
        <v>16</v>
      </c>
    </row>
    <row r="2674" spans="1:25" x14ac:dyDescent="0.25">
      <c r="A2674" s="1">
        <v>44306</v>
      </c>
      <c r="B2674">
        <v>60598</v>
      </c>
      <c r="C2674" t="s">
        <v>329</v>
      </c>
      <c r="D2674" t="str">
        <f>VLOOKUP(sales_order1[[#This Row],[itemCode]],product_details3!B:C,2,0)</f>
        <v>TNRS150</v>
      </c>
      <c r="E2674" t="s">
        <v>330</v>
      </c>
      <c r="F2674" t="s">
        <v>124</v>
      </c>
      <c r="G2674">
        <v>200</v>
      </c>
      <c r="H2674">
        <v>19.649999999999999</v>
      </c>
      <c r="I2674">
        <v>3930</v>
      </c>
      <c r="J2674">
        <v>6.55</v>
      </c>
      <c r="K2674">
        <v>1310</v>
      </c>
      <c r="L2674">
        <v>13.1</v>
      </c>
      <c r="M2674">
        <v>0.66666666666666663</v>
      </c>
      <c r="N2674">
        <v>2620</v>
      </c>
      <c r="O2674" t="s">
        <v>22</v>
      </c>
      <c r="P2674" t="s">
        <v>23</v>
      </c>
      <c r="Q2674" t="s">
        <v>24</v>
      </c>
      <c r="R2674" t="s">
        <v>25</v>
      </c>
      <c r="S2674" t="s">
        <v>26</v>
      </c>
      <c r="T2674" t="s">
        <v>27</v>
      </c>
      <c r="U2674" t="s">
        <v>1191</v>
      </c>
      <c r="V2674">
        <f>YEAR(sales_order1[[#This Row],[date]])</f>
        <v>2021</v>
      </c>
      <c r="W2674" t="str">
        <f>TEXT(sales_order1[[#This Row],[date]], "Mmm")</f>
        <v>Apr</v>
      </c>
      <c r="X2674">
        <f>VALUE(TEXT(sales_order1[[#This Row],[date]], "D"))</f>
        <v>20</v>
      </c>
      <c r="Y2674">
        <v>16</v>
      </c>
    </row>
    <row r="2675" spans="1:25" x14ac:dyDescent="0.25">
      <c r="A2675" s="1">
        <v>44306</v>
      </c>
      <c r="B2675">
        <v>60599</v>
      </c>
      <c r="C2675" t="s">
        <v>115</v>
      </c>
      <c r="D2675" t="str">
        <f>VLOOKUP(sales_order1[[#This Row],[itemCode]],product_details3!B:C,2,0)</f>
        <v>SCRS30100</v>
      </c>
      <c r="E2675" t="s">
        <v>116</v>
      </c>
      <c r="F2675" t="s">
        <v>61</v>
      </c>
      <c r="G2675">
        <v>50</v>
      </c>
      <c r="H2675">
        <v>32.75</v>
      </c>
      <c r="I2675">
        <v>1637.5</v>
      </c>
      <c r="J2675">
        <v>11.25</v>
      </c>
      <c r="K2675">
        <v>562.5</v>
      </c>
      <c r="L2675">
        <v>21.5</v>
      </c>
      <c r="M2675">
        <v>0.65648854961832059</v>
      </c>
      <c r="N2675">
        <v>1075</v>
      </c>
      <c r="O2675" t="s">
        <v>454</v>
      </c>
      <c r="P2675" t="s">
        <v>455</v>
      </c>
      <c r="Q2675" t="s">
        <v>71</v>
      </c>
      <c r="R2675" t="s">
        <v>72</v>
      </c>
      <c r="S2675" t="s">
        <v>73</v>
      </c>
      <c r="T2675" t="s">
        <v>456</v>
      </c>
      <c r="U2675" t="s">
        <v>1190</v>
      </c>
      <c r="V2675">
        <f>YEAR(sales_order1[[#This Row],[date]])</f>
        <v>2021</v>
      </c>
      <c r="W2675" t="str">
        <f>TEXT(sales_order1[[#This Row],[date]], "Mmm")</f>
        <v>Apr</v>
      </c>
      <c r="X2675">
        <f>VALUE(TEXT(sales_order1[[#This Row],[date]], "D"))</f>
        <v>20</v>
      </c>
      <c r="Y2675">
        <v>16</v>
      </c>
    </row>
    <row r="2676" spans="1:25" x14ac:dyDescent="0.25">
      <c r="A2676" s="1">
        <v>44306</v>
      </c>
      <c r="B2676">
        <v>60600</v>
      </c>
      <c r="C2676" t="s">
        <v>115</v>
      </c>
      <c r="D2676" t="str">
        <f>VLOOKUP(sales_order1[[#This Row],[itemCode]],product_details3!B:C,2,0)</f>
        <v>SCRS30100</v>
      </c>
      <c r="E2676" t="s">
        <v>116</v>
      </c>
      <c r="F2676" t="s">
        <v>61</v>
      </c>
      <c r="G2676">
        <v>300</v>
      </c>
      <c r="H2676">
        <v>32.75</v>
      </c>
      <c r="I2676">
        <v>9825</v>
      </c>
      <c r="J2676">
        <v>11.25</v>
      </c>
      <c r="K2676">
        <v>3375</v>
      </c>
      <c r="L2676">
        <v>21.5</v>
      </c>
      <c r="M2676">
        <v>0.65648854961832059</v>
      </c>
      <c r="N2676">
        <v>6450</v>
      </c>
      <c r="O2676" t="s">
        <v>105</v>
      </c>
      <c r="P2676" t="s">
        <v>106</v>
      </c>
      <c r="Q2676" t="s">
        <v>107</v>
      </c>
      <c r="R2676" t="s">
        <v>40</v>
      </c>
      <c r="S2676" t="s">
        <v>101</v>
      </c>
      <c r="T2676" t="s">
        <v>108</v>
      </c>
      <c r="U2676" t="s">
        <v>1190</v>
      </c>
      <c r="V2676">
        <f>YEAR(sales_order1[[#This Row],[date]])</f>
        <v>2021</v>
      </c>
      <c r="W2676" t="str">
        <f>TEXT(sales_order1[[#This Row],[date]], "Mmm")</f>
        <v>Apr</v>
      </c>
      <c r="X2676">
        <f>VALUE(TEXT(sales_order1[[#This Row],[date]], "D"))</f>
        <v>20</v>
      </c>
      <c r="Y2676">
        <v>16</v>
      </c>
    </row>
    <row r="2677" spans="1:25" x14ac:dyDescent="0.25">
      <c r="A2677" s="1">
        <v>44306</v>
      </c>
      <c r="B2677">
        <v>60601</v>
      </c>
      <c r="C2677" t="s">
        <v>311</v>
      </c>
      <c r="D2677" t="str">
        <f>VLOOKUP(sales_order1[[#This Row],[itemCode]],product_details3!B:C,2,0)</f>
        <v>MSTH30</v>
      </c>
      <c r="E2677" t="s">
        <v>312</v>
      </c>
      <c r="F2677" t="s">
        <v>21</v>
      </c>
      <c r="G2677">
        <v>150</v>
      </c>
      <c r="H2677">
        <v>8.5</v>
      </c>
      <c r="I2677">
        <v>1275</v>
      </c>
      <c r="J2677">
        <v>3.3</v>
      </c>
      <c r="K2677">
        <v>495</v>
      </c>
      <c r="L2677">
        <v>5.2</v>
      </c>
      <c r="M2677">
        <v>0.61176470588235299</v>
      </c>
      <c r="N2677">
        <v>780</v>
      </c>
      <c r="O2677" t="s">
        <v>417</v>
      </c>
      <c r="P2677" t="s">
        <v>418</v>
      </c>
      <c r="Q2677" t="s">
        <v>160</v>
      </c>
      <c r="R2677" t="s">
        <v>112</v>
      </c>
      <c r="S2677" t="s">
        <v>161</v>
      </c>
      <c r="T2677" t="s">
        <v>419</v>
      </c>
      <c r="U2677" t="s">
        <v>1189</v>
      </c>
      <c r="V2677">
        <f>YEAR(sales_order1[[#This Row],[date]])</f>
        <v>2021</v>
      </c>
      <c r="W2677" t="str">
        <f>TEXT(sales_order1[[#This Row],[date]], "Mmm")</f>
        <v>Apr</v>
      </c>
      <c r="X2677">
        <f>VALUE(TEXT(sales_order1[[#This Row],[date]], "D"))</f>
        <v>20</v>
      </c>
      <c r="Y2677">
        <v>16</v>
      </c>
    </row>
    <row r="2678" spans="1:25" x14ac:dyDescent="0.25">
      <c r="A2678" s="1">
        <v>44306</v>
      </c>
      <c r="B2678">
        <v>60602</v>
      </c>
      <c r="C2678" t="s">
        <v>170</v>
      </c>
      <c r="D2678" t="str">
        <f>VLOOKUP(sales_order1[[#This Row],[itemCode]],product_details3!B:C,2,0)</f>
        <v>MKRM100</v>
      </c>
      <c r="E2678" t="s">
        <v>171</v>
      </c>
      <c r="F2678" t="s">
        <v>151</v>
      </c>
      <c r="G2678">
        <v>100</v>
      </c>
      <c r="H2678">
        <v>5.5</v>
      </c>
      <c r="I2678">
        <v>550</v>
      </c>
      <c r="J2678">
        <v>2.2999999999999998</v>
      </c>
      <c r="K2678">
        <v>230</v>
      </c>
      <c r="L2678">
        <v>3.2</v>
      </c>
      <c r="M2678">
        <v>0.5818181818181819</v>
      </c>
      <c r="N2678">
        <v>320</v>
      </c>
      <c r="O2678" t="s">
        <v>231</v>
      </c>
      <c r="P2678" t="s">
        <v>232</v>
      </c>
      <c r="Q2678" t="s">
        <v>119</v>
      </c>
      <c r="R2678" t="s">
        <v>40</v>
      </c>
      <c r="S2678" t="s">
        <v>233</v>
      </c>
      <c r="T2678" t="s">
        <v>234</v>
      </c>
      <c r="U2678" t="s">
        <v>1190</v>
      </c>
      <c r="V2678">
        <f>YEAR(sales_order1[[#This Row],[date]])</f>
        <v>2021</v>
      </c>
      <c r="W2678" t="str">
        <f>TEXT(sales_order1[[#This Row],[date]], "Mmm")</f>
        <v>Apr</v>
      </c>
      <c r="X2678">
        <f>VALUE(TEXT(sales_order1[[#This Row],[date]], "D"))</f>
        <v>20</v>
      </c>
      <c r="Y2678">
        <v>16</v>
      </c>
    </row>
    <row r="2679" spans="1:25" x14ac:dyDescent="0.25">
      <c r="A2679" s="1">
        <v>44307</v>
      </c>
      <c r="B2679">
        <v>60603</v>
      </c>
      <c r="C2679" t="s">
        <v>128</v>
      </c>
      <c r="D2679" t="str">
        <f>VLOOKUP(sales_order1[[#This Row],[itemCode]],product_details3!B:C,2,0)</f>
        <v>SCRT100</v>
      </c>
      <c r="E2679" t="s">
        <v>129</v>
      </c>
      <c r="F2679" t="s">
        <v>61</v>
      </c>
      <c r="G2679">
        <v>350</v>
      </c>
      <c r="H2679">
        <v>28.25</v>
      </c>
      <c r="I2679">
        <v>9887.5</v>
      </c>
      <c r="J2679">
        <v>9</v>
      </c>
      <c r="K2679">
        <v>3150</v>
      </c>
      <c r="L2679">
        <v>19.25</v>
      </c>
      <c r="M2679">
        <v>0.68141592920353977</v>
      </c>
      <c r="N2679">
        <v>6737.5</v>
      </c>
      <c r="O2679" t="s">
        <v>547</v>
      </c>
      <c r="P2679" t="s">
        <v>548</v>
      </c>
      <c r="Q2679" t="s">
        <v>146</v>
      </c>
      <c r="R2679" t="s">
        <v>112</v>
      </c>
      <c r="S2679" t="s">
        <v>147</v>
      </c>
      <c r="T2679" t="s">
        <v>549</v>
      </c>
      <c r="U2679" t="s">
        <v>1190</v>
      </c>
      <c r="V2679">
        <f>YEAR(sales_order1[[#This Row],[date]])</f>
        <v>2021</v>
      </c>
      <c r="W2679" t="str">
        <f>TEXT(sales_order1[[#This Row],[date]], "Mmm")</f>
        <v>Apr</v>
      </c>
      <c r="X2679">
        <f>VALUE(TEXT(sales_order1[[#This Row],[date]], "D"))</f>
        <v>21</v>
      </c>
      <c r="Y2679">
        <v>16</v>
      </c>
    </row>
    <row r="2680" spans="1:25" x14ac:dyDescent="0.25">
      <c r="A2680" s="1">
        <v>44307</v>
      </c>
      <c r="B2680">
        <v>60604</v>
      </c>
      <c r="C2680" t="s">
        <v>19</v>
      </c>
      <c r="D2680" t="str">
        <f>VLOOKUP(sales_order1[[#This Row],[itemCode]],product_details3!B:C,2,0)</f>
        <v>MSTH100</v>
      </c>
      <c r="E2680" t="s">
        <v>20</v>
      </c>
      <c r="F2680" t="s">
        <v>21</v>
      </c>
      <c r="G2680">
        <v>100</v>
      </c>
      <c r="H2680">
        <v>26.25</v>
      </c>
      <c r="I2680">
        <v>2625</v>
      </c>
      <c r="J2680">
        <v>7.75</v>
      </c>
      <c r="K2680">
        <v>775</v>
      </c>
      <c r="L2680">
        <v>18.5</v>
      </c>
      <c r="M2680">
        <v>0.70476190476190481</v>
      </c>
      <c r="N2680">
        <v>1850</v>
      </c>
      <c r="O2680" t="s">
        <v>227</v>
      </c>
      <c r="P2680" t="s">
        <v>228</v>
      </c>
      <c r="Q2680" t="s">
        <v>64</v>
      </c>
      <c r="R2680" t="s">
        <v>40</v>
      </c>
      <c r="S2680" t="s">
        <v>229</v>
      </c>
      <c r="T2680" t="s">
        <v>230</v>
      </c>
      <c r="U2680" t="s">
        <v>1189</v>
      </c>
      <c r="V2680">
        <f>YEAR(sales_order1[[#This Row],[date]])</f>
        <v>2021</v>
      </c>
      <c r="W2680" t="str">
        <f>TEXT(sales_order1[[#This Row],[date]], "Mmm")</f>
        <v>Apr</v>
      </c>
      <c r="X2680">
        <f>VALUE(TEXT(sales_order1[[#This Row],[date]], "D"))</f>
        <v>21</v>
      </c>
      <c r="Y2680">
        <v>16</v>
      </c>
    </row>
    <row r="2681" spans="1:25" x14ac:dyDescent="0.25">
      <c r="A2681" s="1">
        <v>44307</v>
      </c>
      <c r="B2681">
        <v>60605</v>
      </c>
      <c r="C2681" t="s">
        <v>35</v>
      </c>
      <c r="D2681" t="str">
        <f>VLOOKUP(sales_order1[[#This Row],[itemCode]],product_details3!B:C,2,0)</f>
        <v>SRMA30</v>
      </c>
      <c r="E2681" t="s">
        <v>36</v>
      </c>
      <c r="F2681" t="s">
        <v>30</v>
      </c>
      <c r="G2681">
        <v>200</v>
      </c>
      <c r="H2681">
        <v>26.2</v>
      </c>
      <c r="I2681">
        <v>5240</v>
      </c>
      <c r="J2681">
        <v>9.4</v>
      </c>
      <c r="K2681">
        <v>1880</v>
      </c>
      <c r="L2681">
        <v>16.8</v>
      </c>
      <c r="M2681">
        <v>0.6412213740458016</v>
      </c>
      <c r="N2681">
        <v>3360</v>
      </c>
      <c r="O2681" t="s">
        <v>457</v>
      </c>
      <c r="P2681" t="s">
        <v>458</v>
      </c>
      <c r="Q2681" t="s">
        <v>383</v>
      </c>
      <c r="R2681" t="s">
        <v>72</v>
      </c>
      <c r="S2681" t="s">
        <v>459</v>
      </c>
      <c r="T2681" t="s">
        <v>460</v>
      </c>
      <c r="U2681" t="s">
        <v>1188</v>
      </c>
      <c r="V2681">
        <f>YEAR(sales_order1[[#This Row],[date]])</f>
        <v>2021</v>
      </c>
      <c r="W2681" t="str">
        <f>TEXT(sales_order1[[#This Row],[date]], "Mmm")</f>
        <v>Apr</v>
      </c>
      <c r="X2681">
        <f>VALUE(TEXT(sales_order1[[#This Row],[date]], "D"))</f>
        <v>21</v>
      </c>
      <c r="Y2681">
        <v>16</v>
      </c>
    </row>
    <row r="2682" spans="1:25" x14ac:dyDescent="0.25">
      <c r="A2682" s="1">
        <v>44307</v>
      </c>
      <c r="B2682">
        <v>60606</v>
      </c>
      <c r="C2682" t="s">
        <v>209</v>
      </c>
      <c r="D2682" t="str">
        <f>VLOOKUP(sales_order1[[#This Row],[itemCode]],product_details3!B:C,2,0)</f>
        <v>CLNG50</v>
      </c>
      <c r="E2682" t="s">
        <v>210</v>
      </c>
      <c r="F2682" t="s">
        <v>45</v>
      </c>
      <c r="G2682">
        <v>150</v>
      </c>
      <c r="H2682">
        <v>6.5</v>
      </c>
      <c r="I2682">
        <v>975</v>
      </c>
      <c r="J2682">
        <v>2.2999999999999998</v>
      </c>
      <c r="K2682">
        <v>345</v>
      </c>
      <c r="L2682">
        <v>4.2</v>
      </c>
      <c r="M2682">
        <v>0.64615384615384619</v>
      </c>
      <c r="N2682">
        <v>630</v>
      </c>
      <c r="O2682" t="s">
        <v>177</v>
      </c>
      <c r="P2682" t="s">
        <v>178</v>
      </c>
      <c r="Q2682" t="s">
        <v>111</v>
      </c>
      <c r="R2682" t="s">
        <v>112</v>
      </c>
      <c r="S2682" t="s">
        <v>179</v>
      </c>
      <c r="T2682" t="s">
        <v>180</v>
      </c>
      <c r="U2682" t="s">
        <v>1189</v>
      </c>
      <c r="V2682">
        <f>YEAR(sales_order1[[#This Row],[date]])</f>
        <v>2021</v>
      </c>
      <c r="W2682" t="str">
        <f>TEXT(sales_order1[[#This Row],[date]], "Mmm")</f>
        <v>Apr</v>
      </c>
      <c r="X2682">
        <f>VALUE(TEXT(sales_order1[[#This Row],[date]], "D"))</f>
        <v>21</v>
      </c>
      <c r="Y2682">
        <v>16</v>
      </c>
    </row>
    <row r="2683" spans="1:25" x14ac:dyDescent="0.25">
      <c r="A2683" s="1">
        <v>44307</v>
      </c>
      <c r="B2683">
        <v>60607</v>
      </c>
      <c r="C2683" t="s">
        <v>436</v>
      </c>
      <c r="D2683" t="str">
        <f>VLOOKUP(sales_order1[[#This Row],[itemCode]],product_details3!B:C,2,0)</f>
        <v>TNRH100</v>
      </c>
      <c r="E2683" t="s">
        <v>437</v>
      </c>
      <c r="F2683" t="s">
        <v>124</v>
      </c>
      <c r="G2683">
        <v>50</v>
      </c>
      <c r="H2683">
        <v>10.5</v>
      </c>
      <c r="I2683">
        <v>525</v>
      </c>
      <c r="J2683">
        <v>3.3</v>
      </c>
      <c r="K2683">
        <v>165</v>
      </c>
      <c r="L2683">
        <v>7.2</v>
      </c>
      <c r="M2683">
        <v>0.68571428571428572</v>
      </c>
      <c r="N2683">
        <v>360</v>
      </c>
      <c r="O2683" t="s">
        <v>514</v>
      </c>
      <c r="P2683" t="s">
        <v>515</v>
      </c>
      <c r="Q2683" t="s">
        <v>64</v>
      </c>
      <c r="R2683" t="s">
        <v>40</v>
      </c>
      <c r="S2683" t="s">
        <v>84</v>
      </c>
      <c r="T2683" t="s">
        <v>419</v>
      </c>
      <c r="U2683" t="s">
        <v>1189</v>
      </c>
      <c r="V2683">
        <f>YEAR(sales_order1[[#This Row],[date]])</f>
        <v>2021</v>
      </c>
      <c r="W2683" t="str">
        <f>TEXT(sales_order1[[#This Row],[date]], "Mmm")</f>
        <v>Apr</v>
      </c>
      <c r="X2683">
        <f>VALUE(TEXT(sales_order1[[#This Row],[date]], "D"))</f>
        <v>21</v>
      </c>
      <c r="Y2683">
        <v>16</v>
      </c>
    </row>
    <row r="2684" spans="1:25" x14ac:dyDescent="0.25">
      <c r="A2684" s="1">
        <v>44307</v>
      </c>
      <c r="B2684">
        <v>60608</v>
      </c>
      <c r="C2684" t="s">
        <v>19</v>
      </c>
      <c r="D2684" t="str">
        <f>VLOOKUP(sales_order1[[#This Row],[itemCode]],product_details3!B:C,2,0)</f>
        <v>MSTH100</v>
      </c>
      <c r="E2684" t="s">
        <v>20</v>
      </c>
      <c r="F2684" t="s">
        <v>21</v>
      </c>
      <c r="G2684">
        <v>200</v>
      </c>
      <c r="H2684">
        <v>26.25</v>
      </c>
      <c r="I2684">
        <v>5250</v>
      </c>
      <c r="J2684">
        <v>7.75</v>
      </c>
      <c r="K2684">
        <v>1550</v>
      </c>
      <c r="L2684">
        <v>18.5</v>
      </c>
      <c r="M2684">
        <v>0.70476190476190481</v>
      </c>
      <c r="N2684">
        <v>3700</v>
      </c>
      <c r="O2684" t="s">
        <v>206</v>
      </c>
      <c r="P2684" t="s">
        <v>207</v>
      </c>
      <c r="Q2684" t="s">
        <v>71</v>
      </c>
      <c r="R2684" t="s">
        <v>72</v>
      </c>
      <c r="S2684" t="s">
        <v>73</v>
      </c>
      <c r="T2684" t="s">
        <v>208</v>
      </c>
      <c r="U2684" t="s">
        <v>1190</v>
      </c>
      <c r="V2684">
        <f>YEAR(sales_order1[[#This Row],[date]])</f>
        <v>2021</v>
      </c>
      <c r="W2684" t="str">
        <f>TEXT(sales_order1[[#This Row],[date]], "Mmm")</f>
        <v>Apr</v>
      </c>
      <c r="X2684">
        <f>VALUE(TEXT(sales_order1[[#This Row],[date]], "D"))</f>
        <v>21</v>
      </c>
      <c r="Y2684">
        <v>16</v>
      </c>
    </row>
    <row r="2685" spans="1:25" x14ac:dyDescent="0.25">
      <c r="A2685" s="1">
        <v>44307</v>
      </c>
      <c r="B2685">
        <v>60609</v>
      </c>
      <c r="C2685" t="s">
        <v>358</v>
      </c>
      <c r="D2685" t="str">
        <f>VLOOKUP(sales_order1[[#This Row],[itemCode]],product_details3!B:C,2,0)</f>
        <v>SCR50+30</v>
      </c>
      <c r="E2685" t="s">
        <v>359</v>
      </c>
      <c r="F2685" t="s">
        <v>61</v>
      </c>
      <c r="G2685">
        <v>50</v>
      </c>
      <c r="H2685">
        <v>10.5</v>
      </c>
      <c r="I2685">
        <v>525</v>
      </c>
      <c r="J2685">
        <v>3.3</v>
      </c>
      <c r="K2685">
        <v>165</v>
      </c>
      <c r="L2685">
        <v>7.2</v>
      </c>
      <c r="M2685">
        <v>0.68571428571428572</v>
      </c>
      <c r="N2685">
        <v>360</v>
      </c>
      <c r="O2685" t="s">
        <v>412</v>
      </c>
      <c r="P2685" t="s">
        <v>413</v>
      </c>
      <c r="Q2685" t="s">
        <v>48</v>
      </c>
      <c r="R2685" t="s">
        <v>25</v>
      </c>
      <c r="S2685" t="s">
        <v>49</v>
      </c>
      <c r="T2685" t="s">
        <v>414</v>
      </c>
      <c r="U2685" t="s">
        <v>1191</v>
      </c>
      <c r="V2685">
        <f>YEAR(sales_order1[[#This Row],[date]])</f>
        <v>2021</v>
      </c>
      <c r="W2685" t="str">
        <f>TEXT(sales_order1[[#This Row],[date]], "Mmm")</f>
        <v>Apr</v>
      </c>
      <c r="X2685">
        <f>VALUE(TEXT(sales_order1[[#This Row],[date]], "D"))</f>
        <v>21</v>
      </c>
      <c r="Y2685">
        <v>16</v>
      </c>
    </row>
    <row r="2686" spans="1:25" x14ac:dyDescent="0.25">
      <c r="A2686" s="1">
        <v>44307</v>
      </c>
      <c r="B2686">
        <v>60610</v>
      </c>
      <c r="C2686" t="s">
        <v>115</v>
      </c>
      <c r="D2686" t="str">
        <f>VLOOKUP(sales_order1[[#This Row],[itemCode]],product_details3!B:C,2,0)</f>
        <v>SCRS30100</v>
      </c>
      <c r="E2686" t="s">
        <v>116</v>
      </c>
      <c r="F2686" t="s">
        <v>61</v>
      </c>
      <c r="G2686">
        <v>300</v>
      </c>
      <c r="H2686">
        <v>32.75</v>
      </c>
      <c r="I2686">
        <v>9825</v>
      </c>
      <c r="J2686">
        <v>11.25</v>
      </c>
      <c r="K2686">
        <v>3375</v>
      </c>
      <c r="L2686">
        <v>21.5</v>
      </c>
      <c r="M2686">
        <v>0.65648854961832059</v>
      </c>
      <c r="N2686">
        <v>6450</v>
      </c>
      <c r="O2686" t="s">
        <v>290</v>
      </c>
      <c r="P2686" t="s">
        <v>291</v>
      </c>
      <c r="Q2686" t="s">
        <v>201</v>
      </c>
      <c r="R2686" t="s">
        <v>25</v>
      </c>
      <c r="S2686" t="s">
        <v>202</v>
      </c>
      <c r="T2686" t="s">
        <v>292</v>
      </c>
      <c r="U2686" t="s">
        <v>1191</v>
      </c>
      <c r="V2686">
        <f>YEAR(sales_order1[[#This Row],[date]])</f>
        <v>2021</v>
      </c>
      <c r="W2686" t="str">
        <f>TEXT(sales_order1[[#This Row],[date]], "Mmm")</f>
        <v>Apr</v>
      </c>
      <c r="X2686">
        <f>VALUE(TEXT(sales_order1[[#This Row],[date]], "D"))</f>
        <v>21</v>
      </c>
      <c r="Y2686">
        <v>16</v>
      </c>
    </row>
    <row r="2687" spans="1:25" x14ac:dyDescent="0.25">
      <c r="A2687" s="1">
        <v>44307</v>
      </c>
      <c r="B2687">
        <v>60611</v>
      </c>
      <c r="C2687" t="s">
        <v>103</v>
      </c>
      <c r="D2687" t="str">
        <f>VLOOKUP(sales_order1[[#This Row],[itemCode]],product_details3!B:C,2,0)</f>
        <v>SCRT50</v>
      </c>
      <c r="E2687" t="s">
        <v>104</v>
      </c>
      <c r="F2687" t="s">
        <v>61</v>
      </c>
      <c r="G2687">
        <v>100</v>
      </c>
      <c r="H2687">
        <v>16.95</v>
      </c>
      <c r="I2687">
        <v>1695</v>
      </c>
      <c r="J2687">
        <v>5.2</v>
      </c>
      <c r="K2687">
        <v>520</v>
      </c>
      <c r="L2687">
        <v>11.75</v>
      </c>
      <c r="M2687">
        <v>0.69321533923303835</v>
      </c>
      <c r="N2687">
        <v>1175</v>
      </c>
      <c r="O2687" t="s">
        <v>550</v>
      </c>
      <c r="P2687" t="s">
        <v>551</v>
      </c>
      <c r="Q2687" t="s">
        <v>100</v>
      </c>
      <c r="R2687" t="s">
        <v>40</v>
      </c>
      <c r="S2687" t="s">
        <v>101</v>
      </c>
      <c r="T2687" t="s">
        <v>552</v>
      </c>
      <c r="U2687" t="s">
        <v>1190</v>
      </c>
      <c r="V2687">
        <f>YEAR(sales_order1[[#This Row],[date]])</f>
        <v>2021</v>
      </c>
      <c r="W2687" t="str">
        <f>TEXT(sales_order1[[#This Row],[date]], "Mmm")</f>
        <v>Apr</v>
      </c>
      <c r="X2687">
        <f>VALUE(TEXT(sales_order1[[#This Row],[date]], "D"))</f>
        <v>21</v>
      </c>
      <c r="Y2687">
        <v>16</v>
      </c>
    </row>
    <row r="2688" spans="1:25" x14ac:dyDescent="0.25">
      <c r="A2688" s="1">
        <v>44308</v>
      </c>
      <c r="B2688">
        <v>60612</v>
      </c>
      <c r="C2688" t="s">
        <v>194</v>
      </c>
      <c r="D2688" t="str">
        <f>VLOOKUP(sales_order1[[#This Row],[itemCode]],product_details3!B:C,2,0)</f>
        <v>CLNG150</v>
      </c>
      <c r="E2688" t="s">
        <v>195</v>
      </c>
      <c r="F2688" t="s">
        <v>45</v>
      </c>
      <c r="G2688">
        <v>200</v>
      </c>
      <c r="H2688">
        <v>12.75</v>
      </c>
      <c r="I2688">
        <v>2550</v>
      </c>
      <c r="J2688">
        <v>4.45</v>
      </c>
      <c r="K2688">
        <v>890</v>
      </c>
      <c r="L2688">
        <v>8.3000000000000007</v>
      </c>
      <c r="M2688">
        <v>0.65098039215686276</v>
      </c>
      <c r="N2688">
        <v>1660</v>
      </c>
      <c r="O2688" t="s">
        <v>237</v>
      </c>
      <c r="P2688" t="s">
        <v>238</v>
      </c>
      <c r="Q2688" t="s">
        <v>239</v>
      </c>
      <c r="R2688" t="s">
        <v>112</v>
      </c>
      <c r="S2688" t="s">
        <v>240</v>
      </c>
      <c r="T2688" t="s">
        <v>241</v>
      </c>
      <c r="U2688" t="s">
        <v>1189</v>
      </c>
      <c r="V2688">
        <f>YEAR(sales_order1[[#This Row],[date]])</f>
        <v>2021</v>
      </c>
      <c r="W2688" t="str">
        <f>TEXT(sales_order1[[#This Row],[date]], "Mmm")</f>
        <v>Apr</v>
      </c>
      <c r="X2688">
        <f>VALUE(TEXT(sales_order1[[#This Row],[date]], "D"))</f>
        <v>22</v>
      </c>
      <c r="Y2688">
        <v>16</v>
      </c>
    </row>
    <row r="2689" spans="1:25" x14ac:dyDescent="0.25">
      <c r="A2689" s="1">
        <v>44308</v>
      </c>
      <c r="B2689">
        <v>60613</v>
      </c>
      <c r="C2689" t="s">
        <v>115</v>
      </c>
      <c r="D2689" t="str">
        <f>VLOOKUP(sales_order1[[#This Row],[itemCode]],product_details3!B:C,2,0)</f>
        <v>SCRS30100</v>
      </c>
      <c r="E2689" t="s">
        <v>116</v>
      </c>
      <c r="F2689" t="s">
        <v>61</v>
      </c>
      <c r="G2689">
        <v>250</v>
      </c>
      <c r="H2689">
        <v>32.75</v>
      </c>
      <c r="I2689">
        <v>8187.5</v>
      </c>
      <c r="J2689">
        <v>11.25</v>
      </c>
      <c r="K2689">
        <v>2812.5</v>
      </c>
      <c r="L2689">
        <v>21.5</v>
      </c>
      <c r="M2689">
        <v>0.65648854961832059</v>
      </c>
      <c r="N2689">
        <v>5375</v>
      </c>
      <c r="O2689" t="s">
        <v>519</v>
      </c>
      <c r="P2689" t="s">
        <v>520</v>
      </c>
      <c r="Q2689" t="s">
        <v>383</v>
      </c>
      <c r="R2689" t="s">
        <v>72</v>
      </c>
      <c r="S2689" t="s">
        <v>459</v>
      </c>
      <c r="T2689" t="s">
        <v>521</v>
      </c>
      <c r="U2689" t="s">
        <v>1188</v>
      </c>
      <c r="V2689">
        <f>YEAR(sales_order1[[#This Row],[date]])</f>
        <v>2021</v>
      </c>
      <c r="W2689" t="str">
        <f>TEXT(sales_order1[[#This Row],[date]], "Mmm")</f>
        <v>Apr</v>
      </c>
      <c r="X2689">
        <f>VALUE(TEXT(sales_order1[[#This Row],[date]], "D"))</f>
        <v>22</v>
      </c>
      <c r="Y2689">
        <v>16</v>
      </c>
    </row>
    <row r="2690" spans="1:25" x14ac:dyDescent="0.25">
      <c r="A2690" s="1">
        <v>44308</v>
      </c>
      <c r="B2690">
        <v>60614</v>
      </c>
      <c r="C2690" t="s">
        <v>339</v>
      </c>
      <c r="D2690" t="str">
        <f>VLOOKUP(sales_order1[[#This Row],[itemCode]],product_details3!B:C,2,0)</f>
        <v>SRMH50</v>
      </c>
      <c r="E2690" t="s">
        <v>340</v>
      </c>
      <c r="F2690" t="s">
        <v>30</v>
      </c>
      <c r="G2690">
        <v>50</v>
      </c>
      <c r="H2690">
        <v>31.25</v>
      </c>
      <c r="I2690">
        <v>1562.5</v>
      </c>
      <c r="J2690">
        <v>10.75</v>
      </c>
      <c r="K2690">
        <v>537.5</v>
      </c>
      <c r="L2690">
        <v>20.5</v>
      </c>
      <c r="M2690">
        <v>0.65600000000000003</v>
      </c>
      <c r="N2690">
        <v>1025</v>
      </c>
      <c r="O2690" t="s">
        <v>281</v>
      </c>
      <c r="P2690" t="s">
        <v>282</v>
      </c>
      <c r="Q2690" t="s">
        <v>24</v>
      </c>
      <c r="R2690" t="s">
        <v>25</v>
      </c>
      <c r="S2690" t="s">
        <v>33</v>
      </c>
      <c r="T2690" t="s">
        <v>283</v>
      </c>
      <c r="U2690" t="s">
        <v>1191</v>
      </c>
      <c r="V2690">
        <f>YEAR(sales_order1[[#This Row],[date]])</f>
        <v>2021</v>
      </c>
      <c r="W2690" t="str">
        <f>TEXT(sales_order1[[#This Row],[date]], "Mmm")</f>
        <v>Apr</v>
      </c>
      <c r="X2690">
        <f>VALUE(TEXT(sales_order1[[#This Row],[date]], "D"))</f>
        <v>22</v>
      </c>
      <c r="Y2690">
        <v>16</v>
      </c>
    </row>
    <row r="2691" spans="1:25" x14ac:dyDescent="0.25">
      <c r="A2691" s="1">
        <v>44308</v>
      </c>
      <c r="B2691">
        <v>60615</v>
      </c>
      <c r="C2691" t="s">
        <v>86</v>
      </c>
      <c r="D2691" t="str">
        <f>VLOOKUP(sales_order1[[#This Row],[itemCode]],product_details3!B:C,2,0)</f>
        <v>SRMH30</v>
      </c>
      <c r="E2691" t="s">
        <v>87</v>
      </c>
      <c r="F2691" t="s">
        <v>30</v>
      </c>
      <c r="G2691">
        <v>200</v>
      </c>
      <c r="H2691">
        <v>21</v>
      </c>
      <c r="I2691">
        <v>4200</v>
      </c>
      <c r="J2691">
        <v>6.6</v>
      </c>
      <c r="K2691">
        <v>1320</v>
      </c>
      <c r="L2691">
        <v>14.4</v>
      </c>
      <c r="M2691">
        <v>0.68571428571428572</v>
      </c>
      <c r="N2691">
        <v>2880</v>
      </c>
      <c r="O2691" t="s">
        <v>499</v>
      </c>
      <c r="P2691" t="s">
        <v>500</v>
      </c>
      <c r="Q2691" t="s">
        <v>107</v>
      </c>
      <c r="R2691" t="s">
        <v>40</v>
      </c>
      <c r="S2691" t="s">
        <v>101</v>
      </c>
      <c r="T2691" t="s">
        <v>501</v>
      </c>
      <c r="U2691" t="s">
        <v>1190</v>
      </c>
      <c r="V2691">
        <f>YEAR(sales_order1[[#This Row],[date]])</f>
        <v>2021</v>
      </c>
      <c r="W2691" t="str">
        <f>TEXT(sales_order1[[#This Row],[date]], "Mmm")</f>
        <v>Apr</v>
      </c>
      <c r="X2691">
        <f>VALUE(TEXT(sales_order1[[#This Row],[date]], "D"))</f>
        <v>22</v>
      </c>
      <c r="Y2691">
        <v>16</v>
      </c>
    </row>
    <row r="2692" spans="1:25" x14ac:dyDescent="0.25">
      <c r="A2692" s="1">
        <v>44308</v>
      </c>
      <c r="B2692">
        <v>60616</v>
      </c>
      <c r="C2692" t="s">
        <v>19</v>
      </c>
      <c r="D2692" t="str">
        <f>VLOOKUP(sales_order1[[#This Row],[itemCode]],product_details3!B:C,2,0)</f>
        <v>MSTH100</v>
      </c>
      <c r="E2692" t="s">
        <v>20</v>
      </c>
      <c r="F2692" t="s">
        <v>21</v>
      </c>
      <c r="G2692">
        <v>100</v>
      </c>
      <c r="H2692">
        <v>26.25</v>
      </c>
      <c r="I2692">
        <v>2625</v>
      </c>
      <c r="J2692">
        <v>7.75</v>
      </c>
      <c r="K2692">
        <v>775</v>
      </c>
      <c r="L2692">
        <v>18.5</v>
      </c>
      <c r="M2692">
        <v>0.70476190476190481</v>
      </c>
      <c r="N2692">
        <v>1850</v>
      </c>
      <c r="O2692" t="s">
        <v>125</v>
      </c>
      <c r="P2692" t="s">
        <v>126</v>
      </c>
      <c r="Q2692" t="s">
        <v>71</v>
      </c>
      <c r="R2692" t="s">
        <v>72</v>
      </c>
      <c r="S2692" t="s">
        <v>73</v>
      </c>
      <c r="T2692" t="s">
        <v>127</v>
      </c>
      <c r="U2692" t="s">
        <v>1190</v>
      </c>
      <c r="V2692">
        <f>YEAR(sales_order1[[#This Row],[date]])</f>
        <v>2021</v>
      </c>
      <c r="W2692" t="str">
        <f>TEXT(sales_order1[[#This Row],[date]], "Mmm")</f>
        <v>Apr</v>
      </c>
      <c r="X2692">
        <f>VALUE(TEXT(sales_order1[[#This Row],[date]], "D"))</f>
        <v>22</v>
      </c>
      <c r="Y2692">
        <v>16</v>
      </c>
    </row>
    <row r="2693" spans="1:25" x14ac:dyDescent="0.25">
      <c r="A2693" s="1">
        <v>44308</v>
      </c>
      <c r="B2693">
        <v>60617</v>
      </c>
      <c r="C2693" t="s">
        <v>329</v>
      </c>
      <c r="D2693" t="str">
        <f>VLOOKUP(sales_order1[[#This Row],[itemCode]],product_details3!B:C,2,0)</f>
        <v>TNRS150</v>
      </c>
      <c r="E2693" t="s">
        <v>330</v>
      </c>
      <c r="F2693" t="s">
        <v>124</v>
      </c>
      <c r="G2693">
        <v>100</v>
      </c>
      <c r="H2693">
        <v>19.649999999999999</v>
      </c>
      <c r="I2693">
        <v>1965</v>
      </c>
      <c r="J2693">
        <v>6.55</v>
      </c>
      <c r="K2693">
        <v>655</v>
      </c>
      <c r="L2693">
        <v>13.1</v>
      </c>
      <c r="M2693">
        <v>0.66666666666666663</v>
      </c>
      <c r="N2693">
        <v>1310</v>
      </c>
      <c r="O2693" t="s">
        <v>478</v>
      </c>
      <c r="P2693" t="s">
        <v>479</v>
      </c>
      <c r="Q2693" t="s">
        <v>186</v>
      </c>
      <c r="R2693" t="s">
        <v>112</v>
      </c>
      <c r="S2693" t="s">
        <v>246</v>
      </c>
      <c r="T2693" t="s">
        <v>480</v>
      </c>
      <c r="U2693" t="s">
        <v>1189</v>
      </c>
      <c r="V2693">
        <f>YEAR(sales_order1[[#This Row],[date]])</f>
        <v>2021</v>
      </c>
      <c r="W2693" t="str">
        <f>TEXT(sales_order1[[#This Row],[date]], "Mmm")</f>
        <v>Apr</v>
      </c>
      <c r="X2693">
        <f>VALUE(TEXT(sales_order1[[#This Row],[date]], "D"))</f>
        <v>22</v>
      </c>
      <c r="Y2693">
        <v>16</v>
      </c>
    </row>
    <row r="2694" spans="1:25" x14ac:dyDescent="0.25">
      <c r="A2694" s="1">
        <v>44308</v>
      </c>
      <c r="B2694">
        <v>60618</v>
      </c>
      <c r="C2694" t="s">
        <v>122</v>
      </c>
      <c r="D2694" t="str">
        <f>VLOOKUP(sales_order1[[#This Row],[itemCode]],product_details3!B:C,2,0)</f>
        <v>TNRE150</v>
      </c>
      <c r="E2694" t="s">
        <v>123</v>
      </c>
      <c r="F2694" t="s">
        <v>124</v>
      </c>
      <c r="G2694">
        <v>100</v>
      </c>
      <c r="H2694">
        <v>16.95</v>
      </c>
      <c r="I2694">
        <v>1695</v>
      </c>
      <c r="J2694">
        <v>5.2</v>
      </c>
      <c r="K2694">
        <v>520</v>
      </c>
      <c r="L2694">
        <v>11.75</v>
      </c>
      <c r="M2694">
        <v>0.69321533923303835</v>
      </c>
      <c r="N2694">
        <v>1175</v>
      </c>
      <c r="O2694" t="s">
        <v>322</v>
      </c>
      <c r="P2694" t="s">
        <v>323</v>
      </c>
      <c r="Q2694" t="s">
        <v>39</v>
      </c>
      <c r="R2694" t="s">
        <v>40</v>
      </c>
      <c r="S2694" t="s">
        <v>41</v>
      </c>
      <c r="T2694" t="s">
        <v>324</v>
      </c>
      <c r="U2694" t="s">
        <v>1188</v>
      </c>
      <c r="V2694">
        <f>YEAR(sales_order1[[#This Row],[date]])</f>
        <v>2021</v>
      </c>
      <c r="W2694" t="str">
        <f>TEXT(sales_order1[[#This Row],[date]], "Mmm")</f>
        <v>Apr</v>
      </c>
      <c r="X2694">
        <f>VALUE(TEXT(sales_order1[[#This Row],[date]], "D"))</f>
        <v>22</v>
      </c>
      <c r="Y2694">
        <v>16</v>
      </c>
    </row>
    <row r="2695" spans="1:25" x14ac:dyDescent="0.25">
      <c r="A2695" s="1">
        <v>44308</v>
      </c>
      <c r="B2695">
        <v>60619</v>
      </c>
      <c r="C2695" t="s">
        <v>327</v>
      </c>
      <c r="D2695" t="str">
        <f>VLOOKUP(sales_order1[[#This Row],[itemCode]],product_details3!B:C,2,0)</f>
        <v>SCR50+50</v>
      </c>
      <c r="E2695" t="s">
        <v>328</v>
      </c>
      <c r="F2695" t="s">
        <v>61</v>
      </c>
      <c r="G2695">
        <v>100</v>
      </c>
      <c r="H2695">
        <v>15.75</v>
      </c>
      <c r="I2695">
        <v>1575</v>
      </c>
      <c r="J2695">
        <v>4.45</v>
      </c>
      <c r="K2695">
        <v>445</v>
      </c>
      <c r="L2695">
        <v>11.3</v>
      </c>
      <c r="M2695">
        <v>0.71746031746031746</v>
      </c>
      <c r="N2695">
        <v>1130</v>
      </c>
      <c r="O2695" t="s">
        <v>400</v>
      </c>
      <c r="P2695" t="s">
        <v>401</v>
      </c>
      <c r="Q2695" t="s">
        <v>213</v>
      </c>
      <c r="R2695" t="s">
        <v>25</v>
      </c>
      <c r="S2695" t="s">
        <v>402</v>
      </c>
      <c r="T2695" t="s">
        <v>403</v>
      </c>
      <c r="U2695" t="s">
        <v>1191</v>
      </c>
      <c r="V2695">
        <f>YEAR(sales_order1[[#This Row],[date]])</f>
        <v>2021</v>
      </c>
      <c r="W2695" t="str">
        <f>TEXT(sales_order1[[#This Row],[date]], "Mmm")</f>
        <v>Apr</v>
      </c>
      <c r="X2695">
        <f>VALUE(TEXT(sales_order1[[#This Row],[date]], "D"))</f>
        <v>22</v>
      </c>
      <c r="Y2695">
        <v>16</v>
      </c>
    </row>
    <row r="2696" spans="1:25" x14ac:dyDescent="0.25">
      <c r="A2696" s="1">
        <v>44308</v>
      </c>
      <c r="B2696">
        <v>60620</v>
      </c>
      <c r="C2696" t="s">
        <v>19</v>
      </c>
      <c r="D2696" t="str">
        <f>VLOOKUP(sales_order1[[#This Row],[itemCode]],product_details3!B:C,2,0)</f>
        <v>MSTH100</v>
      </c>
      <c r="E2696" t="s">
        <v>20</v>
      </c>
      <c r="F2696" t="s">
        <v>21</v>
      </c>
      <c r="G2696">
        <v>50</v>
      </c>
      <c r="H2696">
        <v>26.25</v>
      </c>
      <c r="I2696">
        <v>1312.5</v>
      </c>
      <c r="J2696">
        <v>7.75</v>
      </c>
      <c r="K2696">
        <v>387.5</v>
      </c>
      <c r="L2696">
        <v>18.5</v>
      </c>
      <c r="M2696">
        <v>0.70476190476190481</v>
      </c>
      <c r="N2696">
        <v>925</v>
      </c>
      <c r="O2696" t="s">
        <v>492</v>
      </c>
      <c r="P2696" t="s">
        <v>493</v>
      </c>
      <c r="Q2696" t="s">
        <v>378</v>
      </c>
      <c r="R2696" t="s">
        <v>72</v>
      </c>
      <c r="S2696" t="s">
        <v>379</v>
      </c>
      <c r="T2696" t="s">
        <v>494</v>
      </c>
      <c r="U2696" t="s">
        <v>1188</v>
      </c>
      <c r="V2696">
        <f>YEAR(sales_order1[[#This Row],[date]])</f>
        <v>2021</v>
      </c>
      <c r="W2696" t="str">
        <f>TEXT(sales_order1[[#This Row],[date]], "Mmm")</f>
        <v>Apr</v>
      </c>
      <c r="X2696">
        <f>VALUE(TEXT(sales_order1[[#This Row],[date]], "D"))</f>
        <v>22</v>
      </c>
      <c r="Y2696">
        <v>16</v>
      </c>
    </row>
    <row r="2697" spans="1:25" x14ac:dyDescent="0.25">
      <c r="A2697" s="1">
        <v>44309</v>
      </c>
      <c r="B2697">
        <v>60621</v>
      </c>
      <c r="C2697" t="s">
        <v>86</v>
      </c>
      <c r="D2697" t="str">
        <f>VLOOKUP(sales_order1[[#This Row],[itemCode]],product_details3!B:C,2,0)</f>
        <v>SRMH30</v>
      </c>
      <c r="E2697" t="s">
        <v>87</v>
      </c>
      <c r="F2697" t="s">
        <v>30</v>
      </c>
      <c r="G2697">
        <v>50</v>
      </c>
      <c r="H2697">
        <v>21</v>
      </c>
      <c r="I2697">
        <v>1050</v>
      </c>
      <c r="J2697">
        <v>6.6</v>
      </c>
      <c r="K2697">
        <v>330</v>
      </c>
      <c r="L2697">
        <v>14.4</v>
      </c>
      <c r="M2697">
        <v>0.68571428571428572</v>
      </c>
      <c r="N2697">
        <v>720</v>
      </c>
      <c r="O2697" t="s">
        <v>258</v>
      </c>
      <c r="P2697" t="s">
        <v>259</v>
      </c>
      <c r="Q2697" t="s">
        <v>93</v>
      </c>
      <c r="R2697" t="s">
        <v>72</v>
      </c>
      <c r="S2697" t="s">
        <v>260</v>
      </c>
      <c r="T2697" t="s">
        <v>261</v>
      </c>
      <c r="U2697" t="s">
        <v>1190</v>
      </c>
      <c r="V2697">
        <f>YEAR(sales_order1[[#This Row],[date]])</f>
        <v>2021</v>
      </c>
      <c r="W2697" t="str">
        <f>TEXT(sales_order1[[#This Row],[date]], "Mmm")</f>
        <v>Apr</v>
      </c>
      <c r="X2697">
        <f>VALUE(TEXT(sales_order1[[#This Row],[date]], "D"))</f>
        <v>23</v>
      </c>
      <c r="Y2697">
        <v>17</v>
      </c>
    </row>
    <row r="2698" spans="1:25" x14ac:dyDescent="0.25">
      <c r="A2698" s="1">
        <v>44309</v>
      </c>
      <c r="B2698">
        <v>60622</v>
      </c>
      <c r="C2698" t="s">
        <v>51</v>
      </c>
      <c r="D2698" t="str">
        <f>VLOOKUP(sales_order1[[#This Row],[itemCode]],product_details3!B:C,2,0)</f>
        <v>MSTH50</v>
      </c>
      <c r="E2698" t="s">
        <v>52</v>
      </c>
      <c r="F2698" t="s">
        <v>21</v>
      </c>
      <c r="G2698">
        <v>150</v>
      </c>
      <c r="H2698">
        <v>15.75</v>
      </c>
      <c r="I2698">
        <v>2362.5</v>
      </c>
      <c r="J2698">
        <v>4.45</v>
      </c>
      <c r="K2698">
        <v>667.5</v>
      </c>
      <c r="L2698">
        <v>11.3</v>
      </c>
      <c r="M2698">
        <v>0.71746031746031746</v>
      </c>
      <c r="N2698">
        <v>1695</v>
      </c>
      <c r="O2698" t="s">
        <v>457</v>
      </c>
      <c r="P2698" t="s">
        <v>458</v>
      </c>
      <c r="Q2698" t="s">
        <v>383</v>
      </c>
      <c r="R2698" t="s">
        <v>72</v>
      </c>
      <c r="S2698" t="s">
        <v>459</v>
      </c>
      <c r="T2698" t="s">
        <v>460</v>
      </c>
      <c r="U2698" t="s">
        <v>1188</v>
      </c>
      <c r="V2698">
        <f>YEAR(sales_order1[[#This Row],[date]])</f>
        <v>2021</v>
      </c>
      <c r="W2698" t="str">
        <f>TEXT(sales_order1[[#This Row],[date]], "Mmm")</f>
        <v>Apr</v>
      </c>
      <c r="X2698">
        <f>VALUE(TEXT(sales_order1[[#This Row],[date]], "D"))</f>
        <v>23</v>
      </c>
      <c r="Y2698">
        <v>17</v>
      </c>
    </row>
    <row r="2699" spans="1:25" x14ac:dyDescent="0.25">
      <c r="A2699" s="1">
        <v>44309</v>
      </c>
      <c r="B2699">
        <v>60623</v>
      </c>
      <c r="C2699" t="s">
        <v>360</v>
      </c>
      <c r="D2699" t="str">
        <f>VLOOKUP(sales_order1[[#This Row],[itemCode]],product_details3!B:C,2,0)</f>
        <v>TNRS100</v>
      </c>
      <c r="E2699" t="s">
        <v>361</v>
      </c>
      <c r="F2699" t="s">
        <v>124</v>
      </c>
      <c r="G2699">
        <v>50</v>
      </c>
      <c r="H2699">
        <v>13.1</v>
      </c>
      <c r="I2699">
        <v>655</v>
      </c>
      <c r="J2699">
        <v>4.7</v>
      </c>
      <c r="K2699">
        <v>235</v>
      </c>
      <c r="L2699">
        <v>8.4</v>
      </c>
      <c r="M2699">
        <v>0.6412213740458016</v>
      </c>
      <c r="N2699">
        <v>420</v>
      </c>
      <c r="O2699" t="s">
        <v>177</v>
      </c>
      <c r="P2699" t="s">
        <v>178</v>
      </c>
      <c r="Q2699" t="s">
        <v>111</v>
      </c>
      <c r="R2699" t="s">
        <v>112</v>
      </c>
      <c r="S2699" t="s">
        <v>179</v>
      </c>
      <c r="T2699" t="s">
        <v>180</v>
      </c>
      <c r="U2699" t="s">
        <v>1189</v>
      </c>
      <c r="V2699">
        <f>YEAR(sales_order1[[#This Row],[date]])</f>
        <v>2021</v>
      </c>
      <c r="W2699" t="str">
        <f>TEXT(sales_order1[[#This Row],[date]], "Mmm")</f>
        <v>Apr</v>
      </c>
      <c r="X2699">
        <f>VALUE(TEXT(sales_order1[[#This Row],[date]], "D"))</f>
        <v>23</v>
      </c>
      <c r="Y2699">
        <v>17</v>
      </c>
    </row>
    <row r="2700" spans="1:25" x14ac:dyDescent="0.25">
      <c r="A2700" s="1">
        <v>44309</v>
      </c>
      <c r="B2700">
        <v>60624</v>
      </c>
      <c r="C2700" t="s">
        <v>362</v>
      </c>
      <c r="D2700" t="str">
        <f>VLOOKUP(sales_order1[[#This Row],[itemCode]],product_details3!B:C,2,0)</f>
        <v>MSKO100</v>
      </c>
      <c r="E2700" t="s">
        <v>363</v>
      </c>
      <c r="F2700" t="s">
        <v>137</v>
      </c>
      <c r="G2700">
        <v>200</v>
      </c>
      <c r="H2700">
        <v>22.65</v>
      </c>
      <c r="I2700">
        <v>4530</v>
      </c>
      <c r="J2700">
        <v>9.5500000000000007</v>
      </c>
      <c r="K2700">
        <v>1910</v>
      </c>
      <c r="L2700">
        <v>13.1</v>
      </c>
      <c r="M2700">
        <v>0.57836644591611486</v>
      </c>
      <c r="N2700">
        <v>2620</v>
      </c>
      <c r="O2700" t="s">
        <v>534</v>
      </c>
      <c r="P2700" t="s">
        <v>535</v>
      </c>
      <c r="Q2700" t="s">
        <v>107</v>
      </c>
      <c r="R2700" t="s">
        <v>40</v>
      </c>
      <c r="S2700" t="s">
        <v>101</v>
      </c>
      <c r="T2700" t="s">
        <v>536</v>
      </c>
      <c r="U2700" t="s">
        <v>1190</v>
      </c>
      <c r="V2700">
        <f>YEAR(sales_order1[[#This Row],[date]])</f>
        <v>2021</v>
      </c>
      <c r="W2700" t="str">
        <f>TEXT(sales_order1[[#This Row],[date]], "Mmm")</f>
        <v>Apr</v>
      </c>
      <c r="X2700">
        <f>VALUE(TEXT(sales_order1[[#This Row],[date]], "D"))</f>
        <v>23</v>
      </c>
      <c r="Y2700">
        <v>17</v>
      </c>
    </row>
    <row r="2701" spans="1:25" x14ac:dyDescent="0.25">
      <c r="A2701" s="1">
        <v>44309</v>
      </c>
      <c r="B2701">
        <v>60625</v>
      </c>
      <c r="C2701" t="s">
        <v>19</v>
      </c>
      <c r="D2701" t="str">
        <f>VLOOKUP(sales_order1[[#This Row],[itemCode]],product_details3!B:C,2,0)</f>
        <v>MSTH100</v>
      </c>
      <c r="E2701" t="s">
        <v>20</v>
      </c>
      <c r="F2701" t="s">
        <v>21</v>
      </c>
      <c r="G2701">
        <v>100</v>
      </c>
      <c r="H2701">
        <v>26.25</v>
      </c>
      <c r="I2701">
        <v>2625</v>
      </c>
      <c r="J2701">
        <v>7.75</v>
      </c>
      <c r="K2701">
        <v>775</v>
      </c>
      <c r="L2701">
        <v>18.5</v>
      </c>
      <c r="M2701">
        <v>0.70476190476190481</v>
      </c>
      <c r="N2701">
        <v>1850</v>
      </c>
      <c r="O2701" t="s">
        <v>381</v>
      </c>
      <c r="P2701" t="s">
        <v>382</v>
      </c>
      <c r="Q2701" t="s">
        <v>383</v>
      </c>
      <c r="R2701" t="s">
        <v>72</v>
      </c>
      <c r="S2701" t="s">
        <v>384</v>
      </c>
      <c r="T2701" t="s">
        <v>385</v>
      </c>
      <c r="U2701" t="s">
        <v>1188</v>
      </c>
      <c r="V2701">
        <f>YEAR(sales_order1[[#This Row],[date]])</f>
        <v>2021</v>
      </c>
      <c r="W2701" t="str">
        <f>TEXT(sales_order1[[#This Row],[date]], "Mmm")</f>
        <v>Apr</v>
      </c>
      <c r="X2701">
        <f>VALUE(TEXT(sales_order1[[#This Row],[date]], "D"))</f>
        <v>23</v>
      </c>
      <c r="Y2701">
        <v>17</v>
      </c>
    </row>
    <row r="2702" spans="1:25" x14ac:dyDescent="0.25">
      <c r="A2702" s="1">
        <v>44309</v>
      </c>
      <c r="B2702">
        <v>60626</v>
      </c>
      <c r="C2702" t="s">
        <v>388</v>
      </c>
      <c r="D2702" t="str">
        <f>VLOOKUP(sales_order1[[#This Row],[itemCode]],product_details3!B:C,2,0)</f>
        <v>TNRS200</v>
      </c>
      <c r="E2702" t="s">
        <v>389</v>
      </c>
      <c r="F2702" t="s">
        <v>124</v>
      </c>
      <c r="G2702">
        <v>50</v>
      </c>
      <c r="H2702">
        <v>26.2</v>
      </c>
      <c r="I2702">
        <v>1310</v>
      </c>
      <c r="J2702">
        <v>9.4</v>
      </c>
      <c r="K2702">
        <v>470</v>
      </c>
      <c r="L2702">
        <v>16.8</v>
      </c>
      <c r="M2702">
        <v>0.6412213740458016</v>
      </c>
      <c r="N2702">
        <v>840</v>
      </c>
      <c r="O2702" t="s">
        <v>138</v>
      </c>
      <c r="P2702" t="s">
        <v>139</v>
      </c>
      <c r="Q2702" t="s">
        <v>77</v>
      </c>
      <c r="R2702" t="s">
        <v>72</v>
      </c>
      <c r="S2702" t="s">
        <v>140</v>
      </c>
      <c r="T2702" t="s">
        <v>141</v>
      </c>
      <c r="U2702" t="s">
        <v>1190</v>
      </c>
      <c r="V2702">
        <f>YEAR(sales_order1[[#This Row],[date]])</f>
        <v>2021</v>
      </c>
      <c r="W2702" t="str">
        <f>TEXT(sales_order1[[#This Row],[date]], "Mmm")</f>
        <v>Apr</v>
      </c>
      <c r="X2702">
        <f>VALUE(TEXT(sales_order1[[#This Row],[date]], "D"))</f>
        <v>23</v>
      </c>
      <c r="Y2702">
        <v>17</v>
      </c>
    </row>
    <row r="2703" spans="1:25" x14ac:dyDescent="0.25">
      <c r="A2703" s="1">
        <v>44309</v>
      </c>
      <c r="B2703">
        <v>60627</v>
      </c>
      <c r="C2703" t="s">
        <v>320</v>
      </c>
      <c r="D2703" t="str">
        <f>VLOOKUP(sales_order1[[#This Row],[itemCode]],product_details3!B:C,2,0)</f>
        <v>SCR50+100</v>
      </c>
      <c r="E2703" t="s">
        <v>321</v>
      </c>
      <c r="F2703" t="s">
        <v>61</v>
      </c>
      <c r="G2703">
        <v>250</v>
      </c>
      <c r="H2703">
        <v>26.25</v>
      </c>
      <c r="I2703">
        <v>6562.5</v>
      </c>
      <c r="J2703">
        <v>7.75</v>
      </c>
      <c r="K2703">
        <v>1937.5</v>
      </c>
      <c r="L2703">
        <v>18.5</v>
      </c>
      <c r="M2703">
        <v>0.70476190476190481</v>
      </c>
      <c r="N2703">
        <v>4625</v>
      </c>
      <c r="O2703" t="s">
        <v>505</v>
      </c>
      <c r="P2703" t="s">
        <v>506</v>
      </c>
      <c r="Q2703" t="s">
        <v>48</v>
      </c>
      <c r="R2703" t="s">
        <v>25</v>
      </c>
      <c r="S2703" t="s">
        <v>49</v>
      </c>
      <c r="T2703" t="s">
        <v>507</v>
      </c>
      <c r="U2703" t="s">
        <v>1191</v>
      </c>
      <c r="V2703">
        <f>YEAR(sales_order1[[#This Row],[date]])</f>
        <v>2021</v>
      </c>
      <c r="W2703" t="str">
        <f>TEXT(sales_order1[[#This Row],[date]], "Mmm")</f>
        <v>Apr</v>
      </c>
      <c r="X2703">
        <f>VALUE(TEXT(sales_order1[[#This Row],[date]], "D"))</f>
        <v>23</v>
      </c>
      <c r="Y2703">
        <v>17</v>
      </c>
    </row>
    <row r="2704" spans="1:25" x14ac:dyDescent="0.25">
      <c r="A2704" s="1">
        <v>44309</v>
      </c>
      <c r="B2704">
        <v>60628</v>
      </c>
      <c r="C2704" t="s">
        <v>86</v>
      </c>
      <c r="D2704" t="str">
        <f>VLOOKUP(sales_order1[[#This Row],[itemCode]],product_details3!B:C,2,0)</f>
        <v>SRMH30</v>
      </c>
      <c r="E2704" t="s">
        <v>87</v>
      </c>
      <c r="F2704" t="s">
        <v>30</v>
      </c>
      <c r="G2704">
        <v>150</v>
      </c>
      <c r="H2704">
        <v>21</v>
      </c>
      <c r="I2704">
        <v>3150</v>
      </c>
      <c r="J2704">
        <v>6.6</v>
      </c>
      <c r="K2704">
        <v>990</v>
      </c>
      <c r="L2704">
        <v>14.4</v>
      </c>
      <c r="M2704">
        <v>0.68571428571428572</v>
      </c>
      <c r="N2704">
        <v>2160</v>
      </c>
      <c r="O2704" t="s">
        <v>302</v>
      </c>
      <c r="P2704" t="s">
        <v>303</v>
      </c>
      <c r="Q2704" t="s">
        <v>107</v>
      </c>
      <c r="R2704" t="s">
        <v>40</v>
      </c>
      <c r="S2704" t="s">
        <v>101</v>
      </c>
      <c r="T2704" t="s">
        <v>304</v>
      </c>
      <c r="U2704" t="s">
        <v>1190</v>
      </c>
      <c r="V2704">
        <f>YEAR(sales_order1[[#This Row],[date]])</f>
        <v>2021</v>
      </c>
      <c r="W2704" t="str">
        <f>TEXT(sales_order1[[#This Row],[date]], "Mmm")</f>
        <v>Apr</v>
      </c>
      <c r="X2704">
        <f>VALUE(TEXT(sales_order1[[#This Row],[date]], "D"))</f>
        <v>23</v>
      </c>
      <c r="Y2704">
        <v>17</v>
      </c>
    </row>
    <row r="2705" spans="1:25" x14ac:dyDescent="0.25">
      <c r="A2705" s="1">
        <v>44312</v>
      </c>
      <c r="B2705">
        <v>60629</v>
      </c>
      <c r="C2705" t="s">
        <v>43</v>
      </c>
      <c r="D2705" t="str">
        <f>VLOOKUP(sales_order1[[#This Row],[itemCode]],product_details3!B:C,2,0)</f>
        <v>CLNG200</v>
      </c>
      <c r="E2705" t="s">
        <v>44</v>
      </c>
      <c r="F2705" t="s">
        <v>45</v>
      </c>
      <c r="G2705">
        <v>50</v>
      </c>
      <c r="H2705">
        <v>21.25</v>
      </c>
      <c r="I2705">
        <v>1062.5</v>
      </c>
      <c r="J2705">
        <v>7.75</v>
      </c>
      <c r="K2705">
        <v>387.5</v>
      </c>
      <c r="L2705">
        <v>13.5</v>
      </c>
      <c r="M2705">
        <v>0.63529411764705879</v>
      </c>
      <c r="N2705">
        <v>675</v>
      </c>
      <c r="O2705" t="s">
        <v>490</v>
      </c>
      <c r="P2705" t="s">
        <v>491</v>
      </c>
      <c r="Q2705" t="s">
        <v>271</v>
      </c>
      <c r="R2705" t="s">
        <v>56</v>
      </c>
      <c r="S2705" t="s">
        <v>192</v>
      </c>
      <c r="T2705" t="s">
        <v>272</v>
      </c>
      <c r="U2705" t="s">
        <v>1191</v>
      </c>
      <c r="V2705">
        <f>YEAR(sales_order1[[#This Row],[date]])</f>
        <v>2021</v>
      </c>
      <c r="W2705" t="str">
        <f>TEXT(sales_order1[[#This Row],[date]], "Mmm")</f>
        <v>Apr</v>
      </c>
      <c r="X2705">
        <f>VALUE(TEXT(sales_order1[[#This Row],[date]], "D"))</f>
        <v>26</v>
      </c>
      <c r="Y2705">
        <v>17</v>
      </c>
    </row>
    <row r="2706" spans="1:25" x14ac:dyDescent="0.25">
      <c r="A2706" s="1">
        <v>44312</v>
      </c>
      <c r="B2706">
        <v>60630</v>
      </c>
      <c r="C2706" t="s">
        <v>86</v>
      </c>
      <c r="D2706" t="str">
        <f>VLOOKUP(sales_order1[[#This Row],[itemCode]],product_details3!B:C,2,0)</f>
        <v>SRMH30</v>
      </c>
      <c r="E2706" t="s">
        <v>87</v>
      </c>
      <c r="F2706" t="s">
        <v>30</v>
      </c>
      <c r="G2706">
        <v>150</v>
      </c>
      <c r="H2706">
        <v>21</v>
      </c>
      <c r="I2706">
        <v>3150</v>
      </c>
      <c r="J2706">
        <v>6.6</v>
      </c>
      <c r="K2706">
        <v>990</v>
      </c>
      <c r="L2706">
        <v>14.4</v>
      </c>
      <c r="M2706">
        <v>0.68571428571428572</v>
      </c>
      <c r="N2706">
        <v>2160</v>
      </c>
      <c r="O2706" t="s">
        <v>69</v>
      </c>
      <c r="P2706" t="s">
        <v>70</v>
      </c>
      <c r="Q2706" t="s">
        <v>71</v>
      </c>
      <c r="R2706" t="s">
        <v>72</v>
      </c>
      <c r="S2706" t="s">
        <v>73</v>
      </c>
      <c r="T2706" t="s">
        <v>74</v>
      </c>
      <c r="U2706" t="s">
        <v>1190</v>
      </c>
      <c r="V2706">
        <f>YEAR(sales_order1[[#This Row],[date]])</f>
        <v>2021</v>
      </c>
      <c r="W2706" t="str">
        <f>TEXT(sales_order1[[#This Row],[date]], "Mmm")</f>
        <v>Apr</v>
      </c>
      <c r="X2706">
        <f>VALUE(TEXT(sales_order1[[#This Row],[date]], "D"))</f>
        <v>26</v>
      </c>
      <c r="Y2706">
        <v>17</v>
      </c>
    </row>
    <row r="2707" spans="1:25" x14ac:dyDescent="0.25">
      <c r="A2707" s="1">
        <v>44312</v>
      </c>
      <c r="B2707">
        <v>60631</v>
      </c>
      <c r="C2707" t="s">
        <v>51</v>
      </c>
      <c r="D2707" t="str">
        <f>VLOOKUP(sales_order1[[#This Row],[itemCode]],product_details3!B:C,2,0)</f>
        <v>MSTH50</v>
      </c>
      <c r="E2707" t="s">
        <v>52</v>
      </c>
      <c r="F2707" t="s">
        <v>21</v>
      </c>
      <c r="G2707">
        <v>150</v>
      </c>
      <c r="H2707">
        <v>15.75</v>
      </c>
      <c r="I2707">
        <v>2362.5</v>
      </c>
      <c r="J2707">
        <v>4.45</v>
      </c>
      <c r="K2707">
        <v>667.5</v>
      </c>
      <c r="L2707">
        <v>11.3</v>
      </c>
      <c r="M2707">
        <v>0.71746031746031746</v>
      </c>
      <c r="N2707">
        <v>1695</v>
      </c>
      <c r="O2707" t="s">
        <v>398</v>
      </c>
      <c r="P2707" t="s">
        <v>399</v>
      </c>
      <c r="Q2707" t="s">
        <v>100</v>
      </c>
      <c r="R2707" t="s">
        <v>40</v>
      </c>
      <c r="S2707" t="s">
        <v>101</v>
      </c>
      <c r="T2707" t="s">
        <v>102</v>
      </c>
      <c r="U2707" t="s">
        <v>1190</v>
      </c>
      <c r="V2707">
        <f>YEAR(sales_order1[[#This Row],[date]])</f>
        <v>2021</v>
      </c>
      <c r="W2707" t="str">
        <f>TEXT(sales_order1[[#This Row],[date]], "Mmm")</f>
        <v>Apr</v>
      </c>
      <c r="X2707">
        <f>VALUE(TEXT(sales_order1[[#This Row],[date]], "D"))</f>
        <v>26</v>
      </c>
      <c r="Y2707">
        <v>17</v>
      </c>
    </row>
    <row r="2708" spans="1:25" x14ac:dyDescent="0.25">
      <c r="A2708" s="1">
        <v>44312</v>
      </c>
      <c r="B2708">
        <v>60632</v>
      </c>
      <c r="C2708" t="s">
        <v>325</v>
      </c>
      <c r="D2708" t="str">
        <f>VLOOKUP(sales_order1[[#This Row],[itemCode]],product_details3!B:C,2,0)</f>
        <v>EXFG100</v>
      </c>
      <c r="E2708" t="s">
        <v>326</v>
      </c>
      <c r="F2708" t="s">
        <v>183</v>
      </c>
      <c r="G2708">
        <v>50</v>
      </c>
      <c r="H2708">
        <v>20.75</v>
      </c>
      <c r="I2708">
        <v>1037.5</v>
      </c>
      <c r="J2708">
        <v>7.45</v>
      </c>
      <c r="K2708">
        <v>372.5</v>
      </c>
      <c r="L2708">
        <v>13.3</v>
      </c>
      <c r="M2708">
        <v>0.64096385542168677</v>
      </c>
      <c r="N2708">
        <v>665</v>
      </c>
      <c r="O2708" t="s">
        <v>109</v>
      </c>
      <c r="P2708" t="s">
        <v>110</v>
      </c>
      <c r="Q2708" t="s">
        <v>111</v>
      </c>
      <c r="R2708" t="s">
        <v>112</v>
      </c>
      <c r="S2708" t="s">
        <v>113</v>
      </c>
      <c r="T2708" t="s">
        <v>114</v>
      </c>
      <c r="U2708" t="s">
        <v>1189</v>
      </c>
      <c r="V2708">
        <f>YEAR(sales_order1[[#This Row],[date]])</f>
        <v>2021</v>
      </c>
      <c r="W2708" t="str">
        <f>TEXT(sales_order1[[#This Row],[date]], "Mmm")</f>
        <v>Apr</v>
      </c>
      <c r="X2708">
        <f>VALUE(TEXT(sales_order1[[#This Row],[date]], "D"))</f>
        <v>26</v>
      </c>
      <c r="Y2708">
        <v>17</v>
      </c>
    </row>
    <row r="2709" spans="1:25" x14ac:dyDescent="0.25">
      <c r="A2709" s="1">
        <v>44312</v>
      </c>
      <c r="B2709">
        <v>60633</v>
      </c>
      <c r="C2709" t="s">
        <v>51</v>
      </c>
      <c r="D2709" t="str">
        <f>VLOOKUP(sales_order1[[#This Row],[itemCode]],product_details3!B:C,2,0)</f>
        <v>MSTH50</v>
      </c>
      <c r="E2709" t="s">
        <v>52</v>
      </c>
      <c r="F2709" t="s">
        <v>21</v>
      </c>
      <c r="G2709">
        <v>150</v>
      </c>
      <c r="H2709">
        <v>15.75</v>
      </c>
      <c r="I2709">
        <v>2362.5</v>
      </c>
      <c r="J2709">
        <v>4.45</v>
      </c>
      <c r="K2709">
        <v>667.5</v>
      </c>
      <c r="L2709">
        <v>11.3</v>
      </c>
      <c r="M2709">
        <v>0.71746031746031746</v>
      </c>
      <c r="N2709">
        <v>1695</v>
      </c>
      <c r="O2709" t="s">
        <v>469</v>
      </c>
      <c r="P2709" t="s">
        <v>470</v>
      </c>
      <c r="Q2709" t="s">
        <v>160</v>
      </c>
      <c r="R2709" t="s">
        <v>112</v>
      </c>
      <c r="S2709" t="s">
        <v>161</v>
      </c>
      <c r="T2709" t="s">
        <v>471</v>
      </c>
      <c r="U2709" t="s">
        <v>1189</v>
      </c>
      <c r="V2709">
        <f>YEAR(sales_order1[[#This Row],[date]])</f>
        <v>2021</v>
      </c>
      <c r="W2709" t="str">
        <f>TEXT(sales_order1[[#This Row],[date]], "Mmm")</f>
        <v>Apr</v>
      </c>
      <c r="X2709">
        <f>VALUE(TEXT(sales_order1[[#This Row],[date]], "D"))</f>
        <v>26</v>
      </c>
      <c r="Y2709">
        <v>17</v>
      </c>
    </row>
    <row r="2710" spans="1:25" x14ac:dyDescent="0.25">
      <c r="A2710" s="1">
        <v>44312</v>
      </c>
      <c r="B2710">
        <v>60634</v>
      </c>
      <c r="C2710" t="s">
        <v>135</v>
      </c>
      <c r="D2710" t="str">
        <f>VLOOKUP(sales_order1[[#This Row],[itemCode]],product_details3!B:C,2,0)</f>
        <v>MSKSH</v>
      </c>
      <c r="E2710" t="s">
        <v>136</v>
      </c>
      <c r="F2710" t="s">
        <v>137</v>
      </c>
      <c r="G2710">
        <v>100</v>
      </c>
      <c r="H2710">
        <v>18.75</v>
      </c>
      <c r="I2710">
        <v>1875</v>
      </c>
      <c r="J2710">
        <v>7.45</v>
      </c>
      <c r="K2710">
        <v>745</v>
      </c>
      <c r="L2710">
        <v>11.3</v>
      </c>
      <c r="M2710">
        <v>0.60266666666666668</v>
      </c>
      <c r="N2710">
        <v>1130</v>
      </c>
      <c r="O2710" t="s">
        <v>62</v>
      </c>
      <c r="P2710" t="s">
        <v>63</v>
      </c>
      <c r="Q2710" t="s">
        <v>64</v>
      </c>
      <c r="R2710" t="s">
        <v>40</v>
      </c>
      <c r="S2710" t="s">
        <v>65</v>
      </c>
      <c r="T2710" t="s">
        <v>66</v>
      </c>
      <c r="U2710" t="s">
        <v>1190</v>
      </c>
      <c r="V2710">
        <f>YEAR(sales_order1[[#This Row],[date]])</f>
        <v>2021</v>
      </c>
      <c r="W2710" t="str">
        <f>TEXT(sales_order1[[#This Row],[date]], "Mmm")</f>
        <v>Apr</v>
      </c>
      <c r="X2710">
        <f>VALUE(TEXT(sales_order1[[#This Row],[date]], "D"))</f>
        <v>26</v>
      </c>
      <c r="Y2710">
        <v>17</v>
      </c>
    </row>
    <row r="2711" spans="1:25" x14ac:dyDescent="0.25">
      <c r="A2711" s="1">
        <v>44312</v>
      </c>
      <c r="B2711">
        <v>60635</v>
      </c>
      <c r="C2711" t="s">
        <v>209</v>
      </c>
      <c r="D2711" t="str">
        <f>VLOOKUP(sales_order1[[#This Row],[itemCode]],product_details3!B:C,2,0)</f>
        <v>CLNG50</v>
      </c>
      <c r="E2711" t="s">
        <v>210</v>
      </c>
      <c r="F2711" t="s">
        <v>45</v>
      </c>
      <c r="G2711">
        <v>150</v>
      </c>
      <c r="H2711">
        <v>6.5</v>
      </c>
      <c r="I2711">
        <v>975</v>
      </c>
      <c r="J2711">
        <v>2.2999999999999998</v>
      </c>
      <c r="K2711">
        <v>345</v>
      </c>
      <c r="L2711">
        <v>4.2</v>
      </c>
      <c r="M2711">
        <v>0.64615384615384619</v>
      </c>
      <c r="N2711">
        <v>630</v>
      </c>
      <c r="O2711" t="s">
        <v>559</v>
      </c>
      <c r="P2711" t="s">
        <v>560</v>
      </c>
      <c r="Q2711" t="s">
        <v>191</v>
      </c>
      <c r="R2711" t="s">
        <v>56</v>
      </c>
      <c r="S2711" t="s">
        <v>192</v>
      </c>
      <c r="T2711" t="s">
        <v>193</v>
      </c>
      <c r="U2711" t="s">
        <v>1191</v>
      </c>
      <c r="V2711">
        <f>YEAR(sales_order1[[#This Row],[date]])</f>
        <v>2021</v>
      </c>
      <c r="W2711" t="str">
        <f>TEXT(sales_order1[[#This Row],[date]], "Mmm")</f>
        <v>Apr</v>
      </c>
      <c r="X2711">
        <f>VALUE(TEXT(sales_order1[[#This Row],[date]], "D"))</f>
        <v>26</v>
      </c>
      <c r="Y2711">
        <v>17</v>
      </c>
    </row>
    <row r="2712" spans="1:25" x14ac:dyDescent="0.25">
      <c r="A2712" s="1">
        <v>44313</v>
      </c>
      <c r="B2712">
        <v>60636</v>
      </c>
      <c r="C2712" t="s">
        <v>142</v>
      </c>
      <c r="D2712" t="str">
        <f>VLOOKUP(sales_order1[[#This Row],[itemCode]],product_details3!B:C,2,0)</f>
        <v>SRMC50</v>
      </c>
      <c r="E2712" t="s">
        <v>143</v>
      </c>
      <c r="F2712" t="s">
        <v>30</v>
      </c>
      <c r="G2712">
        <v>50</v>
      </c>
      <c r="H2712">
        <v>33.25</v>
      </c>
      <c r="I2712">
        <v>1662.5</v>
      </c>
      <c r="J2712">
        <v>12</v>
      </c>
      <c r="K2712">
        <v>600</v>
      </c>
      <c r="L2712">
        <v>21.25</v>
      </c>
      <c r="M2712">
        <v>0.63909774436090228</v>
      </c>
      <c r="N2712">
        <v>1062.5</v>
      </c>
      <c r="O2712" t="s">
        <v>91</v>
      </c>
      <c r="P2712" t="s">
        <v>92</v>
      </c>
      <c r="Q2712" t="s">
        <v>93</v>
      </c>
      <c r="R2712" t="s">
        <v>72</v>
      </c>
      <c r="S2712" t="s">
        <v>94</v>
      </c>
      <c r="T2712" t="s">
        <v>95</v>
      </c>
      <c r="U2712" t="s">
        <v>1190</v>
      </c>
      <c r="V2712">
        <f>YEAR(sales_order1[[#This Row],[date]])</f>
        <v>2021</v>
      </c>
      <c r="W2712" t="str">
        <f>TEXT(sales_order1[[#This Row],[date]], "Mmm")</f>
        <v>Apr</v>
      </c>
      <c r="X2712">
        <f>VALUE(TEXT(sales_order1[[#This Row],[date]], "D"))</f>
        <v>27</v>
      </c>
      <c r="Y2712">
        <v>17</v>
      </c>
    </row>
    <row r="2713" spans="1:25" x14ac:dyDescent="0.25">
      <c r="A2713" s="1">
        <v>44313</v>
      </c>
      <c r="B2713">
        <v>60637</v>
      </c>
      <c r="C2713" t="s">
        <v>103</v>
      </c>
      <c r="D2713" t="str">
        <f>VLOOKUP(sales_order1[[#This Row],[itemCode]],product_details3!B:C,2,0)</f>
        <v>SCRT50</v>
      </c>
      <c r="E2713" t="s">
        <v>104</v>
      </c>
      <c r="F2713" t="s">
        <v>61</v>
      </c>
      <c r="G2713">
        <v>100</v>
      </c>
      <c r="H2713">
        <v>16.95</v>
      </c>
      <c r="I2713">
        <v>1695</v>
      </c>
      <c r="J2713">
        <v>5.2</v>
      </c>
      <c r="K2713">
        <v>520</v>
      </c>
      <c r="L2713">
        <v>11.75</v>
      </c>
      <c r="M2713">
        <v>0.69321533923303835</v>
      </c>
      <c r="N2713">
        <v>1175</v>
      </c>
      <c r="O2713" t="s">
        <v>167</v>
      </c>
      <c r="P2713" t="s">
        <v>168</v>
      </c>
      <c r="Q2713" t="s">
        <v>100</v>
      </c>
      <c r="R2713" t="s">
        <v>40</v>
      </c>
      <c r="S2713" t="s">
        <v>101</v>
      </c>
      <c r="T2713" t="s">
        <v>169</v>
      </c>
      <c r="U2713" t="s">
        <v>1190</v>
      </c>
      <c r="V2713">
        <f>YEAR(sales_order1[[#This Row],[date]])</f>
        <v>2021</v>
      </c>
      <c r="W2713" t="str">
        <f>TEXT(sales_order1[[#This Row],[date]], "Mmm")</f>
        <v>Apr</v>
      </c>
      <c r="X2713">
        <f>VALUE(TEXT(sales_order1[[#This Row],[date]], "D"))</f>
        <v>27</v>
      </c>
      <c r="Y2713">
        <v>17</v>
      </c>
    </row>
    <row r="2714" spans="1:25" x14ac:dyDescent="0.25">
      <c r="A2714" s="1">
        <v>44313</v>
      </c>
      <c r="B2714">
        <v>60638</v>
      </c>
      <c r="C2714" t="s">
        <v>103</v>
      </c>
      <c r="D2714" t="str">
        <f>VLOOKUP(sales_order1[[#This Row],[itemCode]],product_details3!B:C,2,0)</f>
        <v>SCRT50</v>
      </c>
      <c r="E2714" t="s">
        <v>104</v>
      </c>
      <c r="F2714" t="s">
        <v>61</v>
      </c>
      <c r="G2714">
        <v>150</v>
      </c>
      <c r="H2714">
        <v>16.95</v>
      </c>
      <c r="I2714">
        <v>2542.5</v>
      </c>
      <c r="J2714">
        <v>5.2</v>
      </c>
      <c r="K2714">
        <v>780</v>
      </c>
      <c r="L2714">
        <v>11.75</v>
      </c>
      <c r="M2714">
        <v>0.69321533923303835</v>
      </c>
      <c r="N2714">
        <v>1762.5</v>
      </c>
      <c r="O2714" t="s">
        <v>423</v>
      </c>
      <c r="P2714" t="s">
        <v>424</v>
      </c>
      <c r="Q2714" t="s">
        <v>77</v>
      </c>
      <c r="R2714" t="s">
        <v>72</v>
      </c>
      <c r="S2714" t="s">
        <v>425</v>
      </c>
      <c r="T2714" t="s">
        <v>426</v>
      </c>
      <c r="U2714" t="s">
        <v>1190</v>
      </c>
      <c r="V2714">
        <f>YEAR(sales_order1[[#This Row],[date]])</f>
        <v>2021</v>
      </c>
      <c r="W2714" t="str">
        <f>TEXT(sales_order1[[#This Row],[date]], "Mmm")</f>
        <v>Apr</v>
      </c>
      <c r="X2714">
        <f>VALUE(TEXT(sales_order1[[#This Row],[date]], "D"))</f>
        <v>27</v>
      </c>
      <c r="Y2714">
        <v>17</v>
      </c>
    </row>
    <row r="2715" spans="1:25" x14ac:dyDescent="0.25">
      <c r="A2715" s="1">
        <v>44313</v>
      </c>
      <c r="B2715">
        <v>60639</v>
      </c>
      <c r="C2715" t="s">
        <v>103</v>
      </c>
      <c r="D2715" t="str">
        <f>VLOOKUP(sales_order1[[#This Row],[itemCode]],product_details3!B:C,2,0)</f>
        <v>SCRT50</v>
      </c>
      <c r="E2715" t="s">
        <v>104</v>
      </c>
      <c r="F2715" t="s">
        <v>61</v>
      </c>
      <c r="G2715">
        <v>50</v>
      </c>
      <c r="H2715">
        <v>16.95</v>
      </c>
      <c r="I2715">
        <v>847.5</v>
      </c>
      <c r="J2715">
        <v>5.2</v>
      </c>
      <c r="K2715">
        <v>260</v>
      </c>
      <c r="L2715">
        <v>11.75</v>
      </c>
      <c r="M2715">
        <v>0.69321533923303835</v>
      </c>
      <c r="N2715">
        <v>587.5</v>
      </c>
      <c r="O2715" t="s">
        <v>189</v>
      </c>
      <c r="P2715" t="s">
        <v>190</v>
      </c>
      <c r="Q2715" t="s">
        <v>191</v>
      </c>
      <c r="R2715" t="s">
        <v>56</v>
      </c>
      <c r="S2715" t="s">
        <v>192</v>
      </c>
      <c r="T2715" t="s">
        <v>193</v>
      </c>
      <c r="U2715" t="s">
        <v>1191</v>
      </c>
      <c r="V2715">
        <f>YEAR(sales_order1[[#This Row],[date]])</f>
        <v>2021</v>
      </c>
      <c r="W2715" t="str">
        <f>TEXT(sales_order1[[#This Row],[date]], "Mmm")</f>
        <v>Apr</v>
      </c>
      <c r="X2715">
        <f>VALUE(TEXT(sales_order1[[#This Row],[date]], "D"))</f>
        <v>27</v>
      </c>
      <c r="Y2715">
        <v>17</v>
      </c>
    </row>
    <row r="2716" spans="1:25" x14ac:dyDescent="0.25">
      <c r="A2716" s="1">
        <v>44313</v>
      </c>
      <c r="B2716">
        <v>60640</v>
      </c>
      <c r="C2716" t="s">
        <v>128</v>
      </c>
      <c r="D2716" t="str">
        <f>VLOOKUP(sales_order1[[#This Row],[itemCode]],product_details3!B:C,2,0)</f>
        <v>SCRT100</v>
      </c>
      <c r="E2716" t="s">
        <v>129</v>
      </c>
      <c r="F2716" t="s">
        <v>61</v>
      </c>
      <c r="G2716">
        <v>150</v>
      </c>
      <c r="H2716">
        <v>28.25</v>
      </c>
      <c r="I2716">
        <v>4237.5</v>
      </c>
      <c r="J2716">
        <v>9</v>
      </c>
      <c r="K2716">
        <v>1350</v>
      </c>
      <c r="L2716">
        <v>19.25</v>
      </c>
      <c r="M2716">
        <v>0.68141592920353977</v>
      </c>
      <c r="N2716">
        <v>2887.5</v>
      </c>
      <c r="O2716" t="s">
        <v>528</v>
      </c>
      <c r="P2716" t="s">
        <v>529</v>
      </c>
      <c r="Q2716" t="s">
        <v>132</v>
      </c>
      <c r="R2716" t="s">
        <v>56</v>
      </c>
      <c r="S2716" t="s">
        <v>133</v>
      </c>
      <c r="T2716" t="s">
        <v>530</v>
      </c>
      <c r="U2716" t="s">
        <v>1191</v>
      </c>
      <c r="V2716">
        <f>YEAR(sales_order1[[#This Row],[date]])</f>
        <v>2021</v>
      </c>
      <c r="W2716" t="str">
        <f>TEXT(sales_order1[[#This Row],[date]], "Mmm")</f>
        <v>Apr</v>
      </c>
      <c r="X2716">
        <f>VALUE(TEXT(sales_order1[[#This Row],[date]], "D"))</f>
        <v>27</v>
      </c>
      <c r="Y2716">
        <v>17</v>
      </c>
    </row>
    <row r="2717" spans="1:25" x14ac:dyDescent="0.25">
      <c r="A2717" s="1">
        <v>44313</v>
      </c>
      <c r="B2717">
        <v>60641</v>
      </c>
      <c r="C2717" t="s">
        <v>103</v>
      </c>
      <c r="D2717" t="str">
        <f>VLOOKUP(sales_order1[[#This Row],[itemCode]],product_details3!B:C,2,0)</f>
        <v>SCRT50</v>
      </c>
      <c r="E2717" t="s">
        <v>104</v>
      </c>
      <c r="F2717" t="s">
        <v>61</v>
      </c>
      <c r="G2717">
        <v>100</v>
      </c>
      <c r="H2717">
        <v>16.95</v>
      </c>
      <c r="I2717">
        <v>1695</v>
      </c>
      <c r="J2717">
        <v>5.2</v>
      </c>
      <c r="K2717">
        <v>520</v>
      </c>
      <c r="L2717">
        <v>11.75</v>
      </c>
      <c r="M2717">
        <v>0.69321533923303835</v>
      </c>
      <c r="N2717">
        <v>1175</v>
      </c>
      <c r="O2717" t="s">
        <v>392</v>
      </c>
      <c r="P2717" t="s">
        <v>393</v>
      </c>
      <c r="Q2717" t="s">
        <v>264</v>
      </c>
      <c r="R2717" t="s">
        <v>56</v>
      </c>
      <c r="S2717" t="s">
        <v>133</v>
      </c>
      <c r="T2717" t="s">
        <v>394</v>
      </c>
      <c r="U2717" t="s">
        <v>1191</v>
      </c>
      <c r="V2717">
        <f>YEAR(sales_order1[[#This Row],[date]])</f>
        <v>2021</v>
      </c>
      <c r="W2717" t="str">
        <f>TEXT(sales_order1[[#This Row],[date]], "Mmm")</f>
        <v>Apr</v>
      </c>
      <c r="X2717">
        <f>VALUE(TEXT(sales_order1[[#This Row],[date]], "D"))</f>
        <v>27</v>
      </c>
      <c r="Y2717">
        <v>17</v>
      </c>
    </row>
    <row r="2718" spans="1:25" x14ac:dyDescent="0.25">
      <c r="A2718" s="1">
        <v>44314</v>
      </c>
      <c r="B2718">
        <v>60642</v>
      </c>
      <c r="C2718" t="s">
        <v>86</v>
      </c>
      <c r="D2718" t="str">
        <f>VLOOKUP(sales_order1[[#This Row],[itemCode]],product_details3!B:C,2,0)</f>
        <v>SRMH30</v>
      </c>
      <c r="E2718" t="s">
        <v>87</v>
      </c>
      <c r="F2718" t="s">
        <v>30</v>
      </c>
      <c r="G2718">
        <v>200</v>
      </c>
      <c r="H2718">
        <v>21</v>
      </c>
      <c r="I2718">
        <v>4200</v>
      </c>
      <c r="J2718">
        <v>6.6</v>
      </c>
      <c r="K2718">
        <v>1320</v>
      </c>
      <c r="L2718">
        <v>14.4</v>
      </c>
      <c r="M2718">
        <v>0.68571428571428572</v>
      </c>
      <c r="N2718">
        <v>2880</v>
      </c>
      <c r="O2718" t="s">
        <v>248</v>
      </c>
      <c r="P2718" t="s">
        <v>249</v>
      </c>
      <c r="Q2718" t="s">
        <v>191</v>
      </c>
      <c r="R2718" t="s">
        <v>56</v>
      </c>
      <c r="S2718" t="s">
        <v>192</v>
      </c>
      <c r="T2718" t="s">
        <v>250</v>
      </c>
      <c r="U2718" t="s">
        <v>1191</v>
      </c>
      <c r="V2718">
        <f>YEAR(sales_order1[[#This Row],[date]])</f>
        <v>2021</v>
      </c>
      <c r="W2718" t="str">
        <f>TEXT(sales_order1[[#This Row],[date]], "Mmm")</f>
        <v>Apr</v>
      </c>
      <c r="X2718">
        <f>VALUE(TEXT(sales_order1[[#This Row],[date]], "D"))</f>
        <v>28</v>
      </c>
      <c r="Y2718">
        <v>17</v>
      </c>
    </row>
    <row r="2719" spans="1:25" x14ac:dyDescent="0.25">
      <c r="A2719" s="1">
        <v>44314</v>
      </c>
      <c r="B2719">
        <v>60643</v>
      </c>
      <c r="C2719" t="s">
        <v>19</v>
      </c>
      <c r="D2719" t="str">
        <f>VLOOKUP(sales_order1[[#This Row],[itemCode]],product_details3!B:C,2,0)</f>
        <v>MSTH100</v>
      </c>
      <c r="E2719" t="s">
        <v>20</v>
      </c>
      <c r="F2719" t="s">
        <v>21</v>
      </c>
      <c r="G2719">
        <v>100</v>
      </c>
      <c r="H2719">
        <v>26.25</v>
      </c>
      <c r="I2719">
        <v>2625</v>
      </c>
      <c r="J2719">
        <v>7.75</v>
      </c>
      <c r="K2719">
        <v>775</v>
      </c>
      <c r="L2719">
        <v>18.5</v>
      </c>
      <c r="M2719">
        <v>0.70476190476190481</v>
      </c>
      <c r="N2719">
        <v>1850</v>
      </c>
      <c r="O2719" t="s">
        <v>451</v>
      </c>
      <c r="P2719" t="s">
        <v>452</v>
      </c>
      <c r="Q2719" t="s">
        <v>271</v>
      </c>
      <c r="R2719" t="s">
        <v>56</v>
      </c>
      <c r="S2719" t="s">
        <v>192</v>
      </c>
      <c r="T2719" t="s">
        <v>453</v>
      </c>
      <c r="U2719" t="s">
        <v>1191</v>
      </c>
      <c r="V2719">
        <f>YEAR(sales_order1[[#This Row],[date]])</f>
        <v>2021</v>
      </c>
      <c r="W2719" t="str">
        <f>TEXT(sales_order1[[#This Row],[date]], "Mmm")</f>
        <v>Apr</v>
      </c>
      <c r="X2719">
        <f>VALUE(TEXT(sales_order1[[#This Row],[date]], "D"))</f>
        <v>28</v>
      </c>
      <c r="Y2719">
        <v>17</v>
      </c>
    </row>
    <row r="2720" spans="1:25" x14ac:dyDescent="0.25">
      <c r="A2720" s="1">
        <v>44314</v>
      </c>
      <c r="B2720">
        <v>60644</v>
      </c>
      <c r="C2720" t="s">
        <v>86</v>
      </c>
      <c r="D2720" t="str">
        <f>VLOOKUP(sales_order1[[#This Row],[itemCode]],product_details3!B:C,2,0)</f>
        <v>SRMH30</v>
      </c>
      <c r="E2720" t="s">
        <v>87</v>
      </c>
      <c r="F2720" t="s">
        <v>30</v>
      </c>
      <c r="G2720">
        <v>100</v>
      </c>
      <c r="H2720">
        <v>21</v>
      </c>
      <c r="I2720">
        <v>2100</v>
      </c>
      <c r="J2720">
        <v>6.6</v>
      </c>
      <c r="K2720">
        <v>660</v>
      </c>
      <c r="L2720">
        <v>14.4</v>
      </c>
      <c r="M2720">
        <v>0.68571428571428572</v>
      </c>
      <c r="N2720">
        <v>1440</v>
      </c>
      <c r="O2720" t="s">
        <v>511</v>
      </c>
      <c r="P2720" t="s">
        <v>512</v>
      </c>
      <c r="Q2720" t="s">
        <v>201</v>
      </c>
      <c r="R2720" t="s">
        <v>25</v>
      </c>
      <c r="S2720" t="s">
        <v>372</v>
      </c>
      <c r="T2720" t="s">
        <v>513</v>
      </c>
      <c r="U2720" t="s">
        <v>1191</v>
      </c>
      <c r="V2720">
        <f>YEAR(sales_order1[[#This Row],[date]])</f>
        <v>2021</v>
      </c>
      <c r="W2720" t="str">
        <f>TEXT(sales_order1[[#This Row],[date]], "Mmm")</f>
        <v>Apr</v>
      </c>
      <c r="X2720">
        <f>VALUE(TEXT(sales_order1[[#This Row],[date]], "D"))</f>
        <v>28</v>
      </c>
      <c r="Y2720">
        <v>17</v>
      </c>
    </row>
    <row r="2721" spans="1:25" x14ac:dyDescent="0.25">
      <c r="A2721" s="1">
        <v>44314</v>
      </c>
      <c r="B2721">
        <v>60645</v>
      </c>
      <c r="C2721" t="s">
        <v>115</v>
      </c>
      <c r="D2721" t="str">
        <f>VLOOKUP(sales_order1[[#This Row],[itemCode]],product_details3!B:C,2,0)</f>
        <v>SCRS30100</v>
      </c>
      <c r="E2721" t="s">
        <v>116</v>
      </c>
      <c r="F2721" t="s">
        <v>61</v>
      </c>
      <c r="G2721">
        <v>100</v>
      </c>
      <c r="H2721">
        <v>32.75</v>
      </c>
      <c r="I2721">
        <v>3275</v>
      </c>
      <c r="J2721">
        <v>11.25</v>
      </c>
      <c r="K2721">
        <v>1125</v>
      </c>
      <c r="L2721">
        <v>21.5</v>
      </c>
      <c r="M2721">
        <v>0.65648854961832059</v>
      </c>
      <c r="N2721">
        <v>2150</v>
      </c>
      <c r="O2721" t="s">
        <v>75</v>
      </c>
      <c r="P2721" t="s">
        <v>76</v>
      </c>
      <c r="Q2721" t="s">
        <v>77</v>
      </c>
      <c r="R2721" t="s">
        <v>72</v>
      </c>
      <c r="S2721" t="s">
        <v>78</v>
      </c>
      <c r="T2721" t="s">
        <v>79</v>
      </c>
      <c r="U2721" t="s">
        <v>1190</v>
      </c>
      <c r="V2721">
        <f>YEAR(sales_order1[[#This Row],[date]])</f>
        <v>2021</v>
      </c>
      <c r="W2721" t="str">
        <f>TEXT(sales_order1[[#This Row],[date]], "Mmm")</f>
        <v>Apr</v>
      </c>
      <c r="X2721">
        <f>VALUE(TEXT(sales_order1[[#This Row],[date]], "D"))</f>
        <v>28</v>
      </c>
      <c r="Y2721">
        <v>17</v>
      </c>
    </row>
    <row r="2722" spans="1:25" x14ac:dyDescent="0.25">
      <c r="A2722" s="1">
        <v>44314</v>
      </c>
      <c r="B2722">
        <v>60646</v>
      </c>
      <c r="C2722" t="s">
        <v>128</v>
      </c>
      <c r="D2722" t="str">
        <f>VLOOKUP(sales_order1[[#This Row],[itemCode]],product_details3!B:C,2,0)</f>
        <v>SCRT100</v>
      </c>
      <c r="E2722" t="s">
        <v>129</v>
      </c>
      <c r="F2722" t="s">
        <v>61</v>
      </c>
      <c r="G2722">
        <v>250</v>
      </c>
      <c r="H2722">
        <v>28.25</v>
      </c>
      <c r="I2722">
        <v>7062.5</v>
      </c>
      <c r="J2722">
        <v>9</v>
      </c>
      <c r="K2722">
        <v>2250</v>
      </c>
      <c r="L2722">
        <v>19.25</v>
      </c>
      <c r="M2722">
        <v>0.68141592920353977</v>
      </c>
      <c r="N2722">
        <v>4812.5</v>
      </c>
      <c r="O2722" t="s">
        <v>478</v>
      </c>
      <c r="P2722" t="s">
        <v>479</v>
      </c>
      <c r="Q2722" t="s">
        <v>186</v>
      </c>
      <c r="R2722" t="s">
        <v>112</v>
      </c>
      <c r="S2722" t="s">
        <v>246</v>
      </c>
      <c r="T2722" t="s">
        <v>480</v>
      </c>
      <c r="U2722" t="s">
        <v>1189</v>
      </c>
      <c r="V2722">
        <f>YEAR(sales_order1[[#This Row],[date]])</f>
        <v>2021</v>
      </c>
      <c r="W2722" t="str">
        <f>TEXT(sales_order1[[#This Row],[date]], "Mmm")</f>
        <v>Apr</v>
      </c>
      <c r="X2722">
        <f>VALUE(TEXT(sales_order1[[#This Row],[date]], "D"))</f>
        <v>28</v>
      </c>
      <c r="Y2722">
        <v>17</v>
      </c>
    </row>
    <row r="2723" spans="1:25" x14ac:dyDescent="0.25">
      <c r="A2723" s="1">
        <v>44314</v>
      </c>
      <c r="B2723">
        <v>60647</v>
      </c>
      <c r="C2723" t="s">
        <v>51</v>
      </c>
      <c r="D2723" t="str">
        <f>VLOOKUP(sales_order1[[#This Row],[itemCode]],product_details3!B:C,2,0)</f>
        <v>MSTH50</v>
      </c>
      <c r="E2723" t="s">
        <v>52</v>
      </c>
      <c r="F2723" t="s">
        <v>21</v>
      </c>
      <c r="G2723">
        <v>150</v>
      </c>
      <c r="H2723">
        <v>15.75</v>
      </c>
      <c r="I2723">
        <v>2362.5</v>
      </c>
      <c r="J2723">
        <v>4.45</v>
      </c>
      <c r="K2723">
        <v>667.5</v>
      </c>
      <c r="L2723">
        <v>11.3</v>
      </c>
      <c r="M2723">
        <v>0.71746031746031746</v>
      </c>
      <c r="N2723">
        <v>1695</v>
      </c>
      <c r="O2723" t="s">
        <v>366</v>
      </c>
      <c r="P2723" t="s">
        <v>367</v>
      </c>
      <c r="Q2723" t="s">
        <v>239</v>
      </c>
      <c r="R2723" t="s">
        <v>112</v>
      </c>
      <c r="S2723" t="s">
        <v>368</v>
      </c>
      <c r="T2723" t="s">
        <v>369</v>
      </c>
      <c r="U2723" t="s">
        <v>1189</v>
      </c>
      <c r="V2723">
        <f>YEAR(sales_order1[[#This Row],[date]])</f>
        <v>2021</v>
      </c>
      <c r="W2723" t="str">
        <f>TEXT(sales_order1[[#This Row],[date]], "Mmm")</f>
        <v>Apr</v>
      </c>
      <c r="X2723">
        <f>VALUE(TEXT(sales_order1[[#This Row],[date]], "D"))</f>
        <v>28</v>
      </c>
      <c r="Y2723">
        <v>17</v>
      </c>
    </row>
    <row r="2724" spans="1:25" x14ac:dyDescent="0.25">
      <c r="A2724" s="1">
        <v>44314</v>
      </c>
      <c r="B2724">
        <v>60648</v>
      </c>
      <c r="C2724" t="s">
        <v>194</v>
      </c>
      <c r="D2724" t="str">
        <f>VLOOKUP(sales_order1[[#This Row],[itemCode]],product_details3!B:C,2,0)</f>
        <v>CLNG150</v>
      </c>
      <c r="E2724" t="s">
        <v>195</v>
      </c>
      <c r="F2724" t="s">
        <v>45</v>
      </c>
      <c r="G2724">
        <v>150</v>
      </c>
      <c r="H2724">
        <v>12.75</v>
      </c>
      <c r="I2724">
        <v>1912.5</v>
      </c>
      <c r="J2724">
        <v>4.45</v>
      </c>
      <c r="K2724">
        <v>667.5</v>
      </c>
      <c r="L2724">
        <v>8.3000000000000007</v>
      </c>
      <c r="M2724">
        <v>0.65098039215686276</v>
      </c>
      <c r="N2724">
        <v>1245</v>
      </c>
      <c r="O2724" t="s">
        <v>31</v>
      </c>
      <c r="P2724" t="s">
        <v>32</v>
      </c>
      <c r="Q2724" t="s">
        <v>24</v>
      </c>
      <c r="R2724" t="s">
        <v>25</v>
      </c>
      <c r="S2724" t="s">
        <v>33</v>
      </c>
      <c r="T2724" t="s">
        <v>34</v>
      </c>
      <c r="U2724" t="s">
        <v>1191</v>
      </c>
      <c r="V2724">
        <f>YEAR(sales_order1[[#This Row],[date]])</f>
        <v>2021</v>
      </c>
      <c r="W2724" t="str">
        <f>TEXT(sales_order1[[#This Row],[date]], "Mmm")</f>
        <v>Apr</v>
      </c>
      <c r="X2724">
        <f>VALUE(TEXT(sales_order1[[#This Row],[date]], "D"))</f>
        <v>28</v>
      </c>
      <c r="Y2724">
        <v>17</v>
      </c>
    </row>
    <row r="2725" spans="1:25" x14ac:dyDescent="0.25">
      <c r="A2725" s="1">
        <v>44314</v>
      </c>
      <c r="B2725">
        <v>60649</v>
      </c>
      <c r="C2725" t="s">
        <v>86</v>
      </c>
      <c r="D2725" t="str">
        <f>VLOOKUP(sales_order1[[#This Row],[itemCode]],product_details3!B:C,2,0)</f>
        <v>SRMH30</v>
      </c>
      <c r="E2725" t="s">
        <v>87</v>
      </c>
      <c r="F2725" t="s">
        <v>30</v>
      </c>
      <c r="G2725">
        <v>100</v>
      </c>
      <c r="H2725">
        <v>21</v>
      </c>
      <c r="I2725">
        <v>2100</v>
      </c>
      <c r="J2725">
        <v>6.6</v>
      </c>
      <c r="K2725">
        <v>660</v>
      </c>
      <c r="L2725">
        <v>14.4</v>
      </c>
      <c r="M2725">
        <v>0.68571428571428572</v>
      </c>
      <c r="N2725">
        <v>1440</v>
      </c>
      <c r="O2725" t="s">
        <v>420</v>
      </c>
      <c r="P2725" t="s">
        <v>421</v>
      </c>
      <c r="Q2725" t="s">
        <v>77</v>
      </c>
      <c r="R2725" t="s">
        <v>72</v>
      </c>
      <c r="S2725" t="s">
        <v>78</v>
      </c>
      <c r="T2725" t="s">
        <v>422</v>
      </c>
      <c r="U2725" t="s">
        <v>1190</v>
      </c>
      <c r="V2725">
        <f>YEAR(sales_order1[[#This Row],[date]])</f>
        <v>2021</v>
      </c>
      <c r="W2725" t="str">
        <f>TEXT(sales_order1[[#This Row],[date]], "Mmm")</f>
        <v>Apr</v>
      </c>
      <c r="X2725">
        <f>VALUE(TEXT(sales_order1[[#This Row],[date]], "D"))</f>
        <v>28</v>
      </c>
      <c r="Y2725">
        <v>17</v>
      </c>
    </row>
    <row r="2726" spans="1:25" x14ac:dyDescent="0.25">
      <c r="A2726" s="1">
        <v>44314</v>
      </c>
      <c r="B2726">
        <v>60650</v>
      </c>
      <c r="C2726" t="s">
        <v>325</v>
      </c>
      <c r="D2726" t="str">
        <f>VLOOKUP(sales_order1[[#This Row],[itemCode]],product_details3!B:C,2,0)</f>
        <v>EXFG100</v>
      </c>
      <c r="E2726" t="s">
        <v>326</v>
      </c>
      <c r="F2726" t="s">
        <v>183</v>
      </c>
      <c r="G2726">
        <v>50</v>
      </c>
      <c r="H2726">
        <v>20.75</v>
      </c>
      <c r="I2726">
        <v>1037.5</v>
      </c>
      <c r="J2726">
        <v>7.45</v>
      </c>
      <c r="K2726">
        <v>372.5</v>
      </c>
      <c r="L2726">
        <v>13.3</v>
      </c>
      <c r="M2726">
        <v>0.64096385542168677</v>
      </c>
      <c r="N2726">
        <v>665</v>
      </c>
      <c r="O2726" t="s">
        <v>519</v>
      </c>
      <c r="P2726" t="s">
        <v>520</v>
      </c>
      <c r="Q2726" t="s">
        <v>383</v>
      </c>
      <c r="R2726" t="s">
        <v>72</v>
      </c>
      <c r="S2726" t="s">
        <v>459</v>
      </c>
      <c r="T2726" t="s">
        <v>521</v>
      </c>
      <c r="U2726" t="s">
        <v>1188</v>
      </c>
      <c r="V2726">
        <f>YEAR(sales_order1[[#This Row],[date]])</f>
        <v>2021</v>
      </c>
      <c r="W2726" t="str">
        <f>TEXT(sales_order1[[#This Row],[date]], "Mmm")</f>
        <v>Apr</v>
      </c>
      <c r="X2726">
        <f>VALUE(TEXT(sales_order1[[#This Row],[date]], "D"))</f>
        <v>28</v>
      </c>
      <c r="Y2726">
        <v>17</v>
      </c>
    </row>
    <row r="2727" spans="1:25" x14ac:dyDescent="0.25">
      <c r="A2727" s="1">
        <v>44315</v>
      </c>
      <c r="B2727">
        <v>60651</v>
      </c>
      <c r="C2727" t="s">
        <v>436</v>
      </c>
      <c r="D2727" t="str">
        <f>VLOOKUP(sales_order1[[#This Row],[itemCode]],product_details3!B:C,2,0)</f>
        <v>TNRH100</v>
      </c>
      <c r="E2727" t="s">
        <v>437</v>
      </c>
      <c r="F2727" t="s">
        <v>124</v>
      </c>
      <c r="G2727">
        <v>150</v>
      </c>
      <c r="H2727">
        <v>10.5</v>
      </c>
      <c r="I2727">
        <v>1575</v>
      </c>
      <c r="J2727">
        <v>3.3</v>
      </c>
      <c r="K2727">
        <v>495</v>
      </c>
      <c r="L2727">
        <v>7.2</v>
      </c>
      <c r="M2727">
        <v>0.68571428571428572</v>
      </c>
      <c r="N2727">
        <v>1080</v>
      </c>
      <c r="O2727" t="s">
        <v>53</v>
      </c>
      <c r="P2727" t="s">
        <v>54</v>
      </c>
      <c r="Q2727" t="s">
        <v>55</v>
      </c>
      <c r="R2727" t="s">
        <v>56</v>
      </c>
      <c r="S2727" t="s">
        <v>57</v>
      </c>
      <c r="T2727" t="s">
        <v>58</v>
      </c>
      <c r="U2727" t="s">
        <v>1191</v>
      </c>
      <c r="V2727">
        <f>YEAR(sales_order1[[#This Row],[date]])</f>
        <v>2021</v>
      </c>
      <c r="W2727" t="str">
        <f>TEXT(sales_order1[[#This Row],[date]], "Mmm")</f>
        <v>Apr</v>
      </c>
      <c r="X2727">
        <f>VALUE(TEXT(sales_order1[[#This Row],[date]], "D"))</f>
        <v>29</v>
      </c>
      <c r="Y2727">
        <v>17</v>
      </c>
    </row>
    <row r="2728" spans="1:25" x14ac:dyDescent="0.25">
      <c r="A2728" s="1">
        <v>44315</v>
      </c>
      <c r="B2728">
        <v>60652</v>
      </c>
      <c r="C2728" t="s">
        <v>51</v>
      </c>
      <c r="D2728" t="str">
        <f>VLOOKUP(sales_order1[[#This Row],[itemCode]],product_details3!B:C,2,0)</f>
        <v>MSTH50</v>
      </c>
      <c r="E2728" t="s">
        <v>52</v>
      </c>
      <c r="F2728" t="s">
        <v>21</v>
      </c>
      <c r="G2728">
        <v>200</v>
      </c>
      <c r="H2728">
        <v>15.75</v>
      </c>
      <c r="I2728">
        <v>3150</v>
      </c>
      <c r="J2728">
        <v>4.45</v>
      </c>
      <c r="K2728">
        <v>890</v>
      </c>
      <c r="L2728">
        <v>11.3</v>
      </c>
      <c r="M2728">
        <v>0.71746031746031746</v>
      </c>
      <c r="N2728">
        <v>2260</v>
      </c>
      <c r="O2728" t="s">
        <v>447</v>
      </c>
      <c r="P2728" t="s">
        <v>448</v>
      </c>
      <c r="Q2728" t="s">
        <v>378</v>
      </c>
      <c r="R2728" t="s">
        <v>72</v>
      </c>
      <c r="S2728" t="s">
        <v>449</v>
      </c>
      <c r="T2728" t="s">
        <v>450</v>
      </c>
      <c r="U2728" t="s">
        <v>1188</v>
      </c>
      <c r="V2728">
        <f>YEAR(sales_order1[[#This Row],[date]])</f>
        <v>2021</v>
      </c>
      <c r="W2728" t="str">
        <f>TEXT(sales_order1[[#This Row],[date]], "Mmm")</f>
        <v>Apr</v>
      </c>
      <c r="X2728">
        <f>VALUE(TEXT(sales_order1[[#This Row],[date]], "D"))</f>
        <v>29</v>
      </c>
      <c r="Y2728">
        <v>17</v>
      </c>
    </row>
    <row r="2729" spans="1:25" x14ac:dyDescent="0.25">
      <c r="A2729" s="1">
        <v>44315</v>
      </c>
      <c r="B2729">
        <v>60653</v>
      </c>
      <c r="C2729" t="s">
        <v>28</v>
      </c>
      <c r="D2729" t="str">
        <f>VLOOKUP(sales_order1[[#This Row],[itemCode]],product_details3!B:C,2,0)</f>
        <v>SRMC30</v>
      </c>
      <c r="E2729" t="s">
        <v>29</v>
      </c>
      <c r="F2729" t="s">
        <v>30</v>
      </c>
      <c r="G2729">
        <v>200</v>
      </c>
      <c r="H2729">
        <v>22.6</v>
      </c>
      <c r="I2729">
        <v>4520</v>
      </c>
      <c r="J2729">
        <v>7.6</v>
      </c>
      <c r="K2729">
        <v>1520</v>
      </c>
      <c r="L2729">
        <v>15</v>
      </c>
      <c r="M2729">
        <v>0.66371681415929207</v>
      </c>
      <c r="N2729">
        <v>3000</v>
      </c>
      <c r="O2729" t="s">
        <v>37</v>
      </c>
      <c r="P2729" t="s">
        <v>38</v>
      </c>
      <c r="Q2729" t="s">
        <v>39</v>
      </c>
      <c r="R2729" t="s">
        <v>40</v>
      </c>
      <c r="S2729" t="s">
        <v>41</v>
      </c>
      <c r="T2729" t="s">
        <v>42</v>
      </c>
      <c r="U2729" t="s">
        <v>1188</v>
      </c>
      <c r="V2729">
        <f>YEAR(sales_order1[[#This Row],[date]])</f>
        <v>2021</v>
      </c>
      <c r="W2729" t="str">
        <f>TEXT(sales_order1[[#This Row],[date]], "Mmm")</f>
        <v>Apr</v>
      </c>
      <c r="X2729">
        <f>VALUE(TEXT(sales_order1[[#This Row],[date]], "D"))</f>
        <v>29</v>
      </c>
      <c r="Y2729">
        <v>17</v>
      </c>
    </row>
    <row r="2730" spans="1:25" x14ac:dyDescent="0.25">
      <c r="A2730" s="1">
        <v>44315</v>
      </c>
      <c r="B2730">
        <v>60654</v>
      </c>
      <c r="C2730" t="s">
        <v>19</v>
      </c>
      <c r="D2730" t="str">
        <f>VLOOKUP(sales_order1[[#This Row],[itemCode]],product_details3!B:C,2,0)</f>
        <v>MSTH100</v>
      </c>
      <c r="E2730" t="s">
        <v>20</v>
      </c>
      <c r="F2730" t="s">
        <v>21</v>
      </c>
      <c r="G2730">
        <v>100</v>
      </c>
      <c r="H2730">
        <v>26.25</v>
      </c>
      <c r="I2730">
        <v>2625</v>
      </c>
      <c r="J2730">
        <v>7.75</v>
      </c>
      <c r="K2730">
        <v>775</v>
      </c>
      <c r="L2730">
        <v>18.5</v>
      </c>
      <c r="M2730">
        <v>0.70476190476190481</v>
      </c>
      <c r="N2730">
        <v>1850</v>
      </c>
      <c r="O2730" t="s">
        <v>531</v>
      </c>
      <c r="P2730" t="s">
        <v>532</v>
      </c>
      <c r="Q2730" t="s">
        <v>119</v>
      </c>
      <c r="R2730" t="s">
        <v>40</v>
      </c>
      <c r="S2730" t="s">
        <v>120</v>
      </c>
      <c r="T2730" t="s">
        <v>533</v>
      </c>
      <c r="U2730" t="s">
        <v>1190</v>
      </c>
      <c r="V2730">
        <f>YEAR(sales_order1[[#This Row],[date]])</f>
        <v>2021</v>
      </c>
      <c r="W2730" t="str">
        <f>TEXT(sales_order1[[#This Row],[date]], "Mmm")</f>
        <v>Apr</v>
      </c>
      <c r="X2730">
        <f>VALUE(TEXT(sales_order1[[#This Row],[date]], "D"))</f>
        <v>29</v>
      </c>
      <c r="Y2730">
        <v>17</v>
      </c>
    </row>
    <row r="2731" spans="1:25" x14ac:dyDescent="0.25">
      <c r="A2731" s="1">
        <v>44315</v>
      </c>
      <c r="B2731">
        <v>60655</v>
      </c>
      <c r="C2731" t="s">
        <v>28</v>
      </c>
      <c r="D2731" t="str">
        <f>VLOOKUP(sales_order1[[#This Row],[itemCode]],product_details3!B:C,2,0)</f>
        <v>SRMC30</v>
      </c>
      <c r="E2731" t="s">
        <v>29</v>
      </c>
      <c r="F2731" t="s">
        <v>30</v>
      </c>
      <c r="G2731">
        <v>150</v>
      </c>
      <c r="H2731">
        <v>22.6</v>
      </c>
      <c r="I2731">
        <v>3390</v>
      </c>
      <c r="J2731">
        <v>7.6</v>
      </c>
      <c r="K2731">
        <v>1140</v>
      </c>
      <c r="L2731">
        <v>15</v>
      </c>
      <c r="M2731">
        <v>0.66371681415929207</v>
      </c>
      <c r="N2731">
        <v>2250</v>
      </c>
      <c r="O2731" t="s">
        <v>152</v>
      </c>
      <c r="P2731" t="s">
        <v>153</v>
      </c>
      <c r="Q2731" t="s">
        <v>154</v>
      </c>
      <c r="R2731" t="s">
        <v>56</v>
      </c>
      <c r="S2731" t="s">
        <v>133</v>
      </c>
      <c r="T2731" t="s">
        <v>155</v>
      </c>
      <c r="U2731" t="s">
        <v>1191</v>
      </c>
      <c r="V2731">
        <f>YEAR(sales_order1[[#This Row],[date]])</f>
        <v>2021</v>
      </c>
      <c r="W2731" t="str">
        <f>TEXT(sales_order1[[#This Row],[date]], "Mmm")</f>
        <v>Apr</v>
      </c>
      <c r="X2731">
        <f>VALUE(TEXT(sales_order1[[#This Row],[date]], "D"))</f>
        <v>29</v>
      </c>
      <c r="Y2731">
        <v>17</v>
      </c>
    </row>
    <row r="2732" spans="1:25" x14ac:dyDescent="0.25">
      <c r="A2732" s="1">
        <v>44315</v>
      </c>
      <c r="B2732">
        <v>60656</v>
      </c>
      <c r="C2732" t="s">
        <v>309</v>
      </c>
      <c r="D2732" t="str">
        <f>VLOOKUP(sales_order1[[#This Row],[itemCode]],product_details3!B:C,2,0)</f>
        <v>MSKC100</v>
      </c>
      <c r="E2732" t="s">
        <v>310</v>
      </c>
      <c r="F2732" t="s">
        <v>137</v>
      </c>
      <c r="G2732">
        <v>50</v>
      </c>
      <c r="H2732">
        <v>19.95</v>
      </c>
      <c r="I2732">
        <v>997.5</v>
      </c>
      <c r="J2732">
        <v>8.1999999999999993</v>
      </c>
      <c r="K2732">
        <v>410</v>
      </c>
      <c r="L2732">
        <v>11.75</v>
      </c>
      <c r="M2732">
        <v>0.58897243107769426</v>
      </c>
      <c r="N2732">
        <v>587.5</v>
      </c>
      <c r="O2732" t="s">
        <v>417</v>
      </c>
      <c r="P2732" t="s">
        <v>418</v>
      </c>
      <c r="Q2732" t="s">
        <v>160</v>
      </c>
      <c r="R2732" t="s">
        <v>112</v>
      </c>
      <c r="S2732" t="s">
        <v>161</v>
      </c>
      <c r="T2732" t="s">
        <v>419</v>
      </c>
      <c r="U2732" t="s">
        <v>1189</v>
      </c>
      <c r="V2732">
        <f>YEAR(sales_order1[[#This Row],[date]])</f>
        <v>2021</v>
      </c>
      <c r="W2732" t="str">
        <f>TEXT(sales_order1[[#This Row],[date]], "Mmm")</f>
        <v>Apr</v>
      </c>
      <c r="X2732">
        <f>VALUE(TEXT(sales_order1[[#This Row],[date]], "D"))</f>
        <v>29</v>
      </c>
      <c r="Y2732">
        <v>17</v>
      </c>
    </row>
    <row r="2733" spans="1:25" x14ac:dyDescent="0.25">
      <c r="A2733" s="1">
        <v>44316</v>
      </c>
      <c r="B2733">
        <v>60657</v>
      </c>
      <c r="C2733" t="s">
        <v>350</v>
      </c>
      <c r="D2733" t="str">
        <f>VLOOKUP(sales_order1[[#This Row],[itemCode]],product_details3!B:C,2,0)</f>
        <v>SRMA50</v>
      </c>
      <c r="E2733" t="s">
        <v>351</v>
      </c>
      <c r="F2733" t="s">
        <v>30</v>
      </c>
      <c r="G2733">
        <v>50</v>
      </c>
      <c r="H2733">
        <v>37.75</v>
      </c>
      <c r="I2733">
        <v>1887.5</v>
      </c>
      <c r="J2733">
        <v>14.25</v>
      </c>
      <c r="K2733">
        <v>712.5</v>
      </c>
      <c r="L2733">
        <v>23.5</v>
      </c>
      <c r="M2733">
        <v>0.62251655629139069</v>
      </c>
      <c r="N2733">
        <v>1175</v>
      </c>
      <c r="O2733" t="s">
        <v>88</v>
      </c>
      <c r="P2733" t="s">
        <v>89</v>
      </c>
      <c r="Q2733" t="s">
        <v>24</v>
      </c>
      <c r="R2733" t="s">
        <v>25</v>
      </c>
      <c r="S2733" t="s">
        <v>26</v>
      </c>
      <c r="T2733" t="s">
        <v>90</v>
      </c>
      <c r="U2733" t="s">
        <v>1191</v>
      </c>
      <c r="V2733">
        <f>YEAR(sales_order1[[#This Row],[date]])</f>
        <v>2021</v>
      </c>
      <c r="W2733" t="str">
        <f>TEXT(sales_order1[[#This Row],[date]], "Mmm")</f>
        <v>Apr</v>
      </c>
      <c r="X2733">
        <f>VALUE(TEXT(sales_order1[[#This Row],[date]], "D"))</f>
        <v>30</v>
      </c>
      <c r="Y2733">
        <v>18</v>
      </c>
    </row>
    <row r="2734" spans="1:25" x14ac:dyDescent="0.25">
      <c r="A2734" s="1">
        <v>44316</v>
      </c>
      <c r="B2734">
        <v>60658</v>
      </c>
      <c r="C2734" t="s">
        <v>86</v>
      </c>
      <c r="D2734" t="str">
        <f>VLOOKUP(sales_order1[[#This Row],[itemCode]],product_details3!B:C,2,0)</f>
        <v>SRMH30</v>
      </c>
      <c r="E2734" t="s">
        <v>87</v>
      </c>
      <c r="F2734" t="s">
        <v>30</v>
      </c>
      <c r="G2734">
        <v>50</v>
      </c>
      <c r="H2734">
        <v>21</v>
      </c>
      <c r="I2734">
        <v>1050</v>
      </c>
      <c r="J2734">
        <v>6.6</v>
      </c>
      <c r="K2734">
        <v>330</v>
      </c>
      <c r="L2734">
        <v>14.4</v>
      </c>
      <c r="M2734">
        <v>0.68571428571428572</v>
      </c>
      <c r="N2734">
        <v>720</v>
      </c>
      <c r="O2734" t="s">
        <v>561</v>
      </c>
      <c r="P2734" t="s">
        <v>562</v>
      </c>
      <c r="Q2734" t="s">
        <v>378</v>
      </c>
      <c r="R2734" t="s">
        <v>72</v>
      </c>
      <c r="S2734" t="s">
        <v>563</v>
      </c>
      <c r="T2734" t="s">
        <v>58</v>
      </c>
      <c r="U2734" t="s">
        <v>1188</v>
      </c>
      <c r="V2734">
        <f>YEAR(sales_order1[[#This Row],[date]])</f>
        <v>2021</v>
      </c>
      <c r="W2734" t="str">
        <f>TEXT(sales_order1[[#This Row],[date]], "Mmm")</f>
        <v>Apr</v>
      </c>
      <c r="X2734">
        <f>VALUE(TEXT(sales_order1[[#This Row],[date]], "D"))</f>
        <v>30</v>
      </c>
      <c r="Y2734">
        <v>18</v>
      </c>
    </row>
    <row r="2735" spans="1:25" x14ac:dyDescent="0.25">
      <c r="A2735" s="1">
        <v>44316</v>
      </c>
      <c r="B2735">
        <v>60659</v>
      </c>
      <c r="C2735" t="s">
        <v>28</v>
      </c>
      <c r="D2735" t="str">
        <f>VLOOKUP(sales_order1[[#This Row],[itemCode]],product_details3!B:C,2,0)</f>
        <v>SRMC30</v>
      </c>
      <c r="E2735" t="s">
        <v>29</v>
      </c>
      <c r="F2735" t="s">
        <v>30</v>
      </c>
      <c r="G2735">
        <v>150</v>
      </c>
      <c r="H2735">
        <v>22.6</v>
      </c>
      <c r="I2735">
        <v>3390</v>
      </c>
      <c r="J2735">
        <v>7.6</v>
      </c>
      <c r="K2735">
        <v>1140</v>
      </c>
      <c r="L2735">
        <v>15</v>
      </c>
      <c r="M2735">
        <v>0.66371681415929207</v>
      </c>
      <c r="N2735">
        <v>2250</v>
      </c>
      <c r="O2735" t="s">
        <v>184</v>
      </c>
      <c r="P2735" t="s">
        <v>185</v>
      </c>
      <c r="Q2735" t="s">
        <v>186</v>
      </c>
      <c r="R2735" t="s">
        <v>112</v>
      </c>
      <c r="S2735" t="s">
        <v>187</v>
      </c>
      <c r="T2735" t="s">
        <v>188</v>
      </c>
      <c r="U2735" t="s">
        <v>1189</v>
      </c>
      <c r="V2735">
        <f>YEAR(sales_order1[[#This Row],[date]])</f>
        <v>2021</v>
      </c>
      <c r="W2735" t="str">
        <f>TEXT(sales_order1[[#This Row],[date]], "Mmm")</f>
        <v>Apr</v>
      </c>
      <c r="X2735">
        <f>VALUE(TEXT(sales_order1[[#This Row],[date]], "D"))</f>
        <v>30</v>
      </c>
      <c r="Y2735">
        <v>18</v>
      </c>
    </row>
    <row r="2736" spans="1:25" x14ac:dyDescent="0.25">
      <c r="A2736" s="1">
        <v>44316</v>
      </c>
      <c r="B2736">
        <v>60660</v>
      </c>
      <c r="C2736" t="s">
        <v>333</v>
      </c>
      <c r="D2736" t="str">
        <f>VLOOKUP(sales_order1[[#This Row],[itemCode]],product_details3!B:C,2,0)</f>
        <v>TNRH200</v>
      </c>
      <c r="E2736" t="s">
        <v>334</v>
      </c>
      <c r="F2736" t="s">
        <v>124</v>
      </c>
      <c r="G2736">
        <v>150</v>
      </c>
      <c r="H2736">
        <v>21</v>
      </c>
      <c r="I2736">
        <v>3150</v>
      </c>
      <c r="J2736">
        <v>6.6</v>
      </c>
      <c r="K2736">
        <v>990</v>
      </c>
      <c r="L2736">
        <v>14.4</v>
      </c>
      <c r="M2736">
        <v>0.68571428571428572</v>
      </c>
      <c r="N2736">
        <v>2160</v>
      </c>
      <c r="O2736" t="s">
        <v>354</v>
      </c>
      <c r="P2736" t="s">
        <v>355</v>
      </c>
      <c r="Q2736" t="s">
        <v>119</v>
      </c>
      <c r="R2736" t="s">
        <v>40</v>
      </c>
      <c r="S2736" t="s">
        <v>356</v>
      </c>
      <c r="T2736" t="s">
        <v>357</v>
      </c>
      <c r="U2736" t="s">
        <v>1190</v>
      </c>
      <c r="V2736">
        <f>YEAR(sales_order1[[#This Row],[date]])</f>
        <v>2021</v>
      </c>
      <c r="W2736" t="str">
        <f>TEXT(sales_order1[[#This Row],[date]], "Mmm")</f>
        <v>Apr</v>
      </c>
      <c r="X2736">
        <f>VALUE(TEXT(sales_order1[[#This Row],[date]], "D"))</f>
        <v>30</v>
      </c>
      <c r="Y2736">
        <v>18</v>
      </c>
    </row>
    <row r="2737" spans="1:25" x14ac:dyDescent="0.25">
      <c r="A2737" s="1">
        <v>44316</v>
      </c>
      <c r="B2737">
        <v>60661</v>
      </c>
      <c r="C2737" t="s">
        <v>103</v>
      </c>
      <c r="D2737" t="str">
        <f>VLOOKUP(sales_order1[[#This Row],[itemCode]],product_details3!B:C,2,0)</f>
        <v>SCRT50</v>
      </c>
      <c r="E2737" t="s">
        <v>104</v>
      </c>
      <c r="F2737" t="s">
        <v>61</v>
      </c>
      <c r="G2737">
        <v>150</v>
      </c>
      <c r="H2737">
        <v>16.95</v>
      </c>
      <c r="I2737">
        <v>2542.5</v>
      </c>
      <c r="J2737">
        <v>5.2</v>
      </c>
      <c r="K2737">
        <v>780</v>
      </c>
      <c r="L2737">
        <v>11.75</v>
      </c>
      <c r="M2737">
        <v>0.69321533923303835</v>
      </c>
      <c r="N2737">
        <v>1762.5</v>
      </c>
      <c r="O2737" t="s">
        <v>481</v>
      </c>
      <c r="P2737" t="s">
        <v>482</v>
      </c>
      <c r="Q2737" t="s">
        <v>107</v>
      </c>
      <c r="R2737" t="s">
        <v>40</v>
      </c>
      <c r="S2737" t="s">
        <v>101</v>
      </c>
      <c r="T2737" t="s">
        <v>483</v>
      </c>
      <c r="U2737" t="s">
        <v>1190</v>
      </c>
      <c r="V2737">
        <f>YEAR(sales_order1[[#This Row],[date]])</f>
        <v>2021</v>
      </c>
      <c r="W2737" t="str">
        <f>TEXT(sales_order1[[#This Row],[date]], "Mmm")</f>
        <v>Apr</v>
      </c>
      <c r="X2737">
        <f>VALUE(TEXT(sales_order1[[#This Row],[date]], "D"))</f>
        <v>30</v>
      </c>
      <c r="Y2737">
        <v>18</v>
      </c>
    </row>
    <row r="2738" spans="1:25" x14ac:dyDescent="0.25">
      <c r="A2738" s="1">
        <v>44316</v>
      </c>
      <c r="B2738">
        <v>60662</v>
      </c>
      <c r="C2738" t="s">
        <v>320</v>
      </c>
      <c r="D2738" t="str">
        <f>VLOOKUP(sales_order1[[#This Row],[itemCode]],product_details3!B:C,2,0)</f>
        <v>SCR50+100</v>
      </c>
      <c r="E2738" t="s">
        <v>321</v>
      </c>
      <c r="F2738" t="s">
        <v>61</v>
      </c>
      <c r="G2738">
        <v>150</v>
      </c>
      <c r="H2738">
        <v>26.25</v>
      </c>
      <c r="I2738">
        <v>3937.5</v>
      </c>
      <c r="J2738">
        <v>7.75</v>
      </c>
      <c r="K2738">
        <v>1162.5</v>
      </c>
      <c r="L2738">
        <v>18.5</v>
      </c>
      <c r="M2738">
        <v>0.70476190476190481</v>
      </c>
      <c r="N2738">
        <v>2775</v>
      </c>
      <c r="O2738" t="s">
        <v>98</v>
      </c>
      <c r="P2738" t="s">
        <v>99</v>
      </c>
      <c r="Q2738" t="s">
        <v>100</v>
      </c>
      <c r="R2738" t="s">
        <v>40</v>
      </c>
      <c r="S2738" t="s">
        <v>101</v>
      </c>
      <c r="T2738" t="s">
        <v>102</v>
      </c>
      <c r="U2738" t="s">
        <v>1190</v>
      </c>
      <c r="V2738">
        <f>YEAR(sales_order1[[#This Row],[date]])</f>
        <v>2021</v>
      </c>
      <c r="W2738" t="str">
        <f>TEXT(sales_order1[[#This Row],[date]], "Mmm")</f>
        <v>Apr</v>
      </c>
      <c r="X2738">
        <f>VALUE(TEXT(sales_order1[[#This Row],[date]], "D"))</f>
        <v>30</v>
      </c>
      <c r="Y2738">
        <v>18</v>
      </c>
    </row>
    <row r="2739" spans="1:25" x14ac:dyDescent="0.25">
      <c r="A2739" s="1">
        <v>44316</v>
      </c>
      <c r="B2739">
        <v>60663</v>
      </c>
      <c r="C2739" t="s">
        <v>86</v>
      </c>
      <c r="D2739" t="str">
        <f>VLOOKUP(sales_order1[[#This Row],[itemCode]],product_details3!B:C,2,0)</f>
        <v>SRMH30</v>
      </c>
      <c r="E2739" t="s">
        <v>87</v>
      </c>
      <c r="F2739" t="s">
        <v>30</v>
      </c>
      <c r="G2739">
        <v>50</v>
      </c>
      <c r="H2739">
        <v>21</v>
      </c>
      <c r="I2739">
        <v>1050</v>
      </c>
      <c r="J2739">
        <v>6.6</v>
      </c>
      <c r="K2739">
        <v>330</v>
      </c>
      <c r="L2739">
        <v>14.4</v>
      </c>
      <c r="M2739">
        <v>0.68571428571428572</v>
      </c>
      <c r="N2739">
        <v>720</v>
      </c>
      <c r="O2739" t="s">
        <v>440</v>
      </c>
      <c r="P2739" t="s">
        <v>441</v>
      </c>
      <c r="Q2739" t="s">
        <v>39</v>
      </c>
      <c r="R2739" t="s">
        <v>40</v>
      </c>
      <c r="S2739" t="s">
        <v>41</v>
      </c>
      <c r="T2739" t="s">
        <v>442</v>
      </c>
      <c r="U2739" t="s">
        <v>1188</v>
      </c>
      <c r="V2739">
        <f>YEAR(sales_order1[[#This Row],[date]])</f>
        <v>2021</v>
      </c>
      <c r="W2739" t="str">
        <f>TEXT(sales_order1[[#This Row],[date]], "Mmm")</f>
        <v>Apr</v>
      </c>
      <c r="X2739">
        <f>VALUE(TEXT(sales_order1[[#This Row],[date]], "D"))</f>
        <v>30</v>
      </c>
      <c r="Y2739">
        <v>18</v>
      </c>
    </row>
    <row r="2740" spans="1:25" x14ac:dyDescent="0.25">
      <c r="A2740" s="1">
        <v>44316</v>
      </c>
      <c r="B2740">
        <v>60664</v>
      </c>
      <c r="C2740" t="s">
        <v>103</v>
      </c>
      <c r="D2740" t="str">
        <f>VLOOKUP(sales_order1[[#This Row],[itemCode]],product_details3!B:C,2,0)</f>
        <v>SCRT50</v>
      </c>
      <c r="E2740" t="s">
        <v>104</v>
      </c>
      <c r="F2740" t="s">
        <v>61</v>
      </c>
      <c r="G2740">
        <v>200</v>
      </c>
      <c r="H2740">
        <v>16.95</v>
      </c>
      <c r="I2740">
        <v>3390</v>
      </c>
      <c r="J2740">
        <v>5.2</v>
      </c>
      <c r="K2740">
        <v>1040</v>
      </c>
      <c r="L2740">
        <v>11.75</v>
      </c>
      <c r="M2740">
        <v>0.69321533923303835</v>
      </c>
      <c r="N2740">
        <v>2350</v>
      </c>
      <c r="O2740" t="s">
        <v>172</v>
      </c>
      <c r="P2740" t="s">
        <v>173</v>
      </c>
      <c r="Q2740" t="s">
        <v>39</v>
      </c>
      <c r="R2740" t="s">
        <v>40</v>
      </c>
      <c r="S2740" t="s">
        <v>41</v>
      </c>
      <c r="T2740" t="s">
        <v>174</v>
      </c>
      <c r="U2740" t="s">
        <v>1188</v>
      </c>
      <c r="V2740">
        <f>YEAR(sales_order1[[#This Row],[date]])</f>
        <v>2021</v>
      </c>
      <c r="W2740" t="str">
        <f>TEXT(sales_order1[[#This Row],[date]], "Mmm")</f>
        <v>Apr</v>
      </c>
      <c r="X2740">
        <f>VALUE(TEXT(sales_order1[[#This Row],[date]], "D"))</f>
        <v>30</v>
      </c>
      <c r="Y2740">
        <v>18</v>
      </c>
    </row>
    <row r="2741" spans="1:25" x14ac:dyDescent="0.25">
      <c r="A2741" s="1">
        <v>44319</v>
      </c>
      <c r="B2741">
        <v>60665</v>
      </c>
      <c r="C2741" t="s">
        <v>86</v>
      </c>
      <c r="D2741" t="str">
        <f>VLOOKUP(sales_order1[[#This Row],[itemCode]],product_details3!B:C,2,0)</f>
        <v>SRMH30</v>
      </c>
      <c r="E2741" t="s">
        <v>87</v>
      </c>
      <c r="F2741" t="s">
        <v>30</v>
      </c>
      <c r="G2741">
        <v>200</v>
      </c>
      <c r="H2741">
        <v>21</v>
      </c>
      <c r="I2741">
        <v>4200</v>
      </c>
      <c r="J2741">
        <v>6.6</v>
      </c>
      <c r="K2741">
        <v>1320</v>
      </c>
      <c r="L2741">
        <v>14.4</v>
      </c>
      <c r="M2741">
        <v>0.68571428571428572</v>
      </c>
      <c r="N2741">
        <v>2880</v>
      </c>
      <c r="O2741" t="s">
        <v>522</v>
      </c>
      <c r="P2741" t="s">
        <v>523</v>
      </c>
      <c r="Q2741" t="s">
        <v>146</v>
      </c>
      <c r="R2741" t="s">
        <v>112</v>
      </c>
      <c r="S2741" t="s">
        <v>165</v>
      </c>
      <c r="T2741" t="s">
        <v>524</v>
      </c>
      <c r="U2741" t="s">
        <v>1189</v>
      </c>
      <c r="V2741">
        <f>YEAR(sales_order1[[#This Row],[date]])</f>
        <v>2021</v>
      </c>
      <c r="W2741" t="str">
        <f>TEXT(sales_order1[[#This Row],[date]], "Mmm")</f>
        <v>May</v>
      </c>
      <c r="X2741">
        <f>VALUE(TEXT(sales_order1[[#This Row],[date]], "D"))</f>
        <v>3</v>
      </c>
      <c r="Y2741">
        <v>18</v>
      </c>
    </row>
    <row r="2742" spans="1:25" x14ac:dyDescent="0.25">
      <c r="A2742" s="1">
        <v>44319</v>
      </c>
      <c r="B2742">
        <v>60666</v>
      </c>
      <c r="C2742" t="s">
        <v>115</v>
      </c>
      <c r="D2742" t="str">
        <f>VLOOKUP(sales_order1[[#This Row],[itemCode]],product_details3!B:C,2,0)</f>
        <v>SCRS30100</v>
      </c>
      <c r="E2742" t="s">
        <v>116</v>
      </c>
      <c r="F2742" t="s">
        <v>61</v>
      </c>
      <c r="G2742">
        <v>200</v>
      </c>
      <c r="H2742">
        <v>32.75</v>
      </c>
      <c r="I2742">
        <v>6550</v>
      </c>
      <c r="J2742">
        <v>11.25</v>
      </c>
      <c r="K2742">
        <v>2250</v>
      </c>
      <c r="L2742">
        <v>21.5</v>
      </c>
      <c r="M2742">
        <v>0.65648854961832059</v>
      </c>
      <c r="N2742">
        <v>4300</v>
      </c>
      <c r="O2742" t="s">
        <v>130</v>
      </c>
      <c r="P2742" t="s">
        <v>131</v>
      </c>
      <c r="Q2742" t="s">
        <v>132</v>
      </c>
      <c r="R2742" t="s">
        <v>56</v>
      </c>
      <c r="S2742" t="s">
        <v>133</v>
      </c>
      <c r="T2742" t="s">
        <v>134</v>
      </c>
      <c r="U2742" t="s">
        <v>1191</v>
      </c>
      <c r="V2742">
        <f>YEAR(sales_order1[[#This Row],[date]])</f>
        <v>2021</v>
      </c>
      <c r="W2742" t="str">
        <f>TEXT(sales_order1[[#This Row],[date]], "Mmm")</f>
        <v>May</v>
      </c>
      <c r="X2742">
        <f>VALUE(TEXT(sales_order1[[#This Row],[date]], "D"))</f>
        <v>3</v>
      </c>
      <c r="Y2742">
        <v>18</v>
      </c>
    </row>
    <row r="2743" spans="1:25" x14ac:dyDescent="0.25">
      <c r="A2743" s="1">
        <v>44319</v>
      </c>
      <c r="B2743">
        <v>60667</v>
      </c>
      <c r="C2743" t="s">
        <v>19</v>
      </c>
      <c r="D2743" t="str">
        <f>VLOOKUP(sales_order1[[#This Row],[itemCode]],product_details3!B:C,2,0)</f>
        <v>MSTH100</v>
      </c>
      <c r="E2743" t="s">
        <v>20</v>
      </c>
      <c r="F2743" t="s">
        <v>21</v>
      </c>
      <c r="G2743">
        <v>200</v>
      </c>
      <c r="H2743">
        <v>26.25</v>
      </c>
      <c r="I2743">
        <v>5250</v>
      </c>
      <c r="J2743">
        <v>7.75</v>
      </c>
      <c r="K2743">
        <v>1550</v>
      </c>
      <c r="L2743">
        <v>18.5</v>
      </c>
      <c r="M2743">
        <v>0.70476190476190481</v>
      </c>
      <c r="N2743">
        <v>3700</v>
      </c>
      <c r="O2743" t="s">
        <v>410</v>
      </c>
      <c r="P2743" t="s">
        <v>411</v>
      </c>
      <c r="Q2743" t="s">
        <v>64</v>
      </c>
      <c r="R2743" t="s">
        <v>40</v>
      </c>
      <c r="S2743" t="s">
        <v>229</v>
      </c>
      <c r="T2743" t="s">
        <v>230</v>
      </c>
      <c r="U2743" t="s">
        <v>1189</v>
      </c>
      <c r="V2743">
        <f>YEAR(sales_order1[[#This Row],[date]])</f>
        <v>2021</v>
      </c>
      <c r="W2743" t="str">
        <f>TEXT(sales_order1[[#This Row],[date]], "Mmm")</f>
        <v>May</v>
      </c>
      <c r="X2743">
        <f>VALUE(TEXT(sales_order1[[#This Row],[date]], "D"))</f>
        <v>3</v>
      </c>
      <c r="Y2743">
        <v>18</v>
      </c>
    </row>
    <row r="2744" spans="1:25" x14ac:dyDescent="0.25">
      <c r="A2744" s="1">
        <v>44319</v>
      </c>
      <c r="B2744">
        <v>60668</v>
      </c>
      <c r="C2744" t="s">
        <v>19</v>
      </c>
      <c r="D2744" t="str">
        <f>VLOOKUP(sales_order1[[#This Row],[itemCode]],product_details3!B:C,2,0)</f>
        <v>MSTH100</v>
      </c>
      <c r="E2744" t="s">
        <v>20</v>
      </c>
      <c r="F2744" t="s">
        <v>21</v>
      </c>
      <c r="G2744">
        <v>150</v>
      </c>
      <c r="H2744">
        <v>26.25</v>
      </c>
      <c r="I2744">
        <v>3937.5</v>
      </c>
      <c r="J2744">
        <v>7.75</v>
      </c>
      <c r="K2744">
        <v>1162.5</v>
      </c>
      <c r="L2744">
        <v>18.5</v>
      </c>
      <c r="M2744">
        <v>0.70476190476190481</v>
      </c>
      <c r="N2744">
        <v>2775</v>
      </c>
      <c r="O2744" t="s">
        <v>472</v>
      </c>
      <c r="P2744" t="s">
        <v>473</v>
      </c>
      <c r="Q2744" t="s">
        <v>107</v>
      </c>
      <c r="R2744" t="s">
        <v>40</v>
      </c>
      <c r="S2744" t="s">
        <v>101</v>
      </c>
      <c r="T2744" t="s">
        <v>474</v>
      </c>
      <c r="U2744" t="s">
        <v>1190</v>
      </c>
      <c r="V2744">
        <f>YEAR(sales_order1[[#This Row],[date]])</f>
        <v>2021</v>
      </c>
      <c r="W2744" t="str">
        <f>TEXT(sales_order1[[#This Row],[date]], "Mmm")</f>
        <v>May</v>
      </c>
      <c r="X2744">
        <f>VALUE(TEXT(sales_order1[[#This Row],[date]], "D"))</f>
        <v>3</v>
      </c>
      <c r="Y2744">
        <v>18</v>
      </c>
    </row>
    <row r="2745" spans="1:25" x14ac:dyDescent="0.25">
      <c r="A2745" s="1">
        <v>44319</v>
      </c>
      <c r="B2745">
        <v>60669</v>
      </c>
      <c r="C2745" t="s">
        <v>360</v>
      </c>
      <c r="D2745" t="str">
        <f>VLOOKUP(sales_order1[[#This Row],[itemCode]],product_details3!B:C,2,0)</f>
        <v>TNRS100</v>
      </c>
      <c r="E2745" t="s">
        <v>361</v>
      </c>
      <c r="F2745" t="s">
        <v>124</v>
      </c>
      <c r="G2745">
        <v>150</v>
      </c>
      <c r="H2745">
        <v>13.1</v>
      </c>
      <c r="I2745">
        <v>1965</v>
      </c>
      <c r="J2745">
        <v>4.7</v>
      </c>
      <c r="K2745">
        <v>705</v>
      </c>
      <c r="L2745">
        <v>8.4</v>
      </c>
      <c r="M2745">
        <v>0.6412213740458016</v>
      </c>
      <c r="N2745">
        <v>1260</v>
      </c>
      <c r="O2745" t="s">
        <v>284</v>
      </c>
      <c r="P2745" t="s">
        <v>285</v>
      </c>
      <c r="Q2745" t="s">
        <v>48</v>
      </c>
      <c r="R2745" t="s">
        <v>25</v>
      </c>
      <c r="S2745" t="s">
        <v>286</v>
      </c>
      <c r="T2745" t="s">
        <v>287</v>
      </c>
      <c r="U2745" t="s">
        <v>1191</v>
      </c>
      <c r="V2745">
        <f>YEAR(sales_order1[[#This Row],[date]])</f>
        <v>2021</v>
      </c>
      <c r="W2745" t="str">
        <f>TEXT(sales_order1[[#This Row],[date]], "Mmm")</f>
        <v>May</v>
      </c>
      <c r="X2745">
        <f>VALUE(TEXT(sales_order1[[#This Row],[date]], "D"))</f>
        <v>3</v>
      </c>
      <c r="Y2745">
        <v>18</v>
      </c>
    </row>
    <row r="2746" spans="1:25" x14ac:dyDescent="0.25">
      <c r="A2746" s="1">
        <v>44319</v>
      </c>
      <c r="B2746">
        <v>60670</v>
      </c>
      <c r="C2746" t="s">
        <v>194</v>
      </c>
      <c r="D2746" t="str">
        <f>VLOOKUP(sales_order1[[#This Row],[itemCode]],product_details3!B:C,2,0)</f>
        <v>CLNG150</v>
      </c>
      <c r="E2746" t="s">
        <v>195</v>
      </c>
      <c r="F2746" t="s">
        <v>45</v>
      </c>
      <c r="G2746">
        <v>150</v>
      </c>
      <c r="H2746">
        <v>12.75</v>
      </c>
      <c r="I2746">
        <v>1912.5</v>
      </c>
      <c r="J2746">
        <v>4.45</v>
      </c>
      <c r="K2746">
        <v>667.5</v>
      </c>
      <c r="L2746">
        <v>8.3000000000000007</v>
      </c>
      <c r="M2746">
        <v>0.65098039215686276</v>
      </c>
      <c r="N2746">
        <v>1245</v>
      </c>
      <c r="O2746" t="s">
        <v>511</v>
      </c>
      <c r="P2746" t="s">
        <v>512</v>
      </c>
      <c r="Q2746" t="s">
        <v>201</v>
      </c>
      <c r="R2746" t="s">
        <v>25</v>
      </c>
      <c r="S2746" t="s">
        <v>372</v>
      </c>
      <c r="T2746" t="s">
        <v>513</v>
      </c>
      <c r="U2746" t="s">
        <v>1191</v>
      </c>
      <c r="V2746">
        <f>YEAR(sales_order1[[#This Row],[date]])</f>
        <v>2021</v>
      </c>
      <c r="W2746" t="str">
        <f>TEXT(sales_order1[[#This Row],[date]], "Mmm")</f>
        <v>May</v>
      </c>
      <c r="X2746">
        <f>VALUE(TEXT(sales_order1[[#This Row],[date]], "D"))</f>
        <v>3</v>
      </c>
      <c r="Y2746">
        <v>18</v>
      </c>
    </row>
    <row r="2747" spans="1:25" x14ac:dyDescent="0.25">
      <c r="A2747" s="1">
        <v>44319</v>
      </c>
      <c r="B2747">
        <v>60671</v>
      </c>
      <c r="C2747" t="s">
        <v>360</v>
      </c>
      <c r="D2747" t="str">
        <f>VLOOKUP(sales_order1[[#This Row],[itemCode]],product_details3!B:C,2,0)</f>
        <v>TNRS100</v>
      </c>
      <c r="E2747" t="s">
        <v>361</v>
      </c>
      <c r="F2747" t="s">
        <v>124</v>
      </c>
      <c r="G2747">
        <v>200</v>
      </c>
      <c r="H2747">
        <v>13.1</v>
      </c>
      <c r="I2747">
        <v>2620</v>
      </c>
      <c r="J2747">
        <v>4.7</v>
      </c>
      <c r="K2747">
        <v>940</v>
      </c>
      <c r="L2747">
        <v>8.4</v>
      </c>
      <c r="M2747">
        <v>0.6412213740458016</v>
      </c>
      <c r="N2747">
        <v>1680</v>
      </c>
      <c r="O2747" t="s">
        <v>117</v>
      </c>
      <c r="P2747" t="s">
        <v>118</v>
      </c>
      <c r="Q2747" t="s">
        <v>119</v>
      </c>
      <c r="R2747" t="s">
        <v>40</v>
      </c>
      <c r="S2747" t="s">
        <v>120</v>
      </c>
      <c r="T2747" t="s">
        <v>121</v>
      </c>
      <c r="U2747" t="s">
        <v>1190</v>
      </c>
      <c r="V2747">
        <f>YEAR(sales_order1[[#This Row],[date]])</f>
        <v>2021</v>
      </c>
      <c r="W2747" t="str">
        <f>TEXT(sales_order1[[#This Row],[date]], "Mmm")</f>
        <v>May</v>
      </c>
      <c r="X2747">
        <f>VALUE(TEXT(sales_order1[[#This Row],[date]], "D"))</f>
        <v>3</v>
      </c>
      <c r="Y2747">
        <v>18</v>
      </c>
    </row>
    <row r="2748" spans="1:25" x14ac:dyDescent="0.25">
      <c r="A2748" s="1">
        <v>44320</v>
      </c>
      <c r="B2748">
        <v>60672</v>
      </c>
      <c r="C2748" t="s">
        <v>35</v>
      </c>
      <c r="D2748" t="str">
        <f>VLOOKUP(sales_order1[[#This Row],[itemCode]],product_details3!B:C,2,0)</f>
        <v>SRMA30</v>
      </c>
      <c r="E2748" t="s">
        <v>36</v>
      </c>
      <c r="F2748" t="s">
        <v>30</v>
      </c>
      <c r="G2748">
        <v>100</v>
      </c>
      <c r="H2748">
        <v>26.2</v>
      </c>
      <c r="I2748">
        <v>2620</v>
      </c>
      <c r="J2748">
        <v>9.4</v>
      </c>
      <c r="K2748">
        <v>940</v>
      </c>
      <c r="L2748">
        <v>16.8</v>
      </c>
      <c r="M2748">
        <v>0.6412213740458016</v>
      </c>
      <c r="N2748">
        <v>1680</v>
      </c>
      <c r="O2748" t="s">
        <v>138</v>
      </c>
      <c r="P2748" t="s">
        <v>139</v>
      </c>
      <c r="Q2748" t="s">
        <v>77</v>
      </c>
      <c r="R2748" t="s">
        <v>72</v>
      </c>
      <c r="S2748" t="s">
        <v>140</v>
      </c>
      <c r="T2748" t="s">
        <v>141</v>
      </c>
      <c r="U2748" t="s">
        <v>1190</v>
      </c>
      <c r="V2748">
        <f>YEAR(sales_order1[[#This Row],[date]])</f>
        <v>2021</v>
      </c>
      <c r="W2748" t="str">
        <f>TEXT(sales_order1[[#This Row],[date]], "Mmm")</f>
        <v>May</v>
      </c>
      <c r="X2748">
        <f>VALUE(TEXT(sales_order1[[#This Row],[date]], "D"))</f>
        <v>4</v>
      </c>
      <c r="Y2748">
        <v>18</v>
      </c>
    </row>
    <row r="2749" spans="1:25" x14ac:dyDescent="0.25">
      <c r="A2749" s="1">
        <v>44320</v>
      </c>
      <c r="B2749">
        <v>60673</v>
      </c>
      <c r="C2749" t="s">
        <v>86</v>
      </c>
      <c r="D2749" t="str">
        <f>VLOOKUP(sales_order1[[#This Row],[itemCode]],product_details3!B:C,2,0)</f>
        <v>SRMH30</v>
      </c>
      <c r="E2749" t="s">
        <v>87</v>
      </c>
      <c r="F2749" t="s">
        <v>30</v>
      </c>
      <c r="G2749">
        <v>150</v>
      </c>
      <c r="H2749">
        <v>21</v>
      </c>
      <c r="I2749">
        <v>3150</v>
      </c>
      <c r="J2749">
        <v>6.6</v>
      </c>
      <c r="K2749">
        <v>990</v>
      </c>
      <c r="L2749">
        <v>14.4</v>
      </c>
      <c r="M2749">
        <v>0.68571428571428572</v>
      </c>
      <c r="N2749">
        <v>2160</v>
      </c>
      <c r="O2749" t="s">
        <v>430</v>
      </c>
      <c r="P2749" t="s">
        <v>431</v>
      </c>
      <c r="Q2749" t="s">
        <v>218</v>
      </c>
      <c r="R2749" t="s">
        <v>40</v>
      </c>
      <c r="S2749" t="s">
        <v>432</v>
      </c>
      <c r="T2749" t="s">
        <v>433</v>
      </c>
      <c r="U2749" t="s">
        <v>1190</v>
      </c>
      <c r="V2749">
        <f>YEAR(sales_order1[[#This Row],[date]])</f>
        <v>2021</v>
      </c>
      <c r="W2749" t="str">
        <f>TEXT(sales_order1[[#This Row],[date]], "Mmm")</f>
        <v>May</v>
      </c>
      <c r="X2749">
        <f>VALUE(TEXT(sales_order1[[#This Row],[date]], "D"))</f>
        <v>4</v>
      </c>
      <c r="Y2749">
        <v>18</v>
      </c>
    </row>
    <row r="2750" spans="1:25" x14ac:dyDescent="0.25">
      <c r="A2750" s="1">
        <v>44320</v>
      </c>
      <c r="B2750">
        <v>60674</v>
      </c>
      <c r="C2750" t="s">
        <v>86</v>
      </c>
      <c r="D2750" t="str">
        <f>VLOOKUP(sales_order1[[#This Row],[itemCode]],product_details3!B:C,2,0)</f>
        <v>SRMH30</v>
      </c>
      <c r="E2750" t="s">
        <v>87</v>
      </c>
      <c r="F2750" t="s">
        <v>30</v>
      </c>
      <c r="G2750">
        <v>50</v>
      </c>
      <c r="H2750">
        <v>21</v>
      </c>
      <c r="I2750">
        <v>1050</v>
      </c>
      <c r="J2750">
        <v>6.6</v>
      </c>
      <c r="K2750">
        <v>330</v>
      </c>
      <c r="L2750">
        <v>14.4</v>
      </c>
      <c r="M2750">
        <v>0.68571428571428572</v>
      </c>
      <c r="N2750">
        <v>720</v>
      </c>
      <c r="O2750" t="s">
        <v>302</v>
      </c>
      <c r="P2750" t="s">
        <v>303</v>
      </c>
      <c r="Q2750" t="s">
        <v>107</v>
      </c>
      <c r="R2750" t="s">
        <v>40</v>
      </c>
      <c r="S2750" t="s">
        <v>101</v>
      </c>
      <c r="T2750" t="s">
        <v>304</v>
      </c>
      <c r="U2750" t="s">
        <v>1190</v>
      </c>
      <c r="V2750">
        <f>YEAR(sales_order1[[#This Row],[date]])</f>
        <v>2021</v>
      </c>
      <c r="W2750" t="str">
        <f>TEXT(sales_order1[[#This Row],[date]], "Mmm")</f>
        <v>May</v>
      </c>
      <c r="X2750">
        <f>VALUE(TEXT(sales_order1[[#This Row],[date]], "D"))</f>
        <v>4</v>
      </c>
      <c r="Y2750">
        <v>18</v>
      </c>
    </row>
    <row r="2751" spans="1:25" x14ac:dyDescent="0.25">
      <c r="A2751" s="1">
        <v>44320</v>
      </c>
      <c r="B2751">
        <v>60675</v>
      </c>
      <c r="C2751" t="s">
        <v>128</v>
      </c>
      <c r="D2751" t="str">
        <f>VLOOKUP(sales_order1[[#This Row],[itemCode]],product_details3!B:C,2,0)</f>
        <v>SCRT100</v>
      </c>
      <c r="E2751" t="s">
        <v>129</v>
      </c>
      <c r="F2751" t="s">
        <v>61</v>
      </c>
      <c r="G2751">
        <v>200</v>
      </c>
      <c r="H2751">
        <v>28.25</v>
      </c>
      <c r="I2751">
        <v>5650</v>
      </c>
      <c r="J2751">
        <v>9</v>
      </c>
      <c r="K2751">
        <v>1800</v>
      </c>
      <c r="L2751">
        <v>19.25</v>
      </c>
      <c r="M2751">
        <v>0.68141592920353977</v>
      </c>
      <c r="N2751">
        <v>3850</v>
      </c>
      <c r="O2751" t="s">
        <v>490</v>
      </c>
      <c r="P2751" t="s">
        <v>491</v>
      </c>
      <c r="Q2751" t="s">
        <v>271</v>
      </c>
      <c r="R2751" t="s">
        <v>56</v>
      </c>
      <c r="S2751" t="s">
        <v>192</v>
      </c>
      <c r="T2751" t="s">
        <v>272</v>
      </c>
      <c r="U2751" t="s">
        <v>1191</v>
      </c>
      <c r="V2751">
        <f>YEAR(sales_order1[[#This Row],[date]])</f>
        <v>2021</v>
      </c>
      <c r="W2751" t="str">
        <f>TEXT(sales_order1[[#This Row],[date]], "Mmm")</f>
        <v>May</v>
      </c>
      <c r="X2751">
        <f>VALUE(TEXT(sales_order1[[#This Row],[date]], "D"))</f>
        <v>4</v>
      </c>
      <c r="Y2751">
        <v>18</v>
      </c>
    </row>
    <row r="2752" spans="1:25" x14ac:dyDescent="0.25">
      <c r="A2752" s="1">
        <v>44320</v>
      </c>
      <c r="B2752">
        <v>60676</v>
      </c>
      <c r="C2752" t="s">
        <v>320</v>
      </c>
      <c r="D2752" t="str">
        <f>VLOOKUP(sales_order1[[#This Row],[itemCode]],product_details3!B:C,2,0)</f>
        <v>SCR50+100</v>
      </c>
      <c r="E2752" t="s">
        <v>321</v>
      </c>
      <c r="F2752" t="s">
        <v>61</v>
      </c>
      <c r="G2752">
        <v>100</v>
      </c>
      <c r="H2752">
        <v>26.25</v>
      </c>
      <c r="I2752">
        <v>2625</v>
      </c>
      <c r="J2752">
        <v>7.75</v>
      </c>
      <c r="K2752">
        <v>775</v>
      </c>
      <c r="L2752">
        <v>18.5</v>
      </c>
      <c r="M2752">
        <v>0.70476190476190481</v>
      </c>
      <c r="N2752">
        <v>1850</v>
      </c>
      <c r="O2752" t="s">
        <v>69</v>
      </c>
      <c r="P2752" t="s">
        <v>70</v>
      </c>
      <c r="Q2752" t="s">
        <v>71</v>
      </c>
      <c r="R2752" t="s">
        <v>72</v>
      </c>
      <c r="S2752" t="s">
        <v>73</v>
      </c>
      <c r="T2752" t="s">
        <v>74</v>
      </c>
      <c r="U2752" t="s">
        <v>1190</v>
      </c>
      <c r="V2752">
        <f>YEAR(sales_order1[[#This Row],[date]])</f>
        <v>2021</v>
      </c>
      <c r="W2752" t="str">
        <f>TEXT(sales_order1[[#This Row],[date]], "Mmm")</f>
        <v>May</v>
      </c>
      <c r="X2752">
        <f>VALUE(TEXT(sales_order1[[#This Row],[date]], "D"))</f>
        <v>4</v>
      </c>
      <c r="Y2752">
        <v>18</v>
      </c>
    </row>
    <row r="2753" spans="1:25" x14ac:dyDescent="0.25">
      <c r="A2753" s="1">
        <v>44320</v>
      </c>
      <c r="B2753">
        <v>60677</v>
      </c>
      <c r="C2753" t="s">
        <v>352</v>
      </c>
      <c r="D2753" t="str">
        <f>VLOOKUP(sales_order1[[#This Row],[itemCode]],product_details3!B:C,2,0)</f>
        <v>MSTL50</v>
      </c>
      <c r="E2753" t="s">
        <v>353</v>
      </c>
      <c r="F2753" t="s">
        <v>21</v>
      </c>
      <c r="G2753">
        <v>100</v>
      </c>
      <c r="H2753">
        <v>16.95</v>
      </c>
      <c r="I2753">
        <v>1695</v>
      </c>
      <c r="J2753">
        <v>5.2</v>
      </c>
      <c r="K2753">
        <v>520</v>
      </c>
      <c r="L2753">
        <v>11.75</v>
      </c>
      <c r="M2753">
        <v>0.69321533923303835</v>
      </c>
      <c r="N2753">
        <v>1175</v>
      </c>
      <c r="O2753" t="s">
        <v>564</v>
      </c>
      <c r="P2753" t="s">
        <v>565</v>
      </c>
      <c r="Q2753" t="s">
        <v>218</v>
      </c>
      <c r="R2753" t="s">
        <v>40</v>
      </c>
      <c r="S2753" t="s">
        <v>432</v>
      </c>
      <c r="T2753" t="s">
        <v>566</v>
      </c>
      <c r="U2753" t="s">
        <v>1190</v>
      </c>
      <c r="V2753">
        <f>YEAR(sales_order1[[#This Row],[date]])</f>
        <v>2021</v>
      </c>
      <c r="W2753" t="str">
        <f>TEXT(sales_order1[[#This Row],[date]], "Mmm")</f>
        <v>May</v>
      </c>
      <c r="X2753">
        <f>VALUE(TEXT(sales_order1[[#This Row],[date]], "D"))</f>
        <v>4</v>
      </c>
      <c r="Y2753">
        <v>18</v>
      </c>
    </row>
    <row r="2754" spans="1:25" x14ac:dyDescent="0.25">
      <c r="A2754" s="1">
        <v>44320</v>
      </c>
      <c r="B2754">
        <v>60678</v>
      </c>
      <c r="C2754" t="s">
        <v>51</v>
      </c>
      <c r="D2754" t="str">
        <f>VLOOKUP(sales_order1[[#This Row],[itemCode]],product_details3!B:C,2,0)</f>
        <v>MSTH50</v>
      </c>
      <c r="E2754" t="s">
        <v>52</v>
      </c>
      <c r="F2754" t="s">
        <v>21</v>
      </c>
      <c r="G2754">
        <v>50</v>
      </c>
      <c r="H2754">
        <v>15.75</v>
      </c>
      <c r="I2754">
        <v>787.5</v>
      </c>
      <c r="J2754">
        <v>4.45</v>
      </c>
      <c r="K2754">
        <v>222.5</v>
      </c>
      <c r="L2754">
        <v>11.3</v>
      </c>
      <c r="M2754">
        <v>0.71746031746031746</v>
      </c>
      <c r="N2754">
        <v>565</v>
      </c>
      <c r="O2754" t="s">
        <v>109</v>
      </c>
      <c r="P2754" t="s">
        <v>110</v>
      </c>
      <c r="Q2754" t="s">
        <v>111</v>
      </c>
      <c r="R2754" t="s">
        <v>112</v>
      </c>
      <c r="S2754" t="s">
        <v>113</v>
      </c>
      <c r="T2754" t="s">
        <v>114</v>
      </c>
      <c r="U2754" t="s">
        <v>1189</v>
      </c>
      <c r="V2754">
        <f>YEAR(sales_order1[[#This Row],[date]])</f>
        <v>2021</v>
      </c>
      <c r="W2754" t="str">
        <f>TEXT(sales_order1[[#This Row],[date]], "Mmm")</f>
        <v>May</v>
      </c>
      <c r="X2754">
        <f>VALUE(TEXT(sales_order1[[#This Row],[date]], "D"))</f>
        <v>4</v>
      </c>
      <c r="Y2754">
        <v>18</v>
      </c>
    </row>
    <row r="2755" spans="1:25" x14ac:dyDescent="0.25">
      <c r="A2755" s="1">
        <v>44321</v>
      </c>
      <c r="B2755">
        <v>60679</v>
      </c>
      <c r="C2755" t="s">
        <v>80</v>
      </c>
      <c r="D2755" t="str">
        <f>VLOOKUP(sales_order1[[#This Row],[itemCode]],product_details3!B:C,2,0)</f>
        <v>MSTA50</v>
      </c>
      <c r="E2755" t="s">
        <v>81</v>
      </c>
      <c r="F2755" t="s">
        <v>21</v>
      </c>
      <c r="G2755">
        <v>50</v>
      </c>
      <c r="H2755">
        <v>19.649999999999999</v>
      </c>
      <c r="I2755">
        <v>982.5</v>
      </c>
      <c r="J2755">
        <v>6.55</v>
      </c>
      <c r="K2755">
        <v>327.5</v>
      </c>
      <c r="L2755">
        <v>13.1</v>
      </c>
      <c r="M2755">
        <v>0.66666666666666663</v>
      </c>
      <c r="N2755">
        <v>655</v>
      </c>
      <c r="O2755" t="s">
        <v>184</v>
      </c>
      <c r="P2755" t="s">
        <v>185</v>
      </c>
      <c r="Q2755" t="s">
        <v>186</v>
      </c>
      <c r="R2755" t="s">
        <v>112</v>
      </c>
      <c r="S2755" t="s">
        <v>187</v>
      </c>
      <c r="T2755" t="s">
        <v>188</v>
      </c>
      <c r="U2755" t="s">
        <v>1189</v>
      </c>
      <c r="V2755">
        <f>YEAR(sales_order1[[#This Row],[date]])</f>
        <v>2021</v>
      </c>
      <c r="W2755" t="str">
        <f>TEXT(sales_order1[[#This Row],[date]], "Mmm")</f>
        <v>May</v>
      </c>
      <c r="X2755">
        <f>VALUE(TEXT(sales_order1[[#This Row],[date]], "D"))</f>
        <v>5</v>
      </c>
      <c r="Y2755">
        <v>18</v>
      </c>
    </row>
    <row r="2756" spans="1:25" x14ac:dyDescent="0.25">
      <c r="A2756" s="1">
        <v>44321</v>
      </c>
      <c r="B2756">
        <v>60680</v>
      </c>
      <c r="C2756" t="s">
        <v>115</v>
      </c>
      <c r="D2756" t="str">
        <f>VLOOKUP(sales_order1[[#This Row],[itemCode]],product_details3!B:C,2,0)</f>
        <v>SCRS30100</v>
      </c>
      <c r="E2756" t="s">
        <v>116</v>
      </c>
      <c r="F2756" t="s">
        <v>61</v>
      </c>
      <c r="G2756">
        <v>50</v>
      </c>
      <c r="H2756">
        <v>32.75</v>
      </c>
      <c r="I2756">
        <v>1637.5</v>
      </c>
      <c r="J2756">
        <v>11.25</v>
      </c>
      <c r="K2756">
        <v>562.5</v>
      </c>
      <c r="L2756">
        <v>21.5</v>
      </c>
      <c r="M2756">
        <v>0.65648854961832059</v>
      </c>
      <c r="N2756">
        <v>1075</v>
      </c>
      <c r="O2756" t="s">
        <v>62</v>
      </c>
      <c r="P2756" t="s">
        <v>63</v>
      </c>
      <c r="Q2756" t="s">
        <v>64</v>
      </c>
      <c r="R2756" t="s">
        <v>40</v>
      </c>
      <c r="S2756" t="s">
        <v>65</v>
      </c>
      <c r="T2756" t="s">
        <v>66</v>
      </c>
      <c r="U2756" t="s">
        <v>1190</v>
      </c>
      <c r="V2756">
        <f>YEAR(sales_order1[[#This Row],[date]])</f>
        <v>2021</v>
      </c>
      <c r="W2756" t="str">
        <f>TEXT(sales_order1[[#This Row],[date]], "Mmm")</f>
        <v>May</v>
      </c>
      <c r="X2756">
        <f>VALUE(TEXT(sales_order1[[#This Row],[date]], "D"))</f>
        <v>5</v>
      </c>
      <c r="Y2756">
        <v>18</v>
      </c>
    </row>
    <row r="2757" spans="1:25" x14ac:dyDescent="0.25">
      <c r="A2757" s="1">
        <v>44321</v>
      </c>
      <c r="B2757">
        <v>60681</v>
      </c>
      <c r="C2757" t="s">
        <v>315</v>
      </c>
      <c r="D2757" t="str">
        <f>VLOOKUP(sales_order1[[#This Row],[itemCode]],product_details3!B:C,2,0)</f>
        <v>EXFG50</v>
      </c>
      <c r="E2757" t="s">
        <v>316</v>
      </c>
      <c r="F2757" t="s">
        <v>183</v>
      </c>
      <c r="G2757">
        <v>50</v>
      </c>
      <c r="H2757">
        <v>15.75</v>
      </c>
      <c r="I2757">
        <v>787.5</v>
      </c>
      <c r="J2757">
        <v>5.45</v>
      </c>
      <c r="K2757">
        <v>272.5</v>
      </c>
      <c r="L2757">
        <v>10.3</v>
      </c>
      <c r="M2757">
        <v>0.65396825396825398</v>
      </c>
      <c r="N2757">
        <v>515</v>
      </c>
      <c r="O2757" t="s">
        <v>508</v>
      </c>
      <c r="P2757" t="s">
        <v>509</v>
      </c>
      <c r="Q2757" t="s">
        <v>55</v>
      </c>
      <c r="R2757" t="s">
        <v>56</v>
      </c>
      <c r="S2757" t="s">
        <v>225</v>
      </c>
      <c r="T2757" t="s">
        <v>510</v>
      </c>
      <c r="U2757" t="s">
        <v>1191</v>
      </c>
      <c r="V2757">
        <f>YEAR(sales_order1[[#This Row],[date]])</f>
        <v>2021</v>
      </c>
      <c r="W2757" t="str">
        <f>TEXT(sales_order1[[#This Row],[date]], "Mmm")</f>
        <v>May</v>
      </c>
      <c r="X2757">
        <f>VALUE(TEXT(sales_order1[[#This Row],[date]], "D"))</f>
        <v>5</v>
      </c>
      <c r="Y2757">
        <v>18</v>
      </c>
    </row>
    <row r="2758" spans="1:25" x14ac:dyDescent="0.25">
      <c r="A2758" s="1">
        <v>44321</v>
      </c>
      <c r="B2758">
        <v>60682</v>
      </c>
      <c r="C2758" t="s">
        <v>305</v>
      </c>
      <c r="D2758" t="str">
        <f>VLOOKUP(sales_order1[[#This Row],[itemCode]],product_details3!B:C,2,0)</f>
        <v>SRMA15</v>
      </c>
      <c r="E2758" t="s">
        <v>306</v>
      </c>
      <c r="F2758" t="s">
        <v>30</v>
      </c>
      <c r="G2758">
        <v>50</v>
      </c>
      <c r="H2758">
        <v>19.649999999999999</v>
      </c>
      <c r="I2758">
        <v>982.5</v>
      </c>
      <c r="J2758">
        <v>7.55</v>
      </c>
      <c r="K2758">
        <v>377.5</v>
      </c>
      <c r="L2758">
        <v>12.1</v>
      </c>
      <c r="M2758">
        <v>0.61577608142493634</v>
      </c>
      <c r="N2758">
        <v>605</v>
      </c>
      <c r="O2758" t="s">
        <v>91</v>
      </c>
      <c r="P2758" t="s">
        <v>92</v>
      </c>
      <c r="Q2758" t="s">
        <v>93</v>
      </c>
      <c r="R2758" t="s">
        <v>72</v>
      </c>
      <c r="S2758" t="s">
        <v>94</v>
      </c>
      <c r="T2758" t="s">
        <v>95</v>
      </c>
      <c r="U2758" t="s">
        <v>1190</v>
      </c>
      <c r="V2758">
        <f>YEAR(sales_order1[[#This Row],[date]])</f>
        <v>2021</v>
      </c>
      <c r="W2758" t="str">
        <f>TEXT(sales_order1[[#This Row],[date]], "Mmm")</f>
        <v>May</v>
      </c>
      <c r="X2758">
        <f>VALUE(TEXT(sales_order1[[#This Row],[date]], "D"))</f>
        <v>5</v>
      </c>
      <c r="Y2758">
        <v>18</v>
      </c>
    </row>
    <row r="2759" spans="1:25" x14ac:dyDescent="0.25">
      <c r="A2759" s="1">
        <v>44321</v>
      </c>
      <c r="B2759">
        <v>60683</v>
      </c>
      <c r="C2759" t="s">
        <v>51</v>
      </c>
      <c r="D2759" t="str">
        <f>VLOOKUP(sales_order1[[#This Row],[itemCode]],product_details3!B:C,2,0)</f>
        <v>MSTH50</v>
      </c>
      <c r="E2759" t="s">
        <v>52</v>
      </c>
      <c r="F2759" t="s">
        <v>21</v>
      </c>
      <c r="G2759">
        <v>100</v>
      </c>
      <c r="H2759">
        <v>15.75</v>
      </c>
      <c r="I2759">
        <v>1575</v>
      </c>
      <c r="J2759">
        <v>4.45</v>
      </c>
      <c r="K2759">
        <v>445</v>
      </c>
      <c r="L2759">
        <v>11.3</v>
      </c>
      <c r="M2759">
        <v>0.71746031746031746</v>
      </c>
      <c r="N2759">
        <v>1130</v>
      </c>
      <c r="O2759" t="s">
        <v>167</v>
      </c>
      <c r="P2759" t="s">
        <v>168</v>
      </c>
      <c r="Q2759" t="s">
        <v>100</v>
      </c>
      <c r="R2759" t="s">
        <v>40</v>
      </c>
      <c r="S2759" t="s">
        <v>101</v>
      </c>
      <c r="T2759" t="s">
        <v>169</v>
      </c>
      <c r="U2759" t="s">
        <v>1190</v>
      </c>
      <c r="V2759">
        <f>YEAR(sales_order1[[#This Row],[date]])</f>
        <v>2021</v>
      </c>
      <c r="W2759" t="str">
        <f>TEXT(sales_order1[[#This Row],[date]], "Mmm")</f>
        <v>May</v>
      </c>
      <c r="X2759">
        <f>VALUE(TEXT(sales_order1[[#This Row],[date]], "D"))</f>
        <v>5</v>
      </c>
      <c r="Y2759">
        <v>18</v>
      </c>
    </row>
    <row r="2760" spans="1:25" x14ac:dyDescent="0.25">
      <c r="A2760" s="1">
        <v>44321</v>
      </c>
      <c r="B2760">
        <v>60684</v>
      </c>
      <c r="C2760" t="s">
        <v>43</v>
      </c>
      <c r="D2760" t="str">
        <f>VLOOKUP(sales_order1[[#This Row],[itemCode]],product_details3!B:C,2,0)</f>
        <v>CLNG200</v>
      </c>
      <c r="E2760" t="s">
        <v>44</v>
      </c>
      <c r="F2760" t="s">
        <v>45</v>
      </c>
      <c r="G2760">
        <v>150</v>
      </c>
      <c r="H2760">
        <v>21.25</v>
      </c>
      <c r="I2760">
        <v>3187.5</v>
      </c>
      <c r="J2760">
        <v>7.75</v>
      </c>
      <c r="K2760">
        <v>1162.5</v>
      </c>
      <c r="L2760">
        <v>13.5</v>
      </c>
      <c r="M2760">
        <v>0.63529411764705879</v>
      </c>
      <c r="N2760">
        <v>2025</v>
      </c>
      <c r="O2760" t="s">
        <v>423</v>
      </c>
      <c r="P2760" t="s">
        <v>424</v>
      </c>
      <c r="Q2760" t="s">
        <v>77</v>
      </c>
      <c r="R2760" t="s">
        <v>72</v>
      </c>
      <c r="S2760" t="s">
        <v>425</v>
      </c>
      <c r="T2760" t="s">
        <v>426</v>
      </c>
      <c r="U2760" t="s">
        <v>1190</v>
      </c>
      <c r="V2760">
        <f>YEAR(sales_order1[[#This Row],[date]])</f>
        <v>2021</v>
      </c>
      <c r="W2760" t="str">
        <f>TEXT(sales_order1[[#This Row],[date]], "Mmm")</f>
        <v>May</v>
      </c>
      <c r="X2760">
        <f>VALUE(TEXT(sales_order1[[#This Row],[date]], "D"))</f>
        <v>5</v>
      </c>
      <c r="Y2760">
        <v>18</v>
      </c>
    </row>
    <row r="2761" spans="1:25" x14ac:dyDescent="0.25">
      <c r="A2761" s="1">
        <v>44321</v>
      </c>
      <c r="B2761">
        <v>60685</v>
      </c>
      <c r="C2761" t="s">
        <v>115</v>
      </c>
      <c r="D2761" t="str">
        <f>VLOOKUP(sales_order1[[#This Row],[itemCode]],product_details3!B:C,2,0)</f>
        <v>SCRS30100</v>
      </c>
      <c r="E2761" t="s">
        <v>116</v>
      </c>
      <c r="F2761" t="s">
        <v>61</v>
      </c>
      <c r="G2761">
        <v>250</v>
      </c>
      <c r="H2761">
        <v>32.75</v>
      </c>
      <c r="I2761">
        <v>8187.5</v>
      </c>
      <c r="J2761">
        <v>11.25</v>
      </c>
      <c r="K2761">
        <v>2812.5</v>
      </c>
      <c r="L2761">
        <v>21.5</v>
      </c>
      <c r="M2761">
        <v>0.65648854961832059</v>
      </c>
      <c r="N2761">
        <v>5375</v>
      </c>
      <c r="O2761" t="s">
        <v>189</v>
      </c>
      <c r="P2761" t="s">
        <v>190</v>
      </c>
      <c r="Q2761" t="s">
        <v>191</v>
      </c>
      <c r="R2761" t="s">
        <v>56</v>
      </c>
      <c r="S2761" t="s">
        <v>192</v>
      </c>
      <c r="T2761" t="s">
        <v>193</v>
      </c>
      <c r="U2761" t="s">
        <v>1191</v>
      </c>
      <c r="V2761">
        <f>YEAR(sales_order1[[#This Row],[date]])</f>
        <v>2021</v>
      </c>
      <c r="W2761" t="str">
        <f>TEXT(sales_order1[[#This Row],[date]], "Mmm")</f>
        <v>May</v>
      </c>
      <c r="X2761">
        <f>VALUE(TEXT(sales_order1[[#This Row],[date]], "D"))</f>
        <v>5</v>
      </c>
      <c r="Y2761">
        <v>18</v>
      </c>
    </row>
    <row r="2762" spans="1:25" x14ac:dyDescent="0.25">
      <c r="A2762" s="1">
        <v>44321</v>
      </c>
      <c r="B2762">
        <v>60686</v>
      </c>
      <c r="C2762" t="s">
        <v>128</v>
      </c>
      <c r="D2762" t="str">
        <f>VLOOKUP(sales_order1[[#This Row],[itemCode]],product_details3!B:C,2,0)</f>
        <v>SCRT100</v>
      </c>
      <c r="E2762" t="s">
        <v>129</v>
      </c>
      <c r="F2762" t="s">
        <v>61</v>
      </c>
      <c r="G2762">
        <v>150</v>
      </c>
      <c r="H2762">
        <v>28.25</v>
      </c>
      <c r="I2762">
        <v>4237.5</v>
      </c>
      <c r="J2762">
        <v>9</v>
      </c>
      <c r="K2762">
        <v>1350</v>
      </c>
      <c r="L2762">
        <v>19.25</v>
      </c>
      <c r="M2762">
        <v>0.68141592920353977</v>
      </c>
      <c r="N2762">
        <v>2887.5</v>
      </c>
      <c r="O2762" t="s">
        <v>528</v>
      </c>
      <c r="P2762" t="s">
        <v>529</v>
      </c>
      <c r="Q2762" t="s">
        <v>132</v>
      </c>
      <c r="R2762" t="s">
        <v>56</v>
      </c>
      <c r="S2762" t="s">
        <v>133</v>
      </c>
      <c r="T2762" t="s">
        <v>530</v>
      </c>
      <c r="U2762" t="s">
        <v>1191</v>
      </c>
      <c r="V2762">
        <f>YEAR(sales_order1[[#This Row],[date]])</f>
        <v>2021</v>
      </c>
      <c r="W2762" t="str">
        <f>TEXT(sales_order1[[#This Row],[date]], "Mmm")</f>
        <v>May</v>
      </c>
      <c r="X2762">
        <f>VALUE(TEXT(sales_order1[[#This Row],[date]], "D"))</f>
        <v>5</v>
      </c>
      <c r="Y2762">
        <v>18</v>
      </c>
    </row>
    <row r="2763" spans="1:25" x14ac:dyDescent="0.25">
      <c r="A2763" s="1">
        <v>44321</v>
      </c>
      <c r="B2763">
        <v>60687</v>
      </c>
      <c r="C2763" t="s">
        <v>337</v>
      </c>
      <c r="D2763" t="str">
        <f>VLOOKUP(sales_order1[[#This Row],[itemCode]],product_details3!B:C,2,0)</f>
        <v>MKRO100</v>
      </c>
      <c r="E2763" t="s">
        <v>338</v>
      </c>
      <c r="F2763" t="s">
        <v>151</v>
      </c>
      <c r="G2763">
        <v>150</v>
      </c>
      <c r="H2763">
        <v>6.3</v>
      </c>
      <c r="I2763">
        <v>945</v>
      </c>
      <c r="J2763">
        <v>2.8</v>
      </c>
      <c r="K2763">
        <v>420</v>
      </c>
      <c r="L2763">
        <v>3.5</v>
      </c>
      <c r="M2763">
        <v>0.55555555555555558</v>
      </c>
      <c r="N2763">
        <v>525</v>
      </c>
      <c r="O2763" t="s">
        <v>392</v>
      </c>
      <c r="P2763" t="s">
        <v>393</v>
      </c>
      <c r="Q2763" t="s">
        <v>264</v>
      </c>
      <c r="R2763" t="s">
        <v>56</v>
      </c>
      <c r="S2763" t="s">
        <v>133</v>
      </c>
      <c r="T2763" t="s">
        <v>394</v>
      </c>
      <c r="U2763" t="s">
        <v>1191</v>
      </c>
      <c r="V2763">
        <f>YEAR(sales_order1[[#This Row],[date]])</f>
        <v>2021</v>
      </c>
      <c r="W2763" t="str">
        <f>TEXT(sales_order1[[#This Row],[date]], "Mmm")</f>
        <v>May</v>
      </c>
      <c r="X2763">
        <f>VALUE(TEXT(sales_order1[[#This Row],[date]], "D"))</f>
        <v>5</v>
      </c>
      <c r="Y2763">
        <v>18</v>
      </c>
    </row>
    <row r="2764" spans="1:25" x14ac:dyDescent="0.25">
      <c r="A2764" s="1">
        <v>44322</v>
      </c>
      <c r="B2764">
        <v>60688</v>
      </c>
      <c r="C2764" t="s">
        <v>320</v>
      </c>
      <c r="D2764" t="str">
        <f>VLOOKUP(sales_order1[[#This Row],[itemCode]],product_details3!B:C,2,0)</f>
        <v>SCR50+100</v>
      </c>
      <c r="E2764" t="s">
        <v>321</v>
      </c>
      <c r="F2764" t="s">
        <v>61</v>
      </c>
      <c r="G2764">
        <v>250</v>
      </c>
      <c r="H2764">
        <v>26.25</v>
      </c>
      <c r="I2764">
        <v>6562.5</v>
      </c>
      <c r="J2764">
        <v>7.75</v>
      </c>
      <c r="K2764">
        <v>1937.5</v>
      </c>
      <c r="L2764">
        <v>18.5</v>
      </c>
      <c r="M2764">
        <v>0.70476190476190481</v>
      </c>
      <c r="N2764">
        <v>4625</v>
      </c>
      <c r="O2764" t="s">
        <v>248</v>
      </c>
      <c r="P2764" t="s">
        <v>249</v>
      </c>
      <c r="Q2764" t="s">
        <v>191</v>
      </c>
      <c r="R2764" t="s">
        <v>56</v>
      </c>
      <c r="S2764" t="s">
        <v>192</v>
      </c>
      <c r="T2764" t="s">
        <v>250</v>
      </c>
      <c r="U2764" t="s">
        <v>1191</v>
      </c>
      <c r="V2764">
        <f>YEAR(sales_order1[[#This Row],[date]])</f>
        <v>2021</v>
      </c>
      <c r="W2764" t="str">
        <f>TEXT(sales_order1[[#This Row],[date]], "Mmm")</f>
        <v>May</v>
      </c>
      <c r="X2764">
        <f>VALUE(TEXT(sales_order1[[#This Row],[date]], "D"))</f>
        <v>6</v>
      </c>
      <c r="Y2764">
        <v>18</v>
      </c>
    </row>
    <row r="2765" spans="1:25" x14ac:dyDescent="0.25">
      <c r="A2765" s="1">
        <v>44322</v>
      </c>
      <c r="B2765">
        <v>60689</v>
      </c>
      <c r="C2765" t="s">
        <v>43</v>
      </c>
      <c r="D2765" t="str">
        <f>VLOOKUP(sales_order1[[#This Row],[itemCode]],product_details3!B:C,2,0)</f>
        <v>CLNG200</v>
      </c>
      <c r="E2765" t="s">
        <v>44</v>
      </c>
      <c r="F2765" t="s">
        <v>45</v>
      </c>
      <c r="G2765">
        <v>100</v>
      </c>
      <c r="H2765">
        <v>21.25</v>
      </c>
      <c r="I2765">
        <v>2125</v>
      </c>
      <c r="J2765">
        <v>7.75</v>
      </c>
      <c r="K2765">
        <v>775</v>
      </c>
      <c r="L2765">
        <v>13.5</v>
      </c>
      <c r="M2765">
        <v>0.63529411764705879</v>
      </c>
      <c r="N2765">
        <v>1350</v>
      </c>
      <c r="O2765" t="s">
        <v>451</v>
      </c>
      <c r="P2765" t="s">
        <v>452</v>
      </c>
      <c r="Q2765" t="s">
        <v>271</v>
      </c>
      <c r="R2765" t="s">
        <v>56</v>
      </c>
      <c r="S2765" t="s">
        <v>192</v>
      </c>
      <c r="T2765" t="s">
        <v>453</v>
      </c>
      <c r="U2765" t="s">
        <v>1191</v>
      </c>
      <c r="V2765">
        <f>YEAR(sales_order1[[#This Row],[date]])</f>
        <v>2021</v>
      </c>
      <c r="W2765" t="str">
        <f>TEXT(sales_order1[[#This Row],[date]], "Mmm")</f>
        <v>May</v>
      </c>
      <c r="X2765">
        <f>VALUE(TEXT(sales_order1[[#This Row],[date]], "D"))</f>
        <v>6</v>
      </c>
      <c r="Y2765">
        <v>18</v>
      </c>
    </row>
    <row r="2766" spans="1:25" x14ac:dyDescent="0.25">
      <c r="A2766" s="1">
        <v>44322</v>
      </c>
      <c r="B2766">
        <v>60690</v>
      </c>
      <c r="C2766" t="s">
        <v>335</v>
      </c>
      <c r="D2766" t="str">
        <f>VLOOKUP(sales_order1[[#This Row],[itemCode]],product_details3!B:C,2,0)</f>
        <v>CLNF50</v>
      </c>
      <c r="E2766" t="s">
        <v>336</v>
      </c>
      <c r="F2766" t="s">
        <v>45</v>
      </c>
      <c r="G2766">
        <v>150</v>
      </c>
      <c r="H2766">
        <v>7.3</v>
      </c>
      <c r="I2766">
        <v>1095</v>
      </c>
      <c r="J2766">
        <v>2.8</v>
      </c>
      <c r="K2766">
        <v>420</v>
      </c>
      <c r="L2766">
        <v>4.5</v>
      </c>
      <c r="M2766">
        <v>0.61643835616438358</v>
      </c>
      <c r="N2766">
        <v>675</v>
      </c>
      <c r="O2766" t="s">
        <v>511</v>
      </c>
      <c r="P2766" t="s">
        <v>512</v>
      </c>
      <c r="Q2766" t="s">
        <v>201</v>
      </c>
      <c r="R2766" t="s">
        <v>25</v>
      </c>
      <c r="S2766" t="s">
        <v>372</v>
      </c>
      <c r="T2766" t="s">
        <v>513</v>
      </c>
      <c r="U2766" t="s">
        <v>1191</v>
      </c>
      <c r="V2766">
        <f>YEAR(sales_order1[[#This Row],[date]])</f>
        <v>2021</v>
      </c>
      <c r="W2766" t="str">
        <f>TEXT(sales_order1[[#This Row],[date]], "Mmm")</f>
        <v>May</v>
      </c>
      <c r="X2766">
        <f>VALUE(TEXT(sales_order1[[#This Row],[date]], "D"))</f>
        <v>6</v>
      </c>
      <c r="Y2766">
        <v>18</v>
      </c>
    </row>
    <row r="2767" spans="1:25" x14ac:dyDescent="0.25">
      <c r="A2767" s="1">
        <v>44322</v>
      </c>
      <c r="B2767">
        <v>60691</v>
      </c>
      <c r="C2767" t="s">
        <v>329</v>
      </c>
      <c r="D2767" t="str">
        <f>VLOOKUP(sales_order1[[#This Row],[itemCode]],product_details3!B:C,2,0)</f>
        <v>TNRS150</v>
      </c>
      <c r="E2767" t="s">
        <v>330</v>
      </c>
      <c r="F2767" t="s">
        <v>124</v>
      </c>
      <c r="G2767">
        <v>150</v>
      </c>
      <c r="H2767">
        <v>19.649999999999999</v>
      </c>
      <c r="I2767">
        <v>2947.5</v>
      </c>
      <c r="J2767">
        <v>6.55</v>
      </c>
      <c r="K2767">
        <v>982.5</v>
      </c>
      <c r="L2767">
        <v>13.1</v>
      </c>
      <c r="M2767">
        <v>0.66666666666666663</v>
      </c>
      <c r="N2767">
        <v>1965</v>
      </c>
      <c r="O2767" t="s">
        <v>75</v>
      </c>
      <c r="P2767" t="s">
        <v>76</v>
      </c>
      <c r="Q2767" t="s">
        <v>77</v>
      </c>
      <c r="R2767" t="s">
        <v>72</v>
      </c>
      <c r="S2767" t="s">
        <v>78</v>
      </c>
      <c r="T2767" t="s">
        <v>79</v>
      </c>
      <c r="U2767" t="s">
        <v>1190</v>
      </c>
      <c r="V2767">
        <f>YEAR(sales_order1[[#This Row],[date]])</f>
        <v>2021</v>
      </c>
      <c r="W2767" t="str">
        <f>TEXT(sales_order1[[#This Row],[date]], "Mmm")</f>
        <v>May</v>
      </c>
      <c r="X2767">
        <f>VALUE(TEXT(sales_order1[[#This Row],[date]], "D"))</f>
        <v>6</v>
      </c>
      <c r="Y2767">
        <v>18</v>
      </c>
    </row>
    <row r="2768" spans="1:25" x14ac:dyDescent="0.25">
      <c r="A2768" s="1">
        <v>44322</v>
      </c>
      <c r="B2768">
        <v>60692</v>
      </c>
      <c r="C2768" t="s">
        <v>181</v>
      </c>
      <c r="D2768" t="str">
        <f>VLOOKUP(sales_order1[[#This Row],[itemCode]],product_details3!B:C,2,0)</f>
        <v>EXFP100</v>
      </c>
      <c r="E2768" t="s">
        <v>182</v>
      </c>
      <c r="F2768" t="s">
        <v>183</v>
      </c>
      <c r="G2768">
        <v>100</v>
      </c>
      <c r="H2768">
        <v>21.95</v>
      </c>
      <c r="I2768">
        <v>2195</v>
      </c>
      <c r="J2768">
        <v>8.1999999999999993</v>
      </c>
      <c r="K2768">
        <v>820</v>
      </c>
      <c r="L2768">
        <v>13.75</v>
      </c>
      <c r="M2768">
        <v>0.62642369020501143</v>
      </c>
      <c r="N2768">
        <v>1375</v>
      </c>
      <c r="O2768" t="s">
        <v>478</v>
      </c>
      <c r="P2768" t="s">
        <v>479</v>
      </c>
      <c r="Q2768" t="s">
        <v>186</v>
      </c>
      <c r="R2768" t="s">
        <v>112</v>
      </c>
      <c r="S2768" t="s">
        <v>246</v>
      </c>
      <c r="T2768" t="s">
        <v>480</v>
      </c>
      <c r="U2768" t="s">
        <v>1189</v>
      </c>
      <c r="V2768">
        <f>YEAR(sales_order1[[#This Row],[date]])</f>
        <v>2021</v>
      </c>
      <c r="W2768" t="str">
        <f>TEXT(sales_order1[[#This Row],[date]], "Mmm")</f>
        <v>May</v>
      </c>
      <c r="X2768">
        <f>VALUE(TEXT(sales_order1[[#This Row],[date]], "D"))</f>
        <v>6</v>
      </c>
      <c r="Y2768">
        <v>18</v>
      </c>
    </row>
    <row r="2769" spans="1:25" x14ac:dyDescent="0.25">
      <c r="A2769" s="1">
        <v>44322</v>
      </c>
      <c r="B2769">
        <v>60693</v>
      </c>
      <c r="C2769" t="s">
        <v>51</v>
      </c>
      <c r="D2769" t="str">
        <f>VLOOKUP(sales_order1[[#This Row],[itemCode]],product_details3!B:C,2,0)</f>
        <v>MSTH50</v>
      </c>
      <c r="E2769" t="s">
        <v>52</v>
      </c>
      <c r="F2769" t="s">
        <v>21</v>
      </c>
      <c r="G2769">
        <v>200</v>
      </c>
      <c r="H2769">
        <v>15.75</v>
      </c>
      <c r="I2769">
        <v>3150</v>
      </c>
      <c r="J2769">
        <v>4.45</v>
      </c>
      <c r="K2769">
        <v>890</v>
      </c>
      <c r="L2769">
        <v>11.3</v>
      </c>
      <c r="M2769">
        <v>0.71746031746031746</v>
      </c>
      <c r="N2769">
        <v>2260</v>
      </c>
      <c r="O2769" t="s">
        <v>366</v>
      </c>
      <c r="P2769" t="s">
        <v>367</v>
      </c>
      <c r="Q2769" t="s">
        <v>239</v>
      </c>
      <c r="R2769" t="s">
        <v>112</v>
      </c>
      <c r="S2769" t="s">
        <v>368</v>
      </c>
      <c r="T2769" t="s">
        <v>369</v>
      </c>
      <c r="U2769" t="s">
        <v>1189</v>
      </c>
      <c r="V2769">
        <f>YEAR(sales_order1[[#This Row],[date]])</f>
        <v>2021</v>
      </c>
      <c r="W2769" t="str">
        <f>TEXT(sales_order1[[#This Row],[date]], "Mmm")</f>
        <v>May</v>
      </c>
      <c r="X2769">
        <f>VALUE(TEXT(sales_order1[[#This Row],[date]], "D"))</f>
        <v>6</v>
      </c>
      <c r="Y2769">
        <v>18</v>
      </c>
    </row>
    <row r="2770" spans="1:25" x14ac:dyDescent="0.25">
      <c r="A2770" s="1">
        <v>44322</v>
      </c>
      <c r="B2770">
        <v>60694</v>
      </c>
      <c r="C2770" t="s">
        <v>194</v>
      </c>
      <c r="D2770" t="str">
        <f>VLOOKUP(sales_order1[[#This Row],[itemCode]],product_details3!B:C,2,0)</f>
        <v>CLNG150</v>
      </c>
      <c r="E2770" t="s">
        <v>195</v>
      </c>
      <c r="F2770" t="s">
        <v>45</v>
      </c>
      <c r="G2770">
        <v>200</v>
      </c>
      <c r="H2770">
        <v>12.75</v>
      </c>
      <c r="I2770">
        <v>2550</v>
      </c>
      <c r="J2770">
        <v>4.45</v>
      </c>
      <c r="K2770">
        <v>890</v>
      </c>
      <c r="L2770">
        <v>8.3000000000000007</v>
      </c>
      <c r="M2770">
        <v>0.65098039215686276</v>
      </c>
      <c r="N2770">
        <v>1660</v>
      </c>
      <c r="O2770" t="s">
        <v>31</v>
      </c>
      <c r="P2770" t="s">
        <v>32</v>
      </c>
      <c r="Q2770" t="s">
        <v>24</v>
      </c>
      <c r="R2770" t="s">
        <v>25</v>
      </c>
      <c r="S2770" t="s">
        <v>33</v>
      </c>
      <c r="T2770" t="s">
        <v>34</v>
      </c>
      <c r="U2770" t="s">
        <v>1191</v>
      </c>
      <c r="V2770">
        <f>YEAR(sales_order1[[#This Row],[date]])</f>
        <v>2021</v>
      </c>
      <c r="W2770" t="str">
        <f>TEXT(sales_order1[[#This Row],[date]], "Mmm")</f>
        <v>May</v>
      </c>
      <c r="X2770">
        <f>VALUE(TEXT(sales_order1[[#This Row],[date]], "D"))</f>
        <v>6</v>
      </c>
      <c r="Y2770">
        <v>18</v>
      </c>
    </row>
    <row r="2771" spans="1:25" x14ac:dyDescent="0.25">
      <c r="A2771" s="1">
        <v>44322</v>
      </c>
      <c r="B2771">
        <v>60695</v>
      </c>
      <c r="C2771" t="s">
        <v>256</v>
      </c>
      <c r="D2771" t="str">
        <f>VLOOKUP(sales_order1[[#This Row],[itemCode]],product_details3!B:C,2,0)</f>
        <v>MSKC50</v>
      </c>
      <c r="E2771" t="s">
        <v>257</v>
      </c>
      <c r="F2771" t="s">
        <v>137</v>
      </c>
      <c r="G2771">
        <v>200</v>
      </c>
      <c r="H2771">
        <v>11.95</v>
      </c>
      <c r="I2771">
        <v>2390</v>
      </c>
      <c r="J2771">
        <v>5.2</v>
      </c>
      <c r="K2771">
        <v>1040</v>
      </c>
      <c r="L2771">
        <v>6.75</v>
      </c>
      <c r="M2771">
        <v>0.56485355648535562</v>
      </c>
      <c r="N2771">
        <v>1350</v>
      </c>
      <c r="O2771" t="s">
        <v>420</v>
      </c>
      <c r="P2771" t="s">
        <v>421</v>
      </c>
      <c r="Q2771" t="s">
        <v>77</v>
      </c>
      <c r="R2771" t="s">
        <v>72</v>
      </c>
      <c r="S2771" t="s">
        <v>78</v>
      </c>
      <c r="T2771" t="s">
        <v>422</v>
      </c>
      <c r="U2771" t="s">
        <v>1190</v>
      </c>
      <c r="V2771">
        <f>YEAR(sales_order1[[#This Row],[date]])</f>
        <v>2021</v>
      </c>
      <c r="W2771" t="str">
        <f>TEXT(sales_order1[[#This Row],[date]], "Mmm")</f>
        <v>May</v>
      </c>
      <c r="X2771">
        <f>VALUE(TEXT(sales_order1[[#This Row],[date]], "D"))</f>
        <v>6</v>
      </c>
      <c r="Y2771">
        <v>18</v>
      </c>
    </row>
    <row r="2772" spans="1:25" x14ac:dyDescent="0.25">
      <c r="A2772" s="1">
        <v>44323</v>
      </c>
      <c r="B2772">
        <v>60696</v>
      </c>
      <c r="C2772" t="s">
        <v>103</v>
      </c>
      <c r="D2772" t="str">
        <f>VLOOKUP(sales_order1[[#This Row],[itemCode]],product_details3!B:C,2,0)</f>
        <v>SCRT50</v>
      </c>
      <c r="E2772" t="s">
        <v>104</v>
      </c>
      <c r="F2772" t="s">
        <v>61</v>
      </c>
      <c r="G2772">
        <v>50</v>
      </c>
      <c r="H2772">
        <v>16.95</v>
      </c>
      <c r="I2772">
        <v>847.5</v>
      </c>
      <c r="J2772">
        <v>5.2</v>
      </c>
      <c r="K2772">
        <v>260</v>
      </c>
      <c r="L2772">
        <v>11.75</v>
      </c>
      <c r="M2772">
        <v>0.69321533923303835</v>
      </c>
      <c r="N2772">
        <v>587.5</v>
      </c>
      <c r="O2772" t="s">
        <v>519</v>
      </c>
      <c r="P2772" t="s">
        <v>520</v>
      </c>
      <c r="Q2772" t="s">
        <v>383</v>
      </c>
      <c r="R2772" t="s">
        <v>72</v>
      </c>
      <c r="S2772" t="s">
        <v>459</v>
      </c>
      <c r="T2772" t="s">
        <v>521</v>
      </c>
      <c r="U2772" t="s">
        <v>1188</v>
      </c>
      <c r="V2772">
        <f>YEAR(sales_order1[[#This Row],[date]])</f>
        <v>2021</v>
      </c>
      <c r="W2772" t="str">
        <f>TEXT(sales_order1[[#This Row],[date]], "Mmm")</f>
        <v>May</v>
      </c>
      <c r="X2772">
        <f>VALUE(TEXT(sales_order1[[#This Row],[date]], "D"))</f>
        <v>7</v>
      </c>
      <c r="Y2772">
        <v>19</v>
      </c>
    </row>
    <row r="2773" spans="1:25" x14ac:dyDescent="0.25">
      <c r="A2773" s="1">
        <v>44323</v>
      </c>
      <c r="B2773">
        <v>60697</v>
      </c>
      <c r="C2773" t="s">
        <v>307</v>
      </c>
      <c r="D2773" t="str">
        <f>VLOOKUP(sales_order1[[#This Row],[itemCode]],product_details3!B:C,2,0)</f>
        <v>TNRH150</v>
      </c>
      <c r="E2773" t="s">
        <v>308</v>
      </c>
      <c r="F2773" t="s">
        <v>124</v>
      </c>
      <c r="G2773">
        <v>50</v>
      </c>
      <c r="H2773">
        <v>15.75</v>
      </c>
      <c r="I2773">
        <v>787.5</v>
      </c>
      <c r="J2773">
        <v>4.45</v>
      </c>
      <c r="K2773">
        <v>222.5</v>
      </c>
      <c r="L2773">
        <v>11.3</v>
      </c>
      <c r="M2773">
        <v>0.71746031746031746</v>
      </c>
      <c r="N2773">
        <v>565</v>
      </c>
      <c r="O2773" t="s">
        <v>53</v>
      </c>
      <c r="P2773" t="s">
        <v>54</v>
      </c>
      <c r="Q2773" t="s">
        <v>55</v>
      </c>
      <c r="R2773" t="s">
        <v>56</v>
      </c>
      <c r="S2773" t="s">
        <v>57</v>
      </c>
      <c r="T2773" t="s">
        <v>58</v>
      </c>
      <c r="U2773" t="s">
        <v>1191</v>
      </c>
      <c r="V2773">
        <f>YEAR(sales_order1[[#This Row],[date]])</f>
        <v>2021</v>
      </c>
      <c r="W2773" t="str">
        <f>TEXT(sales_order1[[#This Row],[date]], "Mmm")</f>
        <v>May</v>
      </c>
      <c r="X2773">
        <f>VALUE(TEXT(sales_order1[[#This Row],[date]], "D"))</f>
        <v>7</v>
      </c>
      <c r="Y2773">
        <v>19</v>
      </c>
    </row>
    <row r="2774" spans="1:25" x14ac:dyDescent="0.25">
      <c r="A2774" s="1">
        <v>44323</v>
      </c>
      <c r="B2774">
        <v>60698</v>
      </c>
      <c r="C2774" t="s">
        <v>135</v>
      </c>
      <c r="D2774" t="str">
        <f>VLOOKUP(sales_order1[[#This Row],[itemCode]],product_details3!B:C,2,0)</f>
        <v>MSKSH</v>
      </c>
      <c r="E2774" t="s">
        <v>136</v>
      </c>
      <c r="F2774" t="s">
        <v>137</v>
      </c>
      <c r="G2774">
        <v>200</v>
      </c>
      <c r="H2774">
        <v>18.75</v>
      </c>
      <c r="I2774">
        <v>3750</v>
      </c>
      <c r="J2774">
        <v>7.45</v>
      </c>
      <c r="K2774">
        <v>1490</v>
      </c>
      <c r="L2774">
        <v>11.3</v>
      </c>
      <c r="M2774">
        <v>0.60266666666666668</v>
      </c>
      <c r="N2774">
        <v>2260</v>
      </c>
      <c r="O2774" t="s">
        <v>447</v>
      </c>
      <c r="P2774" t="s">
        <v>448</v>
      </c>
      <c r="Q2774" t="s">
        <v>378</v>
      </c>
      <c r="R2774" t="s">
        <v>72</v>
      </c>
      <c r="S2774" t="s">
        <v>449</v>
      </c>
      <c r="T2774" t="s">
        <v>450</v>
      </c>
      <c r="U2774" t="s">
        <v>1188</v>
      </c>
      <c r="V2774">
        <f>YEAR(sales_order1[[#This Row],[date]])</f>
        <v>2021</v>
      </c>
      <c r="W2774" t="str">
        <f>TEXT(sales_order1[[#This Row],[date]], "Mmm")</f>
        <v>May</v>
      </c>
      <c r="X2774">
        <f>VALUE(TEXT(sales_order1[[#This Row],[date]], "D"))</f>
        <v>7</v>
      </c>
      <c r="Y2774">
        <v>19</v>
      </c>
    </row>
    <row r="2775" spans="1:25" x14ac:dyDescent="0.25">
      <c r="A2775" s="1">
        <v>44323</v>
      </c>
      <c r="B2775">
        <v>60699</v>
      </c>
      <c r="C2775" t="s">
        <v>19</v>
      </c>
      <c r="D2775" t="str">
        <f>VLOOKUP(sales_order1[[#This Row],[itemCode]],product_details3!B:C,2,0)</f>
        <v>MSTH100</v>
      </c>
      <c r="E2775" t="s">
        <v>20</v>
      </c>
      <c r="F2775" t="s">
        <v>21</v>
      </c>
      <c r="G2775">
        <v>100</v>
      </c>
      <c r="H2775">
        <v>26.25</v>
      </c>
      <c r="I2775">
        <v>2625</v>
      </c>
      <c r="J2775">
        <v>7.75</v>
      </c>
      <c r="K2775">
        <v>775</v>
      </c>
      <c r="L2775">
        <v>18.5</v>
      </c>
      <c r="M2775">
        <v>0.70476190476190481</v>
      </c>
      <c r="N2775">
        <v>1850</v>
      </c>
      <c r="O2775" t="s">
        <v>37</v>
      </c>
      <c r="P2775" t="s">
        <v>38</v>
      </c>
      <c r="Q2775" t="s">
        <v>39</v>
      </c>
      <c r="R2775" t="s">
        <v>40</v>
      </c>
      <c r="S2775" t="s">
        <v>41</v>
      </c>
      <c r="T2775" t="s">
        <v>42</v>
      </c>
      <c r="U2775" t="s">
        <v>1188</v>
      </c>
      <c r="V2775">
        <f>YEAR(sales_order1[[#This Row],[date]])</f>
        <v>2021</v>
      </c>
      <c r="W2775" t="str">
        <f>TEXT(sales_order1[[#This Row],[date]], "Mmm")</f>
        <v>May</v>
      </c>
      <c r="X2775">
        <f>VALUE(TEXT(sales_order1[[#This Row],[date]], "D"))</f>
        <v>7</v>
      </c>
      <c r="Y2775">
        <v>19</v>
      </c>
    </row>
    <row r="2776" spans="1:25" x14ac:dyDescent="0.25">
      <c r="A2776" s="1">
        <v>44323</v>
      </c>
      <c r="B2776">
        <v>60700</v>
      </c>
      <c r="C2776" t="s">
        <v>315</v>
      </c>
      <c r="D2776" t="str">
        <f>VLOOKUP(sales_order1[[#This Row],[itemCode]],product_details3!B:C,2,0)</f>
        <v>EXFG50</v>
      </c>
      <c r="E2776" t="s">
        <v>316</v>
      </c>
      <c r="F2776" t="s">
        <v>183</v>
      </c>
      <c r="G2776">
        <v>100</v>
      </c>
      <c r="H2776">
        <v>15.75</v>
      </c>
      <c r="I2776">
        <v>1575</v>
      </c>
      <c r="J2776">
        <v>5.45</v>
      </c>
      <c r="K2776">
        <v>545</v>
      </c>
      <c r="L2776">
        <v>10.3</v>
      </c>
      <c r="M2776">
        <v>0.65396825396825398</v>
      </c>
      <c r="N2776">
        <v>1030</v>
      </c>
      <c r="O2776" t="s">
        <v>531</v>
      </c>
      <c r="P2776" t="s">
        <v>532</v>
      </c>
      <c r="Q2776" t="s">
        <v>119</v>
      </c>
      <c r="R2776" t="s">
        <v>40</v>
      </c>
      <c r="S2776" t="s">
        <v>120</v>
      </c>
      <c r="T2776" t="s">
        <v>533</v>
      </c>
      <c r="U2776" t="s">
        <v>1190</v>
      </c>
      <c r="V2776">
        <f>YEAR(sales_order1[[#This Row],[date]])</f>
        <v>2021</v>
      </c>
      <c r="W2776" t="str">
        <f>TEXT(sales_order1[[#This Row],[date]], "Mmm")</f>
        <v>May</v>
      </c>
      <c r="X2776">
        <f>VALUE(TEXT(sales_order1[[#This Row],[date]], "D"))</f>
        <v>7</v>
      </c>
      <c r="Y2776">
        <v>19</v>
      </c>
    </row>
    <row r="2777" spans="1:25" x14ac:dyDescent="0.25">
      <c r="A2777" s="1">
        <v>44323</v>
      </c>
      <c r="B2777">
        <v>60701</v>
      </c>
      <c r="C2777" t="s">
        <v>28</v>
      </c>
      <c r="D2777" t="str">
        <f>VLOOKUP(sales_order1[[#This Row],[itemCode]],product_details3!B:C,2,0)</f>
        <v>SRMC30</v>
      </c>
      <c r="E2777" t="s">
        <v>29</v>
      </c>
      <c r="F2777" t="s">
        <v>30</v>
      </c>
      <c r="G2777">
        <v>100</v>
      </c>
      <c r="H2777">
        <v>22.6</v>
      </c>
      <c r="I2777">
        <v>2260</v>
      </c>
      <c r="J2777">
        <v>7.6</v>
      </c>
      <c r="K2777">
        <v>760</v>
      </c>
      <c r="L2777">
        <v>15</v>
      </c>
      <c r="M2777">
        <v>0.66371681415929207</v>
      </c>
      <c r="N2777">
        <v>1500</v>
      </c>
      <c r="O2777" t="s">
        <v>152</v>
      </c>
      <c r="P2777" t="s">
        <v>153</v>
      </c>
      <c r="Q2777" t="s">
        <v>154</v>
      </c>
      <c r="R2777" t="s">
        <v>56</v>
      </c>
      <c r="S2777" t="s">
        <v>133</v>
      </c>
      <c r="T2777" t="s">
        <v>155</v>
      </c>
      <c r="U2777" t="s">
        <v>1191</v>
      </c>
      <c r="V2777">
        <f>YEAR(sales_order1[[#This Row],[date]])</f>
        <v>2021</v>
      </c>
      <c r="W2777" t="str">
        <f>TEXT(sales_order1[[#This Row],[date]], "Mmm")</f>
        <v>May</v>
      </c>
      <c r="X2777">
        <f>VALUE(TEXT(sales_order1[[#This Row],[date]], "D"))</f>
        <v>7</v>
      </c>
      <c r="Y2777">
        <v>19</v>
      </c>
    </row>
    <row r="2778" spans="1:25" x14ac:dyDescent="0.25">
      <c r="A2778" s="1">
        <v>44326</v>
      </c>
      <c r="B2778">
        <v>60702</v>
      </c>
      <c r="C2778" t="s">
        <v>19</v>
      </c>
      <c r="D2778" t="str">
        <f>VLOOKUP(sales_order1[[#This Row],[itemCode]],product_details3!B:C,2,0)</f>
        <v>MSTH100</v>
      </c>
      <c r="E2778" t="s">
        <v>20</v>
      </c>
      <c r="F2778" t="s">
        <v>21</v>
      </c>
      <c r="G2778">
        <v>200</v>
      </c>
      <c r="H2778">
        <v>26.25</v>
      </c>
      <c r="I2778">
        <v>5250</v>
      </c>
      <c r="J2778">
        <v>7.75</v>
      </c>
      <c r="K2778">
        <v>1550</v>
      </c>
      <c r="L2778">
        <v>18.5</v>
      </c>
      <c r="M2778">
        <v>0.70476190476190481</v>
      </c>
      <c r="N2778">
        <v>3700</v>
      </c>
      <c r="O2778" t="s">
        <v>417</v>
      </c>
      <c r="P2778" t="s">
        <v>418</v>
      </c>
      <c r="Q2778" t="s">
        <v>160</v>
      </c>
      <c r="R2778" t="s">
        <v>112</v>
      </c>
      <c r="S2778" t="s">
        <v>161</v>
      </c>
      <c r="T2778" t="s">
        <v>419</v>
      </c>
      <c r="U2778" t="s">
        <v>1189</v>
      </c>
      <c r="V2778">
        <f>YEAR(sales_order1[[#This Row],[date]])</f>
        <v>2021</v>
      </c>
      <c r="W2778" t="str">
        <f>TEXT(sales_order1[[#This Row],[date]], "Mmm")</f>
        <v>May</v>
      </c>
      <c r="X2778">
        <f>VALUE(TEXT(sales_order1[[#This Row],[date]], "D"))</f>
        <v>10</v>
      </c>
      <c r="Y2778">
        <v>19</v>
      </c>
    </row>
    <row r="2779" spans="1:25" x14ac:dyDescent="0.25">
      <c r="A2779" s="1">
        <v>44326</v>
      </c>
      <c r="B2779">
        <v>60703</v>
      </c>
      <c r="C2779" t="s">
        <v>344</v>
      </c>
      <c r="D2779" t="str">
        <f>VLOOKUP(sales_order1[[#This Row],[itemCode]],product_details3!B:C,2,0)</f>
        <v>TNRE100</v>
      </c>
      <c r="E2779" t="s">
        <v>345</v>
      </c>
      <c r="F2779" t="s">
        <v>124</v>
      </c>
      <c r="G2779">
        <v>100</v>
      </c>
      <c r="H2779">
        <v>11.3</v>
      </c>
      <c r="I2779">
        <v>1130</v>
      </c>
      <c r="J2779">
        <v>3.8</v>
      </c>
      <c r="K2779">
        <v>380</v>
      </c>
      <c r="L2779">
        <v>7.5</v>
      </c>
      <c r="M2779">
        <v>0.66371681415929207</v>
      </c>
      <c r="N2779">
        <v>750</v>
      </c>
      <c r="O2779" t="s">
        <v>88</v>
      </c>
      <c r="P2779" t="s">
        <v>89</v>
      </c>
      <c r="Q2779" t="s">
        <v>24</v>
      </c>
      <c r="R2779" t="s">
        <v>25</v>
      </c>
      <c r="S2779" t="s">
        <v>26</v>
      </c>
      <c r="T2779" t="s">
        <v>90</v>
      </c>
      <c r="U2779" t="s">
        <v>1191</v>
      </c>
      <c r="V2779">
        <f>YEAR(sales_order1[[#This Row],[date]])</f>
        <v>2021</v>
      </c>
      <c r="W2779" t="str">
        <f>TEXT(sales_order1[[#This Row],[date]], "Mmm")</f>
        <v>May</v>
      </c>
      <c r="X2779">
        <f>VALUE(TEXT(sales_order1[[#This Row],[date]], "D"))</f>
        <v>10</v>
      </c>
      <c r="Y2779">
        <v>19</v>
      </c>
    </row>
    <row r="2780" spans="1:25" x14ac:dyDescent="0.25">
      <c r="A2780" s="1">
        <v>44326</v>
      </c>
      <c r="B2780">
        <v>60704</v>
      </c>
      <c r="C2780" t="s">
        <v>19</v>
      </c>
      <c r="D2780" t="str">
        <f>VLOOKUP(sales_order1[[#This Row],[itemCode]],product_details3!B:C,2,0)</f>
        <v>MSTH100</v>
      </c>
      <c r="E2780" t="s">
        <v>20</v>
      </c>
      <c r="F2780" t="s">
        <v>21</v>
      </c>
      <c r="G2780">
        <v>150</v>
      </c>
      <c r="H2780">
        <v>26.25</v>
      </c>
      <c r="I2780">
        <v>3937.5</v>
      </c>
      <c r="J2780">
        <v>7.75</v>
      </c>
      <c r="K2780">
        <v>1162.5</v>
      </c>
      <c r="L2780">
        <v>18.5</v>
      </c>
      <c r="M2780">
        <v>0.70476190476190481</v>
      </c>
      <c r="N2780">
        <v>2775</v>
      </c>
      <c r="O2780" t="s">
        <v>561</v>
      </c>
      <c r="P2780" t="s">
        <v>562</v>
      </c>
      <c r="Q2780" t="s">
        <v>378</v>
      </c>
      <c r="R2780" t="s">
        <v>72</v>
      </c>
      <c r="S2780" t="s">
        <v>563</v>
      </c>
      <c r="T2780" t="s">
        <v>58</v>
      </c>
      <c r="U2780" t="s">
        <v>1188</v>
      </c>
      <c r="V2780">
        <f>YEAR(sales_order1[[#This Row],[date]])</f>
        <v>2021</v>
      </c>
      <c r="W2780" t="str">
        <f>TEXT(sales_order1[[#This Row],[date]], "Mmm")</f>
        <v>May</v>
      </c>
      <c r="X2780">
        <f>VALUE(TEXT(sales_order1[[#This Row],[date]], "D"))</f>
        <v>10</v>
      </c>
      <c r="Y2780">
        <v>19</v>
      </c>
    </row>
    <row r="2781" spans="1:25" x14ac:dyDescent="0.25">
      <c r="A2781" s="1">
        <v>44326</v>
      </c>
      <c r="B2781">
        <v>60705</v>
      </c>
      <c r="C2781" t="s">
        <v>149</v>
      </c>
      <c r="D2781" t="str">
        <f>VLOOKUP(sales_order1[[#This Row],[itemCode]],product_details3!B:C,2,0)</f>
        <v>MKRW80</v>
      </c>
      <c r="E2781" t="s">
        <v>150</v>
      </c>
      <c r="F2781" t="s">
        <v>151</v>
      </c>
      <c r="G2781">
        <v>50</v>
      </c>
      <c r="H2781">
        <v>14.65</v>
      </c>
      <c r="I2781">
        <v>732.5</v>
      </c>
      <c r="J2781">
        <v>6.55</v>
      </c>
      <c r="K2781">
        <v>327.5</v>
      </c>
      <c r="L2781">
        <v>8.1</v>
      </c>
      <c r="M2781">
        <v>0.55290102389078488</v>
      </c>
      <c r="N2781">
        <v>405</v>
      </c>
      <c r="O2781" t="s">
        <v>184</v>
      </c>
      <c r="P2781" t="s">
        <v>185</v>
      </c>
      <c r="Q2781" t="s">
        <v>186</v>
      </c>
      <c r="R2781" t="s">
        <v>112</v>
      </c>
      <c r="S2781" t="s">
        <v>187</v>
      </c>
      <c r="T2781" t="s">
        <v>188</v>
      </c>
      <c r="U2781" t="s">
        <v>1189</v>
      </c>
      <c r="V2781">
        <f>YEAR(sales_order1[[#This Row],[date]])</f>
        <v>2021</v>
      </c>
      <c r="W2781" t="str">
        <f>TEXT(sales_order1[[#This Row],[date]], "Mmm")</f>
        <v>May</v>
      </c>
      <c r="X2781">
        <f>VALUE(TEXT(sales_order1[[#This Row],[date]], "D"))</f>
        <v>10</v>
      </c>
      <c r="Y2781">
        <v>19</v>
      </c>
    </row>
    <row r="2782" spans="1:25" x14ac:dyDescent="0.25">
      <c r="A2782" s="1">
        <v>44326</v>
      </c>
      <c r="B2782">
        <v>60706</v>
      </c>
      <c r="C2782" t="s">
        <v>103</v>
      </c>
      <c r="D2782" t="str">
        <f>VLOOKUP(sales_order1[[#This Row],[itemCode]],product_details3!B:C,2,0)</f>
        <v>SCRT50</v>
      </c>
      <c r="E2782" t="s">
        <v>104</v>
      </c>
      <c r="F2782" t="s">
        <v>61</v>
      </c>
      <c r="G2782">
        <v>100</v>
      </c>
      <c r="H2782">
        <v>16.95</v>
      </c>
      <c r="I2782">
        <v>1695</v>
      </c>
      <c r="J2782">
        <v>5.2</v>
      </c>
      <c r="K2782">
        <v>520</v>
      </c>
      <c r="L2782">
        <v>11.75</v>
      </c>
      <c r="M2782">
        <v>0.69321533923303835</v>
      </c>
      <c r="N2782">
        <v>1175</v>
      </c>
      <c r="O2782" t="s">
        <v>354</v>
      </c>
      <c r="P2782" t="s">
        <v>355</v>
      </c>
      <c r="Q2782" t="s">
        <v>119</v>
      </c>
      <c r="R2782" t="s">
        <v>40</v>
      </c>
      <c r="S2782" t="s">
        <v>356</v>
      </c>
      <c r="T2782" t="s">
        <v>357</v>
      </c>
      <c r="U2782" t="s">
        <v>1190</v>
      </c>
      <c r="V2782">
        <f>YEAR(sales_order1[[#This Row],[date]])</f>
        <v>2021</v>
      </c>
      <c r="W2782" t="str">
        <f>TEXT(sales_order1[[#This Row],[date]], "Mmm")</f>
        <v>May</v>
      </c>
      <c r="X2782">
        <f>VALUE(TEXT(sales_order1[[#This Row],[date]], "D"))</f>
        <v>10</v>
      </c>
      <c r="Y2782">
        <v>19</v>
      </c>
    </row>
    <row r="2783" spans="1:25" x14ac:dyDescent="0.25">
      <c r="A2783" s="1">
        <v>44326</v>
      </c>
      <c r="B2783">
        <v>60707</v>
      </c>
      <c r="C2783" t="s">
        <v>288</v>
      </c>
      <c r="D2783" t="str">
        <f>VLOOKUP(sales_order1[[#This Row],[itemCode]],product_details3!B:C,2,0)</f>
        <v>MKRM200</v>
      </c>
      <c r="E2783" t="s">
        <v>289</v>
      </c>
      <c r="F2783" t="s">
        <v>151</v>
      </c>
      <c r="G2783">
        <v>500</v>
      </c>
      <c r="H2783">
        <v>19.25</v>
      </c>
      <c r="I2783">
        <v>9625</v>
      </c>
      <c r="J2783">
        <v>7.75</v>
      </c>
      <c r="K2783">
        <v>3875</v>
      </c>
      <c r="L2783">
        <v>11.5</v>
      </c>
      <c r="M2783">
        <v>0.59740259740259738</v>
      </c>
      <c r="N2783">
        <v>5750</v>
      </c>
      <c r="O2783" t="s">
        <v>481</v>
      </c>
      <c r="P2783" t="s">
        <v>482</v>
      </c>
      <c r="Q2783" t="s">
        <v>107</v>
      </c>
      <c r="R2783" t="s">
        <v>40</v>
      </c>
      <c r="S2783" t="s">
        <v>101</v>
      </c>
      <c r="T2783" t="s">
        <v>483</v>
      </c>
      <c r="U2783" t="s">
        <v>1190</v>
      </c>
      <c r="V2783">
        <f>YEAR(sales_order1[[#This Row],[date]])</f>
        <v>2021</v>
      </c>
      <c r="W2783" t="str">
        <f>TEXT(sales_order1[[#This Row],[date]], "Mmm")</f>
        <v>May</v>
      </c>
      <c r="X2783">
        <f>VALUE(TEXT(sales_order1[[#This Row],[date]], "D"))</f>
        <v>10</v>
      </c>
      <c r="Y2783">
        <v>19</v>
      </c>
    </row>
    <row r="2784" spans="1:25" x14ac:dyDescent="0.25">
      <c r="A2784" s="1">
        <v>44326</v>
      </c>
      <c r="B2784">
        <v>60708</v>
      </c>
      <c r="C2784" t="s">
        <v>313</v>
      </c>
      <c r="D2784" t="str">
        <f>VLOOKUP(sales_order1[[#This Row],[itemCode]],product_details3!B:C,2,0)</f>
        <v>MSKO50</v>
      </c>
      <c r="E2784" t="s">
        <v>314</v>
      </c>
      <c r="F2784" t="s">
        <v>137</v>
      </c>
      <c r="G2784">
        <v>200</v>
      </c>
      <c r="H2784">
        <v>14.65</v>
      </c>
      <c r="I2784">
        <v>2930</v>
      </c>
      <c r="J2784">
        <v>6.55</v>
      </c>
      <c r="K2784">
        <v>1310</v>
      </c>
      <c r="L2784">
        <v>8.1</v>
      </c>
      <c r="M2784">
        <v>0.55290102389078488</v>
      </c>
      <c r="N2784">
        <v>1620</v>
      </c>
      <c r="O2784" t="s">
        <v>98</v>
      </c>
      <c r="P2784" t="s">
        <v>99</v>
      </c>
      <c r="Q2784" t="s">
        <v>100</v>
      </c>
      <c r="R2784" t="s">
        <v>40</v>
      </c>
      <c r="S2784" t="s">
        <v>101</v>
      </c>
      <c r="T2784" t="s">
        <v>102</v>
      </c>
      <c r="U2784" t="s">
        <v>1190</v>
      </c>
      <c r="V2784">
        <f>YEAR(sales_order1[[#This Row],[date]])</f>
        <v>2021</v>
      </c>
      <c r="W2784" t="str">
        <f>TEXT(sales_order1[[#This Row],[date]], "Mmm")</f>
        <v>May</v>
      </c>
      <c r="X2784">
        <f>VALUE(TEXT(sales_order1[[#This Row],[date]], "D"))</f>
        <v>10</v>
      </c>
      <c r="Y2784">
        <v>19</v>
      </c>
    </row>
    <row r="2785" spans="1:25" x14ac:dyDescent="0.25">
      <c r="A2785" s="1">
        <v>44326</v>
      </c>
      <c r="B2785">
        <v>60709</v>
      </c>
      <c r="C2785" t="s">
        <v>135</v>
      </c>
      <c r="D2785" t="str">
        <f>VLOOKUP(sales_order1[[#This Row],[itemCode]],product_details3!B:C,2,0)</f>
        <v>MSKSH</v>
      </c>
      <c r="E2785" t="s">
        <v>136</v>
      </c>
      <c r="F2785" t="s">
        <v>137</v>
      </c>
      <c r="G2785">
        <v>300</v>
      </c>
      <c r="H2785">
        <v>18.75</v>
      </c>
      <c r="I2785">
        <v>5625</v>
      </c>
      <c r="J2785">
        <v>7.45</v>
      </c>
      <c r="K2785">
        <v>2235</v>
      </c>
      <c r="L2785">
        <v>11.3</v>
      </c>
      <c r="M2785">
        <v>0.60266666666666668</v>
      </c>
      <c r="N2785">
        <v>3390</v>
      </c>
      <c r="O2785" t="s">
        <v>440</v>
      </c>
      <c r="P2785" t="s">
        <v>441</v>
      </c>
      <c r="Q2785" t="s">
        <v>39</v>
      </c>
      <c r="R2785" t="s">
        <v>40</v>
      </c>
      <c r="S2785" t="s">
        <v>41</v>
      </c>
      <c r="T2785" t="s">
        <v>442</v>
      </c>
      <c r="U2785" t="s">
        <v>1188</v>
      </c>
      <c r="V2785">
        <f>YEAR(sales_order1[[#This Row],[date]])</f>
        <v>2021</v>
      </c>
      <c r="W2785" t="str">
        <f>TEXT(sales_order1[[#This Row],[date]], "Mmm")</f>
        <v>May</v>
      </c>
      <c r="X2785">
        <f>VALUE(TEXT(sales_order1[[#This Row],[date]], "D"))</f>
        <v>10</v>
      </c>
      <c r="Y2785">
        <v>19</v>
      </c>
    </row>
    <row r="2786" spans="1:25" x14ac:dyDescent="0.25">
      <c r="A2786" s="1">
        <v>44326</v>
      </c>
      <c r="B2786">
        <v>60710</v>
      </c>
      <c r="C2786" t="s">
        <v>43</v>
      </c>
      <c r="D2786" t="str">
        <f>VLOOKUP(sales_order1[[#This Row],[itemCode]],product_details3!B:C,2,0)</f>
        <v>CLNG200</v>
      </c>
      <c r="E2786" t="s">
        <v>44</v>
      </c>
      <c r="F2786" t="s">
        <v>45</v>
      </c>
      <c r="G2786">
        <v>50</v>
      </c>
      <c r="H2786">
        <v>21.25</v>
      </c>
      <c r="I2786">
        <v>1062.5</v>
      </c>
      <c r="J2786">
        <v>7.75</v>
      </c>
      <c r="K2786">
        <v>387.5</v>
      </c>
      <c r="L2786">
        <v>13.5</v>
      </c>
      <c r="M2786">
        <v>0.63529411764705879</v>
      </c>
      <c r="N2786">
        <v>675</v>
      </c>
      <c r="O2786" t="s">
        <v>172</v>
      </c>
      <c r="P2786" t="s">
        <v>173</v>
      </c>
      <c r="Q2786" t="s">
        <v>39</v>
      </c>
      <c r="R2786" t="s">
        <v>40</v>
      </c>
      <c r="S2786" t="s">
        <v>41</v>
      </c>
      <c r="T2786" t="s">
        <v>174</v>
      </c>
      <c r="U2786" t="s">
        <v>1188</v>
      </c>
      <c r="V2786">
        <f>YEAR(sales_order1[[#This Row],[date]])</f>
        <v>2021</v>
      </c>
      <c r="W2786" t="str">
        <f>TEXT(sales_order1[[#This Row],[date]], "Mmm")</f>
        <v>May</v>
      </c>
      <c r="X2786">
        <f>VALUE(TEXT(sales_order1[[#This Row],[date]], "D"))</f>
        <v>10</v>
      </c>
      <c r="Y2786">
        <v>19</v>
      </c>
    </row>
    <row r="2787" spans="1:25" x14ac:dyDescent="0.25">
      <c r="A2787" s="1">
        <v>44327</v>
      </c>
      <c r="B2787">
        <v>60711</v>
      </c>
      <c r="C2787" t="s">
        <v>388</v>
      </c>
      <c r="D2787" t="str">
        <f>VLOOKUP(sales_order1[[#This Row],[itemCode]],product_details3!B:C,2,0)</f>
        <v>TNRS200</v>
      </c>
      <c r="E2787" t="s">
        <v>389</v>
      </c>
      <c r="F2787" t="s">
        <v>124</v>
      </c>
      <c r="G2787">
        <v>100</v>
      </c>
      <c r="H2787">
        <v>26.2</v>
      </c>
      <c r="I2787">
        <v>2620</v>
      </c>
      <c r="J2787">
        <v>9.4</v>
      </c>
      <c r="K2787">
        <v>940</v>
      </c>
      <c r="L2787">
        <v>16.8</v>
      </c>
      <c r="M2787">
        <v>0.6412213740458016</v>
      </c>
      <c r="N2787">
        <v>1680</v>
      </c>
      <c r="O2787" t="s">
        <v>522</v>
      </c>
      <c r="P2787" t="s">
        <v>523</v>
      </c>
      <c r="Q2787" t="s">
        <v>146</v>
      </c>
      <c r="R2787" t="s">
        <v>112</v>
      </c>
      <c r="S2787" t="s">
        <v>165</v>
      </c>
      <c r="T2787" t="s">
        <v>524</v>
      </c>
      <c r="U2787" t="s">
        <v>1189</v>
      </c>
      <c r="V2787">
        <f>YEAR(sales_order1[[#This Row],[date]])</f>
        <v>2021</v>
      </c>
      <c r="W2787" t="str">
        <f>TEXT(sales_order1[[#This Row],[date]], "Mmm")</f>
        <v>May</v>
      </c>
      <c r="X2787">
        <f>VALUE(TEXT(sales_order1[[#This Row],[date]], "D"))</f>
        <v>11</v>
      </c>
      <c r="Y2787">
        <v>19</v>
      </c>
    </row>
    <row r="2788" spans="1:25" x14ac:dyDescent="0.25">
      <c r="A2788" s="1">
        <v>44327</v>
      </c>
      <c r="B2788">
        <v>60712</v>
      </c>
      <c r="C2788" t="s">
        <v>115</v>
      </c>
      <c r="D2788" t="str">
        <f>VLOOKUP(sales_order1[[#This Row],[itemCode]],product_details3!B:C,2,0)</f>
        <v>SCRS30100</v>
      </c>
      <c r="E2788" t="s">
        <v>116</v>
      </c>
      <c r="F2788" t="s">
        <v>61</v>
      </c>
      <c r="G2788">
        <v>50</v>
      </c>
      <c r="H2788">
        <v>32.75</v>
      </c>
      <c r="I2788">
        <v>1637.5</v>
      </c>
      <c r="J2788">
        <v>11.25</v>
      </c>
      <c r="K2788">
        <v>562.5</v>
      </c>
      <c r="L2788">
        <v>21.5</v>
      </c>
      <c r="M2788">
        <v>0.65648854961832059</v>
      </c>
      <c r="N2788">
        <v>1075</v>
      </c>
      <c r="O2788" t="s">
        <v>130</v>
      </c>
      <c r="P2788" t="s">
        <v>131</v>
      </c>
      <c r="Q2788" t="s">
        <v>132</v>
      </c>
      <c r="R2788" t="s">
        <v>56</v>
      </c>
      <c r="S2788" t="s">
        <v>133</v>
      </c>
      <c r="T2788" t="s">
        <v>134</v>
      </c>
      <c r="U2788" t="s">
        <v>1191</v>
      </c>
      <c r="V2788">
        <f>YEAR(sales_order1[[#This Row],[date]])</f>
        <v>2021</v>
      </c>
      <c r="W2788" t="str">
        <f>TEXT(sales_order1[[#This Row],[date]], "Mmm")</f>
        <v>May</v>
      </c>
      <c r="X2788">
        <f>VALUE(TEXT(sales_order1[[#This Row],[date]], "D"))</f>
        <v>11</v>
      </c>
      <c r="Y2788">
        <v>19</v>
      </c>
    </row>
    <row r="2789" spans="1:25" x14ac:dyDescent="0.25">
      <c r="A2789" s="1">
        <v>44327</v>
      </c>
      <c r="B2789">
        <v>60713</v>
      </c>
      <c r="C2789" t="s">
        <v>352</v>
      </c>
      <c r="D2789" t="str">
        <f>VLOOKUP(sales_order1[[#This Row],[itemCode]],product_details3!B:C,2,0)</f>
        <v>MSTL50</v>
      </c>
      <c r="E2789" t="s">
        <v>353</v>
      </c>
      <c r="F2789" t="s">
        <v>21</v>
      </c>
      <c r="G2789">
        <v>50</v>
      </c>
      <c r="H2789">
        <v>16.95</v>
      </c>
      <c r="I2789">
        <v>847.5</v>
      </c>
      <c r="J2789">
        <v>5.2</v>
      </c>
      <c r="K2789">
        <v>260</v>
      </c>
      <c r="L2789">
        <v>11.75</v>
      </c>
      <c r="M2789">
        <v>0.69321533923303835</v>
      </c>
      <c r="N2789">
        <v>587.5</v>
      </c>
      <c r="O2789" t="s">
        <v>410</v>
      </c>
      <c r="P2789" t="s">
        <v>411</v>
      </c>
      <c r="Q2789" t="s">
        <v>64</v>
      </c>
      <c r="R2789" t="s">
        <v>40</v>
      </c>
      <c r="S2789" t="s">
        <v>229</v>
      </c>
      <c r="T2789" t="s">
        <v>230</v>
      </c>
      <c r="U2789" t="s">
        <v>1189</v>
      </c>
      <c r="V2789">
        <f>YEAR(sales_order1[[#This Row],[date]])</f>
        <v>2021</v>
      </c>
      <c r="W2789" t="str">
        <f>TEXT(sales_order1[[#This Row],[date]], "Mmm")</f>
        <v>May</v>
      </c>
      <c r="X2789">
        <f>VALUE(TEXT(sales_order1[[#This Row],[date]], "D"))</f>
        <v>11</v>
      </c>
      <c r="Y2789">
        <v>19</v>
      </c>
    </row>
    <row r="2790" spans="1:25" x14ac:dyDescent="0.25">
      <c r="A2790" s="1">
        <v>44327</v>
      </c>
      <c r="B2790">
        <v>60714</v>
      </c>
      <c r="C2790" t="s">
        <v>51</v>
      </c>
      <c r="D2790" t="str">
        <f>VLOOKUP(sales_order1[[#This Row],[itemCode]],product_details3!B:C,2,0)</f>
        <v>MSTH50</v>
      </c>
      <c r="E2790" t="s">
        <v>52</v>
      </c>
      <c r="F2790" t="s">
        <v>21</v>
      </c>
      <c r="G2790">
        <v>100</v>
      </c>
      <c r="H2790">
        <v>15.75</v>
      </c>
      <c r="I2790">
        <v>1575</v>
      </c>
      <c r="J2790">
        <v>4.45</v>
      </c>
      <c r="K2790">
        <v>445</v>
      </c>
      <c r="L2790">
        <v>11.3</v>
      </c>
      <c r="M2790">
        <v>0.71746031746031746</v>
      </c>
      <c r="N2790">
        <v>1130</v>
      </c>
      <c r="O2790" t="s">
        <v>266</v>
      </c>
      <c r="P2790" t="s">
        <v>267</v>
      </c>
      <c r="Q2790" t="s">
        <v>154</v>
      </c>
      <c r="R2790" t="s">
        <v>56</v>
      </c>
      <c r="S2790" t="s">
        <v>133</v>
      </c>
      <c r="T2790" t="s">
        <v>268</v>
      </c>
      <c r="U2790" t="s">
        <v>1191</v>
      </c>
      <c r="V2790">
        <f>YEAR(sales_order1[[#This Row],[date]])</f>
        <v>2021</v>
      </c>
      <c r="W2790" t="str">
        <f>TEXT(sales_order1[[#This Row],[date]], "Mmm")</f>
        <v>May</v>
      </c>
      <c r="X2790">
        <f>VALUE(TEXT(sales_order1[[#This Row],[date]], "D"))</f>
        <v>11</v>
      </c>
      <c r="Y2790">
        <v>19</v>
      </c>
    </row>
    <row r="2791" spans="1:25" x14ac:dyDescent="0.25">
      <c r="A2791" s="1">
        <v>44327</v>
      </c>
      <c r="B2791">
        <v>60715</v>
      </c>
      <c r="C2791" t="s">
        <v>80</v>
      </c>
      <c r="D2791" t="str">
        <f>VLOOKUP(sales_order1[[#This Row],[itemCode]],product_details3!B:C,2,0)</f>
        <v>MSTA50</v>
      </c>
      <c r="E2791" t="s">
        <v>81</v>
      </c>
      <c r="F2791" t="s">
        <v>21</v>
      </c>
      <c r="G2791">
        <v>200</v>
      </c>
      <c r="H2791">
        <v>19.649999999999999</v>
      </c>
      <c r="I2791">
        <v>3930</v>
      </c>
      <c r="J2791">
        <v>6.55</v>
      </c>
      <c r="K2791">
        <v>1310</v>
      </c>
      <c r="L2791">
        <v>13.1</v>
      </c>
      <c r="M2791">
        <v>0.66666666666666663</v>
      </c>
      <c r="N2791">
        <v>2620</v>
      </c>
      <c r="O2791" t="s">
        <v>443</v>
      </c>
      <c r="P2791" t="s">
        <v>444</v>
      </c>
      <c r="Q2791" t="s">
        <v>111</v>
      </c>
      <c r="R2791" t="s">
        <v>112</v>
      </c>
      <c r="S2791" t="s">
        <v>445</v>
      </c>
      <c r="T2791" t="s">
        <v>446</v>
      </c>
      <c r="U2791" t="s">
        <v>1189</v>
      </c>
      <c r="V2791">
        <f>YEAR(sales_order1[[#This Row],[date]])</f>
        <v>2021</v>
      </c>
      <c r="W2791" t="str">
        <f>TEXT(sales_order1[[#This Row],[date]], "Mmm")</f>
        <v>May</v>
      </c>
      <c r="X2791">
        <f>VALUE(TEXT(sales_order1[[#This Row],[date]], "D"))</f>
        <v>11</v>
      </c>
      <c r="Y2791">
        <v>19</v>
      </c>
    </row>
    <row r="2792" spans="1:25" x14ac:dyDescent="0.25">
      <c r="A2792" s="1">
        <v>44327</v>
      </c>
      <c r="B2792">
        <v>60716</v>
      </c>
      <c r="C2792" t="s">
        <v>28</v>
      </c>
      <c r="D2792" t="str">
        <f>VLOOKUP(sales_order1[[#This Row],[itemCode]],product_details3!B:C,2,0)</f>
        <v>SRMC30</v>
      </c>
      <c r="E2792" t="s">
        <v>29</v>
      </c>
      <c r="F2792" t="s">
        <v>30</v>
      </c>
      <c r="G2792">
        <v>200</v>
      </c>
      <c r="H2792">
        <v>22.6</v>
      </c>
      <c r="I2792">
        <v>4520</v>
      </c>
      <c r="J2792">
        <v>7.6</v>
      </c>
      <c r="K2792">
        <v>1520</v>
      </c>
      <c r="L2792">
        <v>15</v>
      </c>
      <c r="M2792">
        <v>0.66371681415929207</v>
      </c>
      <c r="N2792">
        <v>3000</v>
      </c>
      <c r="O2792" t="s">
        <v>273</v>
      </c>
      <c r="P2792" t="s">
        <v>274</v>
      </c>
      <c r="Q2792" t="s">
        <v>132</v>
      </c>
      <c r="R2792" t="s">
        <v>56</v>
      </c>
      <c r="S2792" t="s">
        <v>133</v>
      </c>
      <c r="T2792" t="s">
        <v>275</v>
      </c>
      <c r="U2792" t="s">
        <v>1191</v>
      </c>
      <c r="V2792">
        <f>YEAR(sales_order1[[#This Row],[date]])</f>
        <v>2021</v>
      </c>
      <c r="W2792" t="str">
        <f>TEXT(sales_order1[[#This Row],[date]], "Mmm")</f>
        <v>May</v>
      </c>
      <c r="X2792">
        <f>VALUE(TEXT(sales_order1[[#This Row],[date]], "D"))</f>
        <v>11</v>
      </c>
      <c r="Y2792">
        <v>19</v>
      </c>
    </row>
    <row r="2793" spans="1:25" x14ac:dyDescent="0.25">
      <c r="A2793" s="1">
        <v>44327</v>
      </c>
      <c r="B2793">
        <v>60717</v>
      </c>
      <c r="C2793" t="s">
        <v>103</v>
      </c>
      <c r="D2793" t="str">
        <f>VLOOKUP(sales_order1[[#This Row],[itemCode]],product_details3!B:C,2,0)</f>
        <v>SCRT50</v>
      </c>
      <c r="E2793" t="s">
        <v>104</v>
      </c>
      <c r="F2793" t="s">
        <v>61</v>
      </c>
      <c r="G2793">
        <v>100</v>
      </c>
      <c r="H2793">
        <v>16.95</v>
      </c>
      <c r="I2793">
        <v>1695</v>
      </c>
      <c r="J2793">
        <v>5.2</v>
      </c>
      <c r="K2793">
        <v>520</v>
      </c>
      <c r="L2793">
        <v>11.75</v>
      </c>
      <c r="M2793">
        <v>0.69321533923303835</v>
      </c>
      <c r="N2793">
        <v>1175</v>
      </c>
      <c r="O2793" t="s">
        <v>495</v>
      </c>
      <c r="P2793" t="s">
        <v>496</v>
      </c>
      <c r="Q2793" t="s">
        <v>119</v>
      </c>
      <c r="R2793" t="s">
        <v>40</v>
      </c>
      <c r="S2793" t="s">
        <v>497</v>
      </c>
      <c r="T2793" t="s">
        <v>498</v>
      </c>
      <c r="U2793" t="s">
        <v>1190</v>
      </c>
      <c r="V2793">
        <f>YEAR(sales_order1[[#This Row],[date]])</f>
        <v>2021</v>
      </c>
      <c r="W2793" t="str">
        <f>TEXT(sales_order1[[#This Row],[date]], "Mmm")</f>
        <v>May</v>
      </c>
      <c r="X2793">
        <f>VALUE(TEXT(sales_order1[[#This Row],[date]], "D"))</f>
        <v>11</v>
      </c>
      <c r="Y2793">
        <v>19</v>
      </c>
    </row>
    <row r="2794" spans="1:25" x14ac:dyDescent="0.25">
      <c r="A2794" s="1">
        <v>44327</v>
      </c>
      <c r="B2794">
        <v>60718</v>
      </c>
      <c r="C2794" t="s">
        <v>329</v>
      </c>
      <c r="D2794" t="str">
        <f>VLOOKUP(sales_order1[[#This Row],[itemCode]],product_details3!B:C,2,0)</f>
        <v>TNRS150</v>
      </c>
      <c r="E2794" t="s">
        <v>330</v>
      </c>
      <c r="F2794" t="s">
        <v>124</v>
      </c>
      <c r="G2794">
        <v>100</v>
      </c>
      <c r="H2794">
        <v>19.649999999999999</v>
      </c>
      <c r="I2794">
        <v>1965</v>
      </c>
      <c r="J2794">
        <v>6.55</v>
      </c>
      <c r="K2794">
        <v>655</v>
      </c>
      <c r="L2794">
        <v>13.1</v>
      </c>
      <c r="M2794">
        <v>0.66666666666666663</v>
      </c>
      <c r="N2794">
        <v>1310</v>
      </c>
      <c r="O2794" t="s">
        <v>293</v>
      </c>
      <c r="P2794" t="s">
        <v>294</v>
      </c>
      <c r="Q2794" t="s">
        <v>154</v>
      </c>
      <c r="R2794" t="s">
        <v>56</v>
      </c>
      <c r="S2794" t="s">
        <v>133</v>
      </c>
      <c r="T2794" t="s">
        <v>155</v>
      </c>
      <c r="U2794" t="s">
        <v>1191</v>
      </c>
      <c r="V2794">
        <f>YEAR(sales_order1[[#This Row],[date]])</f>
        <v>2021</v>
      </c>
      <c r="W2794" t="str">
        <f>TEXT(sales_order1[[#This Row],[date]], "Mmm")</f>
        <v>May</v>
      </c>
      <c r="X2794">
        <f>VALUE(TEXT(sales_order1[[#This Row],[date]], "D"))</f>
        <v>11</v>
      </c>
      <c r="Y2794">
        <v>19</v>
      </c>
    </row>
    <row r="2795" spans="1:25" x14ac:dyDescent="0.25">
      <c r="A2795" s="1">
        <v>44328</v>
      </c>
      <c r="B2795">
        <v>60719</v>
      </c>
      <c r="C2795" t="s">
        <v>315</v>
      </c>
      <c r="D2795" t="str">
        <f>VLOOKUP(sales_order1[[#This Row],[itemCode]],product_details3!B:C,2,0)</f>
        <v>EXFG50</v>
      </c>
      <c r="E2795" t="s">
        <v>316</v>
      </c>
      <c r="F2795" t="s">
        <v>183</v>
      </c>
      <c r="G2795">
        <v>200</v>
      </c>
      <c r="H2795">
        <v>15.75</v>
      </c>
      <c r="I2795">
        <v>3150</v>
      </c>
      <c r="J2795">
        <v>5.45</v>
      </c>
      <c r="K2795">
        <v>1090</v>
      </c>
      <c r="L2795">
        <v>10.3</v>
      </c>
      <c r="M2795">
        <v>0.65396825396825398</v>
      </c>
      <c r="N2795">
        <v>2060</v>
      </c>
      <c r="O2795" t="s">
        <v>223</v>
      </c>
      <c r="P2795" t="s">
        <v>224</v>
      </c>
      <c r="Q2795" t="s">
        <v>55</v>
      </c>
      <c r="R2795" t="s">
        <v>56</v>
      </c>
      <c r="S2795" t="s">
        <v>225</v>
      </c>
      <c r="T2795" t="s">
        <v>226</v>
      </c>
      <c r="U2795" t="s">
        <v>1191</v>
      </c>
      <c r="V2795">
        <f>YEAR(sales_order1[[#This Row],[date]])</f>
        <v>2021</v>
      </c>
      <c r="W2795" t="str">
        <f>TEXT(sales_order1[[#This Row],[date]], "Mmm")</f>
        <v>May</v>
      </c>
      <c r="X2795">
        <f>VALUE(TEXT(sales_order1[[#This Row],[date]], "D"))</f>
        <v>12</v>
      </c>
      <c r="Y2795">
        <v>19</v>
      </c>
    </row>
    <row r="2796" spans="1:25" x14ac:dyDescent="0.25">
      <c r="A2796" s="1">
        <v>44328</v>
      </c>
      <c r="B2796">
        <v>60720</v>
      </c>
      <c r="C2796" t="s">
        <v>327</v>
      </c>
      <c r="D2796" t="str">
        <f>VLOOKUP(sales_order1[[#This Row],[itemCode]],product_details3!B:C,2,0)</f>
        <v>SCR50+50</v>
      </c>
      <c r="E2796" t="s">
        <v>328</v>
      </c>
      <c r="F2796" t="s">
        <v>61</v>
      </c>
      <c r="G2796">
        <v>300</v>
      </c>
      <c r="H2796">
        <v>15.75</v>
      </c>
      <c r="I2796">
        <v>4725</v>
      </c>
      <c r="J2796">
        <v>4.45</v>
      </c>
      <c r="K2796">
        <v>1335</v>
      </c>
      <c r="L2796">
        <v>11.3</v>
      </c>
      <c r="M2796">
        <v>0.71746031746031746</v>
      </c>
      <c r="N2796">
        <v>3390</v>
      </c>
      <c r="O2796" t="s">
        <v>469</v>
      </c>
      <c r="P2796" t="s">
        <v>470</v>
      </c>
      <c r="Q2796" t="s">
        <v>160</v>
      </c>
      <c r="R2796" t="s">
        <v>112</v>
      </c>
      <c r="S2796" t="s">
        <v>161</v>
      </c>
      <c r="T2796" t="s">
        <v>471</v>
      </c>
      <c r="U2796" t="s">
        <v>1189</v>
      </c>
      <c r="V2796">
        <f>YEAR(sales_order1[[#This Row],[date]])</f>
        <v>2021</v>
      </c>
      <c r="W2796" t="str">
        <f>TEXT(sales_order1[[#This Row],[date]], "Mmm")</f>
        <v>May</v>
      </c>
      <c r="X2796">
        <f>VALUE(TEXT(sales_order1[[#This Row],[date]], "D"))</f>
        <v>12</v>
      </c>
      <c r="Y2796">
        <v>19</v>
      </c>
    </row>
    <row r="2797" spans="1:25" x14ac:dyDescent="0.25">
      <c r="A2797" s="1">
        <v>44328</v>
      </c>
      <c r="B2797">
        <v>60721</v>
      </c>
      <c r="C2797" t="s">
        <v>51</v>
      </c>
      <c r="D2797" t="str">
        <f>VLOOKUP(sales_order1[[#This Row],[itemCode]],product_details3!B:C,2,0)</f>
        <v>MSTH50</v>
      </c>
      <c r="E2797" t="s">
        <v>52</v>
      </c>
      <c r="F2797" t="s">
        <v>21</v>
      </c>
      <c r="G2797">
        <v>150</v>
      </c>
      <c r="H2797">
        <v>15.75</v>
      </c>
      <c r="I2797">
        <v>2362.5</v>
      </c>
      <c r="J2797">
        <v>4.45</v>
      </c>
      <c r="K2797">
        <v>667.5</v>
      </c>
      <c r="L2797">
        <v>11.3</v>
      </c>
      <c r="M2797">
        <v>0.71746031746031746</v>
      </c>
      <c r="N2797">
        <v>1695</v>
      </c>
      <c r="O2797" t="s">
        <v>82</v>
      </c>
      <c r="P2797" t="s">
        <v>83</v>
      </c>
      <c r="Q2797" t="s">
        <v>64</v>
      </c>
      <c r="R2797" t="s">
        <v>40</v>
      </c>
      <c r="S2797" t="s">
        <v>84</v>
      </c>
      <c r="T2797" t="s">
        <v>85</v>
      </c>
      <c r="U2797" t="s">
        <v>1189</v>
      </c>
      <c r="V2797">
        <f>YEAR(sales_order1[[#This Row],[date]])</f>
        <v>2021</v>
      </c>
      <c r="W2797" t="str">
        <f>TEXT(sales_order1[[#This Row],[date]], "Mmm")</f>
        <v>May</v>
      </c>
      <c r="X2797">
        <f>VALUE(TEXT(sales_order1[[#This Row],[date]], "D"))</f>
        <v>12</v>
      </c>
      <c r="Y2797">
        <v>19</v>
      </c>
    </row>
    <row r="2798" spans="1:25" x14ac:dyDescent="0.25">
      <c r="A2798" s="1">
        <v>44328</v>
      </c>
      <c r="B2798">
        <v>60722</v>
      </c>
      <c r="C2798" t="s">
        <v>43</v>
      </c>
      <c r="D2798" t="str">
        <f>VLOOKUP(sales_order1[[#This Row],[itemCode]],product_details3!B:C,2,0)</f>
        <v>CLNG200</v>
      </c>
      <c r="E2798" t="s">
        <v>44</v>
      </c>
      <c r="F2798" t="s">
        <v>45</v>
      </c>
      <c r="G2798">
        <v>150</v>
      </c>
      <c r="H2798">
        <v>21.25</v>
      </c>
      <c r="I2798">
        <v>3187.5</v>
      </c>
      <c r="J2798">
        <v>7.75</v>
      </c>
      <c r="K2798">
        <v>1162.5</v>
      </c>
      <c r="L2798">
        <v>13.5</v>
      </c>
      <c r="M2798">
        <v>0.63529411764705879</v>
      </c>
      <c r="N2798">
        <v>2025</v>
      </c>
      <c r="O2798" t="s">
        <v>392</v>
      </c>
      <c r="P2798" t="s">
        <v>393</v>
      </c>
      <c r="Q2798" t="s">
        <v>264</v>
      </c>
      <c r="R2798" t="s">
        <v>56</v>
      </c>
      <c r="S2798" t="s">
        <v>133</v>
      </c>
      <c r="T2798" t="s">
        <v>394</v>
      </c>
      <c r="U2798" t="s">
        <v>1191</v>
      </c>
      <c r="V2798">
        <f>YEAR(sales_order1[[#This Row],[date]])</f>
        <v>2021</v>
      </c>
      <c r="W2798" t="str">
        <f>TEXT(sales_order1[[#This Row],[date]], "Mmm")</f>
        <v>May</v>
      </c>
      <c r="X2798">
        <f>VALUE(TEXT(sales_order1[[#This Row],[date]], "D"))</f>
        <v>12</v>
      </c>
      <c r="Y2798">
        <v>19</v>
      </c>
    </row>
    <row r="2799" spans="1:25" x14ac:dyDescent="0.25">
      <c r="A2799" s="1">
        <v>44328</v>
      </c>
      <c r="B2799">
        <v>60723</v>
      </c>
      <c r="C2799" t="s">
        <v>103</v>
      </c>
      <c r="D2799" t="str">
        <f>VLOOKUP(sales_order1[[#This Row],[itemCode]],product_details3!B:C,2,0)</f>
        <v>SCRT50</v>
      </c>
      <c r="E2799" t="s">
        <v>104</v>
      </c>
      <c r="F2799" t="s">
        <v>61</v>
      </c>
      <c r="G2799">
        <v>100</v>
      </c>
      <c r="H2799">
        <v>16.95</v>
      </c>
      <c r="I2799">
        <v>1695</v>
      </c>
      <c r="J2799">
        <v>5.2</v>
      </c>
      <c r="K2799">
        <v>520</v>
      </c>
      <c r="L2799">
        <v>11.75</v>
      </c>
      <c r="M2799">
        <v>0.69321533923303835</v>
      </c>
      <c r="N2799">
        <v>1175</v>
      </c>
      <c r="O2799" t="s">
        <v>144</v>
      </c>
      <c r="P2799" t="s">
        <v>145</v>
      </c>
      <c r="Q2799" t="s">
        <v>146</v>
      </c>
      <c r="R2799" t="s">
        <v>112</v>
      </c>
      <c r="S2799" t="s">
        <v>147</v>
      </c>
      <c r="T2799" t="s">
        <v>148</v>
      </c>
      <c r="U2799" t="s">
        <v>1190</v>
      </c>
      <c r="V2799">
        <f>YEAR(sales_order1[[#This Row],[date]])</f>
        <v>2021</v>
      </c>
      <c r="W2799" t="str">
        <f>TEXT(sales_order1[[#This Row],[date]], "Mmm")</f>
        <v>May</v>
      </c>
      <c r="X2799">
        <f>VALUE(TEXT(sales_order1[[#This Row],[date]], "D"))</f>
        <v>12</v>
      </c>
      <c r="Y2799">
        <v>19</v>
      </c>
    </row>
    <row r="2800" spans="1:25" x14ac:dyDescent="0.25">
      <c r="A2800" s="1">
        <v>44328</v>
      </c>
      <c r="B2800">
        <v>60724</v>
      </c>
      <c r="C2800" t="s">
        <v>86</v>
      </c>
      <c r="D2800" t="str">
        <f>VLOOKUP(sales_order1[[#This Row],[itemCode]],product_details3!B:C,2,0)</f>
        <v>SRMH30</v>
      </c>
      <c r="E2800" t="s">
        <v>87</v>
      </c>
      <c r="F2800" t="s">
        <v>30</v>
      </c>
      <c r="G2800">
        <v>100</v>
      </c>
      <c r="H2800">
        <v>21</v>
      </c>
      <c r="I2800">
        <v>2100</v>
      </c>
      <c r="J2800">
        <v>6.6</v>
      </c>
      <c r="K2800">
        <v>660</v>
      </c>
      <c r="L2800">
        <v>14.4</v>
      </c>
      <c r="M2800">
        <v>0.68571428571428572</v>
      </c>
      <c r="N2800">
        <v>1440</v>
      </c>
      <c r="O2800" t="s">
        <v>537</v>
      </c>
      <c r="P2800" t="s">
        <v>538</v>
      </c>
      <c r="Q2800" t="s">
        <v>111</v>
      </c>
      <c r="R2800" t="s">
        <v>112</v>
      </c>
      <c r="S2800" t="s">
        <v>179</v>
      </c>
      <c r="T2800" t="s">
        <v>539</v>
      </c>
      <c r="U2800" t="s">
        <v>1189</v>
      </c>
      <c r="V2800">
        <f>YEAR(sales_order1[[#This Row],[date]])</f>
        <v>2021</v>
      </c>
      <c r="W2800" t="str">
        <f>TEXT(sales_order1[[#This Row],[date]], "Mmm")</f>
        <v>May</v>
      </c>
      <c r="X2800">
        <f>VALUE(TEXT(sales_order1[[#This Row],[date]], "D"))</f>
        <v>12</v>
      </c>
      <c r="Y2800">
        <v>19</v>
      </c>
    </row>
    <row r="2801" spans="1:25" x14ac:dyDescent="0.25">
      <c r="A2801" s="1">
        <v>44329</v>
      </c>
      <c r="B2801">
        <v>60725</v>
      </c>
      <c r="C2801" t="s">
        <v>251</v>
      </c>
      <c r="D2801" t="str">
        <f>VLOOKUP(sales_order1[[#This Row],[itemCode]],product_details3!B:C,2,0)</f>
        <v>CLNO50</v>
      </c>
      <c r="E2801" t="s">
        <v>252</v>
      </c>
      <c r="F2801" t="s">
        <v>45</v>
      </c>
      <c r="G2801">
        <v>100</v>
      </c>
      <c r="H2801">
        <v>9.1</v>
      </c>
      <c r="I2801">
        <v>910</v>
      </c>
      <c r="J2801">
        <v>3.7</v>
      </c>
      <c r="K2801">
        <v>370</v>
      </c>
      <c r="L2801">
        <v>5.4</v>
      </c>
      <c r="M2801">
        <v>0.59340659340659352</v>
      </c>
      <c r="N2801">
        <v>540</v>
      </c>
      <c r="O2801" t="s">
        <v>199</v>
      </c>
      <c r="P2801" t="s">
        <v>200</v>
      </c>
      <c r="Q2801" t="s">
        <v>201</v>
      </c>
      <c r="R2801" t="s">
        <v>25</v>
      </c>
      <c r="S2801" t="s">
        <v>202</v>
      </c>
      <c r="T2801" t="s">
        <v>203</v>
      </c>
      <c r="U2801" t="s">
        <v>1191</v>
      </c>
      <c r="V2801">
        <f>YEAR(sales_order1[[#This Row],[date]])</f>
        <v>2021</v>
      </c>
      <c r="W2801" t="str">
        <f>TEXT(sales_order1[[#This Row],[date]], "Mmm")</f>
        <v>May</v>
      </c>
      <c r="X2801">
        <f>VALUE(TEXT(sales_order1[[#This Row],[date]], "D"))</f>
        <v>13</v>
      </c>
      <c r="Y2801">
        <v>19</v>
      </c>
    </row>
    <row r="2802" spans="1:25" x14ac:dyDescent="0.25">
      <c r="A2802" s="1">
        <v>44329</v>
      </c>
      <c r="B2802">
        <v>60726</v>
      </c>
      <c r="C2802" t="s">
        <v>339</v>
      </c>
      <c r="D2802" t="str">
        <f>VLOOKUP(sales_order1[[#This Row],[itemCode]],product_details3!B:C,2,0)</f>
        <v>SRMH50</v>
      </c>
      <c r="E2802" t="s">
        <v>340</v>
      </c>
      <c r="F2802" t="s">
        <v>30</v>
      </c>
      <c r="G2802">
        <v>50</v>
      </c>
      <c r="H2802">
        <v>31.25</v>
      </c>
      <c r="I2802">
        <v>1562.5</v>
      </c>
      <c r="J2802">
        <v>10.75</v>
      </c>
      <c r="K2802">
        <v>537.5</v>
      </c>
      <c r="L2802">
        <v>20.5</v>
      </c>
      <c r="M2802">
        <v>0.65600000000000003</v>
      </c>
      <c r="N2802">
        <v>1025</v>
      </c>
      <c r="O2802" t="s">
        <v>163</v>
      </c>
      <c r="P2802" t="s">
        <v>164</v>
      </c>
      <c r="Q2802" t="s">
        <v>146</v>
      </c>
      <c r="R2802" t="s">
        <v>112</v>
      </c>
      <c r="S2802" t="s">
        <v>165</v>
      </c>
      <c r="T2802" t="s">
        <v>166</v>
      </c>
      <c r="U2802" t="s">
        <v>1189</v>
      </c>
      <c r="V2802">
        <f>YEAR(sales_order1[[#This Row],[date]])</f>
        <v>2021</v>
      </c>
      <c r="W2802" t="str">
        <f>TEXT(sales_order1[[#This Row],[date]], "Mmm")</f>
        <v>May</v>
      </c>
      <c r="X2802">
        <f>VALUE(TEXT(sales_order1[[#This Row],[date]], "D"))</f>
        <v>13</v>
      </c>
      <c r="Y2802">
        <v>19</v>
      </c>
    </row>
    <row r="2803" spans="1:25" x14ac:dyDescent="0.25">
      <c r="A2803" s="1">
        <v>44329</v>
      </c>
      <c r="B2803">
        <v>60727</v>
      </c>
      <c r="C2803" t="s">
        <v>128</v>
      </c>
      <c r="D2803" t="str">
        <f>VLOOKUP(sales_order1[[#This Row],[itemCode]],product_details3!B:C,2,0)</f>
        <v>SCRT100</v>
      </c>
      <c r="E2803" t="s">
        <v>129</v>
      </c>
      <c r="F2803" t="s">
        <v>61</v>
      </c>
      <c r="G2803">
        <v>100</v>
      </c>
      <c r="H2803">
        <v>28.25</v>
      </c>
      <c r="I2803">
        <v>2825</v>
      </c>
      <c r="J2803">
        <v>9</v>
      </c>
      <c r="K2803">
        <v>900</v>
      </c>
      <c r="L2803">
        <v>19.25</v>
      </c>
      <c r="M2803">
        <v>0.68141592920353977</v>
      </c>
      <c r="N2803">
        <v>1925</v>
      </c>
      <c r="O2803" t="s">
        <v>487</v>
      </c>
      <c r="P2803" t="s">
        <v>488</v>
      </c>
      <c r="Q2803" t="s">
        <v>48</v>
      </c>
      <c r="R2803" t="s">
        <v>25</v>
      </c>
      <c r="S2803" t="s">
        <v>286</v>
      </c>
      <c r="T2803" t="s">
        <v>489</v>
      </c>
      <c r="U2803" t="s">
        <v>1191</v>
      </c>
      <c r="V2803">
        <f>YEAR(sales_order1[[#This Row],[date]])</f>
        <v>2021</v>
      </c>
      <c r="W2803" t="str">
        <f>TEXT(sales_order1[[#This Row],[date]], "Mmm")</f>
        <v>May</v>
      </c>
      <c r="X2803">
        <f>VALUE(TEXT(sales_order1[[#This Row],[date]], "D"))</f>
        <v>13</v>
      </c>
      <c r="Y2803">
        <v>19</v>
      </c>
    </row>
    <row r="2804" spans="1:25" x14ac:dyDescent="0.25">
      <c r="A2804" s="1">
        <v>44329</v>
      </c>
      <c r="B2804">
        <v>60728</v>
      </c>
      <c r="C2804" t="s">
        <v>59</v>
      </c>
      <c r="D2804" t="str">
        <f>VLOOKUP(sales_order1[[#This Row],[itemCode]],product_details3!B:C,2,0)</f>
        <v>SCRS3050</v>
      </c>
      <c r="E2804" t="s">
        <v>60</v>
      </c>
      <c r="F2804" t="s">
        <v>61</v>
      </c>
      <c r="G2804">
        <v>50</v>
      </c>
      <c r="H2804">
        <v>19.649999999999999</v>
      </c>
      <c r="I2804">
        <v>982.5</v>
      </c>
      <c r="J2804">
        <v>6.55</v>
      </c>
      <c r="K2804">
        <v>327.5</v>
      </c>
      <c r="L2804">
        <v>13.1</v>
      </c>
      <c r="M2804">
        <v>0.66666666666666663</v>
      </c>
      <c r="N2804">
        <v>655</v>
      </c>
      <c r="O2804" t="s">
        <v>158</v>
      </c>
      <c r="P2804" t="s">
        <v>159</v>
      </c>
      <c r="Q2804" t="s">
        <v>160</v>
      </c>
      <c r="R2804" t="s">
        <v>112</v>
      </c>
      <c r="S2804" t="s">
        <v>161</v>
      </c>
      <c r="T2804" t="s">
        <v>162</v>
      </c>
      <c r="U2804" t="s">
        <v>1189</v>
      </c>
      <c r="V2804">
        <f>YEAR(sales_order1[[#This Row],[date]])</f>
        <v>2021</v>
      </c>
      <c r="W2804" t="str">
        <f>TEXT(sales_order1[[#This Row],[date]], "Mmm")</f>
        <v>May</v>
      </c>
      <c r="X2804">
        <f>VALUE(TEXT(sales_order1[[#This Row],[date]], "D"))</f>
        <v>13</v>
      </c>
      <c r="Y2804">
        <v>19</v>
      </c>
    </row>
    <row r="2805" spans="1:25" x14ac:dyDescent="0.25">
      <c r="A2805" s="1">
        <v>44329</v>
      </c>
      <c r="B2805">
        <v>60729</v>
      </c>
      <c r="C2805" t="s">
        <v>135</v>
      </c>
      <c r="D2805" t="str">
        <f>VLOOKUP(sales_order1[[#This Row],[itemCode]],product_details3!B:C,2,0)</f>
        <v>MSKSH</v>
      </c>
      <c r="E2805" t="s">
        <v>136</v>
      </c>
      <c r="F2805" t="s">
        <v>137</v>
      </c>
      <c r="G2805">
        <v>100</v>
      </c>
      <c r="H2805">
        <v>18.75</v>
      </c>
      <c r="I2805">
        <v>1875</v>
      </c>
      <c r="J2805">
        <v>7.45</v>
      </c>
      <c r="K2805">
        <v>745</v>
      </c>
      <c r="L2805">
        <v>11.3</v>
      </c>
      <c r="M2805">
        <v>0.60266666666666668</v>
      </c>
      <c r="N2805">
        <v>1130</v>
      </c>
      <c r="O2805" t="s">
        <v>427</v>
      </c>
      <c r="P2805" t="s">
        <v>428</v>
      </c>
      <c r="Q2805" t="s">
        <v>239</v>
      </c>
      <c r="R2805" t="s">
        <v>112</v>
      </c>
      <c r="S2805" t="s">
        <v>240</v>
      </c>
      <c r="T2805" t="s">
        <v>429</v>
      </c>
      <c r="U2805" t="s">
        <v>1189</v>
      </c>
      <c r="V2805">
        <f>YEAR(sales_order1[[#This Row],[date]])</f>
        <v>2021</v>
      </c>
      <c r="W2805" t="str">
        <f>TEXT(sales_order1[[#This Row],[date]], "Mmm")</f>
        <v>May</v>
      </c>
      <c r="X2805">
        <f>VALUE(TEXT(sales_order1[[#This Row],[date]], "D"))</f>
        <v>13</v>
      </c>
      <c r="Y2805">
        <v>19</v>
      </c>
    </row>
    <row r="2806" spans="1:25" x14ac:dyDescent="0.25">
      <c r="A2806" s="1">
        <v>44329</v>
      </c>
      <c r="B2806">
        <v>60730</v>
      </c>
      <c r="C2806" t="s">
        <v>51</v>
      </c>
      <c r="D2806" t="str">
        <f>VLOOKUP(sales_order1[[#This Row],[itemCode]],product_details3!B:C,2,0)</f>
        <v>MSTH50</v>
      </c>
      <c r="E2806" t="s">
        <v>52</v>
      </c>
      <c r="F2806" t="s">
        <v>21</v>
      </c>
      <c r="G2806">
        <v>150</v>
      </c>
      <c r="H2806">
        <v>15.75</v>
      </c>
      <c r="I2806">
        <v>2362.5</v>
      </c>
      <c r="J2806">
        <v>4.45</v>
      </c>
      <c r="K2806">
        <v>667.5</v>
      </c>
      <c r="L2806">
        <v>11.3</v>
      </c>
      <c r="M2806">
        <v>0.71746031746031746</v>
      </c>
      <c r="N2806">
        <v>1695</v>
      </c>
      <c r="O2806" t="s">
        <v>295</v>
      </c>
      <c r="P2806" t="s">
        <v>296</v>
      </c>
      <c r="Q2806" t="s">
        <v>160</v>
      </c>
      <c r="R2806" t="s">
        <v>112</v>
      </c>
      <c r="S2806" t="s">
        <v>297</v>
      </c>
      <c r="T2806" t="s">
        <v>298</v>
      </c>
      <c r="U2806" t="s">
        <v>1189</v>
      </c>
      <c r="V2806">
        <f>YEAR(sales_order1[[#This Row],[date]])</f>
        <v>2021</v>
      </c>
      <c r="W2806" t="str">
        <f>TEXT(sales_order1[[#This Row],[date]], "Mmm")</f>
        <v>May</v>
      </c>
      <c r="X2806">
        <f>VALUE(TEXT(sales_order1[[#This Row],[date]], "D"))</f>
        <v>13</v>
      </c>
      <c r="Y2806">
        <v>19</v>
      </c>
    </row>
    <row r="2807" spans="1:25" x14ac:dyDescent="0.25">
      <c r="A2807" s="1">
        <v>44329</v>
      </c>
      <c r="B2807">
        <v>60731</v>
      </c>
      <c r="C2807" t="s">
        <v>325</v>
      </c>
      <c r="D2807" t="str">
        <f>VLOOKUP(sales_order1[[#This Row],[itemCode]],product_details3!B:C,2,0)</f>
        <v>EXFG100</v>
      </c>
      <c r="E2807" t="s">
        <v>326</v>
      </c>
      <c r="F2807" t="s">
        <v>183</v>
      </c>
      <c r="G2807">
        <v>100</v>
      </c>
      <c r="H2807">
        <v>20.75</v>
      </c>
      <c r="I2807">
        <v>2075</v>
      </c>
      <c r="J2807">
        <v>7.45</v>
      </c>
      <c r="K2807">
        <v>745</v>
      </c>
      <c r="L2807">
        <v>13.3</v>
      </c>
      <c r="M2807">
        <v>0.64096385542168677</v>
      </c>
      <c r="N2807">
        <v>1330</v>
      </c>
      <c r="O2807" t="s">
        <v>525</v>
      </c>
      <c r="P2807" t="s">
        <v>526</v>
      </c>
      <c r="Q2807" t="s">
        <v>111</v>
      </c>
      <c r="R2807" t="s">
        <v>112</v>
      </c>
      <c r="S2807" t="s">
        <v>113</v>
      </c>
      <c r="T2807" t="s">
        <v>527</v>
      </c>
      <c r="U2807" t="s">
        <v>1189</v>
      </c>
      <c r="V2807">
        <f>YEAR(sales_order1[[#This Row],[date]])</f>
        <v>2021</v>
      </c>
      <c r="W2807" t="str">
        <f>TEXT(sales_order1[[#This Row],[date]], "Mmm")</f>
        <v>May</v>
      </c>
      <c r="X2807">
        <f>VALUE(TEXT(sales_order1[[#This Row],[date]], "D"))</f>
        <v>13</v>
      </c>
      <c r="Y2807">
        <v>19</v>
      </c>
    </row>
    <row r="2808" spans="1:25" x14ac:dyDescent="0.25">
      <c r="A2808" s="1">
        <v>44330</v>
      </c>
      <c r="B2808">
        <v>60732</v>
      </c>
      <c r="C2808" t="s">
        <v>194</v>
      </c>
      <c r="D2808" t="str">
        <f>VLOOKUP(sales_order1[[#This Row],[itemCode]],product_details3!B:C,2,0)</f>
        <v>CLNG150</v>
      </c>
      <c r="E2808" t="s">
        <v>195</v>
      </c>
      <c r="F2808" t="s">
        <v>45</v>
      </c>
      <c r="G2808">
        <v>200</v>
      </c>
      <c r="H2808">
        <v>12.75</v>
      </c>
      <c r="I2808">
        <v>2550</v>
      </c>
      <c r="J2808">
        <v>4.45</v>
      </c>
      <c r="K2808">
        <v>890</v>
      </c>
      <c r="L2808">
        <v>8.3000000000000007</v>
      </c>
      <c r="M2808">
        <v>0.65098039215686276</v>
      </c>
      <c r="N2808">
        <v>1660</v>
      </c>
      <c r="O2808" t="s">
        <v>46</v>
      </c>
      <c r="P2808" t="s">
        <v>47</v>
      </c>
      <c r="Q2808" t="s">
        <v>48</v>
      </c>
      <c r="R2808" t="s">
        <v>25</v>
      </c>
      <c r="S2808" t="s">
        <v>49</v>
      </c>
      <c r="T2808" t="s">
        <v>50</v>
      </c>
      <c r="U2808" t="s">
        <v>1191</v>
      </c>
      <c r="V2808">
        <f>YEAR(sales_order1[[#This Row],[date]])</f>
        <v>2021</v>
      </c>
      <c r="W2808" t="str">
        <f>TEXT(sales_order1[[#This Row],[date]], "Mmm")</f>
        <v>May</v>
      </c>
      <c r="X2808">
        <f>VALUE(TEXT(sales_order1[[#This Row],[date]], "D"))</f>
        <v>14</v>
      </c>
      <c r="Y2808">
        <v>20</v>
      </c>
    </row>
    <row r="2809" spans="1:25" x14ac:dyDescent="0.25">
      <c r="A2809" s="1">
        <v>44330</v>
      </c>
      <c r="B2809">
        <v>60733</v>
      </c>
      <c r="C2809" t="s">
        <v>142</v>
      </c>
      <c r="D2809" t="str">
        <f>VLOOKUP(sales_order1[[#This Row],[itemCode]],product_details3!B:C,2,0)</f>
        <v>SRMC50</v>
      </c>
      <c r="E2809" t="s">
        <v>143</v>
      </c>
      <c r="F2809" t="s">
        <v>30</v>
      </c>
      <c r="G2809">
        <v>100</v>
      </c>
      <c r="H2809">
        <v>33.25</v>
      </c>
      <c r="I2809">
        <v>3325</v>
      </c>
      <c r="J2809">
        <v>12</v>
      </c>
      <c r="K2809">
        <v>1200</v>
      </c>
      <c r="L2809">
        <v>21.25</v>
      </c>
      <c r="M2809">
        <v>0.63909774436090228</v>
      </c>
      <c r="N2809">
        <v>2125</v>
      </c>
      <c r="O2809" t="s">
        <v>244</v>
      </c>
      <c r="P2809" t="s">
        <v>245</v>
      </c>
      <c r="Q2809" t="s">
        <v>186</v>
      </c>
      <c r="R2809" t="s">
        <v>112</v>
      </c>
      <c r="S2809" t="s">
        <v>246</v>
      </c>
      <c r="T2809" t="s">
        <v>247</v>
      </c>
      <c r="U2809" t="s">
        <v>1189</v>
      </c>
      <c r="V2809">
        <f>YEAR(sales_order1[[#This Row],[date]])</f>
        <v>2021</v>
      </c>
      <c r="W2809" t="str">
        <f>TEXT(sales_order1[[#This Row],[date]], "Mmm")</f>
        <v>May</v>
      </c>
      <c r="X2809">
        <f>VALUE(TEXT(sales_order1[[#This Row],[date]], "D"))</f>
        <v>14</v>
      </c>
      <c r="Y2809">
        <v>20</v>
      </c>
    </row>
    <row r="2810" spans="1:25" x14ac:dyDescent="0.25">
      <c r="A2810" s="1">
        <v>44330</v>
      </c>
      <c r="B2810">
        <v>60734</v>
      </c>
      <c r="C2810" t="s">
        <v>194</v>
      </c>
      <c r="D2810" t="str">
        <f>VLOOKUP(sales_order1[[#This Row],[itemCode]],product_details3!B:C,2,0)</f>
        <v>CLNG150</v>
      </c>
      <c r="E2810" t="s">
        <v>195</v>
      </c>
      <c r="F2810" t="s">
        <v>45</v>
      </c>
      <c r="G2810">
        <v>150</v>
      </c>
      <c r="H2810">
        <v>12.75</v>
      </c>
      <c r="I2810">
        <v>1912.5</v>
      </c>
      <c r="J2810">
        <v>4.45</v>
      </c>
      <c r="K2810">
        <v>667.5</v>
      </c>
      <c r="L2810">
        <v>8.3000000000000007</v>
      </c>
      <c r="M2810">
        <v>0.65098039215686276</v>
      </c>
      <c r="N2810">
        <v>1245</v>
      </c>
      <c r="O2810" t="s">
        <v>451</v>
      </c>
      <c r="P2810" t="s">
        <v>452</v>
      </c>
      <c r="Q2810" t="s">
        <v>271</v>
      </c>
      <c r="R2810" t="s">
        <v>56</v>
      </c>
      <c r="S2810" t="s">
        <v>192</v>
      </c>
      <c r="T2810" t="s">
        <v>453</v>
      </c>
      <c r="U2810" t="s">
        <v>1191</v>
      </c>
      <c r="V2810">
        <f>YEAR(sales_order1[[#This Row],[date]])</f>
        <v>2021</v>
      </c>
      <c r="W2810" t="str">
        <f>TEXT(sales_order1[[#This Row],[date]], "Mmm")</f>
        <v>May</v>
      </c>
      <c r="X2810">
        <f>VALUE(TEXT(sales_order1[[#This Row],[date]], "D"))</f>
        <v>14</v>
      </c>
      <c r="Y2810">
        <v>20</v>
      </c>
    </row>
    <row r="2811" spans="1:25" x14ac:dyDescent="0.25">
      <c r="A2811" s="1">
        <v>44330</v>
      </c>
      <c r="B2811">
        <v>60735</v>
      </c>
      <c r="C2811" t="s">
        <v>135</v>
      </c>
      <c r="D2811" t="str">
        <f>VLOOKUP(sales_order1[[#This Row],[itemCode]],product_details3!B:C,2,0)</f>
        <v>MSKSH</v>
      </c>
      <c r="E2811" t="s">
        <v>136</v>
      </c>
      <c r="F2811" t="s">
        <v>137</v>
      </c>
      <c r="G2811">
        <v>300</v>
      </c>
      <c r="H2811">
        <v>18.75</v>
      </c>
      <c r="I2811">
        <v>5625</v>
      </c>
      <c r="J2811">
        <v>7.45</v>
      </c>
      <c r="K2811">
        <v>2235</v>
      </c>
      <c r="L2811">
        <v>11.3</v>
      </c>
      <c r="M2811">
        <v>0.60266666666666668</v>
      </c>
      <c r="N2811">
        <v>3390</v>
      </c>
      <c r="O2811" t="s">
        <v>253</v>
      </c>
      <c r="P2811" t="s">
        <v>254</v>
      </c>
      <c r="Q2811" t="s">
        <v>191</v>
      </c>
      <c r="R2811" t="s">
        <v>56</v>
      </c>
      <c r="S2811" t="s">
        <v>192</v>
      </c>
      <c r="T2811" t="s">
        <v>255</v>
      </c>
      <c r="U2811" t="s">
        <v>1191</v>
      </c>
      <c r="V2811">
        <f>YEAR(sales_order1[[#This Row],[date]])</f>
        <v>2021</v>
      </c>
      <c r="W2811" t="str">
        <f>TEXT(sales_order1[[#This Row],[date]], "Mmm")</f>
        <v>May</v>
      </c>
      <c r="X2811">
        <f>VALUE(TEXT(sales_order1[[#This Row],[date]], "D"))</f>
        <v>14</v>
      </c>
      <c r="Y2811">
        <v>20</v>
      </c>
    </row>
    <row r="2812" spans="1:25" x14ac:dyDescent="0.25">
      <c r="A2812" s="1">
        <v>44330</v>
      </c>
      <c r="B2812">
        <v>60736</v>
      </c>
      <c r="C2812" t="s">
        <v>35</v>
      </c>
      <c r="D2812" t="str">
        <f>VLOOKUP(sales_order1[[#This Row],[itemCode]],product_details3!B:C,2,0)</f>
        <v>SRMA30</v>
      </c>
      <c r="E2812" t="s">
        <v>36</v>
      </c>
      <c r="F2812" t="s">
        <v>30</v>
      </c>
      <c r="G2812">
        <v>150</v>
      </c>
      <c r="H2812">
        <v>26.2</v>
      </c>
      <c r="I2812">
        <v>3930</v>
      </c>
      <c r="J2812">
        <v>9.4</v>
      </c>
      <c r="K2812">
        <v>1410</v>
      </c>
      <c r="L2812">
        <v>16.8</v>
      </c>
      <c r="M2812">
        <v>0.6412213740458016</v>
      </c>
      <c r="N2812">
        <v>2520</v>
      </c>
      <c r="O2812" t="s">
        <v>395</v>
      </c>
      <c r="P2812" t="s">
        <v>396</v>
      </c>
      <c r="Q2812" t="s">
        <v>191</v>
      </c>
      <c r="R2812" t="s">
        <v>56</v>
      </c>
      <c r="S2812" t="s">
        <v>192</v>
      </c>
      <c r="T2812" t="s">
        <v>397</v>
      </c>
      <c r="U2812" t="s">
        <v>1191</v>
      </c>
      <c r="V2812">
        <f>YEAR(sales_order1[[#This Row],[date]])</f>
        <v>2021</v>
      </c>
      <c r="W2812" t="str">
        <f>TEXT(sales_order1[[#This Row],[date]], "Mmm")</f>
        <v>May</v>
      </c>
      <c r="X2812">
        <f>VALUE(TEXT(sales_order1[[#This Row],[date]], "D"))</f>
        <v>14</v>
      </c>
      <c r="Y2812">
        <v>20</v>
      </c>
    </row>
    <row r="2813" spans="1:25" x14ac:dyDescent="0.25">
      <c r="A2813" s="1">
        <v>44330</v>
      </c>
      <c r="B2813">
        <v>60737</v>
      </c>
      <c r="C2813" t="s">
        <v>51</v>
      </c>
      <c r="D2813" t="str">
        <f>VLOOKUP(sales_order1[[#This Row],[itemCode]],product_details3!B:C,2,0)</f>
        <v>MSTH50</v>
      </c>
      <c r="E2813" t="s">
        <v>52</v>
      </c>
      <c r="F2813" t="s">
        <v>21</v>
      </c>
      <c r="G2813">
        <v>50</v>
      </c>
      <c r="H2813">
        <v>15.75</v>
      </c>
      <c r="I2813">
        <v>787.5</v>
      </c>
      <c r="J2813">
        <v>4.45</v>
      </c>
      <c r="K2813">
        <v>222.5</v>
      </c>
      <c r="L2813">
        <v>11.3</v>
      </c>
      <c r="M2813">
        <v>0.71746031746031746</v>
      </c>
      <c r="N2813">
        <v>565</v>
      </c>
      <c r="O2813" t="s">
        <v>216</v>
      </c>
      <c r="P2813" t="s">
        <v>217</v>
      </c>
      <c r="Q2813" t="s">
        <v>218</v>
      </c>
      <c r="R2813" t="s">
        <v>40</v>
      </c>
      <c r="S2813" t="s">
        <v>219</v>
      </c>
      <c r="T2813" t="s">
        <v>220</v>
      </c>
      <c r="U2813" t="s">
        <v>1190</v>
      </c>
      <c r="V2813">
        <f>YEAR(sales_order1[[#This Row],[date]])</f>
        <v>2021</v>
      </c>
      <c r="W2813" t="str">
        <f>TEXT(sales_order1[[#This Row],[date]], "Mmm")</f>
        <v>May</v>
      </c>
      <c r="X2813">
        <f>VALUE(TEXT(sales_order1[[#This Row],[date]], "D"))</f>
        <v>14</v>
      </c>
      <c r="Y2813">
        <v>20</v>
      </c>
    </row>
    <row r="2814" spans="1:25" x14ac:dyDescent="0.25">
      <c r="A2814" s="1">
        <v>44333</v>
      </c>
      <c r="B2814">
        <v>60738</v>
      </c>
      <c r="C2814" t="s">
        <v>235</v>
      </c>
      <c r="D2814" t="str">
        <f>VLOOKUP(sales_order1[[#This Row],[itemCode]],product_details3!B:C,2,0)</f>
        <v>CLNF150</v>
      </c>
      <c r="E2814" t="s">
        <v>236</v>
      </c>
      <c r="F2814" t="s">
        <v>45</v>
      </c>
      <c r="G2814">
        <v>200</v>
      </c>
      <c r="H2814">
        <v>13.95</v>
      </c>
      <c r="I2814">
        <v>2790</v>
      </c>
      <c r="J2814">
        <v>5.2</v>
      </c>
      <c r="K2814">
        <v>1040</v>
      </c>
      <c r="L2814">
        <v>8.75</v>
      </c>
      <c r="M2814">
        <v>0.62724014336917566</v>
      </c>
      <c r="N2814">
        <v>1750</v>
      </c>
      <c r="O2814" t="s">
        <v>540</v>
      </c>
      <c r="P2814" t="s">
        <v>541</v>
      </c>
      <c r="Q2814" t="s">
        <v>24</v>
      </c>
      <c r="R2814" t="s">
        <v>25</v>
      </c>
      <c r="S2814" t="s">
        <v>26</v>
      </c>
      <c r="T2814" t="s">
        <v>542</v>
      </c>
      <c r="U2814" t="s">
        <v>1191</v>
      </c>
      <c r="V2814">
        <f>YEAR(sales_order1[[#This Row],[date]])</f>
        <v>2021</v>
      </c>
      <c r="W2814" t="str">
        <f>TEXT(sales_order1[[#This Row],[date]], "Mmm")</f>
        <v>May</v>
      </c>
      <c r="X2814">
        <f>VALUE(TEXT(sales_order1[[#This Row],[date]], "D"))</f>
        <v>17</v>
      </c>
      <c r="Y2814">
        <v>20</v>
      </c>
    </row>
    <row r="2815" spans="1:25" x14ac:dyDescent="0.25">
      <c r="A2815" s="1">
        <v>44333</v>
      </c>
      <c r="B2815">
        <v>60739</v>
      </c>
      <c r="C2815" t="s">
        <v>194</v>
      </c>
      <c r="D2815" t="str">
        <f>VLOOKUP(sales_order1[[#This Row],[itemCode]],product_details3!B:C,2,0)</f>
        <v>CLNG150</v>
      </c>
      <c r="E2815" t="s">
        <v>195</v>
      </c>
      <c r="F2815" t="s">
        <v>45</v>
      </c>
      <c r="G2815">
        <v>50</v>
      </c>
      <c r="H2815">
        <v>12.75</v>
      </c>
      <c r="I2815">
        <v>637.5</v>
      </c>
      <c r="J2815">
        <v>4.45</v>
      </c>
      <c r="K2815">
        <v>222.5</v>
      </c>
      <c r="L2815">
        <v>8.3000000000000007</v>
      </c>
      <c r="M2815">
        <v>0.65098039215686276</v>
      </c>
      <c r="N2815">
        <v>415</v>
      </c>
      <c r="O2815" t="s">
        <v>276</v>
      </c>
      <c r="P2815" t="s">
        <v>277</v>
      </c>
      <c r="Q2815" t="s">
        <v>39</v>
      </c>
      <c r="R2815" t="s">
        <v>40</v>
      </c>
      <c r="S2815" t="s">
        <v>41</v>
      </c>
      <c r="T2815" t="s">
        <v>278</v>
      </c>
      <c r="U2815" t="s">
        <v>1188</v>
      </c>
      <c r="V2815">
        <f>YEAR(sales_order1[[#This Row],[date]])</f>
        <v>2021</v>
      </c>
      <c r="W2815" t="str">
        <f>TEXT(sales_order1[[#This Row],[date]], "Mmm")</f>
        <v>May</v>
      </c>
      <c r="X2815">
        <f>VALUE(TEXT(sales_order1[[#This Row],[date]], "D"))</f>
        <v>17</v>
      </c>
      <c r="Y2815">
        <v>20</v>
      </c>
    </row>
    <row r="2816" spans="1:25" x14ac:dyDescent="0.25">
      <c r="A2816" s="1">
        <v>44333</v>
      </c>
      <c r="B2816">
        <v>60740</v>
      </c>
      <c r="C2816" t="s">
        <v>19</v>
      </c>
      <c r="D2816" t="str">
        <f>VLOOKUP(sales_order1[[#This Row],[itemCode]],product_details3!B:C,2,0)</f>
        <v>MSTH100</v>
      </c>
      <c r="E2816" t="s">
        <v>20</v>
      </c>
      <c r="F2816" t="s">
        <v>21</v>
      </c>
      <c r="G2816">
        <v>150</v>
      </c>
      <c r="H2816">
        <v>26.25</v>
      </c>
      <c r="I2816">
        <v>3937.5</v>
      </c>
      <c r="J2816">
        <v>7.75</v>
      </c>
      <c r="K2816">
        <v>1162.5</v>
      </c>
      <c r="L2816">
        <v>18.5</v>
      </c>
      <c r="M2816">
        <v>0.70476190476190481</v>
      </c>
      <c r="N2816">
        <v>2775</v>
      </c>
      <c r="O2816" t="s">
        <v>376</v>
      </c>
      <c r="P2816" t="s">
        <v>377</v>
      </c>
      <c r="Q2816" t="s">
        <v>378</v>
      </c>
      <c r="R2816" t="s">
        <v>72</v>
      </c>
      <c r="S2816" t="s">
        <v>379</v>
      </c>
      <c r="T2816" t="s">
        <v>380</v>
      </c>
      <c r="U2816" t="s">
        <v>1188</v>
      </c>
      <c r="V2816">
        <f>YEAR(sales_order1[[#This Row],[date]])</f>
        <v>2021</v>
      </c>
      <c r="W2816" t="str">
        <f>TEXT(sales_order1[[#This Row],[date]], "Mmm")</f>
        <v>May</v>
      </c>
      <c r="X2816">
        <f>VALUE(TEXT(sales_order1[[#This Row],[date]], "D"))</f>
        <v>17</v>
      </c>
      <c r="Y2816">
        <v>20</v>
      </c>
    </row>
    <row r="2817" spans="1:25" x14ac:dyDescent="0.25">
      <c r="A2817" s="1">
        <v>44333</v>
      </c>
      <c r="B2817">
        <v>60741</v>
      </c>
      <c r="C2817" t="s">
        <v>339</v>
      </c>
      <c r="D2817" t="str">
        <f>VLOOKUP(sales_order1[[#This Row],[itemCode]],product_details3!B:C,2,0)</f>
        <v>SRMH50</v>
      </c>
      <c r="E2817" t="s">
        <v>340</v>
      </c>
      <c r="F2817" t="s">
        <v>30</v>
      </c>
      <c r="G2817">
        <v>150</v>
      </c>
      <c r="H2817">
        <v>31.25</v>
      </c>
      <c r="I2817">
        <v>4687.5</v>
      </c>
      <c r="J2817">
        <v>10.75</v>
      </c>
      <c r="K2817">
        <v>1612.5</v>
      </c>
      <c r="L2817">
        <v>20.5</v>
      </c>
      <c r="M2817">
        <v>0.65600000000000003</v>
      </c>
      <c r="N2817">
        <v>3075</v>
      </c>
      <c r="O2817" t="s">
        <v>475</v>
      </c>
      <c r="P2817" t="s">
        <v>476</v>
      </c>
      <c r="Q2817" t="s">
        <v>93</v>
      </c>
      <c r="R2817" t="s">
        <v>72</v>
      </c>
      <c r="S2817" t="s">
        <v>94</v>
      </c>
      <c r="T2817" t="s">
        <v>477</v>
      </c>
      <c r="U2817" t="s">
        <v>1190</v>
      </c>
      <c r="V2817">
        <f>YEAR(sales_order1[[#This Row],[date]])</f>
        <v>2021</v>
      </c>
      <c r="W2817" t="str">
        <f>TEXT(sales_order1[[#This Row],[date]], "Mmm")</f>
        <v>May</v>
      </c>
      <c r="X2817">
        <f>VALUE(TEXT(sales_order1[[#This Row],[date]], "D"))</f>
        <v>17</v>
      </c>
      <c r="Y2817">
        <v>20</v>
      </c>
    </row>
    <row r="2818" spans="1:25" x14ac:dyDescent="0.25">
      <c r="A2818" s="1">
        <v>44333</v>
      </c>
      <c r="B2818">
        <v>60742</v>
      </c>
      <c r="C2818" t="s">
        <v>51</v>
      </c>
      <c r="D2818" t="str">
        <f>VLOOKUP(sales_order1[[#This Row],[itemCode]],product_details3!B:C,2,0)</f>
        <v>MSTH50</v>
      </c>
      <c r="E2818" t="s">
        <v>52</v>
      </c>
      <c r="F2818" t="s">
        <v>21</v>
      </c>
      <c r="G2818">
        <v>200</v>
      </c>
      <c r="H2818">
        <v>15.75</v>
      </c>
      <c r="I2818">
        <v>3150</v>
      </c>
      <c r="J2818">
        <v>4.45</v>
      </c>
      <c r="K2818">
        <v>890</v>
      </c>
      <c r="L2818">
        <v>11.3</v>
      </c>
      <c r="M2818">
        <v>0.71746031746031746</v>
      </c>
      <c r="N2818">
        <v>2260</v>
      </c>
      <c r="O2818" t="s">
        <v>269</v>
      </c>
      <c r="P2818" t="s">
        <v>270</v>
      </c>
      <c r="Q2818" t="s">
        <v>271</v>
      </c>
      <c r="R2818" t="s">
        <v>56</v>
      </c>
      <c r="S2818" t="s">
        <v>192</v>
      </c>
      <c r="T2818" t="s">
        <v>272</v>
      </c>
      <c r="U2818" t="s">
        <v>1191</v>
      </c>
      <c r="V2818">
        <f>YEAR(sales_order1[[#This Row],[date]])</f>
        <v>2021</v>
      </c>
      <c r="W2818" t="str">
        <f>TEXT(sales_order1[[#This Row],[date]], "Mmm")</f>
        <v>May</v>
      </c>
      <c r="X2818">
        <f>VALUE(TEXT(sales_order1[[#This Row],[date]], "D"))</f>
        <v>17</v>
      </c>
      <c r="Y2818">
        <v>20</v>
      </c>
    </row>
    <row r="2819" spans="1:25" x14ac:dyDescent="0.25">
      <c r="A2819" s="1">
        <v>44333</v>
      </c>
      <c r="B2819">
        <v>60743</v>
      </c>
      <c r="C2819" t="s">
        <v>329</v>
      </c>
      <c r="D2819" t="str">
        <f>VLOOKUP(sales_order1[[#This Row],[itemCode]],product_details3!B:C,2,0)</f>
        <v>TNRS150</v>
      </c>
      <c r="E2819" t="s">
        <v>330</v>
      </c>
      <c r="F2819" t="s">
        <v>124</v>
      </c>
      <c r="G2819">
        <v>200</v>
      </c>
      <c r="H2819">
        <v>19.649999999999999</v>
      </c>
      <c r="I2819">
        <v>3930</v>
      </c>
      <c r="J2819">
        <v>6.55</v>
      </c>
      <c r="K2819">
        <v>1310</v>
      </c>
      <c r="L2819">
        <v>13.1</v>
      </c>
      <c r="M2819">
        <v>0.66666666666666663</v>
      </c>
      <c r="N2819">
        <v>2620</v>
      </c>
      <c r="O2819" t="s">
        <v>516</v>
      </c>
      <c r="P2819" t="s">
        <v>517</v>
      </c>
      <c r="Q2819" t="s">
        <v>191</v>
      </c>
      <c r="R2819" t="s">
        <v>56</v>
      </c>
      <c r="S2819" t="s">
        <v>192</v>
      </c>
      <c r="T2819" t="s">
        <v>518</v>
      </c>
      <c r="U2819" t="s">
        <v>1191</v>
      </c>
      <c r="V2819">
        <f>YEAR(sales_order1[[#This Row],[date]])</f>
        <v>2021</v>
      </c>
      <c r="W2819" t="str">
        <f>TEXT(sales_order1[[#This Row],[date]], "Mmm")</f>
        <v>May</v>
      </c>
      <c r="X2819">
        <f>VALUE(TEXT(sales_order1[[#This Row],[date]], "D"))</f>
        <v>17</v>
      </c>
      <c r="Y2819">
        <v>20</v>
      </c>
    </row>
    <row r="2820" spans="1:25" x14ac:dyDescent="0.25">
      <c r="A2820" s="1">
        <v>44333</v>
      </c>
      <c r="B2820">
        <v>60744</v>
      </c>
      <c r="C2820" t="s">
        <v>51</v>
      </c>
      <c r="D2820" t="str">
        <f>VLOOKUP(sales_order1[[#This Row],[itemCode]],product_details3!B:C,2,0)</f>
        <v>MSTH50</v>
      </c>
      <c r="E2820" t="s">
        <v>52</v>
      </c>
      <c r="F2820" t="s">
        <v>21</v>
      </c>
      <c r="G2820">
        <v>150</v>
      </c>
      <c r="H2820">
        <v>15.75</v>
      </c>
      <c r="I2820">
        <v>2362.5</v>
      </c>
      <c r="J2820">
        <v>4.45</v>
      </c>
      <c r="K2820">
        <v>667.5</v>
      </c>
      <c r="L2820">
        <v>11.3</v>
      </c>
      <c r="M2820">
        <v>0.71746031746031746</v>
      </c>
      <c r="N2820">
        <v>1695</v>
      </c>
      <c r="O2820" t="s">
        <v>196</v>
      </c>
      <c r="P2820" t="s">
        <v>197</v>
      </c>
      <c r="Q2820" t="s">
        <v>132</v>
      </c>
      <c r="R2820" t="s">
        <v>56</v>
      </c>
      <c r="S2820" t="s">
        <v>133</v>
      </c>
      <c r="T2820" t="s">
        <v>198</v>
      </c>
      <c r="U2820" t="s">
        <v>1191</v>
      </c>
      <c r="V2820">
        <f>YEAR(sales_order1[[#This Row],[date]])</f>
        <v>2021</v>
      </c>
      <c r="W2820" t="str">
        <f>TEXT(sales_order1[[#This Row],[date]], "Mmm")</f>
        <v>May</v>
      </c>
      <c r="X2820">
        <f>VALUE(TEXT(sales_order1[[#This Row],[date]], "D"))</f>
        <v>17</v>
      </c>
      <c r="Y2820">
        <v>20</v>
      </c>
    </row>
    <row r="2821" spans="1:25" x14ac:dyDescent="0.25">
      <c r="A2821" s="1">
        <v>44333</v>
      </c>
      <c r="B2821">
        <v>60745</v>
      </c>
      <c r="C2821" t="s">
        <v>388</v>
      </c>
      <c r="D2821" t="str">
        <f>VLOOKUP(sales_order1[[#This Row],[itemCode]],product_details3!B:C,2,0)</f>
        <v>TNRS200</v>
      </c>
      <c r="E2821" t="s">
        <v>389</v>
      </c>
      <c r="F2821" t="s">
        <v>124</v>
      </c>
      <c r="G2821">
        <v>150</v>
      </c>
      <c r="H2821">
        <v>26.2</v>
      </c>
      <c r="I2821">
        <v>3930</v>
      </c>
      <c r="J2821">
        <v>9.4</v>
      </c>
      <c r="K2821">
        <v>1410</v>
      </c>
      <c r="L2821">
        <v>16.8</v>
      </c>
      <c r="M2821">
        <v>0.6412213740458016</v>
      </c>
      <c r="N2821">
        <v>2520</v>
      </c>
      <c r="O2821" t="s">
        <v>543</v>
      </c>
      <c r="P2821" t="s">
        <v>544</v>
      </c>
      <c r="Q2821" t="s">
        <v>378</v>
      </c>
      <c r="R2821" t="s">
        <v>72</v>
      </c>
      <c r="S2821" t="s">
        <v>545</v>
      </c>
      <c r="T2821" t="s">
        <v>546</v>
      </c>
      <c r="U2821" t="s">
        <v>1188</v>
      </c>
      <c r="V2821">
        <f>YEAR(sales_order1[[#This Row],[date]])</f>
        <v>2021</v>
      </c>
      <c r="W2821" t="str">
        <f>TEXT(sales_order1[[#This Row],[date]], "Mmm")</f>
        <v>May</v>
      </c>
      <c r="X2821">
        <f>VALUE(TEXT(sales_order1[[#This Row],[date]], "D"))</f>
        <v>17</v>
      </c>
      <c r="Y2821">
        <v>20</v>
      </c>
    </row>
    <row r="2822" spans="1:25" x14ac:dyDescent="0.25">
      <c r="A2822" s="1">
        <v>44334</v>
      </c>
      <c r="B2822">
        <v>60746</v>
      </c>
      <c r="C2822" t="s">
        <v>19</v>
      </c>
      <c r="D2822" t="str">
        <f>VLOOKUP(sales_order1[[#This Row],[itemCode]],product_details3!B:C,2,0)</f>
        <v>MSTH100</v>
      </c>
      <c r="E2822" t="s">
        <v>20</v>
      </c>
      <c r="F2822" t="s">
        <v>21</v>
      </c>
      <c r="G2822">
        <v>150</v>
      </c>
      <c r="H2822">
        <v>26.25</v>
      </c>
      <c r="I2822">
        <v>3937.5</v>
      </c>
      <c r="J2822">
        <v>7.75</v>
      </c>
      <c r="K2822">
        <v>1162.5</v>
      </c>
      <c r="L2822">
        <v>18.5</v>
      </c>
      <c r="M2822">
        <v>0.70476190476190481</v>
      </c>
      <c r="N2822">
        <v>2775</v>
      </c>
      <c r="O2822" t="s">
        <v>211</v>
      </c>
      <c r="P2822" t="s">
        <v>212</v>
      </c>
      <c r="Q2822" t="s">
        <v>213</v>
      </c>
      <c r="R2822" t="s">
        <v>25</v>
      </c>
      <c r="S2822" t="s">
        <v>214</v>
      </c>
      <c r="T2822" t="s">
        <v>215</v>
      </c>
      <c r="U2822" t="s">
        <v>1191</v>
      </c>
      <c r="V2822">
        <f>YEAR(sales_order1[[#This Row],[date]])</f>
        <v>2021</v>
      </c>
      <c r="W2822" t="str">
        <f>TEXT(sales_order1[[#This Row],[date]], "Mmm")</f>
        <v>May</v>
      </c>
      <c r="X2822">
        <f>VALUE(TEXT(sales_order1[[#This Row],[date]], "D"))</f>
        <v>18</v>
      </c>
      <c r="Y2822">
        <v>20</v>
      </c>
    </row>
    <row r="2823" spans="1:25" x14ac:dyDescent="0.25">
      <c r="A2823" s="1">
        <v>44334</v>
      </c>
      <c r="B2823">
        <v>60747</v>
      </c>
      <c r="C2823" t="s">
        <v>181</v>
      </c>
      <c r="D2823" t="str">
        <f>VLOOKUP(sales_order1[[#This Row],[itemCode]],product_details3!B:C,2,0)</f>
        <v>EXFP100</v>
      </c>
      <c r="E2823" t="s">
        <v>182</v>
      </c>
      <c r="F2823" t="s">
        <v>183</v>
      </c>
      <c r="G2823">
        <v>100</v>
      </c>
      <c r="H2823">
        <v>21.95</v>
      </c>
      <c r="I2823">
        <v>2195</v>
      </c>
      <c r="J2823">
        <v>8.1999999999999993</v>
      </c>
      <c r="K2823">
        <v>820</v>
      </c>
      <c r="L2823">
        <v>13.75</v>
      </c>
      <c r="M2823">
        <v>0.62642369020501143</v>
      </c>
      <c r="N2823">
        <v>1375</v>
      </c>
      <c r="O2823" t="s">
        <v>464</v>
      </c>
      <c r="P2823" t="s">
        <v>465</v>
      </c>
      <c r="Q2823" t="s">
        <v>146</v>
      </c>
      <c r="R2823" t="s">
        <v>112</v>
      </c>
      <c r="S2823" t="s">
        <v>165</v>
      </c>
      <c r="T2823" t="s">
        <v>466</v>
      </c>
      <c r="U2823" t="s">
        <v>1189</v>
      </c>
      <c r="V2823">
        <f>YEAR(sales_order1[[#This Row],[date]])</f>
        <v>2021</v>
      </c>
      <c r="W2823" t="str">
        <f>TEXT(sales_order1[[#This Row],[date]], "Mmm")</f>
        <v>May</v>
      </c>
      <c r="X2823">
        <f>VALUE(TEXT(sales_order1[[#This Row],[date]], "D"))</f>
        <v>18</v>
      </c>
      <c r="Y2823">
        <v>20</v>
      </c>
    </row>
    <row r="2824" spans="1:25" x14ac:dyDescent="0.25">
      <c r="A2824" s="1">
        <v>44334</v>
      </c>
      <c r="B2824">
        <v>60748</v>
      </c>
      <c r="C2824" t="s">
        <v>325</v>
      </c>
      <c r="D2824" t="str">
        <f>VLOOKUP(sales_order1[[#This Row],[itemCode]],product_details3!B:C,2,0)</f>
        <v>EXFG100</v>
      </c>
      <c r="E2824" t="s">
        <v>326</v>
      </c>
      <c r="F2824" t="s">
        <v>183</v>
      </c>
      <c r="G2824">
        <v>150</v>
      </c>
      <c r="H2824">
        <v>20.75</v>
      </c>
      <c r="I2824">
        <v>3112.5</v>
      </c>
      <c r="J2824">
        <v>7.45</v>
      </c>
      <c r="K2824">
        <v>1117.5</v>
      </c>
      <c r="L2824">
        <v>13.3</v>
      </c>
      <c r="M2824">
        <v>0.64096385542168677</v>
      </c>
      <c r="N2824">
        <v>1995</v>
      </c>
      <c r="O2824" t="s">
        <v>22</v>
      </c>
      <c r="P2824" t="s">
        <v>23</v>
      </c>
      <c r="Q2824" t="s">
        <v>24</v>
      </c>
      <c r="R2824" t="s">
        <v>25</v>
      </c>
      <c r="S2824" t="s">
        <v>26</v>
      </c>
      <c r="T2824" t="s">
        <v>27</v>
      </c>
      <c r="U2824" t="s">
        <v>1191</v>
      </c>
      <c r="V2824">
        <f>YEAR(sales_order1[[#This Row],[date]])</f>
        <v>2021</v>
      </c>
      <c r="W2824" t="str">
        <f>TEXT(sales_order1[[#This Row],[date]], "Mmm")</f>
        <v>May</v>
      </c>
      <c r="X2824">
        <f>VALUE(TEXT(sales_order1[[#This Row],[date]], "D"))</f>
        <v>18</v>
      </c>
      <c r="Y2824">
        <v>20</v>
      </c>
    </row>
    <row r="2825" spans="1:25" x14ac:dyDescent="0.25">
      <c r="A2825" s="1">
        <v>44334</v>
      </c>
      <c r="B2825">
        <v>60749</v>
      </c>
      <c r="C2825" t="s">
        <v>135</v>
      </c>
      <c r="D2825" t="str">
        <f>VLOOKUP(sales_order1[[#This Row],[itemCode]],product_details3!B:C,2,0)</f>
        <v>MSKSH</v>
      </c>
      <c r="E2825" t="s">
        <v>136</v>
      </c>
      <c r="F2825" t="s">
        <v>137</v>
      </c>
      <c r="G2825">
        <v>300</v>
      </c>
      <c r="H2825">
        <v>18.75</v>
      </c>
      <c r="I2825">
        <v>5625</v>
      </c>
      <c r="J2825">
        <v>7.45</v>
      </c>
      <c r="K2825">
        <v>2235</v>
      </c>
      <c r="L2825">
        <v>11.3</v>
      </c>
      <c r="M2825">
        <v>0.60266666666666668</v>
      </c>
      <c r="N2825">
        <v>3390</v>
      </c>
      <c r="O2825" t="s">
        <v>454</v>
      </c>
      <c r="P2825" t="s">
        <v>455</v>
      </c>
      <c r="Q2825" t="s">
        <v>71</v>
      </c>
      <c r="R2825" t="s">
        <v>72</v>
      </c>
      <c r="S2825" t="s">
        <v>73</v>
      </c>
      <c r="T2825" t="s">
        <v>456</v>
      </c>
      <c r="U2825" t="s">
        <v>1190</v>
      </c>
      <c r="V2825">
        <f>YEAR(sales_order1[[#This Row],[date]])</f>
        <v>2021</v>
      </c>
      <c r="W2825" t="str">
        <f>TEXT(sales_order1[[#This Row],[date]], "Mmm")</f>
        <v>May</v>
      </c>
      <c r="X2825">
        <f>VALUE(TEXT(sales_order1[[#This Row],[date]], "D"))</f>
        <v>18</v>
      </c>
      <c r="Y2825">
        <v>20</v>
      </c>
    </row>
    <row r="2826" spans="1:25" x14ac:dyDescent="0.25">
      <c r="A2826" s="1">
        <v>44334</v>
      </c>
      <c r="B2826">
        <v>60750</v>
      </c>
      <c r="C2826" t="s">
        <v>28</v>
      </c>
      <c r="D2826" t="str">
        <f>VLOOKUP(sales_order1[[#This Row],[itemCode]],product_details3!B:C,2,0)</f>
        <v>SRMC30</v>
      </c>
      <c r="E2826" t="s">
        <v>29</v>
      </c>
      <c r="F2826" t="s">
        <v>30</v>
      </c>
      <c r="G2826">
        <v>200</v>
      </c>
      <c r="H2826">
        <v>22.6</v>
      </c>
      <c r="I2826">
        <v>4520</v>
      </c>
      <c r="J2826">
        <v>7.6</v>
      </c>
      <c r="K2826">
        <v>1520</v>
      </c>
      <c r="L2826">
        <v>15</v>
      </c>
      <c r="M2826">
        <v>0.66371681415929207</v>
      </c>
      <c r="N2826">
        <v>3000</v>
      </c>
      <c r="O2826" t="s">
        <v>105</v>
      </c>
      <c r="P2826" t="s">
        <v>106</v>
      </c>
      <c r="Q2826" t="s">
        <v>107</v>
      </c>
      <c r="R2826" t="s">
        <v>40</v>
      </c>
      <c r="S2826" t="s">
        <v>101</v>
      </c>
      <c r="T2826" t="s">
        <v>108</v>
      </c>
      <c r="U2826" t="s">
        <v>1190</v>
      </c>
      <c r="V2826">
        <f>YEAR(sales_order1[[#This Row],[date]])</f>
        <v>2021</v>
      </c>
      <c r="W2826" t="str">
        <f>TEXT(sales_order1[[#This Row],[date]], "Mmm")</f>
        <v>May</v>
      </c>
      <c r="X2826">
        <f>VALUE(TEXT(sales_order1[[#This Row],[date]], "D"))</f>
        <v>18</v>
      </c>
      <c r="Y2826">
        <v>20</v>
      </c>
    </row>
    <row r="2827" spans="1:25" x14ac:dyDescent="0.25">
      <c r="A2827" s="1">
        <v>44334</v>
      </c>
      <c r="B2827">
        <v>60751</v>
      </c>
      <c r="C2827" t="s">
        <v>279</v>
      </c>
      <c r="D2827" t="str">
        <f>VLOOKUP(sales_order1[[#This Row],[itemCode]],product_details3!B:C,2,0)</f>
        <v>SRMC15</v>
      </c>
      <c r="E2827" t="s">
        <v>280</v>
      </c>
      <c r="F2827" t="s">
        <v>30</v>
      </c>
      <c r="G2827">
        <v>100</v>
      </c>
      <c r="H2827">
        <v>16.95</v>
      </c>
      <c r="I2827">
        <v>1695</v>
      </c>
      <c r="J2827">
        <v>6.2</v>
      </c>
      <c r="K2827">
        <v>620</v>
      </c>
      <c r="L2827">
        <v>10.75</v>
      </c>
      <c r="M2827">
        <v>0.63421828908554578</v>
      </c>
      <c r="N2827">
        <v>1075</v>
      </c>
      <c r="O2827" t="s">
        <v>417</v>
      </c>
      <c r="P2827" t="s">
        <v>418</v>
      </c>
      <c r="Q2827" t="s">
        <v>160</v>
      </c>
      <c r="R2827" t="s">
        <v>112</v>
      </c>
      <c r="S2827" t="s">
        <v>161</v>
      </c>
      <c r="T2827" t="s">
        <v>419</v>
      </c>
      <c r="U2827" t="s">
        <v>1189</v>
      </c>
      <c r="V2827">
        <f>YEAR(sales_order1[[#This Row],[date]])</f>
        <v>2021</v>
      </c>
      <c r="W2827" t="str">
        <f>TEXT(sales_order1[[#This Row],[date]], "Mmm")</f>
        <v>May</v>
      </c>
      <c r="X2827">
        <f>VALUE(TEXT(sales_order1[[#This Row],[date]], "D"))</f>
        <v>18</v>
      </c>
      <c r="Y2827">
        <v>20</v>
      </c>
    </row>
    <row r="2828" spans="1:25" x14ac:dyDescent="0.25">
      <c r="A2828" s="1">
        <v>44334</v>
      </c>
      <c r="B2828">
        <v>60752</v>
      </c>
      <c r="C2828" t="s">
        <v>103</v>
      </c>
      <c r="D2828" t="str">
        <f>VLOOKUP(sales_order1[[#This Row],[itemCode]],product_details3!B:C,2,0)</f>
        <v>SCRT50</v>
      </c>
      <c r="E2828" t="s">
        <v>104</v>
      </c>
      <c r="F2828" t="s">
        <v>61</v>
      </c>
      <c r="G2828">
        <v>300</v>
      </c>
      <c r="H2828">
        <v>16.95</v>
      </c>
      <c r="I2828">
        <v>5085</v>
      </c>
      <c r="J2828">
        <v>5.2</v>
      </c>
      <c r="K2828">
        <v>1560</v>
      </c>
      <c r="L2828">
        <v>11.75</v>
      </c>
      <c r="M2828">
        <v>0.69321533923303835</v>
      </c>
      <c r="N2828">
        <v>3525</v>
      </c>
      <c r="O2828" t="s">
        <v>231</v>
      </c>
      <c r="P2828" t="s">
        <v>232</v>
      </c>
      <c r="Q2828" t="s">
        <v>119</v>
      </c>
      <c r="R2828" t="s">
        <v>40</v>
      </c>
      <c r="S2828" t="s">
        <v>233</v>
      </c>
      <c r="T2828" t="s">
        <v>234</v>
      </c>
      <c r="U2828" t="s">
        <v>1190</v>
      </c>
      <c r="V2828">
        <f>YEAR(sales_order1[[#This Row],[date]])</f>
        <v>2021</v>
      </c>
      <c r="W2828" t="str">
        <f>TEXT(sales_order1[[#This Row],[date]], "Mmm")</f>
        <v>May</v>
      </c>
      <c r="X2828">
        <f>VALUE(TEXT(sales_order1[[#This Row],[date]], "D"))</f>
        <v>18</v>
      </c>
      <c r="Y2828">
        <v>20</v>
      </c>
    </row>
    <row r="2829" spans="1:25" x14ac:dyDescent="0.25">
      <c r="A2829" s="1">
        <v>44334</v>
      </c>
      <c r="B2829">
        <v>60753</v>
      </c>
      <c r="C2829" t="s">
        <v>149</v>
      </c>
      <c r="D2829" t="str">
        <f>VLOOKUP(sales_order1[[#This Row],[itemCode]],product_details3!B:C,2,0)</f>
        <v>MKRW80</v>
      </c>
      <c r="E2829" t="s">
        <v>150</v>
      </c>
      <c r="F2829" t="s">
        <v>151</v>
      </c>
      <c r="G2829">
        <v>100</v>
      </c>
      <c r="H2829">
        <v>14.65</v>
      </c>
      <c r="I2829">
        <v>1465</v>
      </c>
      <c r="J2829">
        <v>6.55</v>
      </c>
      <c r="K2829">
        <v>655</v>
      </c>
      <c r="L2829">
        <v>8.1</v>
      </c>
      <c r="M2829">
        <v>0.55290102389078488</v>
      </c>
      <c r="N2829">
        <v>810</v>
      </c>
      <c r="O2829" t="s">
        <v>547</v>
      </c>
      <c r="P2829" t="s">
        <v>548</v>
      </c>
      <c r="Q2829" t="s">
        <v>146</v>
      </c>
      <c r="R2829" t="s">
        <v>112</v>
      </c>
      <c r="S2829" t="s">
        <v>147</v>
      </c>
      <c r="T2829" t="s">
        <v>549</v>
      </c>
      <c r="U2829" t="s">
        <v>1190</v>
      </c>
      <c r="V2829">
        <f>YEAR(sales_order1[[#This Row],[date]])</f>
        <v>2021</v>
      </c>
      <c r="W2829" t="str">
        <f>TEXT(sales_order1[[#This Row],[date]], "Mmm")</f>
        <v>May</v>
      </c>
      <c r="X2829">
        <f>VALUE(TEXT(sales_order1[[#This Row],[date]], "D"))</f>
        <v>18</v>
      </c>
      <c r="Y2829">
        <v>20</v>
      </c>
    </row>
    <row r="2830" spans="1:25" x14ac:dyDescent="0.25">
      <c r="A2830" s="1">
        <v>44334</v>
      </c>
      <c r="B2830">
        <v>60754</v>
      </c>
      <c r="C2830" t="s">
        <v>35</v>
      </c>
      <c r="D2830" t="str">
        <f>VLOOKUP(sales_order1[[#This Row],[itemCode]],product_details3!B:C,2,0)</f>
        <v>SRMA30</v>
      </c>
      <c r="E2830" t="s">
        <v>36</v>
      </c>
      <c r="F2830" t="s">
        <v>30</v>
      </c>
      <c r="G2830">
        <v>200</v>
      </c>
      <c r="H2830">
        <v>26.2</v>
      </c>
      <c r="I2830">
        <v>5240</v>
      </c>
      <c r="J2830">
        <v>9.4</v>
      </c>
      <c r="K2830">
        <v>1880</v>
      </c>
      <c r="L2830">
        <v>16.8</v>
      </c>
      <c r="M2830">
        <v>0.6412213740458016</v>
      </c>
      <c r="N2830">
        <v>3360</v>
      </c>
      <c r="O2830" t="s">
        <v>227</v>
      </c>
      <c r="P2830" t="s">
        <v>228</v>
      </c>
      <c r="Q2830" t="s">
        <v>64</v>
      </c>
      <c r="R2830" t="s">
        <v>40</v>
      </c>
      <c r="S2830" t="s">
        <v>229</v>
      </c>
      <c r="T2830" t="s">
        <v>230</v>
      </c>
      <c r="U2830" t="s">
        <v>1189</v>
      </c>
      <c r="V2830">
        <f>YEAR(sales_order1[[#This Row],[date]])</f>
        <v>2021</v>
      </c>
      <c r="W2830" t="str">
        <f>TEXT(sales_order1[[#This Row],[date]], "Mmm")</f>
        <v>May</v>
      </c>
      <c r="X2830">
        <f>VALUE(TEXT(sales_order1[[#This Row],[date]], "D"))</f>
        <v>18</v>
      </c>
      <c r="Y2830">
        <v>20</v>
      </c>
    </row>
    <row r="2831" spans="1:25" x14ac:dyDescent="0.25">
      <c r="A2831" s="1">
        <v>44335</v>
      </c>
      <c r="B2831">
        <v>60755</v>
      </c>
      <c r="C2831" t="s">
        <v>194</v>
      </c>
      <c r="D2831" t="str">
        <f>VLOOKUP(sales_order1[[#This Row],[itemCode]],product_details3!B:C,2,0)</f>
        <v>CLNG150</v>
      </c>
      <c r="E2831" t="s">
        <v>195</v>
      </c>
      <c r="F2831" t="s">
        <v>45</v>
      </c>
      <c r="G2831">
        <v>50</v>
      </c>
      <c r="H2831">
        <v>12.75</v>
      </c>
      <c r="I2831">
        <v>637.5</v>
      </c>
      <c r="J2831">
        <v>4.45</v>
      </c>
      <c r="K2831">
        <v>222.5</v>
      </c>
      <c r="L2831">
        <v>8.3000000000000007</v>
      </c>
      <c r="M2831">
        <v>0.65098039215686276</v>
      </c>
      <c r="N2831">
        <v>415</v>
      </c>
      <c r="O2831" t="s">
        <v>457</v>
      </c>
      <c r="P2831" t="s">
        <v>458</v>
      </c>
      <c r="Q2831" t="s">
        <v>383</v>
      </c>
      <c r="R2831" t="s">
        <v>72</v>
      </c>
      <c r="S2831" t="s">
        <v>459</v>
      </c>
      <c r="T2831" t="s">
        <v>460</v>
      </c>
      <c r="U2831" t="s">
        <v>1188</v>
      </c>
      <c r="V2831">
        <f>YEAR(sales_order1[[#This Row],[date]])</f>
        <v>2021</v>
      </c>
      <c r="W2831" t="str">
        <f>TEXT(sales_order1[[#This Row],[date]], "Mmm")</f>
        <v>May</v>
      </c>
      <c r="X2831">
        <f>VALUE(TEXT(sales_order1[[#This Row],[date]], "D"))</f>
        <v>19</v>
      </c>
      <c r="Y2831">
        <v>20</v>
      </c>
    </row>
    <row r="2832" spans="1:25" x14ac:dyDescent="0.25">
      <c r="A2832" s="1">
        <v>44335</v>
      </c>
      <c r="B2832">
        <v>60756</v>
      </c>
      <c r="C2832" t="s">
        <v>128</v>
      </c>
      <c r="D2832" t="str">
        <f>VLOOKUP(sales_order1[[#This Row],[itemCode]],product_details3!B:C,2,0)</f>
        <v>SCRT100</v>
      </c>
      <c r="E2832" t="s">
        <v>129</v>
      </c>
      <c r="F2832" t="s">
        <v>61</v>
      </c>
      <c r="G2832">
        <v>200</v>
      </c>
      <c r="H2832">
        <v>28.25</v>
      </c>
      <c r="I2832">
        <v>5650</v>
      </c>
      <c r="J2832">
        <v>9</v>
      </c>
      <c r="K2832">
        <v>1800</v>
      </c>
      <c r="L2832">
        <v>19.25</v>
      </c>
      <c r="M2832">
        <v>0.68141592920353977</v>
      </c>
      <c r="N2832">
        <v>3850</v>
      </c>
      <c r="O2832" t="s">
        <v>177</v>
      </c>
      <c r="P2832" t="s">
        <v>178</v>
      </c>
      <c r="Q2832" t="s">
        <v>111</v>
      </c>
      <c r="R2832" t="s">
        <v>112</v>
      </c>
      <c r="S2832" t="s">
        <v>179</v>
      </c>
      <c r="T2832" t="s">
        <v>180</v>
      </c>
      <c r="U2832" t="s">
        <v>1189</v>
      </c>
      <c r="V2832">
        <f>YEAR(sales_order1[[#This Row],[date]])</f>
        <v>2021</v>
      </c>
      <c r="W2832" t="str">
        <f>TEXT(sales_order1[[#This Row],[date]], "Mmm")</f>
        <v>May</v>
      </c>
      <c r="X2832">
        <f>VALUE(TEXT(sales_order1[[#This Row],[date]], "D"))</f>
        <v>19</v>
      </c>
      <c r="Y2832">
        <v>20</v>
      </c>
    </row>
    <row r="2833" spans="1:25" x14ac:dyDescent="0.25">
      <c r="A2833" s="1">
        <v>44335</v>
      </c>
      <c r="B2833">
        <v>60757</v>
      </c>
      <c r="C2833" t="s">
        <v>86</v>
      </c>
      <c r="D2833" t="str">
        <f>VLOOKUP(sales_order1[[#This Row],[itemCode]],product_details3!B:C,2,0)</f>
        <v>SRMH30</v>
      </c>
      <c r="E2833" t="s">
        <v>87</v>
      </c>
      <c r="F2833" t="s">
        <v>30</v>
      </c>
      <c r="G2833">
        <v>150</v>
      </c>
      <c r="H2833">
        <v>21</v>
      </c>
      <c r="I2833">
        <v>3150</v>
      </c>
      <c r="J2833">
        <v>6.6</v>
      </c>
      <c r="K2833">
        <v>990</v>
      </c>
      <c r="L2833">
        <v>14.4</v>
      </c>
      <c r="M2833">
        <v>0.68571428571428572</v>
      </c>
      <c r="N2833">
        <v>2160</v>
      </c>
      <c r="O2833" t="s">
        <v>514</v>
      </c>
      <c r="P2833" t="s">
        <v>515</v>
      </c>
      <c r="Q2833" t="s">
        <v>64</v>
      </c>
      <c r="R2833" t="s">
        <v>40</v>
      </c>
      <c r="S2833" t="s">
        <v>84</v>
      </c>
      <c r="T2833" t="s">
        <v>419</v>
      </c>
      <c r="U2833" t="s">
        <v>1189</v>
      </c>
      <c r="V2833">
        <f>YEAR(sales_order1[[#This Row],[date]])</f>
        <v>2021</v>
      </c>
      <c r="W2833" t="str">
        <f>TEXT(sales_order1[[#This Row],[date]], "Mmm")</f>
        <v>May</v>
      </c>
      <c r="X2833">
        <f>VALUE(TEXT(sales_order1[[#This Row],[date]], "D"))</f>
        <v>19</v>
      </c>
      <c r="Y2833">
        <v>20</v>
      </c>
    </row>
    <row r="2834" spans="1:25" x14ac:dyDescent="0.25">
      <c r="A2834" s="1">
        <v>44335</v>
      </c>
      <c r="B2834">
        <v>60758</v>
      </c>
      <c r="C2834" t="s">
        <v>333</v>
      </c>
      <c r="D2834" t="str">
        <f>VLOOKUP(sales_order1[[#This Row],[itemCode]],product_details3!B:C,2,0)</f>
        <v>TNRH200</v>
      </c>
      <c r="E2834" t="s">
        <v>334</v>
      </c>
      <c r="F2834" t="s">
        <v>124</v>
      </c>
      <c r="G2834">
        <v>50</v>
      </c>
      <c r="H2834">
        <v>21</v>
      </c>
      <c r="I2834">
        <v>1050</v>
      </c>
      <c r="J2834">
        <v>6.6</v>
      </c>
      <c r="K2834">
        <v>330</v>
      </c>
      <c r="L2834">
        <v>14.4</v>
      </c>
      <c r="M2834">
        <v>0.68571428571428572</v>
      </c>
      <c r="N2834">
        <v>720</v>
      </c>
      <c r="O2834" t="s">
        <v>206</v>
      </c>
      <c r="P2834" t="s">
        <v>207</v>
      </c>
      <c r="Q2834" t="s">
        <v>71</v>
      </c>
      <c r="R2834" t="s">
        <v>72</v>
      </c>
      <c r="S2834" t="s">
        <v>73</v>
      </c>
      <c r="T2834" t="s">
        <v>208</v>
      </c>
      <c r="U2834" t="s">
        <v>1190</v>
      </c>
      <c r="V2834">
        <f>YEAR(sales_order1[[#This Row],[date]])</f>
        <v>2021</v>
      </c>
      <c r="W2834" t="str">
        <f>TEXT(sales_order1[[#This Row],[date]], "Mmm")</f>
        <v>May</v>
      </c>
      <c r="X2834">
        <f>VALUE(TEXT(sales_order1[[#This Row],[date]], "D"))</f>
        <v>19</v>
      </c>
      <c r="Y2834">
        <v>20</v>
      </c>
    </row>
    <row r="2835" spans="1:25" x14ac:dyDescent="0.25">
      <c r="A2835" s="1">
        <v>44335</v>
      </c>
      <c r="B2835">
        <v>60759</v>
      </c>
      <c r="C2835" t="s">
        <v>19</v>
      </c>
      <c r="D2835" t="str">
        <f>VLOOKUP(sales_order1[[#This Row],[itemCode]],product_details3!B:C,2,0)</f>
        <v>MSTH100</v>
      </c>
      <c r="E2835" t="s">
        <v>20</v>
      </c>
      <c r="F2835" t="s">
        <v>21</v>
      </c>
      <c r="G2835">
        <v>200</v>
      </c>
      <c r="H2835">
        <v>26.25</v>
      </c>
      <c r="I2835">
        <v>5250</v>
      </c>
      <c r="J2835">
        <v>7.75</v>
      </c>
      <c r="K2835">
        <v>1550</v>
      </c>
      <c r="L2835">
        <v>18.5</v>
      </c>
      <c r="M2835">
        <v>0.70476190476190481</v>
      </c>
      <c r="N2835">
        <v>3700</v>
      </c>
      <c r="O2835" t="s">
        <v>412</v>
      </c>
      <c r="P2835" t="s">
        <v>413</v>
      </c>
      <c r="Q2835" t="s">
        <v>48</v>
      </c>
      <c r="R2835" t="s">
        <v>25</v>
      </c>
      <c r="S2835" t="s">
        <v>49</v>
      </c>
      <c r="T2835" t="s">
        <v>414</v>
      </c>
      <c r="U2835" t="s">
        <v>1191</v>
      </c>
      <c r="V2835">
        <f>YEAR(sales_order1[[#This Row],[date]])</f>
        <v>2021</v>
      </c>
      <c r="W2835" t="str">
        <f>TEXT(sales_order1[[#This Row],[date]], "Mmm")</f>
        <v>May</v>
      </c>
      <c r="X2835">
        <f>VALUE(TEXT(sales_order1[[#This Row],[date]], "D"))</f>
        <v>19</v>
      </c>
      <c r="Y2835">
        <v>20</v>
      </c>
    </row>
    <row r="2836" spans="1:25" x14ac:dyDescent="0.25">
      <c r="A2836" s="1">
        <v>44335</v>
      </c>
      <c r="B2836">
        <v>60760</v>
      </c>
      <c r="C2836" t="s">
        <v>51</v>
      </c>
      <c r="D2836" t="str">
        <f>VLOOKUP(sales_order1[[#This Row],[itemCode]],product_details3!B:C,2,0)</f>
        <v>MSTH50</v>
      </c>
      <c r="E2836" t="s">
        <v>52</v>
      </c>
      <c r="F2836" t="s">
        <v>21</v>
      </c>
      <c r="G2836">
        <v>100</v>
      </c>
      <c r="H2836">
        <v>15.75</v>
      </c>
      <c r="I2836">
        <v>1575</v>
      </c>
      <c r="J2836">
        <v>4.45</v>
      </c>
      <c r="K2836">
        <v>445</v>
      </c>
      <c r="L2836">
        <v>11.3</v>
      </c>
      <c r="M2836">
        <v>0.71746031746031746</v>
      </c>
      <c r="N2836">
        <v>1130</v>
      </c>
      <c r="O2836" t="s">
        <v>290</v>
      </c>
      <c r="P2836" t="s">
        <v>291</v>
      </c>
      <c r="Q2836" t="s">
        <v>201</v>
      </c>
      <c r="R2836" t="s">
        <v>25</v>
      </c>
      <c r="S2836" t="s">
        <v>202</v>
      </c>
      <c r="T2836" t="s">
        <v>292</v>
      </c>
      <c r="U2836" t="s">
        <v>1191</v>
      </c>
      <c r="V2836">
        <f>YEAR(sales_order1[[#This Row],[date]])</f>
        <v>2021</v>
      </c>
      <c r="W2836" t="str">
        <f>TEXT(sales_order1[[#This Row],[date]], "Mmm")</f>
        <v>May</v>
      </c>
      <c r="X2836">
        <f>VALUE(TEXT(sales_order1[[#This Row],[date]], "D"))</f>
        <v>19</v>
      </c>
      <c r="Y2836">
        <v>20</v>
      </c>
    </row>
    <row r="2837" spans="1:25" x14ac:dyDescent="0.25">
      <c r="A2837" s="1">
        <v>44335</v>
      </c>
      <c r="B2837">
        <v>60761</v>
      </c>
      <c r="C2837" t="s">
        <v>96</v>
      </c>
      <c r="D2837" t="str">
        <f>VLOOKUP(sales_order1[[#This Row],[itemCode]],product_details3!B:C,2,0)</f>
        <v>MSTL30</v>
      </c>
      <c r="E2837" t="s">
        <v>97</v>
      </c>
      <c r="F2837" t="s">
        <v>21</v>
      </c>
      <c r="G2837">
        <v>50</v>
      </c>
      <c r="H2837">
        <v>9.3000000000000007</v>
      </c>
      <c r="I2837">
        <v>465</v>
      </c>
      <c r="J2837">
        <v>3.8</v>
      </c>
      <c r="K2837">
        <v>190</v>
      </c>
      <c r="L2837">
        <v>5.5</v>
      </c>
      <c r="M2837">
        <v>0.59139784946236562</v>
      </c>
      <c r="N2837">
        <v>275</v>
      </c>
      <c r="O2837" t="s">
        <v>550</v>
      </c>
      <c r="P2837" t="s">
        <v>551</v>
      </c>
      <c r="Q2837" t="s">
        <v>100</v>
      </c>
      <c r="R2837" t="s">
        <v>40</v>
      </c>
      <c r="S2837" t="s">
        <v>101</v>
      </c>
      <c r="T2837" t="s">
        <v>552</v>
      </c>
      <c r="U2837" t="s">
        <v>1190</v>
      </c>
      <c r="V2837">
        <f>YEAR(sales_order1[[#This Row],[date]])</f>
        <v>2021</v>
      </c>
      <c r="W2837" t="str">
        <f>TEXT(sales_order1[[#This Row],[date]], "Mmm")</f>
        <v>May</v>
      </c>
      <c r="X2837">
        <f>VALUE(TEXT(sales_order1[[#This Row],[date]], "D"))</f>
        <v>19</v>
      </c>
      <c r="Y2837">
        <v>20</v>
      </c>
    </row>
    <row r="2838" spans="1:25" x14ac:dyDescent="0.25">
      <c r="A2838" s="1">
        <v>44336</v>
      </c>
      <c r="B2838">
        <v>60762</v>
      </c>
      <c r="C2838" t="s">
        <v>320</v>
      </c>
      <c r="D2838" t="str">
        <f>VLOOKUP(sales_order1[[#This Row],[itemCode]],product_details3!B:C,2,0)</f>
        <v>SCR50+100</v>
      </c>
      <c r="E2838" t="s">
        <v>321</v>
      </c>
      <c r="F2838" t="s">
        <v>61</v>
      </c>
      <c r="G2838">
        <v>100</v>
      </c>
      <c r="H2838">
        <v>26.25</v>
      </c>
      <c r="I2838">
        <v>2625</v>
      </c>
      <c r="J2838">
        <v>7.75</v>
      </c>
      <c r="K2838">
        <v>775</v>
      </c>
      <c r="L2838">
        <v>18.5</v>
      </c>
      <c r="M2838">
        <v>0.70476190476190481</v>
      </c>
      <c r="N2838">
        <v>1850</v>
      </c>
      <c r="O2838" t="s">
        <v>237</v>
      </c>
      <c r="P2838" t="s">
        <v>238</v>
      </c>
      <c r="Q2838" t="s">
        <v>239</v>
      </c>
      <c r="R2838" t="s">
        <v>112</v>
      </c>
      <c r="S2838" t="s">
        <v>240</v>
      </c>
      <c r="T2838" t="s">
        <v>241</v>
      </c>
      <c r="U2838" t="s">
        <v>1189</v>
      </c>
      <c r="V2838">
        <f>YEAR(sales_order1[[#This Row],[date]])</f>
        <v>2021</v>
      </c>
      <c r="W2838" t="str">
        <f>TEXT(sales_order1[[#This Row],[date]], "Mmm")</f>
        <v>May</v>
      </c>
      <c r="X2838">
        <f>VALUE(TEXT(sales_order1[[#This Row],[date]], "D"))</f>
        <v>20</v>
      </c>
      <c r="Y2838">
        <v>20</v>
      </c>
    </row>
    <row r="2839" spans="1:25" x14ac:dyDescent="0.25">
      <c r="A2839" s="1">
        <v>44336</v>
      </c>
      <c r="B2839">
        <v>60763</v>
      </c>
      <c r="C2839" t="s">
        <v>103</v>
      </c>
      <c r="D2839" t="str">
        <f>VLOOKUP(sales_order1[[#This Row],[itemCode]],product_details3!B:C,2,0)</f>
        <v>SCRT50</v>
      </c>
      <c r="E2839" t="s">
        <v>104</v>
      </c>
      <c r="F2839" t="s">
        <v>61</v>
      </c>
      <c r="G2839">
        <v>100</v>
      </c>
      <c r="H2839">
        <v>16.95</v>
      </c>
      <c r="I2839">
        <v>1695</v>
      </c>
      <c r="J2839">
        <v>5.2</v>
      </c>
      <c r="K2839">
        <v>520</v>
      </c>
      <c r="L2839">
        <v>11.75</v>
      </c>
      <c r="M2839">
        <v>0.69321533923303835</v>
      </c>
      <c r="N2839">
        <v>1175</v>
      </c>
      <c r="O2839" t="s">
        <v>519</v>
      </c>
      <c r="P2839" t="s">
        <v>520</v>
      </c>
      <c r="Q2839" t="s">
        <v>383</v>
      </c>
      <c r="R2839" t="s">
        <v>72</v>
      </c>
      <c r="S2839" t="s">
        <v>459</v>
      </c>
      <c r="T2839" t="s">
        <v>521</v>
      </c>
      <c r="U2839" t="s">
        <v>1188</v>
      </c>
      <c r="V2839">
        <f>YEAR(sales_order1[[#This Row],[date]])</f>
        <v>2021</v>
      </c>
      <c r="W2839" t="str">
        <f>TEXT(sales_order1[[#This Row],[date]], "Mmm")</f>
        <v>May</v>
      </c>
      <c r="X2839">
        <f>VALUE(TEXT(sales_order1[[#This Row],[date]], "D"))</f>
        <v>20</v>
      </c>
      <c r="Y2839">
        <v>20</v>
      </c>
    </row>
    <row r="2840" spans="1:25" x14ac:dyDescent="0.25">
      <c r="A2840" s="1">
        <v>44336</v>
      </c>
      <c r="B2840">
        <v>60764</v>
      </c>
      <c r="C2840" t="s">
        <v>28</v>
      </c>
      <c r="D2840" t="str">
        <f>VLOOKUP(sales_order1[[#This Row],[itemCode]],product_details3!B:C,2,0)</f>
        <v>SRMC30</v>
      </c>
      <c r="E2840" t="s">
        <v>29</v>
      </c>
      <c r="F2840" t="s">
        <v>30</v>
      </c>
      <c r="G2840">
        <v>100</v>
      </c>
      <c r="H2840">
        <v>22.6</v>
      </c>
      <c r="I2840">
        <v>2260</v>
      </c>
      <c r="J2840">
        <v>7.6</v>
      </c>
      <c r="K2840">
        <v>760</v>
      </c>
      <c r="L2840">
        <v>15</v>
      </c>
      <c r="M2840">
        <v>0.66371681415929207</v>
      </c>
      <c r="N2840">
        <v>1500</v>
      </c>
      <c r="O2840" t="s">
        <v>281</v>
      </c>
      <c r="P2840" t="s">
        <v>282</v>
      </c>
      <c r="Q2840" t="s">
        <v>24</v>
      </c>
      <c r="R2840" t="s">
        <v>25</v>
      </c>
      <c r="S2840" t="s">
        <v>33</v>
      </c>
      <c r="T2840" t="s">
        <v>283</v>
      </c>
      <c r="U2840" t="s">
        <v>1191</v>
      </c>
      <c r="V2840">
        <f>YEAR(sales_order1[[#This Row],[date]])</f>
        <v>2021</v>
      </c>
      <c r="W2840" t="str">
        <f>TEXT(sales_order1[[#This Row],[date]], "Mmm")</f>
        <v>May</v>
      </c>
      <c r="X2840">
        <f>VALUE(TEXT(sales_order1[[#This Row],[date]], "D"))</f>
        <v>20</v>
      </c>
      <c r="Y2840">
        <v>20</v>
      </c>
    </row>
    <row r="2841" spans="1:25" x14ac:dyDescent="0.25">
      <c r="A2841" s="1">
        <v>44336</v>
      </c>
      <c r="B2841">
        <v>60765</v>
      </c>
      <c r="C2841" t="s">
        <v>325</v>
      </c>
      <c r="D2841" t="str">
        <f>VLOOKUP(sales_order1[[#This Row],[itemCode]],product_details3!B:C,2,0)</f>
        <v>EXFG100</v>
      </c>
      <c r="E2841" t="s">
        <v>326</v>
      </c>
      <c r="F2841" t="s">
        <v>183</v>
      </c>
      <c r="G2841">
        <v>50</v>
      </c>
      <c r="H2841">
        <v>20.75</v>
      </c>
      <c r="I2841">
        <v>1037.5</v>
      </c>
      <c r="J2841">
        <v>7.45</v>
      </c>
      <c r="K2841">
        <v>372.5</v>
      </c>
      <c r="L2841">
        <v>13.3</v>
      </c>
      <c r="M2841">
        <v>0.64096385542168677</v>
      </c>
      <c r="N2841">
        <v>665</v>
      </c>
      <c r="O2841" t="s">
        <v>499</v>
      </c>
      <c r="P2841" t="s">
        <v>500</v>
      </c>
      <c r="Q2841" t="s">
        <v>107</v>
      </c>
      <c r="R2841" t="s">
        <v>40</v>
      </c>
      <c r="S2841" t="s">
        <v>101</v>
      </c>
      <c r="T2841" t="s">
        <v>501</v>
      </c>
      <c r="U2841" t="s">
        <v>1190</v>
      </c>
      <c r="V2841">
        <f>YEAR(sales_order1[[#This Row],[date]])</f>
        <v>2021</v>
      </c>
      <c r="W2841" t="str">
        <f>TEXT(sales_order1[[#This Row],[date]], "Mmm")</f>
        <v>May</v>
      </c>
      <c r="X2841">
        <f>VALUE(TEXT(sales_order1[[#This Row],[date]], "D"))</f>
        <v>20</v>
      </c>
      <c r="Y2841">
        <v>20</v>
      </c>
    </row>
    <row r="2842" spans="1:25" x14ac:dyDescent="0.25">
      <c r="A2842" s="1">
        <v>44336</v>
      </c>
      <c r="B2842">
        <v>60766</v>
      </c>
      <c r="C2842" t="s">
        <v>19</v>
      </c>
      <c r="D2842" t="str">
        <f>VLOOKUP(sales_order1[[#This Row],[itemCode]],product_details3!B:C,2,0)</f>
        <v>MSTH100</v>
      </c>
      <c r="E2842" t="s">
        <v>20</v>
      </c>
      <c r="F2842" t="s">
        <v>21</v>
      </c>
      <c r="G2842">
        <v>100</v>
      </c>
      <c r="H2842">
        <v>26.25</v>
      </c>
      <c r="I2842">
        <v>2625</v>
      </c>
      <c r="J2842">
        <v>7.75</v>
      </c>
      <c r="K2842">
        <v>775</v>
      </c>
      <c r="L2842">
        <v>18.5</v>
      </c>
      <c r="M2842">
        <v>0.70476190476190481</v>
      </c>
      <c r="N2842">
        <v>1850</v>
      </c>
      <c r="O2842" t="s">
        <v>125</v>
      </c>
      <c r="P2842" t="s">
        <v>126</v>
      </c>
      <c r="Q2842" t="s">
        <v>71</v>
      </c>
      <c r="R2842" t="s">
        <v>72</v>
      </c>
      <c r="S2842" t="s">
        <v>73</v>
      </c>
      <c r="T2842" t="s">
        <v>127</v>
      </c>
      <c r="U2842" t="s">
        <v>1190</v>
      </c>
      <c r="V2842">
        <f>YEAR(sales_order1[[#This Row],[date]])</f>
        <v>2021</v>
      </c>
      <c r="W2842" t="str">
        <f>TEXT(sales_order1[[#This Row],[date]], "Mmm")</f>
        <v>May</v>
      </c>
      <c r="X2842">
        <f>VALUE(TEXT(sales_order1[[#This Row],[date]], "D"))</f>
        <v>20</v>
      </c>
      <c r="Y2842">
        <v>20</v>
      </c>
    </row>
    <row r="2843" spans="1:25" x14ac:dyDescent="0.25">
      <c r="A2843" s="1">
        <v>44336</v>
      </c>
      <c r="B2843">
        <v>60767</v>
      </c>
      <c r="C2843" t="s">
        <v>327</v>
      </c>
      <c r="D2843" t="str">
        <f>VLOOKUP(sales_order1[[#This Row],[itemCode]],product_details3!B:C,2,0)</f>
        <v>SCR50+50</v>
      </c>
      <c r="E2843" t="s">
        <v>328</v>
      </c>
      <c r="F2843" t="s">
        <v>61</v>
      </c>
      <c r="G2843">
        <v>250</v>
      </c>
      <c r="H2843">
        <v>15.75</v>
      </c>
      <c r="I2843">
        <v>3937.5</v>
      </c>
      <c r="J2843">
        <v>4.45</v>
      </c>
      <c r="K2843">
        <v>1112.5</v>
      </c>
      <c r="L2843">
        <v>11.3</v>
      </c>
      <c r="M2843">
        <v>0.71746031746031746</v>
      </c>
      <c r="N2843">
        <v>2825</v>
      </c>
      <c r="O2843" t="s">
        <v>478</v>
      </c>
      <c r="P2843" t="s">
        <v>479</v>
      </c>
      <c r="Q2843" t="s">
        <v>186</v>
      </c>
      <c r="R2843" t="s">
        <v>112</v>
      </c>
      <c r="S2843" t="s">
        <v>246</v>
      </c>
      <c r="T2843" t="s">
        <v>480</v>
      </c>
      <c r="U2843" t="s">
        <v>1189</v>
      </c>
      <c r="V2843">
        <f>YEAR(sales_order1[[#This Row],[date]])</f>
        <v>2021</v>
      </c>
      <c r="W2843" t="str">
        <f>TEXT(sales_order1[[#This Row],[date]], "Mmm")</f>
        <v>May</v>
      </c>
      <c r="X2843">
        <f>VALUE(TEXT(sales_order1[[#This Row],[date]], "D"))</f>
        <v>20</v>
      </c>
      <c r="Y2843">
        <v>20</v>
      </c>
    </row>
    <row r="2844" spans="1:25" x14ac:dyDescent="0.25">
      <c r="A2844" s="1">
        <v>44337</v>
      </c>
      <c r="B2844">
        <v>60768</v>
      </c>
      <c r="C2844" t="s">
        <v>103</v>
      </c>
      <c r="D2844" t="str">
        <f>VLOOKUP(sales_order1[[#This Row],[itemCode]],product_details3!B:C,2,0)</f>
        <v>SCRT50</v>
      </c>
      <c r="E2844" t="s">
        <v>104</v>
      </c>
      <c r="F2844" t="s">
        <v>61</v>
      </c>
      <c r="G2844">
        <v>250</v>
      </c>
      <c r="H2844">
        <v>16.95</v>
      </c>
      <c r="I2844">
        <v>4237.5</v>
      </c>
      <c r="J2844">
        <v>5.2</v>
      </c>
      <c r="K2844">
        <v>1300</v>
      </c>
      <c r="L2844">
        <v>11.75</v>
      </c>
      <c r="M2844">
        <v>0.69321533923303835</v>
      </c>
      <c r="N2844">
        <v>2937.5</v>
      </c>
      <c r="O2844" t="s">
        <v>322</v>
      </c>
      <c r="P2844" t="s">
        <v>323</v>
      </c>
      <c r="Q2844" t="s">
        <v>39</v>
      </c>
      <c r="R2844" t="s">
        <v>40</v>
      </c>
      <c r="S2844" t="s">
        <v>41</v>
      </c>
      <c r="T2844" t="s">
        <v>324</v>
      </c>
      <c r="U2844" t="s">
        <v>1188</v>
      </c>
      <c r="V2844">
        <f>YEAR(sales_order1[[#This Row],[date]])</f>
        <v>2021</v>
      </c>
      <c r="W2844" t="str">
        <f>TEXT(sales_order1[[#This Row],[date]], "Mmm")</f>
        <v>May</v>
      </c>
      <c r="X2844">
        <f>VALUE(TEXT(sales_order1[[#This Row],[date]], "D"))</f>
        <v>21</v>
      </c>
      <c r="Y2844">
        <v>21</v>
      </c>
    </row>
    <row r="2845" spans="1:25" x14ac:dyDescent="0.25">
      <c r="A2845" s="1">
        <v>44337</v>
      </c>
      <c r="B2845">
        <v>60769</v>
      </c>
      <c r="C2845" t="s">
        <v>337</v>
      </c>
      <c r="D2845" t="str">
        <f>VLOOKUP(sales_order1[[#This Row],[itemCode]],product_details3!B:C,2,0)</f>
        <v>MKRO100</v>
      </c>
      <c r="E2845" t="s">
        <v>338</v>
      </c>
      <c r="F2845" t="s">
        <v>151</v>
      </c>
      <c r="G2845">
        <v>100</v>
      </c>
      <c r="H2845">
        <v>6.3</v>
      </c>
      <c r="I2845">
        <v>630</v>
      </c>
      <c r="J2845">
        <v>2.8</v>
      </c>
      <c r="K2845">
        <v>280</v>
      </c>
      <c r="L2845">
        <v>3.5</v>
      </c>
      <c r="M2845">
        <v>0.55555555555555558</v>
      </c>
      <c r="N2845">
        <v>350</v>
      </c>
      <c r="O2845" t="s">
        <v>400</v>
      </c>
      <c r="P2845" t="s">
        <v>401</v>
      </c>
      <c r="Q2845" t="s">
        <v>213</v>
      </c>
      <c r="R2845" t="s">
        <v>25</v>
      </c>
      <c r="S2845" t="s">
        <v>402</v>
      </c>
      <c r="T2845" t="s">
        <v>403</v>
      </c>
      <c r="U2845" t="s">
        <v>1191</v>
      </c>
      <c r="V2845">
        <f>YEAR(sales_order1[[#This Row],[date]])</f>
        <v>2021</v>
      </c>
      <c r="W2845" t="str">
        <f>TEXT(sales_order1[[#This Row],[date]], "Mmm")</f>
        <v>May</v>
      </c>
      <c r="X2845">
        <f>VALUE(TEXT(sales_order1[[#This Row],[date]], "D"))</f>
        <v>21</v>
      </c>
      <c r="Y2845">
        <v>21</v>
      </c>
    </row>
    <row r="2846" spans="1:25" x14ac:dyDescent="0.25">
      <c r="A2846" s="1">
        <v>44337</v>
      </c>
      <c r="B2846">
        <v>60770</v>
      </c>
      <c r="C2846" t="s">
        <v>67</v>
      </c>
      <c r="D2846" t="str">
        <f>VLOOKUP(sales_order1[[#This Row],[itemCode]],product_details3!B:C,2,0)</f>
        <v>SRMH15</v>
      </c>
      <c r="E2846" t="s">
        <v>68</v>
      </c>
      <c r="F2846" t="s">
        <v>30</v>
      </c>
      <c r="G2846">
        <v>150</v>
      </c>
      <c r="H2846">
        <v>15.75</v>
      </c>
      <c r="I2846">
        <v>2362.5</v>
      </c>
      <c r="J2846">
        <v>5.45</v>
      </c>
      <c r="K2846">
        <v>817.5</v>
      </c>
      <c r="L2846">
        <v>10.3</v>
      </c>
      <c r="M2846">
        <v>0.65396825396825398</v>
      </c>
      <c r="N2846">
        <v>1545</v>
      </c>
      <c r="O2846" t="s">
        <v>492</v>
      </c>
      <c r="P2846" t="s">
        <v>493</v>
      </c>
      <c r="Q2846" t="s">
        <v>378</v>
      </c>
      <c r="R2846" t="s">
        <v>72</v>
      </c>
      <c r="S2846" t="s">
        <v>379</v>
      </c>
      <c r="T2846" t="s">
        <v>494</v>
      </c>
      <c r="U2846" t="s">
        <v>1188</v>
      </c>
      <c r="V2846">
        <f>YEAR(sales_order1[[#This Row],[date]])</f>
        <v>2021</v>
      </c>
      <c r="W2846" t="str">
        <f>TEXT(sales_order1[[#This Row],[date]], "Mmm")</f>
        <v>May</v>
      </c>
      <c r="X2846">
        <f>VALUE(TEXT(sales_order1[[#This Row],[date]], "D"))</f>
        <v>21</v>
      </c>
      <c r="Y2846">
        <v>21</v>
      </c>
    </row>
    <row r="2847" spans="1:25" x14ac:dyDescent="0.25">
      <c r="A2847" s="1">
        <v>44337</v>
      </c>
      <c r="B2847">
        <v>60771</v>
      </c>
      <c r="C2847" t="s">
        <v>344</v>
      </c>
      <c r="D2847" t="str">
        <f>VLOOKUP(sales_order1[[#This Row],[itemCode]],product_details3!B:C,2,0)</f>
        <v>TNRE100</v>
      </c>
      <c r="E2847" t="s">
        <v>345</v>
      </c>
      <c r="F2847" t="s">
        <v>124</v>
      </c>
      <c r="G2847">
        <v>50</v>
      </c>
      <c r="H2847">
        <v>11.3</v>
      </c>
      <c r="I2847">
        <v>565</v>
      </c>
      <c r="J2847">
        <v>3.8</v>
      </c>
      <c r="K2847">
        <v>190</v>
      </c>
      <c r="L2847">
        <v>7.5</v>
      </c>
      <c r="M2847">
        <v>0.66371681415929207</v>
      </c>
      <c r="N2847">
        <v>375</v>
      </c>
      <c r="O2847" t="s">
        <v>258</v>
      </c>
      <c r="P2847" t="s">
        <v>259</v>
      </c>
      <c r="Q2847" t="s">
        <v>93</v>
      </c>
      <c r="R2847" t="s">
        <v>72</v>
      </c>
      <c r="S2847" t="s">
        <v>260</v>
      </c>
      <c r="T2847" t="s">
        <v>261</v>
      </c>
      <c r="U2847" t="s">
        <v>1190</v>
      </c>
      <c r="V2847">
        <f>YEAR(sales_order1[[#This Row],[date]])</f>
        <v>2021</v>
      </c>
      <c r="W2847" t="str">
        <f>TEXT(sales_order1[[#This Row],[date]], "Mmm")</f>
        <v>May</v>
      </c>
      <c r="X2847">
        <f>VALUE(TEXT(sales_order1[[#This Row],[date]], "D"))</f>
        <v>21</v>
      </c>
      <c r="Y2847">
        <v>21</v>
      </c>
    </row>
    <row r="2848" spans="1:25" x14ac:dyDescent="0.25">
      <c r="A2848" s="1">
        <v>44337</v>
      </c>
      <c r="B2848">
        <v>60772</v>
      </c>
      <c r="C2848" t="s">
        <v>86</v>
      </c>
      <c r="D2848" t="str">
        <f>VLOOKUP(sales_order1[[#This Row],[itemCode]],product_details3!B:C,2,0)</f>
        <v>SRMH30</v>
      </c>
      <c r="E2848" t="s">
        <v>87</v>
      </c>
      <c r="F2848" t="s">
        <v>30</v>
      </c>
      <c r="G2848">
        <v>200</v>
      </c>
      <c r="H2848">
        <v>21</v>
      </c>
      <c r="I2848">
        <v>4200</v>
      </c>
      <c r="J2848">
        <v>6.6</v>
      </c>
      <c r="K2848">
        <v>1320</v>
      </c>
      <c r="L2848">
        <v>14.4</v>
      </c>
      <c r="M2848">
        <v>0.68571428571428572</v>
      </c>
      <c r="N2848">
        <v>2880</v>
      </c>
      <c r="O2848" t="s">
        <v>457</v>
      </c>
      <c r="P2848" t="s">
        <v>458</v>
      </c>
      <c r="Q2848" t="s">
        <v>383</v>
      </c>
      <c r="R2848" t="s">
        <v>72</v>
      </c>
      <c r="S2848" t="s">
        <v>459</v>
      </c>
      <c r="T2848" t="s">
        <v>460</v>
      </c>
      <c r="U2848" t="s">
        <v>1188</v>
      </c>
      <c r="V2848">
        <f>YEAR(sales_order1[[#This Row],[date]])</f>
        <v>2021</v>
      </c>
      <c r="W2848" t="str">
        <f>TEXT(sales_order1[[#This Row],[date]], "Mmm")</f>
        <v>May</v>
      </c>
      <c r="X2848">
        <f>VALUE(TEXT(sales_order1[[#This Row],[date]], "D"))</f>
        <v>21</v>
      </c>
      <c r="Y2848">
        <v>21</v>
      </c>
    </row>
    <row r="2849" spans="1:25" x14ac:dyDescent="0.25">
      <c r="A2849" s="1">
        <v>44337</v>
      </c>
      <c r="B2849">
        <v>60773</v>
      </c>
      <c r="C2849" t="s">
        <v>404</v>
      </c>
      <c r="D2849" t="str">
        <f>VLOOKUP(sales_order1[[#This Row],[itemCode]],product_details3!B:C,2,0)</f>
        <v>TNRE200</v>
      </c>
      <c r="E2849" t="s">
        <v>405</v>
      </c>
      <c r="F2849" t="s">
        <v>124</v>
      </c>
      <c r="G2849">
        <v>150</v>
      </c>
      <c r="H2849">
        <v>22.6</v>
      </c>
      <c r="I2849">
        <v>3390</v>
      </c>
      <c r="J2849">
        <v>7.6</v>
      </c>
      <c r="K2849">
        <v>1140</v>
      </c>
      <c r="L2849">
        <v>15</v>
      </c>
      <c r="M2849">
        <v>0.66371681415929207</v>
      </c>
      <c r="N2849">
        <v>2250</v>
      </c>
      <c r="O2849" t="s">
        <v>177</v>
      </c>
      <c r="P2849" t="s">
        <v>178</v>
      </c>
      <c r="Q2849" t="s">
        <v>111</v>
      </c>
      <c r="R2849" t="s">
        <v>112</v>
      </c>
      <c r="S2849" t="s">
        <v>179</v>
      </c>
      <c r="T2849" t="s">
        <v>180</v>
      </c>
      <c r="U2849" t="s">
        <v>1189</v>
      </c>
      <c r="V2849">
        <f>YEAR(sales_order1[[#This Row],[date]])</f>
        <v>2021</v>
      </c>
      <c r="W2849" t="str">
        <f>TEXT(sales_order1[[#This Row],[date]], "Mmm")</f>
        <v>May</v>
      </c>
      <c r="X2849">
        <f>VALUE(TEXT(sales_order1[[#This Row],[date]], "D"))</f>
        <v>21</v>
      </c>
      <c r="Y2849">
        <v>21</v>
      </c>
    </row>
    <row r="2850" spans="1:25" x14ac:dyDescent="0.25">
      <c r="A2850" s="1">
        <v>44337</v>
      </c>
      <c r="B2850">
        <v>60774</v>
      </c>
      <c r="C2850" t="s">
        <v>307</v>
      </c>
      <c r="D2850" t="str">
        <f>VLOOKUP(sales_order1[[#This Row],[itemCode]],product_details3!B:C,2,0)</f>
        <v>TNRH150</v>
      </c>
      <c r="E2850" t="s">
        <v>308</v>
      </c>
      <c r="F2850" t="s">
        <v>124</v>
      </c>
      <c r="G2850">
        <v>150</v>
      </c>
      <c r="H2850">
        <v>15.75</v>
      </c>
      <c r="I2850">
        <v>2362.5</v>
      </c>
      <c r="J2850">
        <v>4.45</v>
      </c>
      <c r="K2850">
        <v>667.5</v>
      </c>
      <c r="L2850">
        <v>11.3</v>
      </c>
      <c r="M2850">
        <v>0.71746031746031746</v>
      </c>
      <c r="N2850">
        <v>1695</v>
      </c>
      <c r="O2850" t="s">
        <v>534</v>
      </c>
      <c r="P2850" t="s">
        <v>535</v>
      </c>
      <c r="Q2850" t="s">
        <v>107</v>
      </c>
      <c r="R2850" t="s">
        <v>40</v>
      </c>
      <c r="S2850" t="s">
        <v>101</v>
      </c>
      <c r="T2850" t="s">
        <v>536</v>
      </c>
      <c r="U2850" t="s">
        <v>1190</v>
      </c>
      <c r="V2850">
        <f>YEAR(sales_order1[[#This Row],[date]])</f>
        <v>2021</v>
      </c>
      <c r="W2850" t="str">
        <f>TEXT(sales_order1[[#This Row],[date]], "Mmm")</f>
        <v>May</v>
      </c>
      <c r="X2850">
        <f>VALUE(TEXT(sales_order1[[#This Row],[date]], "D"))</f>
        <v>21</v>
      </c>
      <c r="Y2850">
        <v>21</v>
      </c>
    </row>
    <row r="2851" spans="1:25" x14ac:dyDescent="0.25">
      <c r="A2851" s="1">
        <v>44337</v>
      </c>
      <c r="B2851">
        <v>60775</v>
      </c>
      <c r="C2851" t="s">
        <v>335</v>
      </c>
      <c r="D2851" t="str">
        <f>VLOOKUP(sales_order1[[#This Row],[itemCode]],product_details3!B:C,2,0)</f>
        <v>CLNF50</v>
      </c>
      <c r="E2851" t="s">
        <v>336</v>
      </c>
      <c r="F2851" t="s">
        <v>45</v>
      </c>
      <c r="G2851">
        <v>50</v>
      </c>
      <c r="H2851">
        <v>7.3</v>
      </c>
      <c r="I2851">
        <v>365</v>
      </c>
      <c r="J2851">
        <v>2.8</v>
      </c>
      <c r="K2851">
        <v>140</v>
      </c>
      <c r="L2851">
        <v>4.5</v>
      </c>
      <c r="M2851">
        <v>0.61643835616438358</v>
      </c>
      <c r="N2851">
        <v>225</v>
      </c>
      <c r="O2851" t="s">
        <v>381</v>
      </c>
      <c r="P2851" t="s">
        <v>382</v>
      </c>
      <c r="Q2851" t="s">
        <v>383</v>
      </c>
      <c r="R2851" t="s">
        <v>72</v>
      </c>
      <c r="S2851" t="s">
        <v>384</v>
      </c>
      <c r="T2851" t="s">
        <v>385</v>
      </c>
      <c r="U2851" t="s">
        <v>1188</v>
      </c>
      <c r="V2851">
        <f>YEAR(sales_order1[[#This Row],[date]])</f>
        <v>2021</v>
      </c>
      <c r="W2851" t="str">
        <f>TEXT(sales_order1[[#This Row],[date]], "Mmm")</f>
        <v>May</v>
      </c>
      <c r="X2851">
        <f>VALUE(TEXT(sales_order1[[#This Row],[date]], "D"))</f>
        <v>21</v>
      </c>
      <c r="Y2851">
        <v>21</v>
      </c>
    </row>
    <row r="2852" spans="1:25" x14ac:dyDescent="0.25">
      <c r="A2852" s="1">
        <v>44337</v>
      </c>
      <c r="B2852">
        <v>60776</v>
      </c>
      <c r="C2852" t="s">
        <v>103</v>
      </c>
      <c r="D2852" t="str">
        <f>VLOOKUP(sales_order1[[#This Row],[itemCode]],product_details3!B:C,2,0)</f>
        <v>SCRT50</v>
      </c>
      <c r="E2852" t="s">
        <v>104</v>
      </c>
      <c r="F2852" t="s">
        <v>61</v>
      </c>
      <c r="G2852">
        <v>250</v>
      </c>
      <c r="H2852">
        <v>16.95</v>
      </c>
      <c r="I2852">
        <v>4237.5</v>
      </c>
      <c r="J2852">
        <v>5.2</v>
      </c>
      <c r="K2852">
        <v>1300</v>
      </c>
      <c r="L2852">
        <v>11.75</v>
      </c>
      <c r="M2852">
        <v>0.69321533923303835</v>
      </c>
      <c r="N2852">
        <v>2937.5</v>
      </c>
      <c r="O2852" t="s">
        <v>138</v>
      </c>
      <c r="P2852" t="s">
        <v>139</v>
      </c>
      <c r="Q2852" t="s">
        <v>77</v>
      </c>
      <c r="R2852" t="s">
        <v>72</v>
      </c>
      <c r="S2852" t="s">
        <v>140</v>
      </c>
      <c r="T2852" t="s">
        <v>141</v>
      </c>
      <c r="U2852" t="s">
        <v>1190</v>
      </c>
      <c r="V2852">
        <f>YEAR(sales_order1[[#This Row],[date]])</f>
        <v>2021</v>
      </c>
      <c r="W2852" t="str">
        <f>TEXT(sales_order1[[#This Row],[date]], "Mmm")</f>
        <v>May</v>
      </c>
      <c r="X2852">
        <f>VALUE(TEXT(sales_order1[[#This Row],[date]], "D"))</f>
        <v>21</v>
      </c>
      <c r="Y2852">
        <v>21</v>
      </c>
    </row>
    <row r="2853" spans="1:25" x14ac:dyDescent="0.25">
      <c r="A2853" s="1">
        <v>44340</v>
      </c>
      <c r="B2853">
        <v>60777</v>
      </c>
      <c r="C2853" t="s">
        <v>19</v>
      </c>
      <c r="D2853" t="str">
        <f>VLOOKUP(sales_order1[[#This Row],[itemCode]],product_details3!B:C,2,0)</f>
        <v>MSTH100</v>
      </c>
      <c r="E2853" t="s">
        <v>20</v>
      </c>
      <c r="F2853" t="s">
        <v>21</v>
      </c>
      <c r="G2853">
        <v>50</v>
      </c>
      <c r="H2853">
        <v>26.25</v>
      </c>
      <c r="I2853">
        <v>1312.5</v>
      </c>
      <c r="J2853">
        <v>7.75</v>
      </c>
      <c r="K2853">
        <v>387.5</v>
      </c>
      <c r="L2853">
        <v>18.5</v>
      </c>
      <c r="M2853">
        <v>0.70476190476190481</v>
      </c>
      <c r="N2853">
        <v>925</v>
      </c>
      <c r="O2853" t="s">
        <v>505</v>
      </c>
      <c r="P2853" t="s">
        <v>506</v>
      </c>
      <c r="Q2853" t="s">
        <v>48</v>
      </c>
      <c r="R2853" t="s">
        <v>25</v>
      </c>
      <c r="S2853" t="s">
        <v>49</v>
      </c>
      <c r="T2853" t="s">
        <v>507</v>
      </c>
      <c r="U2853" t="s">
        <v>1191</v>
      </c>
      <c r="V2853">
        <f>YEAR(sales_order1[[#This Row],[date]])</f>
        <v>2021</v>
      </c>
      <c r="W2853" t="str">
        <f>TEXT(sales_order1[[#This Row],[date]], "Mmm")</f>
        <v>May</v>
      </c>
      <c r="X2853">
        <f>VALUE(TEXT(sales_order1[[#This Row],[date]], "D"))</f>
        <v>24</v>
      </c>
      <c r="Y2853">
        <v>21</v>
      </c>
    </row>
    <row r="2854" spans="1:25" x14ac:dyDescent="0.25">
      <c r="A2854" s="1">
        <v>44340</v>
      </c>
      <c r="B2854">
        <v>60778</v>
      </c>
      <c r="C2854" t="s">
        <v>279</v>
      </c>
      <c r="D2854" t="str">
        <f>VLOOKUP(sales_order1[[#This Row],[itemCode]],product_details3!B:C,2,0)</f>
        <v>SRMC15</v>
      </c>
      <c r="E2854" t="s">
        <v>280</v>
      </c>
      <c r="F2854" t="s">
        <v>30</v>
      </c>
      <c r="G2854">
        <v>50</v>
      </c>
      <c r="H2854">
        <v>16.95</v>
      </c>
      <c r="I2854">
        <v>847.5</v>
      </c>
      <c r="J2854">
        <v>6.2</v>
      </c>
      <c r="K2854">
        <v>310</v>
      </c>
      <c r="L2854">
        <v>10.75</v>
      </c>
      <c r="M2854">
        <v>0.63421828908554578</v>
      </c>
      <c r="N2854">
        <v>537.5</v>
      </c>
      <c r="O2854" t="s">
        <v>302</v>
      </c>
      <c r="P2854" t="s">
        <v>303</v>
      </c>
      <c r="Q2854" t="s">
        <v>107</v>
      </c>
      <c r="R2854" t="s">
        <v>40</v>
      </c>
      <c r="S2854" t="s">
        <v>101</v>
      </c>
      <c r="T2854" t="s">
        <v>304</v>
      </c>
      <c r="U2854" t="s">
        <v>1190</v>
      </c>
      <c r="V2854">
        <f>YEAR(sales_order1[[#This Row],[date]])</f>
        <v>2021</v>
      </c>
      <c r="W2854" t="str">
        <f>TEXT(sales_order1[[#This Row],[date]], "Mmm")</f>
        <v>May</v>
      </c>
      <c r="X2854">
        <f>VALUE(TEXT(sales_order1[[#This Row],[date]], "D"))</f>
        <v>24</v>
      </c>
      <c r="Y2854">
        <v>21</v>
      </c>
    </row>
    <row r="2855" spans="1:25" x14ac:dyDescent="0.25">
      <c r="A2855" s="1">
        <v>44340</v>
      </c>
      <c r="B2855">
        <v>60779</v>
      </c>
      <c r="C2855" t="s">
        <v>309</v>
      </c>
      <c r="D2855" t="str">
        <f>VLOOKUP(sales_order1[[#This Row],[itemCode]],product_details3!B:C,2,0)</f>
        <v>MSKC100</v>
      </c>
      <c r="E2855" t="s">
        <v>310</v>
      </c>
      <c r="F2855" t="s">
        <v>137</v>
      </c>
      <c r="G2855">
        <v>200</v>
      </c>
      <c r="H2855">
        <v>19.95</v>
      </c>
      <c r="I2855">
        <v>3990</v>
      </c>
      <c r="J2855">
        <v>8.1999999999999993</v>
      </c>
      <c r="K2855">
        <v>1640</v>
      </c>
      <c r="L2855">
        <v>11.75</v>
      </c>
      <c r="M2855">
        <v>0.58897243107769426</v>
      </c>
      <c r="N2855">
        <v>2350</v>
      </c>
      <c r="O2855" t="s">
        <v>490</v>
      </c>
      <c r="P2855" t="s">
        <v>491</v>
      </c>
      <c r="Q2855" t="s">
        <v>271</v>
      </c>
      <c r="R2855" t="s">
        <v>56</v>
      </c>
      <c r="S2855" t="s">
        <v>192</v>
      </c>
      <c r="T2855" t="s">
        <v>272</v>
      </c>
      <c r="U2855" t="s">
        <v>1191</v>
      </c>
      <c r="V2855">
        <f>YEAR(sales_order1[[#This Row],[date]])</f>
        <v>2021</v>
      </c>
      <c r="W2855" t="str">
        <f>TEXT(sales_order1[[#This Row],[date]], "Mmm")</f>
        <v>May</v>
      </c>
      <c r="X2855">
        <f>VALUE(TEXT(sales_order1[[#This Row],[date]], "D"))</f>
        <v>24</v>
      </c>
      <c r="Y2855">
        <v>21</v>
      </c>
    </row>
    <row r="2856" spans="1:25" x14ac:dyDescent="0.25">
      <c r="A2856" s="1">
        <v>44340</v>
      </c>
      <c r="B2856">
        <v>60780</v>
      </c>
      <c r="C2856" t="s">
        <v>103</v>
      </c>
      <c r="D2856" t="str">
        <f>VLOOKUP(sales_order1[[#This Row],[itemCode]],product_details3!B:C,2,0)</f>
        <v>SCRT50</v>
      </c>
      <c r="E2856" t="s">
        <v>104</v>
      </c>
      <c r="F2856" t="s">
        <v>61</v>
      </c>
      <c r="G2856">
        <v>250</v>
      </c>
      <c r="H2856">
        <v>16.95</v>
      </c>
      <c r="I2856">
        <v>4237.5</v>
      </c>
      <c r="J2856">
        <v>5.2</v>
      </c>
      <c r="K2856">
        <v>1300</v>
      </c>
      <c r="L2856">
        <v>11.75</v>
      </c>
      <c r="M2856">
        <v>0.69321533923303835</v>
      </c>
      <c r="N2856">
        <v>2937.5</v>
      </c>
      <c r="O2856" t="s">
        <v>69</v>
      </c>
      <c r="P2856" t="s">
        <v>70</v>
      </c>
      <c r="Q2856" t="s">
        <v>71</v>
      </c>
      <c r="R2856" t="s">
        <v>72</v>
      </c>
      <c r="S2856" t="s">
        <v>73</v>
      </c>
      <c r="T2856" t="s">
        <v>74</v>
      </c>
      <c r="U2856" t="s">
        <v>1190</v>
      </c>
      <c r="V2856">
        <f>YEAR(sales_order1[[#This Row],[date]])</f>
        <v>2021</v>
      </c>
      <c r="W2856" t="str">
        <f>TEXT(sales_order1[[#This Row],[date]], "Mmm")</f>
        <v>May</v>
      </c>
      <c r="X2856">
        <f>VALUE(TEXT(sales_order1[[#This Row],[date]], "D"))</f>
        <v>24</v>
      </c>
      <c r="Y2856">
        <v>21</v>
      </c>
    </row>
    <row r="2857" spans="1:25" x14ac:dyDescent="0.25">
      <c r="A2857" s="1">
        <v>44340</v>
      </c>
      <c r="B2857">
        <v>60781</v>
      </c>
      <c r="C2857" t="s">
        <v>181</v>
      </c>
      <c r="D2857" t="str">
        <f>VLOOKUP(sales_order1[[#This Row],[itemCode]],product_details3!B:C,2,0)</f>
        <v>EXFP100</v>
      </c>
      <c r="E2857" t="s">
        <v>182</v>
      </c>
      <c r="F2857" t="s">
        <v>183</v>
      </c>
      <c r="G2857">
        <v>50</v>
      </c>
      <c r="H2857">
        <v>21.95</v>
      </c>
      <c r="I2857">
        <v>1097.5</v>
      </c>
      <c r="J2857">
        <v>8.1999999999999993</v>
      </c>
      <c r="K2857">
        <v>410</v>
      </c>
      <c r="L2857">
        <v>13.75</v>
      </c>
      <c r="M2857">
        <v>0.62642369020501143</v>
      </c>
      <c r="N2857">
        <v>687.5</v>
      </c>
      <c r="O2857" t="s">
        <v>398</v>
      </c>
      <c r="P2857" t="s">
        <v>399</v>
      </c>
      <c r="Q2857" t="s">
        <v>100</v>
      </c>
      <c r="R2857" t="s">
        <v>40</v>
      </c>
      <c r="S2857" t="s">
        <v>101</v>
      </c>
      <c r="T2857" t="s">
        <v>102</v>
      </c>
      <c r="U2857" t="s">
        <v>1190</v>
      </c>
      <c r="V2857">
        <f>YEAR(sales_order1[[#This Row],[date]])</f>
        <v>2021</v>
      </c>
      <c r="W2857" t="str">
        <f>TEXT(sales_order1[[#This Row],[date]], "Mmm")</f>
        <v>May</v>
      </c>
      <c r="X2857">
        <f>VALUE(TEXT(sales_order1[[#This Row],[date]], "D"))</f>
        <v>24</v>
      </c>
      <c r="Y2857">
        <v>21</v>
      </c>
    </row>
    <row r="2858" spans="1:25" x14ac:dyDescent="0.25">
      <c r="A2858" s="1">
        <v>44340</v>
      </c>
      <c r="B2858">
        <v>60782</v>
      </c>
      <c r="C2858" t="s">
        <v>315</v>
      </c>
      <c r="D2858" t="str">
        <f>VLOOKUP(sales_order1[[#This Row],[itemCode]],product_details3!B:C,2,0)</f>
        <v>EXFG50</v>
      </c>
      <c r="E2858" t="s">
        <v>316</v>
      </c>
      <c r="F2858" t="s">
        <v>183</v>
      </c>
      <c r="G2858">
        <v>50</v>
      </c>
      <c r="H2858">
        <v>15.75</v>
      </c>
      <c r="I2858">
        <v>787.5</v>
      </c>
      <c r="J2858">
        <v>5.45</v>
      </c>
      <c r="K2858">
        <v>272.5</v>
      </c>
      <c r="L2858">
        <v>10.3</v>
      </c>
      <c r="M2858">
        <v>0.65396825396825398</v>
      </c>
      <c r="N2858">
        <v>515</v>
      </c>
      <c r="O2858" t="s">
        <v>109</v>
      </c>
      <c r="P2858" t="s">
        <v>110</v>
      </c>
      <c r="Q2858" t="s">
        <v>111</v>
      </c>
      <c r="R2858" t="s">
        <v>112</v>
      </c>
      <c r="S2858" t="s">
        <v>113</v>
      </c>
      <c r="T2858" t="s">
        <v>114</v>
      </c>
      <c r="U2858" t="s">
        <v>1189</v>
      </c>
      <c r="V2858">
        <f>YEAR(sales_order1[[#This Row],[date]])</f>
        <v>2021</v>
      </c>
      <c r="W2858" t="str">
        <f>TEXT(sales_order1[[#This Row],[date]], "Mmm")</f>
        <v>May</v>
      </c>
      <c r="X2858">
        <f>VALUE(TEXT(sales_order1[[#This Row],[date]], "D"))</f>
        <v>24</v>
      </c>
      <c r="Y2858">
        <v>21</v>
      </c>
    </row>
    <row r="2859" spans="1:25" x14ac:dyDescent="0.25">
      <c r="A2859" s="1">
        <v>44340</v>
      </c>
      <c r="B2859">
        <v>60783</v>
      </c>
      <c r="C2859" t="s">
        <v>86</v>
      </c>
      <c r="D2859" t="str">
        <f>VLOOKUP(sales_order1[[#This Row],[itemCode]],product_details3!B:C,2,0)</f>
        <v>SRMH30</v>
      </c>
      <c r="E2859" t="s">
        <v>87</v>
      </c>
      <c r="F2859" t="s">
        <v>30</v>
      </c>
      <c r="G2859">
        <v>200</v>
      </c>
      <c r="H2859">
        <v>21</v>
      </c>
      <c r="I2859">
        <v>4200</v>
      </c>
      <c r="J2859">
        <v>6.6</v>
      </c>
      <c r="K2859">
        <v>1320</v>
      </c>
      <c r="L2859">
        <v>14.4</v>
      </c>
      <c r="M2859">
        <v>0.68571428571428572</v>
      </c>
      <c r="N2859">
        <v>2880</v>
      </c>
      <c r="O2859" t="s">
        <v>469</v>
      </c>
      <c r="P2859" t="s">
        <v>470</v>
      </c>
      <c r="Q2859" t="s">
        <v>160</v>
      </c>
      <c r="R2859" t="s">
        <v>112</v>
      </c>
      <c r="S2859" t="s">
        <v>161</v>
      </c>
      <c r="T2859" t="s">
        <v>471</v>
      </c>
      <c r="U2859" t="s">
        <v>1189</v>
      </c>
      <c r="V2859">
        <f>YEAR(sales_order1[[#This Row],[date]])</f>
        <v>2021</v>
      </c>
      <c r="W2859" t="str">
        <f>TEXT(sales_order1[[#This Row],[date]], "Mmm")</f>
        <v>May</v>
      </c>
      <c r="X2859">
        <f>VALUE(TEXT(sales_order1[[#This Row],[date]], "D"))</f>
        <v>24</v>
      </c>
      <c r="Y2859">
        <v>21</v>
      </c>
    </row>
    <row r="2860" spans="1:25" x14ac:dyDescent="0.25">
      <c r="A2860" s="1">
        <v>44341</v>
      </c>
      <c r="B2860">
        <v>60784</v>
      </c>
      <c r="C2860" t="s">
        <v>335</v>
      </c>
      <c r="D2860" t="str">
        <f>VLOOKUP(sales_order1[[#This Row],[itemCode]],product_details3!B:C,2,0)</f>
        <v>CLNF50</v>
      </c>
      <c r="E2860" t="s">
        <v>336</v>
      </c>
      <c r="F2860" t="s">
        <v>45</v>
      </c>
      <c r="G2860">
        <v>50</v>
      </c>
      <c r="H2860">
        <v>7.3</v>
      </c>
      <c r="I2860">
        <v>365</v>
      </c>
      <c r="J2860">
        <v>2.8</v>
      </c>
      <c r="K2860">
        <v>140</v>
      </c>
      <c r="L2860">
        <v>4.5</v>
      </c>
      <c r="M2860">
        <v>0.61643835616438358</v>
      </c>
      <c r="N2860">
        <v>225</v>
      </c>
      <c r="O2860" t="s">
        <v>62</v>
      </c>
      <c r="P2860" t="s">
        <v>63</v>
      </c>
      <c r="Q2860" t="s">
        <v>64</v>
      </c>
      <c r="R2860" t="s">
        <v>40</v>
      </c>
      <c r="S2860" t="s">
        <v>65</v>
      </c>
      <c r="T2860" t="s">
        <v>66</v>
      </c>
      <c r="U2860" t="s">
        <v>1190</v>
      </c>
      <c r="V2860">
        <f>YEAR(sales_order1[[#This Row],[date]])</f>
        <v>2021</v>
      </c>
      <c r="W2860" t="str">
        <f>TEXT(sales_order1[[#This Row],[date]], "Mmm")</f>
        <v>May</v>
      </c>
      <c r="X2860">
        <f>VALUE(TEXT(sales_order1[[#This Row],[date]], "D"))</f>
        <v>25</v>
      </c>
      <c r="Y2860">
        <v>21</v>
      </c>
    </row>
    <row r="2861" spans="1:25" x14ac:dyDescent="0.25">
      <c r="A2861" s="1">
        <v>44341</v>
      </c>
      <c r="B2861">
        <v>60785</v>
      </c>
      <c r="C2861" t="s">
        <v>19</v>
      </c>
      <c r="D2861" t="str">
        <f>VLOOKUP(sales_order1[[#This Row],[itemCode]],product_details3!B:C,2,0)</f>
        <v>MSTH100</v>
      </c>
      <c r="E2861" t="s">
        <v>20</v>
      </c>
      <c r="F2861" t="s">
        <v>21</v>
      </c>
      <c r="G2861">
        <v>150</v>
      </c>
      <c r="H2861">
        <v>26.25</v>
      </c>
      <c r="I2861">
        <v>3937.5</v>
      </c>
      <c r="J2861">
        <v>7.75</v>
      </c>
      <c r="K2861">
        <v>1162.5</v>
      </c>
      <c r="L2861">
        <v>18.5</v>
      </c>
      <c r="M2861">
        <v>0.70476190476190481</v>
      </c>
      <c r="N2861">
        <v>2775</v>
      </c>
      <c r="O2861" t="s">
        <v>559</v>
      </c>
      <c r="P2861" t="s">
        <v>560</v>
      </c>
      <c r="Q2861" t="s">
        <v>191</v>
      </c>
      <c r="R2861" t="s">
        <v>56</v>
      </c>
      <c r="S2861" t="s">
        <v>192</v>
      </c>
      <c r="T2861" t="s">
        <v>193</v>
      </c>
      <c r="U2861" t="s">
        <v>1191</v>
      </c>
      <c r="V2861">
        <f>YEAR(sales_order1[[#This Row],[date]])</f>
        <v>2021</v>
      </c>
      <c r="W2861" t="str">
        <f>TEXT(sales_order1[[#This Row],[date]], "Mmm")</f>
        <v>May</v>
      </c>
      <c r="X2861">
        <f>VALUE(TEXT(sales_order1[[#This Row],[date]], "D"))</f>
        <v>25</v>
      </c>
      <c r="Y2861">
        <v>21</v>
      </c>
    </row>
    <row r="2862" spans="1:25" x14ac:dyDescent="0.25">
      <c r="A2862" s="1">
        <v>44341</v>
      </c>
      <c r="B2862">
        <v>60786</v>
      </c>
      <c r="C2862" t="s">
        <v>115</v>
      </c>
      <c r="D2862" t="str">
        <f>VLOOKUP(sales_order1[[#This Row],[itemCode]],product_details3!B:C,2,0)</f>
        <v>SCRS30100</v>
      </c>
      <c r="E2862" t="s">
        <v>116</v>
      </c>
      <c r="F2862" t="s">
        <v>61</v>
      </c>
      <c r="G2862">
        <v>250</v>
      </c>
      <c r="H2862">
        <v>32.75</v>
      </c>
      <c r="I2862">
        <v>8187.5</v>
      </c>
      <c r="J2862">
        <v>11.25</v>
      </c>
      <c r="K2862">
        <v>2812.5</v>
      </c>
      <c r="L2862">
        <v>21.5</v>
      </c>
      <c r="M2862">
        <v>0.65648854961832059</v>
      </c>
      <c r="N2862">
        <v>5375</v>
      </c>
      <c r="O2862" t="s">
        <v>91</v>
      </c>
      <c r="P2862" t="s">
        <v>92</v>
      </c>
      <c r="Q2862" t="s">
        <v>93</v>
      </c>
      <c r="R2862" t="s">
        <v>72</v>
      </c>
      <c r="S2862" t="s">
        <v>94</v>
      </c>
      <c r="T2862" t="s">
        <v>95</v>
      </c>
      <c r="U2862" t="s">
        <v>1190</v>
      </c>
      <c r="V2862">
        <f>YEAR(sales_order1[[#This Row],[date]])</f>
        <v>2021</v>
      </c>
      <c r="W2862" t="str">
        <f>TEXT(sales_order1[[#This Row],[date]], "Mmm")</f>
        <v>May</v>
      </c>
      <c r="X2862">
        <f>VALUE(TEXT(sales_order1[[#This Row],[date]], "D"))</f>
        <v>25</v>
      </c>
      <c r="Y2862">
        <v>21</v>
      </c>
    </row>
    <row r="2863" spans="1:25" x14ac:dyDescent="0.25">
      <c r="A2863" s="1">
        <v>44341</v>
      </c>
      <c r="B2863">
        <v>60787</v>
      </c>
      <c r="C2863" t="s">
        <v>194</v>
      </c>
      <c r="D2863" t="str">
        <f>VLOOKUP(sales_order1[[#This Row],[itemCode]],product_details3!B:C,2,0)</f>
        <v>CLNG150</v>
      </c>
      <c r="E2863" t="s">
        <v>195</v>
      </c>
      <c r="F2863" t="s">
        <v>45</v>
      </c>
      <c r="G2863">
        <v>150</v>
      </c>
      <c r="H2863">
        <v>12.75</v>
      </c>
      <c r="I2863">
        <v>1912.5</v>
      </c>
      <c r="J2863">
        <v>4.45</v>
      </c>
      <c r="K2863">
        <v>667.5</v>
      </c>
      <c r="L2863">
        <v>8.3000000000000007</v>
      </c>
      <c r="M2863">
        <v>0.65098039215686276</v>
      </c>
      <c r="N2863">
        <v>1245</v>
      </c>
      <c r="O2863" t="s">
        <v>167</v>
      </c>
      <c r="P2863" t="s">
        <v>168</v>
      </c>
      <c r="Q2863" t="s">
        <v>100</v>
      </c>
      <c r="R2863" t="s">
        <v>40</v>
      </c>
      <c r="S2863" t="s">
        <v>101</v>
      </c>
      <c r="T2863" t="s">
        <v>169</v>
      </c>
      <c r="U2863" t="s">
        <v>1190</v>
      </c>
      <c r="V2863">
        <f>YEAR(sales_order1[[#This Row],[date]])</f>
        <v>2021</v>
      </c>
      <c r="W2863" t="str">
        <f>TEXT(sales_order1[[#This Row],[date]], "Mmm")</f>
        <v>May</v>
      </c>
      <c r="X2863">
        <f>VALUE(TEXT(sales_order1[[#This Row],[date]], "D"))</f>
        <v>25</v>
      </c>
      <c r="Y2863">
        <v>21</v>
      </c>
    </row>
    <row r="2864" spans="1:25" x14ac:dyDescent="0.25">
      <c r="A2864" s="1">
        <v>44341</v>
      </c>
      <c r="B2864">
        <v>60788</v>
      </c>
      <c r="C2864" t="s">
        <v>194</v>
      </c>
      <c r="D2864" t="str">
        <f>VLOOKUP(sales_order1[[#This Row],[itemCode]],product_details3!B:C,2,0)</f>
        <v>CLNG150</v>
      </c>
      <c r="E2864" t="s">
        <v>195</v>
      </c>
      <c r="F2864" t="s">
        <v>45</v>
      </c>
      <c r="G2864">
        <v>150</v>
      </c>
      <c r="H2864">
        <v>12.75</v>
      </c>
      <c r="I2864">
        <v>1912.5</v>
      </c>
      <c r="J2864">
        <v>4.45</v>
      </c>
      <c r="K2864">
        <v>667.5</v>
      </c>
      <c r="L2864">
        <v>8.3000000000000007</v>
      </c>
      <c r="M2864">
        <v>0.65098039215686276</v>
      </c>
      <c r="N2864">
        <v>1245</v>
      </c>
      <c r="O2864" t="s">
        <v>423</v>
      </c>
      <c r="P2864" t="s">
        <v>424</v>
      </c>
      <c r="Q2864" t="s">
        <v>77</v>
      </c>
      <c r="R2864" t="s">
        <v>72</v>
      </c>
      <c r="S2864" t="s">
        <v>425</v>
      </c>
      <c r="T2864" t="s">
        <v>426</v>
      </c>
      <c r="U2864" t="s">
        <v>1190</v>
      </c>
      <c r="V2864">
        <f>YEAR(sales_order1[[#This Row],[date]])</f>
        <v>2021</v>
      </c>
      <c r="W2864" t="str">
        <f>TEXT(sales_order1[[#This Row],[date]], "Mmm")</f>
        <v>May</v>
      </c>
      <c r="X2864">
        <f>VALUE(TEXT(sales_order1[[#This Row],[date]], "D"))</f>
        <v>25</v>
      </c>
      <c r="Y2864">
        <v>21</v>
      </c>
    </row>
    <row r="2865" spans="1:25" x14ac:dyDescent="0.25">
      <c r="A2865" s="1">
        <v>44341</v>
      </c>
      <c r="B2865">
        <v>60789</v>
      </c>
      <c r="C2865" t="s">
        <v>374</v>
      </c>
      <c r="D2865" t="str">
        <f>VLOOKUP(sales_order1[[#This Row],[itemCode]],product_details3!B:C,2,0)</f>
        <v>EXFC50</v>
      </c>
      <c r="E2865" t="s">
        <v>375</v>
      </c>
      <c r="F2865" t="s">
        <v>183</v>
      </c>
      <c r="G2865">
        <v>50</v>
      </c>
      <c r="H2865">
        <v>19.649999999999999</v>
      </c>
      <c r="I2865">
        <v>982.5</v>
      </c>
      <c r="J2865">
        <v>7.55</v>
      </c>
      <c r="K2865">
        <v>377.5</v>
      </c>
      <c r="L2865">
        <v>12.1</v>
      </c>
      <c r="M2865">
        <v>0.61577608142493634</v>
      </c>
      <c r="N2865">
        <v>605</v>
      </c>
      <c r="O2865" t="s">
        <v>189</v>
      </c>
      <c r="P2865" t="s">
        <v>190</v>
      </c>
      <c r="Q2865" t="s">
        <v>191</v>
      </c>
      <c r="R2865" t="s">
        <v>56</v>
      </c>
      <c r="S2865" t="s">
        <v>192</v>
      </c>
      <c r="T2865" t="s">
        <v>193</v>
      </c>
      <c r="U2865" t="s">
        <v>1191</v>
      </c>
      <c r="V2865">
        <f>YEAR(sales_order1[[#This Row],[date]])</f>
        <v>2021</v>
      </c>
      <c r="W2865" t="str">
        <f>TEXT(sales_order1[[#This Row],[date]], "Mmm")</f>
        <v>May</v>
      </c>
      <c r="X2865">
        <f>VALUE(TEXT(sales_order1[[#This Row],[date]], "D"))</f>
        <v>25</v>
      </c>
      <c r="Y2865">
        <v>21</v>
      </c>
    </row>
    <row r="2866" spans="1:25" x14ac:dyDescent="0.25">
      <c r="A2866" s="1">
        <v>44341</v>
      </c>
      <c r="B2866">
        <v>60790</v>
      </c>
      <c r="C2866" t="s">
        <v>19</v>
      </c>
      <c r="D2866" t="str">
        <f>VLOOKUP(sales_order1[[#This Row],[itemCode]],product_details3!B:C,2,0)</f>
        <v>MSTH100</v>
      </c>
      <c r="E2866" t="s">
        <v>20</v>
      </c>
      <c r="F2866" t="s">
        <v>21</v>
      </c>
      <c r="G2866">
        <v>150</v>
      </c>
      <c r="H2866">
        <v>26.25</v>
      </c>
      <c r="I2866">
        <v>3937.5</v>
      </c>
      <c r="J2866">
        <v>7.75</v>
      </c>
      <c r="K2866">
        <v>1162.5</v>
      </c>
      <c r="L2866">
        <v>18.5</v>
      </c>
      <c r="M2866">
        <v>0.70476190476190481</v>
      </c>
      <c r="N2866">
        <v>2775</v>
      </c>
      <c r="O2866" t="s">
        <v>528</v>
      </c>
      <c r="P2866" t="s">
        <v>529</v>
      </c>
      <c r="Q2866" t="s">
        <v>132</v>
      </c>
      <c r="R2866" t="s">
        <v>56</v>
      </c>
      <c r="S2866" t="s">
        <v>133</v>
      </c>
      <c r="T2866" t="s">
        <v>530</v>
      </c>
      <c r="U2866" t="s">
        <v>1191</v>
      </c>
      <c r="V2866">
        <f>YEAR(sales_order1[[#This Row],[date]])</f>
        <v>2021</v>
      </c>
      <c r="W2866" t="str">
        <f>TEXT(sales_order1[[#This Row],[date]], "Mmm")</f>
        <v>May</v>
      </c>
      <c r="X2866">
        <f>VALUE(TEXT(sales_order1[[#This Row],[date]], "D"))</f>
        <v>25</v>
      </c>
      <c r="Y2866">
        <v>21</v>
      </c>
    </row>
    <row r="2867" spans="1:25" x14ac:dyDescent="0.25">
      <c r="A2867" s="1">
        <v>44341</v>
      </c>
      <c r="B2867">
        <v>60791</v>
      </c>
      <c r="C2867" t="s">
        <v>103</v>
      </c>
      <c r="D2867" t="str">
        <f>VLOOKUP(sales_order1[[#This Row],[itemCode]],product_details3!B:C,2,0)</f>
        <v>SCRT50</v>
      </c>
      <c r="E2867" t="s">
        <v>104</v>
      </c>
      <c r="F2867" t="s">
        <v>61</v>
      </c>
      <c r="G2867">
        <v>100</v>
      </c>
      <c r="H2867">
        <v>16.95</v>
      </c>
      <c r="I2867">
        <v>1695</v>
      </c>
      <c r="J2867">
        <v>5.2</v>
      </c>
      <c r="K2867">
        <v>520</v>
      </c>
      <c r="L2867">
        <v>11.75</v>
      </c>
      <c r="M2867">
        <v>0.69321533923303835</v>
      </c>
      <c r="N2867">
        <v>1175</v>
      </c>
      <c r="O2867" t="s">
        <v>392</v>
      </c>
      <c r="P2867" t="s">
        <v>393</v>
      </c>
      <c r="Q2867" t="s">
        <v>264</v>
      </c>
      <c r="R2867" t="s">
        <v>56</v>
      </c>
      <c r="S2867" t="s">
        <v>133</v>
      </c>
      <c r="T2867" t="s">
        <v>394</v>
      </c>
      <c r="U2867" t="s">
        <v>1191</v>
      </c>
      <c r="V2867">
        <f>YEAR(sales_order1[[#This Row],[date]])</f>
        <v>2021</v>
      </c>
      <c r="W2867" t="str">
        <f>TEXT(sales_order1[[#This Row],[date]], "Mmm")</f>
        <v>May</v>
      </c>
      <c r="X2867">
        <f>VALUE(TEXT(sales_order1[[#This Row],[date]], "D"))</f>
        <v>25</v>
      </c>
      <c r="Y2867">
        <v>21</v>
      </c>
    </row>
    <row r="2868" spans="1:25" x14ac:dyDescent="0.25">
      <c r="A2868" s="1">
        <v>44342</v>
      </c>
      <c r="B2868">
        <v>60792</v>
      </c>
      <c r="C2868" t="s">
        <v>329</v>
      </c>
      <c r="D2868" t="str">
        <f>VLOOKUP(sales_order1[[#This Row],[itemCode]],product_details3!B:C,2,0)</f>
        <v>TNRS150</v>
      </c>
      <c r="E2868" t="s">
        <v>330</v>
      </c>
      <c r="F2868" t="s">
        <v>124</v>
      </c>
      <c r="G2868">
        <v>50</v>
      </c>
      <c r="H2868">
        <v>19.649999999999999</v>
      </c>
      <c r="I2868">
        <v>982.5</v>
      </c>
      <c r="J2868">
        <v>6.55</v>
      </c>
      <c r="K2868">
        <v>327.5</v>
      </c>
      <c r="L2868">
        <v>13.1</v>
      </c>
      <c r="M2868">
        <v>0.66666666666666663</v>
      </c>
      <c r="N2868">
        <v>655</v>
      </c>
      <c r="O2868" t="s">
        <v>248</v>
      </c>
      <c r="P2868" t="s">
        <v>249</v>
      </c>
      <c r="Q2868" t="s">
        <v>191</v>
      </c>
      <c r="R2868" t="s">
        <v>56</v>
      </c>
      <c r="S2868" t="s">
        <v>192</v>
      </c>
      <c r="T2868" t="s">
        <v>250</v>
      </c>
      <c r="U2868" t="s">
        <v>1191</v>
      </c>
      <c r="V2868">
        <f>YEAR(sales_order1[[#This Row],[date]])</f>
        <v>2021</v>
      </c>
      <c r="W2868" t="str">
        <f>TEXT(sales_order1[[#This Row],[date]], "Mmm")</f>
        <v>May</v>
      </c>
      <c r="X2868">
        <f>VALUE(TEXT(sales_order1[[#This Row],[date]], "D"))</f>
        <v>26</v>
      </c>
      <c r="Y2868">
        <v>21</v>
      </c>
    </row>
    <row r="2869" spans="1:25" x14ac:dyDescent="0.25">
      <c r="A2869" s="1">
        <v>44342</v>
      </c>
      <c r="B2869">
        <v>60793</v>
      </c>
      <c r="C2869" t="s">
        <v>51</v>
      </c>
      <c r="D2869" t="str">
        <f>VLOOKUP(sales_order1[[#This Row],[itemCode]],product_details3!B:C,2,0)</f>
        <v>MSTH50</v>
      </c>
      <c r="E2869" t="s">
        <v>52</v>
      </c>
      <c r="F2869" t="s">
        <v>21</v>
      </c>
      <c r="G2869">
        <v>100</v>
      </c>
      <c r="H2869">
        <v>15.75</v>
      </c>
      <c r="I2869">
        <v>1575</v>
      </c>
      <c r="J2869">
        <v>4.45</v>
      </c>
      <c r="K2869">
        <v>445</v>
      </c>
      <c r="L2869">
        <v>11.3</v>
      </c>
      <c r="M2869">
        <v>0.71746031746031746</v>
      </c>
      <c r="N2869">
        <v>1130</v>
      </c>
      <c r="O2869" t="s">
        <v>451</v>
      </c>
      <c r="P2869" t="s">
        <v>452</v>
      </c>
      <c r="Q2869" t="s">
        <v>271</v>
      </c>
      <c r="R2869" t="s">
        <v>56</v>
      </c>
      <c r="S2869" t="s">
        <v>192</v>
      </c>
      <c r="T2869" t="s">
        <v>453</v>
      </c>
      <c r="U2869" t="s">
        <v>1191</v>
      </c>
      <c r="V2869">
        <f>YEAR(sales_order1[[#This Row],[date]])</f>
        <v>2021</v>
      </c>
      <c r="W2869" t="str">
        <f>TEXT(sales_order1[[#This Row],[date]], "Mmm")</f>
        <v>May</v>
      </c>
      <c r="X2869">
        <f>VALUE(TEXT(sales_order1[[#This Row],[date]], "D"))</f>
        <v>26</v>
      </c>
      <c r="Y2869">
        <v>21</v>
      </c>
    </row>
    <row r="2870" spans="1:25" x14ac:dyDescent="0.25">
      <c r="A2870" s="1">
        <v>44342</v>
      </c>
      <c r="B2870">
        <v>60794</v>
      </c>
      <c r="C2870" t="s">
        <v>80</v>
      </c>
      <c r="D2870" t="str">
        <f>VLOOKUP(sales_order1[[#This Row],[itemCode]],product_details3!B:C,2,0)</f>
        <v>MSTA50</v>
      </c>
      <c r="E2870" t="s">
        <v>81</v>
      </c>
      <c r="F2870" t="s">
        <v>21</v>
      </c>
      <c r="G2870">
        <v>200</v>
      </c>
      <c r="H2870">
        <v>19.649999999999999</v>
      </c>
      <c r="I2870">
        <v>3930</v>
      </c>
      <c r="J2870">
        <v>6.55</v>
      </c>
      <c r="K2870">
        <v>1310</v>
      </c>
      <c r="L2870">
        <v>13.1</v>
      </c>
      <c r="M2870">
        <v>0.66666666666666663</v>
      </c>
      <c r="N2870">
        <v>2620</v>
      </c>
      <c r="O2870" t="s">
        <v>511</v>
      </c>
      <c r="P2870" t="s">
        <v>512</v>
      </c>
      <c r="Q2870" t="s">
        <v>201</v>
      </c>
      <c r="R2870" t="s">
        <v>25</v>
      </c>
      <c r="S2870" t="s">
        <v>372</v>
      </c>
      <c r="T2870" t="s">
        <v>513</v>
      </c>
      <c r="U2870" t="s">
        <v>1191</v>
      </c>
      <c r="V2870">
        <f>YEAR(sales_order1[[#This Row],[date]])</f>
        <v>2021</v>
      </c>
      <c r="W2870" t="str">
        <f>TEXT(sales_order1[[#This Row],[date]], "Mmm")</f>
        <v>May</v>
      </c>
      <c r="X2870">
        <f>VALUE(TEXT(sales_order1[[#This Row],[date]], "D"))</f>
        <v>26</v>
      </c>
      <c r="Y2870">
        <v>21</v>
      </c>
    </row>
    <row r="2871" spans="1:25" x14ac:dyDescent="0.25">
      <c r="A2871" s="1">
        <v>44342</v>
      </c>
      <c r="B2871">
        <v>60795</v>
      </c>
      <c r="C2871" t="s">
        <v>175</v>
      </c>
      <c r="D2871" t="str">
        <f>VLOOKUP(sales_order1[[#This Row],[itemCode]],product_details3!B:C,2,0)</f>
        <v>SCRS3030</v>
      </c>
      <c r="E2871" t="s">
        <v>176</v>
      </c>
      <c r="F2871" t="s">
        <v>61</v>
      </c>
      <c r="G2871">
        <v>250</v>
      </c>
      <c r="H2871">
        <v>13.1</v>
      </c>
      <c r="I2871">
        <v>3275</v>
      </c>
      <c r="J2871">
        <v>4.7</v>
      </c>
      <c r="K2871">
        <v>1175</v>
      </c>
      <c r="L2871">
        <v>8.4</v>
      </c>
      <c r="M2871">
        <v>0.6412213740458016</v>
      </c>
      <c r="N2871">
        <v>2100</v>
      </c>
      <c r="O2871" t="s">
        <v>75</v>
      </c>
      <c r="P2871" t="s">
        <v>76</v>
      </c>
      <c r="Q2871" t="s">
        <v>77</v>
      </c>
      <c r="R2871" t="s">
        <v>72</v>
      </c>
      <c r="S2871" t="s">
        <v>78</v>
      </c>
      <c r="T2871" t="s">
        <v>79</v>
      </c>
      <c r="U2871" t="s">
        <v>1190</v>
      </c>
      <c r="V2871">
        <f>YEAR(sales_order1[[#This Row],[date]])</f>
        <v>2021</v>
      </c>
      <c r="W2871" t="str">
        <f>TEXT(sales_order1[[#This Row],[date]], "Mmm")</f>
        <v>May</v>
      </c>
      <c r="X2871">
        <f>VALUE(TEXT(sales_order1[[#This Row],[date]], "D"))</f>
        <v>26</v>
      </c>
      <c r="Y2871">
        <v>21</v>
      </c>
    </row>
    <row r="2872" spans="1:25" x14ac:dyDescent="0.25">
      <c r="A2872" s="1">
        <v>44342</v>
      </c>
      <c r="B2872">
        <v>60796</v>
      </c>
      <c r="C2872" t="s">
        <v>194</v>
      </c>
      <c r="D2872" t="str">
        <f>VLOOKUP(sales_order1[[#This Row],[itemCode]],product_details3!B:C,2,0)</f>
        <v>CLNG150</v>
      </c>
      <c r="E2872" t="s">
        <v>195</v>
      </c>
      <c r="F2872" t="s">
        <v>45</v>
      </c>
      <c r="G2872">
        <v>100</v>
      </c>
      <c r="H2872">
        <v>12.75</v>
      </c>
      <c r="I2872">
        <v>1275</v>
      </c>
      <c r="J2872">
        <v>4.45</v>
      </c>
      <c r="K2872">
        <v>445</v>
      </c>
      <c r="L2872">
        <v>8.3000000000000007</v>
      </c>
      <c r="M2872">
        <v>0.65098039215686276</v>
      </c>
      <c r="N2872">
        <v>830</v>
      </c>
      <c r="O2872" t="s">
        <v>478</v>
      </c>
      <c r="P2872" t="s">
        <v>479</v>
      </c>
      <c r="Q2872" t="s">
        <v>186</v>
      </c>
      <c r="R2872" t="s">
        <v>112</v>
      </c>
      <c r="S2872" t="s">
        <v>246</v>
      </c>
      <c r="T2872" t="s">
        <v>480</v>
      </c>
      <c r="U2872" t="s">
        <v>1189</v>
      </c>
      <c r="V2872">
        <f>YEAR(sales_order1[[#This Row],[date]])</f>
        <v>2021</v>
      </c>
      <c r="W2872" t="str">
        <f>TEXT(sales_order1[[#This Row],[date]], "Mmm")</f>
        <v>May</v>
      </c>
      <c r="X2872">
        <f>VALUE(TEXT(sales_order1[[#This Row],[date]], "D"))</f>
        <v>26</v>
      </c>
      <c r="Y2872">
        <v>21</v>
      </c>
    </row>
    <row r="2873" spans="1:25" x14ac:dyDescent="0.25">
      <c r="A2873" s="1">
        <v>44342</v>
      </c>
      <c r="B2873">
        <v>60797</v>
      </c>
      <c r="C2873" t="s">
        <v>209</v>
      </c>
      <c r="D2873" t="str">
        <f>VLOOKUP(sales_order1[[#This Row],[itemCode]],product_details3!B:C,2,0)</f>
        <v>CLNG50</v>
      </c>
      <c r="E2873" t="s">
        <v>210</v>
      </c>
      <c r="F2873" t="s">
        <v>45</v>
      </c>
      <c r="G2873">
        <v>100</v>
      </c>
      <c r="H2873">
        <v>6.5</v>
      </c>
      <c r="I2873">
        <v>650</v>
      </c>
      <c r="J2873">
        <v>2.2999999999999998</v>
      </c>
      <c r="K2873">
        <v>230</v>
      </c>
      <c r="L2873">
        <v>4.2</v>
      </c>
      <c r="M2873">
        <v>0.64615384615384619</v>
      </c>
      <c r="N2873">
        <v>420</v>
      </c>
      <c r="O2873" t="s">
        <v>366</v>
      </c>
      <c r="P2873" t="s">
        <v>367</v>
      </c>
      <c r="Q2873" t="s">
        <v>239</v>
      </c>
      <c r="R2873" t="s">
        <v>112</v>
      </c>
      <c r="S2873" t="s">
        <v>368</v>
      </c>
      <c r="T2873" t="s">
        <v>369</v>
      </c>
      <c r="U2873" t="s">
        <v>1189</v>
      </c>
      <c r="V2873">
        <f>YEAR(sales_order1[[#This Row],[date]])</f>
        <v>2021</v>
      </c>
      <c r="W2873" t="str">
        <f>TEXT(sales_order1[[#This Row],[date]], "Mmm")</f>
        <v>May</v>
      </c>
      <c r="X2873">
        <f>VALUE(TEXT(sales_order1[[#This Row],[date]], "D"))</f>
        <v>26</v>
      </c>
      <c r="Y2873">
        <v>21</v>
      </c>
    </row>
    <row r="2874" spans="1:25" x14ac:dyDescent="0.25">
      <c r="A2874" s="1">
        <v>44343</v>
      </c>
      <c r="B2874">
        <v>60798</v>
      </c>
      <c r="C2874" t="s">
        <v>135</v>
      </c>
      <c r="D2874" t="str">
        <f>VLOOKUP(sales_order1[[#This Row],[itemCode]],product_details3!B:C,2,0)</f>
        <v>MSKSH</v>
      </c>
      <c r="E2874" t="s">
        <v>136</v>
      </c>
      <c r="F2874" t="s">
        <v>137</v>
      </c>
      <c r="G2874">
        <v>100</v>
      </c>
      <c r="H2874">
        <v>18.75</v>
      </c>
      <c r="I2874">
        <v>1875</v>
      </c>
      <c r="J2874">
        <v>7.45</v>
      </c>
      <c r="K2874">
        <v>745</v>
      </c>
      <c r="L2874">
        <v>11.3</v>
      </c>
      <c r="M2874">
        <v>0.60266666666666668</v>
      </c>
      <c r="N2874">
        <v>1130</v>
      </c>
      <c r="O2874" t="s">
        <v>31</v>
      </c>
      <c r="P2874" t="s">
        <v>32</v>
      </c>
      <c r="Q2874" t="s">
        <v>24</v>
      </c>
      <c r="R2874" t="s">
        <v>25</v>
      </c>
      <c r="S2874" t="s">
        <v>33</v>
      </c>
      <c r="T2874" t="s">
        <v>34</v>
      </c>
      <c r="U2874" t="s">
        <v>1191</v>
      </c>
      <c r="V2874">
        <f>YEAR(sales_order1[[#This Row],[date]])</f>
        <v>2021</v>
      </c>
      <c r="W2874" t="str">
        <f>TEXT(sales_order1[[#This Row],[date]], "Mmm")</f>
        <v>May</v>
      </c>
      <c r="X2874">
        <f>VALUE(TEXT(sales_order1[[#This Row],[date]], "D"))</f>
        <v>27</v>
      </c>
      <c r="Y2874">
        <v>21</v>
      </c>
    </row>
    <row r="2875" spans="1:25" x14ac:dyDescent="0.25">
      <c r="A2875" s="1">
        <v>44343</v>
      </c>
      <c r="B2875">
        <v>60799</v>
      </c>
      <c r="C2875" t="s">
        <v>327</v>
      </c>
      <c r="D2875" t="str">
        <f>VLOOKUP(sales_order1[[#This Row],[itemCode]],product_details3!B:C,2,0)</f>
        <v>SCR50+50</v>
      </c>
      <c r="E2875" t="s">
        <v>328</v>
      </c>
      <c r="F2875" t="s">
        <v>61</v>
      </c>
      <c r="G2875">
        <v>250</v>
      </c>
      <c r="H2875">
        <v>15.75</v>
      </c>
      <c r="I2875">
        <v>3937.5</v>
      </c>
      <c r="J2875">
        <v>4.45</v>
      </c>
      <c r="K2875">
        <v>1112.5</v>
      </c>
      <c r="L2875">
        <v>11.3</v>
      </c>
      <c r="M2875">
        <v>0.71746031746031746</v>
      </c>
      <c r="N2875">
        <v>2825</v>
      </c>
      <c r="O2875" t="s">
        <v>420</v>
      </c>
      <c r="P2875" t="s">
        <v>421</v>
      </c>
      <c r="Q2875" t="s">
        <v>77</v>
      </c>
      <c r="R2875" t="s">
        <v>72</v>
      </c>
      <c r="S2875" t="s">
        <v>78</v>
      </c>
      <c r="T2875" t="s">
        <v>422</v>
      </c>
      <c r="U2875" t="s">
        <v>1190</v>
      </c>
      <c r="V2875">
        <f>YEAR(sales_order1[[#This Row],[date]])</f>
        <v>2021</v>
      </c>
      <c r="W2875" t="str">
        <f>TEXT(sales_order1[[#This Row],[date]], "Mmm")</f>
        <v>May</v>
      </c>
      <c r="X2875">
        <f>VALUE(TEXT(sales_order1[[#This Row],[date]], "D"))</f>
        <v>27</v>
      </c>
      <c r="Y2875">
        <v>21</v>
      </c>
    </row>
    <row r="2876" spans="1:25" x14ac:dyDescent="0.25">
      <c r="A2876" s="1">
        <v>44343</v>
      </c>
      <c r="B2876">
        <v>60800</v>
      </c>
      <c r="C2876" t="s">
        <v>128</v>
      </c>
      <c r="D2876" t="str">
        <f>VLOOKUP(sales_order1[[#This Row],[itemCode]],product_details3!B:C,2,0)</f>
        <v>SCRT100</v>
      </c>
      <c r="E2876" t="s">
        <v>129</v>
      </c>
      <c r="F2876" t="s">
        <v>61</v>
      </c>
      <c r="G2876">
        <v>50</v>
      </c>
      <c r="H2876">
        <v>28.25</v>
      </c>
      <c r="I2876">
        <v>1412.5</v>
      </c>
      <c r="J2876">
        <v>9</v>
      </c>
      <c r="K2876">
        <v>450</v>
      </c>
      <c r="L2876">
        <v>19.25</v>
      </c>
      <c r="M2876">
        <v>0.68141592920353977</v>
      </c>
      <c r="N2876">
        <v>962.5</v>
      </c>
      <c r="O2876" t="s">
        <v>519</v>
      </c>
      <c r="P2876" t="s">
        <v>520</v>
      </c>
      <c r="Q2876" t="s">
        <v>383</v>
      </c>
      <c r="R2876" t="s">
        <v>72</v>
      </c>
      <c r="S2876" t="s">
        <v>459</v>
      </c>
      <c r="T2876" t="s">
        <v>521</v>
      </c>
      <c r="U2876" t="s">
        <v>1188</v>
      </c>
      <c r="V2876">
        <f>YEAR(sales_order1[[#This Row],[date]])</f>
        <v>2021</v>
      </c>
      <c r="W2876" t="str">
        <f>TEXT(sales_order1[[#This Row],[date]], "Mmm")</f>
        <v>May</v>
      </c>
      <c r="X2876">
        <f>VALUE(TEXT(sales_order1[[#This Row],[date]], "D"))</f>
        <v>27</v>
      </c>
      <c r="Y2876">
        <v>21</v>
      </c>
    </row>
    <row r="2877" spans="1:25" x14ac:dyDescent="0.25">
      <c r="A2877" s="1">
        <v>44343</v>
      </c>
      <c r="B2877">
        <v>60801</v>
      </c>
      <c r="C2877" t="s">
        <v>209</v>
      </c>
      <c r="D2877" t="str">
        <f>VLOOKUP(sales_order1[[#This Row],[itemCode]],product_details3!B:C,2,0)</f>
        <v>CLNG50</v>
      </c>
      <c r="E2877" t="s">
        <v>210</v>
      </c>
      <c r="F2877" t="s">
        <v>45</v>
      </c>
      <c r="G2877">
        <v>100</v>
      </c>
      <c r="H2877">
        <v>6.5</v>
      </c>
      <c r="I2877">
        <v>650</v>
      </c>
      <c r="J2877">
        <v>2.2999999999999998</v>
      </c>
      <c r="K2877">
        <v>230</v>
      </c>
      <c r="L2877">
        <v>4.2</v>
      </c>
      <c r="M2877">
        <v>0.64615384615384619</v>
      </c>
      <c r="N2877">
        <v>420</v>
      </c>
      <c r="O2877" t="s">
        <v>53</v>
      </c>
      <c r="P2877" t="s">
        <v>54</v>
      </c>
      <c r="Q2877" t="s">
        <v>55</v>
      </c>
      <c r="R2877" t="s">
        <v>56</v>
      </c>
      <c r="S2877" t="s">
        <v>57</v>
      </c>
      <c r="T2877" t="s">
        <v>58</v>
      </c>
      <c r="U2877" t="s">
        <v>1191</v>
      </c>
      <c r="V2877">
        <f>YEAR(sales_order1[[#This Row],[date]])</f>
        <v>2021</v>
      </c>
      <c r="W2877" t="str">
        <f>TEXT(sales_order1[[#This Row],[date]], "Mmm")</f>
        <v>May</v>
      </c>
      <c r="X2877">
        <f>VALUE(TEXT(sales_order1[[#This Row],[date]], "D"))</f>
        <v>27</v>
      </c>
      <c r="Y2877">
        <v>21</v>
      </c>
    </row>
    <row r="2878" spans="1:25" x14ac:dyDescent="0.25">
      <c r="A2878" s="1">
        <v>44343</v>
      </c>
      <c r="B2878">
        <v>60802</v>
      </c>
      <c r="C2878" t="s">
        <v>28</v>
      </c>
      <c r="D2878" t="str">
        <f>VLOOKUP(sales_order1[[#This Row],[itemCode]],product_details3!B:C,2,0)</f>
        <v>SRMC30</v>
      </c>
      <c r="E2878" t="s">
        <v>29</v>
      </c>
      <c r="F2878" t="s">
        <v>30</v>
      </c>
      <c r="G2878">
        <v>100</v>
      </c>
      <c r="H2878">
        <v>22.6</v>
      </c>
      <c r="I2878">
        <v>2260</v>
      </c>
      <c r="J2878">
        <v>7.6</v>
      </c>
      <c r="K2878">
        <v>760</v>
      </c>
      <c r="L2878">
        <v>15</v>
      </c>
      <c r="M2878">
        <v>0.66371681415929207</v>
      </c>
      <c r="N2878">
        <v>1500</v>
      </c>
      <c r="O2878" t="s">
        <v>447</v>
      </c>
      <c r="P2878" t="s">
        <v>448</v>
      </c>
      <c r="Q2878" t="s">
        <v>378</v>
      </c>
      <c r="R2878" t="s">
        <v>72</v>
      </c>
      <c r="S2878" t="s">
        <v>449</v>
      </c>
      <c r="T2878" t="s">
        <v>450</v>
      </c>
      <c r="U2878" t="s">
        <v>1188</v>
      </c>
      <c r="V2878">
        <f>YEAR(sales_order1[[#This Row],[date]])</f>
        <v>2021</v>
      </c>
      <c r="W2878" t="str">
        <f>TEXT(sales_order1[[#This Row],[date]], "Mmm")</f>
        <v>May</v>
      </c>
      <c r="X2878">
        <f>VALUE(TEXT(sales_order1[[#This Row],[date]], "D"))</f>
        <v>27</v>
      </c>
      <c r="Y2878">
        <v>21</v>
      </c>
    </row>
    <row r="2879" spans="1:25" x14ac:dyDescent="0.25">
      <c r="A2879" s="1">
        <v>44343</v>
      </c>
      <c r="B2879">
        <v>60803</v>
      </c>
      <c r="C2879" t="s">
        <v>209</v>
      </c>
      <c r="D2879" t="str">
        <f>VLOOKUP(sales_order1[[#This Row],[itemCode]],product_details3!B:C,2,0)</f>
        <v>CLNG50</v>
      </c>
      <c r="E2879" t="s">
        <v>210</v>
      </c>
      <c r="F2879" t="s">
        <v>45</v>
      </c>
      <c r="G2879">
        <v>100</v>
      </c>
      <c r="H2879">
        <v>6.5</v>
      </c>
      <c r="I2879">
        <v>650</v>
      </c>
      <c r="J2879">
        <v>2.2999999999999998</v>
      </c>
      <c r="K2879">
        <v>230</v>
      </c>
      <c r="L2879">
        <v>4.2</v>
      </c>
      <c r="M2879">
        <v>0.64615384615384619</v>
      </c>
      <c r="N2879">
        <v>420</v>
      </c>
      <c r="O2879" t="s">
        <v>37</v>
      </c>
      <c r="P2879" t="s">
        <v>38</v>
      </c>
      <c r="Q2879" t="s">
        <v>39</v>
      </c>
      <c r="R2879" t="s">
        <v>40</v>
      </c>
      <c r="S2879" t="s">
        <v>41</v>
      </c>
      <c r="T2879" t="s">
        <v>42</v>
      </c>
      <c r="U2879" t="s">
        <v>1188</v>
      </c>
      <c r="V2879">
        <f>YEAR(sales_order1[[#This Row],[date]])</f>
        <v>2021</v>
      </c>
      <c r="W2879" t="str">
        <f>TEXT(sales_order1[[#This Row],[date]], "Mmm")</f>
        <v>May</v>
      </c>
      <c r="X2879">
        <f>VALUE(TEXT(sales_order1[[#This Row],[date]], "D"))</f>
        <v>27</v>
      </c>
      <c r="Y2879">
        <v>21</v>
      </c>
    </row>
    <row r="2880" spans="1:25" x14ac:dyDescent="0.25">
      <c r="A2880" s="1">
        <v>44343</v>
      </c>
      <c r="B2880">
        <v>60804</v>
      </c>
      <c r="C2880" t="s">
        <v>333</v>
      </c>
      <c r="D2880" t="str">
        <f>VLOOKUP(sales_order1[[#This Row],[itemCode]],product_details3!B:C,2,0)</f>
        <v>TNRH200</v>
      </c>
      <c r="E2880" t="s">
        <v>334</v>
      </c>
      <c r="F2880" t="s">
        <v>124</v>
      </c>
      <c r="G2880">
        <v>100</v>
      </c>
      <c r="H2880">
        <v>21</v>
      </c>
      <c r="I2880">
        <v>2100</v>
      </c>
      <c r="J2880">
        <v>6.6</v>
      </c>
      <c r="K2880">
        <v>660</v>
      </c>
      <c r="L2880">
        <v>14.4</v>
      </c>
      <c r="M2880">
        <v>0.68571428571428572</v>
      </c>
      <c r="N2880">
        <v>1440</v>
      </c>
      <c r="O2880" t="s">
        <v>531</v>
      </c>
      <c r="P2880" t="s">
        <v>532</v>
      </c>
      <c r="Q2880" t="s">
        <v>119</v>
      </c>
      <c r="R2880" t="s">
        <v>40</v>
      </c>
      <c r="S2880" t="s">
        <v>120</v>
      </c>
      <c r="T2880" t="s">
        <v>533</v>
      </c>
      <c r="U2880" t="s">
        <v>1190</v>
      </c>
      <c r="V2880">
        <f>YEAR(sales_order1[[#This Row],[date]])</f>
        <v>2021</v>
      </c>
      <c r="W2880" t="str">
        <f>TEXT(sales_order1[[#This Row],[date]], "Mmm")</f>
        <v>May</v>
      </c>
      <c r="X2880">
        <f>VALUE(TEXT(sales_order1[[#This Row],[date]], "D"))</f>
        <v>27</v>
      </c>
      <c r="Y2880">
        <v>21</v>
      </c>
    </row>
    <row r="2881" spans="1:25" x14ac:dyDescent="0.25">
      <c r="A2881" s="1">
        <v>44343</v>
      </c>
      <c r="B2881">
        <v>60805</v>
      </c>
      <c r="C2881" t="s">
        <v>28</v>
      </c>
      <c r="D2881" t="str">
        <f>VLOOKUP(sales_order1[[#This Row],[itemCode]],product_details3!B:C,2,0)</f>
        <v>SRMC30</v>
      </c>
      <c r="E2881" t="s">
        <v>29</v>
      </c>
      <c r="F2881" t="s">
        <v>30</v>
      </c>
      <c r="G2881">
        <v>200</v>
      </c>
      <c r="H2881">
        <v>22.6</v>
      </c>
      <c r="I2881">
        <v>4520</v>
      </c>
      <c r="J2881">
        <v>7.6</v>
      </c>
      <c r="K2881">
        <v>1520</v>
      </c>
      <c r="L2881">
        <v>15</v>
      </c>
      <c r="M2881">
        <v>0.66371681415929207</v>
      </c>
      <c r="N2881">
        <v>3000</v>
      </c>
      <c r="O2881" t="s">
        <v>152</v>
      </c>
      <c r="P2881" t="s">
        <v>153</v>
      </c>
      <c r="Q2881" t="s">
        <v>154</v>
      </c>
      <c r="R2881" t="s">
        <v>56</v>
      </c>
      <c r="S2881" t="s">
        <v>133</v>
      </c>
      <c r="T2881" t="s">
        <v>155</v>
      </c>
      <c r="U2881" t="s">
        <v>1191</v>
      </c>
      <c r="V2881">
        <f>YEAR(sales_order1[[#This Row],[date]])</f>
        <v>2021</v>
      </c>
      <c r="W2881" t="str">
        <f>TEXT(sales_order1[[#This Row],[date]], "Mmm")</f>
        <v>May</v>
      </c>
      <c r="X2881">
        <f>VALUE(TEXT(sales_order1[[#This Row],[date]], "D"))</f>
        <v>27</v>
      </c>
      <c r="Y2881">
        <v>21</v>
      </c>
    </row>
    <row r="2882" spans="1:25" x14ac:dyDescent="0.25">
      <c r="A2882" s="1">
        <v>44343</v>
      </c>
      <c r="B2882">
        <v>60806</v>
      </c>
      <c r="C2882" t="s">
        <v>51</v>
      </c>
      <c r="D2882" t="str">
        <f>VLOOKUP(sales_order1[[#This Row],[itemCode]],product_details3!B:C,2,0)</f>
        <v>MSTH50</v>
      </c>
      <c r="E2882" t="s">
        <v>52</v>
      </c>
      <c r="F2882" t="s">
        <v>21</v>
      </c>
      <c r="G2882">
        <v>200</v>
      </c>
      <c r="H2882">
        <v>15.75</v>
      </c>
      <c r="I2882">
        <v>3150</v>
      </c>
      <c r="J2882">
        <v>4.45</v>
      </c>
      <c r="K2882">
        <v>890</v>
      </c>
      <c r="L2882">
        <v>11.3</v>
      </c>
      <c r="M2882">
        <v>0.71746031746031746</v>
      </c>
      <c r="N2882">
        <v>2260</v>
      </c>
      <c r="O2882" t="s">
        <v>417</v>
      </c>
      <c r="P2882" t="s">
        <v>418</v>
      </c>
      <c r="Q2882" t="s">
        <v>160</v>
      </c>
      <c r="R2882" t="s">
        <v>112</v>
      </c>
      <c r="S2882" t="s">
        <v>161</v>
      </c>
      <c r="T2882" t="s">
        <v>419</v>
      </c>
      <c r="U2882" t="s">
        <v>1189</v>
      </c>
      <c r="V2882">
        <f>YEAR(sales_order1[[#This Row],[date]])</f>
        <v>2021</v>
      </c>
      <c r="W2882" t="str">
        <f>TEXT(sales_order1[[#This Row],[date]], "Mmm")</f>
        <v>May</v>
      </c>
      <c r="X2882">
        <f>VALUE(TEXT(sales_order1[[#This Row],[date]], "D"))</f>
        <v>27</v>
      </c>
      <c r="Y2882">
        <v>21</v>
      </c>
    </row>
    <row r="2883" spans="1:25" x14ac:dyDescent="0.25">
      <c r="A2883" s="1">
        <v>44344</v>
      </c>
      <c r="B2883">
        <v>60807</v>
      </c>
      <c r="C2883" t="s">
        <v>103</v>
      </c>
      <c r="D2883" t="str">
        <f>VLOOKUP(sales_order1[[#This Row],[itemCode]],product_details3!B:C,2,0)</f>
        <v>SCRT50</v>
      </c>
      <c r="E2883" t="s">
        <v>104</v>
      </c>
      <c r="F2883" t="s">
        <v>61</v>
      </c>
      <c r="G2883">
        <v>100</v>
      </c>
      <c r="H2883">
        <v>16.95</v>
      </c>
      <c r="I2883">
        <v>1695</v>
      </c>
      <c r="J2883">
        <v>5.2</v>
      </c>
      <c r="K2883">
        <v>520</v>
      </c>
      <c r="L2883">
        <v>11.75</v>
      </c>
      <c r="M2883">
        <v>0.69321533923303835</v>
      </c>
      <c r="N2883">
        <v>1175</v>
      </c>
      <c r="O2883" t="s">
        <v>88</v>
      </c>
      <c r="P2883" t="s">
        <v>89</v>
      </c>
      <c r="Q2883" t="s">
        <v>24</v>
      </c>
      <c r="R2883" t="s">
        <v>25</v>
      </c>
      <c r="S2883" t="s">
        <v>26</v>
      </c>
      <c r="T2883" t="s">
        <v>90</v>
      </c>
      <c r="U2883" t="s">
        <v>1191</v>
      </c>
      <c r="V2883">
        <f>YEAR(sales_order1[[#This Row],[date]])</f>
        <v>2021</v>
      </c>
      <c r="W2883" t="str">
        <f>TEXT(sales_order1[[#This Row],[date]], "Mmm")</f>
        <v>May</v>
      </c>
      <c r="X2883">
        <f>VALUE(TEXT(sales_order1[[#This Row],[date]], "D"))</f>
        <v>28</v>
      </c>
      <c r="Y2883">
        <v>22</v>
      </c>
    </row>
    <row r="2884" spans="1:25" x14ac:dyDescent="0.25">
      <c r="A2884" s="1">
        <v>44344</v>
      </c>
      <c r="B2884">
        <v>60808</v>
      </c>
      <c r="C2884" t="s">
        <v>288</v>
      </c>
      <c r="D2884" t="str">
        <f>VLOOKUP(sales_order1[[#This Row],[itemCode]],product_details3!B:C,2,0)</f>
        <v>MKRM200</v>
      </c>
      <c r="E2884" t="s">
        <v>289</v>
      </c>
      <c r="F2884" t="s">
        <v>151</v>
      </c>
      <c r="G2884">
        <v>50</v>
      </c>
      <c r="H2884">
        <v>19.25</v>
      </c>
      <c r="I2884">
        <v>962.5</v>
      </c>
      <c r="J2884">
        <v>7.75</v>
      </c>
      <c r="K2884">
        <v>387.5</v>
      </c>
      <c r="L2884">
        <v>11.5</v>
      </c>
      <c r="M2884">
        <v>0.59740259740259738</v>
      </c>
      <c r="N2884">
        <v>575</v>
      </c>
      <c r="O2884" t="s">
        <v>561</v>
      </c>
      <c r="P2884" t="s">
        <v>562</v>
      </c>
      <c r="Q2884" t="s">
        <v>378</v>
      </c>
      <c r="R2884" t="s">
        <v>72</v>
      </c>
      <c r="S2884" t="s">
        <v>563</v>
      </c>
      <c r="T2884" t="s">
        <v>58</v>
      </c>
      <c r="U2884" t="s">
        <v>1188</v>
      </c>
      <c r="V2884">
        <f>YEAR(sales_order1[[#This Row],[date]])</f>
        <v>2021</v>
      </c>
      <c r="W2884" t="str">
        <f>TEXT(sales_order1[[#This Row],[date]], "Mmm")</f>
        <v>May</v>
      </c>
      <c r="X2884">
        <f>VALUE(TEXT(sales_order1[[#This Row],[date]], "D"))</f>
        <v>28</v>
      </c>
      <c r="Y2884">
        <v>22</v>
      </c>
    </row>
    <row r="2885" spans="1:25" x14ac:dyDescent="0.25">
      <c r="A2885" s="1">
        <v>44344</v>
      </c>
      <c r="B2885">
        <v>60809</v>
      </c>
      <c r="C2885" t="s">
        <v>209</v>
      </c>
      <c r="D2885" t="str">
        <f>VLOOKUP(sales_order1[[#This Row],[itemCode]],product_details3!B:C,2,0)</f>
        <v>CLNG50</v>
      </c>
      <c r="E2885" t="s">
        <v>210</v>
      </c>
      <c r="F2885" t="s">
        <v>45</v>
      </c>
      <c r="G2885">
        <v>150</v>
      </c>
      <c r="H2885">
        <v>6.5</v>
      </c>
      <c r="I2885">
        <v>975</v>
      </c>
      <c r="J2885">
        <v>2.2999999999999998</v>
      </c>
      <c r="K2885">
        <v>345</v>
      </c>
      <c r="L2885">
        <v>4.2</v>
      </c>
      <c r="M2885">
        <v>0.64615384615384619</v>
      </c>
      <c r="N2885">
        <v>630</v>
      </c>
      <c r="O2885" t="s">
        <v>184</v>
      </c>
      <c r="P2885" t="s">
        <v>185</v>
      </c>
      <c r="Q2885" t="s">
        <v>186</v>
      </c>
      <c r="R2885" t="s">
        <v>112</v>
      </c>
      <c r="S2885" t="s">
        <v>187</v>
      </c>
      <c r="T2885" t="s">
        <v>188</v>
      </c>
      <c r="U2885" t="s">
        <v>1189</v>
      </c>
      <c r="V2885">
        <f>YEAR(sales_order1[[#This Row],[date]])</f>
        <v>2021</v>
      </c>
      <c r="W2885" t="str">
        <f>TEXT(sales_order1[[#This Row],[date]], "Mmm")</f>
        <v>May</v>
      </c>
      <c r="X2885">
        <f>VALUE(TEXT(sales_order1[[#This Row],[date]], "D"))</f>
        <v>28</v>
      </c>
      <c r="Y2885">
        <v>22</v>
      </c>
    </row>
    <row r="2886" spans="1:25" x14ac:dyDescent="0.25">
      <c r="A2886" s="1">
        <v>44344</v>
      </c>
      <c r="B2886">
        <v>60810</v>
      </c>
      <c r="C2886" t="s">
        <v>122</v>
      </c>
      <c r="D2886" t="str">
        <f>VLOOKUP(sales_order1[[#This Row],[itemCode]],product_details3!B:C,2,0)</f>
        <v>TNRE150</v>
      </c>
      <c r="E2886" t="s">
        <v>123</v>
      </c>
      <c r="F2886" t="s">
        <v>124</v>
      </c>
      <c r="G2886">
        <v>150</v>
      </c>
      <c r="H2886">
        <v>16.95</v>
      </c>
      <c r="I2886">
        <v>2542.5</v>
      </c>
      <c r="J2886">
        <v>5.2</v>
      </c>
      <c r="K2886">
        <v>780</v>
      </c>
      <c r="L2886">
        <v>11.75</v>
      </c>
      <c r="M2886">
        <v>0.69321533923303835</v>
      </c>
      <c r="N2886">
        <v>1762.5</v>
      </c>
      <c r="O2886" t="s">
        <v>354</v>
      </c>
      <c r="P2886" t="s">
        <v>355</v>
      </c>
      <c r="Q2886" t="s">
        <v>119</v>
      </c>
      <c r="R2886" t="s">
        <v>40</v>
      </c>
      <c r="S2886" t="s">
        <v>356</v>
      </c>
      <c r="T2886" t="s">
        <v>357</v>
      </c>
      <c r="U2886" t="s">
        <v>1190</v>
      </c>
      <c r="V2886">
        <f>YEAR(sales_order1[[#This Row],[date]])</f>
        <v>2021</v>
      </c>
      <c r="W2886" t="str">
        <f>TEXT(sales_order1[[#This Row],[date]], "Mmm")</f>
        <v>May</v>
      </c>
      <c r="X2886">
        <f>VALUE(TEXT(sales_order1[[#This Row],[date]], "D"))</f>
        <v>28</v>
      </c>
      <c r="Y2886">
        <v>22</v>
      </c>
    </row>
    <row r="2887" spans="1:25" x14ac:dyDescent="0.25">
      <c r="A2887" s="1">
        <v>44344</v>
      </c>
      <c r="B2887">
        <v>60811</v>
      </c>
      <c r="C2887" t="s">
        <v>43</v>
      </c>
      <c r="D2887" t="str">
        <f>VLOOKUP(sales_order1[[#This Row],[itemCode]],product_details3!B:C,2,0)</f>
        <v>CLNG200</v>
      </c>
      <c r="E2887" t="s">
        <v>44</v>
      </c>
      <c r="F2887" t="s">
        <v>45</v>
      </c>
      <c r="G2887">
        <v>150</v>
      </c>
      <c r="H2887">
        <v>21.25</v>
      </c>
      <c r="I2887">
        <v>3187.5</v>
      </c>
      <c r="J2887">
        <v>7.75</v>
      </c>
      <c r="K2887">
        <v>1162.5</v>
      </c>
      <c r="L2887">
        <v>13.5</v>
      </c>
      <c r="M2887">
        <v>0.63529411764705879</v>
      </c>
      <c r="N2887">
        <v>2025</v>
      </c>
      <c r="O2887" t="s">
        <v>481</v>
      </c>
      <c r="P2887" t="s">
        <v>482</v>
      </c>
      <c r="Q2887" t="s">
        <v>107</v>
      </c>
      <c r="R2887" t="s">
        <v>40</v>
      </c>
      <c r="S2887" t="s">
        <v>101</v>
      </c>
      <c r="T2887" t="s">
        <v>483</v>
      </c>
      <c r="U2887" t="s">
        <v>1190</v>
      </c>
      <c r="V2887">
        <f>YEAR(sales_order1[[#This Row],[date]])</f>
        <v>2021</v>
      </c>
      <c r="W2887" t="str">
        <f>TEXT(sales_order1[[#This Row],[date]], "Mmm")</f>
        <v>May</v>
      </c>
      <c r="X2887">
        <f>VALUE(TEXT(sales_order1[[#This Row],[date]], "D"))</f>
        <v>28</v>
      </c>
      <c r="Y2887">
        <v>22</v>
      </c>
    </row>
    <row r="2888" spans="1:25" x14ac:dyDescent="0.25">
      <c r="A2888" s="1">
        <v>44344</v>
      </c>
      <c r="B2888">
        <v>60812</v>
      </c>
      <c r="C2888" t="s">
        <v>149</v>
      </c>
      <c r="D2888" t="str">
        <f>VLOOKUP(sales_order1[[#This Row],[itemCode]],product_details3!B:C,2,0)</f>
        <v>MKRW80</v>
      </c>
      <c r="E2888" t="s">
        <v>150</v>
      </c>
      <c r="F2888" t="s">
        <v>151</v>
      </c>
      <c r="G2888">
        <v>50</v>
      </c>
      <c r="H2888">
        <v>14.65</v>
      </c>
      <c r="I2888">
        <v>732.5</v>
      </c>
      <c r="J2888">
        <v>6.55</v>
      </c>
      <c r="K2888">
        <v>327.5</v>
      </c>
      <c r="L2888">
        <v>8.1</v>
      </c>
      <c r="M2888">
        <v>0.55290102389078488</v>
      </c>
      <c r="N2888">
        <v>405</v>
      </c>
      <c r="O2888" t="s">
        <v>98</v>
      </c>
      <c r="P2888" t="s">
        <v>99</v>
      </c>
      <c r="Q2888" t="s">
        <v>100</v>
      </c>
      <c r="R2888" t="s">
        <v>40</v>
      </c>
      <c r="S2888" t="s">
        <v>101</v>
      </c>
      <c r="T2888" t="s">
        <v>102</v>
      </c>
      <c r="U2888" t="s">
        <v>1190</v>
      </c>
      <c r="V2888">
        <f>YEAR(sales_order1[[#This Row],[date]])</f>
        <v>2021</v>
      </c>
      <c r="W2888" t="str">
        <f>TEXT(sales_order1[[#This Row],[date]], "Mmm")</f>
        <v>May</v>
      </c>
      <c r="X2888">
        <f>VALUE(TEXT(sales_order1[[#This Row],[date]], "D"))</f>
        <v>28</v>
      </c>
      <c r="Y2888">
        <v>22</v>
      </c>
    </row>
    <row r="2889" spans="1:25" x14ac:dyDescent="0.25">
      <c r="A2889" s="1">
        <v>44344</v>
      </c>
      <c r="B2889">
        <v>60813</v>
      </c>
      <c r="C2889" t="s">
        <v>86</v>
      </c>
      <c r="D2889" t="str">
        <f>VLOOKUP(sales_order1[[#This Row],[itemCode]],product_details3!B:C,2,0)</f>
        <v>SRMH30</v>
      </c>
      <c r="E2889" t="s">
        <v>87</v>
      </c>
      <c r="F2889" t="s">
        <v>30</v>
      </c>
      <c r="G2889">
        <v>200</v>
      </c>
      <c r="H2889">
        <v>21</v>
      </c>
      <c r="I2889">
        <v>4200</v>
      </c>
      <c r="J2889">
        <v>6.6</v>
      </c>
      <c r="K2889">
        <v>1320</v>
      </c>
      <c r="L2889">
        <v>14.4</v>
      </c>
      <c r="M2889">
        <v>0.68571428571428572</v>
      </c>
      <c r="N2889">
        <v>2880</v>
      </c>
      <c r="O2889" t="s">
        <v>440</v>
      </c>
      <c r="P2889" t="s">
        <v>441</v>
      </c>
      <c r="Q2889" t="s">
        <v>39</v>
      </c>
      <c r="R2889" t="s">
        <v>40</v>
      </c>
      <c r="S2889" t="s">
        <v>41</v>
      </c>
      <c r="T2889" t="s">
        <v>442</v>
      </c>
      <c r="U2889" t="s">
        <v>1188</v>
      </c>
      <c r="V2889">
        <f>YEAR(sales_order1[[#This Row],[date]])</f>
        <v>2021</v>
      </c>
      <c r="W2889" t="str">
        <f>TEXT(sales_order1[[#This Row],[date]], "Mmm")</f>
        <v>May</v>
      </c>
      <c r="X2889">
        <f>VALUE(TEXT(sales_order1[[#This Row],[date]], "D"))</f>
        <v>28</v>
      </c>
      <c r="Y2889">
        <v>22</v>
      </c>
    </row>
    <row r="2890" spans="1:25" x14ac:dyDescent="0.25">
      <c r="A2890" s="1">
        <v>44344</v>
      </c>
      <c r="B2890">
        <v>60814</v>
      </c>
      <c r="C2890" t="s">
        <v>350</v>
      </c>
      <c r="D2890" t="str">
        <f>VLOOKUP(sales_order1[[#This Row],[itemCode]],product_details3!B:C,2,0)</f>
        <v>SRMA50</v>
      </c>
      <c r="E2890" t="s">
        <v>351</v>
      </c>
      <c r="F2890" t="s">
        <v>30</v>
      </c>
      <c r="G2890">
        <v>50</v>
      </c>
      <c r="H2890">
        <v>37.75</v>
      </c>
      <c r="I2890">
        <v>1887.5</v>
      </c>
      <c r="J2890">
        <v>14.25</v>
      </c>
      <c r="K2890">
        <v>712.5</v>
      </c>
      <c r="L2890">
        <v>23.5</v>
      </c>
      <c r="M2890">
        <v>0.62251655629139069</v>
      </c>
      <c r="N2890">
        <v>1175</v>
      </c>
      <c r="O2890" t="s">
        <v>172</v>
      </c>
      <c r="P2890" t="s">
        <v>173</v>
      </c>
      <c r="Q2890" t="s">
        <v>39</v>
      </c>
      <c r="R2890" t="s">
        <v>40</v>
      </c>
      <c r="S2890" t="s">
        <v>41</v>
      </c>
      <c r="T2890" t="s">
        <v>174</v>
      </c>
      <c r="U2890" t="s">
        <v>1188</v>
      </c>
      <c r="V2890">
        <f>YEAR(sales_order1[[#This Row],[date]])</f>
        <v>2021</v>
      </c>
      <c r="W2890" t="str">
        <f>TEXT(sales_order1[[#This Row],[date]], "Mmm")</f>
        <v>May</v>
      </c>
      <c r="X2890">
        <f>VALUE(TEXT(sales_order1[[#This Row],[date]], "D"))</f>
        <v>28</v>
      </c>
      <c r="Y2890">
        <v>22</v>
      </c>
    </row>
    <row r="2891" spans="1:25" x14ac:dyDescent="0.25">
      <c r="A2891" s="1">
        <v>44347</v>
      </c>
      <c r="B2891">
        <v>60815</v>
      </c>
      <c r="C2891" t="s">
        <v>51</v>
      </c>
      <c r="D2891" t="str">
        <f>VLOOKUP(sales_order1[[#This Row],[itemCode]],product_details3!B:C,2,0)</f>
        <v>MSTH50</v>
      </c>
      <c r="E2891" t="s">
        <v>52</v>
      </c>
      <c r="F2891" t="s">
        <v>21</v>
      </c>
      <c r="G2891">
        <v>100</v>
      </c>
      <c r="H2891">
        <v>15.75</v>
      </c>
      <c r="I2891">
        <v>1575</v>
      </c>
      <c r="J2891">
        <v>4.45</v>
      </c>
      <c r="K2891">
        <v>445</v>
      </c>
      <c r="L2891">
        <v>11.3</v>
      </c>
      <c r="M2891">
        <v>0.71746031746031746</v>
      </c>
      <c r="N2891">
        <v>1130</v>
      </c>
      <c r="O2891" t="s">
        <v>522</v>
      </c>
      <c r="P2891" t="s">
        <v>523</v>
      </c>
      <c r="Q2891" t="s">
        <v>146</v>
      </c>
      <c r="R2891" t="s">
        <v>112</v>
      </c>
      <c r="S2891" t="s">
        <v>165</v>
      </c>
      <c r="T2891" t="s">
        <v>524</v>
      </c>
      <c r="U2891" t="s">
        <v>1189</v>
      </c>
      <c r="V2891">
        <f>YEAR(sales_order1[[#This Row],[date]])</f>
        <v>2021</v>
      </c>
      <c r="W2891" t="str">
        <f>TEXT(sales_order1[[#This Row],[date]], "Mmm")</f>
        <v>May</v>
      </c>
      <c r="X2891">
        <f>VALUE(TEXT(sales_order1[[#This Row],[date]], "D"))</f>
        <v>31</v>
      </c>
      <c r="Y2891">
        <v>22</v>
      </c>
    </row>
    <row r="2892" spans="1:25" x14ac:dyDescent="0.25">
      <c r="A2892" s="1">
        <v>44347</v>
      </c>
      <c r="B2892">
        <v>60816</v>
      </c>
      <c r="C2892" t="s">
        <v>352</v>
      </c>
      <c r="D2892" t="str">
        <f>VLOOKUP(sales_order1[[#This Row],[itemCode]],product_details3!B:C,2,0)</f>
        <v>MSTL50</v>
      </c>
      <c r="E2892" t="s">
        <v>353</v>
      </c>
      <c r="F2892" t="s">
        <v>21</v>
      </c>
      <c r="G2892">
        <v>150</v>
      </c>
      <c r="H2892">
        <v>16.95</v>
      </c>
      <c r="I2892">
        <v>2542.5</v>
      </c>
      <c r="J2892">
        <v>5.2</v>
      </c>
      <c r="K2892">
        <v>780</v>
      </c>
      <c r="L2892">
        <v>11.75</v>
      </c>
      <c r="M2892">
        <v>0.69321533923303835</v>
      </c>
      <c r="N2892">
        <v>1762.5</v>
      </c>
      <c r="O2892" t="s">
        <v>130</v>
      </c>
      <c r="P2892" t="s">
        <v>131</v>
      </c>
      <c r="Q2892" t="s">
        <v>132</v>
      </c>
      <c r="R2892" t="s">
        <v>56</v>
      </c>
      <c r="S2892" t="s">
        <v>133</v>
      </c>
      <c r="T2892" t="s">
        <v>134</v>
      </c>
      <c r="U2892" t="s">
        <v>1191</v>
      </c>
      <c r="V2892">
        <f>YEAR(sales_order1[[#This Row],[date]])</f>
        <v>2021</v>
      </c>
      <c r="W2892" t="str">
        <f>TEXT(sales_order1[[#This Row],[date]], "Mmm")</f>
        <v>May</v>
      </c>
      <c r="X2892">
        <f>VALUE(TEXT(sales_order1[[#This Row],[date]], "D"))</f>
        <v>31</v>
      </c>
      <c r="Y2892">
        <v>22</v>
      </c>
    </row>
    <row r="2893" spans="1:25" x14ac:dyDescent="0.25">
      <c r="A2893" s="1">
        <v>44347</v>
      </c>
      <c r="B2893">
        <v>60817</v>
      </c>
      <c r="C2893" t="s">
        <v>19</v>
      </c>
      <c r="D2893" t="str">
        <f>VLOOKUP(sales_order1[[#This Row],[itemCode]],product_details3!B:C,2,0)</f>
        <v>MSTH100</v>
      </c>
      <c r="E2893" t="s">
        <v>20</v>
      </c>
      <c r="F2893" t="s">
        <v>21</v>
      </c>
      <c r="G2893">
        <v>50</v>
      </c>
      <c r="H2893">
        <v>26.25</v>
      </c>
      <c r="I2893">
        <v>1312.5</v>
      </c>
      <c r="J2893">
        <v>7.75</v>
      </c>
      <c r="K2893">
        <v>387.5</v>
      </c>
      <c r="L2893">
        <v>18.5</v>
      </c>
      <c r="M2893">
        <v>0.70476190476190481</v>
      </c>
      <c r="N2893">
        <v>925</v>
      </c>
      <c r="O2893" t="s">
        <v>410</v>
      </c>
      <c r="P2893" t="s">
        <v>411</v>
      </c>
      <c r="Q2893" t="s">
        <v>64</v>
      </c>
      <c r="R2893" t="s">
        <v>40</v>
      </c>
      <c r="S2893" t="s">
        <v>229</v>
      </c>
      <c r="T2893" t="s">
        <v>230</v>
      </c>
      <c r="U2893" t="s">
        <v>1189</v>
      </c>
      <c r="V2893">
        <f>YEAR(sales_order1[[#This Row],[date]])</f>
        <v>2021</v>
      </c>
      <c r="W2893" t="str">
        <f>TEXT(sales_order1[[#This Row],[date]], "Mmm")</f>
        <v>May</v>
      </c>
      <c r="X2893">
        <f>VALUE(TEXT(sales_order1[[#This Row],[date]], "D"))</f>
        <v>31</v>
      </c>
      <c r="Y2893">
        <v>22</v>
      </c>
    </row>
    <row r="2894" spans="1:25" x14ac:dyDescent="0.25">
      <c r="A2894" s="1">
        <v>44347</v>
      </c>
      <c r="B2894">
        <v>60818</v>
      </c>
      <c r="C2894" t="s">
        <v>51</v>
      </c>
      <c r="D2894" t="str">
        <f>VLOOKUP(sales_order1[[#This Row],[itemCode]],product_details3!B:C,2,0)</f>
        <v>MSTH50</v>
      </c>
      <c r="E2894" t="s">
        <v>52</v>
      </c>
      <c r="F2894" t="s">
        <v>21</v>
      </c>
      <c r="G2894">
        <v>50</v>
      </c>
      <c r="H2894">
        <v>15.75</v>
      </c>
      <c r="I2894">
        <v>787.5</v>
      </c>
      <c r="J2894">
        <v>4.45</v>
      </c>
      <c r="K2894">
        <v>222.5</v>
      </c>
      <c r="L2894">
        <v>11.3</v>
      </c>
      <c r="M2894">
        <v>0.71746031746031746</v>
      </c>
      <c r="N2894">
        <v>565</v>
      </c>
      <c r="O2894" t="s">
        <v>266</v>
      </c>
      <c r="P2894" t="s">
        <v>267</v>
      </c>
      <c r="Q2894" t="s">
        <v>154</v>
      </c>
      <c r="R2894" t="s">
        <v>56</v>
      </c>
      <c r="S2894" t="s">
        <v>133</v>
      </c>
      <c r="T2894" t="s">
        <v>268</v>
      </c>
      <c r="U2894" t="s">
        <v>1191</v>
      </c>
      <c r="V2894">
        <f>YEAR(sales_order1[[#This Row],[date]])</f>
        <v>2021</v>
      </c>
      <c r="W2894" t="str">
        <f>TEXT(sales_order1[[#This Row],[date]], "Mmm")</f>
        <v>May</v>
      </c>
      <c r="X2894">
        <f>VALUE(TEXT(sales_order1[[#This Row],[date]], "D"))</f>
        <v>31</v>
      </c>
      <c r="Y2894">
        <v>22</v>
      </c>
    </row>
    <row r="2895" spans="1:25" x14ac:dyDescent="0.25">
      <c r="A2895" s="1">
        <v>44347</v>
      </c>
      <c r="B2895">
        <v>60819</v>
      </c>
      <c r="C2895" t="s">
        <v>28</v>
      </c>
      <c r="D2895" t="str">
        <f>VLOOKUP(sales_order1[[#This Row],[itemCode]],product_details3!B:C,2,0)</f>
        <v>SRMC30</v>
      </c>
      <c r="E2895" t="s">
        <v>29</v>
      </c>
      <c r="F2895" t="s">
        <v>30</v>
      </c>
      <c r="G2895">
        <v>100</v>
      </c>
      <c r="H2895">
        <v>22.6</v>
      </c>
      <c r="I2895">
        <v>2260</v>
      </c>
      <c r="J2895">
        <v>7.6</v>
      </c>
      <c r="K2895">
        <v>760</v>
      </c>
      <c r="L2895">
        <v>15</v>
      </c>
      <c r="M2895">
        <v>0.66371681415929207</v>
      </c>
      <c r="N2895">
        <v>1500</v>
      </c>
      <c r="O2895" t="s">
        <v>443</v>
      </c>
      <c r="P2895" t="s">
        <v>444</v>
      </c>
      <c r="Q2895" t="s">
        <v>111</v>
      </c>
      <c r="R2895" t="s">
        <v>112</v>
      </c>
      <c r="S2895" t="s">
        <v>445</v>
      </c>
      <c r="T2895" t="s">
        <v>446</v>
      </c>
      <c r="U2895" t="s">
        <v>1189</v>
      </c>
      <c r="V2895">
        <f>YEAR(sales_order1[[#This Row],[date]])</f>
        <v>2021</v>
      </c>
      <c r="W2895" t="str">
        <f>TEXT(sales_order1[[#This Row],[date]], "Mmm")</f>
        <v>May</v>
      </c>
      <c r="X2895">
        <f>VALUE(TEXT(sales_order1[[#This Row],[date]], "D"))</f>
        <v>31</v>
      </c>
      <c r="Y2895">
        <v>22</v>
      </c>
    </row>
    <row r="2896" spans="1:25" x14ac:dyDescent="0.25">
      <c r="A2896" s="1">
        <v>44347</v>
      </c>
      <c r="B2896">
        <v>60820</v>
      </c>
      <c r="C2896" t="s">
        <v>135</v>
      </c>
      <c r="D2896" t="str">
        <f>VLOOKUP(sales_order1[[#This Row],[itemCode]],product_details3!B:C,2,0)</f>
        <v>MSKSH</v>
      </c>
      <c r="E2896" t="s">
        <v>136</v>
      </c>
      <c r="F2896" t="s">
        <v>137</v>
      </c>
      <c r="G2896">
        <v>300</v>
      </c>
      <c r="H2896">
        <v>18.75</v>
      </c>
      <c r="I2896">
        <v>5625</v>
      </c>
      <c r="J2896">
        <v>7.45</v>
      </c>
      <c r="K2896">
        <v>2235</v>
      </c>
      <c r="L2896">
        <v>11.3</v>
      </c>
      <c r="M2896">
        <v>0.60266666666666668</v>
      </c>
      <c r="N2896">
        <v>3390</v>
      </c>
      <c r="O2896" t="s">
        <v>273</v>
      </c>
      <c r="P2896" t="s">
        <v>274</v>
      </c>
      <c r="Q2896" t="s">
        <v>132</v>
      </c>
      <c r="R2896" t="s">
        <v>56</v>
      </c>
      <c r="S2896" t="s">
        <v>133</v>
      </c>
      <c r="T2896" t="s">
        <v>275</v>
      </c>
      <c r="U2896" t="s">
        <v>1191</v>
      </c>
      <c r="V2896">
        <f>YEAR(sales_order1[[#This Row],[date]])</f>
        <v>2021</v>
      </c>
      <c r="W2896" t="str">
        <f>TEXT(sales_order1[[#This Row],[date]], "Mmm")</f>
        <v>May</v>
      </c>
      <c r="X2896">
        <f>VALUE(TEXT(sales_order1[[#This Row],[date]], "D"))</f>
        <v>31</v>
      </c>
      <c r="Y2896">
        <v>22</v>
      </c>
    </row>
    <row r="2897" spans="1:25" x14ac:dyDescent="0.25">
      <c r="A2897" s="1">
        <v>44347</v>
      </c>
      <c r="B2897">
        <v>60821</v>
      </c>
      <c r="C2897" t="s">
        <v>51</v>
      </c>
      <c r="D2897" t="str">
        <f>VLOOKUP(sales_order1[[#This Row],[itemCode]],product_details3!B:C,2,0)</f>
        <v>MSTH50</v>
      </c>
      <c r="E2897" t="s">
        <v>52</v>
      </c>
      <c r="F2897" t="s">
        <v>21</v>
      </c>
      <c r="G2897">
        <v>200</v>
      </c>
      <c r="H2897">
        <v>15.75</v>
      </c>
      <c r="I2897">
        <v>3150</v>
      </c>
      <c r="J2897">
        <v>4.45</v>
      </c>
      <c r="K2897">
        <v>890</v>
      </c>
      <c r="L2897">
        <v>11.3</v>
      </c>
      <c r="M2897">
        <v>0.71746031746031746</v>
      </c>
      <c r="N2897">
        <v>2260</v>
      </c>
      <c r="O2897" t="s">
        <v>567</v>
      </c>
      <c r="P2897" t="s">
        <v>568</v>
      </c>
      <c r="Q2897" t="s">
        <v>271</v>
      </c>
      <c r="R2897" t="s">
        <v>56</v>
      </c>
      <c r="S2897" t="s">
        <v>192</v>
      </c>
      <c r="T2897" t="s">
        <v>569</v>
      </c>
      <c r="U2897" t="s">
        <v>1191</v>
      </c>
      <c r="V2897">
        <f>YEAR(sales_order1[[#This Row],[date]])</f>
        <v>2021</v>
      </c>
      <c r="W2897" t="str">
        <f>TEXT(sales_order1[[#This Row],[date]], "Mmm")</f>
        <v>May</v>
      </c>
      <c r="X2897">
        <f>VALUE(TEXT(sales_order1[[#This Row],[date]], "D"))</f>
        <v>31</v>
      </c>
      <c r="Y2897">
        <v>22</v>
      </c>
    </row>
    <row r="2898" spans="1:25" x14ac:dyDescent="0.25">
      <c r="A2898" s="1">
        <v>44348</v>
      </c>
      <c r="B2898">
        <v>60822</v>
      </c>
      <c r="C2898" t="s">
        <v>362</v>
      </c>
      <c r="D2898" t="str">
        <f>VLOOKUP(sales_order1[[#This Row],[itemCode]],product_details3!B:C,2,0)</f>
        <v>MSKO100</v>
      </c>
      <c r="E2898" t="s">
        <v>363</v>
      </c>
      <c r="F2898" t="s">
        <v>137</v>
      </c>
      <c r="G2898">
        <v>50</v>
      </c>
      <c r="H2898">
        <v>22.65</v>
      </c>
      <c r="I2898">
        <v>1132.5</v>
      </c>
      <c r="J2898">
        <v>9.5500000000000007</v>
      </c>
      <c r="K2898">
        <v>477.5</v>
      </c>
      <c r="L2898">
        <v>13.1</v>
      </c>
      <c r="M2898">
        <v>0.57836644591611486</v>
      </c>
      <c r="N2898">
        <v>655</v>
      </c>
      <c r="O2898" t="s">
        <v>37</v>
      </c>
      <c r="P2898" t="s">
        <v>38</v>
      </c>
      <c r="Q2898" t="s">
        <v>39</v>
      </c>
      <c r="R2898" t="s">
        <v>40</v>
      </c>
      <c r="S2898" t="s">
        <v>41</v>
      </c>
      <c r="T2898" t="s">
        <v>42</v>
      </c>
      <c r="U2898" t="s">
        <v>1188</v>
      </c>
      <c r="V2898">
        <f>YEAR(sales_order1[[#This Row],[date]])</f>
        <v>2021</v>
      </c>
      <c r="W2898" t="str">
        <f>TEXT(sales_order1[[#This Row],[date]], "Mmm")</f>
        <v>Jun</v>
      </c>
      <c r="X2898">
        <f>VALUE(TEXT(sales_order1[[#This Row],[date]], "D"))</f>
        <v>1</v>
      </c>
      <c r="Y2898">
        <v>22</v>
      </c>
    </row>
    <row r="2899" spans="1:25" x14ac:dyDescent="0.25">
      <c r="A2899" s="1">
        <v>44348</v>
      </c>
      <c r="B2899">
        <v>60823</v>
      </c>
      <c r="C2899" t="s">
        <v>80</v>
      </c>
      <c r="D2899" t="str">
        <f>VLOOKUP(sales_order1[[#This Row],[itemCode]],product_details3!B:C,2,0)</f>
        <v>MSTA50</v>
      </c>
      <c r="E2899" t="s">
        <v>81</v>
      </c>
      <c r="F2899" t="s">
        <v>21</v>
      </c>
      <c r="G2899">
        <v>150</v>
      </c>
      <c r="H2899">
        <v>19.649999999999999</v>
      </c>
      <c r="I2899">
        <v>2947.5</v>
      </c>
      <c r="J2899">
        <v>6.55</v>
      </c>
      <c r="K2899">
        <v>982.5</v>
      </c>
      <c r="L2899">
        <v>13.1</v>
      </c>
      <c r="M2899">
        <v>0.66666666666666663</v>
      </c>
      <c r="N2899">
        <v>1965</v>
      </c>
      <c r="O2899" t="s">
        <v>570</v>
      </c>
      <c r="P2899" t="s">
        <v>571</v>
      </c>
      <c r="Q2899" t="s">
        <v>77</v>
      </c>
      <c r="R2899" t="s">
        <v>72</v>
      </c>
      <c r="S2899" t="s">
        <v>140</v>
      </c>
      <c r="T2899" t="s">
        <v>572</v>
      </c>
      <c r="U2899" t="s">
        <v>1190</v>
      </c>
      <c r="V2899">
        <f>YEAR(sales_order1[[#This Row],[date]])</f>
        <v>2021</v>
      </c>
      <c r="W2899" t="str">
        <f>TEXT(sales_order1[[#This Row],[date]], "Mmm")</f>
        <v>Jun</v>
      </c>
      <c r="X2899">
        <f>VALUE(TEXT(sales_order1[[#This Row],[date]], "D"))</f>
        <v>1</v>
      </c>
      <c r="Y2899">
        <v>22</v>
      </c>
    </row>
    <row r="2900" spans="1:25" x14ac:dyDescent="0.25">
      <c r="A2900" s="1">
        <v>44348</v>
      </c>
      <c r="B2900">
        <v>60824</v>
      </c>
      <c r="C2900" t="s">
        <v>309</v>
      </c>
      <c r="D2900" t="str">
        <f>VLOOKUP(sales_order1[[#This Row],[itemCode]],product_details3!B:C,2,0)</f>
        <v>MSKC100</v>
      </c>
      <c r="E2900" t="s">
        <v>310</v>
      </c>
      <c r="F2900" t="s">
        <v>137</v>
      </c>
      <c r="G2900">
        <v>150</v>
      </c>
      <c r="H2900">
        <v>19.95</v>
      </c>
      <c r="I2900">
        <v>2992.5</v>
      </c>
      <c r="J2900">
        <v>8.1999999999999993</v>
      </c>
      <c r="K2900">
        <v>1230</v>
      </c>
      <c r="L2900">
        <v>11.75</v>
      </c>
      <c r="M2900">
        <v>0.58897243107769426</v>
      </c>
      <c r="N2900">
        <v>1762.5</v>
      </c>
      <c r="O2900" t="s">
        <v>196</v>
      </c>
      <c r="P2900" t="s">
        <v>197</v>
      </c>
      <c r="Q2900" t="s">
        <v>132</v>
      </c>
      <c r="R2900" t="s">
        <v>56</v>
      </c>
      <c r="S2900" t="s">
        <v>133</v>
      </c>
      <c r="T2900" t="s">
        <v>198</v>
      </c>
      <c r="U2900" t="s">
        <v>1191</v>
      </c>
      <c r="V2900">
        <f>YEAR(sales_order1[[#This Row],[date]])</f>
        <v>2021</v>
      </c>
      <c r="W2900" t="str">
        <f>TEXT(sales_order1[[#This Row],[date]], "Mmm")</f>
        <v>Jun</v>
      </c>
      <c r="X2900">
        <f>VALUE(TEXT(sales_order1[[#This Row],[date]], "D"))</f>
        <v>1</v>
      </c>
      <c r="Y2900">
        <v>22</v>
      </c>
    </row>
    <row r="2901" spans="1:25" x14ac:dyDescent="0.25">
      <c r="A2901" s="1">
        <v>44348</v>
      </c>
      <c r="B2901">
        <v>60825</v>
      </c>
      <c r="C2901" t="s">
        <v>35</v>
      </c>
      <c r="D2901" t="str">
        <f>VLOOKUP(sales_order1[[#This Row],[itemCode]],product_details3!B:C,2,0)</f>
        <v>SRMA30</v>
      </c>
      <c r="E2901" t="s">
        <v>36</v>
      </c>
      <c r="F2901" t="s">
        <v>30</v>
      </c>
      <c r="G2901">
        <v>200</v>
      </c>
      <c r="H2901">
        <v>26.2</v>
      </c>
      <c r="I2901">
        <v>5240</v>
      </c>
      <c r="J2901">
        <v>9.4</v>
      </c>
      <c r="K2901">
        <v>1880</v>
      </c>
      <c r="L2901">
        <v>16.8</v>
      </c>
      <c r="M2901">
        <v>0.6412213740458016</v>
      </c>
      <c r="N2901">
        <v>3360</v>
      </c>
      <c r="O2901" t="s">
        <v>492</v>
      </c>
      <c r="P2901" t="s">
        <v>493</v>
      </c>
      <c r="Q2901" t="s">
        <v>378</v>
      </c>
      <c r="R2901" t="s">
        <v>72</v>
      </c>
      <c r="S2901" t="s">
        <v>379</v>
      </c>
      <c r="T2901" t="s">
        <v>494</v>
      </c>
      <c r="U2901" t="s">
        <v>1188</v>
      </c>
      <c r="V2901">
        <f>YEAR(sales_order1[[#This Row],[date]])</f>
        <v>2021</v>
      </c>
      <c r="W2901" t="str">
        <f>TEXT(sales_order1[[#This Row],[date]], "Mmm")</f>
        <v>Jun</v>
      </c>
      <c r="X2901">
        <f>VALUE(TEXT(sales_order1[[#This Row],[date]], "D"))</f>
        <v>1</v>
      </c>
      <c r="Y2901">
        <v>22</v>
      </c>
    </row>
    <row r="2902" spans="1:25" x14ac:dyDescent="0.25">
      <c r="A2902" s="1">
        <v>44348</v>
      </c>
      <c r="B2902">
        <v>60826</v>
      </c>
      <c r="C2902" t="s">
        <v>51</v>
      </c>
      <c r="D2902" t="str">
        <f>VLOOKUP(sales_order1[[#This Row],[itemCode]],product_details3!B:C,2,0)</f>
        <v>MSTH50</v>
      </c>
      <c r="E2902" t="s">
        <v>52</v>
      </c>
      <c r="F2902" t="s">
        <v>21</v>
      </c>
      <c r="G2902">
        <v>50</v>
      </c>
      <c r="H2902">
        <v>15.75</v>
      </c>
      <c r="I2902">
        <v>787.5</v>
      </c>
      <c r="J2902">
        <v>4.45</v>
      </c>
      <c r="K2902">
        <v>222.5</v>
      </c>
      <c r="L2902">
        <v>11.3</v>
      </c>
      <c r="M2902">
        <v>0.71746031746031746</v>
      </c>
      <c r="N2902">
        <v>565</v>
      </c>
      <c r="O2902" t="s">
        <v>211</v>
      </c>
      <c r="P2902" t="s">
        <v>212</v>
      </c>
      <c r="Q2902" t="s">
        <v>213</v>
      </c>
      <c r="R2902" t="s">
        <v>25</v>
      </c>
      <c r="S2902" t="s">
        <v>214</v>
      </c>
      <c r="T2902" t="s">
        <v>215</v>
      </c>
      <c r="U2902" t="s">
        <v>1191</v>
      </c>
      <c r="V2902">
        <f>YEAR(sales_order1[[#This Row],[date]])</f>
        <v>2021</v>
      </c>
      <c r="W2902" t="str">
        <f>TEXT(sales_order1[[#This Row],[date]], "Mmm")</f>
        <v>Jun</v>
      </c>
      <c r="X2902">
        <f>VALUE(TEXT(sales_order1[[#This Row],[date]], "D"))</f>
        <v>1</v>
      </c>
      <c r="Y2902">
        <v>22</v>
      </c>
    </row>
    <row r="2903" spans="1:25" x14ac:dyDescent="0.25">
      <c r="A2903" s="1">
        <v>44348</v>
      </c>
      <c r="B2903">
        <v>60827</v>
      </c>
      <c r="C2903" t="s">
        <v>19</v>
      </c>
      <c r="D2903" t="str">
        <f>VLOOKUP(sales_order1[[#This Row],[itemCode]],product_details3!B:C,2,0)</f>
        <v>MSTH100</v>
      </c>
      <c r="E2903" t="s">
        <v>20</v>
      </c>
      <c r="F2903" t="s">
        <v>21</v>
      </c>
      <c r="G2903">
        <v>50</v>
      </c>
      <c r="H2903">
        <v>26.25</v>
      </c>
      <c r="I2903">
        <v>1312.5</v>
      </c>
      <c r="J2903">
        <v>7.75</v>
      </c>
      <c r="K2903">
        <v>387.5</v>
      </c>
      <c r="L2903">
        <v>18.5</v>
      </c>
      <c r="M2903">
        <v>0.70476190476190481</v>
      </c>
      <c r="N2903">
        <v>925</v>
      </c>
      <c r="O2903" t="s">
        <v>447</v>
      </c>
      <c r="P2903" t="s">
        <v>448</v>
      </c>
      <c r="Q2903" t="s">
        <v>378</v>
      </c>
      <c r="R2903" t="s">
        <v>72</v>
      </c>
      <c r="S2903" t="s">
        <v>449</v>
      </c>
      <c r="T2903" t="s">
        <v>450</v>
      </c>
      <c r="U2903" t="s">
        <v>1188</v>
      </c>
      <c r="V2903">
        <f>YEAR(sales_order1[[#This Row],[date]])</f>
        <v>2021</v>
      </c>
      <c r="W2903" t="str">
        <f>TEXT(sales_order1[[#This Row],[date]], "Mmm")</f>
        <v>Jun</v>
      </c>
      <c r="X2903">
        <f>VALUE(TEXT(sales_order1[[#This Row],[date]], "D"))</f>
        <v>1</v>
      </c>
      <c r="Y2903">
        <v>22</v>
      </c>
    </row>
    <row r="2904" spans="1:25" x14ac:dyDescent="0.25">
      <c r="A2904" s="1">
        <v>44348</v>
      </c>
      <c r="B2904">
        <v>60828</v>
      </c>
      <c r="C2904" t="s">
        <v>86</v>
      </c>
      <c r="D2904" t="str">
        <f>VLOOKUP(sales_order1[[#This Row],[itemCode]],product_details3!B:C,2,0)</f>
        <v>SRMH30</v>
      </c>
      <c r="E2904" t="s">
        <v>87</v>
      </c>
      <c r="F2904" t="s">
        <v>30</v>
      </c>
      <c r="G2904">
        <v>150</v>
      </c>
      <c r="H2904">
        <v>21</v>
      </c>
      <c r="I2904">
        <v>3150</v>
      </c>
      <c r="J2904">
        <v>6.6</v>
      </c>
      <c r="K2904">
        <v>990</v>
      </c>
      <c r="L2904">
        <v>14.4</v>
      </c>
      <c r="M2904">
        <v>0.68571428571428572</v>
      </c>
      <c r="N2904">
        <v>2160</v>
      </c>
      <c r="O2904" t="s">
        <v>573</v>
      </c>
      <c r="P2904" t="s">
        <v>574</v>
      </c>
      <c r="Q2904" t="s">
        <v>218</v>
      </c>
      <c r="R2904" t="s">
        <v>40</v>
      </c>
      <c r="S2904" t="s">
        <v>219</v>
      </c>
      <c r="T2904" t="s">
        <v>575</v>
      </c>
      <c r="U2904" t="s">
        <v>1190</v>
      </c>
      <c r="V2904">
        <f>YEAR(sales_order1[[#This Row],[date]])</f>
        <v>2021</v>
      </c>
      <c r="W2904" t="str">
        <f>TEXT(sales_order1[[#This Row],[date]], "Mmm")</f>
        <v>Jun</v>
      </c>
      <c r="X2904">
        <f>VALUE(TEXT(sales_order1[[#This Row],[date]], "D"))</f>
        <v>1</v>
      </c>
      <c r="Y2904">
        <v>22</v>
      </c>
    </row>
    <row r="2905" spans="1:25" x14ac:dyDescent="0.25">
      <c r="A2905" s="1">
        <v>44348</v>
      </c>
      <c r="B2905">
        <v>60829</v>
      </c>
      <c r="C2905" t="s">
        <v>307</v>
      </c>
      <c r="D2905" t="str">
        <f>VLOOKUP(sales_order1[[#This Row],[itemCode]],product_details3!B:C,2,0)</f>
        <v>TNRH150</v>
      </c>
      <c r="E2905" t="s">
        <v>308</v>
      </c>
      <c r="F2905" t="s">
        <v>124</v>
      </c>
      <c r="G2905">
        <v>50</v>
      </c>
      <c r="H2905">
        <v>15.75</v>
      </c>
      <c r="I2905">
        <v>787.5</v>
      </c>
      <c r="J2905">
        <v>4.45</v>
      </c>
      <c r="K2905">
        <v>222.5</v>
      </c>
      <c r="L2905">
        <v>11.3</v>
      </c>
      <c r="M2905">
        <v>0.71746031746031746</v>
      </c>
      <c r="N2905">
        <v>565</v>
      </c>
      <c r="O2905" t="s">
        <v>248</v>
      </c>
      <c r="P2905" t="s">
        <v>249</v>
      </c>
      <c r="Q2905" t="s">
        <v>191</v>
      </c>
      <c r="R2905" t="s">
        <v>56</v>
      </c>
      <c r="S2905" t="s">
        <v>192</v>
      </c>
      <c r="T2905" t="s">
        <v>250</v>
      </c>
      <c r="U2905" t="s">
        <v>1191</v>
      </c>
      <c r="V2905">
        <f>YEAR(sales_order1[[#This Row],[date]])</f>
        <v>2021</v>
      </c>
      <c r="W2905" t="str">
        <f>TEXT(sales_order1[[#This Row],[date]], "Mmm")</f>
        <v>Jun</v>
      </c>
      <c r="X2905">
        <f>VALUE(TEXT(sales_order1[[#This Row],[date]], "D"))</f>
        <v>1</v>
      </c>
      <c r="Y2905">
        <v>22</v>
      </c>
    </row>
    <row r="2906" spans="1:25" x14ac:dyDescent="0.25">
      <c r="A2906" s="1">
        <v>44348</v>
      </c>
      <c r="B2906">
        <v>60830</v>
      </c>
      <c r="C2906" t="s">
        <v>204</v>
      </c>
      <c r="D2906" t="str">
        <f>VLOOKUP(sales_order1[[#This Row],[itemCode]],product_details3!B:C,2,0)</f>
        <v>MKRM150</v>
      </c>
      <c r="E2906" t="s">
        <v>205</v>
      </c>
      <c r="F2906" t="s">
        <v>151</v>
      </c>
      <c r="G2906">
        <v>100</v>
      </c>
      <c r="H2906">
        <v>10.75</v>
      </c>
      <c r="I2906">
        <v>1075</v>
      </c>
      <c r="J2906">
        <v>4.45</v>
      </c>
      <c r="K2906">
        <v>445</v>
      </c>
      <c r="L2906">
        <v>6.3</v>
      </c>
      <c r="M2906">
        <v>0.586046511627907</v>
      </c>
      <c r="N2906">
        <v>630</v>
      </c>
      <c r="O2906" t="s">
        <v>163</v>
      </c>
      <c r="P2906" t="s">
        <v>164</v>
      </c>
      <c r="Q2906" t="s">
        <v>146</v>
      </c>
      <c r="R2906" t="s">
        <v>112</v>
      </c>
      <c r="S2906" t="s">
        <v>165</v>
      </c>
      <c r="T2906" t="s">
        <v>166</v>
      </c>
      <c r="U2906" t="s">
        <v>1189</v>
      </c>
      <c r="V2906">
        <f>YEAR(sales_order1[[#This Row],[date]])</f>
        <v>2021</v>
      </c>
      <c r="W2906" t="str">
        <f>TEXT(sales_order1[[#This Row],[date]], "Mmm")</f>
        <v>Jun</v>
      </c>
      <c r="X2906">
        <f>VALUE(TEXT(sales_order1[[#This Row],[date]], "D"))</f>
        <v>1</v>
      </c>
      <c r="Y2906">
        <v>22</v>
      </c>
    </row>
    <row r="2907" spans="1:25" x14ac:dyDescent="0.25">
      <c r="A2907" s="1">
        <v>44348</v>
      </c>
      <c r="B2907">
        <v>60831</v>
      </c>
      <c r="C2907" t="s">
        <v>156</v>
      </c>
      <c r="D2907" t="str">
        <f>VLOOKUP(sales_order1[[#This Row],[itemCode]],product_details3!B:C,2,0)</f>
        <v>SCRT30</v>
      </c>
      <c r="E2907" t="s">
        <v>157</v>
      </c>
      <c r="F2907" t="s">
        <v>61</v>
      </c>
      <c r="G2907">
        <v>150</v>
      </c>
      <c r="H2907">
        <v>11.3</v>
      </c>
      <c r="I2907">
        <v>1695</v>
      </c>
      <c r="J2907">
        <v>3.8</v>
      </c>
      <c r="K2907">
        <v>570</v>
      </c>
      <c r="L2907">
        <v>7.5</v>
      </c>
      <c r="M2907">
        <v>0.66371681415929207</v>
      </c>
      <c r="N2907">
        <v>1125</v>
      </c>
      <c r="O2907" t="s">
        <v>514</v>
      </c>
      <c r="P2907" t="s">
        <v>515</v>
      </c>
      <c r="Q2907" t="s">
        <v>64</v>
      </c>
      <c r="R2907" t="s">
        <v>40</v>
      </c>
      <c r="S2907" t="s">
        <v>84</v>
      </c>
      <c r="T2907" t="s">
        <v>419</v>
      </c>
      <c r="U2907" t="s">
        <v>1189</v>
      </c>
      <c r="V2907">
        <f>YEAR(sales_order1[[#This Row],[date]])</f>
        <v>2021</v>
      </c>
      <c r="W2907" t="str">
        <f>TEXT(sales_order1[[#This Row],[date]], "Mmm")</f>
        <v>Jun</v>
      </c>
      <c r="X2907">
        <f>VALUE(TEXT(sales_order1[[#This Row],[date]], "D"))</f>
        <v>1</v>
      </c>
      <c r="Y2907">
        <v>22</v>
      </c>
    </row>
    <row r="2908" spans="1:25" x14ac:dyDescent="0.25">
      <c r="A2908" s="1">
        <v>44349</v>
      </c>
      <c r="B2908">
        <v>60832</v>
      </c>
      <c r="C2908" t="s">
        <v>329</v>
      </c>
      <c r="D2908" t="str">
        <f>VLOOKUP(sales_order1[[#This Row],[itemCode]],product_details3!B:C,2,0)</f>
        <v>TNRS150</v>
      </c>
      <c r="E2908" t="s">
        <v>330</v>
      </c>
      <c r="F2908" t="s">
        <v>124</v>
      </c>
      <c r="G2908">
        <v>150</v>
      </c>
      <c r="H2908">
        <v>19.649999999999999</v>
      </c>
      <c r="I2908">
        <v>2947.5</v>
      </c>
      <c r="J2908">
        <v>6.55</v>
      </c>
      <c r="K2908">
        <v>982.5</v>
      </c>
      <c r="L2908">
        <v>13.1</v>
      </c>
      <c r="M2908">
        <v>0.66666666666666663</v>
      </c>
      <c r="N2908">
        <v>1965</v>
      </c>
      <c r="O2908" t="s">
        <v>31</v>
      </c>
      <c r="P2908" t="s">
        <v>32</v>
      </c>
      <c r="Q2908" t="s">
        <v>24</v>
      </c>
      <c r="R2908" t="s">
        <v>25</v>
      </c>
      <c r="S2908" t="s">
        <v>33</v>
      </c>
      <c r="T2908" t="s">
        <v>34</v>
      </c>
      <c r="U2908" t="s">
        <v>1191</v>
      </c>
      <c r="V2908">
        <f>YEAR(sales_order1[[#This Row],[date]])</f>
        <v>2021</v>
      </c>
      <c r="W2908" t="str">
        <f>TEXT(sales_order1[[#This Row],[date]], "Mmm")</f>
        <v>Jun</v>
      </c>
      <c r="X2908">
        <f>VALUE(TEXT(sales_order1[[#This Row],[date]], "D"))</f>
        <v>2</v>
      </c>
      <c r="Y2908">
        <v>22</v>
      </c>
    </row>
    <row r="2909" spans="1:25" x14ac:dyDescent="0.25">
      <c r="A2909" s="1">
        <v>44349</v>
      </c>
      <c r="B2909">
        <v>60833</v>
      </c>
      <c r="C2909" t="s">
        <v>194</v>
      </c>
      <c r="D2909" t="str">
        <f>VLOOKUP(sales_order1[[#This Row],[itemCode]],product_details3!B:C,2,0)</f>
        <v>CLNG150</v>
      </c>
      <c r="E2909" t="s">
        <v>195</v>
      </c>
      <c r="F2909" t="s">
        <v>45</v>
      </c>
      <c r="G2909">
        <v>100</v>
      </c>
      <c r="H2909">
        <v>12.75</v>
      </c>
      <c r="I2909">
        <v>1275</v>
      </c>
      <c r="J2909">
        <v>4.45</v>
      </c>
      <c r="K2909">
        <v>445</v>
      </c>
      <c r="L2909">
        <v>8.3000000000000007</v>
      </c>
      <c r="M2909">
        <v>0.65098039215686276</v>
      </c>
      <c r="N2909">
        <v>830</v>
      </c>
      <c r="O2909" t="s">
        <v>576</v>
      </c>
      <c r="P2909" t="s">
        <v>577</v>
      </c>
      <c r="Q2909" t="s">
        <v>132</v>
      </c>
      <c r="R2909" t="s">
        <v>56</v>
      </c>
      <c r="S2909" t="s">
        <v>133</v>
      </c>
      <c r="T2909" t="s">
        <v>578</v>
      </c>
      <c r="U2909" t="s">
        <v>1191</v>
      </c>
      <c r="V2909">
        <f>YEAR(sales_order1[[#This Row],[date]])</f>
        <v>2021</v>
      </c>
      <c r="W2909" t="str">
        <f>TEXT(sales_order1[[#This Row],[date]], "Mmm")</f>
        <v>Jun</v>
      </c>
      <c r="X2909">
        <f>VALUE(TEXT(sales_order1[[#This Row],[date]], "D"))</f>
        <v>2</v>
      </c>
      <c r="Y2909">
        <v>22</v>
      </c>
    </row>
    <row r="2910" spans="1:25" x14ac:dyDescent="0.25">
      <c r="A2910" s="1">
        <v>44349</v>
      </c>
      <c r="B2910">
        <v>60834</v>
      </c>
      <c r="C2910" t="s">
        <v>103</v>
      </c>
      <c r="D2910" t="str">
        <f>VLOOKUP(sales_order1[[#This Row],[itemCode]],product_details3!B:C,2,0)</f>
        <v>SCRT50</v>
      </c>
      <c r="E2910" t="s">
        <v>104</v>
      </c>
      <c r="F2910" t="s">
        <v>61</v>
      </c>
      <c r="G2910">
        <v>250</v>
      </c>
      <c r="H2910">
        <v>16.95</v>
      </c>
      <c r="I2910">
        <v>4237.5</v>
      </c>
      <c r="J2910">
        <v>5.2</v>
      </c>
      <c r="K2910">
        <v>1300</v>
      </c>
      <c r="L2910">
        <v>11.75</v>
      </c>
      <c r="M2910">
        <v>0.69321533923303835</v>
      </c>
      <c r="N2910">
        <v>2937.5</v>
      </c>
      <c r="O2910" t="s">
        <v>556</v>
      </c>
      <c r="P2910" t="s">
        <v>557</v>
      </c>
      <c r="Q2910" t="s">
        <v>213</v>
      </c>
      <c r="R2910" t="s">
        <v>25</v>
      </c>
      <c r="S2910" t="s">
        <v>402</v>
      </c>
      <c r="T2910" t="s">
        <v>558</v>
      </c>
      <c r="U2910" t="s">
        <v>1191</v>
      </c>
      <c r="V2910">
        <f>YEAR(sales_order1[[#This Row],[date]])</f>
        <v>2021</v>
      </c>
      <c r="W2910" t="str">
        <f>TEXT(sales_order1[[#This Row],[date]], "Mmm")</f>
        <v>Jun</v>
      </c>
      <c r="X2910">
        <f>VALUE(TEXT(sales_order1[[#This Row],[date]], "D"))</f>
        <v>2</v>
      </c>
      <c r="Y2910">
        <v>22</v>
      </c>
    </row>
    <row r="2911" spans="1:25" x14ac:dyDescent="0.25">
      <c r="A2911" s="1">
        <v>44349</v>
      </c>
      <c r="B2911">
        <v>60835</v>
      </c>
      <c r="C2911" t="s">
        <v>181</v>
      </c>
      <c r="D2911" t="str">
        <f>VLOOKUP(sales_order1[[#This Row],[itemCode]],product_details3!B:C,2,0)</f>
        <v>EXFP100</v>
      </c>
      <c r="E2911" t="s">
        <v>182</v>
      </c>
      <c r="F2911" t="s">
        <v>183</v>
      </c>
      <c r="G2911">
        <v>100</v>
      </c>
      <c r="H2911">
        <v>21.95</v>
      </c>
      <c r="I2911">
        <v>2195</v>
      </c>
      <c r="J2911">
        <v>8.1999999999999993</v>
      </c>
      <c r="K2911">
        <v>820</v>
      </c>
      <c r="L2911">
        <v>13.75</v>
      </c>
      <c r="M2911">
        <v>0.62642369020501143</v>
      </c>
      <c r="N2911">
        <v>1375</v>
      </c>
      <c r="O2911" t="s">
        <v>216</v>
      </c>
      <c r="P2911" t="s">
        <v>217</v>
      </c>
      <c r="Q2911" t="s">
        <v>218</v>
      </c>
      <c r="R2911" t="s">
        <v>40</v>
      </c>
      <c r="S2911" t="s">
        <v>219</v>
      </c>
      <c r="T2911" t="s">
        <v>220</v>
      </c>
      <c r="U2911" t="s">
        <v>1190</v>
      </c>
      <c r="V2911">
        <f>YEAR(sales_order1[[#This Row],[date]])</f>
        <v>2021</v>
      </c>
      <c r="W2911" t="str">
        <f>TEXT(sales_order1[[#This Row],[date]], "Mmm")</f>
        <v>Jun</v>
      </c>
      <c r="X2911">
        <f>VALUE(TEXT(sales_order1[[#This Row],[date]], "D"))</f>
        <v>2</v>
      </c>
      <c r="Y2911">
        <v>22</v>
      </c>
    </row>
    <row r="2912" spans="1:25" x14ac:dyDescent="0.25">
      <c r="A2912" s="1">
        <v>44349</v>
      </c>
      <c r="B2912">
        <v>60836</v>
      </c>
      <c r="C2912" t="s">
        <v>194</v>
      </c>
      <c r="D2912" t="str">
        <f>VLOOKUP(sales_order1[[#This Row],[itemCode]],product_details3!B:C,2,0)</f>
        <v>CLNG150</v>
      </c>
      <c r="E2912" t="s">
        <v>195</v>
      </c>
      <c r="F2912" t="s">
        <v>45</v>
      </c>
      <c r="G2912">
        <v>100</v>
      </c>
      <c r="H2912">
        <v>12.75</v>
      </c>
      <c r="I2912">
        <v>1275</v>
      </c>
      <c r="J2912">
        <v>4.45</v>
      </c>
      <c r="K2912">
        <v>445</v>
      </c>
      <c r="L2912">
        <v>8.3000000000000007</v>
      </c>
      <c r="M2912">
        <v>0.65098039215686276</v>
      </c>
      <c r="N2912">
        <v>830</v>
      </c>
      <c r="O2912" t="s">
        <v>564</v>
      </c>
      <c r="P2912" t="s">
        <v>565</v>
      </c>
      <c r="Q2912" t="s">
        <v>218</v>
      </c>
      <c r="R2912" t="s">
        <v>40</v>
      </c>
      <c r="S2912" t="s">
        <v>432</v>
      </c>
      <c r="T2912" t="s">
        <v>566</v>
      </c>
      <c r="U2912" t="s">
        <v>1190</v>
      </c>
      <c r="V2912">
        <f>YEAR(sales_order1[[#This Row],[date]])</f>
        <v>2021</v>
      </c>
      <c r="W2912" t="str">
        <f>TEXT(sales_order1[[#This Row],[date]], "Mmm")</f>
        <v>Jun</v>
      </c>
      <c r="X2912">
        <f>VALUE(TEXT(sales_order1[[#This Row],[date]], "D"))</f>
        <v>2</v>
      </c>
      <c r="Y2912">
        <v>22</v>
      </c>
    </row>
    <row r="2913" spans="1:25" x14ac:dyDescent="0.25">
      <c r="A2913" s="1">
        <v>44349</v>
      </c>
      <c r="B2913">
        <v>60837</v>
      </c>
      <c r="C2913" t="s">
        <v>86</v>
      </c>
      <c r="D2913" t="str">
        <f>VLOOKUP(sales_order1[[#This Row],[itemCode]],product_details3!B:C,2,0)</f>
        <v>SRMH30</v>
      </c>
      <c r="E2913" t="s">
        <v>87</v>
      </c>
      <c r="F2913" t="s">
        <v>30</v>
      </c>
      <c r="G2913">
        <v>50</v>
      </c>
      <c r="H2913">
        <v>21</v>
      </c>
      <c r="I2913">
        <v>1050</v>
      </c>
      <c r="J2913">
        <v>6.6</v>
      </c>
      <c r="K2913">
        <v>330</v>
      </c>
      <c r="L2913">
        <v>14.4</v>
      </c>
      <c r="M2913">
        <v>0.68571428571428572</v>
      </c>
      <c r="N2913">
        <v>720</v>
      </c>
      <c r="O2913" t="s">
        <v>227</v>
      </c>
      <c r="P2913" t="s">
        <v>228</v>
      </c>
      <c r="Q2913" t="s">
        <v>64</v>
      </c>
      <c r="R2913" t="s">
        <v>40</v>
      </c>
      <c r="S2913" t="s">
        <v>229</v>
      </c>
      <c r="T2913" t="s">
        <v>230</v>
      </c>
      <c r="U2913" t="s">
        <v>1189</v>
      </c>
      <c r="V2913">
        <f>YEAR(sales_order1[[#This Row],[date]])</f>
        <v>2021</v>
      </c>
      <c r="W2913" t="str">
        <f>TEXT(sales_order1[[#This Row],[date]], "Mmm")</f>
        <v>Jun</v>
      </c>
      <c r="X2913">
        <f>VALUE(TEXT(sales_order1[[#This Row],[date]], "D"))</f>
        <v>2</v>
      </c>
      <c r="Y2913">
        <v>22</v>
      </c>
    </row>
    <row r="2914" spans="1:25" x14ac:dyDescent="0.25">
      <c r="A2914" s="1">
        <v>44349</v>
      </c>
      <c r="B2914">
        <v>60838</v>
      </c>
      <c r="C2914" t="s">
        <v>364</v>
      </c>
      <c r="D2914" t="str">
        <f>VLOOKUP(sales_order1[[#This Row],[itemCode]],product_details3!B:C,2,0)</f>
        <v>CLNO200</v>
      </c>
      <c r="E2914" t="s">
        <v>365</v>
      </c>
      <c r="F2914" t="s">
        <v>45</v>
      </c>
      <c r="G2914">
        <v>200</v>
      </c>
      <c r="H2914">
        <v>27.75</v>
      </c>
      <c r="I2914">
        <v>5550</v>
      </c>
      <c r="J2914">
        <v>11.25</v>
      </c>
      <c r="K2914">
        <v>2250</v>
      </c>
      <c r="L2914">
        <v>16.5</v>
      </c>
      <c r="M2914">
        <v>0.59459459459459463</v>
      </c>
      <c r="N2914">
        <v>3300</v>
      </c>
      <c r="O2914" t="s">
        <v>511</v>
      </c>
      <c r="P2914" t="s">
        <v>512</v>
      </c>
      <c r="Q2914" t="s">
        <v>201</v>
      </c>
      <c r="R2914" t="s">
        <v>25</v>
      </c>
      <c r="S2914" t="s">
        <v>372</v>
      </c>
      <c r="T2914" t="s">
        <v>513</v>
      </c>
      <c r="U2914" t="s">
        <v>1191</v>
      </c>
      <c r="V2914">
        <f>YEAR(sales_order1[[#This Row],[date]])</f>
        <v>2021</v>
      </c>
      <c r="W2914" t="str">
        <f>TEXT(sales_order1[[#This Row],[date]], "Mmm")</f>
        <v>Jun</v>
      </c>
      <c r="X2914">
        <f>VALUE(TEXT(sales_order1[[#This Row],[date]], "D"))</f>
        <v>2</v>
      </c>
      <c r="Y2914">
        <v>22</v>
      </c>
    </row>
    <row r="2915" spans="1:25" x14ac:dyDescent="0.25">
      <c r="A2915" s="1">
        <v>44349</v>
      </c>
      <c r="B2915">
        <v>60839</v>
      </c>
      <c r="C2915" t="s">
        <v>204</v>
      </c>
      <c r="D2915" t="str">
        <f>VLOOKUP(sales_order1[[#This Row],[itemCode]],product_details3!B:C,2,0)</f>
        <v>MKRM150</v>
      </c>
      <c r="E2915" t="s">
        <v>205</v>
      </c>
      <c r="F2915" t="s">
        <v>151</v>
      </c>
      <c r="G2915">
        <v>100</v>
      </c>
      <c r="H2915">
        <v>10.75</v>
      </c>
      <c r="I2915">
        <v>1075</v>
      </c>
      <c r="J2915">
        <v>4.45</v>
      </c>
      <c r="K2915">
        <v>445</v>
      </c>
      <c r="L2915">
        <v>6.3</v>
      </c>
      <c r="M2915">
        <v>0.586046511627907</v>
      </c>
      <c r="N2915">
        <v>630</v>
      </c>
      <c r="O2915" t="s">
        <v>354</v>
      </c>
      <c r="P2915" t="s">
        <v>355</v>
      </c>
      <c r="Q2915" t="s">
        <v>119</v>
      </c>
      <c r="R2915" t="s">
        <v>40</v>
      </c>
      <c r="S2915" t="s">
        <v>356</v>
      </c>
      <c r="T2915" t="s">
        <v>357</v>
      </c>
      <c r="U2915" t="s">
        <v>1190</v>
      </c>
      <c r="V2915">
        <f>YEAR(sales_order1[[#This Row],[date]])</f>
        <v>2021</v>
      </c>
      <c r="W2915" t="str">
        <f>TEXT(sales_order1[[#This Row],[date]], "Mmm")</f>
        <v>Jun</v>
      </c>
      <c r="X2915">
        <f>VALUE(TEXT(sales_order1[[#This Row],[date]], "D"))</f>
        <v>2</v>
      </c>
      <c r="Y2915">
        <v>22</v>
      </c>
    </row>
    <row r="2916" spans="1:25" x14ac:dyDescent="0.25">
      <c r="A2916" s="1">
        <v>44349</v>
      </c>
      <c r="B2916">
        <v>60840</v>
      </c>
      <c r="C2916" t="s">
        <v>115</v>
      </c>
      <c r="D2916" t="str">
        <f>VLOOKUP(sales_order1[[#This Row],[itemCode]],product_details3!B:C,2,0)</f>
        <v>SCRS30100</v>
      </c>
      <c r="E2916" t="s">
        <v>116</v>
      </c>
      <c r="F2916" t="s">
        <v>61</v>
      </c>
      <c r="G2916">
        <v>100</v>
      </c>
      <c r="H2916">
        <v>32.75</v>
      </c>
      <c r="I2916">
        <v>3275</v>
      </c>
      <c r="J2916">
        <v>11.25</v>
      </c>
      <c r="K2916">
        <v>1125</v>
      </c>
      <c r="L2916">
        <v>21.5</v>
      </c>
      <c r="M2916">
        <v>0.65648854961832059</v>
      </c>
      <c r="N2916">
        <v>2150</v>
      </c>
      <c r="O2916" t="s">
        <v>579</v>
      </c>
      <c r="P2916" t="s">
        <v>580</v>
      </c>
      <c r="Q2916" t="s">
        <v>264</v>
      </c>
      <c r="R2916" t="s">
        <v>56</v>
      </c>
      <c r="S2916" t="s">
        <v>133</v>
      </c>
      <c r="T2916" t="s">
        <v>581</v>
      </c>
      <c r="U2916" t="s">
        <v>1191</v>
      </c>
      <c r="V2916">
        <f>YEAR(sales_order1[[#This Row],[date]])</f>
        <v>2021</v>
      </c>
      <c r="W2916" t="str">
        <f>TEXT(sales_order1[[#This Row],[date]], "Mmm")</f>
        <v>Jun</v>
      </c>
      <c r="X2916">
        <f>VALUE(TEXT(sales_order1[[#This Row],[date]], "D"))</f>
        <v>2</v>
      </c>
      <c r="Y2916">
        <v>22</v>
      </c>
    </row>
    <row r="2917" spans="1:25" x14ac:dyDescent="0.25">
      <c r="A2917" s="1">
        <v>44350</v>
      </c>
      <c r="B2917">
        <v>60841</v>
      </c>
      <c r="C2917" t="s">
        <v>35</v>
      </c>
      <c r="D2917" t="str">
        <f>VLOOKUP(sales_order1[[#This Row],[itemCode]],product_details3!B:C,2,0)</f>
        <v>SRMA30</v>
      </c>
      <c r="E2917" t="s">
        <v>36</v>
      </c>
      <c r="F2917" t="s">
        <v>30</v>
      </c>
      <c r="G2917">
        <v>150</v>
      </c>
      <c r="H2917">
        <v>26.2</v>
      </c>
      <c r="I2917">
        <v>3930</v>
      </c>
      <c r="J2917">
        <v>9.4</v>
      </c>
      <c r="K2917">
        <v>1410</v>
      </c>
      <c r="L2917">
        <v>16.8</v>
      </c>
      <c r="M2917">
        <v>0.6412213740458016</v>
      </c>
      <c r="N2917">
        <v>2520</v>
      </c>
      <c r="O2917" t="s">
        <v>46</v>
      </c>
      <c r="P2917" t="s">
        <v>47</v>
      </c>
      <c r="Q2917" t="s">
        <v>48</v>
      </c>
      <c r="R2917" t="s">
        <v>25</v>
      </c>
      <c r="S2917" t="s">
        <v>49</v>
      </c>
      <c r="T2917" t="s">
        <v>50</v>
      </c>
      <c r="U2917" t="s">
        <v>1191</v>
      </c>
      <c r="V2917">
        <f>YEAR(sales_order1[[#This Row],[date]])</f>
        <v>2021</v>
      </c>
      <c r="W2917" t="str">
        <f>TEXT(sales_order1[[#This Row],[date]], "Mmm")</f>
        <v>Jun</v>
      </c>
      <c r="X2917">
        <f>VALUE(TEXT(sales_order1[[#This Row],[date]], "D"))</f>
        <v>3</v>
      </c>
      <c r="Y2917">
        <v>22</v>
      </c>
    </row>
    <row r="2918" spans="1:25" x14ac:dyDescent="0.25">
      <c r="A2918" s="1">
        <v>44350</v>
      </c>
      <c r="B2918">
        <v>60842</v>
      </c>
      <c r="C2918" t="s">
        <v>209</v>
      </c>
      <c r="D2918" t="str">
        <f>VLOOKUP(sales_order1[[#This Row],[itemCode]],product_details3!B:C,2,0)</f>
        <v>CLNG50</v>
      </c>
      <c r="E2918" t="s">
        <v>210</v>
      </c>
      <c r="F2918" t="s">
        <v>45</v>
      </c>
      <c r="G2918">
        <v>200</v>
      </c>
      <c r="H2918">
        <v>6.5</v>
      </c>
      <c r="I2918">
        <v>1300</v>
      </c>
      <c r="J2918">
        <v>2.2999999999999998</v>
      </c>
      <c r="K2918">
        <v>460</v>
      </c>
      <c r="L2918">
        <v>4.2</v>
      </c>
      <c r="M2918">
        <v>0.64615384615384619</v>
      </c>
      <c r="N2918">
        <v>840</v>
      </c>
      <c r="O2918" t="s">
        <v>553</v>
      </c>
      <c r="P2918" t="s">
        <v>554</v>
      </c>
      <c r="Q2918" t="s">
        <v>55</v>
      </c>
      <c r="R2918" t="s">
        <v>56</v>
      </c>
      <c r="S2918" t="s">
        <v>57</v>
      </c>
      <c r="T2918" t="s">
        <v>555</v>
      </c>
      <c r="U2918" t="s">
        <v>1191</v>
      </c>
      <c r="V2918">
        <f>YEAR(sales_order1[[#This Row],[date]])</f>
        <v>2021</v>
      </c>
      <c r="W2918" t="str">
        <f>TEXT(sales_order1[[#This Row],[date]], "Mmm")</f>
        <v>Jun</v>
      </c>
      <c r="X2918">
        <f>VALUE(TEXT(sales_order1[[#This Row],[date]], "D"))</f>
        <v>3</v>
      </c>
      <c r="Y2918">
        <v>22</v>
      </c>
    </row>
    <row r="2919" spans="1:25" x14ac:dyDescent="0.25">
      <c r="A2919" s="1">
        <v>44350</v>
      </c>
      <c r="B2919">
        <v>60843</v>
      </c>
      <c r="C2919" t="s">
        <v>362</v>
      </c>
      <c r="D2919" t="str">
        <f>VLOOKUP(sales_order1[[#This Row],[itemCode]],product_details3!B:C,2,0)</f>
        <v>MSKO100</v>
      </c>
      <c r="E2919" t="s">
        <v>363</v>
      </c>
      <c r="F2919" t="s">
        <v>137</v>
      </c>
      <c r="G2919">
        <v>50</v>
      </c>
      <c r="H2919">
        <v>22.65</v>
      </c>
      <c r="I2919">
        <v>1132.5</v>
      </c>
      <c r="J2919">
        <v>9.5500000000000007</v>
      </c>
      <c r="K2919">
        <v>477.5</v>
      </c>
      <c r="L2919">
        <v>13.1</v>
      </c>
      <c r="M2919">
        <v>0.57836644591611486</v>
      </c>
      <c r="N2919">
        <v>655</v>
      </c>
      <c r="O2919" t="s">
        <v>410</v>
      </c>
      <c r="P2919" t="s">
        <v>411</v>
      </c>
      <c r="Q2919" t="s">
        <v>64</v>
      </c>
      <c r="R2919" t="s">
        <v>40</v>
      </c>
      <c r="S2919" t="s">
        <v>229</v>
      </c>
      <c r="T2919" t="s">
        <v>230</v>
      </c>
      <c r="U2919" t="s">
        <v>1189</v>
      </c>
      <c r="V2919">
        <f>YEAR(sales_order1[[#This Row],[date]])</f>
        <v>2021</v>
      </c>
      <c r="W2919" t="str">
        <f>TEXT(sales_order1[[#This Row],[date]], "Mmm")</f>
        <v>Jun</v>
      </c>
      <c r="X2919">
        <f>VALUE(TEXT(sales_order1[[#This Row],[date]], "D"))</f>
        <v>3</v>
      </c>
      <c r="Y2919">
        <v>22</v>
      </c>
    </row>
    <row r="2920" spans="1:25" x14ac:dyDescent="0.25">
      <c r="A2920" s="1">
        <v>44350</v>
      </c>
      <c r="B2920">
        <v>60844</v>
      </c>
      <c r="C2920" t="s">
        <v>374</v>
      </c>
      <c r="D2920" t="str">
        <f>VLOOKUP(sales_order1[[#This Row],[itemCode]],product_details3!B:C,2,0)</f>
        <v>EXFC50</v>
      </c>
      <c r="E2920" t="s">
        <v>375</v>
      </c>
      <c r="F2920" t="s">
        <v>183</v>
      </c>
      <c r="G2920">
        <v>100</v>
      </c>
      <c r="H2920">
        <v>19.649999999999999</v>
      </c>
      <c r="I2920">
        <v>1965</v>
      </c>
      <c r="J2920">
        <v>7.55</v>
      </c>
      <c r="K2920">
        <v>755</v>
      </c>
      <c r="L2920">
        <v>12.1</v>
      </c>
      <c r="M2920">
        <v>0.61577608142493634</v>
      </c>
      <c r="N2920">
        <v>1210</v>
      </c>
      <c r="O2920" t="s">
        <v>130</v>
      </c>
      <c r="P2920" t="s">
        <v>131</v>
      </c>
      <c r="Q2920" t="s">
        <v>132</v>
      </c>
      <c r="R2920" t="s">
        <v>56</v>
      </c>
      <c r="S2920" t="s">
        <v>133</v>
      </c>
      <c r="T2920" t="s">
        <v>134</v>
      </c>
      <c r="U2920" t="s">
        <v>1191</v>
      </c>
      <c r="V2920">
        <f>YEAR(sales_order1[[#This Row],[date]])</f>
        <v>2021</v>
      </c>
      <c r="W2920" t="str">
        <f>TEXT(sales_order1[[#This Row],[date]], "Mmm")</f>
        <v>Jun</v>
      </c>
      <c r="X2920">
        <f>VALUE(TEXT(sales_order1[[#This Row],[date]], "D"))</f>
        <v>3</v>
      </c>
      <c r="Y2920">
        <v>22</v>
      </c>
    </row>
    <row r="2921" spans="1:25" x14ac:dyDescent="0.25">
      <c r="A2921" s="1">
        <v>44350</v>
      </c>
      <c r="B2921">
        <v>60845</v>
      </c>
      <c r="C2921" t="s">
        <v>128</v>
      </c>
      <c r="D2921" t="str">
        <f>VLOOKUP(sales_order1[[#This Row],[itemCode]],product_details3!B:C,2,0)</f>
        <v>SCRT100</v>
      </c>
      <c r="E2921" t="s">
        <v>129</v>
      </c>
      <c r="F2921" t="s">
        <v>61</v>
      </c>
      <c r="G2921">
        <v>100</v>
      </c>
      <c r="H2921">
        <v>28.25</v>
      </c>
      <c r="I2921">
        <v>2825</v>
      </c>
      <c r="J2921">
        <v>9</v>
      </c>
      <c r="K2921">
        <v>900</v>
      </c>
      <c r="L2921">
        <v>19.25</v>
      </c>
      <c r="M2921">
        <v>0.68141592920353977</v>
      </c>
      <c r="N2921">
        <v>1925</v>
      </c>
      <c r="O2921" t="s">
        <v>244</v>
      </c>
      <c r="P2921" t="s">
        <v>245</v>
      </c>
      <c r="Q2921" t="s">
        <v>186</v>
      </c>
      <c r="R2921" t="s">
        <v>112</v>
      </c>
      <c r="S2921" t="s">
        <v>246</v>
      </c>
      <c r="T2921" t="s">
        <v>247</v>
      </c>
      <c r="U2921" t="s">
        <v>1189</v>
      </c>
      <c r="V2921">
        <f>YEAR(sales_order1[[#This Row],[date]])</f>
        <v>2021</v>
      </c>
      <c r="W2921" t="str">
        <f>TEXT(sales_order1[[#This Row],[date]], "Mmm")</f>
        <v>Jun</v>
      </c>
      <c r="X2921">
        <f>VALUE(TEXT(sales_order1[[#This Row],[date]], "D"))</f>
        <v>3</v>
      </c>
      <c r="Y2921">
        <v>22</v>
      </c>
    </row>
    <row r="2922" spans="1:25" x14ac:dyDescent="0.25">
      <c r="A2922" s="1">
        <v>44350</v>
      </c>
      <c r="B2922">
        <v>60846</v>
      </c>
      <c r="C2922" t="s">
        <v>235</v>
      </c>
      <c r="D2922" t="str">
        <f>VLOOKUP(sales_order1[[#This Row],[itemCode]],product_details3!B:C,2,0)</f>
        <v>CLNF150</v>
      </c>
      <c r="E2922" t="s">
        <v>236</v>
      </c>
      <c r="F2922" t="s">
        <v>45</v>
      </c>
      <c r="G2922">
        <v>50</v>
      </c>
      <c r="H2922">
        <v>13.95</v>
      </c>
      <c r="I2922">
        <v>697.5</v>
      </c>
      <c r="J2922">
        <v>5.2</v>
      </c>
      <c r="K2922">
        <v>260</v>
      </c>
      <c r="L2922">
        <v>8.75</v>
      </c>
      <c r="M2922">
        <v>0.62724014336917566</v>
      </c>
      <c r="N2922">
        <v>437.5</v>
      </c>
      <c r="O2922" t="s">
        <v>582</v>
      </c>
      <c r="P2922" t="s">
        <v>583</v>
      </c>
      <c r="Q2922" t="s">
        <v>213</v>
      </c>
      <c r="R2922" t="s">
        <v>25</v>
      </c>
      <c r="S2922" t="s">
        <v>214</v>
      </c>
      <c r="T2922" t="s">
        <v>584</v>
      </c>
      <c r="U2922" t="s">
        <v>1191</v>
      </c>
      <c r="V2922">
        <f>YEAR(sales_order1[[#This Row],[date]])</f>
        <v>2021</v>
      </c>
      <c r="W2922" t="str">
        <f>TEXT(sales_order1[[#This Row],[date]], "Mmm")</f>
        <v>Jun</v>
      </c>
      <c r="X2922">
        <f>VALUE(TEXT(sales_order1[[#This Row],[date]], "D"))</f>
        <v>3</v>
      </c>
      <c r="Y2922">
        <v>22</v>
      </c>
    </row>
    <row r="2923" spans="1:25" x14ac:dyDescent="0.25">
      <c r="A2923" s="1">
        <v>44350</v>
      </c>
      <c r="B2923">
        <v>60847</v>
      </c>
      <c r="C2923" t="s">
        <v>19</v>
      </c>
      <c r="D2923" t="str">
        <f>VLOOKUP(sales_order1[[#This Row],[itemCode]],product_details3!B:C,2,0)</f>
        <v>MSTH100</v>
      </c>
      <c r="E2923" t="s">
        <v>20</v>
      </c>
      <c r="F2923" t="s">
        <v>21</v>
      </c>
      <c r="G2923">
        <v>50</v>
      </c>
      <c r="H2923">
        <v>26.25</v>
      </c>
      <c r="I2923">
        <v>1312.5</v>
      </c>
      <c r="J2923">
        <v>7.75</v>
      </c>
      <c r="K2923">
        <v>387.5</v>
      </c>
      <c r="L2923">
        <v>18.5</v>
      </c>
      <c r="M2923">
        <v>0.70476190476190481</v>
      </c>
      <c r="N2923">
        <v>925</v>
      </c>
      <c r="O2923" t="s">
        <v>138</v>
      </c>
      <c r="P2923" t="s">
        <v>139</v>
      </c>
      <c r="Q2923" t="s">
        <v>77</v>
      </c>
      <c r="R2923" t="s">
        <v>72</v>
      </c>
      <c r="S2923" t="s">
        <v>140</v>
      </c>
      <c r="T2923" t="s">
        <v>141</v>
      </c>
      <c r="U2923" t="s">
        <v>1190</v>
      </c>
      <c r="V2923">
        <f>YEAR(sales_order1[[#This Row],[date]])</f>
        <v>2021</v>
      </c>
      <c r="W2923" t="str">
        <f>TEXT(sales_order1[[#This Row],[date]], "Mmm")</f>
        <v>Jun</v>
      </c>
      <c r="X2923">
        <f>VALUE(TEXT(sales_order1[[#This Row],[date]], "D"))</f>
        <v>3</v>
      </c>
      <c r="Y2923">
        <v>22</v>
      </c>
    </row>
    <row r="2924" spans="1:25" x14ac:dyDescent="0.25">
      <c r="A2924" s="1">
        <v>44350</v>
      </c>
      <c r="B2924">
        <v>60848</v>
      </c>
      <c r="C2924" t="s">
        <v>115</v>
      </c>
      <c r="D2924" t="str">
        <f>VLOOKUP(sales_order1[[#This Row],[itemCode]],product_details3!B:C,2,0)</f>
        <v>SCRS30100</v>
      </c>
      <c r="E2924" t="s">
        <v>116</v>
      </c>
      <c r="F2924" t="s">
        <v>61</v>
      </c>
      <c r="G2924">
        <v>100</v>
      </c>
      <c r="H2924">
        <v>32.75</v>
      </c>
      <c r="I2924">
        <v>3275</v>
      </c>
      <c r="J2924">
        <v>11.25</v>
      </c>
      <c r="K2924">
        <v>1125</v>
      </c>
      <c r="L2924">
        <v>21.5</v>
      </c>
      <c r="M2924">
        <v>0.65648854961832059</v>
      </c>
      <c r="N2924">
        <v>2150</v>
      </c>
      <c r="O2924" t="s">
        <v>531</v>
      </c>
      <c r="P2924" t="s">
        <v>532</v>
      </c>
      <c r="Q2924" t="s">
        <v>119</v>
      </c>
      <c r="R2924" t="s">
        <v>40</v>
      </c>
      <c r="S2924" t="s">
        <v>120</v>
      </c>
      <c r="T2924" t="s">
        <v>533</v>
      </c>
      <c r="U2924" t="s">
        <v>1190</v>
      </c>
      <c r="V2924">
        <f>YEAR(sales_order1[[#This Row],[date]])</f>
        <v>2021</v>
      </c>
      <c r="W2924" t="str">
        <f>TEXT(sales_order1[[#This Row],[date]], "Mmm")</f>
        <v>Jun</v>
      </c>
      <c r="X2924">
        <f>VALUE(TEXT(sales_order1[[#This Row],[date]], "D"))</f>
        <v>3</v>
      </c>
      <c r="Y2924">
        <v>22</v>
      </c>
    </row>
    <row r="2925" spans="1:25" x14ac:dyDescent="0.25">
      <c r="A2925" s="1">
        <v>44351</v>
      </c>
      <c r="B2925">
        <v>60849</v>
      </c>
      <c r="C2925" t="s">
        <v>128</v>
      </c>
      <c r="D2925" t="str">
        <f>VLOOKUP(sales_order1[[#This Row],[itemCode]],product_details3!B:C,2,0)</f>
        <v>SCRT100</v>
      </c>
      <c r="E2925" t="s">
        <v>129</v>
      </c>
      <c r="F2925" t="s">
        <v>61</v>
      </c>
      <c r="G2925">
        <v>100</v>
      </c>
      <c r="H2925">
        <v>28.25</v>
      </c>
      <c r="I2925">
        <v>2825</v>
      </c>
      <c r="J2925">
        <v>9</v>
      </c>
      <c r="K2925">
        <v>900</v>
      </c>
      <c r="L2925">
        <v>19.25</v>
      </c>
      <c r="M2925">
        <v>0.68141592920353977</v>
      </c>
      <c r="N2925">
        <v>1925</v>
      </c>
      <c r="O2925" t="s">
        <v>487</v>
      </c>
      <c r="P2925" t="s">
        <v>488</v>
      </c>
      <c r="Q2925" t="s">
        <v>48</v>
      </c>
      <c r="R2925" t="s">
        <v>25</v>
      </c>
      <c r="S2925" t="s">
        <v>286</v>
      </c>
      <c r="T2925" t="s">
        <v>489</v>
      </c>
      <c r="U2925" t="s">
        <v>1191</v>
      </c>
      <c r="V2925">
        <f>YEAR(sales_order1[[#This Row],[date]])</f>
        <v>2021</v>
      </c>
      <c r="W2925" t="str">
        <f>TEXT(sales_order1[[#This Row],[date]], "Mmm")</f>
        <v>Jun</v>
      </c>
      <c r="X2925">
        <f>VALUE(TEXT(sales_order1[[#This Row],[date]], "D"))</f>
        <v>4</v>
      </c>
      <c r="Y2925">
        <v>23</v>
      </c>
    </row>
    <row r="2926" spans="1:25" x14ac:dyDescent="0.25">
      <c r="A2926" s="1">
        <v>44351</v>
      </c>
      <c r="B2926">
        <v>60850</v>
      </c>
      <c r="C2926" t="s">
        <v>327</v>
      </c>
      <c r="D2926" t="str">
        <f>VLOOKUP(sales_order1[[#This Row],[itemCode]],product_details3!B:C,2,0)</f>
        <v>SCR50+50</v>
      </c>
      <c r="E2926" t="s">
        <v>328</v>
      </c>
      <c r="F2926" t="s">
        <v>61</v>
      </c>
      <c r="G2926">
        <v>100</v>
      </c>
      <c r="H2926">
        <v>15.75</v>
      </c>
      <c r="I2926">
        <v>1575</v>
      </c>
      <c r="J2926">
        <v>4.45</v>
      </c>
      <c r="K2926">
        <v>445</v>
      </c>
      <c r="L2926">
        <v>11.3</v>
      </c>
      <c r="M2926">
        <v>0.71746031746031746</v>
      </c>
      <c r="N2926">
        <v>1130</v>
      </c>
      <c r="O2926" t="s">
        <v>62</v>
      </c>
      <c r="P2926" t="s">
        <v>63</v>
      </c>
      <c r="Q2926" t="s">
        <v>64</v>
      </c>
      <c r="R2926" t="s">
        <v>40</v>
      </c>
      <c r="S2926" t="s">
        <v>65</v>
      </c>
      <c r="T2926" t="s">
        <v>66</v>
      </c>
      <c r="U2926" t="s">
        <v>1190</v>
      </c>
      <c r="V2926">
        <f>YEAR(sales_order1[[#This Row],[date]])</f>
        <v>2021</v>
      </c>
      <c r="W2926" t="str">
        <f>TEXT(sales_order1[[#This Row],[date]], "Mmm")</f>
        <v>Jun</v>
      </c>
      <c r="X2926">
        <f>VALUE(TEXT(sales_order1[[#This Row],[date]], "D"))</f>
        <v>4</v>
      </c>
      <c r="Y2926">
        <v>23</v>
      </c>
    </row>
    <row r="2927" spans="1:25" x14ac:dyDescent="0.25">
      <c r="A2927" s="1">
        <v>44351</v>
      </c>
      <c r="B2927">
        <v>60851</v>
      </c>
      <c r="C2927" t="s">
        <v>86</v>
      </c>
      <c r="D2927" t="str">
        <f>VLOOKUP(sales_order1[[#This Row],[itemCode]],product_details3!B:C,2,0)</f>
        <v>SRMH30</v>
      </c>
      <c r="E2927" t="s">
        <v>87</v>
      </c>
      <c r="F2927" t="s">
        <v>30</v>
      </c>
      <c r="G2927">
        <v>50</v>
      </c>
      <c r="H2927">
        <v>21</v>
      </c>
      <c r="I2927">
        <v>1050</v>
      </c>
      <c r="J2927">
        <v>6.6</v>
      </c>
      <c r="K2927">
        <v>330</v>
      </c>
      <c r="L2927">
        <v>14.4</v>
      </c>
      <c r="M2927">
        <v>0.68571428571428572</v>
      </c>
      <c r="N2927">
        <v>720</v>
      </c>
      <c r="O2927" t="s">
        <v>144</v>
      </c>
      <c r="P2927" t="s">
        <v>145</v>
      </c>
      <c r="Q2927" t="s">
        <v>146</v>
      </c>
      <c r="R2927" t="s">
        <v>112</v>
      </c>
      <c r="S2927" t="s">
        <v>147</v>
      </c>
      <c r="T2927" t="s">
        <v>148</v>
      </c>
      <c r="U2927" t="s">
        <v>1190</v>
      </c>
      <c r="V2927">
        <f>YEAR(sales_order1[[#This Row],[date]])</f>
        <v>2021</v>
      </c>
      <c r="W2927" t="str">
        <f>TEXT(sales_order1[[#This Row],[date]], "Mmm")</f>
        <v>Jun</v>
      </c>
      <c r="X2927">
        <f>VALUE(TEXT(sales_order1[[#This Row],[date]], "D"))</f>
        <v>4</v>
      </c>
      <c r="Y2927">
        <v>23</v>
      </c>
    </row>
    <row r="2928" spans="1:25" x14ac:dyDescent="0.25">
      <c r="A2928" s="1">
        <v>44351</v>
      </c>
      <c r="B2928">
        <v>60852</v>
      </c>
      <c r="C2928" t="s">
        <v>346</v>
      </c>
      <c r="D2928" t="str">
        <f>VLOOKUP(sales_order1[[#This Row],[itemCode]],product_details3!B:C,2,0)</f>
        <v>MSTA100</v>
      </c>
      <c r="E2928" t="s">
        <v>347</v>
      </c>
      <c r="F2928" t="s">
        <v>21</v>
      </c>
      <c r="G2928">
        <v>150</v>
      </c>
      <c r="H2928">
        <v>32.75</v>
      </c>
      <c r="I2928">
        <v>4912.5</v>
      </c>
      <c r="J2928">
        <v>11.25</v>
      </c>
      <c r="K2928">
        <v>1687.5</v>
      </c>
      <c r="L2928">
        <v>21.5</v>
      </c>
      <c r="M2928">
        <v>0.65648854961832059</v>
      </c>
      <c r="N2928">
        <v>3225</v>
      </c>
      <c r="O2928" t="s">
        <v>585</v>
      </c>
      <c r="P2928" t="s">
        <v>586</v>
      </c>
      <c r="Q2928" t="s">
        <v>64</v>
      </c>
      <c r="R2928" t="s">
        <v>40</v>
      </c>
      <c r="S2928" t="s">
        <v>65</v>
      </c>
      <c r="T2928" t="s">
        <v>587</v>
      </c>
      <c r="U2928" t="s">
        <v>1190</v>
      </c>
      <c r="V2928">
        <f>YEAR(sales_order1[[#This Row],[date]])</f>
        <v>2021</v>
      </c>
      <c r="W2928" t="str">
        <f>TEXT(sales_order1[[#This Row],[date]], "Mmm")</f>
        <v>Jun</v>
      </c>
      <c r="X2928">
        <f>VALUE(TEXT(sales_order1[[#This Row],[date]], "D"))</f>
        <v>4</v>
      </c>
      <c r="Y2928">
        <v>23</v>
      </c>
    </row>
    <row r="2929" spans="1:25" x14ac:dyDescent="0.25">
      <c r="A2929" s="1">
        <v>44351</v>
      </c>
      <c r="B2929">
        <v>60853</v>
      </c>
      <c r="C2929" t="s">
        <v>204</v>
      </c>
      <c r="D2929" t="str">
        <f>VLOOKUP(sales_order1[[#This Row],[itemCode]],product_details3!B:C,2,0)</f>
        <v>MKRM150</v>
      </c>
      <c r="E2929" t="s">
        <v>205</v>
      </c>
      <c r="F2929" t="s">
        <v>151</v>
      </c>
      <c r="G2929">
        <v>100</v>
      </c>
      <c r="H2929">
        <v>10.75</v>
      </c>
      <c r="I2929">
        <v>1075</v>
      </c>
      <c r="J2929">
        <v>4.45</v>
      </c>
      <c r="K2929">
        <v>445</v>
      </c>
      <c r="L2929">
        <v>6.3</v>
      </c>
      <c r="M2929">
        <v>0.586046511627907</v>
      </c>
      <c r="N2929">
        <v>630</v>
      </c>
      <c r="O2929" t="s">
        <v>516</v>
      </c>
      <c r="P2929" t="s">
        <v>517</v>
      </c>
      <c r="Q2929" t="s">
        <v>191</v>
      </c>
      <c r="R2929" t="s">
        <v>56</v>
      </c>
      <c r="S2929" t="s">
        <v>192</v>
      </c>
      <c r="T2929" t="s">
        <v>518</v>
      </c>
      <c r="U2929" t="s">
        <v>1191</v>
      </c>
      <c r="V2929">
        <f>YEAR(sales_order1[[#This Row],[date]])</f>
        <v>2021</v>
      </c>
      <c r="W2929" t="str">
        <f>TEXT(sales_order1[[#This Row],[date]], "Mmm")</f>
        <v>Jun</v>
      </c>
      <c r="X2929">
        <f>VALUE(TEXT(sales_order1[[#This Row],[date]], "D"))</f>
        <v>4</v>
      </c>
      <c r="Y2929">
        <v>23</v>
      </c>
    </row>
    <row r="2930" spans="1:25" x14ac:dyDescent="0.25">
      <c r="A2930" s="1">
        <v>44351</v>
      </c>
      <c r="B2930">
        <v>60854</v>
      </c>
      <c r="C2930" t="s">
        <v>103</v>
      </c>
      <c r="D2930" t="str">
        <f>VLOOKUP(sales_order1[[#This Row],[itemCode]],product_details3!B:C,2,0)</f>
        <v>SCRT50</v>
      </c>
      <c r="E2930" t="s">
        <v>104</v>
      </c>
      <c r="F2930" t="s">
        <v>61</v>
      </c>
      <c r="G2930">
        <v>150</v>
      </c>
      <c r="H2930">
        <v>16.95</v>
      </c>
      <c r="I2930">
        <v>2542.5</v>
      </c>
      <c r="J2930">
        <v>5.2</v>
      </c>
      <c r="K2930">
        <v>780</v>
      </c>
      <c r="L2930">
        <v>11.75</v>
      </c>
      <c r="M2930">
        <v>0.69321533923303835</v>
      </c>
      <c r="N2930">
        <v>1762.5</v>
      </c>
      <c r="O2930" t="s">
        <v>105</v>
      </c>
      <c r="P2930" t="s">
        <v>106</v>
      </c>
      <c r="Q2930" t="s">
        <v>107</v>
      </c>
      <c r="R2930" t="s">
        <v>40</v>
      </c>
      <c r="S2930" t="s">
        <v>101</v>
      </c>
      <c r="T2930" t="s">
        <v>108</v>
      </c>
      <c r="U2930" t="s">
        <v>1190</v>
      </c>
      <c r="V2930">
        <f>YEAR(sales_order1[[#This Row],[date]])</f>
        <v>2021</v>
      </c>
      <c r="W2930" t="str">
        <f>TEXT(sales_order1[[#This Row],[date]], "Mmm")</f>
        <v>Jun</v>
      </c>
      <c r="X2930">
        <f>VALUE(TEXT(sales_order1[[#This Row],[date]], "D"))</f>
        <v>4</v>
      </c>
      <c r="Y2930">
        <v>23</v>
      </c>
    </row>
    <row r="2931" spans="1:25" x14ac:dyDescent="0.25">
      <c r="A2931" s="1">
        <v>44351</v>
      </c>
      <c r="B2931">
        <v>60855</v>
      </c>
      <c r="C2931" t="s">
        <v>35</v>
      </c>
      <c r="D2931" t="str">
        <f>VLOOKUP(sales_order1[[#This Row],[itemCode]],product_details3!B:C,2,0)</f>
        <v>SRMA30</v>
      </c>
      <c r="E2931" t="s">
        <v>36</v>
      </c>
      <c r="F2931" t="s">
        <v>30</v>
      </c>
      <c r="G2931">
        <v>100</v>
      </c>
      <c r="H2931">
        <v>26.2</v>
      </c>
      <c r="I2931">
        <v>2620</v>
      </c>
      <c r="J2931">
        <v>9.4</v>
      </c>
      <c r="K2931">
        <v>940</v>
      </c>
      <c r="L2931">
        <v>16.8</v>
      </c>
      <c r="M2931">
        <v>0.6412213740458016</v>
      </c>
      <c r="N2931">
        <v>1680</v>
      </c>
      <c r="O2931" t="s">
        <v>423</v>
      </c>
      <c r="P2931" t="s">
        <v>424</v>
      </c>
      <c r="Q2931" t="s">
        <v>77</v>
      </c>
      <c r="R2931" t="s">
        <v>72</v>
      </c>
      <c r="S2931" t="s">
        <v>425</v>
      </c>
      <c r="T2931" t="s">
        <v>426</v>
      </c>
      <c r="U2931" t="s">
        <v>1190</v>
      </c>
      <c r="V2931">
        <f>YEAR(sales_order1[[#This Row],[date]])</f>
        <v>2021</v>
      </c>
      <c r="W2931" t="str">
        <f>TEXT(sales_order1[[#This Row],[date]], "Mmm")</f>
        <v>Jun</v>
      </c>
      <c r="X2931">
        <f>VALUE(TEXT(sales_order1[[#This Row],[date]], "D"))</f>
        <v>4</v>
      </c>
      <c r="Y2931">
        <v>23</v>
      </c>
    </row>
    <row r="2932" spans="1:25" x14ac:dyDescent="0.25">
      <c r="A2932" s="1">
        <v>44351</v>
      </c>
      <c r="B2932">
        <v>60856</v>
      </c>
      <c r="C2932" t="s">
        <v>103</v>
      </c>
      <c r="D2932" t="str">
        <f>VLOOKUP(sales_order1[[#This Row],[itemCode]],product_details3!B:C,2,0)</f>
        <v>SCRT50</v>
      </c>
      <c r="E2932" t="s">
        <v>104</v>
      </c>
      <c r="F2932" t="s">
        <v>61</v>
      </c>
      <c r="G2932">
        <v>200</v>
      </c>
      <c r="H2932">
        <v>16.95</v>
      </c>
      <c r="I2932">
        <v>3390</v>
      </c>
      <c r="J2932">
        <v>5.2</v>
      </c>
      <c r="K2932">
        <v>1040</v>
      </c>
      <c r="L2932">
        <v>11.75</v>
      </c>
      <c r="M2932">
        <v>0.69321533923303835</v>
      </c>
      <c r="N2932">
        <v>2350</v>
      </c>
      <c r="O2932" t="s">
        <v>177</v>
      </c>
      <c r="P2932" t="s">
        <v>178</v>
      </c>
      <c r="Q2932" t="s">
        <v>111</v>
      </c>
      <c r="R2932" t="s">
        <v>112</v>
      </c>
      <c r="S2932" t="s">
        <v>179</v>
      </c>
      <c r="T2932" t="s">
        <v>180</v>
      </c>
      <c r="U2932" t="s">
        <v>1189</v>
      </c>
      <c r="V2932">
        <f>YEAR(sales_order1[[#This Row],[date]])</f>
        <v>2021</v>
      </c>
      <c r="W2932" t="str">
        <f>TEXT(sales_order1[[#This Row],[date]], "Mmm")</f>
        <v>Jun</v>
      </c>
      <c r="X2932">
        <f>VALUE(TEXT(sales_order1[[#This Row],[date]], "D"))</f>
        <v>4</v>
      </c>
      <c r="Y2932">
        <v>23</v>
      </c>
    </row>
    <row r="2933" spans="1:25" x14ac:dyDescent="0.25">
      <c r="A2933" s="1">
        <v>44351</v>
      </c>
      <c r="B2933">
        <v>60857</v>
      </c>
      <c r="C2933" t="s">
        <v>35</v>
      </c>
      <c r="D2933" t="str">
        <f>VLOOKUP(sales_order1[[#This Row],[itemCode]],product_details3!B:C,2,0)</f>
        <v>SRMA30</v>
      </c>
      <c r="E2933" t="s">
        <v>36</v>
      </c>
      <c r="F2933" t="s">
        <v>30</v>
      </c>
      <c r="G2933">
        <v>200</v>
      </c>
      <c r="H2933">
        <v>26.2</v>
      </c>
      <c r="I2933">
        <v>5240</v>
      </c>
      <c r="J2933">
        <v>9.4</v>
      </c>
      <c r="K2933">
        <v>1880</v>
      </c>
      <c r="L2933">
        <v>16.8</v>
      </c>
      <c r="M2933">
        <v>0.6412213740458016</v>
      </c>
      <c r="N2933">
        <v>3360</v>
      </c>
      <c r="O2933" t="s">
        <v>588</v>
      </c>
      <c r="P2933" t="s">
        <v>589</v>
      </c>
      <c r="Q2933" t="s">
        <v>239</v>
      </c>
      <c r="R2933" t="s">
        <v>112</v>
      </c>
      <c r="S2933" t="s">
        <v>240</v>
      </c>
      <c r="T2933" t="s">
        <v>590</v>
      </c>
      <c r="U2933" t="s">
        <v>1189</v>
      </c>
      <c r="V2933">
        <f>YEAR(sales_order1[[#This Row],[date]])</f>
        <v>2021</v>
      </c>
      <c r="W2933" t="str">
        <f>TEXT(sales_order1[[#This Row],[date]], "Mmm")</f>
        <v>Jun</v>
      </c>
      <c r="X2933">
        <f>VALUE(TEXT(sales_order1[[#This Row],[date]], "D"))</f>
        <v>4</v>
      </c>
      <c r="Y2933">
        <v>23</v>
      </c>
    </row>
    <row r="2934" spans="1:25" x14ac:dyDescent="0.25">
      <c r="A2934" s="1">
        <v>44351</v>
      </c>
      <c r="B2934">
        <v>60858</v>
      </c>
      <c r="C2934" t="s">
        <v>309</v>
      </c>
      <c r="D2934" t="str">
        <f>VLOOKUP(sales_order1[[#This Row],[itemCode]],product_details3!B:C,2,0)</f>
        <v>MSKC100</v>
      </c>
      <c r="E2934" t="s">
        <v>310</v>
      </c>
      <c r="F2934" t="s">
        <v>137</v>
      </c>
      <c r="G2934">
        <v>150</v>
      </c>
      <c r="H2934">
        <v>19.95</v>
      </c>
      <c r="I2934">
        <v>2992.5</v>
      </c>
      <c r="J2934">
        <v>8.1999999999999993</v>
      </c>
      <c r="K2934">
        <v>1230</v>
      </c>
      <c r="L2934">
        <v>11.75</v>
      </c>
      <c r="M2934">
        <v>0.58897243107769426</v>
      </c>
      <c r="N2934">
        <v>1762.5</v>
      </c>
      <c r="O2934" t="s">
        <v>167</v>
      </c>
      <c r="P2934" t="s">
        <v>168</v>
      </c>
      <c r="Q2934" t="s">
        <v>100</v>
      </c>
      <c r="R2934" t="s">
        <v>40</v>
      </c>
      <c r="S2934" t="s">
        <v>101</v>
      </c>
      <c r="T2934" t="s">
        <v>169</v>
      </c>
      <c r="U2934" t="s">
        <v>1190</v>
      </c>
      <c r="V2934">
        <f>YEAR(sales_order1[[#This Row],[date]])</f>
        <v>2021</v>
      </c>
      <c r="W2934" t="str">
        <f>TEXT(sales_order1[[#This Row],[date]], "Mmm")</f>
        <v>Jun</v>
      </c>
      <c r="X2934">
        <f>VALUE(TEXT(sales_order1[[#This Row],[date]], "D"))</f>
        <v>4</v>
      </c>
      <c r="Y2934">
        <v>23</v>
      </c>
    </row>
    <row r="2935" spans="1:25" x14ac:dyDescent="0.25">
      <c r="A2935" s="1">
        <v>44354</v>
      </c>
      <c r="B2935">
        <v>60859</v>
      </c>
      <c r="C2935" t="s">
        <v>19</v>
      </c>
      <c r="D2935" t="str">
        <f>VLOOKUP(sales_order1[[#This Row],[itemCode]],product_details3!B:C,2,0)</f>
        <v>MSTH100</v>
      </c>
      <c r="E2935" t="s">
        <v>20</v>
      </c>
      <c r="F2935" t="s">
        <v>21</v>
      </c>
      <c r="G2935">
        <v>150</v>
      </c>
      <c r="H2935">
        <v>26.25</v>
      </c>
      <c r="I2935">
        <v>3937.5</v>
      </c>
      <c r="J2935">
        <v>7.75</v>
      </c>
      <c r="K2935">
        <v>1162.5</v>
      </c>
      <c r="L2935">
        <v>18.5</v>
      </c>
      <c r="M2935">
        <v>0.70476190476190481</v>
      </c>
      <c r="N2935">
        <v>2775</v>
      </c>
      <c r="O2935" t="s">
        <v>467</v>
      </c>
      <c r="P2935" t="s">
        <v>468</v>
      </c>
      <c r="Q2935" t="s">
        <v>39</v>
      </c>
      <c r="R2935" t="s">
        <v>40</v>
      </c>
      <c r="S2935" t="s">
        <v>41</v>
      </c>
      <c r="T2935" t="s">
        <v>174</v>
      </c>
      <c r="U2935" t="s">
        <v>1188</v>
      </c>
      <c r="V2935">
        <f>YEAR(sales_order1[[#This Row],[date]])</f>
        <v>2021</v>
      </c>
      <c r="W2935" t="str">
        <f>TEXT(sales_order1[[#This Row],[date]], "Mmm")</f>
        <v>Jun</v>
      </c>
      <c r="X2935">
        <f>VALUE(TEXT(sales_order1[[#This Row],[date]], "D"))</f>
        <v>7</v>
      </c>
      <c r="Y2935">
        <v>23</v>
      </c>
    </row>
    <row r="2936" spans="1:25" x14ac:dyDescent="0.25">
      <c r="A2936" s="1">
        <v>44354</v>
      </c>
      <c r="B2936">
        <v>60860</v>
      </c>
      <c r="C2936" t="s">
        <v>51</v>
      </c>
      <c r="D2936" t="str">
        <f>VLOOKUP(sales_order1[[#This Row],[itemCode]],product_details3!B:C,2,0)</f>
        <v>MSTH50</v>
      </c>
      <c r="E2936" t="s">
        <v>52</v>
      </c>
      <c r="F2936" t="s">
        <v>21</v>
      </c>
      <c r="G2936">
        <v>200</v>
      </c>
      <c r="H2936">
        <v>15.75</v>
      </c>
      <c r="I2936">
        <v>3150</v>
      </c>
      <c r="J2936">
        <v>4.45</v>
      </c>
      <c r="K2936">
        <v>890</v>
      </c>
      <c r="L2936">
        <v>11.3</v>
      </c>
      <c r="M2936">
        <v>0.71746031746031746</v>
      </c>
      <c r="N2936">
        <v>2260</v>
      </c>
      <c r="O2936" t="s">
        <v>591</v>
      </c>
      <c r="P2936" t="s">
        <v>592</v>
      </c>
      <c r="Q2936" t="s">
        <v>100</v>
      </c>
      <c r="R2936" t="s">
        <v>40</v>
      </c>
      <c r="S2936" t="s">
        <v>101</v>
      </c>
      <c r="T2936" t="s">
        <v>593</v>
      </c>
      <c r="U2936" t="s">
        <v>1190</v>
      </c>
      <c r="V2936">
        <f>YEAR(sales_order1[[#This Row],[date]])</f>
        <v>2021</v>
      </c>
      <c r="W2936" t="str">
        <f>TEXT(sales_order1[[#This Row],[date]], "Mmm")</f>
        <v>Jun</v>
      </c>
      <c r="X2936">
        <f>VALUE(TEXT(sales_order1[[#This Row],[date]], "D"))</f>
        <v>7</v>
      </c>
      <c r="Y2936">
        <v>23</v>
      </c>
    </row>
    <row r="2937" spans="1:25" x14ac:dyDescent="0.25">
      <c r="A2937" s="1">
        <v>44354</v>
      </c>
      <c r="B2937">
        <v>60861</v>
      </c>
      <c r="C2937" t="s">
        <v>360</v>
      </c>
      <c r="D2937" t="str">
        <f>VLOOKUP(sales_order1[[#This Row],[itemCode]],product_details3!B:C,2,0)</f>
        <v>TNRS100</v>
      </c>
      <c r="E2937" t="s">
        <v>361</v>
      </c>
      <c r="F2937" t="s">
        <v>124</v>
      </c>
      <c r="G2937">
        <v>50</v>
      </c>
      <c r="H2937">
        <v>13.1</v>
      </c>
      <c r="I2937">
        <v>655</v>
      </c>
      <c r="J2937">
        <v>4.7</v>
      </c>
      <c r="K2937">
        <v>235</v>
      </c>
      <c r="L2937">
        <v>8.4</v>
      </c>
      <c r="M2937">
        <v>0.6412213740458016</v>
      </c>
      <c r="N2937">
        <v>420</v>
      </c>
      <c r="O2937" t="s">
        <v>281</v>
      </c>
      <c r="P2937" t="s">
        <v>282</v>
      </c>
      <c r="Q2937" t="s">
        <v>24</v>
      </c>
      <c r="R2937" t="s">
        <v>25</v>
      </c>
      <c r="S2937" t="s">
        <v>33</v>
      </c>
      <c r="T2937" t="s">
        <v>283</v>
      </c>
      <c r="U2937" t="s">
        <v>1191</v>
      </c>
      <c r="V2937">
        <f>YEAR(sales_order1[[#This Row],[date]])</f>
        <v>2021</v>
      </c>
      <c r="W2937" t="str">
        <f>TEXT(sales_order1[[#This Row],[date]], "Mmm")</f>
        <v>Jun</v>
      </c>
      <c r="X2937">
        <f>VALUE(TEXT(sales_order1[[#This Row],[date]], "D"))</f>
        <v>7</v>
      </c>
      <c r="Y2937">
        <v>23</v>
      </c>
    </row>
    <row r="2938" spans="1:25" x14ac:dyDescent="0.25">
      <c r="A2938" s="1">
        <v>44354</v>
      </c>
      <c r="B2938">
        <v>60862</v>
      </c>
      <c r="C2938" t="s">
        <v>194</v>
      </c>
      <c r="D2938" t="str">
        <f>VLOOKUP(sales_order1[[#This Row],[itemCode]],product_details3!B:C,2,0)</f>
        <v>CLNG150</v>
      </c>
      <c r="E2938" t="s">
        <v>195</v>
      </c>
      <c r="F2938" t="s">
        <v>45</v>
      </c>
      <c r="G2938">
        <v>50</v>
      </c>
      <c r="H2938">
        <v>12.75</v>
      </c>
      <c r="I2938">
        <v>637.5</v>
      </c>
      <c r="J2938">
        <v>4.45</v>
      </c>
      <c r="K2938">
        <v>222.5</v>
      </c>
      <c r="L2938">
        <v>8.3000000000000007</v>
      </c>
      <c r="M2938">
        <v>0.65098039215686276</v>
      </c>
      <c r="N2938">
        <v>415</v>
      </c>
      <c r="O2938" t="s">
        <v>457</v>
      </c>
      <c r="P2938" t="s">
        <v>458</v>
      </c>
      <c r="Q2938" t="s">
        <v>383</v>
      </c>
      <c r="R2938" t="s">
        <v>72</v>
      </c>
      <c r="S2938" t="s">
        <v>459</v>
      </c>
      <c r="T2938" t="s">
        <v>460</v>
      </c>
      <c r="U2938" t="s">
        <v>1188</v>
      </c>
      <c r="V2938">
        <f>YEAR(sales_order1[[#This Row],[date]])</f>
        <v>2021</v>
      </c>
      <c r="W2938" t="str">
        <f>TEXT(sales_order1[[#This Row],[date]], "Mmm")</f>
        <v>Jun</v>
      </c>
      <c r="X2938">
        <f>VALUE(TEXT(sales_order1[[#This Row],[date]], "D"))</f>
        <v>7</v>
      </c>
      <c r="Y2938">
        <v>23</v>
      </c>
    </row>
    <row r="2939" spans="1:25" x14ac:dyDescent="0.25">
      <c r="A2939" s="1">
        <v>44354</v>
      </c>
      <c r="B2939">
        <v>60863</v>
      </c>
      <c r="C2939" t="s">
        <v>362</v>
      </c>
      <c r="D2939" t="str">
        <f>VLOOKUP(sales_order1[[#This Row],[itemCode]],product_details3!B:C,2,0)</f>
        <v>MSKO100</v>
      </c>
      <c r="E2939" t="s">
        <v>363</v>
      </c>
      <c r="F2939" t="s">
        <v>137</v>
      </c>
      <c r="G2939">
        <v>150</v>
      </c>
      <c r="H2939">
        <v>22.65</v>
      </c>
      <c r="I2939">
        <v>3397.5</v>
      </c>
      <c r="J2939">
        <v>9.5500000000000007</v>
      </c>
      <c r="K2939">
        <v>1432.5</v>
      </c>
      <c r="L2939">
        <v>13.1</v>
      </c>
      <c r="M2939">
        <v>0.57836644591611486</v>
      </c>
      <c r="N2939">
        <v>1965</v>
      </c>
      <c r="O2939" t="s">
        <v>559</v>
      </c>
      <c r="P2939" t="s">
        <v>560</v>
      </c>
      <c r="Q2939" t="s">
        <v>191</v>
      </c>
      <c r="R2939" t="s">
        <v>56</v>
      </c>
      <c r="S2939" t="s">
        <v>192</v>
      </c>
      <c r="T2939" t="s">
        <v>193</v>
      </c>
      <c r="U2939" t="s">
        <v>1191</v>
      </c>
      <c r="V2939">
        <f>YEAR(sales_order1[[#This Row],[date]])</f>
        <v>2021</v>
      </c>
      <c r="W2939" t="str">
        <f>TEXT(sales_order1[[#This Row],[date]], "Mmm")</f>
        <v>Jun</v>
      </c>
      <c r="X2939">
        <f>VALUE(TEXT(sales_order1[[#This Row],[date]], "D"))</f>
        <v>7</v>
      </c>
      <c r="Y2939">
        <v>23</v>
      </c>
    </row>
    <row r="2940" spans="1:25" x14ac:dyDescent="0.25">
      <c r="A2940" s="1">
        <v>44354</v>
      </c>
      <c r="B2940">
        <v>60864</v>
      </c>
      <c r="C2940" t="s">
        <v>80</v>
      </c>
      <c r="D2940" t="str">
        <f>VLOOKUP(sales_order1[[#This Row],[itemCode]],product_details3!B:C,2,0)</f>
        <v>MSTA50</v>
      </c>
      <c r="E2940" t="s">
        <v>81</v>
      </c>
      <c r="F2940" t="s">
        <v>21</v>
      </c>
      <c r="G2940">
        <v>100</v>
      </c>
      <c r="H2940">
        <v>19.649999999999999</v>
      </c>
      <c r="I2940">
        <v>1965</v>
      </c>
      <c r="J2940">
        <v>6.55</v>
      </c>
      <c r="K2940">
        <v>655</v>
      </c>
      <c r="L2940">
        <v>13.1</v>
      </c>
      <c r="M2940">
        <v>0.66666666666666663</v>
      </c>
      <c r="N2940">
        <v>1310</v>
      </c>
      <c r="O2940" t="s">
        <v>299</v>
      </c>
      <c r="P2940" t="s">
        <v>300</v>
      </c>
      <c r="Q2940" t="s">
        <v>100</v>
      </c>
      <c r="R2940" t="s">
        <v>40</v>
      </c>
      <c r="S2940" t="s">
        <v>101</v>
      </c>
      <c r="T2940" t="s">
        <v>301</v>
      </c>
      <c r="U2940" t="s">
        <v>1190</v>
      </c>
      <c r="V2940">
        <f>YEAR(sales_order1[[#This Row],[date]])</f>
        <v>2021</v>
      </c>
      <c r="W2940" t="str">
        <f>TEXT(sales_order1[[#This Row],[date]], "Mmm")</f>
        <v>Jun</v>
      </c>
      <c r="X2940">
        <f>VALUE(TEXT(sales_order1[[#This Row],[date]], "D"))</f>
        <v>7</v>
      </c>
      <c r="Y2940">
        <v>23</v>
      </c>
    </row>
    <row r="2941" spans="1:25" x14ac:dyDescent="0.25">
      <c r="A2941" s="1">
        <v>44354</v>
      </c>
      <c r="B2941">
        <v>60865</v>
      </c>
      <c r="C2941" t="s">
        <v>170</v>
      </c>
      <c r="D2941" t="str">
        <f>VLOOKUP(sales_order1[[#This Row],[itemCode]],product_details3!B:C,2,0)</f>
        <v>MKRM100</v>
      </c>
      <c r="E2941" t="s">
        <v>171</v>
      </c>
      <c r="F2941" t="s">
        <v>151</v>
      </c>
      <c r="G2941">
        <v>50</v>
      </c>
      <c r="H2941">
        <v>5.5</v>
      </c>
      <c r="I2941">
        <v>275</v>
      </c>
      <c r="J2941">
        <v>2.2999999999999998</v>
      </c>
      <c r="K2941">
        <v>115</v>
      </c>
      <c r="L2941">
        <v>3.2</v>
      </c>
      <c r="M2941">
        <v>0.5818181818181819</v>
      </c>
      <c r="N2941">
        <v>160</v>
      </c>
      <c r="O2941" t="s">
        <v>505</v>
      </c>
      <c r="P2941" t="s">
        <v>506</v>
      </c>
      <c r="Q2941" t="s">
        <v>48</v>
      </c>
      <c r="R2941" t="s">
        <v>25</v>
      </c>
      <c r="S2941" t="s">
        <v>49</v>
      </c>
      <c r="T2941" t="s">
        <v>507</v>
      </c>
      <c r="U2941" t="s">
        <v>1191</v>
      </c>
      <c r="V2941">
        <f>YEAR(sales_order1[[#This Row],[date]])</f>
        <v>2021</v>
      </c>
      <c r="W2941" t="str">
        <f>TEXT(sales_order1[[#This Row],[date]], "Mmm")</f>
        <v>Jun</v>
      </c>
      <c r="X2941">
        <f>VALUE(TEXT(sales_order1[[#This Row],[date]], "D"))</f>
        <v>7</v>
      </c>
      <c r="Y2941">
        <v>23</v>
      </c>
    </row>
    <row r="2942" spans="1:25" x14ac:dyDescent="0.25">
      <c r="A2942" s="1">
        <v>44354</v>
      </c>
      <c r="B2942">
        <v>60866</v>
      </c>
      <c r="C2942" t="s">
        <v>149</v>
      </c>
      <c r="D2942" t="str">
        <f>VLOOKUP(sales_order1[[#This Row],[itemCode]],product_details3!B:C,2,0)</f>
        <v>MKRW80</v>
      </c>
      <c r="E2942" t="s">
        <v>150</v>
      </c>
      <c r="F2942" t="s">
        <v>151</v>
      </c>
      <c r="G2942">
        <v>100</v>
      </c>
      <c r="H2942">
        <v>14.65</v>
      </c>
      <c r="I2942">
        <v>1465</v>
      </c>
      <c r="J2942">
        <v>6.55</v>
      </c>
      <c r="K2942">
        <v>655</v>
      </c>
      <c r="L2942">
        <v>8.1</v>
      </c>
      <c r="M2942">
        <v>0.55290102389078488</v>
      </c>
      <c r="N2942">
        <v>810</v>
      </c>
      <c r="O2942" t="s">
        <v>322</v>
      </c>
      <c r="P2942" t="s">
        <v>323</v>
      </c>
      <c r="Q2942" t="s">
        <v>39</v>
      </c>
      <c r="R2942" t="s">
        <v>40</v>
      </c>
      <c r="S2942" t="s">
        <v>41</v>
      </c>
      <c r="T2942" t="s">
        <v>324</v>
      </c>
      <c r="U2942" t="s">
        <v>1188</v>
      </c>
      <c r="V2942">
        <f>YEAR(sales_order1[[#This Row],[date]])</f>
        <v>2021</v>
      </c>
      <c r="W2942" t="str">
        <f>TEXT(sales_order1[[#This Row],[date]], "Mmm")</f>
        <v>Jun</v>
      </c>
      <c r="X2942">
        <f>VALUE(TEXT(sales_order1[[#This Row],[date]], "D"))</f>
        <v>7</v>
      </c>
      <c r="Y2942">
        <v>23</v>
      </c>
    </row>
    <row r="2943" spans="1:25" x14ac:dyDescent="0.25">
      <c r="A2943" s="1">
        <v>44354</v>
      </c>
      <c r="B2943">
        <v>60867</v>
      </c>
      <c r="C2943" t="s">
        <v>434</v>
      </c>
      <c r="D2943" t="str">
        <f>VLOOKUP(sales_order1[[#This Row],[itemCode]],product_details3!B:C,2,0)</f>
        <v>CLNO150</v>
      </c>
      <c r="E2943" t="s">
        <v>435</v>
      </c>
      <c r="F2943" t="s">
        <v>45</v>
      </c>
      <c r="G2943">
        <v>50</v>
      </c>
      <c r="H2943">
        <v>16.649999999999999</v>
      </c>
      <c r="I2943">
        <v>832.5</v>
      </c>
      <c r="J2943">
        <v>6.55</v>
      </c>
      <c r="K2943">
        <v>327.5</v>
      </c>
      <c r="L2943">
        <v>10.1</v>
      </c>
      <c r="M2943">
        <v>0.60660660660660648</v>
      </c>
      <c r="N2943">
        <v>505</v>
      </c>
      <c r="O2943" t="s">
        <v>392</v>
      </c>
      <c r="P2943" t="s">
        <v>393</v>
      </c>
      <c r="Q2943" t="s">
        <v>264</v>
      </c>
      <c r="R2943" t="s">
        <v>56</v>
      </c>
      <c r="S2943" t="s">
        <v>133</v>
      </c>
      <c r="T2943" t="s">
        <v>394</v>
      </c>
      <c r="U2943" t="s">
        <v>1191</v>
      </c>
      <c r="V2943">
        <f>YEAR(sales_order1[[#This Row],[date]])</f>
        <v>2021</v>
      </c>
      <c r="W2943" t="str">
        <f>TEXT(sales_order1[[#This Row],[date]], "Mmm")</f>
        <v>Jun</v>
      </c>
      <c r="X2943">
        <f>VALUE(TEXT(sales_order1[[#This Row],[date]], "D"))</f>
        <v>7</v>
      </c>
      <c r="Y2943">
        <v>23</v>
      </c>
    </row>
    <row r="2944" spans="1:25" x14ac:dyDescent="0.25">
      <c r="A2944" s="1">
        <v>44354</v>
      </c>
      <c r="B2944">
        <v>60868</v>
      </c>
      <c r="C2944" t="s">
        <v>35</v>
      </c>
      <c r="D2944" t="str">
        <f>VLOOKUP(sales_order1[[#This Row],[itemCode]],product_details3!B:C,2,0)</f>
        <v>SRMA30</v>
      </c>
      <c r="E2944" t="s">
        <v>36</v>
      </c>
      <c r="F2944" t="s">
        <v>30</v>
      </c>
      <c r="G2944">
        <v>200</v>
      </c>
      <c r="H2944">
        <v>26.2</v>
      </c>
      <c r="I2944">
        <v>5240</v>
      </c>
      <c r="J2944">
        <v>9.4</v>
      </c>
      <c r="K2944">
        <v>1880</v>
      </c>
      <c r="L2944">
        <v>16.8</v>
      </c>
      <c r="M2944">
        <v>0.6412213740458016</v>
      </c>
      <c r="N2944">
        <v>3360</v>
      </c>
      <c r="O2944" t="s">
        <v>594</v>
      </c>
      <c r="P2944" t="s">
        <v>595</v>
      </c>
      <c r="Q2944" t="s">
        <v>264</v>
      </c>
      <c r="R2944" t="s">
        <v>56</v>
      </c>
      <c r="S2944" t="s">
        <v>133</v>
      </c>
      <c r="T2944" t="s">
        <v>596</v>
      </c>
      <c r="U2944" t="s">
        <v>1191</v>
      </c>
      <c r="V2944">
        <f>YEAR(sales_order1[[#This Row],[date]])</f>
        <v>2021</v>
      </c>
      <c r="W2944" t="str">
        <f>TEXT(sales_order1[[#This Row],[date]], "Mmm")</f>
        <v>Jun</v>
      </c>
      <c r="X2944">
        <f>VALUE(TEXT(sales_order1[[#This Row],[date]], "D"))</f>
        <v>7</v>
      </c>
      <c r="Y2944">
        <v>23</v>
      </c>
    </row>
    <row r="2945" spans="1:25" x14ac:dyDescent="0.25">
      <c r="A2945" s="1">
        <v>44355</v>
      </c>
      <c r="B2945">
        <v>60869</v>
      </c>
      <c r="C2945" t="s">
        <v>51</v>
      </c>
      <c r="D2945" t="str">
        <f>VLOOKUP(sales_order1[[#This Row],[itemCode]],product_details3!B:C,2,0)</f>
        <v>MSTH50</v>
      </c>
      <c r="E2945" t="s">
        <v>52</v>
      </c>
      <c r="F2945" t="s">
        <v>21</v>
      </c>
      <c r="G2945">
        <v>50</v>
      </c>
      <c r="H2945">
        <v>15.75</v>
      </c>
      <c r="I2945">
        <v>787.5</v>
      </c>
      <c r="J2945">
        <v>4.45</v>
      </c>
      <c r="K2945">
        <v>222.5</v>
      </c>
      <c r="L2945">
        <v>11.3</v>
      </c>
      <c r="M2945">
        <v>0.71746031746031746</v>
      </c>
      <c r="N2945">
        <v>565</v>
      </c>
      <c r="O2945" t="s">
        <v>152</v>
      </c>
      <c r="P2945" t="s">
        <v>153</v>
      </c>
      <c r="Q2945" t="s">
        <v>154</v>
      </c>
      <c r="R2945" t="s">
        <v>56</v>
      </c>
      <c r="S2945" t="s">
        <v>133</v>
      </c>
      <c r="T2945" t="s">
        <v>155</v>
      </c>
      <c r="U2945" t="s">
        <v>1191</v>
      </c>
      <c r="V2945">
        <f>YEAR(sales_order1[[#This Row],[date]])</f>
        <v>2021</v>
      </c>
      <c r="W2945" t="str">
        <f>TEXT(sales_order1[[#This Row],[date]], "Mmm")</f>
        <v>Jun</v>
      </c>
      <c r="X2945">
        <f>VALUE(TEXT(sales_order1[[#This Row],[date]], "D"))</f>
        <v>8</v>
      </c>
      <c r="Y2945">
        <v>23</v>
      </c>
    </row>
    <row r="2946" spans="1:25" x14ac:dyDescent="0.25">
      <c r="A2946" s="1">
        <v>44355</v>
      </c>
      <c r="B2946">
        <v>60870</v>
      </c>
      <c r="C2946" t="s">
        <v>28</v>
      </c>
      <c r="D2946" t="str">
        <f>VLOOKUP(sales_order1[[#This Row],[itemCode]],product_details3!B:C,2,0)</f>
        <v>SRMC30</v>
      </c>
      <c r="E2946" t="s">
        <v>29</v>
      </c>
      <c r="F2946" t="s">
        <v>30</v>
      </c>
      <c r="G2946">
        <v>50</v>
      </c>
      <c r="H2946">
        <v>22.6</v>
      </c>
      <c r="I2946">
        <v>1130</v>
      </c>
      <c r="J2946">
        <v>7.6</v>
      </c>
      <c r="K2946">
        <v>380</v>
      </c>
      <c r="L2946">
        <v>15</v>
      </c>
      <c r="M2946">
        <v>0.66371681415929207</v>
      </c>
      <c r="N2946">
        <v>750</v>
      </c>
      <c r="O2946" t="s">
        <v>597</v>
      </c>
      <c r="P2946" t="s">
        <v>598</v>
      </c>
      <c r="Q2946" t="s">
        <v>239</v>
      </c>
      <c r="R2946" t="s">
        <v>112</v>
      </c>
      <c r="S2946" t="s">
        <v>368</v>
      </c>
      <c r="T2946" t="s">
        <v>599</v>
      </c>
      <c r="U2946" t="s">
        <v>1189</v>
      </c>
      <c r="V2946">
        <f>YEAR(sales_order1[[#This Row],[date]])</f>
        <v>2021</v>
      </c>
      <c r="W2946" t="str">
        <f>TEXT(sales_order1[[#This Row],[date]], "Mmm")</f>
        <v>Jun</v>
      </c>
      <c r="X2946">
        <f>VALUE(TEXT(sales_order1[[#This Row],[date]], "D"))</f>
        <v>8</v>
      </c>
      <c r="Y2946">
        <v>23</v>
      </c>
    </row>
    <row r="2947" spans="1:25" x14ac:dyDescent="0.25">
      <c r="A2947" s="1">
        <v>44355</v>
      </c>
      <c r="B2947">
        <v>60871</v>
      </c>
      <c r="C2947" t="s">
        <v>194</v>
      </c>
      <c r="D2947" t="str">
        <f>VLOOKUP(sales_order1[[#This Row],[itemCode]],product_details3!B:C,2,0)</f>
        <v>CLNG150</v>
      </c>
      <c r="E2947" t="s">
        <v>195</v>
      </c>
      <c r="F2947" t="s">
        <v>45</v>
      </c>
      <c r="G2947">
        <v>200</v>
      </c>
      <c r="H2947">
        <v>12.75</v>
      </c>
      <c r="I2947">
        <v>2550</v>
      </c>
      <c r="J2947">
        <v>4.45</v>
      </c>
      <c r="K2947">
        <v>890</v>
      </c>
      <c r="L2947">
        <v>8.3000000000000007</v>
      </c>
      <c r="M2947">
        <v>0.65098039215686276</v>
      </c>
      <c r="N2947">
        <v>1660</v>
      </c>
      <c r="O2947" t="s">
        <v>451</v>
      </c>
      <c r="P2947" t="s">
        <v>452</v>
      </c>
      <c r="Q2947" t="s">
        <v>271</v>
      </c>
      <c r="R2947" t="s">
        <v>56</v>
      </c>
      <c r="S2947" t="s">
        <v>192</v>
      </c>
      <c r="T2947" t="s">
        <v>453</v>
      </c>
      <c r="U2947" t="s">
        <v>1191</v>
      </c>
      <c r="V2947">
        <f>YEAR(sales_order1[[#This Row],[date]])</f>
        <v>2021</v>
      </c>
      <c r="W2947" t="str">
        <f>TEXT(sales_order1[[#This Row],[date]], "Mmm")</f>
        <v>Jun</v>
      </c>
      <c r="X2947">
        <f>VALUE(TEXT(sales_order1[[#This Row],[date]], "D"))</f>
        <v>8</v>
      </c>
      <c r="Y2947">
        <v>23</v>
      </c>
    </row>
    <row r="2948" spans="1:25" x14ac:dyDescent="0.25">
      <c r="A2948" s="1">
        <v>44355</v>
      </c>
      <c r="B2948">
        <v>60872</v>
      </c>
      <c r="C2948" t="s">
        <v>59</v>
      </c>
      <c r="D2948" t="str">
        <f>VLOOKUP(sales_order1[[#This Row],[itemCode]],product_details3!B:C,2,0)</f>
        <v>SCRS3050</v>
      </c>
      <c r="E2948" t="s">
        <v>60</v>
      </c>
      <c r="F2948" t="s">
        <v>61</v>
      </c>
      <c r="G2948">
        <v>300</v>
      </c>
      <c r="H2948">
        <v>19.649999999999999</v>
      </c>
      <c r="I2948">
        <v>5895</v>
      </c>
      <c r="J2948">
        <v>6.55</v>
      </c>
      <c r="K2948">
        <v>1965</v>
      </c>
      <c r="L2948">
        <v>13.1</v>
      </c>
      <c r="M2948">
        <v>0.66666666666666663</v>
      </c>
      <c r="N2948">
        <v>3930</v>
      </c>
      <c r="O2948" t="s">
        <v>75</v>
      </c>
      <c r="P2948" t="s">
        <v>76</v>
      </c>
      <c r="Q2948" t="s">
        <v>77</v>
      </c>
      <c r="R2948" t="s">
        <v>72</v>
      </c>
      <c r="S2948" t="s">
        <v>78</v>
      </c>
      <c r="T2948" t="s">
        <v>79</v>
      </c>
      <c r="U2948" t="s">
        <v>1190</v>
      </c>
      <c r="V2948">
        <f>YEAR(sales_order1[[#This Row],[date]])</f>
        <v>2021</v>
      </c>
      <c r="W2948" t="str">
        <f>TEXT(sales_order1[[#This Row],[date]], "Mmm")</f>
        <v>Jun</v>
      </c>
      <c r="X2948">
        <f>VALUE(TEXT(sales_order1[[#This Row],[date]], "D"))</f>
        <v>8</v>
      </c>
      <c r="Y2948">
        <v>23</v>
      </c>
    </row>
    <row r="2949" spans="1:25" x14ac:dyDescent="0.25">
      <c r="A2949" s="1">
        <v>44355</v>
      </c>
      <c r="B2949">
        <v>60873</v>
      </c>
      <c r="C2949" t="s">
        <v>51</v>
      </c>
      <c r="D2949" t="str">
        <f>VLOOKUP(sales_order1[[#This Row],[itemCode]],product_details3!B:C,2,0)</f>
        <v>MSTH50</v>
      </c>
      <c r="E2949" t="s">
        <v>52</v>
      </c>
      <c r="F2949" t="s">
        <v>21</v>
      </c>
      <c r="G2949">
        <v>200</v>
      </c>
      <c r="H2949">
        <v>15.75</v>
      </c>
      <c r="I2949">
        <v>3150</v>
      </c>
      <c r="J2949">
        <v>4.45</v>
      </c>
      <c r="K2949">
        <v>890</v>
      </c>
      <c r="L2949">
        <v>11.3</v>
      </c>
      <c r="M2949">
        <v>0.71746031746031746</v>
      </c>
      <c r="N2949">
        <v>2260</v>
      </c>
      <c r="O2949" t="s">
        <v>478</v>
      </c>
      <c r="P2949" t="s">
        <v>479</v>
      </c>
      <c r="Q2949" t="s">
        <v>186</v>
      </c>
      <c r="R2949" t="s">
        <v>112</v>
      </c>
      <c r="S2949" t="s">
        <v>246</v>
      </c>
      <c r="T2949" t="s">
        <v>480</v>
      </c>
      <c r="U2949" t="s">
        <v>1189</v>
      </c>
      <c r="V2949">
        <f>YEAR(sales_order1[[#This Row],[date]])</f>
        <v>2021</v>
      </c>
      <c r="W2949" t="str">
        <f>TEXT(sales_order1[[#This Row],[date]], "Mmm")</f>
        <v>Jun</v>
      </c>
      <c r="X2949">
        <f>VALUE(TEXT(sales_order1[[#This Row],[date]], "D"))</f>
        <v>8</v>
      </c>
      <c r="Y2949">
        <v>23</v>
      </c>
    </row>
    <row r="2950" spans="1:25" x14ac:dyDescent="0.25">
      <c r="A2950" s="1">
        <v>44355</v>
      </c>
      <c r="B2950">
        <v>60874</v>
      </c>
      <c r="C2950" t="s">
        <v>19</v>
      </c>
      <c r="D2950" t="str">
        <f>VLOOKUP(sales_order1[[#This Row],[itemCode]],product_details3!B:C,2,0)</f>
        <v>MSTH100</v>
      </c>
      <c r="E2950" t="s">
        <v>20</v>
      </c>
      <c r="F2950" t="s">
        <v>21</v>
      </c>
      <c r="G2950">
        <v>200</v>
      </c>
      <c r="H2950">
        <v>26.25</v>
      </c>
      <c r="I2950">
        <v>5250</v>
      </c>
      <c r="J2950">
        <v>7.75</v>
      </c>
      <c r="K2950">
        <v>1550</v>
      </c>
      <c r="L2950">
        <v>18.5</v>
      </c>
      <c r="M2950">
        <v>0.70476190476190481</v>
      </c>
      <c r="N2950">
        <v>3700</v>
      </c>
      <c r="O2950" t="s">
        <v>600</v>
      </c>
      <c r="P2950" t="s">
        <v>601</v>
      </c>
      <c r="Q2950" t="s">
        <v>100</v>
      </c>
      <c r="R2950" t="s">
        <v>40</v>
      </c>
      <c r="S2950" t="s">
        <v>101</v>
      </c>
      <c r="T2950" t="s">
        <v>602</v>
      </c>
      <c r="U2950" t="s">
        <v>1190</v>
      </c>
      <c r="V2950">
        <f>YEAR(sales_order1[[#This Row],[date]])</f>
        <v>2021</v>
      </c>
      <c r="W2950" t="str">
        <f>TEXT(sales_order1[[#This Row],[date]], "Mmm")</f>
        <v>Jun</v>
      </c>
      <c r="X2950">
        <f>VALUE(TEXT(sales_order1[[#This Row],[date]], "D"))</f>
        <v>8</v>
      </c>
      <c r="Y2950">
        <v>23</v>
      </c>
    </row>
    <row r="2951" spans="1:25" x14ac:dyDescent="0.25">
      <c r="A2951" s="1">
        <v>44355</v>
      </c>
      <c r="B2951">
        <v>60875</v>
      </c>
      <c r="C2951" t="s">
        <v>333</v>
      </c>
      <c r="D2951" t="str">
        <f>VLOOKUP(sales_order1[[#This Row],[itemCode]],product_details3!B:C,2,0)</f>
        <v>TNRH200</v>
      </c>
      <c r="E2951" t="s">
        <v>334</v>
      </c>
      <c r="F2951" t="s">
        <v>124</v>
      </c>
      <c r="G2951">
        <v>50</v>
      </c>
      <c r="H2951">
        <v>21</v>
      </c>
      <c r="I2951">
        <v>1050</v>
      </c>
      <c r="J2951">
        <v>6.6</v>
      </c>
      <c r="K2951">
        <v>330</v>
      </c>
      <c r="L2951">
        <v>14.4</v>
      </c>
      <c r="M2951">
        <v>0.68571428571428572</v>
      </c>
      <c r="N2951">
        <v>720</v>
      </c>
      <c r="O2951" t="s">
        <v>158</v>
      </c>
      <c r="P2951" t="s">
        <v>159</v>
      </c>
      <c r="Q2951" t="s">
        <v>160</v>
      </c>
      <c r="R2951" t="s">
        <v>112</v>
      </c>
      <c r="S2951" t="s">
        <v>161</v>
      </c>
      <c r="T2951" t="s">
        <v>162</v>
      </c>
      <c r="U2951" t="s">
        <v>1189</v>
      </c>
      <c r="V2951">
        <f>YEAR(sales_order1[[#This Row],[date]])</f>
        <v>2021</v>
      </c>
      <c r="W2951" t="str">
        <f>TEXT(sales_order1[[#This Row],[date]], "Mmm")</f>
        <v>Jun</v>
      </c>
      <c r="X2951">
        <f>VALUE(TEXT(sales_order1[[#This Row],[date]], "D"))</f>
        <v>8</v>
      </c>
      <c r="Y2951">
        <v>23</v>
      </c>
    </row>
    <row r="2952" spans="1:25" x14ac:dyDescent="0.25">
      <c r="A2952" s="1">
        <v>44355</v>
      </c>
      <c r="B2952">
        <v>60876</v>
      </c>
      <c r="C2952" t="s">
        <v>335</v>
      </c>
      <c r="D2952" t="str">
        <f>VLOOKUP(sales_order1[[#This Row],[itemCode]],product_details3!B:C,2,0)</f>
        <v>CLNF50</v>
      </c>
      <c r="E2952" t="s">
        <v>336</v>
      </c>
      <c r="F2952" t="s">
        <v>45</v>
      </c>
      <c r="G2952">
        <v>50</v>
      </c>
      <c r="H2952">
        <v>7.3</v>
      </c>
      <c r="I2952">
        <v>365</v>
      </c>
      <c r="J2952">
        <v>2.8</v>
      </c>
      <c r="K2952">
        <v>140</v>
      </c>
      <c r="L2952">
        <v>4.5</v>
      </c>
      <c r="M2952">
        <v>0.61643835616438358</v>
      </c>
      <c r="N2952">
        <v>225</v>
      </c>
      <c r="O2952" t="s">
        <v>376</v>
      </c>
      <c r="P2952" t="s">
        <v>377</v>
      </c>
      <c r="Q2952" t="s">
        <v>378</v>
      </c>
      <c r="R2952" t="s">
        <v>72</v>
      </c>
      <c r="S2952" t="s">
        <v>379</v>
      </c>
      <c r="T2952" t="s">
        <v>380</v>
      </c>
      <c r="U2952" t="s">
        <v>1188</v>
      </c>
      <c r="V2952">
        <f>YEAR(sales_order1[[#This Row],[date]])</f>
        <v>2021</v>
      </c>
      <c r="W2952" t="str">
        <f>TEXT(sales_order1[[#This Row],[date]], "Mmm")</f>
        <v>Jun</v>
      </c>
      <c r="X2952">
        <f>VALUE(TEXT(sales_order1[[#This Row],[date]], "D"))</f>
        <v>8</v>
      </c>
      <c r="Y2952">
        <v>23</v>
      </c>
    </row>
    <row r="2953" spans="1:25" x14ac:dyDescent="0.25">
      <c r="A2953" s="1">
        <v>44355</v>
      </c>
      <c r="B2953">
        <v>60877</v>
      </c>
      <c r="C2953" t="s">
        <v>350</v>
      </c>
      <c r="D2953" t="str">
        <f>VLOOKUP(sales_order1[[#This Row],[itemCode]],product_details3!B:C,2,0)</f>
        <v>SRMA50</v>
      </c>
      <c r="E2953" t="s">
        <v>351</v>
      </c>
      <c r="F2953" t="s">
        <v>30</v>
      </c>
      <c r="G2953">
        <v>200</v>
      </c>
      <c r="H2953">
        <v>37.75</v>
      </c>
      <c r="I2953">
        <v>7550</v>
      </c>
      <c r="J2953">
        <v>14.25</v>
      </c>
      <c r="K2953">
        <v>2850</v>
      </c>
      <c r="L2953">
        <v>23.5</v>
      </c>
      <c r="M2953">
        <v>0.62251655629139069</v>
      </c>
      <c r="N2953">
        <v>4700</v>
      </c>
      <c r="O2953" t="s">
        <v>522</v>
      </c>
      <c r="P2953" t="s">
        <v>523</v>
      </c>
      <c r="Q2953" t="s">
        <v>146</v>
      </c>
      <c r="R2953" t="s">
        <v>112</v>
      </c>
      <c r="S2953" t="s">
        <v>165</v>
      </c>
      <c r="T2953" t="s">
        <v>524</v>
      </c>
      <c r="U2953" t="s">
        <v>1189</v>
      </c>
      <c r="V2953">
        <f>YEAR(sales_order1[[#This Row],[date]])</f>
        <v>2021</v>
      </c>
      <c r="W2953" t="str">
        <f>TEXT(sales_order1[[#This Row],[date]], "Mmm")</f>
        <v>Jun</v>
      </c>
      <c r="X2953">
        <f>VALUE(TEXT(sales_order1[[#This Row],[date]], "D"))</f>
        <v>8</v>
      </c>
      <c r="Y2953">
        <v>23</v>
      </c>
    </row>
    <row r="2954" spans="1:25" x14ac:dyDescent="0.25">
      <c r="A2954" s="1">
        <v>44355</v>
      </c>
      <c r="B2954">
        <v>60878</v>
      </c>
      <c r="C2954" t="s">
        <v>360</v>
      </c>
      <c r="D2954" t="str">
        <f>VLOOKUP(sales_order1[[#This Row],[itemCode]],product_details3!B:C,2,0)</f>
        <v>TNRS100</v>
      </c>
      <c r="E2954" t="s">
        <v>361</v>
      </c>
      <c r="F2954" t="s">
        <v>124</v>
      </c>
      <c r="G2954">
        <v>50</v>
      </c>
      <c r="H2954">
        <v>13.1</v>
      </c>
      <c r="I2954">
        <v>655</v>
      </c>
      <c r="J2954">
        <v>4.7</v>
      </c>
      <c r="K2954">
        <v>235</v>
      </c>
      <c r="L2954">
        <v>8.4</v>
      </c>
      <c r="M2954">
        <v>0.6412213740458016</v>
      </c>
      <c r="N2954">
        <v>420</v>
      </c>
      <c r="O2954" t="s">
        <v>284</v>
      </c>
      <c r="P2954" t="s">
        <v>285</v>
      </c>
      <c r="Q2954" t="s">
        <v>48</v>
      </c>
      <c r="R2954" t="s">
        <v>25</v>
      </c>
      <c r="S2954" t="s">
        <v>286</v>
      </c>
      <c r="T2954" t="s">
        <v>287</v>
      </c>
      <c r="U2954" t="s">
        <v>1191</v>
      </c>
      <c r="V2954">
        <f>YEAR(sales_order1[[#This Row],[date]])</f>
        <v>2021</v>
      </c>
      <c r="W2954" t="str">
        <f>TEXT(sales_order1[[#This Row],[date]], "Mmm")</f>
        <v>Jun</v>
      </c>
      <c r="X2954">
        <f>VALUE(TEXT(sales_order1[[#This Row],[date]], "D"))</f>
        <v>8</v>
      </c>
      <c r="Y2954">
        <v>23</v>
      </c>
    </row>
    <row r="2955" spans="1:25" x14ac:dyDescent="0.25">
      <c r="A2955" s="1">
        <v>44355</v>
      </c>
      <c r="B2955">
        <v>60879</v>
      </c>
      <c r="C2955" t="s">
        <v>386</v>
      </c>
      <c r="D2955" t="str">
        <f>VLOOKUP(sales_order1[[#This Row],[itemCode]],product_details3!B:C,2,0)</f>
        <v>EXFC100</v>
      </c>
      <c r="E2955" t="s">
        <v>387</v>
      </c>
      <c r="F2955" t="s">
        <v>183</v>
      </c>
      <c r="G2955">
        <v>100</v>
      </c>
      <c r="H2955">
        <v>24.65</v>
      </c>
      <c r="I2955">
        <v>2465</v>
      </c>
      <c r="J2955">
        <v>9.5500000000000007</v>
      </c>
      <c r="K2955">
        <v>955</v>
      </c>
      <c r="L2955">
        <v>15.1</v>
      </c>
      <c r="M2955">
        <v>0.61257606490872218</v>
      </c>
      <c r="N2955">
        <v>1510</v>
      </c>
      <c r="O2955" t="s">
        <v>417</v>
      </c>
      <c r="P2955" t="s">
        <v>418</v>
      </c>
      <c r="Q2955" t="s">
        <v>160</v>
      </c>
      <c r="R2955" t="s">
        <v>112</v>
      </c>
      <c r="S2955" t="s">
        <v>161</v>
      </c>
      <c r="T2955" t="s">
        <v>419</v>
      </c>
      <c r="U2955" t="s">
        <v>1189</v>
      </c>
      <c r="V2955">
        <f>YEAR(sales_order1[[#This Row],[date]])</f>
        <v>2021</v>
      </c>
      <c r="W2955" t="str">
        <f>TEXT(sales_order1[[#This Row],[date]], "Mmm")</f>
        <v>Jun</v>
      </c>
      <c r="X2955">
        <f>VALUE(TEXT(sales_order1[[#This Row],[date]], "D"))</f>
        <v>8</v>
      </c>
      <c r="Y2955">
        <v>23</v>
      </c>
    </row>
    <row r="2956" spans="1:25" x14ac:dyDescent="0.25">
      <c r="A2956" s="1">
        <v>44356</v>
      </c>
      <c r="B2956">
        <v>60880</v>
      </c>
      <c r="C2956" t="s">
        <v>307</v>
      </c>
      <c r="D2956" t="str">
        <f>VLOOKUP(sales_order1[[#This Row],[itemCode]],product_details3!B:C,2,0)</f>
        <v>TNRH150</v>
      </c>
      <c r="E2956" t="s">
        <v>308</v>
      </c>
      <c r="F2956" t="s">
        <v>124</v>
      </c>
      <c r="G2956">
        <v>200</v>
      </c>
      <c r="H2956">
        <v>15.75</v>
      </c>
      <c r="I2956">
        <v>3150</v>
      </c>
      <c r="J2956">
        <v>4.45</v>
      </c>
      <c r="K2956">
        <v>890</v>
      </c>
      <c r="L2956">
        <v>11.3</v>
      </c>
      <c r="M2956">
        <v>0.71746031746031746</v>
      </c>
      <c r="N2956">
        <v>2260</v>
      </c>
      <c r="O2956" t="s">
        <v>603</v>
      </c>
      <c r="P2956" t="s">
        <v>604</v>
      </c>
      <c r="Q2956" t="s">
        <v>100</v>
      </c>
      <c r="R2956" t="s">
        <v>40</v>
      </c>
      <c r="S2956" t="s">
        <v>101</v>
      </c>
      <c r="T2956" t="s">
        <v>605</v>
      </c>
      <c r="U2956" t="s">
        <v>1190</v>
      </c>
      <c r="V2956">
        <f>YEAR(sales_order1[[#This Row],[date]])</f>
        <v>2021</v>
      </c>
      <c r="W2956" t="str">
        <f>TEXT(sales_order1[[#This Row],[date]], "Mmm")</f>
        <v>Jun</v>
      </c>
      <c r="X2956">
        <f>VALUE(TEXT(sales_order1[[#This Row],[date]], "D"))</f>
        <v>9</v>
      </c>
      <c r="Y2956">
        <v>23</v>
      </c>
    </row>
    <row r="2957" spans="1:25" x14ac:dyDescent="0.25">
      <c r="A2957" s="1">
        <v>44356</v>
      </c>
      <c r="B2957">
        <v>60881</v>
      </c>
      <c r="C2957" t="s">
        <v>358</v>
      </c>
      <c r="D2957" t="str">
        <f>VLOOKUP(sales_order1[[#This Row],[itemCode]],product_details3!B:C,2,0)</f>
        <v>SCR50+30</v>
      </c>
      <c r="E2957" t="s">
        <v>359</v>
      </c>
      <c r="F2957" t="s">
        <v>61</v>
      </c>
      <c r="G2957">
        <v>100</v>
      </c>
      <c r="H2957">
        <v>10.5</v>
      </c>
      <c r="I2957">
        <v>1050</v>
      </c>
      <c r="J2957">
        <v>3.3</v>
      </c>
      <c r="K2957">
        <v>330</v>
      </c>
      <c r="L2957">
        <v>7.2</v>
      </c>
      <c r="M2957">
        <v>0.68571428571428572</v>
      </c>
      <c r="N2957">
        <v>720</v>
      </c>
      <c r="O2957" t="s">
        <v>253</v>
      </c>
      <c r="P2957" t="s">
        <v>254</v>
      </c>
      <c r="Q2957" t="s">
        <v>191</v>
      </c>
      <c r="R2957" t="s">
        <v>56</v>
      </c>
      <c r="S2957" t="s">
        <v>192</v>
      </c>
      <c r="T2957" t="s">
        <v>255</v>
      </c>
      <c r="U2957" t="s">
        <v>1191</v>
      </c>
      <c r="V2957">
        <f>YEAR(sales_order1[[#This Row],[date]])</f>
        <v>2021</v>
      </c>
      <c r="W2957" t="str">
        <f>TEXT(sales_order1[[#This Row],[date]], "Mmm")</f>
        <v>Jun</v>
      </c>
      <c r="X2957">
        <f>VALUE(TEXT(sales_order1[[#This Row],[date]], "D"))</f>
        <v>9</v>
      </c>
      <c r="Y2957">
        <v>23</v>
      </c>
    </row>
    <row r="2958" spans="1:25" x14ac:dyDescent="0.25">
      <c r="A2958" s="1">
        <v>44356</v>
      </c>
      <c r="B2958">
        <v>60882</v>
      </c>
      <c r="C2958" t="s">
        <v>67</v>
      </c>
      <c r="D2958" t="str">
        <f>VLOOKUP(sales_order1[[#This Row],[itemCode]],product_details3!B:C,2,0)</f>
        <v>SRMH15</v>
      </c>
      <c r="E2958" t="s">
        <v>68</v>
      </c>
      <c r="F2958" t="s">
        <v>30</v>
      </c>
      <c r="G2958">
        <v>150</v>
      </c>
      <c r="H2958">
        <v>15.75</v>
      </c>
      <c r="I2958">
        <v>2362.5</v>
      </c>
      <c r="J2958">
        <v>5.45</v>
      </c>
      <c r="K2958">
        <v>817.5</v>
      </c>
      <c r="L2958">
        <v>10.3</v>
      </c>
      <c r="M2958">
        <v>0.65396825396825398</v>
      </c>
      <c r="N2958">
        <v>1545</v>
      </c>
      <c r="O2958" t="s">
        <v>499</v>
      </c>
      <c r="P2958" t="s">
        <v>500</v>
      </c>
      <c r="Q2958" t="s">
        <v>107</v>
      </c>
      <c r="R2958" t="s">
        <v>40</v>
      </c>
      <c r="S2958" t="s">
        <v>101</v>
      </c>
      <c r="T2958" t="s">
        <v>501</v>
      </c>
      <c r="U2958" t="s">
        <v>1190</v>
      </c>
      <c r="V2958">
        <f>YEAR(sales_order1[[#This Row],[date]])</f>
        <v>2021</v>
      </c>
      <c r="W2958" t="str">
        <f>TEXT(sales_order1[[#This Row],[date]], "Mmm")</f>
        <v>Jun</v>
      </c>
      <c r="X2958">
        <f>VALUE(TEXT(sales_order1[[#This Row],[date]], "D"))</f>
        <v>9</v>
      </c>
      <c r="Y2958">
        <v>23</v>
      </c>
    </row>
    <row r="2959" spans="1:25" x14ac:dyDescent="0.25">
      <c r="A2959" s="1">
        <v>44356</v>
      </c>
      <c r="B2959">
        <v>60883</v>
      </c>
      <c r="C2959" t="s">
        <v>28</v>
      </c>
      <c r="D2959" t="str">
        <f>VLOOKUP(sales_order1[[#This Row],[itemCode]],product_details3!B:C,2,0)</f>
        <v>SRMC30</v>
      </c>
      <c r="E2959" t="s">
        <v>29</v>
      </c>
      <c r="F2959" t="s">
        <v>30</v>
      </c>
      <c r="G2959">
        <v>100</v>
      </c>
      <c r="H2959">
        <v>22.6</v>
      </c>
      <c r="I2959">
        <v>2260</v>
      </c>
      <c r="J2959">
        <v>7.6</v>
      </c>
      <c r="K2959">
        <v>760</v>
      </c>
      <c r="L2959">
        <v>15</v>
      </c>
      <c r="M2959">
        <v>0.66371681415929207</v>
      </c>
      <c r="N2959">
        <v>1500</v>
      </c>
      <c r="O2959" t="s">
        <v>223</v>
      </c>
      <c r="P2959" t="s">
        <v>224</v>
      </c>
      <c r="Q2959" t="s">
        <v>55</v>
      </c>
      <c r="R2959" t="s">
        <v>56</v>
      </c>
      <c r="S2959" t="s">
        <v>225</v>
      </c>
      <c r="T2959" t="s">
        <v>226</v>
      </c>
      <c r="U2959" t="s">
        <v>1191</v>
      </c>
      <c r="V2959">
        <f>YEAR(sales_order1[[#This Row],[date]])</f>
        <v>2021</v>
      </c>
      <c r="W2959" t="str">
        <f>TEXT(sales_order1[[#This Row],[date]], "Mmm")</f>
        <v>Jun</v>
      </c>
      <c r="X2959">
        <f>VALUE(TEXT(sales_order1[[#This Row],[date]], "D"))</f>
        <v>9</v>
      </c>
      <c r="Y2959">
        <v>23</v>
      </c>
    </row>
    <row r="2960" spans="1:25" x14ac:dyDescent="0.25">
      <c r="A2960" s="1">
        <v>44356</v>
      </c>
      <c r="B2960">
        <v>60884</v>
      </c>
      <c r="C2960" t="s">
        <v>335</v>
      </c>
      <c r="D2960" t="str">
        <f>VLOOKUP(sales_order1[[#This Row],[itemCode]],product_details3!B:C,2,0)</f>
        <v>CLNF50</v>
      </c>
      <c r="E2960" t="s">
        <v>336</v>
      </c>
      <c r="F2960" t="s">
        <v>45</v>
      </c>
      <c r="G2960">
        <v>150</v>
      </c>
      <c r="H2960">
        <v>7.3</v>
      </c>
      <c r="I2960">
        <v>1095</v>
      </c>
      <c r="J2960">
        <v>2.8</v>
      </c>
      <c r="K2960">
        <v>420</v>
      </c>
      <c r="L2960">
        <v>4.5</v>
      </c>
      <c r="M2960">
        <v>0.61643835616438358</v>
      </c>
      <c r="N2960">
        <v>675</v>
      </c>
      <c r="O2960" t="s">
        <v>443</v>
      </c>
      <c r="P2960" t="s">
        <v>444</v>
      </c>
      <c r="Q2960" t="s">
        <v>111</v>
      </c>
      <c r="R2960" t="s">
        <v>112</v>
      </c>
      <c r="S2960" t="s">
        <v>445</v>
      </c>
      <c r="T2960" t="s">
        <v>446</v>
      </c>
      <c r="U2960" t="s">
        <v>1189</v>
      </c>
      <c r="V2960">
        <f>YEAR(sales_order1[[#This Row],[date]])</f>
        <v>2021</v>
      </c>
      <c r="W2960" t="str">
        <f>TEXT(sales_order1[[#This Row],[date]], "Mmm")</f>
        <v>Jun</v>
      </c>
      <c r="X2960">
        <f>VALUE(TEXT(sales_order1[[#This Row],[date]], "D"))</f>
        <v>9</v>
      </c>
      <c r="Y2960">
        <v>23</v>
      </c>
    </row>
    <row r="2961" spans="1:25" x14ac:dyDescent="0.25">
      <c r="A2961" s="1">
        <v>44356</v>
      </c>
      <c r="B2961">
        <v>60885</v>
      </c>
      <c r="C2961" t="s">
        <v>194</v>
      </c>
      <c r="D2961" t="str">
        <f>VLOOKUP(sales_order1[[#This Row],[itemCode]],product_details3!B:C,2,0)</f>
        <v>CLNG150</v>
      </c>
      <c r="E2961" t="s">
        <v>195</v>
      </c>
      <c r="F2961" t="s">
        <v>45</v>
      </c>
      <c r="G2961">
        <v>100</v>
      </c>
      <c r="H2961">
        <v>12.75</v>
      </c>
      <c r="I2961">
        <v>1275</v>
      </c>
      <c r="J2961">
        <v>4.45</v>
      </c>
      <c r="K2961">
        <v>445</v>
      </c>
      <c r="L2961">
        <v>8.3000000000000007</v>
      </c>
      <c r="M2961">
        <v>0.65098039215686276</v>
      </c>
      <c r="N2961">
        <v>830</v>
      </c>
      <c r="O2961" t="s">
        <v>290</v>
      </c>
      <c r="P2961" t="s">
        <v>291</v>
      </c>
      <c r="Q2961" t="s">
        <v>201</v>
      </c>
      <c r="R2961" t="s">
        <v>25</v>
      </c>
      <c r="S2961" t="s">
        <v>202</v>
      </c>
      <c r="T2961" t="s">
        <v>292</v>
      </c>
      <c r="U2961" t="s">
        <v>1191</v>
      </c>
      <c r="V2961">
        <f>YEAR(sales_order1[[#This Row],[date]])</f>
        <v>2021</v>
      </c>
      <c r="W2961" t="str">
        <f>TEXT(sales_order1[[#This Row],[date]], "Mmm")</f>
        <v>Jun</v>
      </c>
      <c r="X2961">
        <f>VALUE(TEXT(sales_order1[[#This Row],[date]], "D"))</f>
        <v>9</v>
      </c>
      <c r="Y2961">
        <v>23</v>
      </c>
    </row>
    <row r="2962" spans="1:25" x14ac:dyDescent="0.25">
      <c r="A2962" s="1">
        <v>44356</v>
      </c>
      <c r="B2962">
        <v>60886</v>
      </c>
      <c r="C2962" t="s">
        <v>35</v>
      </c>
      <c r="D2962" t="str">
        <f>VLOOKUP(sales_order1[[#This Row],[itemCode]],product_details3!B:C,2,0)</f>
        <v>SRMA30</v>
      </c>
      <c r="E2962" t="s">
        <v>36</v>
      </c>
      <c r="F2962" t="s">
        <v>30</v>
      </c>
      <c r="G2962">
        <v>150</v>
      </c>
      <c r="H2962">
        <v>26.2</v>
      </c>
      <c r="I2962">
        <v>3930</v>
      </c>
      <c r="J2962">
        <v>9.4</v>
      </c>
      <c r="K2962">
        <v>1410</v>
      </c>
      <c r="L2962">
        <v>16.8</v>
      </c>
      <c r="M2962">
        <v>0.6412213740458016</v>
      </c>
      <c r="N2962">
        <v>2520</v>
      </c>
      <c r="O2962" t="s">
        <v>317</v>
      </c>
      <c r="P2962" t="s">
        <v>318</v>
      </c>
      <c r="Q2962" t="s">
        <v>48</v>
      </c>
      <c r="R2962" t="s">
        <v>25</v>
      </c>
      <c r="S2962" t="s">
        <v>49</v>
      </c>
      <c r="T2962" t="s">
        <v>319</v>
      </c>
      <c r="U2962" t="s">
        <v>1191</v>
      </c>
      <c r="V2962">
        <f>YEAR(sales_order1[[#This Row],[date]])</f>
        <v>2021</v>
      </c>
      <c r="W2962" t="str">
        <f>TEXT(sales_order1[[#This Row],[date]], "Mmm")</f>
        <v>Jun</v>
      </c>
      <c r="X2962">
        <f>VALUE(TEXT(sales_order1[[#This Row],[date]], "D"))</f>
        <v>9</v>
      </c>
      <c r="Y2962">
        <v>23</v>
      </c>
    </row>
    <row r="2963" spans="1:25" x14ac:dyDescent="0.25">
      <c r="A2963" s="1">
        <v>44356</v>
      </c>
      <c r="B2963">
        <v>60887</v>
      </c>
      <c r="C2963" t="s">
        <v>288</v>
      </c>
      <c r="D2963" t="str">
        <f>VLOOKUP(sales_order1[[#This Row],[itemCode]],product_details3!B:C,2,0)</f>
        <v>MKRM200</v>
      </c>
      <c r="E2963" t="s">
        <v>289</v>
      </c>
      <c r="F2963" t="s">
        <v>151</v>
      </c>
      <c r="G2963">
        <v>50</v>
      </c>
      <c r="H2963">
        <v>19.25</v>
      </c>
      <c r="I2963">
        <v>962.5</v>
      </c>
      <c r="J2963">
        <v>7.75</v>
      </c>
      <c r="K2963">
        <v>387.5</v>
      </c>
      <c r="L2963">
        <v>11.5</v>
      </c>
      <c r="M2963">
        <v>0.59740259740259738</v>
      </c>
      <c r="N2963">
        <v>575</v>
      </c>
      <c r="O2963" t="s">
        <v>606</v>
      </c>
      <c r="P2963" t="s">
        <v>607</v>
      </c>
      <c r="Q2963" t="s">
        <v>239</v>
      </c>
      <c r="R2963" t="s">
        <v>112</v>
      </c>
      <c r="S2963" t="s">
        <v>368</v>
      </c>
      <c r="T2963" t="s">
        <v>608</v>
      </c>
      <c r="U2963" t="s">
        <v>1189</v>
      </c>
      <c r="V2963">
        <f>YEAR(sales_order1[[#This Row],[date]])</f>
        <v>2021</v>
      </c>
      <c r="W2963" t="str">
        <f>TEXT(sales_order1[[#This Row],[date]], "Mmm")</f>
        <v>Jun</v>
      </c>
      <c r="X2963">
        <f>VALUE(TEXT(sales_order1[[#This Row],[date]], "D"))</f>
        <v>9</v>
      </c>
      <c r="Y2963">
        <v>23</v>
      </c>
    </row>
    <row r="2964" spans="1:25" x14ac:dyDescent="0.25">
      <c r="A2964" s="1">
        <v>44357</v>
      </c>
      <c r="B2964">
        <v>60888</v>
      </c>
      <c r="C2964" t="s">
        <v>103</v>
      </c>
      <c r="D2964" t="str">
        <f>VLOOKUP(sales_order1[[#This Row],[itemCode]],product_details3!B:C,2,0)</f>
        <v>SCRT50</v>
      </c>
      <c r="E2964" t="s">
        <v>104</v>
      </c>
      <c r="F2964" t="s">
        <v>61</v>
      </c>
      <c r="G2964">
        <v>300</v>
      </c>
      <c r="H2964">
        <v>16.95</v>
      </c>
      <c r="I2964">
        <v>5085</v>
      </c>
      <c r="J2964">
        <v>5.2</v>
      </c>
      <c r="K2964">
        <v>1560</v>
      </c>
      <c r="L2964">
        <v>11.75</v>
      </c>
      <c r="M2964">
        <v>0.69321533923303835</v>
      </c>
      <c r="N2964">
        <v>3525</v>
      </c>
      <c r="O2964" t="s">
        <v>266</v>
      </c>
      <c r="P2964" t="s">
        <v>267</v>
      </c>
      <c r="Q2964" t="s">
        <v>154</v>
      </c>
      <c r="R2964" t="s">
        <v>56</v>
      </c>
      <c r="S2964" t="s">
        <v>133</v>
      </c>
      <c r="T2964" t="s">
        <v>268</v>
      </c>
      <c r="U2964" t="s">
        <v>1191</v>
      </c>
      <c r="V2964">
        <f>YEAR(sales_order1[[#This Row],[date]])</f>
        <v>2021</v>
      </c>
      <c r="W2964" t="str">
        <f>TEXT(sales_order1[[#This Row],[date]], "Mmm")</f>
        <v>Jun</v>
      </c>
      <c r="X2964">
        <f>VALUE(TEXT(sales_order1[[#This Row],[date]], "D"))</f>
        <v>10</v>
      </c>
      <c r="Y2964">
        <v>23</v>
      </c>
    </row>
    <row r="2965" spans="1:25" x14ac:dyDescent="0.25">
      <c r="A2965" s="1">
        <v>44357</v>
      </c>
      <c r="B2965">
        <v>60889</v>
      </c>
      <c r="C2965" t="s">
        <v>329</v>
      </c>
      <c r="D2965" t="str">
        <f>VLOOKUP(sales_order1[[#This Row],[itemCode]],product_details3!B:C,2,0)</f>
        <v>TNRS150</v>
      </c>
      <c r="E2965" t="s">
        <v>330</v>
      </c>
      <c r="F2965" t="s">
        <v>124</v>
      </c>
      <c r="G2965">
        <v>50</v>
      </c>
      <c r="H2965">
        <v>19.649999999999999</v>
      </c>
      <c r="I2965">
        <v>982.5</v>
      </c>
      <c r="J2965">
        <v>6.55</v>
      </c>
      <c r="K2965">
        <v>327.5</v>
      </c>
      <c r="L2965">
        <v>13.1</v>
      </c>
      <c r="M2965">
        <v>0.66666666666666663</v>
      </c>
      <c r="N2965">
        <v>655</v>
      </c>
      <c r="O2965" t="s">
        <v>547</v>
      </c>
      <c r="P2965" t="s">
        <v>548</v>
      </c>
      <c r="Q2965" t="s">
        <v>146</v>
      </c>
      <c r="R2965" t="s">
        <v>112</v>
      </c>
      <c r="S2965" t="s">
        <v>147</v>
      </c>
      <c r="T2965" t="s">
        <v>549</v>
      </c>
      <c r="U2965" t="s">
        <v>1190</v>
      </c>
      <c r="V2965">
        <f>YEAR(sales_order1[[#This Row],[date]])</f>
        <v>2021</v>
      </c>
      <c r="W2965" t="str">
        <f>TEXT(sales_order1[[#This Row],[date]], "Mmm")</f>
        <v>Jun</v>
      </c>
      <c r="X2965">
        <f>VALUE(TEXT(sales_order1[[#This Row],[date]], "D"))</f>
        <v>10</v>
      </c>
      <c r="Y2965">
        <v>23</v>
      </c>
    </row>
    <row r="2966" spans="1:25" x14ac:dyDescent="0.25">
      <c r="A2966" s="1">
        <v>44357</v>
      </c>
      <c r="B2966">
        <v>60890</v>
      </c>
      <c r="C2966" t="s">
        <v>51</v>
      </c>
      <c r="D2966" t="str">
        <f>VLOOKUP(sales_order1[[#This Row],[itemCode]],product_details3!B:C,2,0)</f>
        <v>MSTH50</v>
      </c>
      <c r="E2966" t="s">
        <v>52</v>
      </c>
      <c r="F2966" t="s">
        <v>21</v>
      </c>
      <c r="G2966">
        <v>50</v>
      </c>
      <c r="H2966">
        <v>15.75</v>
      </c>
      <c r="I2966">
        <v>787.5</v>
      </c>
      <c r="J2966">
        <v>4.45</v>
      </c>
      <c r="K2966">
        <v>222.5</v>
      </c>
      <c r="L2966">
        <v>11.3</v>
      </c>
      <c r="M2966">
        <v>0.71746031746031746</v>
      </c>
      <c r="N2966">
        <v>565</v>
      </c>
      <c r="O2966" t="s">
        <v>395</v>
      </c>
      <c r="P2966" t="s">
        <v>396</v>
      </c>
      <c r="Q2966" t="s">
        <v>191</v>
      </c>
      <c r="R2966" t="s">
        <v>56</v>
      </c>
      <c r="S2966" t="s">
        <v>192</v>
      </c>
      <c r="T2966" t="s">
        <v>397</v>
      </c>
      <c r="U2966" t="s">
        <v>1191</v>
      </c>
      <c r="V2966">
        <f>YEAR(sales_order1[[#This Row],[date]])</f>
        <v>2021</v>
      </c>
      <c r="W2966" t="str">
        <f>TEXT(sales_order1[[#This Row],[date]], "Mmm")</f>
        <v>Jun</v>
      </c>
      <c r="X2966">
        <f>VALUE(TEXT(sales_order1[[#This Row],[date]], "D"))</f>
        <v>10</v>
      </c>
      <c r="Y2966">
        <v>23</v>
      </c>
    </row>
    <row r="2967" spans="1:25" x14ac:dyDescent="0.25">
      <c r="A2967" s="1">
        <v>44357</v>
      </c>
      <c r="B2967">
        <v>60891</v>
      </c>
      <c r="C2967" t="s">
        <v>404</v>
      </c>
      <c r="D2967" t="str">
        <f>VLOOKUP(sales_order1[[#This Row],[itemCode]],product_details3!B:C,2,0)</f>
        <v>TNRE200</v>
      </c>
      <c r="E2967" t="s">
        <v>405</v>
      </c>
      <c r="F2967" t="s">
        <v>124</v>
      </c>
      <c r="G2967">
        <v>200</v>
      </c>
      <c r="H2967">
        <v>22.6</v>
      </c>
      <c r="I2967">
        <v>4520</v>
      </c>
      <c r="J2967">
        <v>7.6</v>
      </c>
      <c r="K2967">
        <v>1520</v>
      </c>
      <c r="L2967">
        <v>15</v>
      </c>
      <c r="M2967">
        <v>0.66371681415929207</v>
      </c>
      <c r="N2967">
        <v>3000</v>
      </c>
      <c r="O2967" t="s">
        <v>69</v>
      </c>
      <c r="P2967" t="s">
        <v>70</v>
      </c>
      <c r="Q2967" t="s">
        <v>71</v>
      </c>
      <c r="R2967" t="s">
        <v>72</v>
      </c>
      <c r="S2967" t="s">
        <v>73</v>
      </c>
      <c r="T2967" t="s">
        <v>74</v>
      </c>
      <c r="U2967" t="s">
        <v>1190</v>
      </c>
      <c r="V2967">
        <f>YEAR(sales_order1[[#This Row],[date]])</f>
        <v>2021</v>
      </c>
      <c r="W2967" t="str">
        <f>TEXT(sales_order1[[#This Row],[date]], "Mmm")</f>
        <v>Jun</v>
      </c>
      <c r="X2967">
        <f>VALUE(TEXT(sales_order1[[#This Row],[date]], "D"))</f>
        <v>10</v>
      </c>
      <c r="Y2967">
        <v>23</v>
      </c>
    </row>
    <row r="2968" spans="1:25" x14ac:dyDescent="0.25">
      <c r="A2968" s="1">
        <v>44357</v>
      </c>
      <c r="B2968">
        <v>60892</v>
      </c>
      <c r="C2968" t="s">
        <v>51</v>
      </c>
      <c r="D2968" t="str">
        <f>VLOOKUP(sales_order1[[#This Row],[itemCode]],product_details3!B:C,2,0)</f>
        <v>MSTH50</v>
      </c>
      <c r="E2968" t="s">
        <v>52</v>
      </c>
      <c r="F2968" t="s">
        <v>21</v>
      </c>
      <c r="G2968">
        <v>150</v>
      </c>
      <c r="H2968">
        <v>15.75</v>
      </c>
      <c r="I2968">
        <v>2362.5</v>
      </c>
      <c r="J2968">
        <v>4.45</v>
      </c>
      <c r="K2968">
        <v>667.5</v>
      </c>
      <c r="L2968">
        <v>11.3</v>
      </c>
      <c r="M2968">
        <v>0.71746031746031746</v>
      </c>
      <c r="N2968">
        <v>1695</v>
      </c>
      <c r="O2968" t="s">
        <v>609</v>
      </c>
      <c r="P2968" t="s">
        <v>610</v>
      </c>
      <c r="Q2968" t="s">
        <v>93</v>
      </c>
      <c r="R2968" t="s">
        <v>72</v>
      </c>
      <c r="S2968" t="s">
        <v>260</v>
      </c>
      <c r="T2968" t="s">
        <v>611</v>
      </c>
      <c r="U2968" t="s">
        <v>1190</v>
      </c>
      <c r="V2968">
        <f>YEAR(sales_order1[[#This Row],[date]])</f>
        <v>2021</v>
      </c>
      <c r="W2968" t="str">
        <f>TEXT(sales_order1[[#This Row],[date]], "Mmm")</f>
        <v>Jun</v>
      </c>
      <c r="X2968">
        <f>VALUE(TEXT(sales_order1[[#This Row],[date]], "D"))</f>
        <v>10</v>
      </c>
      <c r="Y2968">
        <v>23</v>
      </c>
    </row>
    <row r="2969" spans="1:25" x14ac:dyDescent="0.25">
      <c r="A2969" s="1">
        <v>44357</v>
      </c>
      <c r="B2969">
        <v>60893</v>
      </c>
      <c r="C2969" t="s">
        <v>115</v>
      </c>
      <c r="D2969" t="str">
        <f>VLOOKUP(sales_order1[[#This Row],[itemCode]],product_details3!B:C,2,0)</f>
        <v>SCRS30100</v>
      </c>
      <c r="E2969" t="s">
        <v>116</v>
      </c>
      <c r="F2969" t="s">
        <v>61</v>
      </c>
      <c r="G2969">
        <v>200</v>
      </c>
      <c r="H2969">
        <v>32.75</v>
      </c>
      <c r="I2969">
        <v>6550</v>
      </c>
      <c r="J2969">
        <v>11.25</v>
      </c>
      <c r="K2969">
        <v>2250</v>
      </c>
      <c r="L2969">
        <v>21.5</v>
      </c>
      <c r="M2969">
        <v>0.65648854961832059</v>
      </c>
      <c r="N2969">
        <v>4300</v>
      </c>
      <c r="O2969" t="s">
        <v>258</v>
      </c>
      <c r="P2969" t="s">
        <v>259</v>
      </c>
      <c r="Q2969" t="s">
        <v>93</v>
      </c>
      <c r="R2969" t="s">
        <v>72</v>
      </c>
      <c r="S2969" t="s">
        <v>260</v>
      </c>
      <c r="T2969" t="s">
        <v>261</v>
      </c>
      <c r="U2969" t="s">
        <v>1190</v>
      </c>
      <c r="V2969">
        <f>YEAR(sales_order1[[#This Row],[date]])</f>
        <v>2021</v>
      </c>
      <c r="W2969" t="str">
        <f>TEXT(sales_order1[[#This Row],[date]], "Mmm")</f>
        <v>Jun</v>
      </c>
      <c r="X2969">
        <f>VALUE(TEXT(sales_order1[[#This Row],[date]], "D"))</f>
        <v>10</v>
      </c>
      <c r="Y2969">
        <v>23</v>
      </c>
    </row>
    <row r="2970" spans="1:25" x14ac:dyDescent="0.25">
      <c r="A2970" s="1">
        <v>44357</v>
      </c>
      <c r="B2970">
        <v>60894</v>
      </c>
      <c r="C2970" t="s">
        <v>35</v>
      </c>
      <c r="D2970" t="str">
        <f>VLOOKUP(sales_order1[[#This Row],[itemCode]],product_details3!B:C,2,0)</f>
        <v>SRMA30</v>
      </c>
      <c r="E2970" t="s">
        <v>36</v>
      </c>
      <c r="F2970" t="s">
        <v>30</v>
      </c>
      <c r="G2970">
        <v>200</v>
      </c>
      <c r="H2970">
        <v>26.2</v>
      </c>
      <c r="I2970">
        <v>5240</v>
      </c>
      <c r="J2970">
        <v>9.4</v>
      </c>
      <c r="K2970">
        <v>1880</v>
      </c>
      <c r="L2970">
        <v>16.8</v>
      </c>
      <c r="M2970">
        <v>0.6412213740458016</v>
      </c>
      <c r="N2970">
        <v>3360</v>
      </c>
      <c r="O2970" t="s">
        <v>484</v>
      </c>
      <c r="P2970" t="s">
        <v>485</v>
      </c>
      <c r="Q2970" t="s">
        <v>24</v>
      </c>
      <c r="R2970" t="s">
        <v>25</v>
      </c>
      <c r="S2970" t="s">
        <v>26</v>
      </c>
      <c r="T2970" t="s">
        <v>486</v>
      </c>
      <c r="U2970" t="s">
        <v>1191</v>
      </c>
      <c r="V2970">
        <f>YEAR(sales_order1[[#This Row],[date]])</f>
        <v>2021</v>
      </c>
      <c r="W2970" t="str">
        <f>TEXT(sales_order1[[#This Row],[date]], "Mmm")</f>
        <v>Jun</v>
      </c>
      <c r="X2970">
        <f>VALUE(TEXT(sales_order1[[#This Row],[date]], "D"))</f>
        <v>10</v>
      </c>
      <c r="Y2970">
        <v>23</v>
      </c>
    </row>
    <row r="2971" spans="1:25" x14ac:dyDescent="0.25">
      <c r="A2971" s="1">
        <v>44357</v>
      </c>
      <c r="B2971">
        <v>60895</v>
      </c>
      <c r="C2971" t="s">
        <v>434</v>
      </c>
      <c r="D2971" t="str">
        <f>VLOOKUP(sales_order1[[#This Row],[itemCode]],product_details3!B:C,2,0)</f>
        <v>CLNO150</v>
      </c>
      <c r="E2971" t="s">
        <v>435</v>
      </c>
      <c r="F2971" t="s">
        <v>45</v>
      </c>
      <c r="G2971">
        <v>200</v>
      </c>
      <c r="H2971">
        <v>16.649999999999999</v>
      </c>
      <c r="I2971">
        <v>3330</v>
      </c>
      <c r="J2971">
        <v>6.55</v>
      </c>
      <c r="K2971">
        <v>1310</v>
      </c>
      <c r="L2971">
        <v>10.1</v>
      </c>
      <c r="M2971">
        <v>0.60660660660660648</v>
      </c>
      <c r="N2971">
        <v>2020</v>
      </c>
      <c r="O2971" t="s">
        <v>295</v>
      </c>
      <c r="P2971" t="s">
        <v>296</v>
      </c>
      <c r="Q2971" t="s">
        <v>160</v>
      </c>
      <c r="R2971" t="s">
        <v>112</v>
      </c>
      <c r="S2971" t="s">
        <v>297</v>
      </c>
      <c r="T2971" t="s">
        <v>298</v>
      </c>
      <c r="U2971" t="s">
        <v>1189</v>
      </c>
      <c r="V2971">
        <f>YEAR(sales_order1[[#This Row],[date]])</f>
        <v>2021</v>
      </c>
      <c r="W2971" t="str">
        <f>TEXT(sales_order1[[#This Row],[date]], "Mmm")</f>
        <v>Jun</v>
      </c>
      <c r="X2971">
        <f>VALUE(TEXT(sales_order1[[#This Row],[date]], "D"))</f>
        <v>10</v>
      </c>
      <c r="Y2971">
        <v>23</v>
      </c>
    </row>
    <row r="2972" spans="1:25" x14ac:dyDescent="0.25">
      <c r="A2972" s="1">
        <v>44357</v>
      </c>
      <c r="B2972">
        <v>60896</v>
      </c>
      <c r="C2972" t="s">
        <v>103</v>
      </c>
      <c r="D2972" t="str">
        <f>VLOOKUP(sales_order1[[#This Row],[itemCode]],product_details3!B:C,2,0)</f>
        <v>SCRT50</v>
      </c>
      <c r="E2972" t="s">
        <v>104</v>
      </c>
      <c r="F2972" t="s">
        <v>61</v>
      </c>
      <c r="G2972">
        <v>250</v>
      </c>
      <c r="H2972">
        <v>16.95</v>
      </c>
      <c r="I2972">
        <v>4237.5</v>
      </c>
      <c r="J2972">
        <v>5.2</v>
      </c>
      <c r="K2972">
        <v>1300</v>
      </c>
      <c r="L2972">
        <v>11.75</v>
      </c>
      <c r="M2972">
        <v>0.69321533923303835</v>
      </c>
      <c r="N2972">
        <v>2937.5</v>
      </c>
      <c r="O2972" t="s">
        <v>612</v>
      </c>
      <c r="P2972" t="s">
        <v>613</v>
      </c>
      <c r="Q2972" t="s">
        <v>48</v>
      </c>
      <c r="R2972" t="s">
        <v>25</v>
      </c>
      <c r="S2972" t="s">
        <v>49</v>
      </c>
      <c r="T2972" t="s">
        <v>614</v>
      </c>
      <c r="U2972" t="s">
        <v>1191</v>
      </c>
      <c r="V2972">
        <f>YEAR(sales_order1[[#This Row],[date]])</f>
        <v>2021</v>
      </c>
      <c r="W2972" t="str">
        <f>TEXT(sales_order1[[#This Row],[date]], "Mmm")</f>
        <v>Jun</v>
      </c>
      <c r="X2972">
        <f>VALUE(TEXT(sales_order1[[#This Row],[date]], "D"))</f>
        <v>10</v>
      </c>
      <c r="Y2972">
        <v>23</v>
      </c>
    </row>
    <row r="2973" spans="1:25" x14ac:dyDescent="0.25">
      <c r="A2973" s="1">
        <v>44357</v>
      </c>
      <c r="B2973">
        <v>60897</v>
      </c>
      <c r="C2973" t="s">
        <v>128</v>
      </c>
      <c r="D2973" t="str">
        <f>VLOOKUP(sales_order1[[#This Row],[itemCode]],product_details3!B:C,2,0)</f>
        <v>SCRT100</v>
      </c>
      <c r="E2973" t="s">
        <v>129</v>
      </c>
      <c r="F2973" t="s">
        <v>61</v>
      </c>
      <c r="G2973">
        <v>150</v>
      </c>
      <c r="H2973">
        <v>28.25</v>
      </c>
      <c r="I2973">
        <v>4237.5</v>
      </c>
      <c r="J2973">
        <v>9</v>
      </c>
      <c r="K2973">
        <v>1350</v>
      </c>
      <c r="L2973">
        <v>19.25</v>
      </c>
      <c r="M2973">
        <v>0.68141592920353977</v>
      </c>
      <c r="N2973">
        <v>2887.5</v>
      </c>
      <c r="O2973" t="s">
        <v>199</v>
      </c>
      <c r="P2973" t="s">
        <v>200</v>
      </c>
      <c r="Q2973" t="s">
        <v>201</v>
      </c>
      <c r="R2973" t="s">
        <v>25</v>
      </c>
      <c r="S2973" t="s">
        <v>202</v>
      </c>
      <c r="T2973" t="s">
        <v>203</v>
      </c>
      <c r="U2973" t="s">
        <v>1191</v>
      </c>
      <c r="V2973">
        <f>YEAR(sales_order1[[#This Row],[date]])</f>
        <v>2021</v>
      </c>
      <c r="W2973" t="str">
        <f>TEXT(sales_order1[[#This Row],[date]], "Mmm")</f>
        <v>Jun</v>
      </c>
      <c r="X2973">
        <f>VALUE(TEXT(sales_order1[[#This Row],[date]], "D"))</f>
        <v>10</v>
      </c>
      <c r="Y2973">
        <v>23</v>
      </c>
    </row>
    <row r="2974" spans="1:25" x14ac:dyDescent="0.25">
      <c r="A2974" s="1">
        <v>44358</v>
      </c>
      <c r="B2974">
        <v>60898</v>
      </c>
      <c r="C2974" t="s">
        <v>51</v>
      </c>
      <c r="D2974" t="str">
        <f>VLOOKUP(sales_order1[[#This Row],[itemCode]],product_details3!B:C,2,0)</f>
        <v>MSTH50</v>
      </c>
      <c r="E2974" t="s">
        <v>52</v>
      </c>
      <c r="F2974" t="s">
        <v>21</v>
      </c>
      <c r="G2974">
        <v>200</v>
      </c>
      <c r="H2974">
        <v>15.75</v>
      </c>
      <c r="I2974">
        <v>3150</v>
      </c>
      <c r="J2974">
        <v>4.45</v>
      </c>
      <c r="K2974">
        <v>890</v>
      </c>
      <c r="L2974">
        <v>11.3</v>
      </c>
      <c r="M2974">
        <v>0.71746031746031746</v>
      </c>
      <c r="N2974">
        <v>2260</v>
      </c>
      <c r="O2974" t="s">
        <v>454</v>
      </c>
      <c r="P2974" t="s">
        <v>455</v>
      </c>
      <c r="Q2974" t="s">
        <v>71</v>
      </c>
      <c r="R2974" t="s">
        <v>72</v>
      </c>
      <c r="S2974" t="s">
        <v>73</v>
      </c>
      <c r="T2974" t="s">
        <v>456</v>
      </c>
      <c r="U2974" t="s">
        <v>1190</v>
      </c>
      <c r="V2974">
        <f>YEAR(sales_order1[[#This Row],[date]])</f>
        <v>2021</v>
      </c>
      <c r="W2974" t="str">
        <f>TEXT(sales_order1[[#This Row],[date]], "Mmm")</f>
        <v>Jun</v>
      </c>
      <c r="X2974">
        <f>VALUE(TEXT(sales_order1[[#This Row],[date]], "D"))</f>
        <v>11</v>
      </c>
      <c r="Y2974">
        <v>24</v>
      </c>
    </row>
    <row r="2975" spans="1:25" x14ac:dyDescent="0.25">
      <c r="A2975" s="1">
        <v>44358</v>
      </c>
      <c r="B2975">
        <v>60899</v>
      </c>
      <c r="C2975" t="s">
        <v>103</v>
      </c>
      <c r="D2975" t="str">
        <f>VLOOKUP(sales_order1[[#This Row],[itemCode]],product_details3!B:C,2,0)</f>
        <v>SCRT50</v>
      </c>
      <c r="E2975" t="s">
        <v>104</v>
      </c>
      <c r="F2975" t="s">
        <v>61</v>
      </c>
      <c r="G2975">
        <v>50</v>
      </c>
      <c r="H2975">
        <v>16.95</v>
      </c>
      <c r="I2975">
        <v>847.5</v>
      </c>
      <c r="J2975">
        <v>5.2</v>
      </c>
      <c r="K2975">
        <v>260</v>
      </c>
      <c r="L2975">
        <v>11.75</v>
      </c>
      <c r="M2975">
        <v>0.69321533923303835</v>
      </c>
      <c r="N2975">
        <v>587.5</v>
      </c>
      <c r="O2975" t="s">
        <v>609</v>
      </c>
      <c r="P2975" t="s">
        <v>610</v>
      </c>
      <c r="Q2975" t="s">
        <v>93</v>
      </c>
      <c r="R2975" t="s">
        <v>72</v>
      </c>
      <c r="S2975" t="s">
        <v>260</v>
      </c>
      <c r="T2975" t="s">
        <v>611</v>
      </c>
      <c r="U2975" t="s">
        <v>1190</v>
      </c>
      <c r="V2975">
        <f>YEAR(sales_order1[[#This Row],[date]])</f>
        <v>2021</v>
      </c>
      <c r="W2975" t="str">
        <f>TEXT(sales_order1[[#This Row],[date]], "Mmm")</f>
        <v>Jun</v>
      </c>
      <c r="X2975">
        <f>VALUE(TEXT(sales_order1[[#This Row],[date]], "D"))</f>
        <v>11</v>
      </c>
      <c r="Y2975">
        <v>24</v>
      </c>
    </row>
    <row r="2976" spans="1:25" x14ac:dyDescent="0.25">
      <c r="A2976" s="1">
        <v>44358</v>
      </c>
      <c r="B2976">
        <v>60900</v>
      </c>
      <c r="C2976" t="s">
        <v>311</v>
      </c>
      <c r="D2976" t="str">
        <f>VLOOKUP(sales_order1[[#This Row],[itemCode]],product_details3!B:C,2,0)</f>
        <v>MSTH30</v>
      </c>
      <c r="E2976" t="s">
        <v>312</v>
      </c>
      <c r="F2976" t="s">
        <v>21</v>
      </c>
      <c r="G2976">
        <v>100</v>
      </c>
      <c r="H2976">
        <v>8.5</v>
      </c>
      <c r="I2976">
        <v>850</v>
      </c>
      <c r="J2976">
        <v>3.3</v>
      </c>
      <c r="K2976">
        <v>330</v>
      </c>
      <c r="L2976">
        <v>5.2</v>
      </c>
      <c r="M2976">
        <v>0.61176470588235299</v>
      </c>
      <c r="N2976">
        <v>520</v>
      </c>
      <c r="O2976" t="s">
        <v>88</v>
      </c>
      <c r="P2976" t="s">
        <v>89</v>
      </c>
      <c r="Q2976" t="s">
        <v>24</v>
      </c>
      <c r="R2976" t="s">
        <v>25</v>
      </c>
      <c r="S2976" t="s">
        <v>26</v>
      </c>
      <c r="T2976" t="s">
        <v>90</v>
      </c>
      <c r="U2976" t="s">
        <v>1191</v>
      </c>
      <c r="V2976">
        <f>YEAR(sales_order1[[#This Row],[date]])</f>
        <v>2021</v>
      </c>
      <c r="W2976" t="str">
        <f>TEXT(sales_order1[[#This Row],[date]], "Mmm")</f>
        <v>Jun</v>
      </c>
      <c r="X2976">
        <f>VALUE(TEXT(sales_order1[[#This Row],[date]], "D"))</f>
        <v>11</v>
      </c>
      <c r="Y2976">
        <v>24</v>
      </c>
    </row>
    <row r="2977" spans="1:25" x14ac:dyDescent="0.25">
      <c r="A2977" s="1">
        <v>44358</v>
      </c>
      <c r="B2977">
        <v>60901</v>
      </c>
      <c r="C2977" t="s">
        <v>142</v>
      </c>
      <c r="D2977" t="str">
        <f>VLOOKUP(sales_order1[[#This Row],[itemCode]],product_details3!B:C,2,0)</f>
        <v>SRMC50</v>
      </c>
      <c r="E2977" t="s">
        <v>143</v>
      </c>
      <c r="F2977" t="s">
        <v>30</v>
      </c>
      <c r="G2977">
        <v>50</v>
      </c>
      <c r="H2977">
        <v>33.25</v>
      </c>
      <c r="I2977">
        <v>1662.5</v>
      </c>
      <c r="J2977">
        <v>12</v>
      </c>
      <c r="K2977">
        <v>600</v>
      </c>
      <c r="L2977">
        <v>21.25</v>
      </c>
      <c r="M2977">
        <v>0.63909774436090228</v>
      </c>
      <c r="N2977">
        <v>1062.5</v>
      </c>
      <c r="O2977" t="s">
        <v>370</v>
      </c>
      <c r="P2977" t="s">
        <v>371</v>
      </c>
      <c r="Q2977" t="s">
        <v>201</v>
      </c>
      <c r="R2977" t="s">
        <v>25</v>
      </c>
      <c r="S2977" t="s">
        <v>372</v>
      </c>
      <c r="T2977" t="s">
        <v>373</v>
      </c>
      <c r="U2977" t="s">
        <v>1191</v>
      </c>
      <c r="V2977">
        <f>YEAR(sales_order1[[#This Row],[date]])</f>
        <v>2021</v>
      </c>
      <c r="W2977" t="str">
        <f>TEXT(sales_order1[[#This Row],[date]], "Mmm")</f>
        <v>Jun</v>
      </c>
      <c r="X2977">
        <f>VALUE(TEXT(sales_order1[[#This Row],[date]], "D"))</f>
        <v>11</v>
      </c>
      <c r="Y2977">
        <v>24</v>
      </c>
    </row>
    <row r="2978" spans="1:25" x14ac:dyDescent="0.25">
      <c r="A2978" s="1">
        <v>44358</v>
      </c>
      <c r="B2978">
        <v>60902</v>
      </c>
      <c r="C2978" t="s">
        <v>67</v>
      </c>
      <c r="D2978" t="str">
        <f>VLOOKUP(sales_order1[[#This Row],[itemCode]],product_details3!B:C,2,0)</f>
        <v>SRMH15</v>
      </c>
      <c r="E2978" t="s">
        <v>68</v>
      </c>
      <c r="F2978" t="s">
        <v>30</v>
      </c>
      <c r="G2978">
        <v>50</v>
      </c>
      <c r="H2978">
        <v>15.75</v>
      </c>
      <c r="I2978">
        <v>787.5</v>
      </c>
      <c r="J2978">
        <v>5.45</v>
      </c>
      <c r="K2978">
        <v>272.5</v>
      </c>
      <c r="L2978">
        <v>10.3</v>
      </c>
      <c r="M2978">
        <v>0.65396825396825398</v>
      </c>
      <c r="N2978">
        <v>515</v>
      </c>
      <c r="O2978" t="s">
        <v>543</v>
      </c>
      <c r="P2978" t="s">
        <v>544</v>
      </c>
      <c r="Q2978" t="s">
        <v>378</v>
      </c>
      <c r="R2978" t="s">
        <v>72</v>
      </c>
      <c r="S2978" t="s">
        <v>545</v>
      </c>
      <c r="T2978" t="s">
        <v>546</v>
      </c>
      <c r="U2978" t="s">
        <v>1188</v>
      </c>
      <c r="V2978">
        <f>YEAR(sales_order1[[#This Row],[date]])</f>
        <v>2021</v>
      </c>
      <c r="W2978" t="str">
        <f>TEXT(sales_order1[[#This Row],[date]], "Mmm")</f>
        <v>Jun</v>
      </c>
      <c r="X2978">
        <f>VALUE(TEXT(sales_order1[[#This Row],[date]], "D"))</f>
        <v>11</v>
      </c>
      <c r="Y2978">
        <v>24</v>
      </c>
    </row>
    <row r="2979" spans="1:25" x14ac:dyDescent="0.25">
      <c r="A2979" s="1">
        <v>44358</v>
      </c>
      <c r="B2979">
        <v>60903</v>
      </c>
      <c r="C2979" t="s">
        <v>288</v>
      </c>
      <c r="D2979" t="str">
        <f>VLOOKUP(sales_order1[[#This Row],[itemCode]],product_details3!B:C,2,0)</f>
        <v>MKRM200</v>
      </c>
      <c r="E2979" t="s">
        <v>289</v>
      </c>
      <c r="F2979" t="s">
        <v>151</v>
      </c>
      <c r="G2979">
        <v>100</v>
      </c>
      <c r="H2979">
        <v>19.25</v>
      </c>
      <c r="I2979">
        <v>1925</v>
      </c>
      <c r="J2979">
        <v>7.75</v>
      </c>
      <c r="K2979">
        <v>775</v>
      </c>
      <c r="L2979">
        <v>11.5</v>
      </c>
      <c r="M2979">
        <v>0.59740259740259738</v>
      </c>
      <c r="N2979">
        <v>1150</v>
      </c>
      <c r="O2979" t="s">
        <v>109</v>
      </c>
      <c r="P2979" t="s">
        <v>110</v>
      </c>
      <c r="Q2979" t="s">
        <v>111</v>
      </c>
      <c r="R2979" t="s">
        <v>112</v>
      </c>
      <c r="S2979" t="s">
        <v>113</v>
      </c>
      <c r="T2979" t="s">
        <v>114</v>
      </c>
      <c r="U2979" t="s">
        <v>1189</v>
      </c>
      <c r="V2979">
        <f>YEAR(sales_order1[[#This Row],[date]])</f>
        <v>2021</v>
      </c>
      <c r="W2979" t="str">
        <f>TEXT(sales_order1[[#This Row],[date]], "Mmm")</f>
        <v>Jun</v>
      </c>
      <c r="X2979">
        <f>VALUE(TEXT(sales_order1[[#This Row],[date]], "D"))</f>
        <v>11</v>
      </c>
      <c r="Y2979">
        <v>24</v>
      </c>
    </row>
    <row r="2980" spans="1:25" x14ac:dyDescent="0.25">
      <c r="A2980" s="1">
        <v>44358</v>
      </c>
      <c r="B2980">
        <v>60904</v>
      </c>
      <c r="C2980" t="s">
        <v>311</v>
      </c>
      <c r="D2980" t="str">
        <f>VLOOKUP(sales_order1[[#This Row],[itemCode]],product_details3!B:C,2,0)</f>
        <v>MSTH30</v>
      </c>
      <c r="E2980" t="s">
        <v>312</v>
      </c>
      <c r="F2980" t="s">
        <v>21</v>
      </c>
      <c r="G2980">
        <v>200</v>
      </c>
      <c r="H2980">
        <v>8.5</v>
      </c>
      <c r="I2980">
        <v>1700</v>
      </c>
      <c r="J2980">
        <v>3.3</v>
      </c>
      <c r="K2980">
        <v>660</v>
      </c>
      <c r="L2980">
        <v>5.2</v>
      </c>
      <c r="M2980">
        <v>0.61176470588235299</v>
      </c>
      <c r="N2980">
        <v>1040</v>
      </c>
      <c r="O2980" t="s">
        <v>615</v>
      </c>
      <c r="P2980" t="s">
        <v>616</v>
      </c>
      <c r="Q2980" t="s">
        <v>77</v>
      </c>
      <c r="R2980" t="s">
        <v>72</v>
      </c>
      <c r="S2980" t="s">
        <v>425</v>
      </c>
      <c r="T2980" t="s">
        <v>617</v>
      </c>
      <c r="U2980" t="s">
        <v>1190</v>
      </c>
      <c r="V2980">
        <f>YEAR(sales_order1[[#This Row],[date]])</f>
        <v>2021</v>
      </c>
      <c r="W2980" t="str">
        <f>TEXT(sales_order1[[#This Row],[date]], "Mmm")</f>
        <v>Jun</v>
      </c>
      <c r="X2980">
        <f>VALUE(TEXT(sales_order1[[#This Row],[date]], "D"))</f>
        <v>11</v>
      </c>
      <c r="Y2980">
        <v>24</v>
      </c>
    </row>
    <row r="2981" spans="1:25" x14ac:dyDescent="0.25">
      <c r="A2981" s="1">
        <v>44358</v>
      </c>
      <c r="B2981">
        <v>60905</v>
      </c>
      <c r="C2981" t="s">
        <v>142</v>
      </c>
      <c r="D2981" t="str">
        <f>VLOOKUP(sales_order1[[#This Row],[itemCode]],product_details3!B:C,2,0)</f>
        <v>SRMC50</v>
      </c>
      <c r="E2981" t="s">
        <v>143</v>
      </c>
      <c r="F2981" t="s">
        <v>30</v>
      </c>
      <c r="G2981">
        <v>50</v>
      </c>
      <c r="H2981">
        <v>33.25</v>
      </c>
      <c r="I2981">
        <v>1662.5</v>
      </c>
      <c r="J2981">
        <v>12</v>
      </c>
      <c r="K2981">
        <v>600</v>
      </c>
      <c r="L2981">
        <v>21.25</v>
      </c>
      <c r="M2981">
        <v>0.63909774436090228</v>
      </c>
      <c r="N2981">
        <v>1062.5</v>
      </c>
      <c r="O2981" t="s">
        <v>381</v>
      </c>
      <c r="P2981" t="s">
        <v>382</v>
      </c>
      <c r="Q2981" t="s">
        <v>383</v>
      </c>
      <c r="R2981" t="s">
        <v>72</v>
      </c>
      <c r="S2981" t="s">
        <v>384</v>
      </c>
      <c r="T2981" t="s">
        <v>385</v>
      </c>
      <c r="U2981" t="s">
        <v>1188</v>
      </c>
      <c r="V2981">
        <f>YEAR(sales_order1[[#This Row],[date]])</f>
        <v>2021</v>
      </c>
      <c r="W2981" t="str">
        <f>TEXT(sales_order1[[#This Row],[date]], "Mmm")</f>
        <v>Jun</v>
      </c>
      <c r="X2981">
        <f>VALUE(TEXT(sales_order1[[#This Row],[date]], "D"))</f>
        <v>11</v>
      </c>
      <c r="Y2981">
        <v>24</v>
      </c>
    </row>
    <row r="2982" spans="1:25" x14ac:dyDescent="0.25">
      <c r="A2982" s="1">
        <v>44361</v>
      </c>
      <c r="B2982">
        <v>60906</v>
      </c>
      <c r="C2982" t="s">
        <v>175</v>
      </c>
      <c r="D2982" t="str">
        <f>VLOOKUP(sales_order1[[#This Row],[itemCode]],product_details3!B:C,2,0)</f>
        <v>SCRS3030</v>
      </c>
      <c r="E2982" t="s">
        <v>176</v>
      </c>
      <c r="F2982" t="s">
        <v>61</v>
      </c>
      <c r="G2982">
        <v>200</v>
      </c>
      <c r="H2982">
        <v>13.1</v>
      </c>
      <c r="I2982">
        <v>2620</v>
      </c>
      <c r="J2982">
        <v>4.7</v>
      </c>
      <c r="K2982">
        <v>940</v>
      </c>
      <c r="L2982">
        <v>8.4</v>
      </c>
      <c r="M2982">
        <v>0.6412213740458016</v>
      </c>
      <c r="N2982">
        <v>1680</v>
      </c>
      <c r="O2982" t="s">
        <v>262</v>
      </c>
      <c r="P2982" t="s">
        <v>263</v>
      </c>
      <c r="Q2982" t="s">
        <v>264</v>
      </c>
      <c r="R2982" t="s">
        <v>56</v>
      </c>
      <c r="S2982" t="s">
        <v>133</v>
      </c>
      <c r="T2982" t="s">
        <v>265</v>
      </c>
      <c r="U2982" t="s">
        <v>1191</v>
      </c>
      <c r="V2982">
        <f>YEAR(sales_order1[[#This Row],[date]])</f>
        <v>2021</v>
      </c>
      <c r="W2982" t="str">
        <f>TEXT(sales_order1[[#This Row],[date]], "Mmm")</f>
        <v>Jun</v>
      </c>
      <c r="X2982">
        <f>VALUE(TEXT(sales_order1[[#This Row],[date]], "D"))</f>
        <v>14</v>
      </c>
      <c r="Y2982">
        <v>24</v>
      </c>
    </row>
    <row r="2983" spans="1:25" x14ac:dyDescent="0.25">
      <c r="A2983" s="1">
        <v>44361</v>
      </c>
      <c r="B2983">
        <v>60907</v>
      </c>
      <c r="C2983" t="s">
        <v>170</v>
      </c>
      <c r="D2983" t="str">
        <f>VLOOKUP(sales_order1[[#This Row],[itemCode]],product_details3!B:C,2,0)</f>
        <v>MKRM100</v>
      </c>
      <c r="E2983" t="s">
        <v>171</v>
      </c>
      <c r="F2983" t="s">
        <v>151</v>
      </c>
      <c r="G2983">
        <v>50</v>
      </c>
      <c r="H2983">
        <v>5.5</v>
      </c>
      <c r="I2983">
        <v>275</v>
      </c>
      <c r="J2983">
        <v>2.2999999999999998</v>
      </c>
      <c r="K2983">
        <v>115</v>
      </c>
      <c r="L2983">
        <v>3.2</v>
      </c>
      <c r="M2983">
        <v>0.5818181818181819</v>
      </c>
      <c r="N2983">
        <v>160</v>
      </c>
      <c r="O2983" t="s">
        <v>469</v>
      </c>
      <c r="P2983" t="s">
        <v>470</v>
      </c>
      <c r="Q2983" t="s">
        <v>160</v>
      </c>
      <c r="R2983" t="s">
        <v>112</v>
      </c>
      <c r="S2983" t="s">
        <v>161</v>
      </c>
      <c r="T2983" t="s">
        <v>471</v>
      </c>
      <c r="U2983" t="s">
        <v>1189</v>
      </c>
      <c r="V2983">
        <f>YEAR(sales_order1[[#This Row],[date]])</f>
        <v>2021</v>
      </c>
      <c r="W2983" t="str">
        <f>TEXT(sales_order1[[#This Row],[date]], "Mmm")</f>
        <v>Jun</v>
      </c>
      <c r="X2983">
        <f>VALUE(TEXT(sales_order1[[#This Row],[date]], "D"))</f>
        <v>14</v>
      </c>
      <c r="Y2983">
        <v>24</v>
      </c>
    </row>
    <row r="2984" spans="1:25" x14ac:dyDescent="0.25">
      <c r="A2984" s="1">
        <v>44361</v>
      </c>
      <c r="B2984">
        <v>60908</v>
      </c>
      <c r="C2984" t="s">
        <v>327</v>
      </c>
      <c r="D2984" t="str">
        <f>VLOOKUP(sales_order1[[#This Row],[itemCode]],product_details3!B:C,2,0)</f>
        <v>SCR50+50</v>
      </c>
      <c r="E2984" t="s">
        <v>328</v>
      </c>
      <c r="F2984" t="s">
        <v>61</v>
      </c>
      <c r="G2984">
        <v>100</v>
      </c>
      <c r="H2984">
        <v>15.75</v>
      </c>
      <c r="I2984">
        <v>1575</v>
      </c>
      <c r="J2984">
        <v>4.45</v>
      </c>
      <c r="K2984">
        <v>445</v>
      </c>
      <c r="L2984">
        <v>11.3</v>
      </c>
      <c r="M2984">
        <v>0.71746031746031746</v>
      </c>
      <c r="N2984">
        <v>1130</v>
      </c>
      <c r="O2984" t="s">
        <v>231</v>
      </c>
      <c r="P2984" t="s">
        <v>232</v>
      </c>
      <c r="Q2984" t="s">
        <v>119</v>
      </c>
      <c r="R2984" t="s">
        <v>40</v>
      </c>
      <c r="S2984" t="s">
        <v>233</v>
      </c>
      <c r="T2984" t="s">
        <v>234</v>
      </c>
      <c r="U2984" t="s">
        <v>1190</v>
      </c>
      <c r="V2984">
        <f>YEAR(sales_order1[[#This Row],[date]])</f>
        <v>2021</v>
      </c>
      <c r="W2984" t="str">
        <f>TEXT(sales_order1[[#This Row],[date]], "Mmm")</f>
        <v>Jun</v>
      </c>
      <c r="X2984">
        <f>VALUE(TEXT(sales_order1[[#This Row],[date]], "D"))</f>
        <v>14</v>
      </c>
      <c r="Y2984">
        <v>24</v>
      </c>
    </row>
    <row r="2985" spans="1:25" x14ac:dyDescent="0.25">
      <c r="A2985" s="1">
        <v>44361</v>
      </c>
      <c r="B2985">
        <v>60909</v>
      </c>
      <c r="C2985" t="s">
        <v>325</v>
      </c>
      <c r="D2985" t="str">
        <f>VLOOKUP(sales_order1[[#This Row],[itemCode]],product_details3!B:C,2,0)</f>
        <v>EXFG100</v>
      </c>
      <c r="E2985" t="s">
        <v>326</v>
      </c>
      <c r="F2985" t="s">
        <v>183</v>
      </c>
      <c r="G2985">
        <v>50</v>
      </c>
      <c r="H2985">
        <v>20.75</v>
      </c>
      <c r="I2985">
        <v>1037.5</v>
      </c>
      <c r="J2985">
        <v>7.45</v>
      </c>
      <c r="K2985">
        <v>372.5</v>
      </c>
      <c r="L2985">
        <v>13.3</v>
      </c>
      <c r="M2985">
        <v>0.64096385542168677</v>
      </c>
      <c r="N2985">
        <v>665</v>
      </c>
      <c r="O2985" t="s">
        <v>618</v>
      </c>
      <c r="P2985" t="s">
        <v>619</v>
      </c>
      <c r="Q2985" t="s">
        <v>77</v>
      </c>
      <c r="R2985" t="s">
        <v>72</v>
      </c>
      <c r="S2985" t="s">
        <v>140</v>
      </c>
      <c r="T2985" t="s">
        <v>620</v>
      </c>
      <c r="U2985" t="s">
        <v>1190</v>
      </c>
      <c r="V2985">
        <f>YEAR(sales_order1[[#This Row],[date]])</f>
        <v>2021</v>
      </c>
      <c r="W2985" t="str">
        <f>TEXT(sales_order1[[#This Row],[date]], "Mmm")</f>
        <v>Jun</v>
      </c>
      <c r="X2985">
        <f>VALUE(TEXT(sales_order1[[#This Row],[date]], "D"))</f>
        <v>14</v>
      </c>
      <c r="Y2985">
        <v>24</v>
      </c>
    </row>
    <row r="2986" spans="1:25" x14ac:dyDescent="0.25">
      <c r="A2986" s="1">
        <v>44361</v>
      </c>
      <c r="B2986">
        <v>60910</v>
      </c>
      <c r="C2986" t="s">
        <v>313</v>
      </c>
      <c r="D2986" t="str">
        <f>VLOOKUP(sales_order1[[#This Row],[itemCode]],product_details3!B:C,2,0)</f>
        <v>MSKO50</v>
      </c>
      <c r="E2986" t="s">
        <v>314</v>
      </c>
      <c r="F2986" t="s">
        <v>137</v>
      </c>
      <c r="G2986">
        <v>200</v>
      </c>
      <c r="H2986">
        <v>14.65</v>
      </c>
      <c r="I2986">
        <v>2930</v>
      </c>
      <c r="J2986">
        <v>6.55</v>
      </c>
      <c r="K2986">
        <v>1310</v>
      </c>
      <c r="L2986">
        <v>8.1</v>
      </c>
      <c r="M2986">
        <v>0.55290102389078488</v>
      </c>
      <c r="N2986">
        <v>1620</v>
      </c>
      <c r="O2986" t="s">
        <v>502</v>
      </c>
      <c r="P2986" t="s">
        <v>503</v>
      </c>
      <c r="Q2986" t="s">
        <v>218</v>
      </c>
      <c r="R2986" t="s">
        <v>40</v>
      </c>
      <c r="S2986" t="s">
        <v>219</v>
      </c>
      <c r="T2986" t="s">
        <v>504</v>
      </c>
      <c r="U2986" t="s">
        <v>1190</v>
      </c>
      <c r="V2986">
        <f>YEAR(sales_order1[[#This Row],[date]])</f>
        <v>2021</v>
      </c>
      <c r="W2986" t="str">
        <f>TEXT(sales_order1[[#This Row],[date]], "Mmm")</f>
        <v>Jun</v>
      </c>
      <c r="X2986">
        <f>VALUE(TEXT(sales_order1[[#This Row],[date]], "D"))</f>
        <v>14</v>
      </c>
      <c r="Y2986">
        <v>24</v>
      </c>
    </row>
    <row r="2987" spans="1:25" x14ac:dyDescent="0.25">
      <c r="A2987" s="1">
        <v>44361</v>
      </c>
      <c r="B2987">
        <v>60911</v>
      </c>
      <c r="C2987" t="s">
        <v>404</v>
      </c>
      <c r="D2987" t="str">
        <f>VLOOKUP(sales_order1[[#This Row],[itemCode]],product_details3!B:C,2,0)</f>
        <v>TNRE200</v>
      </c>
      <c r="E2987" t="s">
        <v>405</v>
      </c>
      <c r="F2987" t="s">
        <v>124</v>
      </c>
      <c r="G2987">
        <v>100</v>
      </c>
      <c r="H2987">
        <v>22.6</v>
      </c>
      <c r="I2987">
        <v>2260</v>
      </c>
      <c r="J2987">
        <v>7.6</v>
      </c>
      <c r="K2987">
        <v>760</v>
      </c>
      <c r="L2987">
        <v>15</v>
      </c>
      <c r="M2987">
        <v>0.66371681415929207</v>
      </c>
      <c r="N2987">
        <v>1500</v>
      </c>
      <c r="O2987" t="s">
        <v>53</v>
      </c>
      <c r="P2987" t="s">
        <v>54</v>
      </c>
      <c r="Q2987" t="s">
        <v>55</v>
      </c>
      <c r="R2987" t="s">
        <v>56</v>
      </c>
      <c r="S2987" t="s">
        <v>57</v>
      </c>
      <c r="T2987" t="s">
        <v>58</v>
      </c>
      <c r="U2987" t="s">
        <v>1191</v>
      </c>
      <c r="V2987">
        <f>YEAR(sales_order1[[#This Row],[date]])</f>
        <v>2021</v>
      </c>
      <c r="W2987" t="str">
        <f>TEXT(sales_order1[[#This Row],[date]], "Mmm")</f>
        <v>Jun</v>
      </c>
      <c r="X2987">
        <f>VALUE(TEXT(sales_order1[[#This Row],[date]], "D"))</f>
        <v>14</v>
      </c>
      <c r="Y2987">
        <v>24</v>
      </c>
    </row>
    <row r="2988" spans="1:25" x14ac:dyDescent="0.25">
      <c r="A2988" s="1">
        <v>44361</v>
      </c>
      <c r="B2988">
        <v>60912</v>
      </c>
      <c r="C2988" t="s">
        <v>333</v>
      </c>
      <c r="D2988" t="str">
        <f>VLOOKUP(sales_order1[[#This Row],[itemCode]],product_details3!B:C,2,0)</f>
        <v>TNRH200</v>
      </c>
      <c r="E2988" t="s">
        <v>334</v>
      </c>
      <c r="F2988" t="s">
        <v>124</v>
      </c>
      <c r="G2988">
        <v>200</v>
      </c>
      <c r="H2988">
        <v>21</v>
      </c>
      <c r="I2988">
        <v>4200</v>
      </c>
      <c r="J2988">
        <v>6.6</v>
      </c>
      <c r="K2988">
        <v>1320</v>
      </c>
      <c r="L2988">
        <v>14.4</v>
      </c>
      <c r="M2988">
        <v>0.68571428571428572</v>
      </c>
      <c r="N2988">
        <v>2880</v>
      </c>
      <c r="O2988" t="s">
        <v>430</v>
      </c>
      <c r="P2988" t="s">
        <v>431</v>
      </c>
      <c r="Q2988" t="s">
        <v>218</v>
      </c>
      <c r="R2988" t="s">
        <v>40</v>
      </c>
      <c r="S2988" t="s">
        <v>432</v>
      </c>
      <c r="T2988" t="s">
        <v>433</v>
      </c>
      <c r="U2988" t="s">
        <v>1190</v>
      </c>
      <c r="V2988">
        <f>YEAR(sales_order1[[#This Row],[date]])</f>
        <v>2021</v>
      </c>
      <c r="W2988" t="str">
        <f>TEXT(sales_order1[[#This Row],[date]], "Mmm")</f>
        <v>Jun</v>
      </c>
      <c r="X2988">
        <f>VALUE(TEXT(sales_order1[[#This Row],[date]], "D"))</f>
        <v>14</v>
      </c>
      <c r="Y2988">
        <v>24</v>
      </c>
    </row>
    <row r="2989" spans="1:25" x14ac:dyDescent="0.25">
      <c r="A2989" s="1">
        <v>44361</v>
      </c>
      <c r="B2989">
        <v>60913</v>
      </c>
      <c r="C2989" t="s">
        <v>142</v>
      </c>
      <c r="D2989" t="str">
        <f>VLOOKUP(sales_order1[[#This Row],[itemCode]],product_details3!B:C,2,0)</f>
        <v>SRMC50</v>
      </c>
      <c r="E2989" t="s">
        <v>143</v>
      </c>
      <c r="F2989" t="s">
        <v>30</v>
      </c>
      <c r="G2989">
        <v>50</v>
      </c>
      <c r="H2989">
        <v>33.25</v>
      </c>
      <c r="I2989">
        <v>1662.5</v>
      </c>
      <c r="J2989">
        <v>12</v>
      </c>
      <c r="K2989">
        <v>600</v>
      </c>
      <c r="L2989">
        <v>21.25</v>
      </c>
      <c r="M2989">
        <v>0.63909774436090228</v>
      </c>
      <c r="N2989">
        <v>1062.5</v>
      </c>
      <c r="O2989" t="s">
        <v>91</v>
      </c>
      <c r="P2989" t="s">
        <v>92</v>
      </c>
      <c r="Q2989" t="s">
        <v>93</v>
      </c>
      <c r="R2989" t="s">
        <v>72</v>
      </c>
      <c r="S2989" t="s">
        <v>94</v>
      </c>
      <c r="T2989" t="s">
        <v>95</v>
      </c>
      <c r="U2989" t="s">
        <v>1190</v>
      </c>
      <c r="V2989">
        <f>YEAR(sales_order1[[#This Row],[date]])</f>
        <v>2021</v>
      </c>
      <c r="W2989" t="str">
        <f>TEXT(sales_order1[[#This Row],[date]], "Mmm")</f>
        <v>Jun</v>
      </c>
      <c r="X2989">
        <f>VALUE(TEXT(sales_order1[[#This Row],[date]], "D"))</f>
        <v>14</v>
      </c>
      <c r="Y2989">
        <v>24</v>
      </c>
    </row>
    <row r="2990" spans="1:25" x14ac:dyDescent="0.25">
      <c r="A2990" s="1">
        <v>44361</v>
      </c>
      <c r="B2990">
        <v>60914</v>
      </c>
      <c r="C2990" t="s">
        <v>352</v>
      </c>
      <c r="D2990" t="str">
        <f>VLOOKUP(sales_order1[[#This Row],[itemCode]],product_details3!B:C,2,0)</f>
        <v>MSTL50</v>
      </c>
      <c r="E2990" t="s">
        <v>353</v>
      </c>
      <c r="F2990" t="s">
        <v>21</v>
      </c>
      <c r="G2990">
        <v>100</v>
      </c>
      <c r="H2990">
        <v>16.95</v>
      </c>
      <c r="I2990">
        <v>1695</v>
      </c>
      <c r="J2990">
        <v>5.2</v>
      </c>
      <c r="K2990">
        <v>520</v>
      </c>
      <c r="L2990">
        <v>11.75</v>
      </c>
      <c r="M2990">
        <v>0.69321533923303835</v>
      </c>
      <c r="N2990">
        <v>1175</v>
      </c>
      <c r="O2990" t="s">
        <v>621</v>
      </c>
      <c r="P2990" t="s">
        <v>622</v>
      </c>
      <c r="Q2990" t="s">
        <v>55</v>
      </c>
      <c r="R2990" t="s">
        <v>56</v>
      </c>
      <c r="S2990" t="s">
        <v>57</v>
      </c>
      <c r="T2990" t="s">
        <v>623</v>
      </c>
      <c r="U2990" t="s">
        <v>1191</v>
      </c>
      <c r="V2990">
        <f>YEAR(sales_order1[[#This Row],[date]])</f>
        <v>2021</v>
      </c>
      <c r="W2990" t="str">
        <f>TEXT(sales_order1[[#This Row],[date]], "Mmm")</f>
        <v>Jun</v>
      </c>
      <c r="X2990">
        <f>VALUE(TEXT(sales_order1[[#This Row],[date]], "D"))</f>
        <v>14</v>
      </c>
      <c r="Y2990">
        <v>24</v>
      </c>
    </row>
    <row r="2991" spans="1:25" x14ac:dyDescent="0.25">
      <c r="A2991" s="1">
        <v>44361</v>
      </c>
      <c r="B2991">
        <v>60915</v>
      </c>
      <c r="C2991" t="s">
        <v>307</v>
      </c>
      <c r="D2991" t="str">
        <f>VLOOKUP(sales_order1[[#This Row],[itemCode]],product_details3!B:C,2,0)</f>
        <v>TNRH150</v>
      </c>
      <c r="E2991" t="s">
        <v>308</v>
      </c>
      <c r="F2991" t="s">
        <v>124</v>
      </c>
      <c r="G2991">
        <v>100</v>
      </c>
      <c r="H2991">
        <v>15.75</v>
      </c>
      <c r="I2991">
        <v>1575</v>
      </c>
      <c r="J2991">
        <v>4.45</v>
      </c>
      <c r="K2991">
        <v>445</v>
      </c>
      <c r="L2991">
        <v>11.3</v>
      </c>
      <c r="M2991">
        <v>0.71746031746031746</v>
      </c>
      <c r="N2991">
        <v>1130</v>
      </c>
      <c r="O2991" t="s">
        <v>82</v>
      </c>
      <c r="P2991" t="s">
        <v>83</v>
      </c>
      <c r="Q2991" t="s">
        <v>64</v>
      </c>
      <c r="R2991" t="s">
        <v>40</v>
      </c>
      <c r="S2991" t="s">
        <v>84</v>
      </c>
      <c r="T2991" t="s">
        <v>85</v>
      </c>
      <c r="U2991" t="s">
        <v>1189</v>
      </c>
      <c r="V2991">
        <f>YEAR(sales_order1[[#This Row],[date]])</f>
        <v>2021</v>
      </c>
      <c r="W2991" t="str">
        <f>TEXT(sales_order1[[#This Row],[date]], "Mmm")</f>
        <v>Jun</v>
      </c>
      <c r="X2991">
        <f>VALUE(TEXT(sales_order1[[#This Row],[date]], "D"))</f>
        <v>14</v>
      </c>
      <c r="Y2991">
        <v>24</v>
      </c>
    </row>
    <row r="2992" spans="1:25" x14ac:dyDescent="0.25">
      <c r="A2992" s="1">
        <v>44361</v>
      </c>
      <c r="B2992">
        <v>60916</v>
      </c>
      <c r="C2992" t="s">
        <v>256</v>
      </c>
      <c r="D2992" t="str">
        <f>VLOOKUP(sales_order1[[#This Row],[itemCode]],product_details3!B:C,2,0)</f>
        <v>MSKC50</v>
      </c>
      <c r="E2992" t="s">
        <v>257</v>
      </c>
      <c r="F2992" t="s">
        <v>137</v>
      </c>
      <c r="G2992">
        <v>50</v>
      </c>
      <c r="H2992">
        <v>11.95</v>
      </c>
      <c r="I2992">
        <v>597.5</v>
      </c>
      <c r="J2992">
        <v>5.2</v>
      </c>
      <c r="K2992">
        <v>260</v>
      </c>
      <c r="L2992">
        <v>6.75</v>
      </c>
      <c r="M2992">
        <v>0.56485355648535562</v>
      </c>
      <c r="N2992">
        <v>337.5</v>
      </c>
      <c r="O2992" t="s">
        <v>244</v>
      </c>
      <c r="P2992" t="s">
        <v>245</v>
      </c>
      <c r="Q2992" t="s">
        <v>186</v>
      </c>
      <c r="R2992" t="s">
        <v>112</v>
      </c>
      <c r="S2992" t="s">
        <v>246</v>
      </c>
      <c r="T2992" t="s">
        <v>247</v>
      </c>
      <c r="U2992" t="s">
        <v>1189</v>
      </c>
      <c r="V2992">
        <f>YEAR(sales_order1[[#This Row],[date]])</f>
        <v>2021</v>
      </c>
      <c r="W2992" t="str">
        <f>TEXT(sales_order1[[#This Row],[date]], "Mmm")</f>
        <v>Jun</v>
      </c>
      <c r="X2992">
        <f>VALUE(TEXT(sales_order1[[#This Row],[date]], "D"))</f>
        <v>14</v>
      </c>
      <c r="Y2992">
        <v>24</v>
      </c>
    </row>
    <row r="2993" spans="1:25" x14ac:dyDescent="0.25">
      <c r="A2993" s="1">
        <v>44362</v>
      </c>
      <c r="B2993">
        <v>60917</v>
      </c>
      <c r="C2993" t="s">
        <v>86</v>
      </c>
      <c r="D2993" t="str">
        <f>VLOOKUP(sales_order1[[#This Row],[itemCode]],product_details3!B:C,2,0)</f>
        <v>SRMH30</v>
      </c>
      <c r="E2993" t="s">
        <v>87</v>
      </c>
      <c r="F2993" t="s">
        <v>30</v>
      </c>
      <c r="G2993">
        <v>150</v>
      </c>
      <c r="H2993">
        <v>21</v>
      </c>
      <c r="I2993">
        <v>3150</v>
      </c>
      <c r="J2993">
        <v>6.6</v>
      </c>
      <c r="K2993">
        <v>990</v>
      </c>
      <c r="L2993">
        <v>14.4</v>
      </c>
      <c r="M2993">
        <v>0.68571428571428572</v>
      </c>
      <c r="N2993">
        <v>2160</v>
      </c>
      <c r="O2993" t="s">
        <v>609</v>
      </c>
      <c r="P2993" t="s">
        <v>610</v>
      </c>
      <c r="Q2993" t="s">
        <v>93</v>
      </c>
      <c r="R2993" t="s">
        <v>72</v>
      </c>
      <c r="S2993" t="s">
        <v>260</v>
      </c>
      <c r="T2993" t="s">
        <v>611</v>
      </c>
      <c r="U2993" t="s">
        <v>1190</v>
      </c>
      <c r="V2993">
        <f>YEAR(sales_order1[[#This Row],[date]])</f>
        <v>2021</v>
      </c>
      <c r="W2993" t="str">
        <f>TEXT(sales_order1[[#This Row],[date]], "Mmm")</f>
        <v>Jun</v>
      </c>
      <c r="X2993">
        <f>VALUE(TEXT(sales_order1[[#This Row],[date]], "D"))</f>
        <v>15</v>
      </c>
      <c r="Y2993">
        <v>24</v>
      </c>
    </row>
    <row r="2994" spans="1:25" x14ac:dyDescent="0.25">
      <c r="A2994" s="1">
        <v>44362</v>
      </c>
      <c r="B2994">
        <v>60918</v>
      </c>
      <c r="C2994" t="s">
        <v>51</v>
      </c>
      <c r="D2994" t="str">
        <f>VLOOKUP(sales_order1[[#This Row],[itemCode]],product_details3!B:C,2,0)</f>
        <v>MSTH50</v>
      </c>
      <c r="E2994" t="s">
        <v>52</v>
      </c>
      <c r="F2994" t="s">
        <v>21</v>
      </c>
      <c r="G2994">
        <v>100</v>
      </c>
      <c r="H2994">
        <v>15.75</v>
      </c>
      <c r="I2994">
        <v>1575</v>
      </c>
      <c r="J2994">
        <v>4.45</v>
      </c>
      <c r="K2994">
        <v>445</v>
      </c>
      <c r="L2994">
        <v>11.3</v>
      </c>
      <c r="M2994">
        <v>0.71746031746031746</v>
      </c>
      <c r="N2994">
        <v>1130</v>
      </c>
      <c r="O2994" t="s">
        <v>295</v>
      </c>
      <c r="P2994" t="s">
        <v>296</v>
      </c>
      <c r="Q2994" t="s">
        <v>160</v>
      </c>
      <c r="R2994" t="s">
        <v>112</v>
      </c>
      <c r="S2994" t="s">
        <v>297</v>
      </c>
      <c r="T2994" t="s">
        <v>298</v>
      </c>
      <c r="U2994" t="s">
        <v>1189</v>
      </c>
      <c r="V2994">
        <f>YEAR(sales_order1[[#This Row],[date]])</f>
        <v>2021</v>
      </c>
      <c r="W2994" t="str">
        <f>TEXT(sales_order1[[#This Row],[date]], "Mmm")</f>
        <v>Jun</v>
      </c>
      <c r="X2994">
        <f>VALUE(TEXT(sales_order1[[#This Row],[date]], "D"))</f>
        <v>15</v>
      </c>
      <c r="Y2994">
        <v>24</v>
      </c>
    </row>
    <row r="2995" spans="1:25" x14ac:dyDescent="0.25">
      <c r="A2995" s="1">
        <v>44362</v>
      </c>
      <c r="B2995">
        <v>60919</v>
      </c>
      <c r="C2995" t="s">
        <v>19</v>
      </c>
      <c r="D2995" t="str">
        <f>VLOOKUP(sales_order1[[#This Row],[itemCode]],product_details3!B:C,2,0)</f>
        <v>MSTH100</v>
      </c>
      <c r="E2995" t="s">
        <v>20</v>
      </c>
      <c r="F2995" t="s">
        <v>21</v>
      </c>
      <c r="G2995">
        <v>50</v>
      </c>
      <c r="H2995">
        <v>26.25</v>
      </c>
      <c r="I2995">
        <v>1312.5</v>
      </c>
      <c r="J2995">
        <v>7.75</v>
      </c>
      <c r="K2995">
        <v>387.5</v>
      </c>
      <c r="L2995">
        <v>18.5</v>
      </c>
      <c r="M2995">
        <v>0.70476190476190481</v>
      </c>
      <c r="N2995">
        <v>925</v>
      </c>
      <c r="O2995" t="s">
        <v>420</v>
      </c>
      <c r="P2995" t="s">
        <v>421</v>
      </c>
      <c r="Q2995" t="s">
        <v>77</v>
      </c>
      <c r="R2995" t="s">
        <v>72</v>
      </c>
      <c r="S2995" t="s">
        <v>78</v>
      </c>
      <c r="T2995" t="s">
        <v>422</v>
      </c>
      <c r="U2995" t="s">
        <v>1190</v>
      </c>
      <c r="V2995">
        <f>YEAR(sales_order1[[#This Row],[date]])</f>
        <v>2021</v>
      </c>
      <c r="W2995" t="str">
        <f>TEXT(sales_order1[[#This Row],[date]], "Mmm")</f>
        <v>Jun</v>
      </c>
      <c r="X2995">
        <f>VALUE(TEXT(sales_order1[[#This Row],[date]], "D"))</f>
        <v>15</v>
      </c>
      <c r="Y2995">
        <v>24</v>
      </c>
    </row>
    <row r="2996" spans="1:25" x14ac:dyDescent="0.25">
      <c r="A2996" s="1">
        <v>44362</v>
      </c>
      <c r="B2996">
        <v>60920</v>
      </c>
      <c r="C2996" t="s">
        <v>103</v>
      </c>
      <c r="D2996" t="str">
        <f>VLOOKUP(sales_order1[[#This Row],[itemCode]],product_details3!B:C,2,0)</f>
        <v>SCRT50</v>
      </c>
      <c r="E2996" t="s">
        <v>104</v>
      </c>
      <c r="F2996" t="s">
        <v>61</v>
      </c>
      <c r="G2996">
        <v>50</v>
      </c>
      <c r="H2996">
        <v>16.95</v>
      </c>
      <c r="I2996">
        <v>847.5</v>
      </c>
      <c r="J2996">
        <v>5.2</v>
      </c>
      <c r="K2996">
        <v>260</v>
      </c>
      <c r="L2996">
        <v>11.75</v>
      </c>
      <c r="M2996">
        <v>0.69321533923303835</v>
      </c>
      <c r="N2996">
        <v>587.5</v>
      </c>
      <c r="O2996" t="s">
        <v>588</v>
      </c>
      <c r="P2996" t="s">
        <v>589</v>
      </c>
      <c r="Q2996" t="s">
        <v>239</v>
      </c>
      <c r="R2996" t="s">
        <v>112</v>
      </c>
      <c r="S2996" t="s">
        <v>240</v>
      </c>
      <c r="T2996" t="s">
        <v>590</v>
      </c>
      <c r="U2996" t="s">
        <v>1189</v>
      </c>
      <c r="V2996">
        <f>YEAR(sales_order1[[#This Row],[date]])</f>
        <v>2021</v>
      </c>
      <c r="W2996" t="str">
        <f>TEXT(sales_order1[[#This Row],[date]], "Mmm")</f>
        <v>Jun</v>
      </c>
      <c r="X2996">
        <f>VALUE(TEXT(sales_order1[[#This Row],[date]], "D"))</f>
        <v>15</v>
      </c>
      <c r="Y2996">
        <v>24</v>
      </c>
    </row>
    <row r="2997" spans="1:25" x14ac:dyDescent="0.25">
      <c r="A2997" s="1">
        <v>44362</v>
      </c>
      <c r="B2997">
        <v>60921</v>
      </c>
      <c r="C2997" t="s">
        <v>313</v>
      </c>
      <c r="D2997" t="str">
        <f>VLOOKUP(sales_order1[[#This Row],[itemCode]],product_details3!B:C,2,0)</f>
        <v>MSKO50</v>
      </c>
      <c r="E2997" t="s">
        <v>314</v>
      </c>
      <c r="F2997" t="s">
        <v>137</v>
      </c>
      <c r="G2997">
        <v>50</v>
      </c>
      <c r="H2997">
        <v>14.65</v>
      </c>
      <c r="I2997">
        <v>732.5</v>
      </c>
      <c r="J2997">
        <v>6.55</v>
      </c>
      <c r="K2997">
        <v>327.5</v>
      </c>
      <c r="L2997">
        <v>8.1</v>
      </c>
      <c r="M2997">
        <v>0.55290102389078488</v>
      </c>
      <c r="N2997">
        <v>405</v>
      </c>
      <c r="O2997" t="s">
        <v>276</v>
      </c>
      <c r="P2997" t="s">
        <v>277</v>
      </c>
      <c r="Q2997" t="s">
        <v>39</v>
      </c>
      <c r="R2997" t="s">
        <v>40</v>
      </c>
      <c r="S2997" t="s">
        <v>41</v>
      </c>
      <c r="T2997" t="s">
        <v>278</v>
      </c>
      <c r="U2997" t="s">
        <v>1188</v>
      </c>
      <c r="V2997">
        <f>YEAR(sales_order1[[#This Row],[date]])</f>
        <v>2021</v>
      </c>
      <c r="W2997" t="str">
        <f>TEXT(sales_order1[[#This Row],[date]], "Mmm")</f>
        <v>Jun</v>
      </c>
      <c r="X2997">
        <f>VALUE(TEXT(sales_order1[[#This Row],[date]], "D"))</f>
        <v>15</v>
      </c>
      <c r="Y2997">
        <v>24</v>
      </c>
    </row>
    <row r="2998" spans="1:25" x14ac:dyDescent="0.25">
      <c r="A2998" s="1">
        <v>44362</v>
      </c>
      <c r="B2998">
        <v>60922</v>
      </c>
      <c r="C2998" t="s">
        <v>362</v>
      </c>
      <c r="D2998" t="str">
        <f>VLOOKUP(sales_order1[[#This Row],[itemCode]],product_details3!B:C,2,0)</f>
        <v>MSKO100</v>
      </c>
      <c r="E2998" t="s">
        <v>363</v>
      </c>
      <c r="F2998" t="s">
        <v>137</v>
      </c>
      <c r="G2998">
        <v>200</v>
      </c>
      <c r="H2998">
        <v>22.65</v>
      </c>
      <c r="I2998">
        <v>4530</v>
      </c>
      <c r="J2998">
        <v>9.5500000000000007</v>
      </c>
      <c r="K2998">
        <v>1910</v>
      </c>
      <c r="L2998">
        <v>13.1</v>
      </c>
      <c r="M2998">
        <v>0.57836644591611486</v>
      </c>
      <c r="N2998">
        <v>2620</v>
      </c>
      <c r="O2998" t="s">
        <v>525</v>
      </c>
      <c r="P2998" t="s">
        <v>526</v>
      </c>
      <c r="Q2998" t="s">
        <v>111</v>
      </c>
      <c r="R2998" t="s">
        <v>112</v>
      </c>
      <c r="S2998" t="s">
        <v>113</v>
      </c>
      <c r="T2998" t="s">
        <v>527</v>
      </c>
      <c r="U2998" t="s">
        <v>1189</v>
      </c>
      <c r="V2998">
        <f>YEAR(sales_order1[[#This Row],[date]])</f>
        <v>2021</v>
      </c>
      <c r="W2998" t="str">
        <f>TEXT(sales_order1[[#This Row],[date]], "Mmm")</f>
        <v>Jun</v>
      </c>
      <c r="X2998">
        <f>VALUE(TEXT(sales_order1[[#This Row],[date]], "D"))</f>
        <v>15</v>
      </c>
      <c r="Y2998">
        <v>24</v>
      </c>
    </row>
    <row r="2999" spans="1:25" x14ac:dyDescent="0.25">
      <c r="A2999" s="1">
        <v>44362</v>
      </c>
      <c r="B2999">
        <v>60923</v>
      </c>
      <c r="C2999" t="s">
        <v>122</v>
      </c>
      <c r="D2999" t="str">
        <f>VLOOKUP(sales_order1[[#This Row],[itemCode]],product_details3!B:C,2,0)</f>
        <v>TNRE150</v>
      </c>
      <c r="E2999" t="s">
        <v>123</v>
      </c>
      <c r="F2999" t="s">
        <v>124</v>
      </c>
      <c r="G2999">
        <v>50</v>
      </c>
      <c r="H2999">
        <v>16.95</v>
      </c>
      <c r="I2999">
        <v>847.5</v>
      </c>
      <c r="J2999">
        <v>5.2</v>
      </c>
      <c r="K2999">
        <v>260</v>
      </c>
      <c r="L2999">
        <v>11.75</v>
      </c>
      <c r="M2999">
        <v>0.69321533923303835</v>
      </c>
      <c r="N2999">
        <v>587.5</v>
      </c>
      <c r="O2999" t="s">
        <v>172</v>
      </c>
      <c r="P2999" t="s">
        <v>173</v>
      </c>
      <c r="Q2999" t="s">
        <v>39</v>
      </c>
      <c r="R2999" t="s">
        <v>40</v>
      </c>
      <c r="S2999" t="s">
        <v>41</v>
      </c>
      <c r="T2999" t="s">
        <v>174</v>
      </c>
      <c r="U2999" t="s">
        <v>1188</v>
      </c>
      <c r="V2999">
        <f>YEAR(sales_order1[[#This Row],[date]])</f>
        <v>2021</v>
      </c>
      <c r="W2999" t="str">
        <f>TEXT(sales_order1[[#This Row],[date]], "Mmm")</f>
        <v>Jun</v>
      </c>
      <c r="X2999">
        <f>VALUE(TEXT(sales_order1[[#This Row],[date]], "D"))</f>
        <v>15</v>
      </c>
      <c r="Y2999">
        <v>24</v>
      </c>
    </row>
    <row r="3000" spans="1:25" x14ac:dyDescent="0.25">
      <c r="A3000" s="1">
        <v>44362</v>
      </c>
      <c r="B3000">
        <v>60924</v>
      </c>
      <c r="C3000" t="s">
        <v>194</v>
      </c>
      <c r="D3000" t="str">
        <f>VLOOKUP(sales_order1[[#This Row],[itemCode]],product_details3!B:C,2,0)</f>
        <v>CLNG150</v>
      </c>
      <c r="E3000" t="s">
        <v>195</v>
      </c>
      <c r="F3000" t="s">
        <v>45</v>
      </c>
      <c r="G3000">
        <v>200</v>
      </c>
      <c r="H3000">
        <v>12.75</v>
      </c>
      <c r="I3000">
        <v>2550</v>
      </c>
      <c r="J3000">
        <v>4.45</v>
      </c>
      <c r="K3000">
        <v>890</v>
      </c>
      <c r="L3000">
        <v>8.3000000000000007</v>
      </c>
      <c r="M3000">
        <v>0.65098039215686276</v>
      </c>
      <c r="N3000">
        <v>1660</v>
      </c>
      <c r="O3000" t="s">
        <v>427</v>
      </c>
      <c r="P3000" t="s">
        <v>428</v>
      </c>
      <c r="Q3000" t="s">
        <v>239</v>
      </c>
      <c r="R3000" t="s">
        <v>112</v>
      </c>
      <c r="S3000" t="s">
        <v>240</v>
      </c>
      <c r="T3000" t="s">
        <v>429</v>
      </c>
      <c r="U3000" t="s">
        <v>1189</v>
      </c>
      <c r="V3000">
        <f>YEAR(sales_order1[[#This Row],[date]])</f>
        <v>2021</v>
      </c>
      <c r="W3000" t="str">
        <f>TEXT(sales_order1[[#This Row],[date]], "Mmm")</f>
        <v>Jun</v>
      </c>
      <c r="X3000">
        <f>VALUE(TEXT(sales_order1[[#This Row],[date]], "D"))</f>
        <v>15</v>
      </c>
      <c r="Y3000">
        <v>24</v>
      </c>
    </row>
    <row r="3001" spans="1:25" x14ac:dyDescent="0.25">
      <c r="A3001" s="1">
        <v>44363</v>
      </c>
      <c r="B3001">
        <v>60925</v>
      </c>
      <c r="C3001" t="s">
        <v>320</v>
      </c>
      <c r="D3001" t="str">
        <f>VLOOKUP(sales_order1[[#This Row],[itemCode]],product_details3!B:C,2,0)</f>
        <v>SCR50+100</v>
      </c>
      <c r="E3001" t="s">
        <v>321</v>
      </c>
      <c r="F3001" t="s">
        <v>61</v>
      </c>
      <c r="G3001">
        <v>100</v>
      </c>
      <c r="H3001">
        <v>26.25</v>
      </c>
      <c r="I3001">
        <v>2625</v>
      </c>
      <c r="J3001">
        <v>7.75</v>
      </c>
      <c r="K3001">
        <v>775</v>
      </c>
      <c r="L3001">
        <v>18.5</v>
      </c>
      <c r="M3001">
        <v>0.70476190476190481</v>
      </c>
      <c r="N3001">
        <v>1850</v>
      </c>
      <c r="O3001" t="s">
        <v>273</v>
      </c>
      <c r="P3001" t="s">
        <v>274</v>
      </c>
      <c r="Q3001" t="s">
        <v>132</v>
      </c>
      <c r="R3001" t="s">
        <v>56</v>
      </c>
      <c r="S3001" t="s">
        <v>133</v>
      </c>
      <c r="T3001" t="s">
        <v>275</v>
      </c>
      <c r="U3001" t="s">
        <v>1191</v>
      </c>
      <c r="V3001">
        <f>YEAR(sales_order1[[#This Row],[date]])</f>
        <v>2021</v>
      </c>
      <c r="W3001" t="str">
        <f>TEXT(sales_order1[[#This Row],[date]], "Mmm")</f>
        <v>Jun</v>
      </c>
      <c r="X3001">
        <f>VALUE(TEXT(sales_order1[[#This Row],[date]], "D"))</f>
        <v>16</v>
      </c>
      <c r="Y3001">
        <v>24</v>
      </c>
    </row>
    <row r="3002" spans="1:25" x14ac:dyDescent="0.25">
      <c r="A3002" s="1">
        <v>44363</v>
      </c>
      <c r="B3002">
        <v>60926</v>
      </c>
      <c r="C3002" t="s">
        <v>35</v>
      </c>
      <c r="D3002" t="str">
        <f>VLOOKUP(sales_order1[[#This Row],[itemCode]],product_details3!B:C,2,0)</f>
        <v>SRMA30</v>
      </c>
      <c r="E3002" t="s">
        <v>36</v>
      </c>
      <c r="F3002" t="s">
        <v>30</v>
      </c>
      <c r="G3002">
        <v>150</v>
      </c>
      <c r="H3002">
        <v>26.2</v>
      </c>
      <c r="I3002">
        <v>3930</v>
      </c>
      <c r="J3002">
        <v>9.4</v>
      </c>
      <c r="K3002">
        <v>1410</v>
      </c>
      <c r="L3002">
        <v>16.8</v>
      </c>
      <c r="M3002">
        <v>0.6412213740458016</v>
      </c>
      <c r="N3002">
        <v>2520</v>
      </c>
      <c r="O3002" t="s">
        <v>281</v>
      </c>
      <c r="P3002" t="s">
        <v>282</v>
      </c>
      <c r="Q3002" t="s">
        <v>24</v>
      </c>
      <c r="R3002" t="s">
        <v>25</v>
      </c>
      <c r="S3002" t="s">
        <v>33</v>
      </c>
      <c r="T3002" t="s">
        <v>283</v>
      </c>
      <c r="U3002" t="s">
        <v>1191</v>
      </c>
      <c r="V3002">
        <f>YEAR(sales_order1[[#This Row],[date]])</f>
        <v>2021</v>
      </c>
      <c r="W3002" t="str">
        <f>TEXT(sales_order1[[#This Row],[date]], "Mmm")</f>
        <v>Jun</v>
      </c>
      <c r="X3002">
        <f>VALUE(TEXT(sales_order1[[#This Row],[date]], "D"))</f>
        <v>16</v>
      </c>
      <c r="Y3002">
        <v>24</v>
      </c>
    </row>
    <row r="3003" spans="1:25" x14ac:dyDescent="0.25">
      <c r="A3003" s="1">
        <v>44363</v>
      </c>
      <c r="B3003">
        <v>60927</v>
      </c>
      <c r="C3003" t="s">
        <v>339</v>
      </c>
      <c r="D3003" t="str">
        <f>VLOOKUP(sales_order1[[#This Row],[itemCode]],product_details3!B:C,2,0)</f>
        <v>SRMH50</v>
      </c>
      <c r="E3003" t="s">
        <v>340</v>
      </c>
      <c r="F3003" t="s">
        <v>30</v>
      </c>
      <c r="G3003">
        <v>150</v>
      </c>
      <c r="H3003">
        <v>31.25</v>
      </c>
      <c r="I3003">
        <v>4687.5</v>
      </c>
      <c r="J3003">
        <v>10.75</v>
      </c>
      <c r="K3003">
        <v>1612.5</v>
      </c>
      <c r="L3003">
        <v>20.5</v>
      </c>
      <c r="M3003">
        <v>0.65600000000000003</v>
      </c>
      <c r="N3003">
        <v>3075</v>
      </c>
      <c r="O3003" t="s">
        <v>553</v>
      </c>
      <c r="P3003" t="s">
        <v>554</v>
      </c>
      <c r="Q3003" t="s">
        <v>55</v>
      </c>
      <c r="R3003" t="s">
        <v>56</v>
      </c>
      <c r="S3003" t="s">
        <v>57</v>
      </c>
      <c r="T3003" t="s">
        <v>555</v>
      </c>
      <c r="U3003" t="s">
        <v>1191</v>
      </c>
      <c r="V3003">
        <f>YEAR(sales_order1[[#This Row],[date]])</f>
        <v>2021</v>
      </c>
      <c r="W3003" t="str">
        <f>TEXT(sales_order1[[#This Row],[date]], "Mmm")</f>
        <v>Jun</v>
      </c>
      <c r="X3003">
        <f>VALUE(TEXT(sales_order1[[#This Row],[date]], "D"))</f>
        <v>16</v>
      </c>
      <c r="Y3003">
        <v>24</v>
      </c>
    </row>
    <row r="3004" spans="1:25" x14ac:dyDescent="0.25">
      <c r="A3004" s="1">
        <v>44363</v>
      </c>
      <c r="B3004">
        <v>60928</v>
      </c>
      <c r="C3004" t="s">
        <v>352</v>
      </c>
      <c r="D3004" t="str">
        <f>VLOOKUP(sales_order1[[#This Row],[itemCode]],product_details3!B:C,2,0)</f>
        <v>MSTL50</v>
      </c>
      <c r="E3004" t="s">
        <v>353</v>
      </c>
      <c r="F3004" t="s">
        <v>21</v>
      </c>
      <c r="G3004">
        <v>100</v>
      </c>
      <c r="H3004">
        <v>16.95</v>
      </c>
      <c r="I3004">
        <v>1695</v>
      </c>
      <c r="J3004">
        <v>5.2</v>
      </c>
      <c r="K3004">
        <v>520</v>
      </c>
      <c r="L3004">
        <v>11.75</v>
      </c>
      <c r="M3004">
        <v>0.69321533923303835</v>
      </c>
      <c r="N3004">
        <v>1175</v>
      </c>
      <c r="O3004" t="s">
        <v>398</v>
      </c>
      <c r="P3004" t="s">
        <v>399</v>
      </c>
      <c r="Q3004" t="s">
        <v>100</v>
      </c>
      <c r="R3004" t="s">
        <v>40</v>
      </c>
      <c r="S3004" t="s">
        <v>101</v>
      </c>
      <c r="T3004" t="s">
        <v>102</v>
      </c>
      <c r="U3004" t="s">
        <v>1190</v>
      </c>
      <c r="V3004">
        <f>YEAR(sales_order1[[#This Row],[date]])</f>
        <v>2021</v>
      </c>
      <c r="W3004" t="str">
        <f>TEXT(sales_order1[[#This Row],[date]], "Mmm")</f>
        <v>Jun</v>
      </c>
      <c r="X3004">
        <f>VALUE(TEXT(sales_order1[[#This Row],[date]], "D"))</f>
        <v>16</v>
      </c>
      <c r="Y3004">
        <v>24</v>
      </c>
    </row>
    <row r="3005" spans="1:25" x14ac:dyDescent="0.25">
      <c r="A3005" s="1">
        <v>44363</v>
      </c>
      <c r="B3005">
        <v>60929</v>
      </c>
      <c r="C3005" t="s">
        <v>313</v>
      </c>
      <c r="D3005" t="str">
        <f>VLOOKUP(sales_order1[[#This Row],[itemCode]],product_details3!B:C,2,0)</f>
        <v>MSKO50</v>
      </c>
      <c r="E3005" t="s">
        <v>314</v>
      </c>
      <c r="F3005" t="s">
        <v>137</v>
      </c>
      <c r="G3005">
        <v>50</v>
      </c>
      <c r="H3005">
        <v>14.65</v>
      </c>
      <c r="I3005">
        <v>732.5</v>
      </c>
      <c r="J3005">
        <v>6.55</v>
      </c>
      <c r="K3005">
        <v>327.5</v>
      </c>
      <c r="L3005">
        <v>8.1</v>
      </c>
      <c r="M3005">
        <v>0.55290102389078488</v>
      </c>
      <c r="N3005">
        <v>405</v>
      </c>
      <c r="O3005" t="s">
        <v>248</v>
      </c>
      <c r="P3005" t="s">
        <v>249</v>
      </c>
      <c r="Q3005" t="s">
        <v>191</v>
      </c>
      <c r="R3005" t="s">
        <v>56</v>
      </c>
      <c r="S3005" t="s">
        <v>192</v>
      </c>
      <c r="T3005" t="s">
        <v>250</v>
      </c>
      <c r="U3005" t="s">
        <v>1191</v>
      </c>
      <c r="V3005">
        <f>YEAR(sales_order1[[#This Row],[date]])</f>
        <v>2021</v>
      </c>
      <c r="W3005" t="str">
        <f>TEXT(sales_order1[[#This Row],[date]], "Mmm")</f>
        <v>Jun</v>
      </c>
      <c r="X3005">
        <f>VALUE(TEXT(sales_order1[[#This Row],[date]], "D"))</f>
        <v>16</v>
      </c>
      <c r="Y3005">
        <v>24</v>
      </c>
    </row>
    <row r="3006" spans="1:25" x14ac:dyDescent="0.25">
      <c r="A3006" s="1">
        <v>44363</v>
      </c>
      <c r="B3006">
        <v>60930</v>
      </c>
      <c r="C3006" t="s">
        <v>35</v>
      </c>
      <c r="D3006" t="str">
        <f>VLOOKUP(sales_order1[[#This Row],[itemCode]],product_details3!B:C,2,0)</f>
        <v>SRMA30</v>
      </c>
      <c r="E3006" t="s">
        <v>36</v>
      </c>
      <c r="F3006" t="s">
        <v>30</v>
      </c>
      <c r="G3006">
        <v>150</v>
      </c>
      <c r="H3006">
        <v>26.2</v>
      </c>
      <c r="I3006">
        <v>3930</v>
      </c>
      <c r="J3006">
        <v>9.4</v>
      </c>
      <c r="K3006">
        <v>1410</v>
      </c>
      <c r="L3006">
        <v>16.8</v>
      </c>
      <c r="M3006">
        <v>0.6412213740458016</v>
      </c>
      <c r="N3006">
        <v>2520</v>
      </c>
      <c r="O3006" t="s">
        <v>591</v>
      </c>
      <c r="P3006" t="s">
        <v>592</v>
      </c>
      <c r="Q3006" t="s">
        <v>100</v>
      </c>
      <c r="R3006" t="s">
        <v>40</v>
      </c>
      <c r="S3006" t="s">
        <v>101</v>
      </c>
      <c r="T3006" t="s">
        <v>593</v>
      </c>
      <c r="U3006" t="s">
        <v>1190</v>
      </c>
      <c r="V3006">
        <f>YEAR(sales_order1[[#This Row],[date]])</f>
        <v>2021</v>
      </c>
      <c r="W3006" t="str">
        <f>TEXT(sales_order1[[#This Row],[date]], "Mmm")</f>
        <v>Jun</v>
      </c>
      <c r="X3006">
        <f>VALUE(TEXT(sales_order1[[#This Row],[date]], "D"))</f>
        <v>16</v>
      </c>
      <c r="Y3006">
        <v>24</v>
      </c>
    </row>
    <row r="3007" spans="1:25" x14ac:dyDescent="0.25">
      <c r="A3007" s="1">
        <v>44363</v>
      </c>
      <c r="B3007">
        <v>60931</v>
      </c>
      <c r="C3007" t="s">
        <v>86</v>
      </c>
      <c r="D3007" t="str">
        <f>VLOOKUP(sales_order1[[#This Row],[itemCode]],product_details3!B:C,2,0)</f>
        <v>SRMH30</v>
      </c>
      <c r="E3007" t="s">
        <v>87</v>
      </c>
      <c r="F3007" t="s">
        <v>30</v>
      </c>
      <c r="G3007">
        <v>150</v>
      </c>
      <c r="H3007">
        <v>21</v>
      </c>
      <c r="I3007">
        <v>3150</v>
      </c>
      <c r="J3007">
        <v>6.6</v>
      </c>
      <c r="K3007">
        <v>990</v>
      </c>
      <c r="L3007">
        <v>14.4</v>
      </c>
      <c r="M3007">
        <v>0.68571428571428572</v>
      </c>
      <c r="N3007">
        <v>2160</v>
      </c>
      <c r="O3007" t="s">
        <v>262</v>
      </c>
      <c r="P3007" t="s">
        <v>263</v>
      </c>
      <c r="Q3007" t="s">
        <v>264</v>
      </c>
      <c r="R3007" t="s">
        <v>56</v>
      </c>
      <c r="S3007" t="s">
        <v>133</v>
      </c>
      <c r="T3007" t="s">
        <v>265</v>
      </c>
      <c r="U3007" t="s">
        <v>1191</v>
      </c>
      <c r="V3007">
        <f>YEAR(sales_order1[[#This Row],[date]])</f>
        <v>2021</v>
      </c>
      <c r="W3007" t="str">
        <f>TEXT(sales_order1[[#This Row],[date]], "Mmm")</f>
        <v>Jun</v>
      </c>
      <c r="X3007">
        <f>VALUE(TEXT(sales_order1[[#This Row],[date]], "D"))</f>
        <v>16</v>
      </c>
      <c r="Y3007">
        <v>24</v>
      </c>
    </row>
    <row r="3008" spans="1:25" x14ac:dyDescent="0.25">
      <c r="A3008" s="1">
        <v>44363</v>
      </c>
      <c r="B3008">
        <v>60932</v>
      </c>
      <c r="C3008" t="s">
        <v>51</v>
      </c>
      <c r="D3008" t="str">
        <f>VLOOKUP(sales_order1[[#This Row],[itemCode]],product_details3!B:C,2,0)</f>
        <v>MSTH50</v>
      </c>
      <c r="E3008" t="s">
        <v>52</v>
      </c>
      <c r="F3008" t="s">
        <v>21</v>
      </c>
      <c r="G3008">
        <v>100</v>
      </c>
      <c r="H3008">
        <v>15.75</v>
      </c>
      <c r="I3008">
        <v>1575</v>
      </c>
      <c r="J3008">
        <v>4.45</v>
      </c>
      <c r="K3008">
        <v>445</v>
      </c>
      <c r="L3008">
        <v>11.3</v>
      </c>
      <c r="M3008">
        <v>0.71746031746031746</v>
      </c>
      <c r="N3008">
        <v>1130</v>
      </c>
      <c r="O3008" t="s">
        <v>525</v>
      </c>
      <c r="P3008" t="s">
        <v>526</v>
      </c>
      <c r="Q3008" t="s">
        <v>111</v>
      </c>
      <c r="R3008" t="s">
        <v>112</v>
      </c>
      <c r="S3008" t="s">
        <v>113</v>
      </c>
      <c r="T3008" t="s">
        <v>527</v>
      </c>
      <c r="U3008" t="s">
        <v>1189</v>
      </c>
      <c r="V3008">
        <f>YEAR(sales_order1[[#This Row],[date]])</f>
        <v>2021</v>
      </c>
      <c r="W3008" t="str">
        <f>TEXT(sales_order1[[#This Row],[date]], "Mmm")</f>
        <v>Jun</v>
      </c>
      <c r="X3008">
        <f>VALUE(TEXT(sales_order1[[#This Row],[date]], "D"))</f>
        <v>16</v>
      </c>
      <c r="Y3008">
        <v>24</v>
      </c>
    </row>
    <row r="3009" spans="1:25" x14ac:dyDescent="0.25">
      <c r="A3009" s="1">
        <v>44363</v>
      </c>
      <c r="B3009">
        <v>60933</v>
      </c>
      <c r="C3009" t="s">
        <v>115</v>
      </c>
      <c r="D3009" t="str">
        <f>VLOOKUP(sales_order1[[#This Row],[itemCode]],product_details3!B:C,2,0)</f>
        <v>SCRS30100</v>
      </c>
      <c r="E3009" t="s">
        <v>116</v>
      </c>
      <c r="F3009" t="s">
        <v>61</v>
      </c>
      <c r="G3009">
        <v>350</v>
      </c>
      <c r="H3009">
        <v>32.75</v>
      </c>
      <c r="I3009">
        <v>11462.5</v>
      </c>
      <c r="J3009">
        <v>11.25</v>
      </c>
      <c r="K3009">
        <v>3937.5</v>
      </c>
      <c r="L3009">
        <v>21.5</v>
      </c>
      <c r="M3009">
        <v>0.65648854961832059</v>
      </c>
      <c r="N3009">
        <v>7525</v>
      </c>
      <c r="O3009" t="s">
        <v>216</v>
      </c>
      <c r="P3009" t="s">
        <v>217</v>
      </c>
      <c r="Q3009" t="s">
        <v>218</v>
      </c>
      <c r="R3009" t="s">
        <v>40</v>
      </c>
      <c r="S3009" t="s">
        <v>219</v>
      </c>
      <c r="T3009" t="s">
        <v>220</v>
      </c>
      <c r="U3009" t="s">
        <v>1190</v>
      </c>
      <c r="V3009">
        <f>YEAR(sales_order1[[#This Row],[date]])</f>
        <v>2021</v>
      </c>
      <c r="W3009" t="str">
        <f>TEXT(sales_order1[[#This Row],[date]], "Mmm")</f>
        <v>Jun</v>
      </c>
      <c r="X3009">
        <f>VALUE(TEXT(sales_order1[[#This Row],[date]], "D"))</f>
        <v>16</v>
      </c>
      <c r="Y3009">
        <v>24</v>
      </c>
    </row>
    <row r="3010" spans="1:25" x14ac:dyDescent="0.25">
      <c r="A3010" s="1">
        <v>44364</v>
      </c>
      <c r="B3010">
        <v>60934</v>
      </c>
      <c r="C3010" t="s">
        <v>156</v>
      </c>
      <c r="D3010" t="str">
        <f>VLOOKUP(sales_order1[[#This Row],[itemCode]],product_details3!B:C,2,0)</f>
        <v>SCRT30</v>
      </c>
      <c r="E3010" t="s">
        <v>157</v>
      </c>
      <c r="F3010" t="s">
        <v>61</v>
      </c>
      <c r="G3010">
        <v>100</v>
      </c>
      <c r="H3010">
        <v>11.3</v>
      </c>
      <c r="I3010">
        <v>1130</v>
      </c>
      <c r="J3010">
        <v>3.8</v>
      </c>
      <c r="K3010">
        <v>380</v>
      </c>
      <c r="L3010">
        <v>7.5</v>
      </c>
      <c r="M3010">
        <v>0.66371681415929207</v>
      </c>
      <c r="N3010">
        <v>750</v>
      </c>
      <c r="O3010" t="s">
        <v>447</v>
      </c>
      <c r="P3010" t="s">
        <v>448</v>
      </c>
      <c r="Q3010" t="s">
        <v>378</v>
      </c>
      <c r="R3010" t="s">
        <v>72</v>
      </c>
      <c r="S3010" t="s">
        <v>449</v>
      </c>
      <c r="T3010" t="s">
        <v>450</v>
      </c>
      <c r="U3010" t="s">
        <v>1188</v>
      </c>
      <c r="V3010">
        <f>YEAR(sales_order1[[#This Row],[date]])</f>
        <v>2021</v>
      </c>
      <c r="W3010" t="str">
        <f>TEXT(sales_order1[[#This Row],[date]], "Mmm")</f>
        <v>Jun</v>
      </c>
      <c r="X3010">
        <f>VALUE(TEXT(sales_order1[[#This Row],[date]], "D"))</f>
        <v>17</v>
      </c>
      <c r="Y3010">
        <v>24</v>
      </c>
    </row>
    <row r="3011" spans="1:25" x14ac:dyDescent="0.25">
      <c r="A3011" s="1">
        <v>44364</v>
      </c>
      <c r="B3011">
        <v>60935</v>
      </c>
      <c r="C3011" t="s">
        <v>360</v>
      </c>
      <c r="D3011" t="str">
        <f>VLOOKUP(sales_order1[[#This Row],[itemCode]],product_details3!B:C,2,0)</f>
        <v>TNRS100</v>
      </c>
      <c r="E3011" t="s">
        <v>361</v>
      </c>
      <c r="F3011" t="s">
        <v>124</v>
      </c>
      <c r="G3011">
        <v>100</v>
      </c>
      <c r="H3011">
        <v>13.1</v>
      </c>
      <c r="I3011">
        <v>1310</v>
      </c>
      <c r="J3011">
        <v>4.7</v>
      </c>
      <c r="K3011">
        <v>470</v>
      </c>
      <c r="L3011">
        <v>8.4</v>
      </c>
      <c r="M3011">
        <v>0.6412213740458016</v>
      </c>
      <c r="N3011">
        <v>840</v>
      </c>
      <c r="O3011" t="s">
        <v>573</v>
      </c>
      <c r="P3011" t="s">
        <v>574</v>
      </c>
      <c r="Q3011" t="s">
        <v>218</v>
      </c>
      <c r="R3011" t="s">
        <v>40</v>
      </c>
      <c r="S3011" t="s">
        <v>219</v>
      </c>
      <c r="T3011" t="s">
        <v>575</v>
      </c>
      <c r="U3011" t="s">
        <v>1190</v>
      </c>
      <c r="V3011">
        <f>YEAR(sales_order1[[#This Row],[date]])</f>
        <v>2021</v>
      </c>
      <c r="W3011" t="str">
        <f>TEXT(sales_order1[[#This Row],[date]], "Mmm")</f>
        <v>Jun</v>
      </c>
      <c r="X3011">
        <f>VALUE(TEXT(sales_order1[[#This Row],[date]], "D"))</f>
        <v>17</v>
      </c>
      <c r="Y3011">
        <v>24</v>
      </c>
    </row>
    <row r="3012" spans="1:25" x14ac:dyDescent="0.25">
      <c r="A3012" s="1">
        <v>44364</v>
      </c>
      <c r="B3012">
        <v>60936</v>
      </c>
      <c r="C3012" t="s">
        <v>256</v>
      </c>
      <c r="D3012" t="str">
        <f>VLOOKUP(sales_order1[[#This Row],[itemCode]],product_details3!B:C,2,0)</f>
        <v>MSKC50</v>
      </c>
      <c r="E3012" t="s">
        <v>257</v>
      </c>
      <c r="F3012" t="s">
        <v>137</v>
      </c>
      <c r="G3012">
        <v>150</v>
      </c>
      <c r="H3012">
        <v>11.95</v>
      </c>
      <c r="I3012">
        <v>1792.5</v>
      </c>
      <c r="J3012">
        <v>5.2</v>
      </c>
      <c r="K3012">
        <v>780</v>
      </c>
      <c r="L3012">
        <v>6.75</v>
      </c>
      <c r="M3012">
        <v>0.56485355648535562</v>
      </c>
      <c r="N3012">
        <v>1012.5</v>
      </c>
      <c r="O3012" t="s">
        <v>138</v>
      </c>
      <c r="P3012" t="s">
        <v>139</v>
      </c>
      <c r="Q3012" t="s">
        <v>77</v>
      </c>
      <c r="R3012" t="s">
        <v>72</v>
      </c>
      <c r="S3012" t="s">
        <v>140</v>
      </c>
      <c r="T3012" t="s">
        <v>141</v>
      </c>
      <c r="U3012" t="s">
        <v>1190</v>
      </c>
      <c r="V3012">
        <f>YEAR(sales_order1[[#This Row],[date]])</f>
        <v>2021</v>
      </c>
      <c r="W3012" t="str">
        <f>TEXT(sales_order1[[#This Row],[date]], "Mmm")</f>
        <v>Jun</v>
      </c>
      <c r="X3012">
        <f>VALUE(TEXT(sales_order1[[#This Row],[date]], "D"))</f>
        <v>17</v>
      </c>
      <c r="Y3012">
        <v>24</v>
      </c>
    </row>
    <row r="3013" spans="1:25" x14ac:dyDescent="0.25">
      <c r="A3013" s="1">
        <v>44364</v>
      </c>
      <c r="B3013">
        <v>60937</v>
      </c>
      <c r="C3013" t="s">
        <v>325</v>
      </c>
      <c r="D3013" t="str">
        <f>VLOOKUP(sales_order1[[#This Row],[itemCode]],product_details3!B:C,2,0)</f>
        <v>EXFG100</v>
      </c>
      <c r="E3013" t="s">
        <v>326</v>
      </c>
      <c r="F3013" t="s">
        <v>183</v>
      </c>
      <c r="G3013">
        <v>100</v>
      </c>
      <c r="H3013">
        <v>20.75</v>
      </c>
      <c r="I3013">
        <v>2075</v>
      </c>
      <c r="J3013">
        <v>7.45</v>
      </c>
      <c r="K3013">
        <v>745</v>
      </c>
      <c r="L3013">
        <v>13.3</v>
      </c>
      <c r="M3013">
        <v>0.64096385542168677</v>
      </c>
      <c r="N3013">
        <v>1330</v>
      </c>
      <c r="O3013" t="s">
        <v>606</v>
      </c>
      <c r="P3013" t="s">
        <v>607</v>
      </c>
      <c r="Q3013" t="s">
        <v>239</v>
      </c>
      <c r="R3013" t="s">
        <v>112</v>
      </c>
      <c r="S3013" t="s">
        <v>368</v>
      </c>
      <c r="T3013" t="s">
        <v>608</v>
      </c>
      <c r="U3013" t="s">
        <v>1189</v>
      </c>
      <c r="V3013">
        <f>YEAR(sales_order1[[#This Row],[date]])</f>
        <v>2021</v>
      </c>
      <c r="W3013" t="str">
        <f>TEXT(sales_order1[[#This Row],[date]], "Mmm")</f>
        <v>Jun</v>
      </c>
      <c r="X3013">
        <f>VALUE(TEXT(sales_order1[[#This Row],[date]], "D"))</f>
        <v>17</v>
      </c>
      <c r="Y3013">
        <v>24</v>
      </c>
    </row>
    <row r="3014" spans="1:25" x14ac:dyDescent="0.25">
      <c r="A3014" s="1">
        <v>44364</v>
      </c>
      <c r="B3014">
        <v>60938</v>
      </c>
      <c r="C3014" t="s">
        <v>288</v>
      </c>
      <c r="D3014" t="str">
        <f>VLOOKUP(sales_order1[[#This Row],[itemCode]],product_details3!B:C,2,0)</f>
        <v>MKRM200</v>
      </c>
      <c r="E3014" t="s">
        <v>289</v>
      </c>
      <c r="F3014" t="s">
        <v>151</v>
      </c>
      <c r="G3014">
        <v>200</v>
      </c>
      <c r="H3014">
        <v>19.25</v>
      </c>
      <c r="I3014">
        <v>3850</v>
      </c>
      <c r="J3014">
        <v>7.75</v>
      </c>
      <c r="K3014">
        <v>1550</v>
      </c>
      <c r="L3014">
        <v>11.5</v>
      </c>
      <c r="M3014">
        <v>0.59740259740259738</v>
      </c>
      <c r="N3014">
        <v>2300</v>
      </c>
      <c r="O3014" t="s">
        <v>62</v>
      </c>
      <c r="P3014" t="s">
        <v>63</v>
      </c>
      <c r="Q3014" t="s">
        <v>64</v>
      </c>
      <c r="R3014" t="s">
        <v>40</v>
      </c>
      <c r="S3014" t="s">
        <v>65</v>
      </c>
      <c r="T3014" t="s">
        <v>66</v>
      </c>
      <c r="U3014" t="s">
        <v>1190</v>
      </c>
      <c r="V3014">
        <f>YEAR(sales_order1[[#This Row],[date]])</f>
        <v>2021</v>
      </c>
      <c r="W3014" t="str">
        <f>TEXT(sales_order1[[#This Row],[date]], "Mmm")</f>
        <v>Jun</v>
      </c>
      <c r="X3014">
        <f>VALUE(TEXT(sales_order1[[#This Row],[date]], "D"))</f>
        <v>17</v>
      </c>
      <c r="Y3014">
        <v>24</v>
      </c>
    </row>
    <row r="3015" spans="1:25" x14ac:dyDescent="0.25">
      <c r="A3015" s="1">
        <v>44364</v>
      </c>
      <c r="B3015">
        <v>60939</v>
      </c>
      <c r="C3015" t="s">
        <v>19</v>
      </c>
      <c r="D3015" t="str">
        <f>VLOOKUP(sales_order1[[#This Row],[itemCode]],product_details3!B:C,2,0)</f>
        <v>MSTH100</v>
      </c>
      <c r="E3015" t="s">
        <v>20</v>
      </c>
      <c r="F3015" t="s">
        <v>21</v>
      </c>
      <c r="G3015">
        <v>200</v>
      </c>
      <c r="H3015">
        <v>26.25</v>
      </c>
      <c r="I3015">
        <v>5250</v>
      </c>
      <c r="J3015">
        <v>7.75</v>
      </c>
      <c r="K3015">
        <v>1550</v>
      </c>
      <c r="L3015">
        <v>18.5</v>
      </c>
      <c r="M3015">
        <v>0.70476190476190481</v>
      </c>
      <c r="N3015">
        <v>3700</v>
      </c>
      <c r="O3015" t="s">
        <v>492</v>
      </c>
      <c r="P3015" t="s">
        <v>493</v>
      </c>
      <c r="Q3015" t="s">
        <v>378</v>
      </c>
      <c r="R3015" t="s">
        <v>72</v>
      </c>
      <c r="S3015" t="s">
        <v>379</v>
      </c>
      <c r="T3015" t="s">
        <v>494</v>
      </c>
      <c r="U3015" t="s">
        <v>1188</v>
      </c>
      <c r="V3015">
        <f>YEAR(sales_order1[[#This Row],[date]])</f>
        <v>2021</v>
      </c>
      <c r="W3015" t="str">
        <f>TEXT(sales_order1[[#This Row],[date]], "Mmm")</f>
        <v>Jun</v>
      </c>
      <c r="X3015">
        <f>VALUE(TEXT(sales_order1[[#This Row],[date]], "D"))</f>
        <v>17</v>
      </c>
      <c r="Y3015">
        <v>24</v>
      </c>
    </row>
    <row r="3016" spans="1:25" x14ac:dyDescent="0.25">
      <c r="A3016" s="1">
        <v>44364</v>
      </c>
      <c r="B3016">
        <v>60940</v>
      </c>
      <c r="C3016" t="s">
        <v>251</v>
      </c>
      <c r="D3016" t="str">
        <f>VLOOKUP(sales_order1[[#This Row],[itemCode]],product_details3!B:C,2,0)</f>
        <v>CLNO50</v>
      </c>
      <c r="E3016" t="s">
        <v>252</v>
      </c>
      <c r="F3016" t="s">
        <v>45</v>
      </c>
      <c r="G3016">
        <v>150</v>
      </c>
      <c r="H3016">
        <v>9.1</v>
      </c>
      <c r="I3016">
        <v>1365</v>
      </c>
      <c r="J3016">
        <v>3.7</v>
      </c>
      <c r="K3016">
        <v>555</v>
      </c>
      <c r="L3016">
        <v>5.4</v>
      </c>
      <c r="M3016">
        <v>0.59340659340659352</v>
      </c>
      <c r="N3016">
        <v>810</v>
      </c>
      <c r="O3016" t="s">
        <v>117</v>
      </c>
      <c r="P3016" t="s">
        <v>118</v>
      </c>
      <c r="Q3016" t="s">
        <v>119</v>
      </c>
      <c r="R3016" t="s">
        <v>40</v>
      </c>
      <c r="S3016" t="s">
        <v>120</v>
      </c>
      <c r="T3016" t="s">
        <v>121</v>
      </c>
      <c r="U3016" t="s">
        <v>1190</v>
      </c>
      <c r="V3016">
        <f>YEAR(sales_order1[[#This Row],[date]])</f>
        <v>2021</v>
      </c>
      <c r="W3016" t="str">
        <f>TEXT(sales_order1[[#This Row],[date]], "Mmm")</f>
        <v>Jun</v>
      </c>
      <c r="X3016">
        <f>VALUE(TEXT(sales_order1[[#This Row],[date]], "D"))</f>
        <v>17</v>
      </c>
      <c r="Y3016">
        <v>24</v>
      </c>
    </row>
    <row r="3017" spans="1:25" x14ac:dyDescent="0.25">
      <c r="A3017" s="1">
        <v>44364</v>
      </c>
      <c r="B3017">
        <v>60941</v>
      </c>
      <c r="C3017" t="s">
        <v>103</v>
      </c>
      <c r="D3017" t="str">
        <f>VLOOKUP(sales_order1[[#This Row],[itemCode]],product_details3!B:C,2,0)</f>
        <v>SCRT50</v>
      </c>
      <c r="E3017" t="s">
        <v>104</v>
      </c>
      <c r="F3017" t="s">
        <v>61</v>
      </c>
      <c r="G3017">
        <v>50</v>
      </c>
      <c r="H3017">
        <v>16.95</v>
      </c>
      <c r="I3017">
        <v>847.5</v>
      </c>
      <c r="J3017">
        <v>5.2</v>
      </c>
      <c r="K3017">
        <v>260</v>
      </c>
      <c r="L3017">
        <v>11.75</v>
      </c>
      <c r="M3017">
        <v>0.69321533923303835</v>
      </c>
      <c r="N3017">
        <v>587.5</v>
      </c>
      <c r="O3017" t="s">
        <v>152</v>
      </c>
      <c r="P3017" t="s">
        <v>153</v>
      </c>
      <c r="Q3017" t="s">
        <v>154</v>
      </c>
      <c r="R3017" t="s">
        <v>56</v>
      </c>
      <c r="S3017" t="s">
        <v>133</v>
      </c>
      <c r="T3017" t="s">
        <v>155</v>
      </c>
      <c r="U3017" t="s">
        <v>1191</v>
      </c>
      <c r="V3017">
        <f>YEAR(sales_order1[[#This Row],[date]])</f>
        <v>2021</v>
      </c>
      <c r="W3017" t="str">
        <f>TEXT(sales_order1[[#This Row],[date]], "Mmm")</f>
        <v>Jun</v>
      </c>
      <c r="X3017">
        <f>VALUE(TEXT(sales_order1[[#This Row],[date]], "D"))</f>
        <v>17</v>
      </c>
      <c r="Y3017">
        <v>24</v>
      </c>
    </row>
    <row r="3018" spans="1:25" x14ac:dyDescent="0.25">
      <c r="A3018" s="1">
        <v>44364</v>
      </c>
      <c r="B3018">
        <v>60942</v>
      </c>
      <c r="C3018" t="s">
        <v>103</v>
      </c>
      <c r="D3018" t="str">
        <f>VLOOKUP(sales_order1[[#This Row],[itemCode]],product_details3!B:C,2,0)</f>
        <v>SCRT50</v>
      </c>
      <c r="E3018" t="s">
        <v>104</v>
      </c>
      <c r="F3018" t="s">
        <v>61</v>
      </c>
      <c r="G3018">
        <v>350</v>
      </c>
      <c r="H3018">
        <v>16.95</v>
      </c>
      <c r="I3018">
        <v>5932.5</v>
      </c>
      <c r="J3018">
        <v>5.2</v>
      </c>
      <c r="K3018">
        <v>1820</v>
      </c>
      <c r="L3018">
        <v>11.75</v>
      </c>
      <c r="M3018">
        <v>0.69321533923303835</v>
      </c>
      <c r="N3018">
        <v>4112.5</v>
      </c>
      <c r="O3018" t="s">
        <v>579</v>
      </c>
      <c r="P3018" t="s">
        <v>580</v>
      </c>
      <c r="Q3018" t="s">
        <v>264</v>
      </c>
      <c r="R3018" t="s">
        <v>56</v>
      </c>
      <c r="S3018" t="s">
        <v>133</v>
      </c>
      <c r="T3018" t="s">
        <v>581</v>
      </c>
      <c r="U3018" t="s">
        <v>1191</v>
      </c>
      <c r="V3018">
        <f>YEAR(sales_order1[[#This Row],[date]])</f>
        <v>2021</v>
      </c>
      <c r="W3018" t="str">
        <f>TEXT(sales_order1[[#This Row],[date]], "Mmm")</f>
        <v>Jun</v>
      </c>
      <c r="X3018">
        <f>VALUE(TEXT(sales_order1[[#This Row],[date]], "D"))</f>
        <v>17</v>
      </c>
      <c r="Y3018">
        <v>24</v>
      </c>
    </row>
    <row r="3019" spans="1:25" x14ac:dyDescent="0.25">
      <c r="A3019" s="1">
        <v>44365</v>
      </c>
      <c r="B3019">
        <v>60943</v>
      </c>
      <c r="C3019" t="s">
        <v>103</v>
      </c>
      <c r="D3019" t="str">
        <f>VLOOKUP(sales_order1[[#This Row],[itemCode]],product_details3!B:C,2,0)</f>
        <v>SCRT50</v>
      </c>
      <c r="E3019" t="s">
        <v>104</v>
      </c>
      <c r="F3019" t="s">
        <v>61</v>
      </c>
      <c r="G3019">
        <v>50</v>
      </c>
      <c r="H3019">
        <v>16.95</v>
      </c>
      <c r="I3019">
        <v>847.5</v>
      </c>
      <c r="J3019">
        <v>5.2</v>
      </c>
      <c r="K3019">
        <v>260</v>
      </c>
      <c r="L3019">
        <v>11.75</v>
      </c>
      <c r="M3019">
        <v>0.69321533923303835</v>
      </c>
      <c r="N3019">
        <v>587.5</v>
      </c>
      <c r="O3019" t="s">
        <v>427</v>
      </c>
      <c r="P3019" t="s">
        <v>428</v>
      </c>
      <c r="Q3019" t="s">
        <v>239</v>
      </c>
      <c r="R3019" t="s">
        <v>112</v>
      </c>
      <c r="S3019" t="s">
        <v>240</v>
      </c>
      <c r="T3019" t="s">
        <v>429</v>
      </c>
      <c r="U3019" t="s">
        <v>1189</v>
      </c>
      <c r="V3019">
        <f>YEAR(sales_order1[[#This Row],[date]])</f>
        <v>2021</v>
      </c>
      <c r="W3019" t="str">
        <f>TEXT(sales_order1[[#This Row],[date]], "Mmm")</f>
        <v>Jun</v>
      </c>
      <c r="X3019">
        <f>VALUE(TEXT(sales_order1[[#This Row],[date]], "D"))</f>
        <v>18</v>
      </c>
      <c r="Y3019">
        <v>25</v>
      </c>
    </row>
    <row r="3020" spans="1:25" x14ac:dyDescent="0.25">
      <c r="A3020" s="1">
        <v>44365</v>
      </c>
      <c r="B3020">
        <v>60944</v>
      </c>
      <c r="C3020" t="s">
        <v>335</v>
      </c>
      <c r="D3020" t="str">
        <f>VLOOKUP(sales_order1[[#This Row],[itemCode]],product_details3!B:C,2,0)</f>
        <v>CLNF50</v>
      </c>
      <c r="E3020" t="s">
        <v>336</v>
      </c>
      <c r="F3020" t="s">
        <v>45</v>
      </c>
      <c r="G3020">
        <v>150</v>
      </c>
      <c r="H3020">
        <v>7.3</v>
      </c>
      <c r="I3020">
        <v>1095</v>
      </c>
      <c r="J3020">
        <v>2.8</v>
      </c>
      <c r="K3020">
        <v>420</v>
      </c>
      <c r="L3020">
        <v>4.5</v>
      </c>
      <c r="M3020">
        <v>0.61643835616438358</v>
      </c>
      <c r="N3020">
        <v>675</v>
      </c>
      <c r="O3020" t="s">
        <v>299</v>
      </c>
      <c r="P3020" t="s">
        <v>300</v>
      </c>
      <c r="Q3020" t="s">
        <v>100</v>
      </c>
      <c r="R3020" t="s">
        <v>40</v>
      </c>
      <c r="S3020" t="s">
        <v>101</v>
      </c>
      <c r="T3020" t="s">
        <v>301</v>
      </c>
      <c r="U3020" t="s">
        <v>1190</v>
      </c>
      <c r="V3020">
        <f>YEAR(sales_order1[[#This Row],[date]])</f>
        <v>2021</v>
      </c>
      <c r="W3020" t="str">
        <f>TEXT(sales_order1[[#This Row],[date]], "Mmm")</f>
        <v>Jun</v>
      </c>
      <c r="X3020">
        <f>VALUE(TEXT(sales_order1[[#This Row],[date]], "D"))</f>
        <v>18</v>
      </c>
      <c r="Y3020">
        <v>25</v>
      </c>
    </row>
    <row r="3021" spans="1:25" x14ac:dyDescent="0.25">
      <c r="A3021" s="1">
        <v>44365</v>
      </c>
      <c r="B3021">
        <v>60945</v>
      </c>
      <c r="C3021" t="s">
        <v>103</v>
      </c>
      <c r="D3021" t="str">
        <f>VLOOKUP(sales_order1[[#This Row],[itemCode]],product_details3!B:C,2,0)</f>
        <v>SCRT50</v>
      </c>
      <c r="E3021" t="s">
        <v>104</v>
      </c>
      <c r="F3021" t="s">
        <v>61</v>
      </c>
      <c r="G3021">
        <v>100</v>
      </c>
      <c r="H3021">
        <v>16.95</v>
      </c>
      <c r="I3021">
        <v>1695</v>
      </c>
      <c r="J3021">
        <v>5.2</v>
      </c>
      <c r="K3021">
        <v>520</v>
      </c>
      <c r="L3021">
        <v>11.75</v>
      </c>
      <c r="M3021">
        <v>0.69321533923303835</v>
      </c>
      <c r="N3021">
        <v>1175</v>
      </c>
      <c r="O3021" t="s">
        <v>534</v>
      </c>
      <c r="P3021" t="s">
        <v>535</v>
      </c>
      <c r="Q3021" t="s">
        <v>107</v>
      </c>
      <c r="R3021" t="s">
        <v>40</v>
      </c>
      <c r="S3021" t="s">
        <v>101</v>
      </c>
      <c r="T3021" t="s">
        <v>536</v>
      </c>
      <c r="U3021" t="s">
        <v>1190</v>
      </c>
      <c r="V3021">
        <f>YEAR(sales_order1[[#This Row],[date]])</f>
        <v>2021</v>
      </c>
      <c r="W3021" t="str">
        <f>TEXT(sales_order1[[#This Row],[date]], "Mmm")</f>
        <v>Jun</v>
      </c>
      <c r="X3021">
        <f>VALUE(TEXT(sales_order1[[#This Row],[date]], "D"))</f>
        <v>18</v>
      </c>
      <c r="Y3021">
        <v>25</v>
      </c>
    </row>
    <row r="3022" spans="1:25" x14ac:dyDescent="0.25">
      <c r="A3022" s="1">
        <v>44365</v>
      </c>
      <c r="B3022">
        <v>60946</v>
      </c>
      <c r="C3022" t="s">
        <v>103</v>
      </c>
      <c r="D3022" t="str">
        <f>VLOOKUP(sales_order1[[#This Row],[itemCode]],product_details3!B:C,2,0)</f>
        <v>SCRT50</v>
      </c>
      <c r="E3022" t="s">
        <v>104</v>
      </c>
      <c r="F3022" t="s">
        <v>61</v>
      </c>
      <c r="G3022">
        <v>350</v>
      </c>
      <c r="H3022">
        <v>16.95</v>
      </c>
      <c r="I3022">
        <v>5932.5</v>
      </c>
      <c r="J3022">
        <v>5.2</v>
      </c>
      <c r="K3022">
        <v>1820</v>
      </c>
      <c r="L3022">
        <v>11.75</v>
      </c>
      <c r="M3022">
        <v>0.69321533923303835</v>
      </c>
      <c r="N3022">
        <v>4112.5</v>
      </c>
      <c r="O3022" t="s">
        <v>31</v>
      </c>
      <c r="P3022" t="s">
        <v>32</v>
      </c>
      <c r="Q3022" t="s">
        <v>24</v>
      </c>
      <c r="R3022" t="s">
        <v>25</v>
      </c>
      <c r="S3022" t="s">
        <v>33</v>
      </c>
      <c r="T3022" t="s">
        <v>34</v>
      </c>
      <c r="U3022" t="s">
        <v>1191</v>
      </c>
      <c r="V3022">
        <f>YEAR(sales_order1[[#This Row],[date]])</f>
        <v>2021</v>
      </c>
      <c r="W3022" t="str">
        <f>TEXT(sales_order1[[#This Row],[date]], "Mmm")</f>
        <v>Jun</v>
      </c>
      <c r="X3022">
        <f>VALUE(TEXT(sales_order1[[#This Row],[date]], "D"))</f>
        <v>18</v>
      </c>
      <c r="Y3022">
        <v>25</v>
      </c>
    </row>
    <row r="3023" spans="1:25" x14ac:dyDescent="0.25">
      <c r="A3023" s="1">
        <v>44365</v>
      </c>
      <c r="B3023">
        <v>60947</v>
      </c>
      <c r="C3023" t="s">
        <v>86</v>
      </c>
      <c r="D3023" t="str">
        <f>VLOOKUP(sales_order1[[#This Row],[itemCode]],product_details3!B:C,2,0)</f>
        <v>SRMH30</v>
      </c>
      <c r="E3023" t="s">
        <v>87</v>
      </c>
      <c r="F3023" t="s">
        <v>30</v>
      </c>
      <c r="G3023">
        <v>100</v>
      </c>
      <c r="H3023">
        <v>21</v>
      </c>
      <c r="I3023">
        <v>2100</v>
      </c>
      <c r="J3023">
        <v>6.6</v>
      </c>
      <c r="K3023">
        <v>660</v>
      </c>
      <c r="L3023">
        <v>14.4</v>
      </c>
      <c r="M3023">
        <v>0.68571428571428572</v>
      </c>
      <c r="N3023">
        <v>1440</v>
      </c>
      <c r="O3023" t="s">
        <v>624</v>
      </c>
      <c r="P3023" t="s">
        <v>625</v>
      </c>
      <c r="Q3023" t="s">
        <v>55</v>
      </c>
      <c r="R3023" t="s">
        <v>56</v>
      </c>
      <c r="S3023" t="s">
        <v>225</v>
      </c>
      <c r="T3023" t="s">
        <v>626</v>
      </c>
      <c r="U3023" t="s">
        <v>1191</v>
      </c>
      <c r="V3023">
        <f>YEAR(sales_order1[[#This Row],[date]])</f>
        <v>2021</v>
      </c>
      <c r="W3023" t="str">
        <f>TEXT(sales_order1[[#This Row],[date]], "Mmm")</f>
        <v>Jun</v>
      </c>
      <c r="X3023">
        <f>VALUE(TEXT(sales_order1[[#This Row],[date]], "D"))</f>
        <v>18</v>
      </c>
      <c r="Y3023">
        <v>25</v>
      </c>
    </row>
    <row r="3024" spans="1:25" x14ac:dyDescent="0.25">
      <c r="A3024" s="1">
        <v>44365</v>
      </c>
      <c r="B3024">
        <v>60948</v>
      </c>
      <c r="C3024" t="s">
        <v>51</v>
      </c>
      <c r="D3024" t="str">
        <f>VLOOKUP(sales_order1[[#This Row],[itemCode]],product_details3!B:C,2,0)</f>
        <v>MSTH50</v>
      </c>
      <c r="E3024" t="s">
        <v>52</v>
      </c>
      <c r="F3024" t="s">
        <v>21</v>
      </c>
      <c r="G3024">
        <v>50</v>
      </c>
      <c r="H3024">
        <v>15.75</v>
      </c>
      <c r="I3024">
        <v>787.5</v>
      </c>
      <c r="J3024">
        <v>4.45</v>
      </c>
      <c r="K3024">
        <v>222.5</v>
      </c>
      <c r="L3024">
        <v>11.3</v>
      </c>
      <c r="M3024">
        <v>0.71746031746031746</v>
      </c>
      <c r="N3024">
        <v>565</v>
      </c>
      <c r="O3024" t="s">
        <v>420</v>
      </c>
      <c r="P3024" t="s">
        <v>421</v>
      </c>
      <c r="Q3024" t="s">
        <v>77</v>
      </c>
      <c r="R3024" t="s">
        <v>72</v>
      </c>
      <c r="S3024" t="s">
        <v>78</v>
      </c>
      <c r="T3024" t="s">
        <v>422</v>
      </c>
      <c r="U3024" t="s">
        <v>1190</v>
      </c>
      <c r="V3024">
        <f>YEAR(sales_order1[[#This Row],[date]])</f>
        <v>2021</v>
      </c>
      <c r="W3024" t="str">
        <f>TEXT(sales_order1[[#This Row],[date]], "Mmm")</f>
        <v>Jun</v>
      </c>
      <c r="X3024">
        <f>VALUE(TEXT(sales_order1[[#This Row],[date]], "D"))</f>
        <v>18</v>
      </c>
      <c r="Y3024">
        <v>25</v>
      </c>
    </row>
    <row r="3025" spans="1:25" x14ac:dyDescent="0.25">
      <c r="A3025" s="1">
        <v>44365</v>
      </c>
      <c r="B3025">
        <v>60949</v>
      </c>
      <c r="C3025" t="s">
        <v>194</v>
      </c>
      <c r="D3025" t="str">
        <f>VLOOKUP(sales_order1[[#This Row],[itemCode]],product_details3!B:C,2,0)</f>
        <v>CLNG150</v>
      </c>
      <c r="E3025" t="s">
        <v>195</v>
      </c>
      <c r="F3025" t="s">
        <v>45</v>
      </c>
      <c r="G3025">
        <v>200</v>
      </c>
      <c r="H3025">
        <v>12.75</v>
      </c>
      <c r="I3025">
        <v>2550</v>
      </c>
      <c r="J3025">
        <v>4.45</v>
      </c>
      <c r="K3025">
        <v>890</v>
      </c>
      <c r="L3025">
        <v>8.3000000000000007</v>
      </c>
      <c r="M3025">
        <v>0.65098039215686276</v>
      </c>
      <c r="N3025">
        <v>1660</v>
      </c>
      <c r="O3025" t="s">
        <v>290</v>
      </c>
      <c r="P3025" t="s">
        <v>291</v>
      </c>
      <c r="Q3025" t="s">
        <v>201</v>
      </c>
      <c r="R3025" t="s">
        <v>25</v>
      </c>
      <c r="S3025" t="s">
        <v>202</v>
      </c>
      <c r="T3025" t="s">
        <v>292</v>
      </c>
      <c r="U3025" t="s">
        <v>1191</v>
      </c>
      <c r="V3025">
        <f>YEAR(sales_order1[[#This Row],[date]])</f>
        <v>2021</v>
      </c>
      <c r="W3025" t="str">
        <f>TEXT(sales_order1[[#This Row],[date]], "Mmm")</f>
        <v>Jun</v>
      </c>
      <c r="X3025">
        <f>VALUE(TEXT(sales_order1[[#This Row],[date]], "D"))</f>
        <v>18</v>
      </c>
      <c r="Y3025">
        <v>25</v>
      </c>
    </row>
    <row r="3026" spans="1:25" x14ac:dyDescent="0.25">
      <c r="A3026" s="1">
        <v>44365</v>
      </c>
      <c r="B3026">
        <v>60950</v>
      </c>
      <c r="C3026" t="s">
        <v>115</v>
      </c>
      <c r="D3026" t="str">
        <f>VLOOKUP(sales_order1[[#This Row],[itemCode]],product_details3!B:C,2,0)</f>
        <v>SCRS30100</v>
      </c>
      <c r="E3026" t="s">
        <v>116</v>
      </c>
      <c r="F3026" t="s">
        <v>61</v>
      </c>
      <c r="G3026">
        <v>200</v>
      </c>
      <c r="H3026">
        <v>32.75</v>
      </c>
      <c r="I3026">
        <v>6550</v>
      </c>
      <c r="J3026">
        <v>11.25</v>
      </c>
      <c r="K3026">
        <v>2250</v>
      </c>
      <c r="L3026">
        <v>21.5</v>
      </c>
      <c r="M3026">
        <v>0.65648854961832059</v>
      </c>
      <c r="N3026">
        <v>4300</v>
      </c>
      <c r="O3026" t="s">
        <v>475</v>
      </c>
      <c r="P3026" t="s">
        <v>476</v>
      </c>
      <c r="Q3026" t="s">
        <v>93</v>
      </c>
      <c r="R3026" t="s">
        <v>72</v>
      </c>
      <c r="S3026" t="s">
        <v>94</v>
      </c>
      <c r="T3026" t="s">
        <v>477</v>
      </c>
      <c r="U3026" t="s">
        <v>1190</v>
      </c>
      <c r="V3026">
        <f>YEAR(sales_order1[[#This Row],[date]])</f>
        <v>2021</v>
      </c>
      <c r="W3026" t="str">
        <f>TEXT(sales_order1[[#This Row],[date]], "Mmm")</f>
        <v>Jun</v>
      </c>
      <c r="X3026">
        <f>VALUE(TEXT(sales_order1[[#This Row],[date]], "D"))</f>
        <v>18</v>
      </c>
      <c r="Y3026">
        <v>25</v>
      </c>
    </row>
    <row r="3027" spans="1:25" x14ac:dyDescent="0.25">
      <c r="A3027" s="1">
        <v>44365</v>
      </c>
      <c r="B3027">
        <v>60951</v>
      </c>
      <c r="C3027" t="s">
        <v>67</v>
      </c>
      <c r="D3027" t="str">
        <f>VLOOKUP(sales_order1[[#This Row],[itemCode]],product_details3!B:C,2,0)</f>
        <v>SRMH15</v>
      </c>
      <c r="E3027" t="s">
        <v>68</v>
      </c>
      <c r="F3027" t="s">
        <v>30</v>
      </c>
      <c r="G3027">
        <v>100</v>
      </c>
      <c r="H3027">
        <v>15.75</v>
      </c>
      <c r="I3027">
        <v>1575</v>
      </c>
      <c r="J3027">
        <v>5.45</v>
      </c>
      <c r="K3027">
        <v>545</v>
      </c>
      <c r="L3027">
        <v>10.3</v>
      </c>
      <c r="M3027">
        <v>0.65396825396825398</v>
      </c>
      <c r="N3027">
        <v>1030</v>
      </c>
      <c r="O3027" t="s">
        <v>600</v>
      </c>
      <c r="P3027" t="s">
        <v>601</v>
      </c>
      <c r="Q3027" t="s">
        <v>100</v>
      </c>
      <c r="R3027" t="s">
        <v>40</v>
      </c>
      <c r="S3027" t="s">
        <v>101</v>
      </c>
      <c r="T3027" t="s">
        <v>602</v>
      </c>
      <c r="U3027" t="s">
        <v>1190</v>
      </c>
      <c r="V3027">
        <f>YEAR(sales_order1[[#This Row],[date]])</f>
        <v>2021</v>
      </c>
      <c r="W3027" t="str">
        <f>TEXT(sales_order1[[#This Row],[date]], "Mmm")</f>
        <v>Jun</v>
      </c>
      <c r="X3027">
        <f>VALUE(TEXT(sales_order1[[#This Row],[date]], "D"))</f>
        <v>18</v>
      </c>
      <c r="Y3027">
        <v>25</v>
      </c>
    </row>
    <row r="3028" spans="1:25" x14ac:dyDescent="0.25">
      <c r="A3028" s="1">
        <v>44365</v>
      </c>
      <c r="B3028">
        <v>60952</v>
      </c>
      <c r="C3028" t="s">
        <v>86</v>
      </c>
      <c r="D3028" t="str">
        <f>VLOOKUP(sales_order1[[#This Row],[itemCode]],product_details3!B:C,2,0)</f>
        <v>SRMH30</v>
      </c>
      <c r="E3028" t="s">
        <v>87</v>
      </c>
      <c r="F3028" t="s">
        <v>30</v>
      </c>
      <c r="G3028">
        <v>150</v>
      </c>
      <c r="H3028">
        <v>21</v>
      </c>
      <c r="I3028">
        <v>3150</v>
      </c>
      <c r="J3028">
        <v>6.6</v>
      </c>
      <c r="K3028">
        <v>990</v>
      </c>
      <c r="L3028">
        <v>14.4</v>
      </c>
      <c r="M3028">
        <v>0.68571428571428572</v>
      </c>
      <c r="N3028">
        <v>2160</v>
      </c>
      <c r="O3028" t="s">
        <v>381</v>
      </c>
      <c r="P3028" t="s">
        <v>382</v>
      </c>
      <c r="Q3028" t="s">
        <v>383</v>
      </c>
      <c r="R3028" t="s">
        <v>72</v>
      </c>
      <c r="S3028" t="s">
        <v>384</v>
      </c>
      <c r="T3028" t="s">
        <v>385</v>
      </c>
      <c r="U3028" t="s">
        <v>1188</v>
      </c>
      <c r="V3028">
        <f>YEAR(sales_order1[[#This Row],[date]])</f>
        <v>2021</v>
      </c>
      <c r="W3028" t="str">
        <f>TEXT(sales_order1[[#This Row],[date]], "Mmm")</f>
        <v>Jun</v>
      </c>
      <c r="X3028">
        <f>VALUE(TEXT(sales_order1[[#This Row],[date]], "D"))</f>
        <v>18</v>
      </c>
      <c r="Y3028">
        <v>25</v>
      </c>
    </row>
    <row r="3029" spans="1:25" x14ac:dyDescent="0.25">
      <c r="A3029" s="1">
        <v>44368</v>
      </c>
      <c r="B3029">
        <v>60953</v>
      </c>
      <c r="C3029" t="s">
        <v>315</v>
      </c>
      <c r="D3029" t="str">
        <f>VLOOKUP(sales_order1[[#This Row],[itemCode]],product_details3!B:C,2,0)</f>
        <v>EXFG50</v>
      </c>
      <c r="E3029" t="s">
        <v>316</v>
      </c>
      <c r="F3029" t="s">
        <v>183</v>
      </c>
      <c r="G3029">
        <v>100</v>
      </c>
      <c r="H3029">
        <v>15.75</v>
      </c>
      <c r="I3029">
        <v>1575</v>
      </c>
      <c r="J3029">
        <v>5.45</v>
      </c>
      <c r="K3029">
        <v>545</v>
      </c>
      <c r="L3029">
        <v>10.3</v>
      </c>
      <c r="M3029">
        <v>0.65396825396825398</v>
      </c>
      <c r="N3029">
        <v>1030</v>
      </c>
      <c r="O3029" t="s">
        <v>53</v>
      </c>
      <c r="P3029" t="s">
        <v>54</v>
      </c>
      <c r="Q3029" t="s">
        <v>55</v>
      </c>
      <c r="R3029" t="s">
        <v>56</v>
      </c>
      <c r="S3029" t="s">
        <v>57</v>
      </c>
      <c r="T3029" t="s">
        <v>58</v>
      </c>
      <c r="U3029" t="s">
        <v>1191</v>
      </c>
      <c r="V3029">
        <f>YEAR(sales_order1[[#This Row],[date]])</f>
        <v>2021</v>
      </c>
      <c r="W3029" t="str">
        <f>TEXT(sales_order1[[#This Row],[date]], "Mmm")</f>
        <v>Jun</v>
      </c>
      <c r="X3029">
        <f>VALUE(TEXT(sales_order1[[#This Row],[date]], "D"))</f>
        <v>21</v>
      </c>
      <c r="Y3029">
        <v>25</v>
      </c>
    </row>
    <row r="3030" spans="1:25" x14ac:dyDescent="0.25">
      <c r="A3030" s="1">
        <v>44368</v>
      </c>
      <c r="B3030">
        <v>60954</v>
      </c>
      <c r="C3030" t="s">
        <v>360</v>
      </c>
      <c r="D3030" t="str">
        <f>VLOOKUP(sales_order1[[#This Row],[itemCode]],product_details3!B:C,2,0)</f>
        <v>TNRS100</v>
      </c>
      <c r="E3030" t="s">
        <v>361</v>
      </c>
      <c r="F3030" t="s">
        <v>124</v>
      </c>
      <c r="G3030">
        <v>50</v>
      </c>
      <c r="H3030">
        <v>13.1</v>
      </c>
      <c r="I3030">
        <v>655</v>
      </c>
      <c r="J3030">
        <v>4.7</v>
      </c>
      <c r="K3030">
        <v>235</v>
      </c>
      <c r="L3030">
        <v>8.4</v>
      </c>
      <c r="M3030">
        <v>0.6412213740458016</v>
      </c>
      <c r="N3030">
        <v>420</v>
      </c>
      <c r="O3030" t="s">
        <v>443</v>
      </c>
      <c r="P3030" t="s">
        <v>444</v>
      </c>
      <c r="Q3030" t="s">
        <v>111</v>
      </c>
      <c r="R3030" t="s">
        <v>112</v>
      </c>
      <c r="S3030" t="s">
        <v>445</v>
      </c>
      <c r="T3030" t="s">
        <v>446</v>
      </c>
      <c r="U3030" t="s">
        <v>1189</v>
      </c>
      <c r="V3030">
        <f>YEAR(sales_order1[[#This Row],[date]])</f>
        <v>2021</v>
      </c>
      <c r="W3030" t="str">
        <f>TEXT(sales_order1[[#This Row],[date]], "Mmm")</f>
        <v>Jun</v>
      </c>
      <c r="X3030">
        <f>VALUE(TEXT(sales_order1[[#This Row],[date]], "D"))</f>
        <v>21</v>
      </c>
      <c r="Y3030">
        <v>25</v>
      </c>
    </row>
    <row r="3031" spans="1:25" x14ac:dyDescent="0.25">
      <c r="A3031" s="1">
        <v>44368</v>
      </c>
      <c r="B3031">
        <v>60955</v>
      </c>
      <c r="C3031" t="s">
        <v>128</v>
      </c>
      <c r="D3031" t="str">
        <f>VLOOKUP(sales_order1[[#This Row],[itemCode]],product_details3!B:C,2,0)</f>
        <v>SCRT100</v>
      </c>
      <c r="E3031" t="s">
        <v>129</v>
      </c>
      <c r="F3031" t="s">
        <v>61</v>
      </c>
      <c r="G3031">
        <v>150</v>
      </c>
      <c r="H3031">
        <v>28.25</v>
      </c>
      <c r="I3031">
        <v>4237.5</v>
      </c>
      <c r="J3031">
        <v>9</v>
      </c>
      <c r="K3031">
        <v>1350</v>
      </c>
      <c r="L3031">
        <v>19.25</v>
      </c>
      <c r="M3031">
        <v>0.68141592920353977</v>
      </c>
      <c r="N3031">
        <v>2887.5</v>
      </c>
      <c r="O3031" t="s">
        <v>547</v>
      </c>
      <c r="P3031" t="s">
        <v>548</v>
      </c>
      <c r="Q3031" t="s">
        <v>146</v>
      </c>
      <c r="R3031" t="s">
        <v>112</v>
      </c>
      <c r="S3031" t="s">
        <v>147</v>
      </c>
      <c r="T3031" t="s">
        <v>549</v>
      </c>
      <c r="U3031" t="s">
        <v>1190</v>
      </c>
      <c r="V3031">
        <f>YEAR(sales_order1[[#This Row],[date]])</f>
        <v>2021</v>
      </c>
      <c r="W3031" t="str">
        <f>TEXT(sales_order1[[#This Row],[date]], "Mmm")</f>
        <v>Jun</v>
      </c>
      <c r="X3031">
        <f>VALUE(TEXT(sales_order1[[#This Row],[date]], "D"))</f>
        <v>21</v>
      </c>
      <c r="Y3031">
        <v>25</v>
      </c>
    </row>
    <row r="3032" spans="1:25" x14ac:dyDescent="0.25">
      <c r="A3032" s="1">
        <v>44368</v>
      </c>
      <c r="B3032">
        <v>60956</v>
      </c>
      <c r="C3032" t="s">
        <v>115</v>
      </c>
      <c r="D3032" t="str">
        <f>VLOOKUP(sales_order1[[#This Row],[itemCode]],product_details3!B:C,2,0)</f>
        <v>SCRS30100</v>
      </c>
      <c r="E3032" t="s">
        <v>116</v>
      </c>
      <c r="F3032" t="s">
        <v>61</v>
      </c>
      <c r="G3032">
        <v>100</v>
      </c>
      <c r="H3032">
        <v>32.75</v>
      </c>
      <c r="I3032">
        <v>3275</v>
      </c>
      <c r="J3032">
        <v>11.25</v>
      </c>
      <c r="K3032">
        <v>1125</v>
      </c>
      <c r="L3032">
        <v>21.5</v>
      </c>
      <c r="M3032">
        <v>0.65648854961832059</v>
      </c>
      <c r="N3032">
        <v>2150</v>
      </c>
      <c r="O3032" t="s">
        <v>258</v>
      </c>
      <c r="P3032" t="s">
        <v>259</v>
      </c>
      <c r="Q3032" t="s">
        <v>93</v>
      </c>
      <c r="R3032" t="s">
        <v>72</v>
      </c>
      <c r="S3032" t="s">
        <v>260</v>
      </c>
      <c r="T3032" t="s">
        <v>261</v>
      </c>
      <c r="U3032" t="s">
        <v>1190</v>
      </c>
      <c r="V3032">
        <f>YEAR(sales_order1[[#This Row],[date]])</f>
        <v>2021</v>
      </c>
      <c r="W3032" t="str">
        <f>TEXT(sales_order1[[#This Row],[date]], "Mmm")</f>
        <v>Jun</v>
      </c>
      <c r="X3032">
        <f>VALUE(TEXT(sales_order1[[#This Row],[date]], "D"))</f>
        <v>21</v>
      </c>
      <c r="Y3032">
        <v>25</v>
      </c>
    </row>
    <row r="3033" spans="1:25" x14ac:dyDescent="0.25">
      <c r="A3033" s="1">
        <v>44368</v>
      </c>
      <c r="B3033">
        <v>60957</v>
      </c>
      <c r="C3033" t="s">
        <v>86</v>
      </c>
      <c r="D3033" t="str">
        <f>VLOOKUP(sales_order1[[#This Row],[itemCode]],product_details3!B:C,2,0)</f>
        <v>SRMH30</v>
      </c>
      <c r="E3033" t="s">
        <v>87</v>
      </c>
      <c r="F3033" t="s">
        <v>30</v>
      </c>
      <c r="G3033">
        <v>150</v>
      </c>
      <c r="H3033">
        <v>21</v>
      </c>
      <c r="I3033">
        <v>3150</v>
      </c>
      <c r="J3033">
        <v>6.6</v>
      </c>
      <c r="K3033">
        <v>990</v>
      </c>
      <c r="L3033">
        <v>14.4</v>
      </c>
      <c r="M3033">
        <v>0.68571428571428572</v>
      </c>
      <c r="N3033">
        <v>2160</v>
      </c>
      <c r="O3033" t="s">
        <v>588</v>
      </c>
      <c r="P3033" t="s">
        <v>589</v>
      </c>
      <c r="Q3033" t="s">
        <v>239</v>
      </c>
      <c r="R3033" t="s">
        <v>112</v>
      </c>
      <c r="S3033" t="s">
        <v>240</v>
      </c>
      <c r="T3033" t="s">
        <v>590</v>
      </c>
      <c r="U3033" t="s">
        <v>1189</v>
      </c>
      <c r="V3033">
        <f>YEAR(sales_order1[[#This Row],[date]])</f>
        <v>2021</v>
      </c>
      <c r="W3033" t="str">
        <f>TEXT(sales_order1[[#This Row],[date]], "Mmm")</f>
        <v>Jun</v>
      </c>
      <c r="X3033">
        <f>VALUE(TEXT(sales_order1[[#This Row],[date]], "D"))</f>
        <v>21</v>
      </c>
      <c r="Y3033">
        <v>25</v>
      </c>
    </row>
    <row r="3034" spans="1:25" x14ac:dyDescent="0.25">
      <c r="A3034" s="1">
        <v>44368</v>
      </c>
      <c r="B3034">
        <v>60958</v>
      </c>
      <c r="C3034" t="s">
        <v>86</v>
      </c>
      <c r="D3034" t="str">
        <f>VLOOKUP(sales_order1[[#This Row],[itemCode]],product_details3!B:C,2,0)</f>
        <v>SRMH30</v>
      </c>
      <c r="E3034" t="s">
        <v>87</v>
      </c>
      <c r="F3034" t="s">
        <v>30</v>
      </c>
      <c r="G3034">
        <v>100</v>
      </c>
      <c r="H3034">
        <v>21</v>
      </c>
      <c r="I3034">
        <v>2100</v>
      </c>
      <c r="J3034">
        <v>6.6</v>
      </c>
      <c r="K3034">
        <v>660</v>
      </c>
      <c r="L3034">
        <v>14.4</v>
      </c>
      <c r="M3034">
        <v>0.68571428571428572</v>
      </c>
      <c r="N3034">
        <v>1440</v>
      </c>
      <c r="O3034" t="s">
        <v>199</v>
      </c>
      <c r="P3034" t="s">
        <v>200</v>
      </c>
      <c r="Q3034" t="s">
        <v>201</v>
      </c>
      <c r="R3034" t="s">
        <v>25</v>
      </c>
      <c r="S3034" t="s">
        <v>202</v>
      </c>
      <c r="T3034" t="s">
        <v>203</v>
      </c>
      <c r="U3034" t="s">
        <v>1191</v>
      </c>
      <c r="V3034">
        <f>YEAR(sales_order1[[#This Row],[date]])</f>
        <v>2021</v>
      </c>
      <c r="W3034" t="str">
        <f>TEXT(sales_order1[[#This Row],[date]], "Mmm")</f>
        <v>Jun</v>
      </c>
      <c r="X3034">
        <f>VALUE(TEXT(sales_order1[[#This Row],[date]], "D"))</f>
        <v>21</v>
      </c>
      <c r="Y3034">
        <v>25</v>
      </c>
    </row>
    <row r="3035" spans="1:25" x14ac:dyDescent="0.25">
      <c r="A3035" s="1">
        <v>44368</v>
      </c>
      <c r="B3035">
        <v>60959</v>
      </c>
      <c r="C3035" t="s">
        <v>320</v>
      </c>
      <c r="D3035" t="str">
        <f>VLOOKUP(sales_order1[[#This Row],[itemCode]],product_details3!B:C,2,0)</f>
        <v>SCR50+100</v>
      </c>
      <c r="E3035" t="s">
        <v>321</v>
      </c>
      <c r="F3035" t="s">
        <v>61</v>
      </c>
      <c r="G3035">
        <v>350</v>
      </c>
      <c r="H3035">
        <v>26.25</v>
      </c>
      <c r="I3035">
        <v>9187.5</v>
      </c>
      <c r="J3035">
        <v>7.75</v>
      </c>
      <c r="K3035">
        <v>2712.5</v>
      </c>
      <c r="L3035">
        <v>18.5</v>
      </c>
      <c r="M3035">
        <v>0.70476190476190481</v>
      </c>
      <c r="N3035">
        <v>6475</v>
      </c>
      <c r="O3035" t="s">
        <v>454</v>
      </c>
      <c r="P3035" t="s">
        <v>455</v>
      </c>
      <c r="Q3035" t="s">
        <v>71</v>
      </c>
      <c r="R3035" t="s">
        <v>72</v>
      </c>
      <c r="S3035" t="s">
        <v>73</v>
      </c>
      <c r="T3035" t="s">
        <v>456</v>
      </c>
      <c r="U3035" t="s">
        <v>1190</v>
      </c>
      <c r="V3035">
        <f>YEAR(sales_order1[[#This Row],[date]])</f>
        <v>2021</v>
      </c>
      <c r="W3035" t="str">
        <f>TEXT(sales_order1[[#This Row],[date]], "Mmm")</f>
        <v>Jun</v>
      </c>
      <c r="X3035">
        <f>VALUE(TEXT(sales_order1[[#This Row],[date]], "D"))</f>
        <v>21</v>
      </c>
      <c r="Y3035">
        <v>25</v>
      </c>
    </row>
    <row r="3036" spans="1:25" x14ac:dyDescent="0.25">
      <c r="A3036" s="1">
        <v>44368</v>
      </c>
      <c r="B3036">
        <v>60960</v>
      </c>
      <c r="C3036" t="s">
        <v>181</v>
      </c>
      <c r="D3036" t="str">
        <f>VLOOKUP(sales_order1[[#This Row],[itemCode]],product_details3!B:C,2,0)</f>
        <v>EXFP100</v>
      </c>
      <c r="E3036" t="s">
        <v>182</v>
      </c>
      <c r="F3036" t="s">
        <v>183</v>
      </c>
      <c r="G3036">
        <v>50</v>
      </c>
      <c r="H3036">
        <v>21.95</v>
      </c>
      <c r="I3036">
        <v>1097.5</v>
      </c>
      <c r="J3036">
        <v>8.1999999999999993</v>
      </c>
      <c r="K3036">
        <v>410</v>
      </c>
      <c r="L3036">
        <v>13.75</v>
      </c>
      <c r="M3036">
        <v>0.62642369020501143</v>
      </c>
      <c r="N3036">
        <v>687.5</v>
      </c>
      <c r="O3036" t="s">
        <v>627</v>
      </c>
      <c r="P3036" t="s">
        <v>628</v>
      </c>
      <c r="Q3036" t="s">
        <v>264</v>
      </c>
      <c r="R3036" t="s">
        <v>56</v>
      </c>
      <c r="S3036" t="s">
        <v>133</v>
      </c>
      <c r="T3036" t="s">
        <v>629</v>
      </c>
      <c r="U3036" t="s">
        <v>1191</v>
      </c>
      <c r="V3036">
        <f>YEAR(sales_order1[[#This Row],[date]])</f>
        <v>2021</v>
      </c>
      <c r="W3036" t="str">
        <f>TEXT(sales_order1[[#This Row],[date]], "Mmm")</f>
        <v>Jun</v>
      </c>
      <c r="X3036">
        <f>VALUE(TEXT(sales_order1[[#This Row],[date]], "D"))</f>
        <v>21</v>
      </c>
      <c r="Y3036">
        <v>25</v>
      </c>
    </row>
    <row r="3037" spans="1:25" x14ac:dyDescent="0.25">
      <c r="A3037" s="1">
        <v>44368</v>
      </c>
      <c r="B3037">
        <v>60961</v>
      </c>
      <c r="C3037" t="s">
        <v>19</v>
      </c>
      <c r="D3037" t="str">
        <f>VLOOKUP(sales_order1[[#This Row],[itemCode]],product_details3!B:C,2,0)</f>
        <v>MSTH100</v>
      </c>
      <c r="E3037" t="s">
        <v>20</v>
      </c>
      <c r="F3037" t="s">
        <v>21</v>
      </c>
      <c r="G3037">
        <v>50</v>
      </c>
      <c r="H3037">
        <v>26.25</v>
      </c>
      <c r="I3037">
        <v>1312.5</v>
      </c>
      <c r="J3037">
        <v>7.75</v>
      </c>
      <c r="K3037">
        <v>387.5</v>
      </c>
      <c r="L3037">
        <v>18.5</v>
      </c>
      <c r="M3037">
        <v>0.70476190476190481</v>
      </c>
      <c r="N3037">
        <v>925</v>
      </c>
      <c r="O3037" t="s">
        <v>227</v>
      </c>
      <c r="P3037" t="s">
        <v>228</v>
      </c>
      <c r="Q3037" t="s">
        <v>64</v>
      </c>
      <c r="R3037" t="s">
        <v>40</v>
      </c>
      <c r="S3037" t="s">
        <v>229</v>
      </c>
      <c r="T3037" t="s">
        <v>230</v>
      </c>
      <c r="U3037" t="s">
        <v>1189</v>
      </c>
      <c r="V3037">
        <f>YEAR(sales_order1[[#This Row],[date]])</f>
        <v>2021</v>
      </c>
      <c r="W3037" t="str">
        <f>TEXT(sales_order1[[#This Row],[date]], "Mmm")</f>
        <v>Jun</v>
      </c>
      <c r="X3037">
        <f>VALUE(TEXT(sales_order1[[#This Row],[date]], "D"))</f>
        <v>21</v>
      </c>
      <c r="Y3037">
        <v>25</v>
      </c>
    </row>
    <row r="3038" spans="1:25" x14ac:dyDescent="0.25">
      <c r="A3038" s="1">
        <v>44368</v>
      </c>
      <c r="B3038">
        <v>60962</v>
      </c>
      <c r="C3038" t="s">
        <v>128</v>
      </c>
      <c r="D3038" t="str">
        <f>VLOOKUP(sales_order1[[#This Row],[itemCode]],product_details3!B:C,2,0)</f>
        <v>SCRT100</v>
      </c>
      <c r="E3038" t="s">
        <v>129</v>
      </c>
      <c r="F3038" t="s">
        <v>61</v>
      </c>
      <c r="G3038">
        <v>200</v>
      </c>
      <c r="H3038">
        <v>28.25</v>
      </c>
      <c r="I3038">
        <v>5650</v>
      </c>
      <c r="J3038">
        <v>9</v>
      </c>
      <c r="K3038">
        <v>1800</v>
      </c>
      <c r="L3038">
        <v>19.25</v>
      </c>
      <c r="M3038">
        <v>0.68141592920353977</v>
      </c>
      <c r="N3038">
        <v>3850</v>
      </c>
      <c r="O3038" t="s">
        <v>354</v>
      </c>
      <c r="P3038" t="s">
        <v>355</v>
      </c>
      <c r="Q3038" t="s">
        <v>119</v>
      </c>
      <c r="R3038" t="s">
        <v>40</v>
      </c>
      <c r="S3038" t="s">
        <v>356</v>
      </c>
      <c r="T3038" t="s">
        <v>357</v>
      </c>
      <c r="U3038" t="s">
        <v>1190</v>
      </c>
      <c r="V3038">
        <f>YEAR(sales_order1[[#This Row],[date]])</f>
        <v>2021</v>
      </c>
      <c r="W3038" t="str">
        <f>TEXT(sales_order1[[#This Row],[date]], "Mmm")</f>
        <v>Jun</v>
      </c>
      <c r="X3038">
        <f>VALUE(TEXT(sales_order1[[#This Row],[date]], "D"))</f>
        <v>21</v>
      </c>
      <c r="Y3038">
        <v>25</v>
      </c>
    </row>
    <row r="3039" spans="1:25" x14ac:dyDescent="0.25">
      <c r="A3039" s="1">
        <v>44369</v>
      </c>
      <c r="B3039">
        <v>60963</v>
      </c>
      <c r="C3039" t="s">
        <v>327</v>
      </c>
      <c r="D3039" t="str">
        <f>VLOOKUP(sales_order1[[#This Row],[itemCode]],product_details3!B:C,2,0)</f>
        <v>SCR50+50</v>
      </c>
      <c r="E3039" t="s">
        <v>328</v>
      </c>
      <c r="F3039" t="s">
        <v>61</v>
      </c>
      <c r="G3039">
        <v>250</v>
      </c>
      <c r="H3039">
        <v>15.75</v>
      </c>
      <c r="I3039">
        <v>3937.5</v>
      </c>
      <c r="J3039">
        <v>4.45</v>
      </c>
      <c r="K3039">
        <v>1112.5</v>
      </c>
      <c r="L3039">
        <v>11.3</v>
      </c>
      <c r="M3039">
        <v>0.71746031746031746</v>
      </c>
      <c r="N3039">
        <v>2825</v>
      </c>
      <c r="O3039" t="s">
        <v>508</v>
      </c>
      <c r="P3039" t="s">
        <v>509</v>
      </c>
      <c r="Q3039" t="s">
        <v>55</v>
      </c>
      <c r="R3039" t="s">
        <v>56</v>
      </c>
      <c r="S3039" t="s">
        <v>225</v>
      </c>
      <c r="T3039" t="s">
        <v>510</v>
      </c>
      <c r="U3039" t="s">
        <v>1191</v>
      </c>
      <c r="V3039">
        <f>YEAR(sales_order1[[#This Row],[date]])</f>
        <v>2021</v>
      </c>
      <c r="W3039" t="str">
        <f>TEXT(sales_order1[[#This Row],[date]], "Mmm")</f>
        <v>Jun</v>
      </c>
      <c r="X3039">
        <f>VALUE(TEXT(sales_order1[[#This Row],[date]], "D"))</f>
        <v>22</v>
      </c>
      <c r="Y3039">
        <v>25</v>
      </c>
    </row>
    <row r="3040" spans="1:25" x14ac:dyDescent="0.25">
      <c r="A3040" s="1">
        <v>44369</v>
      </c>
      <c r="B3040">
        <v>60964</v>
      </c>
      <c r="C3040" t="s">
        <v>251</v>
      </c>
      <c r="D3040" t="str">
        <f>VLOOKUP(sales_order1[[#This Row],[itemCode]],product_details3!B:C,2,0)</f>
        <v>CLNO50</v>
      </c>
      <c r="E3040" t="s">
        <v>252</v>
      </c>
      <c r="F3040" t="s">
        <v>45</v>
      </c>
      <c r="G3040">
        <v>50</v>
      </c>
      <c r="H3040">
        <v>9.1</v>
      </c>
      <c r="I3040">
        <v>455</v>
      </c>
      <c r="J3040">
        <v>3.7</v>
      </c>
      <c r="K3040">
        <v>185</v>
      </c>
      <c r="L3040">
        <v>5.4</v>
      </c>
      <c r="M3040">
        <v>0.59340659340659352</v>
      </c>
      <c r="N3040">
        <v>270</v>
      </c>
      <c r="O3040" t="s">
        <v>37</v>
      </c>
      <c r="P3040" t="s">
        <v>38</v>
      </c>
      <c r="Q3040" t="s">
        <v>39</v>
      </c>
      <c r="R3040" t="s">
        <v>40</v>
      </c>
      <c r="S3040" t="s">
        <v>41</v>
      </c>
      <c r="T3040" t="s">
        <v>42</v>
      </c>
      <c r="U3040" t="s">
        <v>1188</v>
      </c>
      <c r="V3040">
        <f>YEAR(sales_order1[[#This Row],[date]])</f>
        <v>2021</v>
      </c>
      <c r="W3040" t="str">
        <f>TEXT(sales_order1[[#This Row],[date]], "Mmm")</f>
        <v>Jun</v>
      </c>
      <c r="X3040">
        <f>VALUE(TEXT(sales_order1[[#This Row],[date]], "D"))</f>
        <v>22</v>
      </c>
      <c r="Y3040">
        <v>25</v>
      </c>
    </row>
    <row r="3041" spans="1:25" x14ac:dyDescent="0.25">
      <c r="A3041" s="1">
        <v>44369</v>
      </c>
      <c r="B3041">
        <v>60965</v>
      </c>
      <c r="C3041" t="s">
        <v>86</v>
      </c>
      <c r="D3041" t="str">
        <f>VLOOKUP(sales_order1[[#This Row],[itemCode]],product_details3!B:C,2,0)</f>
        <v>SRMH30</v>
      </c>
      <c r="E3041" t="s">
        <v>87</v>
      </c>
      <c r="F3041" t="s">
        <v>30</v>
      </c>
      <c r="G3041">
        <v>50</v>
      </c>
      <c r="H3041">
        <v>21</v>
      </c>
      <c r="I3041">
        <v>1050</v>
      </c>
      <c r="J3041">
        <v>6.6</v>
      </c>
      <c r="K3041">
        <v>330</v>
      </c>
      <c r="L3041">
        <v>14.4</v>
      </c>
      <c r="M3041">
        <v>0.68571428571428572</v>
      </c>
      <c r="N3041">
        <v>720</v>
      </c>
      <c r="O3041" t="s">
        <v>495</v>
      </c>
      <c r="P3041" t="s">
        <v>496</v>
      </c>
      <c r="Q3041" t="s">
        <v>119</v>
      </c>
      <c r="R3041" t="s">
        <v>40</v>
      </c>
      <c r="S3041" t="s">
        <v>497</v>
      </c>
      <c r="T3041" t="s">
        <v>498</v>
      </c>
      <c r="U3041" t="s">
        <v>1190</v>
      </c>
      <c r="V3041">
        <f>YEAR(sales_order1[[#This Row],[date]])</f>
        <v>2021</v>
      </c>
      <c r="W3041" t="str">
        <f>TEXT(sales_order1[[#This Row],[date]], "Mmm")</f>
        <v>Jun</v>
      </c>
      <c r="X3041">
        <f>VALUE(TEXT(sales_order1[[#This Row],[date]], "D"))</f>
        <v>22</v>
      </c>
      <c r="Y3041">
        <v>25</v>
      </c>
    </row>
    <row r="3042" spans="1:25" x14ac:dyDescent="0.25">
      <c r="A3042" s="1">
        <v>44369</v>
      </c>
      <c r="B3042">
        <v>60966</v>
      </c>
      <c r="C3042" t="s">
        <v>175</v>
      </c>
      <c r="D3042" t="str">
        <f>VLOOKUP(sales_order1[[#This Row],[itemCode]],product_details3!B:C,2,0)</f>
        <v>SCRS3030</v>
      </c>
      <c r="E3042" t="s">
        <v>176</v>
      </c>
      <c r="F3042" t="s">
        <v>61</v>
      </c>
      <c r="G3042">
        <v>100</v>
      </c>
      <c r="H3042">
        <v>13.1</v>
      </c>
      <c r="I3042">
        <v>1310</v>
      </c>
      <c r="J3042">
        <v>4.7</v>
      </c>
      <c r="K3042">
        <v>470</v>
      </c>
      <c r="L3042">
        <v>8.4</v>
      </c>
      <c r="M3042">
        <v>0.6412213740458016</v>
      </c>
      <c r="N3042">
        <v>840</v>
      </c>
      <c r="O3042" t="s">
        <v>223</v>
      </c>
      <c r="P3042" t="s">
        <v>224</v>
      </c>
      <c r="Q3042" t="s">
        <v>55</v>
      </c>
      <c r="R3042" t="s">
        <v>56</v>
      </c>
      <c r="S3042" t="s">
        <v>225</v>
      </c>
      <c r="T3042" t="s">
        <v>226</v>
      </c>
      <c r="U3042" t="s">
        <v>1191</v>
      </c>
      <c r="V3042">
        <f>YEAR(sales_order1[[#This Row],[date]])</f>
        <v>2021</v>
      </c>
      <c r="W3042" t="str">
        <f>TEXT(sales_order1[[#This Row],[date]], "Mmm")</f>
        <v>Jun</v>
      </c>
      <c r="X3042">
        <f>VALUE(TEXT(sales_order1[[#This Row],[date]], "D"))</f>
        <v>22</v>
      </c>
      <c r="Y3042">
        <v>25</v>
      </c>
    </row>
    <row r="3043" spans="1:25" x14ac:dyDescent="0.25">
      <c r="A3043" s="1">
        <v>44369</v>
      </c>
      <c r="B3043">
        <v>60967</v>
      </c>
      <c r="C3043" t="s">
        <v>86</v>
      </c>
      <c r="D3043" t="str">
        <f>VLOOKUP(sales_order1[[#This Row],[itemCode]],product_details3!B:C,2,0)</f>
        <v>SRMH30</v>
      </c>
      <c r="E3043" t="s">
        <v>87</v>
      </c>
      <c r="F3043" t="s">
        <v>30</v>
      </c>
      <c r="G3043">
        <v>100</v>
      </c>
      <c r="H3043">
        <v>21</v>
      </c>
      <c r="I3043">
        <v>2100</v>
      </c>
      <c r="J3043">
        <v>6.6</v>
      </c>
      <c r="K3043">
        <v>660</v>
      </c>
      <c r="L3043">
        <v>14.4</v>
      </c>
      <c r="M3043">
        <v>0.68571428571428572</v>
      </c>
      <c r="N3043">
        <v>1440</v>
      </c>
      <c r="O3043" t="s">
        <v>69</v>
      </c>
      <c r="P3043" t="s">
        <v>70</v>
      </c>
      <c r="Q3043" t="s">
        <v>71</v>
      </c>
      <c r="R3043" t="s">
        <v>72</v>
      </c>
      <c r="S3043" t="s">
        <v>73</v>
      </c>
      <c r="T3043" t="s">
        <v>74</v>
      </c>
      <c r="U3043" t="s">
        <v>1190</v>
      </c>
      <c r="V3043">
        <f>YEAR(sales_order1[[#This Row],[date]])</f>
        <v>2021</v>
      </c>
      <c r="W3043" t="str">
        <f>TEXT(sales_order1[[#This Row],[date]], "Mmm")</f>
        <v>Jun</v>
      </c>
      <c r="X3043">
        <f>VALUE(TEXT(sales_order1[[#This Row],[date]], "D"))</f>
        <v>22</v>
      </c>
      <c r="Y3043">
        <v>25</v>
      </c>
    </row>
    <row r="3044" spans="1:25" x14ac:dyDescent="0.25">
      <c r="A3044" s="1">
        <v>44369</v>
      </c>
      <c r="B3044">
        <v>60968</v>
      </c>
      <c r="C3044" t="s">
        <v>194</v>
      </c>
      <c r="D3044" t="str">
        <f>VLOOKUP(sales_order1[[#This Row],[itemCode]],product_details3!B:C,2,0)</f>
        <v>CLNG150</v>
      </c>
      <c r="E3044" t="s">
        <v>195</v>
      </c>
      <c r="F3044" t="s">
        <v>45</v>
      </c>
      <c r="G3044">
        <v>150</v>
      </c>
      <c r="H3044">
        <v>12.75</v>
      </c>
      <c r="I3044">
        <v>1912.5</v>
      </c>
      <c r="J3044">
        <v>4.45</v>
      </c>
      <c r="K3044">
        <v>667.5</v>
      </c>
      <c r="L3044">
        <v>8.3000000000000007</v>
      </c>
      <c r="M3044">
        <v>0.65098039215686276</v>
      </c>
      <c r="N3044">
        <v>1245</v>
      </c>
      <c r="O3044" t="s">
        <v>630</v>
      </c>
      <c r="P3044" t="s">
        <v>631</v>
      </c>
      <c r="Q3044" t="s">
        <v>119</v>
      </c>
      <c r="R3044" t="s">
        <v>40</v>
      </c>
      <c r="S3044" t="s">
        <v>233</v>
      </c>
      <c r="T3044" t="s">
        <v>632</v>
      </c>
      <c r="U3044" t="s">
        <v>1190</v>
      </c>
      <c r="V3044">
        <f>YEAR(sales_order1[[#This Row],[date]])</f>
        <v>2021</v>
      </c>
      <c r="W3044" t="str">
        <f>TEXT(sales_order1[[#This Row],[date]], "Mmm")</f>
        <v>Jun</v>
      </c>
      <c r="X3044">
        <f>VALUE(TEXT(sales_order1[[#This Row],[date]], "D"))</f>
        <v>22</v>
      </c>
      <c r="Y3044">
        <v>25</v>
      </c>
    </row>
    <row r="3045" spans="1:25" x14ac:dyDescent="0.25">
      <c r="A3045" s="1">
        <v>44369</v>
      </c>
      <c r="B3045">
        <v>60969</v>
      </c>
      <c r="C3045" t="s">
        <v>86</v>
      </c>
      <c r="D3045" t="str">
        <f>VLOOKUP(sales_order1[[#This Row],[itemCode]],product_details3!B:C,2,0)</f>
        <v>SRMH30</v>
      </c>
      <c r="E3045" t="s">
        <v>87</v>
      </c>
      <c r="F3045" t="s">
        <v>30</v>
      </c>
      <c r="G3045">
        <v>150</v>
      </c>
      <c r="H3045">
        <v>21</v>
      </c>
      <c r="I3045">
        <v>3150</v>
      </c>
      <c r="J3045">
        <v>6.6</v>
      </c>
      <c r="K3045">
        <v>990</v>
      </c>
      <c r="L3045">
        <v>14.4</v>
      </c>
      <c r="M3045">
        <v>0.68571428571428572</v>
      </c>
      <c r="N3045">
        <v>2160</v>
      </c>
      <c r="O3045" t="s">
        <v>417</v>
      </c>
      <c r="P3045" t="s">
        <v>418</v>
      </c>
      <c r="Q3045" t="s">
        <v>160</v>
      </c>
      <c r="R3045" t="s">
        <v>112</v>
      </c>
      <c r="S3045" t="s">
        <v>161</v>
      </c>
      <c r="T3045" t="s">
        <v>419</v>
      </c>
      <c r="U3045" t="s">
        <v>1189</v>
      </c>
      <c r="V3045">
        <f>YEAR(sales_order1[[#This Row],[date]])</f>
        <v>2021</v>
      </c>
      <c r="W3045" t="str">
        <f>TEXT(sales_order1[[#This Row],[date]], "Mmm")</f>
        <v>Jun</v>
      </c>
      <c r="X3045">
        <f>VALUE(TEXT(sales_order1[[#This Row],[date]], "D"))</f>
        <v>22</v>
      </c>
      <c r="Y3045">
        <v>25</v>
      </c>
    </row>
    <row r="3046" spans="1:25" x14ac:dyDescent="0.25">
      <c r="A3046" s="1">
        <v>44369</v>
      </c>
      <c r="B3046">
        <v>60970</v>
      </c>
      <c r="C3046" t="s">
        <v>320</v>
      </c>
      <c r="D3046" t="str">
        <f>VLOOKUP(sales_order1[[#This Row],[itemCode]],product_details3!B:C,2,0)</f>
        <v>SCR50+100</v>
      </c>
      <c r="E3046" t="s">
        <v>321</v>
      </c>
      <c r="F3046" t="s">
        <v>61</v>
      </c>
      <c r="G3046">
        <v>50</v>
      </c>
      <c r="H3046">
        <v>26.25</v>
      </c>
      <c r="I3046">
        <v>1312.5</v>
      </c>
      <c r="J3046">
        <v>7.75</v>
      </c>
      <c r="K3046">
        <v>387.5</v>
      </c>
      <c r="L3046">
        <v>18.5</v>
      </c>
      <c r="M3046">
        <v>0.70476190476190481</v>
      </c>
      <c r="N3046">
        <v>925</v>
      </c>
      <c r="O3046" t="s">
        <v>211</v>
      </c>
      <c r="P3046" t="s">
        <v>212</v>
      </c>
      <c r="Q3046" t="s">
        <v>213</v>
      </c>
      <c r="R3046" t="s">
        <v>25</v>
      </c>
      <c r="S3046" t="s">
        <v>214</v>
      </c>
      <c r="T3046" t="s">
        <v>215</v>
      </c>
      <c r="U3046" t="s">
        <v>1191</v>
      </c>
      <c r="V3046">
        <f>YEAR(sales_order1[[#This Row],[date]])</f>
        <v>2021</v>
      </c>
      <c r="W3046" t="str">
        <f>TEXT(sales_order1[[#This Row],[date]], "Mmm")</f>
        <v>Jun</v>
      </c>
      <c r="X3046">
        <f>VALUE(TEXT(sales_order1[[#This Row],[date]], "D"))</f>
        <v>22</v>
      </c>
      <c r="Y3046">
        <v>25</v>
      </c>
    </row>
    <row r="3047" spans="1:25" x14ac:dyDescent="0.25">
      <c r="A3047" s="1">
        <v>44369</v>
      </c>
      <c r="B3047">
        <v>60971</v>
      </c>
      <c r="C3047" t="s">
        <v>103</v>
      </c>
      <c r="D3047" t="str">
        <f>VLOOKUP(sales_order1[[#This Row],[itemCode]],product_details3!B:C,2,0)</f>
        <v>SCRT50</v>
      </c>
      <c r="E3047" t="s">
        <v>104</v>
      </c>
      <c r="F3047" t="s">
        <v>61</v>
      </c>
      <c r="G3047">
        <v>300</v>
      </c>
      <c r="H3047">
        <v>16.95</v>
      </c>
      <c r="I3047">
        <v>5085</v>
      </c>
      <c r="J3047">
        <v>5.2</v>
      </c>
      <c r="K3047">
        <v>1560</v>
      </c>
      <c r="L3047">
        <v>11.75</v>
      </c>
      <c r="M3047">
        <v>0.69321533923303835</v>
      </c>
      <c r="N3047">
        <v>3525</v>
      </c>
      <c r="O3047" t="s">
        <v>457</v>
      </c>
      <c r="P3047" t="s">
        <v>458</v>
      </c>
      <c r="Q3047" t="s">
        <v>383</v>
      </c>
      <c r="R3047" t="s">
        <v>72</v>
      </c>
      <c r="S3047" t="s">
        <v>459</v>
      </c>
      <c r="T3047" t="s">
        <v>460</v>
      </c>
      <c r="U3047" t="s">
        <v>1188</v>
      </c>
      <c r="V3047">
        <f>YEAR(sales_order1[[#This Row],[date]])</f>
        <v>2021</v>
      </c>
      <c r="W3047" t="str">
        <f>TEXT(sales_order1[[#This Row],[date]], "Mmm")</f>
        <v>Jun</v>
      </c>
      <c r="X3047">
        <f>VALUE(TEXT(sales_order1[[#This Row],[date]], "D"))</f>
        <v>22</v>
      </c>
      <c r="Y3047">
        <v>25</v>
      </c>
    </row>
    <row r="3048" spans="1:25" x14ac:dyDescent="0.25">
      <c r="A3048" s="1">
        <v>44370</v>
      </c>
      <c r="B3048">
        <v>60972</v>
      </c>
      <c r="C3048" t="s">
        <v>170</v>
      </c>
      <c r="D3048" t="str">
        <f>VLOOKUP(sales_order1[[#This Row],[itemCode]],product_details3!B:C,2,0)</f>
        <v>MKRM100</v>
      </c>
      <c r="E3048" t="s">
        <v>171</v>
      </c>
      <c r="F3048" t="s">
        <v>151</v>
      </c>
      <c r="G3048">
        <v>100</v>
      </c>
      <c r="H3048">
        <v>5.5</v>
      </c>
      <c r="I3048">
        <v>550</v>
      </c>
      <c r="J3048">
        <v>2.2999999999999998</v>
      </c>
      <c r="K3048">
        <v>230</v>
      </c>
      <c r="L3048">
        <v>3.2</v>
      </c>
      <c r="M3048">
        <v>0.5818181818181819</v>
      </c>
      <c r="N3048">
        <v>320</v>
      </c>
      <c r="O3048" t="s">
        <v>177</v>
      </c>
      <c r="P3048" t="s">
        <v>178</v>
      </c>
      <c r="Q3048" t="s">
        <v>111</v>
      </c>
      <c r="R3048" t="s">
        <v>112</v>
      </c>
      <c r="S3048" t="s">
        <v>179</v>
      </c>
      <c r="T3048" t="s">
        <v>180</v>
      </c>
      <c r="U3048" t="s">
        <v>1189</v>
      </c>
      <c r="V3048">
        <f>YEAR(sales_order1[[#This Row],[date]])</f>
        <v>2021</v>
      </c>
      <c r="W3048" t="str">
        <f>TEXT(sales_order1[[#This Row],[date]], "Mmm")</f>
        <v>Jun</v>
      </c>
      <c r="X3048">
        <f>VALUE(TEXT(sales_order1[[#This Row],[date]], "D"))</f>
        <v>23</v>
      </c>
      <c r="Y3048">
        <v>25</v>
      </c>
    </row>
    <row r="3049" spans="1:25" x14ac:dyDescent="0.25">
      <c r="A3049" s="1">
        <v>44370</v>
      </c>
      <c r="B3049">
        <v>60973</v>
      </c>
      <c r="C3049" t="s">
        <v>279</v>
      </c>
      <c r="D3049" t="str">
        <f>VLOOKUP(sales_order1[[#This Row],[itemCode]],product_details3!B:C,2,0)</f>
        <v>SRMC15</v>
      </c>
      <c r="E3049" t="s">
        <v>280</v>
      </c>
      <c r="F3049" t="s">
        <v>30</v>
      </c>
      <c r="G3049">
        <v>100</v>
      </c>
      <c r="H3049">
        <v>16.95</v>
      </c>
      <c r="I3049">
        <v>1695</v>
      </c>
      <c r="J3049">
        <v>6.2</v>
      </c>
      <c r="K3049">
        <v>620</v>
      </c>
      <c r="L3049">
        <v>10.75</v>
      </c>
      <c r="M3049">
        <v>0.63421828908554578</v>
      </c>
      <c r="N3049">
        <v>1075</v>
      </c>
      <c r="O3049" t="s">
        <v>570</v>
      </c>
      <c r="P3049" t="s">
        <v>571</v>
      </c>
      <c r="Q3049" t="s">
        <v>77</v>
      </c>
      <c r="R3049" t="s">
        <v>72</v>
      </c>
      <c r="S3049" t="s">
        <v>140</v>
      </c>
      <c r="T3049" t="s">
        <v>572</v>
      </c>
      <c r="U3049" t="s">
        <v>1190</v>
      </c>
      <c r="V3049">
        <f>YEAR(sales_order1[[#This Row],[date]])</f>
        <v>2021</v>
      </c>
      <c r="W3049" t="str">
        <f>TEXT(sales_order1[[#This Row],[date]], "Mmm")</f>
        <v>Jun</v>
      </c>
      <c r="X3049">
        <f>VALUE(TEXT(sales_order1[[#This Row],[date]], "D"))</f>
        <v>23</v>
      </c>
      <c r="Y3049">
        <v>25</v>
      </c>
    </row>
    <row r="3050" spans="1:25" x14ac:dyDescent="0.25">
      <c r="A3050" s="1">
        <v>44370</v>
      </c>
      <c r="B3050">
        <v>60974</v>
      </c>
      <c r="C3050" t="s">
        <v>28</v>
      </c>
      <c r="D3050" t="str">
        <f>VLOOKUP(sales_order1[[#This Row],[itemCode]],product_details3!B:C,2,0)</f>
        <v>SRMC30</v>
      </c>
      <c r="E3050" t="s">
        <v>29</v>
      </c>
      <c r="F3050" t="s">
        <v>30</v>
      </c>
      <c r="G3050">
        <v>150</v>
      </c>
      <c r="H3050">
        <v>22.6</v>
      </c>
      <c r="I3050">
        <v>3390</v>
      </c>
      <c r="J3050">
        <v>7.6</v>
      </c>
      <c r="K3050">
        <v>1140</v>
      </c>
      <c r="L3050">
        <v>15</v>
      </c>
      <c r="M3050">
        <v>0.66371681415929207</v>
      </c>
      <c r="N3050">
        <v>2250</v>
      </c>
      <c r="O3050" t="s">
        <v>109</v>
      </c>
      <c r="P3050" t="s">
        <v>110</v>
      </c>
      <c r="Q3050" t="s">
        <v>111</v>
      </c>
      <c r="R3050" t="s">
        <v>112</v>
      </c>
      <c r="S3050" t="s">
        <v>113</v>
      </c>
      <c r="T3050" t="s">
        <v>114</v>
      </c>
      <c r="U3050" t="s">
        <v>1189</v>
      </c>
      <c r="V3050">
        <f>YEAR(sales_order1[[#This Row],[date]])</f>
        <v>2021</v>
      </c>
      <c r="W3050" t="str">
        <f>TEXT(sales_order1[[#This Row],[date]], "Mmm")</f>
        <v>Jun</v>
      </c>
      <c r="X3050">
        <f>VALUE(TEXT(sales_order1[[#This Row],[date]], "D"))</f>
        <v>23</v>
      </c>
      <c r="Y3050">
        <v>25</v>
      </c>
    </row>
    <row r="3051" spans="1:25" x14ac:dyDescent="0.25">
      <c r="A3051" s="1">
        <v>44370</v>
      </c>
      <c r="B3051">
        <v>60975</v>
      </c>
      <c r="C3051" t="s">
        <v>438</v>
      </c>
      <c r="D3051" t="str">
        <f>VLOOKUP(sales_order1[[#This Row],[itemCode]],product_details3!B:C,2,0)</f>
        <v>EXFP150</v>
      </c>
      <c r="E3051" t="s">
        <v>439</v>
      </c>
      <c r="F3051" t="s">
        <v>183</v>
      </c>
      <c r="G3051">
        <v>150</v>
      </c>
      <c r="H3051">
        <v>28.25</v>
      </c>
      <c r="I3051">
        <v>4237.5</v>
      </c>
      <c r="J3051">
        <v>12</v>
      </c>
      <c r="K3051">
        <v>1800</v>
      </c>
      <c r="L3051">
        <v>16.25</v>
      </c>
      <c r="M3051">
        <v>0.5752212389380531</v>
      </c>
      <c r="N3051">
        <v>2437.5</v>
      </c>
      <c r="O3051" t="s">
        <v>633</v>
      </c>
      <c r="P3051" t="s">
        <v>634</v>
      </c>
      <c r="Q3051" t="s">
        <v>383</v>
      </c>
      <c r="R3051" t="s">
        <v>72</v>
      </c>
      <c r="S3051" t="s">
        <v>384</v>
      </c>
      <c r="T3051" t="s">
        <v>635</v>
      </c>
      <c r="U3051" t="s">
        <v>1188</v>
      </c>
      <c r="V3051">
        <f>YEAR(sales_order1[[#This Row],[date]])</f>
        <v>2021</v>
      </c>
      <c r="W3051" t="str">
        <f>TEXT(sales_order1[[#This Row],[date]], "Mmm")</f>
        <v>Jun</v>
      </c>
      <c r="X3051">
        <f>VALUE(TEXT(sales_order1[[#This Row],[date]], "D"))</f>
        <v>23</v>
      </c>
      <c r="Y3051">
        <v>25</v>
      </c>
    </row>
    <row r="3052" spans="1:25" x14ac:dyDescent="0.25">
      <c r="A3052" s="1">
        <v>44370</v>
      </c>
      <c r="B3052">
        <v>60976</v>
      </c>
      <c r="C3052" t="s">
        <v>103</v>
      </c>
      <c r="D3052" t="str">
        <f>VLOOKUP(sales_order1[[#This Row],[itemCode]],product_details3!B:C,2,0)</f>
        <v>SCRT50</v>
      </c>
      <c r="E3052" t="s">
        <v>104</v>
      </c>
      <c r="F3052" t="s">
        <v>61</v>
      </c>
      <c r="G3052">
        <v>100</v>
      </c>
      <c r="H3052">
        <v>16.95</v>
      </c>
      <c r="I3052">
        <v>1695</v>
      </c>
      <c r="J3052">
        <v>5.2</v>
      </c>
      <c r="K3052">
        <v>520</v>
      </c>
      <c r="L3052">
        <v>11.75</v>
      </c>
      <c r="M3052">
        <v>0.69321533923303835</v>
      </c>
      <c r="N3052">
        <v>1175</v>
      </c>
      <c r="O3052" t="s">
        <v>392</v>
      </c>
      <c r="P3052" t="s">
        <v>393</v>
      </c>
      <c r="Q3052" t="s">
        <v>264</v>
      </c>
      <c r="R3052" t="s">
        <v>56</v>
      </c>
      <c r="S3052" t="s">
        <v>133</v>
      </c>
      <c r="T3052" t="s">
        <v>394</v>
      </c>
      <c r="U3052" t="s">
        <v>1191</v>
      </c>
      <c r="V3052">
        <f>YEAR(sales_order1[[#This Row],[date]])</f>
        <v>2021</v>
      </c>
      <c r="W3052" t="str">
        <f>TEXT(sales_order1[[#This Row],[date]], "Mmm")</f>
        <v>Jun</v>
      </c>
      <c r="X3052">
        <f>VALUE(TEXT(sales_order1[[#This Row],[date]], "D"))</f>
        <v>23</v>
      </c>
      <c r="Y3052">
        <v>25</v>
      </c>
    </row>
    <row r="3053" spans="1:25" x14ac:dyDescent="0.25">
      <c r="A3053" s="1">
        <v>44370</v>
      </c>
      <c r="B3053">
        <v>60977</v>
      </c>
      <c r="C3053" t="s">
        <v>181</v>
      </c>
      <c r="D3053" t="str">
        <f>VLOOKUP(sales_order1[[#This Row],[itemCode]],product_details3!B:C,2,0)</f>
        <v>EXFP100</v>
      </c>
      <c r="E3053" t="s">
        <v>182</v>
      </c>
      <c r="F3053" t="s">
        <v>183</v>
      </c>
      <c r="G3053">
        <v>100</v>
      </c>
      <c r="H3053">
        <v>21.95</v>
      </c>
      <c r="I3053">
        <v>2195</v>
      </c>
      <c r="J3053">
        <v>8.1999999999999993</v>
      </c>
      <c r="K3053">
        <v>820</v>
      </c>
      <c r="L3053">
        <v>13.75</v>
      </c>
      <c r="M3053">
        <v>0.62642369020501143</v>
      </c>
      <c r="N3053">
        <v>1375</v>
      </c>
      <c r="O3053" t="s">
        <v>284</v>
      </c>
      <c r="P3053" t="s">
        <v>285</v>
      </c>
      <c r="Q3053" t="s">
        <v>48</v>
      </c>
      <c r="R3053" t="s">
        <v>25</v>
      </c>
      <c r="S3053" t="s">
        <v>286</v>
      </c>
      <c r="T3053" t="s">
        <v>287</v>
      </c>
      <c r="U3053" t="s">
        <v>1191</v>
      </c>
      <c r="V3053">
        <f>YEAR(sales_order1[[#This Row],[date]])</f>
        <v>2021</v>
      </c>
      <c r="W3053" t="str">
        <f>TEXT(sales_order1[[#This Row],[date]], "Mmm")</f>
        <v>Jun</v>
      </c>
      <c r="X3053">
        <f>VALUE(TEXT(sales_order1[[#This Row],[date]], "D"))</f>
        <v>23</v>
      </c>
      <c r="Y3053">
        <v>25</v>
      </c>
    </row>
    <row r="3054" spans="1:25" x14ac:dyDescent="0.25">
      <c r="A3054" s="1">
        <v>44370</v>
      </c>
      <c r="B3054">
        <v>60978</v>
      </c>
      <c r="C3054" t="s">
        <v>19</v>
      </c>
      <c r="D3054" t="str">
        <f>VLOOKUP(sales_order1[[#This Row],[itemCode]],product_details3!B:C,2,0)</f>
        <v>MSTH100</v>
      </c>
      <c r="E3054" t="s">
        <v>20</v>
      </c>
      <c r="F3054" t="s">
        <v>21</v>
      </c>
      <c r="G3054">
        <v>50</v>
      </c>
      <c r="H3054">
        <v>26.25</v>
      </c>
      <c r="I3054">
        <v>1312.5</v>
      </c>
      <c r="J3054">
        <v>7.75</v>
      </c>
      <c r="K3054">
        <v>387.5</v>
      </c>
      <c r="L3054">
        <v>18.5</v>
      </c>
      <c r="M3054">
        <v>0.70476190476190481</v>
      </c>
      <c r="N3054">
        <v>925</v>
      </c>
      <c r="O3054" t="s">
        <v>615</v>
      </c>
      <c r="P3054" t="s">
        <v>616</v>
      </c>
      <c r="Q3054" t="s">
        <v>77</v>
      </c>
      <c r="R3054" t="s">
        <v>72</v>
      </c>
      <c r="S3054" t="s">
        <v>425</v>
      </c>
      <c r="T3054" t="s">
        <v>617</v>
      </c>
      <c r="U3054" t="s">
        <v>1190</v>
      </c>
      <c r="V3054">
        <f>YEAR(sales_order1[[#This Row],[date]])</f>
        <v>2021</v>
      </c>
      <c r="W3054" t="str">
        <f>TEXT(sales_order1[[#This Row],[date]], "Mmm")</f>
        <v>Jun</v>
      </c>
      <c r="X3054">
        <f>VALUE(TEXT(sales_order1[[#This Row],[date]], "D"))</f>
        <v>23</v>
      </c>
      <c r="Y3054">
        <v>25</v>
      </c>
    </row>
    <row r="3055" spans="1:25" x14ac:dyDescent="0.25">
      <c r="A3055" s="1">
        <v>44370</v>
      </c>
      <c r="B3055">
        <v>60979</v>
      </c>
      <c r="C3055" t="s">
        <v>390</v>
      </c>
      <c r="D3055" t="str">
        <f>VLOOKUP(sales_order1[[#This Row],[itemCode]],product_details3!B:C,2,0)</f>
        <v>MKRO150</v>
      </c>
      <c r="E3055" t="s">
        <v>391</v>
      </c>
      <c r="F3055" t="s">
        <v>151</v>
      </c>
      <c r="G3055">
        <v>50</v>
      </c>
      <c r="H3055">
        <v>11.95</v>
      </c>
      <c r="I3055">
        <v>597.5</v>
      </c>
      <c r="J3055">
        <v>5.2</v>
      </c>
      <c r="K3055">
        <v>260</v>
      </c>
      <c r="L3055">
        <v>6.75</v>
      </c>
      <c r="M3055">
        <v>0.56485355648535562</v>
      </c>
      <c r="N3055">
        <v>337.5</v>
      </c>
      <c r="O3055" t="s">
        <v>82</v>
      </c>
      <c r="P3055" t="s">
        <v>83</v>
      </c>
      <c r="Q3055" t="s">
        <v>64</v>
      </c>
      <c r="R3055" t="s">
        <v>40</v>
      </c>
      <c r="S3055" t="s">
        <v>84</v>
      </c>
      <c r="T3055" t="s">
        <v>85</v>
      </c>
      <c r="U3055" t="s">
        <v>1189</v>
      </c>
      <c r="V3055">
        <f>YEAR(sales_order1[[#This Row],[date]])</f>
        <v>2021</v>
      </c>
      <c r="W3055" t="str">
        <f>TEXT(sales_order1[[#This Row],[date]], "Mmm")</f>
        <v>Jun</v>
      </c>
      <c r="X3055">
        <f>VALUE(TEXT(sales_order1[[#This Row],[date]], "D"))</f>
        <v>23</v>
      </c>
      <c r="Y3055">
        <v>25</v>
      </c>
    </row>
    <row r="3056" spans="1:25" x14ac:dyDescent="0.25">
      <c r="A3056" s="1">
        <v>44371</v>
      </c>
      <c r="B3056">
        <v>60980</v>
      </c>
      <c r="C3056" t="s">
        <v>67</v>
      </c>
      <c r="D3056" t="str">
        <f>VLOOKUP(sales_order1[[#This Row],[itemCode]],product_details3!B:C,2,0)</f>
        <v>SRMH15</v>
      </c>
      <c r="E3056" t="s">
        <v>68</v>
      </c>
      <c r="F3056" t="s">
        <v>30</v>
      </c>
      <c r="G3056">
        <v>200</v>
      </c>
      <c r="H3056">
        <v>15.75</v>
      </c>
      <c r="I3056">
        <v>3150</v>
      </c>
      <c r="J3056">
        <v>5.45</v>
      </c>
      <c r="K3056">
        <v>1090</v>
      </c>
      <c r="L3056">
        <v>10.3</v>
      </c>
      <c r="M3056">
        <v>0.65396825396825398</v>
      </c>
      <c r="N3056">
        <v>2060</v>
      </c>
      <c r="O3056" t="s">
        <v>472</v>
      </c>
      <c r="P3056" t="s">
        <v>473</v>
      </c>
      <c r="Q3056" t="s">
        <v>107</v>
      </c>
      <c r="R3056" t="s">
        <v>40</v>
      </c>
      <c r="S3056" t="s">
        <v>101</v>
      </c>
      <c r="T3056" t="s">
        <v>474</v>
      </c>
      <c r="U3056" t="s">
        <v>1190</v>
      </c>
      <c r="V3056">
        <f>YEAR(sales_order1[[#This Row],[date]])</f>
        <v>2021</v>
      </c>
      <c r="W3056" t="str">
        <f>TEXT(sales_order1[[#This Row],[date]], "Mmm")</f>
        <v>Jun</v>
      </c>
      <c r="X3056">
        <f>VALUE(TEXT(sales_order1[[#This Row],[date]], "D"))</f>
        <v>24</v>
      </c>
      <c r="Y3056">
        <v>25</v>
      </c>
    </row>
    <row r="3057" spans="1:25" x14ac:dyDescent="0.25">
      <c r="A3057" s="1">
        <v>44371</v>
      </c>
      <c r="B3057">
        <v>60981</v>
      </c>
      <c r="C3057" t="s">
        <v>103</v>
      </c>
      <c r="D3057" t="str">
        <f>VLOOKUP(sales_order1[[#This Row],[itemCode]],product_details3!B:C,2,0)</f>
        <v>SCRT50</v>
      </c>
      <c r="E3057" t="s">
        <v>104</v>
      </c>
      <c r="F3057" t="s">
        <v>61</v>
      </c>
      <c r="G3057">
        <v>100</v>
      </c>
      <c r="H3057">
        <v>16.95</v>
      </c>
      <c r="I3057">
        <v>1695</v>
      </c>
      <c r="J3057">
        <v>5.2</v>
      </c>
      <c r="K3057">
        <v>520</v>
      </c>
      <c r="L3057">
        <v>11.75</v>
      </c>
      <c r="M3057">
        <v>0.69321533923303835</v>
      </c>
      <c r="N3057">
        <v>1175</v>
      </c>
      <c r="O3057" t="s">
        <v>244</v>
      </c>
      <c r="P3057" t="s">
        <v>245</v>
      </c>
      <c r="Q3057" t="s">
        <v>186</v>
      </c>
      <c r="R3057" t="s">
        <v>112</v>
      </c>
      <c r="S3057" t="s">
        <v>246</v>
      </c>
      <c r="T3057" t="s">
        <v>247</v>
      </c>
      <c r="U3057" t="s">
        <v>1189</v>
      </c>
      <c r="V3057">
        <f>YEAR(sales_order1[[#This Row],[date]])</f>
        <v>2021</v>
      </c>
      <c r="W3057" t="str">
        <f>TEXT(sales_order1[[#This Row],[date]], "Mmm")</f>
        <v>Jun</v>
      </c>
      <c r="X3057">
        <f>VALUE(TEXT(sales_order1[[#This Row],[date]], "D"))</f>
        <v>24</v>
      </c>
      <c r="Y3057">
        <v>25</v>
      </c>
    </row>
    <row r="3058" spans="1:25" x14ac:dyDescent="0.25">
      <c r="A3058" s="1">
        <v>44371</v>
      </c>
      <c r="B3058">
        <v>60982</v>
      </c>
      <c r="C3058" t="s">
        <v>103</v>
      </c>
      <c r="D3058" t="str">
        <f>VLOOKUP(sales_order1[[#This Row],[itemCode]],product_details3!B:C,2,0)</f>
        <v>SCRT50</v>
      </c>
      <c r="E3058" t="s">
        <v>104</v>
      </c>
      <c r="F3058" t="s">
        <v>61</v>
      </c>
      <c r="G3058">
        <v>350</v>
      </c>
      <c r="H3058">
        <v>16.95</v>
      </c>
      <c r="I3058">
        <v>5932.5</v>
      </c>
      <c r="J3058">
        <v>5.2</v>
      </c>
      <c r="K3058">
        <v>1820</v>
      </c>
      <c r="L3058">
        <v>11.75</v>
      </c>
      <c r="M3058">
        <v>0.69321533923303835</v>
      </c>
      <c r="N3058">
        <v>4112.5</v>
      </c>
      <c r="O3058" t="s">
        <v>519</v>
      </c>
      <c r="P3058" t="s">
        <v>520</v>
      </c>
      <c r="Q3058" t="s">
        <v>383</v>
      </c>
      <c r="R3058" t="s">
        <v>72</v>
      </c>
      <c r="S3058" t="s">
        <v>459</v>
      </c>
      <c r="T3058" t="s">
        <v>521</v>
      </c>
      <c r="U3058" t="s">
        <v>1188</v>
      </c>
      <c r="V3058">
        <f>YEAR(sales_order1[[#This Row],[date]])</f>
        <v>2021</v>
      </c>
      <c r="W3058" t="str">
        <f>TEXT(sales_order1[[#This Row],[date]], "Mmm")</f>
        <v>Jun</v>
      </c>
      <c r="X3058">
        <f>VALUE(TEXT(sales_order1[[#This Row],[date]], "D"))</f>
        <v>24</v>
      </c>
      <c r="Y3058">
        <v>25</v>
      </c>
    </row>
    <row r="3059" spans="1:25" x14ac:dyDescent="0.25">
      <c r="A3059" s="1">
        <v>44371</v>
      </c>
      <c r="B3059">
        <v>60983</v>
      </c>
      <c r="C3059" t="s">
        <v>115</v>
      </c>
      <c r="D3059" t="str">
        <f>VLOOKUP(sales_order1[[#This Row],[itemCode]],product_details3!B:C,2,0)</f>
        <v>SCRS30100</v>
      </c>
      <c r="E3059" t="s">
        <v>116</v>
      </c>
      <c r="F3059" t="s">
        <v>61</v>
      </c>
      <c r="G3059">
        <v>350</v>
      </c>
      <c r="H3059">
        <v>32.75</v>
      </c>
      <c r="I3059">
        <v>11462.5</v>
      </c>
      <c r="J3059">
        <v>11.25</v>
      </c>
      <c r="K3059">
        <v>3937.5</v>
      </c>
      <c r="L3059">
        <v>21.5</v>
      </c>
      <c r="M3059">
        <v>0.65648854961832059</v>
      </c>
      <c r="N3059">
        <v>7525</v>
      </c>
      <c r="O3059" t="s">
        <v>184</v>
      </c>
      <c r="P3059" t="s">
        <v>185</v>
      </c>
      <c r="Q3059" t="s">
        <v>186</v>
      </c>
      <c r="R3059" t="s">
        <v>112</v>
      </c>
      <c r="S3059" t="s">
        <v>187</v>
      </c>
      <c r="T3059" t="s">
        <v>188</v>
      </c>
      <c r="U3059" t="s">
        <v>1189</v>
      </c>
      <c r="V3059">
        <f>YEAR(sales_order1[[#This Row],[date]])</f>
        <v>2021</v>
      </c>
      <c r="W3059" t="str">
        <f>TEXT(sales_order1[[#This Row],[date]], "Mmm")</f>
        <v>Jun</v>
      </c>
      <c r="X3059">
        <f>VALUE(TEXT(sales_order1[[#This Row],[date]], "D"))</f>
        <v>24</v>
      </c>
      <c r="Y3059">
        <v>25</v>
      </c>
    </row>
    <row r="3060" spans="1:25" x14ac:dyDescent="0.25">
      <c r="A3060" s="1">
        <v>44371</v>
      </c>
      <c r="B3060">
        <v>60984</v>
      </c>
      <c r="C3060" t="s">
        <v>256</v>
      </c>
      <c r="D3060" t="str">
        <f>VLOOKUP(sales_order1[[#This Row],[itemCode]],product_details3!B:C,2,0)</f>
        <v>MSKC50</v>
      </c>
      <c r="E3060" t="s">
        <v>257</v>
      </c>
      <c r="F3060" t="s">
        <v>137</v>
      </c>
      <c r="G3060">
        <v>200</v>
      </c>
      <c r="H3060">
        <v>11.95</v>
      </c>
      <c r="I3060">
        <v>2390</v>
      </c>
      <c r="J3060">
        <v>5.2</v>
      </c>
      <c r="K3060">
        <v>1040</v>
      </c>
      <c r="L3060">
        <v>6.75</v>
      </c>
      <c r="M3060">
        <v>0.56485355648535562</v>
      </c>
      <c r="N3060">
        <v>1350</v>
      </c>
      <c r="O3060" t="s">
        <v>618</v>
      </c>
      <c r="P3060" t="s">
        <v>619</v>
      </c>
      <c r="Q3060" t="s">
        <v>77</v>
      </c>
      <c r="R3060" t="s">
        <v>72</v>
      </c>
      <c r="S3060" t="s">
        <v>140</v>
      </c>
      <c r="T3060" t="s">
        <v>620</v>
      </c>
      <c r="U3060" t="s">
        <v>1190</v>
      </c>
      <c r="V3060">
        <f>YEAR(sales_order1[[#This Row],[date]])</f>
        <v>2021</v>
      </c>
      <c r="W3060" t="str">
        <f>TEXT(sales_order1[[#This Row],[date]], "Mmm")</f>
        <v>Jun</v>
      </c>
      <c r="X3060">
        <f>VALUE(TEXT(sales_order1[[#This Row],[date]], "D"))</f>
        <v>24</v>
      </c>
      <c r="Y3060">
        <v>25</v>
      </c>
    </row>
    <row r="3061" spans="1:25" x14ac:dyDescent="0.25">
      <c r="A3061" s="1">
        <v>44371</v>
      </c>
      <c r="B3061">
        <v>60985</v>
      </c>
      <c r="C3061" t="s">
        <v>311</v>
      </c>
      <c r="D3061" t="str">
        <f>VLOOKUP(sales_order1[[#This Row],[itemCode]],product_details3!B:C,2,0)</f>
        <v>MSTH30</v>
      </c>
      <c r="E3061" t="s">
        <v>312</v>
      </c>
      <c r="F3061" t="s">
        <v>21</v>
      </c>
      <c r="G3061">
        <v>150</v>
      </c>
      <c r="H3061">
        <v>8.5</v>
      </c>
      <c r="I3061">
        <v>1275</v>
      </c>
      <c r="J3061">
        <v>3.3</v>
      </c>
      <c r="K3061">
        <v>495</v>
      </c>
      <c r="L3061">
        <v>5.2</v>
      </c>
      <c r="M3061">
        <v>0.61176470588235299</v>
      </c>
      <c r="N3061">
        <v>780</v>
      </c>
      <c r="O3061" t="s">
        <v>410</v>
      </c>
      <c r="P3061" t="s">
        <v>411</v>
      </c>
      <c r="Q3061" t="s">
        <v>64</v>
      </c>
      <c r="R3061" t="s">
        <v>40</v>
      </c>
      <c r="S3061" t="s">
        <v>229</v>
      </c>
      <c r="T3061" t="s">
        <v>230</v>
      </c>
      <c r="U3061" t="s">
        <v>1189</v>
      </c>
      <c r="V3061">
        <f>YEAR(sales_order1[[#This Row],[date]])</f>
        <v>2021</v>
      </c>
      <c r="W3061" t="str">
        <f>TEXT(sales_order1[[#This Row],[date]], "Mmm")</f>
        <v>Jun</v>
      </c>
      <c r="X3061">
        <f>VALUE(TEXT(sales_order1[[#This Row],[date]], "D"))</f>
        <v>24</v>
      </c>
      <c r="Y3061">
        <v>25</v>
      </c>
    </row>
    <row r="3062" spans="1:25" x14ac:dyDescent="0.25">
      <c r="A3062" s="1">
        <v>44371</v>
      </c>
      <c r="B3062">
        <v>60986</v>
      </c>
      <c r="C3062" t="s">
        <v>374</v>
      </c>
      <c r="D3062" t="str">
        <f>VLOOKUP(sales_order1[[#This Row],[itemCode]],product_details3!B:C,2,0)</f>
        <v>EXFC50</v>
      </c>
      <c r="E3062" t="s">
        <v>375</v>
      </c>
      <c r="F3062" t="s">
        <v>183</v>
      </c>
      <c r="G3062">
        <v>200</v>
      </c>
      <c r="H3062">
        <v>19.649999999999999</v>
      </c>
      <c r="I3062">
        <v>3930</v>
      </c>
      <c r="J3062">
        <v>7.55</v>
      </c>
      <c r="K3062">
        <v>1510</v>
      </c>
      <c r="L3062">
        <v>12.1</v>
      </c>
      <c r="M3062">
        <v>0.61577608142493634</v>
      </c>
      <c r="N3062">
        <v>2420</v>
      </c>
      <c r="O3062" t="s">
        <v>273</v>
      </c>
      <c r="P3062" t="s">
        <v>274</v>
      </c>
      <c r="Q3062" t="s">
        <v>132</v>
      </c>
      <c r="R3062" t="s">
        <v>56</v>
      </c>
      <c r="S3062" t="s">
        <v>133</v>
      </c>
      <c r="T3062" t="s">
        <v>275</v>
      </c>
      <c r="U3062" t="s">
        <v>1191</v>
      </c>
      <c r="V3062">
        <f>YEAR(sales_order1[[#This Row],[date]])</f>
        <v>2021</v>
      </c>
      <c r="W3062" t="str">
        <f>TEXT(sales_order1[[#This Row],[date]], "Mmm")</f>
        <v>Jun</v>
      </c>
      <c r="X3062">
        <f>VALUE(TEXT(sales_order1[[#This Row],[date]], "D"))</f>
        <v>24</v>
      </c>
      <c r="Y3062">
        <v>25</v>
      </c>
    </row>
    <row r="3063" spans="1:25" x14ac:dyDescent="0.25">
      <c r="A3063" s="1">
        <v>44371</v>
      </c>
      <c r="B3063">
        <v>60987</v>
      </c>
      <c r="C3063" t="s">
        <v>28</v>
      </c>
      <c r="D3063" t="str">
        <f>VLOOKUP(sales_order1[[#This Row],[itemCode]],product_details3!B:C,2,0)</f>
        <v>SRMC30</v>
      </c>
      <c r="E3063" t="s">
        <v>29</v>
      </c>
      <c r="F3063" t="s">
        <v>30</v>
      </c>
      <c r="G3063">
        <v>200</v>
      </c>
      <c r="H3063">
        <v>22.6</v>
      </c>
      <c r="I3063">
        <v>4520</v>
      </c>
      <c r="J3063">
        <v>7.6</v>
      </c>
      <c r="K3063">
        <v>1520</v>
      </c>
      <c r="L3063">
        <v>15</v>
      </c>
      <c r="M3063">
        <v>0.66371681415929207</v>
      </c>
      <c r="N3063">
        <v>3000</v>
      </c>
      <c r="O3063" t="s">
        <v>461</v>
      </c>
      <c r="P3063" t="s">
        <v>462</v>
      </c>
      <c r="Q3063" t="s">
        <v>24</v>
      </c>
      <c r="R3063" t="s">
        <v>25</v>
      </c>
      <c r="S3063" t="s">
        <v>33</v>
      </c>
      <c r="T3063" t="s">
        <v>463</v>
      </c>
      <c r="U3063" t="s">
        <v>1191</v>
      </c>
      <c r="V3063">
        <f>YEAR(sales_order1[[#This Row],[date]])</f>
        <v>2021</v>
      </c>
      <c r="W3063" t="str">
        <f>TEXT(sales_order1[[#This Row],[date]], "Mmm")</f>
        <v>Jun</v>
      </c>
      <c r="X3063">
        <f>VALUE(TEXT(sales_order1[[#This Row],[date]], "D"))</f>
        <v>24</v>
      </c>
      <c r="Y3063">
        <v>25</v>
      </c>
    </row>
    <row r="3064" spans="1:25" x14ac:dyDescent="0.25">
      <c r="A3064" s="1">
        <v>44371</v>
      </c>
      <c r="B3064">
        <v>60988</v>
      </c>
      <c r="C3064" t="s">
        <v>313</v>
      </c>
      <c r="D3064" t="str">
        <f>VLOOKUP(sales_order1[[#This Row],[itemCode]],product_details3!B:C,2,0)</f>
        <v>MSKO50</v>
      </c>
      <c r="E3064" t="s">
        <v>314</v>
      </c>
      <c r="F3064" t="s">
        <v>137</v>
      </c>
      <c r="G3064">
        <v>50</v>
      </c>
      <c r="H3064">
        <v>14.65</v>
      </c>
      <c r="I3064">
        <v>732.5</v>
      </c>
      <c r="J3064">
        <v>6.55</v>
      </c>
      <c r="K3064">
        <v>327.5</v>
      </c>
      <c r="L3064">
        <v>8.1</v>
      </c>
      <c r="M3064">
        <v>0.55290102389078488</v>
      </c>
      <c r="N3064">
        <v>405</v>
      </c>
      <c r="O3064" t="s">
        <v>293</v>
      </c>
      <c r="P3064" t="s">
        <v>294</v>
      </c>
      <c r="Q3064" t="s">
        <v>154</v>
      </c>
      <c r="R3064" t="s">
        <v>56</v>
      </c>
      <c r="S3064" t="s">
        <v>133</v>
      </c>
      <c r="T3064" t="s">
        <v>155</v>
      </c>
      <c r="U3064" t="s">
        <v>1191</v>
      </c>
      <c r="V3064">
        <f>YEAR(sales_order1[[#This Row],[date]])</f>
        <v>2021</v>
      </c>
      <c r="W3064" t="str">
        <f>TEXT(sales_order1[[#This Row],[date]], "Mmm")</f>
        <v>Jun</v>
      </c>
      <c r="X3064">
        <f>VALUE(TEXT(sales_order1[[#This Row],[date]], "D"))</f>
        <v>24</v>
      </c>
      <c r="Y3064">
        <v>25</v>
      </c>
    </row>
    <row r="3065" spans="1:25" x14ac:dyDescent="0.25">
      <c r="A3065" s="1">
        <v>44372</v>
      </c>
      <c r="B3065">
        <v>60989</v>
      </c>
      <c r="C3065" t="s">
        <v>335</v>
      </c>
      <c r="D3065" t="str">
        <f>VLOOKUP(sales_order1[[#This Row],[itemCode]],product_details3!B:C,2,0)</f>
        <v>CLNF50</v>
      </c>
      <c r="E3065" t="s">
        <v>336</v>
      </c>
      <c r="F3065" t="s">
        <v>45</v>
      </c>
      <c r="G3065">
        <v>100</v>
      </c>
      <c r="H3065">
        <v>7.3</v>
      </c>
      <c r="I3065">
        <v>730</v>
      </c>
      <c r="J3065">
        <v>2.8</v>
      </c>
      <c r="K3065">
        <v>280</v>
      </c>
      <c r="L3065">
        <v>4.5</v>
      </c>
      <c r="M3065">
        <v>0.61643835616438358</v>
      </c>
      <c r="N3065">
        <v>450</v>
      </c>
      <c r="O3065" t="s">
        <v>585</v>
      </c>
      <c r="P3065" t="s">
        <v>586</v>
      </c>
      <c r="Q3065" t="s">
        <v>64</v>
      </c>
      <c r="R3065" t="s">
        <v>40</v>
      </c>
      <c r="S3065" t="s">
        <v>65</v>
      </c>
      <c r="T3065" t="s">
        <v>587</v>
      </c>
      <c r="U3065" t="s">
        <v>1190</v>
      </c>
      <c r="V3065">
        <f>YEAR(sales_order1[[#This Row],[date]])</f>
        <v>2021</v>
      </c>
      <c r="W3065" t="str">
        <f>TEXT(sales_order1[[#This Row],[date]], "Mmm")</f>
        <v>Jun</v>
      </c>
      <c r="X3065">
        <f>VALUE(TEXT(sales_order1[[#This Row],[date]], "D"))</f>
        <v>25</v>
      </c>
      <c r="Y3065">
        <v>26</v>
      </c>
    </row>
    <row r="3066" spans="1:25" x14ac:dyDescent="0.25">
      <c r="A3066" s="1">
        <v>44372</v>
      </c>
      <c r="B3066">
        <v>60990</v>
      </c>
      <c r="C3066" t="s">
        <v>128</v>
      </c>
      <c r="D3066" t="str">
        <f>VLOOKUP(sales_order1[[#This Row],[itemCode]],product_details3!B:C,2,0)</f>
        <v>SCRT100</v>
      </c>
      <c r="E3066" t="s">
        <v>129</v>
      </c>
      <c r="F3066" t="s">
        <v>61</v>
      </c>
      <c r="G3066">
        <v>250</v>
      </c>
      <c r="H3066">
        <v>28.25</v>
      </c>
      <c r="I3066">
        <v>7062.5</v>
      </c>
      <c r="J3066">
        <v>9</v>
      </c>
      <c r="K3066">
        <v>2250</v>
      </c>
      <c r="L3066">
        <v>19.25</v>
      </c>
      <c r="M3066">
        <v>0.68141592920353977</v>
      </c>
      <c r="N3066">
        <v>4812.5</v>
      </c>
      <c r="O3066" t="s">
        <v>487</v>
      </c>
      <c r="P3066" t="s">
        <v>488</v>
      </c>
      <c r="Q3066" t="s">
        <v>48</v>
      </c>
      <c r="R3066" t="s">
        <v>25</v>
      </c>
      <c r="S3066" t="s">
        <v>286</v>
      </c>
      <c r="T3066" t="s">
        <v>489</v>
      </c>
      <c r="U3066" t="s">
        <v>1191</v>
      </c>
      <c r="V3066">
        <f>YEAR(sales_order1[[#This Row],[date]])</f>
        <v>2021</v>
      </c>
      <c r="W3066" t="str">
        <f>TEXT(sales_order1[[#This Row],[date]], "Mmm")</f>
        <v>Jun</v>
      </c>
      <c r="X3066">
        <f>VALUE(TEXT(sales_order1[[#This Row],[date]], "D"))</f>
        <v>25</v>
      </c>
      <c r="Y3066">
        <v>26</v>
      </c>
    </row>
    <row r="3067" spans="1:25" x14ac:dyDescent="0.25">
      <c r="A3067" s="1">
        <v>44372</v>
      </c>
      <c r="B3067">
        <v>60991</v>
      </c>
      <c r="C3067" t="s">
        <v>67</v>
      </c>
      <c r="D3067" t="str">
        <f>VLOOKUP(sales_order1[[#This Row],[itemCode]],product_details3!B:C,2,0)</f>
        <v>SRMH15</v>
      </c>
      <c r="E3067" t="s">
        <v>68</v>
      </c>
      <c r="F3067" t="s">
        <v>30</v>
      </c>
      <c r="G3067">
        <v>200</v>
      </c>
      <c r="H3067">
        <v>15.75</v>
      </c>
      <c r="I3067">
        <v>3150</v>
      </c>
      <c r="J3067">
        <v>5.45</v>
      </c>
      <c r="K3067">
        <v>1090</v>
      </c>
      <c r="L3067">
        <v>10.3</v>
      </c>
      <c r="M3067">
        <v>0.65396825396825398</v>
      </c>
      <c r="N3067">
        <v>2060</v>
      </c>
      <c r="O3067" t="s">
        <v>91</v>
      </c>
      <c r="P3067" t="s">
        <v>92</v>
      </c>
      <c r="Q3067" t="s">
        <v>93</v>
      </c>
      <c r="R3067" t="s">
        <v>72</v>
      </c>
      <c r="S3067" t="s">
        <v>94</v>
      </c>
      <c r="T3067" t="s">
        <v>95</v>
      </c>
      <c r="U3067" t="s">
        <v>1190</v>
      </c>
      <c r="V3067">
        <f>YEAR(sales_order1[[#This Row],[date]])</f>
        <v>2021</v>
      </c>
      <c r="W3067" t="str">
        <f>TEXT(sales_order1[[#This Row],[date]], "Mmm")</f>
        <v>Jun</v>
      </c>
      <c r="X3067">
        <f>VALUE(TEXT(sales_order1[[#This Row],[date]], "D"))</f>
        <v>25</v>
      </c>
      <c r="Y3067">
        <v>26</v>
      </c>
    </row>
    <row r="3068" spans="1:25" x14ac:dyDescent="0.25">
      <c r="A3068" s="1">
        <v>44372</v>
      </c>
      <c r="B3068">
        <v>60992</v>
      </c>
      <c r="C3068" t="s">
        <v>59</v>
      </c>
      <c r="D3068" t="str">
        <f>VLOOKUP(sales_order1[[#This Row],[itemCode]],product_details3!B:C,2,0)</f>
        <v>SCRS3050</v>
      </c>
      <c r="E3068" t="s">
        <v>60</v>
      </c>
      <c r="F3068" t="s">
        <v>61</v>
      </c>
      <c r="G3068">
        <v>150</v>
      </c>
      <c r="H3068">
        <v>19.649999999999999</v>
      </c>
      <c r="I3068">
        <v>2947.5</v>
      </c>
      <c r="J3068">
        <v>6.55</v>
      </c>
      <c r="K3068">
        <v>982.5</v>
      </c>
      <c r="L3068">
        <v>13.1</v>
      </c>
      <c r="M3068">
        <v>0.66666666666666663</v>
      </c>
      <c r="N3068">
        <v>1965</v>
      </c>
      <c r="O3068" t="s">
        <v>302</v>
      </c>
      <c r="P3068" t="s">
        <v>303</v>
      </c>
      <c r="Q3068" t="s">
        <v>107</v>
      </c>
      <c r="R3068" t="s">
        <v>40</v>
      </c>
      <c r="S3068" t="s">
        <v>101</v>
      </c>
      <c r="T3068" t="s">
        <v>304</v>
      </c>
      <c r="U3068" t="s">
        <v>1190</v>
      </c>
      <c r="V3068">
        <f>YEAR(sales_order1[[#This Row],[date]])</f>
        <v>2021</v>
      </c>
      <c r="W3068" t="str">
        <f>TEXT(sales_order1[[#This Row],[date]], "Mmm")</f>
        <v>Jun</v>
      </c>
      <c r="X3068">
        <f>VALUE(TEXT(sales_order1[[#This Row],[date]], "D"))</f>
        <v>25</v>
      </c>
      <c r="Y3068">
        <v>26</v>
      </c>
    </row>
    <row r="3069" spans="1:25" x14ac:dyDescent="0.25">
      <c r="A3069" s="1">
        <v>44372</v>
      </c>
      <c r="B3069">
        <v>60993</v>
      </c>
      <c r="C3069" t="s">
        <v>313</v>
      </c>
      <c r="D3069" t="str">
        <f>VLOOKUP(sales_order1[[#This Row],[itemCode]],product_details3!B:C,2,0)</f>
        <v>MSKO50</v>
      </c>
      <c r="E3069" t="s">
        <v>314</v>
      </c>
      <c r="F3069" t="s">
        <v>137</v>
      </c>
      <c r="G3069">
        <v>200</v>
      </c>
      <c r="H3069">
        <v>14.65</v>
      </c>
      <c r="I3069">
        <v>2930</v>
      </c>
      <c r="J3069">
        <v>6.55</v>
      </c>
      <c r="K3069">
        <v>1310</v>
      </c>
      <c r="L3069">
        <v>8.1</v>
      </c>
      <c r="M3069">
        <v>0.55290102389078488</v>
      </c>
      <c r="N3069">
        <v>1620</v>
      </c>
      <c r="O3069" t="s">
        <v>540</v>
      </c>
      <c r="P3069" t="s">
        <v>541</v>
      </c>
      <c r="Q3069" t="s">
        <v>24</v>
      </c>
      <c r="R3069" t="s">
        <v>25</v>
      </c>
      <c r="S3069" t="s">
        <v>26</v>
      </c>
      <c r="T3069" t="s">
        <v>542</v>
      </c>
      <c r="U3069" t="s">
        <v>1191</v>
      </c>
      <c r="V3069">
        <f>YEAR(sales_order1[[#This Row],[date]])</f>
        <v>2021</v>
      </c>
      <c r="W3069" t="str">
        <f>TEXT(sales_order1[[#This Row],[date]], "Mmm")</f>
        <v>Jun</v>
      </c>
      <c r="X3069">
        <f>VALUE(TEXT(sales_order1[[#This Row],[date]], "D"))</f>
        <v>25</v>
      </c>
      <c r="Y3069">
        <v>26</v>
      </c>
    </row>
    <row r="3070" spans="1:25" x14ac:dyDescent="0.25">
      <c r="A3070" s="1">
        <v>44372</v>
      </c>
      <c r="B3070">
        <v>60994</v>
      </c>
      <c r="C3070" t="s">
        <v>86</v>
      </c>
      <c r="D3070" t="str">
        <f>VLOOKUP(sales_order1[[#This Row],[itemCode]],product_details3!B:C,2,0)</f>
        <v>SRMH30</v>
      </c>
      <c r="E3070" t="s">
        <v>87</v>
      </c>
      <c r="F3070" t="s">
        <v>30</v>
      </c>
      <c r="G3070">
        <v>150</v>
      </c>
      <c r="H3070">
        <v>21</v>
      </c>
      <c r="I3070">
        <v>3150</v>
      </c>
      <c r="J3070">
        <v>6.6</v>
      </c>
      <c r="K3070">
        <v>990</v>
      </c>
      <c r="L3070">
        <v>14.4</v>
      </c>
      <c r="M3070">
        <v>0.68571428571428572</v>
      </c>
      <c r="N3070">
        <v>2160</v>
      </c>
      <c r="O3070" t="s">
        <v>158</v>
      </c>
      <c r="P3070" t="s">
        <v>159</v>
      </c>
      <c r="Q3070" t="s">
        <v>160</v>
      </c>
      <c r="R3070" t="s">
        <v>112</v>
      </c>
      <c r="S3070" t="s">
        <v>161</v>
      </c>
      <c r="T3070" t="s">
        <v>162</v>
      </c>
      <c r="U3070" t="s">
        <v>1189</v>
      </c>
      <c r="V3070">
        <f>YEAR(sales_order1[[#This Row],[date]])</f>
        <v>2021</v>
      </c>
      <c r="W3070" t="str">
        <f>TEXT(sales_order1[[#This Row],[date]], "Mmm")</f>
        <v>Jun</v>
      </c>
      <c r="X3070">
        <f>VALUE(TEXT(sales_order1[[#This Row],[date]], "D"))</f>
        <v>25</v>
      </c>
      <c r="Y3070">
        <v>26</v>
      </c>
    </row>
    <row r="3071" spans="1:25" x14ac:dyDescent="0.25">
      <c r="A3071" s="1">
        <v>44372</v>
      </c>
      <c r="B3071">
        <v>60995</v>
      </c>
      <c r="C3071" t="s">
        <v>51</v>
      </c>
      <c r="D3071" t="str">
        <f>VLOOKUP(sales_order1[[#This Row],[itemCode]],product_details3!B:C,2,0)</f>
        <v>MSTH50</v>
      </c>
      <c r="E3071" t="s">
        <v>52</v>
      </c>
      <c r="F3071" t="s">
        <v>21</v>
      </c>
      <c r="G3071">
        <v>200</v>
      </c>
      <c r="H3071">
        <v>15.75</v>
      </c>
      <c r="I3071">
        <v>3150</v>
      </c>
      <c r="J3071">
        <v>4.45</v>
      </c>
      <c r="K3071">
        <v>890</v>
      </c>
      <c r="L3071">
        <v>11.3</v>
      </c>
      <c r="M3071">
        <v>0.71746031746031746</v>
      </c>
      <c r="N3071">
        <v>2260</v>
      </c>
      <c r="O3071" t="s">
        <v>636</v>
      </c>
      <c r="P3071" t="s">
        <v>637</v>
      </c>
      <c r="Q3071" t="s">
        <v>378</v>
      </c>
      <c r="R3071" t="s">
        <v>72</v>
      </c>
      <c r="S3071" t="s">
        <v>638</v>
      </c>
      <c r="T3071" t="s">
        <v>639</v>
      </c>
      <c r="U3071" t="s">
        <v>1188</v>
      </c>
      <c r="V3071">
        <f>YEAR(sales_order1[[#This Row],[date]])</f>
        <v>2021</v>
      </c>
      <c r="W3071" t="str">
        <f>TEXT(sales_order1[[#This Row],[date]], "Mmm")</f>
        <v>Jun</v>
      </c>
      <c r="X3071">
        <f>VALUE(TEXT(sales_order1[[#This Row],[date]], "D"))</f>
        <v>25</v>
      </c>
      <c r="Y3071">
        <v>26</v>
      </c>
    </row>
    <row r="3072" spans="1:25" x14ac:dyDescent="0.25">
      <c r="A3072" s="1">
        <v>44372</v>
      </c>
      <c r="B3072">
        <v>60996</v>
      </c>
      <c r="C3072" t="s">
        <v>170</v>
      </c>
      <c r="D3072" t="str">
        <f>VLOOKUP(sales_order1[[#This Row],[itemCode]],product_details3!B:C,2,0)</f>
        <v>MKRM100</v>
      </c>
      <c r="E3072" t="s">
        <v>171</v>
      </c>
      <c r="F3072" t="s">
        <v>151</v>
      </c>
      <c r="G3072">
        <v>150</v>
      </c>
      <c r="H3072">
        <v>5.5</v>
      </c>
      <c r="I3072">
        <v>825</v>
      </c>
      <c r="J3072">
        <v>2.2999999999999998</v>
      </c>
      <c r="K3072">
        <v>345</v>
      </c>
      <c r="L3072">
        <v>3.2</v>
      </c>
      <c r="M3072">
        <v>0.5818181818181819</v>
      </c>
      <c r="N3072">
        <v>480</v>
      </c>
      <c r="O3072" t="s">
        <v>196</v>
      </c>
      <c r="P3072" t="s">
        <v>197</v>
      </c>
      <c r="Q3072" t="s">
        <v>132</v>
      </c>
      <c r="R3072" t="s">
        <v>56</v>
      </c>
      <c r="S3072" t="s">
        <v>133</v>
      </c>
      <c r="T3072" t="s">
        <v>198</v>
      </c>
      <c r="U3072" t="s">
        <v>1191</v>
      </c>
      <c r="V3072">
        <f>YEAR(sales_order1[[#This Row],[date]])</f>
        <v>2021</v>
      </c>
      <c r="W3072" t="str">
        <f>TEXT(sales_order1[[#This Row],[date]], "Mmm")</f>
        <v>Jun</v>
      </c>
      <c r="X3072">
        <f>VALUE(TEXT(sales_order1[[#This Row],[date]], "D"))</f>
        <v>25</v>
      </c>
      <c r="Y3072">
        <v>26</v>
      </c>
    </row>
    <row r="3073" spans="1:25" x14ac:dyDescent="0.25">
      <c r="A3073" s="1">
        <v>44375</v>
      </c>
      <c r="B3073">
        <v>60997</v>
      </c>
      <c r="C3073" t="s">
        <v>350</v>
      </c>
      <c r="D3073" t="str">
        <f>VLOOKUP(sales_order1[[#This Row],[itemCode]],product_details3!B:C,2,0)</f>
        <v>SRMA50</v>
      </c>
      <c r="E3073" t="s">
        <v>351</v>
      </c>
      <c r="F3073" t="s">
        <v>30</v>
      </c>
      <c r="G3073">
        <v>50</v>
      </c>
      <c r="H3073">
        <v>37.75</v>
      </c>
      <c r="I3073">
        <v>1887.5</v>
      </c>
      <c r="J3073">
        <v>14.25</v>
      </c>
      <c r="K3073">
        <v>712.5</v>
      </c>
      <c r="L3073">
        <v>23.5</v>
      </c>
      <c r="M3073">
        <v>0.62251655629139069</v>
      </c>
      <c r="N3073">
        <v>1175</v>
      </c>
      <c r="O3073" t="s">
        <v>464</v>
      </c>
      <c r="P3073" t="s">
        <v>465</v>
      </c>
      <c r="Q3073" t="s">
        <v>146</v>
      </c>
      <c r="R3073" t="s">
        <v>112</v>
      </c>
      <c r="S3073" t="s">
        <v>165</v>
      </c>
      <c r="T3073" t="s">
        <v>466</v>
      </c>
      <c r="U3073" t="s">
        <v>1189</v>
      </c>
      <c r="V3073">
        <f>YEAR(sales_order1[[#This Row],[date]])</f>
        <v>2021</v>
      </c>
      <c r="W3073" t="str">
        <f>TEXT(sales_order1[[#This Row],[date]], "Mmm")</f>
        <v>Jun</v>
      </c>
      <c r="X3073">
        <f>VALUE(TEXT(sales_order1[[#This Row],[date]], "D"))</f>
        <v>28</v>
      </c>
      <c r="Y3073">
        <v>26</v>
      </c>
    </row>
    <row r="3074" spans="1:25" x14ac:dyDescent="0.25">
      <c r="A3074" s="1">
        <v>44375</v>
      </c>
      <c r="B3074">
        <v>60998</v>
      </c>
      <c r="C3074" t="s">
        <v>86</v>
      </c>
      <c r="D3074" t="str">
        <f>VLOOKUP(sales_order1[[#This Row],[itemCode]],product_details3!B:C,2,0)</f>
        <v>SRMH30</v>
      </c>
      <c r="E3074" t="s">
        <v>87</v>
      </c>
      <c r="F3074" t="s">
        <v>30</v>
      </c>
      <c r="G3074">
        <v>100</v>
      </c>
      <c r="H3074">
        <v>21</v>
      </c>
      <c r="I3074">
        <v>2100</v>
      </c>
      <c r="J3074">
        <v>6.6</v>
      </c>
      <c r="K3074">
        <v>660</v>
      </c>
      <c r="L3074">
        <v>14.4</v>
      </c>
      <c r="M3074">
        <v>0.68571428571428572</v>
      </c>
      <c r="N3074">
        <v>1440</v>
      </c>
      <c r="O3074" t="s">
        <v>144</v>
      </c>
      <c r="P3074" t="s">
        <v>145</v>
      </c>
      <c r="Q3074" t="s">
        <v>146</v>
      </c>
      <c r="R3074" t="s">
        <v>112</v>
      </c>
      <c r="S3074" t="s">
        <v>147</v>
      </c>
      <c r="T3074" t="s">
        <v>148</v>
      </c>
      <c r="U3074" t="s">
        <v>1190</v>
      </c>
      <c r="V3074">
        <f>YEAR(sales_order1[[#This Row],[date]])</f>
        <v>2021</v>
      </c>
      <c r="W3074" t="str">
        <f>TEXT(sales_order1[[#This Row],[date]], "Mmm")</f>
        <v>Jun</v>
      </c>
      <c r="X3074">
        <f>VALUE(TEXT(sales_order1[[#This Row],[date]], "D"))</f>
        <v>28</v>
      </c>
      <c r="Y3074">
        <v>26</v>
      </c>
    </row>
    <row r="3075" spans="1:25" x14ac:dyDescent="0.25">
      <c r="A3075" s="1">
        <v>44375</v>
      </c>
      <c r="B3075">
        <v>60999</v>
      </c>
      <c r="C3075" t="s">
        <v>135</v>
      </c>
      <c r="D3075" t="str">
        <f>VLOOKUP(sales_order1[[#This Row],[itemCode]],product_details3!B:C,2,0)</f>
        <v>MSKSH</v>
      </c>
      <c r="E3075" t="s">
        <v>136</v>
      </c>
      <c r="F3075" t="s">
        <v>137</v>
      </c>
      <c r="G3075">
        <v>100</v>
      </c>
      <c r="H3075">
        <v>18.75</v>
      </c>
      <c r="I3075">
        <v>1875</v>
      </c>
      <c r="J3075">
        <v>7.45</v>
      </c>
      <c r="K3075">
        <v>745</v>
      </c>
      <c r="L3075">
        <v>11.3</v>
      </c>
      <c r="M3075">
        <v>0.60266666666666668</v>
      </c>
      <c r="N3075">
        <v>1130</v>
      </c>
      <c r="O3075" t="s">
        <v>125</v>
      </c>
      <c r="P3075" t="s">
        <v>126</v>
      </c>
      <c r="Q3075" t="s">
        <v>71</v>
      </c>
      <c r="R3075" t="s">
        <v>72</v>
      </c>
      <c r="S3075" t="s">
        <v>73</v>
      </c>
      <c r="T3075" t="s">
        <v>127</v>
      </c>
      <c r="U3075" t="s">
        <v>1190</v>
      </c>
      <c r="V3075">
        <f>YEAR(sales_order1[[#This Row],[date]])</f>
        <v>2021</v>
      </c>
      <c r="W3075" t="str">
        <f>TEXT(sales_order1[[#This Row],[date]], "Mmm")</f>
        <v>Jun</v>
      </c>
      <c r="X3075">
        <f>VALUE(TEXT(sales_order1[[#This Row],[date]], "D"))</f>
        <v>28</v>
      </c>
      <c r="Y3075">
        <v>26</v>
      </c>
    </row>
    <row r="3076" spans="1:25" x14ac:dyDescent="0.25">
      <c r="A3076" s="1">
        <v>44375</v>
      </c>
      <c r="B3076">
        <v>61000</v>
      </c>
      <c r="C3076" t="s">
        <v>135</v>
      </c>
      <c r="D3076" t="str">
        <f>VLOOKUP(sales_order1[[#This Row],[itemCode]],product_details3!B:C,2,0)</f>
        <v>MSKSH</v>
      </c>
      <c r="E3076" t="s">
        <v>136</v>
      </c>
      <c r="F3076" t="s">
        <v>137</v>
      </c>
      <c r="G3076">
        <v>150</v>
      </c>
      <c r="H3076">
        <v>18.75</v>
      </c>
      <c r="I3076">
        <v>2812.5</v>
      </c>
      <c r="J3076">
        <v>7.45</v>
      </c>
      <c r="K3076">
        <v>1117.5</v>
      </c>
      <c r="L3076">
        <v>11.3</v>
      </c>
      <c r="M3076">
        <v>0.60266666666666668</v>
      </c>
      <c r="N3076">
        <v>1695</v>
      </c>
      <c r="O3076" t="s">
        <v>531</v>
      </c>
      <c r="P3076" t="s">
        <v>532</v>
      </c>
      <c r="Q3076" t="s">
        <v>119</v>
      </c>
      <c r="R3076" t="s">
        <v>40</v>
      </c>
      <c r="S3076" t="s">
        <v>120</v>
      </c>
      <c r="T3076" t="s">
        <v>533</v>
      </c>
      <c r="U3076" t="s">
        <v>1190</v>
      </c>
      <c r="V3076">
        <f>YEAR(sales_order1[[#This Row],[date]])</f>
        <v>2021</v>
      </c>
      <c r="W3076" t="str">
        <f>TEXT(sales_order1[[#This Row],[date]], "Mmm")</f>
        <v>Jun</v>
      </c>
      <c r="X3076">
        <f>VALUE(TEXT(sales_order1[[#This Row],[date]], "D"))</f>
        <v>28</v>
      </c>
      <c r="Y3076">
        <v>26</v>
      </c>
    </row>
    <row r="3077" spans="1:25" x14ac:dyDescent="0.25">
      <c r="A3077" s="1">
        <v>44375</v>
      </c>
      <c r="B3077">
        <v>61001</v>
      </c>
      <c r="C3077" t="s">
        <v>149</v>
      </c>
      <c r="D3077" t="str">
        <f>VLOOKUP(sales_order1[[#This Row],[itemCode]],product_details3!B:C,2,0)</f>
        <v>MKRW80</v>
      </c>
      <c r="E3077" t="s">
        <v>150</v>
      </c>
      <c r="F3077" t="s">
        <v>151</v>
      </c>
      <c r="G3077">
        <v>100</v>
      </c>
      <c r="H3077">
        <v>14.65</v>
      </c>
      <c r="I3077">
        <v>1465</v>
      </c>
      <c r="J3077">
        <v>6.55</v>
      </c>
      <c r="K3077">
        <v>655</v>
      </c>
      <c r="L3077">
        <v>8.1</v>
      </c>
      <c r="M3077">
        <v>0.55290102389078488</v>
      </c>
      <c r="N3077">
        <v>810</v>
      </c>
      <c r="O3077" t="s">
        <v>189</v>
      </c>
      <c r="P3077" t="s">
        <v>190</v>
      </c>
      <c r="Q3077" t="s">
        <v>191</v>
      </c>
      <c r="R3077" t="s">
        <v>56</v>
      </c>
      <c r="S3077" t="s">
        <v>192</v>
      </c>
      <c r="T3077" t="s">
        <v>193</v>
      </c>
      <c r="U3077" t="s">
        <v>1191</v>
      </c>
      <c r="V3077">
        <f>YEAR(sales_order1[[#This Row],[date]])</f>
        <v>2021</v>
      </c>
      <c r="W3077" t="str">
        <f>TEXT(sales_order1[[#This Row],[date]], "Mmm")</f>
        <v>Jun</v>
      </c>
      <c r="X3077">
        <f>VALUE(TEXT(sales_order1[[#This Row],[date]], "D"))</f>
        <v>28</v>
      </c>
      <c r="Y3077">
        <v>26</v>
      </c>
    </row>
    <row r="3078" spans="1:25" x14ac:dyDescent="0.25">
      <c r="A3078" s="1">
        <v>44375</v>
      </c>
      <c r="B3078">
        <v>61002</v>
      </c>
      <c r="C3078" t="s">
        <v>325</v>
      </c>
      <c r="D3078" t="str">
        <f>VLOOKUP(sales_order1[[#This Row],[itemCode]],product_details3!B:C,2,0)</f>
        <v>EXFG100</v>
      </c>
      <c r="E3078" t="s">
        <v>326</v>
      </c>
      <c r="F3078" t="s">
        <v>183</v>
      </c>
      <c r="G3078">
        <v>100</v>
      </c>
      <c r="H3078">
        <v>20.75</v>
      </c>
      <c r="I3078">
        <v>2075</v>
      </c>
      <c r="J3078">
        <v>7.45</v>
      </c>
      <c r="K3078">
        <v>745</v>
      </c>
      <c r="L3078">
        <v>13.3</v>
      </c>
      <c r="M3078">
        <v>0.64096385542168677</v>
      </c>
      <c r="N3078">
        <v>1330</v>
      </c>
      <c r="O3078" t="s">
        <v>381</v>
      </c>
      <c r="P3078" t="s">
        <v>382</v>
      </c>
      <c r="Q3078" t="s">
        <v>383</v>
      </c>
      <c r="R3078" t="s">
        <v>72</v>
      </c>
      <c r="S3078" t="s">
        <v>384</v>
      </c>
      <c r="T3078" t="s">
        <v>385</v>
      </c>
      <c r="U3078" t="s">
        <v>1188</v>
      </c>
      <c r="V3078">
        <f>YEAR(sales_order1[[#This Row],[date]])</f>
        <v>2021</v>
      </c>
      <c r="W3078" t="str">
        <f>TEXT(sales_order1[[#This Row],[date]], "Mmm")</f>
        <v>Jun</v>
      </c>
      <c r="X3078">
        <f>VALUE(TEXT(sales_order1[[#This Row],[date]], "D"))</f>
        <v>28</v>
      </c>
      <c r="Y3078">
        <v>26</v>
      </c>
    </row>
    <row r="3079" spans="1:25" x14ac:dyDescent="0.25">
      <c r="A3079" s="1">
        <v>44375</v>
      </c>
      <c r="B3079">
        <v>61003</v>
      </c>
      <c r="C3079" t="s">
        <v>194</v>
      </c>
      <c r="D3079" t="str">
        <f>VLOOKUP(sales_order1[[#This Row],[itemCode]],product_details3!B:C,2,0)</f>
        <v>CLNG150</v>
      </c>
      <c r="E3079" t="s">
        <v>195</v>
      </c>
      <c r="F3079" t="s">
        <v>45</v>
      </c>
      <c r="G3079">
        <v>150</v>
      </c>
      <c r="H3079">
        <v>12.75</v>
      </c>
      <c r="I3079">
        <v>1912.5</v>
      </c>
      <c r="J3079">
        <v>4.45</v>
      </c>
      <c r="K3079">
        <v>667.5</v>
      </c>
      <c r="L3079">
        <v>8.3000000000000007</v>
      </c>
      <c r="M3079">
        <v>0.65098039215686276</v>
      </c>
      <c r="N3079">
        <v>1245</v>
      </c>
      <c r="O3079" t="s">
        <v>582</v>
      </c>
      <c r="P3079" t="s">
        <v>583</v>
      </c>
      <c r="Q3079" t="s">
        <v>213</v>
      </c>
      <c r="R3079" t="s">
        <v>25</v>
      </c>
      <c r="S3079" t="s">
        <v>214</v>
      </c>
      <c r="T3079" t="s">
        <v>584</v>
      </c>
      <c r="U3079" t="s">
        <v>1191</v>
      </c>
      <c r="V3079">
        <f>YEAR(sales_order1[[#This Row],[date]])</f>
        <v>2021</v>
      </c>
      <c r="W3079" t="str">
        <f>TEXT(sales_order1[[#This Row],[date]], "Mmm")</f>
        <v>Jun</v>
      </c>
      <c r="X3079">
        <f>VALUE(TEXT(sales_order1[[#This Row],[date]], "D"))</f>
        <v>28</v>
      </c>
      <c r="Y3079">
        <v>26</v>
      </c>
    </row>
    <row r="3080" spans="1:25" x14ac:dyDescent="0.25">
      <c r="A3080" s="1">
        <v>44375</v>
      </c>
      <c r="B3080">
        <v>61004</v>
      </c>
      <c r="C3080" t="s">
        <v>307</v>
      </c>
      <c r="D3080" t="str">
        <f>VLOOKUP(sales_order1[[#This Row],[itemCode]],product_details3!B:C,2,0)</f>
        <v>TNRH150</v>
      </c>
      <c r="E3080" t="s">
        <v>308</v>
      </c>
      <c r="F3080" t="s">
        <v>124</v>
      </c>
      <c r="G3080">
        <v>200</v>
      </c>
      <c r="H3080">
        <v>15.75</v>
      </c>
      <c r="I3080">
        <v>3150</v>
      </c>
      <c r="J3080">
        <v>4.45</v>
      </c>
      <c r="K3080">
        <v>890</v>
      </c>
      <c r="L3080">
        <v>11.3</v>
      </c>
      <c r="M3080">
        <v>0.71746031746031746</v>
      </c>
      <c r="N3080">
        <v>2260</v>
      </c>
      <c r="O3080" t="s">
        <v>130</v>
      </c>
      <c r="P3080" t="s">
        <v>131</v>
      </c>
      <c r="Q3080" t="s">
        <v>132</v>
      </c>
      <c r="R3080" t="s">
        <v>56</v>
      </c>
      <c r="S3080" t="s">
        <v>133</v>
      </c>
      <c r="T3080" t="s">
        <v>134</v>
      </c>
      <c r="U3080" t="s">
        <v>1191</v>
      </c>
      <c r="V3080">
        <f>YEAR(sales_order1[[#This Row],[date]])</f>
        <v>2021</v>
      </c>
      <c r="W3080" t="str">
        <f>TEXT(sales_order1[[#This Row],[date]], "Mmm")</f>
        <v>Jun</v>
      </c>
      <c r="X3080">
        <f>VALUE(TEXT(sales_order1[[#This Row],[date]], "D"))</f>
        <v>28</v>
      </c>
      <c r="Y3080">
        <v>26</v>
      </c>
    </row>
    <row r="3081" spans="1:25" x14ac:dyDescent="0.25">
      <c r="A3081" s="1">
        <v>44375</v>
      </c>
      <c r="B3081">
        <v>61005</v>
      </c>
      <c r="C3081" t="s">
        <v>135</v>
      </c>
      <c r="D3081" t="str">
        <f>VLOOKUP(sales_order1[[#This Row],[itemCode]],product_details3!B:C,2,0)</f>
        <v>MSKSH</v>
      </c>
      <c r="E3081" t="s">
        <v>136</v>
      </c>
      <c r="F3081" t="s">
        <v>137</v>
      </c>
      <c r="G3081">
        <v>150</v>
      </c>
      <c r="H3081">
        <v>18.75</v>
      </c>
      <c r="I3081">
        <v>2812.5</v>
      </c>
      <c r="J3081">
        <v>7.45</v>
      </c>
      <c r="K3081">
        <v>1117.5</v>
      </c>
      <c r="L3081">
        <v>11.3</v>
      </c>
      <c r="M3081">
        <v>0.60266666666666668</v>
      </c>
      <c r="N3081">
        <v>1695</v>
      </c>
      <c r="O3081" t="s">
        <v>400</v>
      </c>
      <c r="P3081" t="s">
        <v>401</v>
      </c>
      <c r="Q3081" t="s">
        <v>213</v>
      </c>
      <c r="R3081" t="s">
        <v>25</v>
      </c>
      <c r="S3081" t="s">
        <v>402</v>
      </c>
      <c r="T3081" t="s">
        <v>403</v>
      </c>
      <c r="U3081" t="s">
        <v>1191</v>
      </c>
      <c r="V3081">
        <f>YEAR(sales_order1[[#This Row],[date]])</f>
        <v>2021</v>
      </c>
      <c r="W3081" t="str">
        <f>TEXT(sales_order1[[#This Row],[date]], "Mmm")</f>
        <v>Jun</v>
      </c>
      <c r="X3081">
        <f>VALUE(TEXT(sales_order1[[#This Row],[date]], "D"))</f>
        <v>28</v>
      </c>
      <c r="Y3081">
        <v>26</v>
      </c>
    </row>
    <row r="3082" spans="1:25" x14ac:dyDescent="0.25">
      <c r="A3082" s="1">
        <v>44375</v>
      </c>
      <c r="B3082">
        <v>61006</v>
      </c>
      <c r="C3082" t="s">
        <v>51</v>
      </c>
      <c r="D3082" t="str">
        <f>VLOOKUP(sales_order1[[#This Row],[itemCode]],product_details3!B:C,2,0)</f>
        <v>MSTH50</v>
      </c>
      <c r="E3082" t="s">
        <v>52</v>
      </c>
      <c r="F3082" t="s">
        <v>21</v>
      </c>
      <c r="G3082">
        <v>100</v>
      </c>
      <c r="H3082">
        <v>15.75</v>
      </c>
      <c r="I3082">
        <v>1575</v>
      </c>
      <c r="J3082">
        <v>4.45</v>
      </c>
      <c r="K3082">
        <v>445</v>
      </c>
      <c r="L3082">
        <v>11.3</v>
      </c>
      <c r="M3082">
        <v>0.71746031746031746</v>
      </c>
      <c r="N3082">
        <v>1130</v>
      </c>
      <c r="O3082" t="s">
        <v>564</v>
      </c>
      <c r="P3082" t="s">
        <v>565</v>
      </c>
      <c r="Q3082" t="s">
        <v>218</v>
      </c>
      <c r="R3082" t="s">
        <v>40</v>
      </c>
      <c r="S3082" t="s">
        <v>432</v>
      </c>
      <c r="T3082" t="s">
        <v>566</v>
      </c>
      <c r="U3082" t="s">
        <v>1190</v>
      </c>
      <c r="V3082">
        <f>YEAR(sales_order1[[#This Row],[date]])</f>
        <v>2021</v>
      </c>
      <c r="W3082" t="str">
        <f>TEXT(sales_order1[[#This Row],[date]], "Mmm")</f>
        <v>Jun</v>
      </c>
      <c r="X3082">
        <f>VALUE(TEXT(sales_order1[[#This Row],[date]], "D"))</f>
        <v>28</v>
      </c>
      <c r="Y3082">
        <v>26</v>
      </c>
    </row>
    <row r="3083" spans="1:25" x14ac:dyDescent="0.25">
      <c r="A3083" s="1">
        <v>44376</v>
      </c>
      <c r="B3083">
        <v>61007</v>
      </c>
      <c r="C3083" t="s">
        <v>128</v>
      </c>
      <c r="D3083" t="str">
        <f>VLOOKUP(sales_order1[[#This Row],[itemCode]],product_details3!B:C,2,0)</f>
        <v>SCRT100</v>
      </c>
      <c r="E3083" t="s">
        <v>129</v>
      </c>
      <c r="F3083" t="s">
        <v>61</v>
      </c>
      <c r="G3083">
        <v>200</v>
      </c>
      <c r="H3083">
        <v>28.25</v>
      </c>
      <c r="I3083">
        <v>5650</v>
      </c>
      <c r="J3083">
        <v>9</v>
      </c>
      <c r="K3083">
        <v>1800</v>
      </c>
      <c r="L3083">
        <v>19.25</v>
      </c>
      <c r="M3083">
        <v>0.68141592920353977</v>
      </c>
      <c r="N3083">
        <v>3850</v>
      </c>
      <c r="O3083" t="s">
        <v>276</v>
      </c>
      <c r="P3083" t="s">
        <v>277</v>
      </c>
      <c r="Q3083" t="s">
        <v>39</v>
      </c>
      <c r="R3083" t="s">
        <v>40</v>
      </c>
      <c r="S3083" t="s">
        <v>41</v>
      </c>
      <c r="T3083" t="s">
        <v>278</v>
      </c>
      <c r="U3083" t="s">
        <v>1188</v>
      </c>
      <c r="V3083">
        <f>YEAR(sales_order1[[#This Row],[date]])</f>
        <v>2021</v>
      </c>
      <c r="W3083" t="str">
        <f>TEXT(sales_order1[[#This Row],[date]], "Mmm")</f>
        <v>Jun</v>
      </c>
      <c r="X3083">
        <f>VALUE(TEXT(sales_order1[[#This Row],[date]], "D"))</f>
        <v>29</v>
      </c>
      <c r="Y3083">
        <v>26</v>
      </c>
    </row>
    <row r="3084" spans="1:25" x14ac:dyDescent="0.25">
      <c r="A3084" s="1">
        <v>44376</v>
      </c>
      <c r="B3084">
        <v>61008</v>
      </c>
      <c r="C3084" t="s">
        <v>115</v>
      </c>
      <c r="D3084" t="str">
        <f>VLOOKUP(sales_order1[[#This Row],[itemCode]],product_details3!B:C,2,0)</f>
        <v>SCRS30100</v>
      </c>
      <c r="E3084" t="s">
        <v>116</v>
      </c>
      <c r="F3084" t="s">
        <v>61</v>
      </c>
      <c r="G3084">
        <v>300</v>
      </c>
      <c r="H3084">
        <v>32.75</v>
      </c>
      <c r="I3084">
        <v>9825</v>
      </c>
      <c r="J3084">
        <v>11.25</v>
      </c>
      <c r="K3084">
        <v>3375</v>
      </c>
      <c r="L3084">
        <v>21.5</v>
      </c>
      <c r="M3084">
        <v>0.65648854961832059</v>
      </c>
      <c r="N3084">
        <v>6450</v>
      </c>
      <c r="O3084" t="s">
        <v>499</v>
      </c>
      <c r="P3084" t="s">
        <v>500</v>
      </c>
      <c r="Q3084" t="s">
        <v>107</v>
      </c>
      <c r="R3084" t="s">
        <v>40</v>
      </c>
      <c r="S3084" t="s">
        <v>101</v>
      </c>
      <c r="T3084" t="s">
        <v>501</v>
      </c>
      <c r="U3084" t="s">
        <v>1190</v>
      </c>
      <c r="V3084">
        <f>YEAR(sales_order1[[#This Row],[date]])</f>
        <v>2021</v>
      </c>
      <c r="W3084" t="str">
        <f>TEXT(sales_order1[[#This Row],[date]], "Mmm")</f>
        <v>Jun</v>
      </c>
      <c r="X3084">
        <f>VALUE(TEXT(sales_order1[[#This Row],[date]], "D"))</f>
        <v>29</v>
      </c>
      <c r="Y3084">
        <v>26</v>
      </c>
    </row>
    <row r="3085" spans="1:25" x14ac:dyDescent="0.25">
      <c r="A3085" s="1">
        <v>44376</v>
      </c>
      <c r="B3085">
        <v>61009</v>
      </c>
      <c r="C3085" t="s">
        <v>390</v>
      </c>
      <c r="D3085" t="str">
        <f>VLOOKUP(sales_order1[[#This Row],[itemCode]],product_details3!B:C,2,0)</f>
        <v>MKRO150</v>
      </c>
      <c r="E3085" t="s">
        <v>391</v>
      </c>
      <c r="F3085" t="s">
        <v>151</v>
      </c>
      <c r="G3085">
        <v>100</v>
      </c>
      <c r="H3085">
        <v>11.95</v>
      </c>
      <c r="I3085">
        <v>1195</v>
      </c>
      <c r="J3085">
        <v>5.2</v>
      </c>
      <c r="K3085">
        <v>520</v>
      </c>
      <c r="L3085">
        <v>6.75</v>
      </c>
      <c r="M3085">
        <v>0.56485355648535562</v>
      </c>
      <c r="N3085">
        <v>675</v>
      </c>
      <c r="O3085" t="s">
        <v>341</v>
      </c>
      <c r="P3085" t="s">
        <v>342</v>
      </c>
      <c r="Q3085" t="s">
        <v>146</v>
      </c>
      <c r="R3085" t="s">
        <v>112</v>
      </c>
      <c r="S3085" t="s">
        <v>343</v>
      </c>
      <c r="T3085" t="s">
        <v>95</v>
      </c>
      <c r="U3085" t="s">
        <v>1190</v>
      </c>
      <c r="V3085">
        <f>YEAR(sales_order1[[#This Row],[date]])</f>
        <v>2021</v>
      </c>
      <c r="W3085" t="str">
        <f>TEXT(sales_order1[[#This Row],[date]], "Mmm")</f>
        <v>Jun</v>
      </c>
      <c r="X3085">
        <f>VALUE(TEXT(sales_order1[[#This Row],[date]], "D"))</f>
        <v>29</v>
      </c>
      <c r="Y3085">
        <v>26</v>
      </c>
    </row>
    <row r="3086" spans="1:25" x14ac:dyDescent="0.25">
      <c r="A3086" s="1">
        <v>44376</v>
      </c>
      <c r="B3086">
        <v>61010</v>
      </c>
      <c r="C3086" t="s">
        <v>204</v>
      </c>
      <c r="D3086" t="str">
        <f>VLOOKUP(sales_order1[[#This Row],[itemCode]],product_details3!B:C,2,0)</f>
        <v>MKRM150</v>
      </c>
      <c r="E3086" t="s">
        <v>205</v>
      </c>
      <c r="F3086" t="s">
        <v>151</v>
      </c>
      <c r="G3086">
        <v>50</v>
      </c>
      <c r="H3086">
        <v>10.75</v>
      </c>
      <c r="I3086">
        <v>537.5</v>
      </c>
      <c r="J3086">
        <v>4.45</v>
      </c>
      <c r="K3086">
        <v>222.5</v>
      </c>
      <c r="L3086">
        <v>6.3</v>
      </c>
      <c r="M3086">
        <v>0.586046511627907</v>
      </c>
      <c r="N3086">
        <v>315</v>
      </c>
      <c r="O3086" t="s">
        <v>478</v>
      </c>
      <c r="P3086" t="s">
        <v>479</v>
      </c>
      <c r="Q3086" t="s">
        <v>186</v>
      </c>
      <c r="R3086" t="s">
        <v>112</v>
      </c>
      <c r="S3086" t="s">
        <v>246</v>
      </c>
      <c r="T3086" t="s">
        <v>480</v>
      </c>
      <c r="U3086" t="s">
        <v>1189</v>
      </c>
      <c r="V3086">
        <f>YEAR(sales_order1[[#This Row],[date]])</f>
        <v>2021</v>
      </c>
      <c r="W3086" t="str">
        <f>TEXT(sales_order1[[#This Row],[date]], "Mmm")</f>
        <v>Jun</v>
      </c>
      <c r="X3086">
        <f>VALUE(TEXT(sales_order1[[#This Row],[date]], "D"))</f>
        <v>29</v>
      </c>
      <c r="Y3086">
        <v>26</v>
      </c>
    </row>
    <row r="3087" spans="1:25" x14ac:dyDescent="0.25">
      <c r="A3087" s="1">
        <v>44376</v>
      </c>
      <c r="B3087">
        <v>61011</v>
      </c>
      <c r="C3087" t="s">
        <v>103</v>
      </c>
      <c r="D3087" t="str">
        <f>VLOOKUP(sales_order1[[#This Row],[itemCode]],product_details3!B:C,2,0)</f>
        <v>SCRT50</v>
      </c>
      <c r="E3087" t="s">
        <v>104</v>
      </c>
      <c r="F3087" t="s">
        <v>61</v>
      </c>
      <c r="G3087">
        <v>250</v>
      </c>
      <c r="H3087">
        <v>16.95</v>
      </c>
      <c r="I3087">
        <v>4237.5</v>
      </c>
      <c r="J3087">
        <v>5.2</v>
      </c>
      <c r="K3087">
        <v>1300</v>
      </c>
      <c r="L3087">
        <v>11.75</v>
      </c>
      <c r="M3087">
        <v>0.69321533923303835</v>
      </c>
      <c r="N3087">
        <v>2937.5</v>
      </c>
      <c r="O3087" t="s">
        <v>98</v>
      </c>
      <c r="P3087" t="s">
        <v>99</v>
      </c>
      <c r="Q3087" t="s">
        <v>100</v>
      </c>
      <c r="R3087" t="s">
        <v>40</v>
      </c>
      <c r="S3087" t="s">
        <v>101</v>
      </c>
      <c r="T3087" t="s">
        <v>102</v>
      </c>
      <c r="U3087" t="s">
        <v>1190</v>
      </c>
      <c r="V3087">
        <f>YEAR(sales_order1[[#This Row],[date]])</f>
        <v>2021</v>
      </c>
      <c r="W3087" t="str">
        <f>TEXT(sales_order1[[#This Row],[date]], "Mmm")</f>
        <v>Jun</v>
      </c>
      <c r="X3087">
        <f>VALUE(TEXT(sales_order1[[#This Row],[date]], "D"))</f>
        <v>29</v>
      </c>
      <c r="Y3087">
        <v>26</v>
      </c>
    </row>
    <row r="3088" spans="1:25" x14ac:dyDescent="0.25">
      <c r="A3088" s="1">
        <v>44376</v>
      </c>
      <c r="B3088">
        <v>61012</v>
      </c>
      <c r="C3088" t="s">
        <v>103</v>
      </c>
      <c r="D3088" t="str">
        <f>VLOOKUP(sales_order1[[#This Row],[itemCode]],product_details3!B:C,2,0)</f>
        <v>SCRT50</v>
      </c>
      <c r="E3088" t="s">
        <v>104</v>
      </c>
      <c r="F3088" t="s">
        <v>61</v>
      </c>
      <c r="G3088">
        <v>300</v>
      </c>
      <c r="H3088">
        <v>16.95</v>
      </c>
      <c r="I3088">
        <v>5085</v>
      </c>
      <c r="J3088">
        <v>5.2</v>
      </c>
      <c r="K3088">
        <v>1560</v>
      </c>
      <c r="L3088">
        <v>11.75</v>
      </c>
      <c r="M3088">
        <v>0.69321533923303835</v>
      </c>
      <c r="N3088">
        <v>3525</v>
      </c>
      <c r="O3088" t="s">
        <v>196</v>
      </c>
      <c r="P3088" t="s">
        <v>197</v>
      </c>
      <c r="Q3088" t="s">
        <v>132</v>
      </c>
      <c r="R3088" t="s">
        <v>56</v>
      </c>
      <c r="S3088" t="s">
        <v>133</v>
      </c>
      <c r="T3088" t="s">
        <v>198</v>
      </c>
      <c r="U3088" t="s">
        <v>1191</v>
      </c>
      <c r="V3088">
        <f>YEAR(sales_order1[[#This Row],[date]])</f>
        <v>2021</v>
      </c>
      <c r="W3088" t="str">
        <f>TEXT(sales_order1[[#This Row],[date]], "Mmm")</f>
        <v>Jun</v>
      </c>
      <c r="X3088">
        <f>VALUE(TEXT(sales_order1[[#This Row],[date]], "D"))</f>
        <v>29</v>
      </c>
      <c r="Y3088">
        <v>26</v>
      </c>
    </row>
    <row r="3089" spans="1:25" x14ac:dyDescent="0.25">
      <c r="A3089" s="1">
        <v>44376</v>
      </c>
      <c r="B3089">
        <v>61013</v>
      </c>
      <c r="C3089" t="s">
        <v>128</v>
      </c>
      <c r="D3089" t="str">
        <f>VLOOKUP(sales_order1[[#This Row],[itemCode]],product_details3!B:C,2,0)</f>
        <v>SCRT100</v>
      </c>
      <c r="E3089" t="s">
        <v>129</v>
      </c>
      <c r="F3089" t="s">
        <v>61</v>
      </c>
      <c r="G3089">
        <v>250</v>
      </c>
      <c r="H3089">
        <v>28.25</v>
      </c>
      <c r="I3089">
        <v>7062.5</v>
      </c>
      <c r="J3089">
        <v>9</v>
      </c>
      <c r="K3089">
        <v>2250</v>
      </c>
      <c r="L3089">
        <v>19.25</v>
      </c>
      <c r="M3089">
        <v>0.68141592920353977</v>
      </c>
      <c r="N3089">
        <v>4812.5</v>
      </c>
      <c r="O3089" t="s">
        <v>640</v>
      </c>
      <c r="P3089" t="s">
        <v>641</v>
      </c>
      <c r="Q3089" t="s">
        <v>132</v>
      </c>
      <c r="R3089" t="s">
        <v>56</v>
      </c>
      <c r="S3089" t="s">
        <v>133</v>
      </c>
      <c r="T3089" t="s">
        <v>642</v>
      </c>
      <c r="U3089" t="s">
        <v>1191</v>
      </c>
      <c r="V3089">
        <f>YEAR(sales_order1[[#This Row],[date]])</f>
        <v>2021</v>
      </c>
      <c r="W3089" t="str">
        <f>TEXT(sales_order1[[#This Row],[date]], "Mmm")</f>
        <v>Jun</v>
      </c>
      <c r="X3089">
        <f>VALUE(TEXT(sales_order1[[#This Row],[date]], "D"))</f>
        <v>29</v>
      </c>
      <c r="Y3089">
        <v>26</v>
      </c>
    </row>
    <row r="3090" spans="1:25" x14ac:dyDescent="0.25">
      <c r="A3090" s="1">
        <v>44376</v>
      </c>
      <c r="B3090">
        <v>61014</v>
      </c>
      <c r="C3090" t="s">
        <v>329</v>
      </c>
      <c r="D3090" t="str">
        <f>VLOOKUP(sales_order1[[#This Row],[itemCode]],product_details3!B:C,2,0)</f>
        <v>TNRS150</v>
      </c>
      <c r="E3090" t="s">
        <v>330</v>
      </c>
      <c r="F3090" t="s">
        <v>124</v>
      </c>
      <c r="G3090">
        <v>200</v>
      </c>
      <c r="H3090">
        <v>19.649999999999999</v>
      </c>
      <c r="I3090">
        <v>3930</v>
      </c>
      <c r="J3090">
        <v>6.55</v>
      </c>
      <c r="K3090">
        <v>1310</v>
      </c>
      <c r="L3090">
        <v>13.1</v>
      </c>
      <c r="M3090">
        <v>0.66666666666666663</v>
      </c>
      <c r="N3090">
        <v>2620</v>
      </c>
      <c r="O3090" t="s">
        <v>75</v>
      </c>
      <c r="P3090" t="s">
        <v>76</v>
      </c>
      <c r="Q3090" t="s">
        <v>77</v>
      </c>
      <c r="R3090" t="s">
        <v>72</v>
      </c>
      <c r="S3090" t="s">
        <v>78</v>
      </c>
      <c r="T3090" t="s">
        <v>79</v>
      </c>
      <c r="U3090" t="s">
        <v>1190</v>
      </c>
      <c r="V3090">
        <f>YEAR(sales_order1[[#This Row],[date]])</f>
        <v>2021</v>
      </c>
      <c r="W3090" t="str">
        <f>TEXT(sales_order1[[#This Row],[date]], "Mmm")</f>
        <v>Jun</v>
      </c>
      <c r="X3090">
        <f>VALUE(TEXT(sales_order1[[#This Row],[date]], "D"))</f>
        <v>29</v>
      </c>
      <c r="Y3090">
        <v>26</v>
      </c>
    </row>
    <row r="3091" spans="1:25" x14ac:dyDescent="0.25">
      <c r="A3091" s="1">
        <v>44376</v>
      </c>
      <c r="B3091">
        <v>61015</v>
      </c>
      <c r="C3091" t="s">
        <v>194</v>
      </c>
      <c r="D3091" t="str">
        <f>VLOOKUP(sales_order1[[#This Row],[itemCode]],product_details3!B:C,2,0)</f>
        <v>CLNG150</v>
      </c>
      <c r="E3091" t="s">
        <v>195</v>
      </c>
      <c r="F3091" t="s">
        <v>45</v>
      </c>
      <c r="G3091">
        <v>150</v>
      </c>
      <c r="H3091">
        <v>12.75</v>
      </c>
      <c r="I3091">
        <v>1912.5</v>
      </c>
      <c r="J3091">
        <v>4.45</v>
      </c>
      <c r="K3091">
        <v>667.5</v>
      </c>
      <c r="L3091">
        <v>8.3000000000000007</v>
      </c>
      <c r="M3091">
        <v>0.65098039215686276</v>
      </c>
      <c r="N3091">
        <v>1245</v>
      </c>
      <c r="O3091" t="s">
        <v>522</v>
      </c>
      <c r="P3091" t="s">
        <v>523</v>
      </c>
      <c r="Q3091" t="s">
        <v>146</v>
      </c>
      <c r="R3091" t="s">
        <v>112</v>
      </c>
      <c r="S3091" t="s">
        <v>165</v>
      </c>
      <c r="T3091" t="s">
        <v>524</v>
      </c>
      <c r="U3091" t="s">
        <v>1189</v>
      </c>
      <c r="V3091">
        <f>YEAR(sales_order1[[#This Row],[date]])</f>
        <v>2021</v>
      </c>
      <c r="W3091" t="str">
        <f>TEXT(sales_order1[[#This Row],[date]], "Mmm")</f>
        <v>Jun</v>
      </c>
      <c r="X3091">
        <f>VALUE(TEXT(sales_order1[[#This Row],[date]], "D"))</f>
        <v>29</v>
      </c>
      <c r="Y3091">
        <v>26</v>
      </c>
    </row>
    <row r="3092" spans="1:25" x14ac:dyDescent="0.25">
      <c r="A3092" s="1">
        <v>44376</v>
      </c>
      <c r="B3092">
        <v>61016</v>
      </c>
      <c r="C3092" t="s">
        <v>86</v>
      </c>
      <c r="D3092" t="str">
        <f>VLOOKUP(sales_order1[[#This Row],[itemCode]],product_details3!B:C,2,0)</f>
        <v>SRMH30</v>
      </c>
      <c r="E3092" t="s">
        <v>87</v>
      </c>
      <c r="F3092" t="s">
        <v>30</v>
      </c>
      <c r="G3092">
        <v>100</v>
      </c>
      <c r="H3092">
        <v>21</v>
      </c>
      <c r="I3092">
        <v>2100</v>
      </c>
      <c r="J3092">
        <v>6.6</v>
      </c>
      <c r="K3092">
        <v>660</v>
      </c>
      <c r="L3092">
        <v>14.4</v>
      </c>
      <c r="M3092">
        <v>0.68571428571428572</v>
      </c>
      <c r="N3092">
        <v>1440</v>
      </c>
      <c r="O3092" t="s">
        <v>258</v>
      </c>
      <c r="P3092" t="s">
        <v>259</v>
      </c>
      <c r="Q3092" t="s">
        <v>93</v>
      </c>
      <c r="R3092" t="s">
        <v>72</v>
      </c>
      <c r="S3092" t="s">
        <v>260</v>
      </c>
      <c r="T3092" t="s">
        <v>261</v>
      </c>
      <c r="U3092" t="s">
        <v>1190</v>
      </c>
      <c r="V3092">
        <f>YEAR(sales_order1[[#This Row],[date]])</f>
        <v>2021</v>
      </c>
      <c r="W3092" t="str">
        <f>TEXT(sales_order1[[#This Row],[date]], "Mmm")</f>
        <v>Jun</v>
      </c>
      <c r="X3092">
        <f>VALUE(TEXT(sales_order1[[#This Row],[date]], "D"))</f>
        <v>29</v>
      </c>
      <c r="Y3092">
        <v>26</v>
      </c>
    </row>
    <row r="3093" spans="1:25" x14ac:dyDescent="0.25">
      <c r="A3093" s="1">
        <v>44376</v>
      </c>
      <c r="B3093">
        <v>61017</v>
      </c>
      <c r="C3093" t="s">
        <v>335</v>
      </c>
      <c r="D3093" t="str">
        <f>VLOOKUP(sales_order1[[#This Row],[itemCode]],product_details3!B:C,2,0)</f>
        <v>CLNF50</v>
      </c>
      <c r="E3093" t="s">
        <v>336</v>
      </c>
      <c r="F3093" t="s">
        <v>45</v>
      </c>
      <c r="G3093">
        <v>100</v>
      </c>
      <c r="H3093">
        <v>7.3</v>
      </c>
      <c r="I3093">
        <v>730</v>
      </c>
      <c r="J3093">
        <v>2.8</v>
      </c>
      <c r="K3093">
        <v>280</v>
      </c>
      <c r="L3093">
        <v>4.5</v>
      </c>
      <c r="M3093">
        <v>0.61643835616438358</v>
      </c>
      <c r="N3093">
        <v>450</v>
      </c>
      <c r="O3093" t="s">
        <v>322</v>
      </c>
      <c r="P3093" t="s">
        <v>323</v>
      </c>
      <c r="Q3093" t="s">
        <v>39</v>
      </c>
      <c r="R3093" t="s">
        <v>40</v>
      </c>
      <c r="S3093" t="s">
        <v>41</v>
      </c>
      <c r="T3093" t="s">
        <v>324</v>
      </c>
      <c r="U3093" t="s">
        <v>1188</v>
      </c>
      <c r="V3093">
        <f>YEAR(sales_order1[[#This Row],[date]])</f>
        <v>2021</v>
      </c>
      <c r="W3093" t="str">
        <f>TEXT(sales_order1[[#This Row],[date]], "Mmm")</f>
        <v>Jun</v>
      </c>
      <c r="X3093">
        <f>VALUE(TEXT(sales_order1[[#This Row],[date]], "D"))</f>
        <v>29</v>
      </c>
      <c r="Y3093">
        <v>26</v>
      </c>
    </row>
    <row r="3094" spans="1:25" x14ac:dyDescent="0.25">
      <c r="A3094" s="1">
        <v>44377</v>
      </c>
      <c r="B3094">
        <v>61018</v>
      </c>
      <c r="C3094" t="s">
        <v>235</v>
      </c>
      <c r="D3094" t="str">
        <f>VLOOKUP(sales_order1[[#This Row],[itemCode]],product_details3!B:C,2,0)</f>
        <v>CLNF150</v>
      </c>
      <c r="E3094" t="s">
        <v>236</v>
      </c>
      <c r="F3094" t="s">
        <v>45</v>
      </c>
      <c r="G3094">
        <v>50</v>
      </c>
      <c r="H3094">
        <v>13.95</v>
      </c>
      <c r="I3094">
        <v>697.5</v>
      </c>
      <c r="J3094">
        <v>5.2</v>
      </c>
      <c r="K3094">
        <v>260</v>
      </c>
      <c r="L3094">
        <v>8.75</v>
      </c>
      <c r="M3094">
        <v>0.62724014336917566</v>
      </c>
      <c r="N3094">
        <v>437.5</v>
      </c>
      <c r="O3094" t="s">
        <v>516</v>
      </c>
      <c r="P3094" t="s">
        <v>517</v>
      </c>
      <c r="Q3094" t="s">
        <v>191</v>
      </c>
      <c r="R3094" t="s">
        <v>56</v>
      </c>
      <c r="S3094" t="s">
        <v>192</v>
      </c>
      <c r="T3094" t="s">
        <v>518</v>
      </c>
      <c r="U3094" t="s">
        <v>1191</v>
      </c>
      <c r="V3094">
        <f>YEAR(sales_order1[[#This Row],[date]])</f>
        <v>2021</v>
      </c>
      <c r="W3094" t="str">
        <f>TEXT(sales_order1[[#This Row],[date]], "Mmm")</f>
        <v>Jun</v>
      </c>
      <c r="X3094">
        <f>VALUE(TEXT(sales_order1[[#This Row],[date]], "D"))</f>
        <v>30</v>
      </c>
      <c r="Y3094">
        <v>26</v>
      </c>
    </row>
    <row r="3095" spans="1:25" x14ac:dyDescent="0.25">
      <c r="A3095" s="1">
        <v>44377</v>
      </c>
      <c r="B3095">
        <v>61019</v>
      </c>
      <c r="C3095" t="s">
        <v>149</v>
      </c>
      <c r="D3095" t="str">
        <f>VLOOKUP(sales_order1[[#This Row],[itemCode]],product_details3!B:C,2,0)</f>
        <v>MKRW80</v>
      </c>
      <c r="E3095" t="s">
        <v>150</v>
      </c>
      <c r="F3095" t="s">
        <v>151</v>
      </c>
      <c r="G3095">
        <v>50</v>
      </c>
      <c r="H3095">
        <v>14.65</v>
      </c>
      <c r="I3095">
        <v>732.5</v>
      </c>
      <c r="J3095">
        <v>6.55</v>
      </c>
      <c r="K3095">
        <v>327.5</v>
      </c>
      <c r="L3095">
        <v>8.1</v>
      </c>
      <c r="M3095">
        <v>0.55290102389078488</v>
      </c>
      <c r="N3095">
        <v>405</v>
      </c>
      <c r="O3095" t="s">
        <v>262</v>
      </c>
      <c r="P3095" t="s">
        <v>263</v>
      </c>
      <c r="Q3095" t="s">
        <v>264</v>
      </c>
      <c r="R3095" t="s">
        <v>56</v>
      </c>
      <c r="S3095" t="s">
        <v>133</v>
      </c>
      <c r="T3095" t="s">
        <v>265</v>
      </c>
      <c r="U3095" t="s">
        <v>1191</v>
      </c>
      <c r="V3095">
        <f>YEAR(sales_order1[[#This Row],[date]])</f>
        <v>2021</v>
      </c>
      <c r="W3095" t="str">
        <f>TEXT(sales_order1[[#This Row],[date]], "Mmm")</f>
        <v>Jun</v>
      </c>
      <c r="X3095">
        <f>VALUE(TEXT(sales_order1[[#This Row],[date]], "D"))</f>
        <v>30</v>
      </c>
      <c r="Y3095">
        <v>26</v>
      </c>
    </row>
    <row r="3096" spans="1:25" x14ac:dyDescent="0.25">
      <c r="A3096" s="1">
        <v>44377</v>
      </c>
      <c r="B3096">
        <v>61020</v>
      </c>
      <c r="C3096" t="s">
        <v>320</v>
      </c>
      <c r="D3096" t="str">
        <f>VLOOKUP(sales_order1[[#This Row],[itemCode]],product_details3!B:C,2,0)</f>
        <v>SCR50+100</v>
      </c>
      <c r="E3096" t="s">
        <v>321</v>
      </c>
      <c r="F3096" t="s">
        <v>61</v>
      </c>
      <c r="G3096">
        <v>50</v>
      </c>
      <c r="H3096">
        <v>26.25</v>
      </c>
      <c r="I3096">
        <v>1312.5</v>
      </c>
      <c r="J3096">
        <v>7.75</v>
      </c>
      <c r="K3096">
        <v>387.5</v>
      </c>
      <c r="L3096">
        <v>18.5</v>
      </c>
      <c r="M3096">
        <v>0.70476190476190481</v>
      </c>
      <c r="N3096">
        <v>925</v>
      </c>
      <c r="O3096" t="s">
        <v>266</v>
      </c>
      <c r="P3096" t="s">
        <v>267</v>
      </c>
      <c r="Q3096" t="s">
        <v>154</v>
      </c>
      <c r="R3096" t="s">
        <v>56</v>
      </c>
      <c r="S3096" t="s">
        <v>133</v>
      </c>
      <c r="T3096" t="s">
        <v>268</v>
      </c>
      <c r="U3096" t="s">
        <v>1191</v>
      </c>
      <c r="V3096">
        <f>YEAR(sales_order1[[#This Row],[date]])</f>
        <v>2021</v>
      </c>
      <c r="W3096" t="str">
        <f>TEXT(sales_order1[[#This Row],[date]], "Mmm")</f>
        <v>Jun</v>
      </c>
      <c r="X3096">
        <f>VALUE(TEXT(sales_order1[[#This Row],[date]], "D"))</f>
        <v>30</v>
      </c>
      <c r="Y3096">
        <v>26</v>
      </c>
    </row>
    <row r="3097" spans="1:25" x14ac:dyDescent="0.25">
      <c r="A3097" s="1">
        <v>44377</v>
      </c>
      <c r="B3097">
        <v>61021</v>
      </c>
      <c r="C3097" t="s">
        <v>309</v>
      </c>
      <c r="D3097" t="str">
        <f>VLOOKUP(sales_order1[[#This Row],[itemCode]],product_details3!B:C,2,0)</f>
        <v>MSKC100</v>
      </c>
      <c r="E3097" t="s">
        <v>310</v>
      </c>
      <c r="F3097" t="s">
        <v>137</v>
      </c>
      <c r="G3097">
        <v>50</v>
      </c>
      <c r="H3097">
        <v>19.95</v>
      </c>
      <c r="I3097">
        <v>997.5</v>
      </c>
      <c r="J3097">
        <v>8.1999999999999993</v>
      </c>
      <c r="K3097">
        <v>410</v>
      </c>
      <c r="L3097">
        <v>11.75</v>
      </c>
      <c r="M3097">
        <v>0.58897243107769426</v>
      </c>
      <c r="N3097">
        <v>587.5</v>
      </c>
      <c r="O3097" t="s">
        <v>469</v>
      </c>
      <c r="P3097" t="s">
        <v>470</v>
      </c>
      <c r="Q3097" t="s">
        <v>160</v>
      </c>
      <c r="R3097" t="s">
        <v>112</v>
      </c>
      <c r="S3097" t="s">
        <v>161</v>
      </c>
      <c r="T3097" t="s">
        <v>471</v>
      </c>
      <c r="U3097" t="s">
        <v>1189</v>
      </c>
      <c r="V3097">
        <f>YEAR(sales_order1[[#This Row],[date]])</f>
        <v>2021</v>
      </c>
      <c r="W3097" t="str">
        <f>TEXT(sales_order1[[#This Row],[date]], "Mmm")</f>
        <v>Jun</v>
      </c>
      <c r="X3097">
        <f>VALUE(TEXT(sales_order1[[#This Row],[date]], "D"))</f>
        <v>30</v>
      </c>
      <c r="Y3097">
        <v>26</v>
      </c>
    </row>
    <row r="3098" spans="1:25" x14ac:dyDescent="0.25">
      <c r="A3098" s="1">
        <v>44377</v>
      </c>
      <c r="B3098">
        <v>61022</v>
      </c>
      <c r="C3098" t="s">
        <v>135</v>
      </c>
      <c r="D3098" t="str">
        <f>VLOOKUP(sales_order1[[#This Row],[itemCode]],product_details3!B:C,2,0)</f>
        <v>MSKSH</v>
      </c>
      <c r="E3098" t="s">
        <v>136</v>
      </c>
      <c r="F3098" t="s">
        <v>137</v>
      </c>
      <c r="G3098">
        <v>100</v>
      </c>
      <c r="H3098">
        <v>18.75</v>
      </c>
      <c r="I3098">
        <v>1875</v>
      </c>
      <c r="J3098">
        <v>7.45</v>
      </c>
      <c r="K3098">
        <v>745</v>
      </c>
      <c r="L3098">
        <v>11.3</v>
      </c>
      <c r="M3098">
        <v>0.60266666666666668</v>
      </c>
      <c r="N3098">
        <v>1130</v>
      </c>
      <c r="O3098" t="s">
        <v>395</v>
      </c>
      <c r="P3098" t="s">
        <v>396</v>
      </c>
      <c r="Q3098" t="s">
        <v>191</v>
      </c>
      <c r="R3098" t="s">
        <v>56</v>
      </c>
      <c r="S3098" t="s">
        <v>192</v>
      </c>
      <c r="T3098" t="s">
        <v>397</v>
      </c>
      <c r="U3098" t="s">
        <v>1191</v>
      </c>
      <c r="V3098">
        <f>YEAR(sales_order1[[#This Row],[date]])</f>
        <v>2021</v>
      </c>
      <c r="W3098" t="str">
        <f>TEXT(sales_order1[[#This Row],[date]], "Mmm")</f>
        <v>Jun</v>
      </c>
      <c r="X3098">
        <f>VALUE(TEXT(sales_order1[[#This Row],[date]], "D"))</f>
        <v>30</v>
      </c>
      <c r="Y3098">
        <v>26</v>
      </c>
    </row>
    <row r="3099" spans="1:25" x14ac:dyDescent="0.25">
      <c r="A3099" s="1">
        <v>44377</v>
      </c>
      <c r="B3099">
        <v>61023</v>
      </c>
      <c r="C3099" t="s">
        <v>86</v>
      </c>
      <c r="D3099" t="str">
        <f>VLOOKUP(sales_order1[[#This Row],[itemCode]],product_details3!B:C,2,0)</f>
        <v>SRMH30</v>
      </c>
      <c r="E3099" t="s">
        <v>87</v>
      </c>
      <c r="F3099" t="s">
        <v>30</v>
      </c>
      <c r="G3099">
        <v>100</v>
      </c>
      <c r="H3099">
        <v>21</v>
      </c>
      <c r="I3099">
        <v>2100</v>
      </c>
      <c r="J3099">
        <v>6.6</v>
      </c>
      <c r="K3099">
        <v>660</v>
      </c>
      <c r="L3099">
        <v>14.4</v>
      </c>
      <c r="M3099">
        <v>0.68571428571428572</v>
      </c>
      <c r="N3099">
        <v>1440</v>
      </c>
      <c r="O3099" t="s">
        <v>46</v>
      </c>
      <c r="P3099" t="s">
        <v>47</v>
      </c>
      <c r="Q3099" t="s">
        <v>48</v>
      </c>
      <c r="R3099" t="s">
        <v>25</v>
      </c>
      <c r="S3099" t="s">
        <v>49</v>
      </c>
      <c r="T3099" t="s">
        <v>50</v>
      </c>
      <c r="U3099" t="s">
        <v>1191</v>
      </c>
      <c r="V3099">
        <f>YEAR(sales_order1[[#This Row],[date]])</f>
        <v>2021</v>
      </c>
      <c r="W3099" t="str">
        <f>TEXT(sales_order1[[#This Row],[date]], "Mmm")</f>
        <v>Jun</v>
      </c>
      <c r="X3099">
        <f>VALUE(TEXT(sales_order1[[#This Row],[date]], "D"))</f>
        <v>30</v>
      </c>
      <c r="Y3099">
        <v>26</v>
      </c>
    </row>
    <row r="3100" spans="1:25" x14ac:dyDescent="0.25">
      <c r="A3100" s="1">
        <v>44377</v>
      </c>
      <c r="B3100">
        <v>61024</v>
      </c>
      <c r="C3100" t="s">
        <v>170</v>
      </c>
      <c r="D3100" t="str">
        <f>VLOOKUP(sales_order1[[#This Row],[itemCode]],product_details3!B:C,2,0)</f>
        <v>MKRM100</v>
      </c>
      <c r="E3100" t="s">
        <v>171</v>
      </c>
      <c r="F3100" t="s">
        <v>151</v>
      </c>
      <c r="G3100">
        <v>50</v>
      </c>
      <c r="H3100">
        <v>5.5</v>
      </c>
      <c r="I3100">
        <v>275</v>
      </c>
      <c r="J3100">
        <v>2.2999999999999998</v>
      </c>
      <c r="K3100">
        <v>115</v>
      </c>
      <c r="L3100">
        <v>3.2</v>
      </c>
      <c r="M3100">
        <v>0.5818181818181819</v>
      </c>
      <c r="N3100">
        <v>160</v>
      </c>
      <c r="O3100" t="s">
        <v>643</v>
      </c>
      <c r="P3100" t="s">
        <v>644</v>
      </c>
      <c r="Q3100" t="s">
        <v>107</v>
      </c>
      <c r="R3100" t="s">
        <v>40</v>
      </c>
      <c r="S3100" t="s">
        <v>101</v>
      </c>
      <c r="T3100" t="s">
        <v>645</v>
      </c>
      <c r="U3100" t="s">
        <v>1190</v>
      </c>
      <c r="V3100">
        <f>YEAR(sales_order1[[#This Row],[date]])</f>
        <v>2021</v>
      </c>
      <c r="W3100" t="str">
        <f>TEXT(sales_order1[[#This Row],[date]], "Mmm")</f>
        <v>Jun</v>
      </c>
      <c r="X3100">
        <f>VALUE(TEXT(sales_order1[[#This Row],[date]], "D"))</f>
        <v>30</v>
      </c>
      <c r="Y3100">
        <v>26</v>
      </c>
    </row>
    <row r="3101" spans="1:25" x14ac:dyDescent="0.25">
      <c r="A3101" s="1">
        <v>44377</v>
      </c>
      <c r="B3101">
        <v>61025</v>
      </c>
      <c r="C3101" t="s">
        <v>122</v>
      </c>
      <c r="D3101" t="str">
        <f>VLOOKUP(sales_order1[[#This Row],[itemCode]],product_details3!B:C,2,0)</f>
        <v>TNRE150</v>
      </c>
      <c r="E3101" t="s">
        <v>123</v>
      </c>
      <c r="F3101" t="s">
        <v>124</v>
      </c>
      <c r="G3101">
        <v>50</v>
      </c>
      <c r="H3101">
        <v>16.95</v>
      </c>
      <c r="I3101">
        <v>847.5</v>
      </c>
      <c r="J3101">
        <v>5.2</v>
      </c>
      <c r="K3101">
        <v>260</v>
      </c>
      <c r="L3101">
        <v>11.75</v>
      </c>
      <c r="M3101">
        <v>0.69321533923303835</v>
      </c>
      <c r="N3101">
        <v>587.5</v>
      </c>
      <c r="O3101" t="s">
        <v>366</v>
      </c>
      <c r="P3101" t="s">
        <v>367</v>
      </c>
      <c r="Q3101" t="s">
        <v>239</v>
      </c>
      <c r="R3101" t="s">
        <v>112</v>
      </c>
      <c r="S3101" t="s">
        <v>368</v>
      </c>
      <c r="T3101" t="s">
        <v>369</v>
      </c>
      <c r="U3101" t="s">
        <v>1189</v>
      </c>
      <c r="V3101">
        <f>YEAR(sales_order1[[#This Row],[date]])</f>
        <v>2021</v>
      </c>
      <c r="W3101" t="str">
        <f>TEXT(sales_order1[[#This Row],[date]], "Mmm")</f>
        <v>Jun</v>
      </c>
      <c r="X3101">
        <f>VALUE(TEXT(sales_order1[[#This Row],[date]], "D"))</f>
        <v>30</v>
      </c>
      <c r="Y3101">
        <v>26</v>
      </c>
    </row>
    <row r="3102" spans="1:25" x14ac:dyDescent="0.25">
      <c r="A3102" s="1">
        <v>44377</v>
      </c>
      <c r="B3102">
        <v>61026</v>
      </c>
      <c r="C3102" t="s">
        <v>194</v>
      </c>
      <c r="D3102" t="str">
        <f>VLOOKUP(sales_order1[[#This Row],[itemCode]],product_details3!B:C,2,0)</f>
        <v>CLNG150</v>
      </c>
      <c r="E3102" t="s">
        <v>195</v>
      </c>
      <c r="F3102" t="s">
        <v>45</v>
      </c>
      <c r="G3102">
        <v>150</v>
      </c>
      <c r="H3102">
        <v>12.75</v>
      </c>
      <c r="I3102">
        <v>1912.5</v>
      </c>
      <c r="J3102">
        <v>4.45</v>
      </c>
      <c r="K3102">
        <v>667.5</v>
      </c>
      <c r="L3102">
        <v>8.3000000000000007</v>
      </c>
      <c r="M3102">
        <v>0.65098039215686276</v>
      </c>
      <c r="N3102">
        <v>1245</v>
      </c>
      <c r="O3102" t="s">
        <v>564</v>
      </c>
      <c r="P3102" t="s">
        <v>565</v>
      </c>
      <c r="Q3102" t="s">
        <v>218</v>
      </c>
      <c r="R3102" t="s">
        <v>40</v>
      </c>
      <c r="S3102" t="s">
        <v>432</v>
      </c>
      <c r="T3102" t="s">
        <v>566</v>
      </c>
      <c r="U3102" t="s">
        <v>1190</v>
      </c>
      <c r="V3102">
        <f>YEAR(sales_order1[[#This Row],[date]])</f>
        <v>2021</v>
      </c>
      <c r="W3102" t="str">
        <f>TEXT(sales_order1[[#This Row],[date]], "Mmm")</f>
        <v>Jun</v>
      </c>
      <c r="X3102">
        <f>VALUE(TEXT(sales_order1[[#This Row],[date]], "D"))</f>
        <v>30</v>
      </c>
      <c r="Y3102">
        <v>26</v>
      </c>
    </row>
    <row r="3103" spans="1:25" x14ac:dyDescent="0.25">
      <c r="A3103" s="1">
        <v>44377</v>
      </c>
      <c r="B3103">
        <v>61027</v>
      </c>
      <c r="C3103" t="s">
        <v>320</v>
      </c>
      <c r="D3103" t="str">
        <f>VLOOKUP(sales_order1[[#This Row],[itemCode]],product_details3!B:C,2,0)</f>
        <v>SCR50+100</v>
      </c>
      <c r="E3103" t="s">
        <v>321</v>
      </c>
      <c r="F3103" t="s">
        <v>61</v>
      </c>
      <c r="G3103">
        <v>100</v>
      </c>
      <c r="H3103">
        <v>26.25</v>
      </c>
      <c r="I3103">
        <v>2625</v>
      </c>
      <c r="J3103">
        <v>7.75</v>
      </c>
      <c r="K3103">
        <v>775</v>
      </c>
      <c r="L3103">
        <v>18.5</v>
      </c>
      <c r="M3103">
        <v>0.70476190476190481</v>
      </c>
      <c r="N3103">
        <v>1850</v>
      </c>
      <c r="O3103" t="s">
        <v>295</v>
      </c>
      <c r="P3103" t="s">
        <v>296</v>
      </c>
      <c r="Q3103" t="s">
        <v>160</v>
      </c>
      <c r="R3103" t="s">
        <v>112</v>
      </c>
      <c r="S3103" t="s">
        <v>297</v>
      </c>
      <c r="T3103" t="s">
        <v>298</v>
      </c>
      <c r="U3103" t="s">
        <v>1189</v>
      </c>
      <c r="V3103">
        <f>YEAR(sales_order1[[#This Row],[date]])</f>
        <v>2021</v>
      </c>
      <c r="W3103" t="str">
        <f>TEXT(sales_order1[[#This Row],[date]], "Mmm")</f>
        <v>Jun</v>
      </c>
      <c r="X3103">
        <f>VALUE(TEXT(sales_order1[[#This Row],[date]], "D"))</f>
        <v>30</v>
      </c>
      <c r="Y3103">
        <v>26</v>
      </c>
    </row>
    <row r="3104" spans="1:25" x14ac:dyDescent="0.25">
      <c r="A3104" s="1">
        <v>44377</v>
      </c>
      <c r="B3104">
        <v>61028</v>
      </c>
      <c r="C3104" t="s">
        <v>404</v>
      </c>
      <c r="D3104" t="str">
        <f>VLOOKUP(sales_order1[[#This Row],[itemCode]],product_details3!B:C,2,0)</f>
        <v>TNRE200</v>
      </c>
      <c r="E3104" t="s">
        <v>405</v>
      </c>
      <c r="F3104" t="s">
        <v>124</v>
      </c>
      <c r="G3104">
        <v>200</v>
      </c>
      <c r="H3104">
        <v>22.6</v>
      </c>
      <c r="I3104">
        <v>4520</v>
      </c>
      <c r="J3104">
        <v>7.6</v>
      </c>
      <c r="K3104">
        <v>1520</v>
      </c>
      <c r="L3104">
        <v>15</v>
      </c>
      <c r="M3104">
        <v>0.66371681415929207</v>
      </c>
      <c r="N3104">
        <v>3000</v>
      </c>
      <c r="O3104" t="s">
        <v>528</v>
      </c>
      <c r="P3104" t="s">
        <v>529</v>
      </c>
      <c r="Q3104" t="s">
        <v>132</v>
      </c>
      <c r="R3104" t="s">
        <v>56</v>
      </c>
      <c r="S3104" t="s">
        <v>133</v>
      </c>
      <c r="T3104" t="s">
        <v>530</v>
      </c>
      <c r="U3104" t="s">
        <v>1191</v>
      </c>
      <c r="V3104">
        <f>YEAR(sales_order1[[#This Row],[date]])</f>
        <v>2021</v>
      </c>
      <c r="W3104" t="str">
        <f>TEXT(sales_order1[[#This Row],[date]], "Mmm")</f>
        <v>Jun</v>
      </c>
      <c r="X3104">
        <f>VALUE(TEXT(sales_order1[[#This Row],[date]], "D"))</f>
        <v>30</v>
      </c>
      <c r="Y3104">
        <v>26</v>
      </c>
    </row>
    <row r="3105" spans="1:25" x14ac:dyDescent="0.25">
      <c r="A3105" s="1">
        <v>44378</v>
      </c>
      <c r="B3105">
        <v>61029</v>
      </c>
      <c r="C3105" t="s">
        <v>307</v>
      </c>
      <c r="D3105" t="str">
        <f>VLOOKUP(sales_order1[[#This Row],[itemCode]],product_details3!B:C,2,0)</f>
        <v>TNRH150</v>
      </c>
      <c r="E3105" t="s">
        <v>308</v>
      </c>
      <c r="F3105" t="s">
        <v>124</v>
      </c>
      <c r="G3105">
        <v>150</v>
      </c>
      <c r="H3105">
        <v>15.75</v>
      </c>
      <c r="I3105">
        <v>2362.5</v>
      </c>
      <c r="J3105">
        <v>4.45</v>
      </c>
      <c r="K3105">
        <v>667.5</v>
      </c>
      <c r="L3105">
        <v>11.3</v>
      </c>
      <c r="M3105">
        <v>0.71746031746031746</v>
      </c>
      <c r="N3105">
        <v>1695</v>
      </c>
      <c r="O3105" t="s">
        <v>457</v>
      </c>
      <c r="P3105" t="s">
        <v>458</v>
      </c>
      <c r="Q3105" t="s">
        <v>383</v>
      </c>
      <c r="R3105" t="s">
        <v>72</v>
      </c>
      <c r="S3105" t="s">
        <v>459</v>
      </c>
      <c r="T3105" t="s">
        <v>460</v>
      </c>
      <c r="U3105" t="s">
        <v>1188</v>
      </c>
      <c r="V3105">
        <f>YEAR(sales_order1[[#This Row],[date]])</f>
        <v>2021</v>
      </c>
      <c r="W3105" t="str">
        <f>TEXT(sales_order1[[#This Row],[date]], "Mmm")</f>
        <v>Jul</v>
      </c>
      <c r="X3105">
        <f>VALUE(TEXT(sales_order1[[#This Row],[date]], "D"))</f>
        <v>1</v>
      </c>
      <c r="Y3105">
        <v>26</v>
      </c>
    </row>
    <row r="3106" spans="1:25" x14ac:dyDescent="0.25">
      <c r="A3106" s="1">
        <v>44378</v>
      </c>
      <c r="B3106">
        <v>61030</v>
      </c>
      <c r="C3106" t="s">
        <v>329</v>
      </c>
      <c r="D3106" t="str">
        <f>VLOOKUP(sales_order1[[#This Row],[itemCode]],product_details3!B:C,2,0)</f>
        <v>TNRS150</v>
      </c>
      <c r="E3106" t="s">
        <v>330</v>
      </c>
      <c r="F3106" t="s">
        <v>124</v>
      </c>
      <c r="G3106">
        <v>150</v>
      </c>
      <c r="H3106">
        <v>19.649999999999999</v>
      </c>
      <c r="I3106">
        <v>2947.5</v>
      </c>
      <c r="J3106">
        <v>6.55</v>
      </c>
      <c r="K3106">
        <v>982.5</v>
      </c>
      <c r="L3106">
        <v>13.1</v>
      </c>
      <c r="M3106">
        <v>0.66666666666666663</v>
      </c>
      <c r="N3106">
        <v>1965</v>
      </c>
      <c r="O3106" t="s">
        <v>594</v>
      </c>
      <c r="P3106" t="s">
        <v>595</v>
      </c>
      <c r="Q3106" t="s">
        <v>264</v>
      </c>
      <c r="R3106" t="s">
        <v>56</v>
      </c>
      <c r="S3106" t="s">
        <v>133</v>
      </c>
      <c r="T3106" t="s">
        <v>596</v>
      </c>
      <c r="U3106" t="s">
        <v>1191</v>
      </c>
      <c r="V3106">
        <f>YEAR(sales_order1[[#This Row],[date]])</f>
        <v>2021</v>
      </c>
      <c r="W3106" t="str">
        <f>TEXT(sales_order1[[#This Row],[date]], "Mmm")</f>
        <v>Jul</v>
      </c>
      <c r="X3106">
        <f>VALUE(TEXT(sales_order1[[#This Row],[date]], "D"))</f>
        <v>1</v>
      </c>
      <c r="Y3106">
        <v>26</v>
      </c>
    </row>
    <row r="3107" spans="1:25" x14ac:dyDescent="0.25">
      <c r="A3107" s="1">
        <v>44378</v>
      </c>
      <c r="B3107">
        <v>61031</v>
      </c>
      <c r="C3107" t="s">
        <v>103</v>
      </c>
      <c r="D3107" t="str">
        <f>VLOOKUP(sales_order1[[#This Row],[itemCode]],product_details3!B:C,2,0)</f>
        <v>SCRT50</v>
      </c>
      <c r="E3107" t="s">
        <v>104</v>
      </c>
      <c r="F3107" t="s">
        <v>61</v>
      </c>
      <c r="G3107">
        <v>100</v>
      </c>
      <c r="H3107">
        <v>16.95</v>
      </c>
      <c r="I3107">
        <v>1695</v>
      </c>
      <c r="J3107">
        <v>5.2</v>
      </c>
      <c r="K3107">
        <v>520</v>
      </c>
      <c r="L3107">
        <v>11.75</v>
      </c>
      <c r="M3107">
        <v>0.69321533923303835</v>
      </c>
      <c r="N3107">
        <v>1175</v>
      </c>
      <c r="O3107" t="s">
        <v>227</v>
      </c>
      <c r="P3107" t="s">
        <v>228</v>
      </c>
      <c r="Q3107" t="s">
        <v>64</v>
      </c>
      <c r="R3107" t="s">
        <v>40</v>
      </c>
      <c r="S3107" t="s">
        <v>229</v>
      </c>
      <c r="T3107" t="s">
        <v>230</v>
      </c>
      <c r="U3107" t="s">
        <v>1189</v>
      </c>
      <c r="V3107">
        <f>YEAR(sales_order1[[#This Row],[date]])</f>
        <v>2021</v>
      </c>
      <c r="W3107" t="str">
        <f>TEXT(sales_order1[[#This Row],[date]], "Mmm")</f>
        <v>Jul</v>
      </c>
      <c r="X3107">
        <f>VALUE(TEXT(sales_order1[[#This Row],[date]], "D"))</f>
        <v>1</v>
      </c>
      <c r="Y3107">
        <v>26</v>
      </c>
    </row>
    <row r="3108" spans="1:25" x14ac:dyDescent="0.25">
      <c r="A3108" s="1">
        <v>44378</v>
      </c>
      <c r="B3108">
        <v>61032</v>
      </c>
      <c r="C3108" t="s">
        <v>86</v>
      </c>
      <c r="D3108" t="str">
        <f>VLOOKUP(sales_order1[[#This Row],[itemCode]],product_details3!B:C,2,0)</f>
        <v>SRMH30</v>
      </c>
      <c r="E3108" t="s">
        <v>87</v>
      </c>
      <c r="F3108" t="s">
        <v>30</v>
      </c>
      <c r="G3108">
        <v>50</v>
      </c>
      <c r="H3108">
        <v>21</v>
      </c>
      <c r="I3108">
        <v>1050</v>
      </c>
      <c r="J3108">
        <v>6.6</v>
      </c>
      <c r="K3108">
        <v>330</v>
      </c>
      <c r="L3108">
        <v>14.4</v>
      </c>
      <c r="M3108">
        <v>0.68571428571428572</v>
      </c>
      <c r="N3108">
        <v>720</v>
      </c>
      <c r="O3108" t="s">
        <v>487</v>
      </c>
      <c r="P3108" t="s">
        <v>488</v>
      </c>
      <c r="Q3108" t="s">
        <v>48</v>
      </c>
      <c r="R3108" t="s">
        <v>25</v>
      </c>
      <c r="S3108" t="s">
        <v>286</v>
      </c>
      <c r="T3108" t="s">
        <v>489</v>
      </c>
      <c r="U3108" t="s">
        <v>1191</v>
      </c>
      <c r="V3108">
        <f>YEAR(sales_order1[[#This Row],[date]])</f>
        <v>2021</v>
      </c>
      <c r="W3108" t="str">
        <f>TEXT(sales_order1[[#This Row],[date]], "Mmm")</f>
        <v>Jul</v>
      </c>
      <c r="X3108">
        <f>VALUE(TEXT(sales_order1[[#This Row],[date]], "D"))</f>
        <v>1</v>
      </c>
      <c r="Y3108">
        <v>26</v>
      </c>
    </row>
    <row r="3109" spans="1:25" x14ac:dyDescent="0.25">
      <c r="A3109" s="1">
        <v>44378</v>
      </c>
      <c r="B3109">
        <v>61033</v>
      </c>
      <c r="C3109" t="s">
        <v>209</v>
      </c>
      <c r="D3109" t="str">
        <f>VLOOKUP(sales_order1[[#This Row],[itemCode]],product_details3!B:C,2,0)</f>
        <v>CLNG50</v>
      </c>
      <c r="E3109" t="s">
        <v>210</v>
      </c>
      <c r="F3109" t="s">
        <v>45</v>
      </c>
      <c r="G3109">
        <v>50</v>
      </c>
      <c r="H3109">
        <v>6.5</v>
      </c>
      <c r="I3109">
        <v>325</v>
      </c>
      <c r="J3109">
        <v>2.2999999999999998</v>
      </c>
      <c r="K3109">
        <v>115</v>
      </c>
      <c r="L3109">
        <v>4.2</v>
      </c>
      <c r="M3109">
        <v>0.64615384615384619</v>
      </c>
      <c r="N3109">
        <v>210</v>
      </c>
      <c r="O3109" t="s">
        <v>62</v>
      </c>
      <c r="P3109" t="s">
        <v>63</v>
      </c>
      <c r="Q3109" t="s">
        <v>64</v>
      </c>
      <c r="R3109" t="s">
        <v>40</v>
      </c>
      <c r="S3109" t="s">
        <v>65</v>
      </c>
      <c r="T3109" t="s">
        <v>66</v>
      </c>
      <c r="U3109" t="s">
        <v>1190</v>
      </c>
      <c r="V3109">
        <f>YEAR(sales_order1[[#This Row],[date]])</f>
        <v>2021</v>
      </c>
      <c r="W3109" t="str">
        <f>TEXT(sales_order1[[#This Row],[date]], "Mmm")</f>
        <v>Jul</v>
      </c>
      <c r="X3109">
        <f>VALUE(TEXT(sales_order1[[#This Row],[date]], "D"))</f>
        <v>1</v>
      </c>
      <c r="Y3109">
        <v>26</v>
      </c>
    </row>
    <row r="3110" spans="1:25" x14ac:dyDescent="0.25">
      <c r="A3110" s="1">
        <v>44378</v>
      </c>
      <c r="B3110">
        <v>61034</v>
      </c>
      <c r="C3110" t="s">
        <v>28</v>
      </c>
      <c r="D3110" t="str">
        <f>VLOOKUP(sales_order1[[#This Row],[itemCode]],product_details3!B:C,2,0)</f>
        <v>SRMC30</v>
      </c>
      <c r="E3110" t="s">
        <v>29</v>
      </c>
      <c r="F3110" t="s">
        <v>30</v>
      </c>
      <c r="G3110">
        <v>150</v>
      </c>
      <c r="H3110">
        <v>22.6</v>
      </c>
      <c r="I3110">
        <v>3390</v>
      </c>
      <c r="J3110">
        <v>7.6</v>
      </c>
      <c r="K3110">
        <v>1140</v>
      </c>
      <c r="L3110">
        <v>15</v>
      </c>
      <c r="M3110">
        <v>0.66371681415929207</v>
      </c>
      <c r="N3110">
        <v>2250</v>
      </c>
      <c r="O3110" t="s">
        <v>514</v>
      </c>
      <c r="P3110" t="s">
        <v>515</v>
      </c>
      <c r="Q3110" t="s">
        <v>64</v>
      </c>
      <c r="R3110" t="s">
        <v>40</v>
      </c>
      <c r="S3110" t="s">
        <v>84</v>
      </c>
      <c r="T3110" t="s">
        <v>419</v>
      </c>
      <c r="U3110" t="s">
        <v>1189</v>
      </c>
      <c r="V3110">
        <f>YEAR(sales_order1[[#This Row],[date]])</f>
        <v>2021</v>
      </c>
      <c r="W3110" t="str">
        <f>TEXT(sales_order1[[#This Row],[date]], "Mmm")</f>
        <v>Jul</v>
      </c>
      <c r="X3110">
        <f>VALUE(TEXT(sales_order1[[#This Row],[date]], "D"))</f>
        <v>1</v>
      </c>
      <c r="Y3110">
        <v>26</v>
      </c>
    </row>
    <row r="3111" spans="1:25" x14ac:dyDescent="0.25">
      <c r="A3111" s="1">
        <v>44378</v>
      </c>
      <c r="B3111">
        <v>61035</v>
      </c>
      <c r="C3111" t="s">
        <v>135</v>
      </c>
      <c r="D3111" t="str">
        <f>VLOOKUP(sales_order1[[#This Row],[itemCode]],product_details3!B:C,2,0)</f>
        <v>MSKSH</v>
      </c>
      <c r="E3111" t="s">
        <v>136</v>
      </c>
      <c r="F3111" t="s">
        <v>137</v>
      </c>
      <c r="G3111">
        <v>100</v>
      </c>
      <c r="H3111">
        <v>18.75</v>
      </c>
      <c r="I3111">
        <v>1875</v>
      </c>
      <c r="J3111">
        <v>7.45</v>
      </c>
      <c r="K3111">
        <v>745</v>
      </c>
      <c r="L3111">
        <v>11.3</v>
      </c>
      <c r="M3111">
        <v>0.60266666666666668</v>
      </c>
      <c r="N3111">
        <v>1130</v>
      </c>
      <c r="O3111" t="s">
        <v>125</v>
      </c>
      <c r="P3111" t="s">
        <v>126</v>
      </c>
      <c r="Q3111" t="s">
        <v>71</v>
      </c>
      <c r="R3111" t="s">
        <v>72</v>
      </c>
      <c r="S3111" t="s">
        <v>73</v>
      </c>
      <c r="T3111" t="s">
        <v>127</v>
      </c>
      <c r="U3111" t="s">
        <v>1190</v>
      </c>
      <c r="V3111">
        <f>YEAR(sales_order1[[#This Row],[date]])</f>
        <v>2021</v>
      </c>
      <c r="W3111" t="str">
        <f>TEXT(sales_order1[[#This Row],[date]], "Mmm")</f>
        <v>Jul</v>
      </c>
      <c r="X3111">
        <f>VALUE(TEXT(sales_order1[[#This Row],[date]], "D"))</f>
        <v>1</v>
      </c>
      <c r="Y3111">
        <v>26</v>
      </c>
    </row>
    <row r="3112" spans="1:25" x14ac:dyDescent="0.25">
      <c r="A3112" s="1">
        <v>44378</v>
      </c>
      <c r="B3112">
        <v>61036</v>
      </c>
      <c r="C3112" t="s">
        <v>35</v>
      </c>
      <c r="D3112" t="str">
        <f>VLOOKUP(sales_order1[[#This Row],[itemCode]],product_details3!B:C,2,0)</f>
        <v>SRMA30</v>
      </c>
      <c r="E3112" t="s">
        <v>36</v>
      </c>
      <c r="F3112" t="s">
        <v>30</v>
      </c>
      <c r="G3112">
        <v>150</v>
      </c>
      <c r="H3112">
        <v>26.2</v>
      </c>
      <c r="I3112">
        <v>3930</v>
      </c>
      <c r="J3112">
        <v>9.4</v>
      </c>
      <c r="K3112">
        <v>1410</v>
      </c>
      <c r="L3112">
        <v>16.8</v>
      </c>
      <c r="M3112">
        <v>0.6412213740458016</v>
      </c>
      <c r="N3112">
        <v>2520</v>
      </c>
      <c r="O3112" t="s">
        <v>31</v>
      </c>
      <c r="P3112" t="s">
        <v>32</v>
      </c>
      <c r="Q3112" t="s">
        <v>24</v>
      </c>
      <c r="R3112" t="s">
        <v>25</v>
      </c>
      <c r="S3112" t="s">
        <v>33</v>
      </c>
      <c r="T3112" t="s">
        <v>34</v>
      </c>
      <c r="U3112" t="s">
        <v>1191</v>
      </c>
      <c r="V3112">
        <f>YEAR(sales_order1[[#This Row],[date]])</f>
        <v>2021</v>
      </c>
      <c r="W3112" t="str">
        <f>TEXT(sales_order1[[#This Row],[date]], "Mmm")</f>
        <v>Jul</v>
      </c>
      <c r="X3112">
        <f>VALUE(TEXT(sales_order1[[#This Row],[date]], "D"))</f>
        <v>1</v>
      </c>
      <c r="Y3112">
        <v>26</v>
      </c>
    </row>
    <row r="3113" spans="1:25" x14ac:dyDescent="0.25">
      <c r="A3113" s="1">
        <v>44378</v>
      </c>
      <c r="B3113">
        <v>61037</v>
      </c>
      <c r="C3113" t="s">
        <v>360</v>
      </c>
      <c r="D3113" t="str">
        <f>VLOOKUP(sales_order1[[#This Row],[itemCode]],product_details3!B:C,2,0)</f>
        <v>TNRS100</v>
      </c>
      <c r="E3113" t="s">
        <v>361</v>
      </c>
      <c r="F3113" t="s">
        <v>124</v>
      </c>
      <c r="G3113">
        <v>50</v>
      </c>
      <c r="H3113">
        <v>13.1</v>
      </c>
      <c r="I3113">
        <v>655</v>
      </c>
      <c r="J3113">
        <v>4.7</v>
      </c>
      <c r="K3113">
        <v>235</v>
      </c>
      <c r="L3113">
        <v>8.4</v>
      </c>
      <c r="M3113">
        <v>0.6412213740458016</v>
      </c>
      <c r="N3113">
        <v>420</v>
      </c>
      <c r="O3113" t="s">
        <v>447</v>
      </c>
      <c r="P3113" t="s">
        <v>448</v>
      </c>
      <c r="Q3113" t="s">
        <v>378</v>
      </c>
      <c r="R3113" t="s">
        <v>72</v>
      </c>
      <c r="S3113" t="s">
        <v>449</v>
      </c>
      <c r="T3113" t="s">
        <v>450</v>
      </c>
      <c r="U3113" t="s">
        <v>1188</v>
      </c>
      <c r="V3113">
        <f>YEAR(sales_order1[[#This Row],[date]])</f>
        <v>2021</v>
      </c>
      <c r="W3113" t="str">
        <f>TEXT(sales_order1[[#This Row],[date]], "Mmm")</f>
        <v>Jul</v>
      </c>
      <c r="X3113">
        <f>VALUE(TEXT(sales_order1[[#This Row],[date]], "D"))</f>
        <v>1</v>
      </c>
      <c r="Y3113">
        <v>26</v>
      </c>
    </row>
    <row r="3114" spans="1:25" x14ac:dyDescent="0.25">
      <c r="A3114" s="1">
        <v>44379</v>
      </c>
      <c r="B3114">
        <v>61038</v>
      </c>
      <c r="C3114" t="s">
        <v>329</v>
      </c>
      <c r="D3114" t="str">
        <f>VLOOKUP(sales_order1[[#This Row],[itemCode]],product_details3!B:C,2,0)</f>
        <v>TNRS150</v>
      </c>
      <c r="E3114" t="s">
        <v>330</v>
      </c>
      <c r="F3114" t="s">
        <v>124</v>
      </c>
      <c r="G3114">
        <v>200</v>
      </c>
      <c r="H3114">
        <v>19.649999999999999</v>
      </c>
      <c r="I3114">
        <v>3930</v>
      </c>
      <c r="J3114">
        <v>6.55</v>
      </c>
      <c r="K3114">
        <v>1310</v>
      </c>
      <c r="L3114">
        <v>13.1</v>
      </c>
      <c r="M3114">
        <v>0.66666666666666663</v>
      </c>
      <c r="N3114">
        <v>2620</v>
      </c>
      <c r="O3114" t="s">
        <v>609</v>
      </c>
      <c r="P3114" t="s">
        <v>610</v>
      </c>
      <c r="Q3114" t="s">
        <v>93</v>
      </c>
      <c r="R3114" t="s">
        <v>72</v>
      </c>
      <c r="S3114" t="s">
        <v>260</v>
      </c>
      <c r="T3114" t="s">
        <v>611</v>
      </c>
      <c r="U3114" t="s">
        <v>1190</v>
      </c>
      <c r="V3114">
        <f>YEAR(sales_order1[[#This Row],[date]])</f>
        <v>2021</v>
      </c>
      <c r="W3114" t="str">
        <f>TEXT(sales_order1[[#This Row],[date]], "Mmm")</f>
        <v>Jul</v>
      </c>
      <c r="X3114">
        <f>VALUE(TEXT(sales_order1[[#This Row],[date]], "D"))</f>
        <v>2</v>
      </c>
      <c r="Y3114">
        <v>27</v>
      </c>
    </row>
    <row r="3115" spans="1:25" x14ac:dyDescent="0.25">
      <c r="A3115" s="1">
        <v>44379</v>
      </c>
      <c r="B3115">
        <v>61039</v>
      </c>
      <c r="C3115" t="s">
        <v>35</v>
      </c>
      <c r="D3115" t="str">
        <f>VLOOKUP(sales_order1[[#This Row],[itemCode]],product_details3!B:C,2,0)</f>
        <v>SRMA30</v>
      </c>
      <c r="E3115" t="s">
        <v>36</v>
      </c>
      <c r="F3115" t="s">
        <v>30</v>
      </c>
      <c r="G3115">
        <v>200</v>
      </c>
      <c r="H3115">
        <v>26.2</v>
      </c>
      <c r="I3115">
        <v>5240</v>
      </c>
      <c r="J3115">
        <v>9.4</v>
      </c>
      <c r="K3115">
        <v>1880</v>
      </c>
      <c r="L3115">
        <v>16.8</v>
      </c>
      <c r="M3115">
        <v>0.6412213740458016</v>
      </c>
      <c r="N3115">
        <v>3360</v>
      </c>
      <c r="O3115" t="s">
        <v>231</v>
      </c>
      <c r="P3115" t="s">
        <v>232</v>
      </c>
      <c r="Q3115" t="s">
        <v>119</v>
      </c>
      <c r="R3115" t="s">
        <v>40</v>
      </c>
      <c r="S3115" t="s">
        <v>233</v>
      </c>
      <c r="T3115" t="s">
        <v>234</v>
      </c>
      <c r="U3115" t="s">
        <v>1190</v>
      </c>
      <c r="V3115">
        <f>YEAR(sales_order1[[#This Row],[date]])</f>
        <v>2021</v>
      </c>
      <c r="W3115" t="str">
        <f>TEXT(sales_order1[[#This Row],[date]], "Mmm")</f>
        <v>Jul</v>
      </c>
      <c r="X3115">
        <f>VALUE(TEXT(sales_order1[[#This Row],[date]], "D"))</f>
        <v>2</v>
      </c>
      <c r="Y3115">
        <v>27</v>
      </c>
    </row>
    <row r="3116" spans="1:25" x14ac:dyDescent="0.25">
      <c r="A3116" s="1">
        <v>44379</v>
      </c>
      <c r="B3116">
        <v>61040</v>
      </c>
      <c r="C3116" t="s">
        <v>335</v>
      </c>
      <c r="D3116" t="str">
        <f>VLOOKUP(sales_order1[[#This Row],[itemCode]],product_details3!B:C,2,0)</f>
        <v>CLNF50</v>
      </c>
      <c r="E3116" t="s">
        <v>336</v>
      </c>
      <c r="F3116" t="s">
        <v>45</v>
      </c>
      <c r="G3116">
        <v>200</v>
      </c>
      <c r="H3116">
        <v>7.3</v>
      </c>
      <c r="I3116">
        <v>1460</v>
      </c>
      <c r="J3116">
        <v>2.8</v>
      </c>
      <c r="K3116">
        <v>560</v>
      </c>
      <c r="L3116">
        <v>4.5</v>
      </c>
      <c r="M3116">
        <v>0.61643835616438358</v>
      </c>
      <c r="N3116">
        <v>900</v>
      </c>
      <c r="O3116" t="s">
        <v>588</v>
      </c>
      <c r="P3116" t="s">
        <v>589</v>
      </c>
      <c r="Q3116" t="s">
        <v>239</v>
      </c>
      <c r="R3116" t="s">
        <v>112</v>
      </c>
      <c r="S3116" t="s">
        <v>240</v>
      </c>
      <c r="T3116" t="s">
        <v>590</v>
      </c>
      <c r="U3116" t="s">
        <v>1189</v>
      </c>
      <c r="V3116">
        <f>YEAR(sales_order1[[#This Row],[date]])</f>
        <v>2021</v>
      </c>
      <c r="W3116" t="str">
        <f>TEXT(sales_order1[[#This Row],[date]], "Mmm")</f>
        <v>Jul</v>
      </c>
      <c r="X3116">
        <f>VALUE(TEXT(sales_order1[[#This Row],[date]], "D"))</f>
        <v>2</v>
      </c>
      <c r="Y3116">
        <v>27</v>
      </c>
    </row>
    <row r="3117" spans="1:25" x14ac:dyDescent="0.25">
      <c r="A3117" s="1">
        <v>44379</v>
      </c>
      <c r="B3117">
        <v>61041</v>
      </c>
      <c r="C3117" t="s">
        <v>35</v>
      </c>
      <c r="D3117" t="str">
        <f>VLOOKUP(sales_order1[[#This Row],[itemCode]],product_details3!B:C,2,0)</f>
        <v>SRMA30</v>
      </c>
      <c r="E3117" t="s">
        <v>36</v>
      </c>
      <c r="F3117" t="s">
        <v>30</v>
      </c>
      <c r="G3117">
        <v>100</v>
      </c>
      <c r="H3117">
        <v>26.2</v>
      </c>
      <c r="I3117">
        <v>2620</v>
      </c>
      <c r="J3117">
        <v>9.4</v>
      </c>
      <c r="K3117">
        <v>940</v>
      </c>
      <c r="L3117">
        <v>16.8</v>
      </c>
      <c r="M3117">
        <v>0.6412213740458016</v>
      </c>
      <c r="N3117">
        <v>1680</v>
      </c>
      <c r="O3117" t="s">
        <v>381</v>
      </c>
      <c r="P3117" t="s">
        <v>382</v>
      </c>
      <c r="Q3117" t="s">
        <v>383</v>
      </c>
      <c r="R3117" t="s">
        <v>72</v>
      </c>
      <c r="S3117" t="s">
        <v>384</v>
      </c>
      <c r="T3117" t="s">
        <v>385</v>
      </c>
      <c r="U3117" t="s">
        <v>1188</v>
      </c>
      <c r="V3117">
        <f>YEAR(sales_order1[[#This Row],[date]])</f>
        <v>2021</v>
      </c>
      <c r="W3117" t="str">
        <f>TEXT(sales_order1[[#This Row],[date]], "Mmm")</f>
        <v>Jul</v>
      </c>
      <c r="X3117">
        <f>VALUE(TEXT(sales_order1[[#This Row],[date]], "D"))</f>
        <v>2</v>
      </c>
      <c r="Y3117">
        <v>27</v>
      </c>
    </row>
    <row r="3118" spans="1:25" x14ac:dyDescent="0.25">
      <c r="A3118" s="1">
        <v>44379</v>
      </c>
      <c r="B3118">
        <v>61042</v>
      </c>
      <c r="C3118" t="s">
        <v>128</v>
      </c>
      <c r="D3118" t="str">
        <f>VLOOKUP(sales_order1[[#This Row],[itemCode]],product_details3!B:C,2,0)</f>
        <v>SCRT100</v>
      </c>
      <c r="E3118" t="s">
        <v>129</v>
      </c>
      <c r="F3118" t="s">
        <v>61</v>
      </c>
      <c r="G3118">
        <v>300</v>
      </c>
      <c r="H3118">
        <v>28.25</v>
      </c>
      <c r="I3118">
        <v>8475</v>
      </c>
      <c r="J3118">
        <v>9</v>
      </c>
      <c r="K3118">
        <v>2700</v>
      </c>
      <c r="L3118">
        <v>19.25</v>
      </c>
      <c r="M3118">
        <v>0.68141592920353977</v>
      </c>
      <c r="N3118">
        <v>5775</v>
      </c>
      <c r="O3118" t="s">
        <v>392</v>
      </c>
      <c r="P3118" t="s">
        <v>393</v>
      </c>
      <c r="Q3118" t="s">
        <v>264</v>
      </c>
      <c r="R3118" t="s">
        <v>56</v>
      </c>
      <c r="S3118" t="s">
        <v>133</v>
      </c>
      <c r="T3118" t="s">
        <v>394</v>
      </c>
      <c r="U3118" t="s">
        <v>1191</v>
      </c>
      <c r="V3118">
        <f>YEAR(sales_order1[[#This Row],[date]])</f>
        <v>2021</v>
      </c>
      <c r="W3118" t="str">
        <f>TEXT(sales_order1[[#This Row],[date]], "Mmm")</f>
        <v>Jul</v>
      </c>
      <c r="X3118">
        <f>VALUE(TEXT(sales_order1[[#This Row],[date]], "D"))</f>
        <v>2</v>
      </c>
      <c r="Y3118">
        <v>27</v>
      </c>
    </row>
    <row r="3119" spans="1:25" x14ac:dyDescent="0.25">
      <c r="A3119" s="1">
        <v>44379</v>
      </c>
      <c r="B3119">
        <v>61043</v>
      </c>
      <c r="C3119" t="s">
        <v>325</v>
      </c>
      <c r="D3119" t="str">
        <f>VLOOKUP(sales_order1[[#This Row],[itemCode]],product_details3!B:C,2,0)</f>
        <v>EXFG100</v>
      </c>
      <c r="E3119" t="s">
        <v>326</v>
      </c>
      <c r="F3119" t="s">
        <v>183</v>
      </c>
      <c r="G3119">
        <v>100</v>
      </c>
      <c r="H3119">
        <v>20.75</v>
      </c>
      <c r="I3119">
        <v>2075</v>
      </c>
      <c r="J3119">
        <v>7.45</v>
      </c>
      <c r="K3119">
        <v>745</v>
      </c>
      <c r="L3119">
        <v>13.3</v>
      </c>
      <c r="M3119">
        <v>0.64096385542168677</v>
      </c>
      <c r="N3119">
        <v>1330</v>
      </c>
      <c r="O3119" t="s">
        <v>130</v>
      </c>
      <c r="P3119" t="s">
        <v>131</v>
      </c>
      <c r="Q3119" t="s">
        <v>132</v>
      </c>
      <c r="R3119" t="s">
        <v>56</v>
      </c>
      <c r="S3119" t="s">
        <v>133</v>
      </c>
      <c r="T3119" t="s">
        <v>134</v>
      </c>
      <c r="U3119" t="s">
        <v>1191</v>
      </c>
      <c r="V3119">
        <f>YEAR(sales_order1[[#This Row],[date]])</f>
        <v>2021</v>
      </c>
      <c r="W3119" t="str">
        <f>TEXT(sales_order1[[#This Row],[date]], "Mmm")</f>
        <v>Jul</v>
      </c>
      <c r="X3119">
        <f>VALUE(TEXT(sales_order1[[#This Row],[date]], "D"))</f>
        <v>2</v>
      </c>
      <c r="Y3119">
        <v>27</v>
      </c>
    </row>
    <row r="3120" spans="1:25" x14ac:dyDescent="0.25">
      <c r="A3120" s="1">
        <v>44379</v>
      </c>
      <c r="B3120">
        <v>61044</v>
      </c>
      <c r="C3120" t="s">
        <v>325</v>
      </c>
      <c r="D3120" t="str">
        <f>VLOOKUP(sales_order1[[#This Row],[itemCode]],product_details3!B:C,2,0)</f>
        <v>EXFG100</v>
      </c>
      <c r="E3120" t="s">
        <v>326</v>
      </c>
      <c r="F3120" t="s">
        <v>183</v>
      </c>
      <c r="G3120">
        <v>100</v>
      </c>
      <c r="H3120">
        <v>20.75</v>
      </c>
      <c r="I3120">
        <v>2075</v>
      </c>
      <c r="J3120">
        <v>7.45</v>
      </c>
      <c r="K3120">
        <v>745</v>
      </c>
      <c r="L3120">
        <v>13.3</v>
      </c>
      <c r="M3120">
        <v>0.64096385542168677</v>
      </c>
      <c r="N3120">
        <v>1330</v>
      </c>
      <c r="O3120" t="s">
        <v>633</v>
      </c>
      <c r="P3120" t="s">
        <v>634</v>
      </c>
      <c r="Q3120" t="s">
        <v>383</v>
      </c>
      <c r="R3120" t="s">
        <v>72</v>
      </c>
      <c r="S3120" t="s">
        <v>384</v>
      </c>
      <c r="T3120" t="s">
        <v>635</v>
      </c>
      <c r="U3120" t="s">
        <v>1188</v>
      </c>
      <c r="V3120">
        <f>YEAR(sales_order1[[#This Row],[date]])</f>
        <v>2021</v>
      </c>
      <c r="W3120" t="str">
        <f>TEXT(sales_order1[[#This Row],[date]], "Mmm")</f>
        <v>Jul</v>
      </c>
      <c r="X3120">
        <f>VALUE(TEXT(sales_order1[[#This Row],[date]], "D"))</f>
        <v>2</v>
      </c>
      <c r="Y3120">
        <v>27</v>
      </c>
    </row>
    <row r="3121" spans="1:25" x14ac:dyDescent="0.25">
      <c r="A3121" s="1">
        <v>44379</v>
      </c>
      <c r="B3121">
        <v>61045</v>
      </c>
      <c r="C3121" t="s">
        <v>19</v>
      </c>
      <c r="D3121" t="str">
        <f>VLOOKUP(sales_order1[[#This Row],[itemCode]],product_details3!B:C,2,0)</f>
        <v>MSTH100</v>
      </c>
      <c r="E3121" t="s">
        <v>20</v>
      </c>
      <c r="F3121" t="s">
        <v>21</v>
      </c>
      <c r="G3121">
        <v>200</v>
      </c>
      <c r="H3121">
        <v>26.25</v>
      </c>
      <c r="I3121">
        <v>5250</v>
      </c>
      <c r="J3121">
        <v>7.75</v>
      </c>
      <c r="K3121">
        <v>1550</v>
      </c>
      <c r="L3121">
        <v>18.5</v>
      </c>
      <c r="M3121">
        <v>0.70476190476190481</v>
      </c>
      <c r="N3121">
        <v>3700</v>
      </c>
      <c r="O3121" t="s">
        <v>196</v>
      </c>
      <c r="P3121" t="s">
        <v>197</v>
      </c>
      <c r="Q3121" t="s">
        <v>132</v>
      </c>
      <c r="R3121" t="s">
        <v>56</v>
      </c>
      <c r="S3121" t="s">
        <v>133</v>
      </c>
      <c r="T3121" t="s">
        <v>198</v>
      </c>
      <c r="U3121" t="s">
        <v>1191</v>
      </c>
      <c r="V3121">
        <f>YEAR(sales_order1[[#This Row],[date]])</f>
        <v>2021</v>
      </c>
      <c r="W3121" t="str">
        <f>TEXT(sales_order1[[#This Row],[date]], "Mmm")</f>
        <v>Jul</v>
      </c>
      <c r="X3121">
        <f>VALUE(TEXT(sales_order1[[#This Row],[date]], "D"))</f>
        <v>2</v>
      </c>
      <c r="Y3121">
        <v>27</v>
      </c>
    </row>
    <row r="3122" spans="1:25" x14ac:dyDescent="0.25">
      <c r="A3122" s="1">
        <v>44379</v>
      </c>
      <c r="B3122">
        <v>61046</v>
      </c>
      <c r="C3122" t="s">
        <v>434</v>
      </c>
      <c r="D3122" t="str">
        <f>VLOOKUP(sales_order1[[#This Row],[itemCode]],product_details3!B:C,2,0)</f>
        <v>CLNO150</v>
      </c>
      <c r="E3122" t="s">
        <v>435</v>
      </c>
      <c r="F3122" t="s">
        <v>45</v>
      </c>
      <c r="G3122">
        <v>50</v>
      </c>
      <c r="H3122">
        <v>16.649999999999999</v>
      </c>
      <c r="I3122">
        <v>832.5</v>
      </c>
      <c r="J3122">
        <v>6.55</v>
      </c>
      <c r="K3122">
        <v>327.5</v>
      </c>
      <c r="L3122">
        <v>10.1</v>
      </c>
      <c r="M3122">
        <v>0.60660660660660648</v>
      </c>
      <c r="N3122">
        <v>505</v>
      </c>
      <c r="O3122" t="s">
        <v>531</v>
      </c>
      <c r="P3122" t="s">
        <v>532</v>
      </c>
      <c r="Q3122" t="s">
        <v>119</v>
      </c>
      <c r="R3122" t="s">
        <v>40</v>
      </c>
      <c r="S3122" t="s">
        <v>120</v>
      </c>
      <c r="T3122" t="s">
        <v>533</v>
      </c>
      <c r="U3122" t="s">
        <v>1190</v>
      </c>
      <c r="V3122">
        <f>YEAR(sales_order1[[#This Row],[date]])</f>
        <v>2021</v>
      </c>
      <c r="W3122" t="str">
        <f>TEXT(sales_order1[[#This Row],[date]], "Mmm")</f>
        <v>Jul</v>
      </c>
      <c r="X3122">
        <f>VALUE(TEXT(sales_order1[[#This Row],[date]], "D"))</f>
        <v>2</v>
      </c>
      <c r="Y3122">
        <v>27</v>
      </c>
    </row>
    <row r="3123" spans="1:25" x14ac:dyDescent="0.25">
      <c r="A3123" s="1">
        <v>44379</v>
      </c>
      <c r="B3123">
        <v>61047</v>
      </c>
      <c r="C3123" t="s">
        <v>156</v>
      </c>
      <c r="D3123" t="str">
        <f>VLOOKUP(sales_order1[[#This Row],[itemCode]],product_details3!B:C,2,0)</f>
        <v>SCRT30</v>
      </c>
      <c r="E3123" t="s">
        <v>157</v>
      </c>
      <c r="F3123" t="s">
        <v>61</v>
      </c>
      <c r="G3123">
        <v>250</v>
      </c>
      <c r="H3123">
        <v>11.3</v>
      </c>
      <c r="I3123">
        <v>2825</v>
      </c>
      <c r="J3123">
        <v>3.8</v>
      </c>
      <c r="K3123">
        <v>950</v>
      </c>
      <c r="L3123">
        <v>7.5</v>
      </c>
      <c r="M3123">
        <v>0.66371681415929207</v>
      </c>
      <c r="N3123">
        <v>1875</v>
      </c>
      <c r="O3123" t="s">
        <v>88</v>
      </c>
      <c r="P3123" t="s">
        <v>89</v>
      </c>
      <c r="Q3123" t="s">
        <v>24</v>
      </c>
      <c r="R3123" t="s">
        <v>25</v>
      </c>
      <c r="S3123" t="s">
        <v>26</v>
      </c>
      <c r="T3123" t="s">
        <v>90</v>
      </c>
      <c r="U3123" t="s">
        <v>1191</v>
      </c>
      <c r="V3123">
        <f>YEAR(sales_order1[[#This Row],[date]])</f>
        <v>2021</v>
      </c>
      <c r="W3123" t="str">
        <f>TEXT(sales_order1[[#This Row],[date]], "Mmm")</f>
        <v>Jul</v>
      </c>
      <c r="X3123">
        <f>VALUE(TEXT(sales_order1[[#This Row],[date]], "D"))</f>
        <v>2</v>
      </c>
      <c r="Y3123">
        <v>27</v>
      </c>
    </row>
    <row r="3124" spans="1:25" x14ac:dyDescent="0.25">
      <c r="A3124" s="1">
        <v>44382</v>
      </c>
      <c r="B3124">
        <v>61048</v>
      </c>
      <c r="C3124" t="s">
        <v>327</v>
      </c>
      <c r="D3124" t="str">
        <f>VLOOKUP(sales_order1[[#This Row],[itemCode]],product_details3!B:C,2,0)</f>
        <v>SCR50+50</v>
      </c>
      <c r="E3124" t="s">
        <v>328</v>
      </c>
      <c r="F3124" t="s">
        <v>61</v>
      </c>
      <c r="G3124">
        <v>150</v>
      </c>
      <c r="H3124">
        <v>15.75</v>
      </c>
      <c r="I3124">
        <v>2362.5</v>
      </c>
      <c r="J3124">
        <v>4.45</v>
      </c>
      <c r="K3124">
        <v>667.5</v>
      </c>
      <c r="L3124">
        <v>11.3</v>
      </c>
      <c r="M3124">
        <v>0.71746031746031746</v>
      </c>
      <c r="N3124">
        <v>1695</v>
      </c>
      <c r="O3124" t="s">
        <v>423</v>
      </c>
      <c r="P3124" t="s">
        <v>424</v>
      </c>
      <c r="Q3124" t="s">
        <v>77</v>
      </c>
      <c r="R3124" t="s">
        <v>72</v>
      </c>
      <c r="S3124" t="s">
        <v>425</v>
      </c>
      <c r="T3124" t="s">
        <v>426</v>
      </c>
      <c r="U3124" t="s">
        <v>1190</v>
      </c>
      <c r="V3124">
        <f>YEAR(sales_order1[[#This Row],[date]])</f>
        <v>2021</v>
      </c>
      <c r="W3124" t="str">
        <f>TEXT(sales_order1[[#This Row],[date]], "Mmm")</f>
        <v>Jul</v>
      </c>
      <c r="X3124">
        <f>VALUE(TEXT(sales_order1[[#This Row],[date]], "D"))</f>
        <v>5</v>
      </c>
      <c r="Y3124">
        <v>27</v>
      </c>
    </row>
    <row r="3125" spans="1:25" x14ac:dyDescent="0.25">
      <c r="A3125" s="1">
        <v>44382</v>
      </c>
      <c r="B3125">
        <v>61049</v>
      </c>
      <c r="C3125" t="s">
        <v>194</v>
      </c>
      <c r="D3125" t="str">
        <f>VLOOKUP(sales_order1[[#This Row],[itemCode]],product_details3!B:C,2,0)</f>
        <v>CLNG150</v>
      </c>
      <c r="E3125" t="s">
        <v>195</v>
      </c>
      <c r="F3125" t="s">
        <v>45</v>
      </c>
      <c r="G3125">
        <v>50</v>
      </c>
      <c r="H3125">
        <v>12.75</v>
      </c>
      <c r="I3125">
        <v>637.5</v>
      </c>
      <c r="J3125">
        <v>4.45</v>
      </c>
      <c r="K3125">
        <v>222.5</v>
      </c>
      <c r="L3125">
        <v>8.3000000000000007</v>
      </c>
      <c r="M3125">
        <v>0.65098039215686276</v>
      </c>
      <c r="N3125">
        <v>415</v>
      </c>
      <c r="O3125" t="s">
        <v>591</v>
      </c>
      <c r="P3125" t="s">
        <v>592</v>
      </c>
      <c r="Q3125" t="s">
        <v>100</v>
      </c>
      <c r="R3125" t="s">
        <v>40</v>
      </c>
      <c r="S3125" t="s">
        <v>101</v>
      </c>
      <c r="T3125" t="s">
        <v>593</v>
      </c>
      <c r="U3125" t="s">
        <v>1190</v>
      </c>
      <c r="V3125">
        <f>YEAR(sales_order1[[#This Row],[date]])</f>
        <v>2021</v>
      </c>
      <c r="W3125" t="str">
        <f>TEXT(sales_order1[[#This Row],[date]], "Mmm")</f>
        <v>Jul</v>
      </c>
      <c r="X3125">
        <f>VALUE(TEXT(sales_order1[[#This Row],[date]], "D"))</f>
        <v>5</v>
      </c>
      <c r="Y3125">
        <v>27</v>
      </c>
    </row>
    <row r="3126" spans="1:25" x14ac:dyDescent="0.25">
      <c r="A3126" s="1">
        <v>44382</v>
      </c>
      <c r="B3126">
        <v>61050</v>
      </c>
      <c r="C3126" t="s">
        <v>204</v>
      </c>
      <c r="D3126" t="str">
        <f>VLOOKUP(sales_order1[[#This Row],[itemCode]],product_details3!B:C,2,0)</f>
        <v>MKRM150</v>
      </c>
      <c r="E3126" t="s">
        <v>205</v>
      </c>
      <c r="F3126" t="s">
        <v>151</v>
      </c>
      <c r="G3126">
        <v>50</v>
      </c>
      <c r="H3126">
        <v>10.75</v>
      </c>
      <c r="I3126">
        <v>537.5</v>
      </c>
      <c r="J3126">
        <v>4.45</v>
      </c>
      <c r="K3126">
        <v>222.5</v>
      </c>
      <c r="L3126">
        <v>6.3</v>
      </c>
      <c r="M3126">
        <v>0.586046511627907</v>
      </c>
      <c r="N3126">
        <v>315</v>
      </c>
      <c r="O3126" t="s">
        <v>276</v>
      </c>
      <c r="P3126" t="s">
        <v>277</v>
      </c>
      <c r="Q3126" t="s">
        <v>39</v>
      </c>
      <c r="R3126" t="s">
        <v>40</v>
      </c>
      <c r="S3126" t="s">
        <v>41</v>
      </c>
      <c r="T3126" t="s">
        <v>278</v>
      </c>
      <c r="U3126" t="s">
        <v>1188</v>
      </c>
      <c r="V3126">
        <f>YEAR(sales_order1[[#This Row],[date]])</f>
        <v>2021</v>
      </c>
      <c r="W3126" t="str">
        <f>TEXT(sales_order1[[#This Row],[date]], "Mmm")</f>
        <v>Jul</v>
      </c>
      <c r="X3126">
        <f>VALUE(TEXT(sales_order1[[#This Row],[date]], "D"))</f>
        <v>5</v>
      </c>
      <c r="Y3126">
        <v>27</v>
      </c>
    </row>
    <row r="3127" spans="1:25" x14ac:dyDescent="0.25">
      <c r="A3127" s="1">
        <v>44382</v>
      </c>
      <c r="B3127">
        <v>61051</v>
      </c>
      <c r="C3127" t="s">
        <v>339</v>
      </c>
      <c r="D3127" t="str">
        <f>VLOOKUP(sales_order1[[#This Row],[itemCode]],product_details3!B:C,2,0)</f>
        <v>SRMH50</v>
      </c>
      <c r="E3127" t="s">
        <v>340</v>
      </c>
      <c r="F3127" t="s">
        <v>30</v>
      </c>
      <c r="G3127">
        <v>150</v>
      </c>
      <c r="H3127">
        <v>31.25</v>
      </c>
      <c r="I3127">
        <v>4687.5</v>
      </c>
      <c r="J3127">
        <v>10.75</v>
      </c>
      <c r="K3127">
        <v>1612.5</v>
      </c>
      <c r="L3127">
        <v>20.5</v>
      </c>
      <c r="M3127">
        <v>0.65600000000000003</v>
      </c>
      <c r="N3127">
        <v>3075</v>
      </c>
      <c r="O3127" t="s">
        <v>640</v>
      </c>
      <c r="P3127" t="s">
        <v>641</v>
      </c>
      <c r="Q3127" t="s">
        <v>132</v>
      </c>
      <c r="R3127" t="s">
        <v>56</v>
      </c>
      <c r="S3127" t="s">
        <v>133</v>
      </c>
      <c r="T3127" t="s">
        <v>642</v>
      </c>
      <c r="U3127" t="s">
        <v>1191</v>
      </c>
      <c r="V3127">
        <f>YEAR(sales_order1[[#This Row],[date]])</f>
        <v>2021</v>
      </c>
      <c r="W3127" t="str">
        <f>TEXT(sales_order1[[#This Row],[date]], "Mmm")</f>
        <v>Jul</v>
      </c>
      <c r="X3127">
        <f>VALUE(TEXT(sales_order1[[#This Row],[date]], "D"))</f>
        <v>5</v>
      </c>
      <c r="Y3127">
        <v>27</v>
      </c>
    </row>
    <row r="3128" spans="1:25" x14ac:dyDescent="0.25">
      <c r="A3128" s="1">
        <v>44382</v>
      </c>
      <c r="B3128">
        <v>61052</v>
      </c>
      <c r="C3128" t="s">
        <v>325</v>
      </c>
      <c r="D3128" t="str">
        <f>VLOOKUP(sales_order1[[#This Row],[itemCode]],product_details3!B:C,2,0)</f>
        <v>EXFG100</v>
      </c>
      <c r="E3128" t="s">
        <v>326</v>
      </c>
      <c r="F3128" t="s">
        <v>183</v>
      </c>
      <c r="G3128">
        <v>50</v>
      </c>
      <c r="H3128">
        <v>20.75</v>
      </c>
      <c r="I3128">
        <v>1037.5</v>
      </c>
      <c r="J3128">
        <v>7.45</v>
      </c>
      <c r="K3128">
        <v>372.5</v>
      </c>
      <c r="L3128">
        <v>13.3</v>
      </c>
      <c r="M3128">
        <v>0.64096385542168677</v>
      </c>
      <c r="N3128">
        <v>665</v>
      </c>
      <c r="O3128" t="s">
        <v>398</v>
      </c>
      <c r="P3128" t="s">
        <v>399</v>
      </c>
      <c r="Q3128" t="s">
        <v>100</v>
      </c>
      <c r="R3128" t="s">
        <v>40</v>
      </c>
      <c r="S3128" t="s">
        <v>101</v>
      </c>
      <c r="T3128" t="s">
        <v>102</v>
      </c>
      <c r="U3128" t="s">
        <v>1190</v>
      </c>
      <c r="V3128">
        <f>YEAR(sales_order1[[#This Row],[date]])</f>
        <v>2021</v>
      </c>
      <c r="W3128" t="str">
        <f>TEXT(sales_order1[[#This Row],[date]], "Mmm")</f>
        <v>Jul</v>
      </c>
      <c r="X3128">
        <f>VALUE(TEXT(sales_order1[[#This Row],[date]], "D"))</f>
        <v>5</v>
      </c>
      <c r="Y3128">
        <v>27</v>
      </c>
    </row>
    <row r="3129" spans="1:25" x14ac:dyDescent="0.25">
      <c r="A3129" s="1">
        <v>44382</v>
      </c>
      <c r="B3129">
        <v>61053</v>
      </c>
      <c r="C3129" t="s">
        <v>115</v>
      </c>
      <c r="D3129" t="str">
        <f>VLOOKUP(sales_order1[[#This Row],[itemCode]],product_details3!B:C,2,0)</f>
        <v>SCRS30100</v>
      </c>
      <c r="E3129" t="s">
        <v>116</v>
      </c>
      <c r="F3129" t="s">
        <v>61</v>
      </c>
      <c r="G3129">
        <v>200</v>
      </c>
      <c r="H3129">
        <v>32.75</v>
      </c>
      <c r="I3129">
        <v>6550</v>
      </c>
      <c r="J3129">
        <v>11.25</v>
      </c>
      <c r="K3129">
        <v>2250</v>
      </c>
      <c r="L3129">
        <v>21.5</v>
      </c>
      <c r="M3129">
        <v>0.65648854961832059</v>
      </c>
      <c r="N3129">
        <v>4300</v>
      </c>
      <c r="O3129" t="s">
        <v>322</v>
      </c>
      <c r="P3129" t="s">
        <v>323</v>
      </c>
      <c r="Q3129" t="s">
        <v>39</v>
      </c>
      <c r="R3129" t="s">
        <v>40</v>
      </c>
      <c r="S3129" t="s">
        <v>41</v>
      </c>
      <c r="T3129" t="s">
        <v>324</v>
      </c>
      <c r="U3129" t="s">
        <v>1188</v>
      </c>
      <c r="V3129">
        <f>YEAR(sales_order1[[#This Row],[date]])</f>
        <v>2021</v>
      </c>
      <c r="W3129" t="str">
        <f>TEXT(sales_order1[[#This Row],[date]], "Mmm")</f>
        <v>Jul</v>
      </c>
      <c r="X3129">
        <f>VALUE(TEXT(sales_order1[[#This Row],[date]], "D"))</f>
        <v>5</v>
      </c>
      <c r="Y3129">
        <v>27</v>
      </c>
    </row>
    <row r="3130" spans="1:25" x14ac:dyDescent="0.25">
      <c r="A3130" s="1">
        <v>44382</v>
      </c>
      <c r="B3130">
        <v>61054</v>
      </c>
      <c r="C3130" t="s">
        <v>19</v>
      </c>
      <c r="D3130" t="str">
        <f>VLOOKUP(sales_order1[[#This Row],[itemCode]],product_details3!B:C,2,0)</f>
        <v>MSTH100</v>
      </c>
      <c r="E3130" t="s">
        <v>20</v>
      </c>
      <c r="F3130" t="s">
        <v>21</v>
      </c>
      <c r="G3130">
        <v>150</v>
      </c>
      <c r="H3130">
        <v>26.25</v>
      </c>
      <c r="I3130">
        <v>3937.5</v>
      </c>
      <c r="J3130">
        <v>7.75</v>
      </c>
      <c r="K3130">
        <v>1162.5</v>
      </c>
      <c r="L3130">
        <v>18.5</v>
      </c>
      <c r="M3130">
        <v>0.70476190476190481</v>
      </c>
      <c r="N3130">
        <v>2775</v>
      </c>
      <c r="O3130" t="s">
        <v>492</v>
      </c>
      <c r="P3130" t="s">
        <v>493</v>
      </c>
      <c r="Q3130" t="s">
        <v>378</v>
      </c>
      <c r="R3130" t="s">
        <v>72</v>
      </c>
      <c r="S3130" t="s">
        <v>379</v>
      </c>
      <c r="T3130" t="s">
        <v>494</v>
      </c>
      <c r="U3130" t="s">
        <v>1188</v>
      </c>
      <c r="V3130">
        <f>YEAR(sales_order1[[#This Row],[date]])</f>
        <v>2021</v>
      </c>
      <c r="W3130" t="str">
        <f>TEXT(sales_order1[[#This Row],[date]], "Mmm")</f>
        <v>Jul</v>
      </c>
      <c r="X3130">
        <f>VALUE(TEXT(sales_order1[[#This Row],[date]], "D"))</f>
        <v>5</v>
      </c>
      <c r="Y3130">
        <v>27</v>
      </c>
    </row>
    <row r="3131" spans="1:25" x14ac:dyDescent="0.25">
      <c r="A3131" s="1">
        <v>44382</v>
      </c>
      <c r="B3131">
        <v>61055</v>
      </c>
      <c r="C3131" t="s">
        <v>103</v>
      </c>
      <c r="D3131" t="str">
        <f>VLOOKUP(sales_order1[[#This Row],[itemCode]],product_details3!B:C,2,0)</f>
        <v>SCRT50</v>
      </c>
      <c r="E3131" t="s">
        <v>104</v>
      </c>
      <c r="F3131" t="s">
        <v>61</v>
      </c>
      <c r="G3131">
        <v>350</v>
      </c>
      <c r="H3131">
        <v>16.95</v>
      </c>
      <c r="I3131">
        <v>5932.5</v>
      </c>
      <c r="J3131">
        <v>5.2</v>
      </c>
      <c r="K3131">
        <v>1820</v>
      </c>
      <c r="L3131">
        <v>11.75</v>
      </c>
      <c r="M3131">
        <v>0.69321533923303835</v>
      </c>
      <c r="N3131">
        <v>4112.5</v>
      </c>
      <c r="O3131" t="s">
        <v>144</v>
      </c>
      <c r="P3131" t="s">
        <v>145</v>
      </c>
      <c r="Q3131" t="s">
        <v>146</v>
      </c>
      <c r="R3131" t="s">
        <v>112</v>
      </c>
      <c r="S3131" t="s">
        <v>147</v>
      </c>
      <c r="T3131" t="s">
        <v>148</v>
      </c>
      <c r="U3131" t="s">
        <v>1190</v>
      </c>
      <c r="V3131">
        <f>YEAR(sales_order1[[#This Row],[date]])</f>
        <v>2021</v>
      </c>
      <c r="W3131" t="str">
        <f>TEXT(sales_order1[[#This Row],[date]], "Mmm")</f>
        <v>Jul</v>
      </c>
      <c r="X3131">
        <f>VALUE(TEXT(sales_order1[[#This Row],[date]], "D"))</f>
        <v>5</v>
      </c>
      <c r="Y3131">
        <v>27</v>
      </c>
    </row>
    <row r="3132" spans="1:25" x14ac:dyDescent="0.25">
      <c r="A3132" s="1">
        <v>44383</v>
      </c>
      <c r="B3132">
        <v>61056</v>
      </c>
      <c r="C3132" t="s">
        <v>51</v>
      </c>
      <c r="D3132" t="str">
        <f>VLOOKUP(sales_order1[[#This Row],[itemCode]],product_details3!B:C,2,0)</f>
        <v>MSTH50</v>
      </c>
      <c r="E3132" t="s">
        <v>52</v>
      </c>
      <c r="F3132" t="s">
        <v>21</v>
      </c>
      <c r="G3132">
        <v>100</v>
      </c>
      <c r="H3132">
        <v>15.75</v>
      </c>
      <c r="I3132">
        <v>1575</v>
      </c>
      <c r="J3132">
        <v>4.45</v>
      </c>
      <c r="K3132">
        <v>445</v>
      </c>
      <c r="L3132">
        <v>11.3</v>
      </c>
      <c r="M3132">
        <v>0.71746031746031746</v>
      </c>
      <c r="N3132">
        <v>1130</v>
      </c>
      <c r="O3132" t="s">
        <v>543</v>
      </c>
      <c r="P3132" t="s">
        <v>544</v>
      </c>
      <c r="Q3132" t="s">
        <v>378</v>
      </c>
      <c r="R3132" t="s">
        <v>72</v>
      </c>
      <c r="S3132" t="s">
        <v>545</v>
      </c>
      <c r="T3132" t="s">
        <v>546</v>
      </c>
      <c r="U3132" t="s">
        <v>1188</v>
      </c>
      <c r="V3132">
        <f>YEAR(sales_order1[[#This Row],[date]])</f>
        <v>2021</v>
      </c>
      <c r="W3132" t="str">
        <f>TEXT(sales_order1[[#This Row],[date]], "Mmm")</f>
        <v>Jul</v>
      </c>
      <c r="X3132">
        <f>VALUE(TEXT(sales_order1[[#This Row],[date]], "D"))</f>
        <v>6</v>
      </c>
      <c r="Y3132">
        <v>27</v>
      </c>
    </row>
    <row r="3133" spans="1:25" x14ac:dyDescent="0.25">
      <c r="A3133" s="1">
        <v>44383</v>
      </c>
      <c r="B3133">
        <v>61057</v>
      </c>
      <c r="C3133" t="s">
        <v>80</v>
      </c>
      <c r="D3133" t="str">
        <f>VLOOKUP(sales_order1[[#This Row],[itemCode]],product_details3!B:C,2,0)</f>
        <v>MSTA50</v>
      </c>
      <c r="E3133" t="s">
        <v>81</v>
      </c>
      <c r="F3133" t="s">
        <v>21</v>
      </c>
      <c r="G3133">
        <v>50</v>
      </c>
      <c r="H3133">
        <v>19.649999999999999</v>
      </c>
      <c r="I3133">
        <v>982.5</v>
      </c>
      <c r="J3133">
        <v>6.55</v>
      </c>
      <c r="K3133">
        <v>327.5</v>
      </c>
      <c r="L3133">
        <v>13.1</v>
      </c>
      <c r="M3133">
        <v>0.66666666666666663</v>
      </c>
      <c r="N3133">
        <v>655</v>
      </c>
      <c r="O3133" t="s">
        <v>317</v>
      </c>
      <c r="P3133" t="s">
        <v>318</v>
      </c>
      <c r="Q3133" t="s">
        <v>48</v>
      </c>
      <c r="R3133" t="s">
        <v>25</v>
      </c>
      <c r="S3133" t="s">
        <v>49</v>
      </c>
      <c r="T3133" t="s">
        <v>319</v>
      </c>
      <c r="U3133" t="s">
        <v>1191</v>
      </c>
      <c r="V3133">
        <f>YEAR(sales_order1[[#This Row],[date]])</f>
        <v>2021</v>
      </c>
      <c r="W3133" t="str">
        <f>TEXT(sales_order1[[#This Row],[date]], "Mmm")</f>
        <v>Jul</v>
      </c>
      <c r="X3133">
        <f>VALUE(TEXT(sales_order1[[#This Row],[date]], "D"))</f>
        <v>6</v>
      </c>
      <c r="Y3133">
        <v>27</v>
      </c>
    </row>
    <row r="3134" spans="1:25" x14ac:dyDescent="0.25">
      <c r="A3134" s="1">
        <v>44383</v>
      </c>
      <c r="B3134">
        <v>61058</v>
      </c>
      <c r="C3134" t="s">
        <v>86</v>
      </c>
      <c r="D3134" t="str">
        <f>VLOOKUP(sales_order1[[#This Row],[itemCode]],product_details3!B:C,2,0)</f>
        <v>SRMH30</v>
      </c>
      <c r="E3134" t="s">
        <v>87</v>
      </c>
      <c r="F3134" t="s">
        <v>30</v>
      </c>
      <c r="G3134">
        <v>50</v>
      </c>
      <c r="H3134">
        <v>21</v>
      </c>
      <c r="I3134">
        <v>1050</v>
      </c>
      <c r="J3134">
        <v>6.6</v>
      </c>
      <c r="K3134">
        <v>330</v>
      </c>
      <c r="L3134">
        <v>14.4</v>
      </c>
      <c r="M3134">
        <v>0.68571428571428572</v>
      </c>
      <c r="N3134">
        <v>720</v>
      </c>
      <c r="O3134" t="s">
        <v>184</v>
      </c>
      <c r="P3134" t="s">
        <v>185</v>
      </c>
      <c r="Q3134" t="s">
        <v>186</v>
      </c>
      <c r="R3134" t="s">
        <v>112</v>
      </c>
      <c r="S3134" t="s">
        <v>187</v>
      </c>
      <c r="T3134" t="s">
        <v>188</v>
      </c>
      <c r="U3134" t="s">
        <v>1189</v>
      </c>
      <c r="V3134">
        <f>YEAR(sales_order1[[#This Row],[date]])</f>
        <v>2021</v>
      </c>
      <c r="W3134" t="str">
        <f>TEXT(sales_order1[[#This Row],[date]], "Mmm")</f>
        <v>Jul</v>
      </c>
      <c r="X3134">
        <f>VALUE(TEXT(sales_order1[[#This Row],[date]], "D"))</f>
        <v>6</v>
      </c>
      <c r="Y3134">
        <v>27</v>
      </c>
    </row>
    <row r="3135" spans="1:25" x14ac:dyDescent="0.25">
      <c r="A3135" s="1">
        <v>44383</v>
      </c>
      <c r="B3135">
        <v>61059</v>
      </c>
      <c r="C3135" t="s">
        <v>51</v>
      </c>
      <c r="D3135" t="str">
        <f>VLOOKUP(sales_order1[[#This Row],[itemCode]],product_details3!B:C,2,0)</f>
        <v>MSTH50</v>
      </c>
      <c r="E3135" t="s">
        <v>52</v>
      </c>
      <c r="F3135" t="s">
        <v>21</v>
      </c>
      <c r="G3135">
        <v>150</v>
      </c>
      <c r="H3135">
        <v>15.75</v>
      </c>
      <c r="I3135">
        <v>2362.5</v>
      </c>
      <c r="J3135">
        <v>4.45</v>
      </c>
      <c r="K3135">
        <v>667.5</v>
      </c>
      <c r="L3135">
        <v>11.3</v>
      </c>
      <c r="M3135">
        <v>0.71746031746031746</v>
      </c>
      <c r="N3135">
        <v>1695</v>
      </c>
      <c r="O3135" t="s">
        <v>420</v>
      </c>
      <c r="P3135" t="s">
        <v>421</v>
      </c>
      <c r="Q3135" t="s">
        <v>77</v>
      </c>
      <c r="R3135" t="s">
        <v>72</v>
      </c>
      <c r="S3135" t="s">
        <v>78</v>
      </c>
      <c r="T3135" t="s">
        <v>422</v>
      </c>
      <c r="U3135" t="s">
        <v>1190</v>
      </c>
      <c r="V3135">
        <f>YEAR(sales_order1[[#This Row],[date]])</f>
        <v>2021</v>
      </c>
      <c r="W3135" t="str">
        <f>TEXT(sales_order1[[#This Row],[date]], "Mmm")</f>
        <v>Jul</v>
      </c>
      <c r="X3135">
        <f>VALUE(TEXT(sales_order1[[#This Row],[date]], "D"))</f>
        <v>6</v>
      </c>
      <c r="Y3135">
        <v>27</v>
      </c>
    </row>
    <row r="3136" spans="1:25" x14ac:dyDescent="0.25">
      <c r="A3136" s="1">
        <v>44383</v>
      </c>
      <c r="B3136">
        <v>61060</v>
      </c>
      <c r="C3136" t="s">
        <v>311</v>
      </c>
      <c r="D3136" t="str">
        <f>VLOOKUP(sales_order1[[#This Row],[itemCode]],product_details3!B:C,2,0)</f>
        <v>MSTH30</v>
      </c>
      <c r="E3136" t="s">
        <v>312</v>
      </c>
      <c r="F3136" t="s">
        <v>21</v>
      </c>
      <c r="G3136">
        <v>150</v>
      </c>
      <c r="H3136">
        <v>8.5</v>
      </c>
      <c r="I3136">
        <v>1275</v>
      </c>
      <c r="J3136">
        <v>3.3</v>
      </c>
      <c r="K3136">
        <v>495</v>
      </c>
      <c r="L3136">
        <v>5.2</v>
      </c>
      <c r="M3136">
        <v>0.61176470588235299</v>
      </c>
      <c r="N3136">
        <v>780</v>
      </c>
      <c r="O3136" t="s">
        <v>284</v>
      </c>
      <c r="P3136" t="s">
        <v>285</v>
      </c>
      <c r="Q3136" t="s">
        <v>48</v>
      </c>
      <c r="R3136" t="s">
        <v>25</v>
      </c>
      <c r="S3136" t="s">
        <v>286</v>
      </c>
      <c r="T3136" t="s">
        <v>287</v>
      </c>
      <c r="U3136" t="s">
        <v>1191</v>
      </c>
      <c r="V3136">
        <f>YEAR(sales_order1[[#This Row],[date]])</f>
        <v>2021</v>
      </c>
      <c r="W3136" t="str">
        <f>TEXT(sales_order1[[#This Row],[date]], "Mmm")</f>
        <v>Jul</v>
      </c>
      <c r="X3136">
        <f>VALUE(TEXT(sales_order1[[#This Row],[date]], "D"))</f>
        <v>6</v>
      </c>
      <c r="Y3136">
        <v>27</v>
      </c>
    </row>
    <row r="3137" spans="1:25" x14ac:dyDescent="0.25">
      <c r="A3137" s="1">
        <v>44383</v>
      </c>
      <c r="B3137">
        <v>61061</v>
      </c>
      <c r="C3137" t="s">
        <v>194</v>
      </c>
      <c r="D3137" t="str">
        <f>VLOOKUP(sales_order1[[#This Row],[itemCode]],product_details3!B:C,2,0)</f>
        <v>CLNG150</v>
      </c>
      <c r="E3137" t="s">
        <v>195</v>
      </c>
      <c r="F3137" t="s">
        <v>45</v>
      </c>
      <c r="G3137">
        <v>150</v>
      </c>
      <c r="H3137">
        <v>12.75</v>
      </c>
      <c r="I3137">
        <v>1912.5</v>
      </c>
      <c r="J3137">
        <v>4.45</v>
      </c>
      <c r="K3137">
        <v>667.5</v>
      </c>
      <c r="L3137">
        <v>8.3000000000000007</v>
      </c>
      <c r="M3137">
        <v>0.65098039215686276</v>
      </c>
      <c r="N3137">
        <v>1245</v>
      </c>
      <c r="O3137" t="s">
        <v>525</v>
      </c>
      <c r="P3137" t="s">
        <v>526</v>
      </c>
      <c r="Q3137" t="s">
        <v>111</v>
      </c>
      <c r="R3137" t="s">
        <v>112</v>
      </c>
      <c r="S3137" t="s">
        <v>113</v>
      </c>
      <c r="T3137" t="s">
        <v>527</v>
      </c>
      <c r="U3137" t="s">
        <v>1189</v>
      </c>
      <c r="V3137">
        <f>YEAR(sales_order1[[#This Row],[date]])</f>
        <v>2021</v>
      </c>
      <c r="W3137" t="str">
        <f>TEXT(sales_order1[[#This Row],[date]], "Mmm")</f>
        <v>Jul</v>
      </c>
      <c r="X3137">
        <f>VALUE(TEXT(sales_order1[[#This Row],[date]], "D"))</f>
        <v>6</v>
      </c>
      <c r="Y3137">
        <v>27</v>
      </c>
    </row>
    <row r="3138" spans="1:25" x14ac:dyDescent="0.25">
      <c r="A3138" s="1">
        <v>44383</v>
      </c>
      <c r="B3138">
        <v>61062</v>
      </c>
      <c r="C3138" t="s">
        <v>194</v>
      </c>
      <c r="D3138" t="str">
        <f>VLOOKUP(sales_order1[[#This Row],[itemCode]],product_details3!B:C,2,0)</f>
        <v>CLNG150</v>
      </c>
      <c r="E3138" t="s">
        <v>195</v>
      </c>
      <c r="F3138" t="s">
        <v>45</v>
      </c>
      <c r="G3138">
        <v>100</v>
      </c>
      <c r="H3138">
        <v>12.75</v>
      </c>
      <c r="I3138">
        <v>1275</v>
      </c>
      <c r="J3138">
        <v>4.45</v>
      </c>
      <c r="K3138">
        <v>445</v>
      </c>
      <c r="L3138">
        <v>8.3000000000000007</v>
      </c>
      <c r="M3138">
        <v>0.65098039215686276</v>
      </c>
      <c r="N3138">
        <v>830</v>
      </c>
      <c r="O3138" t="s">
        <v>53</v>
      </c>
      <c r="P3138" t="s">
        <v>54</v>
      </c>
      <c r="Q3138" t="s">
        <v>55</v>
      </c>
      <c r="R3138" t="s">
        <v>56</v>
      </c>
      <c r="S3138" t="s">
        <v>57</v>
      </c>
      <c r="T3138" t="s">
        <v>58</v>
      </c>
      <c r="U3138" t="s">
        <v>1191</v>
      </c>
      <c r="V3138">
        <f>YEAR(sales_order1[[#This Row],[date]])</f>
        <v>2021</v>
      </c>
      <c r="W3138" t="str">
        <f>TEXT(sales_order1[[#This Row],[date]], "Mmm")</f>
        <v>Jul</v>
      </c>
      <c r="X3138">
        <f>VALUE(TEXT(sales_order1[[#This Row],[date]], "D"))</f>
        <v>6</v>
      </c>
      <c r="Y3138">
        <v>27</v>
      </c>
    </row>
    <row r="3139" spans="1:25" x14ac:dyDescent="0.25">
      <c r="A3139" s="1">
        <v>44383</v>
      </c>
      <c r="B3139">
        <v>61063</v>
      </c>
      <c r="C3139" t="s">
        <v>325</v>
      </c>
      <c r="D3139" t="str">
        <f>VLOOKUP(sales_order1[[#This Row],[itemCode]],product_details3!B:C,2,0)</f>
        <v>EXFG100</v>
      </c>
      <c r="E3139" t="s">
        <v>326</v>
      </c>
      <c r="F3139" t="s">
        <v>183</v>
      </c>
      <c r="G3139">
        <v>50</v>
      </c>
      <c r="H3139">
        <v>20.75</v>
      </c>
      <c r="I3139">
        <v>1037.5</v>
      </c>
      <c r="J3139">
        <v>7.45</v>
      </c>
      <c r="K3139">
        <v>372.5</v>
      </c>
      <c r="L3139">
        <v>13.3</v>
      </c>
      <c r="M3139">
        <v>0.64096385542168677</v>
      </c>
      <c r="N3139">
        <v>665</v>
      </c>
      <c r="O3139" t="s">
        <v>594</v>
      </c>
      <c r="P3139" t="s">
        <v>595</v>
      </c>
      <c r="Q3139" t="s">
        <v>264</v>
      </c>
      <c r="R3139" t="s">
        <v>56</v>
      </c>
      <c r="S3139" t="s">
        <v>133</v>
      </c>
      <c r="T3139" t="s">
        <v>596</v>
      </c>
      <c r="U3139" t="s">
        <v>1191</v>
      </c>
      <c r="V3139">
        <f>YEAR(sales_order1[[#This Row],[date]])</f>
        <v>2021</v>
      </c>
      <c r="W3139" t="str">
        <f>TEXT(sales_order1[[#This Row],[date]], "Mmm")</f>
        <v>Jul</v>
      </c>
      <c r="X3139">
        <f>VALUE(TEXT(sales_order1[[#This Row],[date]], "D"))</f>
        <v>6</v>
      </c>
      <c r="Y3139">
        <v>27</v>
      </c>
    </row>
    <row r="3140" spans="1:25" x14ac:dyDescent="0.25">
      <c r="A3140" s="1">
        <v>44383</v>
      </c>
      <c r="B3140">
        <v>61064</v>
      </c>
      <c r="C3140" t="s">
        <v>325</v>
      </c>
      <c r="D3140" t="str">
        <f>VLOOKUP(sales_order1[[#This Row],[itemCode]],product_details3!B:C,2,0)</f>
        <v>EXFG100</v>
      </c>
      <c r="E3140" t="s">
        <v>326</v>
      </c>
      <c r="F3140" t="s">
        <v>183</v>
      </c>
      <c r="G3140">
        <v>100</v>
      </c>
      <c r="H3140">
        <v>20.75</v>
      </c>
      <c r="I3140">
        <v>2075</v>
      </c>
      <c r="J3140">
        <v>7.45</v>
      </c>
      <c r="K3140">
        <v>745</v>
      </c>
      <c r="L3140">
        <v>13.3</v>
      </c>
      <c r="M3140">
        <v>0.64096385542168677</v>
      </c>
      <c r="N3140">
        <v>1330</v>
      </c>
      <c r="O3140" t="s">
        <v>461</v>
      </c>
      <c r="P3140" t="s">
        <v>462</v>
      </c>
      <c r="Q3140" t="s">
        <v>24</v>
      </c>
      <c r="R3140" t="s">
        <v>25</v>
      </c>
      <c r="S3140" t="s">
        <v>33</v>
      </c>
      <c r="T3140" t="s">
        <v>463</v>
      </c>
      <c r="U3140" t="s">
        <v>1191</v>
      </c>
      <c r="V3140">
        <f>YEAR(sales_order1[[#This Row],[date]])</f>
        <v>2021</v>
      </c>
      <c r="W3140" t="str">
        <f>TEXT(sales_order1[[#This Row],[date]], "Mmm")</f>
        <v>Jul</v>
      </c>
      <c r="X3140">
        <f>VALUE(TEXT(sales_order1[[#This Row],[date]], "D"))</f>
        <v>6</v>
      </c>
      <c r="Y3140">
        <v>27</v>
      </c>
    </row>
    <row r="3141" spans="1:25" x14ac:dyDescent="0.25">
      <c r="A3141" s="1">
        <v>44383</v>
      </c>
      <c r="B3141">
        <v>61065</v>
      </c>
      <c r="C3141" t="s">
        <v>194</v>
      </c>
      <c r="D3141" t="str">
        <f>VLOOKUP(sales_order1[[#This Row],[itemCode]],product_details3!B:C,2,0)</f>
        <v>CLNG150</v>
      </c>
      <c r="E3141" t="s">
        <v>195</v>
      </c>
      <c r="F3141" t="s">
        <v>45</v>
      </c>
      <c r="G3141">
        <v>200</v>
      </c>
      <c r="H3141">
        <v>12.75</v>
      </c>
      <c r="I3141">
        <v>2550</v>
      </c>
      <c r="J3141">
        <v>4.45</v>
      </c>
      <c r="K3141">
        <v>890</v>
      </c>
      <c r="L3141">
        <v>8.3000000000000007</v>
      </c>
      <c r="M3141">
        <v>0.65098039215686276</v>
      </c>
      <c r="N3141">
        <v>1660</v>
      </c>
      <c r="O3141" t="s">
        <v>46</v>
      </c>
      <c r="P3141" t="s">
        <v>47</v>
      </c>
      <c r="Q3141" t="s">
        <v>48</v>
      </c>
      <c r="R3141" t="s">
        <v>25</v>
      </c>
      <c r="S3141" t="s">
        <v>49</v>
      </c>
      <c r="T3141" t="s">
        <v>50</v>
      </c>
      <c r="U3141" t="s">
        <v>1191</v>
      </c>
      <c r="V3141">
        <f>YEAR(sales_order1[[#This Row],[date]])</f>
        <v>2021</v>
      </c>
      <c r="W3141" t="str">
        <f>TEXT(sales_order1[[#This Row],[date]], "Mmm")</f>
        <v>Jul</v>
      </c>
      <c r="X3141">
        <f>VALUE(TEXT(sales_order1[[#This Row],[date]], "D"))</f>
        <v>6</v>
      </c>
      <c r="Y3141">
        <v>27</v>
      </c>
    </row>
    <row r="3142" spans="1:25" x14ac:dyDescent="0.25">
      <c r="A3142" s="1">
        <v>44383</v>
      </c>
      <c r="B3142">
        <v>61066</v>
      </c>
      <c r="C3142" t="s">
        <v>311</v>
      </c>
      <c r="D3142" t="str">
        <f>VLOOKUP(sales_order1[[#This Row],[itemCode]],product_details3!B:C,2,0)</f>
        <v>MSTH30</v>
      </c>
      <c r="E3142" t="s">
        <v>312</v>
      </c>
      <c r="F3142" t="s">
        <v>21</v>
      </c>
      <c r="G3142">
        <v>200</v>
      </c>
      <c r="H3142">
        <v>8.5</v>
      </c>
      <c r="I3142">
        <v>1700</v>
      </c>
      <c r="J3142">
        <v>3.3</v>
      </c>
      <c r="K3142">
        <v>660</v>
      </c>
      <c r="L3142">
        <v>5.2</v>
      </c>
      <c r="M3142">
        <v>0.61176470588235299</v>
      </c>
      <c r="N3142">
        <v>1040</v>
      </c>
      <c r="O3142" t="s">
        <v>603</v>
      </c>
      <c r="P3142" t="s">
        <v>604</v>
      </c>
      <c r="Q3142" t="s">
        <v>100</v>
      </c>
      <c r="R3142" t="s">
        <v>40</v>
      </c>
      <c r="S3142" t="s">
        <v>101</v>
      </c>
      <c r="T3142" t="s">
        <v>605</v>
      </c>
      <c r="U3142" t="s">
        <v>1190</v>
      </c>
      <c r="V3142">
        <f>YEAR(sales_order1[[#This Row],[date]])</f>
        <v>2021</v>
      </c>
      <c r="W3142" t="str">
        <f>TEXT(sales_order1[[#This Row],[date]], "Mmm")</f>
        <v>Jul</v>
      </c>
      <c r="X3142">
        <f>VALUE(TEXT(sales_order1[[#This Row],[date]], "D"))</f>
        <v>6</v>
      </c>
      <c r="Y3142">
        <v>27</v>
      </c>
    </row>
    <row r="3143" spans="1:25" x14ac:dyDescent="0.25">
      <c r="A3143" s="1">
        <v>44384</v>
      </c>
      <c r="B3143">
        <v>61067</v>
      </c>
      <c r="C3143" t="s">
        <v>135</v>
      </c>
      <c r="D3143" t="str">
        <f>VLOOKUP(sales_order1[[#This Row],[itemCode]],product_details3!B:C,2,0)</f>
        <v>MSKSH</v>
      </c>
      <c r="E3143" t="s">
        <v>136</v>
      </c>
      <c r="F3143" t="s">
        <v>137</v>
      </c>
      <c r="G3143">
        <v>200</v>
      </c>
      <c r="H3143">
        <v>18.75</v>
      </c>
      <c r="I3143">
        <v>3750</v>
      </c>
      <c r="J3143">
        <v>7.45</v>
      </c>
      <c r="K3143">
        <v>1490</v>
      </c>
      <c r="L3143">
        <v>11.3</v>
      </c>
      <c r="M3143">
        <v>0.60266666666666668</v>
      </c>
      <c r="N3143">
        <v>2260</v>
      </c>
      <c r="O3143" t="s">
        <v>354</v>
      </c>
      <c r="P3143" t="s">
        <v>355</v>
      </c>
      <c r="Q3143" t="s">
        <v>119</v>
      </c>
      <c r="R3143" t="s">
        <v>40</v>
      </c>
      <c r="S3143" t="s">
        <v>356</v>
      </c>
      <c r="T3143" t="s">
        <v>357</v>
      </c>
      <c r="U3143" t="s">
        <v>1190</v>
      </c>
      <c r="V3143">
        <f>YEAR(sales_order1[[#This Row],[date]])</f>
        <v>2021</v>
      </c>
      <c r="W3143" t="str">
        <f>TEXT(sales_order1[[#This Row],[date]], "Mmm")</f>
        <v>Jul</v>
      </c>
      <c r="X3143">
        <f>VALUE(TEXT(sales_order1[[#This Row],[date]], "D"))</f>
        <v>7</v>
      </c>
      <c r="Y3143">
        <v>27</v>
      </c>
    </row>
    <row r="3144" spans="1:25" x14ac:dyDescent="0.25">
      <c r="A3144" s="1">
        <v>44384</v>
      </c>
      <c r="B3144">
        <v>61068</v>
      </c>
      <c r="C3144" t="s">
        <v>103</v>
      </c>
      <c r="D3144" t="str">
        <f>VLOOKUP(sales_order1[[#This Row],[itemCode]],product_details3!B:C,2,0)</f>
        <v>SCRT50</v>
      </c>
      <c r="E3144" t="s">
        <v>104</v>
      </c>
      <c r="F3144" t="s">
        <v>61</v>
      </c>
      <c r="G3144">
        <v>300</v>
      </c>
      <c r="H3144">
        <v>16.95</v>
      </c>
      <c r="I3144">
        <v>5085</v>
      </c>
      <c r="J3144">
        <v>5.2</v>
      </c>
      <c r="K3144">
        <v>1560</v>
      </c>
      <c r="L3144">
        <v>11.75</v>
      </c>
      <c r="M3144">
        <v>0.69321533923303835</v>
      </c>
      <c r="N3144">
        <v>3525</v>
      </c>
      <c r="O3144" t="s">
        <v>478</v>
      </c>
      <c r="P3144" t="s">
        <v>479</v>
      </c>
      <c r="Q3144" t="s">
        <v>186</v>
      </c>
      <c r="R3144" t="s">
        <v>112</v>
      </c>
      <c r="S3144" t="s">
        <v>246</v>
      </c>
      <c r="T3144" t="s">
        <v>480</v>
      </c>
      <c r="U3144" t="s">
        <v>1189</v>
      </c>
      <c r="V3144">
        <f>YEAR(sales_order1[[#This Row],[date]])</f>
        <v>2021</v>
      </c>
      <c r="W3144" t="str">
        <f>TEXT(sales_order1[[#This Row],[date]], "Mmm")</f>
        <v>Jul</v>
      </c>
      <c r="X3144">
        <f>VALUE(TEXT(sales_order1[[#This Row],[date]], "D"))</f>
        <v>7</v>
      </c>
      <c r="Y3144">
        <v>27</v>
      </c>
    </row>
    <row r="3145" spans="1:25" x14ac:dyDescent="0.25">
      <c r="A3145" s="1">
        <v>44384</v>
      </c>
      <c r="B3145">
        <v>61069</v>
      </c>
      <c r="C3145" t="s">
        <v>288</v>
      </c>
      <c r="D3145" t="str">
        <f>VLOOKUP(sales_order1[[#This Row],[itemCode]],product_details3!B:C,2,0)</f>
        <v>MKRM200</v>
      </c>
      <c r="E3145" t="s">
        <v>289</v>
      </c>
      <c r="F3145" t="s">
        <v>151</v>
      </c>
      <c r="G3145">
        <v>200</v>
      </c>
      <c r="H3145">
        <v>19.25</v>
      </c>
      <c r="I3145">
        <v>3850</v>
      </c>
      <c r="J3145">
        <v>7.75</v>
      </c>
      <c r="K3145">
        <v>1550</v>
      </c>
      <c r="L3145">
        <v>11.5</v>
      </c>
      <c r="M3145">
        <v>0.59740259740259738</v>
      </c>
      <c r="N3145">
        <v>2300</v>
      </c>
      <c r="O3145" t="s">
        <v>177</v>
      </c>
      <c r="P3145" t="s">
        <v>178</v>
      </c>
      <c r="Q3145" t="s">
        <v>111</v>
      </c>
      <c r="R3145" t="s">
        <v>112</v>
      </c>
      <c r="S3145" t="s">
        <v>179</v>
      </c>
      <c r="T3145" t="s">
        <v>180</v>
      </c>
      <c r="U3145" t="s">
        <v>1189</v>
      </c>
      <c r="V3145">
        <f>YEAR(sales_order1[[#This Row],[date]])</f>
        <v>2021</v>
      </c>
      <c r="W3145" t="str">
        <f>TEXT(sales_order1[[#This Row],[date]], "Mmm")</f>
        <v>Jul</v>
      </c>
      <c r="X3145">
        <f>VALUE(TEXT(sales_order1[[#This Row],[date]], "D"))</f>
        <v>7</v>
      </c>
      <c r="Y3145">
        <v>27</v>
      </c>
    </row>
    <row r="3146" spans="1:25" x14ac:dyDescent="0.25">
      <c r="A3146" s="1">
        <v>44384</v>
      </c>
      <c r="B3146">
        <v>61070</v>
      </c>
      <c r="C3146" t="s">
        <v>350</v>
      </c>
      <c r="D3146" t="str">
        <f>VLOOKUP(sales_order1[[#This Row],[itemCode]],product_details3!B:C,2,0)</f>
        <v>SRMA50</v>
      </c>
      <c r="E3146" t="s">
        <v>351</v>
      </c>
      <c r="F3146" t="s">
        <v>30</v>
      </c>
      <c r="G3146">
        <v>50</v>
      </c>
      <c r="H3146">
        <v>37.75</v>
      </c>
      <c r="I3146">
        <v>1887.5</v>
      </c>
      <c r="J3146">
        <v>14.25</v>
      </c>
      <c r="K3146">
        <v>712.5</v>
      </c>
      <c r="L3146">
        <v>23.5</v>
      </c>
      <c r="M3146">
        <v>0.62251655629139069</v>
      </c>
      <c r="N3146">
        <v>1175</v>
      </c>
      <c r="O3146" t="s">
        <v>600</v>
      </c>
      <c r="P3146" t="s">
        <v>601</v>
      </c>
      <c r="Q3146" t="s">
        <v>100</v>
      </c>
      <c r="R3146" t="s">
        <v>40</v>
      </c>
      <c r="S3146" t="s">
        <v>101</v>
      </c>
      <c r="T3146" t="s">
        <v>602</v>
      </c>
      <c r="U3146" t="s">
        <v>1190</v>
      </c>
      <c r="V3146">
        <f>YEAR(sales_order1[[#This Row],[date]])</f>
        <v>2021</v>
      </c>
      <c r="W3146" t="str">
        <f>TEXT(sales_order1[[#This Row],[date]], "Mmm")</f>
        <v>Jul</v>
      </c>
      <c r="X3146">
        <f>VALUE(TEXT(sales_order1[[#This Row],[date]], "D"))</f>
        <v>7</v>
      </c>
      <c r="Y3146">
        <v>27</v>
      </c>
    </row>
    <row r="3147" spans="1:25" x14ac:dyDescent="0.25">
      <c r="A3147" s="1">
        <v>44384</v>
      </c>
      <c r="B3147">
        <v>61071</v>
      </c>
      <c r="C3147" t="s">
        <v>170</v>
      </c>
      <c r="D3147" t="str">
        <f>VLOOKUP(sales_order1[[#This Row],[itemCode]],product_details3!B:C,2,0)</f>
        <v>MKRM100</v>
      </c>
      <c r="E3147" t="s">
        <v>171</v>
      </c>
      <c r="F3147" t="s">
        <v>151</v>
      </c>
      <c r="G3147">
        <v>50</v>
      </c>
      <c r="H3147">
        <v>5.5</v>
      </c>
      <c r="I3147">
        <v>275</v>
      </c>
      <c r="J3147">
        <v>2.2999999999999998</v>
      </c>
      <c r="K3147">
        <v>115</v>
      </c>
      <c r="L3147">
        <v>3.2</v>
      </c>
      <c r="M3147">
        <v>0.5818181818181819</v>
      </c>
      <c r="N3147">
        <v>160</v>
      </c>
      <c r="O3147" t="s">
        <v>499</v>
      </c>
      <c r="P3147" t="s">
        <v>500</v>
      </c>
      <c r="Q3147" t="s">
        <v>107</v>
      </c>
      <c r="R3147" t="s">
        <v>40</v>
      </c>
      <c r="S3147" t="s">
        <v>101</v>
      </c>
      <c r="T3147" t="s">
        <v>501</v>
      </c>
      <c r="U3147" t="s">
        <v>1190</v>
      </c>
      <c r="V3147">
        <f>YEAR(sales_order1[[#This Row],[date]])</f>
        <v>2021</v>
      </c>
      <c r="W3147" t="str">
        <f>TEXT(sales_order1[[#This Row],[date]], "Mmm")</f>
        <v>Jul</v>
      </c>
      <c r="X3147">
        <f>VALUE(TEXT(sales_order1[[#This Row],[date]], "D"))</f>
        <v>7</v>
      </c>
      <c r="Y3147">
        <v>27</v>
      </c>
    </row>
    <row r="3148" spans="1:25" x14ac:dyDescent="0.25">
      <c r="A3148" s="1">
        <v>44384</v>
      </c>
      <c r="B3148">
        <v>61072</v>
      </c>
      <c r="C3148" t="s">
        <v>135</v>
      </c>
      <c r="D3148" t="str">
        <f>VLOOKUP(sales_order1[[#This Row],[itemCode]],product_details3!B:C,2,0)</f>
        <v>MSKSH</v>
      </c>
      <c r="E3148" t="s">
        <v>136</v>
      </c>
      <c r="F3148" t="s">
        <v>137</v>
      </c>
      <c r="G3148">
        <v>50</v>
      </c>
      <c r="H3148">
        <v>18.75</v>
      </c>
      <c r="I3148">
        <v>937.5</v>
      </c>
      <c r="J3148">
        <v>7.45</v>
      </c>
      <c r="K3148">
        <v>372.5</v>
      </c>
      <c r="L3148">
        <v>11.3</v>
      </c>
      <c r="M3148">
        <v>0.60266666666666668</v>
      </c>
      <c r="N3148">
        <v>565</v>
      </c>
      <c r="O3148" t="s">
        <v>109</v>
      </c>
      <c r="P3148" t="s">
        <v>110</v>
      </c>
      <c r="Q3148" t="s">
        <v>111</v>
      </c>
      <c r="R3148" t="s">
        <v>112</v>
      </c>
      <c r="S3148" t="s">
        <v>113</v>
      </c>
      <c r="T3148" t="s">
        <v>114</v>
      </c>
      <c r="U3148" t="s">
        <v>1189</v>
      </c>
      <c r="V3148">
        <f>YEAR(sales_order1[[#This Row],[date]])</f>
        <v>2021</v>
      </c>
      <c r="W3148" t="str">
        <f>TEXT(sales_order1[[#This Row],[date]], "Mmm")</f>
        <v>Jul</v>
      </c>
      <c r="X3148">
        <f>VALUE(TEXT(sales_order1[[#This Row],[date]], "D"))</f>
        <v>7</v>
      </c>
      <c r="Y3148">
        <v>27</v>
      </c>
    </row>
    <row r="3149" spans="1:25" x14ac:dyDescent="0.25">
      <c r="A3149" s="1">
        <v>44384</v>
      </c>
      <c r="B3149">
        <v>61073</v>
      </c>
      <c r="C3149" t="s">
        <v>19</v>
      </c>
      <c r="D3149" t="str">
        <f>VLOOKUP(sales_order1[[#This Row],[itemCode]],product_details3!B:C,2,0)</f>
        <v>MSTH100</v>
      </c>
      <c r="E3149" t="s">
        <v>20</v>
      </c>
      <c r="F3149" t="s">
        <v>21</v>
      </c>
      <c r="G3149">
        <v>150</v>
      </c>
      <c r="H3149">
        <v>26.25</v>
      </c>
      <c r="I3149">
        <v>3937.5</v>
      </c>
      <c r="J3149">
        <v>7.75</v>
      </c>
      <c r="K3149">
        <v>1162.5</v>
      </c>
      <c r="L3149">
        <v>18.5</v>
      </c>
      <c r="M3149">
        <v>0.70476190476190481</v>
      </c>
      <c r="N3149">
        <v>2775</v>
      </c>
      <c r="O3149" t="s">
        <v>22</v>
      </c>
      <c r="P3149" t="s">
        <v>23</v>
      </c>
      <c r="Q3149" t="s">
        <v>24</v>
      </c>
      <c r="R3149" t="s">
        <v>25</v>
      </c>
      <c r="S3149" t="s">
        <v>26</v>
      </c>
      <c r="T3149" t="s">
        <v>27</v>
      </c>
      <c r="U3149" t="s">
        <v>1191</v>
      </c>
      <c r="V3149">
        <f>YEAR(sales_order1[[#This Row],[date]])</f>
        <v>2021</v>
      </c>
      <c r="W3149" t="str">
        <f>TEXT(sales_order1[[#This Row],[date]], "Mmm")</f>
        <v>Jul</v>
      </c>
      <c r="X3149">
        <f>VALUE(TEXT(sales_order1[[#This Row],[date]], "D"))</f>
        <v>7</v>
      </c>
      <c r="Y3149">
        <v>27</v>
      </c>
    </row>
    <row r="3150" spans="1:25" x14ac:dyDescent="0.25">
      <c r="A3150" s="1">
        <v>44384</v>
      </c>
      <c r="B3150">
        <v>61074</v>
      </c>
      <c r="C3150" t="s">
        <v>19</v>
      </c>
      <c r="D3150" t="str">
        <f>VLOOKUP(sales_order1[[#This Row],[itemCode]],product_details3!B:C,2,0)</f>
        <v>MSTH100</v>
      </c>
      <c r="E3150" t="s">
        <v>20</v>
      </c>
      <c r="F3150" t="s">
        <v>21</v>
      </c>
      <c r="G3150">
        <v>150</v>
      </c>
      <c r="H3150">
        <v>26.25</v>
      </c>
      <c r="I3150">
        <v>3937.5</v>
      </c>
      <c r="J3150">
        <v>7.75</v>
      </c>
      <c r="K3150">
        <v>1162.5</v>
      </c>
      <c r="L3150">
        <v>18.5</v>
      </c>
      <c r="M3150">
        <v>0.70476190476190481</v>
      </c>
      <c r="N3150">
        <v>2775</v>
      </c>
      <c r="O3150" t="s">
        <v>412</v>
      </c>
      <c r="P3150" t="s">
        <v>413</v>
      </c>
      <c r="Q3150" t="s">
        <v>48</v>
      </c>
      <c r="R3150" t="s">
        <v>25</v>
      </c>
      <c r="S3150" t="s">
        <v>49</v>
      </c>
      <c r="T3150" t="s">
        <v>414</v>
      </c>
      <c r="U3150" t="s">
        <v>1191</v>
      </c>
      <c r="V3150">
        <f>YEAR(sales_order1[[#This Row],[date]])</f>
        <v>2021</v>
      </c>
      <c r="W3150" t="str">
        <f>TEXT(sales_order1[[#This Row],[date]], "Mmm")</f>
        <v>Jul</v>
      </c>
      <c r="X3150">
        <f>VALUE(TEXT(sales_order1[[#This Row],[date]], "D"))</f>
        <v>7</v>
      </c>
      <c r="Y3150">
        <v>27</v>
      </c>
    </row>
    <row r="3151" spans="1:25" x14ac:dyDescent="0.25">
      <c r="A3151" s="1">
        <v>44384</v>
      </c>
      <c r="B3151">
        <v>61075</v>
      </c>
      <c r="C3151" t="s">
        <v>181</v>
      </c>
      <c r="D3151" t="str">
        <f>VLOOKUP(sales_order1[[#This Row],[itemCode]],product_details3!B:C,2,0)</f>
        <v>EXFP100</v>
      </c>
      <c r="E3151" t="s">
        <v>182</v>
      </c>
      <c r="F3151" t="s">
        <v>183</v>
      </c>
      <c r="G3151">
        <v>50</v>
      </c>
      <c r="H3151">
        <v>21.95</v>
      </c>
      <c r="I3151">
        <v>1097.5</v>
      </c>
      <c r="J3151">
        <v>8.1999999999999993</v>
      </c>
      <c r="K3151">
        <v>410</v>
      </c>
      <c r="L3151">
        <v>13.75</v>
      </c>
      <c r="M3151">
        <v>0.62642369020501143</v>
      </c>
      <c r="N3151">
        <v>687.5</v>
      </c>
      <c r="O3151" t="s">
        <v>281</v>
      </c>
      <c r="P3151" t="s">
        <v>282</v>
      </c>
      <c r="Q3151" t="s">
        <v>24</v>
      </c>
      <c r="R3151" t="s">
        <v>25</v>
      </c>
      <c r="S3151" t="s">
        <v>33</v>
      </c>
      <c r="T3151" t="s">
        <v>283</v>
      </c>
      <c r="U3151" t="s">
        <v>1191</v>
      </c>
      <c r="V3151">
        <f>YEAR(sales_order1[[#This Row],[date]])</f>
        <v>2021</v>
      </c>
      <c r="W3151" t="str">
        <f>TEXT(sales_order1[[#This Row],[date]], "Mmm")</f>
        <v>Jul</v>
      </c>
      <c r="X3151">
        <f>VALUE(TEXT(sales_order1[[#This Row],[date]], "D"))</f>
        <v>7</v>
      </c>
      <c r="Y3151">
        <v>27</v>
      </c>
    </row>
    <row r="3152" spans="1:25" x14ac:dyDescent="0.25">
      <c r="A3152" s="1">
        <v>44384</v>
      </c>
      <c r="B3152">
        <v>61076</v>
      </c>
      <c r="C3152" t="s">
        <v>305</v>
      </c>
      <c r="D3152" t="str">
        <f>VLOOKUP(sales_order1[[#This Row],[itemCode]],product_details3!B:C,2,0)</f>
        <v>SRMA15</v>
      </c>
      <c r="E3152" t="s">
        <v>306</v>
      </c>
      <c r="F3152" t="s">
        <v>30</v>
      </c>
      <c r="G3152">
        <v>150</v>
      </c>
      <c r="H3152">
        <v>19.649999999999999</v>
      </c>
      <c r="I3152">
        <v>2947.5</v>
      </c>
      <c r="J3152">
        <v>7.55</v>
      </c>
      <c r="K3152">
        <v>1132.5</v>
      </c>
      <c r="L3152">
        <v>12.1</v>
      </c>
      <c r="M3152">
        <v>0.61577608142493634</v>
      </c>
      <c r="N3152">
        <v>1815</v>
      </c>
      <c r="O3152" t="s">
        <v>636</v>
      </c>
      <c r="P3152" t="s">
        <v>637</v>
      </c>
      <c r="Q3152" t="s">
        <v>378</v>
      </c>
      <c r="R3152" t="s">
        <v>72</v>
      </c>
      <c r="S3152" t="s">
        <v>638</v>
      </c>
      <c r="T3152" t="s">
        <v>639</v>
      </c>
      <c r="U3152" t="s">
        <v>1188</v>
      </c>
      <c r="V3152">
        <f>YEAR(sales_order1[[#This Row],[date]])</f>
        <v>2021</v>
      </c>
      <c r="W3152" t="str">
        <f>TEXT(sales_order1[[#This Row],[date]], "Mmm")</f>
        <v>Jul</v>
      </c>
      <c r="X3152">
        <f>VALUE(TEXT(sales_order1[[#This Row],[date]], "D"))</f>
        <v>7</v>
      </c>
      <c r="Y3152">
        <v>27</v>
      </c>
    </row>
    <row r="3153" spans="1:25" x14ac:dyDescent="0.25">
      <c r="A3153" s="1">
        <v>44384</v>
      </c>
      <c r="B3153">
        <v>61077</v>
      </c>
      <c r="C3153" t="s">
        <v>149</v>
      </c>
      <c r="D3153" t="str">
        <f>VLOOKUP(sales_order1[[#This Row],[itemCode]],product_details3!B:C,2,0)</f>
        <v>MKRW80</v>
      </c>
      <c r="E3153" t="s">
        <v>150</v>
      </c>
      <c r="F3153" t="s">
        <v>151</v>
      </c>
      <c r="G3153">
        <v>100</v>
      </c>
      <c r="H3153">
        <v>14.65</v>
      </c>
      <c r="I3153">
        <v>1465</v>
      </c>
      <c r="J3153">
        <v>6.55</v>
      </c>
      <c r="K3153">
        <v>655</v>
      </c>
      <c r="L3153">
        <v>8.1</v>
      </c>
      <c r="M3153">
        <v>0.55290102389078488</v>
      </c>
      <c r="N3153">
        <v>810</v>
      </c>
      <c r="O3153" t="s">
        <v>82</v>
      </c>
      <c r="P3153" t="s">
        <v>83</v>
      </c>
      <c r="Q3153" t="s">
        <v>64</v>
      </c>
      <c r="R3153" t="s">
        <v>40</v>
      </c>
      <c r="S3153" t="s">
        <v>84</v>
      </c>
      <c r="T3153" t="s">
        <v>85</v>
      </c>
      <c r="U3153" t="s">
        <v>1189</v>
      </c>
      <c r="V3153">
        <f>YEAR(sales_order1[[#This Row],[date]])</f>
        <v>2021</v>
      </c>
      <c r="W3153" t="str">
        <f>TEXT(sales_order1[[#This Row],[date]], "Mmm")</f>
        <v>Jul</v>
      </c>
      <c r="X3153">
        <f>VALUE(TEXT(sales_order1[[#This Row],[date]], "D"))</f>
        <v>7</v>
      </c>
      <c r="Y3153">
        <v>27</v>
      </c>
    </row>
    <row r="3154" spans="1:25" x14ac:dyDescent="0.25">
      <c r="A3154" s="1">
        <v>44385</v>
      </c>
      <c r="B3154">
        <v>61078</v>
      </c>
      <c r="C3154" t="s">
        <v>19</v>
      </c>
      <c r="D3154" t="str">
        <f>VLOOKUP(sales_order1[[#This Row],[itemCode]],product_details3!B:C,2,0)</f>
        <v>MSTH100</v>
      </c>
      <c r="E3154" t="s">
        <v>20</v>
      </c>
      <c r="F3154" t="s">
        <v>21</v>
      </c>
      <c r="G3154">
        <v>200</v>
      </c>
      <c r="H3154">
        <v>26.25</v>
      </c>
      <c r="I3154">
        <v>5250</v>
      </c>
      <c r="J3154">
        <v>7.75</v>
      </c>
      <c r="K3154">
        <v>1550</v>
      </c>
      <c r="L3154">
        <v>18.5</v>
      </c>
      <c r="M3154">
        <v>0.70476190476190481</v>
      </c>
      <c r="N3154">
        <v>3700</v>
      </c>
      <c r="O3154" t="s">
        <v>469</v>
      </c>
      <c r="P3154" t="s">
        <v>470</v>
      </c>
      <c r="Q3154" t="s">
        <v>160</v>
      </c>
      <c r="R3154" t="s">
        <v>112</v>
      </c>
      <c r="S3154" t="s">
        <v>161</v>
      </c>
      <c r="T3154" t="s">
        <v>471</v>
      </c>
      <c r="U3154" t="s">
        <v>1189</v>
      </c>
      <c r="V3154">
        <f>YEAR(sales_order1[[#This Row],[date]])</f>
        <v>2021</v>
      </c>
      <c r="W3154" t="str">
        <f>TEXT(sales_order1[[#This Row],[date]], "Mmm")</f>
        <v>Jul</v>
      </c>
      <c r="X3154">
        <f>VALUE(TEXT(sales_order1[[#This Row],[date]], "D"))</f>
        <v>8</v>
      </c>
      <c r="Y3154">
        <v>27</v>
      </c>
    </row>
    <row r="3155" spans="1:25" x14ac:dyDescent="0.25">
      <c r="A3155" s="1">
        <v>44385</v>
      </c>
      <c r="B3155">
        <v>61079</v>
      </c>
      <c r="C3155" t="s">
        <v>142</v>
      </c>
      <c r="D3155" t="str">
        <f>VLOOKUP(sales_order1[[#This Row],[itemCode]],product_details3!B:C,2,0)</f>
        <v>SRMC50</v>
      </c>
      <c r="E3155" t="s">
        <v>143</v>
      </c>
      <c r="F3155" t="s">
        <v>30</v>
      </c>
      <c r="G3155">
        <v>100</v>
      </c>
      <c r="H3155">
        <v>33.25</v>
      </c>
      <c r="I3155">
        <v>3325</v>
      </c>
      <c r="J3155">
        <v>12</v>
      </c>
      <c r="K3155">
        <v>1200</v>
      </c>
      <c r="L3155">
        <v>21.25</v>
      </c>
      <c r="M3155">
        <v>0.63909774436090228</v>
      </c>
      <c r="N3155">
        <v>2125</v>
      </c>
      <c r="O3155" t="s">
        <v>75</v>
      </c>
      <c r="P3155" t="s">
        <v>76</v>
      </c>
      <c r="Q3155" t="s">
        <v>77</v>
      </c>
      <c r="R3155" t="s">
        <v>72</v>
      </c>
      <c r="S3155" t="s">
        <v>78</v>
      </c>
      <c r="T3155" t="s">
        <v>79</v>
      </c>
      <c r="U3155" t="s">
        <v>1190</v>
      </c>
      <c r="V3155">
        <f>YEAR(sales_order1[[#This Row],[date]])</f>
        <v>2021</v>
      </c>
      <c r="W3155" t="str">
        <f>TEXT(sales_order1[[#This Row],[date]], "Mmm")</f>
        <v>Jul</v>
      </c>
      <c r="X3155">
        <f>VALUE(TEXT(sales_order1[[#This Row],[date]], "D"))</f>
        <v>8</v>
      </c>
      <c r="Y3155">
        <v>27</v>
      </c>
    </row>
    <row r="3156" spans="1:25" x14ac:dyDescent="0.25">
      <c r="A3156" s="1">
        <v>44385</v>
      </c>
      <c r="B3156">
        <v>61080</v>
      </c>
      <c r="C3156" t="s">
        <v>149</v>
      </c>
      <c r="D3156" t="str">
        <f>VLOOKUP(sales_order1[[#This Row],[itemCode]],product_details3!B:C,2,0)</f>
        <v>MKRW80</v>
      </c>
      <c r="E3156" t="s">
        <v>150</v>
      </c>
      <c r="F3156" t="s">
        <v>151</v>
      </c>
      <c r="G3156">
        <v>100</v>
      </c>
      <c r="H3156">
        <v>14.65</v>
      </c>
      <c r="I3156">
        <v>1465</v>
      </c>
      <c r="J3156">
        <v>6.55</v>
      </c>
      <c r="K3156">
        <v>655</v>
      </c>
      <c r="L3156">
        <v>8.1</v>
      </c>
      <c r="M3156">
        <v>0.55290102389078488</v>
      </c>
      <c r="N3156">
        <v>810</v>
      </c>
      <c r="O3156" t="s">
        <v>522</v>
      </c>
      <c r="P3156" t="s">
        <v>523</v>
      </c>
      <c r="Q3156" t="s">
        <v>146</v>
      </c>
      <c r="R3156" t="s">
        <v>112</v>
      </c>
      <c r="S3156" t="s">
        <v>165</v>
      </c>
      <c r="T3156" t="s">
        <v>524</v>
      </c>
      <c r="U3156" t="s">
        <v>1189</v>
      </c>
      <c r="V3156">
        <f>YEAR(sales_order1[[#This Row],[date]])</f>
        <v>2021</v>
      </c>
      <c r="W3156" t="str">
        <f>TEXT(sales_order1[[#This Row],[date]], "Mmm")</f>
        <v>Jul</v>
      </c>
      <c r="X3156">
        <f>VALUE(TEXT(sales_order1[[#This Row],[date]], "D"))</f>
        <v>8</v>
      </c>
      <c r="Y3156">
        <v>27</v>
      </c>
    </row>
    <row r="3157" spans="1:25" x14ac:dyDescent="0.25">
      <c r="A3157" s="1">
        <v>44385</v>
      </c>
      <c r="B3157">
        <v>61081</v>
      </c>
      <c r="C3157" t="s">
        <v>325</v>
      </c>
      <c r="D3157" t="str">
        <f>VLOOKUP(sales_order1[[#This Row],[itemCode]],product_details3!B:C,2,0)</f>
        <v>EXFG100</v>
      </c>
      <c r="E3157" t="s">
        <v>326</v>
      </c>
      <c r="F3157" t="s">
        <v>183</v>
      </c>
      <c r="G3157">
        <v>150</v>
      </c>
      <c r="H3157">
        <v>20.75</v>
      </c>
      <c r="I3157">
        <v>3112.5</v>
      </c>
      <c r="J3157">
        <v>7.45</v>
      </c>
      <c r="K3157">
        <v>1117.5</v>
      </c>
      <c r="L3157">
        <v>13.3</v>
      </c>
      <c r="M3157">
        <v>0.64096385542168677</v>
      </c>
      <c r="N3157">
        <v>1995</v>
      </c>
      <c r="O3157" t="s">
        <v>167</v>
      </c>
      <c r="P3157" t="s">
        <v>168</v>
      </c>
      <c r="Q3157" t="s">
        <v>100</v>
      </c>
      <c r="R3157" t="s">
        <v>40</v>
      </c>
      <c r="S3157" t="s">
        <v>101</v>
      </c>
      <c r="T3157" t="s">
        <v>169</v>
      </c>
      <c r="U3157" t="s">
        <v>1190</v>
      </c>
      <c r="V3157">
        <f>YEAR(sales_order1[[#This Row],[date]])</f>
        <v>2021</v>
      </c>
      <c r="W3157" t="str">
        <f>TEXT(sales_order1[[#This Row],[date]], "Mmm")</f>
        <v>Jul</v>
      </c>
      <c r="X3157">
        <f>VALUE(TEXT(sales_order1[[#This Row],[date]], "D"))</f>
        <v>8</v>
      </c>
      <c r="Y3157">
        <v>27</v>
      </c>
    </row>
    <row r="3158" spans="1:25" x14ac:dyDescent="0.25">
      <c r="A3158" s="1">
        <v>44385</v>
      </c>
      <c r="B3158">
        <v>61082</v>
      </c>
      <c r="C3158" t="s">
        <v>115</v>
      </c>
      <c r="D3158" t="str">
        <f>VLOOKUP(sales_order1[[#This Row],[itemCode]],product_details3!B:C,2,0)</f>
        <v>SCRS30100</v>
      </c>
      <c r="E3158" t="s">
        <v>116</v>
      </c>
      <c r="F3158" t="s">
        <v>61</v>
      </c>
      <c r="G3158">
        <v>250</v>
      </c>
      <c r="H3158">
        <v>32.75</v>
      </c>
      <c r="I3158">
        <v>8187.5</v>
      </c>
      <c r="J3158">
        <v>11.25</v>
      </c>
      <c r="K3158">
        <v>2812.5</v>
      </c>
      <c r="L3158">
        <v>21.5</v>
      </c>
      <c r="M3158">
        <v>0.65648854961832059</v>
      </c>
      <c r="N3158">
        <v>5375</v>
      </c>
      <c r="O3158" t="s">
        <v>472</v>
      </c>
      <c r="P3158" t="s">
        <v>473</v>
      </c>
      <c r="Q3158" t="s">
        <v>107</v>
      </c>
      <c r="R3158" t="s">
        <v>40</v>
      </c>
      <c r="S3158" t="s">
        <v>101</v>
      </c>
      <c r="T3158" t="s">
        <v>474</v>
      </c>
      <c r="U3158" t="s">
        <v>1190</v>
      </c>
      <c r="V3158">
        <f>YEAR(sales_order1[[#This Row],[date]])</f>
        <v>2021</v>
      </c>
      <c r="W3158" t="str">
        <f>TEXT(sales_order1[[#This Row],[date]], "Mmm")</f>
        <v>Jul</v>
      </c>
      <c r="X3158">
        <f>VALUE(TEXT(sales_order1[[#This Row],[date]], "D"))</f>
        <v>8</v>
      </c>
      <c r="Y3158">
        <v>27</v>
      </c>
    </row>
    <row r="3159" spans="1:25" x14ac:dyDescent="0.25">
      <c r="A3159" s="1">
        <v>44385</v>
      </c>
      <c r="B3159">
        <v>61083</v>
      </c>
      <c r="C3159" t="s">
        <v>320</v>
      </c>
      <c r="D3159" t="str">
        <f>VLOOKUP(sales_order1[[#This Row],[itemCode]],product_details3!B:C,2,0)</f>
        <v>SCR50+100</v>
      </c>
      <c r="E3159" t="s">
        <v>321</v>
      </c>
      <c r="F3159" t="s">
        <v>61</v>
      </c>
      <c r="G3159">
        <v>150</v>
      </c>
      <c r="H3159">
        <v>26.25</v>
      </c>
      <c r="I3159">
        <v>3937.5</v>
      </c>
      <c r="J3159">
        <v>7.75</v>
      </c>
      <c r="K3159">
        <v>1162.5</v>
      </c>
      <c r="L3159">
        <v>18.5</v>
      </c>
      <c r="M3159">
        <v>0.70476190476190481</v>
      </c>
      <c r="N3159">
        <v>2775</v>
      </c>
      <c r="O3159" t="s">
        <v>609</v>
      </c>
      <c r="P3159" t="s">
        <v>610</v>
      </c>
      <c r="Q3159" t="s">
        <v>93</v>
      </c>
      <c r="R3159" t="s">
        <v>72</v>
      </c>
      <c r="S3159" t="s">
        <v>260</v>
      </c>
      <c r="T3159" t="s">
        <v>611</v>
      </c>
      <c r="U3159" t="s">
        <v>1190</v>
      </c>
      <c r="V3159">
        <f>YEAR(sales_order1[[#This Row],[date]])</f>
        <v>2021</v>
      </c>
      <c r="W3159" t="str">
        <f>TEXT(sales_order1[[#This Row],[date]], "Mmm")</f>
        <v>Jul</v>
      </c>
      <c r="X3159">
        <f>VALUE(TEXT(sales_order1[[#This Row],[date]], "D"))</f>
        <v>8</v>
      </c>
      <c r="Y3159">
        <v>27</v>
      </c>
    </row>
    <row r="3160" spans="1:25" x14ac:dyDescent="0.25">
      <c r="A3160" s="1">
        <v>44385</v>
      </c>
      <c r="B3160">
        <v>61084</v>
      </c>
      <c r="C3160" t="s">
        <v>194</v>
      </c>
      <c r="D3160" t="str">
        <f>VLOOKUP(sales_order1[[#This Row],[itemCode]],product_details3!B:C,2,0)</f>
        <v>CLNG150</v>
      </c>
      <c r="E3160" t="s">
        <v>195</v>
      </c>
      <c r="F3160" t="s">
        <v>45</v>
      </c>
      <c r="G3160">
        <v>100</v>
      </c>
      <c r="H3160">
        <v>12.75</v>
      </c>
      <c r="I3160">
        <v>1275</v>
      </c>
      <c r="J3160">
        <v>4.45</v>
      </c>
      <c r="K3160">
        <v>445</v>
      </c>
      <c r="L3160">
        <v>8.3000000000000007</v>
      </c>
      <c r="M3160">
        <v>0.65098039215686276</v>
      </c>
      <c r="N3160">
        <v>830</v>
      </c>
      <c r="O3160" t="s">
        <v>117</v>
      </c>
      <c r="P3160" t="s">
        <v>118</v>
      </c>
      <c r="Q3160" t="s">
        <v>119</v>
      </c>
      <c r="R3160" t="s">
        <v>40</v>
      </c>
      <c r="S3160" t="s">
        <v>120</v>
      </c>
      <c r="T3160" t="s">
        <v>121</v>
      </c>
      <c r="U3160" t="s">
        <v>1190</v>
      </c>
      <c r="V3160">
        <f>YEAR(sales_order1[[#This Row],[date]])</f>
        <v>2021</v>
      </c>
      <c r="W3160" t="str">
        <f>TEXT(sales_order1[[#This Row],[date]], "Mmm")</f>
        <v>Jul</v>
      </c>
      <c r="X3160">
        <f>VALUE(TEXT(sales_order1[[#This Row],[date]], "D"))</f>
        <v>8</v>
      </c>
      <c r="Y3160">
        <v>27</v>
      </c>
    </row>
    <row r="3161" spans="1:25" x14ac:dyDescent="0.25">
      <c r="A3161" s="1">
        <v>44385</v>
      </c>
      <c r="B3161">
        <v>61085</v>
      </c>
      <c r="C3161" t="s">
        <v>86</v>
      </c>
      <c r="D3161" t="str">
        <f>VLOOKUP(sales_order1[[#This Row],[itemCode]],product_details3!B:C,2,0)</f>
        <v>SRMH30</v>
      </c>
      <c r="E3161" t="s">
        <v>87</v>
      </c>
      <c r="F3161" t="s">
        <v>30</v>
      </c>
      <c r="G3161">
        <v>150</v>
      </c>
      <c r="H3161">
        <v>21</v>
      </c>
      <c r="I3161">
        <v>3150</v>
      </c>
      <c r="J3161">
        <v>6.6</v>
      </c>
      <c r="K3161">
        <v>990</v>
      </c>
      <c r="L3161">
        <v>14.4</v>
      </c>
      <c r="M3161">
        <v>0.68571428571428572</v>
      </c>
      <c r="N3161">
        <v>2160</v>
      </c>
      <c r="O3161" t="s">
        <v>443</v>
      </c>
      <c r="P3161" t="s">
        <v>444</v>
      </c>
      <c r="Q3161" t="s">
        <v>111</v>
      </c>
      <c r="R3161" t="s">
        <v>112</v>
      </c>
      <c r="S3161" t="s">
        <v>445</v>
      </c>
      <c r="T3161" t="s">
        <v>446</v>
      </c>
      <c r="U3161" t="s">
        <v>1189</v>
      </c>
      <c r="V3161">
        <f>YEAR(sales_order1[[#This Row],[date]])</f>
        <v>2021</v>
      </c>
      <c r="W3161" t="str">
        <f>TEXT(sales_order1[[#This Row],[date]], "Mmm")</f>
        <v>Jul</v>
      </c>
      <c r="X3161">
        <f>VALUE(TEXT(sales_order1[[#This Row],[date]], "D"))</f>
        <v>8</v>
      </c>
      <c r="Y3161">
        <v>27</v>
      </c>
    </row>
    <row r="3162" spans="1:25" x14ac:dyDescent="0.25">
      <c r="A3162" s="1">
        <v>44386</v>
      </c>
      <c r="B3162">
        <v>61086</v>
      </c>
      <c r="C3162" t="s">
        <v>135</v>
      </c>
      <c r="D3162" t="str">
        <f>VLOOKUP(sales_order1[[#This Row],[itemCode]],product_details3!B:C,2,0)</f>
        <v>MSKSH</v>
      </c>
      <c r="E3162" t="s">
        <v>136</v>
      </c>
      <c r="F3162" t="s">
        <v>137</v>
      </c>
      <c r="G3162">
        <v>300</v>
      </c>
      <c r="H3162">
        <v>18.75</v>
      </c>
      <c r="I3162">
        <v>5625</v>
      </c>
      <c r="J3162">
        <v>7.45</v>
      </c>
      <c r="K3162">
        <v>2235</v>
      </c>
      <c r="L3162">
        <v>11.3</v>
      </c>
      <c r="M3162">
        <v>0.60266666666666668</v>
      </c>
      <c r="N3162">
        <v>3390</v>
      </c>
      <c r="O3162" t="s">
        <v>98</v>
      </c>
      <c r="P3162" t="s">
        <v>99</v>
      </c>
      <c r="Q3162" t="s">
        <v>100</v>
      </c>
      <c r="R3162" t="s">
        <v>40</v>
      </c>
      <c r="S3162" t="s">
        <v>101</v>
      </c>
      <c r="T3162" t="s">
        <v>102</v>
      </c>
      <c r="U3162" t="s">
        <v>1190</v>
      </c>
      <c r="V3162">
        <f>YEAR(sales_order1[[#This Row],[date]])</f>
        <v>2021</v>
      </c>
      <c r="W3162" t="str">
        <f>TEXT(sales_order1[[#This Row],[date]], "Mmm")</f>
        <v>Jul</v>
      </c>
      <c r="X3162">
        <f>VALUE(TEXT(sales_order1[[#This Row],[date]], "D"))</f>
        <v>9</v>
      </c>
      <c r="Y3162">
        <v>28</v>
      </c>
    </row>
    <row r="3163" spans="1:25" x14ac:dyDescent="0.25">
      <c r="A3163" s="1">
        <v>44386</v>
      </c>
      <c r="B3163">
        <v>61087</v>
      </c>
      <c r="C3163" t="s">
        <v>19</v>
      </c>
      <c r="D3163" t="str">
        <f>VLOOKUP(sales_order1[[#This Row],[itemCode]],product_details3!B:C,2,0)</f>
        <v>MSTH100</v>
      </c>
      <c r="E3163" t="s">
        <v>20</v>
      </c>
      <c r="F3163" t="s">
        <v>21</v>
      </c>
      <c r="G3163">
        <v>200</v>
      </c>
      <c r="H3163">
        <v>26.25</v>
      </c>
      <c r="I3163">
        <v>5250</v>
      </c>
      <c r="J3163">
        <v>7.75</v>
      </c>
      <c r="K3163">
        <v>1550</v>
      </c>
      <c r="L3163">
        <v>18.5</v>
      </c>
      <c r="M3163">
        <v>0.70476190476190481</v>
      </c>
      <c r="N3163">
        <v>3700</v>
      </c>
      <c r="O3163" t="s">
        <v>553</v>
      </c>
      <c r="P3163" t="s">
        <v>554</v>
      </c>
      <c r="Q3163" t="s">
        <v>55</v>
      </c>
      <c r="R3163" t="s">
        <v>56</v>
      </c>
      <c r="S3163" t="s">
        <v>57</v>
      </c>
      <c r="T3163" t="s">
        <v>555</v>
      </c>
      <c r="U3163" t="s">
        <v>1191</v>
      </c>
      <c r="V3163">
        <f>YEAR(sales_order1[[#This Row],[date]])</f>
        <v>2021</v>
      </c>
      <c r="W3163" t="str">
        <f>TEXT(sales_order1[[#This Row],[date]], "Mmm")</f>
        <v>Jul</v>
      </c>
      <c r="X3163">
        <f>VALUE(TEXT(sales_order1[[#This Row],[date]], "D"))</f>
        <v>9</v>
      </c>
      <c r="Y3163">
        <v>28</v>
      </c>
    </row>
    <row r="3164" spans="1:25" x14ac:dyDescent="0.25">
      <c r="A3164" s="1">
        <v>44386</v>
      </c>
      <c r="B3164">
        <v>61088</v>
      </c>
      <c r="C3164" t="s">
        <v>51</v>
      </c>
      <c r="D3164" t="str">
        <f>VLOOKUP(sales_order1[[#This Row],[itemCode]],product_details3!B:C,2,0)</f>
        <v>MSTH50</v>
      </c>
      <c r="E3164" t="s">
        <v>52</v>
      </c>
      <c r="F3164" t="s">
        <v>21</v>
      </c>
      <c r="G3164">
        <v>150</v>
      </c>
      <c r="H3164">
        <v>15.75</v>
      </c>
      <c r="I3164">
        <v>2362.5</v>
      </c>
      <c r="J3164">
        <v>4.45</v>
      </c>
      <c r="K3164">
        <v>667.5</v>
      </c>
      <c r="L3164">
        <v>11.3</v>
      </c>
      <c r="M3164">
        <v>0.71746031746031746</v>
      </c>
      <c r="N3164">
        <v>1695</v>
      </c>
      <c r="O3164" t="s">
        <v>376</v>
      </c>
      <c r="P3164" t="s">
        <v>377</v>
      </c>
      <c r="Q3164" t="s">
        <v>378</v>
      </c>
      <c r="R3164" t="s">
        <v>72</v>
      </c>
      <c r="S3164" t="s">
        <v>379</v>
      </c>
      <c r="T3164" t="s">
        <v>380</v>
      </c>
      <c r="U3164" t="s">
        <v>1188</v>
      </c>
      <c r="V3164">
        <f>YEAR(sales_order1[[#This Row],[date]])</f>
        <v>2021</v>
      </c>
      <c r="W3164" t="str">
        <f>TEXT(sales_order1[[#This Row],[date]], "Mmm")</f>
        <v>Jul</v>
      </c>
      <c r="X3164">
        <f>VALUE(TEXT(sales_order1[[#This Row],[date]], "D"))</f>
        <v>9</v>
      </c>
      <c r="Y3164">
        <v>28</v>
      </c>
    </row>
    <row r="3165" spans="1:25" x14ac:dyDescent="0.25">
      <c r="A3165" s="1">
        <v>44386</v>
      </c>
      <c r="B3165">
        <v>61089</v>
      </c>
      <c r="C3165" t="s">
        <v>103</v>
      </c>
      <c r="D3165" t="str">
        <f>VLOOKUP(sales_order1[[#This Row],[itemCode]],product_details3!B:C,2,0)</f>
        <v>SCRT50</v>
      </c>
      <c r="E3165" t="s">
        <v>104</v>
      </c>
      <c r="F3165" t="s">
        <v>61</v>
      </c>
      <c r="G3165">
        <v>250</v>
      </c>
      <c r="H3165">
        <v>16.95</v>
      </c>
      <c r="I3165">
        <v>4237.5</v>
      </c>
      <c r="J3165">
        <v>5.2</v>
      </c>
      <c r="K3165">
        <v>1300</v>
      </c>
      <c r="L3165">
        <v>11.75</v>
      </c>
      <c r="M3165">
        <v>0.69321533923303835</v>
      </c>
      <c r="N3165">
        <v>2937.5</v>
      </c>
      <c r="O3165" t="s">
        <v>138</v>
      </c>
      <c r="P3165" t="s">
        <v>139</v>
      </c>
      <c r="Q3165" t="s">
        <v>77</v>
      </c>
      <c r="R3165" t="s">
        <v>72</v>
      </c>
      <c r="S3165" t="s">
        <v>140</v>
      </c>
      <c r="T3165" t="s">
        <v>141</v>
      </c>
      <c r="U3165" t="s">
        <v>1190</v>
      </c>
      <c r="V3165">
        <f>YEAR(sales_order1[[#This Row],[date]])</f>
        <v>2021</v>
      </c>
      <c r="W3165" t="str">
        <f>TEXT(sales_order1[[#This Row],[date]], "Mmm")</f>
        <v>Jul</v>
      </c>
      <c r="X3165">
        <f>VALUE(TEXT(sales_order1[[#This Row],[date]], "D"))</f>
        <v>9</v>
      </c>
      <c r="Y3165">
        <v>28</v>
      </c>
    </row>
    <row r="3166" spans="1:25" x14ac:dyDescent="0.25">
      <c r="A3166" s="1">
        <v>44386</v>
      </c>
      <c r="B3166">
        <v>61090</v>
      </c>
      <c r="C3166" t="s">
        <v>135</v>
      </c>
      <c r="D3166" t="str">
        <f>VLOOKUP(sales_order1[[#This Row],[itemCode]],product_details3!B:C,2,0)</f>
        <v>MSKSH</v>
      </c>
      <c r="E3166" t="s">
        <v>136</v>
      </c>
      <c r="F3166" t="s">
        <v>137</v>
      </c>
      <c r="G3166">
        <v>50</v>
      </c>
      <c r="H3166">
        <v>18.75</v>
      </c>
      <c r="I3166">
        <v>937.5</v>
      </c>
      <c r="J3166">
        <v>7.45</v>
      </c>
      <c r="K3166">
        <v>372.5</v>
      </c>
      <c r="L3166">
        <v>11.3</v>
      </c>
      <c r="M3166">
        <v>0.60266666666666668</v>
      </c>
      <c r="N3166">
        <v>565</v>
      </c>
      <c r="O3166" t="s">
        <v>547</v>
      </c>
      <c r="P3166" t="s">
        <v>548</v>
      </c>
      <c r="Q3166" t="s">
        <v>146</v>
      </c>
      <c r="R3166" t="s">
        <v>112</v>
      </c>
      <c r="S3166" t="s">
        <v>147</v>
      </c>
      <c r="T3166" t="s">
        <v>549</v>
      </c>
      <c r="U3166" t="s">
        <v>1190</v>
      </c>
      <c r="V3166">
        <f>YEAR(sales_order1[[#This Row],[date]])</f>
        <v>2021</v>
      </c>
      <c r="W3166" t="str">
        <f>TEXT(sales_order1[[#This Row],[date]], "Mmm")</f>
        <v>Jul</v>
      </c>
      <c r="X3166">
        <f>VALUE(TEXT(sales_order1[[#This Row],[date]], "D"))</f>
        <v>9</v>
      </c>
      <c r="Y3166">
        <v>28</v>
      </c>
    </row>
    <row r="3167" spans="1:25" x14ac:dyDescent="0.25">
      <c r="A3167" s="1">
        <v>44386</v>
      </c>
      <c r="B3167">
        <v>61091</v>
      </c>
      <c r="C3167" t="s">
        <v>19</v>
      </c>
      <c r="D3167" t="str">
        <f>VLOOKUP(sales_order1[[#This Row],[itemCode]],product_details3!B:C,2,0)</f>
        <v>MSTH100</v>
      </c>
      <c r="E3167" t="s">
        <v>20</v>
      </c>
      <c r="F3167" t="s">
        <v>21</v>
      </c>
      <c r="G3167">
        <v>100</v>
      </c>
      <c r="H3167">
        <v>26.25</v>
      </c>
      <c r="I3167">
        <v>2625</v>
      </c>
      <c r="J3167">
        <v>7.75</v>
      </c>
      <c r="K3167">
        <v>775</v>
      </c>
      <c r="L3167">
        <v>18.5</v>
      </c>
      <c r="M3167">
        <v>0.70476190476190481</v>
      </c>
      <c r="N3167">
        <v>1850</v>
      </c>
      <c r="O3167" t="s">
        <v>395</v>
      </c>
      <c r="P3167" t="s">
        <v>396</v>
      </c>
      <c r="Q3167" t="s">
        <v>191</v>
      </c>
      <c r="R3167" t="s">
        <v>56</v>
      </c>
      <c r="S3167" t="s">
        <v>192</v>
      </c>
      <c r="T3167" t="s">
        <v>397</v>
      </c>
      <c r="U3167" t="s">
        <v>1191</v>
      </c>
      <c r="V3167">
        <f>YEAR(sales_order1[[#This Row],[date]])</f>
        <v>2021</v>
      </c>
      <c r="W3167" t="str">
        <f>TEXT(sales_order1[[#This Row],[date]], "Mmm")</f>
        <v>Jul</v>
      </c>
      <c r="X3167">
        <f>VALUE(TEXT(sales_order1[[#This Row],[date]], "D"))</f>
        <v>9</v>
      </c>
      <c r="Y3167">
        <v>28</v>
      </c>
    </row>
    <row r="3168" spans="1:25" x14ac:dyDescent="0.25">
      <c r="A3168" s="1">
        <v>44386</v>
      </c>
      <c r="B3168">
        <v>61092</v>
      </c>
      <c r="C3168" t="s">
        <v>128</v>
      </c>
      <c r="D3168" t="str">
        <f>VLOOKUP(sales_order1[[#This Row],[itemCode]],product_details3!B:C,2,0)</f>
        <v>SCRT100</v>
      </c>
      <c r="E3168" t="s">
        <v>129</v>
      </c>
      <c r="F3168" t="s">
        <v>61</v>
      </c>
      <c r="G3168">
        <v>350</v>
      </c>
      <c r="H3168">
        <v>28.25</v>
      </c>
      <c r="I3168">
        <v>9887.5</v>
      </c>
      <c r="J3168">
        <v>9</v>
      </c>
      <c r="K3168">
        <v>3150</v>
      </c>
      <c r="L3168">
        <v>19.25</v>
      </c>
      <c r="M3168">
        <v>0.68141592920353977</v>
      </c>
      <c r="N3168">
        <v>6737.5</v>
      </c>
      <c r="O3168" t="s">
        <v>211</v>
      </c>
      <c r="P3168" t="s">
        <v>212</v>
      </c>
      <c r="Q3168" t="s">
        <v>213</v>
      </c>
      <c r="R3168" t="s">
        <v>25</v>
      </c>
      <c r="S3168" t="s">
        <v>214</v>
      </c>
      <c r="T3168" t="s">
        <v>215</v>
      </c>
      <c r="U3168" t="s">
        <v>1191</v>
      </c>
      <c r="V3168">
        <f>YEAR(sales_order1[[#This Row],[date]])</f>
        <v>2021</v>
      </c>
      <c r="W3168" t="str">
        <f>TEXT(sales_order1[[#This Row],[date]], "Mmm")</f>
        <v>Jul</v>
      </c>
      <c r="X3168">
        <f>VALUE(TEXT(sales_order1[[#This Row],[date]], "D"))</f>
        <v>9</v>
      </c>
      <c r="Y3168">
        <v>28</v>
      </c>
    </row>
    <row r="3169" spans="1:25" x14ac:dyDescent="0.25">
      <c r="A3169" s="1">
        <v>44386</v>
      </c>
      <c r="B3169">
        <v>61093</v>
      </c>
      <c r="C3169" t="s">
        <v>28</v>
      </c>
      <c r="D3169" t="str">
        <f>VLOOKUP(sales_order1[[#This Row],[itemCode]],product_details3!B:C,2,0)</f>
        <v>SRMC30</v>
      </c>
      <c r="E3169" t="s">
        <v>29</v>
      </c>
      <c r="F3169" t="s">
        <v>30</v>
      </c>
      <c r="G3169">
        <v>50</v>
      </c>
      <c r="H3169">
        <v>22.6</v>
      </c>
      <c r="I3169">
        <v>1130</v>
      </c>
      <c r="J3169">
        <v>7.6</v>
      </c>
      <c r="K3169">
        <v>380</v>
      </c>
      <c r="L3169">
        <v>15</v>
      </c>
      <c r="M3169">
        <v>0.66371681415929207</v>
      </c>
      <c r="N3169">
        <v>750</v>
      </c>
      <c r="O3169" t="s">
        <v>516</v>
      </c>
      <c r="P3169" t="s">
        <v>517</v>
      </c>
      <c r="Q3169" t="s">
        <v>191</v>
      </c>
      <c r="R3169" t="s">
        <v>56</v>
      </c>
      <c r="S3169" t="s">
        <v>192</v>
      </c>
      <c r="T3169" t="s">
        <v>518</v>
      </c>
      <c r="U3169" t="s">
        <v>1191</v>
      </c>
      <c r="V3169">
        <f>YEAR(sales_order1[[#This Row],[date]])</f>
        <v>2021</v>
      </c>
      <c r="W3169" t="str">
        <f>TEXT(sales_order1[[#This Row],[date]], "Mmm")</f>
        <v>Jul</v>
      </c>
      <c r="X3169">
        <f>VALUE(TEXT(sales_order1[[#This Row],[date]], "D"))</f>
        <v>9</v>
      </c>
      <c r="Y3169">
        <v>28</v>
      </c>
    </row>
    <row r="3170" spans="1:25" x14ac:dyDescent="0.25">
      <c r="A3170" s="1">
        <v>44386</v>
      </c>
      <c r="B3170">
        <v>61094</v>
      </c>
      <c r="C3170" t="s">
        <v>86</v>
      </c>
      <c r="D3170" t="str">
        <f>VLOOKUP(sales_order1[[#This Row],[itemCode]],product_details3!B:C,2,0)</f>
        <v>SRMH30</v>
      </c>
      <c r="E3170" t="s">
        <v>87</v>
      </c>
      <c r="F3170" t="s">
        <v>30</v>
      </c>
      <c r="G3170">
        <v>150</v>
      </c>
      <c r="H3170">
        <v>21</v>
      </c>
      <c r="I3170">
        <v>3150</v>
      </c>
      <c r="J3170">
        <v>6.6</v>
      </c>
      <c r="K3170">
        <v>990</v>
      </c>
      <c r="L3170">
        <v>14.4</v>
      </c>
      <c r="M3170">
        <v>0.68571428571428572</v>
      </c>
      <c r="N3170">
        <v>2160</v>
      </c>
      <c r="O3170" t="s">
        <v>244</v>
      </c>
      <c r="P3170" t="s">
        <v>245</v>
      </c>
      <c r="Q3170" t="s">
        <v>186</v>
      </c>
      <c r="R3170" t="s">
        <v>112</v>
      </c>
      <c r="S3170" t="s">
        <v>246</v>
      </c>
      <c r="T3170" t="s">
        <v>247</v>
      </c>
      <c r="U3170" t="s">
        <v>1189</v>
      </c>
      <c r="V3170">
        <f>YEAR(sales_order1[[#This Row],[date]])</f>
        <v>2021</v>
      </c>
      <c r="W3170" t="str">
        <f>TEXT(sales_order1[[#This Row],[date]], "Mmm")</f>
        <v>Jul</v>
      </c>
      <c r="X3170">
        <f>VALUE(TEXT(sales_order1[[#This Row],[date]], "D"))</f>
        <v>9</v>
      </c>
      <c r="Y3170">
        <v>28</v>
      </c>
    </row>
    <row r="3171" spans="1:25" x14ac:dyDescent="0.25">
      <c r="A3171" s="1">
        <v>44389</v>
      </c>
      <c r="B3171">
        <v>61095</v>
      </c>
      <c r="C3171" t="s">
        <v>288</v>
      </c>
      <c r="D3171" t="str">
        <f>VLOOKUP(sales_order1[[#This Row],[itemCode]],product_details3!B:C,2,0)</f>
        <v>MKRM200</v>
      </c>
      <c r="E3171" t="s">
        <v>289</v>
      </c>
      <c r="F3171" t="s">
        <v>151</v>
      </c>
      <c r="G3171">
        <v>100</v>
      </c>
      <c r="H3171">
        <v>19.25</v>
      </c>
      <c r="I3171">
        <v>1925</v>
      </c>
      <c r="J3171">
        <v>7.75</v>
      </c>
      <c r="K3171">
        <v>775</v>
      </c>
      <c r="L3171">
        <v>11.5</v>
      </c>
      <c r="M3171">
        <v>0.59740259740259738</v>
      </c>
      <c r="N3171">
        <v>1150</v>
      </c>
      <c r="O3171" t="s">
        <v>199</v>
      </c>
      <c r="P3171" t="s">
        <v>200</v>
      </c>
      <c r="Q3171" t="s">
        <v>201</v>
      </c>
      <c r="R3171" t="s">
        <v>25</v>
      </c>
      <c r="S3171" t="s">
        <v>202</v>
      </c>
      <c r="T3171" t="s">
        <v>203</v>
      </c>
      <c r="U3171" t="s">
        <v>1191</v>
      </c>
      <c r="V3171">
        <f>YEAR(sales_order1[[#This Row],[date]])</f>
        <v>2021</v>
      </c>
      <c r="W3171" t="str">
        <f>TEXT(sales_order1[[#This Row],[date]], "Mmm")</f>
        <v>Jul</v>
      </c>
      <c r="X3171">
        <f>VALUE(TEXT(sales_order1[[#This Row],[date]], "D"))</f>
        <v>12</v>
      </c>
      <c r="Y3171">
        <v>28</v>
      </c>
    </row>
    <row r="3172" spans="1:25" x14ac:dyDescent="0.25">
      <c r="A3172" s="1">
        <v>44389</v>
      </c>
      <c r="B3172">
        <v>61096</v>
      </c>
      <c r="C3172" t="s">
        <v>19</v>
      </c>
      <c r="D3172" t="str">
        <f>VLOOKUP(sales_order1[[#This Row],[itemCode]],product_details3!B:C,2,0)</f>
        <v>MSTH100</v>
      </c>
      <c r="E3172" t="s">
        <v>20</v>
      </c>
      <c r="F3172" t="s">
        <v>21</v>
      </c>
      <c r="G3172">
        <v>100</v>
      </c>
      <c r="H3172">
        <v>26.25</v>
      </c>
      <c r="I3172">
        <v>2625</v>
      </c>
      <c r="J3172">
        <v>7.75</v>
      </c>
      <c r="K3172">
        <v>775</v>
      </c>
      <c r="L3172">
        <v>18.5</v>
      </c>
      <c r="M3172">
        <v>0.70476190476190481</v>
      </c>
      <c r="N3172">
        <v>1850</v>
      </c>
      <c r="O3172" t="s">
        <v>643</v>
      </c>
      <c r="P3172" t="s">
        <v>644</v>
      </c>
      <c r="Q3172" t="s">
        <v>107</v>
      </c>
      <c r="R3172" t="s">
        <v>40</v>
      </c>
      <c r="S3172" t="s">
        <v>101</v>
      </c>
      <c r="T3172" t="s">
        <v>645</v>
      </c>
      <c r="U3172" t="s">
        <v>1190</v>
      </c>
      <c r="V3172">
        <f>YEAR(sales_order1[[#This Row],[date]])</f>
        <v>2021</v>
      </c>
      <c r="W3172" t="str">
        <f>TEXT(sales_order1[[#This Row],[date]], "Mmm")</f>
        <v>Jul</v>
      </c>
      <c r="X3172">
        <f>VALUE(TEXT(sales_order1[[#This Row],[date]], "D"))</f>
        <v>12</v>
      </c>
      <c r="Y3172">
        <v>28</v>
      </c>
    </row>
    <row r="3173" spans="1:25" x14ac:dyDescent="0.25">
      <c r="A3173" s="1">
        <v>44389</v>
      </c>
      <c r="B3173">
        <v>61097</v>
      </c>
      <c r="C3173" t="s">
        <v>51</v>
      </c>
      <c r="D3173" t="str">
        <f>VLOOKUP(sales_order1[[#This Row],[itemCode]],product_details3!B:C,2,0)</f>
        <v>MSTH50</v>
      </c>
      <c r="E3173" t="s">
        <v>52</v>
      </c>
      <c r="F3173" t="s">
        <v>21</v>
      </c>
      <c r="G3173">
        <v>100</v>
      </c>
      <c r="H3173">
        <v>15.75</v>
      </c>
      <c r="I3173">
        <v>1575</v>
      </c>
      <c r="J3173">
        <v>4.45</v>
      </c>
      <c r="K3173">
        <v>445</v>
      </c>
      <c r="L3173">
        <v>11.3</v>
      </c>
      <c r="M3173">
        <v>0.71746031746031746</v>
      </c>
      <c r="N3173">
        <v>1130</v>
      </c>
      <c r="O3173" t="s">
        <v>262</v>
      </c>
      <c r="P3173" t="s">
        <v>263</v>
      </c>
      <c r="Q3173" t="s">
        <v>264</v>
      </c>
      <c r="R3173" t="s">
        <v>56</v>
      </c>
      <c r="S3173" t="s">
        <v>133</v>
      </c>
      <c r="T3173" t="s">
        <v>265</v>
      </c>
      <c r="U3173" t="s">
        <v>1191</v>
      </c>
      <c r="V3173">
        <f>YEAR(sales_order1[[#This Row],[date]])</f>
        <v>2021</v>
      </c>
      <c r="W3173" t="str">
        <f>TEXT(sales_order1[[#This Row],[date]], "Mmm")</f>
        <v>Jul</v>
      </c>
      <c r="X3173">
        <f>VALUE(TEXT(sales_order1[[#This Row],[date]], "D"))</f>
        <v>12</v>
      </c>
      <c r="Y3173">
        <v>28</v>
      </c>
    </row>
    <row r="3174" spans="1:25" x14ac:dyDescent="0.25">
      <c r="A3174" s="1">
        <v>44389</v>
      </c>
      <c r="B3174">
        <v>61098</v>
      </c>
      <c r="C3174" t="s">
        <v>28</v>
      </c>
      <c r="D3174" t="str">
        <f>VLOOKUP(sales_order1[[#This Row],[itemCode]],product_details3!B:C,2,0)</f>
        <v>SRMC30</v>
      </c>
      <c r="E3174" t="s">
        <v>29</v>
      </c>
      <c r="F3174" t="s">
        <v>30</v>
      </c>
      <c r="G3174">
        <v>100</v>
      </c>
      <c r="H3174">
        <v>22.6</v>
      </c>
      <c r="I3174">
        <v>2260</v>
      </c>
      <c r="J3174">
        <v>7.6</v>
      </c>
      <c r="K3174">
        <v>760</v>
      </c>
      <c r="L3174">
        <v>15</v>
      </c>
      <c r="M3174">
        <v>0.66371681415929207</v>
      </c>
      <c r="N3174">
        <v>1500</v>
      </c>
      <c r="O3174" t="s">
        <v>540</v>
      </c>
      <c r="P3174" t="s">
        <v>541</v>
      </c>
      <c r="Q3174" t="s">
        <v>24</v>
      </c>
      <c r="R3174" t="s">
        <v>25</v>
      </c>
      <c r="S3174" t="s">
        <v>26</v>
      </c>
      <c r="T3174" t="s">
        <v>542</v>
      </c>
      <c r="U3174" t="s">
        <v>1191</v>
      </c>
      <c r="V3174">
        <f>YEAR(sales_order1[[#This Row],[date]])</f>
        <v>2021</v>
      </c>
      <c r="W3174" t="str">
        <f>TEXT(sales_order1[[#This Row],[date]], "Mmm")</f>
        <v>Jul</v>
      </c>
      <c r="X3174">
        <f>VALUE(TEXT(sales_order1[[#This Row],[date]], "D"))</f>
        <v>12</v>
      </c>
      <c r="Y3174">
        <v>28</v>
      </c>
    </row>
    <row r="3175" spans="1:25" x14ac:dyDescent="0.25">
      <c r="A3175" s="1">
        <v>44389</v>
      </c>
      <c r="B3175">
        <v>61099</v>
      </c>
      <c r="C3175" t="s">
        <v>320</v>
      </c>
      <c r="D3175" t="str">
        <f>VLOOKUP(sales_order1[[#This Row],[itemCode]],product_details3!B:C,2,0)</f>
        <v>SCR50+100</v>
      </c>
      <c r="E3175" t="s">
        <v>321</v>
      </c>
      <c r="F3175" t="s">
        <v>61</v>
      </c>
      <c r="G3175">
        <v>250</v>
      </c>
      <c r="H3175">
        <v>26.25</v>
      </c>
      <c r="I3175">
        <v>6562.5</v>
      </c>
      <c r="J3175">
        <v>7.75</v>
      </c>
      <c r="K3175">
        <v>1937.5</v>
      </c>
      <c r="L3175">
        <v>18.5</v>
      </c>
      <c r="M3175">
        <v>0.70476190476190481</v>
      </c>
      <c r="N3175">
        <v>4625</v>
      </c>
      <c r="O3175" t="s">
        <v>430</v>
      </c>
      <c r="P3175" t="s">
        <v>431</v>
      </c>
      <c r="Q3175" t="s">
        <v>218</v>
      </c>
      <c r="R3175" t="s">
        <v>40</v>
      </c>
      <c r="S3175" t="s">
        <v>432</v>
      </c>
      <c r="T3175" t="s">
        <v>433</v>
      </c>
      <c r="U3175" t="s">
        <v>1190</v>
      </c>
      <c r="V3175">
        <f>YEAR(sales_order1[[#This Row],[date]])</f>
        <v>2021</v>
      </c>
      <c r="W3175" t="str">
        <f>TEXT(sales_order1[[#This Row],[date]], "Mmm")</f>
        <v>Jul</v>
      </c>
      <c r="X3175">
        <f>VALUE(TEXT(sales_order1[[#This Row],[date]], "D"))</f>
        <v>12</v>
      </c>
      <c r="Y3175">
        <v>28</v>
      </c>
    </row>
    <row r="3176" spans="1:25" x14ac:dyDescent="0.25">
      <c r="A3176" s="1">
        <v>44389</v>
      </c>
      <c r="B3176">
        <v>61100</v>
      </c>
      <c r="C3176" t="s">
        <v>135</v>
      </c>
      <c r="D3176" t="str">
        <f>VLOOKUP(sales_order1[[#This Row],[itemCode]],product_details3!B:C,2,0)</f>
        <v>MSKSH</v>
      </c>
      <c r="E3176" t="s">
        <v>136</v>
      </c>
      <c r="F3176" t="s">
        <v>137</v>
      </c>
      <c r="G3176">
        <v>300</v>
      </c>
      <c r="H3176">
        <v>18.75</v>
      </c>
      <c r="I3176">
        <v>5625</v>
      </c>
      <c r="J3176">
        <v>7.45</v>
      </c>
      <c r="K3176">
        <v>2235</v>
      </c>
      <c r="L3176">
        <v>11.3</v>
      </c>
      <c r="M3176">
        <v>0.60266666666666668</v>
      </c>
      <c r="N3176">
        <v>3390</v>
      </c>
      <c r="O3176" t="s">
        <v>290</v>
      </c>
      <c r="P3176" t="s">
        <v>291</v>
      </c>
      <c r="Q3176" t="s">
        <v>201</v>
      </c>
      <c r="R3176" t="s">
        <v>25</v>
      </c>
      <c r="S3176" t="s">
        <v>202</v>
      </c>
      <c r="T3176" t="s">
        <v>292</v>
      </c>
      <c r="U3176" t="s">
        <v>1191</v>
      </c>
      <c r="V3176">
        <f>YEAR(sales_order1[[#This Row],[date]])</f>
        <v>2021</v>
      </c>
      <c r="W3176" t="str">
        <f>TEXT(sales_order1[[#This Row],[date]], "Mmm")</f>
        <v>Jul</v>
      </c>
      <c r="X3176">
        <f>VALUE(TEXT(sales_order1[[#This Row],[date]], "D"))</f>
        <v>12</v>
      </c>
      <c r="Y3176">
        <v>28</v>
      </c>
    </row>
    <row r="3177" spans="1:25" x14ac:dyDescent="0.25">
      <c r="A3177" s="1">
        <v>44389</v>
      </c>
      <c r="B3177">
        <v>61101</v>
      </c>
      <c r="C3177" t="s">
        <v>142</v>
      </c>
      <c r="D3177" t="str">
        <f>VLOOKUP(sales_order1[[#This Row],[itemCode]],product_details3!B:C,2,0)</f>
        <v>SRMC50</v>
      </c>
      <c r="E3177" t="s">
        <v>143</v>
      </c>
      <c r="F3177" t="s">
        <v>30</v>
      </c>
      <c r="G3177">
        <v>200</v>
      </c>
      <c r="H3177">
        <v>33.25</v>
      </c>
      <c r="I3177">
        <v>6650</v>
      </c>
      <c r="J3177">
        <v>12</v>
      </c>
      <c r="K3177">
        <v>2400</v>
      </c>
      <c r="L3177">
        <v>21.25</v>
      </c>
      <c r="M3177">
        <v>0.63909774436090228</v>
      </c>
      <c r="N3177">
        <v>4250</v>
      </c>
      <c r="O3177" t="s">
        <v>624</v>
      </c>
      <c r="P3177" t="s">
        <v>625</v>
      </c>
      <c r="Q3177" t="s">
        <v>55</v>
      </c>
      <c r="R3177" t="s">
        <v>56</v>
      </c>
      <c r="S3177" t="s">
        <v>225</v>
      </c>
      <c r="T3177" t="s">
        <v>626</v>
      </c>
      <c r="U3177" t="s">
        <v>1191</v>
      </c>
      <c r="V3177">
        <f>YEAR(sales_order1[[#This Row],[date]])</f>
        <v>2021</v>
      </c>
      <c r="W3177" t="str">
        <f>TEXT(sales_order1[[#This Row],[date]], "Mmm")</f>
        <v>Jul</v>
      </c>
      <c r="X3177">
        <f>VALUE(TEXT(sales_order1[[#This Row],[date]], "D"))</f>
        <v>12</v>
      </c>
      <c r="Y3177">
        <v>28</v>
      </c>
    </row>
    <row r="3178" spans="1:25" x14ac:dyDescent="0.25">
      <c r="A3178" s="1">
        <v>44389</v>
      </c>
      <c r="B3178">
        <v>61102</v>
      </c>
      <c r="C3178" t="s">
        <v>67</v>
      </c>
      <c r="D3178" t="str">
        <f>VLOOKUP(sales_order1[[#This Row],[itemCode]],product_details3!B:C,2,0)</f>
        <v>SRMH15</v>
      </c>
      <c r="E3178" t="s">
        <v>68</v>
      </c>
      <c r="F3178" t="s">
        <v>30</v>
      </c>
      <c r="G3178">
        <v>200</v>
      </c>
      <c r="H3178">
        <v>15.75</v>
      </c>
      <c r="I3178">
        <v>3150</v>
      </c>
      <c r="J3178">
        <v>5.45</v>
      </c>
      <c r="K3178">
        <v>1090</v>
      </c>
      <c r="L3178">
        <v>10.3</v>
      </c>
      <c r="M3178">
        <v>0.65396825396825398</v>
      </c>
      <c r="N3178">
        <v>2060</v>
      </c>
      <c r="O3178" t="s">
        <v>69</v>
      </c>
      <c r="P3178" t="s">
        <v>70</v>
      </c>
      <c r="Q3178" t="s">
        <v>71</v>
      </c>
      <c r="R3178" t="s">
        <v>72</v>
      </c>
      <c r="S3178" t="s">
        <v>73</v>
      </c>
      <c r="T3178" t="s">
        <v>74</v>
      </c>
      <c r="U3178" t="s">
        <v>1190</v>
      </c>
      <c r="V3178">
        <f>YEAR(sales_order1[[#This Row],[date]])</f>
        <v>2021</v>
      </c>
      <c r="W3178" t="str">
        <f>TEXT(sales_order1[[#This Row],[date]], "Mmm")</f>
        <v>Jul</v>
      </c>
      <c r="X3178">
        <f>VALUE(TEXT(sales_order1[[#This Row],[date]], "D"))</f>
        <v>12</v>
      </c>
      <c r="Y3178">
        <v>28</v>
      </c>
    </row>
    <row r="3179" spans="1:25" x14ac:dyDescent="0.25">
      <c r="A3179" s="1">
        <v>44389</v>
      </c>
      <c r="B3179">
        <v>61103</v>
      </c>
      <c r="C3179" t="s">
        <v>325</v>
      </c>
      <c r="D3179" t="str">
        <f>VLOOKUP(sales_order1[[#This Row],[itemCode]],product_details3!B:C,2,0)</f>
        <v>EXFG100</v>
      </c>
      <c r="E3179" t="s">
        <v>326</v>
      </c>
      <c r="F3179" t="s">
        <v>183</v>
      </c>
      <c r="G3179">
        <v>100</v>
      </c>
      <c r="H3179">
        <v>20.75</v>
      </c>
      <c r="I3179">
        <v>2075</v>
      </c>
      <c r="J3179">
        <v>7.45</v>
      </c>
      <c r="K3179">
        <v>745</v>
      </c>
      <c r="L3179">
        <v>13.3</v>
      </c>
      <c r="M3179">
        <v>0.64096385542168677</v>
      </c>
      <c r="N3179">
        <v>1330</v>
      </c>
      <c r="O3179" t="s">
        <v>341</v>
      </c>
      <c r="P3179" t="s">
        <v>342</v>
      </c>
      <c r="Q3179" t="s">
        <v>146</v>
      </c>
      <c r="R3179" t="s">
        <v>112</v>
      </c>
      <c r="S3179" t="s">
        <v>343</v>
      </c>
      <c r="T3179" t="s">
        <v>95</v>
      </c>
      <c r="U3179" t="s">
        <v>1190</v>
      </c>
      <c r="V3179">
        <f>YEAR(sales_order1[[#This Row],[date]])</f>
        <v>2021</v>
      </c>
      <c r="W3179" t="str">
        <f>TEXT(sales_order1[[#This Row],[date]], "Mmm")</f>
        <v>Jul</v>
      </c>
      <c r="X3179">
        <f>VALUE(TEXT(sales_order1[[#This Row],[date]], "D"))</f>
        <v>12</v>
      </c>
      <c r="Y3179">
        <v>28</v>
      </c>
    </row>
    <row r="3180" spans="1:25" x14ac:dyDescent="0.25">
      <c r="A3180" s="1">
        <v>44389</v>
      </c>
      <c r="B3180">
        <v>61104</v>
      </c>
      <c r="C3180" t="s">
        <v>194</v>
      </c>
      <c r="D3180" t="str">
        <f>VLOOKUP(sales_order1[[#This Row],[itemCode]],product_details3!B:C,2,0)</f>
        <v>CLNG150</v>
      </c>
      <c r="E3180" t="s">
        <v>195</v>
      </c>
      <c r="F3180" t="s">
        <v>45</v>
      </c>
      <c r="G3180">
        <v>150</v>
      </c>
      <c r="H3180">
        <v>12.75</v>
      </c>
      <c r="I3180">
        <v>1912.5</v>
      </c>
      <c r="J3180">
        <v>4.45</v>
      </c>
      <c r="K3180">
        <v>667.5</v>
      </c>
      <c r="L3180">
        <v>8.3000000000000007</v>
      </c>
      <c r="M3180">
        <v>0.65098039215686276</v>
      </c>
      <c r="N3180">
        <v>1245</v>
      </c>
      <c r="O3180" t="s">
        <v>646</v>
      </c>
      <c r="P3180" t="s">
        <v>647</v>
      </c>
      <c r="Q3180" t="s">
        <v>107</v>
      </c>
      <c r="R3180" t="s">
        <v>40</v>
      </c>
      <c r="S3180" t="s">
        <v>101</v>
      </c>
      <c r="T3180" t="s">
        <v>483</v>
      </c>
      <c r="U3180" t="s">
        <v>1190</v>
      </c>
      <c r="V3180">
        <f>YEAR(sales_order1[[#This Row],[date]])</f>
        <v>2021</v>
      </c>
      <c r="W3180" t="str">
        <f>TEXT(sales_order1[[#This Row],[date]], "Mmm")</f>
        <v>Jul</v>
      </c>
      <c r="X3180">
        <f>VALUE(TEXT(sales_order1[[#This Row],[date]], "D"))</f>
        <v>12</v>
      </c>
      <c r="Y3180">
        <v>28</v>
      </c>
    </row>
    <row r="3181" spans="1:25" x14ac:dyDescent="0.25">
      <c r="A3181" s="1">
        <v>44389</v>
      </c>
      <c r="B3181">
        <v>61105</v>
      </c>
      <c r="C3181" t="s">
        <v>51</v>
      </c>
      <c r="D3181" t="str">
        <f>VLOOKUP(sales_order1[[#This Row],[itemCode]],product_details3!B:C,2,0)</f>
        <v>MSTH50</v>
      </c>
      <c r="E3181" t="s">
        <v>52</v>
      </c>
      <c r="F3181" t="s">
        <v>21</v>
      </c>
      <c r="G3181">
        <v>50</v>
      </c>
      <c r="H3181">
        <v>15.75</v>
      </c>
      <c r="I3181">
        <v>787.5</v>
      </c>
      <c r="J3181">
        <v>4.45</v>
      </c>
      <c r="K3181">
        <v>222.5</v>
      </c>
      <c r="L3181">
        <v>11.3</v>
      </c>
      <c r="M3181">
        <v>0.71746031746031746</v>
      </c>
      <c r="N3181">
        <v>565</v>
      </c>
      <c r="O3181" t="s">
        <v>295</v>
      </c>
      <c r="P3181" t="s">
        <v>296</v>
      </c>
      <c r="Q3181" t="s">
        <v>160</v>
      </c>
      <c r="R3181" t="s">
        <v>112</v>
      </c>
      <c r="S3181" t="s">
        <v>297</v>
      </c>
      <c r="T3181" t="s">
        <v>298</v>
      </c>
      <c r="U3181" t="s">
        <v>1189</v>
      </c>
      <c r="V3181">
        <f>YEAR(sales_order1[[#This Row],[date]])</f>
        <v>2021</v>
      </c>
      <c r="W3181" t="str">
        <f>TEXT(sales_order1[[#This Row],[date]], "Mmm")</f>
        <v>Jul</v>
      </c>
      <c r="X3181">
        <f>VALUE(TEXT(sales_order1[[#This Row],[date]], "D"))</f>
        <v>12</v>
      </c>
      <c r="Y3181">
        <v>28</v>
      </c>
    </row>
    <row r="3182" spans="1:25" x14ac:dyDescent="0.25">
      <c r="A3182" s="1">
        <v>44390</v>
      </c>
      <c r="B3182">
        <v>61106</v>
      </c>
      <c r="C3182" t="s">
        <v>315</v>
      </c>
      <c r="D3182" t="str">
        <f>VLOOKUP(sales_order1[[#This Row],[itemCode]],product_details3!B:C,2,0)</f>
        <v>EXFG50</v>
      </c>
      <c r="E3182" t="s">
        <v>316</v>
      </c>
      <c r="F3182" t="s">
        <v>183</v>
      </c>
      <c r="G3182">
        <v>50</v>
      </c>
      <c r="H3182">
        <v>15.75</v>
      </c>
      <c r="I3182">
        <v>787.5</v>
      </c>
      <c r="J3182">
        <v>5.45</v>
      </c>
      <c r="K3182">
        <v>272.5</v>
      </c>
      <c r="L3182">
        <v>10.3</v>
      </c>
      <c r="M3182">
        <v>0.65396825396825398</v>
      </c>
      <c r="N3182">
        <v>515</v>
      </c>
      <c r="O3182" t="s">
        <v>484</v>
      </c>
      <c r="P3182" t="s">
        <v>485</v>
      </c>
      <c r="Q3182" t="s">
        <v>24</v>
      </c>
      <c r="R3182" t="s">
        <v>25</v>
      </c>
      <c r="S3182" t="s">
        <v>26</v>
      </c>
      <c r="T3182" t="s">
        <v>486</v>
      </c>
      <c r="U3182" t="s">
        <v>1191</v>
      </c>
      <c r="V3182">
        <f>YEAR(sales_order1[[#This Row],[date]])</f>
        <v>2021</v>
      </c>
      <c r="W3182" t="str">
        <f>TEXT(sales_order1[[#This Row],[date]], "Mmm")</f>
        <v>Jul</v>
      </c>
      <c r="X3182">
        <f>VALUE(TEXT(sales_order1[[#This Row],[date]], "D"))</f>
        <v>13</v>
      </c>
      <c r="Y3182">
        <v>28</v>
      </c>
    </row>
    <row r="3183" spans="1:25" x14ac:dyDescent="0.25">
      <c r="A3183" s="1">
        <v>44390</v>
      </c>
      <c r="B3183">
        <v>61107</v>
      </c>
      <c r="C3183" t="s">
        <v>204</v>
      </c>
      <c r="D3183" t="str">
        <f>VLOOKUP(sales_order1[[#This Row],[itemCode]],product_details3!B:C,2,0)</f>
        <v>MKRM150</v>
      </c>
      <c r="E3183" t="s">
        <v>205</v>
      </c>
      <c r="F3183" t="s">
        <v>151</v>
      </c>
      <c r="G3183">
        <v>50</v>
      </c>
      <c r="H3183">
        <v>10.75</v>
      </c>
      <c r="I3183">
        <v>537.5</v>
      </c>
      <c r="J3183">
        <v>4.45</v>
      </c>
      <c r="K3183">
        <v>222.5</v>
      </c>
      <c r="L3183">
        <v>6.3</v>
      </c>
      <c r="M3183">
        <v>0.586046511627907</v>
      </c>
      <c r="N3183">
        <v>315</v>
      </c>
      <c r="O3183" t="s">
        <v>412</v>
      </c>
      <c r="P3183" t="s">
        <v>413</v>
      </c>
      <c r="Q3183" t="s">
        <v>48</v>
      </c>
      <c r="R3183" t="s">
        <v>25</v>
      </c>
      <c r="S3183" t="s">
        <v>49</v>
      </c>
      <c r="T3183" t="s">
        <v>414</v>
      </c>
      <c r="U3183" t="s">
        <v>1191</v>
      </c>
      <c r="V3183">
        <f>YEAR(sales_order1[[#This Row],[date]])</f>
        <v>2021</v>
      </c>
      <c r="W3183" t="str">
        <f>TEXT(sales_order1[[#This Row],[date]], "Mmm")</f>
        <v>Jul</v>
      </c>
      <c r="X3183">
        <f>VALUE(TEXT(sales_order1[[#This Row],[date]], "D"))</f>
        <v>13</v>
      </c>
      <c r="Y3183">
        <v>28</v>
      </c>
    </row>
    <row r="3184" spans="1:25" x14ac:dyDescent="0.25">
      <c r="A3184" s="1">
        <v>44390</v>
      </c>
      <c r="B3184">
        <v>61108</v>
      </c>
      <c r="C3184" t="s">
        <v>313</v>
      </c>
      <c r="D3184" t="str">
        <f>VLOOKUP(sales_order1[[#This Row],[itemCode]],product_details3!B:C,2,0)</f>
        <v>MSKO50</v>
      </c>
      <c r="E3184" t="s">
        <v>314</v>
      </c>
      <c r="F3184" t="s">
        <v>137</v>
      </c>
      <c r="G3184">
        <v>150</v>
      </c>
      <c r="H3184">
        <v>14.65</v>
      </c>
      <c r="I3184">
        <v>2197.5</v>
      </c>
      <c r="J3184">
        <v>6.55</v>
      </c>
      <c r="K3184">
        <v>982.5</v>
      </c>
      <c r="L3184">
        <v>8.1</v>
      </c>
      <c r="M3184">
        <v>0.55290102389078488</v>
      </c>
      <c r="N3184">
        <v>1215</v>
      </c>
      <c r="O3184" t="s">
        <v>273</v>
      </c>
      <c r="P3184" t="s">
        <v>274</v>
      </c>
      <c r="Q3184" t="s">
        <v>132</v>
      </c>
      <c r="R3184" t="s">
        <v>56</v>
      </c>
      <c r="S3184" t="s">
        <v>133</v>
      </c>
      <c r="T3184" t="s">
        <v>275</v>
      </c>
      <c r="U3184" t="s">
        <v>1191</v>
      </c>
      <c r="V3184">
        <f>YEAR(sales_order1[[#This Row],[date]])</f>
        <v>2021</v>
      </c>
      <c r="W3184" t="str">
        <f>TEXT(sales_order1[[#This Row],[date]], "Mmm")</f>
        <v>Jul</v>
      </c>
      <c r="X3184">
        <f>VALUE(TEXT(sales_order1[[#This Row],[date]], "D"))</f>
        <v>13</v>
      </c>
      <c r="Y3184">
        <v>28</v>
      </c>
    </row>
    <row r="3185" spans="1:25" x14ac:dyDescent="0.25">
      <c r="A3185" s="1">
        <v>44390</v>
      </c>
      <c r="B3185">
        <v>61109</v>
      </c>
      <c r="C3185" t="s">
        <v>135</v>
      </c>
      <c r="D3185" t="str">
        <f>VLOOKUP(sales_order1[[#This Row],[itemCode]],product_details3!B:C,2,0)</f>
        <v>MSKSH</v>
      </c>
      <c r="E3185" t="s">
        <v>136</v>
      </c>
      <c r="F3185" t="s">
        <v>137</v>
      </c>
      <c r="G3185">
        <v>300</v>
      </c>
      <c r="H3185">
        <v>18.75</v>
      </c>
      <c r="I3185">
        <v>5625</v>
      </c>
      <c r="J3185">
        <v>7.45</v>
      </c>
      <c r="K3185">
        <v>2235</v>
      </c>
      <c r="L3185">
        <v>11.3</v>
      </c>
      <c r="M3185">
        <v>0.60266666666666668</v>
      </c>
      <c r="N3185">
        <v>3390</v>
      </c>
      <c r="O3185" t="s">
        <v>559</v>
      </c>
      <c r="P3185" t="s">
        <v>560</v>
      </c>
      <c r="Q3185" t="s">
        <v>191</v>
      </c>
      <c r="R3185" t="s">
        <v>56</v>
      </c>
      <c r="S3185" t="s">
        <v>192</v>
      </c>
      <c r="T3185" t="s">
        <v>193</v>
      </c>
      <c r="U3185" t="s">
        <v>1191</v>
      </c>
      <c r="V3185">
        <f>YEAR(sales_order1[[#This Row],[date]])</f>
        <v>2021</v>
      </c>
      <c r="W3185" t="str">
        <f>TEXT(sales_order1[[#This Row],[date]], "Mmm")</f>
        <v>Jul</v>
      </c>
      <c r="X3185">
        <f>VALUE(TEXT(sales_order1[[#This Row],[date]], "D"))</f>
        <v>13</v>
      </c>
      <c r="Y3185">
        <v>28</v>
      </c>
    </row>
    <row r="3186" spans="1:25" x14ac:dyDescent="0.25">
      <c r="A3186" s="1">
        <v>44390</v>
      </c>
      <c r="B3186">
        <v>61110</v>
      </c>
      <c r="C3186" t="s">
        <v>51</v>
      </c>
      <c r="D3186" t="str">
        <f>VLOOKUP(sales_order1[[#This Row],[itemCode]],product_details3!B:C,2,0)</f>
        <v>MSTH50</v>
      </c>
      <c r="E3186" t="s">
        <v>52</v>
      </c>
      <c r="F3186" t="s">
        <v>21</v>
      </c>
      <c r="G3186">
        <v>150</v>
      </c>
      <c r="H3186">
        <v>15.75</v>
      </c>
      <c r="I3186">
        <v>2362.5</v>
      </c>
      <c r="J3186">
        <v>4.45</v>
      </c>
      <c r="K3186">
        <v>667.5</v>
      </c>
      <c r="L3186">
        <v>11.3</v>
      </c>
      <c r="M3186">
        <v>0.71746031746031746</v>
      </c>
      <c r="N3186">
        <v>1695</v>
      </c>
      <c r="O3186" t="s">
        <v>266</v>
      </c>
      <c r="P3186" t="s">
        <v>267</v>
      </c>
      <c r="Q3186" t="s">
        <v>154</v>
      </c>
      <c r="R3186" t="s">
        <v>56</v>
      </c>
      <c r="S3186" t="s">
        <v>133</v>
      </c>
      <c r="T3186" t="s">
        <v>268</v>
      </c>
      <c r="U3186" t="s">
        <v>1191</v>
      </c>
      <c r="V3186">
        <f>YEAR(sales_order1[[#This Row],[date]])</f>
        <v>2021</v>
      </c>
      <c r="W3186" t="str">
        <f>TEXT(sales_order1[[#This Row],[date]], "Mmm")</f>
        <v>Jul</v>
      </c>
      <c r="X3186">
        <f>VALUE(TEXT(sales_order1[[#This Row],[date]], "D"))</f>
        <v>13</v>
      </c>
      <c r="Y3186">
        <v>28</v>
      </c>
    </row>
    <row r="3187" spans="1:25" x14ac:dyDescent="0.25">
      <c r="A3187" s="1">
        <v>44390</v>
      </c>
      <c r="B3187">
        <v>61111</v>
      </c>
      <c r="C3187" t="s">
        <v>325</v>
      </c>
      <c r="D3187" t="str">
        <f>VLOOKUP(sales_order1[[#This Row],[itemCode]],product_details3!B:C,2,0)</f>
        <v>EXFG100</v>
      </c>
      <c r="E3187" t="s">
        <v>326</v>
      </c>
      <c r="F3187" t="s">
        <v>183</v>
      </c>
      <c r="G3187">
        <v>50</v>
      </c>
      <c r="H3187">
        <v>20.75</v>
      </c>
      <c r="I3187">
        <v>1037.5</v>
      </c>
      <c r="J3187">
        <v>7.45</v>
      </c>
      <c r="K3187">
        <v>372.5</v>
      </c>
      <c r="L3187">
        <v>13.3</v>
      </c>
      <c r="M3187">
        <v>0.64096385542168677</v>
      </c>
      <c r="N3187">
        <v>665</v>
      </c>
      <c r="O3187" t="s">
        <v>556</v>
      </c>
      <c r="P3187" t="s">
        <v>557</v>
      </c>
      <c r="Q3187" t="s">
        <v>213</v>
      </c>
      <c r="R3187" t="s">
        <v>25</v>
      </c>
      <c r="S3187" t="s">
        <v>402</v>
      </c>
      <c r="T3187" t="s">
        <v>558</v>
      </c>
      <c r="U3187" t="s">
        <v>1191</v>
      </c>
      <c r="V3187">
        <f>YEAR(sales_order1[[#This Row],[date]])</f>
        <v>2021</v>
      </c>
      <c r="W3187" t="str">
        <f>TEXT(sales_order1[[#This Row],[date]], "Mmm")</f>
        <v>Jul</v>
      </c>
      <c r="X3187">
        <f>VALUE(TEXT(sales_order1[[#This Row],[date]], "D"))</f>
        <v>13</v>
      </c>
      <c r="Y3187">
        <v>28</v>
      </c>
    </row>
    <row r="3188" spans="1:25" x14ac:dyDescent="0.25">
      <c r="A3188" s="1">
        <v>44390</v>
      </c>
      <c r="B3188">
        <v>61112</v>
      </c>
      <c r="C3188" t="s">
        <v>311</v>
      </c>
      <c r="D3188" t="str">
        <f>VLOOKUP(sales_order1[[#This Row],[itemCode]],product_details3!B:C,2,0)</f>
        <v>MSTH30</v>
      </c>
      <c r="E3188" t="s">
        <v>312</v>
      </c>
      <c r="F3188" t="s">
        <v>21</v>
      </c>
      <c r="G3188">
        <v>100</v>
      </c>
      <c r="H3188">
        <v>8.5</v>
      </c>
      <c r="I3188">
        <v>850</v>
      </c>
      <c r="J3188">
        <v>3.3</v>
      </c>
      <c r="K3188">
        <v>330</v>
      </c>
      <c r="L3188">
        <v>5.2</v>
      </c>
      <c r="M3188">
        <v>0.61176470588235299</v>
      </c>
      <c r="N3188">
        <v>520</v>
      </c>
      <c r="O3188" t="s">
        <v>223</v>
      </c>
      <c r="P3188" t="s">
        <v>224</v>
      </c>
      <c r="Q3188" t="s">
        <v>55</v>
      </c>
      <c r="R3188" t="s">
        <v>56</v>
      </c>
      <c r="S3188" t="s">
        <v>225</v>
      </c>
      <c r="T3188" t="s">
        <v>226</v>
      </c>
      <c r="U3188" t="s">
        <v>1191</v>
      </c>
      <c r="V3188">
        <f>YEAR(sales_order1[[#This Row],[date]])</f>
        <v>2021</v>
      </c>
      <c r="W3188" t="str">
        <f>TEXT(sales_order1[[#This Row],[date]], "Mmm")</f>
        <v>Jul</v>
      </c>
      <c r="X3188">
        <f>VALUE(TEXT(sales_order1[[#This Row],[date]], "D"))</f>
        <v>13</v>
      </c>
      <c r="Y3188">
        <v>28</v>
      </c>
    </row>
    <row r="3189" spans="1:25" x14ac:dyDescent="0.25">
      <c r="A3189" s="1">
        <v>44390</v>
      </c>
      <c r="B3189">
        <v>61113</v>
      </c>
      <c r="C3189" t="s">
        <v>142</v>
      </c>
      <c r="D3189" t="str">
        <f>VLOOKUP(sales_order1[[#This Row],[itemCode]],product_details3!B:C,2,0)</f>
        <v>SRMC50</v>
      </c>
      <c r="E3189" t="s">
        <v>143</v>
      </c>
      <c r="F3189" t="s">
        <v>30</v>
      </c>
      <c r="G3189">
        <v>100</v>
      </c>
      <c r="H3189">
        <v>33.25</v>
      </c>
      <c r="I3189">
        <v>3325</v>
      </c>
      <c r="J3189">
        <v>12</v>
      </c>
      <c r="K3189">
        <v>1200</v>
      </c>
      <c r="L3189">
        <v>21.25</v>
      </c>
      <c r="M3189">
        <v>0.63909774436090228</v>
      </c>
      <c r="N3189">
        <v>2125</v>
      </c>
      <c r="O3189" t="s">
        <v>392</v>
      </c>
      <c r="P3189" t="s">
        <v>393</v>
      </c>
      <c r="Q3189" t="s">
        <v>264</v>
      </c>
      <c r="R3189" t="s">
        <v>56</v>
      </c>
      <c r="S3189" t="s">
        <v>133</v>
      </c>
      <c r="T3189" t="s">
        <v>394</v>
      </c>
      <c r="U3189" t="s">
        <v>1191</v>
      </c>
      <c r="V3189">
        <f>YEAR(sales_order1[[#This Row],[date]])</f>
        <v>2021</v>
      </c>
      <c r="W3189" t="str">
        <f>TEXT(sales_order1[[#This Row],[date]], "Mmm")</f>
        <v>Jul</v>
      </c>
      <c r="X3189">
        <f>VALUE(TEXT(sales_order1[[#This Row],[date]], "D"))</f>
        <v>13</v>
      </c>
      <c r="Y3189">
        <v>28</v>
      </c>
    </row>
    <row r="3190" spans="1:25" x14ac:dyDescent="0.25">
      <c r="A3190" s="1">
        <v>44390</v>
      </c>
      <c r="B3190">
        <v>61114</v>
      </c>
      <c r="C3190" t="s">
        <v>329</v>
      </c>
      <c r="D3190" t="str">
        <f>VLOOKUP(sales_order1[[#This Row],[itemCode]],product_details3!B:C,2,0)</f>
        <v>TNRS150</v>
      </c>
      <c r="E3190" t="s">
        <v>330</v>
      </c>
      <c r="F3190" t="s">
        <v>124</v>
      </c>
      <c r="G3190">
        <v>100</v>
      </c>
      <c r="H3190">
        <v>19.649999999999999</v>
      </c>
      <c r="I3190">
        <v>1965</v>
      </c>
      <c r="J3190">
        <v>6.55</v>
      </c>
      <c r="K3190">
        <v>655</v>
      </c>
      <c r="L3190">
        <v>13.1</v>
      </c>
      <c r="M3190">
        <v>0.66666666666666663</v>
      </c>
      <c r="N3190">
        <v>1310</v>
      </c>
      <c r="O3190" t="s">
        <v>158</v>
      </c>
      <c r="P3190" t="s">
        <v>159</v>
      </c>
      <c r="Q3190" t="s">
        <v>160</v>
      </c>
      <c r="R3190" t="s">
        <v>112</v>
      </c>
      <c r="S3190" t="s">
        <v>161</v>
      </c>
      <c r="T3190" t="s">
        <v>162</v>
      </c>
      <c r="U3190" t="s">
        <v>1189</v>
      </c>
      <c r="V3190">
        <f>YEAR(sales_order1[[#This Row],[date]])</f>
        <v>2021</v>
      </c>
      <c r="W3190" t="str">
        <f>TEXT(sales_order1[[#This Row],[date]], "Mmm")</f>
        <v>Jul</v>
      </c>
      <c r="X3190">
        <f>VALUE(TEXT(sales_order1[[#This Row],[date]], "D"))</f>
        <v>13</v>
      </c>
      <c r="Y3190">
        <v>28</v>
      </c>
    </row>
    <row r="3191" spans="1:25" x14ac:dyDescent="0.25">
      <c r="A3191" s="1">
        <v>44390</v>
      </c>
      <c r="B3191">
        <v>61115</v>
      </c>
      <c r="C3191" t="s">
        <v>135</v>
      </c>
      <c r="D3191" t="str">
        <f>VLOOKUP(sales_order1[[#This Row],[itemCode]],product_details3!B:C,2,0)</f>
        <v>MSKSH</v>
      </c>
      <c r="E3191" t="s">
        <v>136</v>
      </c>
      <c r="F3191" t="s">
        <v>137</v>
      </c>
      <c r="G3191">
        <v>300</v>
      </c>
      <c r="H3191">
        <v>18.75</v>
      </c>
      <c r="I3191">
        <v>5625</v>
      </c>
      <c r="J3191">
        <v>7.45</v>
      </c>
      <c r="K3191">
        <v>2235</v>
      </c>
      <c r="L3191">
        <v>11.3</v>
      </c>
      <c r="M3191">
        <v>0.60266666666666668</v>
      </c>
      <c r="N3191">
        <v>3390</v>
      </c>
      <c r="O3191" t="s">
        <v>454</v>
      </c>
      <c r="P3191" t="s">
        <v>455</v>
      </c>
      <c r="Q3191" t="s">
        <v>71</v>
      </c>
      <c r="R3191" t="s">
        <v>72</v>
      </c>
      <c r="S3191" t="s">
        <v>73</v>
      </c>
      <c r="T3191" t="s">
        <v>456</v>
      </c>
      <c r="U3191" t="s">
        <v>1190</v>
      </c>
      <c r="V3191">
        <f>YEAR(sales_order1[[#This Row],[date]])</f>
        <v>2021</v>
      </c>
      <c r="W3191" t="str">
        <f>TEXT(sales_order1[[#This Row],[date]], "Mmm")</f>
        <v>Jul</v>
      </c>
      <c r="X3191">
        <f>VALUE(TEXT(sales_order1[[#This Row],[date]], "D"))</f>
        <v>13</v>
      </c>
      <c r="Y3191">
        <v>28</v>
      </c>
    </row>
    <row r="3192" spans="1:25" x14ac:dyDescent="0.25">
      <c r="A3192" s="1">
        <v>44390</v>
      </c>
      <c r="B3192">
        <v>61116</v>
      </c>
      <c r="C3192" t="s">
        <v>86</v>
      </c>
      <c r="D3192" t="str">
        <f>VLOOKUP(sales_order1[[#This Row],[itemCode]],product_details3!B:C,2,0)</f>
        <v>SRMH30</v>
      </c>
      <c r="E3192" t="s">
        <v>87</v>
      </c>
      <c r="F3192" t="s">
        <v>30</v>
      </c>
      <c r="G3192">
        <v>50</v>
      </c>
      <c r="H3192">
        <v>21</v>
      </c>
      <c r="I3192">
        <v>1050</v>
      </c>
      <c r="J3192">
        <v>6.6</v>
      </c>
      <c r="K3192">
        <v>330</v>
      </c>
      <c r="L3192">
        <v>14.4</v>
      </c>
      <c r="M3192">
        <v>0.68571428571428572</v>
      </c>
      <c r="N3192">
        <v>720</v>
      </c>
      <c r="O3192" t="s">
        <v>163</v>
      </c>
      <c r="P3192" t="s">
        <v>164</v>
      </c>
      <c r="Q3192" t="s">
        <v>146</v>
      </c>
      <c r="R3192" t="s">
        <v>112</v>
      </c>
      <c r="S3192" t="s">
        <v>165</v>
      </c>
      <c r="T3192" t="s">
        <v>166</v>
      </c>
      <c r="U3192" t="s">
        <v>1189</v>
      </c>
      <c r="V3192">
        <f>YEAR(sales_order1[[#This Row],[date]])</f>
        <v>2021</v>
      </c>
      <c r="W3192" t="str">
        <f>TEXT(sales_order1[[#This Row],[date]], "Mmm")</f>
        <v>Jul</v>
      </c>
      <c r="X3192">
        <f>VALUE(TEXT(sales_order1[[#This Row],[date]], "D"))</f>
        <v>13</v>
      </c>
      <c r="Y3192">
        <v>28</v>
      </c>
    </row>
    <row r="3193" spans="1:25" x14ac:dyDescent="0.25">
      <c r="A3193" s="1">
        <v>44391</v>
      </c>
      <c r="B3193">
        <v>61117</v>
      </c>
      <c r="C3193" t="s">
        <v>256</v>
      </c>
      <c r="D3193" t="str">
        <f>VLOOKUP(sales_order1[[#This Row],[itemCode]],product_details3!B:C,2,0)</f>
        <v>MSKC50</v>
      </c>
      <c r="E3193" t="s">
        <v>257</v>
      </c>
      <c r="F3193" t="s">
        <v>137</v>
      </c>
      <c r="G3193">
        <v>150</v>
      </c>
      <c r="H3193">
        <v>11.95</v>
      </c>
      <c r="I3193">
        <v>1792.5</v>
      </c>
      <c r="J3193">
        <v>5.2</v>
      </c>
      <c r="K3193">
        <v>780</v>
      </c>
      <c r="L3193">
        <v>6.75</v>
      </c>
      <c r="M3193">
        <v>0.56485355648535562</v>
      </c>
      <c r="N3193">
        <v>1012.5</v>
      </c>
      <c r="O3193" t="s">
        <v>293</v>
      </c>
      <c r="P3193" t="s">
        <v>294</v>
      </c>
      <c r="Q3193" t="s">
        <v>154</v>
      </c>
      <c r="R3193" t="s">
        <v>56</v>
      </c>
      <c r="S3193" t="s">
        <v>133</v>
      </c>
      <c r="T3193" t="s">
        <v>155</v>
      </c>
      <c r="U3193" t="s">
        <v>1191</v>
      </c>
      <c r="V3193">
        <f>YEAR(sales_order1[[#This Row],[date]])</f>
        <v>2021</v>
      </c>
      <c r="W3193" t="str">
        <f>TEXT(sales_order1[[#This Row],[date]], "Mmm")</f>
        <v>Jul</v>
      </c>
      <c r="X3193">
        <f>VALUE(TEXT(sales_order1[[#This Row],[date]], "D"))</f>
        <v>14</v>
      </c>
      <c r="Y3193">
        <v>28</v>
      </c>
    </row>
    <row r="3194" spans="1:25" x14ac:dyDescent="0.25">
      <c r="A3194" s="1">
        <v>44391</v>
      </c>
      <c r="B3194">
        <v>61118</v>
      </c>
      <c r="C3194" t="s">
        <v>86</v>
      </c>
      <c r="D3194" t="str">
        <f>VLOOKUP(sales_order1[[#This Row],[itemCode]],product_details3!B:C,2,0)</f>
        <v>SRMH30</v>
      </c>
      <c r="E3194" t="s">
        <v>87</v>
      </c>
      <c r="F3194" t="s">
        <v>30</v>
      </c>
      <c r="G3194">
        <v>50</v>
      </c>
      <c r="H3194">
        <v>21</v>
      </c>
      <c r="I3194">
        <v>1050</v>
      </c>
      <c r="J3194">
        <v>6.6</v>
      </c>
      <c r="K3194">
        <v>330</v>
      </c>
      <c r="L3194">
        <v>14.4</v>
      </c>
      <c r="M3194">
        <v>0.68571428571428572</v>
      </c>
      <c r="N3194">
        <v>720</v>
      </c>
      <c r="O3194" t="s">
        <v>451</v>
      </c>
      <c r="P3194" t="s">
        <v>452</v>
      </c>
      <c r="Q3194" t="s">
        <v>271</v>
      </c>
      <c r="R3194" t="s">
        <v>56</v>
      </c>
      <c r="S3194" t="s">
        <v>192</v>
      </c>
      <c r="T3194" t="s">
        <v>453</v>
      </c>
      <c r="U3194" t="s">
        <v>1191</v>
      </c>
      <c r="V3194">
        <f>YEAR(sales_order1[[#This Row],[date]])</f>
        <v>2021</v>
      </c>
      <c r="W3194" t="str">
        <f>TEXT(sales_order1[[#This Row],[date]], "Mmm")</f>
        <v>Jul</v>
      </c>
      <c r="X3194">
        <f>VALUE(TEXT(sales_order1[[#This Row],[date]], "D"))</f>
        <v>14</v>
      </c>
      <c r="Y3194">
        <v>28</v>
      </c>
    </row>
    <row r="3195" spans="1:25" x14ac:dyDescent="0.25">
      <c r="A3195" s="1">
        <v>44391</v>
      </c>
      <c r="B3195">
        <v>61119</v>
      </c>
      <c r="C3195" t="s">
        <v>194</v>
      </c>
      <c r="D3195" t="str">
        <f>VLOOKUP(sales_order1[[#This Row],[itemCode]],product_details3!B:C,2,0)</f>
        <v>CLNG150</v>
      </c>
      <c r="E3195" t="s">
        <v>195</v>
      </c>
      <c r="F3195" t="s">
        <v>45</v>
      </c>
      <c r="G3195">
        <v>50</v>
      </c>
      <c r="H3195">
        <v>12.75</v>
      </c>
      <c r="I3195">
        <v>637.5</v>
      </c>
      <c r="J3195">
        <v>4.45</v>
      </c>
      <c r="K3195">
        <v>222.5</v>
      </c>
      <c r="L3195">
        <v>8.3000000000000007</v>
      </c>
      <c r="M3195">
        <v>0.65098039215686276</v>
      </c>
      <c r="N3195">
        <v>415</v>
      </c>
      <c r="O3195" t="s">
        <v>585</v>
      </c>
      <c r="P3195" t="s">
        <v>586</v>
      </c>
      <c r="Q3195" t="s">
        <v>64</v>
      </c>
      <c r="R3195" t="s">
        <v>40</v>
      </c>
      <c r="S3195" t="s">
        <v>65</v>
      </c>
      <c r="T3195" t="s">
        <v>587</v>
      </c>
      <c r="U3195" t="s">
        <v>1190</v>
      </c>
      <c r="V3195">
        <f>YEAR(sales_order1[[#This Row],[date]])</f>
        <v>2021</v>
      </c>
      <c r="W3195" t="str">
        <f>TEXT(sales_order1[[#This Row],[date]], "Mmm")</f>
        <v>Jul</v>
      </c>
      <c r="X3195">
        <f>VALUE(TEXT(sales_order1[[#This Row],[date]], "D"))</f>
        <v>14</v>
      </c>
      <c r="Y3195">
        <v>28</v>
      </c>
    </row>
    <row r="3196" spans="1:25" x14ac:dyDescent="0.25">
      <c r="A3196" s="1">
        <v>44391</v>
      </c>
      <c r="B3196">
        <v>61120</v>
      </c>
      <c r="C3196" t="s">
        <v>51</v>
      </c>
      <c r="D3196" t="str">
        <f>VLOOKUP(sales_order1[[#This Row],[itemCode]],product_details3!B:C,2,0)</f>
        <v>MSTH50</v>
      </c>
      <c r="E3196" t="s">
        <v>52</v>
      </c>
      <c r="F3196" t="s">
        <v>21</v>
      </c>
      <c r="G3196">
        <v>100</v>
      </c>
      <c r="H3196">
        <v>15.75</v>
      </c>
      <c r="I3196">
        <v>1575</v>
      </c>
      <c r="J3196">
        <v>4.45</v>
      </c>
      <c r="K3196">
        <v>445</v>
      </c>
      <c r="L3196">
        <v>11.3</v>
      </c>
      <c r="M3196">
        <v>0.71746031746031746</v>
      </c>
      <c r="N3196">
        <v>1130</v>
      </c>
      <c r="O3196" t="s">
        <v>237</v>
      </c>
      <c r="P3196" t="s">
        <v>238</v>
      </c>
      <c r="Q3196" t="s">
        <v>239</v>
      </c>
      <c r="R3196" t="s">
        <v>112</v>
      </c>
      <c r="S3196" t="s">
        <v>240</v>
      </c>
      <c r="T3196" t="s">
        <v>241</v>
      </c>
      <c r="U3196" t="s">
        <v>1189</v>
      </c>
      <c r="V3196">
        <f>YEAR(sales_order1[[#This Row],[date]])</f>
        <v>2021</v>
      </c>
      <c r="W3196" t="str">
        <f>TEXT(sales_order1[[#This Row],[date]], "Mmm")</f>
        <v>Jul</v>
      </c>
      <c r="X3196">
        <f>VALUE(TEXT(sales_order1[[#This Row],[date]], "D"))</f>
        <v>14</v>
      </c>
      <c r="Y3196">
        <v>28</v>
      </c>
    </row>
    <row r="3197" spans="1:25" x14ac:dyDescent="0.25">
      <c r="A3197" s="1">
        <v>44391</v>
      </c>
      <c r="B3197">
        <v>61121</v>
      </c>
      <c r="C3197" t="s">
        <v>28</v>
      </c>
      <c r="D3197" t="str">
        <f>VLOOKUP(sales_order1[[#This Row],[itemCode]],product_details3!B:C,2,0)</f>
        <v>SRMC30</v>
      </c>
      <c r="E3197" t="s">
        <v>29</v>
      </c>
      <c r="F3197" t="s">
        <v>30</v>
      </c>
      <c r="G3197">
        <v>100</v>
      </c>
      <c r="H3197">
        <v>22.6</v>
      </c>
      <c r="I3197">
        <v>2260</v>
      </c>
      <c r="J3197">
        <v>7.6</v>
      </c>
      <c r="K3197">
        <v>760</v>
      </c>
      <c r="L3197">
        <v>15</v>
      </c>
      <c r="M3197">
        <v>0.66371681415929207</v>
      </c>
      <c r="N3197">
        <v>1500</v>
      </c>
      <c r="O3197" t="s">
        <v>392</v>
      </c>
      <c r="P3197" t="s">
        <v>393</v>
      </c>
      <c r="Q3197" t="s">
        <v>264</v>
      </c>
      <c r="R3197" t="s">
        <v>56</v>
      </c>
      <c r="S3197" t="s">
        <v>133</v>
      </c>
      <c r="T3197" t="s">
        <v>394</v>
      </c>
      <c r="U3197" t="s">
        <v>1191</v>
      </c>
      <c r="V3197">
        <f>YEAR(sales_order1[[#This Row],[date]])</f>
        <v>2021</v>
      </c>
      <c r="W3197" t="str">
        <f>TEXT(sales_order1[[#This Row],[date]], "Mmm")</f>
        <v>Jul</v>
      </c>
      <c r="X3197">
        <f>VALUE(TEXT(sales_order1[[#This Row],[date]], "D"))</f>
        <v>14</v>
      </c>
      <c r="Y3197">
        <v>28</v>
      </c>
    </row>
    <row r="3198" spans="1:25" x14ac:dyDescent="0.25">
      <c r="A3198" s="1">
        <v>44391</v>
      </c>
      <c r="B3198">
        <v>61122</v>
      </c>
      <c r="C3198" t="s">
        <v>194</v>
      </c>
      <c r="D3198" t="str">
        <f>VLOOKUP(sales_order1[[#This Row],[itemCode]],product_details3!B:C,2,0)</f>
        <v>CLNG150</v>
      </c>
      <c r="E3198" t="s">
        <v>195</v>
      </c>
      <c r="F3198" t="s">
        <v>45</v>
      </c>
      <c r="G3198">
        <v>150</v>
      </c>
      <c r="H3198">
        <v>12.75</v>
      </c>
      <c r="I3198">
        <v>1912.5</v>
      </c>
      <c r="J3198">
        <v>4.45</v>
      </c>
      <c r="K3198">
        <v>667.5</v>
      </c>
      <c r="L3198">
        <v>8.3000000000000007</v>
      </c>
      <c r="M3198">
        <v>0.65098039215686276</v>
      </c>
      <c r="N3198">
        <v>1245</v>
      </c>
      <c r="O3198" t="s">
        <v>543</v>
      </c>
      <c r="P3198" t="s">
        <v>544</v>
      </c>
      <c r="Q3198" t="s">
        <v>378</v>
      </c>
      <c r="R3198" t="s">
        <v>72</v>
      </c>
      <c r="S3198" t="s">
        <v>545</v>
      </c>
      <c r="T3198" t="s">
        <v>546</v>
      </c>
      <c r="U3198" t="s">
        <v>1188</v>
      </c>
      <c r="V3198">
        <f>YEAR(sales_order1[[#This Row],[date]])</f>
        <v>2021</v>
      </c>
      <c r="W3198" t="str">
        <f>TEXT(sales_order1[[#This Row],[date]], "Mmm")</f>
        <v>Jul</v>
      </c>
      <c r="X3198">
        <f>VALUE(TEXT(sales_order1[[#This Row],[date]], "D"))</f>
        <v>14</v>
      </c>
      <c r="Y3198">
        <v>28</v>
      </c>
    </row>
    <row r="3199" spans="1:25" x14ac:dyDescent="0.25">
      <c r="A3199" s="1">
        <v>44391</v>
      </c>
      <c r="B3199">
        <v>61123</v>
      </c>
      <c r="C3199" t="s">
        <v>43</v>
      </c>
      <c r="D3199" t="str">
        <f>VLOOKUP(sales_order1[[#This Row],[itemCode]],product_details3!B:C,2,0)</f>
        <v>CLNG200</v>
      </c>
      <c r="E3199" t="s">
        <v>44</v>
      </c>
      <c r="F3199" t="s">
        <v>45</v>
      </c>
      <c r="G3199">
        <v>150</v>
      </c>
      <c r="H3199">
        <v>21.25</v>
      </c>
      <c r="I3199">
        <v>3187.5</v>
      </c>
      <c r="J3199">
        <v>7.75</v>
      </c>
      <c r="K3199">
        <v>1162.5</v>
      </c>
      <c r="L3199">
        <v>13.5</v>
      </c>
      <c r="M3199">
        <v>0.63529411764705879</v>
      </c>
      <c r="N3199">
        <v>2025</v>
      </c>
      <c r="O3199" t="s">
        <v>302</v>
      </c>
      <c r="P3199" t="s">
        <v>303</v>
      </c>
      <c r="Q3199" t="s">
        <v>107</v>
      </c>
      <c r="R3199" t="s">
        <v>40</v>
      </c>
      <c r="S3199" t="s">
        <v>101</v>
      </c>
      <c r="T3199" t="s">
        <v>304</v>
      </c>
      <c r="U3199" t="s">
        <v>1190</v>
      </c>
      <c r="V3199">
        <f>YEAR(sales_order1[[#This Row],[date]])</f>
        <v>2021</v>
      </c>
      <c r="W3199" t="str">
        <f>TEXT(sales_order1[[#This Row],[date]], "Mmm")</f>
        <v>Jul</v>
      </c>
      <c r="X3199">
        <f>VALUE(TEXT(sales_order1[[#This Row],[date]], "D"))</f>
        <v>14</v>
      </c>
      <c r="Y3199">
        <v>28</v>
      </c>
    </row>
    <row r="3200" spans="1:25" x14ac:dyDescent="0.25">
      <c r="A3200" s="1">
        <v>44391</v>
      </c>
      <c r="B3200">
        <v>61124</v>
      </c>
      <c r="C3200" t="s">
        <v>438</v>
      </c>
      <c r="D3200" t="str">
        <f>VLOOKUP(sales_order1[[#This Row],[itemCode]],product_details3!B:C,2,0)</f>
        <v>EXFP150</v>
      </c>
      <c r="E3200" t="s">
        <v>439</v>
      </c>
      <c r="F3200" t="s">
        <v>183</v>
      </c>
      <c r="G3200">
        <v>50</v>
      </c>
      <c r="H3200">
        <v>28.25</v>
      </c>
      <c r="I3200">
        <v>1412.5</v>
      </c>
      <c r="J3200">
        <v>12</v>
      </c>
      <c r="K3200">
        <v>600</v>
      </c>
      <c r="L3200">
        <v>16.25</v>
      </c>
      <c r="M3200">
        <v>0.5752212389380531</v>
      </c>
      <c r="N3200">
        <v>812.5</v>
      </c>
      <c r="O3200" t="s">
        <v>648</v>
      </c>
      <c r="P3200" t="s">
        <v>649</v>
      </c>
      <c r="Q3200" t="s">
        <v>107</v>
      </c>
      <c r="R3200" t="s">
        <v>40</v>
      </c>
      <c r="S3200" t="s">
        <v>101</v>
      </c>
      <c r="T3200" t="s">
        <v>650</v>
      </c>
      <c r="U3200" t="s">
        <v>1190</v>
      </c>
      <c r="V3200">
        <f>YEAR(sales_order1[[#This Row],[date]])</f>
        <v>2021</v>
      </c>
      <c r="W3200" t="str">
        <f>TEXT(sales_order1[[#This Row],[date]], "Mmm")</f>
        <v>Jul</v>
      </c>
      <c r="X3200">
        <f>VALUE(TEXT(sales_order1[[#This Row],[date]], "D"))</f>
        <v>14</v>
      </c>
      <c r="Y3200">
        <v>28</v>
      </c>
    </row>
    <row r="3201" spans="1:25" x14ac:dyDescent="0.25">
      <c r="A3201" s="1">
        <v>44391</v>
      </c>
      <c r="B3201">
        <v>61125</v>
      </c>
      <c r="C3201" t="s">
        <v>19</v>
      </c>
      <c r="D3201" t="str">
        <f>VLOOKUP(sales_order1[[#This Row],[itemCode]],product_details3!B:C,2,0)</f>
        <v>MSTH100</v>
      </c>
      <c r="E3201" t="s">
        <v>20</v>
      </c>
      <c r="F3201" t="s">
        <v>21</v>
      </c>
      <c r="G3201">
        <v>150</v>
      </c>
      <c r="H3201">
        <v>26.25</v>
      </c>
      <c r="I3201">
        <v>3937.5</v>
      </c>
      <c r="J3201">
        <v>7.75</v>
      </c>
      <c r="K3201">
        <v>1162.5</v>
      </c>
      <c r="L3201">
        <v>18.5</v>
      </c>
      <c r="M3201">
        <v>0.70476190476190481</v>
      </c>
      <c r="N3201">
        <v>2775</v>
      </c>
      <c r="O3201" t="s">
        <v>443</v>
      </c>
      <c r="P3201" t="s">
        <v>444</v>
      </c>
      <c r="Q3201" t="s">
        <v>111</v>
      </c>
      <c r="R3201" t="s">
        <v>112</v>
      </c>
      <c r="S3201" t="s">
        <v>445</v>
      </c>
      <c r="T3201" t="s">
        <v>446</v>
      </c>
      <c r="U3201" t="s">
        <v>1189</v>
      </c>
      <c r="V3201">
        <f>YEAR(sales_order1[[#This Row],[date]])</f>
        <v>2021</v>
      </c>
      <c r="W3201" t="str">
        <f>TEXT(sales_order1[[#This Row],[date]], "Mmm")</f>
        <v>Jul</v>
      </c>
      <c r="X3201">
        <f>VALUE(TEXT(sales_order1[[#This Row],[date]], "D"))</f>
        <v>14</v>
      </c>
      <c r="Y3201">
        <v>28</v>
      </c>
    </row>
    <row r="3202" spans="1:25" x14ac:dyDescent="0.25">
      <c r="A3202" s="1">
        <v>44392</v>
      </c>
      <c r="B3202">
        <v>61126</v>
      </c>
      <c r="C3202" t="s">
        <v>51</v>
      </c>
      <c r="D3202" t="str">
        <f>VLOOKUP(sales_order1[[#This Row],[itemCode]],product_details3!B:C,2,0)</f>
        <v>MSTH50</v>
      </c>
      <c r="E3202" t="s">
        <v>52</v>
      </c>
      <c r="F3202" t="s">
        <v>21</v>
      </c>
      <c r="G3202">
        <v>100</v>
      </c>
      <c r="H3202">
        <v>15.75</v>
      </c>
      <c r="I3202">
        <v>1575</v>
      </c>
      <c r="J3202">
        <v>4.45</v>
      </c>
      <c r="K3202">
        <v>445</v>
      </c>
      <c r="L3202">
        <v>11.3</v>
      </c>
      <c r="M3202">
        <v>0.71746031746031746</v>
      </c>
      <c r="N3202">
        <v>1130</v>
      </c>
      <c r="O3202" t="s">
        <v>269</v>
      </c>
      <c r="P3202" t="s">
        <v>270</v>
      </c>
      <c r="Q3202" t="s">
        <v>271</v>
      </c>
      <c r="R3202" t="s">
        <v>56</v>
      </c>
      <c r="S3202" t="s">
        <v>192</v>
      </c>
      <c r="T3202" t="s">
        <v>272</v>
      </c>
      <c r="U3202" t="s">
        <v>1191</v>
      </c>
      <c r="V3202">
        <f>YEAR(sales_order1[[#This Row],[date]])</f>
        <v>2021</v>
      </c>
      <c r="W3202" t="str">
        <f>TEXT(sales_order1[[#This Row],[date]], "Mmm")</f>
        <v>Jul</v>
      </c>
      <c r="X3202">
        <f>VALUE(TEXT(sales_order1[[#This Row],[date]], "D"))</f>
        <v>15</v>
      </c>
      <c r="Y3202">
        <v>28</v>
      </c>
    </row>
    <row r="3203" spans="1:25" x14ac:dyDescent="0.25">
      <c r="A3203" s="1">
        <v>44392</v>
      </c>
      <c r="B3203">
        <v>61127</v>
      </c>
      <c r="C3203" t="s">
        <v>335</v>
      </c>
      <c r="D3203" t="str">
        <f>VLOOKUP(sales_order1[[#This Row],[itemCode]],product_details3!B:C,2,0)</f>
        <v>CLNF50</v>
      </c>
      <c r="E3203" t="s">
        <v>336</v>
      </c>
      <c r="F3203" t="s">
        <v>45</v>
      </c>
      <c r="G3203">
        <v>100</v>
      </c>
      <c r="H3203">
        <v>7.3</v>
      </c>
      <c r="I3203">
        <v>730</v>
      </c>
      <c r="J3203">
        <v>2.8</v>
      </c>
      <c r="K3203">
        <v>280</v>
      </c>
      <c r="L3203">
        <v>4.5</v>
      </c>
      <c r="M3203">
        <v>0.61643835616438358</v>
      </c>
      <c r="N3203">
        <v>450</v>
      </c>
      <c r="O3203" t="s">
        <v>467</v>
      </c>
      <c r="P3203" t="s">
        <v>468</v>
      </c>
      <c r="Q3203" t="s">
        <v>39</v>
      </c>
      <c r="R3203" t="s">
        <v>40</v>
      </c>
      <c r="S3203" t="s">
        <v>41</v>
      </c>
      <c r="T3203" t="s">
        <v>174</v>
      </c>
      <c r="U3203" t="s">
        <v>1188</v>
      </c>
      <c r="V3203">
        <f>YEAR(sales_order1[[#This Row],[date]])</f>
        <v>2021</v>
      </c>
      <c r="W3203" t="str">
        <f>TEXT(sales_order1[[#This Row],[date]], "Mmm")</f>
        <v>Jul</v>
      </c>
      <c r="X3203">
        <f>VALUE(TEXT(sales_order1[[#This Row],[date]], "D"))</f>
        <v>15</v>
      </c>
      <c r="Y3203">
        <v>28</v>
      </c>
    </row>
    <row r="3204" spans="1:25" x14ac:dyDescent="0.25">
      <c r="A3204" s="1">
        <v>44392</v>
      </c>
      <c r="B3204">
        <v>61128</v>
      </c>
      <c r="C3204" t="s">
        <v>86</v>
      </c>
      <c r="D3204" t="str">
        <f>VLOOKUP(sales_order1[[#This Row],[itemCode]],product_details3!B:C,2,0)</f>
        <v>SRMH30</v>
      </c>
      <c r="E3204" t="s">
        <v>87</v>
      </c>
      <c r="F3204" t="s">
        <v>30</v>
      </c>
      <c r="G3204">
        <v>150</v>
      </c>
      <c r="H3204">
        <v>21</v>
      </c>
      <c r="I3204">
        <v>3150</v>
      </c>
      <c r="J3204">
        <v>6.6</v>
      </c>
      <c r="K3204">
        <v>990</v>
      </c>
      <c r="L3204">
        <v>14.4</v>
      </c>
      <c r="M3204">
        <v>0.68571428571428572</v>
      </c>
      <c r="N3204">
        <v>2160</v>
      </c>
      <c r="O3204" t="s">
        <v>366</v>
      </c>
      <c r="P3204" t="s">
        <v>367</v>
      </c>
      <c r="Q3204" t="s">
        <v>239</v>
      </c>
      <c r="R3204" t="s">
        <v>112</v>
      </c>
      <c r="S3204" t="s">
        <v>368</v>
      </c>
      <c r="T3204" t="s">
        <v>369</v>
      </c>
      <c r="U3204" t="s">
        <v>1189</v>
      </c>
      <c r="V3204">
        <f>YEAR(sales_order1[[#This Row],[date]])</f>
        <v>2021</v>
      </c>
      <c r="W3204" t="str">
        <f>TEXT(sales_order1[[#This Row],[date]], "Mmm")</f>
        <v>Jul</v>
      </c>
      <c r="X3204">
        <f>VALUE(TEXT(sales_order1[[#This Row],[date]], "D"))</f>
        <v>15</v>
      </c>
      <c r="Y3204">
        <v>28</v>
      </c>
    </row>
    <row r="3205" spans="1:25" x14ac:dyDescent="0.25">
      <c r="A3205" s="1">
        <v>44392</v>
      </c>
      <c r="B3205">
        <v>61129</v>
      </c>
      <c r="C3205" t="s">
        <v>135</v>
      </c>
      <c r="D3205" t="str">
        <f>VLOOKUP(sales_order1[[#This Row],[itemCode]],product_details3!B:C,2,0)</f>
        <v>MSKSH</v>
      </c>
      <c r="E3205" t="s">
        <v>136</v>
      </c>
      <c r="F3205" t="s">
        <v>137</v>
      </c>
      <c r="G3205">
        <v>50</v>
      </c>
      <c r="H3205">
        <v>18.75</v>
      </c>
      <c r="I3205">
        <v>937.5</v>
      </c>
      <c r="J3205">
        <v>7.45</v>
      </c>
      <c r="K3205">
        <v>372.5</v>
      </c>
      <c r="L3205">
        <v>11.3</v>
      </c>
      <c r="M3205">
        <v>0.60266666666666668</v>
      </c>
      <c r="N3205">
        <v>565</v>
      </c>
      <c r="O3205" t="s">
        <v>651</v>
      </c>
      <c r="P3205" t="s">
        <v>652</v>
      </c>
      <c r="Q3205" t="s">
        <v>218</v>
      </c>
      <c r="R3205" t="s">
        <v>40</v>
      </c>
      <c r="S3205" t="s">
        <v>432</v>
      </c>
      <c r="T3205" t="s">
        <v>653</v>
      </c>
      <c r="U3205" t="s">
        <v>1190</v>
      </c>
      <c r="V3205">
        <f>YEAR(sales_order1[[#This Row],[date]])</f>
        <v>2021</v>
      </c>
      <c r="W3205" t="str">
        <f>TEXT(sales_order1[[#This Row],[date]], "Mmm")</f>
        <v>Jul</v>
      </c>
      <c r="X3205">
        <f>VALUE(TEXT(sales_order1[[#This Row],[date]], "D"))</f>
        <v>15</v>
      </c>
      <c r="Y3205">
        <v>28</v>
      </c>
    </row>
    <row r="3206" spans="1:25" x14ac:dyDescent="0.25">
      <c r="A3206" s="1">
        <v>44392</v>
      </c>
      <c r="B3206">
        <v>61130</v>
      </c>
      <c r="C3206" t="s">
        <v>313</v>
      </c>
      <c r="D3206" t="str">
        <f>VLOOKUP(sales_order1[[#This Row],[itemCode]],product_details3!B:C,2,0)</f>
        <v>MSKO50</v>
      </c>
      <c r="E3206" t="s">
        <v>314</v>
      </c>
      <c r="F3206" t="s">
        <v>137</v>
      </c>
      <c r="G3206">
        <v>200</v>
      </c>
      <c r="H3206">
        <v>14.65</v>
      </c>
      <c r="I3206">
        <v>2930</v>
      </c>
      <c r="J3206">
        <v>6.55</v>
      </c>
      <c r="K3206">
        <v>1310</v>
      </c>
      <c r="L3206">
        <v>8.1</v>
      </c>
      <c r="M3206">
        <v>0.55290102389078488</v>
      </c>
      <c r="N3206">
        <v>1620</v>
      </c>
      <c r="O3206" t="s">
        <v>262</v>
      </c>
      <c r="P3206" t="s">
        <v>263</v>
      </c>
      <c r="Q3206" t="s">
        <v>264</v>
      </c>
      <c r="R3206" t="s">
        <v>56</v>
      </c>
      <c r="S3206" t="s">
        <v>133</v>
      </c>
      <c r="T3206" t="s">
        <v>265</v>
      </c>
      <c r="U3206" t="s">
        <v>1191</v>
      </c>
      <c r="V3206">
        <f>YEAR(sales_order1[[#This Row],[date]])</f>
        <v>2021</v>
      </c>
      <c r="W3206" t="str">
        <f>TEXT(sales_order1[[#This Row],[date]], "Mmm")</f>
        <v>Jul</v>
      </c>
      <c r="X3206">
        <f>VALUE(TEXT(sales_order1[[#This Row],[date]], "D"))</f>
        <v>15</v>
      </c>
      <c r="Y3206">
        <v>28</v>
      </c>
    </row>
    <row r="3207" spans="1:25" x14ac:dyDescent="0.25">
      <c r="A3207" s="1">
        <v>44392</v>
      </c>
      <c r="B3207">
        <v>61131</v>
      </c>
      <c r="C3207" t="s">
        <v>19</v>
      </c>
      <c r="D3207" t="str">
        <f>VLOOKUP(sales_order1[[#This Row],[itemCode]],product_details3!B:C,2,0)</f>
        <v>MSTH100</v>
      </c>
      <c r="E3207" t="s">
        <v>20</v>
      </c>
      <c r="F3207" t="s">
        <v>21</v>
      </c>
      <c r="G3207">
        <v>200</v>
      </c>
      <c r="H3207">
        <v>26.25</v>
      </c>
      <c r="I3207">
        <v>5250</v>
      </c>
      <c r="J3207">
        <v>7.75</v>
      </c>
      <c r="K3207">
        <v>1550</v>
      </c>
      <c r="L3207">
        <v>18.5</v>
      </c>
      <c r="M3207">
        <v>0.70476190476190481</v>
      </c>
      <c r="N3207">
        <v>3700</v>
      </c>
      <c r="O3207" t="s">
        <v>573</v>
      </c>
      <c r="P3207" t="s">
        <v>574</v>
      </c>
      <c r="Q3207" t="s">
        <v>218</v>
      </c>
      <c r="R3207" t="s">
        <v>40</v>
      </c>
      <c r="S3207" t="s">
        <v>219</v>
      </c>
      <c r="T3207" t="s">
        <v>575</v>
      </c>
      <c r="U3207" t="s">
        <v>1190</v>
      </c>
      <c r="V3207">
        <f>YEAR(sales_order1[[#This Row],[date]])</f>
        <v>2021</v>
      </c>
      <c r="W3207" t="str">
        <f>TEXT(sales_order1[[#This Row],[date]], "Mmm")</f>
        <v>Jul</v>
      </c>
      <c r="X3207">
        <f>VALUE(TEXT(sales_order1[[#This Row],[date]], "D"))</f>
        <v>15</v>
      </c>
      <c r="Y3207">
        <v>28</v>
      </c>
    </row>
    <row r="3208" spans="1:25" x14ac:dyDescent="0.25">
      <c r="A3208" s="1">
        <v>44392</v>
      </c>
      <c r="B3208">
        <v>61132</v>
      </c>
      <c r="C3208" t="s">
        <v>170</v>
      </c>
      <c r="D3208" t="str">
        <f>VLOOKUP(sales_order1[[#This Row],[itemCode]],product_details3!B:C,2,0)</f>
        <v>MKRM100</v>
      </c>
      <c r="E3208" t="s">
        <v>171</v>
      </c>
      <c r="F3208" t="s">
        <v>151</v>
      </c>
      <c r="G3208">
        <v>100</v>
      </c>
      <c r="H3208">
        <v>5.5</v>
      </c>
      <c r="I3208">
        <v>550</v>
      </c>
      <c r="J3208">
        <v>2.2999999999999998</v>
      </c>
      <c r="K3208">
        <v>230</v>
      </c>
      <c r="L3208">
        <v>3.2</v>
      </c>
      <c r="M3208">
        <v>0.5818181818181819</v>
      </c>
      <c r="N3208">
        <v>320</v>
      </c>
      <c r="O3208" t="s">
        <v>417</v>
      </c>
      <c r="P3208" t="s">
        <v>418</v>
      </c>
      <c r="Q3208" t="s">
        <v>160</v>
      </c>
      <c r="R3208" t="s">
        <v>112</v>
      </c>
      <c r="S3208" t="s">
        <v>161</v>
      </c>
      <c r="T3208" t="s">
        <v>419</v>
      </c>
      <c r="U3208" t="s">
        <v>1189</v>
      </c>
      <c r="V3208">
        <f>YEAR(sales_order1[[#This Row],[date]])</f>
        <v>2021</v>
      </c>
      <c r="W3208" t="str">
        <f>TEXT(sales_order1[[#This Row],[date]], "Mmm")</f>
        <v>Jul</v>
      </c>
      <c r="X3208">
        <f>VALUE(TEXT(sales_order1[[#This Row],[date]], "D"))</f>
        <v>15</v>
      </c>
      <c r="Y3208">
        <v>28</v>
      </c>
    </row>
    <row r="3209" spans="1:25" x14ac:dyDescent="0.25">
      <c r="A3209" s="1">
        <v>44392</v>
      </c>
      <c r="B3209">
        <v>61133</v>
      </c>
      <c r="C3209" t="s">
        <v>103</v>
      </c>
      <c r="D3209" t="str">
        <f>VLOOKUP(sales_order1[[#This Row],[itemCode]],product_details3!B:C,2,0)</f>
        <v>SCRT50</v>
      </c>
      <c r="E3209" t="s">
        <v>104</v>
      </c>
      <c r="F3209" t="s">
        <v>61</v>
      </c>
      <c r="G3209">
        <v>100</v>
      </c>
      <c r="H3209">
        <v>16.95</v>
      </c>
      <c r="I3209">
        <v>1695</v>
      </c>
      <c r="J3209">
        <v>5.2</v>
      </c>
      <c r="K3209">
        <v>520</v>
      </c>
      <c r="L3209">
        <v>11.75</v>
      </c>
      <c r="M3209">
        <v>0.69321533923303835</v>
      </c>
      <c r="N3209">
        <v>1175</v>
      </c>
      <c r="O3209" t="s">
        <v>612</v>
      </c>
      <c r="P3209" t="s">
        <v>613</v>
      </c>
      <c r="Q3209" t="s">
        <v>48</v>
      </c>
      <c r="R3209" t="s">
        <v>25</v>
      </c>
      <c r="S3209" t="s">
        <v>49</v>
      </c>
      <c r="T3209" t="s">
        <v>614</v>
      </c>
      <c r="U3209" t="s">
        <v>1191</v>
      </c>
      <c r="V3209">
        <f>YEAR(sales_order1[[#This Row],[date]])</f>
        <v>2021</v>
      </c>
      <c r="W3209" t="str">
        <f>TEXT(sales_order1[[#This Row],[date]], "Mmm")</f>
        <v>Jul</v>
      </c>
      <c r="X3209">
        <f>VALUE(TEXT(sales_order1[[#This Row],[date]], "D"))</f>
        <v>15</v>
      </c>
      <c r="Y3209">
        <v>28</v>
      </c>
    </row>
    <row r="3210" spans="1:25" x14ac:dyDescent="0.25">
      <c r="A3210" s="1">
        <v>44392</v>
      </c>
      <c r="B3210">
        <v>61134</v>
      </c>
      <c r="C3210" t="s">
        <v>19</v>
      </c>
      <c r="D3210" t="str">
        <f>VLOOKUP(sales_order1[[#This Row],[itemCode]],product_details3!B:C,2,0)</f>
        <v>MSTH100</v>
      </c>
      <c r="E3210" t="s">
        <v>20</v>
      </c>
      <c r="F3210" t="s">
        <v>21</v>
      </c>
      <c r="G3210">
        <v>50</v>
      </c>
      <c r="H3210">
        <v>26.25</v>
      </c>
      <c r="I3210">
        <v>1312.5</v>
      </c>
      <c r="J3210">
        <v>7.75</v>
      </c>
      <c r="K3210">
        <v>387.5</v>
      </c>
      <c r="L3210">
        <v>18.5</v>
      </c>
      <c r="M3210">
        <v>0.70476190476190481</v>
      </c>
      <c r="N3210">
        <v>925</v>
      </c>
      <c r="O3210" t="s">
        <v>211</v>
      </c>
      <c r="P3210" t="s">
        <v>212</v>
      </c>
      <c r="Q3210" t="s">
        <v>213</v>
      </c>
      <c r="R3210" t="s">
        <v>25</v>
      </c>
      <c r="S3210" t="s">
        <v>214</v>
      </c>
      <c r="T3210" t="s">
        <v>215</v>
      </c>
      <c r="U3210" t="s">
        <v>1191</v>
      </c>
      <c r="V3210">
        <f>YEAR(sales_order1[[#This Row],[date]])</f>
        <v>2021</v>
      </c>
      <c r="W3210" t="str">
        <f>TEXT(sales_order1[[#This Row],[date]], "Mmm")</f>
        <v>Jul</v>
      </c>
      <c r="X3210">
        <f>VALUE(TEXT(sales_order1[[#This Row],[date]], "D"))</f>
        <v>15</v>
      </c>
      <c r="Y3210">
        <v>28</v>
      </c>
    </row>
    <row r="3211" spans="1:25" x14ac:dyDescent="0.25">
      <c r="A3211" s="1">
        <v>44392</v>
      </c>
      <c r="B3211">
        <v>61135</v>
      </c>
      <c r="C3211" t="s">
        <v>28</v>
      </c>
      <c r="D3211" t="str">
        <f>VLOOKUP(sales_order1[[#This Row],[itemCode]],product_details3!B:C,2,0)</f>
        <v>SRMC30</v>
      </c>
      <c r="E3211" t="s">
        <v>29</v>
      </c>
      <c r="F3211" t="s">
        <v>30</v>
      </c>
      <c r="G3211">
        <v>100</v>
      </c>
      <c r="H3211">
        <v>22.6</v>
      </c>
      <c r="I3211">
        <v>2260</v>
      </c>
      <c r="J3211">
        <v>7.6</v>
      </c>
      <c r="K3211">
        <v>760</v>
      </c>
      <c r="L3211">
        <v>15</v>
      </c>
      <c r="M3211">
        <v>0.66371681415929207</v>
      </c>
      <c r="N3211">
        <v>1500</v>
      </c>
      <c r="O3211" t="s">
        <v>341</v>
      </c>
      <c r="P3211" t="s">
        <v>342</v>
      </c>
      <c r="Q3211" t="s">
        <v>146</v>
      </c>
      <c r="R3211" t="s">
        <v>112</v>
      </c>
      <c r="S3211" t="s">
        <v>343</v>
      </c>
      <c r="T3211" t="s">
        <v>95</v>
      </c>
      <c r="U3211" t="s">
        <v>1190</v>
      </c>
      <c r="V3211">
        <f>YEAR(sales_order1[[#This Row],[date]])</f>
        <v>2021</v>
      </c>
      <c r="W3211" t="str">
        <f>TEXT(sales_order1[[#This Row],[date]], "Mmm")</f>
        <v>Jul</v>
      </c>
      <c r="X3211">
        <f>VALUE(TEXT(sales_order1[[#This Row],[date]], "D"))</f>
        <v>15</v>
      </c>
      <c r="Y3211">
        <v>28</v>
      </c>
    </row>
    <row r="3212" spans="1:25" x14ac:dyDescent="0.25">
      <c r="A3212" s="1">
        <v>44393</v>
      </c>
      <c r="B3212">
        <v>61136</v>
      </c>
      <c r="C3212" t="s">
        <v>339</v>
      </c>
      <c r="D3212" t="str">
        <f>VLOOKUP(sales_order1[[#This Row],[itemCode]],product_details3!B:C,2,0)</f>
        <v>SRMH50</v>
      </c>
      <c r="E3212" t="s">
        <v>340</v>
      </c>
      <c r="F3212" t="s">
        <v>30</v>
      </c>
      <c r="G3212">
        <v>150</v>
      </c>
      <c r="H3212">
        <v>31.25</v>
      </c>
      <c r="I3212">
        <v>4687.5</v>
      </c>
      <c r="J3212">
        <v>10.75</v>
      </c>
      <c r="K3212">
        <v>1612.5</v>
      </c>
      <c r="L3212">
        <v>20.5</v>
      </c>
      <c r="M3212">
        <v>0.65600000000000003</v>
      </c>
      <c r="N3212">
        <v>3075</v>
      </c>
      <c r="O3212" t="s">
        <v>525</v>
      </c>
      <c r="P3212" t="s">
        <v>526</v>
      </c>
      <c r="Q3212" t="s">
        <v>111</v>
      </c>
      <c r="R3212" t="s">
        <v>112</v>
      </c>
      <c r="S3212" t="s">
        <v>113</v>
      </c>
      <c r="T3212" t="s">
        <v>527</v>
      </c>
      <c r="U3212" t="s">
        <v>1189</v>
      </c>
      <c r="V3212">
        <f>YEAR(sales_order1[[#This Row],[date]])</f>
        <v>2021</v>
      </c>
      <c r="W3212" t="str">
        <f>TEXT(sales_order1[[#This Row],[date]], "Mmm")</f>
        <v>Jul</v>
      </c>
      <c r="X3212">
        <f>VALUE(TEXT(sales_order1[[#This Row],[date]], "D"))</f>
        <v>16</v>
      </c>
      <c r="Y3212">
        <v>29</v>
      </c>
    </row>
    <row r="3213" spans="1:25" x14ac:dyDescent="0.25">
      <c r="A3213" s="1">
        <v>44393</v>
      </c>
      <c r="B3213">
        <v>61137</v>
      </c>
      <c r="C3213" t="s">
        <v>19</v>
      </c>
      <c r="D3213" t="str">
        <f>VLOOKUP(sales_order1[[#This Row],[itemCode]],product_details3!B:C,2,0)</f>
        <v>MSTH100</v>
      </c>
      <c r="E3213" t="s">
        <v>20</v>
      </c>
      <c r="F3213" t="s">
        <v>21</v>
      </c>
      <c r="G3213">
        <v>200</v>
      </c>
      <c r="H3213">
        <v>26.25</v>
      </c>
      <c r="I3213">
        <v>5250</v>
      </c>
      <c r="J3213">
        <v>7.75</v>
      </c>
      <c r="K3213">
        <v>1550</v>
      </c>
      <c r="L3213">
        <v>18.5</v>
      </c>
      <c r="M3213">
        <v>0.70476190476190481</v>
      </c>
      <c r="N3213">
        <v>3700</v>
      </c>
      <c r="O3213" t="s">
        <v>295</v>
      </c>
      <c r="P3213" t="s">
        <v>296</v>
      </c>
      <c r="Q3213" t="s">
        <v>160</v>
      </c>
      <c r="R3213" t="s">
        <v>112</v>
      </c>
      <c r="S3213" t="s">
        <v>297</v>
      </c>
      <c r="T3213" t="s">
        <v>298</v>
      </c>
      <c r="U3213" t="s">
        <v>1189</v>
      </c>
      <c r="V3213">
        <f>YEAR(sales_order1[[#This Row],[date]])</f>
        <v>2021</v>
      </c>
      <c r="W3213" t="str">
        <f>TEXT(sales_order1[[#This Row],[date]], "Mmm")</f>
        <v>Jul</v>
      </c>
      <c r="X3213">
        <f>VALUE(TEXT(sales_order1[[#This Row],[date]], "D"))</f>
        <v>16</v>
      </c>
      <c r="Y3213">
        <v>29</v>
      </c>
    </row>
    <row r="3214" spans="1:25" x14ac:dyDescent="0.25">
      <c r="A3214" s="1">
        <v>44393</v>
      </c>
      <c r="B3214">
        <v>61138</v>
      </c>
      <c r="C3214" t="s">
        <v>362</v>
      </c>
      <c r="D3214" t="str">
        <f>VLOOKUP(sales_order1[[#This Row],[itemCode]],product_details3!B:C,2,0)</f>
        <v>MSKO100</v>
      </c>
      <c r="E3214" t="s">
        <v>363</v>
      </c>
      <c r="F3214" t="s">
        <v>137</v>
      </c>
      <c r="G3214">
        <v>150</v>
      </c>
      <c r="H3214">
        <v>22.65</v>
      </c>
      <c r="I3214">
        <v>3397.5</v>
      </c>
      <c r="J3214">
        <v>9.5500000000000007</v>
      </c>
      <c r="K3214">
        <v>1432.5</v>
      </c>
      <c r="L3214">
        <v>13.1</v>
      </c>
      <c r="M3214">
        <v>0.57836644591611486</v>
      </c>
      <c r="N3214">
        <v>1965</v>
      </c>
      <c r="O3214" t="s">
        <v>654</v>
      </c>
      <c r="P3214" t="s">
        <v>655</v>
      </c>
      <c r="Q3214" t="s">
        <v>100</v>
      </c>
      <c r="R3214" t="s">
        <v>40</v>
      </c>
      <c r="S3214" t="s">
        <v>101</v>
      </c>
      <c r="T3214" t="s">
        <v>656</v>
      </c>
      <c r="U3214" t="s">
        <v>1190</v>
      </c>
      <c r="V3214">
        <f>YEAR(sales_order1[[#This Row],[date]])</f>
        <v>2021</v>
      </c>
      <c r="W3214" t="str">
        <f>TEXT(sales_order1[[#This Row],[date]], "Mmm")</f>
        <v>Jul</v>
      </c>
      <c r="X3214">
        <f>VALUE(TEXT(sales_order1[[#This Row],[date]], "D"))</f>
        <v>16</v>
      </c>
      <c r="Y3214">
        <v>29</v>
      </c>
    </row>
    <row r="3215" spans="1:25" x14ac:dyDescent="0.25">
      <c r="A3215" s="1">
        <v>44393</v>
      </c>
      <c r="B3215">
        <v>61139</v>
      </c>
      <c r="C3215" t="s">
        <v>142</v>
      </c>
      <c r="D3215" t="str">
        <f>VLOOKUP(sales_order1[[#This Row],[itemCode]],product_details3!B:C,2,0)</f>
        <v>SRMC50</v>
      </c>
      <c r="E3215" t="s">
        <v>143</v>
      </c>
      <c r="F3215" t="s">
        <v>30</v>
      </c>
      <c r="G3215">
        <v>100</v>
      </c>
      <c r="H3215">
        <v>33.25</v>
      </c>
      <c r="I3215">
        <v>3325</v>
      </c>
      <c r="J3215">
        <v>12</v>
      </c>
      <c r="K3215">
        <v>1200</v>
      </c>
      <c r="L3215">
        <v>21.25</v>
      </c>
      <c r="M3215">
        <v>0.63909774436090228</v>
      </c>
      <c r="N3215">
        <v>2125</v>
      </c>
      <c r="O3215" t="s">
        <v>454</v>
      </c>
      <c r="P3215" t="s">
        <v>455</v>
      </c>
      <c r="Q3215" t="s">
        <v>71</v>
      </c>
      <c r="R3215" t="s">
        <v>72</v>
      </c>
      <c r="S3215" t="s">
        <v>73</v>
      </c>
      <c r="T3215" t="s">
        <v>456</v>
      </c>
      <c r="U3215" t="s">
        <v>1190</v>
      </c>
      <c r="V3215">
        <f>YEAR(sales_order1[[#This Row],[date]])</f>
        <v>2021</v>
      </c>
      <c r="W3215" t="str">
        <f>TEXT(sales_order1[[#This Row],[date]], "Mmm")</f>
        <v>Jul</v>
      </c>
      <c r="X3215">
        <f>VALUE(TEXT(sales_order1[[#This Row],[date]], "D"))</f>
        <v>16</v>
      </c>
      <c r="Y3215">
        <v>29</v>
      </c>
    </row>
    <row r="3216" spans="1:25" x14ac:dyDescent="0.25">
      <c r="A3216" s="1">
        <v>44393</v>
      </c>
      <c r="B3216">
        <v>61140</v>
      </c>
      <c r="C3216" t="s">
        <v>51</v>
      </c>
      <c r="D3216" t="str">
        <f>VLOOKUP(sales_order1[[#This Row],[itemCode]],product_details3!B:C,2,0)</f>
        <v>MSTH50</v>
      </c>
      <c r="E3216" t="s">
        <v>52</v>
      </c>
      <c r="F3216" t="s">
        <v>21</v>
      </c>
      <c r="G3216">
        <v>200</v>
      </c>
      <c r="H3216">
        <v>15.75</v>
      </c>
      <c r="I3216">
        <v>3150</v>
      </c>
      <c r="J3216">
        <v>4.45</v>
      </c>
      <c r="K3216">
        <v>890</v>
      </c>
      <c r="L3216">
        <v>11.3</v>
      </c>
      <c r="M3216">
        <v>0.71746031746031746</v>
      </c>
      <c r="N3216">
        <v>2260</v>
      </c>
      <c r="O3216" t="s">
        <v>570</v>
      </c>
      <c r="P3216" t="s">
        <v>571</v>
      </c>
      <c r="Q3216" t="s">
        <v>77</v>
      </c>
      <c r="R3216" t="s">
        <v>72</v>
      </c>
      <c r="S3216" t="s">
        <v>140</v>
      </c>
      <c r="T3216" t="s">
        <v>572</v>
      </c>
      <c r="U3216" t="s">
        <v>1190</v>
      </c>
      <c r="V3216">
        <f>YEAR(sales_order1[[#This Row],[date]])</f>
        <v>2021</v>
      </c>
      <c r="W3216" t="str">
        <f>TEXT(sales_order1[[#This Row],[date]], "Mmm")</f>
        <v>Jul</v>
      </c>
      <c r="X3216">
        <f>VALUE(TEXT(sales_order1[[#This Row],[date]], "D"))</f>
        <v>16</v>
      </c>
      <c r="Y3216">
        <v>29</v>
      </c>
    </row>
    <row r="3217" spans="1:25" x14ac:dyDescent="0.25">
      <c r="A3217" s="1">
        <v>44393</v>
      </c>
      <c r="B3217">
        <v>61141</v>
      </c>
      <c r="C3217" t="s">
        <v>331</v>
      </c>
      <c r="D3217" t="str">
        <f>VLOOKUP(sales_order1[[#This Row],[itemCode]],product_details3!B:C,2,0)</f>
        <v>EXFP50</v>
      </c>
      <c r="E3217" t="s">
        <v>332</v>
      </c>
      <c r="F3217" t="s">
        <v>183</v>
      </c>
      <c r="G3217">
        <v>100</v>
      </c>
      <c r="H3217">
        <v>16.95</v>
      </c>
      <c r="I3217">
        <v>1695</v>
      </c>
      <c r="J3217">
        <v>6.2</v>
      </c>
      <c r="K3217">
        <v>620</v>
      </c>
      <c r="L3217">
        <v>10.75</v>
      </c>
      <c r="M3217">
        <v>0.63421828908554578</v>
      </c>
      <c r="N3217">
        <v>1075</v>
      </c>
      <c r="O3217" t="s">
        <v>227</v>
      </c>
      <c r="P3217" t="s">
        <v>228</v>
      </c>
      <c r="Q3217" t="s">
        <v>64</v>
      </c>
      <c r="R3217" t="s">
        <v>40</v>
      </c>
      <c r="S3217" t="s">
        <v>229</v>
      </c>
      <c r="T3217" t="s">
        <v>230</v>
      </c>
      <c r="U3217" t="s">
        <v>1189</v>
      </c>
      <c r="V3217">
        <f>YEAR(sales_order1[[#This Row],[date]])</f>
        <v>2021</v>
      </c>
      <c r="W3217" t="str">
        <f>TEXT(sales_order1[[#This Row],[date]], "Mmm")</f>
        <v>Jul</v>
      </c>
      <c r="X3217">
        <f>VALUE(TEXT(sales_order1[[#This Row],[date]], "D"))</f>
        <v>16</v>
      </c>
      <c r="Y3217">
        <v>29</v>
      </c>
    </row>
    <row r="3218" spans="1:25" x14ac:dyDescent="0.25">
      <c r="A3218" s="1">
        <v>44393</v>
      </c>
      <c r="B3218">
        <v>61142</v>
      </c>
      <c r="C3218" t="s">
        <v>320</v>
      </c>
      <c r="D3218" t="str">
        <f>VLOOKUP(sales_order1[[#This Row],[itemCode]],product_details3!B:C,2,0)</f>
        <v>SCR50+100</v>
      </c>
      <c r="E3218" t="s">
        <v>321</v>
      </c>
      <c r="F3218" t="s">
        <v>61</v>
      </c>
      <c r="G3218">
        <v>300</v>
      </c>
      <c r="H3218">
        <v>26.25</v>
      </c>
      <c r="I3218">
        <v>7875</v>
      </c>
      <c r="J3218">
        <v>7.75</v>
      </c>
      <c r="K3218">
        <v>2325</v>
      </c>
      <c r="L3218">
        <v>18.5</v>
      </c>
      <c r="M3218">
        <v>0.70476190476190481</v>
      </c>
      <c r="N3218">
        <v>5550</v>
      </c>
      <c r="O3218" t="s">
        <v>528</v>
      </c>
      <c r="P3218" t="s">
        <v>529</v>
      </c>
      <c r="Q3218" t="s">
        <v>132</v>
      </c>
      <c r="R3218" t="s">
        <v>56</v>
      </c>
      <c r="S3218" t="s">
        <v>133</v>
      </c>
      <c r="T3218" t="s">
        <v>530</v>
      </c>
      <c r="U3218" t="s">
        <v>1191</v>
      </c>
      <c r="V3218">
        <f>YEAR(sales_order1[[#This Row],[date]])</f>
        <v>2021</v>
      </c>
      <c r="W3218" t="str">
        <f>TEXT(sales_order1[[#This Row],[date]], "Mmm")</f>
        <v>Jul</v>
      </c>
      <c r="X3218">
        <f>VALUE(TEXT(sales_order1[[#This Row],[date]], "D"))</f>
        <v>16</v>
      </c>
      <c r="Y3218">
        <v>29</v>
      </c>
    </row>
    <row r="3219" spans="1:25" x14ac:dyDescent="0.25">
      <c r="A3219" s="1">
        <v>44393</v>
      </c>
      <c r="B3219">
        <v>61143</v>
      </c>
      <c r="C3219" t="s">
        <v>194</v>
      </c>
      <c r="D3219" t="str">
        <f>VLOOKUP(sales_order1[[#This Row],[itemCode]],product_details3!B:C,2,0)</f>
        <v>CLNG150</v>
      </c>
      <c r="E3219" t="s">
        <v>195</v>
      </c>
      <c r="F3219" t="s">
        <v>45</v>
      </c>
      <c r="G3219">
        <v>150</v>
      </c>
      <c r="H3219">
        <v>12.75</v>
      </c>
      <c r="I3219">
        <v>1912.5</v>
      </c>
      <c r="J3219">
        <v>4.45</v>
      </c>
      <c r="K3219">
        <v>667.5</v>
      </c>
      <c r="L3219">
        <v>8.3000000000000007</v>
      </c>
      <c r="M3219">
        <v>0.65098039215686276</v>
      </c>
      <c r="N3219">
        <v>1245</v>
      </c>
      <c r="O3219" t="s">
        <v>366</v>
      </c>
      <c r="P3219" t="s">
        <v>367</v>
      </c>
      <c r="Q3219" t="s">
        <v>239</v>
      </c>
      <c r="R3219" t="s">
        <v>112</v>
      </c>
      <c r="S3219" t="s">
        <v>368</v>
      </c>
      <c r="T3219" t="s">
        <v>369</v>
      </c>
      <c r="U3219" t="s">
        <v>1189</v>
      </c>
      <c r="V3219">
        <f>YEAR(sales_order1[[#This Row],[date]])</f>
        <v>2021</v>
      </c>
      <c r="W3219" t="str">
        <f>TEXT(sales_order1[[#This Row],[date]], "Mmm")</f>
        <v>Jul</v>
      </c>
      <c r="X3219">
        <f>VALUE(TEXT(sales_order1[[#This Row],[date]], "D"))</f>
        <v>16</v>
      </c>
      <c r="Y3219">
        <v>29</v>
      </c>
    </row>
    <row r="3220" spans="1:25" x14ac:dyDescent="0.25">
      <c r="A3220" s="1">
        <v>44396</v>
      </c>
      <c r="B3220">
        <v>61144</v>
      </c>
      <c r="C3220" t="s">
        <v>320</v>
      </c>
      <c r="D3220" t="str">
        <f>VLOOKUP(sales_order1[[#This Row],[itemCode]],product_details3!B:C,2,0)</f>
        <v>SCR50+100</v>
      </c>
      <c r="E3220" t="s">
        <v>321</v>
      </c>
      <c r="F3220" t="s">
        <v>61</v>
      </c>
      <c r="G3220">
        <v>200</v>
      </c>
      <c r="H3220">
        <v>26.25</v>
      </c>
      <c r="I3220">
        <v>5250</v>
      </c>
      <c r="J3220">
        <v>7.75</v>
      </c>
      <c r="K3220">
        <v>1550</v>
      </c>
      <c r="L3220">
        <v>18.5</v>
      </c>
      <c r="M3220">
        <v>0.70476190476190481</v>
      </c>
      <c r="N3220">
        <v>3700</v>
      </c>
      <c r="O3220" t="s">
        <v>492</v>
      </c>
      <c r="P3220" t="s">
        <v>493</v>
      </c>
      <c r="Q3220" t="s">
        <v>378</v>
      </c>
      <c r="R3220" t="s">
        <v>72</v>
      </c>
      <c r="S3220" t="s">
        <v>379</v>
      </c>
      <c r="T3220" t="s">
        <v>494</v>
      </c>
      <c r="U3220" t="s">
        <v>1188</v>
      </c>
      <c r="V3220">
        <f>YEAR(sales_order1[[#This Row],[date]])</f>
        <v>2021</v>
      </c>
      <c r="W3220" t="str">
        <f>TEXT(sales_order1[[#This Row],[date]], "Mmm")</f>
        <v>Jul</v>
      </c>
      <c r="X3220">
        <f>VALUE(TEXT(sales_order1[[#This Row],[date]], "D"))</f>
        <v>19</v>
      </c>
      <c r="Y3220">
        <v>29</v>
      </c>
    </row>
    <row r="3221" spans="1:25" x14ac:dyDescent="0.25">
      <c r="A3221" s="1">
        <v>44396</v>
      </c>
      <c r="B3221">
        <v>61145</v>
      </c>
      <c r="C3221" t="s">
        <v>103</v>
      </c>
      <c r="D3221" t="str">
        <f>VLOOKUP(sales_order1[[#This Row],[itemCode]],product_details3!B:C,2,0)</f>
        <v>SCRT50</v>
      </c>
      <c r="E3221" t="s">
        <v>104</v>
      </c>
      <c r="F3221" t="s">
        <v>61</v>
      </c>
      <c r="G3221">
        <v>150</v>
      </c>
      <c r="H3221">
        <v>16.95</v>
      </c>
      <c r="I3221">
        <v>2542.5</v>
      </c>
      <c r="J3221">
        <v>5.2</v>
      </c>
      <c r="K3221">
        <v>780</v>
      </c>
      <c r="L3221">
        <v>11.75</v>
      </c>
      <c r="M3221">
        <v>0.69321533923303835</v>
      </c>
      <c r="N3221">
        <v>1762.5</v>
      </c>
      <c r="O3221" t="s">
        <v>273</v>
      </c>
      <c r="P3221" t="s">
        <v>274</v>
      </c>
      <c r="Q3221" t="s">
        <v>132</v>
      </c>
      <c r="R3221" t="s">
        <v>56</v>
      </c>
      <c r="S3221" t="s">
        <v>133</v>
      </c>
      <c r="T3221" t="s">
        <v>275</v>
      </c>
      <c r="U3221" t="s">
        <v>1191</v>
      </c>
      <c r="V3221">
        <f>YEAR(sales_order1[[#This Row],[date]])</f>
        <v>2021</v>
      </c>
      <c r="W3221" t="str">
        <f>TEXT(sales_order1[[#This Row],[date]], "Mmm")</f>
        <v>Jul</v>
      </c>
      <c r="X3221">
        <f>VALUE(TEXT(sales_order1[[#This Row],[date]], "D"))</f>
        <v>19</v>
      </c>
      <c r="Y3221">
        <v>29</v>
      </c>
    </row>
    <row r="3222" spans="1:25" x14ac:dyDescent="0.25">
      <c r="A3222" s="1">
        <v>44396</v>
      </c>
      <c r="B3222">
        <v>61146</v>
      </c>
      <c r="C3222" t="s">
        <v>320</v>
      </c>
      <c r="D3222" t="str">
        <f>VLOOKUP(sales_order1[[#This Row],[itemCode]],product_details3!B:C,2,0)</f>
        <v>SCR50+100</v>
      </c>
      <c r="E3222" t="s">
        <v>321</v>
      </c>
      <c r="F3222" t="s">
        <v>61</v>
      </c>
      <c r="G3222">
        <v>300</v>
      </c>
      <c r="H3222">
        <v>26.25</v>
      </c>
      <c r="I3222">
        <v>7875</v>
      </c>
      <c r="J3222">
        <v>7.75</v>
      </c>
      <c r="K3222">
        <v>2325</v>
      </c>
      <c r="L3222">
        <v>18.5</v>
      </c>
      <c r="M3222">
        <v>0.70476190476190481</v>
      </c>
      <c r="N3222">
        <v>5550</v>
      </c>
      <c r="O3222" t="s">
        <v>630</v>
      </c>
      <c r="P3222" t="s">
        <v>631</v>
      </c>
      <c r="Q3222" t="s">
        <v>119</v>
      </c>
      <c r="R3222" t="s">
        <v>40</v>
      </c>
      <c r="S3222" t="s">
        <v>233</v>
      </c>
      <c r="T3222" t="s">
        <v>632</v>
      </c>
      <c r="U3222" t="s">
        <v>1190</v>
      </c>
      <c r="V3222">
        <f>YEAR(sales_order1[[#This Row],[date]])</f>
        <v>2021</v>
      </c>
      <c r="W3222" t="str">
        <f>TEXT(sales_order1[[#This Row],[date]], "Mmm")</f>
        <v>Jul</v>
      </c>
      <c r="X3222">
        <f>VALUE(TEXT(sales_order1[[#This Row],[date]], "D"))</f>
        <v>19</v>
      </c>
      <c r="Y3222">
        <v>29</v>
      </c>
    </row>
    <row r="3223" spans="1:25" x14ac:dyDescent="0.25">
      <c r="A3223" s="1">
        <v>44396</v>
      </c>
      <c r="B3223">
        <v>61147</v>
      </c>
      <c r="C3223" t="s">
        <v>28</v>
      </c>
      <c r="D3223" t="str">
        <f>VLOOKUP(sales_order1[[#This Row],[itemCode]],product_details3!B:C,2,0)</f>
        <v>SRMC30</v>
      </c>
      <c r="E3223" t="s">
        <v>29</v>
      </c>
      <c r="F3223" t="s">
        <v>30</v>
      </c>
      <c r="G3223">
        <v>200</v>
      </c>
      <c r="H3223">
        <v>22.6</v>
      </c>
      <c r="I3223">
        <v>4520</v>
      </c>
      <c r="J3223">
        <v>7.6</v>
      </c>
      <c r="K3223">
        <v>1520</v>
      </c>
      <c r="L3223">
        <v>15</v>
      </c>
      <c r="M3223">
        <v>0.66371681415929207</v>
      </c>
      <c r="N3223">
        <v>3000</v>
      </c>
      <c r="O3223" t="s">
        <v>196</v>
      </c>
      <c r="P3223" t="s">
        <v>197</v>
      </c>
      <c r="Q3223" t="s">
        <v>132</v>
      </c>
      <c r="R3223" t="s">
        <v>56</v>
      </c>
      <c r="S3223" t="s">
        <v>133</v>
      </c>
      <c r="T3223" t="s">
        <v>198</v>
      </c>
      <c r="U3223" t="s">
        <v>1191</v>
      </c>
      <c r="V3223">
        <f>YEAR(sales_order1[[#This Row],[date]])</f>
        <v>2021</v>
      </c>
      <c r="W3223" t="str">
        <f>TEXT(sales_order1[[#This Row],[date]], "Mmm")</f>
        <v>Jul</v>
      </c>
      <c r="X3223">
        <f>VALUE(TEXT(sales_order1[[#This Row],[date]], "D"))</f>
        <v>19</v>
      </c>
      <c r="Y3223">
        <v>29</v>
      </c>
    </row>
    <row r="3224" spans="1:25" x14ac:dyDescent="0.25">
      <c r="A3224" s="1">
        <v>44396</v>
      </c>
      <c r="B3224">
        <v>61148</v>
      </c>
      <c r="C3224" t="s">
        <v>19</v>
      </c>
      <c r="D3224" t="str">
        <f>VLOOKUP(sales_order1[[#This Row],[itemCode]],product_details3!B:C,2,0)</f>
        <v>MSTH100</v>
      </c>
      <c r="E3224" t="s">
        <v>20</v>
      </c>
      <c r="F3224" t="s">
        <v>21</v>
      </c>
      <c r="G3224">
        <v>150</v>
      </c>
      <c r="H3224">
        <v>26.25</v>
      </c>
      <c r="I3224">
        <v>3937.5</v>
      </c>
      <c r="J3224">
        <v>7.75</v>
      </c>
      <c r="K3224">
        <v>1162.5</v>
      </c>
      <c r="L3224">
        <v>18.5</v>
      </c>
      <c r="M3224">
        <v>0.70476190476190481</v>
      </c>
      <c r="N3224">
        <v>2775</v>
      </c>
      <c r="O3224" t="s">
        <v>302</v>
      </c>
      <c r="P3224" t="s">
        <v>303</v>
      </c>
      <c r="Q3224" t="s">
        <v>107</v>
      </c>
      <c r="R3224" t="s">
        <v>40</v>
      </c>
      <c r="S3224" t="s">
        <v>101</v>
      </c>
      <c r="T3224" t="s">
        <v>304</v>
      </c>
      <c r="U3224" t="s">
        <v>1190</v>
      </c>
      <c r="V3224">
        <f>YEAR(sales_order1[[#This Row],[date]])</f>
        <v>2021</v>
      </c>
      <c r="W3224" t="str">
        <f>TEXT(sales_order1[[#This Row],[date]], "Mmm")</f>
        <v>Jul</v>
      </c>
      <c r="X3224">
        <f>VALUE(TEXT(sales_order1[[#This Row],[date]], "D"))</f>
        <v>19</v>
      </c>
      <c r="Y3224">
        <v>29</v>
      </c>
    </row>
    <row r="3225" spans="1:25" x14ac:dyDescent="0.25">
      <c r="A3225" s="1">
        <v>44396</v>
      </c>
      <c r="B3225">
        <v>61149</v>
      </c>
      <c r="C3225" t="s">
        <v>135</v>
      </c>
      <c r="D3225" t="str">
        <f>VLOOKUP(sales_order1[[#This Row],[itemCode]],product_details3!B:C,2,0)</f>
        <v>MSKSH</v>
      </c>
      <c r="E3225" t="s">
        <v>136</v>
      </c>
      <c r="F3225" t="s">
        <v>137</v>
      </c>
      <c r="G3225">
        <v>50</v>
      </c>
      <c r="H3225">
        <v>18.75</v>
      </c>
      <c r="I3225">
        <v>937.5</v>
      </c>
      <c r="J3225">
        <v>7.45</v>
      </c>
      <c r="K3225">
        <v>372.5</v>
      </c>
      <c r="L3225">
        <v>11.3</v>
      </c>
      <c r="M3225">
        <v>0.60266666666666668</v>
      </c>
      <c r="N3225">
        <v>565</v>
      </c>
      <c r="O3225" t="s">
        <v>615</v>
      </c>
      <c r="P3225" t="s">
        <v>616</v>
      </c>
      <c r="Q3225" t="s">
        <v>77</v>
      </c>
      <c r="R3225" t="s">
        <v>72</v>
      </c>
      <c r="S3225" t="s">
        <v>425</v>
      </c>
      <c r="T3225" t="s">
        <v>617</v>
      </c>
      <c r="U3225" t="s">
        <v>1190</v>
      </c>
      <c r="V3225">
        <f>YEAR(sales_order1[[#This Row],[date]])</f>
        <v>2021</v>
      </c>
      <c r="W3225" t="str">
        <f>TEXT(sales_order1[[#This Row],[date]], "Mmm")</f>
        <v>Jul</v>
      </c>
      <c r="X3225">
        <f>VALUE(TEXT(sales_order1[[#This Row],[date]], "D"))</f>
        <v>19</v>
      </c>
      <c r="Y3225">
        <v>29</v>
      </c>
    </row>
    <row r="3226" spans="1:25" x14ac:dyDescent="0.25">
      <c r="A3226" s="1">
        <v>44396</v>
      </c>
      <c r="B3226">
        <v>61150</v>
      </c>
      <c r="C3226" t="s">
        <v>204</v>
      </c>
      <c r="D3226" t="str">
        <f>VLOOKUP(sales_order1[[#This Row],[itemCode]],product_details3!B:C,2,0)</f>
        <v>MKRM150</v>
      </c>
      <c r="E3226" t="s">
        <v>205</v>
      </c>
      <c r="F3226" t="s">
        <v>151</v>
      </c>
      <c r="G3226">
        <v>100</v>
      </c>
      <c r="H3226">
        <v>10.75</v>
      </c>
      <c r="I3226">
        <v>1075</v>
      </c>
      <c r="J3226">
        <v>4.45</v>
      </c>
      <c r="K3226">
        <v>445</v>
      </c>
      <c r="L3226">
        <v>6.3</v>
      </c>
      <c r="M3226">
        <v>0.586046511627907</v>
      </c>
      <c r="N3226">
        <v>630</v>
      </c>
      <c r="O3226" t="s">
        <v>69</v>
      </c>
      <c r="P3226" t="s">
        <v>70</v>
      </c>
      <c r="Q3226" t="s">
        <v>71</v>
      </c>
      <c r="R3226" t="s">
        <v>72</v>
      </c>
      <c r="S3226" t="s">
        <v>73</v>
      </c>
      <c r="T3226" t="s">
        <v>74</v>
      </c>
      <c r="U3226" t="s">
        <v>1190</v>
      </c>
      <c r="V3226">
        <f>YEAR(sales_order1[[#This Row],[date]])</f>
        <v>2021</v>
      </c>
      <c r="W3226" t="str">
        <f>TEXT(sales_order1[[#This Row],[date]], "Mmm")</f>
        <v>Jul</v>
      </c>
      <c r="X3226">
        <f>VALUE(TEXT(sales_order1[[#This Row],[date]], "D"))</f>
        <v>19</v>
      </c>
      <c r="Y3226">
        <v>29</v>
      </c>
    </row>
    <row r="3227" spans="1:25" x14ac:dyDescent="0.25">
      <c r="A3227" s="1">
        <v>44396</v>
      </c>
      <c r="B3227">
        <v>61151</v>
      </c>
      <c r="C3227" t="s">
        <v>51</v>
      </c>
      <c r="D3227" t="str">
        <f>VLOOKUP(sales_order1[[#This Row],[itemCode]],product_details3!B:C,2,0)</f>
        <v>MSTH50</v>
      </c>
      <c r="E3227" t="s">
        <v>52</v>
      </c>
      <c r="F3227" t="s">
        <v>21</v>
      </c>
      <c r="G3227">
        <v>150</v>
      </c>
      <c r="H3227">
        <v>15.75</v>
      </c>
      <c r="I3227">
        <v>2362.5</v>
      </c>
      <c r="J3227">
        <v>4.45</v>
      </c>
      <c r="K3227">
        <v>667.5</v>
      </c>
      <c r="L3227">
        <v>11.3</v>
      </c>
      <c r="M3227">
        <v>0.71746031746031746</v>
      </c>
      <c r="N3227">
        <v>1695</v>
      </c>
      <c r="O3227" t="s">
        <v>457</v>
      </c>
      <c r="P3227" t="s">
        <v>458</v>
      </c>
      <c r="Q3227" t="s">
        <v>383</v>
      </c>
      <c r="R3227" t="s">
        <v>72</v>
      </c>
      <c r="S3227" t="s">
        <v>459</v>
      </c>
      <c r="T3227" t="s">
        <v>460</v>
      </c>
      <c r="U3227" t="s">
        <v>1188</v>
      </c>
      <c r="V3227">
        <f>YEAR(sales_order1[[#This Row],[date]])</f>
        <v>2021</v>
      </c>
      <c r="W3227" t="str">
        <f>TEXT(sales_order1[[#This Row],[date]], "Mmm")</f>
        <v>Jul</v>
      </c>
      <c r="X3227">
        <f>VALUE(TEXT(sales_order1[[#This Row],[date]], "D"))</f>
        <v>19</v>
      </c>
      <c r="Y3227">
        <v>29</v>
      </c>
    </row>
    <row r="3228" spans="1:25" x14ac:dyDescent="0.25">
      <c r="A3228" s="1">
        <v>44396</v>
      </c>
      <c r="B3228">
        <v>61152</v>
      </c>
      <c r="C3228" t="s">
        <v>325</v>
      </c>
      <c r="D3228" t="str">
        <f>VLOOKUP(sales_order1[[#This Row],[itemCode]],product_details3!B:C,2,0)</f>
        <v>EXFG100</v>
      </c>
      <c r="E3228" t="s">
        <v>326</v>
      </c>
      <c r="F3228" t="s">
        <v>183</v>
      </c>
      <c r="G3228">
        <v>50</v>
      </c>
      <c r="H3228">
        <v>20.75</v>
      </c>
      <c r="I3228">
        <v>1037.5</v>
      </c>
      <c r="J3228">
        <v>7.45</v>
      </c>
      <c r="K3228">
        <v>372.5</v>
      </c>
      <c r="L3228">
        <v>13.3</v>
      </c>
      <c r="M3228">
        <v>0.64096385542168677</v>
      </c>
      <c r="N3228">
        <v>665</v>
      </c>
      <c r="O3228" t="s">
        <v>117</v>
      </c>
      <c r="P3228" t="s">
        <v>118</v>
      </c>
      <c r="Q3228" t="s">
        <v>119</v>
      </c>
      <c r="R3228" t="s">
        <v>40</v>
      </c>
      <c r="S3228" t="s">
        <v>120</v>
      </c>
      <c r="T3228" t="s">
        <v>121</v>
      </c>
      <c r="U3228" t="s">
        <v>1190</v>
      </c>
      <c r="V3228">
        <f>YEAR(sales_order1[[#This Row],[date]])</f>
        <v>2021</v>
      </c>
      <c r="W3228" t="str">
        <f>TEXT(sales_order1[[#This Row],[date]], "Mmm")</f>
        <v>Jul</v>
      </c>
      <c r="X3228">
        <f>VALUE(TEXT(sales_order1[[#This Row],[date]], "D"))</f>
        <v>19</v>
      </c>
      <c r="Y3228">
        <v>29</v>
      </c>
    </row>
    <row r="3229" spans="1:25" x14ac:dyDescent="0.25">
      <c r="A3229" s="1">
        <v>44396</v>
      </c>
      <c r="B3229">
        <v>61153</v>
      </c>
      <c r="C3229" t="s">
        <v>209</v>
      </c>
      <c r="D3229" t="str">
        <f>VLOOKUP(sales_order1[[#This Row],[itemCode]],product_details3!B:C,2,0)</f>
        <v>CLNG50</v>
      </c>
      <c r="E3229" t="s">
        <v>210</v>
      </c>
      <c r="F3229" t="s">
        <v>45</v>
      </c>
      <c r="G3229">
        <v>150</v>
      </c>
      <c r="H3229">
        <v>6.5</v>
      </c>
      <c r="I3229">
        <v>975</v>
      </c>
      <c r="J3229">
        <v>2.2999999999999998</v>
      </c>
      <c r="K3229">
        <v>345</v>
      </c>
      <c r="L3229">
        <v>4.2</v>
      </c>
      <c r="M3229">
        <v>0.64615384615384619</v>
      </c>
      <c r="N3229">
        <v>630</v>
      </c>
      <c r="O3229" t="s">
        <v>561</v>
      </c>
      <c r="P3229" t="s">
        <v>562</v>
      </c>
      <c r="Q3229" t="s">
        <v>378</v>
      </c>
      <c r="R3229" t="s">
        <v>72</v>
      </c>
      <c r="S3229" t="s">
        <v>563</v>
      </c>
      <c r="T3229" t="s">
        <v>58</v>
      </c>
      <c r="U3229" t="s">
        <v>1188</v>
      </c>
      <c r="V3229">
        <f>YEAR(sales_order1[[#This Row],[date]])</f>
        <v>2021</v>
      </c>
      <c r="W3229" t="str">
        <f>TEXT(sales_order1[[#This Row],[date]], "Mmm")</f>
        <v>Jul</v>
      </c>
      <c r="X3229">
        <f>VALUE(TEXT(sales_order1[[#This Row],[date]], "D"))</f>
        <v>19</v>
      </c>
      <c r="Y3229">
        <v>29</v>
      </c>
    </row>
    <row r="3230" spans="1:25" x14ac:dyDescent="0.25">
      <c r="A3230" s="1">
        <v>44397</v>
      </c>
      <c r="B3230">
        <v>61154</v>
      </c>
      <c r="C3230" t="s">
        <v>204</v>
      </c>
      <c r="D3230" t="str">
        <f>VLOOKUP(sales_order1[[#This Row],[itemCode]],product_details3!B:C,2,0)</f>
        <v>MKRM150</v>
      </c>
      <c r="E3230" t="s">
        <v>205</v>
      </c>
      <c r="F3230" t="s">
        <v>151</v>
      </c>
      <c r="G3230">
        <v>50</v>
      </c>
      <c r="H3230">
        <v>10.75</v>
      </c>
      <c r="I3230">
        <v>537.5</v>
      </c>
      <c r="J3230">
        <v>4.45</v>
      </c>
      <c r="K3230">
        <v>222.5</v>
      </c>
      <c r="L3230">
        <v>6.3</v>
      </c>
      <c r="M3230">
        <v>0.586046511627907</v>
      </c>
      <c r="N3230">
        <v>315</v>
      </c>
      <c r="O3230" t="s">
        <v>130</v>
      </c>
      <c r="P3230" t="s">
        <v>131</v>
      </c>
      <c r="Q3230" t="s">
        <v>132</v>
      </c>
      <c r="R3230" t="s">
        <v>56</v>
      </c>
      <c r="S3230" t="s">
        <v>133</v>
      </c>
      <c r="T3230" t="s">
        <v>134</v>
      </c>
      <c r="U3230" t="s">
        <v>1191</v>
      </c>
      <c r="V3230">
        <f>YEAR(sales_order1[[#This Row],[date]])</f>
        <v>2021</v>
      </c>
      <c r="W3230" t="str">
        <f>TEXT(sales_order1[[#This Row],[date]], "Mmm")</f>
        <v>Jul</v>
      </c>
      <c r="X3230">
        <f>VALUE(TEXT(sales_order1[[#This Row],[date]], "D"))</f>
        <v>20</v>
      </c>
      <c r="Y3230">
        <v>29</v>
      </c>
    </row>
    <row r="3231" spans="1:25" x14ac:dyDescent="0.25">
      <c r="A3231" s="1">
        <v>44397</v>
      </c>
      <c r="B3231">
        <v>61155</v>
      </c>
      <c r="C3231" t="s">
        <v>335</v>
      </c>
      <c r="D3231" t="str">
        <f>VLOOKUP(sales_order1[[#This Row],[itemCode]],product_details3!B:C,2,0)</f>
        <v>CLNF50</v>
      </c>
      <c r="E3231" t="s">
        <v>336</v>
      </c>
      <c r="F3231" t="s">
        <v>45</v>
      </c>
      <c r="G3231">
        <v>150</v>
      </c>
      <c r="H3231">
        <v>7.3</v>
      </c>
      <c r="I3231">
        <v>1095</v>
      </c>
      <c r="J3231">
        <v>2.8</v>
      </c>
      <c r="K3231">
        <v>420</v>
      </c>
      <c r="L3231">
        <v>4.5</v>
      </c>
      <c r="M3231">
        <v>0.61643835616438358</v>
      </c>
      <c r="N3231">
        <v>675</v>
      </c>
      <c r="O3231" t="s">
        <v>657</v>
      </c>
      <c r="P3231" t="s">
        <v>658</v>
      </c>
      <c r="Q3231" t="s">
        <v>55</v>
      </c>
      <c r="R3231" t="s">
        <v>56</v>
      </c>
      <c r="S3231" t="s">
        <v>57</v>
      </c>
      <c r="T3231" t="s">
        <v>659</v>
      </c>
      <c r="U3231" t="s">
        <v>1191</v>
      </c>
      <c r="V3231">
        <f>YEAR(sales_order1[[#This Row],[date]])</f>
        <v>2021</v>
      </c>
      <c r="W3231" t="str">
        <f>TEXT(sales_order1[[#This Row],[date]], "Mmm")</f>
        <v>Jul</v>
      </c>
      <c r="X3231">
        <f>VALUE(TEXT(sales_order1[[#This Row],[date]], "D"))</f>
        <v>20</v>
      </c>
      <c r="Y3231">
        <v>29</v>
      </c>
    </row>
    <row r="3232" spans="1:25" x14ac:dyDescent="0.25">
      <c r="A3232" s="1">
        <v>44397</v>
      </c>
      <c r="B3232">
        <v>61156</v>
      </c>
      <c r="C3232" t="s">
        <v>194</v>
      </c>
      <c r="D3232" t="str">
        <f>VLOOKUP(sales_order1[[#This Row],[itemCode]],product_details3!B:C,2,0)</f>
        <v>CLNG150</v>
      </c>
      <c r="E3232" t="s">
        <v>195</v>
      </c>
      <c r="F3232" t="s">
        <v>45</v>
      </c>
      <c r="G3232">
        <v>150</v>
      </c>
      <c r="H3232">
        <v>12.75</v>
      </c>
      <c r="I3232">
        <v>1912.5</v>
      </c>
      <c r="J3232">
        <v>4.45</v>
      </c>
      <c r="K3232">
        <v>667.5</v>
      </c>
      <c r="L3232">
        <v>8.3000000000000007</v>
      </c>
      <c r="M3232">
        <v>0.65098039215686276</v>
      </c>
      <c r="N3232">
        <v>1245</v>
      </c>
      <c r="O3232" t="s">
        <v>62</v>
      </c>
      <c r="P3232" t="s">
        <v>63</v>
      </c>
      <c r="Q3232" t="s">
        <v>64</v>
      </c>
      <c r="R3232" t="s">
        <v>40</v>
      </c>
      <c r="S3232" t="s">
        <v>65</v>
      </c>
      <c r="T3232" t="s">
        <v>66</v>
      </c>
      <c r="U3232" t="s">
        <v>1190</v>
      </c>
      <c r="V3232">
        <f>YEAR(sales_order1[[#This Row],[date]])</f>
        <v>2021</v>
      </c>
      <c r="W3232" t="str">
        <f>TEXT(sales_order1[[#This Row],[date]], "Mmm")</f>
        <v>Jul</v>
      </c>
      <c r="X3232">
        <f>VALUE(TEXT(sales_order1[[#This Row],[date]], "D"))</f>
        <v>20</v>
      </c>
      <c r="Y3232">
        <v>29</v>
      </c>
    </row>
    <row r="3233" spans="1:25" x14ac:dyDescent="0.25">
      <c r="A3233" s="1">
        <v>44397</v>
      </c>
      <c r="B3233">
        <v>61157</v>
      </c>
      <c r="C3233" t="s">
        <v>320</v>
      </c>
      <c r="D3233" t="str">
        <f>VLOOKUP(sales_order1[[#This Row],[itemCode]],product_details3!B:C,2,0)</f>
        <v>SCR50+100</v>
      </c>
      <c r="E3233" t="s">
        <v>321</v>
      </c>
      <c r="F3233" t="s">
        <v>61</v>
      </c>
      <c r="G3233">
        <v>50</v>
      </c>
      <c r="H3233">
        <v>26.25</v>
      </c>
      <c r="I3233">
        <v>1312.5</v>
      </c>
      <c r="J3233">
        <v>7.75</v>
      </c>
      <c r="K3233">
        <v>387.5</v>
      </c>
      <c r="L3233">
        <v>18.5</v>
      </c>
      <c r="M3233">
        <v>0.70476190476190481</v>
      </c>
      <c r="N3233">
        <v>925</v>
      </c>
      <c r="O3233" t="s">
        <v>184</v>
      </c>
      <c r="P3233" t="s">
        <v>185</v>
      </c>
      <c r="Q3233" t="s">
        <v>186</v>
      </c>
      <c r="R3233" t="s">
        <v>112</v>
      </c>
      <c r="S3233" t="s">
        <v>187</v>
      </c>
      <c r="T3233" t="s">
        <v>188</v>
      </c>
      <c r="U3233" t="s">
        <v>1189</v>
      </c>
      <c r="V3233">
        <f>YEAR(sales_order1[[#This Row],[date]])</f>
        <v>2021</v>
      </c>
      <c r="W3233" t="str">
        <f>TEXT(sales_order1[[#This Row],[date]], "Mmm")</f>
        <v>Jul</v>
      </c>
      <c r="X3233">
        <f>VALUE(TEXT(sales_order1[[#This Row],[date]], "D"))</f>
        <v>20</v>
      </c>
      <c r="Y3233">
        <v>29</v>
      </c>
    </row>
    <row r="3234" spans="1:25" x14ac:dyDescent="0.25">
      <c r="A3234" s="1">
        <v>44397</v>
      </c>
      <c r="B3234">
        <v>61158</v>
      </c>
      <c r="C3234" t="s">
        <v>194</v>
      </c>
      <c r="D3234" t="str">
        <f>VLOOKUP(sales_order1[[#This Row],[itemCode]],product_details3!B:C,2,0)</f>
        <v>CLNG150</v>
      </c>
      <c r="E3234" t="s">
        <v>195</v>
      </c>
      <c r="F3234" t="s">
        <v>45</v>
      </c>
      <c r="G3234">
        <v>200</v>
      </c>
      <c r="H3234">
        <v>12.75</v>
      </c>
      <c r="I3234">
        <v>2550</v>
      </c>
      <c r="J3234">
        <v>4.45</v>
      </c>
      <c r="K3234">
        <v>890</v>
      </c>
      <c r="L3234">
        <v>8.3000000000000007</v>
      </c>
      <c r="M3234">
        <v>0.65098039215686276</v>
      </c>
      <c r="N3234">
        <v>1660</v>
      </c>
      <c r="O3234" t="s">
        <v>322</v>
      </c>
      <c r="P3234" t="s">
        <v>323</v>
      </c>
      <c r="Q3234" t="s">
        <v>39</v>
      </c>
      <c r="R3234" t="s">
        <v>40</v>
      </c>
      <c r="S3234" t="s">
        <v>41</v>
      </c>
      <c r="T3234" t="s">
        <v>324</v>
      </c>
      <c r="U3234" t="s">
        <v>1188</v>
      </c>
      <c r="V3234">
        <f>YEAR(sales_order1[[#This Row],[date]])</f>
        <v>2021</v>
      </c>
      <c r="W3234" t="str">
        <f>TEXT(sales_order1[[#This Row],[date]], "Mmm")</f>
        <v>Jul</v>
      </c>
      <c r="X3234">
        <f>VALUE(TEXT(sales_order1[[#This Row],[date]], "D"))</f>
        <v>20</v>
      </c>
      <c r="Y3234">
        <v>29</v>
      </c>
    </row>
    <row r="3235" spans="1:25" x14ac:dyDescent="0.25">
      <c r="A3235" s="1">
        <v>44397</v>
      </c>
      <c r="B3235">
        <v>61159</v>
      </c>
      <c r="C3235" t="s">
        <v>51</v>
      </c>
      <c r="D3235" t="str">
        <f>VLOOKUP(sales_order1[[#This Row],[itemCode]],product_details3!B:C,2,0)</f>
        <v>MSTH50</v>
      </c>
      <c r="E3235" t="s">
        <v>52</v>
      </c>
      <c r="F3235" t="s">
        <v>21</v>
      </c>
      <c r="G3235">
        <v>100</v>
      </c>
      <c r="H3235">
        <v>15.75</v>
      </c>
      <c r="I3235">
        <v>1575</v>
      </c>
      <c r="J3235">
        <v>4.45</v>
      </c>
      <c r="K3235">
        <v>445</v>
      </c>
      <c r="L3235">
        <v>11.3</v>
      </c>
      <c r="M3235">
        <v>0.71746031746031746</v>
      </c>
      <c r="N3235">
        <v>1130</v>
      </c>
      <c r="O3235" t="s">
        <v>505</v>
      </c>
      <c r="P3235" t="s">
        <v>506</v>
      </c>
      <c r="Q3235" t="s">
        <v>48</v>
      </c>
      <c r="R3235" t="s">
        <v>25</v>
      </c>
      <c r="S3235" t="s">
        <v>49</v>
      </c>
      <c r="T3235" t="s">
        <v>507</v>
      </c>
      <c r="U3235" t="s">
        <v>1191</v>
      </c>
      <c r="V3235">
        <f>YEAR(sales_order1[[#This Row],[date]])</f>
        <v>2021</v>
      </c>
      <c r="W3235" t="str">
        <f>TEXT(sales_order1[[#This Row],[date]], "Mmm")</f>
        <v>Jul</v>
      </c>
      <c r="X3235">
        <f>VALUE(TEXT(sales_order1[[#This Row],[date]], "D"))</f>
        <v>20</v>
      </c>
      <c r="Y3235">
        <v>29</v>
      </c>
    </row>
    <row r="3236" spans="1:25" x14ac:dyDescent="0.25">
      <c r="A3236" s="1">
        <v>44397</v>
      </c>
      <c r="B3236">
        <v>61160</v>
      </c>
      <c r="C3236" t="s">
        <v>51</v>
      </c>
      <c r="D3236" t="str">
        <f>VLOOKUP(sales_order1[[#This Row],[itemCode]],product_details3!B:C,2,0)</f>
        <v>MSTH50</v>
      </c>
      <c r="E3236" t="s">
        <v>52</v>
      </c>
      <c r="F3236" t="s">
        <v>21</v>
      </c>
      <c r="G3236">
        <v>50</v>
      </c>
      <c r="H3236">
        <v>15.75</v>
      </c>
      <c r="I3236">
        <v>787.5</v>
      </c>
      <c r="J3236">
        <v>4.45</v>
      </c>
      <c r="K3236">
        <v>222.5</v>
      </c>
      <c r="L3236">
        <v>11.3</v>
      </c>
      <c r="M3236">
        <v>0.71746031746031746</v>
      </c>
      <c r="N3236">
        <v>565</v>
      </c>
      <c r="O3236" t="s">
        <v>381</v>
      </c>
      <c r="P3236" t="s">
        <v>382</v>
      </c>
      <c r="Q3236" t="s">
        <v>383</v>
      </c>
      <c r="R3236" t="s">
        <v>72</v>
      </c>
      <c r="S3236" t="s">
        <v>384</v>
      </c>
      <c r="T3236" t="s">
        <v>385</v>
      </c>
      <c r="U3236" t="s">
        <v>1188</v>
      </c>
      <c r="V3236">
        <f>YEAR(sales_order1[[#This Row],[date]])</f>
        <v>2021</v>
      </c>
      <c r="W3236" t="str">
        <f>TEXT(sales_order1[[#This Row],[date]], "Mmm")</f>
        <v>Jul</v>
      </c>
      <c r="X3236">
        <f>VALUE(TEXT(sales_order1[[#This Row],[date]], "D"))</f>
        <v>20</v>
      </c>
      <c r="Y3236">
        <v>29</v>
      </c>
    </row>
    <row r="3237" spans="1:25" x14ac:dyDescent="0.25">
      <c r="A3237" s="1">
        <v>44397</v>
      </c>
      <c r="B3237">
        <v>61161</v>
      </c>
      <c r="C3237" t="s">
        <v>51</v>
      </c>
      <c r="D3237" t="str">
        <f>VLOOKUP(sales_order1[[#This Row],[itemCode]],product_details3!B:C,2,0)</f>
        <v>MSTH50</v>
      </c>
      <c r="E3237" t="s">
        <v>52</v>
      </c>
      <c r="F3237" t="s">
        <v>21</v>
      </c>
      <c r="G3237">
        <v>100</v>
      </c>
      <c r="H3237">
        <v>15.75</v>
      </c>
      <c r="I3237">
        <v>1575</v>
      </c>
      <c r="J3237">
        <v>4.45</v>
      </c>
      <c r="K3237">
        <v>445</v>
      </c>
      <c r="L3237">
        <v>11.3</v>
      </c>
      <c r="M3237">
        <v>0.71746031746031746</v>
      </c>
      <c r="N3237">
        <v>1130</v>
      </c>
      <c r="O3237" t="s">
        <v>624</v>
      </c>
      <c r="P3237" t="s">
        <v>625</v>
      </c>
      <c r="Q3237" t="s">
        <v>55</v>
      </c>
      <c r="R3237" t="s">
        <v>56</v>
      </c>
      <c r="S3237" t="s">
        <v>225</v>
      </c>
      <c r="T3237" t="s">
        <v>626</v>
      </c>
      <c r="U3237" t="s">
        <v>1191</v>
      </c>
      <c r="V3237">
        <f>YEAR(sales_order1[[#This Row],[date]])</f>
        <v>2021</v>
      </c>
      <c r="W3237" t="str">
        <f>TEXT(sales_order1[[#This Row],[date]], "Mmm")</f>
        <v>Jul</v>
      </c>
      <c r="X3237">
        <f>VALUE(TEXT(sales_order1[[#This Row],[date]], "D"))</f>
        <v>20</v>
      </c>
      <c r="Y3237">
        <v>29</v>
      </c>
    </row>
    <row r="3238" spans="1:25" x14ac:dyDescent="0.25">
      <c r="A3238" s="1">
        <v>44397</v>
      </c>
      <c r="B3238">
        <v>61162</v>
      </c>
      <c r="C3238" t="s">
        <v>51</v>
      </c>
      <c r="D3238" t="str">
        <f>VLOOKUP(sales_order1[[#This Row],[itemCode]],product_details3!B:C,2,0)</f>
        <v>MSTH50</v>
      </c>
      <c r="E3238" t="s">
        <v>52</v>
      </c>
      <c r="F3238" t="s">
        <v>21</v>
      </c>
      <c r="G3238">
        <v>200</v>
      </c>
      <c r="H3238">
        <v>15.75</v>
      </c>
      <c r="I3238">
        <v>3150</v>
      </c>
      <c r="J3238">
        <v>4.45</v>
      </c>
      <c r="K3238">
        <v>890</v>
      </c>
      <c r="L3238">
        <v>11.3</v>
      </c>
      <c r="M3238">
        <v>0.71746031746031746</v>
      </c>
      <c r="N3238">
        <v>2260</v>
      </c>
      <c r="O3238" t="s">
        <v>199</v>
      </c>
      <c r="P3238" t="s">
        <v>200</v>
      </c>
      <c r="Q3238" t="s">
        <v>201</v>
      </c>
      <c r="R3238" t="s">
        <v>25</v>
      </c>
      <c r="S3238" t="s">
        <v>202</v>
      </c>
      <c r="T3238" t="s">
        <v>203</v>
      </c>
      <c r="U3238" t="s">
        <v>1191</v>
      </c>
      <c r="V3238">
        <f>YEAR(sales_order1[[#This Row],[date]])</f>
        <v>2021</v>
      </c>
      <c r="W3238" t="str">
        <f>TEXT(sales_order1[[#This Row],[date]], "Mmm")</f>
        <v>Jul</v>
      </c>
      <c r="X3238">
        <f>VALUE(TEXT(sales_order1[[#This Row],[date]], "D"))</f>
        <v>20</v>
      </c>
      <c r="Y3238">
        <v>29</v>
      </c>
    </row>
    <row r="3239" spans="1:25" x14ac:dyDescent="0.25">
      <c r="A3239" s="1">
        <v>44398</v>
      </c>
      <c r="B3239">
        <v>61163</v>
      </c>
      <c r="C3239" t="s">
        <v>128</v>
      </c>
      <c r="D3239" t="str">
        <f>VLOOKUP(sales_order1[[#This Row],[itemCode]],product_details3!B:C,2,0)</f>
        <v>SCRT100</v>
      </c>
      <c r="E3239" t="s">
        <v>129</v>
      </c>
      <c r="F3239" t="s">
        <v>61</v>
      </c>
      <c r="G3239">
        <v>100</v>
      </c>
      <c r="H3239">
        <v>28.25</v>
      </c>
      <c r="I3239">
        <v>2825</v>
      </c>
      <c r="J3239">
        <v>9</v>
      </c>
      <c r="K3239">
        <v>900</v>
      </c>
      <c r="L3239">
        <v>19.25</v>
      </c>
      <c r="M3239">
        <v>0.68141592920353977</v>
      </c>
      <c r="N3239">
        <v>1925</v>
      </c>
      <c r="O3239" t="s">
        <v>660</v>
      </c>
      <c r="P3239" t="s">
        <v>661</v>
      </c>
      <c r="Q3239" t="s">
        <v>378</v>
      </c>
      <c r="R3239" t="s">
        <v>72</v>
      </c>
      <c r="S3239" t="s">
        <v>662</v>
      </c>
      <c r="T3239" t="s">
        <v>663</v>
      </c>
      <c r="U3239" t="s">
        <v>1188</v>
      </c>
      <c r="V3239">
        <f>YEAR(sales_order1[[#This Row],[date]])</f>
        <v>2021</v>
      </c>
      <c r="W3239" t="str">
        <f>TEXT(sales_order1[[#This Row],[date]], "Mmm")</f>
        <v>Jul</v>
      </c>
      <c r="X3239">
        <f>VALUE(TEXT(sales_order1[[#This Row],[date]], "D"))</f>
        <v>21</v>
      </c>
      <c r="Y3239">
        <v>29</v>
      </c>
    </row>
    <row r="3240" spans="1:25" x14ac:dyDescent="0.25">
      <c r="A3240" s="1">
        <v>44398</v>
      </c>
      <c r="B3240">
        <v>61164</v>
      </c>
      <c r="C3240" t="s">
        <v>51</v>
      </c>
      <c r="D3240" t="str">
        <f>VLOOKUP(sales_order1[[#This Row],[itemCode]],product_details3!B:C,2,0)</f>
        <v>MSTH50</v>
      </c>
      <c r="E3240" t="s">
        <v>52</v>
      </c>
      <c r="F3240" t="s">
        <v>21</v>
      </c>
      <c r="G3240">
        <v>150</v>
      </c>
      <c r="H3240">
        <v>15.75</v>
      </c>
      <c r="I3240">
        <v>2362.5</v>
      </c>
      <c r="J3240">
        <v>4.45</v>
      </c>
      <c r="K3240">
        <v>667.5</v>
      </c>
      <c r="L3240">
        <v>11.3</v>
      </c>
      <c r="M3240">
        <v>0.71746031746031746</v>
      </c>
      <c r="N3240">
        <v>1695</v>
      </c>
      <c r="O3240" t="s">
        <v>22</v>
      </c>
      <c r="P3240" t="s">
        <v>23</v>
      </c>
      <c r="Q3240" t="s">
        <v>24</v>
      </c>
      <c r="R3240" t="s">
        <v>25</v>
      </c>
      <c r="S3240" t="s">
        <v>26</v>
      </c>
      <c r="T3240" t="s">
        <v>27</v>
      </c>
      <c r="U3240" t="s">
        <v>1191</v>
      </c>
      <c r="V3240">
        <f>YEAR(sales_order1[[#This Row],[date]])</f>
        <v>2021</v>
      </c>
      <c r="W3240" t="str">
        <f>TEXT(sales_order1[[#This Row],[date]], "Mmm")</f>
        <v>Jul</v>
      </c>
      <c r="X3240">
        <f>VALUE(TEXT(sales_order1[[#This Row],[date]], "D"))</f>
        <v>21</v>
      </c>
      <c r="Y3240">
        <v>29</v>
      </c>
    </row>
    <row r="3241" spans="1:25" x14ac:dyDescent="0.25">
      <c r="A3241" s="1">
        <v>44398</v>
      </c>
      <c r="B3241">
        <v>61165</v>
      </c>
      <c r="C3241" t="s">
        <v>43</v>
      </c>
      <c r="D3241" t="str">
        <f>VLOOKUP(sales_order1[[#This Row],[itemCode]],product_details3!B:C,2,0)</f>
        <v>CLNG200</v>
      </c>
      <c r="E3241" t="s">
        <v>44</v>
      </c>
      <c r="F3241" t="s">
        <v>45</v>
      </c>
      <c r="G3241">
        <v>50</v>
      </c>
      <c r="H3241">
        <v>21.25</v>
      </c>
      <c r="I3241">
        <v>1062.5</v>
      </c>
      <c r="J3241">
        <v>7.75</v>
      </c>
      <c r="K3241">
        <v>387.5</v>
      </c>
      <c r="L3241">
        <v>13.5</v>
      </c>
      <c r="M3241">
        <v>0.63529411764705879</v>
      </c>
      <c r="N3241">
        <v>675</v>
      </c>
      <c r="O3241" t="s">
        <v>514</v>
      </c>
      <c r="P3241" t="s">
        <v>515</v>
      </c>
      <c r="Q3241" t="s">
        <v>64</v>
      </c>
      <c r="R3241" t="s">
        <v>40</v>
      </c>
      <c r="S3241" t="s">
        <v>84</v>
      </c>
      <c r="T3241" t="s">
        <v>419</v>
      </c>
      <c r="U3241" t="s">
        <v>1189</v>
      </c>
      <c r="V3241">
        <f>YEAR(sales_order1[[#This Row],[date]])</f>
        <v>2021</v>
      </c>
      <c r="W3241" t="str">
        <f>TEXT(sales_order1[[#This Row],[date]], "Mmm")</f>
        <v>Jul</v>
      </c>
      <c r="X3241">
        <f>VALUE(TEXT(sales_order1[[#This Row],[date]], "D"))</f>
        <v>21</v>
      </c>
      <c r="Y3241">
        <v>29</v>
      </c>
    </row>
    <row r="3242" spans="1:25" x14ac:dyDescent="0.25">
      <c r="A3242" s="1">
        <v>44398</v>
      </c>
      <c r="B3242">
        <v>61166</v>
      </c>
      <c r="C3242" t="s">
        <v>28</v>
      </c>
      <c r="D3242" t="str">
        <f>VLOOKUP(sales_order1[[#This Row],[itemCode]],product_details3!B:C,2,0)</f>
        <v>SRMC30</v>
      </c>
      <c r="E3242" t="s">
        <v>29</v>
      </c>
      <c r="F3242" t="s">
        <v>30</v>
      </c>
      <c r="G3242">
        <v>100</v>
      </c>
      <c r="H3242">
        <v>22.6</v>
      </c>
      <c r="I3242">
        <v>2260</v>
      </c>
      <c r="J3242">
        <v>7.6</v>
      </c>
      <c r="K3242">
        <v>760</v>
      </c>
      <c r="L3242">
        <v>15</v>
      </c>
      <c r="M3242">
        <v>0.66371681415929207</v>
      </c>
      <c r="N3242">
        <v>1500</v>
      </c>
      <c r="O3242" t="s">
        <v>430</v>
      </c>
      <c r="P3242" t="s">
        <v>431</v>
      </c>
      <c r="Q3242" t="s">
        <v>218</v>
      </c>
      <c r="R3242" t="s">
        <v>40</v>
      </c>
      <c r="S3242" t="s">
        <v>432</v>
      </c>
      <c r="T3242" t="s">
        <v>433</v>
      </c>
      <c r="U3242" t="s">
        <v>1190</v>
      </c>
      <c r="V3242">
        <f>YEAR(sales_order1[[#This Row],[date]])</f>
        <v>2021</v>
      </c>
      <c r="W3242" t="str">
        <f>TEXT(sales_order1[[#This Row],[date]], "Mmm")</f>
        <v>Jul</v>
      </c>
      <c r="X3242">
        <f>VALUE(TEXT(sales_order1[[#This Row],[date]], "D"))</f>
        <v>21</v>
      </c>
      <c r="Y3242">
        <v>29</v>
      </c>
    </row>
    <row r="3243" spans="1:25" x14ac:dyDescent="0.25">
      <c r="A3243" s="1">
        <v>44398</v>
      </c>
      <c r="B3243">
        <v>61167</v>
      </c>
      <c r="C3243" t="s">
        <v>103</v>
      </c>
      <c r="D3243" t="str">
        <f>VLOOKUP(sales_order1[[#This Row],[itemCode]],product_details3!B:C,2,0)</f>
        <v>SCRT50</v>
      </c>
      <c r="E3243" t="s">
        <v>104</v>
      </c>
      <c r="F3243" t="s">
        <v>61</v>
      </c>
      <c r="G3243">
        <v>100</v>
      </c>
      <c r="H3243">
        <v>16.95</v>
      </c>
      <c r="I3243">
        <v>1695</v>
      </c>
      <c r="J3243">
        <v>5.2</v>
      </c>
      <c r="K3243">
        <v>520</v>
      </c>
      <c r="L3243">
        <v>11.75</v>
      </c>
      <c r="M3243">
        <v>0.69321533923303835</v>
      </c>
      <c r="N3243">
        <v>1175</v>
      </c>
      <c r="O3243" t="s">
        <v>281</v>
      </c>
      <c r="P3243" t="s">
        <v>282</v>
      </c>
      <c r="Q3243" t="s">
        <v>24</v>
      </c>
      <c r="R3243" t="s">
        <v>25</v>
      </c>
      <c r="S3243" t="s">
        <v>33</v>
      </c>
      <c r="T3243" t="s">
        <v>283</v>
      </c>
      <c r="U3243" t="s">
        <v>1191</v>
      </c>
      <c r="V3243">
        <f>YEAR(sales_order1[[#This Row],[date]])</f>
        <v>2021</v>
      </c>
      <c r="W3243" t="str">
        <f>TEXT(sales_order1[[#This Row],[date]], "Mmm")</f>
        <v>Jul</v>
      </c>
      <c r="X3243">
        <f>VALUE(TEXT(sales_order1[[#This Row],[date]], "D"))</f>
        <v>21</v>
      </c>
      <c r="Y3243">
        <v>29</v>
      </c>
    </row>
    <row r="3244" spans="1:25" x14ac:dyDescent="0.25">
      <c r="A3244" s="1">
        <v>44398</v>
      </c>
      <c r="B3244">
        <v>61168</v>
      </c>
      <c r="C3244" t="s">
        <v>86</v>
      </c>
      <c r="D3244" t="str">
        <f>VLOOKUP(sales_order1[[#This Row],[itemCode]],product_details3!B:C,2,0)</f>
        <v>SRMH30</v>
      </c>
      <c r="E3244" t="s">
        <v>87</v>
      </c>
      <c r="F3244" t="s">
        <v>30</v>
      </c>
      <c r="G3244">
        <v>100</v>
      </c>
      <c r="H3244">
        <v>21</v>
      </c>
      <c r="I3244">
        <v>2100</v>
      </c>
      <c r="J3244">
        <v>6.6</v>
      </c>
      <c r="K3244">
        <v>660</v>
      </c>
      <c r="L3244">
        <v>14.4</v>
      </c>
      <c r="M3244">
        <v>0.68571428571428572</v>
      </c>
      <c r="N3244">
        <v>1440</v>
      </c>
      <c r="O3244" t="s">
        <v>664</v>
      </c>
      <c r="P3244" t="s">
        <v>665</v>
      </c>
      <c r="Q3244" t="s">
        <v>48</v>
      </c>
      <c r="R3244" t="s">
        <v>25</v>
      </c>
      <c r="S3244" t="s">
        <v>286</v>
      </c>
      <c r="T3244" t="s">
        <v>666</v>
      </c>
      <c r="U3244" t="s">
        <v>1191</v>
      </c>
      <c r="V3244">
        <f>YEAR(sales_order1[[#This Row],[date]])</f>
        <v>2021</v>
      </c>
      <c r="W3244" t="str">
        <f>TEXT(sales_order1[[#This Row],[date]], "Mmm")</f>
        <v>Jul</v>
      </c>
      <c r="X3244">
        <f>VALUE(TEXT(sales_order1[[#This Row],[date]], "D"))</f>
        <v>21</v>
      </c>
      <c r="Y3244">
        <v>29</v>
      </c>
    </row>
    <row r="3245" spans="1:25" x14ac:dyDescent="0.25">
      <c r="A3245" s="1">
        <v>44398</v>
      </c>
      <c r="B3245">
        <v>61169</v>
      </c>
      <c r="C3245" t="s">
        <v>19</v>
      </c>
      <c r="D3245" t="str">
        <f>VLOOKUP(sales_order1[[#This Row],[itemCode]],product_details3!B:C,2,0)</f>
        <v>MSTH100</v>
      </c>
      <c r="E3245" t="s">
        <v>20</v>
      </c>
      <c r="F3245" t="s">
        <v>21</v>
      </c>
      <c r="G3245">
        <v>200</v>
      </c>
      <c r="H3245">
        <v>26.25</v>
      </c>
      <c r="I3245">
        <v>5250</v>
      </c>
      <c r="J3245">
        <v>7.75</v>
      </c>
      <c r="K3245">
        <v>1550</v>
      </c>
      <c r="L3245">
        <v>18.5</v>
      </c>
      <c r="M3245">
        <v>0.70476190476190481</v>
      </c>
      <c r="N3245">
        <v>3700</v>
      </c>
      <c r="O3245" t="s">
        <v>262</v>
      </c>
      <c r="P3245" t="s">
        <v>263</v>
      </c>
      <c r="Q3245" t="s">
        <v>264</v>
      </c>
      <c r="R3245" t="s">
        <v>56</v>
      </c>
      <c r="S3245" t="s">
        <v>133</v>
      </c>
      <c r="T3245" t="s">
        <v>265</v>
      </c>
      <c r="U3245" t="s">
        <v>1191</v>
      </c>
      <c r="V3245">
        <f>YEAR(sales_order1[[#This Row],[date]])</f>
        <v>2021</v>
      </c>
      <c r="W3245" t="str">
        <f>TEXT(sales_order1[[#This Row],[date]], "Mmm")</f>
        <v>Jul</v>
      </c>
      <c r="X3245">
        <f>VALUE(TEXT(sales_order1[[#This Row],[date]], "D"))</f>
        <v>21</v>
      </c>
      <c r="Y3245">
        <v>29</v>
      </c>
    </row>
    <row r="3246" spans="1:25" x14ac:dyDescent="0.25">
      <c r="A3246" s="1">
        <v>44398</v>
      </c>
      <c r="B3246">
        <v>61170</v>
      </c>
      <c r="C3246" t="s">
        <v>194</v>
      </c>
      <c r="D3246" t="str">
        <f>VLOOKUP(sales_order1[[#This Row],[itemCode]],product_details3!B:C,2,0)</f>
        <v>CLNG150</v>
      </c>
      <c r="E3246" t="s">
        <v>195</v>
      </c>
      <c r="F3246" t="s">
        <v>45</v>
      </c>
      <c r="G3246">
        <v>200</v>
      </c>
      <c r="H3246">
        <v>12.75</v>
      </c>
      <c r="I3246">
        <v>2550</v>
      </c>
      <c r="J3246">
        <v>4.45</v>
      </c>
      <c r="K3246">
        <v>890</v>
      </c>
      <c r="L3246">
        <v>8.3000000000000007</v>
      </c>
      <c r="M3246">
        <v>0.65098039215686276</v>
      </c>
      <c r="N3246">
        <v>1660</v>
      </c>
      <c r="O3246" t="s">
        <v>184</v>
      </c>
      <c r="P3246" t="s">
        <v>185</v>
      </c>
      <c r="Q3246" t="s">
        <v>186</v>
      </c>
      <c r="R3246" t="s">
        <v>112</v>
      </c>
      <c r="S3246" t="s">
        <v>187</v>
      </c>
      <c r="T3246" t="s">
        <v>188</v>
      </c>
      <c r="U3246" t="s">
        <v>1189</v>
      </c>
      <c r="V3246">
        <f>YEAR(sales_order1[[#This Row],[date]])</f>
        <v>2021</v>
      </c>
      <c r="W3246" t="str">
        <f>TEXT(sales_order1[[#This Row],[date]], "Mmm")</f>
        <v>Jul</v>
      </c>
      <c r="X3246">
        <f>VALUE(TEXT(sales_order1[[#This Row],[date]], "D"))</f>
        <v>21</v>
      </c>
      <c r="Y3246">
        <v>29</v>
      </c>
    </row>
    <row r="3247" spans="1:25" x14ac:dyDescent="0.25">
      <c r="A3247" s="1">
        <v>44398</v>
      </c>
      <c r="B3247">
        <v>61171</v>
      </c>
      <c r="C3247" t="s">
        <v>406</v>
      </c>
      <c r="D3247" t="str">
        <f>VLOOKUP(sales_order1[[#This Row],[itemCode]],product_details3!B:C,2,0)</f>
        <v>MKRO200</v>
      </c>
      <c r="E3247" t="s">
        <v>407</v>
      </c>
      <c r="F3247" t="s">
        <v>151</v>
      </c>
      <c r="G3247">
        <v>200</v>
      </c>
      <c r="H3247">
        <v>21.25</v>
      </c>
      <c r="I3247">
        <v>4250</v>
      </c>
      <c r="J3247">
        <v>9</v>
      </c>
      <c r="K3247">
        <v>1800</v>
      </c>
      <c r="L3247">
        <v>12.25</v>
      </c>
      <c r="M3247">
        <v>0.57647058823529407</v>
      </c>
      <c r="N3247">
        <v>2450</v>
      </c>
      <c r="O3247" t="s">
        <v>481</v>
      </c>
      <c r="P3247" t="s">
        <v>482</v>
      </c>
      <c r="Q3247" t="s">
        <v>107</v>
      </c>
      <c r="R3247" t="s">
        <v>40</v>
      </c>
      <c r="S3247" t="s">
        <v>101</v>
      </c>
      <c r="T3247" t="s">
        <v>483</v>
      </c>
      <c r="U3247" t="s">
        <v>1190</v>
      </c>
      <c r="V3247">
        <f>YEAR(sales_order1[[#This Row],[date]])</f>
        <v>2021</v>
      </c>
      <c r="W3247" t="str">
        <f>TEXT(sales_order1[[#This Row],[date]], "Mmm")</f>
        <v>Jul</v>
      </c>
      <c r="X3247">
        <f>VALUE(TEXT(sales_order1[[#This Row],[date]], "D"))</f>
        <v>21</v>
      </c>
      <c r="Y3247">
        <v>29</v>
      </c>
    </row>
    <row r="3248" spans="1:25" x14ac:dyDescent="0.25">
      <c r="A3248" s="1">
        <v>44398</v>
      </c>
      <c r="B3248">
        <v>61172</v>
      </c>
      <c r="C3248" t="s">
        <v>115</v>
      </c>
      <c r="D3248" t="str">
        <f>VLOOKUP(sales_order1[[#This Row],[itemCode]],product_details3!B:C,2,0)</f>
        <v>SCRS30100</v>
      </c>
      <c r="E3248" t="s">
        <v>116</v>
      </c>
      <c r="F3248" t="s">
        <v>61</v>
      </c>
      <c r="G3248">
        <v>300</v>
      </c>
      <c r="H3248">
        <v>32.75</v>
      </c>
      <c r="I3248">
        <v>9825</v>
      </c>
      <c r="J3248">
        <v>11.25</v>
      </c>
      <c r="K3248">
        <v>3375</v>
      </c>
      <c r="L3248">
        <v>21.5</v>
      </c>
      <c r="M3248">
        <v>0.65648854961832059</v>
      </c>
      <c r="N3248">
        <v>6450</v>
      </c>
      <c r="O3248" t="s">
        <v>216</v>
      </c>
      <c r="P3248" t="s">
        <v>217</v>
      </c>
      <c r="Q3248" t="s">
        <v>218</v>
      </c>
      <c r="R3248" t="s">
        <v>40</v>
      </c>
      <c r="S3248" t="s">
        <v>219</v>
      </c>
      <c r="T3248" t="s">
        <v>220</v>
      </c>
      <c r="U3248" t="s">
        <v>1190</v>
      </c>
      <c r="V3248">
        <f>YEAR(sales_order1[[#This Row],[date]])</f>
        <v>2021</v>
      </c>
      <c r="W3248" t="str">
        <f>TEXT(sales_order1[[#This Row],[date]], "Mmm")</f>
        <v>Jul</v>
      </c>
      <c r="X3248">
        <f>VALUE(TEXT(sales_order1[[#This Row],[date]], "D"))</f>
        <v>21</v>
      </c>
      <c r="Y3248">
        <v>29</v>
      </c>
    </row>
    <row r="3249" spans="1:25" x14ac:dyDescent="0.25">
      <c r="A3249" s="1">
        <v>44399</v>
      </c>
      <c r="B3249">
        <v>61173</v>
      </c>
      <c r="C3249" t="s">
        <v>28</v>
      </c>
      <c r="D3249" t="str">
        <f>VLOOKUP(sales_order1[[#This Row],[itemCode]],product_details3!B:C,2,0)</f>
        <v>SRMC30</v>
      </c>
      <c r="E3249" t="s">
        <v>29</v>
      </c>
      <c r="F3249" t="s">
        <v>30</v>
      </c>
      <c r="G3249">
        <v>100</v>
      </c>
      <c r="H3249">
        <v>22.6</v>
      </c>
      <c r="I3249">
        <v>2260</v>
      </c>
      <c r="J3249">
        <v>7.6</v>
      </c>
      <c r="K3249">
        <v>760</v>
      </c>
      <c r="L3249">
        <v>15</v>
      </c>
      <c r="M3249">
        <v>0.66371681415929207</v>
      </c>
      <c r="N3249">
        <v>1500</v>
      </c>
      <c r="O3249" t="s">
        <v>451</v>
      </c>
      <c r="P3249" t="s">
        <v>452</v>
      </c>
      <c r="Q3249" t="s">
        <v>271</v>
      </c>
      <c r="R3249" t="s">
        <v>56</v>
      </c>
      <c r="S3249" t="s">
        <v>192</v>
      </c>
      <c r="T3249" t="s">
        <v>453</v>
      </c>
      <c r="U3249" t="s">
        <v>1191</v>
      </c>
      <c r="V3249">
        <f>YEAR(sales_order1[[#This Row],[date]])</f>
        <v>2021</v>
      </c>
      <c r="W3249" t="str">
        <f>TEXT(sales_order1[[#This Row],[date]], "Mmm")</f>
        <v>Jul</v>
      </c>
      <c r="X3249">
        <f>VALUE(TEXT(sales_order1[[#This Row],[date]], "D"))</f>
        <v>22</v>
      </c>
      <c r="Y3249">
        <v>29</v>
      </c>
    </row>
    <row r="3250" spans="1:25" x14ac:dyDescent="0.25">
      <c r="A3250" s="1">
        <v>44399</v>
      </c>
      <c r="B3250">
        <v>61174</v>
      </c>
      <c r="C3250" t="s">
        <v>19</v>
      </c>
      <c r="D3250" t="str">
        <f>VLOOKUP(sales_order1[[#This Row],[itemCode]],product_details3!B:C,2,0)</f>
        <v>MSTH100</v>
      </c>
      <c r="E3250" t="s">
        <v>20</v>
      </c>
      <c r="F3250" t="s">
        <v>21</v>
      </c>
      <c r="G3250">
        <v>150</v>
      </c>
      <c r="H3250">
        <v>26.25</v>
      </c>
      <c r="I3250">
        <v>3937.5</v>
      </c>
      <c r="J3250">
        <v>7.75</v>
      </c>
      <c r="K3250">
        <v>1162.5</v>
      </c>
      <c r="L3250">
        <v>18.5</v>
      </c>
      <c r="M3250">
        <v>0.70476190476190481</v>
      </c>
      <c r="N3250">
        <v>2775</v>
      </c>
      <c r="O3250" t="s">
        <v>567</v>
      </c>
      <c r="P3250" t="s">
        <v>568</v>
      </c>
      <c r="Q3250" t="s">
        <v>271</v>
      </c>
      <c r="R3250" t="s">
        <v>56</v>
      </c>
      <c r="S3250" t="s">
        <v>192</v>
      </c>
      <c r="T3250" t="s">
        <v>569</v>
      </c>
      <c r="U3250" t="s">
        <v>1191</v>
      </c>
      <c r="V3250">
        <f>YEAR(sales_order1[[#This Row],[date]])</f>
        <v>2021</v>
      </c>
      <c r="W3250" t="str">
        <f>TEXT(sales_order1[[#This Row],[date]], "Mmm")</f>
        <v>Jul</v>
      </c>
      <c r="X3250">
        <f>VALUE(TEXT(sales_order1[[#This Row],[date]], "D"))</f>
        <v>22</v>
      </c>
      <c r="Y3250">
        <v>29</v>
      </c>
    </row>
    <row r="3251" spans="1:25" x14ac:dyDescent="0.25">
      <c r="A3251" s="1">
        <v>44399</v>
      </c>
      <c r="B3251">
        <v>61175</v>
      </c>
      <c r="C3251" t="s">
        <v>67</v>
      </c>
      <c r="D3251" t="str">
        <f>VLOOKUP(sales_order1[[#This Row],[itemCode]],product_details3!B:C,2,0)</f>
        <v>SRMH15</v>
      </c>
      <c r="E3251" t="s">
        <v>68</v>
      </c>
      <c r="F3251" t="s">
        <v>30</v>
      </c>
      <c r="G3251">
        <v>50</v>
      </c>
      <c r="H3251">
        <v>15.75</v>
      </c>
      <c r="I3251">
        <v>787.5</v>
      </c>
      <c r="J3251">
        <v>5.45</v>
      </c>
      <c r="K3251">
        <v>272.5</v>
      </c>
      <c r="L3251">
        <v>10.3</v>
      </c>
      <c r="M3251">
        <v>0.65396825396825398</v>
      </c>
      <c r="N3251">
        <v>515</v>
      </c>
      <c r="O3251" t="s">
        <v>398</v>
      </c>
      <c r="P3251" t="s">
        <v>399</v>
      </c>
      <c r="Q3251" t="s">
        <v>100</v>
      </c>
      <c r="R3251" t="s">
        <v>40</v>
      </c>
      <c r="S3251" t="s">
        <v>101</v>
      </c>
      <c r="T3251" t="s">
        <v>102</v>
      </c>
      <c r="U3251" t="s">
        <v>1190</v>
      </c>
      <c r="V3251">
        <f>YEAR(sales_order1[[#This Row],[date]])</f>
        <v>2021</v>
      </c>
      <c r="W3251" t="str">
        <f>TEXT(sales_order1[[#This Row],[date]], "Mmm")</f>
        <v>Jul</v>
      </c>
      <c r="X3251">
        <f>VALUE(TEXT(sales_order1[[#This Row],[date]], "D"))</f>
        <v>22</v>
      </c>
      <c r="Y3251">
        <v>29</v>
      </c>
    </row>
    <row r="3252" spans="1:25" x14ac:dyDescent="0.25">
      <c r="A3252" s="1">
        <v>44399</v>
      </c>
      <c r="B3252">
        <v>61176</v>
      </c>
      <c r="C3252" t="s">
        <v>86</v>
      </c>
      <c r="D3252" t="str">
        <f>VLOOKUP(sales_order1[[#This Row],[itemCode]],product_details3!B:C,2,0)</f>
        <v>SRMH30</v>
      </c>
      <c r="E3252" t="s">
        <v>87</v>
      </c>
      <c r="F3252" t="s">
        <v>30</v>
      </c>
      <c r="G3252">
        <v>50</v>
      </c>
      <c r="H3252">
        <v>21</v>
      </c>
      <c r="I3252">
        <v>1050</v>
      </c>
      <c r="J3252">
        <v>6.6</v>
      </c>
      <c r="K3252">
        <v>330</v>
      </c>
      <c r="L3252">
        <v>14.4</v>
      </c>
      <c r="M3252">
        <v>0.68571428571428572</v>
      </c>
      <c r="N3252">
        <v>720</v>
      </c>
      <c r="O3252" t="s">
        <v>290</v>
      </c>
      <c r="P3252" t="s">
        <v>291</v>
      </c>
      <c r="Q3252" t="s">
        <v>201</v>
      </c>
      <c r="R3252" t="s">
        <v>25</v>
      </c>
      <c r="S3252" t="s">
        <v>202</v>
      </c>
      <c r="T3252" t="s">
        <v>292</v>
      </c>
      <c r="U3252" t="s">
        <v>1191</v>
      </c>
      <c r="V3252">
        <f>YEAR(sales_order1[[#This Row],[date]])</f>
        <v>2021</v>
      </c>
      <c r="W3252" t="str">
        <f>TEXT(sales_order1[[#This Row],[date]], "Mmm")</f>
        <v>Jul</v>
      </c>
      <c r="X3252">
        <f>VALUE(TEXT(sales_order1[[#This Row],[date]], "D"))</f>
        <v>22</v>
      </c>
      <c r="Y3252">
        <v>29</v>
      </c>
    </row>
    <row r="3253" spans="1:25" x14ac:dyDescent="0.25">
      <c r="A3253" s="1">
        <v>44399</v>
      </c>
      <c r="B3253">
        <v>61177</v>
      </c>
      <c r="C3253" t="s">
        <v>194</v>
      </c>
      <c r="D3253" t="str">
        <f>VLOOKUP(sales_order1[[#This Row],[itemCode]],product_details3!B:C,2,0)</f>
        <v>CLNG150</v>
      </c>
      <c r="E3253" t="s">
        <v>195</v>
      </c>
      <c r="F3253" t="s">
        <v>45</v>
      </c>
      <c r="G3253">
        <v>200</v>
      </c>
      <c r="H3253">
        <v>12.75</v>
      </c>
      <c r="I3253">
        <v>2550</v>
      </c>
      <c r="J3253">
        <v>4.45</v>
      </c>
      <c r="K3253">
        <v>890</v>
      </c>
      <c r="L3253">
        <v>8.3000000000000007</v>
      </c>
      <c r="M3253">
        <v>0.65098039215686276</v>
      </c>
      <c r="N3253">
        <v>1660</v>
      </c>
      <c r="O3253" t="s">
        <v>667</v>
      </c>
      <c r="P3253" t="s">
        <v>668</v>
      </c>
      <c r="Q3253" t="s">
        <v>271</v>
      </c>
      <c r="R3253" t="s">
        <v>56</v>
      </c>
      <c r="S3253" t="s">
        <v>192</v>
      </c>
      <c r="T3253" t="s">
        <v>669</v>
      </c>
      <c r="U3253" t="s">
        <v>1191</v>
      </c>
      <c r="V3253">
        <f>YEAR(sales_order1[[#This Row],[date]])</f>
        <v>2021</v>
      </c>
      <c r="W3253" t="str">
        <f>TEXT(sales_order1[[#This Row],[date]], "Mmm")</f>
        <v>Jul</v>
      </c>
      <c r="X3253">
        <f>VALUE(TEXT(sales_order1[[#This Row],[date]], "D"))</f>
        <v>22</v>
      </c>
      <c r="Y3253">
        <v>29</v>
      </c>
    </row>
    <row r="3254" spans="1:25" x14ac:dyDescent="0.25">
      <c r="A3254" s="1">
        <v>44399</v>
      </c>
      <c r="B3254">
        <v>61178</v>
      </c>
      <c r="C3254" t="s">
        <v>128</v>
      </c>
      <c r="D3254" t="str">
        <f>VLOOKUP(sales_order1[[#This Row],[itemCode]],product_details3!B:C,2,0)</f>
        <v>SCRT100</v>
      </c>
      <c r="E3254" t="s">
        <v>129</v>
      </c>
      <c r="F3254" t="s">
        <v>61</v>
      </c>
      <c r="G3254">
        <v>50</v>
      </c>
      <c r="H3254">
        <v>28.25</v>
      </c>
      <c r="I3254">
        <v>1412.5</v>
      </c>
      <c r="J3254">
        <v>9</v>
      </c>
      <c r="K3254">
        <v>450</v>
      </c>
      <c r="L3254">
        <v>19.25</v>
      </c>
      <c r="M3254">
        <v>0.68141592920353977</v>
      </c>
      <c r="N3254">
        <v>962.5</v>
      </c>
      <c r="O3254" t="s">
        <v>138</v>
      </c>
      <c r="P3254" t="s">
        <v>139</v>
      </c>
      <c r="Q3254" t="s">
        <v>77</v>
      </c>
      <c r="R3254" t="s">
        <v>72</v>
      </c>
      <c r="S3254" t="s">
        <v>140</v>
      </c>
      <c r="T3254" t="s">
        <v>141</v>
      </c>
      <c r="U3254" t="s">
        <v>1190</v>
      </c>
      <c r="V3254">
        <f>YEAR(sales_order1[[#This Row],[date]])</f>
        <v>2021</v>
      </c>
      <c r="W3254" t="str">
        <f>TEXT(sales_order1[[#This Row],[date]], "Mmm")</f>
        <v>Jul</v>
      </c>
      <c r="X3254">
        <f>VALUE(TEXT(sales_order1[[#This Row],[date]], "D"))</f>
        <v>22</v>
      </c>
      <c r="Y3254">
        <v>29</v>
      </c>
    </row>
    <row r="3255" spans="1:25" x14ac:dyDescent="0.25">
      <c r="A3255" s="1">
        <v>44399</v>
      </c>
      <c r="B3255">
        <v>61179</v>
      </c>
      <c r="C3255" t="s">
        <v>19</v>
      </c>
      <c r="D3255" t="str">
        <f>VLOOKUP(sales_order1[[#This Row],[itemCode]],product_details3!B:C,2,0)</f>
        <v>MSTH100</v>
      </c>
      <c r="E3255" t="s">
        <v>20</v>
      </c>
      <c r="F3255" t="s">
        <v>21</v>
      </c>
      <c r="G3255">
        <v>150</v>
      </c>
      <c r="H3255">
        <v>26.25</v>
      </c>
      <c r="I3255">
        <v>3937.5</v>
      </c>
      <c r="J3255">
        <v>7.75</v>
      </c>
      <c r="K3255">
        <v>1162.5</v>
      </c>
      <c r="L3255">
        <v>18.5</v>
      </c>
      <c r="M3255">
        <v>0.70476190476190481</v>
      </c>
      <c r="N3255">
        <v>2775</v>
      </c>
      <c r="O3255" t="s">
        <v>531</v>
      </c>
      <c r="P3255" t="s">
        <v>532</v>
      </c>
      <c r="Q3255" t="s">
        <v>119</v>
      </c>
      <c r="R3255" t="s">
        <v>40</v>
      </c>
      <c r="S3255" t="s">
        <v>120</v>
      </c>
      <c r="T3255" t="s">
        <v>533</v>
      </c>
      <c r="U3255" t="s">
        <v>1190</v>
      </c>
      <c r="V3255">
        <f>YEAR(sales_order1[[#This Row],[date]])</f>
        <v>2021</v>
      </c>
      <c r="W3255" t="str">
        <f>TEXT(sales_order1[[#This Row],[date]], "Mmm")</f>
        <v>Jul</v>
      </c>
      <c r="X3255">
        <f>VALUE(TEXT(sales_order1[[#This Row],[date]], "D"))</f>
        <v>22</v>
      </c>
      <c r="Y3255">
        <v>29</v>
      </c>
    </row>
    <row r="3256" spans="1:25" x14ac:dyDescent="0.25">
      <c r="A3256" s="1">
        <v>44399</v>
      </c>
      <c r="B3256">
        <v>61180</v>
      </c>
      <c r="C3256" t="s">
        <v>311</v>
      </c>
      <c r="D3256" t="str">
        <f>VLOOKUP(sales_order1[[#This Row],[itemCode]],product_details3!B:C,2,0)</f>
        <v>MSTH30</v>
      </c>
      <c r="E3256" t="s">
        <v>312</v>
      </c>
      <c r="F3256" t="s">
        <v>21</v>
      </c>
      <c r="G3256">
        <v>150</v>
      </c>
      <c r="H3256">
        <v>8.5</v>
      </c>
      <c r="I3256">
        <v>1275</v>
      </c>
      <c r="J3256">
        <v>3.3</v>
      </c>
      <c r="K3256">
        <v>495</v>
      </c>
      <c r="L3256">
        <v>5.2</v>
      </c>
      <c r="M3256">
        <v>0.61176470588235299</v>
      </c>
      <c r="N3256">
        <v>780</v>
      </c>
      <c r="O3256" t="s">
        <v>269</v>
      </c>
      <c r="P3256" t="s">
        <v>270</v>
      </c>
      <c r="Q3256" t="s">
        <v>271</v>
      </c>
      <c r="R3256" t="s">
        <v>56</v>
      </c>
      <c r="S3256" t="s">
        <v>192</v>
      </c>
      <c r="T3256" t="s">
        <v>272</v>
      </c>
      <c r="U3256" t="s">
        <v>1191</v>
      </c>
      <c r="V3256">
        <f>YEAR(sales_order1[[#This Row],[date]])</f>
        <v>2021</v>
      </c>
      <c r="W3256" t="str">
        <f>TEXT(sales_order1[[#This Row],[date]], "Mmm")</f>
        <v>Jul</v>
      </c>
      <c r="X3256">
        <f>VALUE(TEXT(sales_order1[[#This Row],[date]], "D"))</f>
        <v>22</v>
      </c>
      <c r="Y3256">
        <v>29</v>
      </c>
    </row>
    <row r="3257" spans="1:25" x14ac:dyDescent="0.25">
      <c r="A3257" s="1">
        <v>44399</v>
      </c>
      <c r="B3257">
        <v>61181</v>
      </c>
      <c r="C3257" t="s">
        <v>51</v>
      </c>
      <c r="D3257" t="str">
        <f>VLOOKUP(sales_order1[[#This Row],[itemCode]],product_details3!B:C,2,0)</f>
        <v>MSTH50</v>
      </c>
      <c r="E3257" t="s">
        <v>52</v>
      </c>
      <c r="F3257" t="s">
        <v>21</v>
      </c>
      <c r="G3257">
        <v>100</v>
      </c>
      <c r="H3257">
        <v>15.75</v>
      </c>
      <c r="I3257">
        <v>1575</v>
      </c>
      <c r="J3257">
        <v>4.45</v>
      </c>
      <c r="K3257">
        <v>445</v>
      </c>
      <c r="L3257">
        <v>11.3</v>
      </c>
      <c r="M3257">
        <v>0.71746031746031746</v>
      </c>
      <c r="N3257">
        <v>1130</v>
      </c>
      <c r="O3257" t="s">
        <v>499</v>
      </c>
      <c r="P3257" t="s">
        <v>500</v>
      </c>
      <c r="Q3257" t="s">
        <v>107</v>
      </c>
      <c r="R3257" t="s">
        <v>40</v>
      </c>
      <c r="S3257" t="s">
        <v>101</v>
      </c>
      <c r="T3257" t="s">
        <v>501</v>
      </c>
      <c r="U3257" t="s">
        <v>1190</v>
      </c>
      <c r="V3257">
        <f>YEAR(sales_order1[[#This Row],[date]])</f>
        <v>2021</v>
      </c>
      <c r="W3257" t="str">
        <f>TEXT(sales_order1[[#This Row],[date]], "Mmm")</f>
        <v>Jul</v>
      </c>
      <c r="X3257">
        <f>VALUE(TEXT(sales_order1[[#This Row],[date]], "D"))</f>
        <v>22</v>
      </c>
      <c r="Y3257">
        <v>29</v>
      </c>
    </row>
    <row r="3258" spans="1:25" x14ac:dyDescent="0.25">
      <c r="A3258" s="1">
        <v>44400</v>
      </c>
      <c r="B3258">
        <v>61182</v>
      </c>
      <c r="C3258" t="s">
        <v>149</v>
      </c>
      <c r="D3258" t="str">
        <f>VLOOKUP(sales_order1[[#This Row],[itemCode]],product_details3!B:C,2,0)</f>
        <v>MKRW80</v>
      </c>
      <c r="E3258" t="s">
        <v>150</v>
      </c>
      <c r="F3258" t="s">
        <v>151</v>
      </c>
      <c r="G3258">
        <v>50</v>
      </c>
      <c r="H3258">
        <v>14.65</v>
      </c>
      <c r="I3258">
        <v>732.5</v>
      </c>
      <c r="J3258">
        <v>6.55</v>
      </c>
      <c r="K3258">
        <v>327.5</v>
      </c>
      <c r="L3258">
        <v>8.1</v>
      </c>
      <c r="M3258">
        <v>0.55290102389078488</v>
      </c>
      <c r="N3258">
        <v>405</v>
      </c>
      <c r="O3258" t="s">
        <v>461</v>
      </c>
      <c r="P3258" t="s">
        <v>462</v>
      </c>
      <c r="Q3258" t="s">
        <v>24</v>
      </c>
      <c r="R3258" t="s">
        <v>25</v>
      </c>
      <c r="S3258" t="s">
        <v>33</v>
      </c>
      <c r="T3258" t="s">
        <v>463</v>
      </c>
      <c r="U3258" t="s">
        <v>1191</v>
      </c>
      <c r="V3258">
        <f>YEAR(sales_order1[[#This Row],[date]])</f>
        <v>2021</v>
      </c>
      <c r="W3258" t="str">
        <f>TEXT(sales_order1[[#This Row],[date]], "Mmm")</f>
        <v>Jul</v>
      </c>
      <c r="X3258">
        <f>VALUE(TEXT(sales_order1[[#This Row],[date]], "D"))</f>
        <v>23</v>
      </c>
      <c r="Y3258">
        <v>30</v>
      </c>
    </row>
    <row r="3259" spans="1:25" x14ac:dyDescent="0.25">
      <c r="A3259" s="1">
        <v>44400</v>
      </c>
      <c r="B3259">
        <v>61183</v>
      </c>
      <c r="C3259" t="s">
        <v>333</v>
      </c>
      <c r="D3259" t="str">
        <f>VLOOKUP(sales_order1[[#This Row],[itemCode]],product_details3!B:C,2,0)</f>
        <v>TNRH200</v>
      </c>
      <c r="E3259" t="s">
        <v>334</v>
      </c>
      <c r="F3259" t="s">
        <v>124</v>
      </c>
      <c r="G3259">
        <v>50</v>
      </c>
      <c r="H3259">
        <v>21</v>
      </c>
      <c r="I3259">
        <v>1050</v>
      </c>
      <c r="J3259">
        <v>6.6</v>
      </c>
      <c r="K3259">
        <v>330</v>
      </c>
      <c r="L3259">
        <v>14.4</v>
      </c>
      <c r="M3259">
        <v>0.68571428571428572</v>
      </c>
      <c r="N3259">
        <v>720</v>
      </c>
      <c r="O3259" t="s">
        <v>158</v>
      </c>
      <c r="P3259" t="s">
        <v>159</v>
      </c>
      <c r="Q3259" t="s">
        <v>160</v>
      </c>
      <c r="R3259" t="s">
        <v>112</v>
      </c>
      <c r="S3259" t="s">
        <v>161</v>
      </c>
      <c r="T3259" t="s">
        <v>162</v>
      </c>
      <c r="U3259" t="s">
        <v>1189</v>
      </c>
      <c r="V3259">
        <f>YEAR(sales_order1[[#This Row],[date]])</f>
        <v>2021</v>
      </c>
      <c r="W3259" t="str">
        <f>TEXT(sales_order1[[#This Row],[date]], "Mmm")</f>
        <v>Jul</v>
      </c>
      <c r="X3259">
        <f>VALUE(TEXT(sales_order1[[#This Row],[date]], "D"))</f>
        <v>23</v>
      </c>
      <c r="Y3259">
        <v>30</v>
      </c>
    </row>
    <row r="3260" spans="1:25" x14ac:dyDescent="0.25">
      <c r="A3260" s="1">
        <v>44400</v>
      </c>
      <c r="B3260">
        <v>61184</v>
      </c>
      <c r="C3260" t="s">
        <v>19</v>
      </c>
      <c r="D3260" t="str">
        <f>VLOOKUP(sales_order1[[#This Row],[itemCode]],product_details3!B:C,2,0)</f>
        <v>MSTH100</v>
      </c>
      <c r="E3260" t="s">
        <v>20</v>
      </c>
      <c r="F3260" t="s">
        <v>21</v>
      </c>
      <c r="G3260">
        <v>100</v>
      </c>
      <c r="H3260">
        <v>26.25</v>
      </c>
      <c r="I3260">
        <v>2625</v>
      </c>
      <c r="J3260">
        <v>7.75</v>
      </c>
      <c r="K3260">
        <v>775</v>
      </c>
      <c r="L3260">
        <v>18.5</v>
      </c>
      <c r="M3260">
        <v>0.70476190476190481</v>
      </c>
      <c r="N3260">
        <v>1850</v>
      </c>
      <c r="O3260" t="s">
        <v>670</v>
      </c>
      <c r="P3260" t="s">
        <v>671</v>
      </c>
      <c r="Q3260" t="s">
        <v>383</v>
      </c>
      <c r="R3260" t="s">
        <v>72</v>
      </c>
      <c r="S3260" t="s">
        <v>459</v>
      </c>
      <c r="T3260" t="s">
        <v>672</v>
      </c>
      <c r="U3260" t="s">
        <v>1188</v>
      </c>
      <c r="V3260">
        <f>YEAR(sales_order1[[#This Row],[date]])</f>
        <v>2021</v>
      </c>
      <c r="W3260" t="str">
        <f>TEXT(sales_order1[[#This Row],[date]], "Mmm")</f>
        <v>Jul</v>
      </c>
      <c r="X3260">
        <f>VALUE(TEXT(sales_order1[[#This Row],[date]], "D"))</f>
        <v>23</v>
      </c>
      <c r="Y3260">
        <v>30</v>
      </c>
    </row>
    <row r="3261" spans="1:25" x14ac:dyDescent="0.25">
      <c r="A3261" s="1">
        <v>44400</v>
      </c>
      <c r="B3261">
        <v>61185</v>
      </c>
      <c r="C3261" t="s">
        <v>51</v>
      </c>
      <c r="D3261" t="str">
        <f>VLOOKUP(sales_order1[[#This Row],[itemCode]],product_details3!B:C,2,0)</f>
        <v>MSTH50</v>
      </c>
      <c r="E3261" t="s">
        <v>52</v>
      </c>
      <c r="F3261" t="s">
        <v>21</v>
      </c>
      <c r="G3261">
        <v>50</v>
      </c>
      <c r="H3261">
        <v>15.75</v>
      </c>
      <c r="I3261">
        <v>787.5</v>
      </c>
      <c r="J3261">
        <v>4.45</v>
      </c>
      <c r="K3261">
        <v>222.5</v>
      </c>
      <c r="L3261">
        <v>11.3</v>
      </c>
      <c r="M3261">
        <v>0.71746031746031746</v>
      </c>
      <c r="N3261">
        <v>565</v>
      </c>
      <c r="O3261" t="s">
        <v>37</v>
      </c>
      <c r="P3261" t="s">
        <v>38</v>
      </c>
      <c r="Q3261" t="s">
        <v>39</v>
      </c>
      <c r="R3261" t="s">
        <v>40</v>
      </c>
      <c r="S3261" t="s">
        <v>41</v>
      </c>
      <c r="T3261" t="s">
        <v>42</v>
      </c>
      <c r="U3261" t="s">
        <v>1188</v>
      </c>
      <c r="V3261">
        <f>YEAR(sales_order1[[#This Row],[date]])</f>
        <v>2021</v>
      </c>
      <c r="W3261" t="str">
        <f>TEXT(sales_order1[[#This Row],[date]], "Mmm")</f>
        <v>Jul</v>
      </c>
      <c r="X3261">
        <f>VALUE(TEXT(sales_order1[[#This Row],[date]], "D"))</f>
        <v>23</v>
      </c>
      <c r="Y3261">
        <v>30</v>
      </c>
    </row>
    <row r="3262" spans="1:25" x14ac:dyDescent="0.25">
      <c r="A3262" s="1">
        <v>44400</v>
      </c>
      <c r="B3262">
        <v>61186</v>
      </c>
      <c r="C3262" t="s">
        <v>305</v>
      </c>
      <c r="D3262" t="str">
        <f>VLOOKUP(sales_order1[[#This Row],[itemCode]],product_details3!B:C,2,0)</f>
        <v>SRMA15</v>
      </c>
      <c r="E3262" t="s">
        <v>306</v>
      </c>
      <c r="F3262" t="s">
        <v>30</v>
      </c>
      <c r="G3262">
        <v>50</v>
      </c>
      <c r="H3262">
        <v>19.649999999999999</v>
      </c>
      <c r="I3262">
        <v>982.5</v>
      </c>
      <c r="J3262">
        <v>7.55</v>
      </c>
      <c r="K3262">
        <v>377.5</v>
      </c>
      <c r="L3262">
        <v>12.1</v>
      </c>
      <c r="M3262">
        <v>0.61577608142493634</v>
      </c>
      <c r="N3262">
        <v>605</v>
      </c>
      <c r="O3262" t="s">
        <v>600</v>
      </c>
      <c r="P3262" t="s">
        <v>601</v>
      </c>
      <c r="Q3262" t="s">
        <v>100</v>
      </c>
      <c r="R3262" t="s">
        <v>40</v>
      </c>
      <c r="S3262" t="s">
        <v>101</v>
      </c>
      <c r="T3262" t="s">
        <v>602</v>
      </c>
      <c r="U3262" t="s">
        <v>1190</v>
      </c>
      <c r="V3262">
        <f>YEAR(sales_order1[[#This Row],[date]])</f>
        <v>2021</v>
      </c>
      <c r="W3262" t="str">
        <f>TEXT(sales_order1[[#This Row],[date]], "Mmm")</f>
        <v>Jul</v>
      </c>
      <c r="X3262">
        <f>VALUE(TEXT(sales_order1[[#This Row],[date]], "D"))</f>
        <v>23</v>
      </c>
      <c r="Y3262">
        <v>30</v>
      </c>
    </row>
    <row r="3263" spans="1:25" x14ac:dyDescent="0.25">
      <c r="A3263" s="1">
        <v>44400</v>
      </c>
      <c r="B3263">
        <v>61187</v>
      </c>
      <c r="C3263" t="s">
        <v>194</v>
      </c>
      <c r="D3263" t="str">
        <f>VLOOKUP(sales_order1[[#This Row],[itemCode]],product_details3!B:C,2,0)</f>
        <v>CLNG150</v>
      </c>
      <c r="E3263" t="s">
        <v>195</v>
      </c>
      <c r="F3263" t="s">
        <v>45</v>
      </c>
      <c r="G3263">
        <v>100</v>
      </c>
      <c r="H3263">
        <v>12.75</v>
      </c>
      <c r="I3263">
        <v>1275</v>
      </c>
      <c r="J3263">
        <v>4.45</v>
      </c>
      <c r="K3263">
        <v>445</v>
      </c>
      <c r="L3263">
        <v>8.3000000000000007</v>
      </c>
      <c r="M3263">
        <v>0.65098039215686276</v>
      </c>
      <c r="N3263">
        <v>830</v>
      </c>
      <c r="O3263" t="s">
        <v>400</v>
      </c>
      <c r="P3263" t="s">
        <v>401</v>
      </c>
      <c r="Q3263" t="s">
        <v>213</v>
      </c>
      <c r="R3263" t="s">
        <v>25</v>
      </c>
      <c r="S3263" t="s">
        <v>402</v>
      </c>
      <c r="T3263" t="s">
        <v>403</v>
      </c>
      <c r="U3263" t="s">
        <v>1191</v>
      </c>
      <c r="V3263">
        <f>YEAR(sales_order1[[#This Row],[date]])</f>
        <v>2021</v>
      </c>
      <c r="W3263" t="str">
        <f>TEXT(sales_order1[[#This Row],[date]], "Mmm")</f>
        <v>Jul</v>
      </c>
      <c r="X3263">
        <f>VALUE(TEXT(sales_order1[[#This Row],[date]], "D"))</f>
        <v>23</v>
      </c>
      <c r="Y3263">
        <v>30</v>
      </c>
    </row>
    <row r="3264" spans="1:25" x14ac:dyDescent="0.25">
      <c r="A3264" s="1">
        <v>44400</v>
      </c>
      <c r="B3264">
        <v>61188</v>
      </c>
      <c r="C3264" t="s">
        <v>103</v>
      </c>
      <c r="D3264" t="str">
        <f>VLOOKUP(sales_order1[[#This Row],[itemCode]],product_details3!B:C,2,0)</f>
        <v>SCRT50</v>
      </c>
      <c r="E3264" t="s">
        <v>104</v>
      </c>
      <c r="F3264" t="s">
        <v>61</v>
      </c>
      <c r="G3264">
        <v>100</v>
      </c>
      <c r="H3264">
        <v>16.95</v>
      </c>
      <c r="I3264">
        <v>1695</v>
      </c>
      <c r="J3264">
        <v>5.2</v>
      </c>
      <c r="K3264">
        <v>520</v>
      </c>
      <c r="L3264">
        <v>11.75</v>
      </c>
      <c r="M3264">
        <v>0.69321533923303835</v>
      </c>
      <c r="N3264">
        <v>1175</v>
      </c>
      <c r="O3264" t="s">
        <v>152</v>
      </c>
      <c r="P3264" t="s">
        <v>153</v>
      </c>
      <c r="Q3264" t="s">
        <v>154</v>
      </c>
      <c r="R3264" t="s">
        <v>56</v>
      </c>
      <c r="S3264" t="s">
        <v>133</v>
      </c>
      <c r="T3264" t="s">
        <v>155</v>
      </c>
      <c r="U3264" t="s">
        <v>1191</v>
      </c>
      <c r="V3264">
        <f>YEAR(sales_order1[[#This Row],[date]])</f>
        <v>2021</v>
      </c>
      <c r="W3264" t="str">
        <f>TEXT(sales_order1[[#This Row],[date]], "Mmm")</f>
        <v>Jul</v>
      </c>
      <c r="X3264">
        <f>VALUE(TEXT(sales_order1[[#This Row],[date]], "D"))</f>
        <v>23</v>
      </c>
      <c r="Y3264">
        <v>30</v>
      </c>
    </row>
    <row r="3265" spans="1:25" x14ac:dyDescent="0.25">
      <c r="A3265" s="1">
        <v>44400</v>
      </c>
      <c r="B3265">
        <v>61189</v>
      </c>
      <c r="C3265" t="s">
        <v>204</v>
      </c>
      <c r="D3265" t="str">
        <f>VLOOKUP(sales_order1[[#This Row],[itemCode]],product_details3!B:C,2,0)</f>
        <v>MKRM150</v>
      </c>
      <c r="E3265" t="s">
        <v>205</v>
      </c>
      <c r="F3265" t="s">
        <v>151</v>
      </c>
      <c r="G3265">
        <v>100</v>
      </c>
      <c r="H3265">
        <v>10.75</v>
      </c>
      <c r="I3265">
        <v>1075</v>
      </c>
      <c r="J3265">
        <v>4.45</v>
      </c>
      <c r="K3265">
        <v>445</v>
      </c>
      <c r="L3265">
        <v>6.3</v>
      </c>
      <c r="M3265">
        <v>0.586046511627907</v>
      </c>
      <c r="N3265">
        <v>630</v>
      </c>
      <c r="O3265" t="s">
        <v>543</v>
      </c>
      <c r="P3265" t="s">
        <v>544</v>
      </c>
      <c r="Q3265" t="s">
        <v>378</v>
      </c>
      <c r="R3265" t="s">
        <v>72</v>
      </c>
      <c r="S3265" t="s">
        <v>545</v>
      </c>
      <c r="T3265" t="s">
        <v>546</v>
      </c>
      <c r="U3265" t="s">
        <v>1188</v>
      </c>
      <c r="V3265">
        <f>YEAR(sales_order1[[#This Row],[date]])</f>
        <v>2021</v>
      </c>
      <c r="W3265" t="str">
        <f>TEXT(sales_order1[[#This Row],[date]], "Mmm")</f>
        <v>Jul</v>
      </c>
      <c r="X3265">
        <f>VALUE(TEXT(sales_order1[[#This Row],[date]], "D"))</f>
        <v>23</v>
      </c>
      <c r="Y3265">
        <v>30</v>
      </c>
    </row>
    <row r="3266" spans="1:25" x14ac:dyDescent="0.25">
      <c r="A3266" s="1">
        <v>44400</v>
      </c>
      <c r="B3266">
        <v>61190</v>
      </c>
      <c r="C3266" t="s">
        <v>67</v>
      </c>
      <c r="D3266" t="str">
        <f>VLOOKUP(sales_order1[[#This Row],[itemCode]],product_details3!B:C,2,0)</f>
        <v>SRMH15</v>
      </c>
      <c r="E3266" t="s">
        <v>68</v>
      </c>
      <c r="F3266" t="s">
        <v>30</v>
      </c>
      <c r="G3266">
        <v>50</v>
      </c>
      <c r="H3266">
        <v>15.75</v>
      </c>
      <c r="I3266">
        <v>787.5</v>
      </c>
      <c r="J3266">
        <v>5.45</v>
      </c>
      <c r="K3266">
        <v>272.5</v>
      </c>
      <c r="L3266">
        <v>10.3</v>
      </c>
      <c r="M3266">
        <v>0.65396825396825398</v>
      </c>
      <c r="N3266">
        <v>515</v>
      </c>
      <c r="O3266" t="s">
        <v>420</v>
      </c>
      <c r="P3266" t="s">
        <v>421</v>
      </c>
      <c r="Q3266" t="s">
        <v>77</v>
      </c>
      <c r="R3266" t="s">
        <v>72</v>
      </c>
      <c r="S3266" t="s">
        <v>78</v>
      </c>
      <c r="T3266" t="s">
        <v>422</v>
      </c>
      <c r="U3266" t="s">
        <v>1190</v>
      </c>
      <c r="V3266">
        <f>YEAR(sales_order1[[#This Row],[date]])</f>
        <v>2021</v>
      </c>
      <c r="W3266" t="str">
        <f>TEXT(sales_order1[[#This Row],[date]], "Mmm")</f>
        <v>Jul</v>
      </c>
      <c r="X3266">
        <f>VALUE(TEXT(sales_order1[[#This Row],[date]], "D"))</f>
        <v>23</v>
      </c>
      <c r="Y3266">
        <v>30</v>
      </c>
    </row>
    <row r="3267" spans="1:25" x14ac:dyDescent="0.25">
      <c r="A3267" s="1">
        <v>44400</v>
      </c>
      <c r="B3267">
        <v>61191</v>
      </c>
      <c r="C3267" t="s">
        <v>329</v>
      </c>
      <c r="D3267" t="str">
        <f>VLOOKUP(sales_order1[[#This Row],[itemCode]],product_details3!B:C,2,0)</f>
        <v>TNRS150</v>
      </c>
      <c r="E3267" t="s">
        <v>330</v>
      </c>
      <c r="F3267" t="s">
        <v>124</v>
      </c>
      <c r="G3267">
        <v>100</v>
      </c>
      <c r="H3267">
        <v>19.649999999999999</v>
      </c>
      <c r="I3267">
        <v>1965</v>
      </c>
      <c r="J3267">
        <v>6.55</v>
      </c>
      <c r="K3267">
        <v>655</v>
      </c>
      <c r="L3267">
        <v>13.1</v>
      </c>
      <c r="M3267">
        <v>0.66666666666666663</v>
      </c>
      <c r="N3267">
        <v>1310</v>
      </c>
      <c r="O3267" t="s">
        <v>231</v>
      </c>
      <c r="P3267" t="s">
        <v>232</v>
      </c>
      <c r="Q3267" t="s">
        <v>119</v>
      </c>
      <c r="R3267" t="s">
        <v>40</v>
      </c>
      <c r="S3267" t="s">
        <v>233</v>
      </c>
      <c r="T3267" t="s">
        <v>234</v>
      </c>
      <c r="U3267" t="s">
        <v>1190</v>
      </c>
      <c r="V3267">
        <f>YEAR(sales_order1[[#This Row],[date]])</f>
        <v>2021</v>
      </c>
      <c r="W3267" t="str">
        <f>TEXT(sales_order1[[#This Row],[date]], "Mmm")</f>
        <v>Jul</v>
      </c>
      <c r="X3267">
        <f>VALUE(TEXT(sales_order1[[#This Row],[date]], "D"))</f>
        <v>23</v>
      </c>
      <c r="Y3267">
        <v>30</v>
      </c>
    </row>
    <row r="3268" spans="1:25" x14ac:dyDescent="0.25">
      <c r="A3268" s="1">
        <v>44400</v>
      </c>
      <c r="B3268">
        <v>61192</v>
      </c>
      <c r="C3268" t="s">
        <v>86</v>
      </c>
      <c r="D3268" t="str">
        <f>VLOOKUP(sales_order1[[#This Row],[itemCode]],product_details3!B:C,2,0)</f>
        <v>SRMH30</v>
      </c>
      <c r="E3268" t="s">
        <v>87</v>
      </c>
      <c r="F3268" t="s">
        <v>30</v>
      </c>
      <c r="G3268">
        <v>50</v>
      </c>
      <c r="H3268">
        <v>21</v>
      </c>
      <c r="I3268">
        <v>1050</v>
      </c>
      <c r="J3268">
        <v>6.6</v>
      </c>
      <c r="K3268">
        <v>330</v>
      </c>
      <c r="L3268">
        <v>14.4</v>
      </c>
      <c r="M3268">
        <v>0.68571428571428572</v>
      </c>
      <c r="N3268">
        <v>720</v>
      </c>
      <c r="O3268" t="s">
        <v>502</v>
      </c>
      <c r="P3268" t="s">
        <v>503</v>
      </c>
      <c r="Q3268" t="s">
        <v>218</v>
      </c>
      <c r="R3268" t="s">
        <v>40</v>
      </c>
      <c r="S3268" t="s">
        <v>219</v>
      </c>
      <c r="T3268" t="s">
        <v>504</v>
      </c>
      <c r="U3268" t="s">
        <v>1190</v>
      </c>
      <c r="V3268">
        <f>YEAR(sales_order1[[#This Row],[date]])</f>
        <v>2021</v>
      </c>
      <c r="W3268" t="str">
        <f>TEXT(sales_order1[[#This Row],[date]], "Mmm")</f>
        <v>Jul</v>
      </c>
      <c r="X3268">
        <f>VALUE(TEXT(sales_order1[[#This Row],[date]], "D"))</f>
        <v>23</v>
      </c>
      <c r="Y3268">
        <v>30</v>
      </c>
    </row>
    <row r="3269" spans="1:25" x14ac:dyDescent="0.25">
      <c r="A3269" s="1">
        <v>44403</v>
      </c>
      <c r="B3269">
        <v>61193</v>
      </c>
      <c r="C3269" t="s">
        <v>51</v>
      </c>
      <c r="D3269" t="str">
        <f>VLOOKUP(sales_order1[[#This Row],[itemCode]],product_details3!B:C,2,0)</f>
        <v>MSTH50</v>
      </c>
      <c r="E3269" t="s">
        <v>52</v>
      </c>
      <c r="F3269" t="s">
        <v>21</v>
      </c>
      <c r="G3269">
        <v>50</v>
      </c>
      <c r="H3269">
        <v>15.75</v>
      </c>
      <c r="I3269">
        <v>787.5</v>
      </c>
      <c r="J3269">
        <v>4.45</v>
      </c>
      <c r="K3269">
        <v>222.5</v>
      </c>
      <c r="L3269">
        <v>11.3</v>
      </c>
      <c r="M3269">
        <v>0.71746031746031746</v>
      </c>
      <c r="N3269">
        <v>565</v>
      </c>
      <c r="O3269" t="s">
        <v>244</v>
      </c>
      <c r="P3269" t="s">
        <v>245</v>
      </c>
      <c r="Q3269" t="s">
        <v>186</v>
      </c>
      <c r="R3269" t="s">
        <v>112</v>
      </c>
      <c r="S3269" t="s">
        <v>246</v>
      </c>
      <c r="T3269" t="s">
        <v>247</v>
      </c>
      <c r="U3269" t="s">
        <v>1189</v>
      </c>
      <c r="V3269">
        <f>YEAR(sales_order1[[#This Row],[date]])</f>
        <v>2021</v>
      </c>
      <c r="W3269" t="str">
        <f>TEXT(sales_order1[[#This Row],[date]], "Mmm")</f>
        <v>Jul</v>
      </c>
      <c r="X3269">
        <f>VALUE(TEXT(sales_order1[[#This Row],[date]], "D"))</f>
        <v>26</v>
      </c>
      <c r="Y3269">
        <v>30</v>
      </c>
    </row>
    <row r="3270" spans="1:25" x14ac:dyDescent="0.25">
      <c r="A3270" s="1">
        <v>44403</v>
      </c>
      <c r="B3270">
        <v>61194</v>
      </c>
      <c r="C3270" t="s">
        <v>103</v>
      </c>
      <c r="D3270" t="str">
        <f>VLOOKUP(sales_order1[[#This Row],[itemCode]],product_details3!B:C,2,0)</f>
        <v>SCRT50</v>
      </c>
      <c r="E3270" t="s">
        <v>104</v>
      </c>
      <c r="F3270" t="s">
        <v>61</v>
      </c>
      <c r="G3270">
        <v>250</v>
      </c>
      <c r="H3270">
        <v>16.95</v>
      </c>
      <c r="I3270">
        <v>4237.5</v>
      </c>
      <c r="J3270">
        <v>5.2</v>
      </c>
      <c r="K3270">
        <v>1300</v>
      </c>
      <c r="L3270">
        <v>11.75</v>
      </c>
      <c r="M3270">
        <v>0.69321533923303835</v>
      </c>
      <c r="N3270">
        <v>2937.5</v>
      </c>
      <c r="O3270" t="s">
        <v>606</v>
      </c>
      <c r="P3270" t="s">
        <v>607</v>
      </c>
      <c r="Q3270" t="s">
        <v>239</v>
      </c>
      <c r="R3270" t="s">
        <v>112</v>
      </c>
      <c r="S3270" t="s">
        <v>368</v>
      </c>
      <c r="T3270" t="s">
        <v>608</v>
      </c>
      <c r="U3270" t="s">
        <v>1189</v>
      </c>
      <c r="V3270">
        <f>YEAR(sales_order1[[#This Row],[date]])</f>
        <v>2021</v>
      </c>
      <c r="W3270" t="str">
        <f>TEXT(sales_order1[[#This Row],[date]], "Mmm")</f>
        <v>Jul</v>
      </c>
      <c r="X3270">
        <f>VALUE(TEXT(sales_order1[[#This Row],[date]], "D"))</f>
        <v>26</v>
      </c>
      <c r="Y3270">
        <v>30</v>
      </c>
    </row>
    <row r="3271" spans="1:25" x14ac:dyDescent="0.25">
      <c r="A3271" s="1">
        <v>44403</v>
      </c>
      <c r="B3271">
        <v>61195</v>
      </c>
      <c r="C3271" t="s">
        <v>360</v>
      </c>
      <c r="D3271" t="str">
        <f>VLOOKUP(sales_order1[[#This Row],[itemCode]],product_details3!B:C,2,0)</f>
        <v>TNRS100</v>
      </c>
      <c r="E3271" t="s">
        <v>361</v>
      </c>
      <c r="F3271" t="s">
        <v>124</v>
      </c>
      <c r="G3271">
        <v>200</v>
      </c>
      <c r="H3271">
        <v>13.1</v>
      </c>
      <c r="I3271">
        <v>2620</v>
      </c>
      <c r="J3271">
        <v>4.7</v>
      </c>
      <c r="K3271">
        <v>940</v>
      </c>
      <c r="L3271">
        <v>8.4</v>
      </c>
      <c r="M3271">
        <v>0.6412213740458016</v>
      </c>
      <c r="N3271">
        <v>1680</v>
      </c>
      <c r="O3271" t="s">
        <v>299</v>
      </c>
      <c r="P3271" t="s">
        <v>300</v>
      </c>
      <c r="Q3271" t="s">
        <v>100</v>
      </c>
      <c r="R3271" t="s">
        <v>40</v>
      </c>
      <c r="S3271" t="s">
        <v>101</v>
      </c>
      <c r="T3271" t="s">
        <v>301</v>
      </c>
      <c r="U3271" t="s">
        <v>1190</v>
      </c>
      <c r="V3271">
        <f>YEAR(sales_order1[[#This Row],[date]])</f>
        <v>2021</v>
      </c>
      <c r="W3271" t="str">
        <f>TEXT(sales_order1[[#This Row],[date]], "Mmm")</f>
        <v>Jul</v>
      </c>
      <c r="X3271">
        <f>VALUE(TEXT(sales_order1[[#This Row],[date]], "D"))</f>
        <v>26</v>
      </c>
      <c r="Y3271">
        <v>30</v>
      </c>
    </row>
    <row r="3272" spans="1:25" x14ac:dyDescent="0.25">
      <c r="A3272" s="1">
        <v>44403</v>
      </c>
      <c r="B3272">
        <v>61196</v>
      </c>
      <c r="C3272" t="s">
        <v>51</v>
      </c>
      <c r="D3272" t="str">
        <f>VLOOKUP(sales_order1[[#This Row],[itemCode]],product_details3!B:C,2,0)</f>
        <v>MSTH50</v>
      </c>
      <c r="E3272" t="s">
        <v>52</v>
      </c>
      <c r="F3272" t="s">
        <v>21</v>
      </c>
      <c r="G3272">
        <v>100</v>
      </c>
      <c r="H3272">
        <v>15.75</v>
      </c>
      <c r="I3272">
        <v>1575</v>
      </c>
      <c r="J3272">
        <v>4.45</v>
      </c>
      <c r="K3272">
        <v>445</v>
      </c>
      <c r="L3272">
        <v>11.3</v>
      </c>
      <c r="M3272">
        <v>0.71746031746031746</v>
      </c>
      <c r="N3272">
        <v>1130</v>
      </c>
      <c r="O3272" t="s">
        <v>528</v>
      </c>
      <c r="P3272" t="s">
        <v>529</v>
      </c>
      <c r="Q3272" t="s">
        <v>132</v>
      </c>
      <c r="R3272" t="s">
        <v>56</v>
      </c>
      <c r="S3272" t="s">
        <v>133</v>
      </c>
      <c r="T3272" t="s">
        <v>530</v>
      </c>
      <c r="U3272" t="s">
        <v>1191</v>
      </c>
      <c r="V3272">
        <f>YEAR(sales_order1[[#This Row],[date]])</f>
        <v>2021</v>
      </c>
      <c r="W3272" t="str">
        <f>TEXT(sales_order1[[#This Row],[date]], "Mmm")</f>
        <v>Jul</v>
      </c>
      <c r="X3272">
        <f>VALUE(TEXT(sales_order1[[#This Row],[date]], "D"))</f>
        <v>26</v>
      </c>
      <c r="Y3272">
        <v>30</v>
      </c>
    </row>
    <row r="3273" spans="1:25" x14ac:dyDescent="0.25">
      <c r="A3273" s="1">
        <v>44403</v>
      </c>
      <c r="B3273">
        <v>61197</v>
      </c>
      <c r="C3273" t="s">
        <v>313</v>
      </c>
      <c r="D3273" t="str">
        <f>VLOOKUP(sales_order1[[#This Row],[itemCode]],product_details3!B:C,2,0)</f>
        <v>MSKO50</v>
      </c>
      <c r="E3273" t="s">
        <v>314</v>
      </c>
      <c r="F3273" t="s">
        <v>137</v>
      </c>
      <c r="G3273">
        <v>150</v>
      </c>
      <c r="H3273">
        <v>14.65</v>
      </c>
      <c r="I3273">
        <v>2197.5</v>
      </c>
      <c r="J3273">
        <v>6.55</v>
      </c>
      <c r="K3273">
        <v>982.5</v>
      </c>
      <c r="L3273">
        <v>8.1</v>
      </c>
      <c r="M3273">
        <v>0.55290102389078488</v>
      </c>
      <c r="N3273">
        <v>1215</v>
      </c>
      <c r="O3273" t="s">
        <v>266</v>
      </c>
      <c r="P3273" t="s">
        <v>267</v>
      </c>
      <c r="Q3273" t="s">
        <v>154</v>
      </c>
      <c r="R3273" t="s">
        <v>56</v>
      </c>
      <c r="S3273" t="s">
        <v>133</v>
      </c>
      <c r="T3273" t="s">
        <v>268</v>
      </c>
      <c r="U3273" t="s">
        <v>1191</v>
      </c>
      <c r="V3273">
        <f>YEAR(sales_order1[[#This Row],[date]])</f>
        <v>2021</v>
      </c>
      <c r="W3273" t="str">
        <f>TEXT(sales_order1[[#This Row],[date]], "Mmm")</f>
        <v>Jul</v>
      </c>
      <c r="X3273">
        <f>VALUE(TEXT(sales_order1[[#This Row],[date]], "D"))</f>
        <v>26</v>
      </c>
      <c r="Y3273">
        <v>30</v>
      </c>
    </row>
    <row r="3274" spans="1:25" x14ac:dyDescent="0.25">
      <c r="A3274" s="1">
        <v>44403</v>
      </c>
      <c r="B3274">
        <v>61198</v>
      </c>
      <c r="C3274" t="s">
        <v>115</v>
      </c>
      <c r="D3274" t="str">
        <f>VLOOKUP(sales_order1[[#This Row],[itemCode]],product_details3!B:C,2,0)</f>
        <v>SCRS30100</v>
      </c>
      <c r="E3274" t="s">
        <v>116</v>
      </c>
      <c r="F3274" t="s">
        <v>61</v>
      </c>
      <c r="G3274">
        <v>100</v>
      </c>
      <c r="H3274">
        <v>32.75</v>
      </c>
      <c r="I3274">
        <v>3275</v>
      </c>
      <c r="J3274">
        <v>11.25</v>
      </c>
      <c r="K3274">
        <v>1125</v>
      </c>
      <c r="L3274">
        <v>21.5</v>
      </c>
      <c r="M3274">
        <v>0.65648854961832059</v>
      </c>
      <c r="N3274">
        <v>2150</v>
      </c>
      <c r="O3274" t="s">
        <v>457</v>
      </c>
      <c r="P3274" t="s">
        <v>458</v>
      </c>
      <c r="Q3274" t="s">
        <v>383</v>
      </c>
      <c r="R3274" t="s">
        <v>72</v>
      </c>
      <c r="S3274" t="s">
        <v>459</v>
      </c>
      <c r="T3274" t="s">
        <v>460</v>
      </c>
      <c r="U3274" t="s">
        <v>1188</v>
      </c>
      <c r="V3274">
        <f>YEAR(sales_order1[[#This Row],[date]])</f>
        <v>2021</v>
      </c>
      <c r="W3274" t="str">
        <f>TEXT(sales_order1[[#This Row],[date]], "Mmm")</f>
        <v>Jul</v>
      </c>
      <c r="X3274">
        <f>VALUE(TEXT(sales_order1[[#This Row],[date]], "D"))</f>
        <v>26</v>
      </c>
      <c r="Y3274">
        <v>30</v>
      </c>
    </row>
    <row r="3275" spans="1:25" x14ac:dyDescent="0.25">
      <c r="A3275" s="1">
        <v>44403</v>
      </c>
      <c r="B3275">
        <v>61199</v>
      </c>
      <c r="C3275" t="s">
        <v>408</v>
      </c>
      <c r="D3275" t="str">
        <f>VLOOKUP(sales_order1[[#This Row],[itemCode]],product_details3!B:C,2,0)</f>
        <v>EXFC150</v>
      </c>
      <c r="E3275" t="s">
        <v>409</v>
      </c>
      <c r="F3275" t="s">
        <v>183</v>
      </c>
      <c r="G3275">
        <v>100</v>
      </c>
      <c r="H3275">
        <v>32.75</v>
      </c>
      <c r="I3275">
        <v>3275</v>
      </c>
      <c r="J3275">
        <v>14.25</v>
      </c>
      <c r="K3275">
        <v>1425</v>
      </c>
      <c r="L3275">
        <v>18.5</v>
      </c>
      <c r="M3275">
        <v>0.56488549618320616</v>
      </c>
      <c r="N3275">
        <v>1850</v>
      </c>
      <c r="O3275" t="s">
        <v>673</v>
      </c>
      <c r="P3275" t="s">
        <v>674</v>
      </c>
      <c r="Q3275" t="s">
        <v>71</v>
      </c>
      <c r="R3275" t="s">
        <v>72</v>
      </c>
      <c r="S3275" t="s">
        <v>73</v>
      </c>
      <c r="T3275" t="s">
        <v>675</v>
      </c>
      <c r="U3275" t="s">
        <v>1190</v>
      </c>
      <c r="V3275">
        <f>YEAR(sales_order1[[#This Row],[date]])</f>
        <v>2021</v>
      </c>
      <c r="W3275" t="str">
        <f>TEXT(sales_order1[[#This Row],[date]], "Mmm")</f>
        <v>Jul</v>
      </c>
      <c r="X3275">
        <f>VALUE(TEXT(sales_order1[[#This Row],[date]], "D"))</f>
        <v>26</v>
      </c>
      <c r="Y3275">
        <v>30</v>
      </c>
    </row>
    <row r="3276" spans="1:25" x14ac:dyDescent="0.25">
      <c r="A3276" s="1">
        <v>44403</v>
      </c>
      <c r="B3276">
        <v>61200</v>
      </c>
      <c r="C3276" t="s">
        <v>19</v>
      </c>
      <c r="D3276" t="str">
        <f>VLOOKUP(sales_order1[[#This Row],[itemCode]],product_details3!B:C,2,0)</f>
        <v>MSTH100</v>
      </c>
      <c r="E3276" t="s">
        <v>20</v>
      </c>
      <c r="F3276" t="s">
        <v>21</v>
      </c>
      <c r="G3276">
        <v>200</v>
      </c>
      <c r="H3276">
        <v>26.25</v>
      </c>
      <c r="I3276">
        <v>5250</v>
      </c>
      <c r="J3276">
        <v>7.75</v>
      </c>
      <c r="K3276">
        <v>1550</v>
      </c>
      <c r="L3276">
        <v>18.5</v>
      </c>
      <c r="M3276">
        <v>0.70476190476190481</v>
      </c>
      <c r="N3276">
        <v>3700</v>
      </c>
      <c r="O3276" t="s">
        <v>248</v>
      </c>
      <c r="P3276" t="s">
        <v>249</v>
      </c>
      <c r="Q3276" t="s">
        <v>191</v>
      </c>
      <c r="R3276" t="s">
        <v>56</v>
      </c>
      <c r="S3276" t="s">
        <v>192</v>
      </c>
      <c r="T3276" t="s">
        <v>250</v>
      </c>
      <c r="U3276" t="s">
        <v>1191</v>
      </c>
      <c r="V3276">
        <f>YEAR(sales_order1[[#This Row],[date]])</f>
        <v>2021</v>
      </c>
      <c r="W3276" t="str">
        <f>TEXT(sales_order1[[#This Row],[date]], "Mmm")</f>
        <v>Jul</v>
      </c>
      <c r="X3276">
        <f>VALUE(TEXT(sales_order1[[#This Row],[date]], "D"))</f>
        <v>26</v>
      </c>
      <c r="Y3276">
        <v>30</v>
      </c>
    </row>
    <row r="3277" spans="1:25" x14ac:dyDescent="0.25">
      <c r="A3277" s="1">
        <v>44403</v>
      </c>
      <c r="B3277">
        <v>61201</v>
      </c>
      <c r="C3277" t="s">
        <v>86</v>
      </c>
      <c r="D3277" t="str">
        <f>VLOOKUP(sales_order1[[#This Row],[itemCode]],product_details3!B:C,2,0)</f>
        <v>SRMH30</v>
      </c>
      <c r="E3277" t="s">
        <v>87</v>
      </c>
      <c r="F3277" t="s">
        <v>30</v>
      </c>
      <c r="G3277">
        <v>100</v>
      </c>
      <c r="H3277">
        <v>21</v>
      </c>
      <c r="I3277">
        <v>2100</v>
      </c>
      <c r="J3277">
        <v>6.6</v>
      </c>
      <c r="K3277">
        <v>660</v>
      </c>
      <c r="L3277">
        <v>14.4</v>
      </c>
      <c r="M3277">
        <v>0.68571428571428572</v>
      </c>
      <c r="N3277">
        <v>1440</v>
      </c>
      <c r="O3277" t="s">
        <v>392</v>
      </c>
      <c r="P3277" t="s">
        <v>393</v>
      </c>
      <c r="Q3277" t="s">
        <v>264</v>
      </c>
      <c r="R3277" t="s">
        <v>56</v>
      </c>
      <c r="S3277" t="s">
        <v>133</v>
      </c>
      <c r="T3277" t="s">
        <v>394</v>
      </c>
      <c r="U3277" t="s">
        <v>1191</v>
      </c>
      <c r="V3277">
        <f>YEAR(sales_order1[[#This Row],[date]])</f>
        <v>2021</v>
      </c>
      <c r="W3277" t="str">
        <f>TEXT(sales_order1[[#This Row],[date]], "Mmm")</f>
        <v>Jul</v>
      </c>
      <c r="X3277">
        <f>VALUE(TEXT(sales_order1[[#This Row],[date]], "D"))</f>
        <v>26</v>
      </c>
      <c r="Y3277">
        <v>30</v>
      </c>
    </row>
    <row r="3278" spans="1:25" x14ac:dyDescent="0.25">
      <c r="A3278" s="1">
        <v>44404</v>
      </c>
      <c r="B3278">
        <v>61202</v>
      </c>
      <c r="C3278" t="s">
        <v>86</v>
      </c>
      <c r="D3278" t="str">
        <f>VLOOKUP(sales_order1[[#This Row],[itemCode]],product_details3!B:C,2,0)</f>
        <v>SRMH30</v>
      </c>
      <c r="E3278" t="s">
        <v>87</v>
      </c>
      <c r="F3278" t="s">
        <v>30</v>
      </c>
      <c r="G3278">
        <v>100</v>
      </c>
      <c r="H3278">
        <v>21</v>
      </c>
      <c r="I3278">
        <v>2100</v>
      </c>
      <c r="J3278">
        <v>6.6</v>
      </c>
      <c r="K3278">
        <v>660</v>
      </c>
      <c r="L3278">
        <v>14.4</v>
      </c>
      <c r="M3278">
        <v>0.68571428571428572</v>
      </c>
      <c r="N3278">
        <v>1440</v>
      </c>
      <c r="O3278" t="s">
        <v>561</v>
      </c>
      <c r="P3278" t="s">
        <v>562</v>
      </c>
      <c r="Q3278" t="s">
        <v>378</v>
      </c>
      <c r="R3278" t="s">
        <v>72</v>
      </c>
      <c r="S3278" t="s">
        <v>563</v>
      </c>
      <c r="T3278" t="s">
        <v>58</v>
      </c>
      <c r="U3278" t="s">
        <v>1188</v>
      </c>
      <c r="V3278">
        <f>YEAR(sales_order1[[#This Row],[date]])</f>
        <v>2021</v>
      </c>
      <c r="W3278" t="str">
        <f>TEXT(sales_order1[[#This Row],[date]], "Mmm")</f>
        <v>Jul</v>
      </c>
      <c r="X3278">
        <f>VALUE(TEXT(sales_order1[[#This Row],[date]], "D"))</f>
        <v>27</v>
      </c>
      <c r="Y3278">
        <v>30</v>
      </c>
    </row>
    <row r="3279" spans="1:25" x14ac:dyDescent="0.25">
      <c r="A3279" s="1">
        <v>44404</v>
      </c>
      <c r="B3279">
        <v>61203</v>
      </c>
      <c r="C3279" t="s">
        <v>305</v>
      </c>
      <c r="D3279" t="str">
        <f>VLOOKUP(sales_order1[[#This Row],[itemCode]],product_details3!B:C,2,0)</f>
        <v>SRMA15</v>
      </c>
      <c r="E3279" t="s">
        <v>306</v>
      </c>
      <c r="F3279" t="s">
        <v>30</v>
      </c>
      <c r="G3279">
        <v>100</v>
      </c>
      <c r="H3279">
        <v>19.649999999999999</v>
      </c>
      <c r="I3279">
        <v>1965</v>
      </c>
      <c r="J3279">
        <v>7.55</v>
      </c>
      <c r="K3279">
        <v>755</v>
      </c>
      <c r="L3279">
        <v>12.1</v>
      </c>
      <c r="M3279">
        <v>0.61577608142493634</v>
      </c>
      <c r="N3279">
        <v>1210</v>
      </c>
      <c r="O3279" t="s">
        <v>484</v>
      </c>
      <c r="P3279" t="s">
        <v>485</v>
      </c>
      <c r="Q3279" t="s">
        <v>24</v>
      </c>
      <c r="R3279" t="s">
        <v>25</v>
      </c>
      <c r="S3279" t="s">
        <v>26</v>
      </c>
      <c r="T3279" t="s">
        <v>486</v>
      </c>
      <c r="U3279" t="s">
        <v>1191</v>
      </c>
      <c r="V3279">
        <f>YEAR(sales_order1[[#This Row],[date]])</f>
        <v>2021</v>
      </c>
      <c r="W3279" t="str">
        <f>TEXT(sales_order1[[#This Row],[date]], "Mmm")</f>
        <v>Jul</v>
      </c>
      <c r="X3279">
        <f>VALUE(TEXT(sales_order1[[#This Row],[date]], "D"))</f>
        <v>27</v>
      </c>
      <c r="Y3279">
        <v>30</v>
      </c>
    </row>
    <row r="3280" spans="1:25" x14ac:dyDescent="0.25">
      <c r="A3280" s="1">
        <v>44404</v>
      </c>
      <c r="B3280">
        <v>61204</v>
      </c>
      <c r="C3280" t="s">
        <v>19</v>
      </c>
      <c r="D3280" t="str">
        <f>VLOOKUP(sales_order1[[#This Row],[itemCode]],product_details3!B:C,2,0)</f>
        <v>MSTH100</v>
      </c>
      <c r="E3280" t="s">
        <v>20</v>
      </c>
      <c r="F3280" t="s">
        <v>21</v>
      </c>
      <c r="G3280">
        <v>100</v>
      </c>
      <c r="H3280">
        <v>26.25</v>
      </c>
      <c r="I3280">
        <v>2625</v>
      </c>
      <c r="J3280">
        <v>7.75</v>
      </c>
      <c r="K3280">
        <v>775</v>
      </c>
      <c r="L3280">
        <v>18.5</v>
      </c>
      <c r="M3280">
        <v>0.70476190476190481</v>
      </c>
      <c r="N3280">
        <v>1850</v>
      </c>
      <c r="O3280" t="s">
        <v>88</v>
      </c>
      <c r="P3280" t="s">
        <v>89</v>
      </c>
      <c r="Q3280" t="s">
        <v>24</v>
      </c>
      <c r="R3280" t="s">
        <v>25</v>
      </c>
      <c r="S3280" t="s">
        <v>26</v>
      </c>
      <c r="T3280" t="s">
        <v>90</v>
      </c>
      <c r="U3280" t="s">
        <v>1191</v>
      </c>
      <c r="V3280">
        <f>YEAR(sales_order1[[#This Row],[date]])</f>
        <v>2021</v>
      </c>
      <c r="W3280" t="str">
        <f>TEXT(sales_order1[[#This Row],[date]], "Mmm")</f>
        <v>Jul</v>
      </c>
      <c r="X3280">
        <f>VALUE(TEXT(sales_order1[[#This Row],[date]], "D"))</f>
        <v>27</v>
      </c>
      <c r="Y3280">
        <v>30</v>
      </c>
    </row>
    <row r="3281" spans="1:25" x14ac:dyDescent="0.25">
      <c r="A3281" s="1">
        <v>44404</v>
      </c>
      <c r="B3281">
        <v>61205</v>
      </c>
      <c r="C3281" t="s">
        <v>320</v>
      </c>
      <c r="D3281" t="str">
        <f>VLOOKUP(sales_order1[[#This Row],[itemCode]],product_details3!B:C,2,0)</f>
        <v>SCR50+100</v>
      </c>
      <c r="E3281" t="s">
        <v>321</v>
      </c>
      <c r="F3281" t="s">
        <v>61</v>
      </c>
      <c r="G3281">
        <v>300</v>
      </c>
      <c r="H3281">
        <v>26.25</v>
      </c>
      <c r="I3281">
        <v>7875</v>
      </c>
      <c r="J3281">
        <v>7.75</v>
      </c>
      <c r="K3281">
        <v>2325</v>
      </c>
      <c r="L3281">
        <v>18.5</v>
      </c>
      <c r="M3281">
        <v>0.70476190476190481</v>
      </c>
      <c r="N3281">
        <v>5550</v>
      </c>
      <c r="O3281" t="s">
        <v>423</v>
      </c>
      <c r="P3281" t="s">
        <v>424</v>
      </c>
      <c r="Q3281" t="s">
        <v>77</v>
      </c>
      <c r="R3281" t="s">
        <v>72</v>
      </c>
      <c r="S3281" t="s">
        <v>425</v>
      </c>
      <c r="T3281" t="s">
        <v>426</v>
      </c>
      <c r="U3281" t="s">
        <v>1190</v>
      </c>
      <c r="V3281">
        <f>YEAR(sales_order1[[#This Row],[date]])</f>
        <v>2021</v>
      </c>
      <c r="W3281" t="str">
        <f>TEXT(sales_order1[[#This Row],[date]], "Mmm")</f>
        <v>Jul</v>
      </c>
      <c r="X3281">
        <f>VALUE(TEXT(sales_order1[[#This Row],[date]], "D"))</f>
        <v>27</v>
      </c>
      <c r="Y3281">
        <v>30</v>
      </c>
    </row>
    <row r="3282" spans="1:25" x14ac:dyDescent="0.25">
      <c r="A3282" s="1">
        <v>44404</v>
      </c>
      <c r="B3282">
        <v>61206</v>
      </c>
      <c r="C3282" t="s">
        <v>135</v>
      </c>
      <c r="D3282" t="str">
        <f>VLOOKUP(sales_order1[[#This Row],[itemCode]],product_details3!B:C,2,0)</f>
        <v>MSKSH</v>
      </c>
      <c r="E3282" t="s">
        <v>136</v>
      </c>
      <c r="F3282" t="s">
        <v>137</v>
      </c>
      <c r="G3282">
        <v>200</v>
      </c>
      <c r="H3282">
        <v>18.75</v>
      </c>
      <c r="I3282">
        <v>3750</v>
      </c>
      <c r="J3282">
        <v>7.45</v>
      </c>
      <c r="K3282">
        <v>1490</v>
      </c>
      <c r="L3282">
        <v>11.3</v>
      </c>
      <c r="M3282">
        <v>0.60266666666666668</v>
      </c>
      <c r="N3282">
        <v>2260</v>
      </c>
      <c r="O3282" t="s">
        <v>177</v>
      </c>
      <c r="P3282" t="s">
        <v>178</v>
      </c>
      <c r="Q3282" t="s">
        <v>111</v>
      </c>
      <c r="R3282" t="s">
        <v>112</v>
      </c>
      <c r="S3282" t="s">
        <v>179</v>
      </c>
      <c r="T3282" t="s">
        <v>180</v>
      </c>
      <c r="U3282" t="s">
        <v>1189</v>
      </c>
      <c r="V3282">
        <f>YEAR(sales_order1[[#This Row],[date]])</f>
        <v>2021</v>
      </c>
      <c r="W3282" t="str">
        <f>TEXT(sales_order1[[#This Row],[date]], "Mmm")</f>
        <v>Jul</v>
      </c>
      <c r="X3282">
        <f>VALUE(TEXT(sales_order1[[#This Row],[date]], "D"))</f>
        <v>27</v>
      </c>
      <c r="Y3282">
        <v>30</v>
      </c>
    </row>
    <row r="3283" spans="1:25" x14ac:dyDescent="0.25">
      <c r="A3283" s="1">
        <v>44404</v>
      </c>
      <c r="B3283">
        <v>61207</v>
      </c>
      <c r="C3283" t="s">
        <v>327</v>
      </c>
      <c r="D3283" t="str">
        <f>VLOOKUP(sales_order1[[#This Row],[itemCode]],product_details3!B:C,2,0)</f>
        <v>SCR50+50</v>
      </c>
      <c r="E3283" t="s">
        <v>328</v>
      </c>
      <c r="F3283" t="s">
        <v>61</v>
      </c>
      <c r="G3283">
        <v>250</v>
      </c>
      <c r="H3283">
        <v>15.75</v>
      </c>
      <c r="I3283">
        <v>3937.5</v>
      </c>
      <c r="J3283">
        <v>4.45</v>
      </c>
      <c r="K3283">
        <v>1112.5</v>
      </c>
      <c r="L3283">
        <v>11.3</v>
      </c>
      <c r="M3283">
        <v>0.71746031746031746</v>
      </c>
      <c r="N3283">
        <v>2825</v>
      </c>
      <c r="O3283" t="s">
        <v>550</v>
      </c>
      <c r="P3283" t="s">
        <v>551</v>
      </c>
      <c r="Q3283" t="s">
        <v>100</v>
      </c>
      <c r="R3283" t="s">
        <v>40</v>
      </c>
      <c r="S3283" t="s">
        <v>101</v>
      </c>
      <c r="T3283" t="s">
        <v>552</v>
      </c>
      <c r="U3283" t="s">
        <v>1190</v>
      </c>
      <c r="V3283">
        <f>YEAR(sales_order1[[#This Row],[date]])</f>
        <v>2021</v>
      </c>
      <c r="W3283" t="str">
        <f>TEXT(sales_order1[[#This Row],[date]], "Mmm")</f>
        <v>Jul</v>
      </c>
      <c r="X3283">
        <f>VALUE(TEXT(sales_order1[[#This Row],[date]], "D"))</f>
        <v>27</v>
      </c>
      <c r="Y3283">
        <v>30</v>
      </c>
    </row>
    <row r="3284" spans="1:25" x14ac:dyDescent="0.25">
      <c r="A3284" s="1">
        <v>44404</v>
      </c>
      <c r="B3284">
        <v>61208</v>
      </c>
      <c r="C3284" t="s">
        <v>86</v>
      </c>
      <c r="D3284" t="str">
        <f>VLOOKUP(sales_order1[[#This Row],[itemCode]],product_details3!B:C,2,0)</f>
        <v>SRMH30</v>
      </c>
      <c r="E3284" t="s">
        <v>87</v>
      </c>
      <c r="F3284" t="s">
        <v>30</v>
      </c>
      <c r="G3284">
        <v>100</v>
      </c>
      <c r="H3284">
        <v>21</v>
      </c>
      <c r="I3284">
        <v>2100</v>
      </c>
      <c r="J3284">
        <v>6.6</v>
      </c>
      <c r="K3284">
        <v>660</v>
      </c>
      <c r="L3284">
        <v>14.4</v>
      </c>
      <c r="M3284">
        <v>0.68571428571428572</v>
      </c>
      <c r="N3284">
        <v>1440</v>
      </c>
      <c r="O3284" t="s">
        <v>105</v>
      </c>
      <c r="P3284" t="s">
        <v>106</v>
      </c>
      <c r="Q3284" t="s">
        <v>107</v>
      </c>
      <c r="R3284" t="s">
        <v>40</v>
      </c>
      <c r="S3284" t="s">
        <v>101</v>
      </c>
      <c r="T3284" t="s">
        <v>108</v>
      </c>
      <c r="U3284" t="s">
        <v>1190</v>
      </c>
      <c r="V3284">
        <f>YEAR(sales_order1[[#This Row],[date]])</f>
        <v>2021</v>
      </c>
      <c r="W3284" t="str">
        <f>TEXT(sales_order1[[#This Row],[date]], "Mmm")</f>
        <v>Jul</v>
      </c>
      <c r="X3284">
        <f>VALUE(TEXT(sales_order1[[#This Row],[date]], "D"))</f>
        <v>27</v>
      </c>
      <c r="Y3284">
        <v>30</v>
      </c>
    </row>
    <row r="3285" spans="1:25" x14ac:dyDescent="0.25">
      <c r="A3285" s="1">
        <v>44404</v>
      </c>
      <c r="B3285">
        <v>61209</v>
      </c>
      <c r="C3285" t="s">
        <v>51</v>
      </c>
      <c r="D3285" t="str">
        <f>VLOOKUP(sales_order1[[#This Row],[itemCode]],product_details3!B:C,2,0)</f>
        <v>MSTH50</v>
      </c>
      <c r="E3285" t="s">
        <v>52</v>
      </c>
      <c r="F3285" t="s">
        <v>21</v>
      </c>
      <c r="G3285">
        <v>50</v>
      </c>
      <c r="H3285">
        <v>15.75</v>
      </c>
      <c r="I3285">
        <v>787.5</v>
      </c>
      <c r="J3285">
        <v>4.45</v>
      </c>
      <c r="K3285">
        <v>222.5</v>
      </c>
      <c r="L3285">
        <v>11.3</v>
      </c>
      <c r="M3285">
        <v>0.71746031746031746</v>
      </c>
      <c r="N3285">
        <v>565</v>
      </c>
      <c r="O3285" t="s">
        <v>676</v>
      </c>
      <c r="P3285" t="s">
        <v>677</v>
      </c>
      <c r="Q3285" t="s">
        <v>93</v>
      </c>
      <c r="R3285" t="s">
        <v>72</v>
      </c>
      <c r="S3285" t="s">
        <v>94</v>
      </c>
      <c r="T3285" t="s">
        <v>678</v>
      </c>
      <c r="U3285" t="s">
        <v>1190</v>
      </c>
      <c r="V3285">
        <f>YEAR(sales_order1[[#This Row],[date]])</f>
        <v>2021</v>
      </c>
      <c r="W3285" t="str">
        <f>TEXT(sales_order1[[#This Row],[date]], "Mmm")</f>
        <v>Jul</v>
      </c>
      <c r="X3285">
        <f>VALUE(TEXT(sales_order1[[#This Row],[date]], "D"))</f>
        <v>27</v>
      </c>
      <c r="Y3285">
        <v>30</v>
      </c>
    </row>
    <row r="3286" spans="1:25" x14ac:dyDescent="0.25">
      <c r="A3286" s="1">
        <v>44404</v>
      </c>
      <c r="B3286">
        <v>61210</v>
      </c>
      <c r="C3286" t="s">
        <v>86</v>
      </c>
      <c r="D3286" t="str">
        <f>VLOOKUP(sales_order1[[#This Row],[itemCode]],product_details3!B:C,2,0)</f>
        <v>SRMH30</v>
      </c>
      <c r="E3286" t="s">
        <v>87</v>
      </c>
      <c r="F3286" t="s">
        <v>30</v>
      </c>
      <c r="G3286">
        <v>200</v>
      </c>
      <c r="H3286">
        <v>21</v>
      </c>
      <c r="I3286">
        <v>4200</v>
      </c>
      <c r="J3286">
        <v>6.6</v>
      </c>
      <c r="K3286">
        <v>1320</v>
      </c>
      <c r="L3286">
        <v>14.4</v>
      </c>
      <c r="M3286">
        <v>0.68571428571428572</v>
      </c>
      <c r="N3286">
        <v>2880</v>
      </c>
      <c r="O3286" t="s">
        <v>440</v>
      </c>
      <c r="P3286" t="s">
        <v>441</v>
      </c>
      <c r="Q3286" t="s">
        <v>39</v>
      </c>
      <c r="R3286" t="s">
        <v>40</v>
      </c>
      <c r="S3286" t="s">
        <v>41</v>
      </c>
      <c r="T3286" t="s">
        <v>442</v>
      </c>
      <c r="U3286" t="s">
        <v>1188</v>
      </c>
      <c r="V3286">
        <f>YEAR(sales_order1[[#This Row],[date]])</f>
        <v>2021</v>
      </c>
      <c r="W3286" t="str">
        <f>TEXT(sales_order1[[#This Row],[date]], "Mmm")</f>
        <v>Jul</v>
      </c>
      <c r="X3286">
        <f>VALUE(TEXT(sales_order1[[#This Row],[date]], "D"))</f>
        <v>27</v>
      </c>
      <c r="Y3286">
        <v>30</v>
      </c>
    </row>
    <row r="3287" spans="1:25" x14ac:dyDescent="0.25">
      <c r="A3287" s="1">
        <v>44404</v>
      </c>
      <c r="B3287">
        <v>61211</v>
      </c>
      <c r="C3287" t="s">
        <v>251</v>
      </c>
      <c r="D3287" t="str">
        <f>VLOOKUP(sales_order1[[#This Row],[itemCode]],product_details3!B:C,2,0)</f>
        <v>CLNO50</v>
      </c>
      <c r="E3287" t="s">
        <v>252</v>
      </c>
      <c r="F3287" t="s">
        <v>45</v>
      </c>
      <c r="G3287">
        <v>150</v>
      </c>
      <c r="H3287">
        <v>9.1</v>
      </c>
      <c r="I3287">
        <v>1365</v>
      </c>
      <c r="J3287">
        <v>3.7</v>
      </c>
      <c r="K3287">
        <v>555</v>
      </c>
      <c r="L3287">
        <v>5.4</v>
      </c>
      <c r="M3287">
        <v>0.59340659340659352</v>
      </c>
      <c r="N3287">
        <v>810</v>
      </c>
      <c r="O3287" t="s">
        <v>109</v>
      </c>
      <c r="P3287" t="s">
        <v>110</v>
      </c>
      <c r="Q3287" t="s">
        <v>111</v>
      </c>
      <c r="R3287" t="s">
        <v>112</v>
      </c>
      <c r="S3287" t="s">
        <v>113</v>
      </c>
      <c r="T3287" t="s">
        <v>114</v>
      </c>
      <c r="U3287" t="s">
        <v>1189</v>
      </c>
      <c r="V3287">
        <f>YEAR(sales_order1[[#This Row],[date]])</f>
        <v>2021</v>
      </c>
      <c r="W3287" t="str">
        <f>TEXT(sales_order1[[#This Row],[date]], "Mmm")</f>
        <v>Jul</v>
      </c>
      <c r="X3287">
        <f>VALUE(TEXT(sales_order1[[#This Row],[date]], "D"))</f>
        <v>27</v>
      </c>
      <c r="Y3287">
        <v>30</v>
      </c>
    </row>
    <row r="3288" spans="1:25" x14ac:dyDescent="0.25">
      <c r="A3288" s="1">
        <v>44405</v>
      </c>
      <c r="B3288">
        <v>61212</v>
      </c>
      <c r="C3288" t="s">
        <v>194</v>
      </c>
      <c r="D3288" t="str">
        <f>VLOOKUP(sales_order1[[#This Row],[itemCode]],product_details3!B:C,2,0)</f>
        <v>CLNG150</v>
      </c>
      <c r="E3288" t="s">
        <v>195</v>
      </c>
      <c r="F3288" t="s">
        <v>45</v>
      </c>
      <c r="G3288">
        <v>150</v>
      </c>
      <c r="H3288">
        <v>12.75</v>
      </c>
      <c r="I3288">
        <v>1912.5</v>
      </c>
      <c r="J3288">
        <v>4.45</v>
      </c>
      <c r="K3288">
        <v>667.5</v>
      </c>
      <c r="L3288">
        <v>8.3000000000000007</v>
      </c>
      <c r="M3288">
        <v>0.65098039215686276</v>
      </c>
      <c r="N3288">
        <v>1245</v>
      </c>
      <c r="O3288" t="s">
        <v>490</v>
      </c>
      <c r="P3288" t="s">
        <v>491</v>
      </c>
      <c r="Q3288" t="s">
        <v>271</v>
      </c>
      <c r="R3288" t="s">
        <v>56</v>
      </c>
      <c r="S3288" t="s">
        <v>192</v>
      </c>
      <c r="T3288" t="s">
        <v>272</v>
      </c>
      <c r="U3288" t="s">
        <v>1191</v>
      </c>
      <c r="V3288">
        <f>YEAR(sales_order1[[#This Row],[date]])</f>
        <v>2021</v>
      </c>
      <c r="W3288" t="str">
        <f>TEXT(sales_order1[[#This Row],[date]], "Mmm")</f>
        <v>Jul</v>
      </c>
      <c r="X3288">
        <f>VALUE(TEXT(sales_order1[[#This Row],[date]], "D"))</f>
        <v>28</v>
      </c>
      <c r="Y3288">
        <v>30</v>
      </c>
    </row>
    <row r="3289" spans="1:25" x14ac:dyDescent="0.25">
      <c r="A3289" s="1">
        <v>44405</v>
      </c>
      <c r="B3289">
        <v>61213</v>
      </c>
      <c r="C3289" t="s">
        <v>325</v>
      </c>
      <c r="D3289" t="str">
        <f>VLOOKUP(sales_order1[[#This Row],[itemCode]],product_details3!B:C,2,0)</f>
        <v>EXFG100</v>
      </c>
      <c r="E3289" t="s">
        <v>326</v>
      </c>
      <c r="F3289" t="s">
        <v>183</v>
      </c>
      <c r="G3289">
        <v>50</v>
      </c>
      <c r="H3289">
        <v>20.75</v>
      </c>
      <c r="I3289">
        <v>1037.5</v>
      </c>
      <c r="J3289">
        <v>7.45</v>
      </c>
      <c r="K3289">
        <v>372.5</v>
      </c>
      <c r="L3289">
        <v>13.3</v>
      </c>
      <c r="M3289">
        <v>0.64096385542168677</v>
      </c>
      <c r="N3289">
        <v>665</v>
      </c>
      <c r="O3289" t="s">
        <v>648</v>
      </c>
      <c r="P3289" t="s">
        <v>649</v>
      </c>
      <c r="Q3289" t="s">
        <v>107</v>
      </c>
      <c r="R3289" t="s">
        <v>40</v>
      </c>
      <c r="S3289" t="s">
        <v>101</v>
      </c>
      <c r="T3289" t="s">
        <v>650</v>
      </c>
      <c r="U3289" t="s">
        <v>1190</v>
      </c>
      <c r="V3289">
        <f>YEAR(sales_order1[[#This Row],[date]])</f>
        <v>2021</v>
      </c>
      <c r="W3289" t="str">
        <f>TEXT(sales_order1[[#This Row],[date]], "Mmm")</f>
        <v>Jul</v>
      </c>
      <c r="X3289">
        <f>VALUE(TEXT(sales_order1[[#This Row],[date]], "D"))</f>
        <v>28</v>
      </c>
      <c r="Y3289">
        <v>30</v>
      </c>
    </row>
    <row r="3290" spans="1:25" x14ac:dyDescent="0.25">
      <c r="A3290" s="1">
        <v>44405</v>
      </c>
      <c r="B3290">
        <v>61214</v>
      </c>
      <c r="C3290" t="s">
        <v>242</v>
      </c>
      <c r="D3290" t="str">
        <f>VLOOKUP(sales_order1[[#This Row],[itemCode]],product_details3!B:C,2,0)</f>
        <v>MSTL100</v>
      </c>
      <c r="E3290" t="s">
        <v>243</v>
      </c>
      <c r="F3290" t="s">
        <v>21</v>
      </c>
      <c r="G3290">
        <v>150</v>
      </c>
      <c r="H3290">
        <v>28.25</v>
      </c>
      <c r="I3290">
        <v>4237.5</v>
      </c>
      <c r="J3290">
        <v>9</v>
      </c>
      <c r="K3290">
        <v>1350</v>
      </c>
      <c r="L3290">
        <v>19.25</v>
      </c>
      <c r="M3290">
        <v>0.68141592920353977</v>
      </c>
      <c r="N3290">
        <v>2887.5</v>
      </c>
      <c r="O3290" t="s">
        <v>341</v>
      </c>
      <c r="P3290" t="s">
        <v>342</v>
      </c>
      <c r="Q3290" t="s">
        <v>146</v>
      </c>
      <c r="R3290" t="s">
        <v>112</v>
      </c>
      <c r="S3290" t="s">
        <v>343</v>
      </c>
      <c r="T3290" t="s">
        <v>95</v>
      </c>
      <c r="U3290" t="s">
        <v>1190</v>
      </c>
      <c r="V3290">
        <f>YEAR(sales_order1[[#This Row],[date]])</f>
        <v>2021</v>
      </c>
      <c r="W3290" t="str">
        <f>TEXT(sales_order1[[#This Row],[date]], "Mmm")</f>
        <v>Jul</v>
      </c>
      <c r="X3290">
        <f>VALUE(TEXT(sales_order1[[#This Row],[date]], "D"))</f>
        <v>28</v>
      </c>
      <c r="Y3290">
        <v>30</v>
      </c>
    </row>
    <row r="3291" spans="1:25" x14ac:dyDescent="0.25">
      <c r="A3291" s="1">
        <v>44405</v>
      </c>
      <c r="B3291">
        <v>61215</v>
      </c>
      <c r="C3291" t="s">
        <v>19</v>
      </c>
      <c r="D3291" t="str">
        <f>VLOOKUP(sales_order1[[#This Row],[itemCode]],product_details3!B:C,2,0)</f>
        <v>MSTH100</v>
      </c>
      <c r="E3291" t="s">
        <v>20</v>
      </c>
      <c r="F3291" t="s">
        <v>21</v>
      </c>
      <c r="G3291">
        <v>50</v>
      </c>
      <c r="H3291">
        <v>26.25</v>
      </c>
      <c r="I3291">
        <v>1312.5</v>
      </c>
      <c r="J3291">
        <v>7.75</v>
      </c>
      <c r="K3291">
        <v>387.5</v>
      </c>
      <c r="L3291">
        <v>18.5</v>
      </c>
      <c r="M3291">
        <v>0.70476190476190481</v>
      </c>
      <c r="N3291">
        <v>925</v>
      </c>
      <c r="O3291" t="s">
        <v>167</v>
      </c>
      <c r="P3291" t="s">
        <v>168</v>
      </c>
      <c r="Q3291" t="s">
        <v>100</v>
      </c>
      <c r="R3291" t="s">
        <v>40</v>
      </c>
      <c r="S3291" t="s">
        <v>101</v>
      </c>
      <c r="T3291" t="s">
        <v>169</v>
      </c>
      <c r="U3291" t="s">
        <v>1190</v>
      </c>
      <c r="V3291">
        <f>YEAR(sales_order1[[#This Row],[date]])</f>
        <v>2021</v>
      </c>
      <c r="W3291" t="str">
        <f>TEXT(sales_order1[[#This Row],[date]], "Mmm")</f>
        <v>Jul</v>
      </c>
      <c r="X3291">
        <f>VALUE(TEXT(sales_order1[[#This Row],[date]], "D"))</f>
        <v>28</v>
      </c>
      <c r="Y3291">
        <v>30</v>
      </c>
    </row>
    <row r="3292" spans="1:25" x14ac:dyDescent="0.25">
      <c r="A3292" s="1">
        <v>44405</v>
      </c>
      <c r="B3292">
        <v>61216</v>
      </c>
      <c r="C3292" t="s">
        <v>194</v>
      </c>
      <c r="D3292" t="str">
        <f>VLOOKUP(sales_order1[[#This Row],[itemCode]],product_details3!B:C,2,0)</f>
        <v>CLNG150</v>
      </c>
      <c r="E3292" t="s">
        <v>195</v>
      </c>
      <c r="F3292" t="s">
        <v>45</v>
      </c>
      <c r="G3292">
        <v>100</v>
      </c>
      <c r="H3292">
        <v>12.75</v>
      </c>
      <c r="I3292">
        <v>1275</v>
      </c>
      <c r="J3292">
        <v>4.45</v>
      </c>
      <c r="K3292">
        <v>445</v>
      </c>
      <c r="L3292">
        <v>8.3000000000000007</v>
      </c>
      <c r="M3292">
        <v>0.65098039215686276</v>
      </c>
      <c r="N3292">
        <v>830</v>
      </c>
      <c r="O3292" t="s">
        <v>576</v>
      </c>
      <c r="P3292" t="s">
        <v>577</v>
      </c>
      <c r="Q3292" t="s">
        <v>132</v>
      </c>
      <c r="R3292" t="s">
        <v>56</v>
      </c>
      <c r="S3292" t="s">
        <v>133</v>
      </c>
      <c r="T3292" t="s">
        <v>578</v>
      </c>
      <c r="U3292" t="s">
        <v>1191</v>
      </c>
      <c r="V3292">
        <f>YEAR(sales_order1[[#This Row],[date]])</f>
        <v>2021</v>
      </c>
      <c r="W3292" t="str">
        <f>TEXT(sales_order1[[#This Row],[date]], "Mmm")</f>
        <v>Jul</v>
      </c>
      <c r="X3292">
        <f>VALUE(TEXT(sales_order1[[#This Row],[date]], "D"))</f>
        <v>28</v>
      </c>
      <c r="Y3292">
        <v>30</v>
      </c>
    </row>
    <row r="3293" spans="1:25" x14ac:dyDescent="0.25">
      <c r="A3293" s="1">
        <v>44405</v>
      </c>
      <c r="B3293">
        <v>61217</v>
      </c>
      <c r="C3293" t="s">
        <v>19</v>
      </c>
      <c r="D3293" t="str">
        <f>VLOOKUP(sales_order1[[#This Row],[itemCode]],product_details3!B:C,2,0)</f>
        <v>MSTH100</v>
      </c>
      <c r="E3293" t="s">
        <v>20</v>
      </c>
      <c r="F3293" t="s">
        <v>21</v>
      </c>
      <c r="G3293">
        <v>150</v>
      </c>
      <c r="H3293">
        <v>26.25</v>
      </c>
      <c r="I3293">
        <v>3937.5</v>
      </c>
      <c r="J3293">
        <v>7.75</v>
      </c>
      <c r="K3293">
        <v>1162.5</v>
      </c>
      <c r="L3293">
        <v>18.5</v>
      </c>
      <c r="M3293">
        <v>0.70476190476190481</v>
      </c>
      <c r="N3293">
        <v>2775</v>
      </c>
      <c r="O3293" t="s">
        <v>172</v>
      </c>
      <c r="P3293" t="s">
        <v>173</v>
      </c>
      <c r="Q3293" t="s">
        <v>39</v>
      </c>
      <c r="R3293" t="s">
        <v>40</v>
      </c>
      <c r="S3293" t="s">
        <v>41</v>
      </c>
      <c r="T3293" t="s">
        <v>174</v>
      </c>
      <c r="U3293" t="s">
        <v>1188</v>
      </c>
      <c r="V3293">
        <f>YEAR(sales_order1[[#This Row],[date]])</f>
        <v>2021</v>
      </c>
      <c r="W3293" t="str">
        <f>TEXT(sales_order1[[#This Row],[date]], "Mmm")</f>
        <v>Jul</v>
      </c>
      <c r="X3293">
        <f>VALUE(TEXT(sales_order1[[#This Row],[date]], "D"))</f>
        <v>28</v>
      </c>
      <c r="Y3293">
        <v>30</v>
      </c>
    </row>
    <row r="3294" spans="1:25" x14ac:dyDescent="0.25">
      <c r="A3294" s="1">
        <v>44405</v>
      </c>
      <c r="B3294">
        <v>61218</v>
      </c>
      <c r="C3294" t="s">
        <v>122</v>
      </c>
      <c r="D3294" t="str">
        <f>VLOOKUP(sales_order1[[#This Row],[itemCode]],product_details3!B:C,2,0)</f>
        <v>TNRE150</v>
      </c>
      <c r="E3294" t="s">
        <v>123</v>
      </c>
      <c r="F3294" t="s">
        <v>124</v>
      </c>
      <c r="G3294">
        <v>50</v>
      </c>
      <c r="H3294">
        <v>16.95</v>
      </c>
      <c r="I3294">
        <v>847.5</v>
      </c>
      <c r="J3294">
        <v>5.2</v>
      </c>
      <c r="K3294">
        <v>260</v>
      </c>
      <c r="L3294">
        <v>11.75</v>
      </c>
      <c r="M3294">
        <v>0.69321533923303835</v>
      </c>
      <c r="N3294">
        <v>587.5</v>
      </c>
      <c r="O3294" t="s">
        <v>454</v>
      </c>
      <c r="P3294" t="s">
        <v>455</v>
      </c>
      <c r="Q3294" t="s">
        <v>71</v>
      </c>
      <c r="R3294" t="s">
        <v>72</v>
      </c>
      <c r="S3294" t="s">
        <v>73</v>
      </c>
      <c r="T3294" t="s">
        <v>456</v>
      </c>
      <c r="U3294" t="s">
        <v>1190</v>
      </c>
      <c r="V3294">
        <f>YEAR(sales_order1[[#This Row],[date]])</f>
        <v>2021</v>
      </c>
      <c r="W3294" t="str">
        <f>TEXT(sales_order1[[#This Row],[date]], "Mmm")</f>
        <v>Jul</v>
      </c>
      <c r="X3294">
        <f>VALUE(TEXT(sales_order1[[#This Row],[date]], "D"))</f>
        <v>28</v>
      </c>
      <c r="Y3294">
        <v>30</v>
      </c>
    </row>
    <row r="3295" spans="1:25" x14ac:dyDescent="0.25">
      <c r="A3295" s="1">
        <v>44405</v>
      </c>
      <c r="B3295">
        <v>61219</v>
      </c>
      <c r="C3295" t="s">
        <v>279</v>
      </c>
      <c r="D3295" t="str">
        <f>VLOOKUP(sales_order1[[#This Row],[itemCode]],product_details3!B:C,2,0)</f>
        <v>SRMC15</v>
      </c>
      <c r="E3295" t="s">
        <v>280</v>
      </c>
      <c r="F3295" t="s">
        <v>30</v>
      </c>
      <c r="G3295">
        <v>200</v>
      </c>
      <c r="H3295">
        <v>16.95</v>
      </c>
      <c r="I3295">
        <v>3390</v>
      </c>
      <c r="J3295">
        <v>6.2</v>
      </c>
      <c r="K3295">
        <v>1240</v>
      </c>
      <c r="L3295">
        <v>10.75</v>
      </c>
      <c r="M3295">
        <v>0.63421828908554578</v>
      </c>
      <c r="N3295">
        <v>2150</v>
      </c>
      <c r="O3295" t="s">
        <v>53</v>
      </c>
      <c r="P3295" t="s">
        <v>54</v>
      </c>
      <c r="Q3295" t="s">
        <v>55</v>
      </c>
      <c r="R3295" t="s">
        <v>56</v>
      </c>
      <c r="S3295" t="s">
        <v>57</v>
      </c>
      <c r="T3295" t="s">
        <v>58</v>
      </c>
      <c r="U3295" t="s">
        <v>1191</v>
      </c>
      <c r="V3295">
        <f>YEAR(sales_order1[[#This Row],[date]])</f>
        <v>2021</v>
      </c>
      <c r="W3295" t="str">
        <f>TEXT(sales_order1[[#This Row],[date]], "Mmm")</f>
        <v>Jul</v>
      </c>
      <c r="X3295">
        <f>VALUE(TEXT(sales_order1[[#This Row],[date]], "D"))</f>
        <v>28</v>
      </c>
      <c r="Y3295">
        <v>30</v>
      </c>
    </row>
    <row r="3296" spans="1:25" x14ac:dyDescent="0.25">
      <c r="A3296" s="1">
        <v>44406</v>
      </c>
      <c r="B3296">
        <v>61220</v>
      </c>
      <c r="C3296" t="s">
        <v>28</v>
      </c>
      <c r="D3296" t="str">
        <f>VLOOKUP(sales_order1[[#This Row],[itemCode]],product_details3!B:C,2,0)</f>
        <v>SRMC30</v>
      </c>
      <c r="E3296" t="s">
        <v>29</v>
      </c>
      <c r="F3296" t="s">
        <v>30</v>
      </c>
      <c r="G3296">
        <v>200</v>
      </c>
      <c r="H3296">
        <v>22.6</v>
      </c>
      <c r="I3296">
        <v>4520</v>
      </c>
      <c r="J3296">
        <v>7.6</v>
      </c>
      <c r="K3296">
        <v>1520</v>
      </c>
      <c r="L3296">
        <v>15</v>
      </c>
      <c r="M3296">
        <v>0.66371681415929207</v>
      </c>
      <c r="N3296">
        <v>3000</v>
      </c>
      <c r="O3296" t="s">
        <v>537</v>
      </c>
      <c r="P3296" t="s">
        <v>538</v>
      </c>
      <c r="Q3296" t="s">
        <v>111</v>
      </c>
      <c r="R3296" t="s">
        <v>112</v>
      </c>
      <c r="S3296" t="s">
        <v>179</v>
      </c>
      <c r="T3296" t="s">
        <v>539</v>
      </c>
      <c r="U3296" t="s">
        <v>1189</v>
      </c>
      <c r="V3296">
        <f>YEAR(sales_order1[[#This Row],[date]])</f>
        <v>2021</v>
      </c>
      <c r="W3296" t="str">
        <f>TEXT(sales_order1[[#This Row],[date]], "Mmm")</f>
        <v>Jul</v>
      </c>
      <c r="X3296">
        <f>VALUE(TEXT(sales_order1[[#This Row],[date]], "D"))</f>
        <v>29</v>
      </c>
      <c r="Y3296">
        <v>30</v>
      </c>
    </row>
    <row r="3297" spans="1:25" x14ac:dyDescent="0.25">
      <c r="A3297" s="1">
        <v>44406</v>
      </c>
      <c r="B3297">
        <v>61221</v>
      </c>
      <c r="C3297" t="s">
        <v>194</v>
      </c>
      <c r="D3297" t="str">
        <f>VLOOKUP(sales_order1[[#This Row],[itemCode]],product_details3!B:C,2,0)</f>
        <v>CLNG150</v>
      </c>
      <c r="E3297" t="s">
        <v>195</v>
      </c>
      <c r="F3297" t="s">
        <v>45</v>
      </c>
      <c r="G3297">
        <v>100</v>
      </c>
      <c r="H3297">
        <v>12.75</v>
      </c>
      <c r="I3297">
        <v>1275</v>
      </c>
      <c r="J3297">
        <v>4.45</v>
      </c>
      <c r="K3297">
        <v>445</v>
      </c>
      <c r="L3297">
        <v>8.3000000000000007</v>
      </c>
      <c r="M3297">
        <v>0.65098039215686276</v>
      </c>
      <c r="N3297">
        <v>830</v>
      </c>
      <c r="O3297" t="s">
        <v>376</v>
      </c>
      <c r="P3297" t="s">
        <v>377</v>
      </c>
      <c r="Q3297" t="s">
        <v>378</v>
      </c>
      <c r="R3297" t="s">
        <v>72</v>
      </c>
      <c r="S3297" t="s">
        <v>379</v>
      </c>
      <c r="T3297" t="s">
        <v>380</v>
      </c>
      <c r="U3297" t="s">
        <v>1188</v>
      </c>
      <c r="V3297">
        <f>YEAR(sales_order1[[#This Row],[date]])</f>
        <v>2021</v>
      </c>
      <c r="W3297" t="str">
        <f>TEXT(sales_order1[[#This Row],[date]], "Mmm")</f>
        <v>Jul</v>
      </c>
      <c r="X3297">
        <f>VALUE(TEXT(sales_order1[[#This Row],[date]], "D"))</f>
        <v>29</v>
      </c>
      <c r="Y3297">
        <v>30</v>
      </c>
    </row>
    <row r="3298" spans="1:25" x14ac:dyDescent="0.25">
      <c r="A3298" s="1">
        <v>44406</v>
      </c>
      <c r="B3298">
        <v>61222</v>
      </c>
      <c r="C3298" t="s">
        <v>86</v>
      </c>
      <c r="D3298" t="str">
        <f>VLOOKUP(sales_order1[[#This Row],[itemCode]],product_details3!B:C,2,0)</f>
        <v>SRMH30</v>
      </c>
      <c r="E3298" t="s">
        <v>87</v>
      </c>
      <c r="F3298" t="s">
        <v>30</v>
      </c>
      <c r="G3298">
        <v>50</v>
      </c>
      <c r="H3298">
        <v>21</v>
      </c>
      <c r="I3298">
        <v>1050</v>
      </c>
      <c r="J3298">
        <v>6.6</v>
      </c>
      <c r="K3298">
        <v>330</v>
      </c>
      <c r="L3298">
        <v>14.4</v>
      </c>
      <c r="M3298">
        <v>0.68571428571428572</v>
      </c>
      <c r="N3298">
        <v>720</v>
      </c>
      <c r="O3298" t="s">
        <v>567</v>
      </c>
      <c r="P3298" t="s">
        <v>568</v>
      </c>
      <c r="Q3298" t="s">
        <v>271</v>
      </c>
      <c r="R3298" t="s">
        <v>56</v>
      </c>
      <c r="S3298" t="s">
        <v>192</v>
      </c>
      <c r="T3298" t="s">
        <v>569</v>
      </c>
      <c r="U3298" t="s">
        <v>1191</v>
      </c>
      <c r="V3298">
        <f>YEAR(sales_order1[[#This Row],[date]])</f>
        <v>2021</v>
      </c>
      <c r="W3298" t="str">
        <f>TEXT(sales_order1[[#This Row],[date]], "Mmm")</f>
        <v>Jul</v>
      </c>
      <c r="X3298">
        <f>VALUE(TEXT(sales_order1[[#This Row],[date]], "D"))</f>
        <v>29</v>
      </c>
      <c r="Y3298">
        <v>30</v>
      </c>
    </row>
    <row r="3299" spans="1:25" x14ac:dyDescent="0.25">
      <c r="A3299" s="1">
        <v>44406</v>
      </c>
      <c r="B3299">
        <v>61223</v>
      </c>
      <c r="C3299" t="s">
        <v>86</v>
      </c>
      <c r="D3299" t="str">
        <f>VLOOKUP(sales_order1[[#This Row],[itemCode]],product_details3!B:C,2,0)</f>
        <v>SRMH30</v>
      </c>
      <c r="E3299" t="s">
        <v>87</v>
      </c>
      <c r="F3299" t="s">
        <v>30</v>
      </c>
      <c r="G3299">
        <v>150</v>
      </c>
      <c r="H3299">
        <v>21</v>
      </c>
      <c r="I3299">
        <v>3150</v>
      </c>
      <c r="J3299">
        <v>6.6</v>
      </c>
      <c r="K3299">
        <v>990</v>
      </c>
      <c r="L3299">
        <v>14.4</v>
      </c>
      <c r="M3299">
        <v>0.68571428571428572</v>
      </c>
      <c r="N3299">
        <v>2160</v>
      </c>
      <c r="O3299" t="s">
        <v>253</v>
      </c>
      <c r="P3299" t="s">
        <v>254</v>
      </c>
      <c r="Q3299" t="s">
        <v>191</v>
      </c>
      <c r="R3299" t="s">
        <v>56</v>
      </c>
      <c r="S3299" t="s">
        <v>192</v>
      </c>
      <c r="T3299" t="s">
        <v>255</v>
      </c>
      <c r="U3299" t="s">
        <v>1191</v>
      </c>
      <c r="V3299">
        <f>YEAR(sales_order1[[#This Row],[date]])</f>
        <v>2021</v>
      </c>
      <c r="W3299" t="str">
        <f>TEXT(sales_order1[[#This Row],[date]], "Mmm")</f>
        <v>Jul</v>
      </c>
      <c r="X3299">
        <f>VALUE(TEXT(sales_order1[[#This Row],[date]], "D"))</f>
        <v>29</v>
      </c>
      <c r="Y3299">
        <v>30</v>
      </c>
    </row>
    <row r="3300" spans="1:25" x14ac:dyDescent="0.25">
      <c r="A3300" s="1">
        <v>44406</v>
      </c>
      <c r="B3300">
        <v>61224</v>
      </c>
      <c r="C3300" t="s">
        <v>279</v>
      </c>
      <c r="D3300" t="str">
        <f>VLOOKUP(sales_order1[[#This Row],[itemCode]],product_details3!B:C,2,0)</f>
        <v>SRMC15</v>
      </c>
      <c r="E3300" t="s">
        <v>280</v>
      </c>
      <c r="F3300" t="s">
        <v>30</v>
      </c>
      <c r="G3300">
        <v>150</v>
      </c>
      <c r="H3300">
        <v>16.95</v>
      </c>
      <c r="I3300">
        <v>2542.5</v>
      </c>
      <c r="J3300">
        <v>6.2</v>
      </c>
      <c r="K3300">
        <v>930</v>
      </c>
      <c r="L3300">
        <v>10.75</v>
      </c>
      <c r="M3300">
        <v>0.63421828908554578</v>
      </c>
      <c r="N3300">
        <v>1612.5</v>
      </c>
      <c r="O3300" t="s">
        <v>511</v>
      </c>
      <c r="P3300" t="s">
        <v>512</v>
      </c>
      <c r="Q3300" t="s">
        <v>201</v>
      </c>
      <c r="R3300" t="s">
        <v>25</v>
      </c>
      <c r="S3300" t="s">
        <v>372</v>
      </c>
      <c r="T3300" t="s">
        <v>513</v>
      </c>
      <c r="U3300" t="s">
        <v>1191</v>
      </c>
      <c r="V3300">
        <f>YEAR(sales_order1[[#This Row],[date]])</f>
        <v>2021</v>
      </c>
      <c r="W3300" t="str">
        <f>TEXT(sales_order1[[#This Row],[date]], "Mmm")</f>
        <v>Jul</v>
      </c>
      <c r="X3300">
        <f>VALUE(TEXT(sales_order1[[#This Row],[date]], "D"))</f>
        <v>29</v>
      </c>
      <c r="Y3300">
        <v>30</v>
      </c>
    </row>
    <row r="3301" spans="1:25" x14ac:dyDescent="0.25">
      <c r="A3301" s="1">
        <v>44406</v>
      </c>
      <c r="B3301">
        <v>61225</v>
      </c>
      <c r="C3301" t="s">
        <v>51</v>
      </c>
      <c r="D3301" t="str">
        <f>VLOOKUP(sales_order1[[#This Row],[itemCode]],product_details3!B:C,2,0)</f>
        <v>MSTH50</v>
      </c>
      <c r="E3301" t="s">
        <v>52</v>
      </c>
      <c r="F3301" t="s">
        <v>21</v>
      </c>
      <c r="G3301">
        <v>150</v>
      </c>
      <c r="H3301">
        <v>15.75</v>
      </c>
      <c r="I3301">
        <v>2362.5</v>
      </c>
      <c r="J3301">
        <v>4.45</v>
      </c>
      <c r="K3301">
        <v>667.5</v>
      </c>
      <c r="L3301">
        <v>11.3</v>
      </c>
      <c r="M3301">
        <v>0.71746031746031746</v>
      </c>
      <c r="N3301">
        <v>1695</v>
      </c>
      <c r="O3301" t="s">
        <v>98</v>
      </c>
      <c r="P3301" t="s">
        <v>99</v>
      </c>
      <c r="Q3301" t="s">
        <v>100</v>
      </c>
      <c r="R3301" t="s">
        <v>40</v>
      </c>
      <c r="S3301" t="s">
        <v>101</v>
      </c>
      <c r="T3301" t="s">
        <v>102</v>
      </c>
      <c r="U3301" t="s">
        <v>1190</v>
      </c>
      <c r="V3301">
        <f>YEAR(sales_order1[[#This Row],[date]])</f>
        <v>2021</v>
      </c>
      <c r="W3301" t="str">
        <f>TEXT(sales_order1[[#This Row],[date]], "Mmm")</f>
        <v>Jul</v>
      </c>
      <c r="X3301">
        <f>VALUE(TEXT(sales_order1[[#This Row],[date]], "D"))</f>
        <v>29</v>
      </c>
      <c r="Y3301">
        <v>30</v>
      </c>
    </row>
    <row r="3302" spans="1:25" x14ac:dyDescent="0.25">
      <c r="A3302" s="1">
        <v>44406</v>
      </c>
      <c r="B3302">
        <v>61226</v>
      </c>
      <c r="C3302" t="s">
        <v>103</v>
      </c>
      <c r="D3302" t="str">
        <f>VLOOKUP(sales_order1[[#This Row],[itemCode]],product_details3!B:C,2,0)</f>
        <v>SCRT50</v>
      </c>
      <c r="E3302" t="s">
        <v>104</v>
      </c>
      <c r="F3302" t="s">
        <v>61</v>
      </c>
      <c r="G3302">
        <v>50</v>
      </c>
      <c r="H3302">
        <v>16.95</v>
      </c>
      <c r="I3302">
        <v>847.5</v>
      </c>
      <c r="J3302">
        <v>5.2</v>
      </c>
      <c r="K3302">
        <v>260</v>
      </c>
      <c r="L3302">
        <v>11.75</v>
      </c>
      <c r="M3302">
        <v>0.69321533923303835</v>
      </c>
      <c r="N3302">
        <v>587.5</v>
      </c>
      <c r="O3302" t="s">
        <v>417</v>
      </c>
      <c r="P3302" t="s">
        <v>418</v>
      </c>
      <c r="Q3302" t="s">
        <v>160</v>
      </c>
      <c r="R3302" t="s">
        <v>112</v>
      </c>
      <c r="S3302" t="s">
        <v>161</v>
      </c>
      <c r="T3302" t="s">
        <v>419</v>
      </c>
      <c r="U3302" t="s">
        <v>1189</v>
      </c>
      <c r="V3302">
        <f>YEAR(sales_order1[[#This Row],[date]])</f>
        <v>2021</v>
      </c>
      <c r="W3302" t="str">
        <f>TEXT(sales_order1[[#This Row],[date]], "Mmm")</f>
        <v>Jul</v>
      </c>
      <c r="X3302">
        <f>VALUE(TEXT(sales_order1[[#This Row],[date]], "D"))</f>
        <v>29</v>
      </c>
      <c r="Y3302">
        <v>30</v>
      </c>
    </row>
    <row r="3303" spans="1:25" x14ac:dyDescent="0.25">
      <c r="A3303" s="1">
        <v>44406</v>
      </c>
      <c r="B3303">
        <v>61227</v>
      </c>
      <c r="C3303" t="s">
        <v>320</v>
      </c>
      <c r="D3303" t="str">
        <f>VLOOKUP(sales_order1[[#This Row],[itemCode]],product_details3!B:C,2,0)</f>
        <v>SCR50+100</v>
      </c>
      <c r="E3303" t="s">
        <v>321</v>
      </c>
      <c r="F3303" t="s">
        <v>61</v>
      </c>
      <c r="G3303">
        <v>250</v>
      </c>
      <c r="H3303">
        <v>26.25</v>
      </c>
      <c r="I3303">
        <v>6562.5</v>
      </c>
      <c r="J3303">
        <v>7.75</v>
      </c>
      <c r="K3303">
        <v>1937.5</v>
      </c>
      <c r="L3303">
        <v>18.5</v>
      </c>
      <c r="M3303">
        <v>0.70476190476190481</v>
      </c>
      <c r="N3303">
        <v>4625</v>
      </c>
      <c r="O3303" t="s">
        <v>673</v>
      </c>
      <c r="P3303" t="s">
        <v>674</v>
      </c>
      <c r="Q3303" t="s">
        <v>71</v>
      </c>
      <c r="R3303" t="s">
        <v>72</v>
      </c>
      <c r="S3303" t="s">
        <v>73</v>
      </c>
      <c r="T3303" t="s">
        <v>675</v>
      </c>
      <c r="U3303" t="s">
        <v>1190</v>
      </c>
      <c r="V3303">
        <f>YEAR(sales_order1[[#This Row],[date]])</f>
        <v>2021</v>
      </c>
      <c r="W3303" t="str">
        <f>TEXT(sales_order1[[#This Row],[date]], "Mmm")</f>
        <v>Jul</v>
      </c>
      <c r="X3303">
        <f>VALUE(TEXT(sales_order1[[#This Row],[date]], "D"))</f>
        <v>29</v>
      </c>
      <c r="Y3303">
        <v>30</v>
      </c>
    </row>
    <row r="3304" spans="1:25" x14ac:dyDescent="0.25">
      <c r="A3304" s="1">
        <v>44406</v>
      </c>
      <c r="B3304">
        <v>61228</v>
      </c>
      <c r="C3304" t="s">
        <v>28</v>
      </c>
      <c r="D3304" t="str">
        <f>VLOOKUP(sales_order1[[#This Row],[itemCode]],product_details3!B:C,2,0)</f>
        <v>SRMC30</v>
      </c>
      <c r="E3304" t="s">
        <v>29</v>
      </c>
      <c r="F3304" t="s">
        <v>30</v>
      </c>
      <c r="G3304">
        <v>200</v>
      </c>
      <c r="H3304">
        <v>22.6</v>
      </c>
      <c r="I3304">
        <v>4520</v>
      </c>
      <c r="J3304">
        <v>7.6</v>
      </c>
      <c r="K3304">
        <v>1520</v>
      </c>
      <c r="L3304">
        <v>15</v>
      </c>
      <c r="M3304">
        <v>0.66371681415929207</v>
      </c>
      <c r="N3304">
        <v>3000</v>
      </c>
      <c r="O3304" t="s">
        <v>276</v>
      </c>
      <c r="P3304" t="s">
        <v>277</v>
      </c>
      <c r="Q3304" t="s">
        <v>39</v>
      </c>
      <c r="R3304" t="s">
        <v>40</v>
      </c>
      <c r="S3304" t="s">
        <v>41</v>
      </c>
      <c r="T3304" t="s">
        <v>278</v>
      </c>
      <c r="U3304" t="s">
        <v>1188</v>
      </c>
      <c r="V3304">
        <f>YEAR(sales_order1[[#This Row],[date]])</f>
        <v>2021</v>
      </c>
      <c r="W3304" t="str">
        <f>TEXT(sales_order1[[#This Row],[date]], "Mmm")</f>
        <v>Jul</v>
      </c>
      <c r="X3304">
        <f>VALUE(TEXT(sales_order1[[#This Row],[date]], "D"))</f>
        <v>29</v>
      </c>
      <c r="Y3304">
        <v>30</v>
      </c>
    </row>
    <row r="3305" spans="1:25" x14ac:dyDescent="0.25">
      <c r="A3305" s="1">
        <v>44406</v>
      </c>
      <c r="B3305">
        <v>61229</v>
      </c>
      <c r="C3305" t="s">
        <v>59</v>
      </c>
      <c r="D3305" t="str">
        <f>VLOOKUP(sales_order1[[#This Row],[itemCode]],product_details3!B:C,2,0)</f>
        <v>SCRS3050</v>
      </c>
      <c r="E3305" t="s">
        <v>60</v>
      </c>
      <c r="F3305" t="s">
        <v>61</v>
      </c>
      <c r="G3305">
        <v>250</v>
      </c>
      <c r="H3305">
        <v>19.649999999999999</v>
      </c>
      <c r="I3305">
        <v>4912.5</v>
      </c>
      <c r="J3305">
        <v>6.55</v>
      </c>
      <c r="K3305">
        <v>1637.5</v>
      </c>
      <c r="L3305">
        <v>13.1</v>
      </c>
      <c r="M3305">
        <v>0.66666666666666663</v>
      </c>
      <c r="N3305">
        <v>3275</v>
      </c>
      <c r="O3305" t="s">
        <v>621</v>
      </c>
      <c r="P3305" t="s">
        <v>622</v>
      </c>
      <c r="Q3305" t="s">
        <v>55</v>
      </c>
      <c r="R3305" t="s">
        <v>56</v>
      </c>
      <c r="S3305" t="s">
        <v>57</v>
      </c>
      <c r="T3305" t="s">
        <v>623</v>
      </c>
      <c r="U3305" t="s">
        <v>1191</v>
      </c>
      <c r="V3305">
        <f>YEAR(sales_order1[[#This Row],[date]])</f>
        <v>2021</v>
      </c>
      <c r="W3305" t="str">
        <f>TEXT(sales_order1[[#This Row],[date]], "Mmm")</f>
        <v>Jul</v>
      </c>
      <c r="X3305">
        <f>VALUE(TEXT(sales_order1[[#This Row],[date]], "D"))</f>
        <v>29</v>
      </c>
      <c r="Y3305">
        <v>30</v>
      </c>
    </row>
    <row r="3306" spans="1:25" x14ac:dyDescent="0.25">
      <c r="A3306" s="1">
        <v>44407</v>
      </c>
      <c r="B3306">
        <v>61230</v>
      </c>
      <c r="C3306" t="s">
        <v>288</v>
      </c>
      <c r="D3306" t="str">
        <f>VLOOKUP(sales_order1[[#This Row],[itemCode]],product_details3!B:C,2,0)</f>
        <v>MKRM200</v>
      </c>
      <c r="E3306" t="s">
        <v>289</v>
      </c>
      <c r="F3306" t="s">
        <v>151</v>
      </c>
      <c r="G3306">
        <v>50</v>
      </c>
      <c r="H3306">
        <v>19.25</v>
      </c>
      <c r="I3306">
        <v>962.5</v>
      </c>
      <c r="J3306">
        <v>7.75</v>
      </c>
      <c r="K3306">
        <v>387.5</v>
      </c>
      <c r="L3306">
        <v>11.5</v>
      </c>
      <c r="M3306">
        <v>0.59740259740259738</v>
      </c>
      <c r="N3306">
        <v>575</v>
      </c>
      <c r="O3306" t="s">
        <v>105</v>
      </c>
      <c r="P3306" t="s">
        <v>106</v>
      </c>
      <c r="Q3306" t="s">
        <v>107</v>
      </c>
      <c r="R3306" t="s">
        <v>40</v>
      </c>
      <c r="S3306" t="s">
        <v>101</v>
      </c>
      <c r="T3306" t="s">
        <v>108</v>
      </c>
      <c r="U3306" t="s">
        <v>1190</v>
      </c>
      <c r="V3306">
        <f>YEAR(sales_order1[[#This Row],[date]])</f>
        <v>2021</v>
      </c>
      <c r="W3306" t="str">
        <f>TEXT(sales_order1[[#This Row],[date]], "Mmm")</f>
        <v>Jul</v>
      </c>
      <c r="X3306">
        <f>VALUE(TEXT(sales_order1[[#This Row],[date]], "D"))</f>
        <v>30</v>
      </c>
      <c r="Y3306">
        <v>31</v>
      </c>
    </row>
    <row r="3307" spans="1:25" x14ac:dyDescent="0.25">
      <c r="A3307" s="1">
        <v>44407</v>
      </c>
      <c r="B3307">
        <v>61231</v>
      </c>
      <c r="C3307" t="s">
        <v>194</v>
      </c>
      <c r="D3307" t="str">
        <f>VLOOKUP(sales_order1[[#This Row],[itemCode]],product_details3!B:C,2,0)</f>
        <v>CLNG150</v>
      </c>
      <c r="E3307" t="s">
        <v>195</v>
      </c>
      <c r="F3307" t="s">
        <v>45</v>
      </c>
      <c r="G3307">
        <v>200</v>
      </c>
      <c r="H3307">
        <v>12.75</v>
      </c>
      <c r="I3307">
        <v>2550</v>
      </c>
      <c r="J3307">
        <v>4.45</v>
      </c>
      <c r="K3307">
        <v>890</v>
      </c>
      <c r="L3307">
        <v>8.3000000000000007</v>
      </c>
      <c r="M3307">
        <v>0.65098039215686276</v>
      </c>
      <c r="N3307">
        <v>1660</v>
      </c>
      <c r="O3307" t="s">
        <v>317</v>
      </c>
      <c r="P3307" t="s">
        <v>318</v>
      </c>
      <c r="Q3307" t="s">
        <v>48</v>
      </c>
      <c r="R3307" t="s">
        <v>25</v>
      </c>
      <c r="S3307" t="s">
        <v>49</v>
      </c>
      <c r="T3307" t="s">
        <v>319</v>
      </c>
      <c r="U3307" t="s">
        <v>1191</v>
      </c>
      <c r="V3307">
        <f>YEAR(sales_order1[[#This Row],[date]])</f>
        <v>2021</v>
      </c>
      <c r="W3307" t="str">
        <f>TEXT(sales_order1[[#This Row],[date]], "Mmm")</f>
        <v>Jul</v>
      </c>
      <c r="X3307">
        <f>VALUE(TEXT(sales_order1[[#This Row],[date]], "D"))</f>
        <v>30</v>
      </c>
      <c r="Y3307">
        <v>31</v>
      </c>
    </row>
    <row r="3308" spans="1:25" x14ac:dyDescent="0.25">
      <c r="A3308" s="1">
        <v>44407</v>
      </c>
      <c r="B3308">
        <v>61232</v>
      </c>
      <c r="C3308" t="s">
        <v>350</v>
      </c>
      <c r="D3308" t="str">
        <f>VLOOKUP(sales_order1[[#This Row],[itemCode]],product_details3!B:C,2,0)</f>
        <v>SRMA50</v>
      </c>
      <c r="E3308" t="s">
        <v>351</v>
      </c>
      <c r="F3308" t="s">
        <v>30</v>
      </c>
      <c r="G3308">
        <v>50</v>
      </c>
      <c r="H3308">
        <v>37.75</v>
      </c>
      <c r="I3308">
        <v>1887.5</v>
      </c>
      <c r="J3308">
        <v>14.25</v>
      </c>
      <c r="K3308">
        <v>712.5</v>
      </c>
      <c r="L3308">
        <v>23.5</v>
      </c>
      <c r="M3308">
        <v>0.62251655629139069</v>
      </c>
      <c r="N3308">
        <v>1175</v>
      </c>
      <c r="O3308" t="s">
        <v>679</v>
      </c>
      <c r="P3308" t="s">
        <v>680</v>
      </c>
      <c r="Q3308" t="s">
        <v>71</v>
      </c>
      <c r="R3308" t="s">
        <v>72</v>
      </c>
      <c r="S3308" t="s">
        <v>73</v>
      </c>
      <c r="T3308" t="s">
        <v>681</v>
      </c>
      <c r="U3308" t="s">
        <v>1190</v>
      </c>
      <c r="V3308">
        <f>YEAR(sales_order1[[#This Row],[date]])</f>
        <v>2021</v>
      </c>
      <c r="W3308" t="str">
        <f>TEXT(sales_order1[[#This Row],[date]], "Mmm")</f>
        <v>Jul</v>
      </c>
      <c r="X3308">
        <f>VALUE(TEXT(sales_order1[[#This Row],[date]], "D"))</f>
        <v>30</v>
      </c>
      <c r="Y3308">
        <v>31</v>
      </c>
    </row>
    <row r="3309" spans="1:25" x14ac:dyDescent="0.25">
      <c r="A3309" s="1">
        <v>44407</v>
      </c>
      <c r="B3309">
        <v>61233</v>
      </c>
      <c r="C3309" t="s">
        <v>333</v>
      </c>
      <c r="D3309" t="str">
        <f>VLOOKUP(sales_order1[[#This Row],[itemCode]],product_details3!B:C,2,0)</f>
        <v>TNRH200</v>
      </c>
      <c r="E3309" t="s">
        <v>334</v>
      </c>
      <c r="F3309" t="s">
        <v>124</v>
      </c>
      <c r="G3309">
        <v>200</v>
      </c>
      <c r="H3309">
        <v>21</v>
      </c>
      <c r="I3309">
        <v>4200</v>
      </c>
      <c r="J3309">
        <v>6.6</v>
      </c>
      <c r="K3309">
        <v>1320</v>
      </c>
      <c r="L3309">
        <v>14.4</v>
      </c>
      <c r="M3309">
        <v>0.68571428571428572</v>
      </c>
      <c r="N3309">
        <v>2880</v>
      </c>
      <c r="O3309" t="s">
        <v>206</v>
      </c>
      <c r="P3309" t="s">
        <v>207</v>
      </c>
      <c r="Q3309" t="s">
        <v>71</v>
      </c>
      <c r="R3309" t="s">
        <v>72</v>
      </c>
      <c r="S3309" t="s">
        <v>73</v>
      </c>
      <c r="T3309" t="s">
        <v>208</v>
      </c>
      <c r="U3309" t="s">
        <v>1190</v>
      </c>
      <c r="V3309">
        <f>YEAR(sales_order1[[#This Row],[date]])</f>
        <v>2021</v>
      </c>
      <c r="W3309" t="str">
        <f>TEXT(sales_order1[[#This Row],[date]], "Mmm")</f>
        <v>Jul</v>
      </c>
      <c r="X3309">
        <f>VALUE(TEXT(sales_order1[[#This Row],[date]], "D"))</f>
        <v>30</v>
      </c>
      <c r="Y3309">
        <v>31</v>
      </c>
    </row>
    <row r="3310" spans="1:25" x14ac:dyDescent="0.25">
      <c r="A3310" s="1">
        <v>44407</v>
      </c>
      <c r="B3310">
        <v>61234</v>
      </c>
      <c r="C3310" t="s">
        <v>362</v>
      </c>
      <c r="D3310" t="str">
        <f>VLOOKUP(sales_order1[[#This Row],[itemCode]],product_details3!B:C,2,0)</f>
        <v>MSKO100</v>
      </c>
      <c r="E3310" t="s">
        <v>363</v>
      </c>
      <c r="F3310" t="s">
        <v>137</v>
      </c>
      <c r="G3310">
        <v>50</v>
      </c>
      <c r="H3310">
        <v>22.65</v>
      </c>
      <c r="I3310">
        <v>1132.5</v>
      </c>
      <c r="J3310">
        <v>9.5500000000000007</v>
      </c>
      <c r="K3310">
        <v>477.5</v>
      </c>
      <c r="L3310">
        <v>13.1</v>
      </c>
      <c r="M3310">
        <v>0.57836644591611486</v>
      </c>
      <c r="N3310">
        <v>655</v>
      </c>
      <c r="O3310" t="s">
        <v>423</v>
      </c>
      <c r="P3310" t="s">
        <v>424</v>
      </c>
      <c r="Q3310" t="s">
        <v>77</v>
      </c>
      <c r="R3310" t="s">
        <v>72</v>
      </c>
      <c r="S3310" t="s">
        <v>425</v>
      </c>
      <c r="T3310" t="s">
        <v>426</v>
      </c>
      <c r="U3310" t="s">
        <v>1190</v>
      </c>
      <c r="V3310">
        <f>YEAR(sales_order1[[#This Row],[date]])</f>
        <v>2021</v>
      </c>
      <c r="W3310" t="str">
        <f>TEXT(sales_order1[[#This Row],[date]], "Mmm")</f>
        <v>Jul</v>
      </c>
      <c r="X3310">
        <f>VALUE(TEXT(sales_order1[[#This Row],[date]], "D"))</f>
        <v>30</v>
      </c>
      <c r="Y3310">
        <v>31</v>
      </c>
    </row>
    <row r="3311" spans="1:25" x14ac:dyDescent="0.25">
      <c r="A3311" s="1">
        <v>44407</v>
      </c>
      <c r="B3311">
        <v>61235</v>
      </c>
      <c r="C3311" t="s">
        <v>103</v>
      </c>
      <c r="D3311" t="str">
        <f>VLOOKUP(sales_order1[[#This Row],[itemCode]],product_details3!B:C,2,0)</f>
        <v>SCRT50</v>
      </c>
      <c r="E3311" t="s">
        <v>104</v>
      </c>
      <c r="F3311" t="s">
        <v>61</v>
      </c>
      <c r="G3311">
        <v>100</v>
      </c>
      <c r="H3311">
        <v>16.95</v>
      </c>
      <c r="I3311">
        <v>1695</v>
      </c>
      <c r="J3311">
        <v>5.2</v>
      </c>
      <c r="K3311">
        <v>520</v>
      </c>
      <c r="L3311">
        <v>11.75</v>
      </c>
      <c r="M3311">
        <v>0.69321533923303835</v>
      </c>
      <c r="N3311">
        <v>1175</v>
      </c>
      <c r="O3311" t="s">
        <v>177</v>
      </c>
      <c r="P3311" t="s">
        <v>178</v>
      </c>
      <c r="Q3311" t="s">
        <v>111</v>
      </c>
      <c r="R3311" t="s">
        <v>112</v>
      </c>
      <c r="S3311" t="s">
        <v>179</v>
      </c>
      <c r="T3311" t="s">
        <v>180</v>
      </c>
      <c r="U3311" t="s">
        <v>1189</v>
      </c>
      <c r="V3311">
        <f>YEAR(sales_order1[[#This Row],[date]])</f>
        <v>2021</v>
      </c>
      <c r="W3311" t="str">
        <f>TEXT(sales_order1[[#This Row],[date]], "Mmm")</f>
        <v>Jul</v>
      </c>
      <c r="X3311">
        <f>VALUE(TEXT(sales_order1[[#This Row],[date]], "D"))</f>
        <v>30</v>
      </c>
      <c r="Y3311">
        <v>31</v>
      </c>
    </row>
    <row r="3312" spans="1:25" x14ac:dyDescent="0.25">
      <c r="A3312" s="1">
        <v>44407</v>
      </c>
      <c r="B3312">
        <v>61236</v>
      </c>
      <c r="C3312" t="s">
        <v>307</v>
      </c>
      <c r="D3312" t="str">
        <f>VLOOKUP(sales_order1[[#This Row],[itemCode]],product_details3!B:C,2,0)</f>
        <v>TNRH150</v>
      </c>
      <c r="E3312" t="s">
        <v>308</v>
      </c>
      <c r="F3312" t="s">
        <v>124</v>
      </c>
      <c r="G3312">
        <v>200</v>
      </c>
      <c r="H3312">
        <v>15.75</v>
      </c>
      <c r="I3312">
        <v>3150</v>
      </c>
      <c r="J3312">
        <v>4.45</v>
      </c>
      <c r="K3312">
        <v>890</v>
      </c>
      <c r="L3312">
        <v>11.3</v>
      </c>
      <c r="M3312">
        <v>0.71746031746031746</v>
      </c>
      <c r="N3312">
        <v>2260</v>
      </c>
      <c r="O3312" t="s">
        <v>636</v>
      </c>
      <c r="P3312" t="s">
        <v>637</v>
      </c>
      <c r="Q3312" t="s">
        <v>378</v>
      </c>
      <c r="R3312" t="s">
        <v>72</v>
      </c>
      <c r="S3312" t="s">
        <v>638</v>
      </c>
      <c r="T3312" t="s">
        <v>639</v>
      </c>
      <c r="U3312" t="s">
        <v>1188</v>
      </c>
      <c r="V3312">
        <f>YEAR(sales_order1[[#This Row],[date]])</f>
        <v>2021</v>
      </c>
      <c r="W3312" t="str">
        <f>TEXT(sales_order1[[#This Row],[date]], "Mmm")</f>
        <v>Jul</v>
      </c>
      <c r="X3312">
        <f>VALUE(TEXT(sales_order1[[#This Row],[date]], "D"))</f>
        <v>30</v>
      </c>
      <c r="Y3312">
        <v>31</v>
      </c>
    </row>
    <row r="3313" spans="1:25" x14ac:dyDescent="0.25">
      <c r="A3313" s="1">
        <v>44407</v>
      </c>
      <c r="B3313">
        <v>61237</v>
      </c>
      <c r="C3313" t="s">
        <v>221</v>
      </c>
      <c r="D3313" t="str">
        <f>VLOOKUP(sales_order1[[#This Row],[itemCode]],product_details3!B:C,2,0)</f>
        <v>CLNF200</v>
      </c>
      <c r="E3313" t="s">
        <v>222</v>
      </c>
      <c r="F3313" t="s">
        <v>45</v>
      </c>
      <c r="G3313">
        <v>200</v>
      </c>
      <c r="H3313">
        <v>23.25</v>
      </c>
      <c r="I3313">
        <v>4650</v>
      </c>
      <c r="J3313">
        <v>9</v>
      </c>
      <c r="K3313">
        <v>1800</v>
      </c>
      <c r="L3313">
        <v>14.25</v>
      </c>
      <c r="M3313">
        <v>0.61290322580645162</v>
      </c>
      <c r="N3313">
        <v>2850</v>
      </c>
      <c r="O3313" t="s">
        <v>199</v>
      </c>
      <c r="P3313" t="s">
        <v>200</v>
      </c>
      <c r="Q3313" t="s">
        <v>201</v>
      </c>
      <c r="R3313" t="s">
        <v>25</v>
      </c>
      <c r="S3313" t="s">
        <v>202</v>
      </c>
      <c r="T3313" t="s">
        <v>203</v>
      </c>
      <c r="U3313" t="s">
        <v>1191</v>
      </c>
      <c r="V3313">
        <f>YEAR(sales_order1[[#This Row],[date]])</f>
        <v>2021</v>
      </c>
      <c r="W3313" t="str">
        <f>TEXT(sales_order1[[#This Row],[date]], "Mmm")</f>
        <v>Jul</v>
      </c>
      <c r="X3313">
        <f>VALUE(TEXT(sales_order1[[#This Row],[date]], "D"))</f>
        <v>30</v>
      </c>
      <c r="Y3313">
        <v>31</v>
      </c>
    </row>
    <row r="3314" spans="1:25" x14ac:dyDescent="0.25">
      <c r="A3314" s="1">
        <v>44410</v>
      </c>
      <c r="B3314">
        <v>61238</v>
      </c>
      <c r="C3314" t="s">
        <v>327</v>
      </c>
      <c r="D3314" t="str">
        <f>VLOOKUP(sales_order1[[#This Row],[itemCode]],product_details3!B:C,2,0)</f>
        <v>SCR50+50</v>
      </c>
      <c r="E3314" t="s">
        <v>328</v>
      </c>
      <c r="F3314" t="s">
        <v>61</v>
      </c>
      <c r="G3314">
        <v>300</v>
      </c>
      <c r="H3314">
        <v>15.75</v>
      </c>
      <c r="I3314">
        <v>4725</v>
      </c>
      <c r="J3314">
        <v>4.45</v>
      </c>
      <c r="K3314">
        <v>1335</v>
      </c>
      <c r="L3314">
        <v>11.3</v>
      </c>
      <c r="M3314">
        <v>0.71746031746031746</v>
      </c>
      <c r="N3314">
        <v>3390</v>
      </c>
      <c r="O3314" t="s">
        <v>440</v>
      </c>
      <c r="P3314" t="s">
        <v>441</v>
      </c>
      <c r="Q3314" t="s">
        <v>39</v>
      </c>
      <c r="R3314" t="s">
        <v>40</v>
      </c>
      <c r="S3314" t="s">
        <v>41</v>
      </c>
      <c r="T3314" t="s">
        <v>442</v>
      </c>
      <c r="U3314" t="s">
        <v>1188</v>
      </c>
      <c r="V3314">
        <f>YEAR(sales_order1[[#This Row],[date]])</f>
        <v>2021</v>
      </c>
      <c r="W3314" t="str">
        <f>TEXT(sales_order1[[#This Row],[date]], "Mmm")</f>
        <v>Aug</v>
      </c>
      <c r="X3314">
        <f>VALUE(TEXT(sales_order1[[#This Row],[date]], "D"))</f>
        <v>2</v>
      </c>
      <c r="Y3314">
        <v>31</v>
      </c>
    </row>
    <row r="3315" spans="1:25" x14ac:dyDescent="0.25">
      <c r="A3315" s="1">
        <v>44410</v>
      </c>
      <c r="B3315">
        <v>61239</v>
      </c>
      <c r="C3315" t="s">
        <v>329</v>
      </c>
      <c r="D3315" t="str">
        <f>VLOOKUP(sales_order1[[#This Row],[itemCode]],product_details3!B:C,2,0)</f>
        <v>TNRS150</v>
      </c>
      <c r="E3315" t="s">
        <v>330</v>
      </c>
      <c r="F3315" t="s">
        <v>124</v>
      </c>
      <c r="G3315">
        <v>50</v>
      </c>
      <c r="H3315">
        <v>19.649999999999999</v>
      </c>
      <c r="I3315">
        <v>982.5</v>
      </c>
      <c r="J3315">
        <v>6.55</v>
      </c>
      <c r="K3315">
        <v>327.5</v>
      </c>
      <c r="L3315">
        <v>13.1</v>
      </c>
      <c r="M3315">
        <v>0.66666666666666663</v>
      </c>
      <c r="N3315">
        <v>655</v>
      </c>
      <c r="O3315" t="s">
        <v>651</v>
      </c>
      <c r="P3315" t="s">
        <v>652</v>
      </c>
      <c r="Q3315" t="s">
        <v>218</v>
      </c>
      <c r="R3315" t="s">
        <v>40</v>
      </c>
      <c r="S3315" t="s">
        <v>432</v>
      </c>
      <c r="T3315" t="s">
        <v>653</v>
      </c>
      <c r="U3315" t="s">
        <v>1190</v>
      </c>
      <c r="V3315">
        <f>YEAR(sales_order1[[#This Row],[date]])</f>
        <v>2021</v>
      </c>
      <c r="W3315" t="str">
        <f>TEXT(sales_order1[[#This Row],[date]], "Mmm")</f>
        <v>Aug</v>
      </c>
      <c r="X3315">
        <f>VALUE(TEXT(sales_order1[[#This Row],[date]], "D"))</f>
        <v>2</v>
      </c>
      <c r="Y3315">
        <v>31</v>
      </c>
    </row>
    <row r="3316" spans="1:25" x14ac:dyDescent="0.25">
      <c r="A3316" s="1">
        <v>44410</v>
      </c>
      <c r="B3316">
        <v>61240</v>
      </c>
      <c r="C3316" t="s">
        <v>135</v>
      </c>
      <c r="D3316" t="str">
        <f>VLOOKUP(sales_order1[[#This Row],[itemCode]],product_details3!B:C,2,0)</f>
        <v>MSKSH</v>
      </c>
      <c r="E3316" t="s">
        <v>136</v>
      </c>
      <c r="F3316" t="s">
        <v>137</v>
      </c>
      <c r="G3316">
        <v>50</v>
      </c>
      <c r="H3316">
        <v>18.75</v>
      </c>
      <c r="I3316">
        <v>937.5</v>
      </c>
      <c r="J3316">
        <v>7.45</v>
      </c>
      <c r="K3316">
        <v>372.5</v>
      </c>
      <c r="L3316">
        <v>11.3</v>
      </c>
      <c r="M3316">
        <v>0.60266666666666668</v>
      </c>
      <c r="N3316">
        <v>565</v>
      </c>
      <c r="O3316" t="s">
        <v>62</v>
      </c>
      <c r="P3316" t="s">
        <v>63</v>
      </c>
      <c r="Q3316" t="s">
        <v>64</v>
      </c>
      <c r="R3316" t="s">
        <v>40</v>
      </c>
      <c r="S3316" t="s">
        <v>65</v>
      </c>
      <c r="T3316" t="s">
        <v>66</v>
      </c>
      <c r="U3316" t="s">
        <v>1190</v>
      </c>
      <c r="V3316">
        <f>YEAR(sales_order1[[#This Row],[date]])</f>
        <v>2021</v>
      </c>
      <c r="W3316" t="str">
        <f>TEXT(sales_order1[[#This Row],[date]], "Mmm")</f>
        <v>Aug</v>
      </c>
      <c r="X3316">
        <f>VALUE(TEXT(sales_order1[[#This Row],[date]], "D"))</f>
        <v>2</v>
      </c>
      <c r="Y3316">
        <v>31</v>
      </c>
    </row>
    <row r="3317" spans="1:25" x14ac:dyDescent="0.25">
      <c r="A3317" s="1">
        <v>44410</v>
      </c>
      <c r="B3317">
        <v>61241</v>
      </c>
      <c r="C3317" t="s">
        <v>320</v>
      </c>
      <c r="D3317" t="str">
        <f>VLOOKUP(sales_order1[[#This Row],[itemCode]],product_details3!B:C,2,0)</f>
        <v>SCR50+100</v>
      </c>
      <c r="E3317" t="s">
        <v>321</v>
      </c>
      <c r="F3317" t="s">
        <v>61</v>
      </c>
      <c r="G3317">
        <v>200</v>
      </c>
      <c r="H3317">
        <v>26.25</v>
      </c>
      <c r="I3317">
        <v>5250</v>
      </c>
      <c r="J3317">
        <v>7.75</v>
      </c>
      <c r="K3317">
        <v>1550</v>
      </c>
      <c r="L3317">
        <v>18.5</v>
      </c>
      <c r="M3317">
        <v>0.70476190476190481</v>
      </c>
      <c r="N3317">
        <v>3700</v>
      </c>
      <c r="O3317" t="s">
        <v>624</v>
      </c>
      <c r="P3317" t="s">
        <v>625</v>
      </c>
      <c r="Q3317" t="s">
        <v>55</v>
      </c>
      <c r="R3317" t="s">
        <v>56</v>
      </c>
      <c r="S3317" t="s">
        <v>225</v>
      </c>
      <c r="T3317" t="s">
        <v>626</v>
      </c>
      <c r="U3317" t="s">
        <v>1191</v>
      </c>
      <c r="V3317">
        <f>YEAR(sales_order1[[#This Row],[date]])</f>
        <v>2021</v>
      </c>
      <c r="W3317" t="str">
        <f>TEXT(sales_order1[[#This Row],[date]], "Mmm")</f>
        <v>Aug</v>
      </c>
      <c r="X3317">
        <f>VALUE(TEXT(sales_order1[[#This Row],[date]], "D"))</f>
        <v>2</v>
      </c>
      <c r="Y3317">
        <v>31</v>
      </c>
    </row>
    <row r="3318" spans="1:25" x14ac:dyDescent="0.25">
      <c r="A3318" s="1">
        <v>44410</v>
      </c>
      <c r="B3318">
        <v>61242</v>
      </c>
      <c r="C3318" t="s">
        <v>19</v>
      </c>
      <c r="D3318" t="str">
        <f>VLOOKUP(sales_order1[[#This Row],[itemCode]],product_details3!B:C,2,0)</f>
        <v>MSTH100</v>
      </c>
      <c r="E3318" t="s">
        <v>20</v>
      </c>
      <c r="F3318" t="s">
        <v>21</v>
      </c>
      <c r="G3318">
        <v>150</v>
      </c>
      <c r="H3318">
        <v>26.25</v>
      </c>
      <c r="I3318">
        <v>3937.5</v>
      </c>
      <c r="J3318">
        <v>7.75</v>
      </c>
      <c r="K3318">
        <v>1162.5</v>
      </c>
      <c r="L3318">
        <v>18.5</v>
      </c>
      <c r="M3318">
        <v>0.70476190476190481</v>
      </c>
      <c r="N3318">
        <v>2775</v>
      </c>
      <c r="O3318" t="s">
        <v>53</v>
      </c>
      <c r="P3318" t="s">
        <v>54</v>
      </c>
      <c r="Q3318" t="s">
        <v>55</v>
      </c>
      <c r="R3318" t="s">
        <v>56</v>
      </c>
      <c r="S3318" t="s">
        <v>57</v>
      </c>
      <c r="T3318" t="s">
        <v>58</v>
      </c>
      <c r="U3318" t="s">
        <v>1191</v>
      </c>
      <c r="V3318">
        <f>YEAR(sales_order1[[#This Row],[date]])</f>
        <v>2021</v>
      </c>
      <c r="W3318" t="str">
        <f>TEXT(sales_order1[[#This Row],[date]], "Mmm")</f>
        <v>Aug</v>
      </c>
      <c r="X3318">
        <f>VALUE(TEXT(sales_order1[[#This Row],[date]], "D"))</f>
        <v>2</v>
      </c>
      <c r="Y3318">
        <v>31</v>
      </c>
    </row>
    <row r="3319" spans="1:25" x14ac:dyDescent="0.25">
      <c r="A3319" s="1">
        <v>44410</v>
      </c>
      <c r="B3319">
        <v>61243</v>
      </c>
      <c r="C3319" t="s">
        <v>128</v>
      </c>
      <c r="D3319" t="str">
        <f>VLOOKUP(sales_order1[[#This Row],[itemCode]],product_details3!B:C,2,0)</f>
        <v>SCRT100</v>
      </c>
      <c r="E3319" t="s">
        <v>129</v>
      </c>
      <c r="F3319" t="s">
        <v>61</v>
      </c>
      <c r="G3319">
        <v>100</v>
      </c>
      <c r="H3319">
        <v>28.25</v>
      </c>
      <c r="I3319">
        <v>2825</v>
      </c>
      <c r="J3319">
        <v>9</v>
      </c>
      <c r="K3319">
        <v>900</v>
      </c>
      <c r="L3319">
        <v>19.25</v>
      </c>
      <c r="M3319">
        <v>0.68141592920353977</v>
      </c>
      <c r="N3319">
        <v>1925</v>
      </c>
      <c r="O3319" t="s">
        <v>499</v>
      </c>
      <c r="P3319" t="s">
        <v>500</v>
      </c>
      <c r="Q3319" t="s">
        <v>107</v>
      </c>
      <c r="R3319" t="s">
        <v>40</v>
      </c>
      <c r="S3319" t="s">
        <v>101</v>
      </c>
      <c r="T3319" t="s">
        <v>501</v>
      </c>
      <c r="U3319" t="s">
        <v>1190</v>
      </c>
      <c r="V3319">
        <f>YEAR(sales_order1[[#This Row],[date]])</f>
        <v>2021</v>
      </c>
      <c r="W3319" t="str">
        <f>TEXT(sales_order1[[#This Row],[date]], "Mmm")</f>
        <v>Aug</v>
      </c>
      <c r="X3319">
        <f>VALUE(TEXT(sales_order1[[#This Row],[date]], "D"))</f>
        <v>2</v>
      </c>
      <c r="Y3319">
        <v>31</v>
      </c>
    </row>
    <row r="3320" spans="1:25" x14ac:dyDescent="0.25">
      <c r="A3320" s="1">
        <v>44410</v>
      </c>
      <c r="B3320">
        <v>61244</v>
      </c>
      <c r="C3320" t="s">
        <v>28</v>
      </c>
      <c r="D3320" t="str">
        <f>VLOOKUP(sales_order1[[#This Row],[itemCode]],product_details3!B:C,2,0)</f>
        <v>SRMC30</v>
      </c>
      <c r="E3320" t="s">
        <v>29</v>
      </c>
      <c r="F3320" t="s">
        <v>30</v>
      </c>
      <c r="G3320">
        <v>150</v>
      </c>
      <c r="H3320">
        <v>22.6</v>
      </c>
      <c r="I3320">
        <v>3390</v>
      </c>
      <c r="J3320">
        <v>7.6</v>
      </c>
      <c r="K3320">
        <v>1140</v>
      </c>
      <c r="L3320">
        <v>15</v>
      </c>
      <c r="M3320">
        <v>0.66371681415929207</v>
      </c>
      <c r="N3320">
        <v>2250</v>
      </c>
      <c r="O3320" t="s">
        <v>341</v>
      </c>
      <c r="P3320" t="s">
        <v>342</v>
      </c>
      <c r="Q3320" t="s">
        <v>146</v>
      </c>
      <c r="R3320" t="s">
        <v>112</v>
      </c>
      <c r="S3320" t="s">
        <v>343</v>
      </c>
      <c r="T3320" t="s">
        <v>95</v>
      </c>
      <c r="U3320" t="s">
        <v>1190</v>
      </c>
      <c r="V3320">
        <f>YEAR(sales_order1[[#This Row],[date]])</f>
        <v>2021</v>
      </c>
      <c r="W3320" t="str">
        <f>TEXT(sales_order1[[#This Row],[date]], "Mmm")</f>
        <v>Aug</v>
      </c>
      <c r="X3320">
        <f>VALUE(TEXT(sales_order1[[#This Row],[date]], "D"))</f>
        <v>2</v>
      </c>
      <c r="Y3320">
        <v>31</v>
      </c>
    </row>
    <row r="3321" spans="1:25" x14ac:dyDescent="0.25">
      <c r="A3321" s="1">
        <v>44410</v>
      </c>
      <c r="B3321">
        <v>61245</v>
      </c>
      <c r="C3321" t="s">
        <v>320</v>
      </c>
      <c r="D3321" t="str">
        <f>VLOOKUP(sales_order1[[#This Row],[itemCode]],product_details3!B:C,2,0)</f>
        <v>SCR50+100</v>
      </c>
      <c r="E3321" t="s">
        <v>321</v>
      </c>
      <c r="F3321" t="s">
        <v>61</v>
      </c>
      <c r="G3321">
        <v>50</v>
      </c>
      <c r="H3321">
        <v>26.25</v>
      </c>
      <c r="I3321">
        <v>1312.5</v>
      </c>
      <c r="J3321">
        <v>7.75</v>
      </c>
      <c r="K3321">
        <v>387.5</v>
      </c>
      <c r="L3321">
        <v>18.5</v>
      </c>
      <c r="M3321">
        <v>0.70476190476190481</v>
      </c>
      <c r="N3321">
        <v>925</v>
      </c>
      <c r="O3321" t="s">
        <v>531</v>
      </c>
      <c r="P3321" t="s">
        <v>532</v>
      </c>
      <c r="Q3321" t="s">
        <v>119</v>
      </c>
      <c r="R3321" t="s">
        <v>40</v>
      </c>
      <c r="S3321" t="s">
        <v>120</v>
      </c>
      <c r="T3321" t="s">
        <v>533</v>
      </c>
      <c r="U3321" t="s">
        <v>1190</v>
      </c>
      <c r="V3321">
        <f>YEAR(sales_order1[[#This Row],[date]])</f>
        <v>2021</v>
      </c>
      <c r="W3321" t="str">
        <f>TEXT(sales_order1[[#This Row],[date]], "Mmm")</f>
        <v>Aug</v>
      </c>
      <c r="X3321">
        <f>VALUE(TEXT(sales_order1[[#This Row],[date]], "D"))</f>
        <v>2</v>
      </c>
      <c r="Y3321">
        <v>31</v>
      </c>
    </row>
    <row r="3322" spans="1:25" x14ac:dyDescent="0.25">
      <c r="A3322" s="1">
        <v>44411</v>
      </c>
      <c r="B3322">
        <v>61246</v>
      </c>
      <c r="C3322" t="s">
        <v>346</v>
      </c>
      <c r="D3322" t="str">
        <f>VLOOKUP(sales_order1[[#This Row],[itemCode]],product_details3!B:C,2,0)</f>
        <v>MSTA100</v>
      </c>
      <c r="E3322" t="s">
        <v>347</v>
      </c>
      <c r="F3322" t="s">
        <v>21</v>
      </c>
      <c r="G3322">
        <v>50</v>
      </c>
      <c r="H3322">
        <v>32.75</v>
      </c>
      <c r="I3322">
        <v>1637.5</v>
      </c>
      <c r="J3322">
        <v>11.25</v>
      </c>
      <c r="K3322">
        <v>562.5</v>
      </c>
      <c r="L3322">
        <v>21.5</v>
      </c>
      <c r="M3322">
        <v>0.65648854961832059</v>
      </c>
      <c r="N3322">
        <v>1075</v>
      </c>
      <c r="O3322" t="s">
        <v>98</v>
      </c>
      <c r="P3322" t="s">
        <v>99</v>
      </c>
      <c r="Q3322" t="s">
        <v>100</v>
      </c>
      <c r="R3322" t="s">
        <v>40</v>
      </c>
      <c r="S3322" t="s">
        <v>101</v>
      </c>
      <c r="T3322" t="s">
        <v>102</v>
      </c>
      <c r="U3322" t="s">
        <v>1190</v>
      </c>
      <c r="V3322">
        <f>YEAR(sales_order1[[#This Row],[date]])</f>
        <v>2021</v>
      </c>
      <c r="W3322" t="str">
        <f>TEXT(sales_order1[[#This Row],[date]], "Mmm")</f>
        <v>Aug</v>
      </c>
      <c r="X3322">
        <f>VALUE(TEXT(sales_order1[[#This Row],[date]], "D"))</f>
        <v>3</v>
      </c>
      <c r="Y3322">
        <v>31</v>
      </c>
    </row>
    <row r="3323" spans="1:25" x14ac:dyDescent="0.25">
      <c r="A3323" s="1">
        <v>44411</v>
      </c>
      <c r="B3323">
        <v>61247</v>
      </c>
      <c r="C3323" t="s">
        <v>352</v>
      </c>
      <c r="D3323" t="str">
        <f>VLOOKUP(sales_order1[[#This Row],[itemCode]],product_details3!B:C,2,0)</f>
        <v>MSTL50</v>
      </c>
      <c r="E3323" t="s">
        <v>353</v>
      </c>
      <c r="F3323" t="s">
        <v>21</v>
      </c>
      <c r="G3323">
        <v>150</v>
      </c>
      <c r="H3323">
        <v>16.95</v>
      </c>
      <c r="I3323">
        <v>2542.5</v>
      </c>
      <c r="J3323">
        <v>5.2</v>
      </c>
      <c r="K3323">
        <v>780</v>
      </c>
      <c r="L3323">
        <v>11.75</v>
      </c>
      <c r="M3323">
        <v>0.69321533923303835</v>
      </c>
      <c r="N3323">
        <v>1762.5</v>
      </c>
      <c r="O3323" t="s">
        <v>420</v>
      </c>
      <c r="P3323" t="s">
        <v>421</v>
      </c>
      <c r="Q3323" t="s">
        <v>77</v>
      </c>
      <c r="R3323" t="s">
        <v>72</v>
      </c>
      <c r="S3323" t="s">
        <v>78</v>
      </c>
      <c r="T3323" t="s">
        <v>422</v>
      </c>
      <c r="U3323" t="s">
        <v>1190</v>
      </c>
      <c r="V3323">
        <f>YEAR(sales_order1[[#This Row],[date]])</f>
        <v>2021</v>
      </c>
      <c r="W3323" t="str">
        <f>TEXT(sales_order1[[#This Row],[date]], "Mmm")</f>
        <v>Aug</v>
      </c>
      <c r="X3323">
        <f>VALUE(TEXT(sales_order1[[#This Row],[date]], "D"))</f>
        <v>3</v>
      </c>
      <c r="Y3323">
        <v>31</v>
      </c>
    </row>
    <row r="3324" spans="1:25" x14ac:dyDescent="0.25">
      <c r="A3324" s="1">
        <v>44411</v>
      </c>
      <c r="B3324">
        <v>61248</v>
      </c>
      <c r="C3324" t="s">
        <v>28</v>
      </c>
      <c r="D3324" t="str">
        <f>VLOOKUP(sales_order1[[#This Row],[itemCode]],product_details3!B:C,2,0)</f>
        <v>SRMC30</v>
      </c>
      <c r="E3324" t="s">
        <v>29</v>
      </c>
      <c r="F3324" t="s">
        <v>30</v>
      </c>
      <c r="G3324">
        <v>100</v>
      </c>
      <c r="H3324">
        <v>22.6</v>
      </c>
      <c r="I3324">
        <v>2260</v>
      </c>
      <c r="J3324">
        <v>7.6</v>
      </c>
      <c r="K3324">
        <v>760</v>
      </c>
      <c r="L3324">
        <v>15</v>
      </c>
      <c r="M3324">
        <v>0.66371681415929207</v>
      </c>
      <c r="N3324">
        <v>1500</v>
      </c>
      <c r="O3324" t="s">
        <v>682</v>
      </c>
      <c r="P3324" t="s">
        <v>683</v>
      </c>
      <c r="Q3324" t="s">
        <v>271</v>
      </c>
      <c r="R3324" t="s">
        <v>56</v>
      </c>
      <c r="S3324" t="s">
        <v>192</v>
      </c>
      <c r="T3324" t="s">
        <v>684</v>
      </c>
      <c r="U3324" t="s">
        <v>1191</v>
      </c>
      <c r="V3324">
        <f>YEAR(sales_order1[[#This Row],[date]])</f>
        <v>2021</v>
      </c>
      <c r="W3324" t="str">
        <f>TEXT(sales_order1[[#This Row],[date]], "Mmm")</f>
        <v>Aug</v>
      </c>
      <c r="X3324">
        <f>VALUE(TEXT(sales_order1[[#This Row],[date]], "D"))</f>
        <v>3</v>
      </c>
      <c r="Y3324">
        <v>31</v>
      </c>
    </row>
    <row r="3325" spans="1:25" x14ac:dyDescent="0.25">
      <c r="A3325" s="1">
        <v>44411</v>
      </c>
      <c r="B3325">
        <v>61249</v>
      </c>
      <c r="C3325" t="s">
        <v>305</v>
      </c>
      <c r="D3325" t="str">
        <f>VLOOKUP(sales_order1[[#This Row],[itemCode]],product_details3!B:C,2,0)</f>
        <v>SRMA15</v>
      </c>
      <c r="E3325" t="s">
        <v>306</v>
      </c>
      <c r="F3325" t="s">
        <v>30</v>
      </c>
      <c r="G3325">
        <v>100</v>
      </c>
      <c r="H3325">
        <v>19.649999999999999</v>
      </c>
      <c r="I3325">
        <v>1965</v>
      </c>
      <c r="J3325">
        <v>7.55</v>
      </c>
      <c r="K3325">
        <v>755</v>
      </c>
      <c r="L3325">
        <v>12.1</v>
      </c>
      <c r="M3325">
        <v>0.61577608142493634</v>
      </c>
      <c r="N3325">
        <v>1210</v>
      </c>
      <c r="O3325" t="s">
        <v>158</v>
      </c>
      <c r="P3325" t="s">
        <v>159</v>
      </c>
      <c r="Q3325" t="s">
        <v>160</v>
      </c>
      <c r="R3325" t="s">
        <v>112</v>
      </c>
      <c r="S3325" t="s">
        <v>161</v>
      </c>
      <c r="T3325" t="s">
        <v>162</v>
      </c>
      <c r="U3325" t="s">
        <v>1189</v>
      </c>
      <c r="V3325">
        <f>YEAR(sales_order1[[#This Row],[date]])</f>
        <v>2021</v>
      </c>
      <c r="W3325" t="str">
        <f>TEXT(sales_order1[[#This Row],[date]], "Mmm")</f>
        <v>Aug</v>
      </c>
      <c r="X3325">
        <f>VALUE(TEXT(sales_order1[[#This Row],[date]], "D"))</f>
        <v>3</v>
      </c>
      <c r="Y3325">
        <v>31</v>
      </c>
    </row>
    <row r="3326" spans="1:25" x14ac:dyDescent="0.25">
      <c r="A3326" s="1">
        <v>44411</v>
      </c>
      <c r="B3326">
        <v>61250</v>
      </c>
      <c r="C3326" t="s">
        <v>194</v>
      </c>
      <c r="D3326" t="str">
        <f>VLOOKUP(sales_order1[[#This Row],[itemCode]],product_details3!B:C,2,0)</f>
        <v>CLNG150</v>
      </c>
      <c r="E3326" t="s">
        <v>195</v>
      </c>
      <c r="F3326" t="s">
        <v>45</v>
      </c>
      <c r="G3326">
        <v>200</v>
      </c>
      <c r="H3326">
        <v>12.75</v>
      </c>
      <c r="I3326">
        <v>2550</v>
      </c>
      <c r="J3326">
        <v>4.45</v>
      </c>
      <c r="K3326">
        <v>890</v>
      </c>
      <c r="L3326">
        <v>8.3000000000000007</v>
      </c>
      <c r="M3326">
        <v>0.65098039215686276</v>
      </c>
      <c r="N3326">
        <v>1660</v>
      </c>
      <c r="O3326" t="s">
        <v>454</v>
      </c>
      <c r="P3326" t="s">
        <v>455</v>
      </c>
      <c r="Q3326" t="s">
        <v>71</v>
      </c>
      <c r="R3326" t="s">
        <v>72</v>
      </c>
      <c r="S3326" t="s">
        <v>73</v>
      </c>
      <c r="T3326" t="s">
        <v>456</v>
      </c>
      <c r="U3326" t="s">
        <v>1190</v>
      </c>
      <c r="V3326">
        <f>YEAR(sales_order1[[#This Row],[date]])</f>
        <v>2021</v>
      </c>
      <c r="W3326" t="str">
        <f>TEXT(sales_order1[[#This Row],[date]], "Mmm")</f>
        <v>Aug</v>
      </c>
      <c r="X3326">
        <f>VALUE(TEXT(sales_order1[[#This Row],[date]], "D"))</f>
        <v>3</v>
      </c>
      <c r="Y3326">
        <v>31</v>
      </c>
    </row>
    <row r="3327" spans="1:25" x14ac:dyDescent="0.25">
      <c r="A3327" s="1">
        <v>44411</v>
      </c>
      <c r="B3327">
        <v>61251</v>
      </c>
      <c r="C3327" t="s">
        <v>51</v>
      </c>
      <c r="D3327" t="str">
        <f>VLOOKUP(sales_order1[[#This Row],[itemCode]],product_details3!B:C,2,0)</f>
        <v>MSTH50</v>
      </c>
      <c r="E3327" t="s">
        <v>52</v>
      </c>
      <c r="F3327" t="s">
        <v>21</v>
      </c>
      <c r="G3327">
        <v>50</v>
      </c>
      <c r="H3327">
        <v>15.75</v>
      </c>
      <c r="I3327">
        <v>787.5</v>
      </c>
      <c r="J3327">
        <v>4.45</v>
      </c>
      <c r="K3327">
        <v>222.5</v>
      </c>
      <c r="L3327">
        <v>11.3</v>
      </c>
      <c r="M3327">
        <v>0.71746031746031746</v>
      </c>
      <c r="N3327">
        <v>565</v>
      </c>
      <c r="O3327" t="s">
        <v>567</v>
      </c>
      <c r="P3327" t="s">
        <v>568</v>
      </c>
      <c r="Q3327" t="s">
        <v>271</v>
      </c>
      <c r="R3327" t="s">
        <v>56</v>
      </c>
      <c r="S3327" t="s">
        <v>192</v>
      </c>
      <c r="T3327" t="s">
        <v>569</v>
      </c>
      <c r="U3327" t="s">
        <v>1191</v>
      </c>
      <c r="V3327">
        <f>YEAR(sales_order1[[#This Row],[date]])</f>
        <v>2021</v>
      </c>
      <c r="W3327" t="str">
        <f>TEXT(sales_order1[[#This Row],[date]], "Mmm")</f>
        <v>Aug</v>
      </c>
      <c r="X3327">
        <f>VALUE(TEXT(sales_order1[[#This Row],[date]], "D"))</f>
        <v>3</v>
      </c>
      <c r="Y3327">
        <v>31</v>
      </c>
    </row>
    <row r="3328" spans="1:25" x14ac:dyDescent="0.25">
      <c r="A3328" s="1">
        <v>44411</v>
      </c>
      <c r="B3328">
        <v>61252</v>
      </c>
      <c r="C3328" t="s">
        <v>28</v>
      </c>
      <c r="D3328" t="str">
        <f>VLOOKUP(sales_order1[[#This Row],[itemCode]],product_details3!B:C,2,0)</f>
        <v>SRMC30</v>
      </c>
      <c r="E3328" t="s">
        <v>29</v>
      </c>
      <c r="F3328" t="s">
        <v>30</v>
      </c>
      <c r="G3328">
        <v>150</v>
      </c>
      <c r="H3328">
        <v>22.6</v>
      </c>
      <c r="I3328">
        <v>3390</v>
      </c>
      <c r="J3328">
        <v>7.6</v>
      </c>
      <c r="K3328">
        <v>1140</v>
      </c>
      <c r="L3328">
        <v>15</v>
      </c>
      <c r="M3328">
        <v>0.66371681415929207</v>
      </c>
      <c r="N3328">
        <v>2250</v>
      </c>
      <c r="O3328" t="s">
        <v>22</v>
      </c>
      <c r="P3328" t="s">
        <v>23</v>
      </c>
      <c r="Q3328" t="s">
        <v>24</v>
      </c>
      <c r="R3328" t="s">
        <v>25</v>
      </c>
      <c r="S3328" t="s">
        <v>26</v>
      </c>
      <c r="T3328" t="s">
        <v>27</v>
      </c>
      <c r="U3328" t="s">
        <v>1191</v>
      </c>
      <c r="V3328">
        <f>YEAR(sales_order1[[#This Row],[date]])</f>
        <v>2021</v>
      </c>
      <c r="W3328" t="str">
        <f>TEXT(sales_order1[[#This Row],[date]], "Mmm")</f>
        <v>Aug</v>
      </c>
      <c r="X3328">
        <f>VALUE(TEXT(sales_order1[[#This Row],[date]], "D"))</f>
        <v>3</v>
      </c>
      <c r="Y3328">
        <v>31</v>
      </c>
    </row>
    <row r="3329" spans="1:25" x14ac:dyDescent="0.25">
      <c r="A3329" s="1">
        <v>44411</v>
      </c>
      <c r="B3329">
        <v>61253</v>
      </c>
      <c r="C3329" t="s">
        <v>325</v>
      </c>
      <c r="D3329" t="str">
        <f>VLOOKUP(sales_order1[[#This Row],[itemCode]],product_details3!B:C,2,0)</f>
        <v>EXFG100</v>
      </c>
      <c r="E3329" t="s">
        <v>326</v>
      </c>
      <c r="F3329" t="s">
        <v>183</v>
      </c>
      <c r="G3329">
        <v>100</v>
      </c>
      <c r="H3329">
        <v>20.75</v>
      </c>
      <c r="I3329">
        <v>2075</v>
      </c>
      <c r="J3329">
        <v>7.45</v>
      </c>
      <c r="K3329">
        <v>745</v>
      </c>
      <c r="L3329">
        <v>13.3</v>
      </c>
      <c r="M3329">
        <v>0.64096385542168677</v>
      </c>
      <c r="N3329">
        <v>1330</v>
      </c>
      <c r="O3329" t="s">
        <v>540</v>
      </c>
      <c r="P3329" t="s">
        <v>541</v>
      </c>
      <c r="Q3329" t="s">
        <v>24</v>
      </c>
      <c r="R3329" t="s">
        <v>25</v>
      </c>
      <c r="S3329" t="s">
        <v>26</v>
      </c>
      <c r="T3329" t="s">
        <v>542</v>
      </c>
      <c r="U3329" t="s">
        <v>1191</v>
      </c>
      <c r="V3329">
        <f>YEAR(sales_order1[[#This Row],[date]])</f>
        <v>2021</v>
      </c>
      <c r="W3329" t="str">
        <f>TEXT(sales_order1[[#This Row],[date]], "Mmm")</f>
        <v>Aug</v>
      </c>
      <c r="X3329">
        <f>VALUE(TEXT(sales_order1[[#This Row],[date]], "D"))</f>
        <v>3</v>
      </c>
      <c r="Y3329">
        <v>31</v>
      </c>
    </row>
    <row r="3330" spans="1:25" x14ac:dyDescent="0.25">
      <c r="A3330" s="1">
        <v>44412</v>
      </c>
      <c r="B3330">
        <v>61254</v>
      </c>
      <c r="C3330" t="s">
        <v>209</v>
      </c>
      <c r="D3330" t="str">
        <f>VLOOKUP(sales_order1[[#This Row],[itemCode]],product_details3!B:C,2,0)</f>
        <v>CLNG50</v>
      </c>
      <c r="E3330" t="s">
        <v>210</v>
      </c>
      <c r="F3330" t="s">
        <v>45</v>
      </c>
      <c r="G3330">
        <v>50</v>
      </c>
      <c r="H3330">
        <v>6.5</v>
      </c>
      <c r="I3330">
        <v>325</v>
      </c>
      <c r="J3330">
        <v>2.2999999999999998</v>
      </c>
      <c r="K3330">
        <v>115</v>
      </c>
      <c r="L3330">
        <v>4.2</v>
      </c>
      <c r="M3330">
        <v>0.64615384615384619</v>
      </c>
      <c r="N3330">
        <v>210</v>
      </c>
      <c r="O3330" t="s">
        <v>400</v>
      </c>
      <c r="P3330" t="s">
        <v>401</v>
      </c>
      <c r="Q3330" t="s">
        <v>213</v>
      </c>
      <c r="R3330" t="s">
        <v>25</v>
      </c>
      <c r="S3330" t="s">
        <v>402</v>
      </c>
      <c r="T3330" t="s">
        <v>403</v>
      </c>
      <c r="U3330" t="s">
        <v>1191</v>
      </c>
      <c r="V3330">
        <f>YEAR(sales_order1[[#This Row],[date]])</f>
        <v>2021</v>
      </c>
      <c r="W3330" t="str">
        <f>TEXT(sales_order1[[#This Row],[date]], "Mmm")</f>
        <v>Aug</v>
      </c>
      <c r="X3330">
        <f>VALUE(TEXT(sales_order1[[#This Row],[date]], "D"))</f>
        <v>4</v>
      </c>
      <c r="Y3330">
        <v>31</v>
      </c>
    </row>
    <row r="3331" spans="1:25" x14ac:dyDescent="0.25">
      <c r="A3331" s="1">
        <v>44412</v>
      </c>
      <c r="B3331">
        <v>61255</v>
      </c>
      <c r="C3331" t="s">
        <v>209</v>
      </c>
      <c r="D3331" t="str">
        <f>VLOOKUP(sales_order1[[#This Row],[itemCode]],product_details3!B:C,2,0)</f>
        <v>CLNG50</v>
      </c>
      <c r="E3331" t="s">
        <v>210</v>
      </c>
      <c r="F3331" t="s">
        <v>45</v>
      </c>
      <c r="G3331">
        <v>150</v>
      </c>
      <c r="H3331">
        <v>6.5</v>
      </c>
      <c r="I3331">
        <v>975</v>
      </c>
      <c r="J3331">
        <v>2.2999999999999998</v>
      </c>
      <c r="K3331">
        <v>345</v>
      </c>
      <c r="L3331">
        <v>4.2</v>
      </c>
      <c r="M3331">
        <v>0.64615384615384619</v>
      </c>
      <c r="N3331">
        <v>630</v>
      </c>
      <c r="O3331" t="s">
        <v>231</v>
      </c>
      <c r="P3331" t="s">
        <v>232</v>
      </c>
      <c r="Q3331" t="s">
        <v>119</v>
      </c>
      <c r="R3331" t="s">
        <v>40</v>
      </c>
      <c r="S3331" t="s">
        <v>233</v>
      </c>
      <c r="T3331" t="s">
        <v>234</v>
      </c>
      <c r="U3331" t="s">
        <v>1190</v>
      </c>
      <c r="V3331">
        <f>YEAR(sales_order1[[#This Row],[date]])</f>
        <v>2021</v>
      </c>
      <c r="W3331" t="str">
        <f>TEXT(sales_order1[[#This Row],[date]], "Mmm")</f>
        <v>Aug</v>
      </c>
      <c r="X3331">
        <f>VALUE(TEXT(sales_order1[[#This Row],[date]], "D"))</f>
        <v>4</v>
      </c>
      <c r="Y3331">
        <v>31</v>
      </c>
    </row>
    <row r="3332" spans="1:25" x14ac:dyDescent="0.25">
      <c r="A3332" s="1">
        <v>44412</v>
      </c>
      <c r="B3332">
        <v>61256</v>
      </c>
      <c r="C3332" t="s">
        <v>436</v>
      </c>
      <c r="D3332" t="str">
        <f>VLOOKUP(sales_order1[[#This Row],[itemCode]],product_details3!B:C,2,0)</f>
        <v>TNRH100</v>
      </c>
      <c r="E3332" t="s">
        <v>437</v>
      </c>
      <c r="F3332" t="s">
        <v>124</v>
      </c>
      <c r="G3332">
        <v>200</v>
      </c>
      <c r="H3332">
        <v>10.5</v>
      </c>
      <c r="I3332">
        <v>2100</v>
      </c>
      <c r="J3332">
        <v>3.3</v>
      </c>
      <c r="K3332">
        <v>660</v>
      </c>
      <c r="L3332">
        <v>7.2</v>
      </c>
      <c r="M3332">
        <v>0.68571428571428572</v>
      </c>
      <c r="N3332">
        <v>1440</v>
      </c>
      <c r="O3332" t="s">
        <v>553</v>
      </c>
      <c r="P3332" t="s">
        <v>554</v>
      </c>
      <c r="Q3332" t="s">
        <v>55</v>
      </c>
      <c r="R3332" t="s">
        <v>56</v>
      </c>
      <c r="S3332" t="s">
        <v>57</v>
      </c>
      <c r="T3332" t="s">
        <v>555</v>
      </c>
      <c r="U3332" t="s">
        <v>1191</v>
      </c>
      <c r="V3332">
        <f>YEAR(sales_order1[[#This Row],[date]])</f>
        <v>2021</v>
      </c>
      <c r="W3332" t="str">
        <f>TEXT(sales_order1[[#This Row],[date]], "Mmm")</f>
        <v>Aug</v>
      </c>
      <c r="X3332">
        <f>VALUE(TEXT(sales_order1[[#This Row],[date]], "D"))</f>
        <v>4</v>
      </c>
      <c r="Y3332">
        <v>31</v>
      </c>
    </row>
    <row r="3333" spans="1:25" x14ac:dyDescent="0.25">
      <c r="A3333" s="1">
        <v>44412</v>
      </c>
      <c r="B3333">
        <v>61257</v>
      </c>
      <c r="C3333" t="s">
        <v>28</v>
      </c>
      <c r="D3333" t="str">
        <f>VLOOKUP(sales_order1[[#This Row],[itemCode]],product_details3!B:C,2,0)</f>
        <v>SRMC30</v>
      </c>
      <c r="E3333" t="s">
        <v>29</v>
      </c>
      <c r="F3333" t="s">
        <v>30</v>
      </c>
      <c r="G3333">
        <v>200</v>
      </c>
      <c r="H3333">
        <v>22.6</v>
      </c>
      <c r="I3333">
        <v>4520</v>
      </c>
      <c r="J3333">
        <v>7.6</v>
      </c>
      <c r="K3333">
        <v>1520</v>
      </c>
      <c r="L3333">
        <v>15</v>
      </c>
      <c r="M3333">
        <v>0.66371681415929207</v>
      </c>
      <c r="N3333">
        <v>3000</v>
      </c>
      <c r="O3333" t="s">
        <v>167</v>
      </c>
      <c r="P3333" t="s">
        <v>168</v>
      </c>
      <c r="Q3333" t="s">
        <v>100</v>
      </c>
      <c r="R3333" t="s">
        <v>40</v>
      </c>
      <c r="S3333" t="s">
        <v>101</v>
      </c>
      <c r="T3333" t="s">
        <v>169</v>
      </c>
      <c r="U3333" t="s">
        <v>1190</v>
      </c>
      <c r="V3333">
        <f>YEAR(sales_order1[[#This Row],[date]])</f>
        <v>2021</v>
      </c>
      <c r="W3333" t="str">
        <f>TEXT(sales_order1[[#This Row],[date]], "Mmm")</f>
        <v>Aug</v>
      </c>
      <c r="X3333">
        <f>VALUE(TEXT(sales_order1[[#This Row],[date]], "D"))</f>
        <v>4</v>
      </c>
      <c r="Y3333">
        <v>31</v>
      </c>
    </row>
    <row r="3334" spans="1:25" x14ac:dyDescent="0.25">
      <c r="A3334" s="1">
        <v>44412</v>
      </c>
      <c r="B3334">
        <v>61258</v>
      </c>
      <c r="C3334" t="s">
        <v>320</v>
      </c>
      <c r="D3334" t="str">
        <f>VLOOKUP(sales_order1[[#This Row],[itemCode]],product_details3!B:C,2,0)</f>
        <v>SCR50+100</v>
      </c>
      <c r="E3334" t="s">
        <v>321</v>
      </c>
      <c r="F3334" t="s">
        <v>61</v>
      </c>
      <c r="G3334">
        <v>50</v>
      </c>
      <c r="H3334">
        <v>26.25</v>
      </c>
      <c r="I3334">
        <v>1312.5</v>
      </c>
      <c r="J3334">
        <v>7.75</v>
      </c>
      <c r="K3334">
        <v>387.5</v>
      </c>
      <c r="L3334">
        <v>18.5</v>
      </c>
      <c r="M3334">
        <v>0.70476190476190481</v>
      </c>
      <c r="N3334">
        <v>925</v>
      </c>
      <c r="O3334" t="s">
        <v>447</v>
      </c>
      <c r="P3334" t="s">
        <v>448</v>
      </c>
      <c r="Q3334" t="s">
        <v>378</v>
      </c>
      <c r="R3334" t="s">
        <v>72</v>
      </c>
      <c r="S3334" t="s">
        <v>449</v>
      </c>
      <c r="T3334" t="s">
        <v>450</v>
      </c>
      <c r="U3334" t="s">
        <v>1188</v>
      </c>
      <c r="V3334">
        <f>YEAR(sales_order1[[#This Row],[date]])</f>
        <v>2021</v>
      </c>
      <c r="W3334" t="str">
        <f>TEXT(sales_order1[[#This Row],[date]], "Mmm")</f>
        <v>Aug</v>
      </c>
      <c r="X3334">
        <f>VALUE(TEXT(sales_order1[[#This Row],[date]], "D"))</f>
        <v>4</v>
      </c>
      <c r="Y3334">
        <v>31</v>
      </c>
    </row>
    <row r="3335" spans="1:25" x14ac:dyDescent="0.25">
      <c r="A3335" s="1">
        <v>44412</v>
      </c>
      <c r="B3335">
        <v>61259</v>
      </c>
      <c r="C3335" t="s">
        <v>360</v>
      </c>
      <c r="D3335" t="str">
        <f>VLOOKUP(sales_order1[[#This Row],[itemCode]],product_details3!B:C,2,0)</f>
        <v>TNRS100</v>
      </c>
      <c r="E3335" t="s">
        <v>361</v>
      </c>
      <c r="F3335" t="s">
        <v>124</v>
      </c>
      <c r="G3335">
        <v>50</v>
      </c>
      <c r="H3335">
        <v>13.1</v>
      </c>
      <c r="I3335">
        <v>655</v>
      </c>
      <c r="J3335">
        <v>4.7</v>
      </c>
      <c r="K3335">
        <v>235</v>
      </c>
      <c r="L3335">
        <v>8.4</v>
      </c>
      <c r="M3335">
        <v>0.6412213740458016</v>
      </c>
      <c r="N3335">
        <v>420</v>
      </c>
      <c r="O3335" t="s">
        <v>633</v>
      </c>
      <c r="P3335" t="s">
        <v>634</v>
      </c>
      <c r="Q3335" t="s">
        <v>383</v>
      </c>
      <c r="R3335" t="s">
        <v>72</v>
      </c>
      <c r="S3335" t="s">
        <v>384</v>
      </c>
      <c r="T3335" t="s">
        <v>635</v>
      </c>
      <c r="U3335" t="s">
        <v>1188</v>
      </c>
      <c r="V3335">
        <f>YEAR(sales_order1[[#This Row],[date]])</f>
        <v>2021</v>
      </c>
      <c r="W3335" t="str">
        <f>TEXT(sales_order1[[#This Row],[date]], "Mmm")</f>
        <v>Aug</v>
      </c>
      <c r="X3335">
        <f>VALUE(TEXT(sales_order1[[#This Row],[date]], "D"))</f>
        <v>4</v>
      </c>
      <c r="Y3335">
        <v>31</v>
      </c>
    </row>
    <row r="3336" spans="1:25" x14ac:dyDescent="0.25">
      <c r="A3336" s="1">
        <v>44412</v>
      </c>
      <c r="B3336">
        <v>61260</v>
      </c>
      <c r="C3336" t="s">
        <v>348</v>
      </c>
      <c r="D3336" t="str">
        <f>VLOOKUP(sales_order1[[#This Row],[itemCode]],product_details3!B:C,2,0)</f>
        <v>EXFG150</v>
      </c>
      <c r="E3336" t="s">
        <v>349</v>
      </c>
      <c r="F3336" t="s">
        <v>183</v>
      </c>
      <c r="G3336">
        <v>150</v>
      </c>
      <c r="H3336">
        <v>26.25</v>
      </c>
      <c r="I3336">
        <v>3937.5</v>
      </c>
      <c r="J3336">
        <v>10.75</v>
      </c>
      <c r="K3336">
        <v>1612.5</v>
      </c>
      <c r="L3336">
        <v>15.5</v>
      </c>
      <c r="M3336">
        <v>0.59047619047619049</v>
      </c>
      <c r="N3336">
        <v>2325</v>
      </c>
      <c r="O3336" t="s">
        <v>144</v>
      </c>
      <c r="P3336" t="s">
        <v>145</v>
      </c>
      <c r="Q3336" t="s">
        <v>146</v>
      </c>
      <c r="R3336" t="s">
        <v>112</v>
      </c>
      <c r="S3336" t="s">
        <v>147</v>
      </c>
      <c r="T3336" t="s">
        <v>148</v>
      </c>
      <c r="U3336" t="s">
        <v>1190</v>
      </c>
      <c r="V3336">
        <f>YEAR(sales_order1[[#This Row],[date]])</f>
        <v>2021</v>
      </c>
      <c r="W3336" t="str">
        <f>TEXT(sales_order1[[#This Row],[date]], "Mmm")</f>
        <v>Aug</v>
      </c>
      <c r="X3336">
        <f>VALUE(TEXT(sales_order1[[#This Row],[date]], "D"))</f>
        <v>4</v>
      </c>
      <c r="Y3336">
        <v>31</v>
      </c>
    </row>
    <row r="3337" spans="1:25" x14ac:dyDescent="0.25">
      <c r="A3337" s="1">
        <v>44412</v>
      </c>
      <c r="B3337">
        <v>61261</v>
      </c>
      <c r="C3337" t="s">
        <v>325</v>
      </c>
      <c r="D3337" t="str">
        <f>VLOOKUP(sales_order1[[#This Row],[itemCode]],product_details3!B:C,2,0)</f>
        <v>EXFG100</v>
      </c>
      <c r="E3337" t="s">
        <v>326</v>
      </c>
      <c r="F3337" t="s">
        <v>183</v>
      </c>
      <c r="G3337">
        <v>100</v>
      </c>
      <c r="H3337">
        <v>20.75</v>
      </c>
      <c r="I3337">
        <v>2075</v>
      </c>
      <c r="J3337">
        <v>7.45</v>
      </c>
      <c r="K3337">
        <v>745</v>
      </c>
      <c r="L3337">
        <v>13.3</v>
      </c>
      <c r="M3337">
        <v>0.64096385542168677</v>
      </c>
      <c r="N3337">
        <v>1330</v>
      </c>
      <c r="O3337" t="s">
        <v>564</v>
      </c>
      <c r="P3337" t="s">
        <v>565</v>
      </c>
      <c r="Q3337" t="s">
        <v>218</v>
      </c>
      <c r="R3337" t="s">
        <v>40</v>
      </c>
      <c r="S3337" t="s">
        <v>432</v>
      </c>
      <c r="T3337" t="s">
        <v>566</v>
      </c>
      <c r="U3337" t="s">
        <v>1190</v>
      </c>
      <c r="V3337">
        <f>YEAR(sales_order1[[#This Row],[date]])</f>
        <v>2021</v>
      </c>
      <c r="W3337" t="str">
        <f>TEXT(sales_order1[[#This Row],[date]], "Mmm")</f>
        <v>Aug</v>
      </c>
      <c r="X3337">
        <f>VALUE(TEXT(sales_order1[[#This Row],[date]], "D"))</f>
        <v>4</v>
      </c>
      <c r="Y3337">
        <v>31</v>
      </c>
    </row>
    <row r="3338" spans="1:25" x14ac:dyDescent="0.25">
      <c r="A3338" s="1">
        <v>44412</v>
      </c>
      <c r="B3338">
        <v>61262</v>
      </c>
      <c r="C3338" t="s">
        <v>204</v>
      </c>
      <c r="D3338" t="str">
        <f>VLOOKUP(sales_order1[[#This Row],[itemCode]],product_details3!B:C,2,0)</f>
        <v>MKRM150</v>
      </c>
      <c r="E3338" t="s">
        <v>205</v>
      </c>
      <c r="F3338" t="s">
        <v>151</v>
      </c>
      <c r="G3338">
        <v>50</v>
      </c>
      <c r="H3338">
        <v>10.75</v>
      </c>
      <c r="I3338">
        <v>537.5</v>
      </c>
      <c r="J3338">
        <v>4.45</v>
      </c>
      <c r="K3338">
        <v>222.5</v>
      </c>
      <c r="L3338">
        <v>6.3</v>
      </c>
      <c r="M3338">
        <v>0.586046511627907</v>
      </c>
      <c r="N3338">
        <v>315</v>
      </c>
      <c r="O3338" t="s">
        <v>370</v>
      </c>
      <c r="P3338" t="s">
        <v>371</v>
      </c>
      <c r="Q3338" t="s">
        <v>201</v>
      </c>
      <c r="R3338" t="s">
        <v>25</v>
      </c>
      <c r="S3338" t="s">
        <v>372</v>
      </c>
      <c r="T3338" t="s">
        <v>373</v>
      </c>
      <c r="U3338" t="s">
        <v>1191</v>
      </c>
      <c r="V3338">
        <f>YEAR(sales_order1[[#This Row],[date]])</f>
        <v>2021</v>
      </c>
      <c r="W3338" t="str">
        <f>TEXT(sales_order1[[#This Row],[date]], "Mmm")</f>
        <v>Aug</v>
      </c>
      <c r="X3338">
        <f>VALUE(TEXT(sales_order1[[#This Row],[date]], "D"))</f>
        <v>4</v>
      </c>
      <c r="Y3338">
        <v>31</v>
      </c>
    </row>
    <row r="3339" spans="1:25" x14ac:dyDescent="0.25">
      <c r="A3339" s="1">
        <v>44412</v>
      </c>
      <c r="B3339">
        <v>61263</v>
      </c>
      <c r="C3339" t="s">
        <v>279</v>
      </c>
      <c r="D3339" t="str">
        <f>VLOOKUP(sales_order1[[#This Row],[itemCode]],product_details3!B:C,2,0)</f>
        <v>SRMC15</v>
      </c>
      <c r="E3339" t="s">
        <v>280</v>
      </c>
      <c r="F3339" t="s">
        <v>30</v>
      </c>
      <c r="G3339">
        <v>100</v>
      </c>
      <c r="H3339">
        <v>16.95</v>
      </c>
      <c r="I3339">
        <v>1695</v>
      </c>
      <c r="J3339">
        <v>6.2</v>
      </c>
      <c r="K3339">
        <v>620</v>
      </c>
      <c r="L3339">
        <v>10.75</v>
      </c>
      <c r="M3339">
        <v>0.63421828908554578</v>
      </c>
      <c r="N3339">
        <v>1075</v>
      </c>
      <c r="O3339" t="s">
        <v>138</v>
      </c>
      <c r="P3339" t="s">
        <v>139</v>
      </c>
      <c r="Q3339" t="s">
        <v>77</v>
      </c>
      <c r="R3339" t="s">
        <v>72</v>
      </c>
      <c r="S3339" t="s">
        <v>140</v>
      </c>
      <c r="T3339" t="s">
        <v>141</v>
      </c>
      <c r="U3339" t="s">
        <v>1190</v>
      </c>
      <c r="V3339">
        <f>YEAR(sales_order1[[#This Row],[date]])</f>
        <v>2021</v>
      </c>
      <c r="W3339" t="str">
        <f>TEXT(sales_order1[[#This Row],[date]], "Mmm")</f>
        <v>Aug</v>
      </c>
      <c r="X3339">
        <f>VALUE(TEXT(sales_order1[[#This Row],[date]], "D"))</f>
        <v>4</v>
      </c>
      <c r="Y3339">
        <v>31</v>
      </c>
    </row>
    <row r="3340" spans="1:25" x14ac:dyDescent="0.25">
      <c r="A3340" s="1">
        <v>44412</v>
      </c>
      <c r="B3340">
        <v>61264</v>
      </c>
      <c r="C3340" t="s">
        <v>51</v>
      </c>
      <c r="D3340" t="str">
        <f>VLOOKUP(sales_order1[[#This Row],[itemCode]],product_details3!B:C,2,0)</f>
        <v>MSTH50</v>
      </c>
      <c r="E3340" t="s">
        <v>52</v>
      </c>
      <c r="F3340" t="s">
        <v>21</v>
      </c>
      <c r="G3340">
        <v>50</v>
      </c>
      <c r="H3340">
        <v>15.75</v>
      </c>
      <c r="I3340">
        <v>787.5</v>
      </c>
      <c r="J3340">
        <v>4.45</v>
      </c>
      <c r="K3340">
        <v>222.5</v>
      </c>
      <c r="L3340">
        <v>11.3</v>
      </c>
      <c r="M3340">
        <v>0.71746031746031746</v>
      </c>
      <c r="N3340">
        <v>565</v>
      </c>
      <c r="O3340" t="s">
        <v>492</v>
      </c>
      <c r="P3340" t="s">
        <v>493</v>
      </c>
      <c r="Q3340" t="s">
        <v>378</v>
      </c>
      <c r="R3340" t="s">
        <v>72</v>
      </c>
      <c r="S3340" t="s">
        <v>379</v>
      </c>
      <c r="T3340" t="s">
        <v>494</v>
      </c>
      <c r="U3340" t="s">
        <v>1188</v>
      </c>
      <c r="V3340">
        <f>YEAR(sales_order1[[#This Row],[date]])</f>
        <v>2021</v>
      </c>
      <c r="W3340" t="str">
        <f>TEXT(sales_order1[[#This Row],[date]], "Mmm")</f>
        <v>Aug</v>
      </c>
      <c r="X3340">
        <f>VALUE(TEXT(sales_order1[[#This Row],[date]], "D"))</f>
        <v>4</v>
      </c>
      <c r="Y3340">
        <v>31</v>
      </c>
    </row>
    <row r="3341" spans="1:25" x14ac:dyDescent="0.25">
      <c r="A3341" s="1">
        <v>44413</v>
      </c>
      <c r="B3341">
        <v>61265</v>
      </c>
      <c r="C3341" t="s">
        <v>320</v>
      </c>
      <c r="D3341" t="str">
        <f>VLOOKUP(sales_order1[[#This Row],[itemCode]],product_details3!B:C,2,0)</f>
        <v>SCR50+100</v>
      </c>
      <c r="E3341" t="s">
        <v>321</v>
      </c>
      <c r="F3341" t="s">
        <v>61</v>
      </c>
      <c r="G3341">
        <v>150</v>
      </c>
      <c r="H3341">
        <v>26.25</v>
      </c>
      <c r="I3341">
        <v>3937.5</v>
      </c>
      <c r="J3341">
        <v>7.75</v>
      </c>
      <c r="K3341">
        <v>1162.5</v>
      </c>
      <c r="L3341">
        <v>18.5</v>
      </c>
      <c r="M3341">
        <v>0.70476190476190481</v>
      </c>
      <c r="N3341">
        <v>2775</v>
      </c>
      <c r="O3341" t="s">
        <v>117</v>
      </c>
      <c r="P3341" t="s">
        <v>118</v>
      </c>
      <c r="Q3341" t="s">
        <v>119</v>
      </c>
      <c r="R3341" t="s">
        <v>40</v>
      </c>
      <c r="S3341" t="s">
        <v>120</v>
      </c>
      <c r="T3341" t="s">
        <v>121</v>
      </c>
      <c r="U3341" t="s">
        <v>1190</v>
      </c>
      <c r="V3341">
        <f>YEAR(sales_order1[[#This Row],[date]])</f>
        <v>2021</v>
      </c>
      <c r="W3341" t="str">
        <f>TEXT(sales_order1[[#This Row],[date]], "Mmm")</f>
        <v>Aug</v>
      </c>
      <c r="X3341">
        <f>VALUE(TEXT(sales_order1[[#This Row],[date]], "D"))</f>
        <v>5</v>
      </c>
      <c r="Y3341">
        <v>31</v>
      </c>
    </row>
    <row r="3342" spans="1:25" x14ac:dyDescent="0.25">
      <c r="A3342" s="1">
        <v>44413</v>
      </c>
      <c r="B3342">
        <v>61266</v>
      </c>
      <c r="C3342" t="s">
        <v>135</v>
      </c>
      <c r="D3342" t="str">
        <f>VLOOKUP(sales_order1[[#This Row],[itemCode]],product_details3!B:C,2,0)</f>
        <v>MSKSH</v>
      </c>
      <c r="E3342" t="s">
        <v>136</v>
      </c>
      <c r="F3342" t="s">
        <v>137</v>
      </c>
      <c r="G3342">
        <v>50</v>
      </c>
      <c r="H3342">
        <v>18.75</v>
      </c>
      <c r="I3342">
        <v>937.5</v>
      </c>
      <c r="J3342">
        <v>7.45</v>
      </c>
      <c r="K3342">
        <v>372.5</v>
      </c>
      <c r="L3342">
        <v>11.3</v>
      </c>
      <c r="M3342">
        <v>0.60266666666666668</v>
      </c>
      <c r="N3342">
        <v>565</v>
      </c>
      <c r="O3342" t="s">
        <v>606</v>
      </c>
      <c r="P3342" t="s">
        <v>607</v>
      </c>
      <c r="Q3342" t="s">
        <v>239</v>
      </c>
      <c r="R3342" t="s">
        <v>112</v>
      </c>
      <c r="S3342" t="s">
        <v>368</v>
      </c>
      <c r="T3342" t="s">
        <v>608</v>
      </c>
      <c r="U3342" t="s">
        <v>1189</v>
      </c>
      <c r="V3342">
        <f>YEAR(sales_order1[[#This Row],[date]])</f>
        <v>2021</v>
      </c>
      <c r="W3342" t="str">
        <f>TEXT(sales_order1[[#This Row],[date]], "Mmm")</f>
        <v>Aug</v>
      </c>
      <c r="X3342">
        <f>VALUE(TEXT(sales_order1[[#This Row],[date]], "D"))</f>
        <v>5</v>
      </c>
      <c r="Y3342">
        <v>31</v>
      </c>
    </row>
    <row r="3343" spans="1:25" x14ac:dyDescent="0.25">
      <c r="A3343" s="1">
        <v>44413</v>
      </c>
      <c r="B3343">
        <v>61267</v>
      </c>
      <c r="C3343" t="s">
        <v>320</v>
      </c>
      <c r="D3343" t="str">
        <f>VLOOKUP(sales_order1[[#This Row],[itemCode]],product_details3!B:C,2,0)</f>
        <v>SCR50+100</v>
      </c>
      <c r="E3343" t="s">
        <v>321</v>
      </c>
      <c r="F3343" t="s">
        <v>61</v>
      </c>
      <c r="G3343">
        <v>100</v>
      </c>
      <c r="H3343">
        <v>26.25</v>
      </c>
      <c r="I3343">
        <v>2625</v>
      </c>
      <c r="J3343">
        <v>7.75</v>
      </c>
      <c r="K3343">
        <v>775</v>
      </c>
      <c r="L3343">
        <v>18.5</v>
      </c>
      <c r="M3343">
        <v>0.70476190476190481</v>
      </c>
      <c r="N3343">
        <v>1850</v>
      </c>
      <c r="O3343" t="s">
        <v>189</v>
      </c>
      <c r="P3343" t="s">
        <v>190</v>
      </c>
      <c r="Q3343" t="s">
        <v>191</v>
      </c>
      <c r="R3343" t="s">
        <v>56</v>
      </c>
      <c r="S3343" t="s">
        <v>192</v>
      </c>
      <c r="T3343" t="s">
        <v>193</v>
      </c>
      <c r="U3343" t="s">
        <v>1191</v>
      </c>
      <c r="V3343">
        <f>YEAR(sales_order1[[#This Row],[date]])</f>
        <v>2021</v>
      </c>
      <c r="W3343" t="str">
        <f>TEXT(sales_order1[[#This Row],[date]], "Mmm")</f>
        <v>Aug</v>
      </c>
      <c r="X3343">
        <f>VALUE(TEXT(sales_order1[[#This Row],[date]], "D"))</f>
        <v>5</v>
      </c>
      <c r="Y3343">
        <v>31</v>
      </c>
    </row>
    <row r="3344" spans="1:25" x14ac:dyDescent="0.25">
      <c r="A3344" s="1">
        <v>44413</v>
      </c>
      <c r="B3344">
        <v>61268</v>
      </c>
      <c r="C3344" t="s">
        <v>374</v>
      </c>
      <c r="D3344" t="str">
        <f>VLOOKUP(sales_order1[[#This Row],[itemCode]],product_details3!B:C,2,0)</f>
        <v>EXFC50</v>
      </c>
      <c r="E3344" t="s">
        <v>375</v>
      </c>
      <c r="F3344" t="s">
        <v>183</v>
      </c>
      <c r="G3344">
        <v>50</v>
      </c>
      <c r="H3344">
        <v>19.649999999999999</v>
      </c>
      <c r="I3344">
        <v>982.5</v>
      </c>
      <c r="J3344">
        <v>7.55</v>
      </c>
      <c r="K3344">
        <v>377.5</v>
      </c>
      <c r="L3344">
        <v>12.1</v>
      </c>
      <c r="M3344">
        <v>0.61577608142493634</v>
      </c>
      <c r="N3344">
        <v>605</v>
      </c>
      <c r="O3344" t="s">
        <v>676</v>
      </c>
      <c r="P3344" t="s">
        <v>677</v>
      </c>
      <c r="Q3344" t="s">
        <v>93</v>
      </c>
      <c r="R3344" t="s">
        <v>72</v>
      </c>
      <c r="S3344" t="s">
        <v>94</v>
      </c>
      <c r="T3344" t="s">
        <v>678</v>
      </c>
      <c r="U3344" t="s">
        <v>1190</v>
      </c>
      <c r="V3344">
        <f>YEAR(sales_order1[[#This Row],[date]])</f>
        <v>2021</v>
      </c>
      <c r="W3344" t="str">
        <f>TEXT(sales_order1[[#This Row],[date]], "Mmm")</f>
        <v>Aug</v>
      </c>
      <c r="X3344">
        <f>VALUE(TEXT(sales_order1[[#This Row],[date]], "D"))</f>
        <v>5</v>
      </c>
      <c r="Y3344">
        <v>31</v>
      </c>
    </row>
    <row r="3345" spans="1:25" x14ac:dyDescent="0.25">
      <c r="A3345" s="1">
        <v>44413</v>
      </c>
      <c r="B3345">
        <v>61269</v>
      </c>
      <c r="C3345" t="s">
        <v>103</v>
      </c>
      <c r="D3345" t="str">
        <f>VLOOKUP(sales_order1[[#This Row],[itemCode]],product_details3!B:C,2,0)</f>
        <v>SCRT50</v>
      </c>
      <c r="E3345" t="s">
        <v>104</v>
      </c>
      <c r="F3345" t="s">
        <v>61</v>
      </c>
      <c r="G3345">
        <v>100</v>
      </c>
      <c r="H3345">
        <v>16.95</v>
      </c>
      <c r="I3345">
        <v>1695</v>
      </c>
      <c r="J3345">
        <v>5.2</v>
      </c>
      <c r="K3345">
        <v>520</v>
      </c>
      <c r="L3345">
        <v>11.75</v>
      </c>
      <c r="M3345">
        <v>0.69321533923303835</v>
      </c>
      <c r="N3345">
        <v>1175</v>
      </c>
      <c r="O3345" t="s">
        <v>475</v>
      </c>
      <c r="P3345" t="s">
        <v>476</v>
      </c>
      <c r="Q3345" t="s">
        <v>93</v>
      </c>
      <c r="R3345" t="s">
        <v>72</v>
      </c>
      <c r="S3345" t="s">
        <v>94</v>
      </c>
      <c r="T3345" t="s">
        <v>477</v>
      </c>
      <c r="U3345" t="s">
        <v>1190</v>
      </c>
      <c r="V3345">
        <f>YEAR(sales_order1[[#This Row],[date]])</f>
        <v>2021</v>
      </c>
      <c r="W3345" t="str">
        <f>TEXT(sales_order1[[#This Row],[date]], "Mmm")</f>
        <v>Aug</v>
      </c>
      <c r="X3345">
        <f>VALUE(TEXT(sales_order1[[#This Row],[date]], "D"))</f>
        <v>5</v>
      </c>
      <c r="Y3345">
        <v>31</v>
      </c>
    </row>
    <row r="3346" spans="1:25" x14ac:dyDescent="0.25">
      <c r="A3346" s="1">
        <v>44413</v>
      </c>
      <c r="B3346">
        <v>61270</v>
      </c>
      <c r="C3346" t="s">
        <v>181</v>
      </c>
      <c r="D3346" t="str">
        <f>VLOOKUP(sales_order1[[#This Row],[itemCode]],product_details3!B:C,2,0)</f>
        <v>EXFP100</v>
      </c>
      <c r="E3346" t="s">
        <v>182</v>
      </c>
      <c r="F3346" t="s">
        <v>183</v>
      </c>
      <c r="G3346">
        <v>50</v>
      </c>
      <c r="H3346">
        <v>21.95</v>
      </c>
      <c r="I3346">
        <v>1097.5</v>
      </c>
      <c r="J3346">
        <v>8.1999999999999993</v>
      </c>
      <c r="K3346">
        <v>410</v>
      </c>
      <c r="L3346">
        <v>13.75</v>
      </c>
      <c r="M3346">
        <v>0.62642369020501143</v>
      </c>
      <c r="N3346">
        <v>687.5</v>
      </c>
      <c r="O3346" t="s">
        <v>177</v>
      </c>
      <c r="P3346" t="s">
        <v>178</v>
      </c>
      <c r="Q3346" t="s">
        <v>111</v>
      </c>
      <c r="R3346" t="s">
        <v>112</v>
      </c>
      <c r="S3346" t="s">
        <v>179</v>
      </c>
      <c r="T3346" t="s">
        <v>180</v>
      </c>
      <c r="U3346" t="s">
        <v>1189</v>
      </c>
      <c r="V3346">
        <f>YEAR(sales_order1[[#This Row],[date]])</f>
        <v>2021</v>
      </c>
      <c r="W3346" t="str">
        <f>TEXT(sales_order1[[#This Row],[date]], "Mmm")</f>
        <v>Aug</v>
      </c>
      <c r="X3346">
        <f>VALUE(TEXT(sales_order1[[#This Row],[date]], "D"))</f>
        <v>5</v>
      </c>
      <c r="Y3346">
        <v>31</v>
      </c>
    </row>
    <row r="3347" spans="1:25" x14ac:dyDescent="0.25">
      <c r="A3347" s="1">
        <v>44413</v>
      </c>
      <c r="B3347">
        <v>61271</v>
      </c>
      <c r="C3347" t="s">
        <v>279</v>
      </c>
      <c r="D3347" t="str">
        <f>VLOOKUP(sales_order1[[#This Row],[itemCode]],product_details3!B:C,2,0)</f>
        <v>SRMC15</v>
      </c>
      <c r="E3347" t="s">
        <v>280</v>
      </c>
      <c r="F3347" t="s">
        <v>30</v>
      </c>
      <c r="G3347">
        <v>150</v>
      </c>
      <c r="H3347">
        <v>16.95</v>
      </c>
      <c r="I3347">
        <v>2542.5</v>
      </c>
      <c r="J3347">
        <v>6.2</v>
      </c>
      <c r="K3347">
        <v>930</v>
      </c>
      <c r="L3347">
        <v>10.75</v>
      </c>
      <c r="M3347">
        <v>0.63421828908554578</v>
      </c>
      <c r="N3347">
        <v>1612.5</v>
      </c>
      <c r="O3347" t="s">
        <v>543</v>
      </c>
      <c r="P3347" t="s">
        <v>544</v>
      </c>
      <c r="Q3347" t="s">
        <v>378</v>
      </c>
      <c r="R3347" t="s">
        <v>72</v>
      </c>
      <c r="S3347" t="s">
        <v>545</v>
      </c>
      <c r="T3347" t="s">
        <v>546</v>
      </c>
      <c r="U3347" t="s">
        <v>1188</v>
      </c>
      <c r="V3347">
        <f>YEAR(sales_order1[[#This Row],[date]])</f>
        <v>2021</v>
      </c>
      <c r="W3347" t="str">
        <f>TEXT(sales_order1[[#This Row],[date]], "Mmm")</f>
        <v>Aug</v>
      </c>
      <c r="X3347">
        <f>VALUE(TEXT(sales_order1[[#This Row],[date]], "D"))</f>
        <v>5</v>
      </c>
      <c r="Y3347">
        <v>31</v>
      </c>
    </row>
    <row r="3348" spans="1:25" x14ac:dyDescent="0.25">
      <c r="A3348" s="1">
        <v>44413</v>
      </c>
      <c r="B3348">
        <v>61272</v>
      </c>
      <c r="C3348" t="s">
        <v>115</v>
      </c>
      <c r="D3348" t="str">
        <f>VLOOKUP(sales_order1[[#This Row],[itemCode]],product_details3!B:C,2,0)</f>
        <v>SCRS30100</v>
      </c>
      <c r="E3348" t="s">
        <v>116</v>
      </c>
      <c r="F3348" t="s">
        <v>61</v>
      </c>
      <c r="G3348">
        <v>100</v>
      </c>
      <c r="H3348">
        <v>32.75</v>
      </c>
      <c r="I3348">
        <v>3275</v>
      </c>
      <c r="J3348">
        <v>11.25</v>
      </c>
      <c r="K3348">
        <v>1125</v>
      </c>
      <c r="L3348">
        <v>21.5</v>
      </c>
      <c r="M3348">
        <v>0.65648854961832059</v>
      </c>
      <c r="N3348">
        <v>2150</v>
      </c>
      <c r="O3348" t="s">
        <v>163</v>
      </c>
      <c r="P3348" t="s">
        <v>164</v>
      </c>
      <c r="Q3348" t="s">
        <v>146</v>
      </c>
      <c r="R3348" t="s">
        <v>112</v>
      </c>
      <c r="S3348" t="s">
        <v>165</v>
      </c>
      <c r="T3348" t="s">
        <v>166</v>
      </c>
      <c r="U3348" t="s">
        <v>1189</v>
      </c>
      <c r="V3348">
        <f>YEAR(sales_order1[[#This Row],[date]])</f>
        <v>2021</v>
      </c>
      <c r="W3348" t="str">
        <f>TEXT(sales_order1[[#This Row],[date]], "Mmm")</f>
        <v>Aug</v>
      </c>
      <c r="X3348">
        <f>VALUE(TEXT(sales_order1[[#This Row],[date]], "D"))</f>
        <v>5</v>
      </c>
      <c r="Y3348">
        <v>31</v>
      </c>
    </row>
    <row r="3349" spans="1:25" x14ac:dyDescent="0.25">
      <c r="A3349" s="1">
        <v>44413</v>
      </c>
      <c r="B3349">
        <v>61273</v>
      </c>
      <c r="C3349" t="s">
        <v>329</v>
      </c>
      <c r="D3349" t="str">
        <f>VLOOKUP(sales_order1[[#This Row],[itemCode]],product_details3!B:C,2,0)</f>
        <v>TNRS150</v>
      </c>
      <c r="E3349" t="s">
        <v>330</v>
      </c>
      <c r="F3349" t="s">
        <v>124</v>
      </c>
      <c r="G3349">
        <v>150</v>
      </c>
      <c r="H3349">
        <v>19.649999999999999</v>
      </c>
      <c r="I3349">
        <v>2947.5</v>
      </c>
      <c r="J3349">
        <v>6.55</v>
      </c>
      <c r="K3349">
        <v>982.5</v>
      </c>
      <c r="L3349">
        <v>13.1</v>
      </c>
      <c r="M3349">
        <v>0.66666666666666663</v>
      </c>
      <c r="N3349">
        <v>1965</v>
      </c>
      <c r="O3349" t="s">
        <v>293</v>
      </c>
      <c r="P3349" t="s">
        <v>294</v>
      </c>
      <c r="Q3349" t="s">
        <v>154</v>
      </c>
      <c r="R3349" t="s">
        <v>56</v>
      </c>
      <c r="S3349" t="s">
        <v>133</v>
      </c>
      <c r="T3349" t="s">
        <v>155</v>
      </c>
      <c r="U3349" t="s">
        <v>1191</v>
      </c>
      <c r="V3349">
        <f>YEAR(sales_order1[[#This Row],[date]])</f>
        <v>2021</v>
      </c>
      <c r="W3349" t="str">
        <f>TEXT(sales_order1[[#This Row],[date]], "Mmm")</f>
        <v>Aug</v>
      </c>
      <c r="X3349">
        <f>VALUE(TEXT(sales_order1[[#This Row],[date]], "D"))</f>
        <v>5</v>
      </c>
      <c r="Y3349">
        <v>31</v>
      </c>
    </row>
    <row r="3350" spans="1:25" x14ac:dyDescent="0.25">
      <c r="A3350" s="1">
        <v>44414</v>
      </c>
      <c r="B3350">
        <v>61274</v>
      </c>
      <c r="C3350" t="s">
        <v>256</v>
      </c>
      <c r="D3350" t="str">
        <f>VLOOKUP(sales_order1[[#This Row],[itemCode]],product_details3!B:C,2,0)</f>
        <v>MSKC50</v>
      </c>
      <c r="E3350" t="s">
        <v>257</v>
      </c>
      <c r="F3350" t="s">
        <v>137</v>
      </c>
      <c r="G3350">
        <v>50</v>
      </c>
      <c r="H3350">
        <v>11.95</v>
      </c>
      <c r="I3350">
        <v>597.5</v>
      </c>
      <c r="J3350">
        <v>5.2</v>
      </c>
      <c r="K3350">
        <v>260</v>
      </c>
      <c r="L3350">
        <v>6.75</v>
      </c>
      <c r="M3350">
        <v>0.56485355648535562</v>
      </c>
      <c r="N3350">
        <v>337.5</v>
      </c>
      <c r="O3350" t="s">
        <v>511</v>
      </c>
      <c r="P3350" t="s">
        <v>512</v>
      </c>
      <c r="Q3350" t="s">
        <v>201</v>
      </c>
      <c r="R3350" t="s">
        <v>25</v>
      </c>
      <c r="S3350" t="s">
        <v>372</v>
      </c>
      <c r="T3350" t="s">
        <v>513</v>
      </c>
      <c r="U3350" t="s">
        <v>1191</v>
      </c>
      <c r="V3350">
        <f>YEAR(sales_order1[[#This Row],[date]])</f>
        <v>2021</v>
      </c>
      <c r="W3350" t="str">
        <f>TEXT(sales_order1[[#This Row],[date]], "Mmm")</f>
        <v>Aug</v>
      </c>
      <c r="X3350">
        <f>VALUE(TEXT(sales_order1[[#This Row],[date]], "D"))</f>
        <v>6</v>
      </c>
      <c r="Y3350">
        <v>32</v>
      </c>
    </row>
    <row r="3351" spans="1:25" x14ac:dyDescent="0.25">
      <c r="A3351" s="1">
        <v>44414</v>
      </c>
      <c r="B3351">
        <v>61275</v>
      </c>
      <c r="C3351" t="s">
        <v>335</v>
      </c>
      <c r="D3351" t="str">
        <f>VLOOKUP(sales_order1[[#This Row],[itemCode]],product_details3!B:C,2,0)</f>
        <v>CLNF50</v>
      </c>
      <c r="E3351" t="s">
        <v>336</v>
      </c>
      <c r="F3351" t="s">
        <v>45</v>
      </c>
      <c r="G3351">
        <v>150</v>
      </c>
      <c r="H3351">
        <v>7.3</v>
      </c>
      <c r="I3351">
        <v>1095</v>
      </c>
      <c r="J3351">
        <v>2.8</v>
      </c>
      <c r="K3351">
        <v>420</v>
      </c>
      <c r="L3351">
        <v>4.5</v>
      </c>
      <c r="M3351">
        <v>0.61643835616438358</v>
      </c>
      <c r="N3351">
        <v>675</v>
      </c>
      <c r="O3351" t="s">
        <v>420</v>
      </c>
      <c r="P3351" t="s">
        <v>421</v>
      </c>
      <c r="Q3351" t="s">
        <v>77</v>
      </c>
      <c r="R3351" t="s">
        <v>72</v>
      </c>
      <c r="S3351" t="s">
        <v>78</v>
      </c>
      <c r="T3351" t="s">
        <v>422</v>
      </c>
      <c r="U3351" t="s">
        <v>1190</v>
      </c>
      <c r="V3351">
        <f>YEAR(sales_order1[[#This Row],[date]])</f>
        <v>2021</v>
      </c>
      <c r="W3351" t="str">
        <f>TEXT(sales_order1[[#This Row],[date]], "Mmm")</f>
        <v>Aug</v>
      </c>
      <c r="X3351">
        <f>VALUE(TEXT(sales_order1[[#This Row],[date]], "D"))</f>
        <v>6</v>
      </c>
      <c r="Y3351">
        <v>32</v>
      </c>
    </row>
    <row r="3352" spans="1:25" x14ac:dyDescent="0.25">
      <c r="A3352" s="1">
        <v>44414</v>
      </c>
      <c r="B3352">
        <v>61276</v>
      </c>
      <c r="C3352" t="s">
        <v>325</v>
      </c>
      <c r="D3352" t="str">
        <f>VLOOKUP(sales_order1[[#This Row],[itemCode]],product_details3!B:C,2,0)</f>
        <v>EXFG100</v>
      </c>
      <c r="E3352" t="s">
        <v>326</v>
      </c>
      <c r="F3352" t="s">
        <v>183</v>
      </c>
      <c r="G3352">
        <v>200</v>
      </c>
      <c r="H3352">
        <v>20.75</v>
      </c>
      <c r="I3352">
        <v>4150</v>
      </c>
      <c r="J3352">
        <v>7.45</v>
      </c>
      <c r="K3352">
        <v>1490</v>
      </c>
      <c r="L3352">
        <v>13.3</v>
      </c>
      <c r="M3352">
        <v>0.64096385542168677</v>
      </c>
      <c r="N3352">
        <v>2660</v>
      </c>
      <c r="O3352" t="s">
        <v>588</v>
      </c>
      <c r="P3352" t="s">
        <v>589</v>
      </c>
      <c r="Q3352" t="s">
        <v>239</v>
      </c>
      <c r="R3352" t="s">
        <v>112</v>
      </c>
      <c r="S3352" t="s">
        <v>240</v>
      </c>
      <c r="T3352" t="s">
        <v>590</v>
      </c>
      <c r="U3352" t="s">
        <v>1189</v>
      </c>
      <c r="V3352">
        <f>YEAR(sales_order1[[#This Row],[date]])</f>
        <v>2021</v>
      </c>
      <c r="W3352" t="str">
        <f>TEXT(sales_order1[[#This Row],[date]], "Mmm")</f>
        <v>Aug</v>
      </c>
      <c r="X3352">
        <f>VALUE(TEXT(sales_order1[[#This Row],[date]], "D"))</f>
        <v>6</v>
      </c>
      <c r="Y3352">
        <v>32</v>
      </c>
    </row>
    <row r="3353" spans="1:25" x14ac:dyDescent="0.25">
      <c r="A3353" s="1">
        <v>44414</v>
      </c>
      <c r="B3353">
        <v>61277</v>
      </c>
      <c r="C3353" t="s">
        <v>128</v>
      </c>
      <c r="D3353" t="str">
        <f>VLOOKUP(sales_order1[[#This Row],[itemCode]],product_details3!B:C,2,0)</f>
        <v>SCRT100</v>
      </c>
      <c r="E3353" t="s">
        <v>129</v>
      </c>
      <c r="F3353" t="s">
        <v>61</v>
      </c>
      <c r="G3353">
        <v>150</v>
      </c>
      <c r="H3353">
        <v>28.25</v>
      </c>
      <c r="I3353">
        <v>4237.5</v>
      </c>
      <c r="J3353">
        <v>9</v>
      </c>
      <c r="K3353">
        <v>1350</v>
      </c>
      <c r="L3353">
        <v>19.25</v>
      </c>
      <c r="M3353">
        <v>0.68141592920353977</v>
      </c>
      <c r="N3353">
        <v>2887.5</v>
      </c>
      <c r="O3353" t="s">
        <v>237</v>
      </c>
      <c r="P3353" t="s">
        <v>238</v>
      </c>
      <c r="Q3353" t="s">
        <v>239</v>
      </c>
      <c r="R3353" t="s">
        <v>112</v>
      </c>
      <c r="S3353" t="s">
        <v>240</v>
      </c>
      <c r="T3353" t="s">
        <v>241</v>
      </c>
      <c r="U3353" t="s">
        <v>1189</v>
      </c>
      <c r="V3353">
        <f>YEAR(sales_order1[[#This Row],[date]])</f>
        <v>2021</v>
      </c>
      <c r="W3353" t="str">
        <f>TEXT(sales_order1[[#This Row],[date]], "Mmm")</f>
        <v>Aug</v>
      </c>
      <c r="X3353">
        <f>VALUE(TEXT(sales_order1[[#This Row],[date]], "D"))</f>
        <v>6</v>
      </c>
      <c r="Y3353">
        <v>32</v>
      </c>
    </row>
    <row r="3354" spans="1:25" x14ac:dyDescent="0.25">
      <c r="A3354" s="1">
        <v>44414</v>
      </c>
      <c r="B3354">
        <v>61278</v>
      </c>
      <c r="C3354" t="s">
        <v>19</v>
      </c>
      <c r="D3354" t="str">
        <f>VLOOKUP(sales_order1[[#This Row],[itemCode]],product_details3!B:C,2,0)</f>
        <v>MSTH100</v>
      </c>
      <c r="E3354" t="s">
        <v>20</v>
      </c>
      <c r="F3354" t="s">
        <v>21</v>
      </c>
      <c r="G3354">
        <v>100</v>
      </c>
      <c r="H3354">
        <v>26.25</v>
      </c>
      <c r="I3354">
        <v>2625</v>
      </c>
      <c r="J3354">
        <v>7.75</v>
      </c>
      <c r="K3354">
        <v>775</v>
      </c>
      <c r="L3354">
        <v>18.5</v>
      </c>
      <c r="M3354">
        <v>0.70476190476190481</v>
      </c>
      <c r="N3354">
        <v>1850</v>
      </c>
      <c r="O3354" t="s">
        <v>573</v>
      </c>
      <c r="P3354" t="s">
        <v>574</v>
      </c>
      <c r="Q3354" t="s">
        <v>218</v>
      </c>
      <c r="R3354" t="s">
        <v>40</v>
      </c>
      <c r="S3354" t="s">
        <v>219</v>
      </c>
      <c r="T3354" t="s">
        <v>575</v>
      </c>
      <c r="U3354" t="s">
        <v>1190</v>
      </c>
      <c r="V3354">
        <f>YEAR(sales_order1[[#This Row],[date]])</f>
        <v>2021</v>
      </c>
      <c r="W3354" t="str">
        <f>TEXT(sales_order1[[#This Row],[date]], "Mmm")</f>
        <v>Aug</v>
      </c>
      <c r="X3354">
        <f>VALUE(TEXT(sales_order1[[#This Row],[date]], "D"))</f>
        <v>6</v>
      </c>
      <c r="Y3354">
        <v>32</v>
      </c>
    </row>
    <row r="3355" spans="1:25" x14ac:dyDescent="0.25">
      <c r="A3355" s="1">
        <v>44414</v>
      </c>
      <c r="B3355">
        <v>61279</v>
      </c>
      <c r="C3355" t="s">
        <v>194</v>
      </c>
      <c r="D3355" t="str">
        <f>VLOOKUP(sales_order1[[#This Row],[itemCode]],product_details3!B:C,2,0)</f>
        <v>CLNG150</v>
      </c>
      <c r="E3355" t="s">
        <v>195</v>
      </c>
      <c r="F3355" t="s">
        <v>45</v>
      </c>
      <c r="G3355">
        <v>50</v>
      </c>
      <c r="H3355">
        <v>12.75</v>
      </c>
      <c r="I3355">
        <v>637.5</v>
      </c>
      <c r="J3355">
        <v>4.45</v>
      </c>
      <c r="K3355">
        <v>222.5</v>
      </c>
      <c r="L3355">
        <v>8.3000000000000007</v>
      </c>
      <c r="M3355">
        <v>0.65098039215686276</v>
      </c>
      <c r="N3355">
        <v>415</v>
      </c>
      <c r="O3355" t="s">
        <v>266</v>
      </c>
      <c r="P3355" t="s">
        <v>267</v>
      </c>
      <c r="Q3355" t="s">
        <v>154</v>
      </c>
      <c r="R3355" t="s">
        <v>56</v>
      </c>
      <c r="S3355" t="s">
        <v>133</v>
      </c>
      <c r="T3355" t="s">
        <v>268</v>
      </c>
      <c r="U3355" t="s">
        <v>1191</v>
      </c>
      <c r="V3355">
        <f>YEAR(sales_order1[[#This Row],[date]])</f>
        <v>2021</v>
      </c>
      <c r="W3355" t="str">
        <f>TEXT(sales_order1[[#This Row],[date]], "Mmm")</f>
        <v>Aug</v>
      </c>
      <c r="X3355">
        <f>VALUE(TEXT(sales_order1[[#This Row],[date]], "D"))</f>
        <v>6</v>
      </c>
      <c r="Y3355">
        <v>32</v>
      </c>
    </row>
    <row r="3356" spans="1:25" x14ac:dyDescent="0.25">
      <c r="A3356" s="1">
        <v>44414</v>
      </c>
      <c r="B3356">
        <v>61280</v>
      </c>
      <c r="C3356" t="s">
        <v>181</v>
      </c>
      <c r="D3356" t="str">
        <f>VLOOKUP(sales_order1[[#This Row],[itemCode]],product_details3!B:C,2,0)</f>
        <v>EXFP100</v>
      </c>
      <c r="E3356" t="s">
        <v>182</v>
      </c>
      <c r="F3356" t="s">
        <v>183</v>
      </c>
      <c r="G3356">
        <v>100</v>
      </c>
      <c r="H3356">
        <v>21.95</v>
      </c>
      <c r="I3356">
        <v>2195</v>
      </c>
      <c r="J3356">
        <v>8.1999999999999993</v>
      </c>
      <c r="K3356">
        <v>820</v>
      </c>
      <c r="L3356">
        <v>13.75</v>
      </c>
      <c r="M3356">
        <v>0.62642369020501143</v>
      </c>
      <c r="N3356">
        <v>1375</v>
      </c>
      <c r="O3356" t="s">
        <v>487</v>
      </c>
      <c r="P3356" t="s">
        <v>488</v>
      </c>
      <c r="Q3356" t="s">
        <v>48</v>
      </c>
      <c r="R3356" t="s">
        <v>25</v>
      </c>
      <c r="S3356" t="s">
        <v>286</v>
      </c>
      <c r="T3356" t="s">
        <v>489</v>
      </c>
      <c r="U3356" t="s">
        <v>1191</v>
      </c>
      <c r="V3356">
        <f>YEAR(sales_order1[[#This Row],[date]])</f>
        <v>2021</v>
      </c>
      <c r="W3356" t="str">
        <f>TEXT(sales_order1[[#This Row],[date]], "Mmm")</f>
        <v>Aug</v>
      </c>
      <c r="X3356">
        <f>VALUE(TEXT(sales_order1[[#This Row],[date]], "D"))</f>
        <v>6</v>
      </c>
      <c r="Y3356">
        <v>32</v>
      </c>
    </row>
    <row r="3357" spans="1:25" x14ac:dyDescent="0.25">
      <c r="A3357" s="1">
        <v>44414</v>
      </c>
      <c r="B3357">
        <v>61281</v>
      </c>
      <c r="C3357" t="s">
        <v>325</v>
      </c>
      <c r="D3357" t="str">
        <f>VLOOKUP(sales_order1[[#This Row],[itemCode]],product_details3!B:C,2,0)</f>
        <v>EXFG100</v>
      </c>
      <c r="E3357" t="s">
        <v>326</v>
      </c>
      <c r="F3357" t="s">
        <v>183</v>
      </c>
      <c r="G3357">
        <v>100</v>
      </c>
      <c r="H3357">
        <v>20.75</v>
      </c>
      <c r="I3357">
        <v>2075</v>
      </c>
      <c r="J3357">
        <v>7.45</v>
      </c>
      <c r="K3357">
        <v>745</v>
      </c>
      <c r="L3357">
        <v>13.3</v>
      </c>
      <c r="M3357">
        <v>0.64096385542168677</v>
      </c>
      <c r="N3357">
        <v>1330</v>
      </c>
      <c r="O3357" t="s">
        <v>354</v>
      </c>
      <c r="P3357" t="s">
        <v>355</v>
      </c>
      <c r="Q3357" t="s">
        <v>119</v>
      </c>
      <c r="R3357" t="s">
        <v>40</v>
      </c>
      <c r="S3357" t="s">
        <v>356</v>
      </c>
      <c r="T3357" t="s">
        <v>357</v>
      </c>
      <c r="U3357" t="s">
        <v>1190</v>
      </c>
      <c r="V3357">
        <f>YEAR(sales_order1[[#This Row],[date]])</f>
        <v>2021</v>
      </c>
      <c r="W3357" t="str">
        <f>TEXT(sales_order1[[#This Row],[date]], "Mmm")</f>
        <v>Aug</v>
      </c>
      <c r="X3357">
        <f>VALUE(TEXT(sales_order1[[#This Row],[date]], "D"))</f>
        <v>6</v>
      </c>
      <c r="Y3357">
        <v>32</v>
      </c>
    </row>
    <row r="3358" spans="1:25" x14ac:dyDescent="0.25">
      <c r="A3358" s="1">
        <v>44414</v>
      </c>
      <c r="B3358">
        <v>61282</v>
      </c>
      <c r="C3358" t="s">
        <v>406</v>
      </c>
      <c r="D3358" t="str">
        <f>VLOOKUP(sales_order1[[#This Row],[itemCode]],product_details3!B:C,2,0)</f>
        <v>MKRO200</v>
      </c>
      <c r="E3358" t="s">
        <v>407</v>
      </c>
      <c r="F3358" t="s">
        <v>151</v>
      </c>
      <c r="G3358">
        <v>150</v>
      </c>
      <c r="H3358">
        <v>21.25</v>
      </c>
      <c r="I3358">
        <v>3187.5</v>
      </c>
      <c r="J3358">
        <v>9</v>
      </c>
      <c r="K3358">
        <v>1350</v>
      </c>
      <c r="L3358">
        <v>12.25</v>
      </c>
      <c r="M3358">
        <v>0.57647058823529407</v>
      </c>
      <c r="N3358">
        <v>1837.5</v>
      </c>
      <c r="O3358" t="s">
        <v>31</v>
      </c>
      <c r="P3358" t="s">
        <v>32</v>
      </c>
      <c r="Q3358" t="s">
        <v>24</v>
      </c>
      <c r="R3358" t="s">
        <v>25</v>
      </c>
      <c r="S3358" t="s">
        <v>33</v>
      </c>
      <c r="T3358" t="s">
        <v>34</v>
      </c>
      <c r="U3358" t="s">
        <v>1191</v>
      </c>
      <c r="V3358">
        <f>YEAR(sales_order1[[#This Row],[date]])</f>
        <v>2021</v>
      </c>
      <c r="W3358" t="str">
        <f>TEXT(sales_order1[[#This Row],[date]], "Mmm")</f>
        <v>Aug</v>
      </c>
      <c r="X3358">
        <f>VALUE(TEXT(sales_order1[[#This Row],[date]], "D"))</f>
        <v>6</v>
      </c>
      <c r="Y3358">
        <v>32</v>
      </c>
    </row>
    <row r="3359" spans="1:25" x14ac:dyDescent="0.25">
      <c r="A3359" s="1">
        <v>44414</v>
      </c>
      <c r="B3359">
        <v>61283</v>
      </c>
      <c r="C3359" t="s">
        <v>307</v>
      </c>
      <c r="D3359" t="str">
        <f>VLOOKUP(sales_order1[[#This Row],[itemCode]],product_details3!B:C,2,0)</f>
        <v>TNRH150</v>
      </c>
      <c r="E3359" t="s">
        <v>308</v>
      </c>
      <c r="F3359" t="s">
        <v>124</v>
      </c>
      <c r="G3359">
        <v>100</v>
      </c>
      <c r="H3359">
        <v>15.75</v>
      </c>
      <c r="I3359">
        <v>1575</v>
      </c>
      <c r="J3359">
        <v>4.45</v>
      </c>
      <c r="K3359">
        <v>445</v>
      </c>
      <c r="L3359">
        <v>11.3</v>
      </c>
      <c r="M3359">
        <v>0.71746031746031746</v>
      </c>
      <c r="N3359">
        <v>1130</v>
      </c>
      <c r="O3359" t="s">
        <v>464</v>
      </c>
      <c r="P3359" t="s">
        <v>465</v>
      </c>
      <c r="Q3359" t="s">
        <v>146</v>
      </c>
      <c r="R3359" t="s">
        <v>112</v>
      </c>
      <c r="S3359" t="s">
        <v>165</v>
      </c>
      <c r="T3359" t="s">
        <v>466</v>
      </c>
      <c r="U3359" t="s">
        <v>1189</v>
      </c>
      <c r="V3359">
        <f>YEAR(sales_order1[[#This Row],[date]])</f>
        <v>2021</v>
      </c>
      <c r="W3359" t="str">
        <f>TEXT(sales_order1[[#This Row],[date]], "Mmm")</f>
        <v>Aug</v>
      </c>
      <c r="X3359">
        <f>VALUE(TEXT(sales_order1[[#This Row],[date]], "D"))</f>
        <v>6</v>
      </c>
      <c r="Y3359">
        <v>32</v>
      </c>
    </row>
    <row r="3360" spans="1:25" x14ac:dyDescent="0.25">
      <c r="A3360" s="1">
        <v>44417</v>
      </c>
      <c r="B3360">
        <v>61284</v>
      </c>
      <c r="C3360" t="s">
        <v>352</v>
      </c>
      <c r="D3360" t="str">
        <f>VLOOKUP(sales_order1[[#This Row],[itemCode]],product_details3!B:C,2,0)</f>
        <v>MSTL50</v>
      </c>
      <c r="E3360" t="s">
        <v>353</v>
      </c>
      <c r="F3360" t="s">
        <v>21</v>
      </c>
      <c r="G3360">
        <v>50</v>
      </c>
      <c r="H3360">
        <v>16.95</v>
      </c>
      <c r="I3360">
        <v>847.5</v>
      </c>
      <c r="J3360">
        <v>5.2</v>
      </c>
      <c r="K3360">
        <v>260</v>
      </c>
      <c r="L3360">
        <v>11.75</v>
      </c>
      <c r="M3360">
        <v>0.69321533923303835</v>
      </c>
      <c r="N3360">
        <v>587.5</v>
      </c>
      <c r="O3360" t="s">
        <v>88</v>
      </c>
      <c r="P3360" t="s">
        <v>89</v>
      </c>
      <c r="Q3360" t="s">
        <v>24</v>
      </c>
      <c r="R3360" t="s">
        <v>25</v>
      </c>
      <c r="S3360" t="s">
        <v>26</v>
      </c>
      <c r="T3360" t="s">
        <v>90</v>
      </c>
      <c r="U3360" t="s">
        <v>1191</v>
      </c>
      <c r="V3360">
        <f>YEAR(sales_order1[[#This Row],[date]])</f>
        <v>2021</v>
      </c>
      <c r="W3360" t="str">
        <f>TEXT(sales_order1[[#This Row],[date]], "Mmm")</f>
        <v>Aug</v>
      </c>
      <c r="X3360">
        <f>VALUE(TEXT(sales_order1[[#This Row],[date]], "D"))</f>
        <v>9</v>
      </c>
      <c r="Y3360">
        <v>32</v>
      </c>
    </row>
    <row r="3361" spans="1:25" x14ac:dyDescent="0.25">
      <c r="A3361" s="1">
        <v>44417</v>
      </c>
      <c r="B3361">
        <v>61285</v>
      </c>
      <c r="C3361" t="s">
        <v>360</v>
      </c>
      <c r="D3361" t="str">
        <f>VLOOKUP(sales_order1[[#This Row],[itemCode]],product_details3!B:C,2,0)</f>
        <v>TNRS100</v>
      </c>
      <c r="E3361" t="s">
        <v>361</v>
      </c>
      <c r="F3361" t="s">
        <v>124</v>
      </c>
      <c r="G3361">
        <v>200</v>
      </c>
      <c r="H3361">
        <v>13.1</v>
      </c>
      <c r="I3361">
        <v>2620</v>
      </c>
      <c r="J3361">
        <v>4.7</v>
      </c>
      <c r="K3361">
        <v>940</v>
      </c>
      <c r="L3361">
        <v>8.4</v>
      </c>
      <c r="M3361">
        <v>0.6412213740458016</v>
      </c>
      <c r="N3361">
        <v>1680</v>
      </c>
      <c r="O3361" t="s">
        <v>579</v>
      </c>
      <c r="P3361" t="s">
        <v>580</v>
      </c>
      <c r="Q3361" t="s">
        <v>264</v>
      </c>
      <c r="R3361" t="s">
        <v>56</v>
      </c>
      <c r="S3361" t="s">
        <v>133</v>
      </c>
      <c r="T3361" t="s">
        <v>581</v>
      </c>
      <c r="U3361" t="s">
        <v>1191</v>
      </c>
      <c r="V3361">
        <f>YEAR(sales_order1[[#This Row],[date]])</f>
        <v>2021</v>
      </c>
      <c r="W3361" t="str">
        <f>TEXT(sales_order1[[#This Row],[date]], "Mmm")</f>
        <v>Aug</v>
      </c>
      <c r="X3361">
        <f>VALUE(TEXT(sales_order1[[#This Row],[date]], "D"))</f>
        <v>9</v>
      </c>
      <c r="Y3361">
        <v>32</v>
      </c>
    </row>
    <row r="3362" spans="1:25" x14ac:dyDescent="0.25">
      <c r="A3362" s="1">
        <v>44417</v>
      </c>
      <c r="B3362">
        <v>61286</v>
      </c>
      <c r="C3362" t="s">
        <v>103</v>
      </c>
      <c r="D3362" t="str">
        <f>VLOOKUP(sales_order1[[#This Row],[itemCode]],product_details3!B:C,2,0)</f>
        <v>SCRT50</v>
      </c>
      <c r="E3362" t="s">
        <v>104</v>
      </c>
      <c r="F3362" t="s">
        <v>61</v>
      </c>
      <c r="G3362">
        <v>350</v>
      </c>
      <c r="H3362">
        <v>16.95</v>
      </c>
      <c r="I3362">
        <v>5932.5</v>
      </c>
      <c r="J3362">
        <v>5.2</v>
      </c>
      <c r="K3362">
        <v>1820</v>
      </c>
      <c r="L3362">
        <v>11.75</v>
      </c>
      <c r="M3362">
        <v>0.69321533923303835</v>
      </c>
      <c r="N3362">
        <v>4112.5</v>
      </c>
      <c r="O3362" t="s">
        <v>430</v>
      </c>
      <c r="P3362" t="s">
        <v>431</v>
      </c>
      <c r="Q3362" t="s">
        <v>218</v>
      </c>
      <c r="R3362" t="s">
        <v>40</v>
      </c>
      <c r="S3362" t="s">
        <v>432</v>
      </c>
      <c r="T3362" t="s">
        <v>433</v>
      </c>
      <c r="U3362" t="s">
        <v>1190</v>
      </c>
      <c r="V3362">
        <f>YEAR(sales_order1[[#This Row],[date]])</f>
        <v>2021</v>
      </c>
      <c r="W3362" t="str">
        <f>TEXT(sales_order1[[#This Row],[date]], "Mmm")</f>
        <v>Aug</v>
      </c>
      <c r="X3362">
        <f>VALUE(TEXT(sales_order1[[#This Row],[date]], "D"))</f>
        <v>9</v>
      </c>
      <c r="Y3362">
        <v>32</v>
      </c>
    </row>
    <row r="3363" spans="1:25" x14ac:dyDescent="0.25">
      <c r="A3363" s="1">
        <v>44417</v>
      </c>
      <c r="B3363">
        <v>61287</v>
      </c>
      <c r="C3363" t="s">
        <v>103</v>
      </c>
      <c r="D3363" t="str">
        <f>VLOOKUP(sales_order1[[#This Row],[itemCode]],product_details3!B:C,2,0)</f>
        <v>SCRT50</v>
      </c>
      <c r="E3363" t="s">
        <v>104</v>
      </c>
      <c r="F3363" t="s">
        <v>61</v>
      </c>
      <c r="G3363">
        <v>150</v>
      </c>
      <c r="H3363">
        <v>16.95</v>
      </c>
      <c r="I3363">
        <v>2542.5</v>
      </c>
      <c r="J3363">
        <v>5.2</v>
      </c>
      <c r="K3363">
        <v>780</v>
      </c>
      <c r="L3363">
        <v>11.75</v>
      </c>
      <c r="M3363">
        <v>0.69321533923303835</v>
      </c>
      <c r="N3363">
        <v>1762.5</v>
      </c>
      <c r="O3363" t="s">
        <v>75</v>
      </c>
      <c r="P3363" t="s">
        <v>76</v>
      </c>
      <c r="Q3363" t="s">
        <v>77</v>
      </c>
      <c r="R3363" t="s">
        <v>72</v>
      </c>
      <c r="S3363" t="s">
        <v>78</v>
      </c>
      <c r="T3363" t="s">
        <v>79</v>
      </c>
      <c r="U3363" t="s">
        <v>1190</v>
      </c>
      <c r="V3363">
        <f>YEAR(sales_order1[[#This Row],[date]])</f>
        <v>2021</v>
      </c>
      <c r="W3363" t="str">
        <f>TEXT(sales_order1[[#This Row],[date]], "Mmm")</f>
        <v>Aug</v>
      </c>
      <c r="X3363">
        <f>VALUE(TEXT(sales_order1[[#This Row],[date]], "D"))</f>
        <v>9</v>
      </c>
      <c r="Y3363">
        <v>32</v>
      </c>
    </row>
    <row r="3364" spans="1:25" x14ac:dyDescent="0.25">
      <c r="A3364" s="1">
        <v>44417</v>
      </c>
      <c r="B3364">
        <v>61288</v>
      </c>
      <c r="C3364" t="s">
        <v>135</v>
      </c>
      <c r="D3364" t="str">
        <f>VLOOKUP(sales_order1[[#This Row],[itemCode]],product_details3!B:C,2,0)</f>
        <v>MSKSH</v>
      </c>
      <c r="E3364" t="s">
        <v>136</v>
      </c>
      <c r="F3364" t="s">
        <v>137</v>
      </c>
      <c r="G3364">
        <v>50</v>
      </c>
      <c r="H3364">
        <v>18.75</v>
      </c>
      <c r="I3364">
        <v>937.5</v>
      </c>
      <c r="J3364">
        <v>7.45</v>
      </c>
      <c r="K3364">
        <v>372.5</v>
      </c>
      <c r="L3364">
        <v>11.3</v>
      </c>
      <c r="M3364">
        <v>0.60266666666666668</v>
      </c>
      <c r="N3364">
        <v>565</v>
      </c>
      <c r="O3364" t="s">
        <v>547</v>
      </c>
      <c r="P3364" t="s">
        <v>548</v>
      </c>
      <c r="Q3364" t="s">
        <v>146</v>
      </c>
      <c r="R3364" t="s">
        <v>112</v>
      </c>
      <c r="S3364" t="s">
        <v>147</v>
      </c>
      <c r="T3364" t="s">
        <v>549</v>
      </c>
      <c r="U3364" t="s">
        <v>1190</v>
      </c>
      <c r="V3364">
        <f>YEAR(sales_order1[[#This Row],[date]])</f>
        <v>2021</v>
      </c>
      <c r="W3364" t="str">
        <f>TEXT(sales_order1[[#This Row],[date]], "Mmm")</f>
        <v>Aug</v>
      </c>
      <c r="X3364">
        <f>VALUE(TEXT(sales_order1[[#This Row],[date]], "D"))</f>
        <v>9</v>
      </c>
      <c r="Y3364">
        <v>32</v>
      </c>
    </row>
    <row r="3365" spans="1:25" x14ac:dyDescent="0.25">
      <c r="A3365" s="1">
        <v>44417</v>
      </c>
      <c r="B3365">
        <v>61289</v>
      </c>
      <c r="C3365" t="s">
        <v>51</v>
      </c>
      <c r="D3365" t="str">
        <f>VLOOKUP(sales_order1[[#This Row],[itemCode]],product_details3!B:C,2,0)</f>
        <v>MSTH50</v>
      </c>
      <c r="E3365" t="s">
        <v>52</v>
      </c>
      <c r="F3365" t="s">
        <v>21</v>
      </c>
      <c r="G3365">
        <v>150</v>
      </c>
      <c r="H3365">
        <v>15.75</v>
      </c>
      <c r="I3365">
        <v>2362.5</v>
      </c>
      <c r="J3365">
        <v>4.45</v>
      </c>
      <c r="K3365">
        <v>667.5</v>
      </c>
      <c r="L3365">
        <v>11.3</v>
      </c>
      <c r="M3365">
        <v>0.71746031746031746</v>
      </c>
      <c r="N3365">
        <v>1695</v>
      </c>
      <c r="O3365" t="s">
        <v>322</v>
      </c>
      <c r="P3365" t="s">
        <v>323</v>
      </c>
      <c r="Q3365" t="s">
        <v>39</v>
      </c>
      <c r="R3365" t="s">
        <v>40</v>
      </c>
      <c r="S3365" t="s">
        <v>41</v>
      </c>
      <c r="T3365" t="s">
        <v>324</v>
      </c>
      <c r="U3365" t="s">
        <v>1188</v>
      </c>
      <c r="V3365">
        <f>YEAR(sales_order1[[#This Row],[date]])</f>
        <v>2021</v>
      </c>
      <c r="W3365" t="str">
        <f>TEXT(sales_order1[[#This Row],[date]], "Mmm")</f>
        <v>Aug</v>
      </c>
      <c r="X3365">
        <f>VALUE(TEXT(sales_order1[[#This Row],[date]], "D"))</f>
        <v>9</v>
      </c>
      <c r="Y3365">
        <v>32</v>
      </c>
    </row>
    <row r="3366" spans="1:25" x14ac:dyDescent="0.25">
      <c r="A3366" s="1">
        <v>44417</v>
      </c>
      <c r="B3366">
        <v>61290</v>
      </c>
      <c r="C3366" t="s">
        <v>408</v>
      </c>
      <c r="D3366" t="str">
        <f>VLOOKUP(sales_order1[[#This Row],[itemCode]],product_details3!B:C,2,0)</f>
        <v>EXFC150</v>
      </c>
      <c r="E3366" t="s">
        <v>409</v>
      </c>
      <c r="F3366" t="s">
        <v>183</v>
      </c>
      <c r="G3366">
        <v>150</v>
      </c>
      <c r="H3366">
        <v>32.75</v>
      </c>
      <c r="I3366">
        <v>4912.5</v>
      </c>
      <c r="J3366">
        <v>14.25</v>
      </c>
      <c r="K3366">
        <v>2137.5</v>
      </c>
      <c r="L3366">
        <v>18.5</v>
      </c>
      <c r="M3366">
        <v>0.56488549618320616</v>
      </c>
      <c r="N3366">
        <v>2775</v>
      </c>
      <c r="O3366" t="s">
        <v>615</v>
      </c>
      <c r="P3366" t="s">
        <v>616</v>
      </c>
      <c r="Q3366" t="s">
        <v>77</v>
      </c>
      <c r="R3366" t="s">
        <v>72</v>
      </c>
      <c r="S3366" t="s">
        <v>425</v>
      </c>
      <c r="T3366" t="s">
        <v>617</v>
      </c>
      <c r="U3366" t="s">
        <v>1190</v>
      </c>
      <c r="V3366">
        <f>YEAR(sales_order1[[#This Row],[date]])</f>
        <v>2021</v>
      </c>
      <c r="W3366" t="str">
        <f>TEXT(sales_order1[[#This Row],[date]], "Mmm")</f>
        <v>Aug</v>
      </c>
      <c r="X3366">
        <f>VALUE(TEXT(sales_order1[[#This Row],[date]], "D"))</f>
        <v>9</v>
      </c>
      <c r="Y3366">
        <v>32</v>
      </c>
    </row>
    <row r="3367" spans="1:25" x14ac:dyDescent="0.25">
      <c r="A3367" s="1">
        <v>44417</v>
      </c>
      <c r="B3367">
        <v>61291</v>
      </c>
      <c r="C3367" t="s">
        <v>51</v>
      </c>
      <c r="D3367" t="str">
        <f>VLOOKUP(sales_order1[[#This Row],[itemCode]],product_details3!B:C,2,0)</f>
        <v>MSTH50</v>
      </c>
      <c r="E3367" t="s">
        <v>52</v>
      </c>
      <c r="F3367" t="s">
        <v>21</v>
      </c>
      <c r="G3367">
        <v>50</v>
      </c>
      <c r="H3367">
        <v>15.75</v>
      </c>
      <c r="I3367">
        <v>787.5</v>
      </c>
      <c r="J3367">
        <v>4.45</v>
      </c>
      <c r="K3367">
        <v>222.5</v>
      </c>
      <c r="L3367">
        <v>11.3</v>
      </c>
      <c r="M3367">
        <v>0.71746031746031746</v>
      </c>
      <c r="N3367">
        <v>565</v>
      </c>
      <c r="O3367" t="s">
        <v>248</v>
      </c>
      <c r="P3367" t="s">
        <v>249</v>
      </c>
      <c r="Q3367" t="s">
        <v>191</v>
      </c>
      <c r="R3367" t="s">
        <v>56</v>
      </c>
      <c r="S3367" t="s">
        <v>192</v>
      </c>
      <c r="T3367" t="s">
        <v>250</v>
      </c>
      <c r="U3367" t="s">
        <v>1191</v>
      </c>
      <c r="V3367">
        <f>YEAR(sales_order1[[#This Row],[date]])</f>
        <v>2021</v>
      </c>
      <c r="W3367" t="str">
        <f>TEXT(sales_order1[[#This Row],[date]], "Mmm")</f>
        <v>Aug</v>
      </c>
      <c r="X3367">
        <f>VALUE(TEXT(sales_order1[[#This Row],[date]], "D"))</f>
        <v>9</v>
      </c>
      <c r="Y3367">
        <v>32</v>
      </c>
    </row>
    <row r="3368" spans="1:25" x14ac:dyDescent="0.25">
      <c r="A3368" s="1">
        <v>44417</v>
      </c>
      <c r="B3368">
        <v>61292</v>
      </c>
      <c r="C3368" t="s">
        <v>333</v>
      </c>
      <c r="D3368" t="str">
        <f>VLOOKUP(sales_order1[[#This Row],[itemCode]],product_details3!B:C,2,0)</f>
        <v>TNRH200</v>
      </c>
      <c r="E3368" t="s">
        <v>334</v>
      </c>
      <c r="F3368" t="s">
        <v>124</v>
      </c>
      <c r="G3368">
        <v>50</v>
      </c>
      <c r="H3368">
        <v>21</v>
      </c>
      <c r="I3368">
        <v>1050</v>
      </c>
      <c r="J3368">
        <v>6.6</v>
      </c>
      <c r="K3368">
        <v>330</v>
      </c>
      <c r="L3368">
        <v>14.4</v>
      </c>
      <c r="M3368">
        <v>0.68571428571428572</v>
      </c>
      <c r="N3368">
        <v>720</v>
      </c>
      <c r="O3368" t="s">
        <v>627</v>
      </c>
      <c r="P3368" t="s">
        <v>628</v>
      </c>
      <c r="Q3368" t="s">
        <v>264</v>
      </c>
      <c r="R3368" t="s">
        <v>56</v>
      </c>
      <c r="S3368" t="s">
        <v>133</v>
      </c>
      <c r="T3368" t="s">
        <v>629</v>
      </c>
      <c r="U3368" t="s">
        <v>1191</v>
      </c>
      <c r="V3368">
        <f>YEAR(sales_order1[[#This Row],[date]])</f>
        <v>2021</v>
      </c>
      <c r="W3368" t="str">
        <f>TEXT(sales_order1[[#This Row],[date]], "Mmm")</f>
        <v>Aug</v>
      </c>
      <c r="X3368">
        <f>VALUE(TEXT(sales_order1[[#This Row],[date]], "D"))</f>
        <v>9</v>
      </c>
      <c r="Y3368">
        <v>32</v>
      </c>
    </row>
    <row r="3369" spans="1:25" x14ac:dyDescent="0.25">
      <c r="A3369" s="1">
        <v>44418</v>
      </c>
      <c r="B3369">
        <v>61293</v>
      </c>
      <c r="C3369" t="s">
        <v>28</v>
      </c>
      <c r="D3369" t="str">
        <f>VLOOKUP(sales_order1[[#This Row],[itemCode]],product_details3!B:C,2,0)</f>
        <v>SRMC30</v>
      </c>
      <c r="E3369" t="s">
        <v>29</v>
      </c>
      <c r="F3369" t="s">
        <v>30</v>
      </c>
      <c r="G3369">
        <v>50</v>
      </c>
      <c r="H3369">
        <v>22.6</v>
      </c>
      <c r="I3369">
        <v>1130</v>
      </c>
      <c r="J3369">
        <v>7.6</v>
      </c>
      <c r="K3369">
        <v>380</v>
      </c>
      <c r="L3369">
        <v>15</v>
      </c>
      <c r="M3369">
        <v>0.66371681415929207</v>
      </c>
      <c r="N3369">
        <v>750</v>
      </c>
      <c r="O3369" t="s">
        <v>381</v>
      </c>
      <c r="P3369" t="s">
        <v>382</v>
      </c>
      <c r="Q3369" t="s">
        <v>383</v>
      </c>
      <c r="R3369" t="s">
        <v>72</v>
      </c>
      <c r="S3369" t="s">
        <v>384</v>
      </c>
      <c r="T3369" t="s">
        <v>385</v>
      </c>
      <c r="U3369" t="s">
        <v>1188</v>
      </c>
      <c r="V3369">
        <f>YEAR(sales_order1[[#This Row],[date]])</f>
        <v>2021</v>
      </c>
      <c r="W3369" t="str">
        <f>TEXT(sales_order1[[#This Row],[date]], "Mmm")</f>
        <v>Aug</v>
      </c>
      <c r="X3369">
        <f>VALUE(TEXT(sales_order1[[#This Row],[date]], "D"))</f>
        <v>10</v>
      </c>
      <c r="Y3369">
        <v>32</v>
      </c>
    </row>
    <row r="3370" spans="1:25" x14ac:dyDescent="0.25">
      <c r="A3370" s="1">
        <v>44418</v>
      </c>
      <c r="B3370">
        <v>61294</v>
      </c>
      <c r="C3370" t="s">
        <v>135</v>
      </c>
      <c r="D3370" t="str">
        <f>VLOOKUP(sales_order1[[#This Row],[itemCode]],product_details3!B:C,2,0)</f>
        <v>MSKSH</v>
      </c>
      <c r="E3370" t="s">
        <v>136</v>
      </c>
      <c r="F3370" t="s">
        <v>137</v>
      </c>
      <c r="G3370">
        <v>300</v>
      </c>
      <c r="H3370">
        <v>18.75</v>
      </c>
      <c r="I3370">
        <v>5625</v>
      </c>
      <c r="J3370">
        <v>7.45</v>
      </c>
      <c r="K3370">
        <v>2235</v>
      </c>
      <c r="L3370">
        <v>11.3</v>
      </c>
      <c r="M3370">
        <v>0.60266666666666668</v>
      </c>
      <c r="N3370">
        <v>3390</v>
      </c>
      <c r="O3370" t="s">
        <v>284</v>
      </c>
      <c r="P3370" t="s">
        <v>285</v>
      </c>
      <c r="Q3370" t="s">
        <v>48</v>
      </c>
      <c r="R3370" t="s">
        <v>25</v>
      </c>
      <c r="S3370" t="s">
        <v>286</v>
      </c>
      <c r="T3370" t="s">
        <v>287</v>
      </c>
      <c r="U3370" t="s">
        <v>1191</v>
      </c>
      <c r="V3370">
        <f>YEAR(sales_order1[[#This Row],[date]])</f>
        <v>2021</v>
      </c>
      <c r="W3370" t="str">
        <f>TEXT(sales_order1[[#This Row],[date]], "Mmm")</f>
        <v>Aug</v>
      </c>
      <c r="X3370">
        <f>VALUE(TEXT(sales_order1[[#This Row],[date]], "D"))</f>
        <v>10</v>
      </c>
      <c r="Y3370">
        <v>32</v>
      </c>
    </row>
    <row r="3371" spans="1:25" x14ac:dyDescent="0.25">
      <c r="A3371" s="1">
        <v>44418</v>
      </c>
      <c r="B3371">
        <v>61295</v>
      </c>
      <c r="C3371" t="s">
        <v>149</v>
      </c>
      <c r="D3371" t="str">
        <f>VLOOKUP(sales_order1[[#This Row],[itemCode]],product_details3!B:C,2,0)</f>
        <v>MKRW80</v>
      </c>
      <c r="E3371" t="s">
        <v>150</v>
      </c>
      <c r="F3371" t="s">
        <v>151</v>
      </c>
      <c r="G3371">
        <v>50</v>
      </c>
      <c r="H3371">
        <v>14.65</v>
      </c>
      <c r="I3371">
        <v>732.5</v>
      </c>
      <c r="J3371">
        <v>6.55</v>
      </c>
      <c r="K3371">
        <v>327.5</v>
      </c>
      <c r="L3371">
        <v>8.1</v>
      </c>
      <c r="M3371">
        <v>0.55290102389078488</v>
      </c>
      <c r="N3371">
        <v>405</v>
      </c>
      <c r="O3371" t="s">
        <v>505</v>
      </c>
      <c r="P3371" t="s">
        <v>506</v>
      </c>
      <c r="Q3371" t="s">
        <v>48</v>
      </c>
      <c r="R3371" t="s">
        <v>25</v>
      </c>
      <c r="S3371" t="s">
        <v>49</v>
      </c>
      <c r="T3371" t="s">
        <v>507</v>
      </c>
      <c r="U3371" t="s">
        <v>1191</v>
      </c>
      <c r="V3371">
        <f>YEAR(sales_order1[[#This Row],[date]])</f>
        <v>2021</v>
      </c>
      <c r="W3371" t="str">
        <f>TEXT(sales_order1[[#This Row],[date]], "Mmm")</f>
        <v>Aug</v>
      </c>
      <c r="X3371">
        <f>VALUE(TEXT(sales_order1[[#This Row],[date]], "D"))</f>
        <v>10</v>
      </c>
      <c r="Y3371">
        <v>32</v>
      </c>
    </row>
    <row r="3372" spans="1:25" x14ac:dyDescent="0.25">
      <c r="A3372" s="1">
        <v>44418</v>
      </c>
      <c r="B3372">
        <v>61296</v>
      </c>
      <c r="C3372" t="s">
        <v>135</v>
      </c>
      <c r="D3372" t="str">
        <f>VLOOKUP(sales_order1[[#This Row],[itemCode]],product_details3!B:C,2,0)</f>
        <v>MSKSH</v>
      </c>
      <c r="E3372" t="s">
        <v>136</v>
      </c>
      <c r="F3372" t="s">
        <v>137</v>
      </c>
      <c r="G3372">
        <v>300</v>
      </c>
      <c r="H3372">
        <v>18.75</v>
      </c>
      <c r="I3372">
        <v>5625</v>
      </c>
      <c r="J3372">
        <v>7.45</v>
      </c>
      <c r="K3372">
        <v>2235</v>
      </c>
      <c r="L3372">
        <v>11.3</v>
      </c>
      <c r="M3372">
        <v>0.60266666666666668</v>
      </c>
      <c r="N3372">
        <v>3390</v>
      </c>
      <c r="O3372" t="s">
        <v>244</v>
      </c>
      <c r="P3372" t="s">
        <v>245</v>
      </c>
      <c r="Q3372" t="s">
        <v>186</v>
      </c>
      <c r="R3372" t="s">
        <v>112</v>
      </c>
      <c r="S3372" t="s">
        <v>246</v>
      </c>
      <c r="T3372" t="s">
        <v>247</v>
      </c>
      <c r="U3372" t="s">
        <v>1189</v>
      </c>
      <c r="V3372">
        <f>YEAR(sales_order1[[#This Row],[date]])</f>
        <v>2021</v>
      </c>
      <c r="W3372" t="str">
        <f>TEXT(sales_order1[[#This Row],[date]], "Mmm")</f>
        <v>Aug</v>
      </c>
      <c r="X3372">
        <f>VALUE(TEXT(sales_order1[[#This Row],[date]], "D"))</f>
        <v>10</v>
      </c>
      <c r="Y3372">
        <v>32</v>
      </c>
    </row>
    <row r="3373" spans="1:25" x14ac:dyDescent="0.25">
      <c r="A3373" s="1">
        <v>44418</v>
      </c>
      <c r="B3373">
        <v>61297</v>
      </c>
      <c r="C3373" t="s">
        <v>51</v>
      </c>
      <c r="D3373" t="str">
        <f>VLOOKUP(sales_order1[[#This Row],[itemCode]],product_details3!B:C,2,0)</f>
        <v>MSTH50</v>
      </c>
      <c r="E3373" t="s">
        <v>52</v>
      </c>
      <c r="F3373" t="s">
        <v>21</v>
      </c>
      <c r="G3373">
        <v>150</v>
      </c>
      <c r="H3373">
        <v>15.75</v>
      </c>
      <c r="I3373">
        <v>2362.5</v>
      </c>
      <c r="J3373">
        <v>4.45</v>
      </c>
      <c r="K3373">
        <v>667.5</v>
      </c>
      <c r="L3373">
        <v>11.3</v>
      </c>
      <c r="M3373">
        <v>0.71746031746031746</v>
      </c>
      <c r="N3373">
        <v>1695</v>
      </c>
      <c r="O3373" t="s">
        <v>612</v>
      </c>
      <c r="P3373" t="s">
        <v>613</v>
      </c>
      <c r="Q3373" t="s">
        <v>48</v>
      </c>
      <c r="R3373" t="s">
        <v>25</v>
      </c>
      <c r="S3373" t="s">
        <v>49</v>
      </c>
      <c r="T3373" t="s">
        <v>614</v>
      </c>
      <c r="U3373" t="s">
        <v>1191</v>
      </c>
      <c r="V3373">
        <f>YEAR(sales_order1[[#This Row],[date]])</f>
        <v>2021</v>
      </c>
      <c r="W3373" t="str">
        <f>TEXT(sales_order1[[#This Row],[date]], "Mmm")</f>
        <v>Aug</v>
      </c>
      <c r="X3373">
        <f>VALUE(TEXT(sales_order1[[#This Row],[date]], "D"))</f>
        <v>10</v>
      </c>
      <c r="Y3373">
        <v>32</v>
      </c>
    </row>
    <row r="3374" spans="1:25" x14ac:dyDescent="0.25">
      <c r="A3374" s="1">
        <v>44418</v>
      </c>
      <c r="B3374">
        <v>61298</v>
      </c>
      <c r="C3374" t="s">
        <v>135</v>
      </c>
      <c r="D3374" t="str">
        <f>VLOOKUP(sales_order1[[#This Row],[itemCode]],product_details3!B:C,2,0)</f>
        <v>MSKSH</v>
      </c>
      <c r="E3374" t="s">
        <v>136</v>
      </c>
      <c r="F3374" t="s">
        <v>137</v>
      </c>
      <c r="G3374">
        <v>200</v>
      </c>
      <c r="H3374">
        <v>18.75</v>
      </c>
      <c r="I3374">
        <v>3750</v>
      </c>
      <c r="J3374">
        <v>7.45</v>
      </c>
      <c r="K3374">
        <v>1490</v>
      </c>
      <c r="L3374">
        <v>11.3</v>
      </c>
      <c r="M3374">
        <v>0.60266666666666668</v>
      </c>
      <c r="N3374">
        <v>2260</v>
      </c>
      <c r="O3374" t="s">
        <v>46</v>
      </c>
      <c r="P3374" t="s">
        <v>47</v>
      </c>
      <c r="Q3374" t="s">
        <v>48</v>
      </c>
      <c r="R3374" t="s">
        <v>25</v>
      </c>
      <c r="S3374" t="s">
        <v>49</v>
      </c>
      <c r="T3374" t="s">
        <v>50</v>
      </c>
      <c r="U3374" t="s">
        <v>1191</v>
      </c>
      <c r="V3374">
        <f>YEAR(sales_order1[[#This Row],[date]])</f>
        <v>2021</v>
      </c>
      <c r="W3374" t="str">
        <f>TEXT(sales_order1[[#This Row],[date]], "Mmm")</f>
        <v>Aug</v>
      </c>
      <c r="X3374">
        <f>VALUE(TEXT(sales_order1[[#This Row],[date]], "D"))</f>
        <v>10</v>
      </c>
      <c r="Y3374">
        <v>32</v>
      </c>
    </row>
    <row r="3375" spans="1:25" x14ac:dyDescent="0.25">
      <c r="A3375" s="1">
        <v>44418</v>
      </c>
      <c r="B3375">
        <v>61299</v>
      </c>
      <c r="C3375" t="s">
        <v>67</v>
      </c>
      <c r="D3375" t="str">
        <f>VLOOKUP(sales_order1[[#This Row],[itemCode]],product_details3!B:C,2,0)</f>
        <v>SRMH15</v>
      </c>
      <c r="E3375" t="s">
        <v>68</v>
      </c>
      <c r="F3375" t="s">
        <v>30</v>
      </c>
      <c r="G3375">
        <v>100</v>
      </c>
      <c r="H3375">
        <v>15.75</v>
      </c>
      <c r="I3375">
        <v>1575</v>
      </c>
      <c r="J3375">
        <v>5.45</v>
      </c>
      <c r="K3375">
        <v>545</v>
      </c>
      <c r="L3375">
        <v>10.3</v>
      </c>
      <c r="M3375">
        <v>0.65396825396825398</v>
      </c>
      <c r="N3375">
        <v>1030</v>
      </c>
      <c r="O3375" t="s">
        <v>417</v>
      </c>
      <c r="P3375" t="s">
        <v>418</v>
      </c>
      <c r="Q3375" t="s">
        <v>160</v>
      </c>
      <c r="R3375" t="s">
        <v>112</v>
      </c>
      <c r="S3375" t="s">
        <v>161</v>
      </c>
      <c r="T3375" t="s">
        <v>419</v>
      </c>
      <c r="U3375" t="s">
        <v>1189</v>
      </c>
      <c r="V3375">
        <f>YEAR(sales_order1[[#This Row],[date]])</f>
        <v>2021</v>
      </c>
      <c r="W3375" t="str">
        <f>TEXT(sales_order1[[#This Row],[date]], "Mmm")</f>
        <v>Aug</v>
      </c>
      <c r="X3375">
        <f>VALUE(TEXT(sales_order1[[#This Row],[date]], "D"))</f>
        <v>10</v>
      </c>
      <c r="Y3375">
        <v>32</v>
      </c>
    </row>
    <row r="3376" spans="1:25" x14ac:dyDescent="0.25">
      <c r="A3376" s="1">
        <v>44418</v>
      </c>
      <c r="B3376">
        <v>61300</v>
      </c>
      <c r="C3376" t="s">
        <v>194</v>
      </c>
      <c r="D3376" t="str">
        <f>VLOOKUP(sales_order1[[#This Row],[itemCode]],product_details3!B:C,2,0)</f>
        <v>CLNG150</v>
      </c>
      <c r="E3376" t="s">
        <v>195</v>
      </c>
      <c r="F3376" t="s">
        <v>45</v>
      </c>
      <c r="G3376">
        <v>200</v>
      </c>
      <c r="H3376">
        <v>12.75</v>
      </c>
      <c r="I3376">
        <v>2550</v>
      </c>
      <c r="J3376">
        <v>4.45</v>
      </c>
      <c r="K3376">
        <v>890</v>
      </c>
      <c r="L3376">
        <v>8.3000000000000007</v>
      </c>
      <c r="M3376">
        <v>0.65098039215686276</v>
      </c>
      <c r="N3376">
        <v>1660</v>
      </c>
      <c r="O3376" t="s">
        <v>603</v>
      </c>
      <c r="P3376" t="s">
        <v>604</v>
      </c>
      <c r="Q3376" t="s">
        <v>100</v>
      </c>
      <c r="R3376" t="s">
        <v>40</v>
      </c>
      <c r="S3376" t="s">
        <v>101</v>
      </c>
      <c r="T3376" t="s">
        <v>605</v>
      </c>
      <c r="U3376" t="s">
        <v>1190</v>
      </c>
      <c r="V3376">
        <f>YEAR(sales_order1[[#This Row],[date]])</f>
        <v>2021</v>
      </c>
      <c r="W3376" t="str">
        <f>TEXT(sales_order1[[#This Row],[date]], "Mmm")</f>
        <v>Aug</v>
      </c>
      <c r="X3376">
        <f>VALUE(TEXT(sales_order1[[#This Row],[date]], "D"))</f>
        <v>10</v>
      </c>
      <c r="Y3376">
        <v>32</v>
      </c>
    </row>
    <row r="3377" spans="1:25" x14ac:dyDescent="0.25">
      <c r="A3377" s="1">
        <v>44418</v>
      </c>
      <c r="B3377">
        <v>61301</v>
      </c>
      <c r="C3377" t="s">
        <v>194</v>
      </c>
      <c r="D3377" t="str">
        <f>VLOOKUP(sales_order1[[#This Row],[itemCode]],product_details3!B:C,2,0)</f>
        <v>CLNG150</v>
      </c>
      <c r="E3377" t="s">
        <v>195</v>
      </c>
      <c r="F3377" t="s">
        <v>45</v>
      </c>
      <c r="G3377">
        <v>150</v>
      </c>
      <c r="H3377">
        <v>12.75</v>
      </c>
      <c r="I3377">
        <v>1912.5</v>
      </c>
      <c r="J3377">
        <v>4.45</v>
      </c>
      <c r="K3377">
        <v>667.5</v>
      </c>
      <c r="L3377">
        <v>8.3000000000000007</v>
      </c>
      <c r="M3377">
        <v>0.65098039215686276</v>
      </c>
      <c r="N3377">
        <v>1245</v>
      </c>
      <c r="O3377" t="s">
        <v>130</v>
      </c>
      <c r="P3377" t="s">
        <v>131</v>
      </c>
      <c r="Q3377" t="s">
        <v>132</v>
      </c>
      <c r="R3377" t="s">
        <v>56</v>
      </c>
      <c r="S3377" t="s">
        <v>133</v>
      </c>
      <c r="T3377" t="s">
        <v>134</v>
      </c>
      <c r="U3377" t="s">
        <v>1191</v>
      </c>
      <c r="V3377">
        <f>YEAR(sales_order1[[#This Row],[date]])</f>
        <v>2021</v>
      </c>
      <c r="W3377" t="str">
        <f>TEXT(sales_order1[[#This Row],[date]], "Mmm")</f>
        <v>Aug</v>
      </c>
      <c r="X3377">
        <f>VALUE(TEXT(sales_order1[[#This Row],[date]], "D"))</f>
        <v>10</v>
      </c>
      <c r="Y3377">
        <v>32</v>
      </c>
    </row>
    <row r="3378" spans="1:25" x14ac:dyDescent="0.25">
      <c r="A3378" s="1">
        <v>44418</v>
      </c>
      <c r="B3378">
        <v>61302</v>
      </c>
      <c r="C3378" t="s">
        <v>128</v>
      </c>
      <c r="D3378" t="str">
        <f>VLOOKUP(sales_order1[[#This Row],[itemCode]],product_details3!B:C,2,0)</f>
        <v>SCRT100</v>
      </c>
      <c r="E3378" t="s">
        <v>129</v>
      </c>
      <c r="F3378" t="s">
        <v>61</v>
      </c>
      <c r="G3378">
        <v>300</v>
      </c>
      <c r="H3378">
        <v>28.25</v>
      </c>
      <c r="I3378">
        <v>8475</v>
      </c>
      <c r="J3378">
        <v>9</v>
      </c>
      <c r="K3378">
        <v>2700</v>
      </c>
      <c r="L3378">
        <v>19.25</v>
      </c>
      <c r="M3378">
        <v>0.68141592920353977</v>
      </c>
      <c r="N3378">
        <v>5775</v>
      </c>
      <c r="O3378" t="s">
        <v>163</v>
      </c>
      <c r="P3378" t="s">
        <v>164</v>
      </c>
      <c r="Q3378" t="s">
        <v>146</v>
      </c>
      <c r="R3378" t="s">
        <v>112</v>
      </c>
      <c r="S3378" t="s">
        <v>165</v>
      </c>
      <c r="T3378" t="s">
        <v>166</v>
      </c>
      <c r="U3378" t="s">
        <v>1189</v>
      </c>
      <c r="V3378">
        <f>YEAR(sales_order1[[#This Row],[date]])</f>
        <v>2021</v>
      </c>
      <c r="W3378" t="str">
        <f>TEXT(sales_order1[[#This Row],[date]], "Mmm")</f>
        <v>Aug</v>
      </c>
      <c r="X3378">
        <f>VALUE(TEXT(sales_order1[[#This Row],[date]], "D"))</f>
        <v>10</v>
      </c>
      <c r="Y3378">
        <v>32</v>
      </c>
    </row>
    <row r="3379" spans="1:25" x14ac:dyDescent="0.25">
      <c r="A3379" s="1">
        <v>44418</v>
      </c>
      <c r="B3379">
        <v>61303</v>
      </c>
      <c r="C3379" t="s">
        <v>320</v>
      </c>
      <c r="D3379" t="str">
        <f>VLOOKUP(sales_order1[[#This Row],[itemCode]],product_details3!B:C,2,0)</f>
        <v>SCR50+100</v>
      </c>
      <c r="E3379" t="s">
        <v>321</v>
      </c>
      <c r="F3379" t="s">
        <v>61</v>
      </c>
      <c r="G3379">
        <v>250</v>
      </c>
      <c r="H3379">
        <v>26.25</v>
      </c>
      <c r="I3379">
        <v>6562.5</v>
      </c>
      <c r="J3379">
        <v>7.75</v>
      </c>
      <c r="K3379">
        <v>1937.5</v>
      </c>
      <c r="L3379">
        <v>18.5</v>
      </c>
      <c r="M3379">
        <v>0.70476190476190481</v>
      </c>
      <c r="N3379">
        <v>4625</v>
      </c>
      <c r="O3379" t="s">
        <v>561</v>
      </c>
      <c r="P3379" t="s">
        <v>562</v>
      </c>
      <c r="Q3379" t="s">
        <v>378</v>
      </c>
      <c r="R3379" t="s">
        <v>72</v>
      </c>
      <c r="S3379" t="s">
        <v>563</v>
      </c>
      <c r="T3379" t="s">
        <v>58</v>
      </c>
      <c r="U3379" t="s">
        <v>1188</v>
      </c>
      <c r="V3379">
        <f>YEAR(sales_order1[[#This Row],[date]])</f>
        <v>2021</v>
      </c>
      <c r="W3379" t="str">
        <f>TEXT(sales_order1[[#This Row],[date]], "Mmm")</f>
        <v>Aug</v>
      </c>
      <c r="X3379">
        <f>VALUE(TEXT(sales_order1[[#This Row],[date]], "D"))</f>
        <v>10</v>
      </c>
      <c r="Y3379">
        <v>32</v>
      </c>
    </row>
    <row r="3380" spans="1:25" x14ac:dyDescent="0.25">
      <c r="A3380" s="1">
        <v>44419</v>
      </c>
      <c r="B3380">
        <v>61304</v>
      </c>
      <c r="C3380" t="s">
        <v>194</v>
      </c>
      <c r="D3380" t="str">
        <f>VLOOKUP(sales_order1[[#This Row],[itemCode]],product_details3!B:C,2,0)</f>
        <v>CLNG150</v>
      </c>
      <c r="E3380" t="s">
        <v>195</v>
      </c>
      <c r="F3380" t="s">
        <v>45</v>
      </c>
      <c r="G3380">
        <v>200</v>
      </c>
      <c r="H3380">
        <v>12.75</v>
      </c>
      <c r="I3380">
        <v>2550</v>
      </c>
      <c r="J3380">
        <v>4.45</v>
      </c>
      <c r="K3380">
        <v>890</v>
      </c>
      <c r="L3380">
        <v>8.3000000000000007</v>
      </c>
      <c r="M3380">
        <v>0.65098039215686276</v>
      </c>
      <c r="N3380">
        <v>1660</v>
      </c>
      <c r="O3380" t="s">
        <v>152</v>
      </c>
      <c r="P3380" t="s">
        <v>153</v>
      </c>
      <c r="Q3380" t="s">
        <v>154</v>
      </c>
      <c r="R3380" t="s">
        <v>56</v>
      </c>
      <c r="S3380" t="s">
        <v>133</v>
      </c>
      <c r="T3380" t="s">
        <v>155</v>
      </c>
      <c r="U3380" t="s">
        <v>1191</v>
      </c>
      <c r="V3380">
        <f>YEAR(sales_order1[[#This Row],[date]])</f>
        <v>2021</v>
      </c>
      <c r="W3380" t="str">
        <f>TEXT(sales_order1[[#This Row],[date]], "Mmm")</f>
        <v>Aug</v>
      </c>
      <c r="X3380">
        <f>VALUE(TEXT(sales_order1[[#This Row],[date]], "D"))</f>
        <v>11</v>
      </c>
      <c r="Y3380">
        <v>32</v>
      </c>
    </row>
    <row r="3381" spans="1:25" x14ac:dyDescent="0.25">
      <c r="A3381" s="1">
        <v>44419</v>
      </c>
      <c r="B3381">
        <v>61305</v>
      </c>
      <c r="C3381" t="s">
        <v>313</v>
      </c>
      <c r="D3381" t="str">
        <f>VLOOKUP(sales_order1[[#This Row],[itemCode]],product_details3!B:C,2,0)</f>
        <v>MSKO50</v>
      </c>
      <c r="E3381" t="s">
        <v>314</v>
      </c>
      <c r="F3381" t="s">
        <v>137</v>
      </c>
      <c r="G3381">
        <v>100</v>
      </c>
      <c r="H3381">
        <v>14.65</v>
      </c>
      <c r="I3381">
        <v>1465</v>
      </c>
      <c r="J3381">
        <v>6.55</v>
      </c>
      <c r="K3381">
        <v>655</v>
      </c>
      <c r="L3381">
        <v>8.1</v>
      </c>
      <c r="M3381">
        <v>0.55290102389078488</v>
      </c>
      <c r="N3381">
        <v>810</v>
      </c>
      <c r="O3381" t="s">
        <v>451</v>
      </c>
      <c r="P3381" t="s">
        <v>452</v>
      </c>
      <c r="Q3381" t="s">
        <v>271</v>
      </c>
      <c r="R3381" t="s">
        <v>56</v>
      </c>
      <c r="S3381" t="s">
        <v>192</v>
      </c>
      <c r="T3381" t="s">
        <v>453</v>
      </c>
      <c r="U3381" t="s">
        <v>1191</v>
      </c>
      <c r="V3381">
        <f>YEAR(sales_order1[[#This Row],[date]])</f>
        <v>2021</v>
      </c>
      <c r="W3381" t="str">
        <f>TEXT(sales_order1[[#This Row],[date]], "Mmm")</f>
        <v>Aug</v>
      </c>
      <c r="X3381">
        <f>VALUE(TEXT(sales_order1[[#This Row],[date]], "D"))</f>
        <v>11</v>
      </c>
      <c r="Y3381">
        <v>32</v>
      </c>
    </row>
    <row r="3382" spans="1:25" x14ac:dyDescent="0.25">
      <c r="A3382" s="1">
        <v>44419</v>
      </c>
      <c r="B3382">
        <v>61306</v>
      </c>
      <c r="C3382" t="s">
        <v>346</v>
      </c>
      <c r="D3382" t="str">
        <f>VLOOKUP(sales_order1[[#This Row],[itemCode]],product_details3!B:C,2,0)</f>
        <v>MSTA100</v>
      </c>
      <c r="E3382" t="s">
        <v>347</v>
      </c>
      <c r="F3382" t="s">
        <v>21</v>
      </c>
      <c r="G3382">
        <v>150</v>
      </c>
      <c r="H3382">
        <v>32.75</v>
      </c>
      <c r="I3382">
        <v>4912.5</v>
      </c>
      <c r="J3382">
        <v>11.25</v>
      </c>
      <c r="K3382">
        <v>1687.5</v>
      </c>
      <c r="L3382">
        <v>21.5</v>
      </c>
      <c r="M3382">
        <v>0.65648854961832059</v>
      </c>
      <c r="N3382">
        <v>3225</v>
      </c>
      <c r="O3382" t="s">
        <v>216</v>
      </c>
      <c r="P3382" t="s">
        <v>217</v>
      </c>
      <c r="Q3382" t="s">
        <v>218</v>
      </c>
      <c r="R3382" t="s">
        <v>40</v>
      </c>
      <c r="S3382" t="s">
        <v>219</v>
      </c>
      <c r="T3382" t="s">
        <v>220</v>
      </c>
      <c r="U3382" t="s">
        <v>1190</v>
      </c>
      <c r="V3382">
        <f>YEAR(sales_order1[[#This Row],[date]])</f>
        <v>2021</v>
      </c>
      <c r="W3382" t="str">
        <f>TEXT(sales_order1[[#This Row],[date]], "Mmm")</f>
        <v>Aug</v>
      </c>
      <c r="X3382">
        <f>VALUE(TEXT(sales_order1[[#This Row],[date]], "D"))</f>
        <v>11</v>
      </c>
      <c r="Y3382">
        <v>32</v>
      </c>
    </row>
    <row r="3383" spans="1:25" x14ac:dyDescent="0.25">
      <c r="A3383" s="1">
        <v>44419</v>
      </c>
      <c r="B3383">
        <v>61307</v>
      </c>
      <c r="C3383" t="s">
        <v>194</v>
      </c>
      <c r="D3383" t="str">
        <f>VLOOKUP(sales_order1[[#This Row],[itemCode]],product_details3!B:C,2,0)</f>
        <v>CLNG150</v>
      </c>
      <c r="E3383" t="s">
        <v>195</v>
      </c>
      <c r="F3383" t="s">
        <v>45</v>
      </c>
      <c r="G3383">
        <v>150</v>
      </c>
      <c r="H3383">
        <v>12.75</v>
      </c>
      <c r="I3383">
        <v>1912.5</v>
      </c>
      <c r="J3383">
        <v>4.45</v>
      </c>
      <c r="K3383">
        <v>667.5</v>
      </c>
      <c r="L3383">
        <v>8.3000000000000007</v>
      </c>
      <c r="M3383">
        <v>0.65098039215686276</v>
      </c>
      <c r="N3383">
        <v>1245</v>
      </c>
      <c r="O3383" t="s">
        <v>609</v>
      </c>
      <c r="P3383" t="s">
        <v>610</v>
      </c>
      <c r="Q3383" t="s">
        <v>93</v>
      </c>
      <c r="R3383" t="s">
        <v>72</v>
      </c>
      <c r="S3383" t="s">
        <v>260</v>
      </c>
      <c r="T3383" t="s">
        <v>611</v>
      </c>
      <c r="U3383" t="s">
        <v>1190</v>
      </c>
      <c r="V3383">
        <f>YEAR(sales_order1[[#This Row],[date]])</f>
        <v>2021</v>
      </c>
      <c r="W3383" t="str">
        <f>TEXT(sales_order1[[#This Row],[date]], "Mmm")</f>
        <v>Aug</v>
      </c>
      <c r="X3383">
        <f>VALUE(TEXT(sales_order1[[#This Row],[date]], "D"))</f>
        <v>11</v>
      </c>
      <c r="Y3383">
        <v>32</v>
      </c>
    </row>
    <row r="3384" spans="1:25" x14ac:dyDescent="0.25">
      <c r="A3384" s="1">
        <v>44419</v>
      </c>
      <c r="B3384">
        <v>61308</v>
      </c>
      <c r="C3384" t="s">
        <v>315</v>
      </c>
      <c r="D3384" t="str">
        <f>VLOOKUP(sales_order1[[#This Row],[itemCode]],product_details3!B:C,2,0)</f>
        <v>EXFG50</v>
      </c>
      <c r="E3384" t="s">
        <v>316</v>
      </c>
      <c r="F3384" t="s">
        <v>183</v>
      </c>
      <c r="G3384">
        <v>100</v>
      </c>
      <c r="H3384">
        <v>15.75</v>
      </c>
      <c r="I3384">
        <v>1575</v>
      </c>
      <c r="J3384">
        <v>5.45</v>
      </c>
      <c r="K3384">
        <v>545</v>
      </c>
      <c r="L3384">
        <v>10.3</v>
      </c>
      <c r="M3384">
        <v>0.65396825396825398</v>
      </c>
      <c r="N3384">
        <v>1030</v>
      </c>
      <c r="O3384" t="s">
        <v>412</v>
      </c>
      <c r="P3384" t="s">
        <v>413</v>
      </c>
      <c r="Q3384" t="s">
        <v>48</v>
      </c>
      <c r="R3384" t="s">
        <v>25</v>
      </c>
      <c r="S3384" t="s">
        <v>49</v>
      </c>
      <c r="T3384" t="s">
        <v>414</v>
      </c>
      <c r="U3384" t="s">
        <v>1191</v>
      </c>
      <c r="V3384">
        <f>YEAR(sales_order1[[#This Row],[date]])</f>
        <v>2021</v>
      </c>
      <c r="W3384" t="str">
        <f>TEXT(sales_order1[[#This Row],[date]], "Mmm")</f>
        <v>Aug</v>
      </c>
      <c r="X3384">
        <f>VALUE(TEXT(sales_order1[[#This Row],[date]], "D"))</f>
        <v>11</v>
      </c>
      <c r="Y3384">
        <v>32</v>
      </c>
    </row>
    <row r="3385" spans="1:25" x14ac:dyDescent="0.25">
      <c r="A3385" s="1">
        <v>44419</v>
      </c>
      <c r="B3385">
        <v>61309</v>
      </c>
      <c r="C3385" t="s">
        <v>329</v>
      </c>
      <c r="D3385" t="str">
        <f>VLOOKUP(sales_order1[[#This Row],[itemCode]],product_details3!B:C,2,0)</f>
        <v>TNRS150</v>
      </c>
      <c r="E3385" t="s">
        <v>330</v>
      </c>
      <c r="F3385" t="s">
        <v>124</v>
      </c>
      <c r="G3385">
        <v>200</v>
      </c>
      <c r="H3385">
        <v>19.649999999999999</v>
      </c>
      <c r="I3385">
        <v>3930</v>
      </c>
      <c r="J3385">
        <v>6.55</v>
      </c>
      <c r="K3385">
        <v>1310</v>
      </c>
      <c r="L3385">
        <v>13.1</v>
      </c>
      <c r="M3385">
        <v>0.66666666666666663</v>
      </c>
      <c r="N3385">
        <v>2620</v>
      </c>
      <c r="O3385" t="s">
        <v>31</v>
      </c>
      <c r="P3385" t="s">
        <v>32</v>
      </c>
      <c r="Q3385" t="s">
        <v>24</v>
      </c>
      <c r="R3385" t="s">
        <v>25</v>
      </c>
      <c r="S3385" t="s">
        <v>33</v>
      </c>
      <c r="T3385" t="s">
        <v>34</v>
      </c>
      <c r="U3385" t="s">
        <v>1191</v>
      </c>
      <c r="V3385">
        <f>YEAR(sales_order1[[#This Row],[date]])</f>
        <v>2021</v>
      </c>
      <c r="W3385" t="str">
        <f>TEXT(sales_order1[[#This Row],[date]], "Mmm")</f>
        <v>Aug</v>
      </c>
      <c r="X3385">
        <f>VALUE(TEXT(sales_order1[[#This Row],[date]], "D"))</f>
        <v>11</v>
      </c>
      <c r="Y3385">
        <v>32</v>
      </c>
    </row>
    <row r="3386" spans="1:25" x14ac:dyDescent="0.25">
      <c r="A3386" s="1">
        <v>44419</v>
      </c>
      <c r="B3386">
        <v>61310</v>
      </c>
      <c r="C3386" t="s">
        <v>51</v>
      </c>
      <c r="D3386" t="str">
        <f>VLOOKUP(sales_order1[[#This Row],[itemCode]],product_details3!B:C,2,0)</f>
        <v>MSTH50</v>
      </c>
      <c r="E3386" t="s">
        <v>52</v>
      </c>
      <c r="F3386" t="s">
        <v>21</v>
      </c>
      <c r="G3386">
        <v>100</v>
      </c>
      <c r="H3386">
        <v>15.75</v>
      </c>
      <c r="I3386">
        <v>1575</v>
      </c>
      <c r="J3386">
        <v>4.45</v>
      </c>
      <c r="K3386">
        <v>445</v>
      </c>
      <c r="L3386">
        <v>11.3</v>
      </c>
      <c r="M3386">
        <v>0.71746031746031746</v>
      </c>
      <c r="N3386">
        <v>1130</v>
      </c>
      <c r="O3386" t="s">
        <v>502</v>
      </c>
      <c r="P3386" t="s">
        <v>503</v>
      </c>
      <c r="Q3386" t="s">
        <v>218</v>
      </c>
      <c r="R3386" t="s">
        <v>40</v>
      </c>
      <c r="S3386" t="s">
        <v>219</v>
      </c>
      <c r="T3386" t="s">
        <v>504</v>
      </c>
      <c r="U3386" t="s">
        <v>1190</v>
      </c>
      <c r="V3386">
        <f>YEAR(sales_order1[[#This Row],[date]])</f>
        <v>2021</v>
      </c>
      <c r="W3386" t="str">
        <f>TEXT(sales_order1[[#This Row],[date]], "Mmm")</f>
        <v>Aug</v>
      </c>
      <c r="X3386">
        <f>VALUE(TEXT(sales_order1[[#This Row],[date]], "D"))</f>
        <v>11</v>
      </c>
      <c r="Y3386">
        <v>32</v>
      </c>
    </row>
    <row r="3387" spans="1:25" x14ac:dyDescent="0.25">
      <c r="A3387" s="1">
        <v>44419</v>
      </c>
      <c r="B3387">
        <v>61311</v>
      </c>
      <c r="C3387" t="s">
        <v>51</v>
      </c>
      <c r="D3387" t="str">
        <f>VLOOKUP(sales_order1[[#This Row],[itemCode]],product_details3!B:C,2,0)</f>
        <v>MSTH50</v>
      </c>
      <c r="E3387" t="s">
        <v>52</v>
      </c>
      <c r="F3387" t="s">
        <v>21</v>
      </c>
      <c r="G3387">
        <v>200</v>
      </c>
      <c r="H3387">
        <v>15.75</v>
      </c>
      <c r="I3387">
        <v>3150</v>
      </c>
      <c r="J3387">
        <v>4.45</v>
      </c>
      <c r="K3387">
        <v>890</v>
      </c>
      <c r="L3387">
        <v>11.3</v>
      </c>
      <c r="M3387">
        <v>0.71746031746031746</v>
      </c>
      <c r="N3387">
        <v>2260</v>
      </c>
      <c r="O3387" t="s">
        <v>196</v>
      </c>
      <c r="P3387" t="s">
        <v>197</v>
      </c>
      <c r="Q3387" t="s">
        <v>132</v>
      </c>
      <c r="R3387" t="s">
        <v>56</v>
      </c>
      <c r="S3387" t="s">
        <v>133</v>
      </c>
      <c r="T3387" t="s">
        <v>198</v>
      </c>
      <c r="U3387" t="s">
        <v>1191</v>
      </c>
      <c r="V3387">
        <f>YEAR(sales_order1[[#This Row],[date]])</f>
        <v>2021</v>
      </c>
      <c r="W3387" t="str">
        <f>TEXT(sales_order1[[#This Row],[date]], "Mmm")</f>
        <v>Aug</v>
      </c>
      <c r="X3387">
        <f>VALUE(TEXT(sales_order1[[#This Row],[date]], "D"))</f>
        <v>11</v>
      </c>
      <c r="Y3387">
        <v>32</v>
      </c>
    </row>
    <row r="3388" spans="1:25" x14ac:dyDescent="0.25">
      <c r="A3388" s="1">
        <v>44419</v>
      </c>
      <c r="B3388">
        <v>61312</v>
      </c>
      <c r="C3388" t="s">
        <v>142</v>
      </c>
      <c r="D3388" t="str">
        <f>VLOOKUP(sales_order1[[#This Row],[itemCode]],product_details3!B:C,2,0)</f>
        <v>SRMC50</v>
      </c>
      <c r="E3388" t="s">
        <v>143</v>
      </c>
      <c r="F3388" t="s">
        <v>30</v>
      </c>
      <c r="G3388">
        <v>50</v>
      </c>
      <c r="H3388">
        <v>33.25</v>
      </c>
      <c r="I3388">
        <v>1662.5</v>
      </c>
      <c r="J3388">
        <v>12</v>
      </c>
      <c r="K3388">
        <v>600</v>
      </c>
      <c r="L3388">
        <v>21.25</v>
      </c>
      <c r="M3388">
        <v>0.63909774436090228</v>
      </c>
      <c r="N3388">
        <v>1062.5</v>
      </c>
      <c r="O3388" t="s">
        <v>531</v>
      </c>
      <c r="P3388" t="s">
        <v>532</v>
      </c>
      <c r="Q3388" t="s">
        <v>119</v>
      </c>
      <c r="R3388" t="s">
        <v>40</v>
      </c>
      <c r="S3388" t="s">
        <v>120</v>
      </c>
      <c r="T3388" t="s">
        <v>533</v>
      </c>
      <c r="U3388" t="s">
        <v>1190</v>
      </c>
      <c r="V3388">
        <f>YEAR(sales_order1[[#This Row],[date]])</f>
        <v>2021</v>
      </c>
      <c r="W3388" t="str">
        <f>TEXT(sales_order1[[#This Row],[date]], "Mmm")</f>
        <v>Aug</v>
      </c>
      <c r="X3388">
        <f>VALUE(TEXT(sales_order1[[#This Row],[date]], "D"))</f>
        <v>11</v>
      </c>
      <c r="Y3388">
        <v>32</v>
      </c>
    </row>
    <row r="3389" spans="1:25" x14ac:dyDescent="0.25">
      <c r="A3389" s="1">
        <v>44419</v>
      </c>
      <c r="B3389">
        <v>61313</v>
      </c>
      <c r="C3389" t="s">
        <v>51</v>
      </c>
      <c r="D3389" t="str">
        <f>VLOOKUP(sales_order1[[#This Row],[itemCode]],product_details3!B:C,2,0)</f>
        <v>MSTH50</v>
      </c>
      <c r="E3389" t="s">
        <v>52</v>
      </c>
      <c r="F3389" t="s">
        <v>21</v>
      </c>
      <c r="G3389">
        <v>50</v>
      </c>
      <c r="H3389">
        <v>15.75</v>
      </c>
      <c r="I3389">
        <v>787.5</v>
      </c>
      <c r="J3389">
        <v>4.45</v>
      </c>
      <c r="K3389">
        <v>222.5</v>
      </c>
      <c r="L3389">
        <v>11.3</v>
      </c>
      <c r="M3389">
        <v>0.71746031746031746</v>
      </c>
      <c r="N3389">
        <v>565</v>
      </c>
      <c r="O3389" t="s">
        <v>376</v>
      </c>
      <c r="P3389" t="s">
        <v>377</v>
      </c>
      <c r="Q3389" t="s">
        <v>378</v>
      </c>
      <c r="R3389" t="s">
        <v>72</v>
      </c>
      <c r="S3389" t="s">
        <v>379</v>
      </c>
      <c r="T3389" t="s">
        <v>380</v>
      </c>
      <c r="U3389" t="s">
        <v>1188</v>
      </c>
      <c r="V3389">
        <f>YEAR(sales_order1[[#This Row],[date]])</f>
        <v>2021</v>
      </c>
      <c r="W3389" t="str">
        <f>TEXT(sales_order1[[#This Row],[date]], "Mmm")</f>
        <v>Aug</v>
      </c>
      <c r="X3389">
        <f>VALUE(TEXT(sales_order1[[#This Row],[date]], "D"))</f>
        <v>11</v>
      </c>
      <c r="Y3389">
        <v>32</v>
      </c>
    </row>
    <row r="3390" spans="1:25" x14ac:dyDescent="0.25">
      <c r="A3390" s="1">
        <v>44419</v>
      </c>
      <c r="B3390">
        <v>61314</v>
      </c>
      <c r="C3390" t="s">
        <v>204</v>
      </c>
      <c r="D3390" t="str">
        <f>VLOOKUP(sales_order1[[#This Row],[itemCode]],product_details3!B:C,2,0)</f>
        <v>MKRM150</v>
      </c>
      <c r="E3390" t="s">
        <v>205</v>
      </c>
      <c r="F3390" t="s">
        <v>151</v>
      </c>
      <c r="G3390">
        <v>50</v>
      </c>
      <c r="H3390">
        <v>10.75</v>
      </c>
      <c r="I3390">
        <v>537.5</v>
      </c>
      <c r="J3390">
        <v>4.45</v>
      </c>
      <c r="K3390">
        <v>222.5</v>
      </c>
      <c r="L3390">
        <v>6.3</v>
      </c>
      <c r="M3390">
        <v>0.586046511627907</v>
      </c>
      <c r="N3390">
        <v>315</v>
      </c>
      <c r="O3390" t="s">
        <v>138</v>
      </c>
      <c r="P3390" t="s">
        <v>139</v>
      </c>
      <c r="Q3390" t="s">
        <v>77</v>
      </c>
      <c r="R3390" t="s">
        <v>72</v>
      </c>
      <c r="S3390" t="s">
        <v>140</v>
      </c>
      <c r="T3390" t="s">
        <v>141</v>
      </c>
      <c r="U3390" t="s">
        <v>1190</v>
      </c>
      <c r="V3390">
        <f>YEAR(sales_order1[[#This Row],[date]])</f>
        <v>2021</v>
      </c>
      <c r="W3390" t="str">
        <f>TEXT(sales_order1[[#This Row],[date]], "Mmm")</f>
        <v>Aug</v>
      </c>
      <c r="X3390">
        <f>VALUE(TEXT(sales_order1[[#This Row],[date]], "D"))</f>
        <v>11</v>
      </c>
      <c r="Y3390">
        <v>32</v>
      </c>
    </row>
    <row r="3391" spans="1:25" x14ac:dyDescent="0.25">
      <c r="A3391" s="1">
        <v>44420</v>
      </c>
      <c r="B3391">
        <v>61315</v>
      </c>
      <c r="C3391" t="s">
        <v>320</v>
      </c>
      <c r="D3391" t="str">
        <f>VLOOKUP(sales_order1[[#This Row],[itemCode]],product_details3!B:C,2,0)</f>
        <v>SCR50+100</v>
      </c>
      <c r="E3391" t="s">
        <v>321</v>
      </c>
      <c r="F3391" t="s">
        <v>61</v>
      </c>
      <c r="G3391">
        <v>300</v>
      </c>
      <c r="H3391">
        <v>26.25</v>
      </c>
      <c r="I3391">
        <v>7875</v>
      </c>
      <c r="J3391">
        <v>7.75</v>
      </c>
      <c r="K3391">
        <v>2325</v>
      </c>
      <c r="L3391">
        <v>18.5</v>
      </c>
      <c r="M3391">
        <v>0.70476190476190481</v>
      </c>
      <c r="N3391">
        <v>5550</v>
      </c>
      <c r="O3391" t="s">
        <v>469</v>
      </c>
      <c r="P3391" t="s">
        <v>470</v>
      </c>
      <c r="Q3391" t="s">
        <v>160</v>
      </c>
      <c r="R3391" t="s">
        <v>112</v>
      </c>
      <c r="S3391" t="s">
        <v>161</v>
      </c>
      <c r="T3391" t="s">
        <v>471</v>
      </c>
      <c r="U3391" t="s">
        <v>1189</v>
      </c>
      <c r="V3391">
        <f>YEAR(sales_order1[[#This Row],[date]])</f>
        <v>2021</v>
      </c>
      <c r="W3391" t="str">
        <f>TEXT(sales_order1[[#This Row],[date]], "Mmm")</f>
        <v>Aug</v>
      </c>
      <c r="X3391">
        <f>VALUE(TEXT(sales_order1[[#This Row],[date]], "D"))</f>
        <v>12</v>
      </c>
      <c r="Y3391">
        <v>32</v>
      </c>
    </row>
    <row r="3392" spans="1:25" x14ac:dyDescent="0.25">
      <c r="A3392" s="1">
        <v>44420</v>
      </c>
      <c r="B3392">
        <v>61316</v>
      </c>
      <c r="C3392" t="s">
        <v>19</v>
      </c>
      <c r="D3392" t="str">
        <f>VLOOKUP(sales_order1[[#This Row],[itemCode]],product_details3!B:C,2,0)</f>
        <v>MSTH100</v>
      </c>
      <c r="E3392" t="s">
        <v>20</v>
      </c>
      <c r="F3392" t="s">
        <v>21</v>
      </c>
      <c r="G3392">
        <v>150</v>
      </c>
      <c r="H3392">
        <v>26.25</v>
      </c>
      <c r="I3392">
        <v>3937.5</v>
      </c>
      <c r="J3392">
        <v>7.75</v>
      </c>
      <c r="K3392">
        <v>1162.5</v>
      </c>
      <c r="L3392">
        <v>18.5</v>
      </c>
      <c r="M3392">
        <v>0.70476190476190481</v>
      </c>
      <c r="N3392">
        <v>2775</v>
      </c>
      <c r="O3392" t="s">
        <v>125</v>
      </c>
      <c r="P3392" t="s">
        <v>126</v>
      </c>
      <c r="Q3392" t="s">
        <v>71</v>
      </c>
      <c r="R3392" t="s">
        <v>72</v>
      </c>
      <c r="S3392" t="s">
        <v>73</v>
      </c>
      <c r="T3392" t="s">
        <v>127</v>
      </c>
      <c r="U3392" t="s">
        <v>1190</v>
      </c>
      <c r="V3392">
        <f>YEAR(sales_order1[[#This Row],[date]])</f>
        <v>2021</v>
      </c>
      <c r="W3392" t="str">
        <f>TEXT(sales_order1[[#This Row],[date]], "Mmm")</f>
        <v>Aug</v>
      </c>
      <c r="X3392">
        <f>VALUE(TEXT(sales_order1[[#This Row],[date]], "D"))</f>
        <v>12</v>
      </c>
      <c r="Y3392">
        <v>32</v>
      </c>
    </row>
    <row r="3393" spans="1:25" x14ac:dyDescent="0.25">
      <c r="A3393" s="1">
        <v>44420</v>
      </c>
      <c r="B3393">
        <v>61317</v>
      </c>
      <c r="C3393" t="s">
        <v>28</v>
      </c>
      <c r="D3393" t="str">
        <f>VLOOKUP(sales_order1[[#This Row],[itemCode]],product_details3!B:C,2,0)</f>
        <v>SRMC30</v>
      </c>
      <c r="E3393" t="s">
        <v>29</v>
      </c>
      <c r="F3393" t="s">
        <v>30</v>
      </c>
      <c r="G3393">
        <v>200</v>
      </c>
      <c r="H3393">
        <v>22.6</v>
      </c>
      <c r="I3393">
        <v>4520</v>
      </c>
      <c r="J3393">
        <v>7.6</v>
      </c>
      <c r="K3393">
        <v>1520</v>
      </c>
      <c r="L3393">
        <v>15</v>
      </c>
      <c r="M3393">
        <v>0.66371681415929207</v>
      </c>
      <c r="N3393">
        <v>3000</v>
      </c>
      <c r="O3393" t="s">
        <v>559</v>
      </c>
      <c r="P3393" t="s">
        <v>560</v>
      </c>
      <c r="Q3393" t="s">
        <v>191</v>
      </c>
      <c r="R3393" t="s">
        <v>56</v>
      </c>
      <c r="S3393" t="s">
        <v>192</v>
      </c>
      <c r="T3393" t="s">
        <v>193</v>
      </c>
      <c r="U3393" t="s">
        <v>1191</v>
      </c>
      <c r="V3393">
        <f>YEAR(sales_order1[[#This Row],[date]])</f>
        <v>2021</v>
      </c>
      <c r="W3393" t="str">
        <f>TEXT(sales_order1[[#This Row],[date]], "Mmm")</f>
        <v>Aug</v>
      </c>
      <c r="X3393">
        <f>VALUE(TEXT(sales_order1[[#This Row],[date]], "D"))</f>
        <v>12</v>
      </c>
      <c r="Y3393">
        <v>32</v>
      </c>
    </row>
    <row r="3394" spans="1:25" x14ac:dyDescent="0.25">
      <c r="A3394" s="1">
        <v>44420</v>
      </c>
      <c r="B3394">
        <v>61318</v>
      </c>
      <c r="C3394" t="s">
        <v>194</v>
      </c>
      <c r="D3394" t="str">
        <f>VLOOKUP(sales_order1[[#This Row],[itemCode]],product_details3!B:C,2,0)</f>
        <v>CLNG150</v>
      </c>
      <c r="E3394" t="s">
        <v>195</v>
      </c>
      <c r="F3394" t="s">
        <v>45</v>
      </c>
      <c r="G3394">
        <v>150</v>
      </c>
      <c r="H3394">
        <v>12.75</v>
      </c>
      <c r="I3394">
        <v>1912.5</v>
      </c>
      <c r="J3394">
        <v>4.45</v>
      </c>
      <c r="K3394">
        <v>667.5</v>
      </c>
      <c r="L3394">
        <v>8.3000000000000007</v>
      </c>
      <c r="M3394">
        <v>0.65098039215686276</v>
      </c>
      <c r="N3394">
        <v>1245</v>
      </c>
      <c r="O3394" t="s">
        <v>302</v>
      </c>
      <c r="P3394" t="s">
        <v>303</v>
      </c>
      <c r="Q3394" t="s">
        <v>107</v>
      </c>
      <c r="R3394" t="s">
        <v>40</v>
      </c>
      <c r="S3394" t="s">
        <v>101</v>
      </c>
      <c r="T3394" t="s">
        <v>304</v>
      </c>
      <c r="U3394" t="s">
        <v>1190</v>
      </c>
      <c r="V3394">
        <f>YEAR(sales_order1[[#This Row],[date]])</f>
        <v>2021</v>
      </c>
      <c r="W3394" t="str">
        <f>TEXT(sales_order1[[#This Row],[date]], "Mmm")</f>
        <v>Aug</v>
      </c>
      <c r="X3394">
        <f>VALUE(TEXT(sales_order1[[#This Row],[date]], "D"))</f>
        <v>12</v>
      </c>
      <c r="Y3394">
        <v>32</v>
      </c>
    </row>
    <row r="3395" spans="1:25" x14ac:dyDescent="0.25">
      <c r="A3395" s="1">
        <v>44420</v>
      </c>
      <c r="B3395">
        <v>61319</v>
      </c>
      <c r="C3395" t="s">
        <v>28</v>
      </c>
      <c r="D3395" t="str">
        <f>VLOOKUP(sales_order1[[#This Row],[itemCode]],product_details3!B:C,2,0)</f>
        <v>SRMC30</v>
      </c>
      <c r="E3395" t="s">
        <v>29</v>
      </c>
      <c r="F3395" t="s">
        <v>30</v>
      </c>
      <c r="G3395">
        <v>100</v>
      </c>
      <c r="H3395">
        <v>22.6</v>
      </c>
      <c r="I3395">
        <v>2260</v>
      </c>
      <c r="J3395">
        <v>7.6</v>
      </c>
      <c r="K3395">
        <v>760</v>
      </c>
      <c r="L3395">
        <v>15</v>
      </c>
      <c r="M3395">
        <v>0.66371681415929207</v>
      </c>
      <c r="N3395">
        <v>1500</v>
      </c>
      <c r="O3395" t="s">
        <v>395</v>
      </c>
      <c r="P3395" t="s">
        <v>396</v>
      </c>
      <c r="Q3395" t="s">
        <v>191</v>
      </c>
      <c r="R3395" t="s">
        <v>56</v>
      </c>
      <c r="S3395" t="s">
        <v>192</v>
      </c>
      <c r="T3395" t="s">
        <v>397</v>
      </c>
      <c r="U3395" t="s">
        <v>1191</v>
      </c>
      <c r="V3395">
        <f>YEAR(sales_order1[[#This Row],[date]])</f>
        <v>2021</v>
      </c>
      <c r="W3395" t="str">
        <f>TEXT(sales_order1[[#This Row],[date]], "Mmm")</f>
        <v>Aug</v>
      </c>
      <c r="X3395">
        <f>VALUE(TEXT(sales_order1[[#This Row],[date]], "D"))</f>
        <v>12</v>
      </c>
      <c r="Y3395">
        <v>32</v>
      </c>
    </row>
    <row r="3396" spans="1:25" x14ac:dyDescent="0.25">
      <c r="A3396" s="1">
        <v>44420</v>
      </c>
      <c r="B3396">
        <v>61320</v>
      </c>
      <c r="C3396" t="s">
        <v>19</v>
      </c>
      <c r="D3396" t="str">
        <f>VLOOKUP(sales_order1[[#This Row],[itemCode]],product_details3!B:C,2,0)</f>
        <v>MSTH100</v>
      </c>
      <c r="E3396" t="s">
        <v>20</v>
      </c>
      <c r="F3396" t="s">
        <v>21</v>
      </c>
      <c r="G3396">
        <v>100</v>
      </c>
      <c r="H3396">
        <v>26.25</v>
      </c>
      <c r="I3396">
        <v>2625</v>
      </c>
      <c r="J3396">
        <v>7.75</v>
      </c>
      <c r="K3396">
        <v>775</v>
      </c>
      <c r="L3396">
        <v>18.5</v>
      </c>
      <c r="M3396">
        <v>0.70476190476190481</v>
      </c>
      <c r="N3396">
        <v>1850</v>
      </c>
      <c r="O3396" t="s">
        <v>618</v>
      </c>
      <c r="P3396" t="s">
        <v>619</v>
      </c>
      <c r="Q3396" t="s">
        <v>77</v>
      </c>
      <c r="R3396" t="s">
        <v>72</v>
      </c>
      <c r="S3396" t="s">
        <v>140</v>
      </c>
      <c r="T3396" t="s">
        <v>620</v>
      </c>
      <c r="U3396" t="s">
        <v>1190</v>
      </c>
      <c r="V3396">
        <f>YEAR(sales_order1[[#This Row],[date]])</f>
        <v>2021</v>
      </c>
      <c r="W3396" t="str">
        <f>TEXT(sales_order1[[#This Row],[date]], "Mmm")</f>
        <v>Aug</v>
      </c>
      <c r="X3396">
        <f>VALUE(TEXT(sales_order1[[#This Row],[date]], "D"))</f>
        <v>12</v>
      </c>
      <c r="Y3396">
        <v>32</v>
      </c>
    </row>
    <row r="3397" spans="1:25" x14ac:dyDescent="0.25">
      <c r="A3397" s="1">
        <v>44420</v>
      </c>
      <c r="B3397">
        <v>61321</v>
      </c>
      <c r="C3397" t="s">
        <v>279</v>
      </c>
      <c r="D3397" t="str">
        <f>VLOOKUP(sales_order1[[#This Row],[itemCode]],product_details3!B:C,2,0)</f>
        <v>SRMC15</v>
      </c>
      <c r="E3397" t="s">
        <v>280</v>
      </c>
      <c r="F3397" t="s">
        <v>30</v>
      </c>
      <c r="G3397">
        <v>100</v>
      </c>
      <c r="H3397">
        <v>16.95</v>
      </c>
      <c r="I3397">
        <v>1695</v>
      </c>
      <c r="J3397">
        <v>6.2</v>
      </c>
      <c r="K3397">
        <v>620</v>
      </c>
      <c r="L3397">
        <v>10.75</v>
      </c>
      <c r="M3397">
        <v>0.63421828908554578</v>
      </c>
      <c r="N3397">
        <v>1075</v>
      </c>
      <c r="O3397" t="s">
        <v>227</v>
      </c>
      <c r="P3397" t="s">
        <v>228</v>
      </c>
      <c r="Q3397" t="s">
        <v>64</v>
      </c>
      <c r="R3397" t="s">
        <v>40</v>
      </c>
      <c r="S3397" t="s">
        <v>229</v>
      </c>
      <c r="T3397" t="s">
        <v>230</v>
      </c>
      <c r="U3397" t="s">
        <v>1189</v>
      </c>
      <c r="V3397">
        <f>YEAR(sales_order1[[#This Row],[date]])</f>
        <v>2021</v>
      </c>
      <c r="W3397" t="str">
        <f>TEXT(sales_order1[[#This Row],[date]], "Mmm")</f>
        <v>Aug</v>
      </c>
      <c r="X3397">
        <f>VALUE(TEXT(sales_order1[[#This Row],[date]], "D"))</f>
        <v>12</v>
      </c>
      <c r="Y3397">
        <v>32</v>
      </c>
    </row>
    <row r="3398" spans="1:25" x14ac:dyDescent="0.25">
      <c r="A3398" s="1">
        <v>44420</v>
      </c>
      <c r="B3398">
        <v>61322</v>
      </c>
      <c r="C3398" t="s">
        <v>309</v>
      </c>
      <c r="D3398" t="str">
        <f>VLOOKUP(sales_order1[[#This Row],[itemCode]],product_details3!B:C,2,0)</f>
        <v>MSKC100</v>
      </c>
      <c r="E3398" t="s">
        <v>310</v>
      </c>
      <c r="F3398" t="s">
        <v>137</v>
      </c>
      <c r="G3398">
        <v>150</v>
      </c>
      <c r="H3398">
        <v>19.95</v>
      </c>
      <c r="I3398">
        <v>2992.5</v>
      </c>
      <c r="J3398">
        <v>8.1999999999999993</v>
      </c>
      <c r="K3398">
        <v>1230</v>
      </c>
      <c r="L3398">
        <v>11.75</v>
      </c>
      <c r="M3398">
        <v>0.58897243107769426</v>
      </c>
      <c r="N3398">
        <v>1762.5</v>
      </c>
      <c r="O3398" t="s">
        <v>508</v>
      </c>
      <c r="P3398" t="s">
        <v>509</v>
      </c>
      <c r="Q3398" t="s">
        <v>55</v>
      </c>
      <c r="R3398" t="s">
        <v>56</v>
      </c>
      <c r="S3398" t="s">
        <v>225</v>
      </c>
      <c r="T3398" t="s">
        <v>510</v>
      </c>
      <c r="U3398" t="s">
        <v>1191</v>
      </c>
      <c r="V3398">
        <f>YEAR(sales_order1[[#This Row],[date]])</f>
        <v>2021</v>
      </c>
      <c r="W3398" t="str">
        <f>TEXT(sales_order1[[#This Row],[date]], "Mmm")</f>
        <v>Aug</v>
      </c>
      <c r="X3398">
        <f>VALUE(TEXT(sales_order1[[#This Row],[date]], "D"))</f>
        <v>12</v>
      </c>
      <c r="Y3398">
        <v>32</v>
      </c>
    </row>
    <row r="3399" spans="1:25" x14ac:dyDescent="0.25">
      <c r="A3399" s="1">
        <v>44421</v>
      </c>
      <c r="B3399">
        <v>61323</v>
      </c>
      <c r="C3399" t="s">
        <v>115</v>
      </c>
      <c r="D3399" t="str">
        <f>VLOOKUP(sales_order1[[#This Row],[itemCode]],product_details3!B:C,2,0)</f>
        <v>SCRS30100</v>
      </c>
      <c r="E3399" t="s">
        <v>116</v>
      </c>
      <c r="F3399" t="s">
        <v>61</v>
      </c>
      <c r="G3399">
        <v>100</v>
      </c>
      <c r="H3399">
        <v>32.75</v>
      </c>
      <c r="I3399">
        <v>3275</v>
      </c>
      <c r="J3399">
        <v>11.25</v>
      </c>
      <c r="K3399">
        <v>1125</v>
      </c>
      <c r="L3399">
        <v>21.5</v>
      </c>
      <c r="M3399">
        <v>0.65648854961832059</v>
      </c>
      <c r="N3399">
        <v>2150</v>
      </c>
      <c r="O3399" t="s">
        <v>457</v>
      </c>
      <c r="P3399" t="s">
        <v>458</v>
      </c>
      <c r="Q3399" t="s">
        <v>383</v>
      </c>
      <c r="R3399" t="s">
        <v>72</v>
      </c>
      <c r="S3399" t="s">
        <v>459</v>
      </c>
      <c r="T3399" t="s">
        <v>460</v>
      </c>
      <c r="U3399" t="s">
        <v>1188</v>
      </c>
      <c r="V3399">
        <f>YEAR(sales_order1[[#This Row],[date]])</f>
        <v>2021</v>
      </c>
      <c r="W3399" t="str">
        <f>TEXT(sales_order1[[#This Row],[date]], "Mmm")</f>
        <v>Aug</v>
      </c>
      <c r="X3399">
        <f>VALUE(TEXT(sales_order1[[#This Row],[date]], "D"))</f>
        <v>13</v>
      </c>
      <c r="Y3399">
        <v>33</v>
      </c>
    </row>
    <row r="3400" spans="1:25" x14ac:dyDescent="0.25">
      <c r="A3400" s="1">
        <v>44421</v>
      </c>
      <c r="B3400">
        <v>61324</v>
      </c>
      <c r="C3400" t="s">
        <v>320</v>
      </c>
      <c r="D3400" t="str">
        <f>VLOOKUP(sales_order1[[#This Row],[itemCode]],product_details3!B:C,2,0)</f>
        <v>SCR50+100</v>
      </c>
      <c r="E3400" t="s">
        <v>321</v>
      </c>
      <c r="F3400" t="s">
        <v>61</v>
      </c>
      <c r="G3400">
        <v>250</v>
      </c>
      <c r="H3400">
        <v>26.25</v>
      </c>
      <c r="I3400">
        <v>6562.5</v>
      </c>
      <c r="J3400">
        <v>7.75</v>
      </c>
      <c r="K3400">
        <v>1937.5</v>
      </c>
      <c r="L3400">
        <v>18.5</v>
      </c>
      <c r="M3400">
        <v>0.70476190476190481</v>
      </c>
      <c r="N3400">
        <v>4625</v>
      </c>
      <c r="O3400" t="s">
        <v>269</v>
      </c>
      <c r="P3400" t="s">
        <v>270</v>
      </c>
      <c r="Q3400" t="s">
        <v>271</v>
      </c>
      <c r="R3400" t="s">
        <v>56</v>
      </c>
      <c r="S3400" t="s">
        <v>192</v>
      </c>
      <c r="T3400" t="s">
        <v>272</v>
      </c>
      <c r="U3400" t="s">
        <v>1191</v>
      </c>
      <c r="V3400">
        <f>YEAR(sales_order1[[#This Row],[date]])</f>
        <v>2021</v>
      </c>
      <c r="W3400" t="str">
        <f>TEXT(sales_order1[[#This Row],[date]], "Mmm")</f>
        <v>Aug</v>
      </c>
      <c r="X3400">
        <f>VALUE(TEXT(sales_order1[[#This Row],[date]], "D"))</f>
        <v>13</v>
      </c>
      <c r="Y3400">
        <v>33</v>
      </c>
    </row>
    <row r="3401" spans="1:25" x14ac:dyDescent="0.25">
      <c r="A3401" s="1">
        <v>44421</v>
      </c>
      <c r="B3401">
        <v>61325</v>
      </c>
      <c r="C3401" t="s">
        <v>115</v>
      </c>
      <c r="D3401" t="str">
        <f>VLOOKUP(sales_order1[[#This Row],[itemCode]],product_details3!B:C,2,0)</f>
        <v>SCRS30100</v>
      </c>
      <c r="E3401" t="s">
        <v>116</v>
      </c>
      <c r="F3401" t="s">
        <v>61</v>
      </c>
      <c r="G3401">
        <v>350</v>
      </c>
      <c r="H3401">
        <v>32.75</v>
      </c>
      <c r="I3401">
        <v>11462.5</v>
      </c>
      <c r="J3401">
        <v>11.25</v>
      </c>
      <c r="K3401">
        <v>3937.5</v>
      </c>
      <c r="L3401">
        <v>21.5</v>
      </c>
      <c r="M3401">
        <v>0.65648854961832059</v>
      </c>
      <c r="N3401">
        <v>7525</v>
      </c>
      <c r="O3401" t="s">
        <v>648</v>
      </c>
      <c r="P3401" t="s">
        <v>649</v>
      </c>
      <c r="Q3401" t="s">
        <v>107</v>
      </c>
      <c r="R3401" t="s">
        <v>40</v>
      </c>
      <c r="S3401" t="s">
        <v>101</v>
      </c>
      <c r="T3401" t="s">
        <v>650</v>
      </c>
      <c r="U3401" t="s">
        <v>1190</v>
      </c>
      <c r="V3401">
        <f>YEAR(sales_order1[[#This Row],[date]])</f>
        <v>2021</v>
      </c>
      <c r="W3401" t="str">
        <f>TEXT(sales_order1[[#This Row],[date]], "Mmm")</f>
        <v>Aug</v>
      </c>
      <c r="X3401">
        <f>VALUE(TEXT(sales_order1[[#This Row],[date]], "D"))</f>
        <v>13</v>
      </c>
      <c r="Y3401">
        <v>33</v>
      </c>
    </row>
    <row r="3402" spans="1:25" x14ac:dyDescent="0.25">
      <c r="A3402" s="1">
        <v>44421</v>
      </c>
      <c r="B3402">
        <v>61326</v>
      </c>
      <c r="C3402" t="s">
        <v>28</v>
      </c>
      <c r="D3402" t="str">
        <f>VLOOKUP(sales_order1[[#This Row],[itemCode]],product_details3!B:C,2,0)</f>
        <v>SRMC30</v>
      </c>
      <c r="E3402" t="s">
        <v>29</v>
      </c>
      <c r="F3402" t="s">
        <v>30</v>
      </c>
      <c r="G3402">
        <v>100</v>
      </c>
      <c r="H3402">
        <v>22.6</v>
      </c>
      <c r="I3402">
        <v>2260</v>
      </c>
      <c r="J3402">
        <v>7.6</v>
      </c>
      <c r="K3402">
        <v>760</v>
      </c>
      <c r="L3402">
        <v>15</v>
      </c>
      <c r="M3402">
        <v>0.66371681415929207</v>
      </c>
      <c r="N3402">
        <v>1500</v>
      </c>
      <c r="O3402" t="s">
        <v>490</v>
      </c>
      <c r="P3402" t="s">
        <v>491</v>
      </c>
      <c r="Q3402" t="s">
        <v>271</v>
      </c>
      <c r="R3402" t="s">
        <v>56</v>
      </c>
      <c r="S3402" t="s">
        <v>192</v>
      </c>
      <c r="T3402" t="s">
        <v>272</v>
      </c>
      <c r="U3402" t="s">
        <v>1191</v>
      </c>
      <c r="V3402">
        <f>YEAR(sales_order1[[#This Row],[date]])</f>
        <v>2021</v>
      </c>
      <c r="W3402" t="str">
        <f>TEXT(sales_order1[[#This Row],[date]], "Mmm")</f>
        <v>Aug</v>
      </c>
      <c r="X3402">
        <f>VALUE(TEXT(sales_order1[[#This Row],[date]], "D"))</f>
        <v>13</v>
      </c>
      <c r="Y3402">
        <v>33</v>
      </c>
    </row>
    <row r="3403" spans="1:25" x14ac:dyDescent="0.25">
      <c r="A3403" s="1">
        <v>44421</v>
      </c>
      <c r="B3403">
        <v>61327</v>
      </c>
      <c r="C3403" t="s">
        <v>115</v>
      </c>
      <c r="D3403" t="str">
        <f>VLOOKUP(sales_order1[[#This Row],[itemCode]],product_details3!B:C,2,0)</f>
        <v>SCRS30100</v>
      </c>
      <c r="E3403" t="s">
        <v>116</v>
      </c>
      <c r="F3403" t="s">
        <v>61</v>
      </c>
      <c r="G3403">
        <v>250</v>
      </c>
      <c r="H3403">
        <v>32.75</v>
      </c>
      <c r="I3403">
        <v>8187.5</v>
      </c>
      <c r="J3403">
        <v>11.25</v>
      </c>
      <c r="K3403">
        <v>2812.5</v>
      </c>
      <c r="L3403">
        <v>21.5</v>
      </c>
      <c r="M3403">
        <v>0.65648854961832059</v>
      </c>
      <c r="N3403">
        <v>5375</v>
      </c>
      <c r="O3403" t="s">
        <v>109</v>
      </c>
      <c r="P3403" t="s">
        <v>110</v>
      </c>
      <c r="Q3403" t="s">
        <v>111</v>
      </c>
      <c r="R3403" t="s">
        <v>112</v>
      </c>
      <c r="S3403" t="s">
        <v>113</v>
      </c>
      <c r="T3403" t="s">
        <v>114</v>
      </c>
      <c r="U3403" t="s">
        <v>1189</v>
      </c>
      <c r="V3403">
        <f>YEAR(sales_order1[[#This Row],[date]])</f>
        <v>2021</v>
      </c>
      <c r="W3403" t="str">
        <f>TEXT(sales_order1[[#This Row],[date]], "Mmm")</f>
        <v>Aug</v>
      </c>
      <c r="X3403">
        <f>VALUE(TEXT(sales_order1[[#This Row],[date]], "D"))</f>
        <v>13</v>
      </c>
      <c r="Y3403">
        <v>33</v>
      </c>
    </row>
    <row r="3404" spans="1:25" x14ac:dyDescent="0.25">
      <c r="A3404" s="1">
        <v>44421</v>
      </c>
      <c r="B3404">
        <v>61328</v>
      </c>
      <c r="C3404" t="s">
        <v>251</v>
      </c>
      <c r="D3404" t="str">
        <f>VLOOKUP(sales_order1[[#This Row],[itemCode]],product_details3!B:C,2,0)</f>
        <v>CLNO50</v>
      </c>
      <c r="E3404" t="s">
        <v>252</v>
      </c>
      <c r="F3404" t="s">
        <v>45</v>
      </c>
      <c r="G3404">
        <v>200</v>
      </c>
      <c r="H3404">
        <v>9.1</v>
      </c>
      <c r="I3404">
        <v>1820</v>
      </c>
      <c r="J3404">
        <v>3.7</v>
      </c>
      <c r="K3404">
        <v>740</v>
      </c>
      <c r="L3404">
        <v>5.4</v>
      </c>
      <c r="M3404">
        <v>0.59340659340659352</v>
      </c>
      <c r="N3404">
        <v>1080</v>
      </c>
      <c r="O3404" t="s">
        <v>594</v>
      </c>
      <c r="P3404" t="s">
        <v>595</v>
      </c>
      <c r="Q3404" t="s">
        <v>264</v>
      </c>
      <c r="R3404" t="s">
        <v>56</v>
      </c>
      <c r="S3404" t="s">
        <v>133</v>
      </c>
      <c r="T3404" t="s">
        <v>596</v>
      </c>
      <c r="U3404" t="s">
        <v>1191</v>
      </c>
      <c r="V3404">
        <f>YEAR(sales_order1[[#This Row],[date]])</f>
        <v>2021</v>
      </c>
      <c r="W3404" t="str">
        <f>TEXT(sales_order1[[#This Row],[date]], "Mmm")</f>
        <v>Aug</v>
      </c>
      <c r="X3404">
        <f>VALUE(TEXT(sales_order1[[#This Row],[date]], "D"))</f>
        <v>13</v>
      </c>
      <c r="Y3404">
        <v>33</v>
      </c>
    </row>
    <row r="3405" spans="1:25" x14ac:dyDescent="0.25">
      <c r="A3405" s="1">
        <v>44421</v>
      </c>
      <c r="B3405">
        <v>61329</v>
      </c>
      <c r="C3405" t="s">
        <v>103</v>
      </c>
      <c r="D3405" t="str">
        <f>VLOOKUP(sales_order1[[#This Row],[itemCode]],product_details3!B:C,2,0)</f>
        <v>SCRT50</v>
      </c>
      <c r="E3405" t="s">
        <v>104</v>
      </c>
      <c r="F3405" t="s">
        <v>61</v>
      </c>
      <c r="G3405">
        <v>100</v>
      </c>
      <c r="H3405">
        <v>16.95</v>
      </c>
      <c r="I3405">
        <v>1695</v>
      </c>
      <c r="J3405">
        <v>5.2</v>
      </c>
      <c r="K3405">
        <v>520</v>
      </c>
      <c r="L3405">
        <v>11.75</v>
      </c>
      <c r="M3405">
        <v>0.69321533923303835</v>
      </c>
      <c r="N3405">
        <v>1175</v>
      </c>
      <c r="O3405" t="s">
        <v>427</v>
      </c>
      <c r="P3405" t="s">
        <v>428</v>
      </c>
      <c r="Q3405" t="s">
        <v>239</v>
      </c>
      <c r="R3405" t="s">
        <v>112</v>
      </c>
      <c r="S3405" t="s">
        <v>240</v>
      </c>
      <c r="T3405" t="s">
        <v>429</v>
      </c>
      <c r="U3405" t="s">
        <v>1189</v>
      </c>
      <c r="V3405">
        <f>YEAR(sales_order1[[#This Row],[date]])</f>
        <v>2021</v>
      </c>
      <c r="W3405" t="str">
        <f>TEXT(sales_order1[[#This Row],[date]], "Mmm")</f>
        <v>Aug</v>
      </c>
      <c r="X3405">
        <f>VALUE(TEXT(sales_order1[[#This Row],[date]], "D"))</f>
        <v>13</v>
      </c>
      <c r="Y3405">
        <v>33</v>
      </c>
    </row>
    <row r="3406" spans="1:25" x14ac:dyDescent="0.25">
      <c r="A3406" s="1">
        <v>44421</v>
      </c>
      <c r="B3406">
        <v>61330</v>
      </c>
      <c r="C3406" t="s">
        <v>115</v>
      </c>
      <c r="D3406" t="str">
        <f>VLOOKUP(sales_order1[[#This Row],[itemCode]],product_details3!B:C,2,0)</f>
        <v>SCRS30100</v>
      </c>
      <c r="E3406" t="s">
        <v>116</v>
      </c>
      <c r="F3406" t="s">
        <v>61</v>
      </c>
      <c r="G3406">
        <v>150</v>
      </c>
      <c r="H3406">
        <v>32.75</v>
      </c>
      <c r="I3406">
        <v>4912.5</v>
      </c>
      <c r="J3406">
        <v>11.25</v>
      </c>
      <c r="K3406">
        <v>1687.5</v>
      </c>
      <c r="L3406">
        <v>21.5</v>
      </c>
      <c r="M3406">
        <v>0.65648854961832059</v>
      </c>
      <c r="N3406">
        <v>3225</v>
      </c>
      <c r="O3406" t="s">
        <v>559</v>
      </c>
      <c r="P3406" t="s">
        <v>560</v>
      </c>
      <c r="Q3406" t="s">
        <v>191</v>
      </c>
      <c r="R3406" t="s">
        <v>56</v>
      </c>
      <c r="S3406" t="s">
        <v>192</v>
      </c>
      <c r="T3406" t="s">
        <v>193</v>
      </c>
      <c r="U3406" t="s">
        <v>1191</v>
      </c>
      <c r="V3406">
        <f>YEAR(sales_order1[[#This Row],[date]])</f>
        <v>2021</v>
      </c>
      <c r="W3406" t="str">
        <f>TEXT(sales_order1[[#This Row],[date]], "Mmm")</f>
        <v>Aug</v>
      </c>
      <c r="X3406">
        <f>VALUE(TEXT(sales_order1[[#This Row],[date]], "D"))</f>
        <v>13</v>
      </c>
      <c r="Y3406">
        <v>33</v>
      </c>
    </row>
    <row r="3407" spans="1:25" x14ac:dyDescent="0.25">
      <c r="A3407" s="1">
        <v>44421</v>
      </c>
      <c r="B3407">
        <v>61331</v>
      </c>
      <c r="C3407" t="s">
        <v>194</v>
      </c>
      <c r="D3407" t="str">
        <f>VLOOKUP(sales_order1[[#This Row],[itemCode]],product_details3!B:C,2,0)</f>
        <v>CLNG150</v>
      </c>
      <c r="E3407" t="s">
        <v>195</v>
      </c>
      <c r="F3407" t="s">
        <v>45</v>
      </c>
      <c r="G3407">
        <v>100</v>
      </c>
      <c r="H3407">
        <v>12.75</v>
      </c>
      <c r="I3407">
        <v>1275</v>
      </c>
      <c r="J3407">
        <v>4.45</v>
      </c>
      <c r="K3407">
        <v>445</v>
      </c>
      <c r="L3407">
        <v>8.3000000000000007</v>
      </c>
      <c r="M3407">
        <v>0.65098039215686276</v>
      </c>
      <c r="N3407">
        <v>830</v>
      </c>
      <c r="O3407" t="s">
        <v>454</v>
      </c>
      <c r="P3407" t="s">
        <v>455</v>
      </c>
      <c r="Q3407" t="s">
        <v>71</v>
      </c>
      <c r="R3407" t="s">
        <v>72</v>
      </c>
      <c r="S3407" t="s">
        <v>73</v>
      </c>
      <c r="T3407" t="s">
        <v>456</v>
      </c>
      <c r="U3407" t="s">
        <v>1190</v>
      </c>
      <c r="V3407">
        <f>YEAR(sales_order1[[#This Row],[date]])</f>
        <v>2021</v>
      </c>
      <c r="W3407" t="str">
        <f>TEXT(sales_order1[[#This Row],[date]], "Mmm")</f>
        <v>Aug</v>
      </c>
      <c r="X3407">
        <f>VALUE(TEXT(sales_order1[[#This Row],[date]], "D"))</f>
        <v>13</v>
      </c>
      <c r="Y3407">
        <v>33</v>
      </c>
    </row>
    <row r="3408" spans="1:25" x14ac:dyDescent="0.25">
      <c r="A3408" s="1">
        <v>44424</v>
      </c>
      <c r="B3408">
        <v>61332</v>
      </c>
      <c r="C3408" t="s">
        <v>374</v>
      </c>
      <c r="D3408" t="str">
        <f>VLOOKUP(sales_order1[[#This Row],[itemCode]],product_details3!B:C,2,0)</f>
        <v>EXFC50</v>
      </c>
      <c r="E3408" t="s">
        <v>375</v>
      </c>
      <c r="F3408" t="s">
        <v>183</v>
      </c>
      <c r="G3408">
        <v>100</v>
      </c>
      <c r="H3408">
        <v>19.649999999999999</v>
      </c>
      <c r="I3408">
        <v>1965</v>
      </c>
      <c r="J3408">
        <v>7.55</v>
      </c>
      <c r="K3408">
        <v>755</v>
      </c>
      <c r="L3408">
        <v>12.1</v>
      </c>
      <c r="M3408">
        <v>0.61577608142493634</v>
      </c>
      <c r="N3408">
        <v>1210</v>
      </c>
      <c r="O3408" t="s">
        <v>567</v>
      </c>
      <c r="P3408" t="s">
        <v>568</v>
      </c>
      <c r="Q3408" t="s">
        <v>271</v>
      </c>
      <c r="R3408" t="s">
        <v>56</v>
      </c>
      <c r="S3408" t="s">
        <v>192</v>
      </c>
      <c r="T3408" t="s">
        <v>569</v>
      </c>
      <c r="U3408" t="s">
        <v>1191</v>
      </c>
      <c r="V3408">
        <f>YEAR(sales_order1[[#This Row],[date]])</f>
        <v>2021</v>
      </c>
      <c r="W3408" t="str">
        <f>TEXT(sales_order1[[#This Row],[date]], "Mmm")</f>
        <v>Aug</v>
      </c>
      <c r="X3408">
        <f>VALUE(TEXT(sales_order1[[#This Row],[date]], "D"))</f>
        <v>16</v>
      </c>
      <c r="Y3408">
        <v>33</v>
      </c>
    </row>
    <row r="3409" spans="1:25" x14ac:dyDescent="0.25">
      <c r="A3409" s="1">
        <v>44424</v>
      </c>
      <c r="B3409">
        <v>61333</v>
      </c>
      <c r="C3409" t="s">
        <v>325</v>
      </c>
      <c r="D3409" t="str">
        <f>VLOOKUP(sales_order1[[#This Row],[itemCode]],product_details3!B:C,2,0)</f>
        <v>EXFG100</v>
      </c>
      <c r="E3409" t="s">
        <v>326</v>
      </c>
      <c r="F3409" t="s">
        <v>183</v>
      </c>
      <c r="G3409">
        <v>100</v>
      </c>
      <c r="H3409">
        <v>20.75</v>
      </c>
      <c r="I3409">
        <v>2075</v>
      </c>
      <c r="J3409">
        <v>7.45</v>
      </c>
      <c r="K3409">
        <v>745</v>
      </c>
      <c r="L3409">
        <v>13.3</v>
      </c>
      <c r="M3409">
        <v>0.64096385542168677</v>
      </c>
      <c r="N3409">
        <v>1330</v>
      </c>
      <c r="O3409" t="s">
        <v>172</v>
      </c>
      <c r="P3409" t="s">
        <v>173</v>
      </c>
      <c r="Q3409" t="s">
        <v>39</v>
      </c>
      <c r="R3409" t="s">
        <v>40</v>
      </c>
      <c r="S3409" t="s">
        <v>41</v>
      </c>
      <c r="T3409" t="s">
        <v>174</v>
      </c>
      <c r="U3409" t="s">
        <v>1188</v>
      </c>
      <c r="V3409">
        <f>YEAR(sales_order1[[#This Row],[date]])</f>
        <v>2021</v>
      </c>
      <c r="W3409" t="str">
        <f>TEXT(sales_order1[[#This Row],[date]], "Mmm")</f>
        <v>Aug</v>
      </c>
      <c r="X3409">
        <f>VALUE(TEXT(sales_order1[[#This Row],[date]], "D"))</f>
        <v>16</v>
      </c>
      <c r="Y3409">
        <v>33</v>
      </c>
    </row>
    <row r="3410" spans="1:25" x14ac:dyDescent="0.25">
      <c r="A3410" s="1">
        <v>44424</v>
      </c>
      <c r="B3410">
        <v>61334</v>
      </c>
      <c r="C3410" t="s">
        <v>19</v>
      </c>
      <c r="D3410" t="str">
        <f>VLOOKUP(sales_order1[[#This Row],[itemCode]],product_details3!B:C,2,0)</f>
        <v>MSTH100</v>
      </c>
      <c r="E3410" t="s">
        <v>20</v>
      </c>
      <c r="F3410" t="s">
        <v>21</v>
      </c>
      <c r="G3410">
        <v>200</v>
      </c>
      <c r="H3410">
        <v>26.25</v>
      </c>
      <c r="I3410">
        <v>5250</v>
      </c>
      <c r="J3410">
        <v>7.75</v>
      </c>
      <c r="K3410">
        <v>1550</v>
      </c>
      <c r="L3410">
        <v>18.5</v>
      </c>
      <c r="M3410">
        <v>0.70476190476190481</v>
      </c>
      <c r="N3410">
        <v>3700</v>
      </c>
      <c r="O3410" t="s">
        <v>525</v>
      </c>
      <c r="P3410" t="s">
        <v>526</v>
      </c>
      <c r="Q3410" t="s">
        <v>111</v>
      </c>
      <c r="R3410" t="s">
        <v>112</v>
      </c>
      <c r="S3410" t="s">
        <v>113</v>
      </c>
      <c r="T3410" t="s">
        <v>527</v>
      </c>
      <c r="U3410" t="s">
        <v>1189</v>
      </c>
      <c r="V3410">
        <f>YEAR(sales_order1[[#This Row],[date]])</f>
        <v>2021</v>
      </c>
      <c r="W3410" t="str">
        <f>TEXT(sales_order1[[#This Row],[date]], "Mmm")</f>
        <v>Aug</v>
      </c>
      <c r="X3410">
        <f>VALUE(TEXT(sales_order1[[#This Row],[date]], "D"))</f>
        <v>16</v>
      </c>
      <c r="Y3410">
        <v>33</v>
      </c>
    </row>
    <row r="3411" spans="1:25" x14ac:dyDescent="0.25">
      <c r="A3411" s="1">
        <v>44424</v>
      </c>
      <c r="B3411">
        <v>61335</v>
      </c>
      <c r="C3411" t="s">
        <v>149</v>
      </c>
      <c r="D3411" t="str">
        <f>VLOOKUP(sales_order1[[#This Row],[itemCode]],product_details3!B:C,2,0)</f>
        <v>MKRW80</v>
      </c>
      <c r="E3411" t="s">
        <v>150</v>
      </c>
      <c r="F3411" t="s">
        <v>151</v>
      </c>
      <c r="G3411">
        <v>100</v>
      </c>
      <c r="H3411">
        <v>14.65</v>
      </c>
      <c r="I3411">
        <v>1465</v>
      </c>
      <c r="J3411">
        <v>6.55</v>
      </c>
      <c r="K3411">
        <v>655</v>
      </c>
      <c r="L3411">
        <v>8.1</v>
      </c>
      <c r="M3411">
        <v>0.55290102389078488</v>
      </c>
      <c r="N3411">
        <v>810</v>
      </c>
      <c r="O3411" t="s">
        <v>341</v>
      </c>
      <c r="P3411" t="s">
        <v>342</v>
      </c>
      <c r="Q3411" t="s">
        <v>146</v>
      </c>
      <c r="R3411" t="s">
        <v>112</v>
      </c>
      <c r="S3411" t="s">
        <v>343</v>
      </c>
      <c r="T3411" t="s">
        <v>95</v>
      </c>
      <c r="U3411" t="s">
        <v>1190</v>
      </c>
      <c r="V3411">
        <f>YEAR(sales_order1[[#This Row],[date]])</f>
        <v>2021</v>
      </c>
      <c r="W3411" t="str">
        <f>TEXT(sales_order1[[#This Row],[date]], "Mmm")</f>
        <v>Aug</v>
      </c>
      <c r="X3411">
        <f>VALUE(TEXT(sales_order1[[#This Row],[date]], "D"))</f>
        <v>16</v>
      </c>
      <c r="Y3411">
        <v>33</v>
      </c>
    </row>
    <row r="3412" spans="1:25" x14ac:dyDescent="0.25">
      <c r="A3412" s="1">
        <v>44424</v>
      </c>
      <c r="B3412">
        <v>61336</v>
      </c>
      <c r="C3412" t="s">
        <v>194</v>
      </c>
      <c r="D3412" t="str">
        <f>VLOOKUP(sales_order1[[#This Row],[itemCode]],product_details3!B:C,2,0)</f>
        <v>CLNG150</v>
      </c>
      <c r="E3412" t="s">
        <v>195</v>
      </c>
      <c r="F3412" t="s">
        <v>45</v>
      </c>
      <c r="G3412">
        <v>50</v>
      </c>
      <c r="H3412">
        <v>12.75</v>
      </c>
      <c r="I3412">
        <v>637.5</v>
      </c>
      <c r="J3412">
        <v>4.45</v>
      </c>
      <c r="K3412">
        <v>222.5</v>
      </c>
      <c r="L3412">
        <v>8.3000000000000007</v>
      </c>
      <c r="M3412">
        <v>0.65098039215686276</v>
      </c>
      <c r="N3412">
        <v>415</v>
      </c>
      <c r="O3412" t="s">
        <v>640</v>
      </c>
      <c r="P3412" t="s">
        <v>641</v>
      </c>
      <c r="Q3412" t="s">
        <v>132</v>
      </c>
      <c r="R3412" t="s">
        <v>56</v>
      </c>
      <c r="S3412" t="s">
        <v>133</v>
      </c>
      <c r="T3412" t="s">
        <v>642</v>
      </c>
      <c r="U3412" t="s">
        <v>1191</v>
      </c>
      <c r="V3412">
        <f>YEAR(sales_order1[[#This Row],[date]])</f>
        <v>2021</v>
      </c>
      <c r="W3412" t="str">
        <f>TEXT(sales_order1[[#This Row],[date]], "Mmm")</f>
        <v>Aug</v>
      </c>
      <c r="X3412">
        <f>VALUE(TEXT(sales_order1[[#This Row],[date]], "D"))</f>
        <v>16</v>
      </c>
      <c r="Y3412">
        <v>33</v>
      </c>
    </row>
    <row r="3413" spans="1:25" x14ac:dyDescent="0.25">
      <c r="A3413" s="1">
        <v>44424</v>
      </c>
      <c r="B3413">
        <v>61337</v>
      </c>
      <c r="C3413" t="s">
        <v>320</v>
      </c>
      <c r="D3413" t="str">
        <f>VLOOKUP(sales_order1[[#This Row],[itemCode]],product_details3!B:C,2,0)</f>
        <v>SCR50+100</v>
      </c>
      <c r="E3413" t="s">
        <v>321</v>
      </c>
      <c r="F3413" t="s">
        <v>61</v>
      </c>
      <c r="G3413">
        <v>100</v>
      </c>
      <c r="H3413">
        <v>26.25</v>
      </c>
      <c r="I3413">
        <v>2625</v>
      </c>
      <c r="J3413">
        <v>7.75</v>
      </c>
      <c r="K3413">
        <v>775</v>
      </c>
      <c r="L3413">
        <v>18.5</v>
      </c>
      <c r="M3413">
        <v>0.70476190476190481</v>
      </c>
      <c r="N3413">
        <v>1850</v>
      </c>
      <c r="O3413" t="s">
        <v>216</v>
      </c>
      <c r="P3413" t="s">
        <v>217</v>
      </c>
      <c r="Q3413" t="s">
        <v>218</v>
      </c>
      <c r="R3413" t="s">
        <v>40</v>
      </c>
      <c r="S3413" t="s">
        <v>219</v>
      </c>
      <c r="T3413" t="s">
        <v>220</v>
      </c>
      <c r="U3413" t="s">
        <v>1190</v>
      </c>
      <c r="V3413">
        <f>YEAR(sales_order1[[#This Row],[date]])</f>
        <v>2021</v>
      </c>
      <c r="W3413" t="str">
        <f>TEXT(sales_order1[[#This Row],[date]], "Mmm")</f>
        <v>Aug</v>
      </c>
      <c r="X3413">
        <f>VALUE(TEXT(sales_order1[[#This Row],[date]], "D"))</f>
        <v>16</v>
      </c>
      <c r="Y3413">
        <v>33</v>
      </c>
    </row>
    <row r="3414" spans="1:25" x14ac:dyDescent="0.25">
      <c r="A3414" s="1">
        <v>44424</v>
      </c>
      <c r="B3414">
        <v>61338</v>
      </c>
      <c r="C3414" t="s">
        <v>103</v>
      </c>
      <c r="D3414" t="str">
        <f>VLOOKUP(sales_order1[[#This Row],[itemCode]],product_details3!B:C,2,0)</f>
        <v>SCRT50</v>
      </c>
      <c r="E3414" t="s">
        <v>104</v>
      </c>
      <c r="F3414" t="s">
        <v>61</v>
      </c>
      <c r="G3414">
        <v>300</v>
      </c>
      <c r="H3414">
        <v>16.95</v>
      </c>
      <c r="I3414">
        <v>5085</v>
      </c>
      <c r="J3414">
        <v>5.2</v>
      </c>
      <c r="K3414">
        <v>1560</v>
      </c>
      <c r="L3414">
        <v>11.75</v>
      </c>
      <c r="M3414">
        <v>0.69321533923303835</v>
      </c>
      <c r="N3414">
        <v>3525</v>
      </c>
      <c r="O3414" t="s">
        <v>492</v>
      </c>
      <c r="P3414" t="s">
        <v>493</v>
      </c>
      <c r="Q3414" t="s">
        <v>378</v>
      </c>
      <c r="R3414" t="s">
        <v>72</v>
      </c>
      <c r="S3414" t="s">
        <v>379</v>
      </c>
      <c r="T3414" t="s">
        <v>494</v>
      </c>
      <c r="U3414" t="s">
        <v>1188</v>
      </c>
      <c r="V3414">
        <f>YEAR(sales_order1[[#This Row],[date]])</f>
        <v>2021</v>
      </c>
      <c r="W3414" t="str">
        <f>TEXT(sales_order1[[#This Row],[date]], "Mmm")</f>
        <v>Aug</v>
      </c>
      <c r="X3414">
        <f>VALUE(TEXT(sales_order1[[#This Row],[date]], "D"))</f>
        <v>16</v>
      </c>
      <c r="Y3414">
        <v>33</v>
      </c>
    </row>
    <row r="3415" spans="1:25" x14ac:dyDescent="0.25">
      <c r="A3415" s="1">
        <v>44424</v>
      </c>
      <c r="B3415">
        <v>61339</v>
      </c>
      <c r="C3415" t="s">
        <v>204</v>
      </c>
      <c r="D3415" t="str">
        <f>VLOOKUP(sales_order1[[#This Row],[itemCode]],product_details3!B:C,2,0)</f>
        <v>MKRM150</v>
      </c>
      <c r="E3415" t="s">
        <v>205</v>
      </c>
      <c r="F3415" t="s">
        <v>151</v>
      </c>
      <c r="G3415">
        <v>100</v>
      </c>
      <c r="H3415">
        <v>10.75</v>
      </c>
      <c r="I3415">
        <v>1075</v>
      </c>
      <c r="J3415">
        <v>4.45</v>
      </c>
      <c r="K3415">
        <v>445</v>
      </c>
      <c r="L3415">
        <v>6.3</v>
      </c>
      <c r="M3415">
        <v>0.586046511627907</v>
      </c>
      <c r="N3415">
        <v>630</v>
      </c>
      <c r="O3415" t="s">
        <v>138</v>
      </c>
      <c r="P3415" t="s">
        <v>139</v>
      </c>
      <c r="Q3415" t="s">
        <v>77</v>
      </c>
      <c r="R3415" t="s">
        <v>72</v>
      </c>
      <c r="S3415" t="s">
        <v>140</v>
      </c>
      <c r="T3415" t="s">
        <v>141</v>
      </c>
      <c r="U3415" t="s">
        <v>1190</v>
      </c>
      <c r="V3415">
        <f>YEAR(sales_order1[[#This Row],[date]])</f>
        <v>2021</v>
      </c>
      <c r="W3415" t="str">
        <f>TEXT(sales_order1[[#This Row],[date]], "Mmm")</f>
        <v>Aug</v>
      </c>
      <c r="X3415">
        <f>VALUE(TEXT(sales_order1[[#This Row],[date]], "D"))</f>
        <v>16</v>
      </c>
      <c r="Y3415">
        <v>33</v>
      </c>
    </row>
    <row r="3416" spans="1:25" x14ac:dyDescent="0.25">
      <c r="A3416" s="1">
        <v>44424</v>
      </c>
      <c r="B3416">
        <v>61340</v>
      </c>
      <c r="C3416" t="s">
        <v>19</v>
      </c>
      <c r="D3416" t="str">
        <f>VLOOKUP(sales_order1[[#This Row],[itemCode]],product_details3!B:C,2,0)</f>
        <v>MSTH100</v>
      </c>
      <c r="E3416" t="s">
        <v>20</v>
      </c>
      <c r="F3416" t="s">
        <v>21</v>
      </c>
      <c r="G3416">
        <v>150</v>
      </c>
      <c r="H3416">
        <v>26.25</v>
      </c>
      <c r="I3416">
        <v>3937.5</v>
      </c>
      <c r="J3416">
        <v>7.75</v>
      </c>
      <c r="K3416">
        <v>1162.5</v>
      </c>
      <c r="L3416">
        <v>18.5</v>
      </c>
      <c r="M3416">
        <v>0.70476190476190481</v>
      </c>
      <c r="N3416">
        <v>2775</v>
      </c>
      <c r="O3416" t="s">
        <v>648</v>
      </c>
      <c r="P3416" t="s">
        <v>649</v>
      </c>
      <c r="Q3416" t="s">
        <v>107</v>
      </c>
      <c r="R3416" t="s">
        <v>40</v>
      </c>
      <c r="S3416" t="s">
        <v>101</v>
      </c>
      <c r="T3416" t="s">
        <v>650</v>
      </c>
      <c r="U3416" t="s">
        <v>1190</v>
      </c>
      <c r="V3416">
        <f>YEAR(sales_order1[[#This Row],[date]])</f>
        <v>2021</v>
      </c>
      <c r="W3416" t="str">
        <f>TEXT(sales_order1[[#This Row],[date]], "Mmm")</f>
        <v>Aug</v>
      </c>
      <c r="X3416">
        <f>VALUE(TEXT(sales_order1[[#This Row],[date]], "D"))</f>
        <v>16</v>
      </c>
      <c r="Y3416">
        <v>33</v>
      </c>
    </row>
    <row r="3417" spans="1:25" x14ac:dyDescent="0.25">
      <c r="A3417" s="1">
        <v>44424</v>
      </c>
      <c r="B3417">
        <v>61341</v>
      </c>
      <c r="C3417" t="s">
        <v>35</v>
      </c>
      <c r="D3417" t="str">
        <f>VLOOKUP(sales_order1[[#This Row],[itemCode]],product_details3!B:C,2,0)</f>
        <v>SRMA30</v>
      </c>
      <c r="E3417" t="s">
        <v>36</v>
      </c>
      <c r="F3417" t="s">
        <v>30</v>
      </c>
      <c r="G3417">
        <v>200</v>
      </c>
      <c r="H3417">
        <v>26.2</v>
      </c>
      <c r="I3417">
        <v>5240</v>
      </c>
      <c r="J3417">
        <v>9.4</v>
      </c>
      <c r="K3417">
        <v>1880</v>
      </c>
      <c r="L3417">
        <v>16.8</v>
      </c>
      <c r="M3417">
        <v>0.6412213740458016</v>
      </c>
      <c r="N3417">
        <v>3360</v>
      </c>
      <c r="O3417" t="s">
        <v>420</v>
      </c>
      <c r="P3417" t="s">
        <v>421</v>
      </c>
      <c r="Q3417" t="s">
        <v>77</v>
      </c>
      <c r="R3417" t="s">
        <v>72</v>
      </c>
      <c r="S3417" t="s">
        <v>78</v>
      </c>
      <c r="T3417" t="s">
        <v>422</v>
      </c>
      <c r="U3417" t="s">
        <v>1190</v>
      </c>
      <c r="V3417">
        <f>YEAR(sales_order1[[#This Row],[date]])</f>
        <v>2021</v>
      </c>
      <c r="W3417" t="str">
        <f>TEXT(sales_order1[[#This Row],[date]], "Mmm")</f>
        <v>Aug</v>
      </c>
      <c r="X3417">
        <f>VALUE(TEXT(sales_order1[[#This Row],[date]], "D"))</f>
        <v>16</v>
      </c>
      <c r="Y3417">
        <v>33</v>
      </c>
    </row>
    <row r="3418" spans="1:25" x14ac:dyDescent="0.25">
      <c r="A3418" s="1">
        <v>44424</v>
      </c>
      <c r="B3418">
        <v>61342</v>
      </c>
      <c r="C3418" t="s">
        <v>135</v>
      </c>
      <c r="D3418" t="str">
        <f>VLOOKUP(sales_order1[[#This Row],[itemCode]],product_details3!B:C,2,0)</f>
        <v>MSKSH</v>
      </c>
      <c r="E3418" t="s">
        <v>136</v>
      </c>
      <c r="F3418" t="s">
        <v>137</v>
      </c>
      <c r="G3418">
        <v>200</v>
      </c>
      <c r="H3418">
        <v>18.75</v>
      </c>
      <c r="I3418">
        <v>3750</v>
      </c>
      <c r="J3418">
        <v>7.45</v>
      </c>
      <c r="K3418">
        <v>1490</v>
      </c>
      <c r="L3418">
        <v>11.3</v>
      </c>
      <c r="M3418">
        <v>0.60266666666666668</v>
      </c>
      <c r="N3418">
        <v>2260</v>
      </c>
      <c r="O3418" t="s">
        <v>273</v>
      </c>
      <c r="P3418" t="s">
        <v>274</v>
      </c>
      <c r="Q3418" t="s">
        <v>132</v>
      </c>
      <c r="R3418" t="s">
        <v>56</v>
      </c>
      <c r="S3418" t="s">
        <v>133</v>
      </c>
      <c r="T3418" t="s">
        <v>275</v>
      </c>
      <c r="U3418" t="s">
        <v>1191</v>
      </c>
      <c r="V3418">
        <f>YEAR(sales_order1[[#This Row],[date]])</f>
        <v>2021</v>
      </c>
      <c r="W3418" t="str">
        <f>TEXT(sales_order1[[#This Row],[date]], "Mmm")</f>
        <v>Aug</v>
      </c>
      <c r="X3418">
        <f>VALUE(TEXT(sales_order1[[#This Row],[date]], "D"))</f>
        <v>16</v>
      </c>
      <c r="Y3418">
        <v>33</v>
      </c>
    </row>
    <row r="3419" spans="1:25" x14ac:dyDescent="0.25">
      <c r="A3419" s="1">
        <v>44425</v>
      </c>
      <c r="B3419">
        <v>61343</v>
      </c>
      <c r="C3419" t="s">
        <v>86</v>
      </c>
      <c r="D3419" t="str">
        <f>VLOOKUP(sales_order1[[#This Row],[itemCode]],product_details3!B:C,2,0)</f>
        <v>SRMH30</v>
      </c>
      <c r="E3419" t="s">
        <v>87</v>
      </c>
      <c r="F3419" t="s">
        <v>30</v>
      </c>
      <c r="G3419">
        <v>100</v>
      </c>
      <c r="H3419">
        <v>21</v>
      </c>
      <c r="I3419">
        <v>2100</v>
      </c>
      <c r="J3419">
        <v>6.6</v>
      </c>
      <c r="K3419">
        <v>660</v>
      </c>
      <c r="L3419">
        <v>14.4</v>
      </c>
      <c r="M3419">
        <v>0.68571428571428572</v>
      </c>
      <c r="N3419">
        <v>1440</v>
      </c>
      <c r="O3419" t="s">
        <v>685</v>
      </c>
      <c r="P3419" t="s">
        <v>686</v>
      </c>
      <c r="Q3419" t="s">
        <v>111</v>
      </c>
      <c r="R3419" t="s">
        <v>112</v>
      </c>
      <c r="S3419" t="s">
        <v>179</v>
      </c>
      <c r="T3419" t="s">
        <v>687</v>
      </c>
      <c r="U3419" t="s">
        <v>1189</v>
      </c>
      <c r="V3419">
        <f>YEAR(sales_order1[[#This Row],[date]])</f>
        <v>2021</v>
      </c>
      <c r="W3419" t="str">
        <f>TEXT(sales_order1[[#This Row],[date]], "Mmm")</f>
        <v>Aug</v>
      </c>
      <c r="X3419">
        <f>VALUE(TEXT(sales_order1[[#This Row],[date]], "D"))</f>
        <v>17</v>
      </c>
      <c r="Y3419">
        <v>33</v>
      </c>
    </row>
    <row r="3420" spans="1:25" x14ac:dyDescent="0.25">
      <c r="A3420" s="1">
        <v>44425</v>
      </c>
      <c r="B3420">
        <v>61344</v>
      </c>
      <c r="C3420" t="s">
        <v>320</v>
      </c>
      <c r="D3420" t="str">
        <f>VLOOKUP(sales_order1[[#This Row],[itemCode]],product_details3!B:C,2,0)</f>
        <v>SCR50+100</v>
      </c>
      <c r="E3420" t="s">
        <v>321</v>
      </c>
      <c r="F3420" t="s">
        <v>61</v>
      </c>
      <c r="G3420">
        <v>50</v>
      </c>
      <c r="H3420">
        <v>26.25</v>
      </c>
      <c r="I3420">
        <v>1312.5</v>
      </c>
      <c r="J3420">
        <v>7.75</v>
      </c>
      <c r="K3420">
        <v>387.5</v>
      </c>
      <c r="L3420">
        <v>18.5</v>
      </c>
      <c r="M3420">
        <v>0.70476190476190481</v>
      </c>
      <c r="N3420">
        <v>925</v>
      </c>
      <c r="O3420" t="s">
        <v>196</v>
      </c>
      <c r="P3420" t="s">
        <v>197</v>
      </c>
      <c r="Q3420" t="s">
        <v>132</v>
      </c>
      <c r="R3420" t="s">
        <v>56</v>
      </c>
      <c r="S3420" t="s">
        <v>133</v>
      </c>
      <c r="T3420" t="s">
        <v>198</v>
      </c>
      <c r="U3420" t="s">
        <v>1191</v>
      </c>
      <c r="V3420">
        <f>YEAR(sales_order1[[#This Row],[date]])</f>
        <v>2021</v>
      </c>
      <c r="W3420" t="str">
        <f>TEXT(sales_order1[[#This Row],[date]], "Mmm")</f>
        <v>Aug</v>
      </c>
      <c r="X3420">
        <f>VALUE(TEXT(sales_order1[[#This Row],[date]], "D"))</f>
        <v>17</v>
      </c>
      <c r="Y3420">
        <v>33</v>
      </c>
    </row>
    <row r="3421" spans="1:25" x14ac:dyDescent="0.25">
      <c r="A3421" s="1">
        <v>44425</v>
      </c>
      <c r="B3421">
        <v>61345</v>
      </c>
      <c r="C3421" t="s">
        <v>181</v>
      </c>
      <c r="D3421" t="str">
        <f>VLOOKUP(sales_order1[[#This Row],[itemCode]],product_details3!B:C,2,0)</f>
        <v>EXFP100</v>
      </c>
      <c r="E3421" t="s">
        <v>182</v>
      </c>
      <c r="F3421" t="s">
        <v>183</v>
      </c>
      <c r="G3421">
        <v>100</v>
      </c>
      <c r="H3421">
        <v>21.95</v>
      </c>
      <c r="I3421">
        <v>2195</v>
      </c>
      <c r="J3421">
        <v>8.1999999999999993</v>
      </c>
      <c r="K3421">
        <v>820</v>
      </c>
      <c r="L3421">
        <v>13.75</v>
      </c>
      <c r="M3421">
        <v>0.62642369020501143</v>
      </c>
      <c r="N3421">
        <v>1375</v>
      </c>
      <c r="O3421" t="s">
        <v>528</v>
      </c>
      <c r="P3421" t="s">
        <v>529</v>
      </c>
      <c r="Q3421" t="s">
        <v>132</v>
      </c>
      <c r="R3421" t="s">
        <v>56</v>
      </c>
      <c r="S3421" t="s">
        <v>133</v>
      </c>
      <c r="T3421" t="s">
        <v>530</v>
      </c>
      <c r="U3421" t="s">
        <v>1191</v>
      </c>
      <c r="V3421">
        <f>YEAR(sales_order1[[#This Row],[date]])</f>
        <v>2021</v>
      </c>
      <c r="W3421" t="str">
        <f>TEXT(sales_order1[[#This Row],[date]], "Mmm")</f>
        <v>Aug</v>
      </c>
      <c r="X3421">
        <f>VALUE(TEXT(sales_order1[[#This Row],[date]], "D"))</f>
        <v>17</v>
      </c>
      <c r="Y3421">
        <v>33</v>
      </c>
    </row>
    <row r="3422" spans="1:25" x14ac:dyDescent="0.25">
      <c r="A3422" s="1">
        <v>44425</v>
      </c>
      <c r="B3422">
        <v>61346</v>
      </c>
      <c r="C3422" t="s">
        <v>19</v>
      </c>
      <c r="D3422" t="str">
        <f>VLOOKUP(sales_order1[[#This Row],[itemCode]],product_details3!B:C,2,0)</f>
        <v>MSTH100</v>
      </c>
      <c r="E3422" t="s">
        <v>20</v>
      </c>
      <c r="F3422" t="s">
        <v>21</v>
      </c>
      <c r="G3422">
        <v>100</v>
      </c>
      <c r="H3422">
        <v>26.25</v>
      </c>
      <c r="I3422">
        <v>2625</v>
      </c>
      <c r="J3422">
        <v>7.75</v>
      </c>
      <c r="K3422">
        <v>775</v>
      </c>
      <c r="L3422">
        <v>18.5</v>
      </c>
      <c r="M3422">
        <v>0.70476190476190481</v>
      </c>
      <c r="N3422">
        <v>1850</v>
      </c>
      <c r="O3422" t="s">
        <v>88</v>
      </c>
      <c r="P3422" t="s">
        <v>89</v>
      </c>
      <c r="Q3422" t="s">
        <v>24</v>
      </c>
      <c r="R3422" t="s">
        <v>25</v>
      </c>
      <c r="S3422" t="s">
        <v>26</v>
      </c>
      <c r="T3422" t="s">
        <v>90</v>
      </c>
      <c r="U3422" t="s">
        <v>1191</v>
      </c>
      <c r="V3422">
        <f>YEAR(sales_order1[[#This Row],[date]])</f>
        <v>2021</v>
      </c>
      <c r="W3422" t="str">
        <f>TEXT(sales_order1[[#This Row],[date]], "Mmm")</f>
        <v>Aug</v>
      </c>
      <c r="X3422">
        <f>VALUE(TEXT(sales_order1[[#This Row],[date]], "D"))</f>
        <v>17</v>
      </c>
      <c r="Y3422">
        <v>33</v>
      </c>
    </row>
    <row r="3423" spans="1:25" x14ac:dyDescent="0.25">
      <c r="A3423" s="1">
        <v>44425</v>
      </c>
      <c r="B3423">
        <v>61347</v>
      </c>
      <c r="C3423" t="s">
        <v>35</v>
      </c>
      <c r="D3423" t="str">
        <f>VLOOKUP(sales_order1[[#This Row],[itemCode]],product_details3!B:C,2,0)</f>
        <v>SRMA30</v>
      </c>
      <c r="E3423" t="s">
        <v>36</v>
      </c>
      <c r="F3423" t="s">
        <v>30</v>
      </c>
      <c r="G3423">
        <v>150</v>
      </c>
      <c r="H3423">
        <v>26.2</v>
      </c>
      <c r="I3423">
        <v>3930</v>
      </c>
      <c r="J3423">
        <v>9.4</v>
      </c>
      <c r="K3423">
        <v>1410</v>
      </c>
      <c r="L3423">
        <v>16.8</v>
      </c>
      <c r="M3423">
        <v>0.6412213740458016</v>
      </c>
      <c r="N3423">
        <v>2520</v>
      </c>
      <c r="O3423" t="s">
        <v>461</v>
      </c>
      <c r="P3423" t="s">
        <v>462</v>
      </c>
      <c r="Q3423" t="s">
        <v>24</v>
      </c>
      <c r="R3423" t="s">
        <v>25</v>
      </c>
      <c r="S3423" t="s">
        <v>33</v>
      </c>
      <c r="T3423" t="s">
        <v>463</v>
      </c>
      <c r="U3423" t="s">
        <v>1191</v>
      </c>
      <c r="V3423">
        <f>YEAR(sales_order1[[#This Row],[date]])</f>
        <v>2021</v>
      </c>
      <c r="W3423" t="str">
        <f>TEXT(sales_order1[[#This Row],[date]], "Mmm")</f>
        <v>Aug</v>
      </c>
      <c r="X3423">
        <f>VALUE(TEXT(sales_order1[[#This Row],[date]], "D"))</f>
        <v>17</v>
      </c>
      <c r="Y3423">
        <v>33</v>
      </c>
    </row>
    <row r="3424" spans="1:25" x14ac:dyDescent="0.25">
      <c r="A3424" s="1">
        <v>44425</v>
      </c>
      <c r="B3424">
        <v>61348</v>
      </c>
      <c r="C3424" t="s">
        <v>209</v>
      </c>
      <c r="D3424" t="str">
        <f>VLOOKUP(sales_order1[[#This Row],[itemCode]],product_details3!B:C,2,0)</f>
        <v>CLNG50</v>
      </c>
      <c r="E3424" t="s">
        <v>210</v>
      </c>
      <c r="F3424" t="s">
        <v>45</v>
      </c>
      <c r="G3424">
        <v>150</v>
      </c>
      <c r="H3424">
        <v>6.5</v>
      </c>
      <c r="I3424">
        <v>975</v>
      </c>
      <c r="J3424">
        <v>2.2999999999999998</v>
      </c>
      <c r="K3424">
        <v>345</v>
      </c>
      <c r="L3424">
        <v>4.2</v>
      </c>
      <c r="M3424">
        <v>0.64615384615384619</v>
      </c>
      <c r="N3424">
        <v>630</v>
      </c>
      <c r="O3424" t="s">
        <v>262</v>
      </c>
      <c r="P3424" t="s">
        <v>263</v>
      </c>
      <c r="Q3424" t="s">
        <v>264</v>
      </c>
      <c r="R3424" t="s">
        <v>56</v>
      </c>
      <c r="S3424" t="s">
        <v>133</v>
      </c>
      <c r="T3424" t="s">
        <v>265</v>
      </c>
      <c r="U3424" t="s">
        <v>1191</v>
      </c>
      <c r="V3424">
        <f>YEAR(sales_order1[[#This Row],[date]])</f>
        <v>2021</v>
      </c>
      <c r="W3424" t="str">
        <f>TEXT(sales_order1[[#This Row],[date]], "Mmm")</f>
        <v>Aug</v>
      </c>
      <c r="X3424">
        <f>VALUE(TEXT(sales_order1[[#This Row],[date]], "D"))</f>
        <v>17</v>
      </c>
      <c r="Y3424">
        <v>33</v>
      </c>
    </row>
    <row r="3425" spans="1:25" x14ac:dyDescent="0.25">
      <c r="A3425" s="1">
        <v>44425</v>
      </c>
      <c r="B3425">
        <v>61349</v>
      </c>
      <c r="C3425" t="s">
        <v>194</v>
      </c>
      <c r="D3425" t="str">
        <f>VLOOKUP(sales_order1[[#This Row],[itemCode]],product_details3!B:C,2,0)</f>
        <v>CLNG150</v>
      </c>
      <c r="E3425" t="s">
        <v>195</v>
      </c>
      <c r="F3425" t="s">
        <v>45</v>
      </c>
      <c r="G3425">
        <v>150</v>
      </c>
      <c r="H3425">
        <v>12.75</v>
      </c>
      <c r="I3425">
        <v>1912.5</v>
      </c>
      <c r="J3425">
        <v>4.45</v>
      </c>
      <c r="K3425">
        <v>667.5</v>
      </c>
      <c r="L3425">
        <v>8.3000000000000007</v>
      </c>
      <c r="M3425">
        <v>0.65098039215686276</v>
      </c>
      <c r="N3425">
        <v>1245</v>
      </c>
      <c r="O3425" t="s">
        <v>31</v>
      </c>
      <c r="P3425" t="s">
        <v>32</v>
      </c>
      <c r="Q3425" t="s">
        <v>24</v>
      </c>
      <c r="R3425" t="s">
        <v>25</v>
      </c>
      <c r="S3425" t="s">
        <v>33</v>
      </c>
      <c r="T3425" t="s">
        <v>34</v>
      </c>
      <c r="U3425" t="s">
        <v>1191</v>
      </c>
      <c r="V3425">
        <f>YEAR(sales_order1[[#This Row],[date]])</f>
        <v>2021</v>
      </c>
      <c r="W3425" t="str">
        <f>TEXT(sales_order1[[#This Row],[date]], "Mmm")</f>
        <v>Aug</v>
      </c>
      <c r="X3425">
        <f>VALUE(TEXT(sales_order1[[#This Row],[date]], "D"))</f>
        <v>17</v>
      </c>
      <c r="Y3425">
        <v>33</v>
      </c>
    </row>
    <row r="3426" spans="1:25" x14ac:dyDescent="0.25">
      <c r="A3426" s="1">
        <v>44425</v>
      </c>
      <c r="B3426">
        <v>61350</v>
      </c>
      <c r="C3426" t="s">
        <v>51</v>
      </c>
      <c r="D3426" t="str">
        <f>VLOOKUP(sales_order1[[#This Row],[itemCode]],product_details3!B:C,2,0)</f>
        <v>MSTH50</v>
      </c>
      <c r="E3426" t="s">
        <v>52</v>
      </c>
      <c r="F3426" t="s">
        <v>21</v>
      </c>
      <c r="G3426">
        <v>100</v>
      </c>
      <c r="H3426">
        <v>15.75</v>
      </c>
      <c r="I3426">
        <v>1575</v>
      </c>
      <c r="J3426">
        <v>4.45</v>
      </c>
      <c r="K3426">
        <v>445</v>
      </c>
      <c r="L3426">
        <v>11.3</v>
      </c>
      <c r="M3426">
        <v>0.71746031746031746</v>
      </c>
      <c r="N3426">
        <v>1130</v>
      </c>
      <c r="O3426" t="s">
        <v>633</v>
      </c>
      <c r="P3426" t="s">
        <v>634</v>
      </c>
      <c r="Q3426" t="s">
        <v>383</v>
      </c>
      <c r="R3426" t="s">
        <v>72</v>
      </c>
      <c r="S3426" t="s">
        <v>384</v>
      </c>
      <c r="T3426" t="s">
        <v>635</v>
      </c>
      <c r="U3426" t="s">
        <v>1188</v>
      </c>
      <c r="V3426">
        <f>YEAR(sales_order1[[#This Row],[date]])</f>
        <v>2021</v>
      </c>
      <c r="W3426" t="str">
        <f>TEXT(sales_order1[[#This Row],[date]], "Mmm")</f>
        <v>Aug</v>
      </c>
      <c r="X3426">
        <f>VALUE(TEXT(sales_order1[[#This Row],[date]], "D"))</f>
        <v>17</v>
      </c>
      <c r="Y3426">
        <v>33</v>
      </c>
    </row>
    <row r="3427" spans="1:25" x14ac:dyDescent="0.25">
      <c r="A3427" s="1">
        <v>44425</v>
      </c>
      <c r="B3427">
        <v>61351</v>
      </c>
      <c r="C3427" t="s">
        <v>51</v>
      </c>
      <c r="D3427" t="str">
        <f>VLOOKUP(sales_order1[[#This Row],[itemCode]],product_details3!B:C,2,0)</f>
        <v>MSTH50</v>
      </c>
      <c r="E3427" t="s">
        <v>52</v>
      </c>
      <c r="F3427" t="s">
        <v>21</v>
      </c>
      <c r="G3427">
        <v>150</v>
      </c>
      <c r="H3427">
        <v>15.75</v>
      </c>
      <c r="I3427">
        <v>2362.5</v>
      </c>
      <c r="J3427">
        <v>4.45</v>
      </c>
      <c r="K3427">
        <v>667.5</v>
      </c>
      <c r="L3427">
        <v>11.3</v>
      </c>
      <c r="M3427">
        <v>0.71746031746031746</v>
      </c>
      <c r="N3427">
        <v>1695</v>
      </c>
      <c r="O3427" t="s">
        <v>430</v>
      </c>
      <c r="P3427" t="s">
        <v>431</v>
      </c>
      <c r="Q3427" t="s">
        <v>218</v>
      </c>
      <c r="R3427" t="s">
        <v>40</v>
      </c>
      <c r="S3427" t="s">
        <v>432</v>
      </c>
      <c r="T3427" t="s">
        <v>433</v>
      </c>
      <c r="U3427" t="s">
        <v>1190</v>
      </c>
      <c r="V3427">
        <f>YEAR(sales_order1[[#This Row],[date]])</f>
        <v>2021</v>
      </c>
      <c r="W3427" t="str">
        <f>TEXT(sales_order1[[#This Row],[date]], "Mmm")</f>
        <v>Aug</v>
      </c>
      <c r="X3427">
        <f>VALUE(TEXT(sales_order1[[#This Row],[date]], "D"))</f>
        <v>17</v>
      </c>
      <c r="Y3427">
        <v>33</v>
      </c>
    </row>
    <row r="3428" spans="1:25" x14ac:dyDescent="0.25">
      <c r="A3428" s="1">
        <v>44425</v>
      </c>
      <c r="B3428">
        <v>61352</v>
      </c>
      <c r="C3428" t="s">
        <v>103</v>
      </c>
      <c r="D3428" t="str">
        <f>VLOOKUP(sales_order1[[#This Row],[itemCode]],product_details3!B:C,2,0)</f>
        <v>SCRT50</v>
      </c>
      <c r="E3428" t="s">
        <v>104</v>
      </c>
      <c r="F3428" t="s">
        <v>61</v>
      </c>
      <c r="G3428">
        <v>350</v>
      </c>
      <c r="H3428">
        <v>16.95</v>
      </c>
      <c r="I3428">
        <v>5932.5</v>
      </c>
      <c r="J3428">
        <v>5.2</v>
      </c>
      <c r="K3428">
        <v>1820</v>
      </c>
      <c r="L3428">
        <v>11.75</v>
      </c>
      <c r="M3428">
        <v>0.69321533923303835</v>
      </c>
      <c r="N3428">
        <v>4112.5</v>
      </c>
      <c r="O3428" t="s">
        <v>144</v>
      </c>
      <c r="P3428" t="s">
        <v>145</v>
      </c>
      <c r="Q3428" t="s">
        <v>146</v>
      </c>
      <c r="R3428" t="s">
        <v>112</v>
      </c>
      <c r="S3428" t="s">
        <v>147</v>
      </c>
      <c r="T3428" t="s">
        <v>148</v>
      </c>
      <c r="U3428" t="s">
        <v>1190</v>
      </c>
      <c r="V3428">
        <f>YEAR(sales_order1[[#This Row],[date]])</f>
        <v>2021</v>
      </c>
      <c r="W3428" t="str">
        <f>TEXT(sales_order1[[#This Row],[date]], "Mmm")</f>
        <v>Aug</v>
      </c>
      <c r="X3428">
        <f>VALUE(TEXT(sales_order1[[#This Row],[date]], "D"))</f>
        <v>17</v>
      </c>
      <c r="Y3428">
        <v>33</v>
      </c>
    </row>
    <row r="3429" spans="1:25" x14ac:dyDescent="0.25">
      <c r="A3429" s="1">
        <v>44426</v>
      </c>
      <c r="B3429">
        <v>61353</v>
      </c>
      <c r="C3429" t="s">
        <v>28</v>
      </c>
      <c r="D3429" t="str">
        <f>VLOOKUP(sales_order1[[#This Row],[itemCode]],product_details3!B:C,2,0)</f>
        <v>SRMC30</v>
      </c>
      <c r="E3429" t="s">
        <v>29</v>
      </c>
      <c r="F3429" t="s">
        <v>30</v>
      </c>
      <c r="G3429">
        <v>150</v>
      </c>
      <c r="H3429">
        <v>22.6</v>
      </c>
      <c r="I3429">
        <v>3390</v>
      </c>
      <c r="J3429">
        <v>7.6</v>
      </c>
      <c r="K3429">
        <v>1140</v>
      </c>
      <c r="L3429">
        <v>15</v>
      </c>
      <c r="M3429">
        <v>0.66371681415929207</v>
      </c>
      <c r="N3429">
        <v>2250</v>
      </c>
      <c r="O3429" t="s">
        <v>561</v>
      </c>
      <c r="P3429" t="s">
        <v>562</v>
      </c>
      <c r="Q3429" t="s">
        <v>378</v>
      </c>
      <c r="R3429" t="s">
        <v>72</v>
      </c>
      <c r="S3429" t="s">
        <v>563</v>
      </c>
      <c r="T3429" t="s">
        <v>58</v>
      </c>
      <c r="U3429" t="s">
        <v>1188</v>
      </c>
      <c r="V3429">
        <f>YEAR(sales_order1[[#This Row],[date]])</f>
        <v>2021</v>
      </c>
      <c r="W3429" t="str">
        <f>TEXT(sales_order1[[#This Row],[date]], "Mmm")</f>
        <v>Aug</v>
      </c>
      <c r="X3429">
        <f>VALUE(TEXT(sales_order1[[#This Row],[date]], "D"))</f>
        <v>18</v>
      </c>
      <c r="Y3429">
        <v>33</v>
      </c>
    </row>
    <row r="3430" spans="1:25" x14ac:dyDescent="0.25">
      <c r="A3430" s="1">
        <v>44426</v>
      </c>
      <c r="B3430">
        <v>61354</v>
      </c>
      <c r="C3430" t="s">
        <v>333</v>
      </c>
      <c r="D3430" t="str">
        <f>VLOOKUP(sales_order1[[#This Row],[itemCode]],product_details3!B:C,2,0)</f>
        <v>TNRH200</v>
      </c>
      <c r="E3430" t="s">
        <v>334</v>
      </c>
      <c r="F3430" t="s">
        <v>124</v>
      </c>
      <c r="G3430">
        <v>200</v>
      </c>
      <c r="H3430">
        <v>21</v>
      </c>
      <c r="I3430">
        <v>4200</v>
      </c>
      <c r="J3430">
        <v>6.6</v>
      </c>
      <c r="K3430">
        <v>1320</v>
      </c>
      <c r="L3430">
        <v>14.4</v>
      </c>
      <c r="M3430">
        <v>0.68571428571428572</v>
      </c>
      <c r="N3430">
        <v>2880</v>
      </c>
      <c r="O3430" t="s">
        <v>199</v>
      </c>
      <c r="P3430" t="s">
        <v>200</v>
      </c>
      <c r="Q3430" t="s">
        <v>201</v>
      </c>
      <c r="R3430" t="s">
        <v>25</v>
      </c>
      <c r="S3430" t="s">
        <v>202</v>
      </c>
      <c r="T3430" t="s">
        <v>203</v>
      </c>
      <c r="U3430" t="s">
        <v>1191</v>
      </c>
      <c r="V3430">
        <f>YEAR(sales_order1[[#This Row],[date]])</f>
        <v>2021</v>
      </c>
      <c r="W3430" t="str">
        <f>TEXT(sales_order1[[#This Row],[date]], "Mmm")</f>
        <v>Aug</v>
      </c>
      <c r="X3430">
        <f>VALUE(TEXT(sales_order1[[#This Row],[date]], "D"))</f>
        <v>18</v>
      </c>
      <c r="Y3430">
        <v>33</v>
      </c>
    </row>
    <row r="3431" spans="1:25" x14ac:dyDescent="0.25">
      <c r="A3431" s="1">
        <v>44426</v>
      </c>
      <c r="B3431">
        <v>61355</v>
      </c>
      <c r="C3431" t="s">
        <v>320</v>
      </c>
      <c r="D3431" t="str">
        <f>VLOOKUP(sales_order1[[#This Row],[itemCode]],product_details3!B:C,2,0)</f>
        <v>SCR50+100</v>
      </c>
      <c r="E3431" t="s">
        <v>321</v>
      </c>
      <c r="F3431" t="s">
        <v>61</v>
      </c>
      <c r="G3431">
        <v>250</v>
      </c>
      <c r="H3431">
        <v>26.25</v>
      </c>
      <c r="I3431">
        <v>6562.5</v>
      </c>
      <c r="J3431">
        <v>7.75</v>
      </c>
      <c r="K3431">
        <v>1937.5</v>
      </c>
      <c r="L3431">
        <v>18.5</v>
      </c>
      <c r="M3431">
        <v>0.70476190476190481</v>
      </c>
      <c r="N3431">
        <v>4625</v>
      </c>
      <c r="O3431" t="s">
        <v>676</v>
      </c>
      <c r="P3431" t="s">
        <v>677</v>
      </c>
      <c r="Q3431" t="s">
        <v>93</v>
      </c>
      <c r="R3431" t="s">
        <v>72</v>
      </c>
      <c r="S3431" t="s">
        <v>94</v>
      </c>
      <c r="T3431" t="s">
        <v>678</v>
      </c>
      <c r="U3431" t="s">
        <v>1190</v>
      </c>
      <c r="V3431">
        <f>YEAR(sales_order1[[#This Row],[date]])</f>
        <v>2021</v>
      </c>
      <c r="W3431" t="str">
        <f>TEXT(sales_order1[[#This Row],[date]], "Mmm")</f>
        <v>Aug</v>
      </c>
      <c r="X3431">
        <f>VALUE(TEXT(sales_order1[[#This Row],[date]], "D"))</f>
        <v>18</v>
      </c>
      <c r="Y3431">
        <v>33</v>
      </c>
    </row>
    <row r="3432" spans="1:25" x14ac:dyDescent="0.25">
      <c r="A3432" s="1">
        <v>44426</v>
      </c>
      <c r="B3432">
        <v>61356</v>
      </c>
      <c r="C3432" t="s">
        <v>311</v>
      </c>
      <c r="D3432" t="str">
        <f>VLOOKUP(sales_order1[[#This Row],[itemCode]],product_details3!B:C,2,0)</f>
        <v>MSTH30</v>
      </c>
      <c r="E3432" t="s">
        <v>312</v>
      </c>
      <c r="F3432" t="s">
        <v>21</v>
      </c>
      <c r="G3432">
        <v>100</v>
      </c>
      <c r="H3432">
        <v>8.5</v>
      </c>
      <c r="I3432">
        <v>850</v>
      </c>
      <c r="J3432">
        <v>3.3</v>
      </c>
      <c r="K3432">
        <v>330</v>
      </c>
      <c r="L3432">
        <v>5.2</v>
      </c>
      <c r="M3432">
        <v>0.61176470588235299</v>
      </c>
      <c r="N3432">
        <v>520</v>
      </c>
      <c r="O3432" t="s">
        <v>502</v>
      </c>
      <c r="P3432" t="s">
        <v>503</v>
      </c>
      <c r="Q3432" t="s">
        <v>218</v>
      </c>
      <c r="R3432" t="s">
        <v>40</v>
      </c>
      <c r="S3432" t="s">
        <v>219</v>
      </c>
      <c r="T3432" t="s">
        <v>504</v>
      </c>
      <c r="U3432" t="s">
        <v>1190</v>
      </c>
      <c r="V3432">
        <f>YEAR(sales_order1[[#This Row],[date]])</f>
        <v>2021</v>
      </c>
      <c r="W3432" t="str">
        <f>TEXT(sales_order1[[#This Row],[date]], "Mmm")</f>
        <v>Aug</v>
      </c>
      <c r="X3432">
        <f>VALUE(TEXT(sales_order1[[#This Row],[date]], "D"))</f>
        <v>18</v>
      </c>
      <c r="Y3432">
        <v>33</v>
      </c>
    </row>
    <row r="3433" spans="1:25" x14ac:dyDescent="0.25">
      <c r="A3433" s="1">
        <v>44426</v>
      </c>
      <c r="B3433">
        <v>61357</v>
      </c>
      <c r="C3433" t="s">
        <v>360</v>
      </c>
      <c r="D3433" t="str">
        <f>VLOOKUP(sales_order1[[#This Row],[itemCode]],product_details3!B:C,2,0)</f>
        <v>TNRS100</v>
      </c>
      <c r="E3433" t="s">
        <v>361</v>
      </c>
      <c r="F3433" t="s">
        <v>124</v>
      </c>
      <c r="G3433">
        <v>50</v>
      </c>
      <c r="H3433">
        <v>13.1</v>
      </c>
      <c r="I3433">
        <v>655</v>
      </c>
      <c r="J3433">
        <v>4.7</v>
      </c>
      <c r="K3433">
        <v>235</v>
      </c>
      <c r="L3433">
        <v>8.4</v>
      </c>
      <c r="M3433">
        <v>0.6412213740458016</v>
      </c>
      <c r="N3433">
        <v>420</v>
      </c>
      <c r="O3433" t="s">
        <v>177</v>
      </c>
      <c r="P3433" t="s">
        <v>178</v>
      </c>
      <c r="Q3433" t="s">
        <v>111</v>
      </c>
      <c r="R3433" t="s">
        <v>112</v>
      </c>
      <c r="S3433" t="s">
        <v>179</v>
      </c>
      <c r="T3433" t="s">
        <v>180</v>
      </c>
      <c r="U3433" t="s">
        <v>1189</v>
      </c>
      <c r="V3433">
        <f>YEAR(sales_order1[[#This Row],[date]])</f>
        <v>2021</v>
      </c>
      <c r="W3433" t="str">
        <f>TEXT(sales_order1[[#This Row],[date]], "Mmm")</f>
        <v>Aug</v>
      </c>
      <c r="X3433">
        <f>VALUE(TEXT(sales_order1[[#This Row],[date]], "D"))</f>
        <v>18</v>
      </c>
      <c r="Y3433">
        <v>33</v>
      </c>
    </row>
    <row r="3434" spans="1:25" x14ac:dyDescent="0.25">
      <c r="A3434" s="1">
        <v>44426</v>
      </c>
      <c r="B3434">
        <v>61358</v>
      </c>
      <c r="C3434" t="s">
        <v>313</v>
      </c>
      <c r="D3434" t="str">
        <f>VLOOKUP(sales_order1[[#This Row],[itemCode]],product_details3!B:C,2,0)</f>
        <v>MSKO50</v>
      </c>
      <c r="E3434" t="s">
        <v>314</v>
      </c>
      <c r="F3434" t="s">
        <v>137</v>
      </c>
      <c r="G3434">
        <v>50</v>
      </c>
      <c r="H3434">
        <v>14.65</v>
      </c>
      <c r="I3434">
        <v>732.5</v>
      </c>
      <c r="J3434">
        <v>6.55</v>
      </c>
      <c r="K3434">
        <v>327.5</v>
      </c>
      <c r="L3434">
        <v>8.1</v>
      </c>
      <c r="M3434">
        <v>0.55290102389078488</v>
      </c>
      <c r="N3434">
        <v>405</v>
      </c>
      <c r="O3434" t="s">
        <v>392</v>
      </c>
      <c r="P3434" t="s">
        <v>393</v>
      </c>
      <c r="Q3434" t="s">
        <v>264</v>
      </c>
      <c r="R3434" t="s">
        <v>56</v>
      </c>
      <c r="S3434" t="s">
        <v>133</v>
      </c>
      <c r="T3434" t="s">
        <v>394</v>
      </c>
      <c r="U3434" t="s">
        <v>1191</v>
      </c>
      <c r="V3434">
        <f>YEAR(sales_order1[[#This Row],[date]])</f>
        <v>2021</v>
      </c>
      <c r="W3434" t="str">
        <f>TEXT(sales_order1[[#This Row],[date]], "Mmm")</f>
        <v>Aug</v>
      </c>
      <c r="X3434">
        <f>VALUE(TEXT(sales_order1[[#This Row],[date]], "D"))</f>
        <v>18</v>
      </c>
      <c r="Y3434">
        <v>33</v>
      </c>
    </row>
    <row r="3435" spans="1:25" x14ac:dyDescent="0.25">
      <c r="A3435" s="1">
        <v>44426</v>
      </c>
      <c r="B3435">
        <v>61359</v>
      </c>
      <c r="C3435" t="s">
        <v>320</v>
      </c>
      <c r="D3435" t="str">
        <f>VLOOKUP(sales_order1[[#This Row],[itemCode]],product_details3!B:C,2,0)</f>
        <v>SCR50+100</v>
      </c>
      <c r="E3435" t="s">
        <v>321</v>
      </c>
      <c r="F3435" t="s">
        <v>61</v>
      </c>
      <c r="G3435">
        <v>300</v>
      </c>
      <c r="H3435">
        <v>26.25</v>
      </c>
      <c r="I3435">
        <v>7875</v>
      </c>
      <c r="J3435">
        <v>7.75</v>
      </c>
      <c r="K3435">
        <v>2325</v>
      </c>
      <c r="L3435">
        <v>18.5</v>
      </c>
      <c r="M3435">
        <v>0.70476190476190481</v>
      </c>
      <c r="N3435">
        <v>5550</v>
      </c>
      <c r="O3435" t="s">
        <v>550</v>
      </c>
      <c r="P3435" t="s">
        <v>551</v>
      </c>
      <c r="Q3435" t="s">
        <v>100</v>
      </c>
      <c r="R3435" t="s">
        <v>40</v>
      </c>
      <c r="S3435" t="s">
        <v>101</v>
      </c>
      <c r="T3435" t="s">
        <v>552</v>
      </c>
      <c r="U3435" t="s">
        <v>1190</v>
      </c>
      <c r="V3435">
        <f>YEAR(sales_order1[[#This Row],[date]])</f>
        <v>2021</v>
      </c>
      <c r="W3435" t="str">
        <f>TEXT(sales_order1[[#This Row],[date]], "Mmm")</f>
        <v>Aug</v>
      </c>
      <c r="X3435">
        <f>VALUE(TEXT(sales_order1[[#This Row],[date]], "D"))</f>
        <v>18</v>
      </c>
      <c r="Y3435">
        <v>33</v>
      </c>
    </row>
    <row r="3436" spans="1:25" x14ac:dyDescent="0.25">
      <c r="A3436" s="1">
        <v>44426</v>
      </c>
      <c r="B3436">
        <v>61360</v>
      </c>
      <c r="C3436" t="s">
        <v>406</v>
      </c>
      <c r="D3436" t="str">
        <f>VLOOKUP(sales_order1[[#This Row],[itemCode]],product_details3!B:C,2,0)</f>
        <v>MKRO200</v>
      </c>
      <c r="E3436" t="s">
        <v>407</v>
      </c>
      <c r="F3436" t="s">
        <v>151</v>
      </c>
      <c r="G3436">
        <v>100</v>
      </c>
      <c r="H3436">
        <v>21.25</v>
      </c>
      <c r="I3436">
        <v>2125</v>
      </c>
      <c r="J3436">
        <v>9</v>
      </c>
      <c r="K3436">
        <v>900</v>
      </c>
      <c r="L3436">
        <v>12.25</v>
      </c>
      <c r="M3436">
        <v>0.57647058823529407</v>
      </c>
      <c r="N3436">
        <v>1225</v>
      </c>
      <c r="O3436" t="s">
        <v>322</v>
      </c>
      <c r="P3436" t="s">
        <v>323</v>
      </c>
      <c r="Q3436" t="s">
        <v>39</v>
      </c>
      <c r="R3436" t="s">
        <v>40</v>
      </c>
      <c r="S3436" t="s">
        <v>41</v>
      </c>
      <c r="T3436" t="s">
        <v>324</v>
      </c>
      <c r="U3436" t="s">
        <v>1188</v>
      </c>
      <c r="V3436">
        <f>YEAR(sales_order1[[#This Row],[date]])</f>
        <v>2021</v>
      </c>
      <c r="W3436" t="str">
        <f>TEXT(sales_order1[[#This Row],[date]], "Mmm")</f>
        <v>Aug</v>
      </c>
      <c r="X3436">
        <f>VALUE(TEXT(sales_order1[[#This Row],[date]], "D"))</f>
        <v>18</v>
      </c>
      <c r="Y3436">
        <v>33</v>
      </c>
    </row>
    <row r="3437" spans="1:25" x14ac:dyDescent="0.25">
      <c r="A3437" s="1">
        <v>44426</v>
      </c>
      <c r="B3437">
        <v>61361</v>
      </c>
      <c r="C3437" t="s">
        <v>181</v>
      </c>
      <c r="D3437" t="str">
        <f>VLOOKUP(sales_order1[[#This Row],[itemCode]],product_details3!B:C,2,0)</f>
        <v>EXFP100</v>
      </c>
      <c r="E3437" t="s">
        <v>182</v>
      </c>
      <c r="F3437" t="s">
        <v>183</v>
      </c>
      <c r="G3437">
        <v>100</v>
      </c>
      <c r="H3437">
        <v>21.95</v>
      </c>
      <c r="I3437">
        <v>2195</v>
      </c>
      <c r="J3437">
        <v>8.1999999999999993</v>
      </c>
      <c r="K3437">
        <v>820</v>
      </c>
      <c r="L3437">
        <v>13.75</v>
      </c>
      <c r="M3437">
        <v>0.62642369020501143</v>
      </c>
      <c r="N3437">
        <v>1375</v>
      </c>
      <c r="O3437" t="s">
        <v>511</v>
      </c>
      <c r="P3437" t="s">
        <v>512</v>
      </c>
      <c r="Q3437" t="s">
        <v>201</v>
      </c>
      <c r="R3437" t="s">
        <v>25</v>
      </c>
      <c r="S3437" t="s">
        <v>372</v>
      </c>
      <c r="T3437" t="s">
        <v>513</v>
      </c>
      <c r="U3437" t="s">
        <v>1191</v>
      </c>
      <c r="V3437">
        <f>YEAR(sales_order1[[#This Row],[date]])</f>
        <v>2021</v>
      </c>
      <c r="W3437" t="str">
        <f>TEXT(sales_order1[[#This Row],[date]], "Mmm")</f>
        <v>Aug</v>
      </c>
      <c r="X3437">
        <f>VALUE(TEXT(sales_order1[[#This Row],[date]], "D"))</f>
        <v>18</v>
      </c>
      <c r="Y3437">
        <v>33</v>
      </c>
    </row>
    <row r="3438" spans="1:25" x14ac:dyDescent="0.25">
      <c r="A3438" s="1">
        <v>44426</v>
      </c>
      <c r="B3438">
        <v>61362</v>
      </c>
      <c r="C3438" t="s">
        <v>320</v>
      </c>
      <c r="D3438" t="str">
        <f>VLOOKUP(sales_order1[[#This Row],[itemCode]],product_details3!B:C,2,0)</f>
        <v>SCR50+100</v>
      </c>
      <c r="E3438" t="s">
        <v>321</v>
      </c>
      <c r="F3438" t="s">
        <v>61</v>
      </c>
      <c r="G3438">
        <v>100</v>
      </c>
      <c r="H3438">
        <v>26.25</v>
      </c>
      <c r="I3438">
        <v>2625</v>
      </c>
      <c r="J3438">
        <v>7.75</v>
      </c>
      <c r="K3438">
        <v>775</v>
      </c>
      <c r="L3438">
        <v>18.5</v>
      </c>
      <c r="M3438">
        <v>0.70476190476190481</v>
      </c>
      <c r="N3438">
        <v>1850</v>
      </c>
      <c r="O3438" t="s">
        <v>91</v>
      </c>
      <c r="P3438" t="s">
        <v>92</v>
      </c>
      <c r="Q3438" t="s">
        <v>93</v>
      </c>
      <c r="R3438" t="s">
        <v>72</v>
      </c>
      <c r="S3438" t="s">
        <v>94</v>
      </c>
      <c r="T3438" t="s">
        <v>95</v>
      </c>
      <c r="U3438" t="s">
        <v>1190</v>
      </c>
      <c r="V3438">
        <f>YEAR(sales_order1[[#This Row],[date]])</f>
        <v>2021</v>
      </c>
      <c r="W3438" t="str">
        <f>TEXT(sales_order1[[#This Row],[date]], "Mmm")</f>
        <v>Aug</v>
      </c>
      <c r="X3438">
        <f>VALUE(TEXT(sales_order1[[#This Row],[date]], "D"))</f>
        <v>18</v>
      </c>
      <c r="Y3438">
        <v>33</v>
      </c>
    </row>
    <row r="3439" spans="1:25" x14ac:dyDescent="0.25">
      <c r="A3439" s="1">
        <v>44427</v>
      </c>
      <c r="B3439">
        <v>61363</v>
      </c>
      <c r="C3439" t="s">
        <v>327</v>
      </c>
      <c r="D3439" t="str">
        <f>VLOOKUP(sales_order1[[#This Row],[itemCode]],product_details3!B:C,2,0)</f>
        <v>SCR50+50</v>
      </c>
      <c r="E3439" t="s">
        <v>328</v>
      </c>
      <c r="F3439" t="s">
        <v>61</v>
      </c>
      <c r="G3439">
        <v>100</v>
      </c>
      <c r="H3439">
        <v>15.75</v>
      </c>
      <c r="I3439">
        <v>1575</v>
      </c>
      <c r="J3439">
        <v>4.45</v>
      </c>
      <c r="K3439">
        <v>445</v>
      </c>
      <c r="L3439">
        <v>11.3</v>
      </c>
      <c r="M3439">
        <v>0.71746031746031746</v>
      </c>
      <c r="N3439">
        <v>1130</v>
      </c>
      <c r="O3439" t="s">
        <v>69</v>
      </c>
      <c r="P3439" t="s">
        <v>70</v>
      </c>
      <c r="Q3439" t="s">
        <v>71</v>
      </c>
      <c r="R3439" t="s">
        <v>72</v>
      </c>
      <c r="S3439" t="s">
        <v>73</v>
      </c>
      <c r="T3439" t="s">
        <v>74</v>
      </c>
      <c r="U3439" t="s">
        <v>1190</v>
      </c>
      <c r="V3439">
        <f>YEAR(sales_order1[[#This Row],[date]])</f>
        <v>2021</v>
      </c>
      <c r="W3439" t="str">
        <f>TEXT(sales_order1[[#This Row],[date]], "Mmm")</f>
        <v>Aug</v>
      </c>
      <c r="X3439">
        <f>VALUE(TEXT(sales_order1[[#This Row],[date]], "D"))</f>
        <v>19</v>
      </c>
      <c r="Y3439">
        <v>33</v>
      </c>
    </row>
    <row r="3440" spans="1:25" x14ac:dyDescent="0.25">
      <c r="A3440" s="1">
        <v>44427</v>
      </c>
      <c r="B3440">
        <v>61364</v>
      </c>
      <c r="C3440" t="s">
        <v>307</v>
      </c>
      <c r="D3440" t="str">
        <f>VLOOKUP(sales_order1[[#This Row],[itemCode]],product_details3!B:C,2,0)</f>
        <v>TNRH150</v>
      </c>
      <c r="E3440" t="s">
        <v>308</v>
      </c>
      <c r="F3440" t="s">
        <v>124</v>
      </c>
      <c r="G3440">
        <v>200</v>
      </c>
      <c r="H3440">
        <v>15.75</v>
      </c>
      <c r="I3440">
        <v>3150</v>
      </c>
      <c r="J3440">
        <v>4.45</v>
      </c>
      <c r="K3440">
        <v>890</v>
      </c>
      <c r="L3440">
        <v>11.3</v>
      </c>
      <c r="M3440">
        <v>0.71746031746031746</v>
      </c>
      <c r="N3440">
        <v>2260</v>
      </c>
      <c r="O3440" t="s">
        <v>688</v>
      </c>
      <c r="P3440" t="s">
        <v>689</v>
      </c>
      <c r="Q3440" t="s">
        <v>77</v>
      </c>
      <c r="R3440" t="s">
        <v>72</v>
      </c>
      <c r="S3440" t="s">
        <v>140</v>
      </c>
      <c r="T3440" t="s">
        <v>690</v>
      </c>
      <c r="U3440" t="s">
        <v>1190</v>
      </c>
      <c r="V3440">
        <f>YEAR(sales_order1[[#This Row],[date]])</f>
        <v>2021</v>
      </c>
      <c r="W3440" t="str">
        <f>TEXT(sales_order1[[#This Row],[date]], "Mmm")</f>
        <v>Aug</v>
      </c>
      <c r="X3440">
        <f>VALUE(TEXT(sales_order1[[#This Row],[date]], "D"))</f>
        <v>19</v>
      </c>
      <c r="Y3440">
        <v>33</v>
      </c>
    </row>
    <row r="3441" spans="1:25" x14ac:dyDescent="0.25">
      <c r="A3441" s="1">
        <v>44427</v>
      </c>
      <c r="B3441">
        <v>61365</v>
      </c>
      <c r="C3441" t="s">
        <v>209</v>
      </c>
      <c r="D3441" t="str">
        <f>VLOOKUP(sales_order1[[#This Row],[itemCode]],product_details3!B:C,2,0)</f>
        <v>CLNG50</v>
      </c>
      <c r="E3441" t="s">
        <v>210</v>
      </c>
      <c r="F3441" t="s">
        <v>45</v>
      </c>
      <c r="G3441">
        <v>50</v>
      </c>
      <c r="H3441">
        <v>6.5</v>
      </c>
      <c r="I3441">
        <v>325</v>
      </c>
      <c r="J3441">
        <v>2.2999999999999998</v>
      </c>
      <c r="K3441">
        <v>115</v>
      </c>
      <c r="L3441">
        <v>4.2</v>
      </c>
      <c r="M3441">
        <v>0.64615384615384619</v>
      </c>
      <c r="N3441">
        <v>210</v>
      </c>
      <c r="O3441" t="s">
        <v>117</v>
      </c>
      <c r="P3441" t="s">
        <v>118</v>
      </c>
      <c r="Q3441" t="s">
        <v>119</v>
      </c>
      <c r="R3441" t="s">
        <v>40</v>
      </c>
      <c r="S3441" t="s">
        <v>120</v>
      </c>
      <c r="T3441" t="s">
        <v>121</v>
      </c>
      <c r="U3441" t="s">
        <v>1190</v>
      </c>
      <c r="V3441">
        <f>YEAR(sales_order1[[#This Row],[date]])</f>
        <v>2021</v>
      </c>
      <c r="W3441" t="str">
        <f>TEXT(sales_order1[[#This Row],[date]], "Mmm")</f>
        <v>Aug</v>
      </c>
      <c r="X3441">
        <f>VALUE(TEXT(sales_order1[[#This Row],[date]], "D"))</f>
        <v>19</v>
      </c>
      <c r="Y3441">
        <v>33</v>
      </c>
    </row>
    <row r="3442" spans="1:25" x14ac:dyDescent="0.25">
      <c r="A3442" s="1">
        <v>44427</v>
      </c>
      <c r="B3442">
        <v>61366</v>
      </c>
      <c r="C3442" t="s">
        <v>135</v>
      </c>
      <c r="D3442" t="str">
        <f>VLOOKUP(sales_order1[[#This Row],[itemCode]],product_details3!B:C,2,0)</f>
        <v>MSKSH</v>
      </c>
      <c r="E3442" t="s">
        <v>136</v>
      </c>
      <c r="F3442" t="s">
        <v>137</v>
      </c>
      <c r="G3442">
        <v>50</v>
      </c>
      <c r="H3442">
        <v>18.75</v>
      </c>
      <c r="I3442">
        <v>937.5</v>
      </c>
      <c r="J3442">
        <v>7.45</v>
      </c>
      <c r="K3442">
        <v>372.5</v>
      </c>
      <c r="L3442">
        <v>11.3</v>
      </c>
      <c r="M3442">
        <v>0.60266666666666668</v>
      </c>
      <c r="N3442">
        <v>565</v>
      </c>
      <c r="O3442" t="s">
        <v>478</v>
      </c>
      <c r="P3442" t="s">
        <v>479</v>
      </c>
      <c r="Q3442" t="s">
        <v>186</v>
      </c>
      <c r="R3442" t="s">
        <v>112</v>
      </c>
      <c r="S3442" t="s">
        <v>246</v>
      </c>
      <c r="T3442" t="s">
        <v>480</v>
      </c>
      <c r="U3442" t="s">
        <v>1189</v>
      </c>
      <c r="V3442">
        <f>YEAR(sales_order1[[#This Row],[date]])</f>
        <v>2021</v>
      </c>
      <c r="W3442" t="str">
        <f>TEXT(sales_order1[[#This Row],[date]], "Mmm")</f>
        <v>Aug</v>
      </c>
      <c r="X3442">
        <f>VALUE(TEXT(sales_order1[[#This Row],[date]], "D"))</f>
        <v>19</v>
      </c>
      <c r="Y3442">
        <v>33</v>
      </c>
    </row>
    <row r="3443" spans="1:25" x14ac:dyDescent="0.25">
      <c r="A3443" s="1">
        <v>44427</v>
      </c>
      <c r="B3443">
        <v>61367</v>
      </c>
      <c r="C3443" t="s">
        <v>181</v>
      </c>
      <c r="D3443" t="str">
        <f>VLOOKUP(sales_order1[[#This Row],[itemCode]],product_details3!B:C,2,0)</f>
        <v>EXFP100</v>
      </c>
      <c r="E3443" t="s">
        <v>182</v>
      </c>
      <c r="F3443" t="s">
        <v>183</v>
      </c>
      <c r="G3443">
        <v>100</v>
      </c>
      <c r="H3443">
        <v>21.95</v>
      </c>
      <c r="I3443">
        <v>2195</v>
      </c>
      <c r="J3443">
        <v>8.1999999999999993</v>
      </c>
      <c r="K3443">
        <v>820</v>
      </c>
      <c r="L3443">
        <v>13.75</v>
      </c>
      <c r="M3443">
        <v>0.62642369020501143</v>
      </c>
      <c r="N3443">
        <v>1375</v>
      </c>
      <c r="O3443" t="s">
        <v>211</v>
      </c>
      <c r="P3443" t="s">
        <v>212</v>
      </c>
      <c r="Q3443" t="s">
        <v>213</v>
      </c>
      <c r="R3443" t="s">
        <v>25</v>
      </c>
      <c r="S3443" t="s">
        <v>214</v>
      </c>
      <c r="T3443" t="s">
        <v>215</v>
      </c>
      <c r="U3443" t="s">
        <v>1191</v>
      </c>
      <c r="V3443">
        <f>YEAR(sales_order1[[#This Row],[date]])</f>
        <v>2021</v>
      </c>
      <c r="W3443" t="str">
        <f>TEXT(sales_order1[[#This Row],[date]], "Mmm")</f>
        <v>Aug</v>
      </c>
      <c r="X3443">
        <f>VALUE(TEXT(sales_order1[[#This Row],[date]], "D"))</f>
        <v>19</v>
      </c>
      <c r="Y3443">
        <v>33</v>
      </c>
    </row>
    <row r="3444" spans="1:25" x14ac:dyDescent="0.25">
      <c r="A3444" s="1">
        <v>44427</v>
      </c>
      <c r="B3444">
        <v>61368</v>
      </c>
      <c r="C3444" t="s">
        <v>135</v>
      </c>
      <c r="D3444" t="str">
        <f>VLOOKUP(sales_order1[[#This Row],[itemCode]],product_details3!B:C,2,0)</f>
        <v>MSKSH</v>
      </c>
      <c r="E3444" t="s">
        <v>136</v>
      </c>
      <c r="F3444" t="s">
        <v>137</v>
      </c>
      <c r="G3444">
        <v>200</v>
      </c>
      <c r="H3444">
        <v>18.75</v>
      </c>
      <c r="I3444">
        <v>3750</v>
      </c>
      <c r="J3444">
        <v>7.45</v>
      </c>
      <c r="K3444">
        <v>1490</v>
      </c>
      <c r="L3444">
        <v>11.3</v>
      </c>
      <c r="M3444">
        <v>0.60266666666666668</v>
      </c>
      <c r="N3444">
        <v>2260</v>
      </c>
      <c r="O3444" t="s">
        <v>579</v>
      </c>
      <c r="P3444" t="s">
        <v>580</v>
      </c>
      <c r="Q3444" t="s">
        <v>264</v>
      </c>
      <c r="R3444" t="s">
        <v>56</v>
      </c>
      <c r="S3444" t="s">
        <v>133</v>
      </c>
      <c r="T3444" t="s">
        <v>581</v>
      </c>
      <c r="U3444" t="s">
        <v>1191</v>
      </c>
      <c r="V3444">
        <f>YEAR(sales_order1[[#This Row],[date]])</f>
        <v>2021</v>
      </c>
      <c r="W3444" t="str">
        <f>TEXT(sales_order1[[#This Row],[date]], "Mmm")</f>
        <v>Aug</v>
      </c>
      <c r="X3444">
        <f>VALUE(TEXT(sales_order1[[#This Row],[date]], "D"))</f>
        <v>19</v>
      </c>
      <c r="Y3444">
        <v>33</v>
      </c>
    </row>
    <row r="3445" spans="1:25" x14ac:dyDescent="0.25">
      <c r="A3445" s="1">
        <v>44427</v>
      </c>
      <c r="B3445">
        <v>61369</v>
      </c>
      <c r="C3445" t="s">
        <v>115</v>
      </c>
      <c r="D3445" t="str">
        <f>VLOOKUP(sales_order1[[#This Row],[itemCode]],product_details3!B:C,2,0)</f>
        <v>SCRS30100</v>
      </c>
      <c r="E3445" t="s">
        <v>116</v>
      </c>
      <c r="F3445" t="s">
        <v>61</v>
      </c>
      <c r="G3445">
        <v>50</v>
      </c>
      <c r="H3445">
        <v>32.75</v>
      </c>
      <c r="I3445">
        <v>1637.5</v>
      </c>
      <c r="J3445">
        <v>11.25</v>
      </c>
      <c r="K3445">
        <v>562.5</v>
      </c>
      <c r="L3445">
        <v>21.5</v>
      </c>
      <c r="M3445">
        <v>0.65648854961832059</v>
      </c>
      <c r="N3445">
        <v>1075</v>
      </c>
      <c r="O3445" t="s">
        <v>427</v>
      </c>
      <c r="P3445" t="s">
        <v>428</v>
      </c>
      <c r="Q3445" t="s">
        <v>239</v>
      </c>
      <c r="R3445" t="s">
        <v>112</v>
      </c>
      <c r="S3445" t="s">
        <v>240</v>
      </c>
      <c r="T3445" t="s">
        <v>429</v>
      </c>
      <c r="U3445" t="s">
        <v>1189</v>
      </c>
      <c r="V3445">
        <f>YEAR(sales_order1[[#This Row],[date]])</f>
        <v>2021</v>
      </c>
      <c r="W3445" t="str">
        <f>TEXT(sales_order1[[#This Row],[date]], "Mmm")</f>
        <v>Aug</v>
      </c>
      <c r="X3445">
        <f>VALUE(TEXT(sales_order1[[#This Row],[date]], "D"))</f>
        <v>19</v>
      </c>
      <c r="Y3445">
        <v>33</v>
      </c>
    </row>
    <row r="3446" spans="1:25" x14ac:dyDescent="0.25">
      <c r="A3446" s="1">
        <v>44427</v>
      </c>
      <c r="B3446">
        <v>61370</v>
      </c>
      <c r="C3446" t="s">
        <v>28</v>
      </c>
      <c r="D3446" t="str">
        <f>VLOOKUP(sales_order1[[#This Row],[itemCode]],product_details3!B:C,2,0)</f>
        <v>SRMC30</v>
      </c>
      <c r="E3446" t="s">
        <v>29</v>
      </c>
      <c r="F3446" t="s">
        <v>30</v>
      </c>
      <c r="G3446">
        <v>200</v>
      </c>
      <c r="H3446">
        <v>22.6</v>
      </c>
      <c r="I3446">
        <v>4520</v>
      </c>
      <c r="J3446">
        <v>7.6</v>
      </c>
      <c r="K3446">
        <v>1520</v>
      </c>
      <c r="L3446">
        <v>15</v>
      </c>
      <c r="M3446">
        <v>0.66371681415929207</v>
      </c>
      <c r="N3446">
        <v>3000</v>
      </c>
      <c r="O3446" t="s">
        <v>158</v>
      </c>
      <c r="P3446" t="s">
        <v>159</v>
      </c>
      <c r="Q3446" t="s">
        <v>160</v>
      </c>
      <c r="R3446" t="s">
        <v>112</v>
      </c>
      <c r="S3446" t="s">
        <v>161</v>
      </c>
      <c r="T3446" t="s">
        <v>162</v>
      </c>
      <c r="U3446" t="s">
        <v>1189</v>
      </c>
      <c r="V3446">
        <f>YEAR(sales_order1[[#This Row],[date]])</f>
        <v>2021</v>
      </c>
      <c r="W3446" t="str">
        <f>TEXT(sales_order1[[#This Row],[date]], "Mmm")</f>
        <v>Aug</v>
      </c>
      <c r="X3446">
        <f>VALUE(TEXT(sales_order1[[#This Row],[date]], "D"))</f>
        <v>19</v>
      </c>
      <c r="Y3446">
        <v>33</v>
      </c>
    </row>
    <row r="3447" spans="1:25" x14ac:dyDescent="0.25">
      <c r="A3447" s="1">
        <v>44428</v>
      </c>
      <c r="B3447">
        <v>61371</v>
      </c>
      <c r="C3447" t="s">
        <v>279</v>
      </c>
      <c r="D3447" t="str">
        <f>VLOOKUP(sales_order1[[#This Row],[itemCode]],product_details3!B:C,2,0)</f>
        <v>SRMC15</v>
      </c>
      <c r="E3447" t="s">
        <v>280</v>
      </c>
      <c r="F3447" t="s">
        <v>30</v>
      </c>
      <c r="G3447">
        <v>50</v>
      </c>
      <c r="H3447">
        <v>16.95</v>
      </c>
      <c r="I3447">
        <v>847.5</v>
      </c>
      <c r="J3447">
        <v>6.2</v>
      </c>
      <c r="K3447">
        <v>310</v>
      </c>
      <c r="L3447">
        <v>10.75</v>
      </c>
      <c r="M3447">
        <v>0.63421828908554578</v>
      </c>
      <c r="N3447">
        <v>537.5</v>
      </c>
      <c r="O3447" t="s">
        <v>636</v>
      </c>
      <c r="P3447" t="s">
        <v>637</v>
      </c>
      <c r="Q3447" t="s">
        <v>378</v>
      </c>
      <c r="R3447" t="s">
        <v>72</v>
      </c>
      <c r="S3447" t="s">
        <v>638</v>
      </c>
      <c r="T3447" t="s">
        <v>639</v>
      </c>
      <c r="U3447" t="s">
        <v>1188</v>
      </c>
      <c r="V3447">
        <f>YEAR(sales_order1[[#This Row],[date]])</f>
        <v>2021</v>
      </c>
      <c r="W3447" t="str">
        <f>TEXT(sales_order1[[#This Row],[date]], "Mmm")</f>
        <v>Aug</v>
      </c>
      <c r="X3447">
        <f>VALUE(TEXT(sales_order1[[#This Row],[date]], "D"))</f>
        <v>20</v>
      </c>
      <c r="Y3447">
        <v>34</v>
      </c>
    </row>
    <row r="3448" spans="1:25" x14ac:dyDescent="0.25">
      <c r="A3448" s="1">
        <v>44428</v>
      </c>
      <c r="B3448">
        <v>61372</v>
      </c>
      <c r="C3448" t="s">
        <v>335</v>
      </c>
      <c r="D3448" t="str">
        <f>VLOOKUP(sales_order1[[#This Row],[itemCode]],product_details3!B:C,2,0)</f>
        <v>CLNF50</v>
      </c>
      <c r="E3448" t="s">
        <v>336</v>
      </c>
      <c r="F3448" t="s">
        <v>45</v>
      </c>
      <c r="G3448">
        <v>200</v>
      </c>
      <c r="H3448">
        <v>7.3</v>
      </c>
      <c r="I3448">
        <v>1460</v>
      </c>
      <c r="J3448">
        <v>2.8</v>
      </c>
      <c r="K3448">
        <v>560</v>
      </c>
      <c r="L3448">
        <v>4.5</v>
      </c>
      <c r="M3448">
        <v>0.61643835616438358</v>
      </c>
      <c r="N3448">
        <v>900</v>
      </c>
      <c r="O3448" t="s">
        <v>152</v>
      </c>
      <c r="P3448" t="s">
        <v>153</v>
      </c>
      <c r="Q3448" t="s">
        <v>154</v>
      </c>
      <c r="R3448" t="s">
        <v>56</v>
      </c>
      <c r="S3448" t="s">
        <v>133</v>
      </c>
      <c r="T3448" t="s">
        <v>155</v>
      </c>
      <c r="U3448" t="s">
        <v>1191</v>
      </c>
      <c r="V3448">
        <f>YEAR(sales_order1[[#This Row],[date]])</f>
        <v>2021</v>
      </c>
      <c r="W3448" t="str">
        <f>TEXT(sales_order1[[#This Row],[date]], "Mmm")</f>
        <v>Aug</v>
      </c>
      <c r="X3448">
        <f>VALUE(TEXT(sales_order1[[#This Row],[date]], "D"))</f>
        <v>20</v>
      </c>
      <c r="Y3448">
        <v>34</v>
      </c>
    </row>
    <row r="3449" spans="1:25" x14ac:dyDescent="0.25">
      <c r="A3449" s="1">
        <v>44428</v>
      </c>
      <c r="B3449">
        <v>61373</v>
      </c>
      <c r="C3449" t="s">
        <v>35</v>
      </c>
      <c r="D3449" t="str">
        <f>VLOOKUP(sales_order1[[#This Row],[itemCode]],product_details3!B:C,2,0)</f>
        <v>SRMA30</v>
      </c>
      <c r="E3449" t="s">
        <v>36</v>
      </c>
      <c r="F3449" t="s">
        <v>30</v>
      </c>
      <c r="G3449">
        <v>100</v>
      </c>
      <c r="H3449">
        <v>26.2</v>
      </c>
      <c r="I3449">
        <v>2620</v>
      </c>
      <c r="J3449">
        <v>9.4</v>
      </c>
      <c r="K3449">
        <v>940</v>
      </c>
      <c r="L3449">
        <v>16.8</v>
      </c>
      <c r="M3449">
        <v>0.6412213740458016</v>
      </c>
      <c r="N3449">
        <v>1680</v>
      </c>
      <c r="O3449" t="s">
        <v>519</v>
      </c>
      <c r="P3449" t="s">
        <v>520</v>
      </c>
      <c r="Q3449" t="s">
        <v>383</v>
      </c>
      <c r="R3449" t="s">
        <v>72</v>
      </c>
      <c r="S3449" t="s">
        <v>459</v>
      </c>
      <c r="T3449" t="s">
        <v>521</v>
      </c>
      <c r="U3449" t="s">
        <v>1188</v>
      </c>
      <c r="V3449">
        <f>YEAR(sales_order1[[#This Row],[date]])</f>
        <v>2021</v>
      </c>
      <c r="W3449" t="str">
        <f>TEXT(sales_order1[[#This Row],[date]], "Mmm")</f>
        <v>Aug</v>
      </c>
      <c r="X3449">
        <f>VALUE(TEXT(sales_order1[[#This Row],[date]], "D"))</f>
        <v>20</v>
      </c>
      <c r="Y3449">
        <v>34</v>
      </c>
    </row>
    <row r="3450" spans="1:25" x14ac:dyDescent="0.25">
      <c r="A3450" s="1">
        <v>44428</v>
      </c>
      <c r="B3450">
        <v>61374</v>
      </c>
      <c r="C3450" t="s">
        <v>339</v>
      </c>
      <c r="D3450" t="str">
        <f>VLOOKUP(sales_order1[[#This Row],[itemCode]],product_details3!B:C,2,0)</f>
        <v>SRMH50</v>
      </c>
      <c r="E3450" t="s">
        <v>340</v>
      </c>
      <c r="F3450" t="s">
        <v>30</v>
      </c>
      <c r="G3450">
        <v>150</v>
      </c>
      <c r="H3450">
        <v>31.25</v>
      </c>
      <c r="I3450">
        <v>4687.5</v>
      </c>
      <c r="J3450">
        <v>10.75</v>
      </c>
      <c r="K3450">
        <v>1612.5</v>
      </c>
      <c r="L3450">
        <v>20.5</v>
      </c>
      <c r="M3450">
        <v>0.65600000000000003</v>
      </c>
      <c r="N3450">
        <v>3075</v>
      </c>
      <c r="O3450" t="s">
        <v>354</v>
      </c>
      <c r="P3450" t="s">
        <v>355</v>
      </c>
      <c r="Q3450" t="s">
        <v>119</v>
      </c>
      <c r="R3450" t="s">
        <v>40</v>
      </c>
      <c r="S3450" t="s">
        <v>356</v>
      </c>
      <c r="T3450" t="s">
        <v>357</v>
      </c>
      <c r="U3450" t="s">
        <v>1190</v>
      </c>
      <c r="V3450">
        <f>YEAR(sales_order1[[#This Row],[date]])</f>
        <v>2021</v>
      </c>
      <c r="W3450" t="str">
        <f>TEXT(sales_order1[[#This Row],[date]], "Mmm")</f>
        <v>Aug</v>
      </c>
      <c r="X3450">
        <f>VALUE(TEXT(sales_order1[[#This Row],[date]], "D"))</f>
        <v>20</v>
      </c>
      <c r="Y3450">
        <v>34</v>
      </c>
    </row>
    <row r="3451" spans="1:25" x14ac:dyDescent="0.25">
      <c r="A3451" s="1">
        <v>44428</v>
      </c>
      <c r="B3451">
        <v>61375</v>
      </c>
      <c r="C3451" t="s">
        <v>35</v>
      </c>
      <c r="D3451" t="str">
        <f>VLOOKUP(sales_order1[[#This Row],[itemCode]],product_details3!B:C,2,0)</f>
        <v>SRMA30</v>
      </c>
      <c r="E3451" t="s">
        <v>36</v>
      </c>
      <c r="F3451" t="s">
        <v>30</v>
      </c>
      <c r="G3451">
        <v>150</v>
      </c>
      <c r="H3451">
        <v>26.2</v>
      </c>
      <c r="I3451">
        <v>3930</v>
      </c>
      <c r="J3451">
        <v>9.4</v>
      </c>
      <c r="K3451">
        <v>1410</v>
      </c>
      <c r="L3451">
        <v>16.8</v>
      </c>
      <c r="M3451">
        <v>0.6412213740458016</v>
      </c>
      <c r="N3451">
        <v>2520</v>
      </c>
      <c r="O3451" t="s">
        <v>640</v>
      </c>
      <c r="P3451" t="s">
        <v>641</v>
      </c>
      <c r="Q3451" t="s">
        <v>132</v>
      </c>
      <c r="R3451" t="s">
        <v>56</v>
      </c>
      <c r="S3451" t="s">
        <v>133</v>
      </c>
      <c r="T3451" t="s">
        <v>642</v>
      </c>
      <c r="U3451" t="s">
        <v>1191</v>
      </c>
      <c r="V3451">
        <f>YEAR(sales_order1[[#This Row],[date]])</f>
        <v>2021</v>
      </c>
      <c r="W3451" t="str">
        <f>TEXT(sales_order1[[#This Row],[date]], "Mmm")</f>
        <v>Aug</v>
      </c>
      <c r="X3451">
        <f>VALUE(TEXT(sales_order1[[#This Row],[date]], "D"))</f>
        <v>20</v>
      </c>
      <c r="Y3451">
        <v>34</v>
      </c>
    </row>
    <row r="3452" spans="1:25" x14ac:dyDescent="0.25">
      <c r="A3452" s="1">
        <v>44428</v>
      </c>
      <c r="B3452">
        <v>61376</v>
      </c>
      <c r="C3452" t="s">
        <v>28</v>
      </c>
      <c r="D3452" t="str">
        <f>VLOOKUP(sales_order1[[#This Row],[itemCode]],product_details3!B:C,2,0)</f>
        <v>SRMC30</v>
      </c>
      <c r="E3452" t="s">
        <v>29</v>
      </c>
      <c r="F3452" t="s">
        <v>30</v>
      </c>
      <c r="G3452">
        <v>200</v>
      </c>
      <c r="H3452">
        <v>22.6</v>
      </c>
      <c r="I3452">
        <v>4520</v>
      </c>
      <c r="J3452">
        <v>7.6</v>
      </c>
      <c r="K3452">
        <v>1520</v>
      </c>
      <c r="L3452">
        <v>15</v>
      </c>
      <c r="M3452">
        <v>0.66371681415929207</v>
      </c>
      <c r="N3452">
        <v>3000</v>
      </c>
      <c r="O3452" t="s">
        <v>556</v>
      </c>
      <c r="P3452" t="s">
        <v>557</v>
      </c>
      <c r="Q3452" t="s">
        <v>213</v>
      </c>
      <c r="R3452" t="s">
        <v>25</v>
      </c>
      <c r="S3452" t="s">
        <v>402</v>
      </c>
      <c r="T3452" t="s">
        <v>558</v>
      </c>
      <c r="U3452" t="s">
        <v>1191</v>
      </c>
      <c r="V3452">
        <f>YEAR(sales_order1[[#This Row],[date]])</f>
        <v>2021</v>
      </c>
      <c r="W3452" t="str">
        <f>TEXT(sales_order1[[#This Row],[date]], "Mmm")</f>
        <v>Aug</v>
      </c>
      <c r="X3452">
        <f>VALUE(TEXT(sales_order1[[#This Row],[date]], "D"))</f>
        <v>20</v>
      </c>
      <c r="Y3452">
        <v>34</v>
      </c>
    </row>
    <row r="3453" spans="1:25" x14ac:dyDescent="0.25">
      <c r="A3453" s="1">
        <v>44428</v>
      </c>
      <c r="B3453">
        <v>61377</v>
      </c>
      <c r="C3453" t="s">
        <v>28</v>
      </c>
      <c r="D3453" t="str">
        <f>VLOOKUP(sales_order1[[#This Row],[itemCode]],product_details3!B:C,2,0)</f>
        <v>SRMC30</v>
      </c>
      <c r="E3453" t="s">
        <v>29</v>
      </c>
      <c r="F3453" t="s">
        <v>30</v>
      </c>
      <c r="G3453">
        <v>50</v>
      </c>
      <c r="H3453">
        <v>22.6</v>
      </c>
      <c r="I3453">
        <v>1130</v>
      </c>
      <c r="J3453">
        <v>7.6</v>
      </c>
      <c r="K3453">
        <v>380</v>
      </c>
      <c r="L3453">
        <v>15</v>
      </c>
      <c r="M3453">
        <v>0.66371681415929207</v>
      </c>
      <c r="N3453">
        <v>750</v>
      </c>
      <c r="O3453" t="s">
        <v>284</v>
      </c>
      <c r="P3453" t="s">
        <v>285</v>
      </c>
      <c r="Q3453" t="s">
        <v>48</v>
      </c>
      <c r="R3453" t="s">
        <v>25</v>
      </c>
      <c r="S3453" t="s">
        <v>286</v>
      </c>
      <c r="T3453" t="s">
        <v>287</v>
      </c>
      <c r="U3453" t="s">
        <v>1191</v>
      </c>
      <c r="V3453">
        <f>YEAR(sales_order1[[#This Row],[date]])</f>
        <v>2021</v>
      </c>
      <c r="W3453" t="str">
        <f>TEXT(sales_order1[[#This Row],[date]], "Mmm")</f>
        <v>Aug</v>
      </c>
      <c r="X3453">
        <f>VALUE(TEXT(sales_order1[[#This Row],[date]], "D"))</f>
        <v>20</v>
      </c>
      <c r="Y3453">
        <v>34</v>
      </c>
    </row>
    <row r="3454" spans="1:25" x14ac:dyDescent="0.25">
      <c r="A3454" s="1">
        <v>44428</v>
      </c>
      <c r="B3454">
        <v>61378</v>
      </c>
      <c r="C3454" t="s">
        <v>386</v>
      </c>
      <c r="D3454" t="str">
        <f>VLOOKUP(sales_order1[[#This Row],[itemCode]],product_details3!B:C,2,0)</f>
        <v>EXFC100</v>
      </c>
      <c r="E3454" t="s">
        <v>387</v>
      </c>
      <c r="F3454" t="s">
        <v>183</v>
      </c>
      <c r="G3454">
        <v>50</v>
      </c>
      <c r="H3454">
        <v>24.65</v>
      </c>
      <c r="I3454">
        <v>1232.5</v>
      </c>
      <c r="J3454">
        <v>9.5500000000000007</v>
      </c>
      <c r="K3454">
        <v>477.5</v>
      </c>
      <c r="L3454">
        <v>15.1</v>
      </c>
      <c r="M3454">
        <v>0.61257606490872218</v>
      </c>
      <c r="N3454">
        <v>755</v>
      </c>
      <c r="O3454" t="s">
        <v>564</v>
      </c>
      <c r="P3454" t="s">
        <v>565</v>
      </c>
      <c r="Q3454" t="s">
        <v>218</v>
      </c>
      <c r="R3454" t="s">
        <v>40</v>
      </c>
      <c r="S3454" t="s">
        <v>432</v>
      </c>
      <c r="T3454" t="s">
        <v>566</v>
      </c>
      <c r="U3454" t="s">
        <v>1190</v>
      </c>
      <c r="V3454">
        <f>YEAR(sales_order1[[#This Row],[date]])</f>
        <v>2021</v>
      </c>
      <c r="W3454" t="str">
        <f>TEXT(sales_order1[[#This Row],[date]], "Mmm")</f>
        <v>Aug</v>
      </c>
      <c r="X3454">
        <f>VALUE(TEXT(sales_order1[[#This Row],[date]], "D"))</f>
        <v>20</v>
      </c>
      <c r="Y3454">
        <v>34</v>
      </c>
    </row>
    <row r="3455" spans="1:25" x14ac:dyDescent="0.25">
      <c r="A3455" s="1">
        <v>44428</v>
      </c>
      <c r="B3455">
        <v>61379</v>
      </c>
      <c r="C3455" t="s">
        <v>209</v>
      </c>
      <c r="D3455" t="str">
        <f>VLOOKUP(sales_order1[[#This Row],[itemCode]],product_details3!B:C,2,0)</f>
        <v>CLNG50</v>
      </c>
      <c r="E3455" t="s">
        <v>210</v>
      </c>
      <c r="F3455" t="s">
        <v>45</v>
      </c>
      <c r="G3455">
        <v>200</v>
      </c>
      <c r="H3455">
        <v>6.5</v>
      </c>
      <c r="I3455">
        <v>1300</v>
      </c>
      <c r="J3455">
        <v>2.2999999999999998</v>
      </c>
      <c r="K3455">
        <v>460</v>
      </c>
      <c r="L3455">
        <v>4.2</v>
      </c>
      <c r="M3455">
        <v>0.64615384615384619</v>
      </c>
      <c r="N3455">
        <v>840</v>
      </c>
      <c r="O3455" t="s">
        <v>248</v>
      </c>
      <c r="P3455" t="s">
        <v>249</v>
      </c>
      <c r="Q3455" t="s">
        <v>191</v>
      </c>
      <c r="R3455" t="s">
        <v>56</v>
      </c>
      <c r="S3455" t="s">
        <v>192</v>
      </c>
      <c r="T3455" t="s">
        <v>250</v>
      </c>
      <c r="U3455" t="s">
        <v>1191</v>
      </c>
      <c r="V3455">
        <f>YEAR(sales_order1[[#This Row],[date]])</f>
        <v>2021</v>
      </c>
      <c r="W3455" t="str">
        <f>TEXT(sales_order1[[#This Row],[date]], "Mmm")</f>
        <v>Aug</v>
      </c>
      <c r="X3455">
        <f>VALUE(TEXT(sales_order1[[#This Row],[date]], "D"))</f>
        <v>20</v>
      </c>
      <c r="Y3455">
        <v>34</v>
      </c>
    </row>
    <row r="3456" spans="1:25" x14ac:dyDescent="0.25">
      <c r="A3456" s="1">
        <v>44431</v>
      </c>
      <c r="B3456">
        <v>61380</v>
      </c>
      <c r="C3456" t="s">
        <v>358</v>
      </c>
      <c r="D3456" t="str">
        <f>VLOOKUP(sales_order1[[#This Row],[itemCode]],product_details3!B:C,2,0)</f>
        <v>SCR50+30</v>
      </c>
      <c r="E3456" t="s">
        <v>359</v>
      </c>
      <c r="F3456" t="s">
        <v>61</v>
      </c>
      <c r="G3456">
        <v>250</v>
      </c>
      <c r="H3456">
        <v>10.5</v>
      </c>
      <c r="I3456">
        <v>2625</v>
      </c>
      <c r="J3456">
        <v>3.3</v>
      </c>
      <c r="K3456">
        <v>825</v>
      </c>
      <c r="L3456">
        <v>7.2</v>
      </c>
      <c r="M3456">
        <v>0.68571428571428572</v>
      </c>
      <c r="N3456">
        <v>1800</v>
      </c>
      <c r="O3456" t="s">
        <v>591</v>
      </c>
      <c r="P3456" t="s">
        <v>592</v>
      </c>
      <c r="Q3456" t="s">
        <v>100</v>
      </c>
      <c r="R3456" t="s">
        <v>40</v>
      </c>
      <c r="S3456" t="s">
        <v>101</v>
      </c>
      <c r="T3456" t="s">
        <v>593</v>
      </c>
      <c r="U3456" t="s">
        <v>1190</v>
      </c>
      <c r="V3456">
        <f>YEAR(sales_order1[[#This Row],[date]])</f>
        <v>2021</v>
      </c>
      <c r="W3456" t="str">
        <f>TEXT(sales_order1[[#This Row],[date]], "Mmm")</f>
        <v>Aug</v>
      </c>
      <c r="X3456">
        <f>VALUE(TEXT(sales_order1[[#This Row],[date]], "D"))</f>
        <v>23</v>
      </c>
      <c r="Y3456">
        <v>34</v>
      </c>
    </row>
    <row r="3457" spans="1:25" x14ac:dyDescent="0.25">
      <c r="A3457" s="1">
        <v>44431</v>
      </c>
      <c r="B3457">
        <v>61381</v>
      </c>
      <c r="C3457" t="s">
        <v>209</v>
      </c>
      <c r="D3457" t="str">
        <f>VLOOKUP(sales_order1[[#This Row],[itemCode]],product_details3!B:C,2,0)</f>
        <v>CLNG50</v>
      </c>
      <c r="E3457" t="s">
        <v>210</v>
      </c>
      <c r="F3457" t="s">
        <v>45</v>
      </c>
      <c r="G3457">
        <v>50</v>
      </c>
      <c r="H3457">
        <v>6.5</v>
      </c>
      <c r="I3457">
        <v>325</v>
      </c>
      <c r="J3457">
        <v>2.2999999999999998</v>
      </c>
      <c r="K3457">
        <v>115</v>
      </c>
      <c r="L3457">
        <v>4.2</v>
      </c>
      <c r="M3457">
        <v>0.64615384615384619</v>
      </c>
      <c r="N3457">
        <v>210</v>
      </c>
      <c r="O3457" t="s">
        <v>464</v>
      </c>
      <c r="P3457" t="s">
        <v>465</v>
      </c>
      <c r="Q3457" t="s">
        <v>146</v>
      </c>
      <c r="R3457" t="s">
        <v>112</v>
      </c>
      <c r="S3457" t="s">
        <v>165</v>
      </c>
      <c r="T3457" t="s">
        <v>466</v>
      </c>
      <c r="U3457" t="s">
        <v>1189</v>
      </c>
      <c r="V3457">
        <f>YEAR(sales_order1[[#This Row],[date]])</f>
        <v>2021</v>
      </c>
      <c r="W3457" t="str">
        <f>TEXT(sales_order1[[#This Row],[date]], "Mmm")</f>
        <v>Aug</v>
      </c>
      <c r="X3457">
        <f>VALUE(TEXT(sales_order1[[#This Row],[date]], "D"))</f>
        <v>23</v>
      </c>
      <c r="Y3457">
        <v>34</v>
      </c>
    </row>
    <row r="3458" spans="1:25" x14ac:dyDescent="0.25">
      <c r="A3458" s="1">
        <v>44431</v>
      </c>
      <c r="B3458">
        <v>61382</v>
      </c>
      <c r="C3458" t="s">
        <v>103</v>
      </c>
      <c r="D3458" t="str">
        <f>VLOOKUP(sales_order1[[#This Row],[itemCode]],product_details3!B:C,2,0)</f>
        <v>SCRT50</v>
      </c>
      <c r="E3458" t="s">
        <v>104</v>
      </c>
      <c r="F3458" t="s">
        <v>61</v>
      </c>
      <c r="G3458">
        <v>250</v>
      </c>
      <c r="H3458">
        <v>16.95</v>
      </c>
      <c r="I3458">
        <v>4237.5</v>
      </c>
      <c r="J3458">
        <v>5.2</v>
      </c>
      <c r="K3458">
        <v>1300</v>
      </c>
      <c r="L3458">
        <v>11.75</v>
      </c>
      <c r="M3458">
        <v>0.69321533923303835</v>
      </c>
      <c r="N3458">
        <v>2937.5</v>
      </c>
      <c r="O3458" t="s">
        <v>189</v>
      </c>
      <c r="P3458" t="s">
        <v>190</v>
      </c>
      <c r="Q3458" t="s">
        <v>191</v>
      </c>
      <c r="R3458" t="s">
        <v>56</v>
      </c>
      <c r="S3458" t="s">
        <v>192</v>
      </c>
      <c r="T3458" t="s">
        <v>193</v>
      </c>
      <c r="U3458" t="s">
        <v>1191</v>
      </c>
      <c r="V3458">
        <f>YEAR(sales_order1[[#This Row],[date]])</f>
        <v>2021</v>
      </c>
      <c r="W3458" t="str">
        <f>TEXT(sales_order1[[#This Row],[date]], "Mmm")</f>
        <v>Aug</v>
      </c>
      <c r="X3458">
        <f>VALUE(TEXT(sales_order1[[#This Row],[date]], "D"))</f>
        <v>23</v>
      </c>
      <c r="Y3458">
        <v>34</v>
      </c>
    </row>
    <row r="3459" spans="1:25" x14ac:dyDescent="0.25">
      <c r="A3459" s="1">
        <v>44431</v>
      </c>
      <c r="B3459">
        <v>61383</v>
      </c>
      <c r="C3459" t="s">
        <v>194</v>
      </c>
      <c r="D3459" t="str">
        <f>VLOOKUP(sales_order1[[#This Row],[itemCode]],product_details3!B:C,2,0)</f>
        <v>CLNG150</v>
      </c>
      <c r="E3459" t="s">
        <v>195</v>
      </c>
      <c r="F3459" t="s">
        <v>45</v>
      </c>
      <c r="G3459">
        <v>150</v>
      </c>
      <c r="H3459">
        <v>12.75</v>
      </c>
      <c r="I3459">
        <v>1912.5</v>
      </c>
      <c r="J3459">
        <v>4.45</v>
      </c>
      <c r="K3459">
        <v>667.5</v>
      </c>
      <c r="L3459">
        <v>8.3000000000000007</v>
      </c>
      <c r="M3459">
        <v>0.65098039215686276</v>
      </c>
      <c r="N3459">
        <v>1245</v>
      </c>
      <c r="O3459" t="s">
        <v>597</v>
      </c>
      <c r="P3459" t="s">
        <v>598</v>
      </c>
      <c r="Q3459" t="s">
        <v>239</v>
      </c>
      <c r="R3459" t="s">
        <v>112</v>
      </c>
      <c r="S3459" t="s">
        <v>368</v>
      </c>
      <c r="T3459" t="s">
        <v>599</v>
      </c>
      <c r="U3459" t="s">
        <v>1189</v>
      </c>
      <c r="V3459">
        <f>YEAR(sales_order1[[#This Row],[date]])</f>
        <v>2021</v>
      </c>
      <c r="W3459" t="str">
        <f>TEXT(sales_order1[[#This Row],[date]], "Mmm")</f>
        <v>Aug</v>
      </c>
      <c r="X3459">
        <f>VALUE(TEXT(sales_order1[[#This Row],[date]], "D"))</f>
        <v>23</v>
      </c>
      <c r="Y3459">
        <v>34</v>
      </c>
    </row>
    <row r="3460" spans="1:25" x14ac:dyDescent="0.25">
      <c r="A3460" s="1">
        <v>44431</v>
      </c>
      <c r="B3460">
        <v>61384</v>
      </c>
      <c r="C3460" t="s">
        <v>309</v>
      </c>
      <c r="D3460" t="str">
        <f>VLOOKUP(sales_order1[[#This Row],[itemCode]],product_details3!B:C,2,0)</f>
        <v>MSKC100</v>
      </c>
      <c r="E3460" t="s">
        <v>310</v>
      </c>
      <c r="F3460" t="s">
        <v>137</v>
      </c>
      <c r="G3460">
        <v>50</v>
      </c>
      <c r="H3460">
        <v>19.95</v>
      </c>
      <c r="I3460">
        <v>997.5</v>
      </c>
      <c r="J3460">
        <v>8.1999999999999993</v>
      </c>
      <c r="K3460">
        <v>410</v>
      </c>
      <c r="L3460">
        <v>11.75</v>
      </c>
      <c r="M3460">
        <v>0.58897243107769426</v>
      </c>
      <c r="N3460">
        <v>587.5</v>
      </c>
      <c r="O3460" t="s">
        <v>62</v>
      </c>
      <c r="P3460" t="s">
        <v>63</v>
      </c>
      <c r="Q3460" t="s">
        <v>64</v>
      </c>
      <c r="R3460" t="s">
        <v>40</v>
      </c>
      <c r="S3460" t="s">
        <v>65</v>
      </c>
      <c r="T3460" t="s">
        <v>66</v>
      </c>
      <c r="U3460" t="s">
        <v>1190</v>
      </c>
      <c r="V3460">
        <f>YEAR(sales_order1[[#This Row],[date]])</f>
        <v>2021</v>
      </c>
      <c r="W3460" t="str">
        <f>TEXT(sales_order1[[#This Row],[date]], "Mmm")</f>
        <v>Aug</v>
      </c>
      <c r="X3460">
        <f>VALUE(TEXT(sales_order1[[#This Row],[date]], "D"))</f>
        <v>23</v>
      </c>
      <c r="Y3460">
        <v>34</v>
      </c>
    </row>
    <row r="3461" spans="1:25" x14ac:dyDescent="0.25">
      <c r="A3461" s="1">
        <v>44431</v>
      </c>
      <c r="B3461">
        <v>61385</v>
      </c>
      <c r="C3461" t="s">
        <v>194</v>
      </c>
      <c r="D3461" t="str">
        <f>VLOOKUP(sales_order1[[#This Row],[itemCode]],product_details3!B:C,2,0)</f>
        <v>CLNG150</v>
      </c>
      <c r="E3461" t="s">
        <v>195</v>
      </c>
      <c r="F3461" t="s">
        <v>45</v>
      </c>
      <c r="G3461">
        <v>200</v>
      </c>
      <c r="H3461">
        <v>12.75</v>
      </c>
      <c r="I3461">
        <v>2550</v>
      </c>
      <c r="J3461">
        <v>4.45</v>
      </c>
      <c r="K3461">
        <v>890</v>
      </c>
      <c r="L3461">
        <v>8.3000000000000007</v>
      </c>
      <c r="M3461">
        <v>0.65098039215686276</v>
      </c>
      <c r="N3461">
        <v>1660</v>
      </c>
      <c r="O3461" t="s">
        <v>481</v>
      </c>
      <c r="P3461" t="s">
        <v>482</v>
      </c>
      <c r="Q3461" t="s">
        <v>107</v>
      </c>
      <c r="R3461" t="s">
        <v>40</v>
      </c>
      <c r="S3461" t="s">
        <v>101</v>
      </c>
      <c r="T3461" t="s">
        <v>483</v>
      </c>
      <c r="U3461" t="s">
        <v>1190</v>
      </c>
      <c r="V3461">
        <f>YEAR(sales_order1[[#This Row],[date]])</f>
        <v>2021</v>
      </c>
      <c r="W3461" t="str">
        <f>TEXT(sales_order1[[#This Row],[date]], "Mmm")</f>
        <v>Aug</v>
      </c>
      <c r="X3461">
        <f>VALUE(TEXT(sales_order1[[#This Row],[date]], "D"))</f>
        <v>23</v>
      </c>
      <c r="Y3461">
        <v>34</v>
      </c>
    </row>
    <row r="3462" spans="1:25" x14ac:dyDescent="0.25">
      <c r="A3462" s="1">
        <v>44431</v>
      </c>
      <c r="B3462">
        <v>61386</v>
      </c>
      <c r="C3462" t="s">
        <v>175</v>
      </c>
      <c r="D3462" t="str">
        <f>VLOOKUP(sales_order1[[#This Row],[itemCode]],product_details3!B:C,2,0)</f>
        <v>SCRS3030</v>
      </c>
      <c r="E3462" t="s">
        <v>176</v>
      </c>
      <c r="F3462" t="s">
        <v>61</v>
      </c>
      <c r="G3462">
        <v>50</v>
      </c>
      <c r="H3462">
        <v>13.1</v>
      </c>
      <c r="I3462">
        <v>655</v>
      </c>
      <c r="J3462">
        <v>4.7</v>
      </c>
      <c r="K3462">
        <v>235</v>
      </c>
      <c r="L3462">
        <v>8.4</v>
      </c>
      <c r="M3462">
        <v>0.6412213740458016</v>
      </c>
      <c r="N3462">
        <v>420</v>
      </c>
      <c r="O3462" t="s">
        <v>691</v>
      </c>
      <c r="P3462" t="s">
        <v>692</v>
      </c>
      <c r="Q3462" t="s">
        <v>160</v>
      </c>
      <c r="R3462" t="s">
        <v>112</v>
      </c>
      <c r="S3462" t="s">
        <v>297</v>
      </c>
      <c r="T3462" t="s">
        <v>693</v>
      </c>
      <c r="U3462" t="s">
        <v>1189</v>
      </c>
      <c r="V3462">
        <f>YEAR(sales_order1[[#This Row],[date]])</f>
        <v>2021</v>
      </c>
      <c r="W3462" t="str">
        <f>TEXT(sales_order1[[#This Row],[date]], "Mmm")</f>
        <v>Aug</v>
      </c>
      <c r="X3462">
        <f>VALUE(TEXT(sales_order1[[#This Row],[date]], "D"))</f>
        <v>23</v>
      </c>
      <c r="Y3462">
        <v>34</v>
      </c>
    </row>
    <row r="3463" spans="1:25" x14ac:dyDescent="0.25">
      <c r="A3463" s="1">
        <v>44431</v>
      </c>
      <c r="B3463">
        <v>61387</v>
      </c>
      <c r="C3463" t="s">
        <v>348</v>
      </c>
      <c r="D3463" t="str">
        <f>VLOOKUP(sales_order1[[#This Row],[itemCode]],product_details3!B:C,2,0)</f>
        <v>EXFG150</v>
      </c>
      <c r="E3463" t="s">
        <v>349</v>
      </c>
      <c r="F3463" t="s">
        <v>183</v>
      </c>
      <c r="G3463">
        <v>50</v>
      </c>
      <c r="H3463">
        <v>26.25</v>
      </c>
      <c r="I3463">
        <v>1312.5</v>
      </c>
      <c r="J3463">
        <v>10.75</v>
      </c>
      <c r="K3463">
        <v>537.5</v>
      </c>
      <c r="L3463">
        <v>15.5</v>
      </c>
      <c r="M3463">
        <v>0.59047619047619049</v>
      </c>
      <c r="N3463">
        <v>775</v>
      </c>
      <c r="O3463" t="s">
        <v>227</v>
      </c>
      <c r="P3463" t="s">
        <v>228</v>
      </c>
      <c r="Q3463" t="s">
        <v>64</v>
      </c>
      <c r="R3463" t="s">
        <v>40</v>
      </c>
      <c r="S3463" t="s">
        <v>229</v>
      </c>
      <c r="T3463" t="s">
        <v>230</v>
      </c>
      <c r="U3463" t="s">
        <v>1189</v>
      </c>
      <c r="V3463">
        <f>YEAR(sales_order1[[#This Row],[date]])</f>
        <v>2021</v>
      </c>
      <c r="W3463" t="str">
        <f>TEXT(sales_order1[[#This Row],[date]], "Mmm")</f>
        <v>Aug</v>
      </c>
      <c r="X3463">
        <f>VALUE(TEXT(sales_order1[[#This Row],[date]], "D"))</f>
        <v>23</v>
      </c>
      <c r="Y3463">
        <v>34</v>
      </c>
    </row>
    <row r="3464" spans="1:25" x14ac:dyDescent="0.25">
      <c r="A3464" s="1">
        <v>44431</v>
      </c>
      <c r="B3464">
        <v>61388</v>
      </c>
      <c r="C3464" t="s">
        <v>19</v>
      </c>
      <c r="D3464" t="str">
        <f>VLOOKUP(sales_order1[[#This Row],[itemCode]],product_details3!B:C,2,0)</f>
        <v>MSTH100</v>
      </c>
      <c r="E3464" t="s">
        <v>20</v>
      </c>
      <c r="F3464" t="s">
        <v>21</v>
      </c>
      <c r="G3464">
        <v>150</v>
      </c>
      <c r="H3464">
        <v>26.25</v>
      </c>
      <c r="I3464">
        <v>3937.5</v>
      </c>
      <c r="J3464">
        <v>7.75</v>
      </c>
      <c r="K3464">
        <v>1162.5</v>
      </c>
      <c r="L3464">
        <v>18.5</v>
      </c>
      <c r="M3464">
        <v>0.70476190476190481</v>
      </c>
      <c r="N3464">
        <v>2775</v>
      </c>
      <c r="O3464" t="s">
        <v>615</v>
      </c>
      <c r="P3464" t="s">
        <v>616</v>
      </c>
      <c r="Q3464" t="s">
        <v>77</v>
      </c>
      <c r="R3464" t="s">
        <v>72</v>
      </c>
      <c r="S3464" t="s">
        <v>425</v>
      </c>
      <c r="T3464" t="s">
        <v>617</v>
      </c>
      <c r="U3464" t="s">
        <v>1190</v>
      </c>
      <c r="V3464">
        <f>YEAR(sales_order1[[#This Row],[date]])</f>
        <v>2021</v>
      </c>
      <c r="W3464" t="str">
        <f>TEXT(sales_order1[[#This Row],[date]], "Mmm")</f>
        <v>Aug</v>
      </c>
      <c r="X3464">
        <f>VALUE(TEXT(sales_order1[[#This Row],[date]], "D"))</f>
        <v>23</v>
      </c>
      <c r="Y3464">
        <v>34</v>
      </c>
    </row>
    <row r="3465" spans="1:25" x14ac:dyDescent="0.25">
      <c r="A3465" s="1">
        <v>44431</v>
      </c>
      <c r="B3465">
        <v>61389</v>
      </c>
      <c r="C3465" t="s">
        <v>103</v>
      </c>
      <c r="D3465" t="str">
        <f>VLOOKUP(sales_order1[[#This Row],[itemCode]],product_details3!B:C,2,0)</f>
        <v>SCRT50</v>
      </c>
      <c r="E3465" t="s">
        <v>104</v>
      </c>
      <c r="F3465" t="s">
        <v>61</v>
      </c>
      <c r="G3465">
        <v>100</v>
      </c>
      <c r="H3465">
        <v>16.95</v>
      </c>
      <c r="I3465">
        <v>1695</v>
      </c>
      <c r="J3465">
        <v>5.2</v>
      </c>
      <c r="K3465">
        <v>520</v>
      </c>
      <c r="L3465">
        <v>11.75</v>
      </c>
      <c r="M3465">
        <v>0.69321533923303835</v>
      </c>
      <c r="N3465">
        <v>1175</v>
      </c>
      <c r="O3465" t="s">
        <v>381</v>
      </c>
      <c r="P3465" t="s">
        <v>382</v>
      </c>
      <c r="Q3465" t="s">
        <v>383</v>
      </c>
      <c r="R3465" t="s">
        <v>72</v>
      </c>
      <c r="S3465" t="s">
        <v>384</v>
      </c>
      <c r="T3465" t="s">
        <v>385</v>
      </c>
      <c r="U3465" t="s">
        <v>1188</v>
      </c>
      <c r="V3465">
        <f>YEAR(sales_order1[[#This Row],[date]])</f>
        <v>2021</v>
      </c>
      <c r="W3465" t="str">
        <f>TEXT(sales_order1[[#This Row],[date]], "Mmm")</f>
        <v>Aug</v>
      </c>
      <c r="X3465">
        <f>VALUE(TEXT(sales_order1[[#This Row],[date]], "D"))</f>
        <v>23</v>
      </c>
      <c r="Y3465">
        <v>34</v>
      </c>
    </row>
    <row r="3466" spans="1:25" x14ac:dyDescent="0.25">
      <c r="A3466" s="1">
        <v>44431</v>
      </c>
      <c r="B3466">
        <v>61390</v>
      </c>
      <c r="C3466" t="s">
        <v>51</v>
      </c>
      <c r="D3466" t="str">
        <f>VLOOKUP(sales_order1[[#This Row],[itemCode]],product_details3!B:C,2,0)</f>
        <v>MSTH50</v>
      </c>
      <c r="E3466" t="s">
        <v>52</v>
      </c>
      <c r="F3466" t="s">
        <v>21</v>
      </c>
      <c r="G3466">
        <v>100</v>
      </c>
      <c r="H3466">
        <v>15.75</v>
      </c>
      <c r="I3466">
        <v>1575</v>
      </c>
      <c r="J3466">
        <v>4.45</v>
      </c>
      <c r="K3466">
        <v>445</v>
      </c>
      <c r="L3466">
        <v>11.3</v>
      </c>
      <c r="M3466">
        <v>0.71746031746031746</v>
      </c>
      <c r="N3466">
        <v>1130</v>
      </c>
      <c r="O3466" t="s">
        <v>582</v>
      </c>
      <c r="P3466" t="s">
        <v>583</v>
      </c>
      <c r="Q3466" t="s">
        <v>213</v>
      </c>
      <c r="R3466" t="s">
        <v>25</v>
      </c>
      <c r="S3466" t="s">
        <v>214</v>
      </c>
      <c r="T3466" t="s">
        <v>584</v>
      </c>
      <c r="U3466" t="s">
        <v>1191</v>
      </c>
      <c r="V3466">
        <f>YEAR(sales_order1[[#This Row],[date]])</f>
        <v>2021</v>
      </c>
      <c r="W3466" t="str">
        <f>TEXT(sales_order1[[#This Row],[date]], "Mmm")</f>
        <v>Aug</v>
      </c>
      <c r="X3466">
        <f>VALUE(TEXT(sales_order1[[#This Row],[date]], "D"))</f>
        <v>23</v>
      </c>
      <c r="Y3466">
        <v>34</v>
      </c>
    </row>
    <row r="3467" spans="1:25" x14ac:dyDescent="0.25">
      <c r="A3467" s="1">
        <v>44432</v>
      </c>
      <c r="B3467">
        <v>61391</v>
      </c>
      <c r="C3467" t="s">
        <v>19</v>
      </c>
      <c r="D3467" t="str">
        <f>VLOOKUP(sales_order1[[#This Row],[itemCode]],product_details3!B:C,2,0)</f>
        <v>MSTH100</v>
      </c>
      <c r="E3467" t="s">
        <v>20</v>
      </c>
      <c r="F3467" t="s">
        <v>21</v>
      </c>
      <c r="G3467">
        <v>150</v>
      </c>
      <c r="H3467">
        <v>26.25</v>
      </c>
      <c r="I3467">
        <v>3937.5</v>
      </c>
      <c r="J3467">
        <v>7.75</v>
      </c>
      <c r="K3467">
        <v>1162.5</v>
      </c>
      <c r="L3467">
        <v>18.5</v>
      </c>
      <c r="M3467">
        <v>0.70476190476190481</v>
      </c>
      <c r="N3467">
        <v>2775</v>
      </c>
      <c r="O3467" t="s">
        <v>266</v>
      </c>
      <c r="P3467" t="s">
        <v>267</v>
      </c>
      <c r="Q3467" t="s">
        <v>154</v>
      </c>
      <c r="R3467" t="s">
        <v>56</v>
      </c>
      <c r="S3467" t="s">
        <v>133</v>
      </c>
      <c r="T3467" t="s">
        <v>268</v>
      </c>
      <c r="U3467" t="s">
        <v>1191</v>
      </c>
      <c r="V3467">
        <f>YEAR(sales_order1[[#This Row],[date]])</f>
        <v>2021</v>
      </c>
      <c r="W3467" t="str">
        <f>TEXT(sales_order1[[#This Row],[date]], "Mmm")</f>
        <v>Aug</v>
      </c>
      <c r="X3467">
        <f>VALUE(TEXT(sales_order1[[#This Row],[date]], "D"))</f>
        <v>24</v>
      </c>
      <c r="Y3467">
        <v>34</v>
      </c>
    </row>
    <row r="3468" spans="1:25" x14ac:dyDescent="0.25">
      <c r="A3468" s="1">
        <v>44432</v>
      </c>
      <c r="B3468">
        <v>61392</v>
      </c>
      <c r="C3468" t="s">
        <v>170</v>
      </c>
      <c r="D3468" t="str">
        <f>VLOOKUP(sales_order1[[#This Row],[itemCode]],product_details3!B:C,2,0)</f>
        <v>MKRM100</v>
      </c>
      <c r="E3468" t="s">
        <v>171</v>
      </c>
      <c r="F3468" t="s">
        <v>151</v>
      </c>
      <c r="G3468">
        <v>100</v>
      </c>
      <c r="H3468">
        <v>5.5</v>
      </c>
      <c r="I3468">
        <v>550</v>
      </c>
      <c r="J3468">
        <v>2.2999999999999998</v>
      </c>
      <c r="K3468">
        <v>230</v>
      </c>
      <c r="L3468">
        <v>3.2</v>
      </c>
      <c r="M3468">
        <v>0.5818181818181819</v>
      </c>
      <c r="N3468">
        <v>320</v>
      </c>
      <c r="O3468" t="s">
        <v>420</v>
      </c>
      <c r="P3468" t="s">
        <v>421</v>
      </c>
      <c r="Q3468" t="s">
        <v>77</v>
      </c>
      <c r="R3468" t="s">
        <v>72</v>
      </c>
      <c r="S3468" t="s">
        <v>78</v>
      </c>
      <c r="T3468" t="s">
        <v>422</v>
      </c>
      <c r="U3468" t="s">
        <v>1190</v>
      </c>
      <c r="V3468">
        <f>YEAR(sales_order1[[#This Row],[date]])</f>
        <v>2021</v>
      </c>
      <c r="W3468" t="str">
        <f>TEXT(sales_order1[[#This Row],[date]], "Mmm")</f>
        <v>Aug</v>
      </c>
      <c r="X3468">
        <f>VALUE(TEXT(sales_order1[[#This Row],[date]], "D"))</f>
        <v>24</v>
      </c>
      <c r="Y3468">
        <v>34</v>
      </c>
    </row>
    <row r="3469" spans="1:25" x14ac:dyDescent="0.25">
      <c r="A3469" s="1">
        <v>44432</v>
      </c>
      <c r="B3469">
        <v>61393</v>
      </c>
      <c r="C3469" t="s">
        <v>209</v>
      </c>
      <c r="D3469" t="str">
        <f>VLOOKUP(sales_order1[[#This Row],[itemCode]],product_details3!B:C,2,0)</f>
        <v>CLNG50</v>
      </c>
      <c r="E3469" t="s">
        <v>210</v>
      </c>
      <c r="F3469" t="s">
        <v>45</v>
      </c>
      <c r="G3469">
        <v>50</v>
      </c>
      <c r="H3469">
        <v>6.5</v>
      </c>
      <c r="I3469">
        <v>325</v>
      </c>
      <c r="J3469">
        <v>2.2999999999999998</v>
      </c>
      <c r="K3469">
        <v>115</v>
      </c>
      <c r="L3469">
        <v>4.2</v>
      </c>
      <c r="M3469">
        <v>0.64615384615384619</v>
      </c>
      <c r="N3469">
        <v>210</v>
      </c>
      <c r="O3469" t="s">
        <v>579</v>
      </c>
      <c r="P3469" t="s">
        <v>580</v>
      </c>
      <c r="Q3469" t="s">
        <v>264</v>
      </c>
      <c r="R3469" t="s">
        <v>56</v>
      </c>
      <c r="S3469" t="s">
        <v>133</v>
      </c>
      <c r="T3469" t="s">
        <v>581</v>
      </c>
      <c r="U3469" t="s">
        <v>1191</v>
      </c>
      <c r="V3469">
        <f>YEAR(sales_order1[[#This Row],[date]])</f>
        <v>2021</v>
      </c>
      <c r="W3469" t="str">
        <f>TEXT(sales_order1[[#This Row],[date]], "Mmm")</f>
        <v>Aug</v>
      </c>
      <c r="X3469">
        <f>VALUE(TEXT(sales_order1[[#This Row],[date]], "D"))</f>
        <v>24</v>
      </c>
      <c r="Y3469">
        <v>34</v>
      </c>
    </row>
    <row r="3470" spans="1:25" x14ac:dyDescent="0.25">
      <c r="A3470" s="1">
        <v>44432</v>
      </c>
      <c r="B3470">
        <v>61394</v>
      </c>
      <c r="C3470" t="s">
        <v>28</v>
      </c>
      <c r="D3470" t="str">
        <f>VLOOKUP(sales_order1[[#This Row],[itemCode]],product_details3!B:C,2,0)</f>
        <v>SRMC30</v>
      </c>
      <c r="E3470" t="s">
        <v>29</v>
      </c>
      <c r="F3470" t="s">
        <v>30</v>
      </c>
      <c r="G3470">
        <v>100</v>
      </c>
      <c r="H3470">
        <v>22.6</v>
      </c>
      <c r="I3470">
        <v>2260</v>
      </c>
      <c r="J3470">
        <v>7.6</v>
      </c>
      <c r="K3470">
        <v>760</v>
      </c>
      <c r="L3470">
        <v>15</v>
      </c>
      <c r="M3470">
        <v>0.66371681415929207</v>
      </c>
      <c r="N3470">
        <v>1500</v>
      </c>
      <c r="O3470" t="s">
        <v>454</v>
      </c>
      <c r="P3470" t="s">
        <v>455</v>
      </c>
      <c r="Q3470" t="s">
        <v>71</v>
      </c>
      <c r="R3470" t="s">
        <v>72</v>
      </c>
      <c r="S3470" t="s">
        <v>73</v>
      </c>
      <c r="T3470" t="s">
        <v>456</v>
      </c>
      <c r="U3470" t="s">
        <v>1190</v>
      </c>
      <c r="V3470">
        <f>YEAR(sales_order1[[#This Row],[date]])</f>
        <v>2021</v>
      </c>
      <c r="W3470" t="str">
        <f>TEXT(sales_order1[[#This Row],[date]], "Mmm")</f>
        <v>Aug</v>
      </c>
      <c r="X3470">
        <f>VALUE(TEXT(sales_order1[[#This Row],[date]], "D"))</f>
        <v>24</v>
      </c>
      <c r="Y3470">
        <v>34</v>
      </c>
    </row>
    <row r="3471" spans="1:25" x14ac:dyDescent="0.25">
      <c r="A3471" s="1">
        <v>44432</v>
      </c>
      <c r="B3471">
        <v>61395</v>
      </c>
      <c r="C3471" t="s">
        <v>35</v>
      </c>
      <c r="D3471" t="str">
        <f>VLOOKUP(sales_order1[[#This Row],[itemCode]],product_details3!B:C,2,0)</f>
        <v>SRMA30</v>
      </c>
      <c r="E3471" t="s">
        <v>36</v>
      </c>
      <c r="F3471" t="s">
        <v>30</v>
      </c>
      <c r="G3471">
        <v>100</v>
      </c>
      <c r="H3471">
        <v>26.2</v>
      </c>
      <c r="I3471">
        <v>2620</v>
      </c>
      <c r="J3471">
        <v>9.4</v>
      </c>
      <c r="K3471">
        <v>940</v>
      </c>
      <c r="L3471">
        <v>16.8</v>
      </c>
      <c r="M3471">
        <v>0.6412213740458016</v>
      </c>
      <c r="N3471">
        <v>1680</v>
      </c>
      <c r="O3471" t="s">
        <v>88</v>
      </c>
      <c r="P3471" t="s">
        <v>89</v>
      </c>
      <c r="Q3471" t="s">
        <v>24</v>
      </c>
      <c r="R3471" t="s">
        <v>25</v>
      </c>
      <c r="S3471" t="s">
        <v>26</v>
      </c>
      <c r="T3471" t="s">
        <v>90</v>
      </c>
      <c r="U3471" t="s">
        <v>1191</v>
      </c>
      <c r="V3471">
        <f>YEAR(sales_order1[[#This Row],[date]])</f>
        <v>2021</v>
      </c>
      <c r="W3471" t="str">
        <f>TEXT(sales_order1[[#This Row],[date]], "Mmm")</f>
        <v>Aug</v>
      </c>
      <c r="X3471">
        <f>VALUE(TEXT(sales_order1[[#This Row],[date]], "D"))</f>
        <v>24</v>
      </c>
      <c r="Y3471">
        <v>34</v>
      </c>
    </row>
    <row r="3472" spans="1:25" x14ac:dyDescent="0.25">
      <c r="A3472" s="1">
        <v>44432</v>
      </c>
      <c r="B3472">
        <v>61396</v>
      </c>
      <c r="C3472" t="s">
        <v>360</v>
      </c>
      <c r="D3472" t="str">
        <f>VLOOKUP(sales_order1[[#This Row],[itemCode]],product_details3!B:C,2,0)</f>
        <v>TNRS100</v>
      </c>
      <c r="E3472" t="s">
        <v>361</v>
      </c>
      <c r="F3472" t="s">
        <v>124</v>
      </c>
      <c r="G3472">
        <v>50</v>
      </c>
      <c r="H3472">
        <v>13.1</v>
      </c>
      <c r="I3472">
        <v>655</v>
      </c>
      <c r="J3472">
        <v>4.7</v>
      </c>
      <c r="K3472">
        <v>235</v>
      </c>
      <c r="L3472">
        <v>8.4</v>
      </c>
      <c r="M3472">
        <v>0.6412213740458016</v>
      </c>
      <c r="N3472">
        <v>420</v>
      </c>
      <c r="O3472" t="s">
        <v>540</v>
      </c>
      <c r="P3472" t="s">
        <v>541</v>
      </c>
      <c r="Q3472" t="s">
        <v>24</v>
      </c>
      <c r="R3472" t="s">
        <v>25</v>
      </c>
      <c r="S3472" t="s">
        <v>26</v>
      </c>
      <c r="T3472" t="s">
        <v>542</v>
      </c>
      <c r="U3472" t="s">
        <v>1191</v>
      </c>
      <c r="V3472">
        <f>YEAR(sales_order1[[#This Row],[date]])</f>
        <v>2021</v>
      </c>
      <c r="W3472" t="str">
        <f>TEXT(sales_order1[[#This Row],[date]], "Mmm")</f>
        <v>Aug</v>
      </c>
      <c r="X3472">
        <f>VALUE(TEXT(sales_order1[[#This Row],[date]], "D"))</f>
        <v>24</v>
      </c>
      <c r="Y3472">
        <v>34</v>
      </c>
    </row>
    <row r="3473" spans="1:25" x14ac:dyDescent="0.25">
      <c r="A3473" s="1">
        <v>44432</v>
      </c>
      <c r="B3473">
        <v>61397</v>
      </c>
      <c r="C3473" t="s">
        <v>43</v>
      </c>
      <c r="D3473" t="str">
        <f>VLOOKUP(sales_order1[[#This Row],[itemCode]],product_details3!B:C,2,0)</f>
        <v>CLNG200</v>
      </c>
      <c r="E3473" t="s">
        <v>44</v>
      </c>
      <c r="F3473" t="s">
        <v>45</v>
      </c>
      <c r="G3473">
        <v>150</v>
      </c>
      <c r="H3473">
        <v>21.25</v>
      </c>
      <c r="I3473">
        <v>3187.5</v>
      </c>
      <c r="J3473">
        <v>7.75</v>
      </c>
      <c r="K3473">
        <v>1162.5</v>
      </c>
      <c r="L3473">
        <v>13.5</v>
      </c>
      <c r="M3473">
        <v>0.63529411764705879</v>
      </c>
      <c r="N3473">
        <v>2025</v>
      </c>
      <c r="O3473" t="s">
        <v>341</v>
      </c>
      <c r="P3473" t="s">
        <v>342</v>
      </c>
      <c r="Q3473" t="s">
        <v>146</v>
      </c>
      <c r="R3473" t="s">
        <v>112</v>
      </c>
      <c r="S3473" t="s">
        <v>343</v>
      </c>
      <c r="T3473" t="s">
        <v>95</v>
      </c>
      <c r="U3473" t="s">
        <v>1190</v>
      </c>
      <c r="V3473">
        <f>YEAR(sales_order1[[#This Row],[date]])</f>
        <v>2021</v>
      </c>
      <c r="W3473" t="str">
        <f>TEXT(sales_order1[[#This Row],[date]], "Mmm")</f>
        <v>Aug</v>
      </c>
      <c r="X3473">
        <f>VALUE(TEXT(sales_order1[[#This Row],[date]], "D"))</f>
        <v>24</v>
      </c>
      <c r="Y3473">
        <v>34</v>
      </c>
    </row>
    <row r="3474" spans="1:25" x14ac:dyDescent="0.25">
      <c r="A3474" s="1">
        <v>44432</v>
      </c>
      <c r="B3474">
        <v>61398</v>
      </c>
      <c r="C3474" t="s">
        <v>194</v>
      </c>
      <c r="D3474" t="str">
        <f>VLOOKUP(sales_order1[[#This Row],[itemCode]],product_details3!B:C,2,0)</f>
        <v>CLNG150</v>
      </c>
      <c r="E3474" t="s">
        <v>195</v>
      </c>
      <c r="F3474" t="s">
        <v>45</v>
      </c>
      <c r="G3474">
        <v>100</v>
      </c>
      <c r="H3474">
        <v>12.75</v>
      </c>
      <c r="I3474">
        <v>1275</v>
      </c>
      <c r="J3474">
        <v>4.45</v>
      </c>
      <c r="K3474">
        <v>445</v>
      </c>
      <c r="L3474">
        <v>8.3000000000000007</v>
      </c>
      <c r="M3474">
        <v>0.65098039215686276</v>
      </c>
      <c r="N3474">
        <v>830</v>
      </c>
      <c r="O3474" t="s">
        <v>487</v>
      </c>
      <c r="P3474" t="s">
        <v>488</v>
      </c>
      <c r="Q3474" t="s">
        <v>48</v>
      </c>
      <c r="R3474" t="s">
        <v>25</v>
      </c>
      <c r="S3474" t="s">
        <v>286</v>
      </c>
      <c r="T3474" t="s">
        <v>489</v>
      </c>
      <c r="U3474" t="s">
        <v>1191</v>
      </c>
      <c r="V3474">
        <f>YEAR(sales_order1[[#This Row],[date]])</f>
        <v>2021</v>
      </c>
      <c r="W3474" t="str">
        <f>TEXT(sales_order1[[#This Row],[date]], "Mmm")</f>
        <v>Aug</v>
      </c>
      <c r="X3474">
        <f>VALUE(TEXT(sales_order1[[#This Row],[date]], "D"))</f>
        <v>24</v>
      </c>
      <c r="Y3474">
        <v>34</v>
      </c>
    </row>
    <row r="3475" spans="1:25" x14ac:dyDescent="0.25">
      <c r="A3475" s="1">
        <v>44432</v>
      </c>
      <c r="B3475">
        <v>61399</v>
      </c>
      <c r="C3475" t="s">
        <v>194</v>
      </c>
      <c r="D3475" t="str">
        <f>VLOOKUP(sales_order1[[#This Row],[itemCode]],product_details3!B:C,2,0)</f>
        <v>CLNG150</v>
      </c>
      <c r="E3475" t="s">
        <v>195</v>
      </c>
      <c r="F3475" t="s">
        <v>45</v>
      </c>
      <c r="G3475">
        <v>150</v>
      </c>
      <c r="H3475">
        <v>12.75</v>
      </c>
      <c r="I3475">
        <v>1912.5</v>
      </c>
      <c r="J3475">
        <v>4.45</v>
      </c>
      <c r="K3475">
        <v>667.5</v>
      </c>
      <c r="L3475">
        <v>8.3000000000000007</v>
      </c>
      <c r="M3475">
        <v>0.65098039215686276</v>
      </c>
      <c r="N3475">
        <v>1245</v>
      </c>
      <c r="O3475" t="s">
        <v>98</v>
      </c>
      <c r="P3475" t="s">
        <v>99</v>
      </c>
      <c r="Q3475" t="s">
        <v>100</v>
      </c>
      <c r="R3475" t="s">
        <v>40</v>
      </c>
      <c r="S3475" t="s">
        <v>101</v>
      </c>
      <c r="T3475" t="s">
        <v>102</v>
      </c>
      <c r="U3475" t="s">
        <v>1190</v>
      </c>
      <c r="V3475">
        <f>YEAR(sales_order1[[#This Row],[date]])</f>
        <v>2021</v>
      </c>
      <c r="W3475" t="str">
        <f>TEXT(sales_order1[[#This Row],[date]], "Mmm")</f>
        <v>Aug</v>
      </c>
      <c r="X3475">
        <f>VALUE(TEXT(sales_order1[[#This Row],[date]], "D"))</f>
        <v>24</v>
      </c>
      <c r="Y3475">
        <v>34</v>
      </c>
    </row>
    <row r="3476" spans="1:25" x14ac:dyDescent="0.25">
      <c r="A3476" s="1">
        <v>44432</v>
      </c>
      <c r="B3476">
        <v>61400</v>
      </c>
      <c r="C3476" t="s">
        <v>115</v>
      </c>
      <c r="D3476" t="str">
        <f>VLOOKUP(sales_order1[[#This Row],[itemCode]],product_details3!B:C,2,0)</f>
        <v>SCRS30100</v>
      </c>
      <c r="E3476" t="s">
        <v>116</v>
      </c>
      <c r="F3476" t="s">
        <v>61</v>
      </c>
      <c r="G3476">
        <v>150</v>
      </c>
      <c r="H3476">
        <v>32.75</v>
      </c>
      <c r="I3476">
        <v>4912.5</v>
      </c>
      <c r="J3476">
        <v>11.25</v>
      </c>
      <c r="K3476">
        <v>1687.5</v>
      </c>
      <c r="L3476">
        <v>21.5</v>
      </c>
      <c r="M3476">
        <v>0.65648854961832059</v>
      </c>
      <c r="N3476">
        <v>3225</v>
      </c>
      <c r="O3476" t="s">
        <v>657</v>
      </c>
      <c r="P3476" t="s">
        <v>658</v>
      </c>
      <c r="Q3476" t="s">
        <v>55</v>
      </c>
      <c r="R3476" t="s">
        <v>56</v>
      </c>
      <c r="S3476" t="s">
        <v>57</v>
      </c>
      <c r="T3476" t="s">
        <v>659</v>
      </c>
      <c r="U3476" t="s">
        <v>1191</v>
      </c>
      <c r="V3476">
        <f>YEAR(sales_order1[[#This Row],[date]])</f>
        <v>2021</v>
      </c>
      <c r="W3476" t="str">
        <f>TEXT(sales_order1[[#This Row],[date]], "Mmm")</f>
        <v>Aug</v>
      </c>
      <c r="X3476">
        <f>VALUE(TEXT(sales_order1[[#This Row],[date]], "D"))</f>
        <v>24</v>
      </c>
      <c r="Y3476">
        <v>34</v>
      </c>
    </row>
    <row r="3477" spans="1:25" x14ac:dyDescent="0.25">
      <c r="A3477" s="1">
        <v>44432</v>
      </c>
      <c r="B3477">
        <v>61401</v>
      </c>
      <c r="C3477" t="s">
        <v>335</v>
      </c>
      <c r="D3477" t="str">
        <f>VLOOKUP(sales_order1[[#This Row],[itemCode]],product_details3!B:C,2,0)</f>
        <v>CLNF50</v>
      </c>
      <c r="E3477" t="s">
        <v>336</v>
      </c>
      <c r="F3477" t="s">
        <v>45</v>
      </c>
      <c r="G3477">
        <v>200</v>
      </c>
      <c r="H3477">
        <v>7.3</v>
      </c>
      <c r="I3477">
        <v>1460</v>
      </c>
      <c r="J3477">
        <v>2.8</v>
      </c>
      <c r="K3477">
        <v>560</v>
      </c>
      <c r="L3477">
        <v>4.5</v>
      </c>
      <c r="M3477">
        <v>0.61643835616438358</v>
      </c>
      <c r="N3477">
        <v>900</v>
      </c>
      <c r="O3477" t="s">
        <v>167</v>
      </c>
      <c r="P3477" t="s">
        <v>168</v>
      </c>
      <c r="Q3477" t="s">
        <v>100</v>
      </c>
      <c r="R3477" t="s">
        <v>40</v>
      </c>
      <c r="S3477" t="s">
        <v>101</v>
      </c>
      <c r="T3477" t="s">
        <v>169</v>
      </c>
      <c r="U3477" t="s">
        <v>1190</v>
      </c>
      <c r="V3477">
        <f>YEAR(sales_order1[[#This Row],[date]])</f>
        <v>2021</v>
      </c>
      <c r="W3477" t="str">
        <f>TEXT(sales_order1[[#This Row],[date]], "Mmm")</f>
        <v>Aug</v>
      </c>
      <c r="X3477">
        <f>VALUE(TEXT(sales_order1[[#This Row],[date]], "D"))</f>
        <v>24</v>
      </c>
      <c r="Y3477">
        <v>34</v>
      </c>
    </row>
    <row r="3478" spans="1:25" x14ac:dyDescent="0.25">
      <c r="A3478" s="1">
        <v>44433</v>
      </c>
      <c r="B3478">
        <v>61402</v>
      </c>
      <c r="C3478" t="s">
        <v>103</v>
      </c>
      <c r="D3478" t="str">
        <f>VLOOKUP(sales_order1[[#This Row],[itemCode]],product_details3!B:C,2,0)</f>
        <v>SCRT50</v>
      </c>
      <c r="E3478" t="s">
        <v>104</v>
      </c>
      <c r="F3478" t="s">
        <v>61</v>
      </c>
      <c r="G3478">
        <v>50</v>
      </c>
      <c r="H3478">
        <v>16.95</v>
      </c>
      <c r="I3478">
        <v>847.5</v>
      </c>
      <c r="J3478">
        <v>5.2</v>
      </c>
      <c r="K3478">
        <v>260</v>
      </c>
      <c r="L3478">
        <v>11.75</v>
      </c>
      <c r="M3478">
        <v>0.69321533923303835</v>
      </c>
      <c r="N3478">
        <v>587.5</v>
      </c>
      <c r="O3478" t="s">
        <v>585</v>
      </c>
      <c r="P3478" t="s">
        <v>586</v>
      </c>
      <c r="Q3478" t="s">
        <v>64</v>
      </c>
      <c r="R3478" t="s">
        <v>40</v>
      </c>
      <c r="S3478" t="s">
        <v>65</v>
      </c>
      <c r="T3478" t="s">
        <v>587</v>
      </c>
      <c r="U3478" t="s">
        <v>1190</v>
      </c>
      <c r="V3478">
        <f>YEAR(sales_order1[[#This Row],[date]])</f>
        <v>2021</v>
      </c>
      <c r="W3478" t="str">
        <f>TEXT(sales_order1[[#This Row],[date]], "Mmm")</f>
        <v>Aug</v>
      </c>
      <c r="X3478">
        <f>VALUE(TEXT(sales_order1[[#This Row],[date]], "D"))</f>
        <v>25</v>
      </c>
      <c r="Y3478">
        <v>34</v>
      </c>
    </row>
    <row r="3479" spans="1:25" x14ac:dyDescent="0.25">
      <c r="A3479" s="1">
        <v>44433</v>
      </c>
      <c r="B3479">
        <v>61403</v>
      </c>
      <c r="C3479" t="s">
        <v>135</v>
      </c>
      <c r="D3479" t="str">
        <f>VLOOKUP(sales_order1[[#This Row],[itemCode]],product_details3!B:C,2,0)</f>
        <v>MSKSH</v>
      </c>
      <c r="E3479" t="s">
        <v>136</v>
      </c>
      <c r="F3479" t="s">
        <v>137</v>
      </c>
      <c r="G3479">
        <v>100</v>
      </c>
      <c r="H3479">
        <v>18.75</v>
      </c>
      <c r="I3479">
        <v>1875</v>
      </c>
      <c r="J3479">
        <v>7.45</v>
      </c>
      <c r="K3479">
        <v>745</v>
      </c>
      <c r="L3479">
        <v>11.3</v>
      </c>
      <c r="M3479">
        <v>0.60266666666666668</v>
      </c>
      <c r="N3479">
        <v>1130</v>
      </c>
      <c r="O3479" t="s">
        <v>184</v>
      </c>
      <c r="P3479" t="s">
        <v>185</v>
      </c>
      <c r="Q3479" t="s">
        <v>186</v>
      </c>
      <c r="R3479" t="s">
        <v>112</v>
      </c>
      <c r="S3479" t="s">
        <v>187</v>
      </c>
      <c r="T3479" t="s">
        <v>188</v>
      </c>
      <c r="U3479" t="s">
        <v>1189</v>
      </c>
      <c r="V3479">
        <f>YEAR(sales_order1[[#This Row],[date]])</f>
        <v>2021</v>
      </c>
      <c r="W3479" t="str">
        <f>TEXT(sales_order1[[#This Row],[date]], "Mmm")</f>
        <v>Aug</v>
      </c>
      <c r="X3479">
        <f>VALUE(TEXT(sales_order1[[#This Row],[date]], "D"))</f>
        <v>25</v>
      </c>
      <c r="Y3479">
        <v>34</v>
      </c>
    </row>
    <row r="3480" spans="1:25" x14ac:dyDescent="0.25">
      <c r="A3480" s="1">
        <v>44433</v>
      </c>
      <c r="B3480">
        <v>61404</v>
      </c>
      <c r="C3480" t="s">
        <v>204</v>
      </c>
      <c r="D3480" t="str">
        <f>VLOOKUP(sales_order1[[#This Row],[itemCode]],product_details3!B:C,2,0)</f>
        <v>MKRM150</v>
      </c>
      <c r="E3480" t="s">
        <v>205</v>
      </c>
      <c r="F3480" t="s">
        <v>151</v>
      </c>
      <c r="G3480">
        <v>50</v>
      </c>
      <c r="H3480">
        <v>10.75</v>
      </c>
      <c r="I3480">
        <v>537.5</v>
      </c>
      <c r="J3480">
        <v>4.45</v>
      </c>
      <c r="K3480">
        <v>222.5</v>
      </c>
      <c r="L3480">
        <v>6.3</v>
      </c>
      <c r="M3480">
        <v>0.586046511627907</v>
      </c>
      <c r="N3480">
        <v>315</v>
      </c>
      <c r="O3480" t="s">
        <v>258</v>
      </c>
      <c r="P3480" t="s">
        <v>259</v>
      </c>
      <c r="Q3480" t="s">
        <v>93</v>
      </c>
      <c r="R3480" t="s">
        <v>72</v>
      </c>
      <c r="S3480" t="s">
        <v>260</v>
      </c>
      <c r="T3480" t="s">
        <v>261</v>
      </c>
      <c r="U3480" t="s">
        <v>1190</v>
      </c>
      <c r="V3480">
        <f>YEAR(sales_order1[[#This Row],[date]])</f>
        <v>2021</v>
      </c>
      <c r="W3480" t="str">
        <f>TEXT(sales_order1[[#This Row],[date]], "Mmm")</f>
        <v>Aug</v>
      </c>
      <c r="X3480">
        <f>VALUE(TEXT(sales_order1[[#This Row],[date]], "D"))</f>
        <v>25</v>
      </c>
      <c r="Y3480">
        <v>34</v>
      </c>
    </row>
    <row r="3481" spans="1:25" x14ac:dyDescent="0.25">
      <c r="A3481" s="1">
        <v>44433</v>
      </c>
      <c r="B3481">
        <v>61405</v>
      </c>
      <c r="C3481" t="s">
        <v>181</v>
      </c>
      <c r="D3481" t="str">
        <f>VLOOKUP(sales_order1[[#This Row],[itemCode]],product_details3!B:C,2,0)</f>
        <v>EXFP100</v>
      </c>
      <c r="E3481" t="s">
        <v>182</v>
      </c>
      <c r="F3481" t="s">
        <v>183</v>
      </c>
      <c r="G3481">
        <v>100</v>
      </c>
      <c r="H3481">
        <v>21.95</v>
      </c>
      <c r="I3481">
        <v>2195</v>
      </c>
      <c r="J3481">
        <v>8.1999999999999993</v>
      </c>
      <c r="K3481">
        <v>820</v>
      </c>
      <c r="L3481">
        <v>13.75</v>
      </c>
      <c r="M3481">
        <v>0.62642369020501143</v>
      </c>
      <c r="N3481">
        <v>1375</v>
      </c>
      <c r="O3481" t="s">
        <v>457</v>
      </c>
      <c r="P3481" t="s">
        <v>458</v>
      </c>
      <c r="Q3481" t="s">
        <v>383</v>
      </c>
      <c r="R3481" t="s">
        <v>72</v>
      </c>
      <c r="S3481" t="s">
        <v>459</v>
      </c>
      <c r="T3481" t="s">
        <v>460</v>
      </c>
      <c r="U3481" t="s">
        <v>1188</v>
      </c>
      <c r="V3481">
        <f>YEAR(sales_order1[[#This Row],[date]])</f>
        <v>2021</v>
      </c>
      <c r="W3481" t="str">
        <f>TEXT(sales_order1[[#This Row],[date]], "Mmm")</f>
        <v>Aug</v>
      </c>
      <c r="X3481">
        <f>VALUE(TEXT(sales_order1[[#This Row],[date]], "D"))</f>
        <v>25</v>
      </c>
      <c r="Y3481">
        <v>34</v>
      </c>
    </row>
    <row r="3482" spans="1:25" x14ac:dyDescent="0.25">
      <c r="A3482" s="1">
        <v>44433</v>
      </c>
      <c r="B3482">
        <v>61406</v>
      </c>
      <c r="C3482" t="s">
        <v>335</v>
      </c>
      <c r="D3482" t="str">
        <f>VLOOKUP(sales_order1[[#This Row],[itemCode]],product_details3!B:C,2,0)</f>
        <v>CLNF50</v>
      </c>
      <c r="E3482" t="s">
        <v>336</v>
      </c>
      <c r="F3482" t="s">
        <v>45</v>
      </c>
      <c r="G3482">
        <v>150</v>
      </c>
      <c r="H3482">
        <v>7.3</v>
      </c>
      <c r="I3482">
        <v>1095</v>
      </c>
      <c r="J3482">
        <v>2.8</v>
      </c>
      <c r="K3482">
        <v>420</v>
      </c>
      <c r="L3482">
        <v>4.5</v>
      </c>
      <c r="M3482">
        <v>0.61643835616438358</v>
      </c>
      <c r="N3482">
        <v>675</v>
      </c>
      <c r="O3482" t="s">
        <v>643</v>
      </c>
      <c r="P3482" t="s">
        <v>644</v>
      </c>
      <c r="Q3482" t="s">
        <v>107</v>
      </c>
      <c r="R3482" t="s">
        <v>40</v>
      </c>
      <c r="S3482" t="s">
        <v>101</v>
      </c>
      <c r="T3482" t="s">
        <v>645</v>
      </c>
      <c r="U3482" t="s">
        <v>1190</v>
      </c>
      <c r="V3482">
        <f>YEAR(sales_order1[[#This Row],[date]])</f>
        <v>2021</v>
      </c>
      <c r="W3482" t="str">
        <f>TEXT(sales_order1[[#This Row],[date]], "Mmm")</f>
        <v>Aug</v>
      </c>
      <c r="X3482">
        <f>VALUE(TEXT(sales_order1[[#This Row],[date]], "D"))</f>
        <v>25</v>
      </c>
      <c r="Y3482">
        <v>34</v>
      </c>
    </row>
    <row r="3483" spans="1:25" x14ac:dyDescent="0.25">
      <c r="A3483" s="1">
        <v>44433</v>
      </c>
      <c r="B3483">
        <v>61407</v>
      </c>
      <c r="C3483" t="s">
        <v>115</v>
      </c>
      <c r="D3483" t="str">
        <f>VLOOKUP(sales_order1[[#This Row],[itemCode]],product_details3!B:C,2,0)</f>
        <v>SCRS30100</v>
      </c>
      <c r="E3483" t="s">
        <v>116</v>
      </c>
      <c r="F3483" t="s">
        <v>61</v>
      </c>
      <c r="G3483">
        <v>100</v>
      </c>
      <c r="H3483">
        <v>32.75</v>
      </c>
      <c r="I3483">
        <v>3275</v>
      </c>
      <c r="J3483">
        <v>11.25</v>
      </c>
      <c r="K3483">
        <v>1125</v>
      </c>
      <c r="L3483">
        <v>21.5</v>
      </c>
      <c r="M3483">
        <v>0.65648854961832059</v>
      </c>
      <c r="N3483">
        <v>2150</v>
      </c>
      <c r="O3483" t="s">
        <v>299</v>
      </c>
      <c r="P3483" t="s">
        <v>300</v>
      </c>
      <c r="Q3483" t="s">
        <v>100</v>
      </c>
      <c r="R3483" t="s">
        <v>40</v>
      </c>
      <c r="S3483" t="s">
        <v>101</v>
      </c>
      <c r="T3483" t="s">
        <v>301</v>
      </c>
      <c r="U3483" t="s">
        <v>1190</v>
      </c>
      <c r="V3483">
        <f>YEAR(sales_order1[[#This Row],[date]])</f>
        <v>2021</v>
      </c>
      <c r="W3483" t="str">
        <f>TEXT(sales_order1[[#This Row],[date]], "Mmm")</f>
        <v>Aug</v>
      </c>
      <c r="X3483">
        <f>VALUE(TEXT(sales_order1[[#This Row],[date]], "D"))</f>
        <v>25</v>
      </c>
      <c r="Y3483">
        <v>34</v>
      </c>
    </row>
    <row r="3484" spans="1:25" x14ac:dyDescent="0.25">
      <c r="A3484" s="1">
        <v>44433</v>
      </c>
      <c r="B3484">
        <v>61408</v>
      </c>
      <c r="C3484" t="s">
        <v>51</v>
      </c>
      <c r="D3484" t="str">
        <f>VLOOKUP(sales_order1[[#This Row],[itemCode]],product_details3!B:C,2,0)</f>
        <v>MSTH50</v>
      </c>
      <c r="E3484" t="s">
        <v>52</v>
      </c>
      <c r="F3484" t="s">
        <v>21</v>
      </c>
      <c r="G3484">
        <v>50</v>
      </c>
      <c r="H3484">
        <v>15.75</v>
      </c>
      <c r="I3484">
        <v>787.5</v>
      </c>
      <c r="J3484">
        <v>4.45</v>
      </c>
      <c r="K3484">
        <v>222.5</v>
      </c>
      <c r="L3484">
        <v>11.3</v>
      </c>
      <c r="M3484">
        <v>0.71746031746031746</v>
      </c>
      <c r="N3484">
        <v>565</v>
      </c>
      <c r="O3484" t="s">
        <v>531</v>
      </c>
      <c r="P3484" t="s">
        <v>532</v>
      </c>
      <c r="Q3484" t="s">
        <v>119</v>
      </c>
      <c r="R3484" t="s">
        <v>40</v>
      </c>
      <c r="S3484" t="s">
        <v>120</v>
      </c>
      <c r="T3484" t="s">
        <v>533</v>
      </c>
      <c r="U3484" t="s">
        <v>1190</v>
      </c>
      <c r="V3484">
        <f>YEAR(sales_order1[[#This Row],[date]])</f>
        <v>2021</v>
      </c>
      <c r="W3484" t="str">
        <f>TEXT(sales_order1[[#This Row],[date]], "Mmm")</f>
        <v>Aug</v>
      </c>
      <c r="X3484">
        <f>VALUE(TEXT(sales_order1[[#This Row],[date]], "D"))</f>
        <v>25</v>
      </c>
      <c r="Y3484">
        <v>34</v>
      </c>
    </row>
    <row r="3485" spans="1:25" x14ac:dyDescent="0.25">
      <c r="A3485" s="1">
        <v>44433</v>
      </c>
      <c r="B3485">
        <v>61409</v>
      </c>
      <c r="C3485" t="s">
        <v>35</v>
      </c>
      <c r="D3485" t="str">
        <f>VLOOKUP(sales_order1[[#This Row],[itemCode]],product_details3!B:C,2,0)</f>
        <v>SRMA30</v>
      </c>
      <c r="E3485" t="s">
        <v>36</v>
      </c>
      <c r="F3485" t="s">
        <v>30</v>
      </c>
      <c r="G3485">
        <v>100</v>
      </c>
      <c r="H3485">
        <v>26.2</v>
      </c>
      <c r="I3485">
        <v>2620</v>
      </c>
      <c r="J3485">
        <v>9.4</v>
      </c>
      <c r="K3485">
        <v>940</v>
      </c>
      <c r="L3485">
        <v>16.8</v>
      </c>
      <c r="M3485">
        <v>0.6412213740458016</v>
      </c>
      <c r="N3485">
        <v>1680</v>
      </c>
      <c r="O3485" t="s">
        <v>206</v>
      </c>
      <c r="P3485" t="s">
        <v>207</v>
      </c>
      <c r="Q3485" t="s">
        <v>71</v>
      </c>
      <c r="R3485" t="s">
        <v>72</v>
      </c>
      <c r="S3485" t="s">
        <v>73</v>
      </c>
      <c r="T3485" t="s">
        <v>208</v>
      </c>
      <c r="U3485" t="s">
        <v>1190</v>
      </c>
      <c r="V3485">
        <f>YEAR(sales_order1[[#This Row],[date]])</f>
        <v>2021</v>
      </c>
      <c r="W3485" t="str">
        <f>TEXT(sales_order1[[#This Row],[date]], "Mmm")</f>
        <v>Aug</v>
      </c>
      <c r="X3485">
        <f>VALUE(TEXT(sales_order1[[#This Row],[date]], "D"))</f>
        <v>25</v>
      </c>
      <c r="Y3485">
        <v>34</v>
      </c>
    </row>
    <row r="3486" spans="1:25" x14ac:dyDescent="0.25">
      <c r="A3486" s="1">
        <v>44433</v>
      </c>
      <c r="B3486">
        <v>61410</v>
      </c>
      <c r="C3486" t="s">
        <v>86</v>
      </c>
      <c r="D3486" t="str">
        <f>VLOOKUP(sales_order1[[#This Row],[itemCode]],product_details3!B:C,2,0)</f>
        <v>SRMH30</v>
      </c>
      <c r="E3486" t="s">
        <v>87</v>
      </c>
      <c r="F3486" t="s">
        <v>30</v>
      </c>
      <c r="G3486">
        <v>100</v>
      </c>
      <c r="H3486">
        <v>21</v>
      </c>
      <c r="I3486">
        <v>2100</v>
      </c>
      <c r="J3486">
        <v>6.6</v>
      </c>
      <c r="K3486">
        <v>660</v>
      </c>
      <c r="L3486">
        <v>14.4</v>
      </c>
      <c r="M3486">
        <v>0.68571428571428572</v>
      </c>
      <c r="N3486">
        <v>1440</v>
      </c>
      <c r="O3486" t="s">
        <v>412</v>
      </c>
      <c r="P3486" t="s">
        <v>413</v>
      </c>
      <c r="Q3486" t="s">
        <v>48</v>
      </c>
      <c r="R3486" t="s">
        <v>25</v>
      </c>
      <c r="S3486" t="s">
        <v>49</v>
      </c>
      <c r="T3486" t="s">
        <v>414</v>
      </c>
      <c r="U3486" t="s">
        <v>1191</v>
      </c>
      <c r="V3486">
        <f>YEAR(sales_order1[[#This Row],[date]])</f>
        <v>2021</v>
      </c>
      <c r="W3486" t="str">
        <f>TEXT(sales_order1[[#This Row],[date]], "Mmm")</f>
        <v>Aug</v>
      </c>
      <c r="X3486">
        <f>VALUE(TEXT(sales_order1[[#This Row],[date]], "D"))</f>
        <v>25</v>
      </c>
      <c r="Y3486">
        <v>34</v>
      </c>
    </row>
    <row r="3487" spans="1:25" x14ac:dyDescent="0.25">
      <c r="A3487" s="1">
        <v>44433</v>
      </c>
      <c r="B3487">
        <v>61411</v>
      </c>
      <c r="C3487" t="s">
        <v>320</v>
      </c>
      <c r="D3487" t="str">
        <f>VLOOKUP(sales_order1[[#This Row],[itemCode]],product_details3!B:C,2,0)</f>
        <v>SCR50+100</v>
      </c>
      <c r="E3487" t="s">
        <v>321</v>
      </c>
      <c r="F3487" t="s">
        <v>61</v>
      </c>
      <c r="G3487">
        <v>50</v>
      </c>
      <c r="H3487">
        <v>26.25</v>
      </c>
      <c r="I3487">
        <v>1312.5</v>
      </c>
      <c r="J3487">
        <v>7.75</v>
      </c>
      <c r="K3487">
        <v>387.5</v>
      </c>
      <c r="L3487">
        <v>18.5</v>
      </c>
      <c r="M3487">
        <v>0.70476190476190481</v>
      </c>
      <c r="N3487">
        <v>925</v>
      </c>
      <c r="O3487" t="s">
        <v>679</v>
      </c>
      <c r="P3487" t="s">
        <v>680</v>
      </c>
      <c r="Q3487" t="s">
        <v>71</v>
      </c>
      <c r="R3487" t="s">
        <v>72</v>
      </c>
      <c r="S3487" t="s">
        <v>73</v>
      </c>
      <c r="T3487" t="s">
        <v>681</v>
      </c>
      <c r="U3487" t="s">
        <v>1190</v>
      </c>
      <c r="V3487">
        <f>YEAR(sales_order1[[#This Row],[date]])</f>
        <v>2021</v>
      </c>
      <c r="W3487" t="str">
        <f>TEXT(sales_order1[[#This Row],[date]], "Mmm")</f>
        <v>Aug</v>
      </c>
      <c r="X3487">
        <f>VALUE(TEXT(sales_order1[[#This Row],[date]], "D"))</f>
        <v>25</v>
      </c>
      <c r="Y3487">
        <v>34</v>
      </c>
    </row>
    <row r="3488" spans="1:25" x14ac:dyDescent="0.25">
      <c r="A3488" s="1">
        <v>44434</v>
      </c>
      <c r="B3488">
        <v>61412</v>
      </c>
      <c r="C3488" t="s">
        <v>103</v>
      </c>
      <c r="D3488" t="str">
        <f>VLOOKUP(sales_order1[[#This Row],[itemCode]],product_details3!B:C,2,0)</f>
        <v>SCRT50</v>
      </c>
      <c r="E3488" t="s">
        <v>104</v>
      </c>
      <c r="F3488" t="s">
        <v>61</v>
      </c>
      <c r="G3488">
        <v>150</v>
      </c>
      <c r="H3488">
        <v>16.95</v>
      </c>
      <c r="I3488">
        <v>2542.5</v>
      </c>
      <c r="J3488">
        <v>5.2</v>
      </c>
      <c r="K3488">
        <v>780</v>
      </c>
      <c r="L3488">
        <v>11.75</v>
      </c>
      <c r="M3488">
        <v>0.69321533923303835</v>
      </c>
      <c r="N3488">
        <v>1762.5</v>
      </c>
      <c r="O3488" t="s">
        <v>392</v>
      </c>
      <c r="P3488" t="s">
        <v>393</v>
      </c>
      <c r="Q3488" t="s">
        <v>264</v>
      </c>
      <c r="R3488" t="s">
        <v>56</v>
      </c>
      <c r="S3488" t="s">
        <v>133</v>
      </c>
      <c r="T3488" t="s">
        <v>394</v>
      </c>
      <c r="U3488" t="s">
        <v>1191</v>
      </c>
      <c r="V3488">
        <f>YEAR(sales_order1[[#This Row],[date]])</f>
        <v>2021</v>
      </c>
      <c r="W3488" t="str">
        <f>TEXT(sales_order1[[#This Row],[date]], "Mmm")</f>
        <v>Aug</v>
      </c>
      <c r="X3488">
        <f>VALUE(TEXT(sales_order1[[#This Row],[date]], "D"))</f>
        <v>26</v>
      </c>
      <c r="Y3488">
        <v>34</v>
      </c>
    </row>
    <row r="3489" spans="1:25" x14ac:dyDescent="0.25">
      <c r="A3489" s="1">
        <v>44434</v>
      </c>
      <c r="B3489">
        <v>61413</v>
      </c>
      <c r="C3489" t="s">
        <v>325</v>
      </c>
      <c r="D3489" t="str">
        <f>VLOOKUP(sales_order1[[#This Row],[itemCode]],product_details3!B:C,2,0)</f>
        <v>EXFG100</v>
      </c>
      <c r="E3489" t="s">
        <v>326</v>
      </c>
      <c r="F3489" t="s">
        <v>183</v>
      </c>
      <c r="G3489">
        <v>100</v>
      </c>
      <c r="H3489">
        <v>20.75</v>
      </c>
      <c r="I3489">
        <v>2075</v>
      </c>
      <c r="J3489">
        <v>7.45</v>
      </c>
      <c r="K3489">
        <v>745</v>
      </c>
      <c r="L3489">
        <v>13.3</v>
      </c>
      <c r="M3489">
        <v>0.64096385542168677</v>
      </c>
      <c r="N3489">
        <v>1330</v>
      </c>
      <c r="O3489" t="s">
        <v>295</v>
      </c>
      <c r="P3489" t="s">
        <v>296</v>
      </c>
      <c r="Q3489" t="s">
        <v>160</v>
      </c>
      <c r="R3489" t="s">
        <v>112</v>
      </c>
      <c r="S3489" t="s">
        <v>297</v>
      </c>
      <c r="T3489" t="s">
        <v>298</v>
      </c>
      <c r="U3489" t="s">
        <v>1189</v>
      </c>
      <c r="V3489">
        <f>YEAR(sales_order1[[#This Row],[date]])</f>
        <v>2021</v>
      </c>
      <c r="W3489" t="str">
        <f>TEXT(sales_order1[[#This Row],[date]], "Mmm")</f>
        <v>Aug</v>
      </c>
      <c r="X3489">
        <f>VALUE(TEXT(sales_order1[[#This Row],[date]], "D"))</f>
        <v>26</v>
      </c>
      <c r="Y3489">
        <v>34</v>
      </c>
    </row>
    <row r="3490" spans="1:25" x14ac:dyDescent="0.25">
      <c r="A3490" s="1">
        <v>44434</v>
      </c>
      <c r="B3490">
        <v>61414</v>
      </c>
      <c r="C3490" t="s">
        <v>315</v>
      </c>
      <c r="D3490" t="str">
        <f>VLOOKUP(sales_order1[[#This Row],[itemCode]],product_details3!B:C,2,0)</f>
        <v>EXFG50</v>
      </c>
      <c r="E3490" t="s">
        <v>316</v>
      </c>
      <c r="F3490" t="s">
        <v>183</v>
      </c>
      <c r="G3490">
        <v>150</v>
      </c>
      <c r="H3490">
        <v>15.75</v>
      </c>
      <c r="I3490">
        <v>2362.5</v>
      </c>
      <c r="J3490">
        <v>5.45</v>
      </c>
      <c r="K3490">
        <v>817.5</v>
      </c>
      <c r="L3490">
        <v>10.3</v>
      </c>
      <c r="M3490">
        <v>0.65396825396825398</v>
      </c>
      <c r="N3490">
        <v>1545</v>
      </c>
      <c r="O3490" t="s">
        <v>376</v>
      </c>
      <c r="P3490" t="s">
        <v>377</v>
      </c>
      <c r="Q3490" t="s">
        <v>378</v>
      </c>
      <c r="R3490" t="s">
        <v>72</v>
      </c>
      <c r="S3490" t="s">
        <v>379</v>
      </c>
      <c r="T3490" t="s">
        <v>380</v>
      </c>
      <c r="U3490" t="s">
        <v>1188</v>
      </c>
      <c r="V3490">
        <f>YEAR(sales_order1[[#This Row],[date]])</f>
        <v>2021</v>
      </c>
      <c r="W3490" t="str">
        <f>TEXT(sales_order1[[#This Row],[date]], "Mmm")</f>
        <v>Aug</v>
      </c>
      <c r="X3490">
        <f>VALUE(TEXT(sales_order1[[#This Row],[date]], "D"))</f>
        <v>26</v>
      </c>
      <c r="Y3490">
        <v>34</v>
      </c>
    </row>
    <row r="3491" spans="1:25" x14ac:dyDescent="0.25">
      <c r="A3491" s="1">
        <v>44434</v>
      </c>
      <c r="B3491">
        <v>61415</v>
      </c>
      <c r="C3491" t="s">
        <v>305</v>
      </c>
      <c r="D3491" t="str">
        <f>VLOOKUP(sales_order1[[#This Row],[itemCode]],product_details3!B:C,2,0)</f>
        <v>SRMA15</v>
      </c>
      <c r="E3491" t="s">
        <v>306</v>
      </c>
      <c r="F3491" t="s">
        <v>30</v>
      </c>
      <c r="G3491">
        <v>50</v>
      </c>
      <c r="H3491">
        <v>19.649999999999999</v>
      </c>
      <c r="I3491">
        <v>982.5</v>
      </c>
      <c r="J3491">
        <v>7.55</v>
      </c>
      <c r="K3491">
        <v>377.5</v>
      </c>
      <c r="L3491">
        <v>12.1</v>
      </c>
      <c r="M3491">
        <v>0.61577608142493634</v>
      </c>
      <c r="N3491">
        <v>605</v>
      </c>
      <c r="O3491" t="s">
        <v>467</v>
      </c>
      <c r="P3491" t="s">
        <v>468</v>
      </c>
      <c r="Q3491" t="s">
        <v>39</v>
      </c>
      <c r="R3491" t="s">
        <v>40</v>
      </c>
      <c r="S3491" t="s">
        <v>41</v>
      </c>
      <c r="T3491" t="s">
        <v>174</v>
      </c>
      <c r="U3491" t="s">
        <v>1188</v>
      </c>
      <c r="V3491">
        <f>YEAR(sales_order1[[#This Row],[date]])</f>
        <v>2021</v>
      </c>
      <c r="W3491" t="str">
        <f>TEXT(sales_order1[[#This Row],[date]], "Mmm")</f>
        <v>Aug</v>
      </c>
      <c r="X3491">
        <f>VALUE(TEXT(sales_order1[[#This Row],[date]], "D"))</f>
        <v>26</v>
      </c>
      <c r="Y3491">
        <v>34</v>
      </c>
    </row>
    <row r="3492" spans="1:25" x14ac:dyDescent="0.25">
      <c r="A3492" s="1">
        <v>44434</v>
      </c>
      <c r="B3492">
        <v>61416</v>
      </c>
      <c r="C3492" t="s">
        <v>434</v>
      </c>
      <c r="D3492" t="str">
        <f>VLOOKUP(sales_order1[[#This Row],[itemCode]],product_details3!B:C,2,0)</f>
        <v>CLNO150</v>
      </c>
      <c r="E3492" t="s">
        <v>435</v>
      </c>
      <c r="F3492" t="s">
        <v>45</v>
      </c>
      <c r="G3492">
        <v>100</v>
      </c>
      <c r="H3492">
        <v>16.649999999999999</v>
      </c>
      <c r="I3492">
        <v>1665</v>
      </c>
      <c r="J3492">
        <v>6.55</v>
      </c>
      <c r="K3492">
        <v>655</v>
      </c>
      <c r="L3492">
        <v>10.1</v>
      </c>
      <c r="M3492">
        <v>0.60660660660660648</v>
      </c>
      <c r="N3492">
        <v>1010</v>
      </c>
      <c r="O3492" t="s">
        <v>253</v>
      </c>
      <c r="P3492" t="s">
        <v>254</v>
      </c>
      <c r="Q3492" t="s">
        <v>191</v>
      </c>
      <c r="R3492" t="s">
        <v>56</v>
      </c>
      <c r="S3492" t="s">
        <v>192</v>
      </c>
      <c r="T3492" t="s">
        <v>255</v>
      </c>
      <c r="U3492" t="s">
        <v>1191</v>
      </c>
      <c r="V3492">
        <f>YEAR(sales_order1[[#This Row],[date]])</f>
        <v>2021</v>
      </c>
      <c r="W3492" t="str">
        <f>TEXT(sales_order1[[#This Row],[date]], "Mmm")</f>
        <v>Aug</v>
      </c>
      <c r="X3492">
        <f>VALUE(TEXT(sales_order1[[#This Row],[date]], "D"))</f>
        <v>26</v>
      </c>
      <c r="Y3492">
        <v>34</v>
      </c>
    </row>
    <row r="3493" spans="1:25" x14ac:dyDescent="0.25">
      <c r="A3493" s="1">
        <v>44434</v>
      </c>
      <c r="B3493">
        <v>61417</v>
      </c>
      <c r="C3493" t="s">
        <v>339</v>
      </c>
      <c r="D3493" t="str">
        <f>VLOOKUP(sales_order1[[#This Row],[itemCode]],product_details3!B:C,2,0)</f>
        <v>SRMH50</v>
      </c>
      <c r="E3493" t="s">
        <v>340</v>
      </c>
      <c r="F3493" t="s">
        <v>30</v>
      </c>
      <c r="G3493">
        <v>200</v>
      </c>
      <c r="H3493">
        <v>31.25</v>
      </c>
      <c r="I3493">
        <v>6250</v>
      </c>
      <c r="J3493">
        <v>10.75</v>
      </c>
      <c r="K3493">
        <v>2150</v>
      </c>
      <c r="L3493">
        <v>20.5</v>
      </c>
      <c r="M3493">
        <v>0.65600000000000003</v>
      </c>
      <c r="N3493">
        <v>4100</v>
      </c>
      <c r="O3493" t="s">
        <v>570</v>
      </c>
      <c r="P3493" t="s">
        <v>571</v>
      </c>
      <c r="Q3493" t="s">
        <v>77</v>
      </c>
      <c r="R3493" t="s">
        <v>72</v>
      </c>
      <c r="S3493" t="s">
        <v>140</v>
      </c>
      <c r="T3493" t="s">
        <v>572</v>
      </c>
      <c r="U3493" t="s">
        <v>1190</v>
      </c>
      <c r="V3493">
        <f>YEAR(sales_order1[[#This Row],[date]])</f>
        <v>2021</v>
      </c>
      <c r="W3493" t="str">
        <f>TEXT(sales_order1[[#This Row],[date]], "Mmm")</f>
        <v>Aug</v>
      </c>
      <c r="X3493">
        <f>VALUE(TEXT(sales_order1[[#This Row],[date]], "D"))</f>
        <v>26</v>
      </c>
      <c r="Y3493">
        <v>34</v>
      </c>
    </row>
    <row r="3494" spans="1:25" x14ac:dyDescent="0.25">
      <c r="A3494" s="1">
        <v>44434</v>
      </c>
      <c r="B3494">
        <v>61418</v>
      </c>
      <c r="C3494" t="s">
        <v>103</v>
      </c>
      <c r="D3494" t="str">
        <f>VLOOKUP(sales_order1[[#This Row],[itemCode]],product_details3!B:C,2,0)</f>
        <v>SCRT50</v>
      </c>
      <c r="E3494" t="s">
        <v>104</v>
      </c>
      <c r="F3494" t="s">
        <v>61</v>
      </c>
      <c r="G3494">
        <v>50</v>
      </c>
      <c r="H3494">
        <v>16.95</v>
      </c>
      <c r="I3494">
        <v>847.5</v>
      </c>
      <c r="J3494">
        <v>5.2</v>
      </c>
      <c r="K3494">
        <v>260</v>
      </c>
      <c r="L3494">
        <v>11.75</v>
      </c>
      <c r="M3494">
        <v>0.69321533923303835</v>
      </c>
      <c r="N3494">
        <v>587.5</v>
      </c>
      <c r="O3494" t="s">
        <v>395</v>
      </c>
      <c r="P3494" t="s">
        <v>396</v>
      </c>
      <c r="Q3494" t="s">
        <v>191</v>
      </c>
      <c r="R3494" t="s">
        <v>56</v>
      </c>
      <c r="S3494" t="s">
        <v>192</v>
      </c>
      <c r="T3494" t="s">
        <v>397</v>
      </c>
      <c r="U3494" t="s">
        <v>1191</v>
      </c>
      <c r="V3494">
        <f>YEAR(sales_order1[[#This Row],[date]])</f>
        <v>2021</v>
      </c>
      <c r="W3494" t="str">
        <f>TEXT(sales_order1[[#This Row],[date]], "Mmm")</f>
        <v>Aug</v>
      </c>
      <c r="X3494">
        <f>VALUE(TEXT(sales_order1[[#This Row],[date]], "D"))</f>
        <v>26</v>
      </c>
      <c r="Y3494">
        <v>34</v>
      </c>
    </row>
    <row r="3495" spans="1:25" x14ac:dyDescent="0.25">
      <c r="A3495" s="1">
        <v>44434</v>
      </c>
      <c r="B3495">
        <v>61419</v>
      </c>
      <c r="C3495" t="s">
        <v>19</v>
      </c>
      <c r="D3495" t="str">
        <f>VLOOKUP(sales_order1[[#This Row],[itemCode]],product_details3!B:C,2,0)</f>
        <v>MSTH100</v>
      </c>
      <c r="E3495" t="s">
        <v>20</v>
      </c>
      <c r="F3495" t="s">
        <v>21</v>
      </c>
      <c r="G3495">
        <v>200</v>
      </c>
      <c r="H3495">
        <v>26.25</v>
      </c>
      <c r="I3495">
        <v>5250</v>
      </c>
      <c r="J3495">
        <v>7.75</v>
      </c>
      <c r="K3495">
        <v>1550</v>
      </c>
      <c r="L3495">
        <v>18.5</v>
      </c>
      <c r="M3495">
        <v>0.70476190476190481</v>
      </c>
      <c r="N3495">
        <v>3700</v>
      </c>
      <c r="O3495" t="s">
        <v>109</v>
      </c>
      <c r="P3495" t="s">
        <v>110</v>
      </c>
      <c r="Q3495" t="s">
        <v>111</v>
      </c>
      <c r="R3495" t="s">
        <v>112</v>
      </c>
      <c r="S3495" t="s">
        <v>113</v>
      </c>
      <c r="T3495" t="s">
        <v>114</v>
      </c>
      <c r="U3495" t="s">
        <v>1189</v>
      </c>
      <c r="V3495">
        <f>YEAR(sales_order1[[#This Row],[date]])</f>
        <v>2021</v>
      </c>
      <c r="W3495" t="str">
        <f>TEXT(sales_order1[[#This Row],[date]], "Mmm")</f>
        <v>Aug</v>
      </c>
      <c r="X3495">
        <f>VALUE(TEXT(sales_order1[[#This Row],[date]], "D"))</f>
        <v>26</v>
      </c>
      <c r="Y3495">
        <v>34</v>
      </c>
    </row>
    <row r="3496" spans="1:25" x14ac:dyDescent="0.25">
      <c r="A3496" s="1">
        <v>44435</v>
      </c>
      <c r="B3496">
        <v>61420</v>
      </c>
      <c r="C3496" t="s">
        <v>320</v>
      </c>
      <c r="D3496" t="str">
        <f>VLOOKUP(sales_order1[[#This Row],[itemCode]],product_details3!B:C,2,0)</f>
        <v>SCR50+100</v>
      </c>
      <c r="E3496" t="s">
        <v>321</v>
      </c>
      <c r="F3496" t="s">
        <v>61</v>
      </c>
      <c r="G3496">
        <v>100</v>
      </c>
      <c r="H3496">
        <v>26.25</v>
      </c>
      <c r="I3496">
        <v>2625</v>
      </c>
      <c r="J3496">
        <v>7.75</v>
      </c>
      <c r="K3496">
        <v>775</v>
      </c>
      <c r="L3496">
        <v>18.5</v>
      </c>
      <c r="M3496">
        <v>0.70476190476190481</v>
      </c>
      <c r="N3496">
        <v>1850</v>
      </c>
      <c r="O3496" t="s">
        <v>514</v>
      </c>
      <c r="P3496" t="s">
        <v>515</v>
      </c>
      <c r="Q3496" t="s">
        <v>64</v>
      </c>
      <c r="R3496" t="s">
        <v>40</v>
      </c>
      <c r="S3496" t="s">
        <v>84</v>
      </c>
      <c r="T3496" t="s">
        <v>419</v>
      </c>
      <c r="U3496" t="s">
        <v>1189</v>
      </c>
      <c r="V3496">
        <f>YEAR(sales_order1[[#This Row],[date]])</f>
        <v>2021</v>
      </c>
      <c r="W3496" t="str">
        <f>TEXT(sales_order1[[#This Row],[date]], "Mmm")</f>
        <v>Aug</v>
      </c>
      <c r="X3496">
        <f>VALUE(TEXT(sales_order1[[#This Row],[date]], "D"))</f>
        <v>27</v>
      </c>
      <c r="Y3496">
        <v>35</v>
      </c>
    </row>
    <row r="3497" spans="1:25" x14ac:dyDescent="0.25">
      <c r="A3497" s="1">
        <v>44435</v>
      </c>
      <c r="B3497">
        <v>61421</v>
      </c>
      <c r="C3497" t="s">
        <v>170</v>
      </c>
      <c r="D3497" t="str">
        <f>VLOOKUP(sales_order1[[#This Row],[itemCode]],product_details3!B:C,2,0)</f>
        <v>MKRM100</v>
      </c>
      <c r="E3497" t="s">
        <v>171</v>
      </c>
      <c r="F3497" t="s">
        <v>151</v>
      </c>
      <c r="G3497">
        <v>100</v>
      </c>
      <c r="H3497">
        <v>5.5</v>
      </c>
      <c r="I3497">
        <v>550</v>
      </c>
      <c r="J3497">
        <v>2.2999999999999998</v>
      </c>
      <c r="K3497">
        <v>230</v>
      </c>
      <c r="L3497">
        <v>3.2</v>
      </c>
      <c r="M3497">
        <v>0.5818181818181819</v>
      </c>
      <c r="N3497">
        <v>320</v>
      </c>
      <c r="O3497" t="s">
        <v>262</v>
      </c>
      <c r="P3497" t="s">
        <v>263</v>
      </c>
      <c r="Q3497" t="s">
        <v>264</v>
      </c>
      <c r="R3497" t="s">
        <v>56</v>
      </c>
      <c r="S3497" t="s">
        <v>133</v>
      </c>
      <c r="T3497" t="s">
        <v>265</v>
      </c>
      <c r="U3497" t="s">
        <v>1191</v>
      </c>
      <c r="V3497">
        <f>YEAR(sales_order1[[#This Row],[date]])</f>
        <v>2021</v>
      </c>
      <c r="W3497" t="str">
        <f>TEXT(sales_order1[[#This Row],[date]], "Mmm")</f>
        <v>Aug</v>
      </c>
      <c r="X3497">
        <f>VALUE(TEXT(sales_order1[[#This Row],[date]], "D"))</f>
        <v>27</v>
      </c>
      <c r="Y3497">
        <v>35</v>
      </c>
    </row>
    <row r="3498" spans="1:25" x14ac:dyDescent="0.25">
      <c r="A3498" s="1">
        <v>44435</v>
      </c>
      <c r="B3498">
        <v>61422</v>
      </c>
      <c r="C3498" t="s">
        <v>128</v>
      </c>
      <c r="D3498" t="str">
        <f>VLOOKUP(sales_order1[[#This Row],[itemCode]],product_details3!B:C,2,0)</f>
        <v>SCRT100</v>
      </c>
      <c r="E3498" t="s">
        <v>129</v>
      </c>
      <c r="F3498" t="s">
        <v>61</v>
      </c>
      <c r="G3498">
        <v>300</v>
      </c>
      <c r="H3498">
        <v>28.25</v>
      </c>
      <c r="I3498">
        <v>8475</v>
      </c>
      <c r="J3498">
        <v>9</v>
      </c>
      <c r="K3498">
        <v>2700</v>
      </c>
      <c r="L3498">
        <v>19.25</v>
      </c>
      <c r="M3498">
        <v>0.68141592920353977</v>
      </c>
      <c r="N3498">
        <v>5775</v>
      </c>
      <c r="O3498" t="s">
        <v>461</v>
      </c>
      <c r="P3498" t="s">
        <v>462</v>
      </c>
      <c r="Q3498" t="s">
        <v>24</v>
      </c>
      <c r="R3498" t="s">
        <v>25</v>
      </c>
      <c r="S3498" t="s">
        <v>33</v>
      </c>
      <c r="T3498" t="s">
        <v>463</v>
      </c>
      <c r="U3498" t="s">
        <v>1191</v>
      </c>
      <c r="V3498">
        <f>YEAR(sales_order1[[#This Row],[date]])</f>
        <v>2021</v>
      </c>
      <c r="W3498" t="str">
        <f>TEXT(sales_order1[[#This Row],[date]], "Mmm")</f>
        <v>Aug</v>
      </c>
      <c r="X3498">
        <f>VALUE(TEXT(sales_order1[[#This Row],[date]], "D"))</f>
        <v>27</v>
      </c>
      <c r="Y3498">
        <v>35</v>
      </c>
    </row>
    <row r="3499" spans="1:25" x14ac:dyDescent="0.25">
      <c r="A3499" s="1">
        <v>44435</v>
      </c>
      <c r="B3499">
        <v>61423</v>
      </c>
      <c r="C3499" t="s">
        <v>320</v>
      </c>
      <c r="D3499" t="str">
        <f>VLOOKUP(sales_order1[[#This Row],[itemCode]],product_details3!B:C,2,0)</f>
        <v>SCR50+100</v>
      </c>
      <c r="E3499" t="s">
        <v>321</v>
      </c>
      <c r="F3499" t="s">
        <v>61</v>
      </c>
      <c r="G3499">
        <v>150</v>
      </c>
      <c r="H3499">
        <v>26.25</v>
      </c>
      <c r="I3499">
        <v>3937.5</v>
      </c>
      <c r="J3499">
        <v>7.75</v>
      </c>
      <c r="K3499">
        <v>1162.5</v>
      </c>
      <c r="L3499">
        <v>18.5</v>
      </c>
      <c r="M3499">
        <v>0.70476190476190481</v>
      </c>
      <c r="N3499">
        <v>2775</v>
      </c>
      <c r="O3499" t="s">
        <v>105</v>
      </c>
      <c r="P3499" t="s">
        <v>106</v>
      </c>
      <c r="Q3499" t="s">
        <v>107</v>
      </c>
      <c r="R3499" t="s">
        <v>40</v>
      </c>
      <c r="S3499" t="s">
        <v>101</v>
      </c>
      <c r="T3499" t="s">
        <v>108</v>
      </c>
      <c r="U3499" t="s">
        <v>1190</v>
      </c>
      <c r="V3499">
        <f>YEAR(sales_order1[[#This Row],[date]])</f>
        <v>2021</v>
      </c>
      <c r="W3499" t="str">
        <f>TEXT(sales_order1[[#This Row],[date]], "Mmm")</f>
        <v>Aug</v>
      </c>
      <c r="X3499">
        <f>VALUE(TEXT(sales_order1[[#This Row],[date]], "D"))</f>
        <v>27</v>
      </c>
      <c r="Y3499">
        <v>35</v>
      </c>
    </row>
    <row r="3500" spans="1:25" x14ac:dyDescent="0.25">
      <c r="A3500" s="1">
        <v>44435</v>
      </c>
      <c r="B3500">
        <v>61424</v>
      </c>
      <c r="C3500" t="s">
        <v>67</v>
      </c>
      <c r="D3500" t="str">
        <f>VLOOKUP(sales_order1[[#This Row],[itemCode]],product_details3!B:C,2,0)</f>
        <v>SRMH15</v>
      </c>
      <c r="E3500" t="s">
        <v>68</v>
      </c>
      <c r="F3500" t="s">
        <v>30</v>
      </c>
      <c r="G3500">
        <v>50</v>
      </c>
      <c r="H3500">
        <v>15.75</v>
      </c>
      <c r="I3500">
        <v>787.5</v>
      </c>
      <c r="J3500">
        <v>5.45</v>
      </c>
      <c r="K3500">
        <v>272.5</v>
      </c>
      <c r="L3500">
        <v>10.3</v>
      </c>
      <c r="M3500">
        <v>0.65396825396825398</v>
      </c>
      <c r="N3500">
        <v>515</v>
      </c>
      <c r="O3500" t="s">
        <v>594</v>
      </c>
      <c r="P3500" t="s">
        <v>595</v>
      </c>
      <c r="Q3500" t="s">
        <v>264</v>
      </c>
      <c r="R3500" t="s">
        <v>56</v>
      </c>
      <c r="S3500" t="s">
        <v>133</v>
      </c>
      <c r="T3500" t="s">
        <v>596</v>
      </c>
      <c r="U3500" t="s">
        <v>1191</v>
      </c>
      <c r="V3500">
        <f>YEAR(sales_order1[[#This Row],[date]])</f>
        <v>2021</v>
      </c>
      <c r="W3500" t="str">
        <f>TEXT(sales_order1[[#This Row],[date]], "Mmm")</f>
        <v>Aug</v>
      </c>
      <c r="X3500">
        <f>VALUE(TEXT(sales_order1[[#This Row],[date]], "D"))</f>
        <v>27</v>
      </c>
      <c r="Y3500">
        <v>35</v>
      </c>
    </row>
    <row r="3501" spans="1:25" x14ac:dyDescent="0.25">
      <c r="A3501" s="1">
        <v>44435</v>
      </c>
      <c r="B3501">
        <v>61425</v>
      </c>
      <c r="C3501" t="s">
        <v>320</v>
      </c>
      <c r="D3501" t="str">
        <f>VLOOKUP(sales_order1[[#This Row],[itemCode]],product_details3!B:C,2,0)</f>
        <v>SCR50+100</v>
      </c>
      <c r="E3501" t="s">
        <v>321</v>
      </c>
      <c r="F3501" t="s">
        <v>61</v>
      </c>
      <c r="G3501">
        <v>250</v>
      </c>
      <c r="H3501">
        <v>26.25</v>
      </c>
      <c r="I3501">
        <v>6562.5</v>
      </c>
      <c r="J3501">
        <v>7.75</v>
      </c>
      <c r="K3501">
        <v>1937.5</v>
      </c>
      <c r="L3501">
        <v>18.5</v>
      </c>
      <c r="M3501">
        <v>0.70476190476190481</v>
      </c>
      <c r="N3501">
        <v>4625</v>
      </c>
      <c r="O3501" t="s">
        <v>366</v>
      </c>
      <c r="P3501" t="s">
        <v>367</v>
      </c>
      <c r="Q3501" t="s">
        <v>239</v>
      </c>
      <c r="R3501" t="s">
        <v>112</v>
      </c>
      <c r="S3501" t="s">
        <v>368</v>
      </c>
      <c r="T3501" t="s">
        <v>369</v>
      </c>
      <c r="U3501" t="s">
        <v>1189</v>
      </c>
      <c r="V3501">
        <f>YEAR(sales_order1[[#This Row],[date]])</f>
        <v>2021</v>
      </c>
      <c r="W3501" t="str">
        <f>TEXT(sales_order1[[#This Row],[date]], "Mmm")</f>
        <v>Aug</v>
      </c>
      <c r="X3501">
        <f>VALUE(TEXT(sales_order1[[#This Row],[date]], "D"))</f>
        <v>27</v>
      </c>
      <c r="Y3501">
        <v>35</v>
      </c>
    </row>
    <row r="3502" spans="1:25" x14ac:dyDescent="0.25">
      <c r="A3502" s="1">
        <v>44435</v>
      </c>
      <c r="B3502">
        <v>61426</v>
      </c>
      <c r="C3502" t="s">
        <v>325</v>
      </c>
      <c r="D3502" t="str">
        <f>VLOOKUP(sales_order1[[#This Row],[itemCode]],product_details3!B:C,2,0)</f>
        <v>EXFG100</v>
      </c>
      <c r="E3502" t="s">
        <v>326</v>
      </c>
      <c r="F3502" t="s">
        <v>183</v>
      </c>
      <c r="G3502">
        <v>50</v>
      </c>
      <c r="H3502">
        <v>20.75</v>
      </c>
      <c r="I3502">
        <v>1037.5</v>
      </c>
      <c r="J3502">
        <v>7.45</v>
      </c>
      <c r="K3502">
        <v>372.5</v>
      </c>
      <c r="L3502">
        <v>13.3</v>
      </c>
      <c r="M3502">
        <v>0.64096385542168677</v>
      </c>
      <c r="N3502">
        <v>665</v>
      </c>
      <c r="O3502" t="s">
        <v>37</v>
      </c>
      <c r="P3502" t="s">
        <v>38</v>
      </c>
      <c r="Q3502" t="s">
        <v>39</v>
      </c>
      <c r="R3502" t="s">
        <v>40</v>
      </c>
      <c r="S3502" t="s">
        <v>41</v>
      </c>
      <c r="T3502" t="s">
        <v>42</v>
      </c>
      <c r="U3502" t="s">
        <v>1188</v>
      </c>
      <c r="V3502">
        <f>YEAR(sales_order1[[#This Row],[date]])</f>
        <v>2021</v>
      </c>
      <c r="W3502" t="str">
        <f>TEXT(sales_order1[[#This Row],[date]], "Mmm")</f>
        <v>Aug</v>
      </c>
      <c r="X3502">
        <f>VALUE(TEXT(sales_order1[[#This Row],[date]], "D"))</f>
        <v>27</v>
      </c>
      <c r="Y3502">
        <v>35</v>
      </c>
    </row>
    <row r="3503" spans="1:25" x14ac:dyDescent="0.25">
      <c r="A3503" s="1">
        <v>44435</v>
      </c>
      <c r="B3503">
        <v>61427</v>
      </c>
      <c r="C3503" t="s">
        <v>35</v>
      </c>
      <c r="D3503" t="str">
        <f>VLOOKUP(sales_order1[[#This Row],[itemCode]],product_details3!B:C,2,0)</f>
        <v>SRMA30</v>
      </c>
      <c r="E3503" t="s">
        <v>36</v>
      </c>
      <c r="F3503" t="s">
        <v>30</v>
      </c>
      <c r="G3503">
        <v>150</v>
      </c>
      <c r="H3503">
        <v>26.2</v>
      </c>
      <c r="I3503">
        <v>3930</v>
      </c>
      <c r="J3503">
        <v>9.4</v>
      </c>
      <c r="K3503">
        <v>1410</v>
      </c>
      <c r="L3503">
        <v>16.8</v>
      </c>
      <c r="M3503">
        <v>0.6412213740458016</v>
      </c>
      <c r="N3503">
        <v>2520</v>
      </c>
      <c r="O3503" t="s">
        <v>694</v>
      </c>
      <c r="P3503" t="s">
        <v>695</v>
      </c>
      <c r="Q3503" t="s">
        <v>213</v>
      </c>
      <c r="R3503" t="s">
        <v>25</v>
      </c>
      <c r="S3503" t="s">
        <v>214</v>
      </c>
      <c r="T3503" t="s">
        <v>696</v>
      </c>
      <c r="U3503" t="s">
        <v>1191</v>
      </c>
      <c r="V3503">
        <f>YEAR(sales_order1[[#This Row],[date]])</f>
        <v>2021</v>
      </c>
      <c r="W3503" t="str">
        <f>TEXT(sales_order1[[#This Row],[date]], "Mmm")</f>
        <v>Aug</v>
      </c>
      <c r="X3503">
        <f>VALUE(TEXT(sales_order1[[#This Row],[date]], "D"))</f>
        <v>27</v>
      </c>
      <c r="Y3503">
        <v>35</v>
      </c>
    </row>
    <row r="3504" spans="1:25" x14ac:dyDescent="0.25">
      <c r="A3504" s="1">
        <v>44435</v>
      </c>
      <c r="B3504">
        <v>61428</v>
      </c>
      <c r="C3504" t="s">
        <v>115</v>
      </c>
      <c r="D3504" t="str">
        <f>VLOOKUP(sales_order1[[#This Row],[itemCode]],product_details3!B:C,2,0)</f>
        <v>SCRS30100</v>
      </c>
      <c r="E3504" t="s">
        <v>116</v>
      </c>
      <c r="F3504" t="s">
        <v>61</v>
      </c>
      <c r="G3504">
        <v>350</v>
      </c>
      <c r="H3504">
        <v>32.75</v>
      </c>
      <c r="I3504">
        <v>11462.5</v>
      </c>
      <c r="J3504">
        <v>11.25</v>
      </c>
      <c r="K3504">
        <v>3937.5</v>
      </c>
      <c r="L3504">
        <v>21.5</v>
      </c>
      <c r="M3504">
        <v>0.65648854961832059</v>
      </c>
      <c r="N3504">
        <v>7525</v>
      </c>
      <c r="O3504" t="s">
        <v>451</v>
      </c>
      <c r="P3504" t="s">
        <v>452</v>
      </c>
      <c r="Q3504" t="s">
        <v>271</v>
      </c>
      <c r="R3504" t="s">
        <v>56</v>
      </c>
      <c r="S3504" t="s">
        <v>192</v>
      </c>
      <c r="T3504" t="s">
        <v>453</v>
      </c>
      <c r="U3504" t="s">
        <v>1191</v>
      </c>
      <c r="V3504">
        <f>YEAR(sales_order1[[#This Row],[date]])</f>
        <v>2021</v>
      </c>
      <c r="W3504" t="str">
        <f>TEXT(sales_order1[[#This Row],[date]], "Mmm")</f>
        <v>Aug</v>
      </c>
      <c r="X3504">
        <f>VALUE(TEXT(sales_order1[[#This Row],[date]], "D"))</f>
        <v>27</v>
      </c>
      <c r="Y3504">
        <v>35</v>
      </c>
    </row>
    <row r="3505" spans="1:25" x14ac:dyDescent="0.25">
      <c r="A3505" s="1">
        <v>44438</v>
      </c>
      <c r="B3505">
        <v>61429</v>
      </c>
      <c r="C3505" t="s">
        <v>28</v>
      </c>
      <c r="D3505" t="str">
        <f>VLOOKUP(sales_order1[[#This Row],[itemCode]],product_details3!B:C,2,0)</f>
        <v>SRMC30</v>
      </c>
      <c r="E3505" t="s">
        <v>29</v>
      </c>
      <c r="F3505" t="s">
        <v>30</v>
      </c>
      <c r="G3505">
        <v>100</v>
      </c>
      <c r="H3505">
        <v>22.6</v>
      </c>
      <c r="I3505">
        <v>2260</v>
      </c>
      <c r="J3505">
        <v>7.6</v>
      </c>
      <c r="K3505">
        <v>760</v>
      </c>
      <c r="L3505">
        <v>15</v>
      </c>
      <c r="M3505">
        <v>0.66371681415929207</v>
      </c>
      <c r="N3505">
        <v>1500</v>
      </c>
      <c r="O3505" t="s">
        <v>682</v>
      </c>
      <c r="P3505" t="s">
        <v>683</v>
      </c>
      <c r="Q3505" t="s">
        <v>271</v>
      </c>
      <c r="R3505" t="s">
        <v>56</v>
      </c>
      <c r="S3505" t="s">
        <v>192</v>
      </c>
      <c r="T3505" t="s">
        <v>684</v>
      </c>
      <c r="U3505" t="s">
        <v>1191</v>
      </c>
      <c r="V3505">
        <f>YEAR(sales_order1[[#This Row],[date]])</f>
        <v>2021</v>
      </c>
      <c r="W3505" t="str">
        <f>TEXT(sales_order1[[#This Row],[date]], "Mmm")</f>
        <v>Aug</v>
      </c>
      <c r="X3505">
        <f>VALUE(TEXT(sales_order1[[#This Row],[date]], "D"))</f>
        <v>30</v>
      </c>
      <c r="Y3505">
        <v>35</v>
      </c>
    </row>
    <row r="3506" spans="1:25" x14ac:dyDescent="0.25">
      <c r="A3506" s="1">
        <v>44438</v>
      </c>
      <c r="B3506">
        <v>61430</v>
      </c>
      <c r="C3506" t="s">
        <v>67</v>
      </c>
      <c r="D3506" t="str">
        <f>VLOOKUP(sales_order1[[#This Row],[itemCode]],product_details3!B:C,2,0)</f>
        <v>SRMH15</v>
      </c>
      <c r="E3506" t="s">
        <v>68</v>
      </c>
      <c r="F3506" t="s">
        <v>30</v>
      </c>
      <c r="G3506">
        <v>100</v>
      </c>
      <c r="H3506">
        <v>15.75</v>
      </c>
      <c r="I3506">
        <v>1575</v>
      </c>
      <c r="J3506">
        <v>5.45</v>
      </c>
      <c r="K3506">
        <v>545</v>
      </c>
      <c r="L3506">
        <v>10.3</v>
      </c>
      <c r="M3506">
        <v>0.65396825396825398</v>
      </c>
      <c r="N3506">
        <v>1030</v>
      </c>
      <c r="O3506" t="s">
        <v>125</v>
      </c>
      <c r="P3506" t="s">
        <v>126</v>
      </c>
      <c r="Q3506" t="s">
        <v>71</v>
      </c>
      <c r="R3506" t="s">
        <v>72</v>
      </c>
      <c r="S3506" t="s">
        <v>73</v>
      </c>
      <c r="T3506" t="s">
        <v>127</v>
      </c>
      <c r="U3506" t="s">
        <v>1190</v>
      </c>
      <c r="V3506">
        <f>YEAR(sales_order1[[#This Row],[date]])</f>
        <v>2021</v>
      </c>
      <c r="W3506" t="str">
        <f>TEXT(sales_order1[[#This Row],[date]], "Mmm")</f>
        <v>Aug</v>
      </c>
      <c r="X3506">
        <f>VALUE(TEXT(sales_order1[[#This Row],[date]], "D"))</f>
        <v>30</v>
      </c>
      <c r="Y3506">
        <v>35</v>
      </c>
    </row>
    <row r="3507" spans="1:25" x14ac:dyDescent="0.25">
      <c r="A3507" s="1">
        <v>44438</v>
      </c>
      <c r="B3507">
        <v>61431</v>
      </c>
      <c r="C3507" t="s">
        <v>194</v>
      </c>
      <c r="D3507" t="str">
        <f>VLOOKUP(sales_order1[[#This Row],[itemCode]],product_details3!B:C,2,0)</f>
        <v>CLNG150</v>
      </c>
      <c r="E3507" t="s">
        <v>195</v>
      </c>
      <c r="F3507" t="s">
        <v>45</v>
      </c>
      <c r="G3507">
        <v>100</v>
      </c>
      <c r="H3507">
        <v>12.75</v>
      </c>
      <c r="I3507">
        <v>1275</v>
      </c>
      <c r="J3507">
        <v>4.45</v>
      </c>
      <c r="K3507">
        <v>445</v>
      </c>
      <c r="L3507">
        <v>8.3000000000000007</v>
      </c>
      <c r="M3507">
        <v>0.65098039215686276</v>
      </c>
      <c r="N3507">
        <v>830</v>
      </c>
      <c r="O3507" t="s">
        <v>266</v>
      </c>
      <c r="P3507" t="s">
        <v>267</v>
      </c>
      <c r="Q3507" t="s">
        <v>154</v>
      </c>
      <c r="R3507" t="s">
        <v>56</v>
      </c>
      <c r="S3507" t="s">
        <v>133</v>
      </c>
      <c r="T3507" t="s">
        <v>268</v>
      </c>
      <c r="U3507" t="s">
        <v>1191</v>
      </c>
      <c r="V3507">
        <f>YEAR(sales_order1[[#This Row],[date]])</f>
        <v>2021</v>
      </c>
      <c r="W3507" t="str">
        <f>TEXT(sales_order1[[#This Row],[date]], "Mmm")</f>
        <v>Aug</v>
      </c>
      <c r="X3507">
        <f>VALUE(TEXT(sales_order1[[#This Row],[date]], "D"))</f>
        <v>30</v>
      </c>
      <c r="Y3507">
        <v>35</v>
      </c>
    </row>
    <row r="3508" spans="1:25" x14ac:dyDescent="0.25">
      <c r="A3508" s="1">
        <v>44438</v>
      </c>
      <c r="B3508">
        <v>61432</v>
      </c>
      <c r="C3508" t="s">
        <v>149</v>
      </c>
      <c r="D3508" t="str">
        <f>VLOOKUP(sales_order1[[#This Row],[itemCode]],product_details3!B:C,2,0)</f>
        <v>MKRW80</v>
      </c>
      <c r="E3508" t="s">
        <v>150</v>
      </c>
      <c r="F3508" t="s">
        <v>151</v>
      </c>
      <c r="G3508">
        <v>50</v>
      </c>
      <c r="H3508">
        <v>14.65</v>
      </c>
      <c r="I3508">
        <v>732.5</v>
      </c>
      <c r="J3508">
        <v>6.55</v>
      </c>
      <c r="K3508">
        <v>327.5</v>
      </c>
      <c r="L3508">
        <v>8.1</v>
      </c>
      <c r="M3508">
        <v>0.55290102389078488</v>
      </c>
      <c r="N3508">
        <v>405</v>
      </c>
      <c r="O3508" t="s">
        <v>392</v>
      </c>
      <c r="P3508" t="s">
        <v>393</v>
      </c>
      <c r="Q3508" t="s">
        <v>264</v>
      </c>
      <c r="R3508" t="s">
        <v>56</v>
      </c>
      <c r="S3508" t="s">
        <v>133</v>
      </c>
      <c r="T3508" t="s">
        <v>394</v>
      </c>
      <c r="U3508" t="s">
        <v>1191</v>
      </c>
      <c r="V3508">
        <f>YEAR(sales_order1[[#This Row],[date]])</f>
        <v>2021</v>
      </c>
      <c r="W3508" t="str">
        <f>TEXT(sales_order1[[#This Row],[date]], "Mmm")</f>
        <v>Aug</v>
      </c>
      <c r="X3508">
        <f>VALUE(TEXT(sales_order1[[#This Row],[date]], "D"))</f>
        <v>30</v>
      </c>
      <c r="Y3508">
        <v>35</v>
      </c>
    </row>
    <row r="3509" spans="1:25" x14ac:dyDescent="0.25">
      <c r="A3509" s="1">
        <v>44438</v>
      </c>
      <c r="B3509">
        <v>61433</v>
      </c>
      <c r="C3509" t="s">
        <v>86</v>
      </c>
      <c r="D3509" t="str">
        <f>VLOOKUP(sales_order1[[#This Row],[itemCode]],product_details3!B:C,2,0)</f>
        <v>SRMH30</v>
      </c>
      <c r="E3509" t="s">
        <v>87</v>
      </c>
      <c r="F3509" t="s">
        <v>30</v>
      </c>
      <c r="G3509">
        <v>50</v>
      </c>
      <c r="H3509">
        <v>21</v>
      </c>
      <c r="I3509">
        <v>1050</v>
      </c>
      <c r="J3509">
        <v>6.6</v>
      </c>
      <c r="K3509">
        <v>330</v>
      </c>
      <c r="L3509">
        <v>14.4</v>
      </c>
      <c r="M3509">
        <v>0.68571428571428572</v>
      </c>
      <c r="N3509">
        <v>720</v>
      </c>
      <c r="O3509" t="s">
        <v>22</v>
      </c>
      <c r="P3509" t="s">
        <v>23</v>
      </c>
      <c r="Q3509" t="s">
        <v>24</v>
      </c>
      <c r="R3509" t="s">
        <v>25</v>
      </c>
      <c r="S3509" t="s">
        <v>26</v>
      </c>
      <c r="T3509" t="s">
        <v>27</v>
      </c>
      <c r="U3509" t="s">
        <v>1191</v>
      </c>
      <c r="V3509">
        <f>YEAR(sales_order1[[#This Row],[date]])</f>
        <v>2021</v>
      </c>
      <c r="W3509" t="str">
        <f>TEXT(sales_order1[[#This Row],[date]], "Mmm")</f>
        <v>Aug</v>
      </c>
      <c r="X3509">
        <f>VALUE(TEXT(sales_order1[[#This Row],[date]], "D"))</f>
        <v>30</v>
      </c>
      <c r="Y3509">
        <v>35</v>
      </c>
    </row>
    <row r="3510" spans="1:25" x14ac:dyDescent="0.25">
      <c r="A3510" s="1">
        <v>44438</v>
      </c>
      <c r="B3510">
        <v>61434</v>
      </c>
      <c r="C3510" t="s">
        <v>170</v>
      </c>
      <c r="D3510" t="str">
        <f>VLOOKUP(sales_order1[[#This Row],[itemCode]],product_details3!B:C,2,0)</f>
        <v>MKRM100</v>
      </c>
      <c r="E3510" t="s">
        <v>171</v>
      </c>
      <c r="F3510" t="s">
        <v>151</v>
      </c>
      <c r="G3510">
        <v>150</v>
      </c>
      <c r="H3510">
        <v>5.5</v>
      </c>
      <c r="I3510">
        <v>825</v>
      </c>
      <c r="J3510">
        <v>2.2999999999999998</v>
      </c>
      <c r="K3510">
        <v>345</v>
      </c>
      <c r="L3510">
        <v>3.2</v>
      </c>
      <c r="M3510">
        <v>0.5818181818181819</v>
      </c>
      <c r="N3510">
        <v>480</v>
      </c>
      <c r="O3510" t="s">
        <v>676</v>
      </c>
      <c r="P3510" t="s">
        <v>677</v>
      </c>
      <c r="Q3510" t="s">
        <v>93</v>
      </c>
      <c r="R3510" t="s">
        <v>72</v>
      </c>
      <c r="S3510" t="s">
        <v>94</v>
      </c>
      <c r="T3510" t="s">
        <v>678</v>
      </c>
      <c r="U3510" t="s">
        <v>1190</v>
      </c>
      <c r="V3510">
        <f>YEAR(sales_order1[[#This Row],[date]])</f>
        <v>2021</v>
      </c>
      <c r="W3510" t="str">
        <f>TEXT(sales_order1[[#This Row],[date]], "Mmm")</f>
        <v>Aug</v>
      </c>
      <c r="X3510">
        <f>VALUE(TEXT(sales_order1[[#This Row],[date]], "D"))</f>
        <v>30</v>
      </c>
      <c r="Y3510">
        <v>35</v>
      </c>
    </row>
    <row r="3511" spans="1:25" x14ac:dyDescent="0.25">
      <c r="A3511" s="1">
        <v>44438</v>
      </c>
      <c r="B3511">
        <v>61435</v>
      </c>
      <c r="C3511" t="s">
        <v>19</v>
      </c>
      <c r="D3511" t="str">
        <f>VLOOKUP(sales_order1[[#This Row],[itemCode]],product_details3!B:C,2,0)</f>
        <v>MSTH100</v>
      </c>
      <c r="E3511" t="s">
        <v>20</v>
      </c>
      <c r="F3511" t="s">
        <v>21</v>
      </c>
      <c r="G3511">
        <v>100</v>
      </c>
      <c r="H3511">
        <v>26.25</v>
      </c>
      <c r="I3511">
        <v>2625</v>
      </c>
      <c r="J3511">
        <v>7.75</v>
      </c>
      <c r="K3511">
        <v>775</v>
      </c>
      <c r="L3511">
        <v>18.5</v>
      </c>
      <c r="M3511">
        <v>0.70476190476190481</v>
      </c>
      <c r="N3511">
        <v>1850</v>
      </c>
      <c r="O3511" t="s">
        <v>231</v>
      </c>
      <c r="P3511" t="s">
        <v>232</v>
      </c>
      <c r="Q3511" t="s">
        <v>119</v>
      </c>
      <c r="R3511" t="s">
        <v>40</v>
      </c>
      <c r="S3511" t="s">
        <v>233</v>
      </c>
      <c r="T3511" t="s">
        <v>234</v>
      </c>
      <c r="U3511" t="s">
        <v>1190</v>
      </c>
      <c r="V3511">
        <f>YEAR(sales_order1[[#This Row],[date]])</f>
        <v>2021</v>
      </c>
      <c r="W3511" t="str">
        <f>TEXT(sales_order1[[#This Row],[date]], "Mmm")</f>
        <v>Aug</v>
      </c>
      <c r="X3511">
        <f>VALUE(TEXT(sales_order1[[#This Row],[date]], "D"))</f>
        <v>30</v>
      </c>
      <c r="Y3511">
        <v>35</v>
      </c>
    </row>
    <row r="3512" spans="1:25" x14ac:dyDescent="0.25">
      <c r="A3512" s="1">
        <v>44438</v>
      </c>
      <c r="B3512">
        <v>61436</v>
      </c>
      <c r="C3512" t="s">
        <v>204</v>
      </c>
      <c r="D3512" t="str">
        <f>VLOOKUP(sales_order1[[#This Row],[itemCode]],product_details3!B:C,2,0)</f>
        <v>MKRM150</v>
      </c>
      <c r="E3512" t="s">
        <v>205</v>
      </c>
      <c r="F3512" t="s">
        <v>151</v>
      </c>
      <c r="G3512">
        <v>100</v>
      </c>
      <c r="H3512">
        <v>10.75</v>
      </c>
      <c r="I3512">
        <v>1075</v>
      </c>
      <c r="J3512">
        <v>4.45</v>
      </c>
      <c r="K3512">
        <v>445</v>
      </c>
      <c r="L3512">
        <v>6.3</v>
      </c>
      <c r="M3512">
        <v>0.586046511627907</v>
      </c>
      <c r="N3512">
        <v>630</v>
      </c>
      <c r="O3512" t="s">
        <v>461</v>
      </c>
      <c r="P3512" t="s">
        <v>462</v>
      </c>
      <c r="Q3512" t="s">
        <v>24</v>
      </c>
      <c r="R3512" t="s">
        <v>25</v>
      </c>
      <c r="S3512" t="s">
        <v>33</v>
      </c>
      <c r="T3512" t="s">
        <v>463</v>
      </c>
      <c r="U3512" t="s">
        <v>1191</v>
      </c>
      <c r="V3512">
        <f>YEAR(sales_order1[[#This Row],[date]])</f>
        <v>2021</v>
      </c>
      <c r="W3512" t="str">
        <f>TEXT(sales_order1[[#This Row],[date]], "Mmm")</f>
        <v>Aug</v>
      </c>
      <c r="X3512">
        <f>VALUE(TEXT(sales_order1[[#This Row],[date]], "D"))</f>
        <v>30</v>
      </c>
      <c r="Y3512">
        <v>35</v>
      </c>
    </row>
    <row r="3513" spans="1:25" x14ac:dyDescent="0.25">
      <c r="A3513" s="1">
        <v>44439</v>
      </c>
      <c r="B3513">
        <v>61437</v>
      </c>
      <c r="C3513" t="s">
        <v>28</v>
      </c>
      <c r="D3513" t="str">
        <f>VLOOKUP(sales_order1[[#This Row],[itemCode]],product_details3!B:C,2,0)</f>
        <v>SRMC30</v>
      </c>
      <c r="E3513" t="s">
        <v>29</v>
      </c>
      <c r="F3513" t="s">
        <v>30</v>
      </c>
      <c r="G3513">
        <v>50</v>
      </c>
      <c r="H3513">
        <v>22.6</v>
      </c>
      <c r="I3513">
        <v>1130</v>
      </c>
      <c r="J3513">
        <v>7.6</v>
      </c>
      <c r="K3513">
        <v>380</v>
      </c>
      <c r="L3513">
        <v>15</v>
      </c>
      <c r="M3513">
        <v>0.66371681415929207</v>
      </c>
      <c r="N3513">
        <v>750</v>
      </c>
      <c r="O3513" t="s">
        <v>109</v>
      </c>
      <c r="P3513" t="s">
        <v>110</v>
      </c>
      <c r="Q3513" t="s">
        <v>111</v>
      </c>
      <c r="R3513" t="s">
        <v>112</v>
      </c>
      <c r="S3513" t="s">
        <v>113</v>
      </c>
      <c r="T3513" t="s">
        <v>114</v>
      </c>
      <c r="U3513" t="s">
        <v>1189</v>
      </c>
      <c r="V3513">
        <f>YEAR(sales_order1[[#This Row],[date]])</f>
        <v>2021</v>
      </c>
      <c r="W3513" t="str">
        <f>TEXT(sales_order1[[#This Row],[date]], "Mmm")</f>
        <v>Aug</v>
      </c>
      <c r="X3513">
        <f>VALUE(TEXT(sales_order1[[#This Row],[date]], "D"))</f>
        <v>31</v>
      </c>
      <c r="Y3513">
        <v>35</v>
      </c>
    </row>
    <row r="3514" spans="1:25" x14ac:dyDescent="0.25">
      <c r="A3514" s="1">
        <v>44439</v>
      </c>
      <c r="B3514">
        <v>61438</v>
      </c>
      <c r="C3514" t="s">
        <v>320</v>
      </c>
      <c r="D3514" t="str">
        <f>VLOOKUP(sales_order1[[#This Row],[itemCode]],product_details3!B:C,2,0)</f>
        <v>SCR50+100</v>
      </c>
      <c r="E3514" t="s">
        <v>321</v>
      </c>
      <c r="F3514" t="s">
        <v>61</v>
      </c>
      <c r="G3514">
        <v>100</v>
      </c>
      <c r="H3514">
        <v>26.25</v>
      </c>
      <c r="I3514">
        <v>2625</v>
      </c>
      <c r="J3514">
        <v>7.75</v>
      </c>
      <c r="K3514">
        <v>775</v>
      </c>
      <c r="L3514">
        <v>18.5</v>
      </c>
      <c r="M3514">
        <v>0.70476190476190481</v>
      </c>
      <c r="N3514">
        <v>1850</v>
      </c>
      <c r="O3514" t="s">
        <v>664</v>
      </c>
      <c r="P3514" t="s">
        <v>665</v>
      </c>
      <c r="Q3514" t="s">
        <v>48</v>
      </c>
      <c r="R3514" t="s">
        <v>25</v>
      </c>
      <c r="S3514" t="s">
        <v>286</v>
      </c>
      <c r="T3514" t="s">
        <v>666</v>
      </c>
      <c r="U3514" t="s">
        <v>1191</v>
      </c>
      <c r="V3514">
        <f>YEAR(sales_order1[[#This Row],[date]])</f>
        <v>2021</v>
      </c>
      <c r="W3514" t="str">
        <f>TEXT(sales_order1[[#This Row],[date]], "Mmm")</f>
        <v>Aug</v>
      </c>
      <c r="X3514">
        <f>VALUE(TEXT(sales_order1[[#This Row],[date]], "D"))</f>
        <v>31</v>
      </c>
      <c r="Y3514">
        <v>35</v>
      </c>
    </row>
    <row r="3515" spans="1:25" x14ac:dyDescent="0.25">
      <c r="A3515" s="1">
        <v>44439</v>
      </c>
      <c r="B3515">
        <v>61439</v>
      </c>
      <c r="C3515" t="s">
        <v>279</v>
      </c>
      <c r="D3515" t="str">
        <f>VLOOKUP(sales_order1[[#This Row],[itemCode]],product_details3!B:C,2,0)</f>
        <v>SRMC15</v>
      </c>
      <c r="E3515" t="s">
        <v>280</v>
      </c>
      <c r="F3515" t="s">
        <v>30</v>
      </c>
      <c r="G3515">
        <v>50</v>
      </c>
      <c r="H3515">
        <v>16.95</v>
      </c>
      <c r="I3515">
        <v>847.5</v>
      </c>
      <c r="J3515">
        <v>6.2</v>
      </c>
      <c r="K3515">
        <v>310</v>
      </c>
      <c r="L3515">
        <v>10.75</v>
      </c>
      <c r="M3515">
        <v>0.63421828908554578</v>
      </c>
      <c r="N3515">
        <v>537.5</v>
      </c>
      <c r="O3515" t="s">
        <v>62</v>
      </c>
      <c r="P3515" t="s">
        <v>63</v>
      </c>
      <c r="Q3515" t="s">
        <v>64</v>
      </c>
      <c r="R3515" t="s">
        <v>40</v>
      </c>
      <c r="S3515" t="s">
        <v>65</v>
      </c>
      <c r="T3515" t="s">
        <v>66</v>
      </c>
      <c r="U3515" t="s">
        <v>1190</v>
      </c>
      <c r="V3515">
        <f>YEAR(sales_order1[[#This Row],[date]])</f>
        <v>2021</v>
      </c>
      <c r="W3515" t="str">
        <f>TEXT(sales_order1[[#This Row],[date]], "Mmm")</f>
        <v>Aug</v>
      </c>
      <c r="X3515">
        <f>VALUE(TEXT(sales_order1[[#This Row],[date]], "D"))</f>
        <v>31</v>
      </c>
      <c r="Y3515">
        <v>35</v>
      </c>
    </row>
    <row r="3516" spans="1:25" x14ac:dyDescent="0.25">
      <c r="A3516" s="1">
        <v>44439</v>
      </c>
      <c r="B3516">
        <v>61440</v>
      </c>
      <c r="C3516" t="s">
        <v>19</v>
      </c>
      <c r="D3516" t="str">
        <f>VLOOKUP(sales_order1[[#This Row],[itemCode]],product_details3!B:C,2,0)</f>
        <v>MSTH100</v>
      </c>
      <c r="E3516" t="s">
        <v>20</v>
      </c>
      <c r="F3516" t="s">
        <v>21</v>
      </c>
      <c r="G3516">
        <v>200</v>
      </c>
      <c r="H3516">
        <v>26.25</v>
      </c>
      <c r="I3516">
        <v>5250</v>
      </c>
      <c r="J3516">
        <v>7.75</v>
      </c>
      <c r="K3516">
        <v>1550</v>
      </c>
      <c r="L3516">
        <v>18.5</v>
      </c>
      <c r="M3516">
        <v>0.70476190476190481</v>
      </c>
      <c r="N3516">
        <v>3700</v>
      </c>
      <c r="O3516" t="s">
        <v>547</v>
      </c>
      <c r="P3516" t="s">
        <v>548</v>
      </c>
      <c r="Q3516" t="s">
        <v>146</v>
      </c>
      <c r="R3516" t="s">
        <v>112</v>
      </c>
      <c r="S3516" t="s">
        <v>147</v>
      </c>
      <c r="T3516" t="s">
        <v>549</v>
      </c>
      <c r="U3516" t="s">
        <v>1190</v>
      </c>
      <c r="V3516">
        <f>YEAR(sales_order1[[#This Row],[date]])</f>
        <v>2021</v>
      </c>
      <c r="W3516" t="str">
        <f>TEXT(sales_order1[[#This Row],[date]], "Mmm")</f>
        <v>Aug</v>
      </c>
      <c r="X3516">
        <f>VALUE(TEXT(sales_order1[[#This Row],[date]], "D"))</f>
        <v>31</v>
      </c>
      <c r="Y3516">
        <v>35</v>
      </c>
    </row>
    <row r="3517" spans="1:25" x14ac:dyDescent="0.25">
      <c r="A3517" s="1">
        <v>44439</v>
      </c>
      <c r="B3517">
        <v>61441</v>
      </c>
      <c r="C3517" t="s">
        <v>181</v>
      </c>
      <c r="D3517" t="str">
        <f>VLOOKUP(sales_order1[[#This Row],[itemCode]],product_details3!B:C,2,0)</f>
        <v>EXFP100</v>
      </c>
      <c r="E3517" t="s">
        <v>182</v>
      </c>
      <c r="F3517" t="s">
        <v>183</v>
      </c>
      <c r="G3517">
        <v>100</v>
      </c>
      <c r="H3517">
        <v>21.95</v>
      </c>
      <c r="I3517">
        <v>2195</v>
      </c>
      <c r="J3517">
        <v>8.1999999999999993</v>
      </c>
      <c r="K3517">
        <v>820</v>
      </c>
      <c r="L3517">
        <v>13.75</v>
      </c>
      <c r="M3517">
        <v>0.62642369020501143</v>
      </c>
      <c r="N3517">
        <v>1375</v>
      </c>
      <c r="O3517" t="s">
        <v>189</v>
      </c>
      <c r="P3517" t="s">
        <v>190</v>
      </c>
      <c r="Q3517" t="s">
        <v>191</v>
      </c>
      <c r="R3517" t="s">
        <v>56</v>
      </c>
      <c r="S3517" t="s">
        <v>192</v>
      </c>
      <c r="T3517" t="s">
        <v>193</v>
      </c>
      <c r="U3517" t="s">
        <v>1191</v>
      </c>
      <c r="V3517">
        <f>YEAR(sales_order1[[#This Row],[date]])</f>
        <v>2021</v>
      </c>
      <c r="W3517" t="str">
        <f>TEXT(sales_order1[[#This Row],[date]], "Mmm")</f>
        <v>Aug</v>
      </c>
      <c r="X3517">
        <f>VALUE(TEXT(sales_order1[[#This Row],[date]], "D"))</f>
        <v>31</v>
      </c>
      <c r="Y3517">
        <v>35</v>
      </c>
    </row>
    <row r="3518" spans="1:25" x14ac:dyDescent="0.25">
      <c r="A3518" s="1">
        <v>44439</v>
      </c>
      <c r="B3518">
        <v>61442</v>
      </c>
      <c r="C3518" t="s">
        <v>194</v>
      </c>
      <c r="D3518" t="str">
        <f>VLOOKUP(sales_order1[[#This Row],[itemCode]],product_details3!B:C,2,0)</f>
        <v>CLNG150</v>
      </c>
      <c r="E3518" t="s">
        <v>195</v>
      </c>
      <c r="F3518" t="s">
        <v>45</v>
      </c>
      <c r="G3518">
        <v>50</v>
      </c>
      <c r="H3518">
        <v>12.75</v>
      </c>
      <c r="I3518">
        <v>637.5</v>
      </c>
      <c r="J3518">
        <v>4.45</v>
      </c>
      <c r="K3518">
        <v>222.5</v>
      </c>
      <c r="L3518">
        <v>8.3000000000000007</v>
      </c>
      <c r="M3518">
        <v>0.65098039215686276</v>
      </c>
      <c r="N3518">
        <v>415</v>
      </c>
      <c r="O3518" t="s">
        <v>612</v>
      </c>
      <c r="P3518" t="s">
        <v>613</v>
      </c>
      <c r="Q3518" t="s">
        <v>48</v>
      </c>
      <c r="R3518" t="s">
        <v>25</v>
      </c>
      <c r="S3518" t="s">
        <v>49</v>
      </c>
      <c r="T3518" t="s">
        <v>614</v>
      </c>
      <c r="U3518" t="s">
        <v>1191</v>
      </c>
      <c r="V3518">
        <f>YEAR(sales_order1[[#This Row],[date]])</f>
        <v>2021</v>
      </c>
      <c r="W3518" t="str">
        <f>TEXT(sales_order1[[#This Row],[date]], "Mmm")</f>
        <v>Aug</v>
      </c>
      <c r="X3518">
        <f>VALUE(TEXT(sales_order1[[#This Row],[date]], "D"))</f>
        <v>31</v>
      </c>
      <c r="Y3518">
        <v>35</v>
      </c>
    </row>
    <row r="3519" spans="1:25" x14ac:dyDescent="0.25">
      <c r="A3519" s="1">
        <v>44439</v>
      </c>
      <c r="B3519">
        <v>61443</v>
      </c>
      <c r="C3519" t="s">
        <v>51</v>
      </c>
      <c r="D3519" t="str">
        <f>VLOOKUP(sales_order1[[#This Row],[itemCode]],product_details3!B:C,2,0)</f>
        <v>MSTH50</v>
      </c>
      <c r="E3519" t="s">
        <v>52</v>
      </c>
      <c r="F3519" t="s">
        <v>21</v>
      </c>
      <c r="G3519">
        <v>100</v>
      </c>
      <c r="H3519">
        <v>15.75</v>
      </c>
      <c r="I3519">
        <v>1575</v>
      </c>
      <c r="J3519">
        <v>4.45</v>
      </c>
      <c r="K3519">
        <v>445</v>
      </c>
      <c r="L3519">
        <v>11.3</v>
      </c>
      <c r="M3519">
        <v>0.71746031746031746</v>
      </c>
      <c r="N3519">
        <v>1130</v>
      </c>
      <c r="O3519" t="s">
        <v>420</v>
      </c>
      <c r="P3519" t="s">
        <v>421</v>
      </c>
      <c r="Q3519" t="s">
        <v>77</v>
      </c>
      <c r="R3519" t="s">
        <v>72</v>
      </c>
      <c r="S3519" t="s">
        <v>78</v>
      </c>
      <c r="T3519" t="s">
        <v>422</v>
      </c>
      <c r="U3519" t="s">
        <v>1190</v>
      </c>
      <c r="V3519">
        <f>YEAR(sales_order1[[#This Row],[date]])</f>
        <v>2021</v>
      </c>
      <c r="W3519" t="str">
        <f>TEXT(sales_order1[[#This Row],[date]], "Mmm")</f>
        <v>Aug</v>
      </c>
      <c r="X3519">
        <f>VALUE(TEXT(sales_order1[[#This Row],[date]], "D"))</f>
        <v>31</v>
      </c>
      <c r="Y3519">
        <v>35</v>
      </c>
    </row>
    <row r="3520" spans="1:25" x14ac:dyDescent="0.25">
      <c r="A3520" s="1">
        <v>44439</v>
      </c>
      <c r="B3520">
        <v>61444</v>
      </c>
      <c r="C3520" t="s">
        <v>333</v>
      </c>
      <c r="D3520" t="str">
        <f>VLOOKUP(sales_order1[[#This Row],[itemCode]],product_details3!B:C,2,0)</f>
        <v>TNRH200</v>
      </c>
      <c r="E3520" t="s">
        <v>334</v>
      </c>
      <c r="F3520" t="s">
        <v>124</v>
      </c>
      <c r="G3520">
        <v>100</v>
      </c>
      <c r="H3520">
        <v>21</v>
      </c>
      <c r="I3520">
        <v>2100</v>
      </c>
      <c r="J3520">
        <v>6.6</v>
      </c>
      <c r="K3520">
        <v>660</v>
      </c>
      <c r="L3520">
        <v>14.4</v>
      </c>
      <c r="M3520">
        <v>0.68571428571428572</v>
      </c>
      <c r="N3520">
        <v>1440</v>
      </c>
      <c r="O3520" t="s">
        <v>216</v>
      </c>
      <c r="P3520" t="s">
        <v>217</v>
      </c>
      <c r="Q3520" t="s">
        <v>218</v>
      </c>
      <c r="R3520" t="s">
        <v>40</v>
      </c>
      <c r="S3520" t="s">
        <v>219</v>
      </c>
      <c r="T3520" t="s">
        <v>220</v>
      </c>
      <c r="U3520" t="s">
        <v>1190</v>
      </c>
      <c r="V3520">
        <f>YEAR(sales_order1[[#This Row],[date]])</f>
        <v>2021</v>
      </c>
      <c r="W3520" t="str">
        <f>TEXT(sales_order1[[#This Row],[date]], "Mmm")</f>
        <v>Aug</v>
      </c>
      <c r="X3520">
        <f>VALUE(TEXT(sales_order1[[#This Row],[date]], "D"))</f>
        <v>31</v>
      </c>
      <c r="Y3520">
        <v>35</v>
      </c>
    </row>
    <row r="3521" spans="1:25" x14ac:dyDescent="0.25">
      <c r="A3521" s="1">
        <v>44439</v>
      </c>
      <c r="B3521">
        <v>61445</v>
      </c>
      <c r="C3521" t="s">
        <v>436</v>
      </c>
      <c r="D3521" t="str">
        <f>VLOOKUP(sales_order1[[#This Row],[itemCode]],product_details3!B:C,2,0)</f>
        <v>TNRH100</v>
      </c>
      <c r="E3521" t="s">
        <v>437</v>
      </c>
      <c r="F3521" t="s">
        <v>124</v>
      </c>
      <c r="G3521">
        <v>50</v>
      </c>
      <c r="H3521">
        <v>10.5</v>
      </c>
      <c r="I3521">
        <v>525</v>
      </c>
      <c r="J3521">
        <v>3.3</v>
      </c>
      <c r="K3521">
        <v>165</v>
      </c>
      <c r="L3521">
        <v>7.2</v>
      </c>
      <c r="M3521">
        <v>0.68571428571428572</v>
      </c>
      <c r="N3521">
        <v>360</v>
      </c>
      <c r="O3521" t="s">
        <v>697</v>
      </c>
      <c r="P3521" t="s">
        <v>698</v>
      </c>
      <c r="Q3521" t="s">
        <v>77</v>
      </c>
      <c r="R3521" t="s">
        <v>72</v>
      </c>
      <c r="S3521" t="s">
        <v>78</v>
      </c>
      <c r="T3521" t="s">
        <v>699</v>
      </c>
      <c r="U3521" t="s">
        <v>1190</v>
      </c>
      <c r="V3521">
        <f>YEAR(sales_order1[[#This Row],[date]])</f>
        <v>2021</v>
      </c>
      <c r="W3521" t="str">
        <f>TEXT(sales_order1[[#This Row],[date]], "Mmm")</f>
        <v>Aug</v>
      </c>
      <c r="X3521">
        <f>VALUE(TEXT(sales_order1[[#This Row],[date]], "D"))</f>
        <v>31</v>
      </c>
      <c r="Y3521">
        <v>35</v>
      </c>
    </row>
    <row r="3522" spans="1:25" x14ac:dyDescent="0.25">
      <c r="A3522" s="1">
        <v>44440</v>
      </c>
      <c r="B3522">
        <v>61446</v>
      </c>
      <c r="C3522" t="s">
        <v>194</v>
      </c>
      <c r="D3522" t="str">
        <f>VLOOKUP(sales_order1[[#This Row],[itemCode]],product_details3!B:C,2,0)</f>
        <v>CLNG150</v>
      </c>
      <c r="E3522" t="s">
        <v>195</v>
      </c>
      <c r="F3522" t="s">
        <v>45</v>
      </c>
      <c r="G3522">
        <v>150</v>
      </c>
      <c r="H3522">
        <v>12.75</v>
      </c>
      <c r="I3522">
        <v>1912.5</v>
      </c>
      <c r="J3522">
        <v>4.45</v>
      </c>
      <c r="K3522">
        <v>667.5</v>
      </c>
      <c r="L3522">
        <v>8.3000000000000007</v>
      </c>
      <c r="M3522">
        <v>0.65098039215686276</v>
      </c>
      <c r="N3522">
        <v>1245</v>
      </c>
      <c r="O3522" t="s">
        <v>273</v>
      </c>
      <c r="P3522" t="s">
        <v>274</v>
      </c>
      <c r="Q3522" t="s">
        <v>132</v>
      </c>
      <c r="R3522" t="s">
        <v>56</v>
      </c>
      <c r="S3522" t="s">
        <v>133</v>
      </c>
      <c r="T3522" t="s">
        <v>275</v>
      </c>
      <c r="U3522" t="s">
        <v>1191</v>
      </c>
      <c r="V3522">
        <f>YEAR(sales_order1[[#This Row],[date]])</f>
        <v>2021</v>
      </c>
      <c r="W3522" t="str">
        <f>TEXT(sales_order1[[#This Row],[date]], "Mmm")</f>
        <v>Sep</v>
      </c>
      <c r="X3522">
        <f>VALUE(TEXT(sales_order1[[#This Row],[date]], "D"))</f>
        <v>1</v>
      </c>
      <c r="Y3522">
        <v>35</v>
      </c>
    </row>
    <row r="3523" spans="1:25" x14ac:dyDescent="0.25">
      <c r="A3523" s="1">
        <v>44440</v>
      </c>
      <c r="B3523">
        <v>61447</v>
      </c>
      <c r="C3523" t="s">
        <v>19</v>
      </c>
      <c r="D3523" t="str">
        <f>VLOOKUP(sales_order1[[#This Row],[itemCode]],product_details3!B:C,2,0)</f>
        <v>MSTH100</v>
      </c>
      <c r="E3523" t="s">
        <v>20</v>
      </c>
      <c r="F3523" t="s">
        <v>21</v>
      </c>
      <c r="G3523">
        <v>200</v>
      </c>
      <c r="H3523">
        <v>26.25</v>
      </c>
      <c r="I3523">
        <v>5250</v>
      </c>
      <c r="J3523">
        <v>7.75</v>
      </c>
      <c r="K3523">
        <v>1550</v>
      </c>
      <c r="L3523">
        <v>18.5</v>
      </c>
      <c r="M3523">
        <v>0.70476190476190481</v>
      </c>
      <c r="N3523">
        <v>3700</v>
      </c>
      <c r="O3523" t="s">
        <v>603</v>
      </c>
      <c r="P3523" t="s">
        <v>604</v>
      </c>
      <c r="Q3523" t="s">
        <v>100</v>
      </c>
      <c r="R3523" t="s">
        <v>40</v>
      </c>
      <c r="S3523" t="s">
        <v>101</v>
      </c>
      <c r="T3523" t="s">
        <v>605</v>
      </c>
      <c r="U3523" t="s">
        <v>1190</v>
      </c>
      <c r="V3523">
        <f>YEAR(sales_order1[[#This Row],[date]])</f>
        <v>2021</v>
      </c>
      <c r="W3523" t="str">
        <f>TEXT(sales_order1[[#This Row],[date]], "Mmm")</f>
        <v>Sep</v>
      </c>
      <c r="X3523">
        <f>VALUE(TEXT(sales_order1[[#This Row],[date]], "D"))</f>
        <v>1</v>
      </c>
      <c r="Y3523">
        <v>35</v>
      </c>
    </row>
    <row r="3524" spans="1:25" x14ac:dyDescent="0.25">
      <c r="A3524" s="1">
        <v>44440</v>
      </c>
      <c r="B3524">
        <v>61448</v>
      </c>
      <c r="C3524" t="s">
        <v>51</v>
      </c>
      <c r="D3524" t="str">
        <f>VLOOKUP(sales_order1[[#This Row],[itemCode]],product_details3!B:C,2,0)</f>
        <v>MSTH50</v>
      </c>
      <c r="E3524" t="s">
        <v>52</v>
      </c>
      <c r="F3524" t="s">
        <v>21</v>
      </c>
      <c r="G3524">
        <v>200</v>
      </c>
      <c r="H3524">
        <v>15.75</v>
      </c>
      <c r="I3524">
        <v>3150</v>
      </c>
      <c r="J3524">
        <v>4.45</v>
      </c>
      <c r="K3524">
        <v>890</v>
      </c>
      <c r="L3524">
        <v>11.3</v>
      </c>
      <c r="M3524">
        <v>0.71746031746031746</v>
      </c>
      <c r="N3524">
        <v>2260</v>
      </c>
      <c r="O3524" t="s">
        <v>423</v>
      </c>
      <c r="P3524" t="s">
        <v>424</v>
      </c>
      <c r="Q3524" t="s">
        <v>77</v>
      </c>
      <c r="R3524" t="s">
        <v>72</v>
      </c>
      <c r="S3524" t="s">
        <v>425</v>
      </c>
      <c r="T3524" t="s">
        <v>426</v>
      </c>
      <c r="U3524" t="s">
        <v>1190</v>
      </c>
      <c r="V3524">
        <f>YEAR(sales_order1[[#This Row],[date]])</f>
        <v>2021</v>
      </c>
      <c r="W3524" t="str">
        <f>TEXT(sales_order1[[#This Row],[date]], "Mmm")</f>
        <v>Sep</v>
      </c>
      <c r="X3524">
        <f>VALUE(TEXT(sales_order1[[#This Row],[date]], "D"))</f>
        <v>1</v>
      </c>
      <c r="Y3524">
        <v>35</v>
      </c>
    </row>
    <row r="3525" spans="1:25" x14ac:dyDescent="0.25">
      <c r="A3525" s="1">
        <v>44440</v>
      </c>
      <c r="B3525">
        <v>61449</v>
      </c>
      <c r="C3525" t="s">
        <v>135</v>
      </c>
      <c r="D3525" t="str">
        <f>VLOOKUP(sales_order1[[#This Row],[itemCode]],product_details3!B:C,2,0)</f>
        <v>MSKSH</v>
      </c>
      <c r="E3525" t="s">
        <v>136</v>
      </c>
      <c r="F3525" t="s">
        <v>137</v>
      </c>
      <c r="G3525">
        <v>50</v>
      </c>
      <c r="H3525">
        <v>18.75</v>
      </c>
      <c r="I3525">
        <v>937.5</v>
      </c>
      <c r="J3525">
        <v>7.45</v>
      </c>
      <c r="K3525">
        <v>372.5</v>
      </c>
      <c r="L3525">
        <v>11.3</v>
      </c>
      <c r="M3525">
        <v>0.60266666666666668</v>
      </c>
      <c r="N3525">
        <v>565</v>
      </c>
      <c r="O3525" t="s">
        <v>591</v>
      </c>
      <c r="P3525" t="s">
        <v>592</v>
      </c>
      <c r="Q3525" t="s">
        <v>100</v>
      </c>
      <c r="R3525" t="s">
        <v>40</v>
      </c>
      <c r="S3525" t="s">
        <v>101</v>
      </c>
      <c r="T3525" t="s">
        <v>593</v>
      </c>
      <c r="U3525" t="s">
        <v>1190</v>
      </c>
      <c r="V3525">
        <f>YEAR(sales_order1[[#This Row],[date]])</f>
        <v>2021</v>
      </c>
      <c r="W3525" t="str">
        <f>TEXT(sales_order1[[#This Row],[date]], "Mmm")</f>
        <v>Sep</v>
      </c>
      <c r="X3525">
        <f>VALUE(TEXT(sales_order1[[#This Row],[date]], "D"))</f>
        <v>1</v>
      </c>
      <c r="Y3525">
        <v>35</v>
      </c>
    </row>
    <row r="3526" spans="1:25" x14ac:dyDescent="0.25">
      <c r="A3526" s="1">
        <v>44440</v>
      </c>
      <c r="B3526">
        <v>61450</v>
      </c>
      <c r="C3526" t="s">
        <v>86</v>
      </c>
      <c r="D3526" t="str">
        <f>VLOOKUP(sales_order1[[#This Row],[itemCode]],product_details3!B:C,2,0)</f>
        <v>SRMH30</v>
      </c>
      <c r="E3526" t="s">
        <v>87</v>
      </c>
      <c r="F3526" t="s">
        <v>30</v>
      </c>
      <c r="G3526">
        <v>100</v>
      </c>
      <c r="H3526">
        <v>21</v>
      </c>
      <c r="I3526">
        <v>2100</v>
      </c>
      <c r="J3526">
        <v>6.6</v>
      </c>
      <c r="K3526">
        <v>660</v>
      </c>
      <c r="L3526">
        <v>14.4</v>
      </c>
      <c r="M3526">
        <v>0.68571428571428572</v>
      </c>
      <c r="N3526">
        <v>1440</v>
      </c>
      <c r="O3526" t="s">
        <v>130</v>
      </c>
      <c r="P3526" t="s">
        <v>131</v>
      </c>
      <c r="Q3526" t="s">
        <v>132</v>
      </c>
      <c r="R3526" t="s">
        <v>56</v>
      </c>
      <c r="S3526" t="s">
        <v>133</v>
      </c>
      <c r="T3526" t="s">
        <v>134</v>
      </c>
      <c r="U3526" t="s">
        <v>1191</v>
      </c>
      <c r="V3526">
        <f>YEAR(sales_order1[[#This Row],[date]])</f>
        <v>2021</v>
      </c>
      <c r="W3526" t="str">
        <f>TEXT(sales_order1[[#This Row],[date]], "Mmm")</f>
        <v>Sep</v>
      </c>
      <c r="X3526">
        <f>VALUE(TEXT(sales_order1[[#This Row],[date]], "D"))</f>
        <v>1</v>
      </c>
      <c r="Y3526">
        <v>35</v>
      </c>
    </row>
    <row r="3527" spans="1:25" x14ac:dyDescent="0.25">
      <c r="A3527" s="1">
        <v>44440</v>
      </c>
      <c r="B3527">
        <v>61451</v>
      </c>
      <c r="C3527" t="s">
        <v>194</v>
      </c>
      <c r="D3527" t="str">
        <f>VLOOKUP(sales_order1[[#This Row],[itemCode]],product_details3!B:C,2,0)</f>
        <v>CLNG150</v>
      </c>
      <c r="E3527" t="s">
        <v>195</v>
      </c>
      <c r="F3527" t="s">
        <v>45</v>
      </c>
      <c r="G3527">
        <v>150</v>
      </c>
      <c r="H3527">
        <v>12.75</v>
      </c>
      <c r="I3527">
        <v>1912.5</v>
      </c>
      <c r="J3527">
        <v>4.45</v>
      </c>
      <c r="K3527">
        <v>667.5</v>
      </c>
      <c r="L3527">
        <v>8.3000000000000007</v>
      </c>
      <c r="M3527">
        <v>0.65098039215686276</v>
      </c>
      <c r="N3527">
        <v>1245</v>
      </c>
      <c r="O3527" t="s">
        <v>700</v>
      </c>
      <c r="P3527" t="s">
        <v>701</v>
      </c>
      <c r="Q3527" t="s">
        <v>378</v>
      </c>
      <c r="R3527" t="s">
        <v>72</v>
      </c>
      <c r="S3527" t="s">
        <v>545</v>
      </c>
      <c r="T3527" t="s">
        <v>702</v>
      </c>
      <c r="U3527" t="s">
        <v>1188</v>
      </c>
      <c r="V3527">
        <f>YEAR(sales_order1[[#This Row],[date]])</f>
        <v>2021</v>
      </c>
      <c r="W3527" t="str">
        <f>TEXT(sales_order1[[#This Row],[date]], "Mmm")</f>
        <v>Sep</v>
      </c>
      <c r="X3527">
        <f>VALUE(TEXT(sales_order1[[#This Row],[date]], "D"))</f>
        <v>1</v>
      </c>
      <c r="Y3527">
        <v>35</v>
      </c>
    </row>
    <row r="3528" spans="1:25" x14ac:dyDescent="0.25">
      <c r="A3528" s="1">
        <v>44440</v>
      </c>
      <c r="B3528">
        <v>61452</v>
      </c>
      <c r="C3528" t="s">
        <v>35</v>
      </c>
      <c r="D3528" t="str">
        <f>VLOOKUP(sales_order1[[#This Row],[itemCode]],product_details3!B:C,2,0)</f>
        <v>SRMA30</v>
      </c>
      <c r="E3528" t="s">
        <v>36</v>
      </c>
      <c r="F3528" t="s">
        <v>30</v>
      </c>
      <c r="G3528">
        <v>150</v>
      </c>
      <c r="H3528">
        <v>26.2</v>
      </c>
      <c r="I3528">
        <v>3930</v>
      </c>
      <c r="J3528">
        <v>9.4</v>
      </c>
      <c r="K3528">
        <v>1410</v>
      </c>
      <c r="L3528">
        <v>16.8</v>
      </c>
      <c r="M3528">
        <v>0.6412213740458016</v>
      </c>
      <c r="N3528">
        <v>2520</v>
      </c>
      <c r="O3528" t="s">
        <v>262</v>
      </c>
      <c r="P3528" t="s">
        <v>263</v>
      </c>
      <c r="Q3528" t="s">
        <v>264</v>
      </c>
      <c r="R3528" t="s">
        <v>56</v>
      </c>
      <c r="S3528" t="s">
        <v>133</v>
      </c>
      <c r="T3528" t="s">
        <v>265</v>
      </c>
      <c r="U3528" t="s">
        <v>1191</v>
      </c>
      <c r="V3528">
        <f>YEAR(sales_order1[[#This Row],[date]])</f>
        <v>2021</v>
      </c>
      <c r="W3528" t="str">
        <f>TEXT(sales_order1[[#This Row],[date]], "Mmm")</f>
        <v>Sep</v>
      </c>
      <c r="X3528">
        <f>VALUE(TEXT(sales_order1[[#This Row],[date]], "D"))</f>
        <v>1</v>
      </c>
      <c r="Y3528">
        <v>35</v>
      </c>
    </row>
    <row r="3529" spans="1:25" x14ac:dyDescent="0.25">
      <c r="A3529" s="1">
        <v>44441</v>
      </c>
      <c r="B3529">
        <v>61453</v>
      </c>
      <c r="C3529" t="s">
        <v>115</v>
      </c>
      <c r="D3529" t="str">
        <f>VLOOKUP(sales_order1[[#This Row],[itemCode]],product_details3!B:C,2,0)</f>
        <v>SCRS30100</v>
      </c>
      <c r="E3529" t="s">
        <v>116</v>
      </c>
      <c r="F3529" t="s">
        <v>61</v>
      </c>
      <c r="G3529">
        <v>300</v>
      </c>
      <c r="H3529">
        <v>32.75</v>
      </c>
      <c r="I3529">
        <v>9825</v>
      </c>
      <c r="J3529">
        <v>11.25</v>
      </c>
      <c r="K3529">
        <v>3375</v>
      </c>
      <c r="L3529">
        <v>21.5</v>
      </c>
      <c r="M3529">
        <v>0.65648854961832059</v>
      </c>
      <c r="N3529">
        <v>6450</v>
      </c>
      <c r="O3529" t="s">
        <v>528</v>
      </c>
      <c r="P3529" t="s">
        <v>529</v>
      </c>
      <c r="Q3529" t="s">
        <v>132</v>
      </c>
      <c r="R3529" t="s">
        <v>56</v>
      </c>
      <c r="S3529" t="s">
        <v>133</v>
      </c>
      <c r="T3529" t="s">
        <v>530</v>
      </c>
      <c r="U3529" t="s">
        <v>1191</v>
      </c>
      <c r="V3529">
        <f>YEAR(sales_order1[[#This Row],[date]])</f>
        <v>2021</v>
      </c>
      <c r="W3529" t="str">
        <f>TEXT(sales_order1[[#This Row],[date]], "Mmm")</f>
        <v>Sep</v>
      </c>
      <c r="X3529">
        <f>VALUE(TEXT(sales_order1[[#This Row],[date]], "D"))</f>
        <v>2</v>
      </c>
      <c r="Y3529">
        <v>35</v>
      </c>
    </row>
    <row r="3530" spans="1:25" x14ac:dyDescent="0.25">
      <c r="A3530" s="1">
        <v>44441</v>
      </c>
      <c r="B3530">
        <v>61454</v>
      </c>
      <c r="C3530" t="s">
        <v>175</v>
      </c>
      <c r="D3530" t="str">
        <f>VLOOKUP(sales_order1[[#This Row],[itemCode]],product_details3!B:C,2,0)</f>
        <v>SCRS3030</v>
      </c>
      <c r="E3530" t="s">
        <v>176</v>
      </c>
      <c r="F3530" t="s">
        <v>61</v>
      </c>
      <c r="G3530">
        <v>200</v>
      </c>
      <c r="H3530">
        <v>13.1</v>
      </c>
      <c r="I3530">
        <v>2620</v>
      </c>
      <c r="J3530">
        <v>4.7</v>
      </c>
      <c r="K3530">
        <v>940</v>
      </c>
      <c r="L3530">
        <v>8.4</v>
      </c>
      <c r="M3530">
        <v>0.6412213740458016</v>
      </c>
      <c r="N3530">
        <v>1680</v>
      </c>
      <c r="O3530" t="s">
        <v>237</v>
      </c>
      <c r="P3530" t="s">
        <v>238</v>
      </c>
      <c r="Q3530" t="s">
        <v>239</v>
      </c>
      <c r="R3530" t="s">
        <v>112</v>
      </c>
      <c r="S3530" t="s">
        <v>240</v>
      </c>
      <c r="T3530" t="s">
        <v>241</v>
      </c>
      <c r="U3530" t="s">
        <v>1189</v>
      </c>
      <c r="V3530">
        <f>YEAR(sales_order1[[#This Row],[date]])</f>
        <v>2021</v>
      </c>
      <c r="W3530" t="str">
        <f>TEXT(sales_order1[[#This Row],[date]], "Mmm")</f>
        <v>Sep</v>
      </c>
      <c r="X3530">
        <f>VALUE(TEXT(sales_order1[[#This Row],[date]], "D"))</f>
        <v>2</v>
      </c>
      <c r="Y3530">
        <v>35</v>
      </c>
    </row>
    <row r="3531" spans="1:25" x14ac:dyDescent="0.25">
      <c r="A3531" s="1">
        <v>44441</v>
      </c>
      <c r="B3531">
        <v>61455</v>
      </c>
      <c r="C3531" t="s">
        <v>86</v>
      </c>
      <c r="D3531" t="str">
        <f>VLOOKUP(sales_order1[[#This Row],[itemCode]],product_details3!B:C,2,0)</f>
        <v>SRMH30</v>
      </c>
      <c r="E3531" t="s">
        <v>87</v>
      </c>
      <c r="F3531" t="s">
        <v>30</v>
      </c>
      <c r="G3531">
        <v>50</v>
      </c>
      <c r="H3531">
        <v>21</v>
      </c>
      <c r="I3531">
        <v>1050</v>
      </c>
      <c r="J3531">
        <v>6.6</v>
      </c>
      <c r="K3531">
        <v>330</v>
      </c>
      <c r="L3531">
        <v>14.4</v>
      </c>
      <c r="M3531">
        <v>0.68571428571428572</v>
      </c>
      <c r="N3531">
        <v>720</v>
      </c>
      <c r="O3531" t="s">
        <v>492</v>
      </c>
      <c r="P3531" t="s">
        <v>493</v>
      </c>
      <c r="Q3531" t="s">
        <v>378</v>
      </c>
      <c r="R3531" t="s">
        <v>72</v>
      </c>
      <c r="S3531" t="s">
        <v>379</v>
      </c>
      <c r="T3531" t="s">
        <v>494</v>
      </c>
      <c r="U3531" t="s">
        <v>1188</v>
      </c>
      <c r="V3531">
        <f>YEAR(sales_order1[[#This Row],[date]])</f>
        <v>2021</v>
      </c>
      <c r="W3531" t="str">
        <f>TEXT(sales_order1[[#This Row],[date]], "Mmm")</f>
        <v>Sep</v>
      </c>
      <c r="X3531">
        <f>VALUE(TEXT(sales_order1[[#This Row],[date]], "D"))</f>
        <v>2</v>
      </c>
      <c r="Y3531">
        <v>35</v>
      </c>
    </row>
    <row r="3532" spans="1:25" x14ac:dyDescent="0.25">
      <c r="A3532" s="1">
        <v>44441</v>
      </c>
      <c r="B3532">
        <v>61456</v>
      </c>
      <c r="C3532" t="s">
        <v>19</v>
      </c>
      <c r="D3532" t="str">
        <f>VLOOKUP(sales_order1[[#This Row],[itemCode]],product_details3!B:C,2,0)</f>
        <v>MSTH100</v>
      </c>
      <c r="E3532" t="s">
        <v>20</v>
      </c>
      <c r="F3532" t="s">
        <v>21</v>
      </c>
      <c r="G3532">
        <v>100</v>
      </c>
      <c r="H3532">
        <v>26.25</v>
      </c>
      <c r="I3532">
        <v>2625</v>
      </c>
      <c r="J3532">
        <v>7.75</v>
      </c>
      <c r="K3532">
        <v>775</v>
      </c>
      <c r="L3532">
        <v>18.5</v>
      </c>
      <c r="M3532">
        <v>0.70476190476190481</v>
      </c>
      <c r="N3532">
        <v>1850</v>
      </c>
      <c r="O3532" t="s">
        <v>302</v>
      </c>
      <c r="P3532" t="s">
        <v>303</v>
      </c>
      <c r="Q3532" t="s">
        <v>107</v>
      </c>
      <c r="R3532" t="s">
        <v>40</v>
      </c>
      <c r="S3532" t="s">
        <v>101</v>
      </c>
      <c r="T3532" t="s">
        <v>304</v>
      </c>
      <c r="U3532" t="s">
        <v>1190</v>
      </c>
      <c r="V3532">
        <f>YEAR(sales_order1[[#This Row],[date]])</f>
        <v>2021</v>
      </c>
      <c r="W3532" t="str">
        <f>TEXT(sales_order1[[#This Row],[date]], "Mmm")</f>
        <v>Sep</v>
      </c>
      <c r="X3532">
        <f>VALUE(TEXT(sales_order1[[#This Row],[date]], "D"))</f>
        <v>2</v>
      </c>
      <c r="Y3532">
        <v>35</v>
      </c>
    </row>
    <row r="3533" spans="1:25" x14ac:dyDescent="0.25">
      <c r="A3533" s="1">
        <v>44441</v>
      </c>
      <c r="B3533">
        <v>61457</v>
      </c>
      <c r="C3533" t="s">
        <v>209</v>
      </c>
      <c r="D3533" t="str">
        <f>VLOOKUP(sales_order1[[#This Row],[itemCode]],product_details3!B:C,2,0)</f>
        <v>CLNG50</v>
      </c>
      <c r="E3533" t="s">
        <v>210</v>
      </c>
      <c r="F3533" t="s">
        <v>45</v>
      </c>
      <c r="G3533">
        <v>150</v>
      </c>
      <c r="H3533">
        <v>6.5</v>
      </c>
      <c r="I3533">
        <v>975</v>
      </c>
      <c r="J3533">
        <v>2.2999999999999998</v>
      </c>
      <c r="K3533">
        <v>345</v>
      </c>
      <c r="L3533">
        <v>4.2</v>
      </c>
      <c r="M3533">
        <v>0.64615384615384619</v>
      </c>
      <c r="N3533">
        <v>630</v>
      </c>
      <c r="O3533" t="s">
        <v>561</v>
      </c>
      <c r="P3533" t="s">
        <v>562</v>
      </c>
      <c r="Q3533" t="s">
        <v>378</v>
      </c>
      <c r="R3533" t="s">
        <v>72</v>
      </c>
      <c r="S3533" t="s">
        <v>563</v>
      </c>
      <c r="T3533" t="s">
        <v>58</v>
      </c>
      <c r="U3533" t="s">
        <v>1188</v>
      </c>
      <c r="V3533">
        <f>YEAR(sales_order1[[#This Row],[date]])</f>
        <v>2021</v>
      </c>
      <c r="W3533" t="str">
        <f>TEXT(sales_order1[[#This Row],[date]], "Mmm")</f>
        <v>Sep</v>
      </c>
      <c r="X3533">
        <f>VALUE(TEXT(sales_order1[[#This Row],[date]], "D"))</f>
        <v>2</v>
      </c>
      <c r="Y3533">
        <v>35</v>
      </c>
    </row>
    <row r="3534" spans="1:25" x14ac:dyDescent="0.25">
      <c r="A3534" s="1">
        <v>44441</v>
      </c>
      <c r="B3534">
        <v>61458</v>
      </c>
      <c r="C3534" t="s">
        <v>51</v>
      </c>
      <c r="D3534" t="str">
        <f>VLOOKUP(sales_order1[[#This Row],[itemCode]],product_details3!B:C,2,0)</f>
        <v>MSTH50</v>
      </c>
      <c r="E3534" t="s">
        <v>52</v>
      </c>
      <c r="F3534" t="s">
        <v>21</v>
      </c>
      <c r="G3534">
        <v>200</v>
      </c>
      <c r="H3534">
        <v>15.75</v>
      </c>
      <c r="I3534">
        <v>3150</v>
      </c>
      <c r="J3534">
        <v>4.45</v>
      </c>
      <c r="K3534">
        <v>890</v>
      </c>
      <c r="L3534">
        <v>11.3</v>
      </c>
      <c r="M3534">
        <v>0.71746031746031746</v>
      </c>
      <c r="N3534">
        <v>2260</v>
      </c>
      <c r="O3534" t="s">
        <v>376</v>
      </c>
      <c r="P3534" t="s">
        <v>377</v>
      </c>
      <c r="Q3534" t="s">
        <v>378</v>
      </c>
      <c r="R3534" t="s">
        <v>72</v>
      </c>
      <c r="S3534" t="s">
        <v>379</v>
      </c>
      <c r="T3534" t="s">
        <v>380</v>
      </c>
      <c r="U3534" t="s">
        <v>1188</v>
      </c>
      <c r="V3534">
        <f>YEAR(sales_order1[[#This Row],[date]])</f>
        <v>2021</v>
      </c>
      <c r="W3534" t="str">
        <f>TEXT(sales_order1[[#This Row],[date]], "Mmm")</f>
        <v>Sep</v>
      </c>
      <c r="X3534">
        <f>VALUE(TEXT(sales_order1[[#This Row],[date]], "D"))</f>
        <v>2</v>
      </c>
      <c r="Y3534">
        <v>35</v>
      </c>
    </row>
    <row r="3535" spans="1:25" x14ac:dyDescent="0.25">
      <c r="A3535" s="1">
        <v>44441</v>
      </c>
      <c r="B3535">
        <v>61459</v>
      </c>
      <c r="C3535" t="s">
        <v>115</v>
      </c>
      <c r="D3535" t="str">
        <f>VLOOKUP(sales_order1[[#This Row],[itemCode]],product_details3!B:C,2,0)</f>
        <v>SCRS30100</v>
      </c>
      <c r="E3535" t="s">
        <v>116</v>
      </c>
      <c r="F3535" t="s">
        <v>61</v>
      </c>
      <c r="G3535">
        <v>300</v>
      </c>
      <c r="H3535">
        <v>32.75</v>
      </c>
      <c r="I3535">
        <v>9825</v>
      </c>
      <c r="J3535">
        <v>11.25</v>
      </c>
      <c r="K3535">
        <v>3375</v>
      </c>
      <c r="L3535">
        <v>21.5</v>
      </c>
      <c r="M3535">
        <v>0.65648854961832059</v>
      </c>
      <c r="N3535">
        <v>6450</v>
      </c>
      <c r="O3535" t="s">
        <v>454</v>
      </c>
      <c r="P3535" t="s">
        <v>455</v>
      </c>
      <c r="Q3535" t="s">
        <v>71</v>
      </c>
      <c r="R3535" t="s">
        <v>72</v>
      </c>
      <c r="S3535" t="s">
        <v>73</v>
      </c>
      <c r="T3535" t="s">
        <v>456</v>
      </c>
      <c r="U3535" t="s">
        <v>1190</v>
      </c>
      <c r="V3535">
        <f>YEAR(sales_order1[[#This Row],[date]])</f>
        <v>2021</v>
      </c>
      <c r="W3535" t="str">
        <f>TEXT(sales_order1[[#This Row],[date]], "Mmm")</f>
        <v>Sep</v>
      </c>
      <c r="X3535">
        <f>VALUE(TEXT(sales_order1[[#This Row],[date]], "D"))</f>
        <v>2</v>
      </c>
      <c r="Y3535">
        <v>35</v>
      </c>
    </row>
    <row r="3536" spans="1:25" x14ac:dyDescent="0.25">
      <c r="A3536" s="1">
        <v>44441</v>
      </c>
      <c r="B3536">
        <v>61460</v>
      </c>
      <c r="C3536" t="s">
        <v>175</v>
      </c>
      <c r="D3536" t="str">
        <f>VLOOKUP(sales_order1[[#This Row],[itemCode]],product_details3!B:C,2,0)</f>
        <v>SCRS3030</v>
      </c>
      <c r="E3536" t="s">
        <v>176</v>
      </c>
      <c r="F3536" t="s">
        <v>61</v>
      </c>
      <c r="G3536">
        <v>250</v>
      </c>
      <c r="H3536">
        <v>13.1</v>
      </c>
      <c r="I3536">
        <v>3275</v>
      </c>
      <c r="J3536">
        <v>4.7</v>
      </c>
      <c r="K3536">
        <v>1175</v>
      </c>
      <c r="L3536">
        <v>8.4</v>
      </c>
      <c r="M3536">
        <v>0.6412213740458016</v>
      </c>
      <c r="N3536">
        <v>2100</v>
      </c>
      <c r="O3536" t="s">
        <v>585</v>
      </c>
      <c r="P3536" t="s">
        <v>586</v>
      </c>
      <c r="Q3536" t="s">
        <v>64</v>
      </c>
      <c r="R3536" t="s">
        <v>40</v>
      </c>
      <c r="S3536" t="s">
        <v>65</v>
      </c>
      <c r="T3536" t="s">
        <v>587</v>
      </c>
      <c r="U3536" t="s">
        <v>1190</v>
      </c>
      <c r="V3536">
        <f>YEAR(sales_order1[[#This Row],[date]])</f>
        <v>2021</v>
      </c>
      <c r="W3536" t="str">
        <f>TEXT(sales_order1[[#This Row],[date]], "Mmm")</f>
        <v>Sep</v>
      </c>
      <c r="X3536">
        <f>VALUE(TEXT(sales_order1[[#This Row],[date]], "D"))</f>
        <v>2</v>
      </c>
      <c r="Y3536">
        <v>35</v>
      </c>
    </row>
    <row r="3537" spans="1:25" x14ac:dyDescent="0.25">
      <c r="A3537" s="1">
        <v>44441</v>
      </c>
      <c r="B3537">
        <v>61461</v>
      </c>
      <c r="C3537" t="s">
        <v>86</v>
      </c>
      <c r="D3537" t="str">
        <f>VLOOKUP(sales_order1[[#This Row],[itemCode]],product_details3!B:C,2,0)</f>
        <v>SRMH30</v>
      </c>
      <c r="E3537" t="s">
        <v>87</v>
      </c>
      <c r="F3537" t="s">
        <v>30</v>
      </c>
      <c r="G3537">
        <v>150</v>
      </c>
      <c r="H3537">
        <v>21</v>
      </c>
      <c r="I3537">
        <v>3150</v>
      </c>
      <c r="J3537">
        <v>6.6</v>
      </c>
      <c r="K3537">
        <v>990</v>
      </c>
      <c r="L3537">
        <v>14.4</v>
      </c>
      <c r="M3537">
        <v>0.68571428571428572</v>
      </c>
      <c r="N3537">
        <v>2160</v>
      </c>
      <c r="O3537" t="s">
        <v>248</v>
      </c>
      <c r="P3537" t="s">
        <v>249</v>
      </c>
      <c r="Q3537" t="s">
        <v>191</v>
      </c>
      <c r="R3537" t="s">
        <v>56</v>
      </c>
      <c r="S3537" t="s">
        <v>192</v>
      </c>
      <c r="T3537" t="s">
        <v>250</v>
      </c>
      <c r="U3537" t="s">
        <v>1191</v>
      </c>
      <c r="V3537">
        <f>YEAR(sales_order1[[#This Row],[date]])</f>
        <v>2021</v>
      </c>
      <c r="W3537" t="str">
        <f>TEXT(sales_order1[[#This Row],[date]], "Mmm")</f>
        <v>Sep</v>
      </c>
      <c r="X3537">
        <f>VALUE(TEXT(sales_order1[[#This Row],[date]], "D"))</f>
        <v>2</v>
      </c>
      <c r="Y3537">
        <v>35</v>
      </c>
    </row>
    <row r="3538" spans="1:25" x14ac:dyDescent="0.25">
      <c r="A3538" s="1">
        <v>44441</v>
      </c>
      <c r="B3538">
        <v>61462</v>
      </c>
      <c r="C3538" t="s">
        <v>386</v>
      </c>
      <c r="D3538" t="str">
        <f>VLOOKUP(sales_order1[[#This Row],[itemCode]],product_details3!B:C,2,0)</f>
        <v>EXFC100</v>
      </c>
      <c r="E3538" t="s">
        <v>387</v>
      </c>
      <c r="F3538" t="s">
        <v>183</v>
      </c>
      <c r="G3538">
        <v>150</v>
      </c>
      <c r="H3538">
        <v>24.65</v>
      </c>
      <c r="I3538">
        <v>3697.5</v>
      </c>
      <c r="J3538">
        <v>9.5500000000000007</v>
      </c>
      <c r="K3538">
        <v>1432.5</v>
      </c>
      <c r="L3538">
        <v>15.1</v>
      </c>
      <c r="M3538">
        <v>0.61257606490872218</v>
      </c>
      <c r="N3538">
        <v>2265</v>
      </c>
      <c r="O3538" t="s">
        <v>618</v>
      </c>
      <c r="P3538" t="s">
        <v>619</v>
      </c>
      <c r="Q3538" t="s">
        <v>77</v>
      </c>
      <c r="R3538" t="s">
        <v>72</v>
      </c>
      <c r="S3538" t="s">
        <v>140</v>
      </c>
      <c r="T3538" t="s">
        <v>620</v>
      </c>
      <c r="U3538" t="s">
        <v>1190</v>
      </c>
      <c r="V3538">
        <f>YEAR(sales_order1[[#This Row],[date]])</f>
        <v>2021</v>
      </c>
      <c r="W3538" t="str">
        <f>TEXT(sales_order1[[#This Row],[date]], "Mmm")</f>
        <v>Sep</v>
      </c>
      <c r="X3538">
        <f>VALUE(TEXT(sales_order1[[#This Row],[date]], "D"))</f>
        <v>2</v>
      </c>
      <c r="Y3538">
        <v>35</v>
      </c>
    </row>
    <row r="3539" spans="1:25" x14ac:dyDescent="0.25">
      <c r="A3539" s="1">
        <v>44442</v>
      </c>
      <c r="B3539">
        <v>61463</v>
      </c>
      <c r="C3539" t="s">
        <v>307</v>
      </c>
      <c r="D3539" t="str">
        <f>VLOOKUP(sales_order1[[#This Row],[itemCode]],product_details3!B:C,2,0)</f>
        <v>TNRH150</v>
      </c>
      <c r="E3539" t="s">
        <v>308</v>
      </c>
      <c r="F3539" t="s">
        <v>124</v>
      </c>
      <c r="G3539">
        <v>200</v>
      </c>
      <c r="H3539">
        <v>15.75</v>
      </c>
      <c r="I3539">
        <v>3150</v>
      </c>
      <c r="J3539">
        <v>4.45</v>
      </c>
      <c r="K3539">
        <v>890</v>
      </c>
      <c r="L3539">
        <v>11.3</v>
      </c>
      <c r="M3539">
        <v>0.71746031746031746</v>
      </c>
      <c r="N3539">
        <v>2260</v>
      </c>
      <c r="O3539" t="s">
        <v>244</v>
      </c>
      <c r="P3539" t="s">
        <v>245</v>
      </c>
      <c r="Q3539" t="s">
        <v>186</v>
      </c>
      <c r="R3539" t="s">
        <v>112</v>
      </c>
      <c r="S3539" t="s">
        <v>246</v>
      </c>
      <c r="T3539" t="s">
        <v>247</v>
      </c>
      <c r="U3539" t="s">
        <v>1189</v>
      </c>
      <c r="V3539">
        <f>YEAR(sales_order1[[#This Row],[date]])</f>
        <v>2021</v>
      </c>
      <c r="W3539" t="str">
        <f>TEXT(sales_order1[[#This Row],[date]], "Mmm")</f>
        <v>Sep</v>
      </c>
      <c r="X3539">
        <f>VALUE(TEXT(sales_order1[[#This Row],[date]], "D"))</f>
        <v>3</v>
      </c>
      <c r="Y3539">
        <v>36</v>
      </c>
    </row>
    <row r="3540" spans="1:25" x14ac:dyDescent="0.25">
      <c r="A3540" s="1">
        <v>44442</v>
      </c>
      <c r="B3540">
        <v>61464</v>
      </c>
      <c r="C3540" t="s">
        <v>329</v>
      </c>
      <c r="D3540" t="str">
        <f>VLOOKUP(sales_order1[[#This Row],[itemCode]],product_details3!B:C,2,0)</f>
        <v>TNRS150</v>
      </c>
      <c r="E3540" t="s">
        <v>330</v>
      </c>
      <c r="F3540" t="s">
        <v>124</v>
      </c>
      <c r="G3540">
        <v>50</v>
      </c>
      <c r="H3540">
        <v>19.649999999999999</v>
      </c>
      <c r="I3540">
        <v>982.5</v>
      </c>
      <c r="J3540">
        <v>6.55</v>
      </c>
      <c r="K3540">
        <v>327.5</v>
      </c>
      <c r="L3540">
        <v>13.1</v>
      </c>
      <c r="M3540">
        <v>0.66666666666666663</v>
      </c>
      <c r="N3540">
        <v>655</v>
      </c>
      <c r="O3540" t="s">
        <v>502</v>
      </c>
      <c r="P3540" t="s">
        <v>503</v>
      </c>
      <c r="Q3540" t="s">
        <v>218</v>
      </c>
      <c r="R3540" t="s">
        <v>40</v>
      </c>
      <c r="S3540" t="s">
        <v>219</v>
      </c>
      <c r="T3540" t="s">
        <v>504</v>
      </c>
      <c r="U3540" t="s">
        <v>1190</v>
      </c>
      <c r="V3540">
        <f>YEAR(sales_order1[[#This Row],[date]])</f>
        <v>2021</v>
      </c>
      <c r="W3540" t="str">
        <f>TEXT(sales_order1[[#This Row],[date]], "Mmm")</f>
        <v>Sep</v>
      </c>
      <c r="X3540">
        <f>VALUE(TEXT(sales_order1[[#This Row],[date]], "D"))</f>
        <v>3</v>
      </c>
      <c r="Y3540">
        <v>36</v>
      </c>
    </row>
    <row r="3541" spans="1:25" x14ac:dyDescent="0.25">
      <c r="A3541" s="1">
        <v>44442</v>
      </c>
      <c r="B3541">
        <v>61465</v>
      </c>
      <c r="C3541" t="s">
        <v>194</v>
      </c>
      <c r="D3541" t="str">
        <f>VLOOKUP(sales_order1[[#This Row],[itemCode]],product_details3!B:C,2,0)</f>
        <v>CLNG150</v>
      </c>
      <c r="E3541" t="s">
        <v>195</v>
      </c>
      <c r="F3541" t="s">
        <v>45</v>
      </c>
      <c r="G3541">
        <v>150</v>
      </c>
      <c r="H3541">
        <v>12.75</v>
      </c>
      <c r="I3541">
        <v>1912.5</v>
      </c>
      <c r="J3541">
        <v>4.45</v>
      </c>
      <c r="K3541">
        <v>667.5</v>
      </c>
      <c r="L3541">
        <v>8.3000000000000007</v>
      </c>
      <c r="M3541">
        <v>0.65098039215686276</v>
      </c>
      <c r="N3541">
        <v>1245</v>
      </c>
      <c r="O3541" t="s">
        <v>82</v>
      </c>
      <c r="P3541" t="s">
        <v>83</v>
      </c>
      <c r="Q3541" t="s">
        <v>64</v>
      </c>
      <c r="R3541" t="s">
        <v>40</v>
      </c>
      <c r="S3541" t="s">
        <v>84</v>
      </c>
      <c r="T3541" t="s">
        <v>85</v>
      </c>
      <c r="U3541" t="s">
        <v>1189</v>
      </c>
      <c r="V3541">
        <f>YEAR(sales_order1[[#This Row],[date]])</f>
        <v>2021</v>
      </c>
      <c r="W3541" t="str">
        <f>TEXT(sales_order1[[#This Row],[date]], "Mmm")</f>
        <v>Sep</v>
      </c>
      <c r="X3541">
        <f>VALUE(TEXT(sales_order1[[#This Row],[date]], "D"))</f>
        <v>3</v>
      </c>
      <c r="Y3541">
        <v>36</v>
      </c>
    </row>
    <row r="3542" spans="1:25" x14ac:dyDescent="0.25">
      <c r="A3542" s="1">
        <v>44442</v>
      </c>
      <c r="B3542">
        <v>61466</v>
      </c>
      <c r="C3542" t="s">
        <v>19</v>
      </c>
      <c r="D3542" t="str">
        <f>VLOOKUP(sales_order1[[#This Row],[itemCode]],product_details3!B:C,2,0)</f>
        <v>MSTH100</v>
      </c>
      <c r="E3542" t="s">
        <v>20</v>
      </c>
      <c r="F3542" t="s">
        <v>21</v>
      </c>
      <c r="G3542">
        <v>200</v>
      </c>
      <c r="H3542">
        <v>26.25</v>
      </c>
      <c r="I3542">
        <v>5250</v>
      </c>
      <c r="J3542">
        <v>7.75</v>
      </c>
      <c r="K3542">
        <v>1550</v>
      </c>
      <c r="L3542">
        <v>18.5</v>
      </c>
      <c r="M3542">
        <v>0.70476190476190481</v>
      </c>
      <c r="N3542">
        <v>3700</v>
      </c>
      <c r="O3542" t="s">
        <v>594</v>
      </c>
      <c r="P3542" t="s">
        <v>595</v>
      </c>
      <c r="Q3542" t="s">
        <v>264</v>
      </c>
      <c r="R3542" t="s">
        <v>56</v>
      </c>
      <c r="S3542" t="s">
        <v>133</v>
      </c>
      <c r="T3542" t="s">
        <v>596</v>
      </c>
      <c r="U3542" t="s">
        <v>1191</v>
      </c>
      <c r="V3542">
        <f>YEAR(sales_order1[[#This Row],[date]])</f>
        <v>2021</v>
      </c>
      <c r="W3542" t="str">
        <f>TEXT(sales_order1[[#This Row],[date]], "Mmm")</f>
        <v>Sep</v>
      </c>
      <c r="X3542">
        <f>VALUE(TEXT(sales_order1[[#This Row],[date]], "D"))</f>
        <v>3</v>
      </c>
      <c r="Y3542">
        <v>36</v>
      </c>
    </row>
    <row r="3543" spans="1:25" x14ac:dyDescent="0.25">
      <c r="A3543" s="1">
        <v>44442</v>
      </c>
      <c r="B3543">
        <v>61467</v>
      </c>
      <c r="C3543" t="s">
        <v>86</v>
      </c>
      <c r="D3543" t="str">
        <f>VLOOKUP(sales_order1[[#This Row],[itemCode]],product_details3!B:C,2,0)</f>
        <v>SRMH30</v>
      </c>
      <c r="E3543" t="s">
        <v>87</v>
      </c>
      <c r="F3543" t="s">
        <v>30</v>
      </c>
      <c r="G3543">
        <v>150</v>
      </c>
      <c r="H3543">
        <v>21</v>
      </c>
      <c r="I3543">
        <v>3150</v>
      </c>
      <c r="J3543">
        <v>6.6</v>
      </c>
      <c r="K3543">
        <v>990</v>
      </c>
      <c r="L3543">
        <v>14.4</v>
      </c>
      <c r="M3543">
        <v>0.68571428571428572</v>
      </c>
      <c r="N3543">
        <v>2160</v>
      </c>
      <c r="O3543" t="s">
        <v>417</v>
      </c>
      <c r="P3543" t="s">
        <v>418</v>
      </c>
      <c r="Q3543" t="s">
        <v>160</v>
      </c>
      <c r="R3543" t="s">
        <v>112</v>
      </c>
      <c r="S3543" t="s">
        <v>161</v>
      </c>
      <c r="T3543" t="s">
        <v>419</v>
      </c>
      <c r="U3543" t="s">
        <v>1189</v>
      </c>
      <c r="V3543">
        <f>YEAR(sales_order1[[#This Row],[date]])</f>
        <v>2021</v>
      </c>
      <c r="W3543" t="str">
        <f>TEXT(sales_order1[[#This Row],[date]], "Mmm")</f>
        <v>Sep</v>
      </c>
      <c r="X3543">
        <f>VALUE(TEXT(sales_order1[[#This Row],[date]], "D"))</f>
        <v>3</v>
      </c>
      <c r="Y3543">
        <v>36</v>
      </c>
    </row>
    <row r="3544" spans="1:25" x14ac:dyDescent="0.25">
      <c r="A3544" s="1">
        <v>44442</v>
      </c>
      <c r="B3544">
        <v>61468</v>
      </c>
      <c r="C3544" t="s">
        <v>209</v>
      </c>
      <c r="D3544" t="str">
        <f>VLOOKUP(sales_order1[[#This Row],[itemCode]],product_details3!B:C,2,0)</f>
        <v>CLNG50</v>
      </c>
      <c r="E3544" t="s">
        <v>210</v>
      </c>
      <c r="F3544" t="s">
        <v>45</v>
      </c>
      <c r="G3544">
        <v>100</v>
      </c>
      <c r="H3544">
        <v>6.5</v>
      </c>
      <c r="I3544">
        <v>650</v>
      </c>
      <c r="J3544">
        <v>2.2999999999999998</v>
      </c>
      <c r="K3544">
        <v>230</v>
      </c>
      <c r="L3544">
        <v>4.2</v>
      </c>
      <c r="M3544">
        <v>0.64615384615384619</v>
      </c>
      <c r="N3544">
        <v>420</v>
      </c>
      <c r="O3544" t="s">
        <v>211</v>
      </c>
      <c r="P3544" t="s">
        <v>212</v>
      </c>
      <c r="Q3544" t="s">
        <v>213</v>
      </c>
      <c r="R3544" t="s">
        <v>25</v>
      </c>
      <c r="S3544" t="s">
        <v>214</v>
      </c>
      <c r="T3544" t="s">
        <v>215</v>
      </c>
      <c r="U3544" t="s">
        <v>1191</v>
      </c>
      <c r="V3544">
        <f>YEAR(sales_order1[[#This Row],[date]])</f>
        <v>2021</v>
      </c>
      <c r="W3544" t="str">
        <f>TEXT(sales_order1[[#This Row],[date]], "Mmm")</f>
        <v>Sep</v>
      </c>
      <c r="X3544">
        <f>VALUE(TEXT(sales_order1[[#This Row],[date]], "D"))</f>
        <v>3</v>
      </c>
      <c r="Y3544">
        <v>36</v>
      </c>
    </row>
    <row r="3545" spans="1:25" x14ac:dyDescent="0.25">
      <c r="A3545" s="1">
        <v>44442</v>
      </c>
      <c r="B3545">
        <v>61469</v>
      </c>
      <c r="C3545" t="s">
        <v>194</v>
      </c>
      <c r="D3545" t="str">
        <f>VLOOKUP(sales_order1[[#This Row],[itemCode]],product_details3!B:C,2,0)</f>
        <v>CLNG150</v>
      </c>
      <c r="E3545" t="s">
        <v>195</v>
      </c>
      <c r="F3545" t="s">
        <v>45</v>
      </c>
      <c r="G3545">
        <v>150</v>
      </c>
      <c r="H3545">
        <v>12.75</v>
      </c>
      <c r="I3545">
        <v>1912.5</v>
      </c>
      <c r="J3545">
        <v>4.45</v>
      </c>
      <c r="K3545">
        <v>667.5</v>
      </c>
      <c r="L3545">
        <v>8.3000000000000007</v>
      </c>
      <c r="M3545">
        <v>0.65098039215686276</v>
      </c>
      <c r="N3545">
        <v>1245</v>
      </c>
      <c r="O3545" t="s">
        <v>564</v>
      </c>
      <c r="P3545" t="s">
        <v>565</v>
      </c>
      <c r="Q3545" t="s">
        <v>218</v>
      </c>
      <c r="R3545" t="s">
        <v>40</v>
      </c>
      <c r="S3545" t="s">
        <v>432</v>
      </c>
      <c r="T3545" t="s">
        <v>566</v>
      </c>
      <c r="U3545" t="s">
        <v>1190</v>
      </c>
      <c r="V3545">
        <f>YEAR(sales_order1[[#This Row],[date]])</f>
        <v>2021</v>
      </c>
      <c r="W3545" t="str">
        <f>TEXT(sales_order1[[#This Row],[date]], "Mmm")</f>
        <v>Sep</v>
      </c>
      <c r="X3545">
        <f>VALUE(TEXT(sales_order1[[#This Row],[date]], "D"))</f>
        <v>3</v>
      </c>
      <c r="Y3545">
        <v>36</v>
      </c>
    </row>
    <row r="3546" spans="1:25" x14ac:dyDescent="0.25">
      <c r="A3546" s="1">
        <v>44442</v>
      </c>
      <c r="B3546">
        <v>61470</v>
      </c>
      <c r="C3546" t="s">
        <v>103</v>
      </c>
      <c r="D3546" t="str">
        <f>VLOOKUP(sales_order1[[#This Row],[itemCode]],product_details3!B:C,2,0)</f>
        <v>SCRT50</v>
      </c>
      <c r="E3546" t="s">
        <v>104</v>
      </c>
      <c r="F3546" t="s">
        <v>61</v>
      </c>
      <c r="G3546">
        <v>50</v>
      </c>
      <c r="H3546">
        <v>16.95</v>
      </c>
      <c r="I3546">
        <v>847.5</v>
      </c>
      <c r="J3546">
        <v>5.2</v>
      </c>
      <c r="K3546">
        <v>260</v>
      </c>
      <c r="L3546">
        <v>11.75</v>
      </c>
      <c r="M3546">
        <v>0.69321533923303835</v>
      </c>
      <c r="N3546">
        <v>587.5</v>
      </c>
      <c r="O3546" t="s">
        <v>196</v>
      </c>
      <c r="P3546" t="s">
        <v>197</v>
      </c>
      <c r="Q3546" t="s">
        <v>132</v>
      </c>
      <c r="R3546" t="s">
        <v>56</v>
      </c>
      <c r="S3546" t="s">
        <v>133</v>
      </c>
      <c r="T3546" t="s">
        <v>198</v>
      </c>
      <c r="U3546" t="s">
        <v>1191</v>
      </c>
      <c r="V3546">
        <f>YEAR(sales_order1[[#This Row],[date]])</f>
        <v>2021</v>
      </c>
      <c r="W3546" t="str">
        <f>TEXT(sales_order1[[#This Row],[date]], "Mmm")</f>
        <v>Sep</v>
      </c>
      <c r="X3546">
        <f>VALUE(TEXT(sales_order1[[#This Row],[date]], "D"))</f>
        <v>3</v>
      </c>
      <c r="Y3546">
        <v>36</v>
      </c>
    </row>
    <row r="3547" spans="1:25" x14ac:dyDescent="0.25">
      <c r="A3547" s="1">
        <v>44445</v>
      </c>
      <c r="B3547">
        <v>61471</v>
      </c>
      <c r="C3547" t="s">
        <v>115</v>
      </c>
      <c r="D3547" t="str">
        <f>VLOOKUP(sales_order1[[#This Row],[itemCode]],product_details3!B:C,2,0)</f>
        <v>SCRS30100</v>
      </c>
      <c r="E3547" t="s">
        <v>116</v>
      </c>
      <c r="F3547" t="s">
        <v>61</v>
      </c>
      <c r="G3547">
        <v>50</v>
      </c>
      <c r="H3547">
        <v>32.75</v>
      </c>
      <c r="I3547">
        <v>1637.5</v>
      </c>
      <c r="J3547">
        <v>11.25</v>
      </c>
      <c r="K3547">
        <v>562.5</v>
      </c>
      <c r="L3547">
        <v>21.5</v>
      </c>
      <c r="M3547">
        <v>0.65648854961832059</v>
      </c>
      <c r="N3547">
        <v>1075</v>
      </c>
      <c r="O3547" t="s">
        <v>531</v>
      </c>
      <c r="P3547" t="s">
        <v>532</v>
      </c>
      <c r="Q3547" t="s">
        <v>119</v>
      </c>
      <c r="R3547" t="s">
        <v>40</v>
      </c>
      <c r="S3547" t="s">
        <v>120</v>
      </c>
      <c r="T3547" t="s">
        <v>533</v>
      </c>
      <c r="U3547" t="s">
        <v>1190</v>
      </c>
      <c r="V3547">
        <f>YEAR(sales_order1[[#This Row],[date]])</f>
        <v>2021</v>
      </c>
      <c r="W3547" t="str">
        <f>TEXT(sales_order1[[#This Row],[date]], "Mmm")</f>
        <v>Sep</v>
      </c>
      <c r="X3547">
        <f>VALUE(TEXT(sales_order1[[#This Row],[date]], "D"))</f>
        <v>6</v>
      </c>
      <c r="Y3547">
        <v>36</v>
      </c>
    </row>
    <row r="3548" spans="1:25" x14ac:dyDescent="0.25">
      <c r="A3548" s="1">
        <v>44445</v>
      </c>
      <c r="B3548">
        <v>61472</v>
      </c>
      <c r="C3548" t="s">
        <v>103</v>
      </c>
      <c r="D3548" t="str">
        <f>VLOOKUP(sales_order1[[#This Row],[itemCode]],product_details3!B:C,2,0)</f>
        <v>SCRT50</v>
      </c>
      <c r="E3548" t="s">
        <v>104</v>
      </c>
      <c r="F3548" t="s">
        <v>61</v>
      </c>
      <c r="G3548">
        <v>250</v>
      </c>
      <c r="H3548">
        <v>16.95</v>
      </c>
      <c r="I3548">
        <v>4237.5</v>
      </c>
      <c r="J3548">
        <v>5.2</v>
      </c>
      <c r="K3548">
        <v>1300</v>
      </c>
      <c r="L3548">
        <v>11.75</v>
      </c>
      <c r="M3548">
        <v>0.69321533923303835</v>
      </c>
      <c r="N3548">
        <v>2937.5</v>
      </c>
      <c r="O3548" t="s">
        <v>177</v>
      </c>
      <c r="P3548" t="s">
        <v>178</v>
      </c>
      <c r="Q3548" t="s">
        <v>111</v>
      </c>
      <c r="R3548" t="s">
        <v>112</v>
      </c>
      <c r="S3548" t="s">
        <v>179</v>
      </c>
      <c r="T3548" t="s">
        <v>180</v>
      </c>
      <c r="U3548" t="s">
        <v>1189</v>
      </c>
      <c r="V3548">
        <f>YEAR(sales_order1[[#This Row],[date]])</f>
        <v>2021</v>
      </c>
      <c r="W3548" t="str">
        <f>TEXT(sales_order1[[#This Row],[date]], "Mmm")</f>
        <v>Sep</v>
      </c>
      <c r="X3548">
        <f>VALUE(TEXT(sales_order1[[#This Row],[date]], "D"))</f>
        <v>6</v>
      </c>
      <c r="Y3548">
        <v>36</v>
      </c>
    </row>
    <row r="3549" spans="1:25" x14ac:dyDescent="0.25">
      <c r="A3549" s="1">
        <v>44445</v>
      </c>
      <c r="B3549">
        <v>61473</v>
      </c>
      <c r="C3549" t="s">
        <v>170</v>
      </c>
      <c r="D3549" t="str">
        <f>VLOOKUP(sales_order1[[#This Row],[itemCode]],product_details3!B:C,2,0)</f>
        <v>MKRM100</v>
      </c>
      <c r="E3549" t="s">
        <v>171</v>
      </c>
      <c r="F3549" t="s">
        <v>151</v>
      </c>
      <c r="G3549">
        <v>200</v>
      </c>
      <c r="H3549">
        <v>5.5</v>
      </c>
      <c r="I3549">
        <v>1100</v>
      </c>
      <c r="J3549">
        <v>2.2999999999999998</v>
      </c>
      <c r="K3549">
        <v>460</v>
      </c>
      <c r="L3549">
        <v>3.2</v>
      </c>
      <c r="M3549">
        <v>0.5818181818181819</v>
      </c>
      <c r="N3549">
        <v>640</v>
      </c>
      <c r="O3549" t="s">
        <v>588</v>
      </c>
      <c r="P3549" t="s">
        <v>589</v>
      </c>
      <c r="Q3549" t="s">
        <v>239</v>
      </c>
      <c r="R3549" t="s">
        <v>112</v>
      </c>
      <c r="S3549" t="s">
        <v>240</v>
      </c>
      <c r="T3549" t="s">
        <v>590</v>
      </c>
      <c r="U3549" t="s">
        <v>1189</v>
      </c>
      <c r="V3549">
        <f>YEAR(sales_order1[[#This Row],[date]])</f>
        <v>2021</v>
      </c>
      <c r="W3549" t="str">
        <f>TEXT(sales_order1[[#This Row],[date]], "Mmm")</f>
        <v>Sep</v>
      </c>
      <c r="X3549">
        <f>VALUE(TEXT(sales_order1[[#This Row],[date]], "D"))</f>
        <v>6</v>
      </c>
      <c r="Y3549">
        <v>36</v>
      </c>
    </row>
    <row r="3550" spans="1:25" x14ac:dyDescent="0.25">
      <c r="A3550" s="1">
        <v>44445</v>
      </c>
      <c r="B3550">
        <v>61474</v>
      </c>
      <c r="C3550" t="s">
        <v>360</v>
      </c>
      <c r="D3550" t="str">
        <f>VLOOKUP(sales_order1[[#This Row],[itemCode]],product_details3!B:C,2,0)</f>
        <v>TNRS100</v>
      </c>
      <c r="E3550" t="s">
        <v>361</v>
      </c>
      <c r="F3550" t="s">
        <v>124</v>
      </c>
      <c r="G3550">
        <v>200</v>
      </c>
      <c r="H3550">
        <v>13.1</v>
      </c>
      <c r="I3550">
        <v>2620</v>
      </c>
      <c r="J3550">
        <v>4.7</v>
      </c>
      <c r="K3550">
        <v>940</v>
      </c>
      <c r="L3550">
        <v>8.4</v>
      </c>
      <c r="M3550">
        <v>0.6412213740458016</v>
      </c>
      <c r="N3550">
        <v>1680</v>
      </c>
      <c r="O3550" t="s">
        <v>167</v>
      </c>
      <c r="P3550" t="s">
        <v>168</v>
      </c>
      <c r="Q3550" t="s">
        <v>100</v>
      </c>
      <c r="R3550" t="s">
        <v>40</v>
      </c>
      <c r="S3550" t="s">
        <v>101</v>
      </c>
      <c r="T3550" t="s">
        <v>169</v>
      </c>
      <c r="U3550" t="s">
        <v>1190</v>
      </c>
      <c r="V3550">
        <f>YEAR(sales_order1[[#This Row],[date]])</f>
        <v>2021</v>
      </c>
      <c r="W3550" t="str">
        <f>TEXT(sales_order1[[#This Row],[date]], "Mmm")</f>
        <v>Sep</v>
      </c>
      <c r="X3550">
        <f>VALUE(TEXT(sales_order1[[#This Row],[date]], "D"))</f>
        <v>6</v>
      </c>
      <c r="Y3550">
        <v>36</v>
      </c>
    </row>
    <row r="3551" spans="1:25" x14ac:dyDescent="0.25">
      <c r="A3551" s="1">
        <v>44445</v>
      </c>
      <c r="B3551">
        <v>61475</v>
      </c>
      <c r="C3551" t="s">
        <v>327</v>
      </c>
      <c r="D3551" t="str">
        <f>VLOOKUP(sales_order1[[#This Row],[itemCode]],product_details3!B:C,2,0)</f>
        <v>SCR50+50</v>
      </c>
      <c r="E3551" t="s">
        <v>328</v>
      </c>
      <c r="F3551" t="s">
        <v>61</v>
      </c>
      <c r="G3551">
        <v>250</v>
      </c>
      <c r="H3551">
        <v>15.75</v>
      </c>
      <c r="I3551">
        <v>3937.5</v>
      </c>
      <c r="J3551">
        <v>4.45</v>
      </c>
      <c r="K3551">
        <v>1112.5</v>
      </c>
      <c r="L3551">
        <v>11.3</v>
      </c>
      <c r="M3551">
        <v>0.71746031746031746</v>
      </c>
      <c r="N3551">
        <v>2825</v>
      </c>
      <c r="O3551" t="s">
        <v>700</v>
      </c>
      <c r="P3551" t="s">
        <v>701</v>
      </c>
      <c r="Q3551" t="s">
        <v>378</v>
      </c>
      <c r="R3551" t="s">
        <v>72</v>
      </c>
      <c r="S3551" t="s">
        <v>545</v>
      </c>
      <c r="T3551" t="s">
        <v>702</v>
      </c>
      <c r="U3551" t="s">
        <v>1188</v>
      </c>
      <c r="V3551">
        <f>YEAR(sales_order1[[#This Row],[date]])</f>
        <v>2021</v>
      </c>
      <c r="W3551" t="str">
        <f>TEXT(sales_order1[[#This Row],[date]], "Mmm")</f>
        <v>Sep</v>
      </c>
      <c r="X3551">
        <f>VALUE(TEXT(sales_order1[[#This Row],[date]], "D"))</f>
        <v>6</v>
      </c>
      <c r="Y3551">
        <v>36</v>
      </c>
    </row>
    <row r="3552" spans="1:25" x14ac:dyDescent="0.25">
      <c r="A3552" s="1">
        <v>44445</v>
      </c>
      <c r="B3552">
        <v>61476</v>
      </c>
      <c r="C3552" t="s">
        <v>51</v>
      </c>
      <c r="D3552" t="str">
        <f>VLOOKUP(sales_order1[[#This Row],[itemCode]],product_details3!B:C,2,0)</f>
        <v>MSTH50</v>
      </c>
      <c r="E3552" t="s">
        <v>52</v>
      </c>
      <c r="F3552" t="s">
        <v>21</v>
      </c>
      <c r="G3552">
        <v>150</v>
      </c>
      <c r="H3552">
        <v>15.75</v>
      </c>
      <c r="I3552">
        <v>2362.5</v>
      </c>
      <c r="J3552">
        <v>4.45</v>
      </c>
      <c r="K3552">
        <v>667.5</v>
      </c>
      <c r="L3552">
        <v>11.3</v>
      </c>
      <c r="M3552">
        <v>0.71746031746031746</v>
      </c>
      <c r="N3552">
        <v>1695</v>
      </c>
      <c r="O3552" t="s">
        <v>427</v>
      </c>
      <c r="P3552" t="s">
        <v>428</v>
      </c>
      <c r="Q3552" t="s">
        <v>239</v>
      </c>
      <c r="R3552" t="s">
        <v>112</v>
      </c>
      <c r="S3552" t="s">
        <v>240</v>
      </c>
      <c r="T3552" t="s">
        <v>429</v>
      </c>
      <c r="U3552" t="s">
        <v>1189</v>
      </c>
      <c r="V3552">
        <f>YEAR(sales_order1[[#This Row],[date]])</f>
        <v>2021</v>
      </c>
      <c r="W3552" t="str">
        <f>TEXT(sales_order1[[#This Row],[date]], "Mmm")</f>
        <v>Sep</v>
      </c>
      <c r="X3552">
        <f>VALUE(TEXT(sales_order1[[#This Row],[date]], "D"))</f>
        <v>6</v>
      </c>
      <c r="Y3552">
        <v>36</v>
      </c>
    </row>
    <row r="3553" spans="1:25" x14ac:dyDescent="0.25">
      <c r="A3553" s="1">
        <v>44445</v>
      </c>
      <c r="B3553">
        <v>61477</v>
      </c>
      <c r="C3553" t="s">
        <v>311</v>
      </c>
      <c r="D3553" t="str">
        <f>VLOOKUP(sales_order1[[#This Row],[itemCode]],product_details3!B:C,2,0)</f>
        <v>MSTH30</v>
      </c>
      <c r="E3553" t="s">
        <v>312</v>
      </c>
      <c r="F3553" t="s">
        <v>21</v>
      </c>
      <c r="G3553">
        <v>50</v>
      </c>
      <c r="H3553">
        <v>8.5</v>
      </c>
      <c r="I3553">
        <v>425</v>
      </c>
      <c r="J3553">
        <v>3.3</v>
      </c>
      <c r="K3553">
        <v>165</v>
      </c>
      <c r="L3553">
        <v>5.2</v>
      </c>
      <c r="M3553">
        <v>0.61176470588235299</v>
      </c>
      <c r="N3553">
        <v>260</v>
      </c>
      <c r="O3553" t="s">
        <v>31</v>
      </c>
      <c r="P3553" t="s">
        <v>32</v>
      </c>
      <c r="Q3553" t="s">
        <v>24</v>
      </c>
      <c r="R3553" t="s">
        <v>25</v>
      </c>
      <c r="S3553" t="s">
        <v>33</v>
      </c>
      <c r="T3553" t="s">
        <v>34</v>
      </c>
      <c r="U3553" t="s">
        <v>1191</v>
      </c>
      <c r="V3553">
        <f>YEAR(sales_order1[[#This Row],[date]])</f>
        <v>2021</v>
      </c>
      <c r="W3553" t="str">
        <f>TEXT(sales_order1[[#This Row],[date]], "Mmm")</f>
        <v>Sep</v>
      </c>
      <c r="X3553">
        <f>VALUE(TEXT(sales_order1[[#This Row],[date]], "D"))</f>
        <v>6</v>
      </c>
      <c r="Y3553">
        <v>36</v>
      </c>
    </row>
    <row r="3554" spans="1:25" x14ac:dyDescent="0.25">
      <c r="A3554" s="1">
        <v>44446</v>
      </c>
      <c r="B3554">
        <v>61478</v>
      </c>
      <c r="C3554" t="s">
        <v>181</v>
      </c>
      <c r="D3554" t="str">
        <f>VLOOKUP(sales_order1[[#This Row],[itemCode]],product_details3!B:C,2,0)</f>
        <v>EXFP100</v>
      </c>
      <c r="E3554" t="s">
        <v>182</v>
      </c>
      <c r="F3554" t="s">
        <v>183</v>
      </c>
      <c r="G3554">
        <v>100</v>
      </c>
      <c r="H3554">
        <v>21.95</v>
      </c>
      <c r="I3554">
        <v>2195</v>
      </c>
      <c r="J3554">
        <v>8.1999999999999993</v>
      </c>
      <c r="K3554">
        <v>820</v>
      </c>
      <c r="L3554">
        <v>13.75</v>
      </c>
      <c r="M3554">
        <v>0.62642369020501143</v>
      </c>
      <c r="N3554">
        <v>1375</v>
      </c>
      <c r="O3554" t="s">
        <v>499</v>
      </c>
      <c r="P3554" t="s">
        <v>500</v>
      </c>
      <c r="Q3554" t="s">
        <v>107</v>
      </c>
      <c r="R3554" t="s">
        <v>40</v>
      </c>
      <c r="S3554" t="s">
        <v>101</v>
      </c>
      <c r="T3554" t="s">
        <v>501</v>
      </c>
      <c r="U3554" t="s">
        <v>1190</v>
      </c>
      <c r="V3554">
        <f>YEAR(sales_order1[[#This Row],[date]])</f>
        <v>2021</v>
      </c>
      <c r="W3554" t="str">
        <f>TEXT(sales_order1[[#This Row],[date]], "Mmm")</f>
        <v>Sep</v>
      </c>
      <c r="X3554">
        <f>VALUE(TEXT(sales_order1[[#This Row],[date]], "D"))</f>
        <v>7</v>
      </c>
      <c r="Y3554">
        <v>36</v>
      </c>
    </row>
    <row r="3555" spans="1:25" x14ac:dyDescent="0.25">
      <c r="A3555" s="1">
        <v>44446</v>
      </c>
      <c r="B3555">
        <v>61479</v>
      </c>
      <c r="C3555" t="s">
        <v>221</v>
      </c>
      <c r="D3555" t="str">
        <f>VLOOKUP(sales_order1[[#This Row],[itemCode]],product_details3!B:C,2,0)</f>
        <v>CLNF200</v>
      </c>
      <c r="E3555" t="s">
        <v>222</v>
      </c>
      <c r="F3555" t="s">
        <v>45</v>
      </c>
      <c r="G3555">
        <v>50</v>
      </c>
      <c r="H3555">
        <v>23.25</v>
      </c>
      <c r="I3555">
        <v>1162.5</v>
      </c>
      <c r="J3555">
        <v>9</v>
      </c>
      <c r="K3555">
        <v>450</v>
      </c>
      <c r="L3555">
        <v>14.25</v>
      </c>
      <c r="M3555">
        <v>0.61290322580645162</v>
      </c>
      <c r="N3555">
        <v>712.5</v>
      </c>
      <c r="O3555" t="s">
        <v>381</v>
      </c>
      <c r="P3555" t="s">
        <v>382</v>
      </c>
      <c r="Q3555" t="s">
        <v>383</v>
      </c>
      <c r="R3555" t="s">
        <v>72</v>
      </c>
      <c r="S3555" t="s">
        <v>384</v>
      </c>
      <c r="T3555" t="s">
        <v>385</v>
      </c>
      <c r="U3555" t="s">
        <v>1188</v>
      </c>
      <c r="V3555">
        <f>YEAR(sales_order1[[#This Row],[date]])</f>
        <v>2021</v>
      </c>
      <c r="W3555" t="str">
        <f>TEXT(sales_order1[[#This Row],[date]], "Mmm")</f>
        <v>Sep</v>
      </c>
      <c r="X3555">
        <f>VALUE(TEXT(sales_order1[[#This Row],[date]], "D"))</f>
        <v>7</v>
      </c>
      <c r="Y3555">
        <v>36</v>
      </c>
    </row>
    <row r="3556" spans="1:25" x14ac:dyDescent="0.25">
      <c r="A3556" s="1">
        <v>44446</v>
      </c>
      <c r="B3556">
        <v>61480</v>
      </c>
      <c r="C3556" t="s">
        <v>51</v>
      </c>
      <c r="D3556" t="str">
        <f>VLOOKUP(sales_order1[[#This Row],[itemCode]],product_details3!B:C,2,0)</f>
        <v>MSTH50</v>
      </c>
      <c r="E3556" t="s">
        <v>52</v>
      </c>
      <c r="F3556" t="s">
        <v>21</v>
      </c>
      <c r="G3556">
        <v>100</v>
      </c>
      <c r="H3556">
        <v>15.75</v>
      </c>
      <c r="I3556">
        <v>1575</v>
      </c>
      <c r="J3556">
        <v>4.45</v>
      </c>
      <c r="K3556">
        <v>445</v>
      </c>
      <c r="L3556">
        <v>11.3</v>
      </c>
      <c r="M3556">
        <v>0.71746031746031746</v>
      </c>
      <c r="N3556">
        <v>1130</v>
      </c>
      <c r="O3556" t="s">
        <v>615</v>
      </c>
      <c r="P3556" t="s">
        <v>616</v>
      </c>
      <c r="Q3556" t="s">
        <v>77</v>
      </c>
      <c r="R3556" t="s">
        <v>72</v>
      </c>
      <c r="S3556" t="s">
        <v>425</v>
      </c>
      <c r="T3556" t="s">
        <v>617</v>
      </c>
      <c r="U3556" t="s">
        <v>1190</v>
      </c>
      <c r="V3556">
        <f>YEAR(sales_order1[[#This Row],[date]])</f>
        <v>2021</v>
      </c>
      <c r="W3556" t="str">
        <f>TEXT(sales_order1[[#This Row],[date]], "Mmm")</f>
        <v>Sep</v>
      </c>
      <c r="X3556">
        <f>VALUE(TEXT(sales_order1[[#This Row],[date]], "D"))</f>
        <v>7</v>
      </c>
      <c r="Y3556">
        <v>36</v>
      </c>
    </row>
    <row r="3557" spans="1:25" x14ac:dyDescent="0.25">
      <c r="A3557" s="1">
        <v>44446</v>
      </c>
      <c r="B3557">
        <v>61481</v>
      </c>
      <c r="C3557" t="s">
        <v>51</v>
      </c>
      <c r="D3557" t="str">
        <f>VLOOKUP(sales_order1[[#This Row],[itemCode]],product_details3!B:C,2,0)</f>
        <v>MSTH50</v>
      </c>
      <c r="E3557" t="s">
        <v>52</v>
      </c>
      <c r="F3557" t="s">
        <v>21</v>
      </c>
      <c r="G3557">
        <v>100</v>
      </c>
      <c r="H3557">
        <v>15.75</v>
      </c>
      <c r="I3557">
        <v>1575</v>
      </c>
      <c r="J3557">
        <v>4.45</v>
      </c>
      <c r="K3557">
        <v>445</v>
      </c>
      <c r="L3557">
        <v>11.3</v>
      </c>
      <c r="M3557">
        <v>0.71746031746031746</v>
      </c>
      <c r="N3557">
        <v>1130</v>
      </c>
      <c r="O3557" t="s">
        <v>152</v>
      </c>
      <c r="P3557" t="s">
        <v>153</v>
      </c>
      <c r="Q3557" t="s">
        <v>154</v>
      </c>
      <c r="R3557" t="s">
        <v>56</v>
      </c>
      <c r="S3557" t="s">
        <v>133</v>
      </c>
      <c r="T3557" t="s">
        <v>155</v>
      </c>
      <c r="U3557" t="s">
        <v>1191</v>
      </c>
      <c r="V3557">
        <f>YEAR(sales_order1[[#This Row],[date]])</f>
        <v>2021</v>
      </c>
      <c r="W3557" t="str">
        <f>TEXT(sales_order1[[#This Row],[date]], "Mmm")</f>
        <v>Sep</v>
      </c>
      <c r="X3557">
        <f>VALUE(TEXT(sales_order1[[#This Row],[date]], "D"))</f>
        <v>7</v>
      </c>
      <c r="Y3557">
        <v>36</v>
      </c>
    </row>
    <row r="3558" spans="1:25" x14ac:dyDescent="0.25">
      <c r="A3558" s="1">
        <v>44446</v>
      </c>
      <c r="B3558">
        <v>61482</v>
      </c>
      <c r="C3558" t="s">
        <v>362</v>
      </c>
      <c r="D3558" t="str">
        <f>VLOOKUP(sales_order1[[#This Row],[itemCode]],product_details3!B:C,2,0)</f>
        <v>MSKO100</v>
      </c>
      <c r="E3558" t="s">
        <v>363</v>
      </c>
      <c r="F3558" t="s">
        <v>137</v>
      </c>
      <c r="G3558">
        <v>200</v>
      </c>
      <c r="H3558">
        <v>22.65</v>
      </c>
      <c r="I3558">
        <v>4530</v>
      </c>
      <c r="J3558">
        <v>9.5500000000000007</v>
      </c>
      <c r="K3558">
        <v>1910</v>
      </c>
      <c r="L3558">
        <v>13.1</v>
      </c>
      <c r="M3558">
        <v>0.57836644591611486</v>
      </c>
      <c r="N3558">
        <v>2620</v>
      </c>
      <c r="O3558" t="s">
        <v>508</v>
      </c>
      <c r="P3558" t="s">
        <v>509</v>
      </c>
      <c r="Q3558" t="s">
        <v>55</v>
      </c>
      <c r="R3558" t="s">
        <v>56</v>
      </c>
      <c r="S3558" t="s">
        <v>225</v>
      </c>
      <c r="T3558" t="s">
        <v>510</v>
      </c>
      <c r="U3558" t="s">
        <v>1191</v>
      </c>
      <c r="V3558">
        <f>YEAR(sales_order1[[#This Row],[date]])</f>
        <v>2021</v>
      </c>
      <c r="W3558" t="str">
        <f>TEXT(sales_order1[[#This Row],[date]], "Mmm")</f>
        <v>Sep</v>
      </c>
      <c r="X3558">
        <f>VALUE(TEXT(sales_order1[[#This Row],[date]], "D"))</f>
        <v>7</v>
      </c>
      <c r="Y3558">
        <v>36</v>
      </c>
    </row>
    <row r="3559" spans="1:25" x14ac:dyDescent="0.25">
      <c r="A3559" s="1">
        <v>44446</v>
      </c>
      <c r="B3559">
        <v>61483</v>
      </c>
      <c r="C3559" t="s">
        <v>86</v>
      </c>
      <c r="D3559" t="str">
        <f>VLOOKUP(sales_order1[[#This Row],[itemCode]],product_details3!B:C,2,0)</f>
        <v>SRMH30</v>
      </c>
      <c r="E3559" t="s">
        <v>87</v>
      </c>
      <c r="F3559" t="s">
        <v>30</v>
      </c>
      <c r="G3559">
        <v>50</v>
      </c>
      <c r="H3559">
        <v>21</v>
      </c>
      <c r="I3559">
        <v>1050</v>
      </c>
      <c r="J3559">
        <v>6.6</v>
      </c>
      <c r="K3559">
        <v>330</v>
      </c>
      <c r="L3559">
        <v>14.4</v>
      </c>
      <c r="M3559">
        <v>0.68571428571428572</v>
      </c>
      <c r="N3559">
        <v>720</v>
      </c>
      <c r="O3559" t="s">
        <v>295</v>
      </c>
      <c r="P3559" t="s">
        <v>296</v>
      </c>
      <c r="Q3559" t="s">
        <v>160</v>
      </c>
      <c r="R3559" t="s">
        <v>112</v>
      </c>
      <c r="S3559" t="s">
        <v>297</v>
      </c>
      <c r="T3559" t="s">
        <v>298</v>
      </c>
      <c r="U3559" t="s">
        <v>1189</v>
      </c>
      <c r="V3559">
        <f>YEAR(sales_order1[[#This Row],[date]])</f>
        <v>2021</v>
      </c>
      <c r="W3559" t="str">
        <f>TEXT(sales_order1[[#This Row],[date]], "Mmm")</f>
        <v>Sep</v>
      </c>
      <c r="X3559">
        <f>VALUE(TEXT(sales_order1[[#This Row],[date]], "D"))</f>
        <v>7</v>
      </c>
      <c r="Y3559">
        <v>36</v>
      </c>
    </row>
    <row r="3560" spans="1:25" x14ac:dyDescent="0.25">
      <c r="A3560" s="1">
        <v>44446</v>
      </c>
      <c r="B3560">
        <v>61484</v>
      </c>
      <c r="C3560" t="s">
        <v>209</v>
      </c>
      <c r="D3560" t="str">
        <f>VLOOKUP(sales_order1[[#This Row],[itemCode]],product_details3!B:C,2,0)</f>
        <v>CLNG50</v>
      </c>
      <c r="E3560" t="s">
        <v>210</v>
      </c>
      <c r="F3560" t="s">
        <v>45</v>
      </c>
      <c r="G3560">
        <v>100</v>
      </c>
      <c r="H3560">
        <v>6.5</v>
      </c>
      <c r="I3560">
        <v>650</v>
      </c>
      <c r="J3560">
        <v>2.2999999999999998</v>
      </c>
      <c r="K3560">
        <v>230</v>
      </c>
      <c r="L3560">
        <v>4.2</v>
      </c>
      <c r="M3560">
        <v>0.64615384615384619</v>
      </c>
      <c r="N3560">
        <v>420</v>
      </c>
      <c r="O3560" t="s">
        <v>703</v>
      </c>
      <c r="P3560" t="s">
        <v>704</v>
      </c>
      <c r="Q3560" t="s">
        <v>24</v>
      </c>
      <c r="R3560" t="s">
        <v>25</v>
      </c>
      <c r="S3560" t="s">
        <v>33</v>
      </c>
      <c r="T3560" t="s">
        <v>705</v>
      </c>
      <c r="U3560" t="s">
        <v>1191</v>
      </c>
      <c r="V3560">
        <f>YEAR(sales_order1[[#This Row],[date]])</f>
        <v>2021</v>
      </c>
      <c r="W3560" t="str">
        <f>TEXT(sales_order1[[#This Row],[date]], "Mmm")</f>
        <v>Sep</v>
      </c>
      <c r="X3560">
        <f>VALUE(TEXT(sales_order1[[#This Row],[date]], "D"))</f>
        <v>7</v>
      </c>
      <c r="Y3560">
        <v>36</v>
      </c>
    </row>
    <row r="3561" spans="1:25" x14ac:dyDescent="0.25">
      <c r="A3561" s="1">
        <v>44446</v>
      </c>
      <c r="B3561">
        <v>61485</v>
      </c>
      <c r="C3561" t="s">
        <v>320</v>
      </c>
      <c r="D3561" t="str">
        <f>VLOOKUP(sales_order1[[#This Row],[itemCode]],product_details3!B:C,2,0)</f>
        <v>SCR50+100</v>
      </c>
      <c r="E3561" t="s">
        <v>321</v>
      </c>
      <c r="F3561" t="s">
        <v>61</v>
      </c>
      <c r="G3561">
        <v>350</v>
      </c>
      <c r="H3561">
        <v>26.25</v>
      </c>
      <c r="I3561">
        <v>9187.5</v>
      </c>
      <c r="J3561">
        <v>7.75</v>
      </c>
      <c r="K3561">
        <v>2712.5</v>
      </c>
      <c r="L3561">
        <v>18.5</v>
      </c>
      <c r="M3561">
        <v>0.70476190476190481</v>
      </c>
      <c r="N3561">
        <v>6475</v>
      </c>
      <c r="O3561" t="s">
        <v>206</v>
      </c>
      <c r="P3561" t="s">
        <v>207</v>
      </c>
      <c r="Q3561" t="s">
        <v>71</v>
      </c>
      <c r="R3561" t="s">
        <v>72</v>
      </c>
      <c r="S3561" t="s">
        <v>73</v>
      </c>
      <c r="T3561" t="s">
        <v>208</v>
      </c>
      <c r="U3561" t="s">
        <v>1190</v>
      </c>
      <c r="V3561">
        <f>YEAR(sales_order1[[#This Row],[date]])</f>
        <v>2021</v>
      </c>
      <c r="W3561" t="str">
        <f>TEXT(sales_order1[[#This Row],[date]], "Mmm")</f>
        <v>Sep</v>
      </c>
      <c r="X3561">
        <f>VALUE(TEXT(sales_order1[[#This Row],[date]], "D"))</f>
        <v>7</v>
      </c>
      <c r="Y3561">
        <v>36</v>
      </c>
    </row>
    <row r="3562" spans="1:25" x14ac:dyDescent="0.25">
      <c r="A3562" s="1">
        <v>44446</v>
      </c>
      <c r="B3562">
        <v>61486</v>
      </c>
      <c r="C3562" t="s">
        <v>51</v>
      </c>
      <c r="D3562" t="str">
        <f>VLOOKUP(sales_order1[[#This Row],[itemCode]],product_details3!B:C,2,0)</f>
        <v>MSTH50</v>
      </c>
      <c r="E3562" t="s">
        <v>52</v>
      </c>
      <c r="F3562" t="s">
        <v>21</v>
      </c>
      <c r="G3562">
        <v>50</v>
      </c>
      <c r="H3562">
        <v>15.75</v>
      </c>
      <c r="I3562">
        <v>787.5</v>
      </c>
      <c r="J3562">
        <v>4.45</v>
      </c>
      <c r="K3562">
        <v>222.5</v>
      </c>
      <c r="L3562">
        <v>11.3</v>
      </c>
      <c r="M3562">
        <v>0.71746031746031746</v>
      </c>
      <c r="N3562">
        <v>565</v>
      </c>
      <c r="O3562" t="s">
        <v>579</v>
      </c>
      <c r="P3562" t="s">
        <v>580</v>
      </c>
      <c r="Q3562" t="s">
        <v>264</v>
      </c>
      <c r="R3562" t="s">
        <v>56</v>
      </c>
      <c r="S3562" t="s">
        <v>133</v>
      </c>
      <c r="T3562" t="s">
        <v>581</v>
      </c>
      <c r="U3562" t="s">
        <v>1191</v>
      </c>
      <c r="V3562">
        <f>YEAR(sales_order1[[#This Row],[date]])</f>
        <v>2021</v>
      </c>
      <c r="W3562" t="str">
        <f>TEXT(sales_order1[[#This Row],[date]], "Mmm")</f>
        <v>Sep</v>
      </c>
      <c r="X3562">
        <f>VALUE(TEXT(sales_order1[[#This Row],[date]], "D"))</f>
        <v>7</v>
      </c>
      <c r="Y3562">
        <v>36</v>
      </c>
    </row>
    <row r="3563" spans="1:25" x14ac:dyDescent="0.25">
      <c r="A3563" s="1">
        <v>44447</v>
      </c>
      <c r="B3563">
        <v>61487</v>
      </c>
      <c r="C3563" t="s">
        <v>135</v>
      </c>
      <c r="D3563" t="str">
        <f>VLOOKUP(sales_order1[[#This Row],[itemCode]],product_details3!B:C,2,0)</f>
        <v>MSKSH</v>
      </c>
      <c r="E3563" t="s">
        <v>136</v>
      </c>
      <c r="F3563" t="s">
        <v>137</v>
      </c>
      <c r="G3563">
        <v>150</v>
      </c>
      <c r="H3563">
        <v>18.75</v>
      </c>
      <c r="I3563">
        <v>2812.5</v>
      </c>
      <c r="J3563">
        <v>7.45</v>
      </c>
      <c r="K3563">
        <v>1117.5</v>
      </c>
      <c r="L3563">
        <v>11.3</v>
      </c>
      <c r="M3563">
        <v>0.60266666666666668</v>
      </c>
      <c r="N3563">
        <v>1695</v>
      </c>
      <c r="O3563" t="s">
        <v>478</v>
      </c>
      <c r="P3563" t="s">
        <v>479</v>
      </c>
      <c r="Q3563" t="s">
        <v>186</v>
      </c>
      <c r="R3563" t="s">
        <v>112</v>
      </c>
      <c r="S3563" t="s">
        <v>246</v>
      </c>
      <c r="T3563" t="s">
        <v>480</v>
      </c>
      <c r="U3563" t="s">
        <v>1189</v>
      </c>
      <c r="V3563">
        <f>YEAR(sales_order1[[#This Row],[date]])</f>
        <v>2021</v>
      </c>
      <c r="W3563" t="str">
        <f>TEXT(sales_order1[[#This Row],[date]], "Mmm")</f>
        <v>Sep</v>
      </c>
      <c r="X3563">
        <f>VALUE(TEXT(sales_order1[[#This Row],[date]], "D"))</f>
        <v>8</v>
      </c>
      <c r="Y3563">
        <v>36</v>
      </c>
    </row>
    <row r="3564" spans="1:25" x14ac:dyDescent="0.25">
      <c r="A3564" s="1">
        <v>44447</v>
      </c>
      <c r="B3564">
        <v>61488</v>
      </c>
      <c r="C3564" t="s">
        <v>142</v>
      </c>
      <c r="D3564" t="str">
        <f>VLOOKUP(sales_order1[[#This Row],[itemCode]],product_details3!B:C,2,0)</f>
        <v>SRMC50</v>
      </c>
      <c r="E3564" t="s">
        <v>143</v>
      </c>
      <c r="F3564" t="s">
        <v>30</v>
      </c>
      <c r="G3564">
        <v>50</v>
      </c>
      <c r="H3564">
        <v>33.25</v>
      </c>
      <c r="I3564">
        <v>1662.5</v>
      </c>
      <c r="J3564">
        <v>12</v>
      </c>
      <c r="K3564">
        <v>600</v>
      </c>
      <c r="L3564">
        <v>21.25</v>
      </c>
      <c r="M3564">
        <v>0.63909774436090228</v>
      </c>
      <c r="N3564">
        <v>1062.5</v>
      </c>
      <c r="O3564" t="s">
        <v>69</v>
      </c>
      <c r="P3564" t="s">
        <v>70</v>
      </c>
      <c r="Q3564" t="s">
        <v>71</v>
      </c>
      <c r="R3564" t="s">
        <v>72</v>
      </c>
      <c r="S3564" t="s">
        <v>73</v>
      </c>
      <c r="T3564" t="s">
        <v>74</v>
      </c>
      <c r="U3564" t="s">
        <v>1190</v>
      </c>
      <c r="V3564">
        <f>YEAR(sales_order1[[#This Row],[date]])</f>
        <v>2021</v>
      </c>
      <c r="W3564" t="str">
        <f>TEXT(sales_order1[[#This Row],[date]], "Mmm")</f>
        <v>Sep</v>
      </c>
      <c r="X3564">
        <f>VALUE(TEXT(sales_order1[[#This Row],[date]], "D"))</f>
        <v>8</v>
      </c>
      <c r="Y3564">
        <v>36</v>
      </c>
    </row>
    <row r="3565" spans="1:25" x14ac:dyDescent="0.25">
      <c r="A3565" s="1">
        <v>44447</v>
      </c>
      <c r="B3565">
        <v>61489</v>
      </c>
      <c r="C3565" t="s">
        <v>122</v>
      </c>
      <c r="D3565" t="str">
        <f>VLOOKUP(sales_order1[[#This Row],[itemCode]],product_details3!B:C,2,0)</f>
        <v>TNRE150</v>
      </c>
      <c r="E3565" t="s">
        <v>123</v>
      </c>
      <c r="F3565" t="s">
        <v>124</v>
      </c>
      <c r="G3565">
        <v>100</v>
      </c>
      <c r="H3565">
        <v>16.95</v>
      </c>
      <c r="I3565">
        <v>1695</v>
      </c>
      <c r="J3565">
        <v>5.2</v>
      </c>
      <c r="K3565">
        <v>520</v>
      </c>
      <c r="L3565">
        <v>11.75</v>
      </c>
      <c r="M3565">
        <v>0.69321533923303835</v>
      </c>
      <c r="N3565">
        <v>1175</v>
      </c>
      <c r="O3565" t="s">
        <v>679</v>
      </c>
      <c r="P3565" t="s">
        <v>680</v>
      </c>
      <c r="Q3565" t="s">
        <v>71</v>
      </c>
      <c r="R3565" t="s">
        <v>72</v>
      </c>
      <c r="S3565" t="s">
        <v>73</v>
      </c>
      <c r="T3565" t="s">
        <v>681</v>
      </c>
      <c r="U3565" t="s">
        <v>1190</v>
      </c>
      <c r="V3565">
        <f>YEAR(sales_order1[[#This Row],[date]])</f>
        <v>2021</v>
      </c>
      <c r="W3565" t="str">
        <f>TEXT(sales_order1[[#This Row],[date]], "Mmm")</f>
        <v>Sep</v>
      </c>
      <c r="X3565">
        <f>VALUE(TEXT(sales_order1[[#This Row],[date]], "D"))</f>
        <v>8</v>
      </c>
      <c r="Y3565">
        <v>36</v>
      </c>
    </row>
    <row r="3566" spans="1:25" x14ac:dyDescent="0.25">
      <c r="A3566" s="1">
        <v>44447</v>
      </c>
      <c r="B3566">
        <v>61490</v>
      </c>
      <c r="C3566" t="s">
        <v>256</v>
      </c>
      <c r="D3566" t="str">
        <f>VLOOKUP(sales_order1[[#This Row],[itemCode]],product_details3!B:C,2,0)</f>
        <v>MSKC50</v>
      </c>
      <c r="E3566" t="s">
        <v>257</v>
      </c>
      <c r="F3566" t="s">
        <v>137</v>
      </c>
      <c r="G3566">
        <v>150</v>
      </c>
      <c r="H3566">
        <v>11.95</v>
      </c>
      <c r="I3566">
        <v>1792.5</v>
      </c>
      <c r="J3566">
        <v>5.2</v>
      </c>
      <c r="K3566">
        <v>780</v>
      </c>
      <c r="L3566">
        <v>6.75</v>
      </c>
      <c r="M3566">
        <v>0.56485355648535562</v>
      </c>
      <c r="N3566">
        <v>1012.5</v>
      </c>
      <c r="O3566" t="s">
        <v>223</v>
      </c>
      <c r="P3566" t="s">
        <v>224</v>
      </c>
      <c r="Q3566" t="s">
        <v>55</v>
      </c>
      <c r="R3566" t="s">
        <v>56</v>
      </c>
      <c r="S3566" t="s">
        <v>225</v>
      </c>
      <c r="T3566" t="s">
        <v>226</v>
      </c>
      <c r="U3566" t="s">
        <v>1191</v>
      </c>
      <c r="V3566">
        <f>YEAR(sales_order1[[#This Row],[date]])</f>
        <v>2021</v>
      </c>
      <c r="W3566" t="str">
        <f>TEXT(sales_order1[[#This Row],[date]], "Mmm")</f>
        <v>Sep</v>
      </c>
      <c r="X3566">
        <f>VALUE(TEXT(sales_order1[[#This Row],[date]], "D"))</f>
        <v>8</v>
      </c>
      <c r="Y3566">
        <v>36</v>
      </c>
    </row>
    <row r="3567" spans="1:25" x14ac:dyDescent="0.25">
      <c r="A3567" s="1">
        <v>44447</v>
      </c>
      <c r="B3567">
        <v>61491</v>
      </c>
      <c r="C3567" t="s">
        <v>103</v>
      </c>
      <c r="D3567" t="str">
        <f>VLOOKUP(sales_order1[[#This Row],[itemCode]],product_details3!B:C,2,0)</f>
        <v>SCRT50</v>
      </c>
      <c r="E3567" t="s">
        <v>104</v>
      </c>
      <c r="F3567" t="s">
        <v>61</v>
      </c>
      <c r="G3567">
        <v>50</v>
      </c>
      <c r="H3567">
        <v>16.95</v>
      </c>
      <c r="I3567">
        <v>847.5</v>
      </c>
      <c r="J3567">
        <v>5.2</v>
      </c>
      <c r="K3567">
        <v>260</v>
      </c>
      <c r="L3567">
        <v>11.75</v>
      </c>
      <c r="M3567">
        <v>0.69321533923303835</v>
      </c>
      <c r="N3567">
        <v>587.5</v>
      </c>
      <c r="O3567" t="s">
        <v>534</v>
      </c>
      <c r="P3567" t="s">
        <v>535</v>
      </c>
      <c r="Q3567" t="s">
        <v>107</v>
      </c>
      <c r="R3567" t="s">
        <v>40</v>
      </c>
      <c r="S3567" t="s">
        <v>101</v>
      </c>
      <c r="T3567" t="s">
        <v>536</v>
      </c>
      <c r="U3567" t="s">
        <v>1190</v>
      </c>
      <c r="V3567">
        <f>YEAR(sales_order1[[#This Row],[date]])</f>
        <v>2021</v>
      </c>
      <c r="W3567" t="str">
        <f>TEXT(sales_order1[[#This Row],[date]], "Mmm")</f>
        <v>Sep</v>
      </c>
      <c r="X3567">
        <f>VALUE(TEXT(sales_order1[[#This Row],[date]], "D"))</f>
        <v>8</v>
      </c>
      <c r="Y3567">
        <v>36</v>
      </c>
    </row>
    <row r="3568" spans="1:25" x14ac:dyDescent="0.25">
      <c r="A3568" s="1">
        <v>44447</v>
      </c>
      <c r="B3568">
        <v>61492</v>
      </c>
      <c r="C3568" t="s">
        <v>315</v>
      </c>
      <c r="D3568" t="str">
        <f>VLOOKUP(sales_order1[[#This Row],[itemCode]],product_details3!B:C,2,0)</f>
        <v>EXFG50</v>
      </c>
      <c r="E3568" t="s">
        <v>316</v>
      </c>
      <c r="F3568" t="s">
        <v>183</v>
      </c>
      <c r="G3568">
        <v>50</v>
      </c>
      <c r="H3568">
        <v>15.75</v>
      </c>
      <c r="I3568">
        <v>787.5</v>
      </c>
      <c r="J3568">
        <v>5.45</v>
      </c>
      <c r="K3568">
        <v>272.5</v>
      </c>
      <c r="L3568">
        <v>10.3</v>
      </c>
      <c r="M3568">
        <v>0.65396825396825398</v>
      </c>
      <c r="N3568">
        <v>515</v>
      </c>
      <c r="O3568" t="s">
        <v>400</v>
      </c>
      <c r="P3568" t="s">
        <v>401</v>
      </c>
      <c r="Q3568" t="s">
        <v>213</v>
      </c>
      <c r="R3568" t="s">
        <v>25</v>
      </c>
      <c r="S3568" t="s">
        <v>402</v>
      </c>
      <c r="T3568" t="s">
        <v>403</v>
      </c>
      <c r="U3568" t="s">
        <v>1191</v>
      </c>
      <c r="V3568">
        <f>YEAR(sales_order1[[#This Row],[date]])</f>
        <v>2021</v>
      </c>
      <c r="W3568" t="str">
        <f>TEXT(sales_order1[[#This Row],[date]], "Mmm")</f>
        <v>Sep</v>
      </c>
      <c r="X3568">
        <f>VALUE(TEXT(sales_order1[[#This Row],[date]], "D"))</f>
        <v>8</v>
      </c>
      <c r="Y3568">
        <v>36</v>
      </c>
    </row>
    <row r="3569" spans="1:25" x14ac:dyDescent="0.25">
      <c r="A3569" s="1">
        <v>44447</v>
      </c>
      <c r="B3569">
        <v>61493</v>
      </c>
      <c r="C3569" t="s">
        <v>35</v>
      </c>
      <c r="D3569" t="str">
        <f>VLOOKUP(sales_order1[[#This Row],[itemCode]],product_details3!B:C,2,0)</f>
        <v>SRMA30</v>
      </c>
      <c r="E3569" t="s">
        <v>36</v>
      </c>
      <c r="F3569" t="s">
        <v>30</v>
      </c>
      <c r="G3569">
        <v>150</v>
      </c>
      <c r="H3569">
        <v>26.2</v>
      </c>
      <c r="I3569">
        <v>3930</v>
      </c>
      <c r="J3569">
        <v>9.4</v>
      </c>
      <c r="K3569">
        <v>1410</v>
      </c>
      <c r="L3569">
        <v>16.8</v>
      </c>
      <c r="M3569">
        <v>0.6412213740458016</v>
      </c>
      <c r="N3569">
        <v>2520</v>
      </c>
      <c r="O3569" t="s">
        <v>322</v>
      </c>
      <c r="P3569" t="s">
        <v>323</v>
      </c>
      <c r="Q3569" t="s">
        <v>39</v>
      </c>
      <c r="R3569" t="s">
        <v>40</v>
      </c>
      <c r="S3569" t="s">
        <v>41</v>
      </c>
      <c r="T3569" t="s">
        <v>324</v>
      </c>
      <c r="U3569" t="s">
        <v>1188</v>
      </c>
      <c r="V3569">
        <f>YEAR(sales_order1[[#This Row],[date]])</f>
        <v>2021</v>
      </c>
      <c r="W3569" t="str">
        <f>TEXT(sales_order1[[#This Row],[date]], "Mmm")</f>
        <v>Sep</v>
      </c>
      <c r="X3569">
        <f>VALUE(TEXT(sales_order1[[#This Row],[date]], "D"))</f>
        <v>8</v>
      </c>
      <c r="Y3569">
        <v>36</v>
      </c>
    </row>
    <row r="3570" spans="1:25" x14ac:dyDescent="0.25">
      <c r="A3570" s="1">
        <v>44447</v>
      </c>
      <c r="B3570">
        <v>61494</v>
      </c>
      <c r="C3570" t="s">
        <v>115</v>
      </c>
      <c r="D3570" t="str">
        <f>VLOOKUP(sales_order1[[#This Row],[itemCode]],product_details3!B:C,2,0)</f>
        <v>SCRS30100</v>
      </c>
      <c r="E3570" t="s">
        <v>116</v>
      </c>
      <c r="F3570" t="s">
        <v>61</v>
      </c>
      <c r="G3570">
        <v>200</v>
      </c>
      <c r="H3570">
        <v>32.75</v>
      </c>
      <c r="I3570">
        <v>6550</v>
      </c>
      <c r="J3570">
        <v>11.25</v>
      </c>
      <c r="K3570">
        <v>2250</v>
      </c>
      <c r="L3570">
        <v>21.5</v>
      </c>
      <c r="M3570">
        <v>0.65648854961832059</v>
      </c>
      <c r="N3570">
        <v>4300</v>
      </c>
      <c r="O3570" t="s">
        <v>570</v>
      </c>
      <c r="P3570" t="s">
        <v>571</v>
      </c>
      <c r="Q3570" t="s">
        <v>77</v>
      </c>
      <c r="R3570" t="s">
        <v>72</v>
      </c>
      <c r="S3570" t="s">
        <v>140</v>
      </c>
      <c r="T3570" t="s">
        <v>572</v>
      </c>
      <c r="U3570" t="s">
        <v>1190</v>
      </c>
      <c r="V3570">
        <f>YEAR(sales_order1[[#This Row],[date]])</f>
        <v>2021</v>
      </c>
      <c r="W3570" t="str">
        <f>TEXT(sales_order1[[#This Row],[date]], "Mmm")</f>
        <v>Sep</v>
      </c>
      <c r="X3570">
        <f>VALUE(TEXT(sales_order1[[#This Row],[date]], "D"))</f>
        <v>8</v>
      </c>
      <c r="Y3570">
        <v>36</v>
      </c>
    </row>
    <row r="3571" spans="1:25" x14ac:dyDescent="0.25">
      <c r="A3571" s="1">
        <v>44448</v>
      </c>
      <c r="B3571">
        <v>61495</v>
      </c>
      <c r="C3571" t="s">
        <v>364</v>
      </c>
      <c r="D3571" t="str">
        <f>VLOOKUP(sales_order1[[#This Row],[itemCode]],product_details3!B:C,2,0)</f>
        <v>CLNO200</v>
      </c>
      <c r="E3571" t="s">
        <v>365</v>
      </c>
      <c r="F3571" t="s">
        <v>45</v>
      </c>
      <c r="G3571">
        <v>50</v>
      </c>
      <c r="H3571">
        <v>27.75</v>
      </c>
      <c r="I3571">
        <v>1387.5</v>
      </c>
      <c r="J3571">
        <v>11.25</v>
      </c>
      <c r="K3571">
        <v>562.5</v>
      </c>
      <c r="L3571">
        <v>16.5</v>
      </c>
      <c r="M3571">
        <v>0.59459459459459463</v>
      </c>
      <c r="N3571">
        <v>825</v>
      </c>
      <c r="O3571" t="s">
        <v>447</v>
      </c>
      <c r="P3571" t="s">
        <v>448</v>
      </c>
      <c r="Q3571" t="s">
        <v>378</v>
      </c>
      <c r="R3571" t="s">
        <v>72</v>
      </c>
      <c r="S3571" t="s">
        <v>449</v>
      </c>
      <c r="T3571" t="s">
        <v>450</v>
      </c>
      <c r="U3571" t="s">
        <v>1188</v>
      </c>
      <c r="V3571">
        <f>YEAR(sales_order1[[#This Row],[date]])</f>
        <v>2021</v>
      </c>
      <c r="W3571" t="str">
        <f>TEXT(sales_order1[[#This Row],[date]], "Mmm")</f>
        <v>Sep</v>
      </c>
      <c r="X3571">
        <f>VALUE(TEXT(sales_order1[[#This Row],[date]], "D"))</f>
        <v>9</v>
      </c>
      <c r="Y3571">
        <v>36</v>
      </c>
    </row>
    <row r="3572" spans="1:25" x14ac:dyDescent="0.25">
      <c r="A3572" s="1">
        <v>44448</v>
      </c>
      <c r="B3572">
        <v>61496</v>
      </c>
      <c r="C3572" t="s">
        <v>28</v>
      </c>
      <c r="D3572" t="str">
        <f>VLOOKUP(sales_order1[[#This Row],[itemCode]],product_details3!B:C,2,0)</f>
        <v>SRMC30</v>
      </c>
      <c r="E3572" t="s">
        <v>29</v>
      </c>
      <c r="F3572" t="s">
        <v>30</v>
      </c>
      <c r="G3572">
        <v>50</v>
      </c>
      <c r="H3572">
        <v>22.6</v>
      </c>
      <c r="I3572">
        <v>1130</v>
      </c>
      <c r="J3572">
        <v>7.6</v>
      </c>
      <c r="K3572">
        <v>380</v>
      </c>
      <c r="L3572">
        <v>15</v>
      </c>
      <c r="M3572">
        <v>0.66371681415929207</v>
      </c>
      <c r="N3572">
        <v>750</v>
      </c>
      <c r="O3572" t="s">
        <v>144</v>
      </c>
      <c r="P3572" t="s">
        <v>145</v>
      </c>
      <c r="Q3572" t="s">
        <v>146</v>
      </c>
      <c r="R3572" t="s">
        <v>112</v>
      </c>
      <c r="S3572" t="s">
        <v>147</v>
      </c>
      <c r="T3572" t="s">
        <v>148</v>
      </c>
      <c r="U3572" t="s">
        <v>1190</v>
      </c>
      <c r="V3572">
        <f>YEAR(sales_order1[[#This Row],[date]])</f>
        <v>2021</v>
      </c>
      <c r="W3572" t="str">
        <f>TEXT(sales_order1[[#This Row],[date]], "Mmm")</f>
        <v>Sep</v>
      </c>
      <c r="X3572">
        <f>VALUE(TEXT(sales_order1[[#This Row],[date]], "D"))</f>
        <v>9</v>
      </c>
      <c r="Y3572">
        <v>36</v>
      </c>
    </row>
    <row r="3573" spans="1:25" x14ac:dyDescent="0.25">
      <c r="A3573" s="1">
        <v>44448</v>
      </c>
      <c r="B3573">
        <v>61497</v>
      </c>
      <c r="C3573" t="s">
        <v>86</v>
      </c>
      <c r="D3573" t="str">
        <f>VLOOKUP(sales_order1[[#This Row],[itemCode]],product_details3!B:C,2,0)</f>
        <v>SRMH30</v>
      </c>
      <c r="E3573" t="s">
        <v>87</v>
      </c>
      <c r="F3573" t="s">
        <v>30</v>
      </c>
      <c r="G3573">
        <v>150</v>
      </c>
      <c r="H3573">
        <v>21</v>
      </c>
      <c r="I3573">
        <v>3150</v>
      </c>
      <c r="J3573">
        <v>6.6</v>
      </c>
      <c r="K3573">
        <v>990</v>
      </c>
      <c r="L3573">
        <v>14.4</v>
      </c>
      <c r="M3573">
        <v>0.68571428571428572</v>
      </c>
      <c r="N3573">
        <v>2160</v>
      </c>
      <c r="O3573" t="s">
        <v>573</v>
      </c>
      <c r="P3573" t="s">
        <v>574</v>
      </c>
      <c r="Q3573" t="s">
        <v>218</v>
      </c>
      <c r="R3573" t="s">
        <v>40</v>
      </c>
      <c r="S3573" t="s">
        <v>219</v>
      </c>
      <c r="T3573" t="s">
        <v>575</v>
      </c>
      <c r="U3573" t="s">
        <v>1190</v>
      </c>
      <c r="V3573">
        <f>YEAR(sales_order1[[#This Row],[date]])</f>
        <v>2021</v>
      </c>
      <c r="W3573" t="str">
        <f>TEXT(sales_order1[[#This Row],[date]], "Mmm")</f>
        <v>Sep</v>
      </c>
      <c r="X3573">
        <f>VALUE(TEXT(sales_order1[[#This Row],[date]], "D"))</f>
        <v>9</v>
      </c>
      <c r="Y3573">
        <v>36</v>
      </c>
    </row>
    <row r="3574" spans="1:25" x14ac:dyDescent="0.25">
      <c r="A3574" s="1">
        <v>44448</v>
      </c>
      <c r="B3574">
        <v>61498</v>
      </c>
      <c r="C3574" t="s">
        <v>135</v>
      </c>
      <c r="D3574" t="str">
        <f>VLOOKUP(sales_order1[[#This Row],[itemCode]],product_details3!B:C,2,0)</f>
        <v>MSKSH</v>
      </c>
      <c r="E3574" t="s">
        <v>136</v>
      </c>
      <c r="F3574" t="s">
        <v>137</v>
      </c>
      <c r="G3574">
        <v>100</v>
      </c>
      <c r="H3574">
        <v>18.75</v>
      </c>
      <c r="I3574">
        <v>1875</v>
      </c>
      <c r="J3574">
        <v>7.45</v>
      </c>
      <c r="K3574">
        <v>745</v>
      </c>
      <c r="L3574">
        <v>11.3</v>
      </c>
      <c r="M3574">
        <v>0.60266666666666668</v>
      </c>
      <c r="N3574">
        <v>1130</v>
      </c>
      <c r="O3574" t="s">
        <v>199</v>
      </c>
      <c r="P3574" t="s">
        <v>200</v>
      </c>
      <c r="Q3574" t="s">
        <v>201</v>
      </c>
      <c r="R3574" t="s">
        <v>25</v>
      </c>
      <c r="S3574" t="s">
        <v>202</v>
      </c>
      <c r="T3574" t="s">
        <v>203</v>
      </c>
      <c r="U3574" t="s">
        <v>1191</v>
      </c>
      <c r="V3574">
        <f>YEAR(sales_order1[[#This Row],[date]])</f>
        <v>2021</v>
      </c>
      <c r="W3574" t="str">
        <f>TEXT(sales_order1[[#This Row],[date]], "Mmm")</f>
        <v>Sep</v>
      </c>
      <c r="X3574">
        <f>VALUE(TEXT(sales_order1[[#This Row],[date]], "D"))</f>
        <v>9</v>
      </c>
      <c r="Y3574">
        <v>36</v>
      </c>
    </row>
    <row r="3575" spans="1:25" x14ac:dyDescent="0.25">
      <c r="A3575" s="1">
        <v>44448</v>
      </c>
      <c r="B3575">
        <v>61499</v>
      </c>
      <c r="C3575" t="s">
        <v>35</v>
      </c>
      <c r="D3575" t="str">
        <f>VLOOKUP(sales_order1[[#This Row],[itemCode]],product_details3!B:C,2,0)</f>
        <v>SRMA30</v>
      </c>
      <c r="E3575" t="s">
        <v>36</v>
      </c>
      <c r="F3575" t="s">
        <v>30</v>
      </c>
      <c r="G3575">
        <v>50</v>
      </c>
      <c r="H3575">
        <v>26.2</v>
      </c>
      <c r="I3575">
        <v>1310</v>
      </c>
      <c r="J3575">
        <v>9.4</v>
      </c>
      <c r="K3575">
        <v>470</v>
      </c>
      <c r="L3575">
        <v>16.8</v>
      </c>
      <c r="M3575">
        <v>0.6412213740458016</v>
      </c>
      <c r="N3575">
        <v>840</v>
      </c>
      <c r="O3575" t="s">
        <v>697</v>
      </c>
      <c r="P3575" t="s">
        <v>698</v>
      </c>
      <c r="Q3575" t="s">
        <v>77</v>
      </c>
      <c r="R3575" t="s">
        <v>72</v>
      </c>
      <c r="S3575" t="s">
        <v>78</v>
      </c>
      <c r="T3575" t="s">
        <v>699</v>
      </c>
      <c r="U3575" t="s">
        <v>1190</v>
      </c>
      <c r="V3575">
        <f>YEAR(sales_order1[[#This Row],[date]])</f>
        <v>2021</v>
      </c>
      <c r="W3575" t="str">
        <f>TEXT(sales_order1[[#This Row],[date]], "Mmm")</f>
        <v>Sep</v>
      </c>
      <c r="X3575">
        <f>VALUE(TEXT(sales_order1[[#This Row],[date]], "D"))</f>
        <v>9</v>
      </c>
      <c r="Y3575">
        <v>36</v>
      </c>
    </row>
    <row r="3576" spans="1:25" x14ac:dyDescent="0.25">
      <c r="A3576" s="1">
        <v>44448</v>
      </c>
      <c r="B3576">
        <v>61500</v>
      </c>
      <c r="C3576" t="s">
        <v>434</v>
      </c>
      <c r="D3576" t="str">
        <f>VLOOKUP(sales_order1[[#This Row],[itemCode]],product_details3!B:C,2,0)</f>
        <v>CLNO150</v>
      </c>
      <c r="E3576" t="s">
        <v>435</v>
      </c>
      <c r="F3576" t="s">
        <v>45</v>
      </c>
      <c r="G3576">
        <v>50</v>
      </c>
      <c r="H3576">
        <v>16.649999999999999</v>
      </c>
      <c r="I3576">
        <v>832.5</v>
      </c>
      <c r="J3576">
        <v>6.55</v>
      </c>
      <c r="K3576">
        <v>327.5</v>
      </c>
      <c r="L3576">
        <v>10.1</v>
      </c>
      <c r="M3576">
        <v>0.60660660660660648</v>
      </c>
      <c r="N3576">
        <v>505</v>
      </c>
      <c r="O3576" t="s">
        <v>467</v>
      </c>
      <c r="P3576" t="s">
        <v>468</v>
      </c>
      <c r="Q3576" t="s">
        <v>39</v>
      </c>
      <c r="R3576" t="s">
        <v>40</v>
      </c>
      <c r="S3576" t="s">
        <v>41</v>
      </c>
      <c r="T3576" t="s">
        <v>174</v>
      </c>
      <c r="U3576" t="s">
        <v>1188</v>
      </c>
      <c r="V3576">
        <f>YEAR(sales_order1[[#This Row],[date]])</f>
        <v>2021</v>
      </c>
      <c r="W3576" t="str">
        <f>TEXT(sales_order1[[#This Row],[date]], "Mmm")</f>
        <v>Sep</v>
      </c>
      <c r="X3576">
        <f>VALUE(TEXT(sales_order1[[#This Row],[date]], "D"))</f>
        <v>9</v>
      </c>
      <c r="Y3576">
        <v>36</v>
      </c>
    </row>
    <row r="3577" spans="1:25" x14ac:dyDescent="0.25">
      <c r="A3577" s="1">
        <v>44448</v>
      </c>
      <c r="B3577">
        <v>61501</v>
      </c>
      <c r="C3577" t="s">
        <v>333</v>
      </c>
      <c r="D3577" t="str">
        <f>VLOOKUP(sales_order1[[#This Row],[itemCode]],product_details3!B:C,2,0)</f>
        <v>TNRH200</v>
      </c>
      <c r="E3577" t="s">
        <v>334</v>
      </c>
      <c r="F3577" t="s">
        <v>124</v>
      </c>
      <c r="G3577">
        <v>50</v>
      </c>
      <c r="H3577">
        <v>21</v>
      </c>
      <c r="I3577">
        <v>1050</v>
      </c>
      <c r="J3577">
        <v>6.6</v>
      </c>
      <c r="K3577">
        <v>330</v>
      </c>
      <c r="L3577">
        <v>14.4</v>
      </c>
      <c r="M3577">
        <v>0.68571428571428572</v>
      </c>
      <c r="N3577">
        <v>720</v>
      </c>
      <c r="O3577" t="s">
        <v>299</v>
      </c>
      <c r="P3577" t="s">
        <v>300</v>
      </c>
      <c r="Q3577" t="s">
        <v>100</v>
      </c>
      <c r="R3577" t="s">
        <v>40</v>
      </c>
      <c r="S3577" t="s">
        <v>101</v>
      </c>
      <c r="T3577" t="s">
        <v>301</v>
      </c>
      <c r="U3577" t="s">
        <v>1190</v>
      </c>
      <c r="V3577">
        <f>YEAR(sales_order1[[#This Row],[date]])</f>
        <v>2021</v>
      </c>
      <c r="W3577" t="str">
        <f>TEXT(sales_order1[[#This Row],[date]], "Mmm")</f>
        <v>Sep</v>
      </c>
      <c r="X3577">
        <f>VALUE(TEXT(sales_order1[[#This Row],[date]], "D"))</f>
        <v>9</v>
      </c>
      <c r="Y3577">
        <v>36</v>
      </c>
    </row>
    <row r="3578" spans="1:25" x14ac:dyDescent="0.25">
      <c r="A3578" s="1">
        <v>44448</v>
      </c>
      <c r="B3578">
        <v>61502</v>
      </c>
      <c r="C3578" t="s">
        <v>325</v>
      </c>
      <c r="D3578" t="str">
        <f>VLOOKUP(sales_order1[[#This Row],[itemCode]],product_details3!B:C,2,0)</f>
        <v>EXFG100</v>
      </c>
      <c r="E3578" t="s">
        <v>326</v>
      </c>
      <c r="F3578" t="s">
        <v>183</v>
      </c>
      <c r="G3578">
        <v>100</v>
      </c>
      <c r="H3578">
        <v>20.75</v>
      </c>
      <c r="I3578">
        <v>2075</v>
      </c>
      <c r="J3578">
        <v>7.45</v>
      </c>
      <c r="K3578">
        <v>745</v>
      </c>
      <c r="L3578">
        <v>13.3</v>
      </c>
      <c r="M3578">
        <v>0.64096385542168677</v>
      </c>
      <c r="N3578">
        <v>1330</v>
      </c>
      <c r="O3578" t="s">
        <v>543</v>
      </c>
      <c r="P3578" t="s">
        <v>544</v>
      </c>
      <c r="Q3578" t="s">
        <v>378</v>
      </c>
      <c r="R3578" t="s">
        <v>72</v>
      </c>
      <c r="S3578" t="s">
        <v>545</v>
      </c>
      <c r="T3578" t="s">
        <v>546</v>
      </c>
      <c r="U3578" t="s">
        <v>1188</v>
      </c>
      <c r="V3578">
        <f>YEAR(sales_order1[[#This Row],[date]])</f>
        <v>2021</v>
      </c>
      <c r="W3578" t="str">
        <f>TEXT(sales_order1[[#This Row],[date]], "Mmm")</f>
        <v>Sep</v>
      </c>
      <c r="X3578">
        <f>VALUE(TEXT(sales_order1[[#This Row],[date]], "D"))</f>
        <v>9</v>
      </c>
      <c r="Y3578">
        <v>36</v>
      </c>
    </row>
    <row r="3579" spans="1:25" x14ac:dyDescent="0.25">
      <c r="A3579" s="1">
        <v>44448</v>
      </c>
      <c r="B3579">
        <v>61503</v>
      </c>
      <c r="C3579" t="s">
        <v>19</v>
      </c>
      <c r="D3579" t="str">
        <f>VLOOKUP(sales_order1[[#This Row],[itemCode]],product_details3!B:C,2,0)</f>
        <v>MSTH100</v>
      </c>
      <c r="E3579" t="s">
        <v>20</v>
      </c>
      <c r="F3579" t="s">
        <v>21</v>
      </c>
      <c r="G3579">
        <v>100</v>
      </c>
      <c r="H3579">
        <v>26.25</v>
      </c>
      <c r="I3579">
        <v>2625</v>
      </c>
      <c r="J3579">
        <v>7.75</v>
      </c>
      <c r="K3579">
        <v>775</v>
      </c>
      <c r="L3579">
        <v>18.5</v>
      </c>
      <c r="M3579">
        <v>0.70476190476190481</v>
      </c>
      <c r="N3579">
        <v>1850</v>
      </c>
      <c r="O3579" t="s">
        <v>269</v>
      </c>
      <c r="P3579" t="s">
        <v>270</v>
      </c>
      <c r="Q3579" t="s">
        <v>271</v>
      </c>
      <c r="R3579" t="s">
        <v>56</v>
      </c>
      <c r="S3579" t="s">
        <v>192</v>
      </c>
      <c r="T3579" t="s">
        <v>272</v>
      </c>
      <c r="U3579" t="s">
        <v>1191</v>
      </c>
      <c r="V3579">
        <f>YEAR(sales_order1[[#This Row],[date]])</f>
        <v>2021</v>
      </c>
      <c r="W3579" t="str">
        <f>TEXT(sales_order1[[#This Row],[date]], "Mmm")</f>
        <v>Sep</v>
      </c>
      <c r="X3579">
        <f>VALUE(TEXT(sales_order1[[#This Row],[date]], "D"))</f>
        <v>9</v>
      </c>
      <c r="Y3579">
        <v>36</v>
      </c>
    </row>
    <row r="3580" spans="1:25" x14ac:dyDescent="0.25">
      <c r="A3580" s="1">
        <v>44449</v>
      </c>
      <c r="B3580">
        <v>61504</v>
      </c>
      <c r="C3580" t="s">
        <v>51</v>
      </c>
      <c r="D3580" t="str">
        <f>VLOOKUP(sales_order1[[#This Row],[itemCode]],product_details3!B:C,2,0)</f>
        <v>MSTH50</v>
      </c>
      <c r="E3580" t="s">
        <v>52</v>
      </c>
      <c r="F3580" t="s">
        <v>21</v>
      </c>
      <c r="G3580">
        <v>150</v>
      </c>
      <c r="H3580">
        <v>15.75</v>
      </c>
      <c r="I3580">
        <v>2362.5</v>
      </c>
      <c r="J3580">
        <v>4.45</v>
      </c>
      <c r="K3580">
        <v>667.5</v>
      </c>
      <c r="L3580">
        <v>11.3</v>
      </c>
      <c r="M3580">
        <v>0.71746031746031746</v>
      </c>
      <c r="N3580">
        <v>1695</v>
      </c>
      <c r="O3580" t="s">
        <v>606</v>
      </c>
      <c r="P3580" t="s">
        <v>607</v>
      </c>
      <c r="Q3580" t="s">
        <v>239</v>
      </c>
      <c r="R3580" t="s">
        <v>112</v>
      </c>
      <c r="S3580" t="s">
        <v>368</v>
      </c>
      <c r="T3580" t="s">
        <v>608</v>
      </c>
      <c r="U3580" t="s">
        <v>1189</v>
      </c>
      <c r="V3580">
        <f>YEAR(sales_order1[[#This Row],[date]])</f>
        <v>2021</v>
      </c>
      <c r="W3580" t="str">
        <f>TEXT(sales_order1[[#This Row],[date]], "Mmm")</f>
        <v>Sep</v>
      </c>
      <c r="X3580">
        <f>VALUE(TEXT(sales_order1[[#This Row],[date]], "D"))</f>
        <v>10</v>
      </c>
      <c r="Y3580">
        <v>37</v>
      </c>
    </row>
    <row r="3581" spans="1:25" x14ac:dyDescent="0.25">
      <c r="A3581" s="1">
        <v>44449</v>
      </c>
      <c r="B3581">
        <v>61505</v>
      </c>
      <c r="C3581" t="s">
        <v>325</v>
      </c>
      <c r="D3581" t="str">
        <f>VLOOKUP(sales_order1[[#This Row],[itemCode]],product_details3!B:C,2,0)</f>
        <v>EXFG100</v>
      </c>
      <c r="E3581" t="s">
        <v>326</v>
      </c>
      <c r="F3581" t="s">
        <v>183</v>
      </c>
      <c r="G3581">
        <v>50</v>
      </c>
      <c r="H3581">
        <v>20.75</v>
      </c>
      <c r="I3581">
        <v>1037.5</v>
      </c>
      <c r="J3581">
        <v>7.45</v>
      </c>
      <c r="K3581">
        <v>372.5</v>
      </c>
      <c r="L3581">
        <v>13.3</v>
      </c>
      <c r="M3581">
        <v>0.64096385542168677</v>
      </c>
      <c r="N3581">
        <v>665</v>
      </c>
      <c r="O3581" t="s">
        <v>430</v>
      </c>
      <c r="P3581" t="s">
        <v>431</v>
      </c>
      <c r="Q3581" t="s">
        <v>218</v>
      </c>
      <c r="R3581" t="s">
        <v>40</v>
      </c>
      <c r="S3581" t="s">
        <v>432</v>
      </c>
      <c r="T3581" t="s">
        <v>433</v>
      </c>
      <c r="U3581" t="s">
        <v>1190</v>
      </c>
      <c r="V3581">
        <f>YEAR(sales_order1[[#This Row],[date]])</f>
        <v>2021</v>
      </c>
      <c r="W3581" t="str">
        <f>TEXT(sales_order1[[#This Row],[date]], "Mmm")</f>
        <v>Sep</v>
      </c>
      <c r="X3581">
        <f>VALUE(TEXT(sales_order1[[#This Row],[date]], "D"))</f>
        <v>10</v>
      </c>
      <c r="Y3581">
        <v>37</v>
      </c>
    </row>
    <row r="3582" spans="1:25" x14ac:dyDescent="0.25">
      <c r="A3582" s="1">
        <v>44449</v>
      </c>
      <c r="B3582">
        <v>61506</v>
      </c>
      <c r="C3582" t="s">
        <v>28</v>
      </c>
      <c r="D3582" t="str">
        <f>VLOOKUP(sales_order1[[#This Row],[itemCode]],product_details3!B:C,2,0)</f>
        <v>SRMC30</v>
      </c>
      <c r="E3582" t="s">
        <v>29</v>
      </c>
      <c r="F3582" t="s">
        <v>30</v>
      </c>
      <c r="G3582">
        <v>100</v>
      </c>
      <c r="H3582">
        <v>22.6</v>
      </c>
      <c r="I3582">
        <v>2260</v>
      </c>
      <c r="J3582">
        <v>7.6</v>
      </c>
      <c r="K3582">
        <v>760</v>
      </c>
      <c r="L3582">
        <v>15</v>
      </c>
      <c r="M3582">
        <v>0.66371681415929207</v>
      </c>
      <c r="N3582">
        <v>1500</v>
      </c>
      <c r="O3582" t="s">
        <v>290</v>
      </c>
      <c r="P3582" t="s">
        <v>291</v>
      </c>
      <c r="Q3582" t="s">
        <v>201</v>
      </c>
      <c r="R3582" t="s">
        <v>25</v>
      </c>
      <c r="S3582" t="s">
        <v>202</v>
      </c>
      <c r="T3582" t="s">
        <v>292</v>
      </c>
      <c r="U3582" t="s">
        <v>1191</v>
      </c>
      <c r="V3582">
        <f>YEAR(sales_order1[[#This Row],[date]])</f>
        <v>2021</v>
      </c>
      <c r="W3582" t="str">
        <f>TEXT(sales_order1[[#This Row],[date]], "Mmm")</f>
        <v>Sep</v>
      </c>
      <c r="X3582">
        <f>VALUE(TEXT(sales_order1[[#This Row],[date]], "D"))</f>
        <v>10</v>
      </c>
      <c r="Y3582">
        <v>37</v>
      </c>
    </row>
    <row r="3583" spans="1:25" x14ac:dyDescent="0.25">
      <c r="A3583" s="1">
        <v>44449</v>
      </c>
      <c r="B3583">
        <v>61507</v>
      </c>
      <c r="C3583" t="s">
        <v>327</v>
      </c>
      <c r="D3583" t="str">
        <f>VLOOKUP(sales_order1[[#This Row],[itemCode]],product_details3!B:C,2,0)</f>
        <v>SCR50+50</v>
      </c>
      <c r="E3583" t="s">
        <v>328</v>
      </c>
      <c r="F3583" t="s">
        <v>61</v>
      </c>
      <c r="G3583">
        <v>250</v>
      </c>
      <c r="H3583">
        <v>15.75</v>
      </c>
      <c r="I3583">
        <v>3937.5</v>
      </c>
      <c r="J3583">
        <v>4.45</v>
      </c>
      <c r="K3583">
        <v>1112.5</v>
      </c>
      <c r="L3583">
        <v>11.3</v>
      </c>
      <c r="M3583">
        <v>0.71746031746031746</v>
      </c>
      <c r="N3583">
        <v>2825</v>
      </c>
      <c r="O3583" t="s">
        <v>484</v>
      </c>
      <c r="P3583" t="s">
        <v>485</v>
      </c>
      <c r="Q3583" t="s">
        <v>24</v>
      </c>
      <c r="R3583" t="s">
        <v>25</v>
      </c>
      <c r="S3583" t="s">
        <v>26</v>
      </c>
      <c r="T3583" t="s">
        <v>486</v>
      </c>
      <c r="U3583" t="s">
        <v>1191</v>
      </c>
      <c r="V3583">
        <f>YEAR(sales_order1[[#This Row],[date]])</f>
        <v>2021</v>
      </c>
      <c r="W3583" t="str">
        <f>TEXT(sales_order1[[#This Row],[date]], "Mmm")</f>
        <v>Sep</v>
      </c>
      <c r="X3583">
        <f>VALUE(TEXT(sales_order1[[#This Row],[date]], "D"))</f>
        <v>10</v>
      </c>
      <c r="Y3583">
        <v>37</v>
      </c>
    </row>
    <row r="3584" spans="1:25" x14ac:dyDescent="0.25">
      <c r="A3584" s="1">
        <v>44449</v>
      </c>
      <c r="B3584">
        <v>61508</v>
      </c>
      <c r="C3584" t="s">
        <v>320</v>
      </c>
      <c r="D3584" t="str">
        <f>VLOOKUP(sales_order1[[#This Row],[itemCode]],product_details3!B:C,2,0)</f>
        <v>SCR50+100</v>
      </c>
      <c r="E3584" t="s">
        <v>321</v>
      </c>
      <c r="F3584" t="s">
        <v>61</v>
      </c>
      <c r="G3584">
        <v>50</v>
      </c>
      <c r="H3584">
        <v>26.25</v>
      </c>
      <c r="I3584">
        <v>1312.5</v>
      </c>
      <c r="J3584">
        <v>7.75</v>
      </c>
      <c r="K3584">
        <v>387.5</v>
      </c>
      <c r="L3584">
        <v>18.5</v>
      </c>
      <c r="M3584">
        <v>0.70476190476190481</v>
      </c>
      <c r="N3584">
        <v>925</v>
      </c>
      <c r="O3584" t="s">
        <v>266</v>
      </c>
      <c r="P3584" t="s">
        <v>267</v>
      </c>
      <c r="Q3584" t="s">
        <v>154</v>
      </c>
      <c r="R3584" t="s">
        <v>56</v>
      </c>
      <c r="S3584" t="s">
        <v>133</v>
      </c>
      <c r="T3584" t="s">
        <v>268</v>
      </c>
      <c r="U3584" t="s">
        <v>1191</v>
      </c>
      <c r="V3584">
        <f>YEAR(sales_order1[[#This Row],[date]])</f>
        <v>2021</v>
      </c>
      <c r="W3584" t="str">
        <f>TEXT(sales_order1[[#This Row],[date]], "Mmm")</f>
        <v>Sep</v>
      </c>
      <c r="X3584">
        <f>VALUE(TEXT(sales_order1[[#This Row],[date]], "D"))</f>
        <v>10</v>
      </c>
      <c r="Y3584">
        <v>37</v>
      </c>
    </row>
    <row r="3585" spans="1:25" x14ac:dyDescent="0.25">
      <c r="A3585" s="1">
        <v>44449</v>
      </c>
      <c r="B3585">
        <v>61509</v>
      </c>
      <c r="C3585" t="s">
        <v>115</v>
      </c>
      <c r="D3585" t="str">
        <f>VLOOKUP(sales_order1[[#This Row],[itemCode]],product_details3!B:C,2,0)</f>
        <v>SCRS30100</v>
      </c>
      <c r="E3585" t="s">
        <v>116</v>
      </c>
      <c r="F3585" t="s">
        <v>61</v>
      </c>
      <c r="G3585">
        <v>250</v>
      </c>
      <c r="H3585">
        <v>32.75</v>
      </c>
      <c r="I3585">
        <v>8187.5</v>
      </c>
      <c r="J3585">
        <v>11.25</v>
      </c>
      <c r="K3585">
        <v>2812.5</v>
      </c>
      <c r="L3585">
        <v>21.5</v>
      </c>
      <c r="M3585">
        <v>0.65648854961832059</v>
      </c>
      <c r="N3585">
        <v>5375</v>
      </c>
      <c r="O3585" t="s">
        <v>640</v>
      </c>
      <c r="P3585" t="s">
        <v>641</v>
      </c>
      <c r="Q3585" t="s">
        <v>132</v>
      </c>
      <c r="R3585" t="s">
        <v>56</v>
      </c>
      <c r="S3585" t="s">
        <v>133</v>
      </c>
      <c r="T3585" t="s">
        <v>642</v>
      </c>
      <c r="U3585" t="s">
        <v>1191</v>
      </c>
      <c r="V3585">
        <f>YEAR(sales_order1[[#This Row],[date]])</f>
        <v>2021</v>
      </c>
      <c r="W3585" t="str">
        <f>TEXT(sales_order1[[#This Row],[date]], "Mmm")</f>
        <v>Sep</v>
      </c>
      <c r="X3585">
        <f>VALUE(TEXT(sales_order1[[#This Row],[date]], "D"))</f>
        <v>10</v>
      </c>
      <c r="Y3585">
        <v>37</v>
      </c>
    </row>
    <row r="3586" spans="1:25" x14ac:dyDescent="0.25">
      <c r="A3586" s="1">
        <v>44449</v>
      </c>
      <c r="B3586">
        <v>61510</v>
      </c>
      <c r="C3586" t="s">
        <v>175</v>
      </c>
      <c r="D3586" t="str">
        <f>VLOOKUP(sales_order1[[#This Row],[itemCode]],product_details3!B:C,2,0)</f>
        <v>SCRS3030</v>
      </c>
      <c r="E3586" t="s">
        <v>176</v>
      </c>
      <c r="F3586" t="s">
        <v>61</v>
      </c>
      <c r="G3586">
        <v>300</v>
      </c>
      <c r="H3586">
        <v>13.1</v>
      </c>
      <c r="I3586">
        <v>3930</v>
      </c>
      <c r="J3586">
        <v>4.7</v>
      </c>
      <c r="K3586">
        <v>1410</v>
      </c>
      <c r="L3586">
        <v>8.4</v>
      </c>
      <c r="M3586">
        <v>0.6412213740458016</v>
      </c>
      <c r="N3586">
        <v>2520</v>
      </c>
      <c r="O3586" t="s">
        <v>163</v>
      </c>
      <c r="P3586" t="s">
        <v>164</v>
      </c>
      <c r="Q3586" t="s">
        <v>146</v>
      </c>
      <c r="R3586" t="s">
        <v>112</v>
      </c>
      <c r="S3586" t="s">
        <v>165</v>
      </c>
      <c r="T3586" t="s">
        <v>166</v>
      </c>
      <c r="U3586" t="s">
        <v>1189</v>
      </c>
      <c r="V3586">
        <f>YEAR(sales_order1[[#This Row],[date]])</f>
        <v>2021</v>
      </c>
      <c r="W3586" t="str">
        <f>TEXT(sales_order1[[#This Row],[date]], "Mmm")</f>
        <v>Sep</v>
      </c>
      <c r="X3586">
        <f>VALUE(TEXT(sales_order1[[#This Row],[date]], "D"))</f>
        <v>10</v>
      </c>
      <c r="Y3586">
        <v>37</v>
      </c>
    </row>
    <row r="3587" spans="1:25" x14ac:dyDescent="0.25">
      <c r="A3587" s="1">
        <v>44449</v>
      </c>
      <c r="B3587">
        <v>61511</v>
      </c>
      <c r="C3587" t="s">
        <v>194</v>
      </c>
      <c r="D3587" t="str">
        <f>VLOOKUP(sales_order1[[#This Row],[itemCode]],product_details3!B:C,2,0)</f>
        <v>CLNG150</v>
      </c>
      <c r="E3587" t="s">
        <v>195</v>
      </c>
      <c r="F3587" t="s">
        <v>45</v>
      </c>
      <c r="G3587">
        <v>150</v>
      </c>
      <c r="H3587">
        <v>12.75</v>
      </c>
      <c r="I3587">
        <v>1912.5</v>
      </c>
      <c r="J3587">
        <v>4.45</v>
      </c>
      <c r="K3587">
        <v>667.5</v>
      </c>
      <c r="L3587">
        <v>8.3000000000000007</v>
      </c>
      <c r="M3587">
        <v>0.65098039215686276</v>
      </c>
      <c r="N3587">
        <v>1245</v>
      </c>
      <c r="O3587" t="s">
        <v>158</v>
      </c>
      <c r="P3587" t="s">
        <v>159</v>
      </c>
      <c r="Q3587" t="s">
        <v>160</v>
      </c>
      <c r="R3587" t="s">
        <v>112</v>
      </c>
      <c r="S3587" t="s">
        <v>161</v>
      </c>
      <c r="T3587" t="s">
        <v>162</v>
      </c>
      <c r="U3587" t="s">
        <v>1189</v>
      </c>
      <c r="V3587">
        <f>YEAR(sales_order1[[#This Row],[date]])</f>
        <v>2021</v>
      </c>
      <c r="W3587" t="str">
        <f>TEXT(sales_order1[[#This Row],[date]], "Mmm")</f>
        <v>Sep</v>
      </c>
      <c r="X3587">
        <f>VALUE(TEXT(sales_order1[[#This Row],[date]], "D"))</f>
        <v>10</v>
      </c>
      <c r="Y3587">
        <v>37</v>
      </c>
    </row>
    <row r="3588" spans="1:25" x14ac:dyDescent="0.25">
      <c r="A3588" s="1">
        <v>44449</v>
      </c>
      <c r="B3588">
        <v>61512</v>
      </c>
      <c r="C3588" t="s">
        <v>51</v>
      </c>
      <c r="D3588" t="str">
        <f>VLOOKUP(sales_order1[[#This Row],[itemCode]],product_details3!B:C,2,0)</f>
        <v>MSTH50</v>
      </c>
      <c r="E3588" t="s">
        <v>52</v>
      </c>
      <c r="F3588" t="s">
        <v>21</v>
      </c>
      <c r="G3588">
        <v>100</v>
      </c>
      <c r="H3588">
        <v>15.75</v>
      </c>
      <c r="I3588">
        <v>1575</v>
      </c>
      <c r="J3588">
        <v>4.45</v>
      </c>
      <c r="K3588">
        <v>445</v>
      </c>
      <c r="L3588">
        <v>11.3</v>
      </c>
      <c r="M3588">
        <v>0.71746031746031746</v>
      </c>
      <c r="N3588">
        <v>1130</v>
      </c>
      <c r="O3588" t="s">
        <v>553</v>
      </c>
      <c r="P3588" t="s">
        <v>554</v>
      </c>
      <c r="Q3588" t="s">
        <v>55</v>
      </c>
      <c r="R3588" t="s">
        <v>56</v>
      </c>
      <c r="S3588" t="s">
        <v>57</v>
      </c>
      <c r="T3588" t="s">
        <v>555</v>
      </c>
      <c r="U3588" t="s">
        <v>1191</v>
      </c>
      <c r="V3588">
        <f>YEAR(sales_order1[[#This Row],[date]])</f>
        <v>2021</v>
      </c>
      <c r="W3588" t="str">
        <f>TEXT(sales_order1[[#This Row],[date]], "Mmm")</f>
        <v>Sep</v>
      </c>
      <c r="X3588">
        <f>VALUE(TEXT(sales_order1[[#This Row],[date]], "D"))</f>
        <v>10</v>
      </c>
      <c r="Y3588">
        <v>37</v>
      </c>
    </row>
    <row r="3589" spans="1:25" x14ac:dyDescent="0.25">
      <c r="A3589" s="1">
        <v>44449</v>
      </c>
      <c r="B3589">
        <v>61513</v>
      </c>
      <c r="C3589" t="s">
        <v>288</v>
      </c>
      <c r="D3589" t="str">
        <f>VLOOKUP(sales_order1[[#This Row],[itemCode]],product_details3!B:C,2,0)</f>
        <v>MKRM200</v>
      </c>
      <c r="E3589" t="s">
        <v>289</v>
      </c>
      <c r="F3589" t="s">
        <v>151</v>
      </c>
      <c r="G3589">
        <v>150</v>
      </c>
      <c r="H3589">
        <v>19.25</v>
      </c>
      <c r="I3589">
        <v>2887.5</v>
      </c>
      <c r="J3589">
        <v>7.75</v>
      </c>
      <c r="K3589">
        <v>1162.5</v>
      </c>
      <c r="L3589">
        <v>11.5</v>
      </c>
      <c r="M3589">
        <v>0.59740259740259738</v>
      </c>
      <c r="N3589">
        <v>1725</v>
      </c>
      <c r="O3589" t="s">
        <v>117</v>
      </c>
      <c r="P3589" t="s">
        <v>118</v>
      </c>
      <c r="Q3589" t="s">
        <v>119</v>
      </c>
      <c r="R3589" t="s">
        <v>40</v>
      </c>
      <c r="S3589" t="s">
        <v>120</v>
      </c>
      <c r="T3589" t="s">
        <v>121</v>
      </c>
      <c r="U3589" t="s">
        <v>1190</v>
      </c>
      <c r="V3589">
        <f>YEAR(sales_order1[[#This Row],[date]])</f>
        <v>2021</v>
      </c>
      <c r="W3589" t="str">
        <f>TEXT(sales_order1[[#This Row],[date]], "Mmm")</f>
        <v>Sep</v>
      </c>
      <c r="X3589">
        <f>VALUE(TEXT(sales_order1[[#This Row],[date]], "D"))</f>
        <v>10</v>
      </c>
      <c r="Y3589">
        <v>37</v>
      </c>
    </row>
    <row r="3590" spans="1:25" x14ac:dyDescent="0.25">
      <c r="A3590" s="1">
        <v>44452</v>
      </c>
      <c r="B3590">
        <v>61514</v>
      </c>
      <c r="C3590" t="s">
        <v>86</v>
      </c>
      <c r="D3590" t="str">
        <f>VLOOKUP(sales_order1[[#This Row],[itemCode]],product_details3!B:C,2,0)</f>
        <v>SRMH30</v>
      </c>
      <c r="E3590" t="s">
        <v>87</v>
      </c>
      <c r="F3590" t="s">
        <v>30</v>
      </c>
      <c r="G3590">
        <v>50</v>
      </c>
      <c r="H3590">
        <v>21</v>
      </c>
      <c r="I3590">
        <v>1050</v>
      </c>
      <c r="J3590">
        <v>6.6</v>
      </c>
      <c r="K3590">
        <v>330</v>
      </c>
      <c r="L3590">
        <v>14.4</v>
      </c>
      <c r="M3590">
        <v>0.68571428571428572</v>
      </c>
      <c r="N3590">
        <v>720</v>
      </c>
      <c r="O3590" t="s">
        <v>516</v>
      </c>
      <c r="P3590" t="s">
        <v>517</v>
      </c>
      <c r="Q3590" t="s">
        <v>191</v>
      </c>
      <c r="R3590" t="s">
        <v>56</v>
      </c>
      <c r="S3590" t="s">
        <v>192</v>
      </c>
      <c r="T3590" t="s">
        <v>518</v>
      </c>
      <c r="U3590" t="s">
        <v>1191</v>
      </c>
      <c r="V3590">
        <f>YEAR(sales_order1[[#This Row],[date]])</f>
        <v>2021</v>
      </c>
      <c r="W3590" t="str">
        <f>TEXT(sales_order1[[#This Row],[date]], "Mmm")</f>
        <v>Sep</v>
      </c>
      <c r="X3590">
        <f>VALUE(TEXT(sales_order1[[#This Row],[date]], "D"))</f>
        <v>13</v>
      </c>
      <c r="Y3590">
        <v>37</v>
      </c>
    </row>
    <row r="3591" spans="1:25" x14ac:dyDescent="0.25">
      <c r="A3591" s="1">
        <v>44452</v>
      </c>
      <c r="B3591">
        <v>61515</v>
      </c>
      <c r="C3591" t="s">
        <v>19</v>
      </c>
      <c r="D3591" t="str">
        <f>VLOOKUP(sales_order1[[#This Row],[itemCode]],product_details3!B:C,2,0)</f>
        <v>MSTH100</v>
      </c>
      <c r="E3591" t="s">
        <v>20</v>
      </c>
      <c r="F3591" t="s">
        <v>21</v>
      </c>
      <c r="G3591">
        <v>150</v>
      </c>
      <c r="H3591">
        <v>26.25</v>
      </c>
      <c r="I3591">
        <v>3937.5</v>
      </c>
      <c r="J3591">
        <v>7.75</v>
      </c>
      <c r="K3591">
        <v>1162.5</v>
      </c>
      <c r="L3591">
        <v>18.5</v>
      </c>
      <c r="M3591">
        <v>0.70476190476190481</v>
      </c>
      <c r="N3591">
        <v>2775</v>
      </c>
      <c r="O3591" t="s">
        <v>138</v>
      </c>
      <c r="P3591" t="s">
        <v>139</v>
      </c>
      <c r="Q3591" t="s">
        <v>77</v>
      </c>
      <c r="R3591" t="s">
        <v>72</v>
      </c>
      <c r="S3591" t="s">
        <v>140</v>
      </c>
      <c r="T3591" t="s">
        <v>141</v>
      </c>
      <c r="U3591" t="s">
        <v>1190</v>
      </c>
      <c r="V3591">
        <f>YEAR(sales_order1[[#This Row],[date]])</f>
        <v>2021</v>
      </c>
      <c r="W3591" t="str">
        <f>TEXT(sales_order1[[#This Row],[date]], "Mmm")</f>
        <v>Sep</v>
      </c>
      <c r="X3591">
        <f>VALUE(TEXT(sales_order1[[#This Row],[date]], "D"))</f>
        <v>13</v>
      </c>
      <c r="Y3591">
        <v>37</v>
      </c>
    </row>
    <row r="3592" spans="1:25" x14ac:dyDescent="0.25">
      <c r="A3592" s="1">
        <v>44452</v>
      </c>
      <c r="B3592">
        <v>61516</v>
      </c>
      <c r="C3592" t="s">
        <v>86</v>
      </c>
      <c r="D3592" t="str">
        <f>VLOOKUP(sales_order1[[#This Row],[itemCode]],product_details3!B:C,2,0)</f>
        <v>SRMH30</v>
      </c>
      <c r="E3592" t="s">
        <v>87</v>
      </c>
      <c r="F3592" t="s">
        <v>30</v>
      </c>
      <c r="G3592">
        <v>100</v>
      </c>
      <c r="H3592">
        <v>21</v>
      </c>
      <c r="I3592">
        <v>2100</v>
      </c>
      <c r="J3592">
        <v>6.6</v>
      </c>
      <c r="K3592">
        <v>660</v>
      </c>
      <c r="L3592">
        <v>14.4</v>
      </c>
      <c r="M3592">
        <v>0.68571428571428572</v>
      </c>
      <c r="N3592">
        <v>1440</v>
      </c>
      <c r="O3592" t="s">
        <v>447</v>
      </c>
      <c r="P3592" t="s">
        <v>448</v>
      </c>
      <c r="Q3592" t="s">
        <v>378</v>
      </c>
      <c r="R3592" t="s">
        <v>72</v>
      </c>
      <c r="S3592" t="s">
        <v>449</v>
      </c>
      <c r="T3592" t="s">
        <v>450</v>
      </c>
      <c r="U3592" t="s">
        <v>1188</v>
      </c>
      <c r="V3592">
        <f>YEAR(sales_order1[[#This Row],[date]])</f>
        <v>2021</v>
      </c>
      <c r="W3592" t="str">
        <f>TEXT(sales_order1[[#This Row],[date]], "Mmm")</f>
        <v>Sep</v>
      </c>
      <c r="X3592">
        <f>VALUE(TEXT(sales_order1[[#This Row],[date]], "D"))</f>
        <v>13</v>
      </c>
      <c r="Y3592">
        <v>37</v>
      </c>
    </row>
    <row r="3593" spans="1:25" x14ac:dyDescent="0.25">
      <c r="A3593" s="1">
        <v>44452</v>
      </c>
      <c r="B3593">
        <v>61517</v>
      </c>
      <c r="C3593" t="s">
        <v>51</v>
      </c>
      <c r="D3593" t="str">
        <f>VLOOKUP(sales_order1[[#This Row],[itemCode]],product_details3!B:C,2,0)</f>
        <v>MSTH50</v>
      </c>
      <c r="E3593" t="s">
        <v>52</v>
      </c>
      <c r="F3593" t="s">
        <v>21</v>
      </c>
      <c r="G3593">
        <v>150</v>
      </c>
      <c r="H3593">
        <v>15.75</v>
      </c>
      <c r="I3593">
        <v>2362.5</v>
      </c>
      <c r="J3593">
        <v>4.45</v>
      </c>
      <c r="K3593">
        <v>667.5</v>
      </c>
      <c r="L3593">
        <v>11.3</v>
      </c>
      <c r="M3593">
        <v>0.71746031746031746</v>
      </c>
      <c r="N3593">
        <v>1695</v>
      </c>
      <c r="O3593" t="s">
        <v>398</v>
      </c>
      <c r="P3593" t="s">
        <v>399</v>
      </c>
      <c r="Q3593" t="s">
        <v>100</v>
      </c>
      <c r="R3593" t="s">
        <v>40</v>
      </c>
      <c r="S3593" t="s">
        <v>101</v>
      </c>
      <c r="T3593" t="s">
        <v>102</v>
      </c>
      <c r="U3593" t="s">
        <v>1190</v>
      </c>
      <c r="V3593">
        <f>YEAR(sales_order1[[#This Row],[date]])</f>
        <v>2021</v>
      </c>
      <c r="W3593" t="str">
        <f>TEXT(sales_order1[[#This Row],[date]], "Mmm")</f>
        <v>Sep</v>
      </c>
      <c r="X3593">
        <f>VALUE(TEXT(sales_order1[[#This Row],[date]], "D"))</f>
        <v>13</v>
      </c>
      <c r="Y3593">
        <v>37</v>
      </c>
    </row>
    <row r="3594" spans="1:25" x14ac:dyDescent="0.25">
      <c r="A3594" s="1">
        <v>44452</v>
      </c>
      <c r="B3594">
        <v>61518</v>
      </c>
      <c r="C3594" t="s">
        <v>51</v>
      </c>
      <c r="D3594" t="str">
        <f>VLOOKUP(sales_order1[[#This Row],[itemCode]],product_details3!B:C,2,0)</f>
        <v>MSTH50</v>
      </c>
      <c r="E3594" t="s">
        <v>52</v>
      </c>
      <c r="F3594" t="s">
        <v>21</v>
      </c>
      <c r="G3594">
        <v>100</v>
      </c>
      <c r="H3594">
        <v>15.75</v>
      </c>
      <c r="I3594">
        <v>1575</v>
      </c>
      <c r="J3594">
        <v>4.45</v>
      </c>
      <c r="K3594">
        <v>445</v>
      </c>
      <c r="L3594">
        <v>11.3</v>
      </c>
      <c r="M3594">
        <v>0.71746031746031746</v>
      </c>
      <c r="N3594">
        <v>1130</v>
      </c>
      <c r="O3594" t="s">
        <v>184</v>
      </c>
      <c r="P3594" t="s">
        <v>185</v>
      </c>
      <c r="Q3594" t="s">
        <v>186</v>
      </c>
      <c r="R3594" t="s">
        <v>112</v>
      </c>
      <c r="S3594" t="s">
        <v>187</v>
      </c>
      <c r="T3594" t="s">
        <v>188</v>
      </c>
      <c r="U3594" t="s">
        <v>1189</v>
      </c>
      <c r="V3594">
        <f>YEAR(sales_order1[[#This Row],[date]])</f>
        <v>2021</v>
      </c>
      <c r="W3594" t="str">
        <f>TEXT(sales_order1[[#This Row],[date]], "Mmm")</f>
        <v>Sep</v>
      </c>
      <c r="X3594">
        <f>VALUE(TEXT(sales_order1[[#This Row],[date]], "D"))</f>
        <v>13</v>
      </c>
      <c r="Y3594">
        <v>37</v>
      </c>
    </row>
    <row r="3595" spans="1:25" x14ac:dyDescent="0.25">
      <c r="A3595" s="1">
        <v>44452</v>
      </c>
      <c r="B3595">
        <v>61519</v>
      </c>
      <c r="C3595" t="s">
        <v>320</v>
      </c>
      <c r="D3595" t="str">
        <f>VLOOKUP(sales_order1[[#This Row],[itemCode]],product_details3!B:C,2,0)</f>
        <v>SCR50+100</v>
      </c>
      <c r="E3595" t="s">
        <v>321</v>
      </c>
      <c r="F3595" t="s">
        <v>61</v>
      </c>
      <c r="G3595">
        <v>250</v>
      </c>
      <c r="H3595">
        <v>26.25</v>
      </c>
      <c r="I3595">
        <v>6562.5</v>
      </c>
      <c r="J3595">
        <v>7.75</v>
      </c>
      <c r="K3595">
        <v>1937.5</v>
      </c>
      <c r="L3595">
        <v>18.5</v>
      </c>
      <c r="M3595">
        <v>0.70476190476190481</v>
      </c>
      <c r="N3595">
        <v>4625</v>
      </c>
      <c r="O3595" t="s">
        <v>706</v>
      </c>
      <c r="P3595" t="s">
        <v>707</v>
      </c>
      <c r="Q3595" t="s">
        <v>132</v>
      </c>
      <c r="R3595" t="s">
        <v>56</v>
      </c>
      <c r="S3595" t="s">
        <v>133</v>
      </c>
      <c r="T3595" t="s">
        <v>708</v>
      </c>
      <c r="U3595" t="s">
        <v>1191</v>
      </c>
      <c r="V3595">
        <f>YEAR(sales_order1[[#This Row],[date]])</f>
        <v>2021</v>
      </c>
      <c r="W3595" t="str">
        <f>TEXT(sales_order1[[#This Row],[date]], "Mmm")</f>
        <v>Sep</v>
      </c>
      <c r="X3595">
        <f>VALUE(TEXT(sales_order1[[#This Row],[date]], "D"))</f>
        <v>13</v>
      </c>
      <c r="Y3595">
        <v>37</v>
      </c>
    </row>
    <row r="3596" spans="1:25" x14ac:dyDescent="0.25">
      <c r="A3596" s="1">
        <v>44452</v>
      </c>
      <c r="B3596">
        <v>61520</v>
      </c>
      <c r="C3596" t="s">
        <v>331</v>
      </c>
      <c r="D3596" t="str">
        <f>VLOOKUP(sales_order1[[#This Row],[itemCode]],product_details3!B:C,2,0)</f>
        <v>EXFP50</v>
      </c>
      <c r="E3596" t="s">
        <v>332</v>
      </c>
      <c r="F3596" t="s">
        <v>183</v>
      </c>
      <c r="G3596">
        <v>200</v>
      </c>
      <c r="H3596">
        <v>16.95</v>
      </c>
      <c r="I3596">
        <v>3390</v>
      </c>
      <c r="J3596">
        <v>6.2</v>
      </c>
      <c r="K3596">
        <v>1240</v>
      </c>
      <c r="L3596">
        <v>10.75</v>
      </c>
      <c r="M3596">
        <v>0.63421828908554578</v>
      </c>
      <c r="N3596">
        <v>2150</v>
      </c>
      <c r="O3596" t="s">
        <v>472</v>
      </c>
      <c r="P3596" t="s">
        <v>473</v>
      </c>
      <c r="Q3596" t="s">
        <v>107</v>
      </c>
      <c r="R3596" t="s">
        <v>40</v>
      </c>
      <c r="S3596" t="s">
        <v>101</v>
      </c>
      <c r="T3596" t="s">
        <v>474</v>
      </c>
      <c r="U3596" t="s">
        <v>1190</v>
      </c>
      <c r="V3596">
        <f>YEAR(sales_order1[[#This Row],[date]])</f>
        <v>2021</v>
      </c>
      <c r="W3596" t="str">
        <f>TEXT(sales_order1[[#This Row],[date]], "Mmm")</f>
        <v>Sep</v>
      </c>
      <c r="X3596">
        <f>VALUE(TEXT(sales_order1[[#This Row],[date]], "D"))</f>
        <v>13</v>
      </c>
      <c r="Y3596">
        <v>37</v>
      </c>
    </row>
    <row r="3597" spans="1:25" x14ac:dyDescent="0.25">
      <c r="A3597" s="1">
        <v>44452</v>
      </c>
      <c r="B3597">
        <v>61521</v>
      </c>
      <c r="C3597" t="s">
        <v>51</v>
      </c>
      <c r="D3597" t="str">
        <f>VLOOKUP(sales_order1[[#This Row],[itemCode]],product_details3!B:C,2,0)</f>
        <v>MSTH50</v>
      </c>
      <c r="E3597" t="s">
        <v>52</v>
      </c>
      <c r="F3597" t="s">
        <v>21</v>
      </c>
      <c r="G3597">
        <v>200</v>
      </c>
      <c r="H3597">
        <v>15.75</v>
      </c>
      <c r="I3597">
        <v>3150</v>
      </c>
      <c r="J3597">
        <v>4.45</v>
      </c>
      <c r="K3597">
        <v>890</v>
      </c>
      <c r="L3597">
        <v>11.3</v>
      </c>
      <c r="M3597">
        <v>0.71746031746031746</v>
      </c>
      <c r="N3597">
        <v>2260</v>
      </c>
      <c r="O3597" t="s">
        <v>37</v>
      </c>
      <c r="P3597" t="s">
        <v>38</v>
      </c>
      <c r="Q3597" t="s">
        <v>39</v>
      </c>
      <c r="R3597" t="s">
        <v>40</v>
      </c>
      <c r="S3597" t="s">
        <v>41</v>
      </c>
      <c r="T3597" t="s">
        <v>42</v>
      </c>
      <c r="U3597" t="s">
        <v>1188</v>
      </c>
      <c r="V3597">
        <f>YEAR(sales_order1[[#This Row],[date]])</f>
        <v>2021</v>
      </c>
      <c r="W3597" t="str">
        <f>TEXT(sales_order1[[#This Row],[date]], "Mmm")</f>
        <v>Sep</v>
      </c>
      <c r="X3597">
        <f>VALUE(TEXT(sales_order1[[#This Row],[date]], "D"))</f>
        <v>13</v>
      </c>
      <c r="Y3597">
        <v>37</v>
      </c>
    </row>
    <row r="3598" spans="1:25" x14ac:dyDescent="0.25">
      <c r="A3598" s="1">
        <v>44453</v>
      </c>
      <c r="B3598">
        <v>61522</v>
      </c>
      <c r="C3598" t="s">
        <v>51</v>
      </c>
      <c r="D3598" t="str">
        <f>VLOOKUP(sales_order1[[#This Row],[itemCode]],product_details3!B:C,2,0)</f>
        <v>MSTH50</v>
      </c>
      <c r="E3598" t="s">
        <v>52</v>
      </c>
      <c r="F3598" t="s">
        <v>21</v>
      </c>
      <c r="G3598">
        <v>100</v>
      </c>
      <c r="H3598">
        <v>15.75</v>
      </c>
      <c r="I3598">
        <v>1575</v>
      </c>
      <c r="J3598">
        <v>4.45</v>
      </c>
      <c r="K3598">
        <v>445</v>
      </c>
      <c r="L3598">
        <v>11.3</v>
      </c>
      <c r="M3598">
        <v>0.71746031746031746</v>
      </c>
      <c r="N3598">
        <v>1130</v>
      </c>
      <c r="O3598" t="s">
        <v>540</v>
      </c>
      <c r="P3598" t="s">
        <v>541</v>
      </c>
      <c r="Q3598" t="s">
        <v>24</v>
      </c>
      <c r="R3598" t="s">
        <v>25</v>
      </c>
      <c r="S3598" t="s">
        <v>26</v>
      </c>
      <c r="T3598" t="s">
        <v>542</v>
      </c>
      <c r="U3598" t="s">
        <v>1191</v>
      </c>
      <c r="V3598">
        <f>YEAR(sales_order1[[#This Row],[date]])</f>
        <v>2021</v>
      </c>
      <c r="W3598" t="str">
        <f>TEXT(sales_order1[[#This Row],[date]], "Mmm")</f>
        <v>Sep</v>
      </c>
      <c r="X3598">
        <f>VALUE(TEXT(sales_order1[[#This Row],[date]], "D"))</f>
        <v>14</v>
      </c>
      <c r="Y3598">
        <v>37</v>
      </c>
    </row>
    <row r="3599" spans="1:25" x14ac:dyDescent="0.25">
      <c r="A3599" s="1">
        <v>44453</v>
      </c>
      <c r="B3599">
        <v>61523</v>
      </c>
      <c r="C3599" t="s">
        <v>115</v>
      </c>
      <c r="D3599" t="str">
        <f>VLOOKUP(sales_order1[[#This Row],[itemCode]],product_details3!B:C,2,0)</f>
        <v>SCRS30100</v>
      </c>
      <c r="E3599" t="s">
        <v>116</v>
      </c>
      <c r="F3599" t="s">
        <v>61</v>
      </c>
      <c r="G3599">
        <v>100</v>
      </c>
      <c r="H3599">
        <v>32.75</v>
      </c>
      <c r="I3599">
        <v>3275</v>
      </c>
      <c r="J3599">
        <v>11.25</v>
      </c>
      <c r="K3599">
        <v>1125</v>
      </c>
      <c r="L3599">
        <v>21.5</v>
      </c>
      <c r="M3599">
        <v>0.65648854961832059</v>
      </c>
      <c r="N3599">
        <v>2150</v>
      </c>
      <c r="O3599" t="s">
        <v>341</v>
      </c>
      <c r="P3599" t="s">
        <v>342</v>
      </c>
      <c r="Q3599" t="s">
        <v>146</v>
      </c>
      <c r="R3599" t="s">
        <v>112</v>
      </c>
      <c r="S3599" t="s">
        <v>343</v>
      </c>
      <c r="T3599" t="s">
        <v>95</v>
      </c>
      <c r="U3599" t="s">
        <v>1190</v>
      </c>
      <c r="V3599">
        <f>YEAR(sales_order1[[#This Row],[date]])</f>
        <v>2021</v>
      </c>
      <c r="W3599" t="str">
        <f>TEXT(sales_order1[[#This Row],[date]], "Mmm")</f>
        <v>Sep</v>
      </c>
      <c r="X3599">
        <f>VALUE(TEXT(sales_order1[[#This Row],[date]], "D"))</f>
        <v>14</v>
      </c>
      <c r="Y3599">
        <v>37</v>
      </c>
    </row>
    <row r="3600" spans="1:25" x14ac:dyDescent="0.25">
      <c r="A3600" s="1">
        <v>44453</v>
      </c>
      <c r="B3600">
        <v>61524</v>
      </c>
      <c r="C3600" t="s">
        <v>28</v>
      </c>
      <c r="D3600" t="str">
        <f>VLOOKUP(sales_order1[[#This Row],[itemCode]],product_details3!B:C,2,0)</f>
        <v>SRMC30</v>
      </c>
      <c r="E3600" t="s">
        <v>29</v>
      </c>
      <c r="F3600" t="s">
        <v>30</v>
      </c>
      <c r="G3600">
        <v>50</v>
      </c>
      <c r="H3600">
        <v>22.6</v>
      </c>
      <c r="I3600">
        <v>1130</v>
      </c>
      <c r="J3600">
        <v>7.6</v>
      </c>
      <c r="K3600">
        <v>380</v>
      </c>
      <c r="L3600">
        <v>15</v>
      </c>
      <c r="M3600">
        <v>0.66371681415929207</v>
      </c>
      <c r="N3600">
        <v>750</v>
      </c>
      <c r="O3600" t="s">
        <v>648</v>
      </c>
      <c r="P3600" t="s">
        <v>649</v>
      </c>
      <c r="Q3600" t="s">
        <v>107</v>
      </c>
      <c r="R3600" t="s">
        <v>40</v>
      </c>
      <c r="S3600" t="s">
        <v>101</v>
      </c>
      <c r="T3600" t="s">
        <v>650</v>
      </c>
      <c r="U3600" t="s">
        <v>1190</v>
      </c>
      <c r="V3600">
        <f>YEAR(sales_order1[[#This Row],[date]])</f>
        <v>2021</v>
      </c>
      <c r="W3600" t="str">
        <f>TEXT(sales_order1[[#This Row],[date]], "Mmm")</f>
        <v>Sep</v>
      </c>
      <c r="X3600">
        <f>VALUE(TEXT(sales_order1[[#This Row],[date]], "D"))</f>
        <v>14</v>
      </c>
      <c r="Y3600">
        <v>37</v>
      </c>
    </row>
    <row r="3601" spans="1:25" x14ac:dyDescent="0.25">
      <c r="A3601" s="1">
        <v>44453</v>
      </c>
      <c r="B3601">
        <v>61525</v>
      </c>
      <c r="C3601" t="s">
        <v>331</v>
      </c>
      <c r="D3601" t="str">
        <f>VLOOKUP(sales_order1[[#This Row],[itemCode]],product_details3!B:C,2,0)</f>
        <v>EXFP50</v>
      </c>
      <c r="E3601" t="s">
        <v>332</v>
      </c>
      <c r="F3601" t="s">
        <v>183</v>
      </c>
      <c r="G3601">
        <v>100</v>
      </c>
      <c r="H3601">
        <v>16.95</v>
      </c>
      <c r="I3601">
        <v>1695</v>
      </c>
      <c r="J3601">
        <v>6.2</v>
      </c>
      <c r="K3601">
        <v>620</v>
      </c>
      <c r="L3601">
        <v>10.75</v>
      </c>
      <c r="M3601">
        <v>0.63421828908554578</v>
      </c>
      <c r="N3601">
        <v>1075</v>
      </c>
      <c r="O3601" t="s">
        <v>443</v>
      </c>
      <c r="P3601" t="s">
        <v>444</v>
      </c>
      <c r="Q3601" t="s">
        <v>111</v>
      </c>
      <c r="R3601" t="s">
        <v>112</v>
      </c>
      <c r="S3601" t="s">
        <v>445</v>
      </c>
      <c r="T3601" t="s">
        <v>446</v>
      </c>
      <c r="U3601" t="s">
        <v>1189</v>
      </c>
      <c r="V3601">
        <f>YEAR(sales_order1[[#This Row],[date]])</f>
        <v>2021</v>
      </c>
      <c r="W3601" t="str">
        <f>TEXT(sales_order1[[#This Row],[date]], "Mmm")</f>
        <v>Sep</v>
      </c>
      <c r="X3601">
        <f>VALUE(TEXT(sales_order1[[#This Row],[date]], "D"))</f>
        <v>14</v>
      </c>
      <c r="Y3601">
        <v>37</v>
      </c>
    </row>
    <row r="3602" spans="1:25" x14ac:dyDescent="0.25">
      <c r="A3602" s="1">
        <v>44453</v>
      </c>
      <c r="B3602">
        <v>61526</v>
      </c>
      <c r="C3602" t="s">
        <v>135</v>
      </c>
      <c r="D3602" t="str">
        <f>VLOOKUP(sales_order1[[#This Row],[itemCode]],product_details3!B:C,2,0)</f>
        <v>MSKSH</v>
      </c>
      <c r="E3602" t="s">
        <v>136</v>
      </c>
      <c r="F3602" t="s">
        <v>137</v>
      </c>
      <c r="G3602">
        <v>150</v>
      </c>
      <c r="H3602">
        <v>18.75</v>
      </c>
      <c r="I3602">
        <v>2812.5</v>
      </c>
      <c r="J3602">
        <v>7.45</v>
      </c>
      <c r="K3602">
        <v>1117.5</v>
      </c>
      <c r="L3602">
        <v>11.3</v>
      </c>
      <c r="M3602">
        <v>0.60266666666666668</v>
      </c>
      <c r="N3602">
        <v>1695</v>
      </c>
      <c r="O3602" t="s">
        <v>227</v>
      </c>
      <c r="P3602" t="s">
        <v>228</v>
      </c>
      <c r="Q3602" t="s">
        <v>64</v>
      </c>
      <c r="R3602" t="s">
        <v>40</v>
      </c>
      <c r="S3602" t="s">
        <v>229</v>
      </c>
      <c r="T3602" t="s">
        <v>230</v>
      </c>
      <c r="U3602" t="s">
        <v>1189</v>
      </c>
      <c r="V3602">
        <f>YEAR(sales_order1[[#This Row],[date]])</f>
        <v>2021</v>
      </c>
      <c r="W3602" t="str">
        <f>TEXT(sales_order1[[#This Row],[date]], "Mmm")</f>
        <v>Sep</v>
      </c>
      <c r="X3602">
        <f>VALUE(TEXT(sales_order1[[#This Row],[date]], "D"))</f>
        <v>14</v>
      </c>
      <c r="Y3602">
        <v>37</v>
      </c>
    </row>
    <row r="3603" spans="1:25" x14ac:dyDescent="0.25">
      <c r="A3603" s="1">
        <v>44453</v>
      </c>
      <c r="B3603">
        <v>61527</v>
      </c>
      <c r="C3603" t="s">
        <v>86</v>
      </c>
      <c r="D3603" t="str">
        <f>VLOOKUP(sales_order1[[#This Row],[itemCode]],product_details3!B:C,2,0)</f>
        <v>SRMH30</v>
      </c>
      <c r="E3603" t="s">
        <v>87</v>
      </c>
      <c r="F3603" t="s">
        <v>30</v>
      </c>
      <c r="G3603">
        <v>200</v>
      </c>
      <c r="H3603">
        <v>21</v>
      </c>
      <c r="I3603">
        <v>4200</v>
      </c>
      <c r="J3603">
        <v>6.6</v>
      </c>
      <c r="K3603">
        <v>1320</v>
      </c>
      <c r="L3603">
        <v>14.4</v>
      </c>
      <c r="M3603">
        <v>0.68571428571428572</v>
      </c>
      <c r="N3603">
        <v>2880</v>
      </c>
      <c r="O3603" t="s">
        <v>490</v>
      </c>
      <c r="P3603" t="s">
        <v>491</v>
      </c>
      <c r="Q3603" t="s">
        <v>271</v>
      </c>
      <c r="R3603" t="s">
        <v>56</v>
      </c>
      <c r="S3603" t="s">
        <v>192</v>
      </c>
      <c r="T3603" t="s">
        <v>272</v>
      </c>
      <c r="U3603" t="s">
        <v>1191</v>
      </c>
      <c r="V3603">
        <f>YEAR(sales_order1[[#This Row],[date]])</f>
        <v>2021</v>
      </c>
      <c r="W3603" t="str">
        <f>TEXT(sales_order1[[#This Row],[date]], "Mmm")</f>
        <v>Sep</v>
      </c>
      <c r="X3603">
        <f>VALUE(TEXT(sales_order1[[#This Row],[date]], "D"))</f>
        <v>14</v>
      </c>
      <c r="Y3603">
        <v>37</v>
      </c>
    </row>
    <row r="3604" spans="1:25" x14ac:dyDescent="0.25">
      <c r="A3604" s="1">
        <v>44453</v>
      </c>
      <c r="B3604">
        <v>61528</v>
      </c>
      <c r="C3604" t="s">
        <v>279</v>
      </c>
      <c r="D3604" t="str">
        <f>VLOOKUP(sales_order1[[#This Row],[itemCode]],product_details3!B:C,2,0)</f>
        <v>SRMC15</v>
      </c>
      <c r="E3604" t="s">
        <v>280</v>
      </c>
      <c r="F3604" t="s">
        <v>30</v>
      </c>
      <c r="G3604">
        <v>50</v>
      </c>
      <c r="H3604">
        <v>16.95</v>
      </c>
      <c r="I3604">
        <v>847.5</v>
      </c>
      <c r="J3604">
        <v>6.2</v>
      </c>
      <c r="K3604">
        <v>310</v>
      </c>
      <c r="L3604">
        <v>10.75</v>
      </c>
      <c r="M3604">
        <v>0.63421828908554578</v>
      </c>
      <c r="N3604">
        <v>537.5</v>
      </c>
      <c r="O3604" t="s">
        <v>172</v>
      </c>
      <c r="P3604" t="s">
        <v>173</v>
      </c>
      <c r="Q3604" t="s">
        <v>39</v>
      </c>
      <c r="R3604" t="s">
        <v>40</v>
      </c>
      <c r="S3604" t="s">
        <v>41</v>
      </c>
      <c r="T3604" t="s">
        <v>174</v>
      </c>
      <c r="U3604" t="s">
        <v>1188</v>
      </c>
      <c r="V3604">
        <f>YEAR(sales_order1[[#This Row],[date]])</f>
        <v>2021</v>
      </c>
      <c r="W3604" t="str">
        <f>TEXT(sales_order1[[#This Row],[date]], "Mmm")</f>
        <v>Sep</v>
      </c>
      <c r="X3604">
        <f>VALUE(TEXT(sales_order1[[#This Row],[date]], "D"))</f>
        <v>14</v>
      </c>
      <c r="Y3604">
        <v>37</v>
      </c>
    </row>
    <row r="3605" spans="1:25" x14ac:dyDescent="0.25">
      <c r="A3605" s="1">
        <v>44454</v>
      </c>
      <c r="B3605">
        <v>61529</v>
      </c>
      <c r="C3605" t="s">
        <v>59</v>
      </c>
      <c r="D3605" t="str">
        <f>VLOOKUP(sales_order1[[#This Row],[itemCode]],product_details3!B:C,2,0)</f>
        <v>SCRS3050</v>
      </c>
      <c r="E3605" t="s">
        <v>60</v>
      </c>
      <c r="F3605" t="s">
        <v>61</v>
      </c>
      <c r="G3605">
        <v>100</v>
      </c>
      <c r="H3605">
        <v>19.649999999999999</v>
      </c>
      <c r="I3605">
        <v>1965</v>
      </c>
      <c r="J3605">
        <v>6.55</v>
      </c>
      <c r="K3605">
        <v>655</v>
      </c>
      <c r="L3605">
        <v>13.1</v>
      </c>
      <c r="M3605">
        <v>0.66666666666666663</v>
      </c>
      <c r="N3605">
        <v>1310</v>
      </c>
      <c r="O3605" t="s">
        <v>597</v>
      </c>
      <c r="P3605" t="s">
        <v>598</v>
      </c>
      <c r="Q3605" t="s">
        <v>239</v>
      </c>
      <c r="R3605" t="s">
        <v>112</v>
      </c>
      <c r="S3605" t="s">
        <v>368</v>
      </c>
      <c r="T3605" t="s">
        <v>599</v>
      </c>
      <c r="U3605" t="s">
        <v>1189</v>
      </c>
      <c r="V3605">
        <f>YEAR(sales_order1[[#This Row],[date]])</f>
        <v>2021</v>
      </c>
      <c r="W3605" t="str">
        <f>TEXT(sales_order1[[#This Row],[date]], "Mmm")</f>
        <v>Sep</v>
      </c>
      <c r="X3605">
        <f>VALUE(TEXT(sales_order1[[#This Row],[date]], "D"))</f>
        <v>15</v>
      </c>
      <c r="Y3605">
        <v>37</v>
      </c>
    </row>
    <row r="3606" spans="1:25" x14ac:dyDescent="0.25">
      <c r="A3606" s="1">
        <v>44454</v>
      </c>
      <c r="B3606">
        <v>61530</v>
      </c>
      <c r="C3606" t="s">
        <v>28</v>
      </c>
      <c r="D3606" t="str">
        <f>VLOOKUP(sales_order1[[#This Row],[itemCode]],product_details3!B:C,2,0)</f>
        <v>SRMC30</v>
      </c>
      <c r="E3606" t="s">
        <v>29</v>
      </c>
      <c r="F3606" t="s">
        <v>30</v>
      </c>
      <c r="G3606">
        <v>50</v>
      </c>
      <c r="H3606">
        <v>22.6</v>
      </c>
      <c r="I3606">
        <v>1130</v>
      </c>
      <c r="J3606">
        <v>7.6</v>
      </c>
      <c r="K3606">
        <v>380</v>
      </c>
      <c r="L3606">
        <v>15</v>
      </c>
      <c r="M3606">
        <v>0.66371681415929207</v>
      </c>
      <c r="N3606">
        <v>750</v>
      </c>
      <c r="O3606" t="s">
        <v>410</v>
      </c>
      <c r="P3606" t="s">
        <v>411</v>
      </c>
      <c r="Q3606" t="s">
        <v>64</v>
      </c>
      <c r="R3606" t="s">
        <v>40</v>
      </c>
      <c r="S3606" t="s">
        <v>229</v>
      </c>
      <c r="T3606" t="s">
        <v>230</v>
      </c>
      <c r="U3606" t="s">
        <v>1189</v>
      </c>
      <c r="V3606">
        <f>YEAR(sales_order1[[#This Row],[date]])</f>
        <v>2021</v>
      </c>
      <c r="W3606" t="str">
        <f>TEXT(sales_order1[[#This Row],[date]], "Mmm")</f>
        <v>Sep</v>
      </c>
      <c r="X3606">
        <f>VALUE(TEXT(sales_order1[[#This Row],[date]], "D"))</f>
        <v>15</v>
      </c>
      <c r="Y3606">
        <v>37</v>
      </c>
    </row>
    <row r="3607" spans="1:25" x14ac:dyDescent="0.25">
      <c r="A3607" s="1">
        <v>44454</v>
      </c>
      <c r="B3607">
        <v>61531</v>
      </c>
      <c r="C3607" t="s">
        <v>19</v>
      </c>
      <c r="D3607" t="str">
        <f>VLOOKUP(sales_order1[[#This Row],[itemCode]],product_details3!B:C,2,0)</f>
        <v>MSTH100</v>
      </c>
      <c r="E3607" t="s">
        <v>20</v>
      </c>
      <c r="F3607" t="s">
        <v>21</v>
      </c>
      <c r="G3607">
        <v>100</v>
      </c>
      <c r="H3607">
        <v>26.25</v>
      </c>
      <c r="I3607">
        <v>2625</v>
      </c>
      <c r="J3607">
        <v>7.75</v>
      </c>
      <c r="K3607">
        <v>775</v>
      </c>
      <c r="L3607">
        <v>18.5</v>
      </c>
      <c r="M3607">
        <v>0.70476190476190481</v>
      </c>
      <c r="N3607">
        <v>1850</v>
      </c>
      <c r="O3607" t="s">
        <v>98</v>
      </c>
      <c r="P3607" t="s">
        <v>99</v>
      </c>
      <c r="Q3607" t="s">
        <v>100</v>
      </c>
      <c r="R3607" t="s">
        <v>40</v>
      </c>
      <c r="S3607" t="s">
        <v>101</v>
      </c>
      <c r="T3607" t="s">
        <v>102</v>
      </c>
      <c r="U3607" t="s">
        <v>1190</v>
      </c>
      <c r="V3607">
        <f>YEAR(sales_order1[[#This Row],[date]])</f>
        <v>2021</v>
      </c>
      <c r="W3607" t="str">
        <f>TEXT(sales_order1[[#This Row],[date]], "Mmm")</f>
        <v>Sep</v>
      </c>
      <c r="X3607">
        <f>VALUE(TEXT(sales_order1[[#This Row],[date]], "D"))</f>
        <v>15</v>
      </c>
      <c r="Y3607">
        <v>37</v>
      </c>
    </row>
    <row r="3608" spans="1:25" x14ac:dyDescent="0.25">
      <c r="A3608" s="1">
        <v>44454</v>
      </c>
      <c r="B3608">
        <v>61532</v>
      </c>
      <c r="C3608" t="s">
        <v>19</v>
      </c>
      <c r="D3608" t="str">
        <f>VLOOKUP(sales_order1[[#This Row],[itemCode]],product_details3!B:C,2,0)</f>
        <v>MSTH100</v>
      </c>
      <c r="E3608" t="s">
        <v>20</v>
      </c>
      <c r="F3608" t="s">
        <v>21</v>
      </c>
      <c r="G3608">
        <v>150</v>
      </c>
      <c r="H3608">
        <v>26.25</v>
      </c>
      <c r="I3608">
        <v>3937.5</v>
      </c>
      <c r="J3608">
        <v>7.75</v>
      </c>
      <c r="K3608">
        <v>1162.5</v>
      </c>
      <c r="L3608">
        <v>18.5</v>
      </c>
      <c r="M3608">
        <v>0.70476190476190481</v>
      </c>
      <c r="N3608">
        <v>2775</v>
      </c>
      <c r="O3608" t="s">
        <v>354</v>
      </c>
      <c r="P3608" t="s">
        <v>355</v>
      </c>
      <c r="Q3608" t="s">
        <v>119</v>
      </c>
      <c r="R3608" t="s">
        <v>40</v>
      </c>
      <c r="S3608" t="s">
        <v>356</v>
      </c>
      <c r="T3608" t="s">
        <v>357</v>
      </c>
      <c r="U3608" t="s">
        <v>1190</v>
      </c>
      <c r="V3608">
        <f>YEAR(sales_order1[[#This Row],[date]])</f>
        <v>2021</v>
      </c>
      <c r="W3608" t="str">
        <f>TEXT(sales_order1[[#This Row],[date]], "Mmm")</f>
        <v>Sep</v>
      </c>
      <c r="X3608">
        <f>VALUE(TEXT(sales_order1[[#This Row],[date]], "D"))</f>
        <v>15</v>
      </c>
      <c r="Y3608">
        <v>37</v>
      </c>
    </row>
    <row r="3609" spans="1:25" x14ac:dyDescent="0.25">
      <c r="A3609" s="1">
        <v>44454</v>
      </c>
      <c r="B3609">
        <v>61533</v>
      </c>
      <c r="C3609" t="s">
        <v>115</v>
      </c>
      <c r="D3609" t="str">
        <f>VLOOKUP(sales_order1[[#This Row],[itemCode]],product_details3!B:C,2,0)</f>
        <v>SCRS30100</v>
      </c>
      <c r="E3609" t="s">
        <v>116</v>
      </c>
      <c r="F3609" t="s">
        <v>61</v>
      </c>
      <c r="G3609">
        <v>300</v>
      </c>
      <c r="H3609">
        <v>32.75</v>
      </c>
      <c r="I3609">
        <v>9825</v>
      </c>
      <c r="J3609">
        <v>11.25</v>
      </c>
      <c r="K3609">
        <v>3375</v>
      </c>
      <c r="L3609">
        <v>21.5</v>
      </c>
      <c r="M3609">
        <v>0.65648854961832059</v>
      </c>
      <c r="N3609">
        <v>6450</v>
      </c>
      <c r="O3609" t="s">
        <v>420</v>
      </c>
      <c r="P3609" t="s">
        <v>421</v>
      </c>
      <c r="Q3609" t="s">
        <v>77</v>
      </c>
      <c r="R3609" t="s">
        <v>72</v>
      </c>
      <c r="S3609" t="s">
        <v>78</v>
      </c>
      <c r="T3609" t="s">
        <v>422</v>
      </c>
      <c r="U3609" t="s">
        <v>1190</v>
      </c>
      <c r="V3609">
        <f>YEAR(sales_order1[[#This Row],[date]])</f>
        <v>2021</v>
      </c>
      <c r="W3609" t="str">
        <f>TEXT(sales_order1[[#This Row],[date]], "Mmm")</f>
        <v>Sep</v>
      </c>
      <c r="X3609">
        <f>VALUE(TEXT(sales_order1[[#This Row],[date]], "D"))</f>
        <v>15</v>
      </c>
      <c r="Y3609">
        <v>37</v>
      </c>
    </row>
    <row r="3610" spans="1:25" x14ac:dyDescent="0.25">
      <c r="A3610" s="1">
        <v>44454</v>
      </c>
      <c r="B3610">
        <v>61534</v>
      </c>
      <c r="C3610" t="s">
        <v>149</v>
      </c>
      <c r="D3610" t="str">
        <f>VLOOKUP(sales_order1[[#This Row],[itemCode]],product_details3!B:C,2,0)</f>
        <v>MKRW80</v>
      </c>
      <c r="E3610" t="s">
        <v>150</v>
      </c>
      <c r="F3610" t="s">
        <v>151</v>
      </c>
      <c r="G3610">
        <v>100</v>
      </c>
      <c r="H3610">
        <v>14.65</v>
      </c>
      <c r="I3610">
        <v>1465</v>
      </c>
      <c r="J3610">
        <v>6.55</v>
      </c>
      <c r="K3610">
        <v>655</v>
      </c>
      <c r="L3610">
        <v>8.1</v>
      </c>
      <c r="M3610">
        <v>0.55290102389078488</v>
      </c>
      <c r="N3610">
        <v>810</v>
      </c>
      <c r="O3610" t="s">
        <v>670</v>
      </c>
      <c r="P3610" t="s">
        <v>671</v>
      </c>
      <c r="Q3610" t="s">
        <v>383</v>
      </c>
      <c r="R3610" t="s">
        <v>72</v>
      </c>
      <c r="S3610" t="s">
        <v>459</v>
      </c>
      <c r="T3610" t="s">
        <v>672</v>
      </c>
      <c r="U3610" t="s">
        <v>1188</v>
      </c>
      <c r="V3610">
        <f>YEAR(sales_order1[[#This Row],[date]])</f>
        <v>2021</v>
      </c>
      <c r="W3610" t="str">
        <f>TEXT(sales_order1[[#This Row],[date]], "Mmm")</f>
        <v>Sep</v>
      </c>
      <c r="X3610">
        <f>VALUE(TEXT(sales_order1[[#This Row],[date]], "D"))</f>
        <v>15</v>
      </c>
      <c r="Y3610">
        <v>37</v>
      </c>
    </row>
    <row r="3611" spans="1:25" x14ac:dyDescent="0.25">
      <c r="A3611" s="1">
        <v>44454</v>
      </c>
      <c r="B3611">
        <v>61535</v>
      </c>
      <c r="C3611" t="s">
        <v>51</v>
      </c>
      <c r="D3611" t="str">
        <f>VLOOKUP(sales_order1[[#This Row],[itemCode]],product_details3!B:C,2,0)</f>
        <v>MSTH50</v>
      </c>
      <c r="E3611" t="s">
        <v>52</v>
      </c>
      <c r="F3611" t="s">
        <v>21</v>
      </c>
      <c r="G3611">
        <v>50</v>
      </c>
      <c r="H3611">
        <v>15.75</v>
      </c>
      <c r="I3611">
        <v>787.5</v>
      </c>
      <c r="J3611">
        <v>4.45</v>
      </c>
      <c r="K3611">
        <v>222.5</v>
      </c>
      <c r="L3611">
        <v>11.3</v>
      </c>
      <c r="M3611">
        <v>0.71746031746031746</v>
      </c>
      <c r="N3611">
        <v>565</v>
      </c>
      <c r="O3611" t="s">
        <v>196</v>
      </c>
      <c r="P3611" t="s">
        <v>197</v>
      </c>
      <c r="Q3611" t="s">
        <v>132</v>
      </c>
      <c r="R3611" t="s">
        <v>56</v>
      </c>
      <c r="S3611" t="s">
        <v>133</v>
      </c>
      <c r="T3611" t="s">
        <v>198</v>
      </c>
      <c r="U3611" t="s">
        <v>1191</v>
      </c>
      <c r="V3611">
        <f>YEAR(sales_order1[[#This Row],[date]])</f>
        <v>2021</v>
      </c>
      <c r="W3611" t="str">
        <f>TEXT(sales_order1[[#This Row],[date]], "Mmm")</f>
        <v>Sep</v>
      </c>
      <c r="X3611">
        <f>VALUE(TEXT(sales_order1[[#This Row],[date]], "D"))</f>
        <v>15</v>
      </c>
      <c r="Y3611">
        <v>37</v>
      </c>
    </row>
    <row r="3612" spans="1:25" x14ac:dyDescent="0.25">
      <c r="A3612" s="1">
        <v>44455</v>
      </c>
      <c r="B3612">
        <v>61536</v>
      </c>
      <c r="C3612" t="s">
        <v>307</v>
      </c>
      <c r="D3612" t="str">
        <f>VLOOKUP(sales_order1[[#This Row],[itemCode]],product_details3!B:C,2,0)</f>
        <v>TNRH150</v>
      </c>
      <c r="E3612" t="s">
        <v>308</v>
      </c>
      <c r="F3612" t="s">
        <v>124</v>
      </c>
      <c r="G3612">
        <v>200</v>
      </c>
      <c r="H3612">
        <v>15.75</v>
      </c>
      <c r="I3612">
        <v>3150</v>
      </c>
      <c r="J3612">
        <v>4.45</v>
      </c>
      <c r="K3612">
        <v>890</v>
      </c>
      <c r="L3612">
        <v>11.3</v>
      </c>
      <c r="M3612">
        <v>0.71746031746031746</v>
      </c>
      <c r="N3612">
        <v>2260</v>
      </c>
      <c r="O3612" t="s">
        <v>534</v>
      </c>
      <c r="P3612" t="s">
        <v>535</v>
      </c>
      <c r="Q3612" t="s">
        <v>107</v>
      </c>
      <c r="R3612" t="s">
        <v>40</v>
      </c>
      <c r="S3612" t="s">
        <v>101</v>
      </c>
      <c r="T3612" t="s">
        <v>536</v>
      </c>
      <c r="U3612" t="s">
        <v>1190</v>
      </c>
      <c r="V3612">
        <f>YEAR(sales_order1[[#This Row],[date]])</f>
        <v>2021</v>
      </c>
      <c r="W3612" t="str">
        <f>TEXT(sales_order1[[#This Row],[date]], "Mmm")</f>
        <v>Sep</v>
      </c>
      <c r="X3612">
        <f>VALUE(TEXT(sales_order1[[#This Row],[date]], "D"))</f>
        <v>16</v>
      </c>
      <c r="Y3612">
        <v>37</v>
      </c>
    </row>
    <row r="3613" spans="1:25" x14ac:dyDescent="0.25">
      <c r="A3613" s="1">
        <v>44455</v>
      </c>
      <c r="B3613">
        <v>61537</v>
      </c>
      <c r="C3613" t="s">
        <v>135</v>
      </c>
      <c r="D3613" t="str">
        <f>VLOOKUP(sales_order1[[#This Row],[itemCode]],product_details3!B:C,2,0)</f>
        <v>MSKSH</v>
      </c>
      <c r="E3613" t="s">
        <v>136</v>
      </c>
      <c r="F3613" t="s">
        <v>137</v>
      </c>
      <c r="G3613">
        <v>50</v>
      </c>
      <c r="H3613">
        <v>18.75</v>
      </c>
      <c r="I3613">
        <v>937.5</v>
      </c>
      <c r="J3613">
        <v>7.45</v>
      </c>
      <c r="K3613">
        <v>372.5</v>
      </c>
      <c r="L3613">
        <v>11.3</v>
      </c>
      <c r="M3613">
        <v>0.60266666666666668</v>
      </c>
      <c r="N3613">
        <v>565</v>
      </c>
      <c r="O3613" t="s">
        <v>206</v>
      </c>
      <c r="P3613" t="s">
        <v>207</v>
      </c>
      <c r="Q3613" t="s">
        <v>71</v>
      </c>
      <c r="R3613" t="s">
        <v>72</v>
      </c>
      <c r="S3613" t="s">
        <v>73</v>
      </c>
      <c r="T3613" t="s">
        <v>208</v>
      </c>
      <c r="U3613" t="s">
        <v>1190</v>
      </c>
      <c r="V3613">
        <f>YEAR(sales_order1[[#This Row],[date]])</f>
        <v>2021</v>
      </c>
      <c r="W3613" t="str">
        <f>TEXT(sales_order1[[#This Row],[date]], "Mmm")</f>
        <v>Sep</v>
      </c>
      <c r="X3613">
        <f>VALUE(TEXT(sales_order1[[#This Row],[date]], "D"))</f>
        <v>16</v>
      </c>
      <c r="Y3613">
        <v>37</v>
      </c>
    </row>
    <row r="3614" spans="1:25" x14ac:dyDescent="0.25">
      <c r="A3614" s="1">
        <v>44455</v>
      </c>
      <c r="B3614">
        <v>61538</v>
      </c>
      <c r="C3614" t="s">
        <v>128</v>
      </c>
      <c r="D3614" t="str">
        <f>VLOOKUP(sales_order1[[#This Row],[itemCode]],product_details3!B:C,2,0)</f>
        <v>SCRT100</v>
      </c>
      <c r="E3614" t="s">
        <v>129</v>
      </c>
      <c r="F3614" t="s">
        <v>61</v>
      </c>
      <c r="G3614">
        <v>100</v>
      </c>
      <c r="H3614">
        <v>28.25</v>
      </c>
      <c r="I3614">
        <v>2825</v>
      </c>
      <c r="J3614">
        <v>9</v>
      </c>
      <c r="K3614">
        <v>900</v>
      </c>
      <c r="L3614">
        <v>19.25</v>
      </c>
      <c r="M3614">
        <v>0.68141592920353977</v>
      </c>
      <c r="N3614">
        <v>1925</v>
      </c>
      <c r="O3614" t="s">
        <v>609</v>
      </c>
      <c r="P3614" t="s">
        <v>610</v>
      </c>
      <c r="Q3614" t="s">
        <v>93</v>
      </c>
      <c r="R3614" t="s">
        <v>72</v>
      </c>
      <c r="S3614" t="s">
        <v>260</v>
      </c>
      <c r="T3614" t="s">
        <v>611</v>
      </c>
      <c r="U3614" t="s">
        <v>1190</v>
      </c>
      <c r="V3614">
        <f>YEAR(sales_order1[[#This Row],[date]])</f>
        <v>2021</v>
      </c>
      <c r="W3614" t="str">
        <f>TEXT(sales_order1[[#This Row],[date]], "Mmm")</f>
        <v>Sep</v>
      </c>
      <c r="X3614">
        <f>VALUE(TEXT(sales_order1[[#This Row],[date]], "D"))</f>
        <v>16</v>
      </c>
      <c r="Y3614">
        <v>37</v>
      </c>
    </row>
    <row r="3615" spans="1:25" x14ac:dyDescent="0.25">
      <c r="A3615" s="1">
        <v>44455</v>
      </c>
      <c r="B3615">
        <v>61539</v>
      </c>
      <c r="C3615" t="s">
        <v>19</v>
      </c>
      <c r="D3615" t="str">
        <f>VLOOKUP(sales_order1[[#This Row],[itemCode]],product_details3!B:C,2,0)</f>
        <v>MSTH100</v>
      </c>
      <c r="E3615" t="s">
        <v>20</v>
      </c>
      <c r="F3615" t="s">
        <v>21</v>
      </c>
      <c r="G3615">
        <v>200</v>
      </c>
      <c r="H3615">
        <v>26.25</v>
      </c>
      <c r="I3615">
        <v>5250</v>
      </c>
      <c r="J3615">
        <v>7.75</v>
      </c>
      <c r="K3615">
        <v>1550</v>
      </c>
      <c r="L3615">
        <v>18.5</v>
      </c>
      <c r="M3615">
        <v>0.70476190476190481</v>
      </c>
      <c r="N3615">
        <v>3700</v>
      </c>
      <c r="O3615" t="s">
        <v>376</v>
      </c>
      <c r="P3615" t="s">
        <v>377</v>
      </c>
      <c r="Q3615" t="s">
        <v>378</v>
      </c>
      <c r="R3615" t="s">
        <v>72</v>
      </c>
      <c r="S3615" t="s">
        <v>379</v>
      </c>
      <c r="T3615" t="s">
        <v>380</v>
      </c>
      <c r="U3615" t="s">
        <v>1188</v>
      </c>
      <c r="V3615">
        <f>YEAR(sales_order1[[#This Row],[date]])</f>
        <v>2021</v>
      </c>
      <c r="W3615" t="str">
        <f>TEXT(sales_order1[[#This Row],[date]], "Mmm")</f>
        <v>Sep</v>
      </c>
      <c r="X3615">
        <f>VALUE(TEXT(sales_order1[[#This Row],[date]], "D"))</f>
        <v>16</v>
      </c>
      <c r="Y3615">
        <v>37</v>
      </c>
    </row>
    <row r="3616" spans="1:25" x14ac:dyDescent="0.25">
      <c r="A3616" s="1">
        <v>44455</v>
      </c>
      <c r="B3616">
        <v>61540</v>
      </c>
      <c r="C3616" t="s">
        <v>51</v>
      </c>
      <c r="D3616" t="str">
        <f>VLOOKUP(sales_order1[[#This Row],[itemCode]],product_details3!B:C,2,0)</f>
        <v>MSTH50</v>
      </c>
      <c r="E3616" t="s">
        <v>52</v>
      </c>
      <c r="F3616" t="s">
        <v>21</v>
      </c>
      <c r="G3616">
        <v>50</v>
      </c>
      <c r="H3616">
        <v>15.75</v>
      </c>
      <c r="I3616">
        <v>787.5</v>
      </c>
      <c r="J3616">
        <v>4.45</v>
      </c>
      <c r="K3616">
        <v>222.5</v>
      </c>
      <c r="L3616">
        <v>11.3</v>
      </c>
      <c r="M3616">
        <v>0.71746031746031746</v>
      </c>
      <c r="N3616">
        <v>565</v>
      </c>
      <c r="O3616" t="s">
        <v>514</v>
      </c>
      <c r="P3616" t="s">
        <v>515</v>
      </c>
      <c r="Q3616" t="s">
        <v>64</v>
      </c>
      <c r="R3616" t="s">
        <v>40</v>
      </c>
      <c r="S3616" t="s">
        <v>84</v>
      </c>
      <c r="T3616" t="s">
        <v>419</v>
      </c>
      <c r="U3616" t="s">
        <v>1189</v>
      </c>
      <c r="V3616">
        <f>YEAR(sales_order1[[#This Row],[date]])</f>
        <v>2021</v>
      </c>
      <c r="W3616" t="str">
        <f>TEXT(sales_order1[[#This Row],[date]], "Mmm")</f>
        <v>Sep</v>
      </c>
      <c r="X3616">
        <f>VALUE(TEXT(sales_order1[[#This Row],[date]], "D"))</f>
        <v>16</v>
      </c>
      <c r="Y3616">
        <v>37</v>
      </c>
    </row>
    <row r="3617" spans="1:25" x14ac:dyDescent="0.25">
      <c r="A3617" s="1">
        <v>44455</v>
      </c>
      <c r="B3617">
        <v>61541</v>
      </c>
      <c r="C3617" t="s">
        <v>19</v>
      </c>
      <c r="D3617" t="str">
        <f>VLOOKUP(sales_order1[[#This Row],[itemCode]],product_details3!B:C,2,0)</f>
        <v>MSTH100</v>
      </c>
      <c r="E3617" t="s">
        <v>20</v>
      </c>
      <c r="F3617" t="s">
        <v>21</v>
      </c>
      <c r="G3617">
        <v>200</v>
      </c>
      <c r="H3617">
        <v>26.25</v>
      </c>
      <c r="I3617">
        <v>5250</v>
      </c>
      <c r="J3617">
        <v>7.75</v>
      </c>
      <c r="K3617">
        <v>1550</v>
      </c>
      <c r="L3617">
        <v>18.5</v>
      </c>
      <c r="M3617">
        <v>0.70476190476190481</v>
      </c>
      <c r="N3617">
        <v>3700</v>
      </c>
      <c r="O3617" t="s">
        <v>177</v>
      </c>
      <c r="P3617" t="s">
        <v>178</v>
      </c>
      <c r="Q3617" t="s">
        <v>111</v>
      </c>
      <c r="R3617" t="s">
        <v>112</v>
      </c>
      <c r="S3617" t="s">
        <v>179</v>
      </c>
      <c r="T3617" t="s">
        <v>180</v>
      </c>
      <c r="U3617" t="s">
        <v>1189</v>
      </c>
      <c r="V3617">
        <f>YEAR(sales_order1[[#This Row],[date]])</f>
        <v>2021</v>
      </c>
      <c r="W3617" t="str">
        <f>TEXT(sales_order1[[#This Row],[date]], "Mmm")</f>
        <v>Sep</v>
      </c>
      <c r="X3617">
        <f>VALUE(TEXT(sales_order1[[#This Row],[date]], "D"))</f>
        <v>16</v>
      </c>
      <c r="Y3617">
        <v>37</v>
      </c>
    </row>
    <row r="3618" spans="1:25" x14ac:dyDescent="0.25">
      <c r="A3618" s="1">
        <v>44455</v>
      </c>
      <c r="B3618">
        <v>61542</v>
      </c>
      <c r="C3618" t="s">
        <v>135</v>
      </c>
      <c r="D3618" t="str">
        <f>VLOOKUP(sales_order1[[#This Row],[itemCode]],product_details3!B:C,2,0)</f>
        <v>MSKSH</v>
      </c>
      <c r="E3618" t="s">
        <v>136</v>
      </c>
      <c r="F3618" t="s">
        <v>137</v>
      </c>
      <c r="G3618">
        <v>300</v>
      </c>
      <c r="H3618">
        <v>18.75</v>
      </c>
      <c r="I3618">
        <v>5625</v>
      </c>
      <c r="J3618">
        <v>7.45</v>
      </c>
      <c r="K3618">
        <v>2235</v>
      </c>
      <c r="L3618">
        <v>11.3</v>
      </c>
      <c r="M3618">
        <v>0.60266666666666668</v>
      </c>
      <c r="N3618">
        <v>3390</v>
      </c>
      <c r="O3618" t="s">
        <v>673</v>
      </c>
      <c r="P3618" t="s">
        <v>674</v>
      </c>
      <c r="Q3618" t="s">
        <v>71</v>
      </c>
      <c r="R3618" t="s">
        <v>72</v>
      </c>
      <c r="S3618" t="s">
        <v>73</v>
      </c>
      <c r="T3618" t="s">
        <v>675</v>
      </c>
      <c r="U3618" t="s">
        <v>1190</v>
      </c>
      <c r="V3618">
        <f>YEAR(sales_order1[[#This Row],[date]])</f>
        <v>2021</v>
      </c>
      <c r="W3618" t="str">
        <f>TEXT(sales_order1[[#This Row],[date]], "Mmm")</f>
        <v>Sep</v>
      </c>
      <c r="X3618">
        <f>VALUE(TEXT(sales_order1[[#This Row],[date]], "D"))</f>
        <v>16</v>
      </c>
      <c r="Y3618">
        <v>37</v>
      </c>
    </row>
    <row r="3619" spans="1:25" x14ac:dyDescent="0.25">
      <c r="A3619" s="1">
        <v>44455</v>
      </c>
      <c r="B3619">
        <v>61543</v>
      </c>
      <c r="C3619" t="s">
        <v>251</v>
      </c>
      <c r="D3619" t="str">
        <f>VLOOKUP(sales_order1[[#This Row],[itemCode]],product_details3!B:C,2,0)</f>
        <v>CLNO50</v>
      </c>
      <c r="E3619" t="s">
        <v>252</v>
      </c>
      <c r="F3619" t="s">
        <v>45</v>
      </c>
      <c r="G3619">
        <v>200</v>
      </c>
      <c r="H3619">
        <v>9.1</v>
      </c>
      <c r="I3619">
        <v>1820</v>
      </c>
      <c r="J3619">
        <v>3.7</v>
      </c>
      <c r="K3619">
        <v>740</v>
      </c>
      <c r="L3619">
        <v>5.4</v>
      </c>
      <c r="M3619">
        <v>0.59340659340659352</v>
      </c>
      <c r="N3619">
        <v>1080</v>
      </c>
      <c r="O3619" t="s">
        <v>199</v>
      </c>
      <c r="P3619" t="s">
        <v>200</v>
      </c>
      <c r="Q3619" t="s">
        <v>201</v>
      </c>
      <c r="R3619" t="s">
        <v>25</v>
      </c>
      <c r="S3619" t="s">
        <v>202</v>
      </c>
      <c r="T3619" t="s">
        <v>203</v>
      </c>
      <c r="U3619" t="s">
        <v>1191</v>
      </c>
      <c r="V3619">
        <f>YEAR(sales_order1[[#This Row],[date]])</f>
        <v>2021</v>
      </c>
      <c r="W3619" t="str">
        <f>TEXT(sales_order1[[#This Row],[date]], "Mmm")</f>
        <v>Sep</v>
      </c>
      <c r="X3619">
        <f>VALUE(TEXT(sales_order1[[#This Row],[date]], "D"))</f>
        <v>16</v>
      </c>
      <c r="Y3619">
        <v>37</v>
      </c>
    </row>
    <row r="3620" spans="1:25" x14ac:dyDescent="0.25">
      <c r="A3620" s="1">
        <v>44456</v>
      </c>
      <c r="B3620">
        <v>61544</v>
      </c>
      <c r="C3620" t="s">
        <v>194</v>
      </c>
      <c r="D3620" t="str">
        <f>VLOOKUP(sales_order1[[#This Row],[itemCode]],product_details3!B:C,2,0)</f>
        <v>CLNG150</v>
      </c>
      <c r="E3620" t="s">
        <v>195</v>
      </c>
      <c r="F3620" t="s">
        <v>45</v>
      </c>
      <c r="G3620">
        <v>100</v>
      </c>
      <c r="H3620">
        <v>12.75</v>
      </c>
      <c r="I3620">
        <v>1275</v>
      </c>
      <c r="J3620">
        <v>4.45</v>
      </c>
      <c r="K3620">
        <v>445</v>
      </c>
      <c r="L3620">
        <v>8.3000000000000007</v>
      </c>
      <c r="M3620">
        <v>0.65098039215686276</v>
      </c>
      <c r="N3620">
        <v>830</v>
      </c>
      <c r="O3620" t="s">
        <v>660</v>
      </c>
      <c r="P3620" t="s">
        <v>661</v>
      </c>
      <c r="Q3620" t="s">
        <v>378</v>
      </c>
      <c r="R3620" t="s">
        <v>72</v>
      </c>
      <c r="S3620" t="s">
        <v>662</v>
      </c>
      <c r="T3620" t="s">
        <v>663</v>
      </c>
      <c r="U3620" t="s">
        <v>1188</v>
      </c>
      <c r="V3620">
        <f>YEAR(sales_order1[[#This Row],[date]])</f>
        <v>2021</v>
      </c>
      <c r="W3620" t="str">
        <f>TEXT(sales_order1[[#This Row],[date]], "Mmm")</f>
        <v>Sep</v>
      </c>
      <c r="X3620">
        <f>VALUE(TEXT(sales_order1[[#This Row],[date]], "D"))</f>
        <v>17</v>
      </c>
      <c r="Y3620">
        <v>38</v>
      </c>
    </row>
    <row r="3621" spans="1:25" x14ac:dyDescent="0.25">
      <c r="A3621" s="1">
        <v>44456</v>
      </c>
      <c r="B3621">
        <v>61545</v>
      </c>
      <c r="C3621" t="s">
        <v>135</v>
      </c>
      <c r="D3621" t="str">
        <f>VLOOKUP(sales_order1[[#This Row],[itemCode]],product_details3!B:C,2,0)</f>
        <v>MSKSH</v>
      </c>
      <c r="E3621" t="s">
        <v>136</v>
      </c>
      <c r="F3621" t="s">
        <v>137</v>
      </c>
      <c r="G3621">
        <v>50</v>
      </c>
      <c r="H3621">
        <v>18.75</v>
      </c>
      <c r="I3621">
        <v>937.5</v>
      </c>
      <c r="J3621">
        <v>7.45</v>
      </c>
      <c r="K3621">
        <v>372.5</v>
      </c>
      <c r="L3621">
        <v>11.3</v>
      </c>
      <c r="M3621">
        <v>0.60266666666666668</v>
      </c>
      <c r="N3621">
        <v>565</v>
      </c>
      <c r="O3621" t="s">
        <v>451</v>
      </c>
      <c r="P3621" t="s">
        <v>452</v>
      </c>
      <c r="Q3621" t="s">
        <v>271</v>
      </c>
      <c r="R3621" t="s">
        <v>56</v>
      </c>
      <c r="S3621" t="s">
        <v>192</v>
      </c>
      <c r="T3621" t="s">
        <v>453</v>
      </c>
      <c r="U3621" t="s">
        <v>1191</v>
      </c>
      <c r="V3621">
        <f>YEAR(sales_order1[[#This Row],[date]])</f>
        <v>2021</v>
      </c>
      <c r="W3621" t="str">
        <f>TEXT(sales_order1[[#This Row],[date]], "Mmm")</f>
        <v>Sep</v>
      </c>
      <c r="X3621">
        <f>VALUE(TEXT(sales_order1[[#This Row],[date]], "D"))</f>
        <v>17</v>
      </c>
      <c r="Y3621">
        <v>38</v>
      </c>
    </row>
    <row r="3622" spans="1:25" x14ac:dyDescent="0.25">
      <c r="A3622" s="1">
        <v>44456</v>
      </c>
      <c r="B3622">
        <v>61546</v>
      </c>
      <c r="C3622" t="s">
        <v>156</v>
      </c>
      <c r="D3622" t="str">
        <f>VLOOKUP(sales_order1[[#This Row],[itemCode]],product_details3!B:C,2,0)</f>
        <v>SCRT30</v>
      </c>
      <c r="E3622" t="s">
        <v>157</v>
      </c>
      <c r="F3622" t="s">
        <v>61</v>
      </c>
      <c r="G3622">
        <v>150</v>
      </c>
      <c r="H3622">
        <v>11.3</v>
      </c>
      <c r="I3622">
        <v>1695</v>
      </c>
      <c r="J3622">
        <v>3.8</v>
      </c>
      <c r="K3622">
        <v>570</v>
      </c>
      <c r="L3622">
        <v>7.5</v>
      </c>
      <c r="M3622">
        <v>0.66371681415929207</v>
      </c>
      <c r="N3622">
        <v>1125</v>
      </c>
      <c r="O3622" t="s">
        <v>709</v>
      </c>
      <c r="P3622" t="s">
        <v>710</v>
      </c>
      <c r="Q3622" t="s">
        <v>191</v>
      </c>
      <c r="R3622" t="s">
        <v>56</v>
      </c>
      <c r="S3622" t="s">
        <v>192</v>
      </c>
      <c r="T3622" t="s">
        <v>711</v>
      </c>
      <c r="U3622" t="s">
        <v>1191</v>
      </c>
      <c r="V3622">
        <f>YEAR(sales_order1[[#This Row],[date]])</f>
        <v>2021</v>
      </c>
      <c r="W3622" t="str">
        <f>TEXT(sales_order1[[#This Row],[date]], "Mmm")</f>
        <v>Sep</v>
      </c>
      <c r="X3622">
        <f>VALUE(TEXT(sales_order1[[#This Row],[date]], "D"))</f>
        <v>17</v>
      </c>
      <c r="Y3622">
        <v>38</v>
      </c>
    </row>
    <row r="3623" spans="1:25" x14ac:dyDescent="0.25">
      <c r="A3623" s="1">
        <v>44456</v>
      </c>
      <c r="B3623">
        <v>61547</v>
      </c>
      <c r="C3623" t="s">
        <v>103</v>
      </c>
      <c r="D3623" t="str">
        <f>VLOOKUP(sales_order1[[#This Row],[itemCode]],product_details3!B:C,2,0)</f>
        <v>SCRT50</v>
      </c>
      <c r="E3623" t="s">
        <v>104</v>
      </c>
      <c r="F3623" t="s">
        <v>61</v>
      </c>
      <c r="G3623">
        <v>100</v>
      </c>
      <c r="H3623">
        <v>16.95</v>
      </c>
      <c r="I3623">
        <v>1695</v>
      </c>
      <c r="J3623">
        <v>5.2</v>
      </c>
      <c r="K3623">
        <v>520</v>
      </c>
      <c r="L3623">
        <v>11.75</v>
      </c>
      <c r="M3623">
        <v>0.69321533923303835</v>
      </c>
      <c r="N3623">
        <v>1175</v>
      </c>
      <c r="O3623" t="s">
        <v>91</v>
      </c>
      <c r="P3623" t="s">
        <v>92</v>
      </c>
      <c r="Q3623" t="s">
        <v>93</v>
      </c>
      <c r="R3623" t="s">
        <v>72</v>
      </c>
      <c r="S3623" t="s">
        <v>94</v>
      </c>
      <c r="T3623" t="s">
        <v>95</v>
      </c>
      <c r="U3623" t="s">
        <v>1190</v>
      </c>
      <c r="V3623">
        <f>YEAR(sales_order1[[#This Row],[date]])</f>
        <v>2021</v>
      </c>
      <c r="W3623" t="str">
        <f>TEXT(sales_order1[[#This Row],[date]], "Mmm")</f>
        <v>Sep</v>
      </c>
      <c r="X3623">
        <f>VALUE(TEXT(sales_order1[[#This Row],[date]], "D"))</f>
        <v>17</v>
      </c>
      <c r="Y3623">
        <v>38</v>
      </c>
    </row>
    <row r="3624" spans="1:25" x14ac:dyDescent="0.25">
      <c r="A3624" s="1">
        <v>44456</v>
      </c>
      <c r="B3624">
        <v>61548</v>
      </c>
      <c r="C3624" t="s">
        <v>86</v>
      </c>
      <c r="D3624" t="str">
        <f>VLOOKUP(sales_order1[[#This Row],[itemCode]],product_details3!B:C,2,0)</f>
        <v>SRMH30</v>
      </c>
      <c r="E3624" t="s">
        <v>87</v>
      </c>
      <c r="F3624" t="s">
        <v>30</v>
      </c>
      <c r="G3624">
        <v>100</v>
      </c>
      <c r="H3624">
        <v>21</v>
      </c>
      <c r="I3624">
        <v>2100</v>
      </c>
      <c r="J3624">
        <v>6.6</v>
      </c>
      <c r="K3624">
        <v>660</v>
      </c>
      <c r="L3624">
        <v>14.4</v>
      </c>
      <c r="M3624">
        <v>0.68571428571428572</v>
      </c>
      <c r="N3624">
        <v>1440</v>
      </c>
      <c r="O3624" t="s">
        <v>481</v>
      </c>
      <c r="P3624" t="s">
        <v>482</v>
      </c>
      <c r="Q3624" t="s">
        <v>107</v>
      </c>
      <c r="R3624" t="s">
        <v>40</v>
      </c>
      <c r="S3624" t="s">
        <v>101</v>
      </c>
      <c r="T3624" t="s">
        <v>483</v>
      </c>
      <c r="U3624" t="s">
        <v>1190</v>
      </c>
      <c r="V3624">
        <f>YEAR(sales_order1[[#This Row],[date]])</f>
        <v>2021</v>
      </c>
      <c r="W3624" t="str">
        <f>TEXT(sales_order1[[#This Row],[date]], "Mmm")</f>
        <v>Sep</v>
      </c>
      <c r="X3624">
        <f>VALUE(TEXT(sales_order1[[#This Row],[date]], "D"))</f>
        <v>17</v>
      </c>
      <c r="Y3624">
        <v>38</v>
      </c>
    </row>
    <row r="3625" spans="1:25" x14ac:dyDescent="0.25">
      <c r="A3625" s="1">
        <v>44456</v>
      </c>
      <c r="B3625">
        <v>61549</v>
      </c>
      <c r="C3625" t="s">
        <v>19</v>
      </c>
      <c r="D3625" t="str">
        <f>VLOOKUP(sales_order1[[#This Row],[itemCode]],product_details3!B:C,2,0)</f>
        <v>MSTH100</v>
      </c>
      <c r="E3625" t="s">
        <v>20</v>
      </c>
      <c r="F3625" t="s">
        <v>21</v>
      </c>
      <c r="G3625">
        <v>100</v>
      </c>
      <c r="H3625">
        <v>26.25</v>
      </c>
      <c r="I3625">
        <v>2625</v>
      </c>
      <c r="J3625">
        <v>7.75</v>
      </c>
      <c r="K3625">
        <v>775</v>
      </c>
      <c r="L3625">
        <v>18.5</v>
      </c>
      <c r="M3625">
        <v>0.70476190476190481</v>
      </c>
      <c r="N3625">
        <v>1850</v>
      </c>
      <c r="O3625" t="s">
        <v>216</v>
      </c>
      <c r="P3625" t="s">
        <v>217</v>
      </c>
      <c r="Q3625" t="s">
        <v>218</v>
      </c>
      <c r="R3625" t="s">
        <v>40</v>
      </c>
      <c r="S3625" t="s">
        <v>219</v>
      </c>
      <c r="T3625" t="s">
        <v>220</v>
      </c>
      <c r="U3625" t="s">
        <v>1190</v>
      </c>
      <c r="V3625">
        <f>YEAR(sales_order1[[#This Row],[date]])</f>
        <v>2021</v>
      </c>
      <c r="W3625" t="str">
        <f>TEXT(sales_order1[[#This Row],[date]], "Mmm")</f>
        <v>Sep</v>
      </c>
      <c r="X3625">
        <f>VALUE(TEXT(sales_order1[[#This Row],[date]], "D"))</f>
        <v>17</v>
      </c>
      <c r="Y3625">
        <v>38</v>
      </c>
    </row>
    <row r="3626" spans="1:25" x14ac:dyDescent="0.25">
      <c r="A3626" s="1">
        <v>44456</v>
      </c>
      <c r="B3626">
        <v>61550</v>
      </c>
      <c r="C3626" t="s">
        <v>19</v>
      </c>
      <c r="D3626" t="str">
        <f>VLOOKUP(sales_order1[[#This Row],[itemCode]],product_details3!B:C,2,0)</f>
        <v>MSTH100</v>
      </c>
      <c r="E3626" t="s">
        <v>20</v>
      </c>
      <c r="F3626" t="s">
        <v>21</v>
      </c>
      <c r="G3626">
        <v>150</v>
      </c>
      <c r="H3626">
        <v>26.25</v>
      </c>
      <c r="I3626">
        <v>3937.5</v>
      </c>
      <c r="J3626">
        <v>7.75</v>
      </c>
      <c r="K3626">
        <v>1162.5</v>
      </c>
      <c r="L3626">
        <v>18.5</v>
      </c>
      <c r="M3626">
        <v>0.70476190476190481</v>
      </c>
      <c r="N3626">
        <v>2775</v>
      </c>
      <c r="O3626" t="s">
        <v>559</v>
      </c>
      <c r="P3626" t="s">
        <v>560</v>
      </c>
      <c r="Q3626" t="s">
        <v>191</v>
      </c>
      <c r="R3626" t="s">
        <v>56</v>
      </c>
      <c r="S3626" t="s">
        <v>192</v>
      </c>
      <c r="T3626" t="s">
        <v>193</v>
      </c>
      <c r="U3626" t="s">
        <v>1191</v>
      </c>
      <c r="V3626">
        <f>YEAR(sales_order1[[#This Row],[date]])</f>
        <v>2021</v>
      </c>
      <c r="W3626" t="str">
        <f>TEXT(sales_order1[[#This Row],[date]], "Mmm")</f>
        <v>Sep</v>
      </c>
      <c r="X3626">
        <f>VALUE(TEXT(sales_order1[[#This Row],[date]], "D"))</f>
        <v>17</v>
      </c>
      <c r="Y3626">
        <v>38</v>
      </c>
    </row>
    <row r="3627" spans="1:25" x14ac:dyDescent="0.25">
      <c r="A3627" s="1">
        <v>44456</v>
      </c>
      <c r="B3627">
        <v>61551</v>
      </c>
      <c r="C3627" t="s">
        <v>149</v>
      </c>
      <c r="D3627" t="str">
        <f>VLOOKUP(sales_order1[[#This Row],[itemCode]],product_details3!B:C,2,0)</f>
        <v>MKRW80</v>
      </c>
      <c r="E3627" t="s">
        <v>150</v>
      </c>
      <c r="F3627" t="s">
        <v>151</v>
      </c>
      <c r="G3627">
        <v>100</v>
      </c>
      <c r="H3627">
        <v>14.65</v>
      </c>
      <c r="I3627">
        <v>1465</v>
      </c>
      <c r="J3627">
        <v>6.55</v>
      </c>
      <c r="K3627">
        <v>655</v>
      </c>
      <c r="L3627">
        <v>8.1</v>
      </c>
      <c r="M3627">
        <v>0.55290102389078488</v>
      </c>
      <c r="N3627">
        <v>810</v>
      </c>
      <c r="O3627" t="s">
        <v>417</v>
      </c>
      <c r="P3627" t="s">
        <v>418</v>
      </c>
      <c r="Q3627" t="s">
        <v>160</v>
      </c>
      <c r="R3627" t="s">
        <v>112</v>
      </c>
      <c r="S3627" t="s">
        <v>161</v>
      </c>
      <c r="T3627" t="s">
        <v>419</v>
      </c>
      <c r="U3627" t="s">
        <v>1189</v>
      </c>
      <c r="V3627">
        <f>YEAR(sales_order1[[#This Row],[date]])</f>
        <v>2021</v>
      </c>
      <c r="W3627" t="str">
        <f>TEXT(sales_order1[[#This Row],[date]], "Mmm")</f>
        <v>Sep</v>
      </c>
      <c r="X3627">
        <f>VALUE(TEXT(sales_order1[[#This Row],[date]], "D"))</f>
        <v>17</v>
      </c>
      <c r="Y3627">
        <v>38</v>
      </c>
    </row>
    <row r="3628" spans="1:25" x14ac:dyDescent="0.25">
      <c r="A3628" s="1">
        <v>44456</v>
      </c>
      <c r="B3628">
        <v>61552</v>
      </c>
      <c r="C3628" t="s">
        <v>35</v>
      </c>
      <c r="D3628" t="str">
        <f>VLOOKUP(sales_order1[[#This Row],[itemCode]],product_details3!B:C,2,0)</f>
        <v>SRMA30</v>
      </c>
      <c r="E3628" t="s">
        <v>36</v>
      </c>
      <c r="F3628" t="s">
        <v>30</v>
      </c>
      <c r="G3628">
        <v>150</v>
      </c>
      <c r="H3628">
        <v>26.2</v>
      </c>
      <c r="I3628">
        <v>3930</v>
      </c>
      <c r="J3628">
        <v>9.4</v>
      </c>
      <c r="K3628">
        <v>1410</v>
      </c>
      <c r="L3628">
        <v>16.8</v>
      </c>
      <c r="M3628">
        <v>0.6412213740458016</v>
      </c>
      <c r="N3628">
        <v>2520</v>
      </c>
      <c r="O3628" t="s">
        <v>158</v>
      </c>
      <c r="P3628" t="s">
        <v>159</v>
      </c>
      <c r="Q3628" t="s">
        <v>160</v>
      </c>
      <c r="R3628" t="s">
        <v>112</v>
      </c>
      <c r="S3628" t="s">
        <v>161</v>
      </c>
      <c r="T3628" t="s">
        <v>162</v>
      </c>
      <c r="U3628" t="s">
        <v>1189</v>
      </c>
      <c r="V3628">
        <f>YEAR(sales_order1[[#This Row],[date]])</f>
        <v>2021</v>
      </c>
      <c r="W3628" t="str">
        <f>TEXT(sales_order1[[#This Row],[date]], "Mmm")</f>
        <v>Sep</v>
      </c>
      <c r="X3628">
        <f>VALUE(TEXT(sales_order1[[#This Row],[date]], "D"))</f>
        <v>17</v>
      </c>
      <c r="Y3628">
        <v>38</v>
      </c>
    </row>
    <row r="3629" spans="1:25" x14ac:dyDescent="0.25">
      <c r="A3629" s="1">
        <v>44456</v>
      </c>
      <c r="B3629">
        <v>61553</v>
      </c>
      <c r="C3629" t="s">
        <v>103</v>
      </c>
      <c r="D3629" t="str">
        <f>VLOOKUP(sales_order1[[#This Row],[itemCode]],product_details3!B:C,2,0)</f>
        <v>SCRT50</v>
      </c>
      <c r="E3629" t="s">
        <v>104</v>
      </c>
      <c r="F3629" t="s">
        <v>61</v>
      </c>
      <c r="G3629">
        <v>50</v>
      </c>
      <c r="H3629">
        <v>16.95</v>
      </c>
      <c r="I3629">
        <v>847.5</v>
      </c>
      <c r="J3629">
        <v>5.2</v>
      </c>
      <c r="K3629">
        <v>260</v>
      </c>
      <c r="L3629">
        <v>11.75</v>
      </c>
      <c r="M3629">
        <v>0.69321533923303835</v>
      </c>
      <c r="N3629">
        <v>587.5</v>
      </c>
      <c r="O3629" t="s">
        <v>676</v>
      </c>
      <c r="P3629" t="s">
        <v>677</v>
      </c>
      <c r="Q3629" t="s">
        <v>93</v>
      </c>
      <c r="R3629" t="s">
        <v>72</v>
      </c>
      <c r="S3629" t="s">
        <v>94</v>
      </c>
      <c r="T3629" t="s">
        <v>678</v>
      </c>
      <c r="U3629" t="s">
        <v>1190</v>
      </c>
      <c r="V3629">
        <f>YEAR(sales_order1[[#This Row],[date]])</f>
        <v>2021</v>
      </c>
      <c r="W3629" t="str">
        <f>TEXT(sales_order1[[#This Row],[date]], "Mmm")</f>
        <v>Sep</v>
      </c>
      <c r="X3629">
        <f>VALUE(TEXT(sales_order1[[#This Row],[date]], "D"))</f>
        <v>17</v>
      </c>
      <c r="Y3629">
        <v>38</v>
      </c>
    </row>
    <row r="3630" spans="1:25" x14ac:dyDescent="0.25">
      <c r="A3630" s="1">
        <v>44459</v>
      </c>
      <c r="B3630">
        <v>61554</v>
      </c>
      <c r="C3630" t="s">
        <v>194</v>
      </c>
      <c r="D3630" t="str">
        <f>VLOOKUP(sales_order1[[#This Row],[itemCode]],product_details3!B:C,2,0)</f>
        <v>CLNG150</v>
      </c>
      <c r="E3630" t="s">
        <v>195</v>
      </c>
      <c r="F3630" t="s">
        <v>45</v>
      </c>
      <c r="G3630">
        <v>100</v>
      </c>
      <c r="H3630">
        <v>12.75</v>
      </c>
      <c r="I3630">
        <v>1275</v>
      </c>
      <c r="J3630">
        <v>4.45</v>
      </c>
      <c r="K3630">
        <v>445</v>
      </c>
      <c r="L3630">
        <v>8.3000000000000007</v>
      </c>
      <c r="M3630">
        <v>0.65098039215686276</v>
      </c>
      <c r="N3630">
        <v>830</v>
      </c>
      <c r="O3630" t="s">
        <v>237</v>
      </c>
      <c r="P3630" t="s">
        <v>238</v>
      </c>
      <c r="Q3630" t="s">
        <v>239</v>
      </c>
      <c r="R3630" t="s">
        <v>112</v>
      </c>
      <c r="S3630" t="s">
        <v>240</v>
      </c>
      <c r="T3630" t="s">
        <v>241</v>
      </c>
      <c r="U3630" t="s">
        <v>1189</v>
      </c>
      <c r="V3630">
        <f>YEAR(sales_order1[[#This Row],[date]])</f>
        <v>2021</v>
      </c>
      <c r="W3630" t="str">
        <f>TEXT(sales_order1[[#This Row],[date]], "Mmm")</f>
        <v>Sep</v>
      </c>
      <c r="X3630">
        <f>VALUE(TEXT(sales_order1[[#This Row],[date]], "D"))</f>
        <v>20</v>
      </c>
      <c r="Y3630">
        <v>38</v>
      </c>
    </row>
    <row r="3631" spans="1:25" x14ac:dyDescent="0.25">
      <c r="A3631" s="1">
        <v>44459</v>
      </c>
      <c r="B3631">
        <v>61555</v>
      </c>
      <c r="C3631" t="s">
        <v>320</v>
      </c>
      <c r="D3631" t="str">
        <f>VLOOKUP(sales_order1[[#This Row],[itemCode]],product_details3!B:C,2,0)</f>
        <v>SCR50+100</v>
      </c>
      <c r="E3631" t="s">
        <v>321</v>
      </c>
      <c r="F3631" t="s">
        <v>61</v>
      </c>
      <c r="G3631">
        <v>250</v>
      </c>
      <c r="H3631">
        <v>26.25</v>
      </c>
      <c r="I3631">
        <v>6562.5</v>
      </c>
      <c r="J3631">
        <v>7.75</v>
      </c>
      <c r="K3631">
        <v>1937.5</v>
      </c>
      <c r="L3631">
        <v>18.5</v>
      </c>
      <c r="M3631">
        <v>0.70476190476190481</v>
      </c>
      <c r="N3631">
        <v>4625</v>
      </c>
      <c r="O3631" t="s">
        <v>582</v>
      </c>
      <c r="P3631" t="s">
        <v>583</v>
      </c>
      <c r="Q3631" t="s">
        <v>213</v>
      </c>
      <c r="R3631" t="s">
        <v>25</v>
      </c>
      <c r="S3631" t="s">
        <v>214</v>
      </c>
      <c r="T3631" t="s">
        <v>584</v>
      </c>
      <c r="U3631" t="s">
        <v>1191</v>
      </c>
      <c r="V3631">
        <f>YEAR(sales_order1[[#This Row],[date]])</f>
        <v>2021</v>
      </c>
      <c r="W3631" t="str">
        <f>TEXT(sales_order1[[#This Row],[date]], "Mmm")</f>
        <v>Sep</v>
      </c>
      <c r="X3631">
        <f>VALUE(TEXT(sales_order1[[#This Row],[date]], "D"))</f>
        <v>20</v>
      </c>
      <c r="Y3631">
        <v>38</v>
      </c>
    </row>
    <row r="3632" spans="1:25" x14ac:dyDescent="0.25">
      <c r="A3632" s="1">
        <v>44459</v>
      </c>
      <c r="B3632">
        <v>61556</v>
      </c>
      <c r="C3632" t="s">
        <v>194</v>
      </c>
      <c r="D3632" t="str">
        <f>VLOOKUP(sales_order1[[#This Row],[itemCode]],product_details3!B:C,2,0)</f>
        <v>CLNG150</v>
      </c>
      <c r="E3632" t="s">
        <v>195</v>
      </c>
      <c r="F3632" t="s">
        <v>45</v>
      </c>
      <c r="G3632">
        <v>200</v>
      </c>
      <c r="H3632">
        <v>12.75</v>
      </c>
      <c r="I3632">
        <v>2550</v>
      </c>
      <c r="J3632">
        <v>4.45</v>
      </c>
      <c r="K3632">
        <v>890</v>
      </c>
      <c r="L3632">
        <v>8.3000000000000007</v>
      </c>
      <c r="M3632">
        <v>0.65098039215686276</v>
      </c>
      <c r="N3632">
        <v>1660</v>
      </c>
      <c r="O3632" t="s">
        <v>69</v>
      </c>
      <c r="P3632" t="s">
        <v>70</v>
      </c>
      <c r="Q3632" t="s">
        <v>71</v>
      </c>
      <c r="R3632" t="s">
        <v>72</v>
      </c>
      <c r="S3632" t="s">
        <v>73</v>
      </c>
      <c r="T3632" t="s">
        <v>74</v>
      </c>
      <c r="U3632" t="s">
        <v>1190</v>
      </c>
      <c r="V3632">
        <f>YEAR(sales_order1[[#This Row],[date]])</f>
        <v>2021</v>
      </c>
      <c r="W3632" t="str">
        <f>TEXT(sales_order1[[#This Row],[date]], "Mmm")</f>
        <v>Sep</v>
      </c>
      <c r="X3632">
        <f>VALUE(TEXT(sales_order1[[#This Row],[date]], "D"))</f>
        <v>20</v>
      </c>
      <c r="Y3632">
        <v>38</v>
      </c>
    </row>
    <row r="3633" spans="1:25" x14ac:dyDescent="0.25">
      <c r="A3633" s="1">
        <v>44459</v>
      </c>
      <c r="B3633">
        <v>61557</v>
      </c>
      <c r="C3633" t="s">
        <v>307</v>
      </c>
      <c r="D3633" t="str">
        <f>VLOOKUP(sales_order1[[#This Row],[itemCode]],product_details3!B:C,2,0)</f>
        <v>TNRH150</v>
      </c>
      <c r="E3633" t="s">
        <v>308</v>
      </c>
      <c r="F3633" t="s">
        <v>124</v>
      </c>
      <c r="G3633">
        <v>50</v>
      </c>
      <c r="H3633">
        <v>15.75</v>
      </c>
      <c r="I3633">
        <v>787.5</v>
      </c>
      <c r="J3633">
        <v>4.45</v>
      </c>
      <c r="K3633">
        <v>222.5</v>
      </c>
      <c r="L3633">
        <v>11.3</v>
      </c>
      <c r="M3633">
        <v>0.71746031746031746</v>
      </c>
      <c r="N3633">
        <v>565</v>
      </c>
      <c r="O3633" t="s">
        <v>440</v>
      </c>
      <c r="P3633" t="s">
        <v>441</v>
      </c>
      <c r="Q3633" t="s">
        <v>39</v>
      </c>
      <c r="R3633" t="s">
        <v>40</v>
      </c>
      <c r="S3633" t="s">
        <v>41</v>
      </c>
      <c r="T3633" t="s">
        <v>442</v>
      </c>
      <c r="U3633" t="s">
        <v>1188</v>
      </c>
      <c r="V3633">
        <f>YEAR(sales_order1[[#This Row],[date]])</f>
        <v>2021</v>
      </c>
      <c r="W3633" t="str">
        <f>TEXT(sales_order1[[#This Row],[date]], "Mmm")</f>
        <v>Sep</v>
      </c>
      <c r="X3633">
        <f>VALUE(TEXT(sales_order1[[#This Row],[date]], "D"))</f>
        <v>20</v>
      </c>
      <c r="Y3633">
        <v>38</v>
      </c>
    </row>
    <row r="3634" spans="1:25" x14ac:dyDescent="0.25">
      <c r="A3634" s="1">
        <v>44459</v>
      </c>
      <c r="B3634">
        <v>61558</v>
      </c>
      <c r="C3634" t="s">
        <v>339</v>
      </c>
      <c r="D3634" t="str">
        <f>VLOOKUP(sales_order1[[#This Row],[itemCode]],product_details3!B:C,2,0)</f>
        <v>SRMH50</v>
      </c>
      <c r="E3634" t="s">
        <v>340</v>
      </c>
      <c r="F3634" t="s">
        <v>30</v>
      </c>
      <c r="G3634">
        <v>50</v>
      </c>
      <c r="H3634">
        <v>31.25</v>
      </c>
      <c r="I3634">
        <v>1562.5</v>
      </c>
      <c r="J3634">
        <v>10.75</v>
      </c>
      <c r="K3634">
        <v>537.5</v>
      </c>
      <c r="L3634">
        <v>20.5</v>
      </c>
      <c r="M3634">
        <v>0.65600000000000003</v>
      </c>
      <c r="N3634">
        <v>1025</v>
      </c>
      <c r="O3634" t="s">
        <v>585</v>
      </c>
      <c r="P3634" t="s">
        <v>586</v>
      </c>
      <c r="Q3634" t="s">
        <v>64</v>
      </c>
      <c r="R3634" t="s">
        <v>40</v>
      </c>
      <c r="S3634" t="s">
        <v>65</v>
      </c>
      <c r="T3634" t="s">
        <v>587</v>
      </c>
      <c r="U3634" t="s">
        <v>1190</v>
      </c>
      <c r="V3634">
        <f>YEAR(sales_order1[[#This Row],[date]])</f>
        <v>2021</v>
      </c>
      <c r="W3634" t="str">
        <f>TEXT(sales_order1[[#This Row],[date]], "Mmm")</f>
        <v>Sep</v>
      </c>
      <c r="X3634">
        <f>VALUE(TEXT(sales_order1[[#This Row],[date]], "D"))</f>
        <v>20</v>
      </c>
      <c r="Y3634">
        <v>38</v>
      </c>
    </row>
    <row r="3635" spans="1:25" x14ac:dyDescent="0.25">
      <c r="A3635" s="1">
        <v>44459</v>
      </c>
      <c r="B3635">
        <v>61559</v>
      </c>
      <c r="C3635" t="s">
        <v>51</v>
      </c>
      <c r="D3635" t="str">
        <f>VLOOKUP(sales_order1[[#This Row],[itemCode]],product_details3!B:C,2,0)</f>
        <v>MSTH50</v>
      </c>
      <c r="E3635" t="s">
        <v>52</v>
      </c>
      <c r="F3635" t="s">
        <v>21</v>
      </c>
      <c r="G3635">
        <v>100</v>
      </c>
      <c r="H3635">
        <v>15.75</v>
      </c>
      <c r="I3635">
        <v>1575</v>
      </c>
      <c r="J3635">
        <v>4.45</v>
      </c>
      <c r="K3635">
        <v>445</v>
      </c>
      <c r="L3635">
        <v>11.3</v>
      </c>
      <c r="M3635">
        <v>0.71746031746031746</v>
      </c>
      <c r="N3635">
        <v>1130</v>
      </c>
      <c r="O3635" t="s">
        <v>88</v>
      </c>
      <c r="P3635" t="s">
        <v>89</v>
      </c>
      <c r="Q3635" t="s">
        <v>24</v>
      </c>
      <c r="R3635" t="s">
        <v>25</v>
      </c>
      <c r="S3635" t="s">
        <v>26</v>
      </c>
      <c r="T3635" t="s">
        <v>90</v>
      </c>
      <c r="U3635" t="s">
        <v>1191</v>
      </c>
      <c r="V3635">
        <f>YEAR(sales_order1[[#This Row],[date]])</f>
        <v>2021</v>
      </c>
      <c r="W3635" t="str">
        <f>TEXT(sales_order1[[#This Row],[date]], "Mmm")</f>
        <v>Sep</v>
      </c>
      <c r="X3635">
        <f>VALUE(TEXT(sales_order1[[#This Row],[date]], "D"))</f>
        <v>20</v>
      </c>
      <c r="Y3635">
        <v>38</v>
      </c>
    </row>
    <row r="3636" spans="1:25" x14ac:dyDescent="0.25">
      <c r="A3636" s="1">
        <v>44459</v>
      </c>
      <c r="B3636">
        <v>61560</v>
      </c>
      <c r="C3636" t="s">
        <v>19</v>
      </c>
      <c r="D3636" t="str">
        <f>VLOOKUP(sales_order1[[#This Row],[itemCode]],product_details3!B:C,2,0)</f>
        <v>MSTH100</v>
      </c>
      <c r="E3636" t="s">
        <v>20</v>
      </c>
      <c r="F3636" t="s">
        <v>21</v>
      </c>
      <c r="G3636">
        <v>200</v>
      </c>
      <c r="H3636">
        <v>26.25</v>
      </c>
      <c r="I3636">
        <v>5250</v>
      </c>
      <c r="J3636">
        <v>7.75</v>
      </c>
      <c r="K3636">
        <v>1550</v>
      </c>
      <c r="L3636">
        <v>18.5</v>
      </c>
      <c r="M3636">
        <v>0.70476190476190481</v>
      </c>
      <c r="N3636">
        <v>3700</v>
      </c>
      <c r="O3636" t="s">
        <v>700</v>
      </c>
      <c r="P3636" t="s">
        <v>701</v>
      </c>
      <c r="Q3636" t="s">
        <v>378</v>
      </c>
      <c r="R3636" t="s">
        <v>72</v>
      </c>
      <c r="S3636" t="s">
        <v>545</v>
      </c>
      <c r="T3636" t="s">
        <v>702</v>
      </c>
      <c r="U3636" t="s">
        <v>1188</v>
      </c>
      <c r="V3636">
        <f>YEAR(sales_order1[[#This Row],[date]])</f>
        <v>2021</v>
      </c>
      <c r="W3636" t="str">
        <f>TEXT(sales_order1[[#This Row],[date]], "Mmm")</f>
        <v>Sep</v>
      </c>
      <c r="X3636">
        <f>VALUE(TEXT(sales_order1[[#This Row],[date]], "D"))</f>
        <v>20</v>
      </c>
      <c r="Y3636">
        <v>38</v>
      </c>
    </row>
    <row r="3637" spans="1:25" x14ac:dyDescent="0.25">
      <c r="A3637" s="1">
        <v>44459</v>
      </c>
      <c r="B3637">
        <v>61561</v>
      </c>
      <c r="C3637" t="s">
        <v>135</v>
      </c>
      <c r="D3637" t="str">
        <f>VLOOKUP(sales_order1[[#This Row],[itemCode]],product_details3!B:C,2,0)</f>
        <v>MSKSH</v>
      </c>
      <c r="E3637" t="s">
        <v>136</v>
      </c>
      <c r="F3637" t="s">
        <v>137</v>
      </c>
      <c r="G3637">
        <v>150</v>
      </c>
      <c r="H3637">
        <v>18.75</v>
      </c>
      <c r="I3637">
        <v>2812.5</v>
      </c>
      <c r="J3637">
        <v>7.45</v>
      </c>
      <c r="K3637">
        <v>1117.5</v>
      </c>
      <c r="L3637">
        <v>11.3</v>
      </c>
      <c r="M3637">
        <v>0.60266666666666668</v>
      </c>
      <c r="N3637">
        <v>1695</v>
      </c>
      <c r="O3637" t="s">
        <v>184</v>
      </c>
      <c r="P3637" t="s">
        <v>185</v>
      </c>
      <c r="Q3637" t="s">
        <v>186</v>
      </c>
      <c r="R3637" t="s">
        <v>112</v>
      </c>
      <c r="S3637" t="s">
        <v>187</v>
      </c>
      <c r="T3637" t="s">
        <v>188</v>
      </c>
      <c r="U3637" t="s">
        <v>1189</v>
      </c>
      <c r="V3637">
        <f>YEAR(sales_order1[[#This Row],[date]])</f>
        <v>2021</v>
      </c>
      <c r="W3637" t="str">
        <f>TEXT(sales_order1[[#This Row],[date]], "Mmm")</f>
        <v>Sep</v>
      </c>
      <c r="X3637">
        <f>VALUE(TEXT(sales_order1[[#This Row],[date]], "D"))</f>
        <v>20</v>
      </c>
      <c r="Y3637">
        <v>38</v>
      </c>
    </row>
    <row r="3638" spans="1:25" x14ac:dyDescent="0.25">
      <c r="A3638" s="1">
        <v>44460</v>
      </c>
      <c r="B3638">
        <v>61562</v>
      </c>
      <c r="C3638" t="s">
        <v>251</v>
      </c>
      <c r="D3638" t="str">
        <f>VLOOKUP(sales_order1[[#This Row],[itemCode]],product_details3!B:C,2,0)</f>
        <v>CLNO50</v>
      </c>
      <c r="E3638" t="s">
        <v>252</v>
      </c>
      <c r="F3638" t="s">
        <v>45</v>
      </c>
      <c r="G3638">
        <v>100</v>
      </c>
      <c r="H3638">
        <v>9.1</v>
      </c>
      <c r="I3638">
        <v>910</v>
      </c>
      <c r="J3638">
        <v>3.7</v>
      </c>
      <c r="K3638">
        <v>370</v>
      </c>
      <c r="L3638">
        <v>5.4</v>
      </c>
      <c r="M3638">
        <v>0.59340659340659352</v>
      </c>
      <c r="N3638">
        <v>540</v>
      </c>
      <c r="O3638" t="s">
        <v>464</v>
      </c>
      <c r="P3638" t="s">
        <v>465</v>
      </c>
      <c r="Q3638" t="s">
        <v>146</v>
      </c>
      <c r="R3638" t="s">
        <v>112</v>
      </c>
      <c r="S3638" t="s">
        <v>165</v>
      </c>
      <c r="T3638" t="s">
        <v>466</v>
      </c>
      <c r="U3638" t="s">
        <v>1189</v>
      </c>
      <c r="V3638">
        <f>YEAR(sales_order1[[#This Row],[date]])</f>
        <v>2021</v>
      </c>
      <c r="W3638" t="str">
        <f>TEXT(sales_order1[[#This Row],[date]], "Mmm")</f>
        <v>Sep</v>
      </c>
      <c r="X3638">
        <f>VALUE(TEXT(sales_order1[[#This Row],[date]], "D"))</f>
        <v>21</v>
      </c>
      <c r="Y3638">
        <v>38</v>
      </c>
    </row>
    <row r="3639" spans="1:25" x14ac:dyDescent="0.25">
      <c r="A3639" s="1">
        <v>44460</v>
      </c>
      <c r="B3639">
        <v>61563</v>
      </c>
      <c r="C3639" t="s">
        <v>28</v>
      </c>
      <c r="D3639" t="str">
        <f>VLOOKUP(sales_order1[[#This Row],[itemCode]],product_details3!B:C,2,0)</f>
        <v>SRMC30</v>
      </c>
      <c r="E3639" t="s">
        <v>29</v>
      </c>
      <c r="F3639" t="s">
        <v>30</v>
      </c>
      <c r="G3639">
        <v>150</v>
      </c>
      <c r="H3639">
        <v>22.6</v>
      </c>
      <c r="I3639">
        <v>3390</v>
      </c>
      <c r="J3639">
        <v>7.6</v>
      </c>
      <c r="K3639">
        <v>1140</v>
      </c>
      <c r="L3639">
        <v>15</v>
      </c>
      <c r="M3639">
        <v>0.66371681415929207</v>
      </c>
      <c r="N3639">
        <v>2250</v>
      </c>
      <c r="O3639" t="s">
        <v>381</v>
      </c>
      <c r="P3639" t="s">
        <v>382</v>
      </c>
      <c r="Q3639" t="s">
        <v>383</v>
      </c>
      <c r="R3639" t="s">
        <v>72</v>
      </c>
      <c r="S3639" t="s">
        <v>384</v>
      </c>
      <c r="T3639" t="s">
        <v>385</v>
      </c>
      <c r="U3639" t="s">
        <v>1188</v>
      </c>
      <c r="V3639">
        <f>YEAR(sales_order1[[#This Row],[date]])</f>
        <v>2021</v>
      </c>
      <c r="W3639" t="str">
        <f>TEXT(sales_order1[[#This Row],[date]], "Mmm")</f>
        <v>Sep</v>
      </c>
      <c r="X3639">
        <f>VALUE(TEXT(sales_order1[[#This Row],[date]], "D"))</f>
        <v>21</v>
      </c>
      <c r="Y3639">
        <v>38</v>
      </c>
    </row>
    <row r="3640" spans="1:25" x14ac:dyDescent="0.25">
      <c r="A3640" s="1">
        <v>44460</v>
      </c>
      <c r="B3640">
        <v>61564</v>
      </c>
      <c r="C3640" t="s">
        <v>313</v>
      </c>
      <c r="D3640" t="str">
        <f>VLOOKUP(sales_order1[[#This Row],[itemCode]],product_details3!B:C,2,0)</f>
        <v>MSKO50</v>
      </c>
      <c r="E3640" t="s">
        <v>314</v>
      </c>
      <c r="F3640" t="s">
        <v>137</v>
      </c>
      <c r="G3640">
        <v>200</v>
      </c>
      <c r="H3640">
        <v>14.65</v>
      </c>
      <c r="I3640">
        <v>2930</v>
      </c>
      <c r="J3640">
        <v>6.55</v>
      </c>
      <c r="K3640">
        <v>1310</v>
      </c>
      <c r="L3640">
        <v>8.1</v>
      </c>
      <c r="M3640">
        <v>0.55290102389078488</v>
      </c>
      <c r="N3640">
        <v>1620</v>
      </c>
      <c r="O3640" t="s">
        <v>550</v>
      </c>
      <c r="P3640" t="s">
        <v>551</v>
      </c>
      <c r="Q3640" t="s">
        <v>100</v>
      </c>
      <c r="R3640" t="s">
        <v>40</v>
      </c>
      <c r="S3640" t="s">
        <v>101</v>
      </c>
      <c r="T3640" t="s">
        <v>552</v>
      </c>
      <c r="U3640" t="s">
        <v>1190</v>
      </c>
      <c r="V3640">
        <f>YEAR(sales_order1[[#This Row],[date]])</f>
        <v>2021</v>
      </c>
      <c r="W3640" t="str">
        <f>TEXT(sales_order1[[#This Row],[date]], "Mmm")</f>
        <v>Sep</v>
      </c>
      <c r="X3640">
        <f>VALUE(TEXT(sales_order1[[#This Row],[date]], "D"))</f>
        <v>21</v>
      </c>
      <c r="Y3640">
        <v>38</v>
      </c>
    </row>
    <row r="3641" spans="1:25" x14ac:dyDescent="0.25">
      <c r="A3641" s="1">
        <v>44460</v>
      </c>
      <c r="B3641">
        <v>61565</v>
      </c>
      <c r="C3641" t="s">
        <v>28</v>
      </c>
      <c r="D3641" t="str">
        <f>VLOOKUP(sales_order1[[#This Row],[itemCode]],product_details3!B:C,2,0)</f>
        <v>SRMC30</v>
      </c>
      <c r="E3641" t="s">
        <v>29</v>
      </c>
      <c r="F3641" t="s">
        <v>30</v>
      </c>
      <c r="G3641">
        <v>200</v>
      </c>
      <c r="H3641">
        <v>22.6</v>
      </c>
      <c r="I3641">
        <v>4520</v>
      </c>
      <c r="J3641">
        <v>7.6</v>
      </c>
      <c r="K3641">
        <v>1520</v>
      </c>
      <c r="L3641">
        <v>15</v>
      </c>
      <c r="M3641">
        <v>0.66371681415929207</v>
      </c>
      <c r="N3641">
        <v>3000</v>
      </c>
      <c r="O3641" t="s">
        <v>227</v>
      </c>
      <c r="P3641" t="s">
        <v>228</v>
      </c>
      <c r="Q3641" t="s">
        <v>64</v>
      </c>
      <c r="R3641" t="s">
        <v>40</v>
      </c>
      <c r="S3641" t="s">
        <v>229</v>
      </c>
      <c r="T3641" t="s">
        <v>230</v>
      </c>
      <c r="U3641" t="s">
        <v>1189</v>
      </c>
      <c r="V3641">
        <f>YEAR(sales_order1[[#This Row],[date]])</f>
        <v>2021</v>
      </c>
      <c r="W3641" t="str">
        <f>TEXT(sales_order1[[#This Row],[date]], "Mmm")</f>
        <v>Sep</v>
      </c>
      <c r="X3641">
        <f>VALUE(TEXT(sales_order1[[#This Row],[date]], "D"))</f>
        <v>21</v>
      </c>
      <c r="Y3641">
        <v>38</v>
      </c>
    </row>
    <row r="3642" spans="1:25" x14ac:dyDescent="0.25">
      <c r="A3642" s="1">
        <v>44460</v>
      </c>
      <c r="B3642">
        <v>61566</v>
      </c>
      <c r="C3642" t="s">
        <v>335</v>
      </c>
      <c r="D3642" t="str">
        <f>VLOOKUP(sales_order1[[#This Row],[itemCode]],product_details3!B:C,2,0)</f>
        <v>CLNF50</v>
      </c>
      <c r="E3642" t="s">
        <v>336</v>
      </c>
      <c r="F3642" t="s">
        <v>45</v>
      </c>
      <c r="G3642">
        <v>50</v>
      </c>
      <c r="H3642">
        <v>7.3</v>
      </c>
      <c r="I3642">
        <v>365</v>
      </c>
      <c r="J3642">
        <v>2.8</v>
      </c>
      <c r="K3642">
        <v>140</v>
      </c>
      <c r="L3642">
        <v>4.5</v>
      </c>
      <c r="M3642">
        <v>0.61643835616438358</v>
      </c>
      <c r="N3642">
        <v>225</v>
      </c>
      <c r="O3642" t="s">
        <v>591</v>
      </c>
      <c r="P3642" t="s">
        <v>592</v>
      </c>
      <c r="Q3642" t="s">
        <v>100</v>
      </c>
      <c r="R3642" t="s">
        <v>40</v>
      </c>
      <c r="S3642" t="s">
        <v>101</v>
      </c>
      <c r="T3642" t="s">
        <v>593</v>
      </c>
      <c r="U3642" t="s">
        <v>1190</v>
      </c>
      <c r="V3642">
        <f>YEAR(sales_order1[[#This Row],[date]])</f>
        <v>2021</v>
      </c>
      <c r="W3642" t="str">
        <f>TEXT(sales_order1[[#This Row],[date]], "Mmm")</f>
        <v>Sep</v>
      </c>
      <c r="X3642">
        <f>VALUE(TEXT(sales_order1[[#This Row],[date]], "D"))</f>
        <v>21</v>
      </c>
      <c r="Y3642">
        <v>38</v>
      </c>
    </row>
    <row r="3643" spans="1:25" x14ac:dyDescent="0.25">
      <c r="A3643" s="1">
        <v>44460</v>
      </c>
      <c r="B3643">
        <v>61567</v>
      </c>
      <c r="C3643" t="s">
        <v>28</v>
      </c>
      <c r="D3643" t="str">
        <f>VLOOKUP(sales_order1[[#This Row],[itemCode]],product_details3!B:C,2,0)</f>
        <v>SRMC30</v>
      </c>
      <c r="E3643" t="s">
        <v>29</v>
      </c>
      <c r="F3643" t="s">
        <v>30</v>
      </c>
      <c r="G3643">
        <v>100</v>
      </c>
      <c r="H3643">
        <v>22.6</v>
      </c>
      <c r="I3643">
        <v>2260</v>
      </c>
      <c r="J3643">
        <v>7.6</v>
      </c>
      <c r="K3643">
        <v>760</v>
      </c>
      <c r="L3643">
        <v>15</v>
      </c>
      <c r="M3643">
        <v>0.66371681415929207</v>
      </c>
      <c r="N3643">
        <v>1500</v>
      </c>
      <c r="O3643" t="s">
        <v>184</v>
      </c>
      <c r="P3643" t="s">
        <v>185</v>
      </c>
      <c r="Q3643" t="s">
        <v>186</v>
      </c>
      <c r="R3643" t="s">
        <v>112</v>
      </c>
      <c r="S3643" t="s">
        <v>187</v>
      </c>
      <c r="T3643" t="s">
        <v>188</v>
      </c>
      <c r="U3643" t="s">
        <v>1189</v>
      </c>
      <c r="V3643">
        <f>YEAR(sales_order1[[#This Row],[date]])</f>
        <v>2021</v>
      </c>
      <c r="W3643" t="str">
        <f>TEXT(sales_order1[[#This Row],[date]], "Mmm")</f>
        <v>Sep</v>
      </c>
      <c r="X3643">
        <f>VALUE(TEXT(sales_order1[[#This Row],[date]], "D"))</f>
        <v>21</v>
      </c>
      <c r="Y3643">
        <v>38</v>
      </c>
    </row>
    <row r="3644" spans="1:25" x14ac:dyDescent="0.25">
      <c r="A3644" s="1">
        <v>44460</v>
      </c>
      <c r="B3644">
        <v>61568</v>
      </c>
      <c r="C3644" t="s">
        <v>51</v>
      </c>
      <c r="D3644" t="str">
        <f>VLOOKUP(sales_order1[[#This Row],[itemCode]],product_details3!B:C,2,0)</f>
        <v>MSTH50</v>
      </c>
      <c r="E3644" t="s">
        <v>52</v>
      </c>
      <c r="F3644" t="s">
        <v>21</v>
      </c>
      <c r="G3644">
        <v>200</v>
      </c>
      <c r="H3644">
        <v>15.75</v>
      </c>
      <c r="I3644">
        <v>3150</v>
      </c>
      <c r="J3644">
        <v>4.45</v>
      </c>
      <c r="K3644">
        <v>890</v>
      </c>
      <c r="L3644">
        <v>11.3</v>
      </c>
      <c r="M3644">
        <v>0.71746031746031746</v>
      </c>
      <c r="N3644">
        <v>2260</v>
      </c>
      <c r="O3644" t="s">
        <v>290</v>
      </c>
      <c r="P3644" t="s">
        <v>291</v>
      </c>
      <c r="Q3644" t="s">
        <v>201</v>
      </c>
      <c r="R3644" t="s">
        <v>25</v>
      </c>
      <c r="S3644" t="s">
        <v>202</v>
      </c>
      <c r="T3644" t="s">
        <v>292</v>
      </c>
      <c r="U3644" t="s">
        <v>1191</v>
      </c>
      <c r="V3644">
        <f>YEAR(sales_order1[[#This Row],[date]])</f>
        <v>2021</v>
      </c>
      <c r="W3644" t="str">
        <f>TEXT(sales_order1[[#This Row],[date]], "Mmm")</f>
        <v>Sep</v>
      </c>
      <c r="X3644">
        <f>VALUE(TEXT(sales_order1[[#This Row],[date]], "D"))</f>
        <v>21</v>
      </c>
      <c r="Y3644">
        <v>38</v>
      </c>
    </row>
    <row r="3645" spans="1:25" x14ac:dyDescent="0.25">
      <c r="A3645" s="1">
        <v>44461</v>
      </c>
      <c r="B3645">
        <v>61569</v>
      </c>
      <c r="C3645" t="s">
        <v>103</v>
      </c>
      <c r="D3645" t="str">
        <f>VLOOKUP(sales_order1[[#This Row],[itemCode]],product_details3!B:C,2,0)</f>
        <v>SCRT50</v>
      </c>
      <c r="E3645" t="s">
        <v>104</v>
      </c>
      <c r="F3645" t="s">
        <v>61</v>
      </c>
      <c r="G3645">
        <v>250</v>
      </c>
      <c r="H3645">
        <v>16.95</v>
      </c>
      <c r="I3645">
        <v>4237.5</v>
      </c>
      <c r="J3645">
        <v>5.2</v>
      </c>
      <c r="K3645">
        <v>1300</v>
      </c>
      <c r="L3645">
        <v>11.75</v>
      </c>
      <c r="M3645">
        <v>0.69321533923303835</v>
      </c>
      <c r="N3645">
        <v>2937.5</v>
      </c>
      <c r="O3645" t="s">
        <v>508</v>
      </c>
      <c r="P3645" t="s">
        <v>509</v>
      </c>
      <c r="Q3645" t="s">
        <v>55</v>
      </c>
      <c r="R3645" t="s">
        <v>56</v>
      </c>
      <c r="S3645" t="s">
        <v>225</v>
      </c>
      <c r="T3645" t="s">
        <v>510</v>
      </c>
      <c r="U3645" t="s">
        <v>1191</v>
      </c>
      <c r="V3645">
        <f>YEAR(sales_order1[[#This Row],[date]])</f>
        <v>2021</v>
      </c>
      <c r="W3645" t="str">
        <f>TEXT(sales_order1[[#This Row],[date]], "Mmm")</f>
        <v>Sep</v>
      </c>
      <c r="X3645">
        <f>VALUE(TEXT(sales_order1[[#This Row],[date]], "D"))</f>
        <v>22</v>
      </c>
      <c r="Y3645">
        <v>38</v>
      </c>
    </row>
    <row r="3646" spans="1:25" x14ac:dyDescent="0.25">
      <c r="A3646" s="1">
        <v>44461</v>
      </c>
      <c r="B3646">
        <v>61570</v>
      </c>
      <c r="C3646" t="s">
        <v>86</v>
      </c>
      <c r="D3646" t="str">
        <f>VLOOKUP(sales_order1[[#This Row],[itemCode]],product_details3!B:C,2,0)</f>
        <v>SRMH30</v>
      </c>
      <c r="E3646" t="s">
        <v>87</v>
      </c>
      <c r="F3646" t="s">
        <v>30</v>
      </c>
      <c r="G3646">
        <v>200</v>
      </c>
      <c r="H3646">
        <v>21</v>
      </c>
      <c r="I3646">
        <v>4200</v>
      </c>
      <c r="J3646">
        <v>6.6</v>
      </c>
      <c r="K3646">
        <v>1320</v>
      </c>
      <c r="L3646">
        <v>14.4</v>
      </c>
      <c r="M3646">
        <v>0.68571428571428572</v>
      </c>
      <c r="N3646">
        <v>2880</v>
      </c>
      <c r="O3646" t="s">
        <v>223</v>
      </c>
      <c r="P3646" t="s">
        <v>224</v>
      </c>
      <c r="Q3646" t="s">
        <v>55</v>
      </c>
      <c r="R3646" t="s">
        <v>56</v>
      </c>
      <c r="S3646" t="s">
        <v>225</v>
      </c>
      <c r="T3646" t="s">
        <v>226</v>
      </c>
      <c r="U3646" t="s">
        <v>1191</v>
      </c>
      <c r="V3646">
        <f>YEAR(sales_order1[[#This Row],[date]])</f>
        <v>2021</v>
      </c>
      <c r="W3646" t="str">
        <f>TEXT(sales_order1[[#This Row],[date]], "Mmm")</f>
        <v>Sep</v>
      </c>
      <c r="X3646">
        <f>VALUE(TEXT(sales_order1[[#This Row],[date]], "D"))</f>
        <v>22</v>
      </c>
      <c r="Y3646">
        <v>38</v>
      </c>
    </row>
    <row r="3647" spans="1:25" x14ac:dyDescent="0.25">
      <c r="A3647" s="1">
        <v>44461</v>
      </c>
      <c r="B3647">
        <v>61571</v>
      </c>
      <c r="C3647" t="s">
        <v>194</v>
      </c>
      <c r="D3647" t="str">
        <f>VLOOKUP(sales_order1[[#This Row],[itemCode]],product_details3!B:C,2,0)</f>
        <v>CLNG150</v>
      </c>
      <c r="E3647" t="s">
        <v>195</v>
      </c>
      <c r="F3647" t="s">
        <v>45</v>
      </c>
      <c r="G3647">
        <v>100</v>
      </c>
      <c r="H3647">
        <v>12.75</v>
      </c>
      <c r="I3647">
        <v>1275</v>
      </c>
      <c r="J3647">
        <v>4.45</v>
      </c>
      <c r="K3647">
        <v>445</v>
      </c>
      <c r="L3647">
        <v>8.3000000000000007</v>
      </c>
      <c r="M3647">
        <v>0.65098039215686276</v>
      </c>
      <c r="N3647">
        <v>830</v>
      </c>
      <c r="O3647" t="s">
        <v>712</v>
      </c>
      <c r="P3647" t="s">
        <v>713</v>
      </c>
      <c r="Q3647" t="s">
        <v>218</v>
      </c>
      <c r="R3647" t="s">
        <v>40</v>
      </c>
      <c r="S3647" t="s">
        <v>219</v>
      </c>
      <c r="T3647" t="s">
        <v>575</v>
      </c>
      <c r="U3647" t="s">
        <v>1190</v>
      </c>
      <c r="V3647">
        <f>YEAR(sales_order1[[#This Row],[date]])</f>
        <v>2021</v>
      </c>
      <c r="W3647" t="str">
        <f>TEXT(sales_order1[[#This Row],[date]], "Mmm")</f>
        <v>Sep</v>
      </c>
      <c r="X3647">
        <f>VALUE(TEXT(sales_order1[[#This Row],[date]], "D"))</f>
        <v>22</v>
      </c>
      <c r="Y3647">
        <v>38</v>
      </c>
    </row>
    <row r="3648" spans="1:25" x14ac:dyDescent="0.25">
      <c r="A3648" s="1">
        <v>44461</v>
      </c>
      <c r="B3648">
        <v>61572</v>
      </c>
      <c r="C3648" t="s">
        <v>209</v>
      </c>
      <c r="D3648" t="str">
        <f>VLOOKUP(sales_order1[[#This Row],[itemCode]],product_details3!B:C,2,0)</f>
        <v>CLNG50</v>
      </c>
      <c r="E3648" t="s">
        <v>210</v>
      </c>
      <c r="F3648" t="s">
        <v>45</v>
      </c>
      <c r="G3648">
        <v>150</v>
      </c>
      <c r="H3648">
        <v>6.5</v>
      </c>
      <c r="I3648">
        <v>975</v>
      </c>
      <c r="J3648">
        <v>2.2999999999999998</v>
      </c>
      <c r="K3648">
        <v>345</v>
      </c>
      <c r="L3648">
        <v>4.2</v>
      </c>
      <c r="M3648">
        <v>0.64615384615384619</v>
      </c>
      <c r="N3648">
        <v>630</v>
      </c>
      <c r="O3648" t="s">
        <v>295</v>
      </c>
      <c r="P3648" t="s">
        <v>296</v>
      </c>
      <c r="Q3648" t="s">
        <v>160</v>
      </c>
      <c r="R3648" t="s">
        <v>112</v>
      </c>
      <c r="S3648" t="s">
        <v>297</v>
      </c>
      <c r="T3648" t="s">
        <v>298</v>
      </c>
      <c r="U3648" t="s">
        <v>1189</v>
      </c>
      <c r="V3648">
        <f>YEAR(sales_order1[[#This Row],[date]])</f>
        <v>2021</v>
      </c>
      <c r="W3648" t="str">
        <f>TEXT(sales_order1[[#This Row],[date]], "Mmm")</f>
        <v>Sep</v>
      </c>
      <c r="X3648">
        <f>VALUE(TEXT(sales_order1[[#This Row],[date]], "D"))</f>
        <v>22</v>
      </c>
      <c r="Y3648">
        <v>38</v>
      </c>
    </row>
    <row r="3649" spans="1:25" x14ac:dyDescent="0.25">
      <c r="A3649" s="1">
        <v>44461</v>
      </c>
      <c r="B3649">
        <v>61573</v>
      </c>
      <c r="C3649" t="s">
        <v>327</v>
      </c>
      <c r="D3649" t="str">
        <f>VLOOKUP(sales_order1[[#This Row],[itemCode]],product_details3!B:C,2,0)</f>
        <v>SCR50+50</v>
      </c>
      <c r="E3649" t="s">
        <v>328</v>
      </c>
      <c r="F3649" t="s">
        <v>61</v>
      </c>
      <c r="G3649">
        <v>100</v>
      </c>
      <c r="H3649">
        <v>15.75</v>
      </c>
      <c r="I3649">
        <v>1575</v>
      </c>
      <c r="J3649">
        <v>4.45</v>
      </c>
      <c r="K3649">
        <v>445</v>
      </c>
      <c r="L3649">
        <v>11.3</v>
      </c>
      <c r="M3649">
        <v>0.71746031746031746</v>
      </c>
      <c r="N3649">
        <v>1130</v>
      </c>
      <c r="O3649" t="s">
        <v>531</v>
      </c>
      <c r="P3649" t="s">
        <v>532</v>
      </c>
      <c r="Q3649" t="s">
        <v>119</v>
      </c>
      <c r="R3649" t="s">
        <v>40</v>
      </c>
      <c r="S3649" t="s">
        <v>120</v>
      </c>
      <c r="T3649" t="s">
        <v>533</v>
      </c>
      <c r="U3649" t="s">
        <v>1190</v>
      </c>
      <c r="V3649">
        <f>YEAR(sales_order1[[#This Row],[date]])</f>
        <v>2021</v>
      </c>
      <c r="W3649" t="str">
        <f>TEXT(sales_order1[[#This Row],[date]], "Mmm")</f>
        <v>Sep</v>
      </c>
      <c r="X3649">
        <f>VALUE(TEXT(sales_order1[[#This Row],[date]], "D"))</f>
        <v>22</v>
      </c>
      <c r="Y3649">
        <v>38</v>
      </c>
    </row>
    <row r="3650" spans="1:25" x14ac:dyDescent="0.25">
      <c r="A3650" s="1">
        <v>44461</v>
      </c>
      <c r="B3650">
        <v>61574</v>
      </c>
      <c r="C3650" t="s">
        <v>86</v>
      </c>
      <c r="D3650" t="str">
        <f>VLOOKUP(sales_order1[[#This Row],[itemCode]],product_details3!B:C,2,0)</f>
        <v>SRMH30</v>
      </c>
      <c r="E3650" t="s">
        <v>87</v>
      </c>
      <c r="F3650" t="s">
        <v>30</v>
      </c>
      <c r="G3650">
        <v>100</v>
      </c>
      <c r="H3650">
        <v>21</v>
      </c>
      <c r="I3650">
        <v>2100</v>
      </c>
      <c r="J3650">
        <v>6.6</v>
      </c>
      <c r="K3650">
        <v>660</v>
      </c>
      <c r="L3650">
        <v>14.4</v>
      </c>
      <c r="M3650">
        <v>0.68571428571428572</v>
      </c>
      <c r="N3650">
        <v>1440</v>
      </c>
      <c r="O3650" t="s">
        <v>400</v>
      </c>
      <c r="P3650" t="s">
        <v>401</v>
      </c>
      <c r="Q3650" t="s">
        <v>213</v>
      </c>
      <c r="R3650" t="s">
        <v>25</v>
      </c>
      <c r="S3650" t="s">
        <v>402</v>
      </c>
      <c r="T3650" t="s">
        <v>403</v>
      </c>
      <c r="U3650" t="s">
        <v>1191</v>
      </c>
      <c r="V3650">
        <f>YEAR(sales_order1[[#This Row],[date]])</f>
        <v>2021</v>
      </c>
      <c r="W3650" t="str">
        <f>TEXT(sales_order1[[#This Row],[date]], "Mmm")</f>
        <v>Sep</v>
      </c>
      <c r="X3650">
        <f>VALUE(TEXT(sales_order1[[#This Row],[date]], "D"))</f>
        <v>22</v>
      </c>
      <c r="Y3650">
        <v>38</v>
      </c>
    </row>
    <row r="3651" spans="1:25" x14ac:dyDescent="0.25">
      <c r="A3651" s="1">
        <v>44461</v>
      </c>
      <c r="B3651">
        <v>61575</v>
      </c>
      <c r="C3651" t="s">
        <v>51</v>
      </c>
      <c r="D3651" t="str">
        <f>VLOOKUP(sales_order1[[#This Row],[itemCode]],product_details3!B:C,2,0)</f>
        <v>MSTH50</v>
      </c>
      <c r="E3651" t="s">
        <v>52</v>
      </c>
      <c r="F3651" t="s">
        <v>21</v>
      </c>
      <c r="G3651">
        <v>50</v>
      </c>
      <c r="H3651">
        <v>15.75</v>
      </c>
      <c r="I3651">
        <v>787.5</v>
      </c>
      <c r="J3651">
        <v>4.45</v>
      </c>
      <c r="K3651">
        <v>222.5</v>
      </c>
      <c r="L3651">
        <v>11.3</v>
      </c>
      <c r="M3651">
        <v>0.71746031746031746</v>
      </c>
      <c r="N3651">
        <v>565</v>
      </c>
      <c r="O3651" t="s">
        <v>606</v>
      </c>
      <c r="P3651" t="s">
        <v>607</v>
      </c>
      <c r="Q3651" t="s">
        <v>239</v>
      </c>
      <c r="R3651" t="s">
        <v>112</v>
      </c>
      <c r="S3651" t="s">
        <v>368</v>
      </c>
      <c r="T3651" t="s">
        <v>608</v>
      </c>
      <c r="U3651" t="s">
        <v>1189</v>
      </c>
      <c r="V3651">
        <f>YEAR(sales_order1[[#This Row],[date]])</f>
        <v>2021</v>
      </c>
      <c r="W3651" t="str">
        <f>TEXT(sales_order1[[#This Row],[date]], "Mmm")</f>
        <v>Sep</v>
      </c>
      <c r="X3651">
        <f>VALUE(TEXT(sales_order1[[#This Row],[date]], "D"))</f>
        <v>22</v>
      </c>
      <c r="Y3651">
        <v>38</v>
      </c>
    </row>
    <row r="3652" spans="1:25" x14ac:dyDescent="0.25">
      <c r="A3652" s="1">
        <v>44461</v>
      </c>
      <c r="B3652">
        <v>61576</v>
      </c>
      <c r="C3652" t="s">
        <v>28</v>
      </c>
      <c r="D3652" t="str">
        <f>VLOOKUP(sales_order1[[#This Row],[itemCode]],product_details3!B:C,2,0)</f>
        <v>SRMC30</v>
      </c>
      <c r="E3652" t="s">
        <v>29</v>
      </c>
      <c r="F3652" t="s">
        <v>30</v>
      </c>
      <c r="G3652">
        <v>150</v>
      </c>
      <c r="H3652">
        <v>22.6</v>
      </c>
      <c r="I3652">
        <v>3390</v>
      </c>
      <c r="J3652">
        <v>7.6</v>
      </c>
      <c r="K3652">
        <v>1140</v>
      </c>
      <c r="L3652">
        <v>15</v>
      </c>
      <c r="M3652">
        <v>0.66371681415929207</v>
      </c>
      <c r="N3652">
        <v>2250</v>
      </c>
      <c r="O3652" t="s">
        <v>152</v>
      </c>
      <c r="P3652" t="s">
        <v>153</v>
      </c>
      <c r="Q3652" t="s">
        <v>154</v>
      </c>
      <c r="R3652" t="s">
        <v>56</v>
      </c>
      <c r="S3652" t="s">
        <v>133</v>
      </c>
      <c r="T3652" t="s">
        <v>155</v>
      </c>
      <c r="U3652" t="s">
        <v>1191</v>
      </c>
      <c r="V3652">
        <f>YEAR(sales_order1[[#This Row],[date]])</f>
        <v>2021</v>
      </c>
      <c r="W3652" t="str">
        <f>TEXT(sales_order1[[#This Row],[date]], "Mmm")</f>
        <v>Sep</v>
      </c>
      <c r="X3652">
        <f>VALUE(TEXT(sales_order1[[#This Row],[date]], "D"))</f>
        <v>22</v>
      </c>
      <c r="Y3652">
        <v>38</v>
      </c>
    </row>
    <row r="3653" spans="1:25" x14ac:dyDescent="0.25">
      <c r="A3653" s="1">
        <v>44461</v>
      </c>
      <c r="B3653">
        <v>61577</v>
      </c>
      <c r="C3653" t="s">
        <v>115</v>
      </c>
      <c r="D3653" t="str">
        <f>VLOOKUP(sales_order1[[#This Row],[itemCode]],product_details3!B:C,2,0)</f>
        <v>SCRS30100</v>
      </c>
      <c r="E3653" t="s">
        <v>116</v>
      </c>
      <c r="F3653" t="s">
        <v>61</v>
      </c>
      <c r="G3653">
        <v>200</v>
      </c>
      <c r="H3653">
        <v>32.75</v>
      </c>
      <c r="I3653">
        <v>6550</v>
      </c>
      <c r="J3653">
        <v>11.25</v>
      </c>
      <c r="K3653">
        <v>2250</v>
      </c>
      <c r="L3653">
        <v>21.5</v>
      </c>
      <c r="M3653">
        <v>0.65648854961832059</v>
      </c>
      <c r="N3653">
        <v>4300</v>
      </c>
      <c r="O3653" t="s">
        <v>651</v>
      </c>
      <c r="P3653" t="s">
        <v>652</v>
      </c>
      <c r="Q3653" t="s">
        <v>218</v>
      </c>
      <c r="R3653" t="s">
        <v>40</v>
      </c>
      <c r="S3653" t="s">
        <v>432</v>
      </c>
      <c r="T3653" t="s">
        <v>653</v>
      </c>
      <c r="U3653" t="s">
        <v>1190</v>
      </c>
      <c r="V3653">
        <f>YEAR(sales_order1[[#This Row],[date]])</f>
        <v>2021</v>
      </c>
      <c r="W3653" t="str">
        <f>TEXT(sales_order1[[#This Row],[date]], "Mmm")</f>
        <v>Sep</v>
      </c>
      <c r="X3653">
        <f>VALUE(TEXT(sales_order1[[#This Row],[date]], "D"))</f>
        <v>22</v>
      </c>
      <c r="Y3653">
        <v>38</v>
      </c>
    </row>
    <row r="3654" spans="1:25" x14ac:dyDescent="0.25">
      <c r="A3654" s="1">
        <v>44461</v>
      </c>
      <c r="B3654">
        <v>61578</v>
      </c>
      <c r="C3654" t="s">
        <v>128</v>
      </c>
      <c r="D3654" t="str">
        <f>VLOOKUP(sales_order1[[#This Row],[itemCode]],product_details3!B:C,2,0)</f>
        <v>SCRT100</v>
      </c>
      <c r="E3654" t="s">
        <v>129</v>
      </c>
      <c r="F3654" t="s">
        <v>61</v>
      </c>
      <c r="G3654">
        <v>50</v>
      </c>
      <c r="H3654">
        <v>28.25</v>
      </c>
      <c r="I3654">
        <v>1412.5</v>
      </c>
      <c r="J3654">
        <v>9</v>
      </c>
      <c r="K3654">
        <v>450</v>
      </c>
      <c r="L3654">
        <v>19.25</v>
      </c>
      <c r="M3654">
        <v>0.68141592920353977</v>
      </c>
      <c r="N3654">
        <v>962.5</v>
      </c>
      <c r="O3654" t="s">
        <v>366</v>
      </c>
      <c r="P3654" t="s">
        <v>367</v>
      </c>
      <c r="Q3654" t="s">
        <v>239</v>
      </c>
      <c r="R3654" t="s">
        <v>112</v>
      </c>
      <c r="S3654" t="s">
        <v>368</v>
      </c>
      <c r="T3654" t="s">
        <v>369</v>
      </c>
      <c r="U3654" t="s">
        <v>1189</v>
      </c>
      <c r="V3654">
        <f>YEAR(sales_order1[[#This Row],[date]])</f>
        <v>2021</v>
      </c>
      <c r="W3654" t="str">
        <f>TEXT(sales_order1[[#This Row],[date]], "Mmm")</f>
        <v>Sep</v>
      </c>
      <c r="X3654">
        <f>VALUE(TEXT(sales_order1[[#This Row],[date]], "D"))</f>
        <v>22</v>
      </c>
      <c r="Y3654">
        <v>38</v>
      </c>
    </row>
    <row r="3655" spans="1:25" x14ac:dyDescent="0.25">
      <c r="A3655" s="1">
        <v>44462</v>
      </c>
      <c r="B3655">
        <v>61579</v>
      </c>
      <c r="C3655" t="s">
        <v>307</v>
      </c>
      <c r="D3655" t="str">
        <f>VLOOKUP(sales_order1[[#This Row],[itemCode]],product_details3!B:C,2,0)</f>
        <v>TNRH150</v>
      </c>
      <c r="E3655" t="s">
        <v>308</v>
      </c>
      <c r="F3655" t="s">
        <v>124</v>
      </c>
      <c r="G3655">
        <v>100</v>
      </c>
      <c r="H3655">
        <v>15.75</v>
      </c>
      <c r="I3655">
        <v>1575</v>
      </c>
      <c r="J3655">
        <v>4.45</v>
      </c>
      <c r="K3655">
        <v>445</v>
      </c>
      <c r="L3655">
        <v>11.3</v>
      </c>
      <c r="M3655">
        <v>0.71746031746031746</v>
      </c>
      <c r="N3655">
        <v>1130</v>
      </c>
      <c r="O3655" t="s">
        <v>573</v>
      </c>
      <c r="P3655" t="s">
        <v>574</v>
      </c>
      <c r="Q3655" t="s">
        <v>218</v>
      </c>
      <c r="R3655" t="s">
        <v>40</v>
      </c>
      <c r="S3655" t="s">
        <v>219</v>
      </c>
      <c r="T3655" t="s">
        <v>575</v>
      </c>
      <c r="U3655" t="s">
        <v>1190</v>
      </c>
      <c r="V3655">
        <f>YEAR(sales_order1[[#This Row],[date]])</f>
        <v>2021</v>
      </c>
      <c r="W3655" t="str">
        <f>TEXT(sales_order1[[#This Row],[date]], "Mmm")</f>
        <v>Sep</v>
      </c>
      <c r="X3655">
        <f>VALUE(TEXT(sales_order1[[#This Row],[date]], "D"))</f>
        <v>23</v>
      </c>
      <c r="Y3655">
        <v>38</v>
      </c>
    </row>
    <row r="3656" spans="1:25" x14ac:dyDescent="0.25">
      <c r="A3656" s="1">
        <v>44462</v>
      </c>
      <c r="B3656">
        <v>61580</v>
      </c>
      <c r="C3656" t="s">
        <v>209</v>
      </c>
      <c r="D3656" t="str">
        <f>VLOOKUP(sales_order1[[#This Row],[itemCode]],product_details3!B:C,2,0)</f>
        <v>CLNG50</v>
      </c>
      <c r="E3656" t="s">
        <v>210</v>
      </c>
      <c r="F3656" t="s">
        <v>45</v>
      </c>
      <c r="G3656">
        <v>150</v>
      </c>
      <c r="H3656">
        <v>6.5</v>
      </c>
      <c r="I3656">
        <v>975</v>
      </c>
      <c r="J3656">
        <v>2.2999999999999998</v>
      </c>
      <c r="K3656">
        <v>345</v>
      </c>
      <c r="L3656">
        <v>4.2</v>
      </c>
      <c r="M3656">
        <v>0.64615384615384619</v>
      </c>
      <c r="N3656">
        <v>630</v>
      </c>
      <c r="O3656" t="s">
        <v>189</v>
      </c>
      <c r="P3656" t="s">
        <v>190</v>
      </c>
      <c r="Q3656" t="s">
        <v>191</v>
      </c>
      <c r="R3656" t="s">
        <v>56</v>
      </c>
      <c r="S3656" t="s">
        <v>192</v>
      </c>
      <c r="T3656" t="s">
        <v>193</v>
      </c>
      <c r="U3656" t="s">
        <v>1191</v>
      </c>
      <c r="V3656">
        <f>YEAR(sales_order1[[#This Row],[date]])</f>
        <v>2021</v>
      </c>
      <c r="W3656" t="str">
        <f>TEXT(sales_order1[[#This Row],[date]], "Mmm")</f>
        <v>Sep</v>
      </c>
      <c r="X3656">
        <f>VALUE(TEXT(sales_order1[[#This Row],[date]], "D"))</f>
        <v>23</v>
      </c>
      <c r="Y3656">
        <v>38</v>
      </c>
    </row>
    <row r="3657" spans="1:25" x14ac:dyDescent="0.25">
      <c r="A3657" s="1">
        <v>44462</v>
      </c>
      <c r="B3657">
        <v>61581</v>
      </c>
      <c r="C3657" t="s">
        <v>325</v>
      </c>
      <c r="D3657" t="str">
        <f>VLOOKUP(sales_order1[[#This Row],[itemCode]],product_details3!B:C,2,0)</f>
        <v>EXFG100</v>
      </c>
      <c r="E3657" t="s">
        <v>326</v>
      </c>
      <c r="F3657" t="s">
        <v>183</v>
      </c>
      <c r="G3657">
        <v>50</v>
      </c>
      <c r="H3657">
        <v>20.75</v>
      </c>
      <c r="I3657">
        <v>1037.5</v>
      </c>
      <c r="J3657">
        <v>7.45</v>
      </c>
      <c r="K3657">
        <v>372.5</v>
      </c>
      <c r="L3657">
        <v>13.3</v>
      </c>
      <c r="M3657">
        <v>0.64096385542168677</v>
      </c>
      <c r="N3657">
        <v>665</v>
      </c>
      <c r="O3657" t="s">
        <v>472</v>
      </c>
      <c r="P3657" t="s">
        <v>473</v>
      </c>
      <c r="Q3657" t="s">
        <v>107</v>
      </c>
      <c r="R3657" t="s">
        <v>40</v>
      </c>
      <c r="S3657" t="s">
        <v>101</v>
      </c>
      <c r="T3657" t="s">
        <v>474</v>
      </c>
      <c r="U3657" t="s">
        <v>1190</v>
      </c>
      <c r="V3657">
        <f>YEAR(sales_order1[[#This Row],[date]])</f>
        <v>2021</v>
      </c>
      <c r="W3657" t="str">
        <f>TEXT(sales_order1[[#This Row],[date]], "Mmm")</f>
        <v>Sep</v>
      </c>
      <c r="X3657">
        <f>VALUE(TEXT(sales_order1[[#This Row],[date]], "D"))</f>
        <v>23</v>
      </c>
      <c r="Y3657">
        <v>38</v>
      </c>
    </row>
    <row r="3658" spans="1:25" x14ac:dyDescent="0.25">
      <c r="A3658" s="1">
        <v>44462</v>
      </c>
      <c r="B3658">
        <v>61582</v>
      </c>
      <c r="C3658" t="s">
        <v>311</v>
      </c>
      <c r="D3658" t="str">
        <f>VLOOKUP(sales_order1[[#This Row],[itemCode]],product_details3!B:C,2,0)</f>
        <v>MSTH30</v>
      </c>
      <c r="E3658" t="s">
        <v>312</v>
      </c>
      <c r="F3658" t="s">
        <v>21</v>
      </c>
      <c r="G3658">
        <v>50</v>
      </c>
      <c r="H3658">
        <v>8.5</v>
      </c>
      <c r="I3658">
        <v>425</v>
      </c>
      <c r="J3658">
        <v>3.3</v>
      </c>
      <c r="K3658">
        <v>165</v>
      </c>
      <c r="L3658">
        <v>5.2</v>
      </c>
      <c r="M3658">
        <v>0.61176470588235299</v>
      </c>
      <c r="N3658">
        <v>260</v>
      </c>
      <c r="O3658" t="s">
        <v>299</v>
      </c>
      <c r="P3658" t="s">
        <v>300</v>
      </c>
      <c r="Q3658" t="s">
        <v>100</v>
      </c>
      <c r="R3658" t="s">
        <v>40</v>
      </c>
      <c r="S3658" t="s">
        <v>101</v>
      </c>
      <c r="T3658" t="s">
        <v>301</v>
      </c>
      <c r="U3658" t="s">
        <v>1190</v>
      </c>
      <c r="V3658">
        <f>YEAR(sales_order1[[#This Row],[date]])</f>
        <v>2021</v>
      </c>
      <c r="W3658" t="str">
        <f>TEXT(sales_order1[[#This Row],[date]], "Mmm")</f>
        <v>Sep</v>
      </c>
      <c r="X3658">
        <f>VALUE(TEXT(sales_order1[[#This Row],[date]], "D"))</f>
        <v>23</v>
      </c>
      <c r="Y3658">
        <v>38</v>
      </c>
    </row>
    <row r="3659" spans="1:25" x14ac:dyDescent="0.25">
      <c r="A3659" s="1">
        <v>44462</v>
      </c>
      <c r="B3659">
        <v>61583</v>
      </c>
      <c r="C3659" t="s">
        <v>339</v>
      </c>
      <c r="D3659" t="str">
        <f>VLOOKUP(sales_order1[[#This Row],[itemCode]],product_details3!B:C,2,0)</f>
        <v>SRMH50</v>
      </c>
      <c r="E3659" t="s">
        <v>340</v>
      </c>
      <c r="F3659" t="s">
        <v>30</v>
      </c>
      <c r="G3659">
        <v>50</v>
      </c>
      <c r="H3659">
        <v>31.25</v>
      </c>
      <c r="I3659">
        <v>1562.5</v>
      </c>
      <c r="J3659">
        <v>10.75</v>
      </c>
      <c r="K3659">
        <v>537.5</v>
      </c>
      <c r="L3659">
        <v>20.5</v>
      </c>
      <c r="M3659">
        <v>0.65600000000000003</v>
      </c>
      <c r="N3659">
        <v>1025</v>
      </c>
      <c r="O3659" t="s">
        <v>664</v>
      </c>
      <c r="P3659" t="s">
        <v>665</v>
      </c>
      <c r="Q3659" t="s">
        <v>48</v>
      </c>
      <c r="R3659" t="s">
        <v>25</v>
      </c>
      <c r="S3659" t="s">
        <v>286</v>
      </c>
      <c r="T3659" t="s">
        <v>666</v>
      </c>
      <c r="U3659" t="s">
        <v>1191</v>
      </c>
      <c r="V3659">
        <f>YEAR(sales_order1[[#This Row],[date]])</f>
        <v>2021</v>
      </c>
      <c r="W3659" t="str">
        <f>TEXT(sales_order1[[#This Row],[date]], "Mmm")</f>
        <v>Sep</v>
      </c>
      <c r="X3659">
        <f>VALUE(TEXT(sales_order1[[#This Row],[date]], "D"))</f>
        <v>23</v>
      </c>
      <c r="Y3659">
        <v>38</v>
      </c>
    </row>
    <row r="3660" spans="1:25" x14ac:dyDescent="0.25">
      <c r="A3660" s="1">
        <v>44462</v>
      </c>
      <c r="B3660">
        <v>61584</v>
      </c>
      <c r="C3660" t="s">
        <v>335</v>
      </c>
      <c r="D3660" t="str">
        <f>VLOOKUP(sales_order1[[#This Row],[itemCode]],product_details3!B:C,2,0)</f>
        <v>CLNF50</v>
      </c>
      <c r="E3660" t="s">
        <v>336</v>
      </c>
      <c r="F3660" t="s">
        <v>45</v>
      </c>
      <c r="G3660">
        <v>150</v>
      </c>
      <c r="H3660">
        <v>7.3</v>
      </c>
      <c r="I3660">
        <v>1095</v>
      </c>
      <c r="J3660">
        <v>2.8</v>
      </c>
      <c r="K3660">
        <v>420</v>
      </c>
      <c r="L3660">
        <v>4.5</v>
      </c>
      <c r="M3660">
        <v>0.61643835616438358</v>
      </c>
      <c r="N3660">
        <v>675</v>
      </c>
      <c r="O3660" t="s">
        <v>138</v>
      </c>
      <c r="P3660" t="s">
        <v>139</v>
      </c>
      <c r="Q3660" t="s">
        <v>77</v>
      </c>
      <c r="R3660" t="s">
        <v>72</v>
      </c>
      <c r="S3660" t="s">
        <v>140</v>
      </c>
      <c r="T3660" t="s">
        <v>141</v>
      </c>
      <c r="U3660" t="s">
        <v>1190</v>
      </c>
      <c r="V3660">
        <f>YEAR(sales_order1[[#This Row],[date]])</f>
        <v>2021</v>
      </c>
      <c r="W3660" t="str">
        <f>TEXT(sales_order1[[#This Row],[date]], "Mmm")</f>
        <v>Sep</v>
      </c>
      <c r="X3660">
        <f>VALUE(TEXT(sales_order1[[#This Row],[date]], "D"))</f>
        <v>23</v>
      </c>
      <c r="Y3660">
        <v>38</v>
      </c>
    </row>
    <row r="3661" spans="1:25" x14ac:dyDescent="0.25">
      <c r="A3661" s="1">
        <v>44462</v>
      </c>
      <c r="B3661">
        <v>61585</v>
      </c>
      <c r="C3661" t="s">
        <v>67</v>
      </c>
      <c r="D3661" t="str">
        <f>VLOOKUP(sales_order1[[#This Row],[itemCode]],product_details3!B:C,2,0)</f>
        <v>SRMH15</v>
      </c>
      <c r="E3661" t="s">
        <v>68</v>
      </c>
      <c r="F3661" t="s">
        <v>30</v>
      </c>
      <c r="G3661">
        <v>100</v>
      </c>
      <c r="H3661">
        <v>15.75</v>
      </c>
      <c r="I3661">
        <v>1575</v>
      </c>
      <c r="J3661">
        <v>5.45</v>
      </c>
      <c r="K3661">
        <v>545</v>
      </c>
      <c r="L3661">
        <v>10.3</v>
      </c>
      <c r="M3661">
        <v>0.65396825396825398</v>
      </c>
      <c r="N3661">
        <v>1030</v>
      </c>
      <c r="O3661" t="s">
        <v>694</v>
      </c>
      <c r="P3661" t="s">
        <v>695</v>
      </c>
      <c r="Q3661" t="s">
        <v>213</v>
      </c>
      <c r="R3661" t="s">
        <v>25</v>
      </c>
      <c r="S3661" t="s">
        <v>214</v>
      </c>
      <c r="T3661" t="s">
        <v>696</v>
      </c>
      <c r="U3661" t="s">
        <v>1191</v>
      </c>
      <c r="V3661">
        <f>YEAR(sales_order1[[#This Row],[date]])</f>
        <v>2021</v>
      </c>
      <c r="W3661" t="str">
        <f>TEXT(sales_order1[[#This Row],[date]], "Mmm")</f>
        <v>Sep</v>
      </c>
      <c r="X3661">
        <f>VALUE(TEXT(sales_order1[[#This Row],[date]], "D"))</f>
        <v>23</v>
      </c>
      <c r="Y3661">
        <v>38</v>
      </c>
    </row>
    <row r="3662" spans="1:25" x14ac:dyDescent="0.25">
      <c r="A3662" s="1">
        <v>44462</v>
      </c>
      <c r="B3662">
        <v>61586</v>
      </c>
      <c r="C3662" t="s">
        <v>28</v>
      </c>
      <c r="D3662" t="str">
        <f>VLOOKUP(sales_order1[[#This Row],[itemCode]],product_details3!B:C,2,0)</f>
        <v>SRMC30</v>
      </c>
      <c r="E3662" t="s">
        <v>29</v>
      </c>
      <c r="F3662" t="s">
        <v>30</v>
      </c>
      <c r="G3662">
        <v>50</v>
      </c>
      <c r="H3662">
        <v>22.6</v>
      </c>
      <c r="I3662">
        <v>1130</v>
      </c>
      <c r="J3662">
        <v>7.6</v>
      </c>
      <c r="K3662">
        <v>380</v>
      </c>
      <c r="L3662">
        <v>15</v>
      </c>
      <c r="M3662">
        <v>0.66371681415929207</v>
      </c>
      <c r="N3662">
        <v>750</v>
      </c>
      <c r="O3662" t="s">
        <v>502</v>
      </c>
      <c r="P3662" t="s">
        <v>503</v>
      </c>
      <c r="Q3662" t="s">
        <v>218</v>
      </c>
      <c r="R3662" t="s">
        <v>40</v>
      </c>
      <c r="S3662" t="s">
        <v>219</v>
      </c>
      <c r="T3662" t="s">
        <v>504</v>
      </c>
      <c r="U3662" t="s">
        <v>1190</v>
      </c>
      <c r="V3662">
        <f>YEAR(sales_order1[[#This Row],[date]])</f>
        <v>2021</v>
      </c>
      <c r="W3662" t="str">
        <f>TEXT(sales_order1[[#This Row],[date]], "Mmm")</f>
        <v>Sep</v>
      </c>
      <c r="X3662">
        <f>VALUE(TEXT(sales_order1[[#This Row],[date]], "D"))</f>
        <v>23</v>
      </c>
      <c r="Y3662">
        <v>38</v>
      </c>
    </row>
    <row r="3663" spans="1:25" x14ac:dyDescent="0.25">
      <c r="A3663" s="1">
        <v>44462</v>
      </c>
      <c r="B3663">
        <v>61587</v>
      </c>
      <c r="C3663" t="s">
        <v>19</v>
      </c>
      <c r="D3663" t="str">
        <f>VLOOKUP(sales_order1[[#This Row],[itemCode]],product_details3!B:C,2,0)</f>
        <v>MSTH100</v>
      </c>
      <c r="E3663" t="s">
        <v>20</v>
      </c>
      <c r="F3663" t="s">
        <v>21</v>
      </c>
      <c r="G3663">
        <v>200</v>
      </c>
      <c r="H3663">
        <v>26.25</v>
      </c>
      <c r="I3663">
        <v>5250</v>
      </c>
      <c r="J3663">
        <v>7.75</v>
      </c>
      <c r="K3663">
        <v>1550</v>
      </c>
      <c r="L3663">
        <v>18.5</v>
      </c>
      <c r="M3663">
        <v>0.70476190476190481</v>
      </c>
      <c r="N3663">
        <v>3700</v>
      </c>
      <c r="O3663" t="s">
        <v>691</v>
      </c>
      <c r="P3663" t="s">
        <v>692</v>
      </c>
      <c r="Q3663" t="s">
        <v>160</v>
      </c>
      <c r="R3663" t="s">
        <v>112</v>
      </c>
      <c r="S3663" t="s">
        <v>297</v>
      </c>
      <c r="T3663" t="s">
        <v>693</v>
      </c>
      <c r="U3663" t="s">
        <v>1189</v>
      </c>
      <c r="V3663">
        <f>YEAR(sales_order1[[#This Row],[date]])</f>
        <v>2021</v>
      </c>
      <c r="W3663" t="str">
        <f>TEXT(sales_order1[[#This Row],[date]], "Mmm")</f>
        <v>Sep</v>
      </c>
      <c r="X3663">
        <f>VALUE(TEXT(sales_order1[[#This Row],[date]], "D"))</f>
        <v>23</v>
      </c>
      <c r="Y3663">
        <v>38</v>
      </c>
    </row>
    <row r="3664" spans="1:25" x14ac:dyDescent="0.25">
      <c r="A3664" s="1">
        <v>44463</v>
      </c>
      <c r="B3664">
        <v>61588</v>
      </c>
      <c r="C3664" t="s">
        <v>181</v>
      </c>
      <c r="D3664" t="str">
        <f>VLOOKUP(sales_order1[[#This Row],[itemCode]],product_details3!B:C,2,0)</f>
        <v>EXFP100</v>
      </c>
      <c r="E3664" t="s">
        <v>182</v>
      </c>
      <c r="F3664" t="s">
        <v>183</v>
      </c>
      <c r="G3664">
        <v>100</v>
      </c>
      <c r="H3664">
        <v>21.95</v>
      </c>
      <c r="I3664">
        <v>2195</v>
      </c>
      <c r="J3664">
        <v>8.1999999999999993</v>
      </c>
      <c r="K3664">
        <v>820</v>
      </c>
      <c r="L3664">
        <v>13.75</v>
      </c>
      <c r="M3664">
        <v>0.62642369020501143</v>
      </c>
      <c r="N3664">
        <v>1375</v>
      </c>
      <c r="O3664" t="s">
        <v>615</v>
      </c>
      <c r="P3664" t="s">
        <v>616</v>
      </c>
      <c r="Q3664" t="s">
        <v>77</v>
      </c>
      <c r="R3664" t="s">
        <v>72</v>
      </c>
      <c r="S3664" t="s">
        <v>425</v>
      </c>
      <c r="T3664" t="s">
        <v>617</v>
      </c>
      <c r="U3664" t="s">
        <v>1190</v>
      </c>
      <c r="V3664">
        <f>YEAR(sales_order1[[#This Row],[date]])</f>
        <v>2021</v>
      </c>
      <c r="W3664" t="str">
        <f>TEXT(sales_order1[[#This Row],[date]], "Mmm")</f>
        <v>Sep</v>
      </c>
      <c r="X3664">
        <f>VALUE(TEXT(sales_order1[[#This Row],[date]], "D"))</f>
        <v>24</v>
      </c>
      <c r="Y3664">
        <v>39</v>
      </c>
    </row>
    <row r="3665" spans="1:25" x14ac:dyDescent="0.25">
      <c r="A3665" s="1">
        <v>44463</v>
      </c>
      <c r="B3665">
        <v>61589</v>
      </c>
      <c r="C3665" t="s">
        <v>19</v>
      </c>
      <c r="D3665" t="str">
        <f>VLOOKUP(sales_order1[[#This Row],[itemCode]],product_details3!B:C,2,0)</f>
        <v>MSTH100</v>
      </c>
      <c r="E3665" t="s">
        <v>20</v>
      </c>
      <c r="F3665" t="s">
        <v>21</v>
      </c>
      <c r="G3665">
        <v>200</v>
      </c>
      <c r="H3665">
        <v>26.25</v>
      </c>
      <c r="I3665">
        <v>5250</v>
      </c>
      <c r="J3665">
        <v>7.75</v>
      </c>
      <c r="K3665">
        <v>1550</v>
      </c>
      <c r="L3665">
        <v>18.5</v>
      </c>
      <c r="M3665">
        <v>0.70476190476190481</v>
      </c>
      <c r="N3665">
        <v>3700</v>
      </c>
      <c r="O3665" t="s">
        <v>423</v>
      </c>
      <c r="P3665" t="s">
        <v>424</v>
      </c>
      <c r="Q3665" t="s">
        <v>77</v>
      </c>
      <c r="R3665" t="s">
        <v>72</v>
      </c>
      <c r="S3665" t="s">
        <v>425</v>
      </c>
      <c r="T3665" t="s">
        <v>426</v>
      </c>
      <c r="U3665" t="s">
        <v>1190</v>
      </c>
      <c r="V3665">
        <f>YEAR(sales_order1[[#This Row],[date]])</f>
        <v>2021</v>
      </c>
      <c r="W3665" t="str">
        <f>TEXT(sales_order1[[#This Row],[date]], "Mmm")</f>
        <v>Sep</v>
      </c>
      <c r="X3665">
        <f>VALUE(TEXT(sales_order1[[#This Row],[date]], "D"))</f>
        <v>24</v>
      </c>
      <c r="Y3665">
        <v>39</v>
      </c>
    </row>
    <row r="3666" spans="1:25" x14ac:dyDescent="0.25">
      <c r="A3666" s="1">
        <v>44463</v>
      </c>
      <c r="B3666">
        <v>61590</v>
      </c>
      <c r="C3666" t="s">
        <v>103</v>
      </c>
      <c r="D3666" t="str">
        <f>VLOOKUP(sales_order1[[#This Row],[itemCode]],product_details3!B:C,2,0)</f>
        <v>SCRT50</v>
      </c>
      <c r="E3666" t="s">
        <v>104</v>
      </c>
      <c r="F3666" t="s">
        <v>61</v>
      </c>
      <c r="G3666">
        <v>250</v>
      </c>
      <c r="H3666">
        <v>16.95</v>
      </c>
      <c r="I3666">
        <v>4237.5</v>
      </c>
      <c r="J3666">
        <v>5.2</v>
      </c>
      <c r="K3666">
        <v>1300</v>
      </c>
      <c r="L3666">
        <v>11.75</v>
      </c>
      <c r="M3666">
        <v>0.69321533923303835</v>
      </c>
      <c r="N3666">
        <v>2937.5</v>
      </c>
      <c r="O3666" t="s">
        <v>37</v>
      </c>
      <c r="P3666" t="s">
        <v>38</v>
      </c>
      <c r="Q3666" t="s">
        <v>39</v>
      </c>
      <c r="R3666" t="s">
        <v>40</v>
      </c>
      <c r="S3666" t="s">
        <v>41</v>
      </c>
      <c r="T3666" t="s">
        <v>42</v>
      </c>
      <c r="U3666" t="s">
        <v>1188</v>
      </c>
      <c r="V3666">
        <f>YEAR(sales_order1[[#This Row],[date]])</f>
        <v>2021</v>
      </c>
      <c r="W3666" t="str">
        <f>TEXT(sales_order1[[#This Row],[date]], "Mmm")</f>
        <v>Sep</v>
      </c>
      <c r="X3666">
        <f>VALUE(TEXT(sales_order1[[#This Row],[date]], "D"))</f>
        <v>24</v>
      </c>
      <c r="Y3666">
        <v>39</v>
      </c>
    </row>
    <row r="3667" spans="1:25" x14ac:dyDescent="0.25">
      <c r="A3667" s="1">
        <v>44463</v>
      </c>
      <c r="B3667">
        <v>61591</v>
      </c>
      <c r="C3667" t="s">
        <v>181</v>
      </c>
      <c r="D3667" t="str">
        <f>VLOOKUP(sales_order1[[#This Row],[itemCode]],product_details3!B:C,2,0)</f>
        <v>EXFP100</v>
      </c>
      <c r="E3667" t="s">
        <v>182</v>
      </c>
      <c r="F3667" t="s">
        <v>183</v>
      </c>
      <c r="G3667">
        <v>100</v>
      </c>
      <c r="H3667">
        <v>21.95</v>
      </c>
      <c r="I3667">
        <v>2195</v>
      </c>
      <c r="J3667">
        <v>8.1999999999999993</v>
      </c>
      <c r="K3667">
        <v>820</v>
      </c>
      <c r="L3667">
        <v>13.75</v>
      </c>
      <c r="M3667">
        <v>0.62642369020501143</v>
      </c>
      <c r="N3667">
        <v>1375</v>
      </c>
      <c r="O3667" t="s">
        <v>612</v>
      </c>
      <c r="P3667" t="s">
        <v>613</v>
      </c>
      <c r="Q3667" t="s">
        <v>48</v>
      </c>
      <c r="R3667" t="s">
        <v>25</v>
      </c>
      <c r="S3667" t="s">
        <v>49</v>
      </c>
      <c r="T3667" t="s">
        <v>614</v>
      </c>
      <c r="U3667" t="s">
        <v>1191</v>
      </c>
      <c r="V3667">
        <f>YEAR(sales_order1[[#This Row],[date]])</f>
        <v>2021</v>
      </c>
      <c r="W3667" t="str">
        <f>TEXT(sales_order1[[#This Row],[date]], "Mmm")</f>
        <v>Sep</v>
      </c>
      <c r="X3667">
        <f>VALUE(TEXT(sales_order1[[#This Row],[date]], "D"))</f>
        <v>24</v>
      </c>
      <c r="Y3667">
        <v>39</v>
      </c>
    </row>
    <row r="3668" spans="1:25" x14ac:dyDescent="0.25">
      <c r="A3668" s="1">
        <v>44463</v>
      </c>
      <c r="B3668">
        <v>61592</v>
      </c>
      <c r="C3668" t="s">
        <v>19</v>
      </c>
      <c r="D3668" t="str">
        <f>VLOOKUP(sales_order1[[#This Row],[itemCode]],product_details3!B:C,2,0)</f>
        <v>MSTH100</v>
      </c>
      <c r="E3668" t="s">
        <v>20</v>
      </c>
      <c r="F3668" t="s">
        <v>21</v>
      </c>
      <c r="G3668">
        <v>200</v>
      </c>
      <c r="H3668">
        <v>26.25</v>
      </c>
      <c r="I3668">
        <v>5250</v>
      </c>
      <c r="J3668">
        <v>7.75</v>
      </c>
      <c r="K3668">
        <v>1550</v>
      </c>
      <c r="L3668">
        <v>18.5</v>
      </c>
      <c r="M3668">
        <v>0.70476190476190481</v>
      </c>
      <c r="N3668">
        <v>3700</v>
      </c>
      <c r="O3668" t="s">
        <v>427</v>
      </c>
      <c r="P3668" t="s">
        <v>428</v>
      </c>
      <c r="Q3668" t="s">
        <v>239</v>
      </c>
      <c r="R3668" t="s">
        <v>112</v>
      </c>
      <c r="S3668" t="s">
        <v>240</v>
      </c>
      <c r="T3668" t="s">
        <v>429</v>
      </c>
      <c r="U3668" t="s">
        <v>1189</v>
      </c>
      <c r="V3668">
        <f>YEAR(sales_order1[[#This Row],[date]])</f>
        <v>2021</v>
      </c>
      <c r="W3668" t="str">
        <f>TEXT(sales_order1[[#This Row],[date]], "Mmm")</f>
        <v>Sep</v>
      </c>
      <c r="X3668">
        <f>VALUE(TEXT(sales_order1[[#This Row],[date]], "D"))</f>
        <v>24</v>
      </c>
      <c r="Y3668">
        <v>39</v>
      </c>
    </row>
    <row r="3669" spans="1:25" x14ac:dyDescent="0.25">
      <c r="A3669" s="1">
        <v>44463</v>
      </c>
      <c r="B3669">
        <v>61593</v>
      </c>
      <c r="C3669" t="s">
        <v>313</v>
      </c>
      <c r="D3669" t="str">
        <f>VLOOKUP(sales_order1[[#This Row],[itemCode]],product_details3!B:C,2,0)</f>
        <v>MSKO50</v>
      </c>
      <c r="E3669" t="s">
        <v>314</v>
      </c>
      <c r="F3669" t="s">
        <v>137</v>
      </c>
      <c r="G3669">
        <v>50</v>
      </c>
      <c r="H3669">
        <v>14.65</v>
      </c>
      <c r="I3669">
        <v>732.5</v>
      </c>
      <c r="J3669">
        <v>6.55</v>
      </c>
      <c r="K3669">
        <v>327.5</v>
      </c>
      <c r="L3669">
        <v>8.1</v>
      </c>
      <c r="M3669">
        <v>0.55290102389078488</v>
      </c>
      <c r="N3669">
        <v>405</v>
      </c>
      <c r="O3669" t="s">
        <v>322</v>
      </c>
      <c r="P3669" t="s">
        <v>323</v>
      </c>
      <c r="Q3669" t="s">
        <v>39</v>
      </c>
      <c r="R3669" t="s">
        <v>40</v>
      </c>
      <c r="S3669" t="s">
        <v>41</v>
      </c>
      <c r="T3669" t="s">
        <v>324</v>
      </c>
      <c r="U3669" t="s">
        <v>1188</v>
      </c>
      <c r="V3669">
        <f>YEAR(sales_order1[[#This Row],[date]])</f>
        <v>2021</v>
      </c>
      <c r="W3669" t="str">
        <f>TEXT(sales_order1[[#This Row],[date]], "Mmm")</f>
        <v>Sep</v>
      </c>
      <c r="X3669">
        <f>VALUE(TEXT(sales_order1[[#This Row],[date]], "D"))</f>
        <v>24</v>
      </c>
      <c r="Y3669">
        <v>39</v>
      </c>
    </row>
    <row r="3670" spans="1:25" x14ac:dyDescent="0.25">
      <c r="A3670" s="1">
        <v>44463</v>
      </c>
      <c r="B3670">
        <v>61594</v>
      </c>
      <c r="C3670" t="s">
        <v>103</v>
      </c>
      <c r="D3670" t="str">
        <f>VLOOKUP(sales_order1[[#This Row],[itemCode]],product_details3!B:C,2,0)</f>
        <v>SCRT50</v>
      </c>
      <c r="E3670" t="s">
        <v>104</v>
      </c>
      <c r="F3670" t="s">
        <v>61</v>
      </c>
      <c r="G3670">
        <v>250</v>
      </c>
      <c r="H3670">
        <v>16.95</v>
      </c>
      <c r="I3670">
        <v>4237.5</v>
      </c>
      <c r="J3670">
        <v>5.2</v>
      </c>
      <c r="K3670">
        <v>1300</v>
      </c>
      <c r="L3670">
        <v>11.75</v>
      </c>
      <c r="M3670">
        <v>0.69321533923303835</v>
      </c>
      <c r="N3670">
        <v>2937.5</v>
      </c>
      <c r="O3670" t="s">
        <v>618</v>
      </c>
      <c r="P3670" t="s">
        <v>619</v>
      </c>
      <c r="Q3670" t="s">
        <v>77</v>
      </c>
      <c r="R3670" t="s">
        <v>72</v>
      </c>
      <c r="S3670" t="s">
        <v>140</v>
      </c>
      <c r="T3670" t="s">
        <v>620</v>
      </c>
      <c r="U3670" t="s">
        <v>1190</v>
      </c>
      <c r="V3670">
        <f>YEAR(sales_order1[[#This Row],[date]])</f>
        <v>2021</v>
      </c>
      <c r="W3670" t="str">
        <f>TEXT(sales_order1[[#This Row],[date]], "Mmm")</f>
        <v>Sep</v>
      </c>
      <c r="X3670">
        <f>VALUE(TEXT(sales_order1[[#This Row],[date]], "D"))</f>
        <v>24</v>
      </c>
      <c r="Y3670">
        <v>39</v>
      </c>
    </row>
    <row r="3671" spans="1:25" x14ac:dyDescent="0.25">
      <c r="A3671" s="1">
        <v>44463</v>
      </c>
      <c r="B3671">
        <v>61595</v>
      </c>
      <c r="C3671" t="s">
        <v>19</v>
      </c>
      <c r="D3671" t="str">
        <f>VLOOKUP(sales_order1[[#This Row],[itemCode]],product_details3!B:C,2,0)</f>
        <v>MSTH100</v>
      </c>
      <c r="E3671" t="s">
        <v>20</v>
      </c>
      <c r="F3671" t="s">
        <v>21</v>
      </c>
      <c r="G3671">
        <v>100</v>
      </c>
      <c r="H3671">
        <v>26.25</v>
      </c>
      <c r="I3671">
        <v>2625</v>
      </c>
      <c r="J3671">
        <v>7.75</v>
      </c>
      <c r="K3671">
        <v>775</v>
      </c>
      <c r="L3671">
        <v>18.5</v>
      </c>
      <c r="M3671">
        <v>0.70476190476190481</v>
      </c>
      <c r="N3671">
        <v>1850</v>
      </c>
      <c r="O3671" t="s">
        <v>231</v>
      </c>
      <c r="P3671" t="s">
        <v>232</v>
      </c>
      <c r="Q3671" t="s">
        <v>119</v>
      </c>
      <c r="R3671" t="s">
        <v>40</v>
      </c>
      <c r="S3671" t="s">
        <v>233</v>
      </c>
      <c r="T3671" t="s">
        <v>234</v>
      </c>
      <c r="U3671" t="s">
        <v>1190</v>
      </c>
      <c r="V3671">
        <f>YEAR(sales_order1[[#This Row],[date]])</f>
        <v>2021</v>
      </c>
      <c r="W3671" t="str">
        <f>TEXT(sales_order1[[#This Row],[date]], "Mmm")</f>
        <v>Sep</v>
      </c>
      <c r="X3671">
        <f>VALUE(TEXT(sales_order1[[#This Row],[date]], "D"))</f>
        <v>24</v>
      </c>
      <c r="Y3671">
        <v>39</v>
      </c>
    </row>
    <row r="3672" spans="1:25" x14ac:dyDescent="0.25">
      <c r="A3672" s="1">
        <v>44466</v>
      </c>
      <c r="B3672">
        <v>61596</v>
      </c>
      <c r="C3672" t="s">
        <v>438</v>
      </c>
      <c r="D3672" t="str">
        <f>VLOOKUP(sales_order1[[#This Row],[itemCode]],product_details3!B:C,2,0)</f>
        <v>EXFP150</v>
      </c>
      <c r="E3672" t="s">
        <v>439</v>
      </c>
      <c r="F3672" t="s">
        <v>183</v>
      </c>
      <c r="G3672">
        <v>100</v>
      </c>
      <c r="H3672">
        <v>28.25</v>
      </c>
      <c r="I3672">
        <v>2825</v>
      </c>
      <c r="J3672">
        <v>12</v>
      </c>
      <c r="K3672">
        <v>1200</v>
      </c>
      <c r="L3672">
        <v>16.25</v>
      </c>
      <c r="M3672">
        <v>0.5752212389380531</v>
      </c>
      <c r="N3672">
        <v>1625</v>
      </c>
      <c r="O3672" t="s">
        <v>537</v>
      </c>
      <c r="P3672" t="s">
        <v>538</v>
      </c>
      <c r="Q3672" t="s">
        <v>111</v>
      </c>
      <c r="R3672" t="s">
        <v>112</v>
      </c>
      <c r="S3672" t="s">
        <v>179</v>
      </c>
      <c r="T3672" t="s">
        <v>539</v>
      </c>
      <c r="U3672" t="s">
        <v>1189</v>
      </c>
      <c r="V3672">
        <f>YEAR(sales_order1[[#This Row],[date]])</f>
        <v>2021</v>
      </c>
      <c r="W3672" t="str">
        <f>TEXT(sales_order1[[#This Row],[date]], "Mmm")</f>
        <v>Sep</v>
      </c>
      <c r="X3672">
        <f>VALUE(TEXT(sales_order1[[#This Row],[date]], "D"))</f>
        <v>27</v>
      </c>
      <c r="Y3672">
        <v>39</v>
      </c>
    </row>
    <row r="3673" spans="1:25" x14ac:dyDescent="0.25">
      <c r="A3673" s="1">
        <v>44466</v>
      </c>
      <c r="B3673">
        <v>61597</v>
      </c>
      <c r="C3673" t="s">
        <v>194</v>
      </c>
      <c r="D3673" t="str">
        <f>VLOOKUP(sales_order1[[#This Row],[itemCode]],product_details3!B:C,2,0)</f>
        <v>CLNG150</v>
      </c>
      <c r="E3673" t="s">
        <v>195</v>
      </c>
      <c r="F3673" t="s">
        <v>45</v>
      </c>
      <c r="G3673">
        <v>200</v>
      </c>
      <c r="H3673">
        <v>12.75</v>
      </c>
      <c r="I3673">
        <v>2550</v>
      </c>
      <c r="J3673">
        <v>4.45</v>
      </c>
      <c r="K3673">
        <v>890</v>
      </c>
      <c r="L3673">
        <v>8.3000000000000007</v>
      </c>
      <c r="M3673">
        <v>0.65098039215686276</v>
      </c>
      <c r="N3673">
        <v>1660</v>
      </c>
      <c r="O3673" t="s">
        <v>262</v>
      </c>
      <c r="P3673" t="s">
        <v>263</v>
      </c>
      <c r="Q3673" t="s">
        <v>264</v>
      </c>
      <c r="R3673" t="s">
        <v>56</v>
      </c>
      <c r="S3673" t="s">
        <v>133</v>
      </c>
      <c r="T3673" t="s">
        <v>265</v>
      </c>
      <c r="U3673" t="s">
        <v>1191</v>
      </c>
      <c r="V3673">
        <f>YEAR(sales_order1[[#This Row],[date]])</f>
        <v>2021</v>
      </c>
      <c r="W3673" t="str">
        <f>TEXT(sales_order1[[#This Row],[date]], "Mmm")</f>
        <v>Sep</v>
      </c>
      <c r="X3673">
        <f>VALUE(TEXT(sales_order1[[#This Row],[date]], "D"))</f>
        <v>27</v>
      </c>
      <c r="Y3673">
        <v>39</v>
      </c>
    </row>
    <row r="3674" spans="1:25" x14ac:dyDescent="0.25">
      <c r="A3674" s="1">
        <v>44466</v>
      </c>
      <c r="B3674">
        <v>61598</v>
      </c>
      <c r="C3674" t="s">
        <v>51</v>
      </c>
      <c r="D3674" t="str">
        <f>VLOOKUP(sales_order1[[#This Row],[itemCode]],product_details3!B:C,2,0)</f>
        <v>MSTH50</v>
      </c>
      <c r="E3674" t="s">
        <v>52</v>
      </c>
      <c r="F3674" t="s">
        <v>21</v>
      </c>
      <c r="G3674">
        <v>50</v>
      </c>
      <c r="H3674">
        <v>15.75</v>
      </c>
      <c r="I3674">
        <v>787.5</v>
      </c>
      <c r="J3674">
        <v>4.45</v>
      </c>
      <c r="K3674">
        <v>222.5</v>
      </c>
      <c r="L3674">
        <v>11.3</v>
      </c>
      <c r="M3674">
        <v>0.71746031746031746</v>
      </c>
      <c r="N3674">
        <v>565</v>
      </c>
      <c r="O3674" t="s">
        <v>492</v>
      </c>
      <c r="P3674" t="s">
        <v>493</v>
      </c>
      <c r="Q3674" t="s">
        <v>378</v>
      </c>
      <c r="R3674" t="s">
        <v>72</v>
      </c>
      <c r="S3674" t="s">
        <v>379</v>
      </c>
      <c r="T3674" t="s">
        <v>494</v>
      </c>
      <c r="U3674" t="s">
        <v>1188</v>
      </c>
      <c r="V3674">
        <f>YEAR(sales_order1[[#This Row],[date]])</f>
        <v>2021</v>
      </c>
      <c r="W3674" t="str">
        <f>TEXT(sales_order1[[#This Row],[date]], "Mmm")</f>
        <v>Sep</v>
      </c>
      <c r="X3674">
        <f>VALUE(TEXT(sales_order1[[#This Row],[date]], "D"))</f>
        <v>27</v>
      </c>
      <c r="Y3674">
        <v>39</v>
      </c>
    </row>
    <row r="3675" spans="1:25" x14ac:dyDescent="0.25">
      <c r="A3675" s="1">
        <v>44466</v>
      </c>
      <c r="B3675">
        <v>61599</v>
      </c>
      <c r="C3675" t="s">
        <v>209</v>
      </c>
      <c r="D3675" t="str">
        <f>VLOOKUP(sales_order1[[#This Row],[itemCode]],product_details3!B:C,2,0)</f>
        <v>CLNG50</v>
      </c>
      <c r="E3675" t="s">
        <v>210</v>
      </c>
      <c r="F3675" t="s">
        <v>45</v>
      </c>
      <c r="G3675">
        <v>100</v>
      </c>
      <c r="H3675">
        <v>6.5</v>
      </c>
      <c r="I3675">
        <v>650</v>
      </c>
      <c r="J3675">
        <v>2.2999999999999998</v>
      </c>
      <c r="K3675">
        <v>230</v>
      </c>
      <c r="L3675">
        <v>4.2</v>
      </c>
      <c r="M3675">
        <v>0.64615384615384619</v>
      </c>
      <c r="N3675">
        <v>420</v>
      </c>
      <c r="O3675" t="s">
        <v>258</v>
      </c>
      <c r="P3675" t="s">
        <v>259</v>
      </c>
      <c r="Q3675" t="s">
        <v>93</v>
      </c>
      <c r="R3675" t="s">
        <v>72</v>
      </c>
      <c r="S3675" t="s">
        <v>260</v>
      </c>
      <c r="T3675" t="s">
        <v>261</v>
      </c>
      <c r="U3675" t="s">
        <v>1190</v>
      </c>
      <c r="V3675">
        <f>YEAR(sales_order1[[#This Row],[date]])</f>
        <v>2021</v>
      </c>
      <c r="W3675" t="str">
        <f>TEXT(sales_order1[[#This Row],[date]], "Mmm")</f>
        <v>Sep</v>
      </c>
      <c r="X3675">
        <f>VALUE(TEXT(sales_order1[[#This Row],[date]], "D"))</f>
        <v>27</v>
      </c>
      <c r="Y3675">
        <v>39</v>
      </c>
    </row>
    <row r="3676" spans="1:25" x14ac:dyDescent="0.25">
      <c r="A3676" s="1">
        <v>44466</v>
      </c>
      <c r="B3676">
        <v>61600</v>
      </c>
      <c r="C3676" t="s">
        <v>315</v>
      </c>
      <c r="D3676" t="str">
        <f>VLOOKUP(sales_order1[[#This Row],[itemCode]],product_details3!B:C,2,0)</f>
        <v>EXFG50</v>
      </c>
      <c r="E3676" t="s">
        <v>316</v>
      </c>
      <c r="F3676" t="s">
        <v>183</v>
      </c>
      <c r="G3676">
        <v>100</v>
      </c>
      <c r="H3676">
        <v>15.75</v>
      </c>
      <c r="I3676">
        <v>1575</v>
      </c>
      <c r="J3676">
        <v>5.45</v>
      </c>
      <c r="K3676">
        <v>545</v>
      </c>
      <c r="L3676">
        <v>10.3</v>
      </c>
      <c r="M3676">
        <v>0.65396825396825398</v>
      </c>
      <c r="N3676">
        <v>1030</v>
      </c>
      <c r="O3676" t="s">
        <v>600</v>
      </c>
      <c r="P3676" t="s">
        <v>601</v>
      </c>
      <c r="Q3676" t="s">
        <v>100</v>
      </c>
      <c r="R3676" t="s">
        <v>40</v>
      </c>
      <c r="S3676" t="s">
        <v>101</v>
      </c>
      <c r="T3676" t="s">
        <v>602</v>
      </c>
      <c r="U3676" t="s">
        <v>1190</v>
      </c>
      <c r="V3676">
        <f>YEAR(sales_order1[[#This Row],[date]])</f>
        <v>2021</v>
      </c>
      <c r="W3676" t="str">
        <f>TEXT(sales_order1[[#This Row],[date]], "Mmm")</f>
        <v>Sep</v>
      </c>
      <c r="X3676">
        <f>VALUE(TEXT(sales_order1[[#This Row],[date]], "D"))</f>
        <v>27</v>
      </c>
      <c r="Y3676">
        <v>39</v>
      </c>
    </row>
    <row r="3677" spans="1:25" x14ac:dyDescent="0.25">
      <c r="A3677" s="1">
        <v>44466</v>
      </c>
      <c r="B3677">
        <v>61601</v>
      </c>
      <c r="C3677" t="s">
        <v>135</v>
      </c>
      <c r="D3677" t="str">
        <f>VLOOKUP(sales_order1[[#This Row],[itemCode]],product_details3!B:C,2,0)</f>
        <v>MSKSH</v>
      </c>
      <c r="E3677" t="s">
        <v>136</v>
      </c>
      <c r="F3677" t="s">
        <v>137</v>
      </c>
      <c r="G3677">
        <v>300</v>
      </c>
      <c r="H3677">
        <v>18.75</v>
      </c>
      <c r="I3677">
        <v>5625</v>
      </c>
      <c r="J3677">
        <v>7.45</v>
      </c>
      <c r="K3677">
        <v>2235</v>
      </c>
      <c r="L3677">
        <v>11.3</v>
      </c>
      <c r="M3677">
        <v>0.60266666666666668</v>
      </c>
      <c r="N3677">
        <v>3390</v>
      </c>
      <c r="O3677" t="s">
        <v>430</v>
      </c>
      <c r="P3677" t="s">
        <v>431</v>
      </c>
      <c r="Q3677" t="s">
        <v>218</v>
      </c>
      <c r="R3677" t="s">
        <v>40</v>
      </c>
      <c r="S3677" t="s">
        <v>432</v>
      </c>
      <c r="T3677" t="s">
        <v>433</v>
      </c>
      <c r="U3677" t="s">
        <v>1190</v>
      </c>
      <c r="V3677">
        <f>YEAR(sales_order1[[#This Row],[date]])</f>
        <v>2021</v>
      </c>
      <c r="W3677" t="str">
        <f>TEXT(sales_order1[[#This Row],[date]], "Mmm")</f>
        <v>Sep</v>
      </c>
      <c r="X3677">
        <f>VALUE(TEXT(sales_order1[[#This Row],[date]], "D"))</f>
        <v>27</v>
      </c>
      <c r="Y3677">
        <v>39</v>
      </c>
    </row>
    <row r="3678" spans="1:25" x14ac:dyDescent="0.25">
      <c r="A3678" s="1">
        <v>44466</v>
      </c>
      <c r="B3678">
        <v>61602</v>
      </c>
      <c r="C3678" t="s">
        <v>103</v>
      </c>
      <c r="D3678" t="str">
        <f>VLOOKUP(sales_order1[[#This Row],[itemCode]],product_details3!B:C,2,0)</f>
        <v>SCRT50</v>
      </c>
      <c r="E3678" t="s">
        <v>104</v>
      </c>
      <c r="F3678" t="s">
        <v>61</v>
      </c>
      <c r="G3678">
        <v>150</v>
      </c>
      <c r="H3678">
        <v>16.95</v>
      </c>
      <c r="I3678">
        <v>2542.5</v>
      </c>
      <c r="J3678">
        <v>5.2</v>
      </c>
      <c r="K3678">
        <v>780</v>
      </c>
      <c r="L3678">
        <v>11.75</v>
      </c>
      <c r="M3678">
        <v>0.69321533923303835</v>
      </c>
      <c r="N3678">
        <v>1762.5</v>
      </c>
      <c r="O3678" t="s">
        <v>53</v>
      </c>
      <c r="P3678" t="s">
        <v>54</v>
      </c>
      <c r="Q3678" t="s">
        <v>55</v>
      </c>
      <c r="R3678" t="s">
        <v>56</v>
      </c>
      <c r="S3678" t="s">
        <v>57</v>
      </c>
      <c r="T3678" t="s">
        <v>58</v>
      </c>
      <c r="U3678" t="s">
        <v>1191</v>
      </c>
      <c r="V3678">
        <f>YEAR(sales_order1[[#This Row],[date]])</f>
        <v>2021</v>
      </c>
      <c r="W3678" t="str">
        <f>TEXT(sales_order1[[#This Row],[date]], "Mmm")</f>
        <v>Sep</v>
      </c>
      <c r="X3678">
        <f>VALUE(TEXT(sales_order1[[#This Row],[date]], "D"))</f>
        <v>27</v>
      </c>
      <c r="Y3678">
        <v>39</v>
      </c>
    </row>
    <row r="3679" spans="1:25" x14ac:dyDescent="0.25">
      <c r="A3679" s="1">
        <v>44467</v>
      </c>
      <c r="B3679">
        <v>61603</v>
      </c>
      <c r="C3679" t="s">
        <v>135</v>
      </c>
      <c r="D3679" t="str">
        <f>VLOOKUP(sales_order1[[#This Row],[itemCode]],product_details3!B:C,2,0)</f>
        <v>MSKSH</v>
      </c>
      <c r="E3679" t="s">
        <v>136</v>
      </c>
      <c r="F3679" t="s">
        <v>137</v>
      </c>
      <c r="G3679">
        <v>300</v>
      </c>
      <c r="H3679">
        <v>18.75</v>
      </c>
      <c r="I3679">
        <v>5625</v>
      </c>
      <c r="J3679">
        <v>7.45</v>
      </c>
      <c r="K3679">
        <v>2235</v>
      </c>
      <c r="L3679">
        <v>11.3</v>
      </c>
      <c r="M3679">
        <v>0.60266666666666668</v>
      </c>
      <c r="N3679">
        <v>3390</v>
      </c>
      <c r="O3679" t="s">
        <v>519</v>
      </c>
      <c r="P3679" t="s">
        <v>520</v>
      </c>
      <c r="Q3679" t="s">
        <v>383</v>
      </c>
      <c r="R3679" t="s">
        <v>72</v>
      </c>
      <c r="S3679" t="s">
        <v>459</v>
      </c>
      <c r="T3679" t="s">
        <v>521</v>
      </c>
      <c r="U3679" t="s">
        <v>1188</v>
      </c>
      <c r="V3679">
        <f>YEAR(sales_order1[[#This Row],[date]])</f>
        <v>2021</v>
      </c>
      <c r="W3679" t="str">
        <f>TEXT(sales_order1[[#This Row],[date]], "Mmm")</f>
        <v>Sep</v>
      </c>
      <c r="X3679">
        <f>VALUE(TEXT(sales_order1[[#This Row],[date]], "D"))</f>
        <v>28</v>
      </c>
      <c r="Y3679">
        <v>39</v>
      </c>
    </row>
    <row r="3680" spans="1:25" x14ac:dyDescent="0.25">
      <c r="A3680" s="1">
        <v>44467</v>
      </c>
      <c r="B3680">
        <v>61604</v>
      </c>
      <c r="C3680" t="s">
        <v>339</v>
      </c>
      <c r="D3680" t="str">
        <f>VLOOKUP(sales_order1[[#This Row],[itemCode]],product_details3!B:C,2,0)</f>
        <v>SRMH50</v>
      </c>
      <c r="E3680" t="s">
        <v>340</v>
      </c>
      <c r="F3680" t="s">
        <v>30</v>
      </c>
      <c r="G3680">
        <v>150</v>
      </c>
      <c r="H3680">
        <v>31.25</v>
      </c>
      <c r="I3680">
        <v>4687.5</v>
      </c>
      <c r="J3680">
        <v>10.75</v>
      </c>
      <c r="K3680">
        <v>1612.5</v>
      </c>
      <c r="L3680">
        <v>20.5</v>
      </c>
      <c r="M3680">
        <v>0.65600000000000003</v>
      </c>
      <c r="N3680">
        <v>3075</v>
      </c>
      <c r="O3680" t="s">
        <v>341</v>
      </c>
      <c r="P3680" t="s">
        <v>342</v>
      </c>
      <c r="Q3680" t="s">
        <v>146</v>
      </c>
      <c r="R3680" t="s">
        <v>112</v>
      </c>
      <c r="S3680" t="s">
        <v>343</v>
      </c>
      <c r="T3680" t="s">
        <v>95</v>
      </c>
      <c r="U3680" t="s">
        <v>1190</v>
      </c>
      <c r="V3680">
        <f>YEAR(sales_order1[[#This Row],[date]])</f>
        <v>2021</v>
      </c>
      <c r="W3680" t="str">
        <f>TEXT(sales_order1[[#This Row],[date]], "Mmm")</f>
        <v>Sep</v>
      </c>
      <c r="X3680">
        <f>VALUE(TEXT(sales_order1[[#This Row],[date]], "D"))</f>
        <v>28</v>
      </c>
      <c r="Y3680">
        <v>39</v>
      </c>
    </row>
    <row r="3681" spans="1:25" x14ac:dyDescent="0.25">
      <c r="A3681" s="1">
        <v>44467</v>
      </c>
      <c r="B3681">
        <v>61605</v>
      </c>
      <c r="C3681" t="s">
        <v>194</v>
      </c>
      <c r="D3681" t="str">
        <f>VLOOKUP(sales_order1[[#This Row],[itemCode]],product_details3!B:C,2,0)</f>
        <v>CLNG150</v>
      </c>
      <c r="E3681" t="s">
        <v>195</v>
      </c>
      <c r="F3681" t="s">
        <v>45</v>
      </c>
      <c r="G3681">
        <v>150</v>
      </c>
      <c r="H3681">
        <v>12.75</v>
      </c>
      <c r="I3681">
        <v>1912.5</v>
      </c>
      <c r="J3681">
        <v>4.45</v>
      </c>
      <c r="K3681">
        <v>667.5</v>
      </c>
      <c r="L3681">
        <v>8.3000000000000007</v>
      </c>
      <c r="M3681">
        <v>0.65098039215686276</v>
      </c>
      <c r="N3681">
        <v>1245</v>
      </c>
      <c r="O3681" t="s">
        <v>597</v>
      </c>
      <c r="P3681" t="s">
        <v>598</v>
      </c>
      <c r="Q3681" t="s">
        <v>239</v>
      </c>
      <c r="R3681" t="s">
        <v>112</v>
      </c>
      <c r="S3681" t="s">
        <v>368</v>
      </c>
      <c r="T3681" t="s">
        <v>599</v>
      </c>
      <c r="U3681" t="s">
        <v>1189</v>
      </c>
      <c r="V3681">
        <f>YEAR(sales_order1[[#This Row],[date]])</f>
        <v>2021</v>
      </c>
      <c r="W3681" t="str">
        <f>TEXT(sales_order1[[#This Row],[date]], "Mmm")</f>
        <v>Sep</v>
      </c>
      <c r="X3681">
        <f>VALUE(TEXT(sales_order1[[#This Row],[date]], "D"))</f>
        <v>28</v>
      </c>
      <c r="Y3681">
        <v>39</v>
      </c>
    </row>
    <row r="3682" spans="1:25" x14ac:dyDescent="0.25">
      <c r="A3682" s="1">
        <v>44467</v>
      </c>
      <c r="B3682">
        <v>61606</v>
      </c>
      <c r="C3682" t="s">
        <v>135</v>
      </c>
      <c r="D3682" t="str">
        <f>VLOOKUP(sales_order1[[#This Row],[itemCode]],product_details3!B:C,2,0)</f>
        <v>MSKSH</v>
      </c>
      <c r="E3682" t="s">
        <v>136</v>
      </c>
      <c r="F3682" t="s">
        <v>137</v>
      </c>
      <c r="G3682">
        <v>200</v>
      </c>
      <c r="H3682">
        <v>18.75</v>
      </c>
      <c r="I3682">
        <v>3750</v>
      </c>
      <c r="J3682">
        <v>7.45</v>
      </c>
      <c r="K3682">
        <v>1490</v>
      </c>
      <c r="L3682">
        <v>11.3</v>
      </c>
      <c r="M3682">
        <v>0.60266666666666668</v>
      </c>
      <c r="N3682">
        <v>2260</v>
      </c>
      <c r="O3682" t="s">
        <v>130</v>
      </c>
      <c r="P3682" t="s">
        <v>131</v>
      </c>
      <c r="Q3682" t="s">
        <v>132</v>
      </c>
      <c r="R3682" t="s">
        <v>56</v>
      </c>
      <c r="S3682" t="s">
        <v>133</v>
      </c>
      <c r="T3682" t="s">
        <v>134</v>
      </c>
      <c r="U3682" t="s">
        <v>1191</v>
      </c>
      <c r="V3682">
        <f>YEAR(sales_order1[[#This Row],[date]])</f>
        <v>2021</v>
      </c>
      <c r="W3682" t="str">
        <f>TEXT(sales_order1[[#This Row],[date]], "Mmm")</f>
        <v>Sep</v>
      </c>
      <c r="X3682">
        <f>VALUE(TEXT(sales_order1[[#This Row],[date]], "D"))</f>
        <v>28</v>
      </c>
      <c r="Y3682">
        <v>39</v>
      </c>
    </row>
    <row r="3683" spans="1:25" x14ac:dyDescent="0.25">
      <c r="A3683" s="1">
        <v>44467</v>
      </c>
      <c r="B3683">
        <v>61607</v>
      </c>
      <c r="C3683" t="s">
        <v>19</v>
      </c>
      <c r="D3683" t="str">
        <f>VLOOKUP(sales_order1[[#This Row],[itemCode]],product_details3!B:C,2,0)</f>
        <v>MSTH100</v>
      </c>
      <c r="E3683" t="s">
        <v>20</v>
      </c>
      <c r="F3683" t="s">
        <v>21</v>
      </c>
      <c r="G3683">
        <v>200</v>
      </c>
      <c r="H3683">
        <v>26.25</v>
      </c>
      <c r="I3683">
        <v>5250</v>
      </c>
      <c r="J3683">
        <v>7.75</v>
      </c>
      <c r="K3683">
        <v>1550</v>
      </c>
      <c r="L3683">
        <v>18.5</v>
      </c>
      <c r="M3683">
        <v>0.70476190476190481</v>
      </c>
      <c r="N3683">
        <v>3700</v>
      </c>
      <c r="O3683" t="s">
        <v>567</v>
      </c>
      <c r="P3683" t="s">
        <v>568</v>
      </c>
      <c r="Q3683" t="s">
        <v>271</v>
      </c>
      <c r="R3683" t="s">
        <v>56</v>
      </c>
      <c r="S3683" t="s">
        <v>192</v>
      </c>
      <c r="T3683" t="s">
        <v>569</v>
      </c>
      <c r="U3683" t="s">
        <v>1191</v>
      </c>
      <c r="V3683">
        <f>YEAR(sales_order1[[#This Row],[date]])</f>
        <v>2021</v>
      </c>
      <c r="W3683" t="str">
        <f>TEXT(sales_order1[[#This Row],[date]], "Mmm")</f>
        <v>Sep</v>
      </c>
      <c r="X3683">
        <f>VALUE(TEXT(sales_order1[[#This Row],[date]], "D"))</f>
        <v>28</v>
      </c>
      <c r="Y3683">
        <v>39</v>
      </c>
    </row>
    <row r="3684" spans="1:25" x14ac:dyDescent="0.25">
      <c r="A3684" s="1">
        <v>44467</v>
      </c>
      <c r="B3684">
        <v>61608</v>
      </c>
      <c r="C3684" t="s">
        <v>19</v>
      </c>
      <c r="D3684" t="str">
        <f>VLOOKUP(sales_order1[[#This Row],[itemCode]],product_details3!B:C,2,0)</f>
        <v>MSTH100</v>
      </c>
      <c r="E3684" t="s">
        <v>20</v>
      </c>
      <c r="F3684" t="s">
        <v>21</v>
      </c>
      <c r="G3684">
        <v>100</v>
      </c>
      <c r="H3684">
        <v>26.25</v>
      </c>
      <c r="I3684">
        <v>2625</v>
      </c>
      <c r="J3684">
        <v>7.75</v>
      </c>
      <c r="K3684">
        <v>775</v>
      </c>
      <c r="L3684">
        <v>18.5</v>
      </c>
      <c r="M3684">
        <v>0.70476190476190481</v>
      </c>
      <c r="N3684">
        <v>1850</v>
      </c>
      <c r="O3684" t="s">
        <v>395</v>
      </c>
      <c r="P3684" t="s">
        <v>396</v>
      </c>
      <c r="Q3684" t="s">
        <v>191</v>
      </c>
      <c r="R3684" t="s">
        <v>56</v>
      </c>
      <c r="S3684" t="s">
        <v>192</v>
      </c>
      <c r="T3684" t="s">
        <v>397</v>
      </c>
      <c r="U3684" t="s">
        <v>1191</v>
      </c>
      <c r="V3684">
        <f>YEAR(sales_order1[[#This Row],[date]])</f>
        <v>2021</v>
      </c>
      <c r="W3684" t="str">
        <f>TEXT(sales_order1[[#This Row],[date]], "Mmm")</f>
        <v>Sep</v>
      </c>
      <c r="X3684">
        <f>VALUE(TEXT(sales_order1[[#This Row],[date]], "D"))</f>
        <v>28</v>
      </c>
      <c r="Y3684">
        <v>39</v>
      </c>
    </row>
    <row r="3685" spans="1:25" x14ac:dyDescent="0.25">
      <c r="A3685" s="1">
        <v>44467</v>
      </c>
      <c r="B3685">
        <v>61609</v>
      </c>
      <c r="C3685" t="s">
        <v>19</v>
      </c>
      <c r="D3685" t="str">
        <f>VLOOKUP(sales_order1[[#This Row],[itemCode]],product_details3!B:C,2,0)</f>
        <v>MSTH100</v>
      </c>
      <c r="E3685" t="s">
        <v>20</v>
      </c>
      <c r="F3685" t="s">
        <v>21</v>
      </c>
      <c r="G3685">
        <v>150</v>
      </c>
      <c r="H3685">
        <v>26.25</v>
      </c>
      <c r="I3685">
        <v>3937.5</v>
      </c>
      <c r="J3685">
        <v>7.75</v>
      </c>
      <c r="K3685">
        <v>1162.5</v>
      </c>
      <c r="L3685">
        <v>18.5</v>
      </c>
      <c r="M3685">
        <v>0.70476190476190481</v>
      </c>
      <c r="N3685">
        <v>2775</v>
      </c>
      <c r="O3685" t="s">
        <v>302</v>
      </c>
      <c r="P3685" t="s">
        <v>303</v>
      </c>
      <c r="Q3685" t="s">
        <v>107</v>
      </c>
      <c r="R3685" t="s">
        <v>40</v>
      </c>
      <c r="S3685" t="s">
        <v>101</v>
      </c>
      <c r="T3685" t="s">
        <v>304</v>
      </c>
      <c r="U3685" t="s">
        <v>1190</v>
      </c>
      <c r="V3685">
        <f>YEAR(sales_order1[[#This Row],[date]])</f>
        <v>2021</v>
      </c>
      <c r="W3685" t="str">
        <f>TEXT(sales_order1[[#This Row],[date]], "Mmm")</f>
        <v>Sep</v>
      </c>
      <c r="X3685">
        <f>VALUE(TEXT(sales_order1[[#This Row],[date]], "D"))</f>
        <v>28</v>
      </c>
      <c r="Y3685">
        <v>39</v>
      </c>
    </row>
    <row r="3686" spans="1:25" x14ac:dyDescent="0.25">
      <c r="A3686" s="1">
        <v>44467</v>
      </c>
      <c r="B3686">
        <v>61610</v>
      </c>
      <c r="C3686" t="s">
        <v>67</v>
      </c>
      <c r="D3686" t="str">
        <f>VLOOKUP(sales_order1[[#This Row],[itemCode]],product_details3!B:C,2,0)</f>
        <v>SRMH15</v>
      </c>
      <c r="E3686" t="s">
        <v>68</v>
      </c>
      <c r="F3686" t="s">
        <v>30</v>
      </c>
      <c r="G3686">
        <v>150</v>
      </c>
      <c r="H3686">
        <v>15.75</v>
      </c>
      <c r="I3686">
        <v>2362.5</v>
      </c>
      <c r="J3686">
        <v>5.45</v>
      </c>
      <c r="K3686">
        <v>817.5</v>
      </c>
      <c r="L3686">
        <v>10.3</v>
      </c>
      <c r="M3686">
        <v>0.65396825396825398</v>
      </c>
      <c r="N3686">
        <v>1545</v>
      </c>
      <c r="O3686" t="s">
        <v>688</v>
      </c>
      <c r="P3686" t="s">
        <v>689</v>
      </c>
      <c r="Q3686" t="s">
        <v>77</v>
      </c>
      <c r="R3686" t="s">
        <v>72</v>
      </c>
      <c r="S3686" t="s">
        <v>140</v>
      </c>
      <c r="T3686" t="s">
        <v>690</v>
      </c>
      <c r="U3686" t="s">
        <v>1190</v>
      </c>
      <c r="V3686">
        <f>YEAR(sales_order1[[#This Row],[date]])</f>
        <v>2021</v>
      </c>
      <c r="W3686" t="str">
        <f>TEXT(sales_order1[[#This Row],[date]], "Mmm")</f>
        <v>Sep</v>
      </c>
      <c r="X3686">
        <f>VALUE(TEXT(sales_order1[[#This Row],[date]], "D"))</f>
        <v>28</v>
      </c>
      <c r="Y3686">
        <v>39</v>
      </c>
    </row>
    <row r="3687" spans="1:25" x14ac:dyDescent="0.25">
      <c r="A3687" s="1">
        <v>44467</v>
      </c>
      <c r="B3687">
        <v>61611</v>
      </c>
      <c r="C3687" t="s">
        <v>115</v>
      </c>
      <c r="D3687" t="str">
        <f>VLOOKUP(sales_order1[[#This Row],[itemCode]],product_details3!B:C,2,0)</f>
        <v>SCRS30100</v>
      </c>
      <c r="E3687" t="s">
        <v>116</v>
      </c>
      <c r="F3687" t="s">
        <v>61</v>
      </c>
      <c r="G3687">
        <v>350</v>
      </c>
      <c r="H3687">
        <v>32.75</v>
      </c>
      <c r="I3687">
        <v>11462.5</v>
      </c>
      <c r="J3687">
        <v>11.25</v>
      </c>
      <c r="K3687">
        <v>3937.5</v>
      </c>
      <c r="L3687">
        <v>21.5</v>
      </c>
      <c r="M3687">
        <v>0.65648854961832059</v>
      </c>
      <c r="N3687">
        <v>7525</v>
      </c>
      <c r="O3687" t="s">
        <v>253</v>
      </c>
      <c r="P3687" t="s">
        <v>254</v>
      </c>
      <c r="Q3687" t="s">
        <v>191</v>
      </c>
      <c r="R3687" t="s">
        <v>56</v>
      </c>
      <c r="S3687" t="s">
        <v>192</v>
      </c>
      <c r="T3687" t="s">
        <v>255</v>
      </c>
      <c r="U3687" t="s">
        <v>1191</v>
      </c>
      <c r="V3687">
        <f>YEAR(sales_order1[[#This Row],[date]])</f>
        <v>2021</v>
      </c>
      <c r="W3687" t="str">
        <f>TEXT(sales_order1[[#This Row],[date]], "Mmm")</f>
        <v>Sep</v>
      </c>
      <c r="X3687">
        <f>VALUE(TEXT(sales_order1[[#This Row],[date]], "D"))</f>
        <v>28</v>
      </c>
      <c r="Y3687">
        <v>39</v>
      </c>
    </row>
    <row r="3688" spans="1:25" x14ac:dyDescent="0.25">
      <c r="A3688" s="1">
        <v>44467</v>
      </c>
      <c r="B3688">
        <v>61612</v>
      </c>
      <c r="C3688" t="s">
        <v>406</v>
      </c>
      <c r="D3688" t="str">
        <f>VLOOKUP(sales_order1[[#This Row],[itemCode]],product_details3!B:C,2,0)</f>
        <v>MKRO200</v>
      </c>
      <c r="E3688" t="s">
        <v>407</v>
      </c>
      <c r="F3688" t="s">
        <v>151</v>
      </c>
      <c r="G3688">
        <v>150</v>
      </c>
      <c r="H3688">
        <v>21.25</v>
      </c>
      <c r="I3688">
        <v>3187.5</v>
      </c>
      <c r="J3688">
        <v>9</v>
      </c>
      <c r="K3688">
        <v>1350</v>
      </c>
      <c r="L3688">
        <v>12.25</v>
      </c>
      <c r="M3688">
        <v>0.57647058823529407</v>
      </c>
      <c r="N3688">
        <v>1837.5</v>
      </c>
      <c r="O3688" t="s">
        <v>469</v>
      </c>
      <c r="P3688" t="s">
        <v>470</v>
      </c>
      <c r="Q3688" t="s">
        <v>160</v>
      </c>
      <c r="R3688" t="s">
        <v>112</v>
      </c>
      <c r="S3688" t="s">
        <v>161</v>
      </c>
      <c r="T3688" t="s">
        <v>471</v>
      </c>
      <c r="U3688" t="s">
        <v>1189</v>
      </c>
      <c r="V3688">
        <f>YEAR(sales_order1[[#This Row],[date]])</f>
        <v>2021</v>
      </c>
      <c r="W3688" t="str">
        <f>TEXT(sales_order1[[#This Row],[date]], "Mmm")</f>
        <v>Sep</v>
      </c>
      <c r="X3688">
        <f>VALUE(TEXT(sales_order1[[#This Row],[date]], "D"))</f>
        <v>28</v>
      </c>
      <c r="Y3688">
        <v>39</v>
      </c>
    </row>
    <row r="3689" spans="1:25" x14ac:dyDescent="0.25">
      <c r="A3689" s="1">
        <v>44468</v>
      </c>
      <c r="B3689">
        <v>61613</v>
      </c>
      <c r="C3689" t="s">
        <v>103</v>
      </c>
      <c r="D3689" t="str">
        <f>VLOOKUP(sales_order1[[#This Row],[itemCode]],product_details3!B:C,2,0)</f>
        <v>SCRT50</v>
      </c>
      <c r="E3689" t="s">
        <v>104</v>
      </c>
      <c r="F3689" t="s">
        <v>61</v>
      </c>
      <c r="G3689">
        <v>350</v>
      </c>
      <c r="H3689">
        <v>16.95</v>
      </c>
      <c r="I3689">
        <v>5932.5</v>
      </c>
      <c r="J3689">
        <v>5.2</v>
      </c>
      <c r="K3689">
        <v>1820</v>
      </c>
      <c r="L3689">
        <v>11.75</v>
      </c>
      <c r="M3689">
        <v>0.69321533923303835</v>
      </c>
      <c r="N3689">
        <v>4112.5</v>
      </c>
      <c r="O3689" t="s">
        <v>244</v>
      </c>
      <c r="P3689" t="s">
        <v>245</v>
      </c>
      <c r="Q3689" t="s">
        <v>186</v>
      </c>
      <c r="R3689" t="s">
        <v>112</v>
      </c>
      <c r="S3689" t="s">
        <v>246</v>
      </c>
      <c r="T3689" t="s">
        <v>247</v>
      </c>
      <c r="U3689" t="s">
        <v>1189</v>
      </c>
      <c r="V3689">
        <f>YEAR(sales_order1[[#This Row],[date]])</f>
        <v>2021</v>
      </c>
      <c r="W3689" t="str">
        <f>TEXT(sales_order1[[#This Row],[date]], "Mmm")</f>
        <v>Sep</v>
      </c>
      <c r="X3689">
        <f>VALUE(TEXT(sales_order1[[#This Row],[date]], "D"))</f>
        <v>29</v>
      </c>
      <c r="Y3689">
        <v>39</v>
      </c>
    </row>
    <row r="3690" spans="1:25" x14ac:dyDescent="0.25">
      <c r="A3690" s="1">
        <v>44468</v>
      </c>
      <c r="B3690">
        <v>61614</v>
      </c>
      <c r="C3690" t="s">
        <v>51</v>
      </c>
      <c r="D3690" t="str">
        <f>VLOOKUP(sales_order1[[#This Row],[itemCode]],product_details3!B:C,2,0)</f>
        <v>MSTH50</v>
      </c>
      <c r="E3690" t="s">
        <v>52</v>
      </c>
      <c r="F3690" t="s">
        <v>21</v>
      </c>
      <c r="G3690">
        <v>50</v>
      </c>
      <c r="H3690">
        <v>15.75</v>
      </c>
      <c r="I3690">
        <v>787.5</v>
      </c>
      <c r="J3690">
        <v>4.45</v>
      </c>
      <c r="K3690">
        <v>222.5</v>
      </c>
      <c r="L3690">
        <v>11.3</v>
      </c>
      <c r="M3690">
        <v>0.71746031746031746</v>
      </c>
      <c r="N3690">
        <v>565</v>
      </c>
      <c r="O3690" t="s">
        <v>525</v>
      </c>
      <c r="P3690" t="s">
        <v>526</v>
      </c>
      <c r="Q3690" t="s">
        <v>111</v>
      </c>
      <c r="R3690" t="s">
        <v>112</v>
      </c>
      <c r="S3690" t="s">
        <v>113</v>
      </c>
      <c r="T3690" t="s">
        <v>527</v>
      </c>
      <c r="U3690" t="s">
        <v>1189</v>
      </c>
      <c r="V3690">
        <f>YEAR(sales_order1[[#This Row],[date]])</f>
        <v>2021</v>
      </c>
      <c r="W3690" t="str">
        <f>TEXT(sales_order1[[#This Row],[date]], "Mmm")</f>
        <v>Sep</v>
      </c>
      <c r="X3690">
        <f>VALUE(TEXT(sales_order1[[#This Row],[date]], "D"))</f>
        <v>29</v>
      </c>
      <c r="Y3690">
        <v>39</v>
      </c>
    </row>
    <row r="3691" spans="1:25" x14ac:dyDescent="0.25">
      <c r="A3691" s="1">
        <v>44468</v>
      </c>
      <c r="B3691">
        <v>61615</v>
      </c>
      <c r="C3691" t="s">
        <v>149</v>
      </c>
      <c r="D3691" t="str">
        <f>VLOOKUP(sales_order1[[#This Row],[itemCode]],product_details3!B:C,2,0)</f>
        <v>MKRW80</v>
      </c>
      <c r="E3691" t="s">
        <v>150</v>
      </c>
      <c r="F3691" t="s">
        <v>151</v>
      </c>
      <c r="G3691">
        <v>50</v>
      </c>
      <c r="H3691">
        <v>14.65</v>
      </c>
      <c r="I3691">
        <v>732.5</v>
      </c>
      <c r="J3691">
        <v>6.55</v>
      </c>
      <c r="K3691">
        <v>327.5</v>
      </c>
      <c r="L3691">
        <v>8.1</v>
      </c>
      <c r="M3691">
        <v>0.55290102389078488</v>
      </c>
      <c r="N3691">
        <v>405</v>
      </c>
      <c r="O3691" t="s">
        <v>98</v>
      </c>
      <c r="P3691" t="s">
        <v>99</v>
      </c>
      <c r="Q3691" t="s">
        <v>100</v>
      </c>
      <c r="R3691" t="s">
        <v>40</v>
      </c>
      <c r="S3691" t="s">
        <v>101</v>
      </c>
      <c r="T3691" t="s">
        <v>102</v>
      </c>
      <c r="U3691" t="s">
        <v>1190</v>
      </c>
      <c r="V3691">
        <f>YEAR(sales_order1[[#This Row],[date]])</f>
        <v>2021</v>
      </c>
      <c r="W3691" t="str">
        <f>TEXT(sales_order1[[#This Row],[date]], "Mmm")</f>
        <v>Sep</v>
      </c>
      <c r="X3691">
        <f>VALUE(TEXT(sales_order1[[#This Row],[date]], "D"))</f>
        <v>29</v>
      </c>
      <c r="Y3691">
        <v>39</v>
      </c>
    </row>
    <row r="3692" spans="1:25" x14ac:dyDescent="0.25">
      <c r="A3692" s="1">
        <v>44468</v>
      </c>
      <c r="B3692">
        <v>61616</v>
      </c>
      <c r="C3692" t="s">
        <v>256</v>
      </c>
      <c r="D3692" t="str">
        <f>VLOOKUP(sales_order1[[#This Row],[itemCode]],product_details3!B:C,2,0)</f>
        <v>MSKC50</v>
      </c>
      <c r="E3692" t="s">
        <v>257</v>
      </c>
      <c r="F3692" t="s">
        <v>137</v>
      </c>
      <c r="G3692">
        <v>50</v>
      </c>
      <c r="H3692">
        <v>11.95</v>
      </c>
      <c r="I3692">
        <v>597.5</v>
      </c>
      <c r="J3692">
        <v>5.2</v>
      </c>
      <c r="K3692">
        <v>260</v>
      </c>
      <c r="L3692">
        <v>6.75</v>
      </c>
      <c r="M3692">
        <v>0.56485355648535562</v>
      </c>
      <c r="N3692">
        <v>337.5</v>
      </c>
      <c r="O3692" t="s">
        <v>570</v>
      </c>
      <c r="P3692" t="s">
        <v>571</v>
      </c>
      <c r="Q3692" t="s">
        <v>77</v>
      </c>
      <c r="R3692" t="s">
        <v>72</v>
      </c>
      <c r="S3692" t="s">
        <v>140</v>
      </c>
      <c r="T3692" t="s">
        <v>572</v>
      </c>
      <c r="U3692" t="s">
        <v>1190</v>
      </c>
      <c r="V3692">
        <f>YEAR(sales_order1[[#This Row],[date]])</f>
        <v>2021</v>
      </c>
      <c r="W3692" t="str">
        <f>TEXT(sales_order1[[#This Row],[date]], "Mmm")</f>
        <v>Sep</v>
      </c>
      <c r="X3692">
        <f>VALUE(TEXT(sales_order1[[#This Row],[date]], "D"))</f>
        <v>29</v>
      </c>
      <c r="Y3692">
        <v>39</v>
      </c>
    </row>
    <row r="3693" spans="1:25" x14ac:dyDescent="0.25">
      <c r="A3693" s="1">
        <v>44468</v>
      </c>
      <c r="B3693">
        <v>61617</v>
      </c>
      <c r="C3693" t="s">
        <v>320</v>
      </c>
      <c r="D3693" t="str">
        <f>VLOOKUP(sales_order1[[#This Row],[itemCode]],product_details3!B:C,2,0)</f>
        <v>SCR50+100</v>
      </c>
      <c r="E3693" t="s">
        <v>321</v>
      </c>
      <c r="F3693" t="s">
        <v>61</v>
      </c>
      <c r="G3693">
        <v>200</v>
      </c>
      <c r="H3693">
        <v>26.25</v>
      </c>
      <c r="I3693">
        <v>5250</v>
      </c>
      <c r="J3693">
        <v>7.75</v>
      </c>
      <c r="K3693">
        <v>1550</v>
      </c>
      <c r="L3693">
        <v>18.5</v>
      </c>
      <c r="M3693">
        <v>0.70476190476190481</v>
      </c>
      <c r="N3693">
        <v>3700</v>
      </c>
      <c r="O3693" t="s">
        <v>163</v>
      </c>
      <c r="P3693" t="s">
        <v>164</v>
      </c>
      <c r="Q3693" t="s">
        <v>146</v>
      </c>
      <c r="R3693" t="s">
        <v>112</v>
      </c>
      <c r="S3693" t="s">
        <v>165</v>
      </c>
      <c r="T3693" t="s">
        <v>166</v>
      </c>
      <c r="U3693" t="s">
        <v>1189</v>
      </c>
      <c r="V3693">
        <f>YEAR(sales_order1[[#This Row],[date]])</f>
        <v>2021</v>
      </c>
      <c r="W3693" t="str">
        <f>TEXT(sales_order1[[#This Row],[date]], "Mmm")</f>
        <v>Sep</v>
      </c>
      <c r="X3693">
        <f>VALUE(TEXT(sales_order1[[#This Row],[date]], "D"))</f>
        <v>29</v>
      </c>
      <c r="Y3693">
        <v>39</v>
      </c>
    </row>
    <row r="3694" spans="1:25" x14ac:dyDescent="0.25">
      <c r="A3694" s="1">
        <v>44468</v>
      </c>
      <c r="B3694">
        <v>61618</v>
      </c>
      <c r="C3694" t="s">
        <v>28</v>
      </c>
      <c r="D3694" t="str">
        <f>VLOOKUP(sales_order1[[#This Row],[itemCode]],product_details3!B:C,2,0)</f>
        <v>SRMC30</v>
      </c>
      <c r="E3694" t="s">
        <v>29</v>
      </c>
      <c r="F3694" t="s">
        <v>30</v>
      </c>
      <c r="G3694">
        <v>100</v>
      </c>
      <c r="H3694">
        <v>22.6</v>
      </c>
      <c r="I3694">
        <v>2260</v>
      </c>
      <c r="J3694">
        <v>7.6</v>
      </c>
      <c r="K3694">
        <v>760</v>
      </c>
      <c r="L3694">
        <v>15</v>
      </c>
      <c r="M3694">
        <v>0.66371681415929207</v>
      </c>
      <c r="N3694">
        <v>1500</v>
      </c>
      <c r="O3694" t="s">
        <v>31</v>
      </c>
      <c r="P3694" t="s">
        <v>32</v>
      </c>
      <c r="Q3694" t="s">
        <v>24</v>
      </c>
      <c r="R3694" t="s">
        <v>25</v>
      </c>
      <c r="S3694" t="s">
        <v>33</v>
      </c>
      <c r="T3694" t="s">
        <v>34</v>
      </c>
      <c r="U3694" t="s">
        <v>1191</v>
      </c>
      <c r="V3694">
        <f>YEAR(sales_order1[[#This Row],[date]])</f>
        <v>2021</v>
      </c>
      <c r="W3694" t="str">
        <f>TEXT(sales_order1[[#This Row],[date]], "Mmm")</f>
        <v>Sep</v>
      </c>
      <c r="X3694">
        <f>VALUE(TEXT(sales_order1[[#This Row],[date]], "D"))</f>
        <v>29</v>
      </c>
      <c r="Y3694">
        <v>39</v>
      </c>
    </row>
    <row r="3695" spans="1:25" x14ac:dyDescent="0.25">
      <c r="A3695" s="1">
        <v>44468</v>
      </c>
      <c r="B3695">
        <v>61619</v>
      </c>
      <c r="C3695" t="s">
        <v>209</v>
      </c>
      <c r="D3695" t="str">
        <f>VLOOKUP(sales_order1[[#This Row],[itemCode]],product_details3!B:C,2,0)</f>
        <v>CLNG50</v>
      </c>
      <c r="E3695" t="s">
        <v>210</v>
      </c>
      <c r="F3695" t="s">
        <v>45</v>
      </c>
      <c r="G3695">
        <v>150</v>
      </c>
      <c r="H3695">
        <v>6.5</v>
      </c>
      <c r="I3695">
        <v>975</v>
      </c>
      <c r="J3695">
        <v>2.2999999999999998</v>
      </c>
      <c r="K3695">
        <v>345</v>
      </c>
      <c r="L3695">
        <v>4.2</v>
      </c>
      <c r="M3695">
        <v>0.64615384615384619</v>
      </c>
      <c r="N3695">
        <v>630</v>
      </c>
      <c r="O3695" t="s">
        <v>714</v>
      </c>
      <c r="P3695" t="s">
        <v>715</v>
      </c>
      <c r="Q3695" t="s">
        <v>239</v>
      </c>
      <c r="R3695" t="s">
        <v>112</v>
      </c>
      <c r="S3695" t="s">
        <v>240</v>
      </c>
      <c r="T3695" t="s">
        <v>590</v>
      </c>
      <c r="U3695" t="s">
        <v>1189</v>
      </c>
      <c r="V3695">
        <f>YEAR(sales_order1[[#This Row],[date]])</f>
        <v>2021</v>
      </c>
      <c r="W3695" t="str">
        <f>TEXT(sales_order1[[#This Row],[date]], "Mmm")</f>
        <v>Sep</v>
      </c>
      <c r="X3695">
        <f>VALUE(TEXT(sales_order1[[#This Row],[date]], "D"))</f>
        <v>29</v>
      </c>
      <c r="Y3695">
        <v>39</v>
      </c>
    </row>
    <row r="3696" spans="1:25" x14ac:dyDescent="0.25">
      <c r="A3696" s="1">
        <v>44468</v>
      </c>
      <c r="B3696">
        <v>61620</v>
      </c>
      <c r="C3696" t="s">
        <v>86</v>
      </c>
      <c r="D3696" t="str">
        <f>VLOOKUP(sales_order1[[#This Row],[itemCode]],product_details3!B:C,2,0)</f>
        <v>SRMH30</v>
      </c>
      <c r="E3696" t="s">
        <v>87</v>
      </c>
      <c r="F3696" t="s">
        <v>30</v>
      </c>
      <c r="G3696">
        <v>200</v>
      </c>
      <c r="H3696">
        <v>21</v>
      </c>
      <c r="I3696">
        <v>4200</v>
      </c>
      <c r="J3696">
        <v>6.6</v>
      </c>
      <c r="K3696">
        <v>1320</v>
      </c>
      <c r="L3696">
        <v>14.4</v>
      </c>
      <c r="M3696">
        <v>0.68571428571428572</v>
      </c>
      <c r="N3696">
        <v>2880</v>
      </c>
      <c r="O3696" t="s">
        <v>62</v>
      </c>
      <c r="P3696" t="s">
        <v>63</v>
      </c>
      <c r="Q3696" t="s">
        <v>64</v>
      </c>
      <c r="R3696" t="s">
        <v>40</v>
      </c>
      <c r="S3696" t="s">
        <v>65</v>
      </c>
      <c r="T3696" t="s">
        <v>66</v>
      </c>
      <c r="U3696" t="s">
        <v>1190</v>
      </c>
      <c r="V3696">
        <f>YEAR(sales_order1[[#This Row],[date]])</f>
        <v>2021</v>
      </c>
      <c r="W3696" t="str">
        <f>TEXT(sales_order1[[#This Row],[date]], "Mmm")</f>
        <v>Sep</v>
      </c>
      <c r="X3696">
        <f>VALUE(TEXT(sales_order1[[#This Row],[date]], "D"))</f>
        <v>29</v>
      </c>
      <c r="Y3696">
        <v>39</v>
      </c>
    </row>
    <row r="3697" spans="1:25" x14ac:dyDescent="0.25">
      <c r="A3697" s="1">
        <v>44468</v>
      </c>
      <c r="B3697">
        <v>61621</v>
      </c>
      <c r="C3697" t="s">
        <v>59</v>
      </c>
      <c r="D3697" t="str">
        <f>VLOOKUP(sales_order1[[#This Row],[itemCode]],product_details3!B:C,2,0)</f>
        <v>SCRS3050</v>
      </c>
      <c r="E3697" t="s">
        <v>60</v>
      </c>
      <c r="F3697" t="s">
        <v>61</v>
      </c>
      <c r="G3697">
        <v>50</v>
      </c>
      <c r="H3697">
        <v>19.649999999999999</v>
      </c>
      <c r="I3697">
        <v>982.5</v>
      </c>
      <c r="J3697">
        <v>6.55</v>
      </c>
      <c r="K3697">
        <v>327.5</v>
      </c>
      <c r="L3697">
        <v>13.1</v>
      </c>
      <c r="M3697">
        <v>0.66666666666666663</v>
      </c>
      <c r="N3697">
        <v>655</v>
      </c>
      <c r="O3697" t="s">
        <v>481</v>
      </c>
      <c r="P3697" t="s">
        <v>482</v>
      </c>
      <c r="Q3697" t="s">
        <v>107</v>
      </c>
      <c r="R3697" t="s">
        <v>40</v>
      </c>
      <c r="S3697" t="s">
        <v>101</v>
      </c>
      <c r="T3697" t="s">
        <v>483</v>
      </c>
      <c r="U3697" t="s">
        <v>1190</v>
      </c>
      <c r="V3697">
        <f>YEAR(sales_order1[[#This Row],[date]])</f>
        <v>2021</v>
      </c>
      <c r="W3697" t="str">
        <f>TEXT(sales_order1[[#This Row],[date]], "Mmm")</f>
        <v>Sep</v>
      </c>
      <c r="X3697">
        <f>VALUE(TEXT(sales_order1[[#This Row],[date]], "D"))</f>
        <v>29</v>
      </c>
      <c r="Y3697">
        <v>39</v>
      </c>
    </row>
    <row r="3698" spans="1:25" x14ac:dyDescent="0.25">
      <c r="A3698" s="1">
        <v>44469</v>
      </c>
      <c r="B3698">
        <v>61622</v>
      </c>
      <c r="C3698" t="s">
        <v>19</v>
      </c>
      <c r="D3698" t="str">
        <f>VLOOKUP(sales_order1[[#This Row],[itemCode]],product_details3!B:C,2,0)</f>
        <v>MSTH100</v>
      </c>
      <c r="E3698" t="s">
        <v>20</v>
      </c>
      <c r="F3698" t="s">
        <v>21</v>
      </c>
      <c r="G3698">
        <v>50</v>
      </c>
      <c r="H3698">
        <v>26.25</v>
      </c>
      <c r="I3698">
        <v>1312.5</v>
      </c>
      <c r="J3698">
        <v>7.75</v>
      </c>
      <c r="K3698">
        <v>387.5</v>
      </c>
      <c r="L3698">
        <v>18.5</v>
      </c>
      <c r="M3698">
        <v>0.70476190476190481</v>
      </c>
      <c r="N3698">
        <v>925</v>
      </c>
      <c r="O3698" t="s">
        <v>392</v>
      </c>
      <c r="P3698" t="s">
        <v>393</v>
      </c>
      <c r="Q3698" t="s">
        <v>264</v>
      </c>
      <c r="R3698" t="s">
        <v>56</v>
      </c>
      <c r="S3698" t="s">
        <v>133</v>
      </c>
      <c r="T3698" t="s">
        <v>394</v>
      </c>
      <c r="U3698" t="s">
        <v>1191</v>
      </c>
      <c r="V3698">
        <f>YEAR(sales_order1[[#This Row],[date]])</f>
        <v>2021</v>
      </c>
      <c r="W3698" t="str">
        <f>TEXT(sales_order1[[#This Row],[date]], "Mmm")</f>
        <v>Sep</v>
      </c>
      <c r="X3698">
        <f>VALUE(TEXT(sales_order1[[#This Row],[date]], "D"))</f>
        <v>30</v>
      </c>
      <c r="Y3698">
        <v>39</v>
      </c>
    </row>
    <row r="3699" spans="1:25" x14ac:dyDescent="0.25">
      <c r="A3699" s="1">
        <v>44469</v>
      </c>
      <c r="B3699">
        <v>61623</v>
      </c>
      <c r="C3699" t="s">
        <v>103</v>
      </c>
      <c r="D3699" t="str">
        <f>VLOOKUP(sales_order1[[#This Row],[itemCode]],product_details3!B:C,2,0)</f>
        <v>SCRT50</v>
      </c>
      <c r="E3699" t="s">
        <v>104</v>
      </c>
      <c r="F3699" t="s">
        <v>61</v>
      </c>
      <c r="G3699">
        <v>50</v>
      </c>
      <c r="H3699">
        <v>16.95</v>
      </c>
      <c r="I3699">
        <v>847.5</v>
      </c>
      <c r="J3699">
        <v>5.2</v>
      </c>
      <c r="K3699">
        <v>260</v>
      </c>
      <c r="L3699">
        <v>11.75</v>
      </c>
      <c r="M3699">
        <v>0.69321533923303835</v>
      </c>
      <c r="N3699">
        <v>587.5</v>
      </c>
      <c r="O3699" t="s">
        <v>211</v>
      </c>
      <c r="P3699" t="s">
        <v>212</v>
      </c>
      <c r="Q3699" t="s">
        <v>213</v>
      </c>
      <c r="R3699" t="s">
        <v>25</v>
      </c>
      <c r="S3699" t="s">
        <v>214</v>
      </c>
      <c r="T3699" t="s">
        <v>215</v>
      </c>
      <c r="U3699" t="s">
        <v>1191</v>
      </c>
      <c r="V3699">
        <f>YEAR(sales_order1[[#This Row],[date]])</f>
        <v>2021</v>
      </c>
      <c r="W3699" t="str">
        <f>TEXT(sales_order1[[#This Row],[date]], "Mmm")</f>
        <v>Sep</v>
      </c>
      <c r="X3699">
        <f>VALUE(TEXT(sales_order1[[#This Row],[date]], "D"))</f>
        <v>30</v>
      </c>
      <c r="Y3699">
        <v>39</v>
      </c>
    </row>
    <row r="3700" spans="1:25" x14ac:dyDescent="0.25">
      <c r="A3700" s="1">
        <v>44469</v>
      </c>
      <c r="B3700">
        <v>61624</v>
      </c>
      <c r="C3700" t="s">
        <v>115</v>
      </c>
      <c r="D3700" t="str">
        <f>VLOOKUP(sales_order1[[#This Row],[itemCode]],product_details3!B:C,2,0)</f>
        <v>SCRS30100</v>
      </c>
      <c r="E3700" t="s">
        <v>116</v>
      </c>
      <c r="F3700" t="s">
        <v>61</v>
      </c>
      <c r="G3700">
        <v>250</v>
      </c>
      <c r="H3700">
        <v>32.75</v>
      </c>
      <c r="I3700">
        <v>8187.5</v>
      </c>
      <c r="J3700">
        <v>11.25</v>
      </c>
      <c r="K3700">
        <v>2812.5</v>
      </c>
      <c r="L3700">
        <v>21.5</v>
      </c>
      <c r="M3700">
        <v>0.65648854961832059</v>
      </c>
      <c r="N3700">
        <v>5375</v>
      </c>
      <c r="O3700" t="s">
        <v>709</v>
      </c>
      <c r="P3700" t="s">
        <v>710</v>
      </c>
      <c r="Q3700" t="s">
        <v>191</v>
      </c>
      <c r="R3700" t="s">
        <v>56</v>
      </c>
      <c r="S3700" t="s">
        <v>192</v>
      </c>
      <c r="T3700" t="s">
        <v>711</v>
      </c>
      <c r="U3700" t="s">
        <v>1191</v>
      </c>
      <c r="V3700">
        <f>YEAR(sales_order1[[#This Row],[date]])</f>
        <v>2021</v>
      </c>
      <c r="W3700" t="str">
        <f>TEXT(sales_order1[[#This Row],[date]], "Mmm")</f>
        <v>Sep</v>
      </c>
      <c r="X3700">
        <f>VALUE(TEXT(sales_order1[[#This Row],[date]], "D"))</f>
        <v>30</v>
      </c>
      <c r="Y3700">
        <v>39</v>
      </c>
    </row>
    <row r="3701" spans="1:25" x14ac:dyDescent="0.25">
      <c r="A3701" s="1">
        <v>44469</v>
      </c>
      <c r="B3701">
        <v>61625</v>
      </c>
      <c r="C3701" t="s">
        <v>279</v>
      </c>
      <c r="D3701" t="str">
        <f>VLOOKUP(sales_order1[[#This Row],[itemCode]],product_details3!B:C,2,0)</f>
        <v>SRMC15</v>
      </c>
      <c r="E3701" t="s">
        <v>280</v>
      </c>
      <c r="F3701" t="s">
        <v>30</v>
      </c>
      <c r="G3701">
        <v>200</v>
      </c>
      <c r="H3701">
        <v>16.95</v>
      </c>
      <c r="I3701">
        <v>3390</v>
      </c>
      <c r="J3701">
        <v>6.2</v>
      </c>
      <c r="K3701">
        <v>1240</v>
      </c>
      <c r="L3701">
        <v>10.75</v>
      </c>
      <c r="M3701">
        <v>0.63421828908554578</v>
      </c>
      <c r="N3701">
        <v>2150</v>
      </c>
      <c r="O3701" t="s">
        <v>447</v>
      </c>
      <c r="P3701" t="s">
        <v>448</v>
      </c>
      <c r="Q3701" t="s">
        <v>378</v>
      </c>
      <c r="R3701" t="s">
        <v>72</v>
      </c>
      <c r="S3701" t="s">
        <v>449</v>
      </c>
      <c r="T3701" t="s">
        <v>450</v>
      </c>
      <c r="U3701" t="s">
        <v>1188</v>
      </c>
      <c r="V3701">
        <f>YEAR(sales_order1[[#This Row],[date]])</f>
        <v>2021</v>
      </c>
      <c r="W3701" t="str">
        <f>TEXT(sales_order1[[#This Row],[date]], "Mmm")</f>
        <v>Sep</v>
      </c>
      <c r="X3701">
        <f>VALUE(TEXT(sales_order1[[#This Row],[date]], "D"))</f>
        <v>30</v>
      </c>
      <c r="Y3701">
        <v>39</v>
      </c>
    </row>
    <row r="3702" spans="1:25" x14ac:dyDescent="0.25">
      <c r="A3702" s="1">
        <v>44469</v>
      </c>
      <c r="B3702">
        <v>61626</v>
      </c>
      <c r="C3702" t="s">
        <v>313</v>
      </c>
      <c r="D3702" t="str">
        <f>VLOOKUP(sales_order1[[#This Row],[itemCode]],product_details3!B:C,2,0)</f>
        <v>MSKO50</v>
      </c>
      <c r="E3702" t="s">
        <v>314</v>
      </c>
      <c r="F3702" t="s">
        <v>137</v>
      </c>
      <c r="G3702">
        <v>150</v>
      </c>
      <c r="H3702">
        <v>14.65</v>
      </c>
      <c r="I3702">
        <v>2197.5</v>
      </c>
      <c r="J3702">
        <v>6.55</v>
      </c>
      <c r="K3702">
        <v>982.5</v>
      </c>
      <c r="L3702">
        <v>8.1</v>
      </c>
      <c r="M3702">
        <v>0.55290102389078488</v>
      </c>
      <c r="N3702">
        <v>1215</v>
      </c>
      <c r="O3702" t="s">
        <v>559</v>
      </c>
      <c r="P3702" t="s">
        <v>560</v>
      </c>
      <c r="Q3702" t="s">
        <v>191</v>
      </c>
      <c r="R3702" t="s">
        <v>56</v>
      </c>
      <c r="S3702" t="s">
        <v>192</v>
      </c>
      <c r="T3702" t="s">
        <v>193</v>
      </c>
      <c r="U3702" t="s">
        <v>1191</v>
      </c>
      <c r="V3702">
        <f>YEAR(sales_order1[[#This Row],[date]])</f>
        <v>2021</v>
      </c>
      <c r="W3702" t="str">
        <f>TEXT(sales_order1[[#This Row],[date]], "Mmm")</f>
        <v>Sep</v>
      </c>
      <c r="X3702">
        <f>VALUE(TEXT(sales_order1[[#This Row],[date]], "D"))</f>
        <v>30</v>
      </c>
      <c r="Y3702">
        <v>39</v>
      </c>
    </row>
    <row r="3703" spans="1:25" x14ac:dyDescent="0.25">
      <c r="A3703" s="1">
        <v>44469</v>
      </c>
      <c r="B3703">
        <v>61627</v>
      </c>
      <c r="C3703" t="s">
        <v>350</v>
      </c>
      <c r="D3703" t="str">
        <f>VLOOKUP(sales_order1[[#This Row],[itemCode]],product_details3!B:C,2,0)</f>
        <v>SRMA50</v>
      </c>
      <c r="E3703" t="s">
        <v>351</v>
      </c>
      <c r="F3703" t="s">
        <v>30</v>
      </c>
      <c r="G3703">
        <v>200</v>
      </c>
      <c r="H3703">
        <v>37.75</v>
      </c>
      <c r="I3703">
        <v>7550</v>
      </c>
      <c r="J3703">
        <v>14.25</v>
      </c>
      <c r="K3703">
        <v>2850</v>
      </c>
      <c r="L3703">
        <v>23.5</v>
      </c>
      <c r="M3703">
        <v>0.62251655629139069</v>
      </c>
      <c r="N3703">
        <v>4700</v>
      </c>
      <c r="O3703" t="s">
        <v>46</v>
      </c>
      <c r="P3703" t="s">
        <v>47</v>
      </c>
      <c r="Q3703" t="s">
        <v>48</v>
      </c>
      <c r="R3703" t="s">
        <v>25</v>
      </c>
      <c r="S3703" t="s">
        <v>49</v>
      </c>
      <c r="T3703" t="s">
        <v>50</v>
      </c>
      <c r="U3703" t="s">
        <v>1191</v>
      </c>
      <c r="V3703">
        <f>YEAR(sales_order1[[#This Row],[date]])</f>
        <v>2021</v>
      </c>
      <c r="W3703" t="str">
        <f>TEXT(sales_order1[[#This Row],[date]], "Mmm")</f>
        <v>Sep</v>
      </c>
      <c r="X3703">
        <f>VALUE(TEXT(sales_order1[[#This Row],[date]], "D"))</f>
        <v>30</v>
      </c>
      <c r="Y3703">
        <v>39</v>
      </c>
    </row>
    <row r="3704" spans="1:25" x14ac:dyDescent="0.25">
      <c r="A3704" s="1">
        <v>44469</v>
      </c>
      <c r="B3704">
        <v>61628</v>
      </c>
      <c r="C3704" t="s">
        <v>19</v>
      </c>
      <c r="D3704" t="str">
        <f>VLOOKUP(sales_order1[[#This Row],[itemCode]],product_details3!B:C,2,0)</f>
        <v>MSTH100</v>
      </c>
      <c r="E3704" t="s">
        <v>20</v>
      </c>
      <c r="F3704" t="s">
        <v>21</v>
      </c>
      <c r="G3704">
        <v>100</v>
      </c>
      <c r="H3704">
        <v>26.25</v>
      </c>
      <c r="I3704">
        <v>2625</v>
      </c>
      <c r="J3704">
        <v>7.75</v>
      </c>
      <c r="K3704">
        <v>775</v>
      </c>
      <c r="L3704">
        <v>18.5</v>
      </c>
      <c r="M3704">
        <v>0.70476190476190481</v>
      </c>
      <c r="N3704">
        <v>1850</v>
      </c>
      <c r="O3704" t="s">
        <v>716</v>
      </c>
      <c r="P3704" t="s">
        <v>717</v>
      </c>
      <c r="Q3704" t="s">
        <v>191</v>
      </c>
      <c r="R3704" t="s">
        <v>56</v>
      </c>
      <c r="S3704" t="s">
        <v>192</v>
      </c>
      <c r="T3704" t="s">
        <v>397</v>
      </c>
      <c r="U3704" t="s">
        <v>1191</v>
      </c>
      <c r="V3704">
        <f>YEAR(sales_order1[[#This Row],[date]])</f>
        <v>2021</v>
      </c>
      <c r="W3704" t="str">
        <f>TEXT(sales_order1[[#This Row],[date]], "Mmm")</f>
        <v>Sep</v>
      </c>
      <c r="X3704">
        <f>VALUE(TEXT(sales_order1[[#This Row],[date]], "D"))</f>
        <v>30</v>
      </c>
      <c r="Y3704">
        <v>39</v>
      </c>
    </row>
    <row r="3705" spans="1:25" x14ac:dyDescent="0.25">
      <c r="A3705" s="1">
        <v>44470</v>
      </c>
      <c r="B3705">
        <v>61629</v>
      </c>
      <c r="C3705" t="s">
        <v>339</v>
      </c>
      <c r="D3705" t="str">
        <f>VLOOKUP(sales_order1[[#This Row],[itemCode]],product_details3!B:C,2,0)</f>
        <v>SRMH50</v>
      </c>
      <c r="E3705" t="s">
        <v>340</v>
      </c>
      <c r="F3705" t="s">
        <v>30</v>
      </c>
      <c r="G3705">
        <v>150</v>
      </c>
      <c r="H3705">
        <v>31.25</v>
      </c>
      <c r="I3705">
        <v>4687.5</v>
      </c>
      <c r="J3705">
        <v>10.75</v>
      </c>
      <c r="K3705">
        <v>1612.5</v>
      </c>
      <c r="L3705">
        <v>20.5</v>
      </c>
      <c r="M3705">
        <v>0.65600000000000003</v>
      </c>
      <c r="N3705">
        <v>3075</v>
      </c>
      <c r="O3705" t="s">
        <v>490</v>
      </c>
      <c r="P3705" t="s">
        <v>491</v>
      </c>
      <c r="Q3705" t="s">
        <v>271</v>
      </c>
      <c r="R3705" t="s">
        <v>56</v>
      </c>
      <c r="S3705" t="s">
        <v>192</v>
      </c>
      <c r="T3705" t="s">
        <v>272</v>
      </c>
      <c r="U3705" t="s">
        <v>1191</v>
      </c>
      <c r="V3705">
        <f>YEAR(sales_order1[[#This Row],[date]])</f>
        <v>2021</v>
      </c>
      <c r="W3705" t="str">
        <f>TEXT(sales_order1[[#This Row],[date]], "Mmm")</f>
        <v>Oct</v>
      </c>
      <c r="X3705">
        <f>VALUE(TEXT(sales_order1[[#This Row],[date]], "D"))</f>
        <v>1</v>
      </c>
      <c r="Y3705">
        <v>40</v>
      </c>
    </row>
    <row r="3706" spans="1:25" x14ac:dyDescent="0.25">
      <c r="A3706" s="1">
        <v>44470</v>
      </c>
      <c r="B3706">
        <v>61630</v>
      </c>
      <c r="C3706" t="s">
        <v>115</v>
      </c>
      <c r="D3706" t="str">
        <f>VLOOKUP(sales_order1[[#This Row],[itemCode]],product_details3!B:C,2,0)</f>
        <v>SCRS30100</v>
      </c>
      <c r="E3706" t="s">
        <v>116</v>
      </c>
      <c r="F3706" t="s">
        <v>61</v>
      </c>
      <c r="G3706">
        <v>100</v>
      </c>
      <c r="H3706">
        <v>32.75</v>
      </c>
      <c r="I3706">
        <v>3275</v>
      </c>
      <c r="J3706">
        <v>11.25</v>
      </c>
      <c r="K3706">
        <v>1125</v>
      </c>
      <c r="L3706">
        <v>21.5</v>
      </c>
      <c r="M3706">
        <v>0.65648854961832059</v>
      </c>
      <c r="N3706">
        <v>2150</v>
      </c>
      <c r="O3706" t="s">
        <v>172</v>
      </c>
      <c r="P3706" t="s">
        <v>173</v>
      </c>
      <c r="Q3706" t="s">
        <v>39</v>
      </c>
      <c r="R3706" t="s">
        <v>40</v>
      </c>
      <c r="S3706" t="s">
        <v>41</v>
      </c>
      <c r="T3706" t="s">
        <v>174</v>
      </c>
      <c r="U3706" t="s">
        <v>1188</v>
      </c>
      <c r="V3706">
        <f>YEAR(sales_order1[[#This Row],[date]])</f>
        <v>2021</v>
      </c>
      <c r="W3706" t="str">
        <f>TEXT(sales_order1[[#This Row],[date]], "Mmm")</f>
        <v>Oct</v>
      </c>
      <c r="X3706">
        <f>VALUE(TEXT(sales_order1[[#This Row],[date]], "D"))</f>
        <v>1</v>
      </c>
      <c r="Y3706">
        <v>40</v>
      </c>
    </row>
    <row r="3707" spans="1:25" x14ac:dyDescent="0.25">
      <c r="A3707" s="1">
        <v>44470</v>
      </c>
      <c r="B3707">
        <v>61631</v>
      </c>
      <c r="C3707" t="s">
        <v>19</v>
      </c>
      <c r="D3707" t="str">
        <f>VLOOKUP(sales_order1[[#This Row],[itemCode]],product_details3!B:C,2,0)</f>
        <v>MSTH100</v>
      </c>
      <c r="E3707" t="s">
        <v>20</v>
      </c>
      <c r="F3707" t="s">
        <v>21</v>
      </c>
      <c r="G3707">
        <v>100</v>
      </c>
      <c r="H3707">
        <v>26.25</v>
      </c>
      <c r="I3707">
        <v>2625</v>
      </c>
      <c r="J3707">
        <v>7.75</v>
      </c>
      <c r="K3707">
        <v>775</v>
      </c>
      <c r="L3707">
        <v>18.5</v>
      </c>
      <c r="M3707">
        <v>0.70476190476190481</v>
      </c>
      <c r="N3707">
        <v>1850</v>
      </c>
      <c r="O3707" t="s">
        <v>561</v>
      </c>
      <c r="P3707" t="s">
        <v>562</v>
      </c>
      <c r="Q3707" t="s">
        <v>378</v>
      </c>
      <c r="R3707" t="s">
        <v>72</v>
      </c>
      <c r="S3707" t="s">
        <v>563</v>
      </c>
      <c r="T3707" t="s">
        <v>58</v>
      </c>
      <c r="U3707" t="s">
        <v>1188</v>
      </c>
      <c r="V3707">
        <f>YEAR(sales_order1[[#This Row],[date]])</f>
        <v>2021</v>
      </c>
      <c r="W3707" t="str">
        <f>TEXT(sales_order1[[#This Row],[date]], "Mmm")</f>
        <v>Oct</v>
      </c>
      <c r="X3707">
        <f>VALUE(TEXT(sales_order1[[#This Row],[date]], "D"))</f>
        <v>1</v>
      </c>
      <c r="Y3707">
        <v>40</v>
      </c>
    </row>
    <row r="3708" spans="1:25" x14ac:dyDescent="0.25">
      <c r="A3708" s="1">
        <v>44470</v>
      </c>
      <c r="B3708">
        <v>61632</v>
      </c>
      <c r="C3708" t="s">
        <v>337</v>
      </c>
      <c r="D3708" t="str">
        <f>VLOOKUP(sales_order1[[#This Row],[itemCode]],product_details3!B:C,2,0)</f>
        <v>MKRO100</v>
      </c>
      <c r="E3708" t="s">
        <v>338</v>
      </c>
      <c r="F3708" t="s">
        <v>151</v>
      </c>
      <c r="G3708">
        <v>200</v>
      </c>
      <c r="H3708">
        <v>6.3</v>
      </c>
      <c r="I3708">
        <v>1260</v>
      </c>
      <c r="J3708">
        <v>2.8</v>
      </c>
      <c r="K3708">
        <v>560</v>
      </c>
      <c r="L3708">
        <v>3.5</v>
      </c>
      <c r="M3708">
        <v>0.55555555555555558</v>
      </c>
      <c r="N3708">
        <v>700</v>
      </c>
      <c r="O3708" t="s">
        <v>248</v>
      </c>
      <c r="P3708" t="s">
        <v>249</v>
      </c>
      <c r="Q3708" t="s">
        <v>191</v>
      </c>
      <c r="R3708" t="s">
        <v>56</v>
      </c>
      <c r="S3708" t="s">
        <v>192</v>
      </c>
      <c r="T3708" t="s">
        <v>250</v>
      </c>
      <c r="U3708" t="s">
        <v>1191</v>
      </c>
      <c r="V3708">
        <f>YEAR(sales_order1[[#This Row],[date]])</f>
        <v>2021</v>
      </c>
      <c r="W3708" t="str">
        <f>TEXT(sales_order1[[#This Row],[date]], "Mmm")</f>
        <v>Oct</v>
      </c>
      <c r="X3708">
        <f>VALUE(TEXT(sales_order1[[#This Row],[date]], "D"))</f>
        <v>1</v>
      </c>
      <c r="Y3708">
        <v>40</v>
      </c>
    </row>
    <row r="3709" spans="1:25" x14ac:dyDescent="0.25">
      <c r="A3709" s="1">
        <v>44470</v>
      </c>
      <c r="B3709">
        <v>61633</v>
      </c>
      <c r="C3709" t="s">
        <v>19</v>
      </c>
      <c r="D3709" t="str">
        <f>VLOOKUP(sales_order1[[#This Row],[itemCode]],product_details3!B:C,2,0)</f>
        <v>MSTH100</v>
      </c>
      <c r="E3709" t="s">
        <v>20</v>
      </c>
      <c r="F3709" t="s">
        <v>21</v>
      </c>
      <c r="G3709">
        <v>100</v>
      </c>
      <c r="H3709">
        <v>26.25</v>
      </c>
      <c r="I3709">
        <v>2625</v>
      </c>
      <c r="J3709">
        <v>7.75</v>
      </c>
      <c r="K3709">
        <v>775</v>
      </c>
      <c r="L3709">
        <v>18.5</v>
      </c>
      <c r="M3709">
        <v>0.70476190476190481</v>
      </c>
      <c r="N3709">
        <v>1850</v>
      </c>
      <c r="O3709" t="s">
        <v>237</v>
      </c>
      <c r="P3709" t="s">
        <v>238</v>
      </c>
      <c r="Q3709" t="s">
        <v>239</v>
      </c>
      <c r="R3709" t="s">
        <v>112</v>
      </c>
      <c r="S3709" t="s">
        <v>240</v>
      </c>
      <c r="T3709" t="s">
        <v>241</v>
      </c>
      <c r="U3709" t="s">
        <v>1189</v>
      </c>
      <c r="V3709">
        <f>YEAR(sales_order1[[#This Row],[date]])</f>
        <v>2021</v>
      </c>
      <c r="W3709" t="str">
        <f>TEXT(sales_order1[[#This Row],[date]], "Mmm")</f>
        <v>Oct</v>
      </c>
      <c r="X3709">
        <f>VALUE(TEXT(sales_order1[[#This Row],[date]], "D"))</f>
        <v>1</v>
      </c>
      <c r="Y3709">
        <v>40</v>
      </c>
    </row>
    <row r="3710" spans="1:25" x14ac:dyDescent="0.25">
      <c r="A3710" s="1">
        <v>44470</v>
      </c>
      <c r="B3710">
        <v>61634</v>
      </c>
      <c r="C3710" t="s">
        <v>135</v>
      </c>
      <c r="D3710" t="str">
        <f>VLOOKUP(sales_order1[[#This Row],[itemCode]],product_details3!B:C,2,0)</f>
        <v>MSKSH</v>
      </c>
      <c r="E3710" t="s">
        <v>136</v>
      </c>
      <c r="F3710" t="s">
        <v>137</v>
      </c>
      <c r="G3710">
        <v>100</v>
      </c>
      <c r="H3710">
        <v>18.75</v>
      </c>
      <c r="I3710">
        <v>1875</v>
      </c>
      <c r="J3710">
        <v>7.45</v>
      </c>
      <c r="K3710">
        <v>745</v>
      </c>
      <c r="L3710">
        <v>11.3</v>
      </c>
      <c r="M3710">
        <v>0.60266666666666668</v>
      </c>
      <c r="N3710">
        <v>1130</v>
      </c>
      <c r="O3710" t="s">
        <v>651</v>
      </c>
      <c r="P3710" t="s">
        <v>652</v>
      </c>
      <c r="Q3710" t="s">
        <v>218</v>
      </c>
      <c r="R3710" t="s">
        <v>40</v>
      </c>
      <c r="S3710" t="s">
        <v>432</v>
      </c>
      <c r="T3710" t="s">
        <v>653</v>
      </c>
      <c r="U3710" t="s">
        <v>1190</v>
      </c>
      <c r="V3710">
        <f>YEAR(sales_order1[[#This Row],[date]])</f>
        <v>2021</v>
      </c>
      <c r="W3710" t="str">
        <f>TEXT(sales_order1[[#This Row],[date]], "Mmm")</f>
        <v>Oct</v>
      </c>
      <c r="X3710">
        <f>VALUE(TEXT(sales_order1[[#This Row],[date]], "D"))</f>
        <v>1</v>
      </c>
      <c r="Y3710">
        <v>40</v>
      </c>
    </row>
    <row r="3711" spans="1:25" x14ac:dyDescent="0.25">
      <c r="A3711" s="1">
        <v>44470</v>
      </c>
      <c r="B3711">
        <v>61635</v>
      </c>
      <c r="C3711" t="s">
        <v>307</v>
      </c>
      <c r="D3711" t="str">
        <f>VLOOKUP(sales_order1[[#This Row],[itemCode]],product_details3!B:C,2,0)</f>
        <v>TNRH150</v>
      </c>
      <c r="E3711" t="s">
        <v>308</v>
      </c>
      <c r="F3711" t="s">
        <v>124</v>
      </c>
      <c r="G3711">
        <v>150</v>
      </c>
      <c r="H3711">
        <v>15.75</v>
      </c>
      <c r="I3711">
        <v>2362.5</v>
      </c>
      <c r="J3711">
        <v>4.45</v>
      </c>
      <c r="K3711">
        <v>667.5</v>
      </c>
      <c r="L3711">
        <v>11.3</v>
      </c>
      <c r="M3711">
        <v>0.71746031746031746</v>
      </c>
      <c r="N3711">
        <v>1695</v>
      </c>
      <c r="O3711" t="s">
        <v>417</v>
      </c>
      <c r="P3711" t="s">
        <v>418</v>
      </c>
      <c r="Q3711" t="s">
        <v>160</v>
      </c>
      <c r="R3711" t="s">
        <v>112</v>
      </c>
      <c r="S3711" t="s">
        <v>161</v>
      </c>
      <c r="T3711" t="s">
        <v>419</v>
      </c>
      <c r="U3711" t="s">
        <v>1189</v>
      </c>
      <c r="V3711">
        <f>YEAR(sales_order1[[#This Row],[date]])</f>
        <v>2021</v>
      </c>
      <c r="W3711" t="str">
        <f>TEXT(sales_order1[[#This Row],[date]], "Mmm")</f>
        <v>Oct</v>
      </c>
      <c r="X3711">
        <f>VALUE(TEXT(sales_order1[[#This Row],[date]], "D"))</f>
        <v>1</v>
      </c>
      <c r="Y3711">
        <v>40</v>
      </c>
    </row>
    <row r="3712" spans="1:25" x14ac:dyDescent="0.25">
      <c r="A3712" s="1">
        <v>44470</v>
      </c>
      <c r="B3712">
        <v>61636</v>
      </c>
      <c r="C3712" t="s">
        <v>388</v>
      </c>
      <c r="D3712" t="str">
        <f>VLOOKUP(sales_order1[[#This Row],[itemCode]],product_details3!B:C,2,0)</f>
        <v>TNRS200</v>
      </c>
      <c r="E3712" t="s">
        <v>389</v>
      </c>
      <c r="F3712" t="s">
        <v>124</v>
      </c>
      <c r="G3712">
        <v>50</v>
      </c>
      <c r="H3712">
        <v>26.2</v>
      </c>
      <c r="I3712">
        <v>1310</v>
      </c>
      <c r="J3712">
        <v>9.4</v>
      </c>
      <c r="K3712">
        <v>470</v>
      </c>
      <c r="L3712">
        <v>16.8</v>
      </c>
      <c r="M3712">
        <v>0.6412213740458016</v>
      </c>
      <c r="N3712">
        <v>840</v>
      </c>
      <c r="O3712" t="s">
        <v>676</v>
      </c>
      <c r="P3712" t="s">
        <v>677</v>
      </c>
      <c r="Q3712" t="s">
        <v>93</v>
      </c>
      <c r="R3712" t="s">
        <v>72</v>
      </c>
      <c r="S3712" t="s">
        <v>94</v>
      </c>
      <c r="T3712" t="s">
        <v>678</v>
      </c>
      <c r="U3712" t="s">
        <v>1190</v>
      </c>
      <c r="V3712">
        <f>YEAR(sales_order1[[#This Row],[date]])</f>
        <v>2021</v>
      </c>
      <c r="W3712" t="str">
        <f>TEXT(sales_order1[[#This Row],[date]], "Mmm")</f>
        <v>Oct</v>
      </c>
      <c r="X3712">
        <f>VALUE(TEXT(sales_order1[[#This Row],[date]], "D"))</f>
        <v>1</v>
      </c>
      <c r="Y3712">
        <v>40</v>
      </c>
    </row>
    <row r="3713" spans="1:25" x14ac:dyDescent="0.25">
      <c r="A3713" s="1">
        <v>44473</v>
      </c>
      <c r="B3713">
        <v>61637</v>
      </c>
      <c r="C3713" t="s">
        <v>135</v>
      </c>
      <c r="D3713" t="str">
        <f>VLOOKUP(sales_order1[[#This Row],[itemCode]],product_details3!B:C,2,0)</f>
        <v>MSKSH</v>
      </c>
      <c r="E3713" t="s">
        <v>136</v>
      </c>
      <c r="F3713" t="s">
        <v>137</v>
      </c>
      <c r="G3713">
        <v>150</v>
      </c>
      <c r="H3713">
        <v>18.75</v>
      </c>
      <c r="I3713">
        <v>2812.5</v>
      </c>
      <c r="J3713">
        <v>7.45</v>
      </c>
      <c r="K3713">
        <v>1117.5</v>
      </c>
      <c r="L3713">
        <v>11.3</v>
      </c>
      <c r="M3713">
        <v>0.60266666666666668</v>
      </c>
      <c r="N3713">
        <v>1695</v>
      </c>
      <c r="O3713" t="s">
        <v>253</v>
      </c>
      <c r="P3713" t="s">
        <v>254</v>
      </c>
      <c r="Q3713" t="s">
        <v>191</v>
      </c>
      <c r="R3713" t="s">
        <v>56</v>
      </c>
      <c r="S3713" t="s">
        <v>192</v>
      </c>
      <c r="T3713" t="s">
        <v>255</v>
      </c>
      <c r="U3713" t="s">
        <v>1191</v>
      </c>
      <c r="V3713">
        <f>YEAR(sales_order1[[#This Row],[date]])</f>
        <v>2021</v>
      </c>
      <c r="W3713" t="str">
        <f>TEXT(sales_order1[[#This Row],[date]], "Mmm")</f>
        <v>Oct</v>
      </c>
      <c r="X3713">
        <f>VALUE(TEXT(sales_order1[[#This Row],[date]], "D"))</f>
        <v>4</v>
      </c>
      <c r="Y3713">
        <v>40</v>
      </c>
    </row>
    <row r="3714" spans="1:25" x14ac:dyDescent="0.25">
      <c r="A3714" s="1">
        <v>44473</v>
      </c>
      <c r="B3714">
        <v>61638</v>
      </c>
      <c r="C3714" t="s">
        <v>436</v>
      </c>
      <c r="D3714" t="str">
        <f>VLOOKUP(sales_order1[[#This Row],[itemCode]],product_details3!B:C,2,0)</f>
        <v>TNRH100</v>
      </c>
      <c r="E3714" t="s">
        <v>437</v>
      </c>
      <c r="F3714" t="s">
        <v>124</v>
      </c>
      <c r="G3714">
        <v>200</v>
      </c>
      <c r="H3714">
        <v>10.5</v>
      </c>
      <c r="I3714">
        <v>2100</v>
      </c>
      <c r="J3714">
        <v>3.3</v>
      </c>
      <c r="K3714">
        <v>660</v>
      </c>
      <c r="L3714">
        <v>7.2</v>
      </c>
      <c r="M3714">
        <v>0.68571428571428572</v>
      </c>
      <c r="N3714">
        <v>1440</v>
      </c>
      <c r="O3714" t="s">
        <v>487</v>
      </c>
      <c r="P3714" t="s">
        <v>488</v>
      </c>
      <c r="Q3714" t="s">
        <v>48</v>
      </c>
      <c r="R3714" t="s">
        <v>25</v>
      </c>
      <c r="S3714" t="s">
        <v>286</v>
      </c>
      <c r="T3714" t="s">
        <v>489</v>
      </c>
      <c r="U3714" t="s">
        <v>1191</v>
      </c>
      <c r="V3714">
        <f>YEAR(sales_order1[[#This Row],[date]])</f>
        <v>2021</v>
      </c>
      <c r="W3714" t="str">
        <f>TEXT(sales_order1[[#This Row],[date]], "Mmm")</f>
        <v>Oct</v>
      </c>
      <c r="X3714">
        <f>VALUE(TEXT(sales_order1[[#This Row],[date]], "D"))</f>
        <v>4</v>
      </c>
      <c r="Y3714">
        <v>40</v>
      </c>
    </row>
    <row r="3715" spans="1:25" x14ac:dyDescent="0.25">
      <c r="A3715" s="1">
        <v>44473</v>
      </c>
      <c r="B3715">
        <v>61639</v>
      </c>
      <c r="C3715" t="s">
        <v>86</v>
      </c>
      <c r="D3715" t="str">
        <f>VLOOKUP(sales_order1[[#This Row],[itemCode]],product_details3!B:C,2,0)</f>
        <v>SRMH30</v>
      </c>
      <c r="E3715" t="s">
        <v>87</v>
      </c>
      <c r="F3715" t="s">
        <v>30</v>
      </c>
      <c r="G3715">
        <v>100</v>
      </c>
      <c r="H3715">
        <v>21</v>
      </c>
      <c r="I3715">
        <v>2100</v>
      </c>
      <c r="J3715">
        <v>6.6</v>
      </c>
      <c r="K3715">
        <v>660</v>
      </c>
      <c r="L3715">
        <v>14.4</v>
      </c>
      <c r="M3715">
        <v>0.68571428571428572</v>
      </c>
      <c r="N3715">
        <v>1440</v>
      </c>
      <c r="O3715" t="s">
        <v>354</v>
      </c>
      <c r="P3715" t="s">
        <v>355</v>
      </c>
      <c r="Q3715" t="s">
        <v>119</v>
      </c>
      <c r="R3715" t="s">
        <v>40</v>
      </c>
      <c r="S3715" t="s">
        <v>356</v>
      </c>
      <c r="T3715" t="s">
        <v>357</v>
      </c>
      <c r="U3715" t="s">
        <v>1190</v>
      </c>
      <c r="V3715">
        <f>YEAR(sales_order1[[#This Row],[date]])</f>
        <v>2021</v>
      </c>
      <c r="W3715" t="str">
        <f>TEXT(sales_order1[[#This Row],[date]], "Mmm")</f>
        <v>Oct</v>
      </c>
      <c r="X3715">
        <f>VALUE(TEXT(sales_order1[[#This Row],[date]], "D"))</f>
        <v>4</v>
      </c>
      <c r="Y3715">
        <v>40</v>
      </c>
    </row>
    <row r="3716" spans="1:25" x14ac:dyDescent="0.25">
      <c r="A3716" s="1">
        <v>44473</v>
      </c>
      <c r="B3716">
        <v>61640</v>
      </c>
      <c r="C3716" t="s">
        <v>28</v>
      </c>
      <c r="D3716" t="str">
        <f>VLOOKUP(sales_order1[[#This Row],[itemCode]],product_details3!B:C,2,0)</f>
        <v>SRMC30</v>
      </c>
      <c r="E3716" t="s">
        <v>29</v>
      </c>
      <c r="F3716" t="s">
        <v>30</v>
      </c>
      <c r="G3716">
        <v>100</v>
      </c>
      <c r="H3716">
        <v>22.6</v>
      </c>
      <c r="I3716">
        <v>2260</v>
      </c>
      <c r="J3716">
        <v>7.6</v>
      </c>
      <c r="K3716">
        <v>760</v>
      </c>
      <c r="L3716">
        <v>15</v>
      </c>
      <c r="M3716">
        <v>0.66371681415929207</v>
      </c>
      <c r="N3716">
        <v>1500</v>
      </c>
      <c r="O3716" t="s">
        <v>600</v>
      </c>
      <c r="P3716" t="s">
        <v>601</v>
      </c>
      <c r="Q3716" t="s">
        <v>100</v>
      </c>
      <c r="R3716" t="s">
        <v>40</v>
      </c>
      <c r="S3716" t="s">
        <v>101</v>
      </c>
      <c r="T3716" t="s">
        <v>602</v>
      </c>
      <c r="U3716" t="s">
        <v>1190</v>
      </c>
      <c r="V3716">
        <f>YEAR(sales_order1[[#This Row],[date]])</f>
        <v>2021</v>
      </c>
      <c r="W3716" t="str">
        <f>TEXT(sales_order1[[#This Row],[date]], "Mmm")</f>
        <v>Oct</v>
      </c>
      <c r="X3716">
        <f>VALUE(TEXT(sales_order1[[#This Row],[date]], "D"))</f>
        <v>4</v>
      </c>
      <c r="Y3716">
        <v>40</v>
      </c>
    </row>
    <row r="3717" spans="1:25" x14ac:dyDescent="0.25">
      <c r="A3717" s="1">
        <v>44473</v>
      </c>
      <c r="B3717">
        <v>61641</v>
      </c>
      <c r="C3717" t="s">
        <v>86</v>
      </c>
      <c r="D3717" t="str">
        <f>VLOOKUP(sales_order1[[#This Row],[itemCode]],product_details3!B:C,2,0)</f>
        <v>SRMH30</v>
      </c>
      <c r="E3717" t="s">
        <v>87</v>
      </c>
      <c r="F3717" t="s">
        <v>30</v>
      </c>
      <c r="G3717">
        <v>100</v>
      </c>
      <c r="H3717">
        <v>21</v>
      </c>
      <c r="I3717">
        <v>2100</v>
      </c>
      <c r="J3717">
        <v>6.6</v>
      </c>
      <c r="K3717">
        <v>660</v>
      </c>
      <c r="L3717">
        <v>14.4</v>
      </c>
      <c r="M3717">
        <v>0.68571428571428572</v>
      </c>
      <c r="N3717">
        <v>1440</v>
      </c>
      <c r="O3717" t="s">
        <v>273</v>
      </c>
      <c r="P3717" t="s">
        <v>274</v>
      </c>
      <c r="Q3717" t="s">
        <v>132</v>
      </c>
      <c r="R3717" t="s">
        <v>56</v>
      </c>
      <c r="S3717" t="s">
        <v>133</v>
      </c>
      <c r="T3717" t="s">
        <v>275</v>
      </c>
      <c r="U3717" t="s">
        <v>1191</v>
      </c>
      <c r="V3717">
        <f>YEAR(sales_order1[[#This Row],[date]])</f>
        <v>2021</v>
      </c>
      <c r="W3717" t="str">
        <f>TEXT(sales_order1[[#This Row],[date]], "Mmm")</f>
        <v>Oct</v>
      </c>
      <c r="X3717">
        <f>VALUE(TEXT(sales_order1[[#This Row],[date]], "D"))</f>
        <v>4</v>
      </c>
      <c r="Y3717">
        <v>40</v>
      </c>
    </row>
    <row r="3718" spans="1:25" x14ac:dyDescent="0.25">
      <c r="A3718" s="1">
        <v>44473</v>
      </c>
      <c r="B3718">
        <v>61642</v>
      </c>
      <c r="C3718" t="s">
        <v>28</v>
      </c>
      <c r="D3718" t="str">
        <f>VLOOKUP(sales_order1[[#This Row],[itemCode]],product_details3!B:C,2,0)</f>
        <v>SRMC30</v>
      </c>
      <c r="E3718" t="s">
        <v>29</v>
      </c>
      <c r="F3718" t="s">
        <v>30</v>
      </c>
      <c r="G3718">
        <v>200</v>
      </c>
      <c r="H3718">
        <v>22.6</v>
      </c>
      <c r="I3718">
        <v>4520</v>
      </c>
      <c r="J3718">
        <v>7.6</v>
      </c>
      <c r="K3718">
        <v>1520</v>
      </c>
      <c r="L3718">
        <v>15</v>
      </c>
      <c r="M3718">
        <v>0.66371681415929207</v>
      </c>
      <c r="N3718">
        <v>3000</v>
      </c>
      <c r="O3718" t="s">
        <v>664</v>
      </c>
      <c r="P3718" t="s">
        <v>665</v>
      </c>
      <c r="Q3718" t="s">
        <v>48</v>
      </c>
      <c r="R3718" t="s">
        <v>25</v>
      </c>
      <c r="S3718" t="s">
        <v>286</v>
      </c>
      <c r="T3718" t="s">
        <v>666</v>
      </c>
      <c r="U3718" t="s">
        <v>1191</v>
      </c>
      <c r="V3718">
        <f>YEAR(sales_order1[[#This Row],[date]])</f>
        <v>2021</v>
      </c>
      <c r="W3718" t="str">
        <f>TEXT(sales_order1[[#This Row],[date]], "Mmm")</f>
        <v>Oct</v>
      </c>
      <c r="X3718">
        <f>VALUE(TEXT(sales_order1[[#This Row],[date]], "D"))</f>
        <v>4</v>
      </c>
      <c r="Y3718">
        <v>40</v>
      </c>
    </row>
    <row r="3719" spans="1:25" x14ac:dyDescent="0.25">
      <c r="A3719" s="1">
        <v>44473</v>
      </c>
      <c r="B3719">
        <v>61643</v>
      </c>
      <c r="C3719" t="s">
        <v>86</v>
      </c>
      <c r="D3719" t="str">
        <f>VLOOKUP(sales_order1[[#This Row],[itemCode]],product_details3!B:C,2,0)</f>
        <v>SRMH30</v>
      </c>
      <c r="E3719" t="s">
        <v>87</v>
      </c>
      <c r="F3719" t="s">
        <v>30</v>
      </c>
      <c r="G3719">
        <v>150</v>
      </c>
      <c r="H3719">
        <v>21</v>
      </c>
      <c r="I3719">
        <v>3150</v>
      </c>
      <c r="J3719">
        <v>6.6</v>
      </c>
      <c r="K3719">
        <v>990</v>
      </c>
      <c r="L3719">
        <v>14.4</v>
      </c>
      <c r="M3719">
        <v>0.68571428571428572</v>
      </c>
      <c r="N3719">
        <v>2160</v>
      </c>
      <c r="O3719" t="s">
        <v>447</v>
      </c>
      <c r="P3719" t="s">
        <v>448</v>
      </c>
      <c r="Q3719" t="s">
        <v>378</v>
      </c>
      <c r="R3719" t="s">
        <v>72</v>
      </c>
      <c r="S3719" t="s">
        <v>449</v>
      </c>
      <c r="T3719" t="s">
        <v>450</v>
      </c>
      <c r="U3719" t="s">
        <v>1188</v>
      </c>
      <c r="V3719">
        <f>YEAR(sales_order1[[#This Row],[date]])</f>
        <v>2021</v>
      </c>
      <c r="W3719" t="str">
        <f>TEXT(sales_order1[[#This Row],[date]], "Mmm")</f>
        <v>Oct</v>
      </c>
      <c r="X3719">
        <f>VALUE(TEXT(sales_order1[[#This Row],[date]], "D"))</f>
        <v>4</v>
      </c>
      <c r="Y3719">
        <v>40</v>
      </c>
    </row>
    <row r="3720" spans="1:25" x14ac:dyDescent="0.25">
      <c r="A3720" s="1">
        <v>44473</v>
      </c>
      <c r="B3720">
        <v>61644</v>
      </c>
      <c r="C3720" t="s">
        <v>305</v>
      </c>
      <c r="D3720" t="str">
        <f>VLOOKUP(sales_order1[[#This Row],[itemCode]],product_details3!B:C,2,0)</f>
        <v>SRMA15</v>
      </c>
      <c r="E3720" t="s">
        <v>306</v>
      </c>
      <c r="F3720" t="s">
        <v>30</v>
      </c>
      <c r="G3720">
        <v>100</v>
      </c>
      <c r="H3720">
        <v>19.649999999999999</v>
      </c>
      <c r="I3720">
        <v>1965</v>
      </c>
      <c r="J3720">
        <v>7.55</v>
      </c>
      <c r="K3720">
        <v>755</v>
      </c>
      <c r="L3720">
        <v>12.1</v>
      </c>
      <c r="M3720">
        <v>0.61577608142493634</v>
      </c>
      <c r="N3720">
        <v>1210</v>
      </c>
      <c r="O3720" t="s">
        <v>609</v>
      </c>
      <c r="P3720" t="s">
        <v>610</v>
      </c>
      <c r="Q3720" t="s">
        <v>93</v>
      </c>
      <c r="R3720" t="s">
        <v>72</v>
      </c>
      <c r="S3720" t="s">
        <v>260</v>
      </c>
      <c r="T3720" t="s">
        <v>611</v>
      </c>
      <c r="U3720" t="s">
        <v>1190</v>
      </c>
      <c r="V3720">
        <f>YEAR(sales_order1[[#This Row],[date]])</f>
        <v>2021</v>
      </c>
      <c r="W3720" t="str">
        <f>TEXT(sales_order1[[#This Row],[date]], "Mmm")</f>
        <v>Oct</v>
      </c>
      <c r="X3720">
        <f>VALUE(TEXT(sales_order1[[#This Row],[date]], "D"))</f>
        <v>4</v>
      </c>
      <c r="Y3720">
        <v>40</v>
      </c>
    </row>
    <row r="3721" spans="1:25" x14ac:dyDescent="0.25">
      <c r="A3721" s="1">
        <v>44473</v>
      </c>
      <c r="B3721">
        <v>61645</v>
      </c>
      <c r="C3721" t="s">
        <v>320</v>
      </c>
      <c r="D3721" t="str">
        <f>VLOOKUP(sales_order1[[#This Row],[itemCode]],product_details3!B:C,2,0)</f>
        <v>SCR50+100</v>
      </c>
      <c r="E3721" t="s">
        <v>321</v>
      </c>
      <c r="F3721" t="s">
        <v>61</v>
      </c>
      <c r="G3721">
        <v>300</v>
      </c>
      <c r="H3721">
        <v>26.25</v>
      </c>
      <c r="I3721">
        <v>7875</v>
      </c>
      <c r="J3721">
        <v>7.75</v>
      </c>
      <c r="K3721">
        <v>2325</v>
      </c>
      <c r="L3721">
        <v>18.5</v>
      </c>
      <c r="M3721">
        <v>0.70476190476190481</v>
      </c>
      <c r="N3721">
        <v>5550</v>
      </c>
      <c r="O3721" t="s">
        <v>612</v>
      </c>
      <c r="P3721" t="s">
        <v>613</v>
      </c>
      <c r="Q3721" t="s">
        <v>48</v>
      </c>
      <c r="R3721" t="s">
        <v>25</v>
      </c>
      <c r="S3721" t="s">
        <v>49</v>
      </c>
      <c r="T3721" t="s">
        <v>614</v>
      </c>
      <c r="U3721" t="s">
        <v>1191</v>
      </c>
      <c r="V3721">
        <f>YEAR(sales_order1[[#This Row],[date]])</f>
        <v>2021</v>
      </c>
      <c r="W3721" t="str">
        <f>TEXT(sales_order1[[#This Row],[date]], "Mmm")</f>
        <v>Oct</v>
      </c>
      <c r="X3721">
        <f>VALUE(TEXT(sales_order1[[#This Row],[date]], "D"))</f>
        <v>4</v>
      </c>
      <c r="Y3721">
        <v>40</v>
      </c>
    </row>
    <row r="3722" spans="1:25" x14ac:dyDescent="0.25">
      <c r="A3722" s="1">
        <v>44474</v>
      </c>
      <c r="B3722">
        <v>61646</v>
      </c>
      <c r="C3722" t="s">
        <v>43</v>
      </c>
      <c r="D3722" t="str">
        <f>VLOOKUP(sales_order1[[#This Row],[itemCode]],product_details3!B:C,2,0)</f>
        <v>CLNG200</v>
      </c>
      <c r="E3722" t="s">
        <v>44</v>
      </c>
      <c r="F3722" t="s">
        <v>45</v>
      </c>
      <c r="G3722">
        <v>150</v>
      </c>
      <c r="H3722">
        <v>21.25</v>
      </c>
      <c r="I3722">
        <v>3187.5</v>
      </c>
      <c r="J3722">
        <v>7.75</v>
      </c>
      <c r="K3722">
        <v>1162.5</v>
      </c>
      <c r="L3722">
        <v>13.5</v>
      </c>
      <c r="M3722">
        <v>0.63529411764705879</v>
      </c>
      <c r="N3722">
        <v>2025</v>
      </c>
      <c r="O3722" t="s">
        <v>223</v>
      </c>
      <c r="P3722" t="s">
        <v>224</v>
      </c>
      <c r="Q3722" t="s">
        <v>55</v>
      </c>
      <c r="R3722" t="s">
        <v>56</v>
      </c>
      <c r="S3722" t="s">
        <v>225</v>
      </c>
      <c r="T3722" t="s">
        <v>226</v>
      </c>
      <c r="U3722" t="s">
        <v>1191</v>
      </c>
      <c r="V3722">
        <f>YEAR(sales_order1[[#This Row],[date]])</f>
        <v>2021</v>
      </c>
      <c r="W3722" t="str">
        <f>TEXT(sales_order1[[#This Row],[date]], "Mmm")</f>
        <v>Oct</v>
      </c>
      <c r="X3722">
        <f>VALUE(TEXT(sales_order1[[#This Row],[date]], "D"))</f>
        <v>5</v>
      </c>
      <c r="Y3722">
        <v>40</v>
      </c>
    </row>
    <row r="3723" spans="1:25" x14ac:dyDescent="0.25">
      <c r="A3723" s="1">
        <v>44474</v>
      </c>
      <c r="B3723">
        <v>61647</v>
      </c>
      <c r="C3723" t="s">
        <v>135</v>
      </c>
      <c r="D3723" t="str">
        <f>VLOOKUP(sales_order1[[#This Row],[itemCode]],product_details3!B:C,2,0)</f>
        <v>MSKSH</v>
      </c>
      <c r="E3723" t="s">
        <v>136</v>
      </c>
      <c r="F3723" t="s">
        <v>137</v>
      </c>
      <c r="G3723">
        <v>300</v>
      </c>
      <c r="H3723">
        <v>18.75</v>
      </c>
      <c r="I3723">
        <v>5625</v>
      </c>
      <c r="J3723">
        <v>7.45</v>
      </c>
      <c r="K3723">
        <v>2235</v>
      </c>
      <c r="L3723">
        <v>11.3</v>
      </c>
      <c r="M3723">
        <v>0.60266666666666668</v>
      </c>
      <c r="N3723">
        <v>3390</v>
      </c>
      <c r="O3723" t="s">
        <v>505</v>
      </c>
      <c r="P3723" t="s">
        <v>506</v>
      </c>
      <c r="Q3723" t="s">
        <v>48</v>
      </c>
      <c r="R3723" t="s">
        <v>25</v>
      </c>
      <c r="S3723" t="s">
        <v>49</v>
      </c>
      <c r="T3723" t="s">
        <v>507</v>
      </c>
      <c r="U3723" t="s">
        <v>1191</v>
      </c>
      <c r="V3723">
        <f>YEAR(sales_order1[[#This Row],[date]])</f>
        <v>2021</v>
      </c>
      <c r="W3723" t="str">
        <f>TEXT(sales_order1[[#This Row],[date]], "Mmm")</f>
        <v>Oct</v>
      </c>
      <c r="X3723">
        <f>VALUE(TEXT(sales_order1[[#This Row],[date]], "D"))</f>
        <v>5</v>
      </c>
      <c r="Y3723">
        <v>40</v>
      </c>
    </row>
    <row r="3724" spans="1:25" x14ac:dyDescent="0.25">
      <c r="A3724" s="1">
        <v>44474</v>
      </c>
      <c r="B3724">
        <v>61648</v>
      </c>
      <c r="C3724" t="s">
        <v>358</v>
      </c>
      <c r="D3724" t="str">
        <f>VLOOKUP(sales_order1[[#This Row],[itemCode]],product_details3!B:C,2,0)</f>
        <v>SCR50+30</v>
      </c>
      <c r="E3724" t="s">
        <v>359</v>
      </c>
      <c r="F3724" t="s">
        <v>61</v>
      </c>
      <c r="G3724">
        <v>200</v>
      </c>
      <c r="H3724">
        <v>10.5</v>
      </c>
      <c r="I3724">
        <v>2100</v>
      </c>
      <c r="J3724">
        <v>3.3</v>
      </c>
      <c r="K3724">
        <v>660</v>
      </c>
      <c r="L3724">
        <v>7.2</v>
      </c>
      <c r="M3724">
        <v>0.68571428571428572</v>
      </c>
      <c r="N3724">
        <v>1440</v>
      </c>
      <c r="O3724" t="s">
        <v>392</v>
      </c>
      <c r="P3724" t="s">
        <v>393</v>
      </c>
      <c r="Q3724" t="s">
        <v>264</v>
      </c>
      <c r="R3724" t="s">
        <v>56</v>
      </c>
      <c r="S3724" t="s">
        <v>133</v>
      </c>
      <c r="T3724" t="s">
        <v>394</v>
      </c>
      <c r="U3724" t="s">
        <v>1191</v>
      </c>
      <c r="V3724">
        <f>YEAR(sales_order1[[#This Row],[date]])</f>
        <v>2021</v>
      </c>
      <c r="W3724" t="str">
        <f>TEXT(sales_order1[[#This Row],[date]], "Mmm")</f>
        <v>Oct</v>
      </c>
      <c r="X3724">
        <f>VALUE(TEXT(sales_order1[[#This Row],[date]], "D"))</f>
        <v>5</v>
      </c>
      <c r="Y3724">
        <v>40</v>
      </c>
    </row>
    <row r="3725" spans="1:25" x14ac:dyDescent="0.25">
      <c r="A3725" s="1">
        <v>44474</v>
      </c>
      <c r="B3725">
        <v>61649</v>
      </c>
      <c r="C3725" t="s">
        <v>256</v>
      </c>
      <c r="D3725" t="str">
        <f>VLOOKUP(sales_order1[[#This Row],[itemCode]],product_details3!B:C,2,0)</f>
        <v>MSKC50</v>
      </c>
      <c r="E3725" t="s">
        <v>257</v>
      </c>
      <c r="F3725" t="s">
        <v>137</v>
      </c>
      <c r="G3725">
        <v>200</v>
      </c>
      <c r="H3725">
        <v>11.95</v>
      </c>
      <c r="I3725">
        <v>2390</v>
      </c>
      <c r="J3725">
        <v>5.2</v>
      </c>
      <c r="K3725">
        <v>1040</v>
      </c>
      <c r="L3725">
        <v>6.75</v>
      </c>
      <c r="M3725">
        <v>0.56485355648535562</v>
      </c>
      <c r="N3725">
        <v>1350</v>
      </c>
      <c r="O3725" t="s">
        <v>550</v>
      </c>
      <c r="P3725" t="s">
        <v>551</v>
      </c>
      <c r="Q3725" t="s">
        <v>100</v>
      </c>
      <c r="R3725" t="s">
        <v>40</v>
      </c>
      <c r="S3725" t="s">
        <v>101</v>
      </c>
      <c r="T3725" t="s">
        <v>552</v>
      </c>
      <c r="U3725" t="s">
        <v>1190</v>
      </c>
      <c r="V3725">
        <f>YEAR(sales_order1[[#This Row],[date]])</f>
        <v>2021</v>
      </c>
      <c r="W3725" t="str">
        <f>TEXT(sales_order1[[#This Row],[date]], "Mmm")</f>
        <v>Oct</v>
      </c>
      <c r="X3725">
        <f>VALUE(TEXT(sales_order1[[#This Row],[date]], "D"))</f>
        <v>5</v>
      </c>
      <c r="Y3725">
        <v>40</v>
      </c>
    </row>
    <row r="3726" spans="1:25" x14ac:dyDescent="0.25">
      <c r="A3726" s="1">
        <v>44474</v>
      </c>
      <c r="B3726">
        <v>61650</v>
      </c>
      <c r="C3726" t="s">
        <v>320</v>
      </c>
      <c r="D3726" t="str">
        <f>VLOOKUP(sales_order1[[#This Row],[itemCode]],product_details3!B:C,2,0)</f>
        <v>SCR50+100</v>
      </c>
      <c r="E3726" t="s">
        <v>321</v>
      </c>
      <c r="F3726" t="s">
        <v>61</v>
      </c>
      <c r="G3726">
        <v>150</v>
      </c>
      <c r="H3726">
        <v>26.25</v>
      </c>
      <c r="I3726">
        <v>3937.5</v>
      </c>
      <c r="J3726">
        <v>7.75</v>
      </c>
      <c r="K3726">
        <v>1162.5</v>
      </c>
      <c r="L3726">
        <v>18.5</v>
      </c>
      <c r="M3726">
        <v>0.70476190476190481</v>
      </c>
      <c r="N3726">
        <v>2775</v>
      </c>
      <c r="O3726" t="s">
        <v>302</v>
      </c>
      <c r="P3726" t="s">
        <v>303</v>
      </c>
      <c r="Q3726" t="s">
        <v>107</v>
      </c>
      <c r="R3726" t="s">
        <v>40</v>
      </c>
      <c r="S3726" t="s">
        <v>101</v>
      </c>
      <c r="T3726" t="s">
        <v>304</v>
      </c>
      <c r="U3726" t="s">
        <v>1190</v>
      </c>
      <c r="V3726">
        <f>YEAR(sales_order1[[#This Row],[date]])</f>
        <v>2021</v>
      </c>
      <c r="W3726" t="str">
        <f>TEXT(sales_order1[[#This Row],[date]], "Mmm")</f>
        <v>Oct</v>
      </c>
      <c r="X3726">
        <f>VALUE(TEXT(sales_order1[[#This Row],[date]], "D"))</f>
        <v>5</v>
      </c>
      <c r="Y3726">
        <v>40</v>
      </c>
    </row>
    <row r="3727" spans="1:25" x14ac:dyDescent="0.25">
      <c r="A3727" s="1">
        <v>44474</v>
      </c>
      <c r="B3727">
        <v>61651</v>
      </c>
      <c r="C3727" t="s">
        <v>209</v>
      </c>
      <c r="D3727" t="str">
        <f>VLOOKUP(sales_order1[[#This Row],[itemCode]],product_details3!B:C,2,0)</f>
        <v>CLNG50</v>
      </c>
      <c r="E3727" t="s">
        <v>210</v>
      </c>
      <c r="F3727" t="s">
        <v>45</v>
      </c>
      <c r="G3727">
        <v>50</v>
      </c>
      <c r="H3727">
        <v>6.5</v>
      </c>
      <c r="I3727">
        <v>325</v>
      </c>
      <c r="J3727">
        <v>2.2999999999999998</v>
      </c>
      <c r="K3727">
        <v>115</v>
      </c>
      <c r="L3727">
        <v>4.2</v>
      </c>
      <c r="M3727">
        <v>0.64615384615384619</v>
      </c>
      <c r="N3727">
        <v>210</v>
      </c>
      <c r="O3727" t="s">
        <v>691</v>
      </c>
      <c r="P3727" t="s">
        <v>692</v>
      </c>
      <c r="Q3727" t="s">
        <v>160</v>
      </c>
      <c r="R3727" t="s">
        <v>112</v>
      </c>
      <c r="S3727" t="s">
        <v>297</v>
      </c>
      <c r="T3727" t="s">
        <v>693</v>
      </c>
      <c r="U3727" t="s">
        <v>1189</v>
      </c>
      <c r="V3727">
        <f>YEAR(sales_order1[[#This Row],[date]])</f>
        <v>2021</v>
      </c>
      <c r="W3727" t="str">
        <f>TEXT(sales_order1[[#This Row],[date]], "Mmm")</f>
        <v>Oct</v>
      </c>
      <c r="X3727">
        <f>VALUE(TEXT(sales_order1[[#This Row],[date]], "D"))</f>
        <v>5</v>
      </c>
      <c r="Y3727">
        <v>40</v>
      </c>
    </row>
    <row r="3728" spans="1:25" x14ac:dyDescent="0.25">
      <c r="A3728" s="1">
        <v>44474</v>
      </c>
      <c r="B3728">
        <v>61652</v>
      </c>
      <c r="C3728" t="s">
        <v>122</v>
      </c>
      <c r="D3728" t="str">
        <f>VLOOKUP(sales_order1[[#This Row],[itemCode]],product_details3!B:C,2,0)</f>
        <v>TNRE150</v>
      </c>
      <c r="E3728" t="s">
        <v>123</v>
      </c>
      <c r="F3728" t="s">
        <v>124</v>
      </c>
      <c r="G3728">
        <v>50</v>
      </c>
      <c r="H3728">
        <v>16.95</v>
      </c>
      <c r="I3728">
        <v>847.5</v>
      </c>
      <c r="J3728">
        <v>5.2</v>
      </c>
      <c r="K3728">
        <v>260</v>
      </c>
      <c r="L3728">
        <v>11.75</v>
      </c>
      <c r="M3728">
        <v>0.69321533923303835</v>
      </c>
      <c r="N3728">
        <v>587.5</v>
      </c>
      <c r="O3728" t="s">
        <v>130</v>
      </c>
      <c r="P3728" t="s">
        <v>131</v>
      </c>
      <c r="Q3728" t="s">
        <v>132</v>
      </c>
      <c r="R3728" t="s">
        <v>56</v>
      </c>
      <c r="S3728" t="s">
        <v>133</v>
      </c>
      <c r="T3728" t="s">
        <v>134</v>
      </c>
      <c r="U3728" t="s">
        <v>1191</v>
      </c>
      <c r="V3728">
        <f>YEAR(sales_order1[[#This Row],[date]])</f>
        <v>2021</v>
      </c>
      <c r="W3728" t="str">
        <f>TEXT(sales_order1[[#This Row],[date]], "Mmm")</f>
        <v>Oct</v>
      </c>
      <c r="X3728">
        <f>VALUE(TEXT(sales_order1[[#This Row],[date]], "D"))</f>
        <v>5</v>
      </c>
      <c r="Y3728">
        <v>40</v>
      </c>
    </row>
    <row r="3729" spans="1:25" x14ac:dyDescent="0.25">
      <c r="A3729" s="1">
        <v>44474</v>
      </c>
      <c r="B3729">
        <v>61653</v>
      </c>
      <c r="C3729" t="s">
        <v>51</v>
      </c>
      <c r="D3729" t="str">
        <f>VLOOKUP(sales_order1[[#This Row],[itemCode]],product_details3!B:C,2,0)</f>
        <v>MSTH50</v>
      </c>
      <c r="E3729" t="s">
        <v>52</v>
      </c>
      <c r="F3729" t="s">
        <v>21</v>
      </c>
      <c r="G3729">
        <v>100</v>
      </c>
      <c r="H3729">
        <v>15.75</v>
      </c>
      <c r="I3729">
        <v>1575</v>
      </c>
      <c r="J3729">
        <v>4.45</v>
      </c>
      <c r="K3729">
        <v>445</v>
      </c>
      <c r="L3729">
        <v>11.3</v>
      </c>
      <c r="M3729">
        <v>0.71746031746031746</v>
      </c>
      <c r="N3729">
        <v>1130</v>
      </c>
      <c r="O3729" t="s">
        <v>697</v>
      </c>
      <c r="P3729" t="s">
        <v>698</v>
      </c>
      <c r="Q3729" t="s">
        <v>77</v>
      </c>
      <c r="R3729" t="s">
        <v>72</v>
      </c>
      <c r="S3729" t="s">
        <v>78</v>
      </c>
      <c r="T3729" t="s">
        <v>699</v>
      </c>
      <c r="U3729" t="s">
        <v>1190</v>
      </c>
      <c r="V3729">
        <f>YEAR(sales_order1[[#This Row],[date]])</f>
        <v>2021</v>
      </c>
      <c r="W3729" t="str">
        <f>TEXT(sales_order1[[#This Row],[date]], "Mmm")</f>
        <v>Oct</v>
      </c>
      <c r="X3729">
        <f>VALUE(TEXT(sales_order1[[#This Row],[date]], "D"))</f>
        <v>5</v>
      </c>
      <c r="Y3729">
        <v>40</v>
      </c>
    </row>
    <row r="3730" spans="1:25" x14ac:dyDescent="0.25">
      <c r="A3730" s="1">
        <v>44475</v>
      </c>
      <c r="B3730">
        <v>61654</v>
      </c>
      <c r="C3730" t="s">
        <v>43</v>
      </c>
      <c r="D3730" t="str">
        <f>VLOOKUP(sales_order1[[#This Row],[itemCode]],product_details3!B:C,2,0)</f>
        <v>CLNG200</v>
      </c>
      <c r="E3730" t="s">
        <v>44</v>
      </c>
      <c r="F3730" t="s">
        <v>45</v>
      </c>
      <c r="G3730">
        <v>50</v>
      </c>
      <c r="H3730">
        <v>21.25</v>
      </c>
      <c r="I3730">
        <v>1062.5</v>
      </c>
      <c r="J3730">
        <v>7.75</v>
      </c>
      <c r="K3730">
        <v>387.5</v>
      </c>
      <c r="L3730">
        <v>13.5</v>
      </c>
      <c r="M3730">
        <v>0.63529411764705879</v>
      </c>
      <c r="N3730">
        <v>675</v>
      </c>
      <c r="O3730" t="s">
        <v>430</v>
      </c>
      <c r="P3730" t="s">
        <v>431</v>
      </c>
      <c r="Q3730" t="s">
        <v>218</v>
      </c>
      <c r="R3730" t="s">
        <v>40</v>
      </c>
      <c r="S3730" t="s">
        <v>432</v>
      </c>
      <c r="T3730" t="s">
        <v>433</v>
      </c>
      <c r="U3730" t="s">
        <v>1190</v>
      </c>
      <c r="V3730">
        <f>YEAR(sales_order1[[#This Row],[date]])</f>
        <v>2021</v>
      </c>
      <c r="W3730" t="str">
        <f>TEXT(sales_order1[[#This Row],[date]], "Mmm")</f>
        <v>Oct</v>
      </c>
      <c r="X3730">
        <f>VALUE(TEXT(sales_order1[[#This Row],[date]], "D"))</f>
        <v>6</v>
      </c>
      <c r="Y3730">
        <v>40</v>
      </c>
    </row>
    <row r="3731" spans="1:25" x14ac:dyDescent="0.25">
      <c r="A3731" s="1">
        <v>44475</v>
      </c>
      <c r="B3731">
        <v>61655</v>
      </c>
      <c r="C3731" t="s">
        <v>181</v>
      </c>
      <c r="D3731" t="str">
        <f>VLOOKUP(sales_order1[[#This Row],[itemCode]],product_details3!B:C,2,0)</f>
        <v>EXFP100</v>
      </c>
      <c r="E3731" t="s">
        <v>182</v>
      </c>
      <c r="F3731" t="s">
        <v>183</v>
      </c>
      <c r="G3731">
        <v>50</v>
      </c>
      <c r="H3731">
        <v>21.95</v>
      </c>
      <c r="I3731">
        <v>1097.5</v>
      </c>
      <c r="J3731">
        <v>8.1999999999999993</v>
      </c>
      <c r="K3731">
        <v>410</v>
      </c>
      <c r="L3731">
        <v>13.75</v>
      </c>
      <c r="M3731">
        <v>0.62642369020501143</v>
      </c>
      <c r="N3731">
        <v>687.5</v>
      </c>
      <c r="O3731" t="s">
        <v>284</v>
      </c>
      <c r="P3731" t="s">
        <v>285</v>
      </c>
      <c r="Q3731" t="s">
        <v>48</v>
      </c>
      <c r="R3731" t="s">
        <v>25</v>
      </c>
      <c r="S3731" t="s">
        <v>286</v>
      </c>
      <c r="T3731" t="s">
        <v>287</v>
      </c>
      <c r="U3731" t="s">
        <v>1191</v>
      </c>
      <c r="V3731">
        <f>YEAR(sales_order1[[#This Row],[date]])</f>
        <v>2021</v>
      </c>
      <c r="W3731" t="str">
        <f>TEXT(sales_order1[[#This Row],[date]], "Mmm")</f>
        <v>Oct</v>
      </c>
      <c r="X3731">
        <f>VALUE(TEXT(sales_order1[[#This Row],[date]], "D"))</f>
        <v>6</v>
      </c>
      <c r="Y3731">
        <v>40</v>
      </c>
    </row>
    <row r="3732" spans="1:25" x14ac:dyDescent="0.25">
      <c r="A3732" s="1">
        <v>44475</v>
      </c>
      <c r="B3732">
        <v>61656</v>
      </c>
      <c r="C3732" t="s">
        <v>28</v>
      </c>
      <c r="D3732" t="str">
        <f>VLOOKUP(sales_order1[[#This Row],[itemCode]],product_details3!B:C,2,0)</f>
        <v>SRMC30</v>
      </c>
      <c r="E3732" t="s">
        <v>29</v>
      </c>
      <c r="F3732" t="s">
        <v>30</v>
      </c>
      <c r="G3732">
        <v>200</v>
      </c>
      <c r="H3732">
        <v>22.6</v>
      </c>
      <c r="I3732">
        <v>4520</v>
      </c>
      <c r="J3732">
        <v>7.6</v>
      </c>
      <c r="K3732">
        <v>1520</v>
      </c>
      <c r="L3732">
        <v>15</v>
      </c>
      <c r="M3732">
        <v>0.66371681415929207</v>
      </c>
      <c r="N3732">
        <v>3000</v>
      </c>
      <c r="O3732" t="s">
        <v>615</v>
      </c>
      <c r="P3732" t="s">
        <v>616</v>
      </c>
      <c r="Q3732" t="s">
        <v>77</v>
      </c>
      <c r="R3732" t="s">
        <v>72</v>
      </c>
      <c r="S3732" t="s">
        <v>425</v>
      </c>
      <c r="T3732" t="s">
        <v>617</v>
      </c>
      <c r="U3732" t="s">
        <v>1190</v>
      </c>
      <c r="V3732">
        <f>YEAR(sales_order1[[#This Row],[date]])</f>
        <v>2021</v>
      </c>
      <c r="W3732" t="str">
        <f>TEXT(sales_order1[[#This Row],[date]], "Mmm")</f>
        <v>Oct</v>
      </c>
      <c r="X3732">
        <f>VALUE(TEXT(sales_order1[[#This Row],[date]], "D"))</f>
        <v>6</v>
      </c>
      <c r="Y3732">
        <v>40</v>
      </c>
    </row>
    <row r="3733" spans="1:25" x14ac:dyDescent="0.25">
      <c r="A3733" s="1">
        <v>44475</v>
      </c>
      <c r="B3733">
        <v>61657</v>
      </c>
      <c r="C3733" t="s">
        <v>115</v>
      </c>
      <c r="D3733" t="str">
        <f>VLOOKUP(sales_order1[[#This Row],[itemCode]],product_details3!B:C,2,0)</f>
        <v>SCRS30100</v>
      </c>
      <c r="E3733" t="s">
        <v>116</v>
      </c>
      <c r="F3733" t="s">
        <v>61</v>
      </c>
      <c r="G3733">
        <v>50</v>
      </c>
      <c r="H3733">
        <v>32.75</v>
      </c>
      <c r="I3733">
        <v>1637.5</v>
      </c>
      <c r="J3733">
        <v>11.25</v>
      </c>
      <c r="K3733">
        <v>562.5</v>
      </c>
      <c r="L3733">
        <v>21.5</v>
      </c>
      <c r="M3733">
        <v>0.65648854961832059</v>
      </c>
      <c r="N3733">
        <v>1075</v>
      </c>
      <c r="O3733" t="s">
        <v>152</v>
      </c>
      <c r="P3733" t="s">
        <v>153</v>
      </c>
      <c r="Q3733" t="s">
        <v>154</v>
      </c>
      <c r="R3733" t="s">
        <v>56</v>
      </c>
      <c r="S3733" t="s">
        <v>133</v>
      </c>
      <c r="T3733" t="s">
        <v>155</v>
      </c>
      <c r="U3733" t="s">
        <v>1191</v>
      </c>
      <c r="V3733">
        <f>YEAR(sales_order1[[#This Row],[date]])</f>
        <v>2021</v>
      </c>
      <c r="W3733" t="str">
        <f>TEXT(sales_order1[[#This Row],[date]], "Mmm")</f>
        <v>Oct</v>
      </c>
      <c r="X3733">
        <f>VALUE(TEXT(sales_order1[[#This Row],[date]], "D"))</f>
        <v>6</v>
      </c>
      <c r="Y3733">
        <v>40</v>
      </c>
    </row>
    <row r="3734" spans="1:25" x14ac:dyDescent="0.25">
      <c r="A3734" s="1">
        <v>44475</v>
      </c>
      <c r="B3734">
        <v>61658</v>
      </c>
      <c r="C3734" t="s">
        <v>115</v>
      </c>
      <c r="D3734" t="str">
        <f>VLOOKUP(sales_order1[[#This Row],[itemCode]],product_details3!B:C,2,0)</f>
        <v>SCRS30100</v>
      </c>
      <c r="E3734" t="s">
        <v>116</v>
      </c>
      <c r="F3734" t="s">
        <v>61</v>
      </c>
      <c r="G3734">
        <v>250</v>
      </c>
      <c r="H3734">
        <v>32.75</v>
      </c>
      <c r="I3734">
        <v>8187.5</v>
      </c>
      <c r="J3734">
        <v>11.25</v>
      </c>
      <c r="K3734">
        <v>2812.5</v>
      </c>
      <c r="L3734">
        <v>21.5</v>
      </c>
      <c r="M3734">
        <v>0.65648854961832059</v>
      </c>
      <c r="N3734">
        <v>5375</v>
      </c>
      <c r="O3734" t="s">
        <v>597</v>
      </c>
      <c r="P3734" t="s">
        <v>598</v>
      </c>
      <c r="Q3734" t="s">
        <v>239</v>
      </c>
      <c r="R3734" t="s">
        <v>112</v>
      </c>
      <c r="S3734" t="s">
        <v>368</v>
      </c>
      <c r="T3734" t="s">
        <v>599</v>
      </c>
      <c r="U3734" t="s">
        <v>1189</v>
      </c>
      <c r="V3734">
        <f>YEAR(sales_order1[[#This Row],[date]])</f>
        <v>2021</v>
      </c>
      <c r="W3734" t="str">
        <f>TEXT(sales_order1[[#This Row],[date]], "Mmm")</f>
        <v>Oct</v>
      </c>
      <c r="X3734">
        <f>VALUE(TEXT(sales_order1[[#This Row],[date]], "D"))</f>
        <v>6</v>
      </c>
      <c r="Y3734">
        <v>40</v>
      </c>
    </row>
    <row r="3735" spans="1:25" x14ac:dyDescent="0.25">
      <c r="A3735" s="1">
        <v>44475</v>
      </c>
      <c r="B3735">
        <v>61659</v>
      </c>
      <c r="C3735" t="s">
        <v>128</v>
      </c>
      <c r="D3735" t="str">
        <f>VLOOKUP(sales_order1[[#This Row],[itemCode]],product_details3!B:C,2,0)</f>
        <v>SCRT100</v>
      </c>
      <c r="E3735" t="s">
        <v>129</v>
      </c>
      <c r="F3735" t="s">
        <v>61</v>
      </c>
      <c r="G3735">
        <v>100</v>
      </c>
      <c r="H3735">
        <v>28.25</v>
      </c>
      <c r="I3735">
        <v>2825</v>
      </c>
      <c r="J3735">
        <v>9</v>
      </c>
      <c r="K3735">
        <v>900</v>
      </c>
      <c r="L3735">
        <v>19.25</v>
      </c>
      <c r="M3735">
        <v>0.68141592920353977</v>
      </c>
      <c r="N3735">
        <v>1925</v>
      </c>
      <c r="O3735" t="s">
        <v>376</v>
      </c>
      <c r="P3735" t="s">
        <v>377</v>
      </c>
      <c r="Q3735" t="s">
        <v>378</v>
      </c>
      <c r="R3735" t="s">
        <v>72</v>
      </c>
      <c r="S3735" t="s">
        <v>379</v>
      </c>
      <c r="T3735" t="s">
        <v>380</v>
      </c>
      <c r="U3735" t="s">
        <v>1188</v>
      </c>
      <c r="V3735">
        <f>YEAR(sales_order1[[#This Row],[date]])</f>
        <v>2021</v>
      </c>
      <c r="W3735" t="str">
        <f>TEXT(sales_order1[[#This Row],[date]], "Mmm")</f>
        <v>Oct</v>
      </c>
      <c r="X3735">
        <f>VALUE(TEXT(sales_order1[[#This Row],[date]], "D"))</f>
        <v>6</v>
      </c>
      <c r="Y3735">
        <v>40</v>
      </c>
    </row>
    <row r="3736" spans="1:25" x14ac:dyDescent="0.25">
      <c r="A3736" s="1">
        <v>44475</v>
      </c>
      <c r="B3736">
        <v>61660</v>
      </c>
      <c r="C3736" t="s">
        <v>194</v>
      </c>
      <c r="D3736" t="str">
        <f>VLOOKUP(sales_order1[[#This Row],[itemCode]],product_details3!B:C,2,0)</f>
        <v>CLNG150</v>
      </c>
      <c r="E3736" t="s">
        <v>195</v>
      </c>
      <c r="F3736" t="s">
        <v>45</v>
      </c>
      <c r="G3736">
        <v>200</v>
      </c>
      <c r="H3736">
        <v>12.75</v>
      </c>
      <c r="I3736">
        <v>2550</v>
      </c>
      <c r="J3736">
        <v>4.45</v>
      </c>
      <c r="K3736">
        <v>890</v>
      </c>
      <c r="L3736">
        <v>8.3000000000000007</v>
      </c>
      <c r="M3736">
        <v>0.65098039215686276</v>
      </c>
      <c r="N3736">
        <v>1660</v>
      </c>
      <c r="O3736" t="s">
        <v>531</v>
      </c>
      <c r="P3736" t="s">
        <v>532</v>
      </c>
      <c r="Q3736" t="s">
        <v>119</v>
      </c>
      <c r="R3736" t="s">
        <v>40</v>
      </c>
      <c r="S3736" t="s">
        <v>120</v>
      </c>
      <c r="T3736" t="s">
        <v>533</v>
      </c>
      <c r="U3736" t="s">
        <v>1190</v>
      </c>
      <c r="V3736">
        <f>YEAR(sales_order1[[#This Row],[date]])</f>
        <v>2021</v>
      </c>
      <c r="W3736" t="str">
        <f>TEXT(sales_order1[[#This Row],[date]], "Mmm")</f>
        <v>Oct</v>
      </c>
      <c r="X3736">
        <f>VALUE(TEXT(sales_order1[[#This Row],[date]], "D"))</f>
        <v>6</v>
      </c>
      <c r="Y3736">
        <v>40</v>
      </c>
    </row>
    <row r="3737" spans="1:25" x14ac:dyDescent="0.25">
      <c r="A3737" s="1">
        <v>44476</v>
      </c>
      <c r="B3737">
        <v>61661</v>
      </c>
      <c r="C3737" t="s">
        <v>327</v>
      </c>
      <c r="D3737" t="str">
        <f>VLOOKUP(sales_order1[[#This Row],[itemCode]],product_details3!B:C,2,0)</f>
        <v>SCR50+50</v>
      </c>
      <c r="E3737" t="s">
        <v>328</v>
      </c>
      <c r="F3737" t="s">
        <v>61</v>
      </c>
      <c r="G3737">
        <v>200</v>
      </c>
      <c r="H3737">
        <v>15.75</v>
      </c>
      <c r="I3737">
        <v>3150</v>
      </c>
      <c r="J3737">
        <v>4.45</v>
      </c>
      <c r="K3737">
        <v>890</v>
      </c>
      <c r="L3737">
        <v>11.3</v>
      </c>
      <c r="M3737">
        <v>0.71746031746031746</v>
      </c>
      <c r="N3737">
        <v>2260</v>
      </c>
      <c r="O3737" t="s">
        <v>53</v>
      </c>
      <c r="P3737" t="s">
        <v>54</v>
      </c>
      <c r="Q3737" t="s">
        <v>55</v>
      </c>
      <c r="R3737" t="s">
        <v>56</v>
      </c>
      <c r="S3737" t="s">
        <v>57</v>
      </c>
      <c r="T3737" t="s">
        <v>58</v>
      </c>
      <c r="U3737" t="s">
        <v>1191</v>
      </c>
      <c r="V3737">
        <f>YEAR(sales_order1[[#This Row],[date]])</f>
        <v>2021</v>
      </c>
      <c r="W3737" t="str">
        <f>TEXT(sales_order1[[#This Row],[date]], "Mmm")</f>
        <v>Oct</v>
      </c>
      <c r="X3737">
        <f>VALUE(TEXT(sales_order1[[#This Row],[date]], "D"))</f>
        <v>7</v>
      </c>
      <c r="Y3737">
        <v>40</v>
      </c>
    </row>
    <row r="3738" spans="1:25" x14ac:dyDescent="0.25">
      <c r="A3738" s="1">
        <v>44476</v>
      </c>
      <c r="B3738">
        <v>61662</v>
      </c>
      <c r="C3738" t="s">
        <v>43</v>
      </c>
      <c r="D3738" t="str">
        <f>VLOOKUP(sales_order1[[#This Row],[itemCode]],product_details3!B:C,2,0)</f>
        <v>CLNG200</v>
      </c>
      <c r="E3738" t="s">
        <v>44</v>
      </c>
      <c r="F3738" t="s">
        <v>45</v>
      </c>
      <c r="G3738">
        <v>50</v>
      </c>
      <c r="H3738">
        <v>21.25</v>
      </c>
      <c r="I3738">
        <v>1062.5</v>
      </c>
      <c r="J3738">
        <v>7.75</v>
      </c>
      <c r="K3738">
        <v>387.5</v>
      </c>
      <c r="L3738">
        <v>13.5</v>
      </c>
      <c r="M3738">
        <v>0.63529411764705879</v>
      </c>
      <c r="N3738">
        <v>675</v>
      </c>
      <c r="O3738" t="s">
        <v>519</v>
      </c>
      <c r="P3738" t="s">
        <v>520</v>
      </c>
      <c r="Q3738" t="s">
        <v>383</v>
      </c>
      <c r="R3738" t="s">
        <v>72</v>
      </c>
      <c r="S3738" t="s">
        <v>459</v>
      </c>
      <c r="T3738" t="s">
        <v>521</v>
      </c>
      <c r="U3738" t="s">
        <v>1188</v>
      </c>
      <c r="V3738">
        <f>YEAR(sales_order1[[#This Row],[date]])</f>
        <v>2021</v>
      </c>
      <c r="W3738" t="str">
        <f>TEXT(sales_order1[[#This Row],[date]], "Mmm")</f>
        <v>Oct</v>
      </c>
      <c r="X3738">
        <f>VALUE(TEXT(sales_order1[[#This Row],[date]], "D"))</f>
        <v>7</v>
      </c>
      <c r="Y3738">
        <v>40</v>
      </c>
    </row>
    <row r="3739" spans="1:25" x14ac:dyDescent="0.25">
      <c r="A3739" s="1">
        <v>44476</v>
      </c>
      <c r="B3739">
        <v>61663</v>
      </c>
      <c r="C3739" t="s">
        <v>335</v>
      </c>
      <c r="D3739" t="str">
        <f>VLOOKUP(sales_order1[[#This Row],[itemCode]],product_details3!B:C,2,0)</f>
        <v>CLNF50</v>
      </c>
      <c r="E3739" t="s">
        <v>336</v>
      </c>
      <c r="F3739" t="s">
        <v>45</v>
      </c>
      <c r="G3739">
        <v>100</v>
      </c>
      <c r="H3739">
        <v>7.3</v>
      </c>
      <c r="I3739">
        <v>730</v>
      </c>
      <c r="J3739">
        <v>2.8</v>
      </c>
      <c r="K3739">
        <v>280</v>
      </c>
      <c r="L3739">
        <v>4.5</v>
      </c>
      <c r="M3739">
        <v>0.61643835616438358</v>
      </c>
      <c r="N3739">
        <v>450</v>
      </c>
      <c r="O3739" t="s">
        <v>469</v>
      </c>
      <c r="P3739" t="s">
        <v>470</v>
      </c>
      <c r="Q3739" t="s">
        <v>160</v>
      </c>
      <c r="R3739" t="s">
        <v>112</v>
      </c>
      <c r="S3739" t="s">
        <v>161</v>
      </c>
      <c r="T3739" t="s">
        <v>471</v>
      </c>
      <c r="U3739" t="s">
        <v>1189</v>
      </c>
      <c r="V3739">
        <f>YEAR(sales_order1[[#This Row],[date]])</f>
        <v>2021</v>
      </c>
      <c r="W3739" t="str">
        <f>TEXT(sales_order1[[#This Row],[date]], "Mmm")</f>
        <v>Oct</v>
      </c>
      <c r="X3739">
        <f>VALUE(TEXT(sales_order1[[#This Row],[date]], "D"))</f>
        <v>7</v>
      </c>
      <c r="Y3739">
        <v>40</v>
      </c>
    </row>
    <row r="3740" spans="1:25" x14ac:dyDescent="0.25">
      <c r="A3740" s="1">
        <v>44476</v>
      </c>
      <c r="B3740">
        <v>61664</v>
      </c>
      <c r="C3740" t="s">
        <v>43</v>
      </c>
      <c r="D3740" t="str">
        <f>VLOOKUP(sales_order1[[#This Row],[itemCode]],product_details3!B:C,2,0)</f>
        <v>CLNG200</v>
      </c>
      <c r="E3740" t="s">
        <v>44</v>
      </c>
      <c r="F3740" t="s">
        <v>45</v>
      </c>
      <c r="G3740">
        <v>100</v>
      </c>
      <c r="H3740">
        <v>21.25</v>
      </c>
      <c r="I3740">
        <v>2125</v>
      </c>
      <c r="J3740">
        <v>7.75</v>
      </c>
      <c r="K3740">
        <v>775</v>
      </c>
      <c r="L3740">
        <v>13.5</v>
      </c>
      <c r="M3740">
        <v>0.63529411764705879</v>
      </c>
      <c r="N3740">
        <v>1350</v>
      </c>
      <c r="O3740" t="s">
        <v>258</v>
      </c>
      <c r="P3740" t="s">
        <v>259</v>
      </c>
      <c r="Q3740" t="s">
        <v>93</v>
      </c>
      <c r="R3740" t="s">
        <v>72</v>
      </c>
      <c r="S3740" t="s">
        <v>260</v>
      </c>
      <c r="T3740" t="s">
        <v>261</v>
      </c>
      <c r="U3740" t="s">
        <v>1190</v>
      </c>
      <c r="V3740">
        <f>YEAR(sales_order1[[#This Row],[date]])</f>
        <v>2021</v>
      </c>
      <c r="W3740" t="str">
        <f>TEXT(sales_order1[[#This Row],[date]], "Mmm")</f>
        <v>Oct</v>
      </c>
      <c r="X3740">
        <f>VALUE(TEXT(sales_order1[[#This Row],[date]], "D"))</f>
        <v>7</v>
      </c>
      <c r="Y3740">
        <v>40</v>
      </c>
    </row>
    <row r="3741" spans="1:25" x14ac:dyDescent="0.25">
      <c r="A3741" s="1">
        <v>44476</v>
      </c>
      <c r="B3741">
        <v>61665</v>
      </c>
      <c r="C3741" t="s">
        <v>122</v>
      </c>
      <c r="D3741" t="str">
        <f>VLOOKUP(sales_order1[[#This Row],[itemCode]],product_details3!B:C,2,0)</f>
        <v>TNRE150</v>
      </c>
      <c r="E3741" t="s">
        <v>123</v>
      </c>
      <c r="F3741" t="s">
        <v>124</v>
      </c>
      <c r="G3741">
        <v>50</v>
      </c>
      <c r="H3741">
        <v>16.95</v>
      </c>
      <c r="I3741">
        <v>847.5</v>
      </c>
      <c r="J3741">
        <v>5.2</v>
      </c>
      <c r="K3741">
        <v>260</v>
      </c>
      <c r="L3741">
        <v>11.75</v>
      </c>
      <c r="M3741">
        <v>0.69321533923303835</v>
      </c>
      <c r="N3741">
        <v>587.5</v>
      </c>
      <c r="O3741" t="s">
        <v>559</v>
      </c>
      <c r="P3741" t="s">
        <v>560</v>
      </c>
      <c r="Q3741" t="s">
        <v>191</v>
      </c>
      <c r="R3741" t="s">
        <v>56</v>
      </c>
      <c r="S3741" t="s">
        <v>192</v>
      </c>
      <c r="T3741" t="s">
        <v>193</v>
      </c>
      <c r="U3741" t="s">
        <v>1191</v>
      </c>
      <c r="V3741">
        <f>YEAR(sales_order1[[#This Row],[date]])</f>
        <v>2021</v>
      </c>
      <c r="W3741" t="str">
        <f>TEXT(sales_order1[[#This Row],[date]], "Mmm")</f>
        <v>Oct</v>
      </c>
      <c r="X3741">
        <f>VALUE(TEXT(sales_order1[[#This Row],[date]], "D"))</f>
        <v>7</v>
      </c>
      <c r="Y3741">
        <v>40</v>
      </c>
    </row>
    <row r="3742" spans="1:25" x14ac:dyDescent="0.25">
      <c r="A3742" s="1">
        <v>44476</v>
      </c>
      <c r="B3742">
        <v>61666</v>
      </c>
      <c r="C3742" t="s">
        <v>194</v>
      </c>
      <c r="D3742" t="str">
        <f>VLOOKUP(sales_order1[[#This Row],[itemCode]],product_details3!B:C,2,0)</f>
        <v>CLNG150</v>
      </c>
      <c r="E3742" t="s">
        <v>195</v>
      </c>
      <c r="F3742" t="s">
        <v>45</v>
      </c>
      <c r="G3742">
        <v>150</v>
      </c>
      <c r="H3742">
        <v>12.75</v>
      </c>
      <c r="I3742">
        <v>1912.5</v>
      </c>
      <c r="J3742">
        <v>4.45</v>
      </c>
      <c r="K3742">
        <v>667.5</v>
      </c>
      <c r="L3742">
        <v>8.3000000000000007</v>
      </c>
      <c r="M3742">
        <v>0.65098039215686276</v>
      </c>
      <c r="N3742">
        <v>1245</v>
      </c>
      <c r="O3742" t="s">
        <v>163</v>
      </c>
      <c r="P3742" t="s">
        <v>164</v>
      </c>
      <c r="Q3742" t="s">
        <v>146</v>
      </c>
      <c r="R3742" t="s">
        <v>112</v>
      </c>
      <c r="S3742" t="s">
        <v>165</v>
      </c>
      <c r="T3742" t="s">
        <v>166</v>
      </c>
      <c r="U3742" t="s">
        <v>1189</v>
      </c>
      <c r="V3742">
        <f>YEAR(sales_order1[[#This Row],[date]])</f>
        <v>2021</v>
      </c>
      <c r="W3742" t="str">
        <f>TEXT(sales_order1[[#This Row],[date]], "Mmm")</f>
        <v>Oct</v>
      </c>
      <c r="X3742">
        <f>VALUE(TEXT(sales_order1[[#This Row],[date]], "D"))</f>
        <v>7</v>
      </c>
      <c r="Y3742">
        <v>40</v>
      </c>
    </row>
    <row r="3743" spans="1:25" x14ac:dyDescent="0.25">
      <c r="A3743" s="1">
        <v>44476</v>
      </c>
      <c r="B3743">
        <v>61667</v>
      </c>
      <c r="C3743" t="s">
        <v>358</v>
      </c>
      <c r="D3743" t="str">
        <f>VLOOKUP(sales_order1[[#This Row],[itemCode]],product_details3!B:C,2,0)</f>
        <v>SCR50+30</v>
      </c>
      <c r="E3743" t="s">
        <v>359</v>
      </c>
      <c r="F3743" t="s">
        <v>61</v>
      </c>
      <c r="G3743">
        <v>50</v>
      </c>
      <c r="H3743">
        <v>10.5</v>
      </c>
      <c r="I3743">
        <v>525</v>
      </c>
      <c r="J3743">
        <v>3.3</v>
      </c>
      <c r="K3743">
        <v>165</v>
      </c>
      <c r="L3743">
        <v>7.2</v>
      </c>
      <c r="M3743">
        <v>0.68571428571428572</v>
      </c>
      <c r="N3743">
        <v>360</v>
      </c>
      <c r="O3743" t="s">
        <v>525</v>
      </c>
      <c r="P3743" t="s">
        <v>526</v>
      </c>
      <c r="Q3743" t="s">
        <v>111</v>
      </c>
      <c r="R3743" t="s">
        <v>112</v>
      </c>
      <c r="S3743" t="s">
        <v>113</v>
      </c>
      <c r="T3743" t="s">
        <v>527</v>
      </c>
      <c r="U3743" t="s">
        <v>1189</v>
      </c>
      <c r="V3743">
        <f>YEAR(sales_order1[[#This Row],[date]])</f>
        <v>2021</v>
      </c>
      <c r="W3743" t="str">
        <f>TEXT(sales_order1[[#This Row],[date]], "Mmm")</f>
        <v>Oct</v>
      </c>
      <c r="X3743">
        <f>VALUE(TEXT(sales_order1[[#This Row],[date]], "D"))</f>
        <v>7</v>
      </c>
      <c r="Y3743">
        <v>40</v>
      </c>
    </row>
    <row r="3744" spans="1:25" x14ac:dyDescent="0.25">
      <c r="A3744" s="1">
        <v>44476</v>
      </c>
      <c r="B3744">
        <v>61668</v>
      </c>
      <c r="C3744" t="s">
        <v>86</v>
      </c>
      <c r="D3744" t="str">
        <f>VLOOKUP(sales_order1[[#This Row],[itemCode]],product_details3!B:C,2,0)</f>
        <v>SRMH30</v>
      </c>
      <c r="E3744" t="s">
        <v>87</v>
      </c>
      <c r="F3744" t="s">
        <v>30</v>
      </c>
      <c r="G3744">
        <v>100</v>
      </c>
      <c r="H3744">
        <v>21</v>
      </c>
      <c r="I3744">
        <v>2100</v>
      </c>
      <c r="J3744">
        <v>6.6</v>
      </c>
      <c r="K3744">
        <v>660</v>
      </c>
      <c r="L3744">
        <v>14.4</v>
      </c>
      <c r="M3744">
        <v>0.68571428571428572</v>
      </c>
      <c r="N3744">
        <v>1440</v>
      </c>
      <c r="O3744" t="s">
        <v>138</v>
      </c>
      <c r="P3744" t="s">
        <v>139</v>
      </c>
      <c r="Q3744" t="s">
        <v>77</v>
      </c>
      <c r="R3744" t="s">
        <v>72</v>
      </c>
      <c r="S3744" t="s">
        <v>140</v>
      </c>
      <c r="T3744" t="s">
        <v>141</v>
      </c>
      <c r="U3744" t="s">
        <v>1190</v>
      </c>
      <c r="V3744">
        <f>YEAR(sales_order1[[#This Row],[date]])</f>
        <v>2021</v>
      </c>
      <c r="W3744" t="str">
        <f>TEXT(sales_order1[[#This Row],[date]], "Mmm")</f>
        <v>Oct</v>
      </c>
      <c r="X3744">
        <f>VALUE(TEXT(sales_order1[[#This Row],[date]], "D"))</f>
        <v>7</v>
      </c>
      <c r="Y3744">
        <v>40</v>
      </c>
    </row>
    <row r="3745" spans="1:25" x14ac:dyDescent="0.25">
      <c r="A3745" s="1">
        <v>44476</v>
      </c>
      <c r="B3745">
        <v>61669</v>
      </c>
      <c r="C3745" t="s">
        <v>28</v>
      </c>
      <c r="D3745" t="str">
        <f>VLOOKUP(sales_order1[[#This Row],[itemCode]],product_details3!B:C,2,0)</f>
        <v>SRMC30</v>
      </c>
      <c r="E3745" t="s">
        <v>29</v>
      </c>
      <c r="F3745" t="s">
        <v>30</v>
      </c>
      <c r="G3745">
        <v>200</v>
      </c>
      <c r="H3745">
        <v>22.6</v>
      </c>
      <c r="I3745">
        <v>4520</v>
      </c>
      <c r="J3745">
        <v>7.6</v>
      </c>
      <c r="K3745">
        <v>1520</v>
      </c>
      <c r="L3745">
        <v>15</v>
      </c>
      <c r="M3745">
        <v>0.66371681415929207</v>
      </c>
      <c r="N3745">
        <v>3000</v>
      </c>
      <c r="O3745" t="s">
        <v>712</v>
      </c>
      <c r="P3745" t="s">
        <v>713</v>
      </c>
      <c r="Q3745" t="s">
        <v>218</v>
      </c>
      <c r="R3745" t="s">
        <v>40</v>
      </c>
      <c r="S3745" t="s">
        <v>219</v>
      </c>
      <c r="T3745" t="s">
        <v>575</v>
      </c>
      <c r="U3745" t="s">
        <v>1190</v>
      </c>
      <c r="V3745">
        <f>YEAR(sales_order1[[#This Row],[date]])</f>
        <v>2021</v>
      </c>
      <c r="W3745" t="str">
        <f>TEXT(sales_order1[[#This Row],[date]], "Mmm")</f>
        <v>Oct</v>
      </c>
      <c r="X3745">
        <f>VALUE(TEXT(sales_order1[[#This Row],[date]], "D"))</f>
        <v>7</v>
      </c>
      <c r="Y3745">
        <v>40</v>
      </c>
    </row>
    <row r="3746" spans="1:25" x14ac:dyDescent="0.25">
      <c r="A3746" s="1">
        <v>44477</v>
      </c>
      <c r="B3746">
        <v>61670</v>
      </c>
      <c r="C3746" t="s">
        <v>51</v>
      </c>
      <c r="D3746" t="str">
        <f>VLOOKUP(sales_order1[[#This Row],[itemCode]],product_details3!B:C,2,0)</f>
        <v>MSTH50</v>
      </c>
      <c r="E3746" t="s">
        <v>52</v>
      </c>
      <c r="F3746" t="s">
        <v>21</v>
      </c>
      <c r="G3746">
        <v>150</v>
      </c>
      <c r="H3746">
        <v>15.75</v>
      </c>
      <c r="I3746">
        <v>2362.5</v>
      </c>
      <c r="J3746">
        <v>4.45</v>
      </c>
      <c r="K3746">
        <v>667.5</v>
      </c>
      <c r="L3746">
        <v>11.3</v>
      </c>
      <c r="M3746">
        <v>0.71746031746031746</v>
      </c>
      <c r="N3746">
        <v>1695</v>
      </c>
      <c r="O3746" t="s">
        <v>492</v>
      </c>
      <c r="P3746" t="s">
        <v>493</v>
      </c>
      <c r="Q3746" t="s">
        <v>378</v>
      </c>
      <c r="R3746" t="s">
        <v>72</v>
      </c>
      <c r="S3746" t="s">
        <v>379</v>
      </c>
      <c r="T3746" t="s">
        <v>494</v>
      </c>
      <c r="U3746" t="s">
        <v>1188</v>
      </c>
      <c r="V3746">
        <f>YEAR(sales_order1[[#This Row],[date]])</f>
        <v>2021</v>
      </c>
      <c r="W3746" t="str">
        <f>TEXT(sales_order1[[#This Row],[date]], "Mmm")</f>
        <v>Oct</v>
      </c>
      <c r="X3746">
        <f>VALUE(TEXT(sales_order1[[#This Row],[date]], "D"))</f>
        <v>8</v>
      </c>
      <c r="Y3746">
        <v>41</v>
      </c>
    </row>
    <row r="3747" spans="1:25" x14ac:dyDescent="0.25">
      <c r="A3747" s="1">
        <v>44477</v>
      </c>
      <c r="B3747">
        <v>61671</v>
      </c>
      <c r="C3747" t="s">
        <v>122</v>
      </c>
      <c r="D3747" t="str">
        <f>VLOOKUP(sales_order1[[#This Row],[itemCode]],product_details3!B:C,2,0)</f>
        <v>TNRE150</v>
      </c>
      <c r="E3747" t="s">
        <v>123</v>
      </c>
      <c r="F3747" t="s">
        <v>124</v>
      </c>
      <c r="G3747">
        <v>200</v>
      </c>
      <c r="H3747">
        <v>16.95</v>
      </c>
      <c r="I3747">
        <v>3390</v>
      </c>
      <c r="J3747">
        <v>5.2</v>
      </c>
      <c r="K3747">
        <v>1040</v>
      </c>
      <c r="L3747">
        <v>11.75</v>
      </c>
      <c r="M3747">
        <v>0.69321533923303835</v>
      </c>
      <c r="N3747">
        <v>2350</v>
      </c>
      <c r="O3747" t="s">
        <v>189</v>
      </c>
      <c r="P3747" t="s">
        <v>190</v>
      </c>
      <c r="Q3747" t="s">
        <v>191</v>
      </c>
      <c r="R3747" t="s">
        <v>56</v>
      </c>
      <c r="S3747" t="s">
        <v>192</v>
      </c>
      <c r="T3747" t="s">
        <v>193</v>
      </c>
      <c r="U3747" t="s">
        <v>1191</v>
      </c>
      <c r="V3747">
        <f>YEAR(sales_order1[[#This Row],[date]])</f>
        <v>2021</v>
      </c>
      <c r="W3747" t="str">
        <f>TEXT(sales_order1[[#This Row],[date]], "Mmm")</f>
        <v>Oct</v>
      </c>
      <c r="X3747">
        <f>VALUE(TEXT(sales_order1[[#This Row],[date]], "D"))</f>
        <v>8</v>
      </c>
      <c r="Y3747">
        <v>41</v>
      </c>
    </row>
    <row r="3748" spans="1:25" x14ac:dyDescent="0.25">
      <c r="A3748" s="1">
        <v>44477</v>
      </c>
      <c r="B3748">
        <v>61672</v>
      </c>
      <c r="C3748" t="s">
        <v>51</v>
      </c>
      <c r="D3748" t="str">
        <f>VLOOKUP(sales_order1[[#This Row],[itemCode]],product_details3!B:C,2,0)</f>
        <v>MSTH50</v>
      </c>
      <c r="E3748" t="s">
        <v>52</v>
      </c>
      <c r="F3748" t="s">
        <v>21</v>
      </c>
      <c r="G3748">
        <v>150</v>
      </c>
      <c r="H3748">
        <v>15.75</v>
      </c>
      <c r="I3748">
        <v>2362.5</v>
      </c>
      <c r="J3748">
        <v>4.45</v>
      </c>
      <c r="K3748">
        <v>667.5</v>
      </c>
      <c r="L3748">
        <v>11.3</v>
      </c>
      <c r="M3748">
        <v>0.71746031746031746</v>
      </c>
      <c r="N3748">
        <v>1695</v>
      </c>
      <c r="O3748" t="s">
        <v>646</v>
      </c>
      <c r="P3748" t="s">
        <v>647</v>
      </c>
      <c r="Q3748" t="s">
        <v>107</v>
      </c>
      <c r="R3748" t="s">
        <v>40</v>
      </c>
      <c r="S3748" t="s">
        <v>101</v>
      </c>
      <c r="T3748" t="s">
        <v>483</v>
      </c>
      <c r="U3748" t="s">
        <v>1190</v>
      </c>
      <c r="V3748">
        <f>YEAR(sales_order1[[#This Row],[date]])</f>
        <v>2021</v>
      </c>
      <c r="W3748" t="str">
        <f>TEXT(sales_order1[[#This Row],[date]], "Mmm")</f>
        <v>Oct</v>
      </c>
      <c r="X3748">
        <f>VALUE(TEXT(sales_order1[[#This Row],[date]], "D"))</f>
        <v>8</v>
      </c>
      <c r="Y3748">
        <v>41</v>
      </c>
    </row>
    <row r="3749" spans="1:25" x14ac:dyDescent="0.25">
      <c r="A3749" s="1">
        <v>44477</v>
      </c>
      <c r="B3749">
        <v>61673</v>
      </c>
      <c r="C3749" t="s">
        <v>67</v>
      </c>
      <c r="D3749" t="str">
        <f>VLOOKUP(sales_order1[[#This Row],[itemCode]],product_details3!B:C,2,0)</f>
        <v>SRMH15</v>
      </c>
      <c r="E3749" t="s">
        <v>68</v>
      </c>
      <c r="F3749" t="s">
        <v>30</v>
      </c>
      <c r="G3749">
        <v>200</v>
      </c>
      <c r="H3749">
        <v>15.75</v>
      </c>
      <c r="I3749">
        <v>3150</v>
      </c>
      <c r="J3749">
        <v>5.45</v>
      </c>
      <c r="K3749">
        <v>1090</v>
      </c>
      <c r="L3749">
        <v>10.3</v>
      </c>
      <c r="M3749">
        <v>0.65396825396825398</v>
      </c>
      <c r="N3749">
        <v>2060</v>
      </c>
      <c r="O3749" t="s">
        <v>184</v>
      </c>
      <c r="P3749" t="s">
        <v>185</v>
      </c>
      <c r="Q3749" t="s">
        <v>186</v>
      </c>
      <c r="R3749" t="s">
        <v>112</v>
      </c>
      <c r="S3749" t="s">
        <v>187</v>
      </c>
      <c r="T3749" t="s">
        <v>188</v>
      </c>
      <c r="U3749" t="s">
        <v>1189</v>
      </c>
      <c r="V3749">
        <f>YEAR(sales_order1[[#This Row],[date]])</f>
        <v>2021</v>
      </c>
      <c r="W3749" t="str">
        <f>TEXT(sales_order1[[#This Row],[date]], "Mmm")</f>
        <v>Oct</v>
      </c>
      <c r="X3749">
        <f>VALUE(TEXT(sales_order1[[#This Row],[date]], "D"))</f>
        <v>8</v>
      </c>
      <c r="Y3749">
        <v>41</v>
      </c>
    </row>
    <row r="3750" spans="1:25" x14ac:dyDescent="0.25">
      <c r="A3750" s="1">
        <v>44477</v>
      </c>
      <c r="B3750">
        <v>61674</v>
      </c>
      <c r="C3750" t="s">
        <v>51</v>
      </c>
      <c r="D3750" t="str">
        <f>VLOOKUP(sales_order1[[#This Row],[itemCode]],product_details3!B:C,2,0)</f>
        <v>MSTH50</v>
      </c>
      <c r="E3750" t="s">
        <v>52</v>
      </c>
      <c r="F3750" t="s">
        <v>21</v>
      </c>
      <c r="G3750">
        <v>100</v>
      </c>
      <c r="H3750">
        <v>15.75</v>
      </c>
      <c r="I3750">
        <v>1575</v>
      </c>
      <c r="J3750">
        <v>4.45</v>
      </c>
      <c r="K3750">
        <v>445</v>
      </c>
      <c r="L3750">
        <v>11.3</v>
      </c>
      <c r="M3750">
        <v>0.71746031746031746</v>
      </c>
      <c r="N3750">
        <v>1130</v>
      </c>
      <c r="O3750" t="s">
        <v>484</v>
      </c>
      <c r="P3750" t="s">
        <v>485</v>
      </c>
      <c r="Q3750" t="s">
        <v>24</v>
      </c>
      <c r="R3750" t="s">
        <v>25</v>
      </c>
      <c r="S3750" t="s">
        <v>26</v>
      </c>
      <c r="T3750" t="s">
        <v>486</v>
      </c>
      <c r="U3750" t="s">
        <v>1191</v>
      </c>
      <c r="V3750">
        <f>YEAR(sales_order1[[#This Row],[date]])</f>
        <v>2021</v>
      </c>
      <c r="W3750" t="str">
        <f>TEXT(sales_order1[[#This Row],[date]], "Mmm")</f>
        <v>Oct</v>
      </c>
      <c r="X3750">
        <f>VALUE(TEXT(sales_order1[[#This Row],[date]], "D"))</f>
        <v>8</v>
      </c>
      <c r="Y3750">
        <v>41</v>
      </c>
    </row>
    <row r="3751" spans="1:25" x14ac:dyDescent="0.25">
      <c r="A3751" s="1">
        <v>44477</v>
      </c>
      <c r="B3751">
        <v>61675</v>
      </c>
      <c r="C3751" t="s">
        <v>128</v>
      </c>
      <c r="D3751" t="str">
        <f>VLOOKUP(sales_order1[[#This Row],[itemCode]],product_details3!B:C,2,0)</f>
        <v>SCRT100</v>
      </c>
      <c r="E3751" t="s">
        <v>129</v>
      </c>
      <c r="F3751" t="s">
        <v>61</v>
      </c>
      <c r="G3751">
        <v>250</v>
      </c>
      <c r="H3751">
        <v>28.25</v>
      </c>
      <c r="I3751">
        <v>7062.5</v>
      </c>
      <c r="J3751">
        <v>9</v>
      </c>
      <c r="K3751">
        <v>2250</v>
      </c>
      <c r="L3751">
        <v>19.25</v>
      </c>
      <c r="M3751">
        <v>0.68141592920353977</v>
      </c>
      <c r="N3751">
        <v>4812.5</v>
      </c>
      <c r="O3751" t="s">
        <v>172</v>
      </c>
      <c r="P3751" t="s">
        <v>173</v>
      </c>
      <c r="Q3751" t="s">
        <v>39</v>
      </c>
      <c r="R3751" t="s">
        <v>40</v>
      </c>
      <c r="S3751" t="s">
        <v>41</v>
      </c>
      <c r="T3751" t="s">
        <v>174</v>
      </c>
      <c r="U3751" t="s">
        <v>1188</v>
      </c>
      <c r="V3751">
        <f>YEAR(sales_order1[[#This Row],[date]])</f>
        <v>2021</v>
      </c>
      <c r="W3751" t="str">
        <f>TEXT(sales_order1[[#This Row],[date]], "Mmm")</f>
        <v>Oct</v>
      </c>
      <c r="X3751">
        <f>VALUE(TEXT(sales_order1[[#This Row],[date]], "D"))</f>
        <v>8</v>
      </c>
      <c r="Y3751">
        <v>41</v>
      </c>
    </row>
    <row r="3752" spans="1:25" x14ac:dyDescent="0.25">
      <c r="A3752" s="1">
        <v>44477</v>
      </c>
      <c r="B3752">
        <v>61676</v>
      </c>
      <c r="C3752" t="s">
        <v>307</v>
      </c>
      <c r="D3752" t="str">
        <f>VLOOKUP(sales_order1[[#This Row],[itemCode]],product_details3!B:C,2,0)</f>
        <v>TNRH150</v>
      </c>
      <c r="E3752" t="s">
        <v>308</v>
      </c>
      <c r="F3752" t="s">
        <v>124</v>
      </c>
      <c r="G3752">
        <v>50</v>
      </c>
      <c r="H3752">
        <v>15.75</v>
      </c>
      <c r="I3752">
        <v>787.5</v>
      </c>
      <c r="J3752">
        <v>4.45</v>
      </c>
      <c r="K3752">
        <v>222.5</v>
      </c>
      <c r="L3752">
        <v>11.3</v>
      </c>
      <c r="M3752">
        <v>0.71746031746031746</v>
      </c>
      <c r="N3752">
        <v>565</v>
      </c>
      <c r="O3752" t="s">
        <v>660</v>
      </c>
      <c r="P3752" t="s">
        <v>661</v>
      </c>
      <c r="Q3752" t="s">
        <v>378</v>
      </c>
      <c r="R3752" t="s">
        <v>72</v>
      </c>
      <c r="S3752" t="s">
        <v>662</v>
      </c>
      <c r="T3752" t="s">
        <v>663</v>
      </c>
      <c r="U3752" t="s">
        <v>1188</v>
      </c>
      <c r="V3752">
        <f>YEAR(sales_order1[[#This Row],[date]])</f>
        <v>2021</v>
      </c>
      <c r="W3752" t="str">
        <f>TEXT(sales_order1[[#This Row],[date]], "Mmm")</f>
        <v>Oct</v>
      </c>
      <c r="X3752">
        <f>VALUE(TEXT(sales_order1[[#This Row],[date]], "D"))</f>
        <v>8</v>
      </c>
      <c r="Y3752">
        <v>41</v>
      </c>
    </row>
    <row r="3753" spans="1:25" x14ac:dyDescent="0.25">
      <c r="A3753" s="1">
        <v>44480</v>
      </c>
      <c r="B3753">
        <v>61677</v>
      </c>
      <c r="C3753" t="s">
        <v>374</v>
      </c>
      <c r="D3753" t="str">
        <f>VLOOKUP(sales_order1[[#This Row],[itemCode]],product_details3!B:C,2,0)</f>
        <v>EXFC50</v>
      </c>
      <c r="E3753" t="s">
        <v>375</v>
      </c>
      <c r="F3753" t="s">
        <v>183</v>
      </c>
      <c r="G3753">
        <v>150</v>
      </c>
      <c r="H3753">
        <v>19.649999999999999</v>
      </c>
      <c r="I3753">
        <v>2947.5</v>
      </c>
      <c r="J3753">
        <v>7.55</v>
      </c>
      <c r="K3753">
        <v>1132.5</v>
      </c>
      <c r="L3753">
        <v>12.1</v>
      </c>
      <c r="M3753">
        <v>0.61577608142493634</v>
      </c>
      <c r="N3753">
        <v>1815</v>
      </c>
      <c r="O3753" t="s">
        <v>423</v>
      </c>
      <c r="P3753" t="s">
        <v>424</v>
      </c>
      <c r="Q3753" t="s">
        <v>77</v>
      </c>
      <c r="R3753" t="s">
        <v>72</v>
      </c>
      <c r="S3753" t="s">
        <v>425</v>
      </c>
      <c r="T3753" t="s">
        <v>426</v>
      </c>
      <c r="U3753" t="s">
        <v>1190</v>
      </c>
      <c r="V3753">
        <f>YEAR(sales_order1[[#This Row],[date]])</f>
        <v>2021</v>
      </c>
      <c r="W3753" t="str">
        <f>TEXT(sales_order1[[#This Row],[date]], "Mmm")</f>
        <v>Oct</v>
      </c>
      <c r="X3753">
        <f>VALUE(TEXT(sales_order1[[#This Row],[date]], "D"))</f>
        <v>11</v>
      </c>
      <c r="Y3753">
        <v>41</v>
      </c>
    </row>
    <row r="3754" spans="1:25" x14ac:dyDescent="0.25">
      <c r="A3754" s="1">
        <v>44480</v>
      </c>
      <c r="B3754">
        <v>61678</v>
      </c>
      <c r="C3754" t="s">
        <v>128</v>
      </c>
      <c r="D3754" t="str">
        <f>VLOOKUP(sales_order1[[#This Row],[itemCode]],product_details3!B:C,2,0)</f>
        <v>SCRT100</v>
      </c>
      <c r="E3754" t="s">
        <v>129</v>
      </c>
      <c r="F3754" t="s">
        <v>61</v>
      </c>
      <c r="G3754">
        <v>250</v>
      </c>
      <c r="H3754">
        <v>28.25</v>
      </c>
      <c r="I3754">
        <v>7062.5</v>
      </c>
      <c r="J3754">
        <v>9</v>
      </c>
      <c r="K3754">
        <v>2250</v>
      </c>
      <c r="L3754">
        <v>19.25</v>
      </c>
      <c r="M3754">
        <v>0.68141592920353977</v>
      </c>
      <c r="N3754">
        <v>4812.5</v>
      </c>
      <c r="O3754" t="s">
        <v>227</v>
      </c>
      <c r="P3754" t="s">
        <v>228</v>
      </c>
      <c r="Q3754" t="s">
        <v>64</v>
      </c>
      <c r="R3754" t="s">
        <v>40</v>
      </c>
      <c r="S3754" t="s">
        <v>229</v>
      </c>
      <c r="T3754" t="s">
        <v>230</v>
      </c>
      <c r="U3754" t="s">
        <v>1189</v>
      </c>
      <c r="V3754">
        <f>YEAR(sales_order1[[#This Row],[date]])</f>
        <v>2021</v>
      </c>
      <c r="W3754" t="str">
        <f>TEXT(sales_order1[[#This Row],[date]], "Mmm")</f>
        <v>Oct</v>
      </c>
      <c r="X3754">
        <f>VALUE(TEXT(sales_order1[[#This Row],[date]], "D"))</f>
        <v>11</v>
      </c>
      <c r="Y3754">
        <v>41</v>
      </c>
    </row>
    <row r="3755" spans="1:25" x14ac:dyDescent="0.25">
      <c r="A3755" s="1">
        <v>44480</v>
      </c>
      <c r="B3755">
        <v>61679</v>
      </c>
      <c r="C3755" t="s">
        <v>86</v>
      </c>
      <c r="D3755" t="str">
        <f>VLOOKUP(sales_order1[[#This Row],[itemCode]],product_details3!B:C,2,0)</f>
        <v>SRMH30</v>
      </c>
      <c r="E3755" t="s">
        <v>87</v>
      </c>
      <c r="F3755" t="s">
        <v>30</v>
      </c>
      <c r="G3755">
        <v>150</v>
      </c>
      <c r="H3755">
        <v>21</v>
      </c>
      <c r="I3755">
        <v>3150</v>
      </c>
      <c r="J3755">
        <v>6.6</v>
      </c>
      <c r="K3755">
        <v>990</v>
      </c>
      <c r="L3755">
        <v>14.4</v>
      </c>
      <c r="M3755">
        <v>0.68571428571428572</v>
      </c>
      <c r="N3755">
        <v>2160</v>
      </c>
      <c r="O3755" t="s">
        <v>624</v>
      </c>
      <c r="P3755" t="s">
        <v>625</v>
      </c>
      <c r="Q3755" t="s">
        <v>55</v>
      </c>
      <c r="R3755" t="s">
        <v>56</v>
      </c>
      <c r="S3755" t="s">
        <v>225</v>
      </c>
      <c r="T3755" t="s">
        <v>626</v>
      </c>
      <c r="U3755" t="s">
        <v>1191</v>
      </c>
      <c r="V3755">
        <f>YEAR(sales_order1[[#This Row],[date]])</f>
        <v>2021</v>
      </c>
      <c r="W3755" t="str">
        <f>TEXT(sales_order1[[#This Row],[date]], "Mmm")</f>
        <v>Oct</v>
      </c>
      <c r="X3755">
        <f>VALUE(TEXT(sales_order1[[#This Row],[date]], "D"))</f>
        <v>11</v>
      </c>
      <c r="Y3755">
        <v>41</v>
      </c>
    </row>
    <row r="3756" spans="1:25" x14ac:dyDescent="0.25">
      <c r="A3756" s="1">
        <v>44480</v>
      </c>
      <c r="B3756">
        <v>61680</v>
      </c>
      <c r="C3756" t="s">
        <v>115</v>
      </c>
      <c r="D3756" t="str">
        <f>VLOOKUP(sales_order1[[#This Row],[itemCode]],product_details3!B:C,2,0)</f>
        <v>SCRS30100</v>
      </c>
      <c r="E3756" t="s">
        <v>116</v>
      </c>
      <c r="F3756" t="s">
        <v>61</v>
      </c>
      <c r="G3756">
        <v>150</v>
      </c>
      <c r="H3756">
        <v>32.75</v>
      </c>
      <c r="I3756">
        <v>4912.5</v>
      </c>
      <c r="J3756">
        <v>11.25</v>
      </c>
      <c r="K3756">
        <v>1687.5</v>
      </c>
      <c r="L3756">
        <v>21.5</v>
      </c>
      <c r="M3756">
        <v>0.65648854961832059</v>
      </c>
      <c r="N3756">
        <v>3225</v>
      </c>
      <c r="O3756" t="s">
        <v>440</v>
      </c>
      <c r="P3756" t="s">
        <v>441</v>
      </c>
      <c r="Q3756" t="s">
        <v>39</v>
      </c>
      <c r="R3756" t="s">
        <v>40</v>
      </c>
      <c r="S3756" t="s">
        <v>41</v>
      </c>
      <c r="T3756" t="s">
        <v>442</v>
      </c>
      <c r="U3756" t="s">
        <v>1188</v>
      </c>
      <c r="V3756">
        <f>YEAR(sales_order1[[#This Row],[date]])</f>
        <v>2021</v>
      </c>
      <c r="W3756" t="str">
        <f>TEXT(sales_order1[[#This Row],[date]], "Mmm")</f>
        <v>Oct</v>
      </c>
      <c r="X3756">
        <f>VALUE(TEXT(sales_order1[[#This Row],[date]], "D"))</f>
        <v>11</v>
      </c>
      <c r="Y3756">
        <v>41</v>
      </c>
    </row>
    <row r="3757" spans="1:25" x14ac:dyDescent="0.25">
      <c r="A3757" s="1">
        <v>44480</v>
      </c>
      <c r="B3757">
        <v>61681</v>
      </c>
      <c r="C3757" t="s">
        <v>339</v>
      </c>
      <c r="D3757" t="str">
        <f>VLOOKUP(sales_order1[[#This Row],[itemCode]],product_details3!B:C,2,0)</f>
        <v>SRMH50</v>
      </c>
      <c r="E3757" t="s">
        <v>340</v>
      </c>
      <c r="F3757" t="s">
        <v>30</v>
      </c>
      <c r="G3757">
        <v>150</v>
      </c>
      <c r="H3757">
        <v>31.25</v>
      </c>
      <c r="I3757">
        <v>4687.5</v>
      </c>
      <c r="J3757">
        <v>10.75</v>
      </c>
      <c r="K3757">
        <v>1612.5</v>
      </c>
      <c r="L3757">
        <v>20.5</v>
      </c>
      <c r="M3757">
        <v>0.65600000000000003</v>
      </c>
      <c r="N3757">
        <v>3075</v>
      </c>
      <c r="O3757" t="s">
        <v>144</v>
      </c>
      <c r="P3757" t="s">
        <v>145</v>
      </c>
      <c r="Q3757" t="s">
        <v>146</v>
      </c>
      <c r="R3757" t="s">
        <v>112</v>
      </c>
      <c r="S3757" t="s">
        <v>147</v>
      </c>
      <c r="T3757" t="s">
        <v>148</v>
      </c>
      <c r="U3757" t="s">
        <v>1190</v>
      </c>
      <c r="V3757">
        <f>YEAR(sales_order1[[#This Row],[date]])</f>
        <v>2021</v>
      </c>
      <c r="W3757" t="str">
        <f>TEXT(sales_order1[[#This Row],[date]], "Mmm")</f>
        <v>Oct</v>
      </c>
      <c r="X3757">
        <f>VALUE(TEXT(sales_order1[[#This Row],[date]], "D"))</f>
        <v>11</v>
      </c>
      <c r="Y3757">
        <v>41</v>
      </c>
    </row>
    <row r="3758" spans="1:25" x14ac:dyDescent="0.25">
      <c r="A3758" s="1">
        <v>44480</v>
      </c>
      <c r="B3758">
        <v>61682</v>
      </c>
      <c r="C3758" t="s">
        <v>149</v>
      </c>
      <c r="D3758" t="str">
        <f>VLOOKUP(sales_order1[[#This Row],[itemCode]],product_details3!B:C,2,0)</f>
        <v>MKRW80</v>
      </c>
      <c r="E3758" t="s">
        <v>150</v>
      </c>
      <c r="F3758" t="s">
        <v>151</v>
      </c>
      <c r="G3758">
        <v>100</v>
      </c>
      <c r="H3758">
        <v>14.65</v>
      </c>
      <c r="I3758">
        <v>1465</v>
      </c>
      <c r="J3758">
        <v>6.55</v>
      </c>
      <c r="K3758">
        <v>655</v>
      </c>
      <c r="L3758">
        <v>8.1</v>
      </c>
      <c r="M3758">
        <v>0.55290102389078488</v>
      </c>
      <c r="N3758">
        <v>810</v>
      </c>
      <c r="O3758" t="s">
        <v>657</v>
      </c>
      <c r="P3758" t="s">
        <v>658</v>
      </c>
      <c r="Q3758" t="s">
        <v>55</v>
      </c>
      <c r="R3758" t="s">
        <v>56</v>
      </c>
      <c r="S3758" t="s">
        <v>57</v>
      </c>
      <c r="T3758" t="s">
        <v>659</v>
      </c>
      <c r="U3758" t="s">
        <v>1191</v>
      </c>
      <c r="V3758">
        <f>YEAR(sales_order1[[#This Row],[date]])</f>
        <v>2021</v>
      </c>
      <c r="W3758" t="str">
        <f>TEXT(sales_order1[[#This Row],[date]], "Mmm")</f>
        <v>Oct</v>
      </c>
      <c r="X3758">
        <f>VALUE(TEXT(sales_order1[[#This Row],[date]], "D"))</f>
        <v>11</v>
      </c>
      <c r="Y3758">
        <v>41</v>
      </c>
    </row>
    <row r="3759" spans="1:25" x14ac:dyDescent="0.25">
      <c r="A3759" s="1">
        <v>44480</v>
      </c>
      <c r="B3759">
        <v>61683</v>
      </c>
      <c r="C3759" t="s">
        <v>67</v>
      </c>
      <c r="D3759" t="str">
        <f>VLOOKUP(sales_order1[[#This Row],[itemCode]],product_details3!B:C,2,0)</f>
        <v>SRMH15</v>
      </c>
      <c r="E3759" t="s">
        <v>68</v>
      </c>
      <c r="F3759" t="s">
        <v>30</v>
      </c>
      <c r="G3759">
        <v>200</v>
      </c>
      <c r="H3759">
        <v>15.75</v>
      </c>
      <c r="I3759">
        <v>3150</v>
      </c>
      <c r="J3759">
        <v>5.45</v>
      </c>
      <c r="K3759">
        <v>1090</v>
      </c>
      <c r="L3759">
        <v>10.3</v>
      </c>
      <c r="M3759">
        <v>0.65396825396825398</v>
      </c>
      <c r="N3759">
        <v>2060</v>
      </c>
      <c r="O3759" t="s">
        <v>248</v>
      </c>
      <c r="P3759" t="s">
        <v>249</v>
      </c>
      <c r="Q3759" t="s">
        <v>191</v>
      </c>
      <c r="R3759" t="s">
        <v>56</v>
      </c>
      <c r="S3759" t="s">
        <v>192</v>
      </c>
      <c r="T3759" t="s">
        <v>250</v>
      </c>
      <c r="U3759" t="s">
        <v>1191</v>
      </c>
      <c r="V3759">
        <f>YEAR(sales_order1[[#This Row],[date]])</f>
        <v>2021</v>
      </c>
      <c r="W3759" t="str">
        <f>TEXT(sales_order1[[#This Row],[date]], "Mmm")</f>
        <v>Oct</v>
      </c>
      <c r="X3759">
        <f>VALUE(TEXT(sales_order1[[#This Row],[date]], "D"))</f>
        <v>11</v>
      </c>
      <c r="Y3759">
        <v>41</v>
      </c>
    </row>
    <row r="3760" spans="1:25" x14ac:dyDescent="0.25">
      <c r="A3760" s="1">
        <v>44480</v>
      </c>
      <c r="B3760">
        <v>61684</v>
      </c>
      <c r="C3760" t="s">
        <v>86</v>
      </c>
      <c r="D3760" t="str">
        <f>VLOOKUP(sales_order1[[#This Row],[itemCode]],product_details3!B:C,2,0)</f>
        <v>SRMH30</v>
      </c>
      <c r="E3760" t="s">
        <v>87</v>
      </c>
      <c r="F3760" t="s">
        <v>30</v>
      </c>
      <c r="G3760">
        <v>150</v>
      </c>
      <c r="H3760">
        <v>21</v>
      </c>
      <c r="I3760">
        <v>3150</v>
      </c>
      <c r="J3760">
        <v>6.6</v>
      </c>
      <c r="K3760">
        <v>990</v>
      </c>
      <c r="L3760">
        <v>14.4</v>
      </c>
      <c r="M3760">
        <v>0.68571428571428572</v>
      </c>
      <c r="N3760">
        <v>2160</v>
      </c>
      <c r="O3760" t="s">
        <v>570</v>
      </c>
      <c r="P3760" t="s">
        <v>571</v>
      </c>
      <c r="Q3760" t="s">
        <v>77</v>
      </c>
      <c r="R3760" t="s">
        <v>72</v>
      </c>
      <c r="S3760" t="s">
        <v>140</v>
      </c>
      <c r="T3760" t="s">
        <v>572</v>
      </c>
      <c r="U3760" t="s">
        <v>1190</v>
      </c>
      <c r="V3760">
        <f>YEAR(sales_order1[[#This Row],[date]])</f>
        <v>2021</v>
      </c>
      <c r="W3760" t="str">
        <f>TEXT(sales_order1[[#This Row],[date]], "Mmm")</f>
        <v>Oct</v>
      </c>
      <c r="X3760">
        <f>VALUE(TEXT(sales_order1[[#This Row],[date]], "D"))</f>
        <v>11</v>
      </c>
      <c r="Y3760">
        <v>41</v>
      </c>
    </row>
    <row r="3761" spans="1:25" x14ac:dyDescent="0.25">
      <c r="A3761" s="1">
        <v>44480</v>
      </c>
      <c r="B3761">
        <v>61685</v>
      </c>
      <c r="C3761" t="s">
        <v>122</v>
      </c>
      <c r="D3761" t="str">
        <f>VLOOKUP(sales_order1[[#This Row],[itemCode]],product_details3!B:C,2,0)</f>
        <v>TNRE150</v>
      </c>
      <c r="E3761" t="s">
        <v>123</v>
      </c>
      <c r="F3761" t="s">
        <v>124</v>
      </c>
      <c r="G3761">
        <v>200</v>
      </c>
      <c r="H3761">
        <v>16.95</v>
      </c>
      <c r="I3761">
        <v>3390</v>
      </c>
      <c r="J3761">
        <v>5.2</v>
      </c>
      <c r="K3761">
        <v>1040</v>
      </c>
      <c r="L3761">
        <v>11.75</v>
      </c>
      <c r="M3761">
        <v>0.69321533923303835</v>
      </c>
      <c r="N3761">
        <v>2350</v>
      </c>
      <c r="O3761" t="s">
        <v>381</v>
      </c>
      <c r="P3761" t="s">
        <v>382</v>
      </c>
      <c r="Q3761" t="s">
        <v>383</v>
      </c>
      <c r="R3761" t="s">
        <v>72</v>
      </c>
      <c r="S3761" t="s">
        <v>384</v>
      </c>
      <c r="T3761" t="s">
        <v>385</v>
      </c>
      <c r="U3761" t="s">
        <v>1188</v>
      </c>
      <c r="V3761">
        <f>YEAR(sales_order1[[#This Row],[date]])</f>
        <v>2021</v>
      </c>
      <c r="W3761" t="str">
        <f>TEXT(sales_order1[[#This Row],[date]], "Mmm")</f>
        <v>Oct</v>
      </c>
      <c r="X3761">
        <f>VALUE(TEXT(sales_order1[[#This Row],[date]], "D"))</f>
        <v>11</v>
      </c>
      <c r="Y3761">
        <v>41</v>
      </c>
    </row>
    <row r="3762" spans="1:25" x14ac:dyDescent="0.25">
      <c r="A3762" s="1">
        <v>44480</v>
      </c>
      <c r="B3762">
        <v>61686</v>
      </c>
      <c r="C3762" t="s">
        <v>103</v>
      </c>
      <c r="D3762" t="str">
        <f>VLOOKUP(sales_order1[[#This Row],[itemCode]],product_details3!B:C,2,0)</f>
        <v>SCRT50</v>
      </c>
      <c r="E3762" t="s">
        <v>104</v>
      </c>
      <c r="F3762" t="s">
        <v>61</v>
      </c>
      <c r="G3762">
        <v>100</v>
      </c>
      <c r="H3762">
        <v>16.95</v>
      </c>
      <c r="I3762">
        <v>1695</v>
      </c>
      <c r="J3762">
        <v>5.2</v>
      </c>
      <c r="K3762">
        <v>520</v>
      </c>
      <c r="L3762">
        <v>11.75</v>
      </c>
      <c r="M3762">
        <v>0.69321533923303835</v>
      </c>
      <c r="N3762">
        <v>1175</v>
      </c>
      <c r="O3762" t="s">
        <v>582</v>
      </c>
      <c r="P3762" t="s">
        <v>583</v>
      </c>
      <c r="Q3762" t="s">
        <v>213</v>
      </c>
      <c r="R3762" t="s">
        <v>25</v>
      </c>
      <c r="S3762" t="s">
        <v>214</v>
      </c>
      <c r="T3762" t="s">
        <v>584</v>
      </c>
      <c r="U3762" t="s">
        <v>1191</v>
      </c>
      <c r="V3762">
        <f>YEAR(sales_order1[[#This Row],[date]])</f>
        <v>2021</v>
      </c>
      <c r="W3762" t="str">
        <f>TEXT(sales_order1[[#This Row],[date]], "Mmm")</f>
        <v>Oct</v>
      </c>
      <c r="X3762">
        <f>VALUE(TEXT(sales_order1[[#This Row],[date]], "D"))</f>
        <v>11</v>
      </c>
      <c r="Y3762">
        <v>41</v>
      </c>
    </row>
    <row r="3763" spans="1:25" x14ac:dyDescent="0.25">
      <c r="A3763" s="1">
        <v>44481</v>
      </c>
      <c r="B3763">
        <v>61687</v>
      </c>
      <c r="C3763" t="s">
        <v>194</v>
      </c>
      <c r="D3763" t="str">
        <f>VLOOKUP(sales_order1[[#This Row],[itemCode]],product_details3!B:C,2,0)</f>
        <v>CLNG150</v>
      </c>
      <c r="E3763" t="s">
        <v>195</v>
      </c>
      <c r="F3763" t="s">
        <v>45</v>
      </c>
      <c r="G3763">
        <v>100</v>
      </c>
      <c r="H3763">
        <v>12.75</v>
      </c>
      <c r="I3763">
        <v>1275</v>
      </c>
      <c r="J3763">
        <v>4.45</v>
      </c>
      <c r="K3763">
        <v>445</v>
      </c>
      <c r="L3763">
        <v>8.3000000000000007</v>
      </c>
      <c r="M3763">
        <v>0.65098039215686276</v>
      </c>
      <c r="N3763">
        <v>830</v>
      </c>
      <c r="O3763" t="s">
        <v>75</v>
      </c>
      <c r="P3763" t="s">
        <v>76</v>
      </c>
      <c r="Q3763" t="s">
        <v>77</v>
      </c>
      <c r="R3763" t="s">
        <v>72</v>
      </c>
      <c r="S3763" t="s">
        <v>78</v>
      </c>
      <c r="T3763" t="s">
        <v>79</v>
      </c>
      <c r="U3763" t="s">
        <v>1190</v>
      </c>
      <c r="V3763">
        <f>YEAR(sales_order1[[#This Row],[date]])</f>
        <v>2021</v>
      </c>
      <c r="W3763" t="str">
        <f>TEXT(sales_order1[[#This Row],[date]], "Mmm")</f>
        <v>Oct</v>
      </c>
      <c r="X3763">
        <f>VALUE(TEXT(sales_order1[[#This Row],[date]], "D"))</f>
        <v>12</v>
      </c>
      <c r="Y3763">
        <v>41</v>
      </c>
    </row>
    <row r="3764" spans="1:25" x14ac:dyDescent="0.25">
      <c r="A3764" s="1">
        <v>44481</v>
      </c>
      <c r="B3764">
        <v>61688</v>
      </c>
      <c r="C3764" t="s">
        <v>28</v>
      </c>
      <c r="D3764" t="str">
        <f>VLOOKUP(sales_order1[[#This Row],[itemCode]],product_details3!B:C,2,0)</f>
        <v>SRMC30</v>
      </c>
      <c r="E3764" t="s">
        <v>29</v>
      </c>
      <c r="F3764" t="s">
        <v>30</v>
      </c>
      <c r="G3764">
        <v>200</v>
      </c>
      <c r="H3764">
        <v>22.6</v>
      </c>
      <c r="I3764">
        <v>4520</v>
      </c>
      <c r="J3764">
        <v>7.6</v>
      </c>
      <c r="K3764">
        <v>1520</v>
      </c>
      <c r="L3764">
        <v>15</v>
      </c>
      <c r="M3764">
        <v>0.66371681415929207</v>
      </c>
      <c r="N3764">
        <v>3000</v>
      </c>
      <c r="O3764" t="s">
        <v>564</v>
      </c>
      <c r="P3764" t="s">
        <v>565</v>
      </c>
      <c r="Q3764" t="s">
        <v>218</v>
      </c>
      <c r="R3764" t="s">
        <v>40</v>
      </c>
      <c r="S3764" t="s">
        <v>432</v>
      </c>
      <c r="T3764" t="s">
        <v>566</v>
      </c>
      <c r="U3764" t="s">
        <v>1190</v>
      </c>
      <c r="V3764">
        <f>YEAR(sales_order1[[#This Row],[date]])</f>
        <v>2021</v>
      </c>
      <c r="W3764" t="str">
        <f>TEXT(sales_order1[[#This Row],[date]], "Mmm")</f>
        <v>Oct</v>
      </c>
      <c r="X3764">
        <f>VALUE(TEXT(sales_order1[[#This Row],[date]], "D"))</f>
        <v>12</v>
      </c>
      <c r="Y3764">
        <v>41</v>
      </c>
    </row>
    <row r="3765" spans="1:25" x14ac:dyDescent="0.25">
      <c r="A3765" s="1">
        <v>44481</v>
      </c>
      <c r="B3765">
        <v>61689</v>
      </c>
      <c r="C3765" t="s">
        <v>362</v>
      </c>
      <c r="D3765" t="str">
        <f>VLOOKUP(sales_order1[[#This Row],[itemCode]],product_details3!B:C,2,0)</f>
        <v>MSKO100</v>
      </c>
      <c r="E3765" t="s">
        <v>363</v>
      </c>
      <c r="F3765" t="s">
        <v>137</v>
      </c>
      <c r="G3765">
        <v>150</v>
      </c>
      <c r="H3765">
        <v>22.65</v>
      </c>
      <c r="I3765">
        <v>3397.5</v>
      </c>
      <c r="J3765">
        <v>9.5500000000000007</v>
      </c>
      <c r="K3765">
        <v>1432.5</v>
      </c>
      <c r="L3765">
        <v>13.1</v>
      </c>
      <c r="M3765">
        <v>0.57836644591611486</v>
      </c>
      <c r="N3765">
        <v>1965</v>
      </c>
      <c r="O3765" t="s">
        <v>511</v>
      </c>
      <c r="P3765" t="s">
        <v>512</v>
      </c>
      <c r="Q3765" t="s">
        <v>201</v>
      </c>
      <c r="R3765" t="s">
        <v>25</v>
      </c>
      <c r="S3765" t="s">
        <v>372</v>
      </c>
      <c r="T3765" t="s">
        <v>513</v>
      </c>
      <c r="U3765" t="s">
        <v>1191</v>
      </c>
      <c r="V3765">
        <f>YEAR(sales_order1[[#This Row],[date]])</f>
        <v>2021</v>
      </c>
      <c r="W3765" t="str">
        <f>TEXT(sales_order1[[#This Row],[date]], "Mmm")</f>
        <v>Oct</v>
      </c>
      <c r="X3765">
        <f>VALUE(TEXT(sales_order1[[#This Row],[date]], "D"))</f>
        <v>12</v>
      </c>
      <c r="Y3765">
        <v>41</v>
      </c>
    </row>
    <row r="3766" spans="1:25" x14ac:dyDescent="0.25">
      <c r="A3766" s="1">
        <v>44481</v>
      </c>
      <c r="B3766">
        <v>61690</v>
      </c>
      <c r="C3766" t="s">
        <v>209</v>
      </c>
      <c r="D3766" t="str">
        <f>VLOOKUP(sales_order1[[#This Row],[itemCode]],product_details3!B:C,2,0)</f>
        <v>CLNG50</v>
      </c>
      <c r="E3766" t="s">
        <v>210</v>
      </c>
      <c r="F3766" t="s">
        <v>45</v>
      </c>
      <c r="G3766">
        <v>50</v>
      </c>
      <c r="H3766">
        <v>6.5</v>
      </c>
      <c r="I3766">
        <v>325</v>
      </c>
      <c r="J3766">
        <v>2.2999999999999998</v>
      </c>
      <c r="K3766">
        <v>115</v>
      </c>
      <c r="L3766">
        <v>4.2</v>
      </c>
      <c r="M3766">
        <v>0.64615384615384619</v>
      </c>
      <c r="N3766">
        <v>210</v>
      </c>
      <c r="O3766" t="s">
        <v>88</v>
      </c>
      <c r="P3766" t="s">
        <v>89</v>
      </c>
      <c r="Q3766" t="s">
        <v>24</v>
      </c>
      <c r="R3766" t="s">
        <v>25</v>
      </c>
      <c r="S3766" t="s">
        <v>26</v>
      </c>
      <c r="T3766" t="s">
        <v>90</v>
      </c>
      <c r="U3766" t="s">
        <v>1191</v>
      </c>
      <c r="V3766">
        <f>YEAR(sales_order1[[#This Row],[date]])</f>
        <v>2021</v>
      </c>
      <c r="W3766" t="str">
        <f>TEXT(sales_order1[[#This Row],[date]], "Mmm")</f>
        <v>Oct</v>
      </c>
      <c r="X3766">
        <f>VALUE(TEXT(sales_order1[[#This Row],[date]], "D"))</f>
        <v>12</v>
      </c>
      <c r="Y3766">
        <v>41</v>
      </c>
    </row>
    <row r="3767" spans="1:25" x14ac:dyDescent="0.25">
      <c r="A3767" s="1">
        <v>44481</v>
      </c>
      <c r="B3767">
        <v>61691</v>
      </c>
      <c r="C3767" t="s">
        <v>51</v>
      </c>
      <c r="D3767" t="str">
        <f>VLOOKUP(sales_order1[[#This Row],[itemCode]],product_details3!B:C,2,0)</f>
        <v>MSTH50</v>
      </c>
      <c r="E3767" t="s">
        <v>52</v>
      </c>
      <c r="F3767" t="s">
        <v>21</v>
      </c>
      <c r="G3767">
        <v>200</v>
      </c>
      <c r="H3767">
        <v>15.75</v>
      </c>
      <c r="I3767">
        <v>3150</v>
      </c>
      <c r="J3767">
        <v>4.45</v>
      </c>
      <c r="K3767">
        <v>890</v>
      </c>
      <c r="L3767">
        <v>11.3</v>
      </c>
      <c r="M3767">
        <v>0.71746031746031746</v>
      </c>
      <c r="N3767">
        <v>2260</v>
      </c>
      <c r="O3767" t="s">
        <v>691</v>
      </c>
      <c r="P3767" t="s">
        <v>692</v>
      </c>
      <c r="Q3767" t="s">
        <v>160</v>
      </c>
      <c r="R3767" t="s">
        <v>112</v>
      </c>
      <c r="S3767" t="s">
        <v>297</v>
      </c>
      <c r="T3767" t="s">
        <v>693</v>
      </c>
      <c r="U3767" t="s">
        <v>1189</v>
      </c>
      <c r="V3767">
        <f>YEAR(sales_order1[[#This Row],[date]])</f>
        <v>2021</v>
      </c>
      <c r="W3767" t="str">
        <f>TEXT(sales_order1[[#This Row],[date]], "Mmm")</f>
        <v>Oct</v>
      </c>
      <c r="X3767">
        <f>VALUE(TEXT(sales_order1[[#This Row],[date]], "D"))</f>
        <v>12</v>
      </c>
      <c r="Y3767">
        <v>41</v>
      </c>
    </row>
    <row r="3768" spans="1:25" x14ac:dyDescent="0.25">
      <c r="A3768" s="1">
        <v>44481</v>
      </c>
      <c r="B3768">
        <v>61692</v>
      </c>
      <c r="C3768" t="s">
        <v>181</v>
      </c>
      <c r="D3768" t="str">
        <f>VLOOKUP(sales_order1[[#This Row],[itemCode]],product_details3!B:C,2,0)</f>
        <v>EXFP100</v>
      </c>
      <c r="E3768" t="s">
        <v>182</v>
      </c>
      <c r="F3768" t="s">
        <v>183</v>
      </c>
      <c r="G3768">
        <v>100</v>
      </c>
      <c r="H3768">
        <v>21.95</v>
      </c>
      <c r="I3768">
        <v>2195</v>
      </c>
      <c r="J3768">
        <v>8.1999999999999993</v>
      </c>
      <c r="K3768">
        <v>820</v>
      </c>
      <c r="L3768">
        <v>13.75</v>
      </c>
      <c r="M3768">
        <v>0.62642369020501143</v>
      </c>
      <c r="N3768">
        <v>1375</v>
      </c>
      <c r="O3768" t="s">
        <v>199</v>
      </c>
      <c r="P3768" t="s">
        <v>200</v>
      </c>
      <c r="Q3768" t="s">
        <v>201</v>
      </c>
      <c r="R3768" t="s">
        <v>25</v>
      </c>
      <c r="S3768" t="s">
        <v>202</v>
      </c>
      <c r="T3768" t="s">
        <v>203</v>
      </c>
      <c r="U3768" t="s">
        <v>1191</v>
      </c>
      <c r="V3768">
        <f>YEAR(sales_order1[[#This Row],[date]])</f>
        <v>2021</v>
      </c>
      <c r="W3768" t="str">
        <f>TEXT(sales_order1[[#This Row],[date]], "Mmm")</f>
        <v>Oct</v>
      </c>
      <c r="X3768">
        <f>VALUE(TEXT(sales_order1[[#This Row],[date]], "D"))</f>
        <v>12</v>
      </c>
      <c r="Y3768">
        <v>41</v>
      </c>
    </row>
    <row r="3769" spans="1:25" x14ac:dyDescent="0.25">
      <c r="A3769" s="1">
        <v>44481</v>
      </c>
      <c r="B3769">
        <v>61693</v>
      </c>
      <c r="C3769" t="s">
        <v>335</v>
      </c>
      <c r="D3769" t="str">
        <f>VLOOKUP(sales_order1[[#This Row],[itemCode]],product_details3!B:C,2,0)</f>
        <v>CLNF50</v>
      </c>
      <c r="E3769" t="s">
        <v>336</v>
      </c>
      <c r="F3769" t="s">
        <v>45</v>
      </c>
      <c r="G3769">
        <v>150</v>
      </c>
      <c r="H3769">
        <v>7.3</v>
      </c>
      <c r="I3769">
        <v>1095</v>
      </c>
      <c r="J3769">
        <v>2.8</v>
      </c>
      <c r="K3769">
        <v>420</v>
      </c>
      <c r="L3769">
        <v>4.5</v>
      </c>
      <c r="M3769">
        <v>0.61643835616438358</v>
      </c>
      <c r="N3769">
        <v>675</v>
      </c>
      <c r="O3769" t="s">
        <v>673</v>
      </c>
      <c r="P3769" t="s">
        <v>674</v>
      </c>
      <c r="Q3769" t="s">
        <v>71</v>
      </c>
      <c r="R3769" t="s">
        <v>72</v>
      </c>
      <c r="S3769" t="s">
        <v>73</v>
      </c>
      <c r="T3769" t="s">
        <v>675</v>
      </c>
      <c r="U3769" t="s">
        <v>1190</v>
      </c>
      <c r="V3769">
        <f>YEAR(sales_order1[[#This Row],[date]])</f>
        <v>2021</v>
      </c>
      <c r="W3769" t="str">
        <f>TEXT(sales_order1[[#This Row],[date]], "Mmm")</f>
        <v>Oct</v>
      </c>
      <c r="X3769">
        <f>VALUE(TEXT(sales_order1[[#This Row],[date]], "D"))</f>
        <v>12</v>
      </c>
      <c r="Y3769">
        <v>41</v>
      </c>
    </row>
    <row r="3770" spans="1:25" x14ac:dyDescent="0.25">
      <c r="A3770" s="1">
        <v>44481</v>
      </c>
      <c r="B3770">
        <v>61694</v>
      </c>
      <c r="C3770" t="s">
        <v>388</v>
      </c>
      <c r="D3770" t="str">
        <f>VLOOKUP(sales_order1[[#This Row],[itemCode]],product_details3!B:C,2,0)</f>
        <v>TNRS200</v>
      </c>
      <c r="E3770" t="s">
        <v>389</v>
      </c>
      <c r="F3770" t="s">
        <v>124</v>
      </c>
      <c r="G3770">
        <v>150</v>
      </c>
      <c r="H3770">
        <v>26.2</v>
      </c>
      <c r="I3770">
        <v>3930</v>
      </c>
      <c r="J3770">
        <v>9.4</v>
      </c>
      <c r="K3770">
        <v>1410</v>
      </c>
      <c r="L3770">
        <v>16.8</v>
      </c>
      <c r="M3770">
        <v>0.6412213740458016</v>
      </c>
      <c r="N3770">
        <v>2520</v>
      </c>
      <c r="O3770" t="s">
        <v>22</v>
      </c>
      <c r="P3770" t="s">
        <v>23</v>
      </c>
      <c r="Q3770" t="s">
        <v>24</v>
      </c>
      <c r="R3770" t="s">
        <v>25</v>
      </c>
      <c r="S3770" t="s">
        <v>26</v>
      </c>
      <c r="T3770" t="s">
        <v>27</v>
      </c>
      <c r="U3770" t="s">
        <v>1191</v>
      </c>
      <c r="V3770">
        <f>YEAR(sales_order1[[#This Row],[date]])</f>
        <v>2021</v>
      </c>
      <c r="W3770" t="str">
        <f>TEXT(sales_order1[[#This Row],[date]], "Mmm")</f>
        <v>Oct</v>
      </c>
      <c r="X3770">
        <f>VALUE(TEXT(sales_order1[[#This Row],[date]], "D"))</f>
        <v>12</v>
      </c>
      <c r="Y3770">
        <v>41</v>
      </c>
    </row>
    <row r="3771" spans="1:25" x14ac:dyDescent="0.25">
      <c r="A3771" s="1">
        <v>44481</v>
      </c>
      <c r="B3771">
        <v>61695</v>
      </c>
      <c r="C3771" t="s">
        <v>320</v>
      </c>
      <c r="D3771" t="str">
        <f>VLOOKUP(sales_order1[[#This Row],[itemCode]],product_details3!B:C,2,0)</f>
        <v>SCR50+100</v>
      </c>
      <c r="E3771" t="s">
        <v>321</v>
      </c>
      <c r="F3771" t="s">
        <v>61</v>
      </c>
      <c r="G3771">
        <v>50</v>
      </c>
      <c r="H3771">
        <v>26.25</v>
      </c>
      <c r="I3771">
        <v>1312.5</v>
      </c>
      <c r="J3771">
        <v>7.75</v>
      </c>
      <c r="K3771">
        <v>387.5</v>
      </c>
      <c r="L3771">
        <v>18.5</v>
      </c>
      <c r="M3771">
        <v>0.70476190476190481</v>
      </c>
      <c r="N3771">
        <v>925</v>
      </c>
      <c r="O3771" t="s">
        <v>648</v>
      </c>
      <c r="P3771" t="s">
        <v>649</v>
      </c>
      <c r="Q3771" t="s">
        <v>107</v>
      </c>
      <c r="R3771" t="s">
        <v>40</v>
      </c>
      <c r="S3771" t="s">
        <v>101</v>
      </c>
      <c r="T3771" t="s">
        <v>650</v>
      </c>
      <c r="U3771" t="s">
        <v>1190</v>
      </c>
      <c r="V3771">
        <f>YEAR(sales_order1[[#This Row],[date]])</f>
        <v>2021</v>
      </c>
      <c r="W3771" t="str">
        <f>TEXT(sales_order1[[#This Row],[date]], "Mmm")</f>
        <v>Oct</v>
      </c>
      <c r="X3771">
        <f>VALUE(TEXT(sales_order1[[#This Row],[date]], "D"))</f>
        <v>12</v>
      </c>
      <c r="Y3771">
        <v>41</v>
      </c>
    </row>
    <row r="3772" spans="1:25" x14ac:dyDescent="0.25">
      <c r="A3772" s="1">
        <v>44481</v>
      </c>
      <c r="B3772">
        <v>61696</v>
      </c>
      <c r="C3772" t="s">
        <v>19</v>
      </c>
      <c r="D3772" t="str">
        <f>VLOOKUP(sales_order1[[#This Row],[itemCode]],product_details3!B:C,2,0)</f>
        <v>MSTH100</v>
      </c>
      <c r="E3772" t="s">
        <v>20</v>
      </c>
      <c r="F3772" t="s">
        <v>21</v>
      </c>
      <c r="G3772">
        <v>150</v>
      </c>
      <c r="H3772">
        <v>26.25</v>
      </c>
      <c r="I3772">
        <v>3937.5</v>
      </c>
      <c r="J3772">
        <v>7.75</v>
      </c>
      <c r="K3772">
        <v>1162.5</v>
      </c>
      <c r="L3772">
        <v>18.5</v>
      </c>
      <c r="M3772">
        <v>0.70476190476190481</v>
      </c>
      <c r="N3772">
        <v>2775</v>
      </c>
      <c r="O3772" t="s">
        <v>395</v>
      </c>
      <c r="P3772" t="s">
        <v>396</v>
      </c>
      <c r="Q3772" t="s">
        <v>191</v>
      </c>
      <c r="R3772" t="s">
        <v>56</v>
      </c>
      <c r="S3772" t="s">
        <v>192</v>
      </c>
      <c r="T3772" t="s">
        <v>397</v>
      </c>
      <c r="U3772" t="s">
        <v>1191</v>
      </c>
      <c r="V3772">
        <f>YEAR(sales_order1[[#This Row],[date]])</f>
        <v>2021</v>
      </c>
      <c r="W3772" t="str">
        <f>TEXT(sales_order1[[#This Row],[date]], "Mmm")</f>
        <v>Oct</v>
      </c>
      <c r="X3772">
        <f>VALUE(TEXT(sales_order1[[#This Row],[date]], "D"))</f>
        <v>12</v>
      </c>
      <c r="Y3772">
        <v>41</v>
      </c>
    </row>
    <row r="3773" spans="1:25" x14ac:dyDescent="0.25">
      <c r="A3773" s="1">
        <v>44482</v>
      </c>
      <c r="B3773">
        <v>61697</v>
      </c>
      <c r="C3773" t="s">
        <v>194</v>
      </c>
      <c r="D3773" t="str">
        <f>VLOOKUP(sales_order1[[#This Row],[itemCode]],product_details3!B:C,2,0)</f>
        <v>CLNG150</v>
      </c>
      <c r="E3773" t="s">
        <v>195</v>
      </c>
      <c r="F3773" t="s">
        <v>45</v>
      </c>
      <c r="G3773">
        <v>50</v>
      </c>
      <c r="H3773">
        <v>12.75</v>
      </c>
      <c r="I3773">
        <v>637.5</v>
      </c>
      <c r="J3773">
        <v>4.45</v>
      </c>
      <c r="K3773">
        <v>222.5</v>
      </c>
      <c r="L3773">
        <v>8.3000000000000007</v>
      </c>
      <c r="M3773">
        <v>0.65098039215686276</v>
      </c>
      <c r="N3773">
        <v>415</v>
      </c>
      <c r="O3773" t="s">
        <v>706</v>
      </c>
      <c r="P3773" t="s">
        <v>707</v>
      </c>
      <c r="Q3773" t="s">
        <v>132</v>
      </c>
      <c r="R3773" t="s">
        <v>56</v>
      </c>
      <c r="S3773" t="s">
        <v>133</v>
      </c>
      <c r="T3773" t="s">
        <v>708</v>
      </c>
      <c r="U3773" t="s">
        <v>1191</v>
      </c>
      <c r="V3773">
        <f>YEAR(sales_order1[[#This Row],[date]])</f>
        <v>2021</v>
      </c>
      <c r="W3773" t="str">
        <f>TEXT(sales_order1[[#This Row],[date]], "Mmm")</f>
        <v>Oct</v>
      </c>
      <c r="X3773">
        <f>VALUE(TEXT(sales_order1[[#This Row],[date]], "D"))</f>
        <v>13</v>
      </c>
      <c r="Y3773">
        <v>41</v>
      </c>
    </row>
    <row r="3774" spans="1:25" x14ac:dyDescent="0.25">
      <c r="A3774" s="1">
        <v>44482</v>
      </c>
      <c r="B3774">
        <v>61698</v>
      </c>
      <c r="C3774" t="s">
        <v>320</v>
      </c>
      <c r="D3774" t="str">
        <f>VLOOKUP(sales_order1[[#This Row],[itemCode]],product_details3!B:C,2,0)</f>
        <v>SCR50+100</v>
      </c>
      <c r="E3774" t="s">
        <v>321</v>
      </c>
      <c r="F3774" t="s">
        <v>61</v>
      </c>
      <c r="G3774">
        <v>50</v>
      </c>
      <c r="H3774">
        <v>26.25</v>
      </c>
      <c r="I3774">
        <v>1312.5</v>
      </c>
      <c r="J3774">
        <v>7.75</v>
      </c>
      <c r="K3774">
        <v>387.5</v>
      </c>
      <c r="L3774">
        <v>18.5</v>
      </c>
      <c r="M3774">
        <v>0.70476190476190481</v>
      </c>
      <c r="N3774">
        <v>925</v>
      </c>
      <c r="O3774" t="s">
        <v>216</v>
      </c>
      <c r="P3774" t="s">
        <v>217</v>
      </c>
      <c r="Q3774" t="s">
        <v>218</v>
      </c>
      <c r="R3774" t="s">
        <v>40</v>
      </c>
      <c r="S3774" t="s">
        <v>219</v>
      </c>
      <c r="T3774" t="s">
        <v>220</v>
      </c>
      <c r="U3774" t="s">
        <v>1190</v>
      </c>
      <c r="V3774">
        <f>YEAR(sales_order1[[#This Row],[date]])</f>
        <v>2021</v>
      </c>
      <c r="W3774" t="str">
        <f>TEXT(sales_order1[[#This Row],[date]], "Mmm")</f>
        <v>Oct</v>
      </c>
      <c r="X3774">
        <f>VALUE(TEXT(sales_order1[[#This Row],[date]], "D"))</f>
        <v>13</v>
      </c>
      <c r="Y3774">
        <v>41</v>
      </c>
    </row>
    <row r="3775" spans="1:25" x14ac:dyDescent="0.25">
      <c r="A3775" s="1">
        <v>44482</v>
      </c>
      <c r="B3775">
        <v>61699</v>
      </c>
      <c r="C3775" t="s">
        <v>149</v>
      </c>
      <c r="D3775" t="str">
        <f>VLOOKUP(sales_order1[[#This Row],[itemCode]],product_details3!B:C,2,0)</f>
        <v>MKRW80</v>
      </c>
      <c r="E3775" t="s">
        <v>150</v>
      </c>
      <c r="F3775" t="s">
        <v>151</v>
      </c>
      <c r="G3775">
        <v>50</v>
      </c>
      <c r="H3775">
        <v>14.65</v>
      </c>
      <c r="I3775">
        <v>732.5</v>
      </c>
      <c r="J3775">
        <v>6.55</v>
      </c>
      <c r="K3775">
        <v>327.5</v>
      </c>
      <c r="L3775">
        <v>8.1</v>
      </c>
      <c r="M3775">
        <v>0.55290102389078488</v>
      </c>
      <c r="N3775">
        <v>405</v>
      </c>
      <c r="O3775" t="s">
        <v>472</v>
      </c>
      <c r="P3775" t="s">
        <v>473</v>
      </c>
      <c r="Q3775" t="s">
        <v>107</v>
      </c>
      <c r="R3775" t="s">
        <v>40</v>
      </c>
      <c r="S3775" t="s">
        <v>101</v>
      </c>
      <c r="T3775" t="s">
        <v>474</v>
      </c>
      <c r="U3775" t="s">
        <v>1190</v>
      </c>
      <c r="V3775">
        <f>YEAR(sales_order1[[#This Row],[date]])</f>
        <v>2021</v>
      </c>
      <c r="W3775" t="str">
        <f>TEXT(sales_order1[[#This Row],[date]], "Mmm")</f>
        <v>Oct</v>
      </c>
      <c r="X3775">
        <f>VALUE(TEXT(sales_order1[[#This Row],[date]], "D"))</f>
        <v>13</v>
      </c>
      <c r="Y3775">
        <v>41</v>
      </c>
    </row>
    <row r="3776" spans="1:25" x14ac:dyDescent="0.25">
      <c r="A3776" s="1">
        <v>44482</v>
      </c>
      <c r="B3776">
        <v>61700</v>
      </c>
      <c r="C3776" t="s">
        <v>128</v>
      </c>
      <c r="D3776" t="str">
        <f>VLOOKUP(sales_order1[[#This Row],[itemCode]],product_details3!B:C,2,0)</f>
        <v>SCRT100</v>
      </c>
      <c r="E3776" t="s">
        <v>129</v>
      </c>
      <c r="F3776" t="s">
        <v>61</v>
      </c>
      <c r="G3776">
        <v>250</v>
      </c>
      <c r="H3776">
        <v>28.25</v>
      </c>
      <c r="I3776">
        <v>7062.5</v>
      </c>
      <c r="J3776">
        <v>9</v>
      </c>
      <c r="K3776">
        <v>2250</v>
      </c>
      <c r="L3776">
        <v>19.25</v>
      </c>
      <c r="M3776">
        <v>0.68141592920353977</v>
      </c>
      <c r="N3776">
        <v>4812.5</v>
      </c>
      <c r="O3776" t="s">
        <v>341</v>
      </c>
      <c r="P3776" t="s">
        <v>342</v>
      </c>
      <c r="Q3776" t="s">
        <v>146</v>
      </c>
      <c r="R3776" t="s">
        <v>112</v>
      </c>
      <c r="S3776" t="s">
        <v>343</v>
      </c>
      <c r="T3776" t="s">
        <v>95</v>
      </c>
      <c r="U3776" t="s">
        <v>1190</v>
      </c>
      <c r="V3776">
        <f>YEAR(sales_order1[[#This Row],[date]])</f>
        <v>2021</v>
      </c>
      <c r="W3776" t="str">
        <f>TEXT(sales_order1[[#This Row],[date]], "Mmm")</f>
        <v>Oct</v>
      </c>
      <c r="X3776">
        <f>VALUE(TEXT(sales_order1[[#This Row],[date]], "D"))</f>
        <v>13</v>
      </c>
      <c r="Y3776">
        <v>41</v>
      </c>
    </row>
    <row r="3777" spans="1:25" x14ac:dyDescent="0.25">
      <c r="A3777" s="1">
        <v>44482</v>
      </c>
      <c r="B3777">
        <v>61701</v>
      </c>
      <c r="C3777" t="s">
        <v>135</v>
      </c>
      <c r="D3777" t="str">
        <f>VLOOKUP(sales_order1[[#This Row],[itemCode]],product_details3!B:C,2,0)</f>
        <v>MSKSH</v>
      </c>
      <c r="E3777" t="s">
        <v>136</v>
      </c>
      <c r="F3777" t="s">
        <v>137</v>
      </c>
      <c r="G3777">
        <v>50</v>
      </c>
      <c r="H3777">
        <v>18.75</v>
      </c>
      <c r="I3777">
        <v>937.5</v>
      </c>
      <c r="J3777">
        <v>7.45</v>
      </c>
      <c r="K3777">
        <v>372.5</v>
      </c>
      <c r="L3777">
        <v>11.3</v>
      </c>
      <c r="M3777">
        <v>0.60266666666666668</v>
      </c>
      <c r="N3777">
        <v>565</v>
      </c>
      <c r="O3777" t="s">
        <v>640</v>
      </c>
      <c r="P3777" t="s">
        <v>641</v>
      </c>
      <c r="Q3777" t="s">
        <v>132</v>
      </c>
      <c r="R3777" t="s">
        <v>56</v>
      </c>
      <c r="S3777" t="s">
        <v>133</v>
      </c>
      <c r="T3777" t="s">
        <v>642</v>
      </c>
      <c r="U3777" t="s">
        <v>1191</v>
      </c>
      <c r="V3777">
        <f>YEAR(sales_order1[[#This Row],[date]])</f>
        <v>2021</v>
      </c>
      <c r="W3777" t="str">
        <f>TEXT(sales_order1[[#This Row],[date]], "Mmm")</f>
        <v>Oct</v>
      </c>
      <c r="X3777">
        <f>VALUE(TEXT(sales_order1[[#This Row],[date]], "D"))</f>
        <v>13</v>
      </c>
      <c r="Y3777">
        <v>41</v>
      </c>
    </row>
    <row r="3778" spans="1:25" x14ac:dyDescent="0.25">
      <c r="A3778" s="1">
        <v>44482</v>
      </c>
      <c r="B3778">
        <v>61702</v>
      </c>
      <c r="C3778" t="s">
        <v>352</v>
      </c>
      <c r="D3778" t="str">
        <f>VLOOKUP(sales_order1[[#This Row],[itemCode]],product_details3!B:C,2,0)</f>
        <v>MSTL50</v>
      </c>
      <c r="E3778" t="s">
        <v>353</v>
      </c>
      <c r="F3778" t="s">
        <v>21</v>
      </c>
      <c r="G3778">
        <v>100</v>
      </c>
      <c r="H3778">
        <v>16.95</v>
      </c>
      <c r="I3778">
        <v>1695</v>
      </c>
      <c r="J3778">
        <v>5.2</v>
      </c>
      <c r="K3778">
        <v>520</v>
      </c>
      <c r="L3778">
        <v>11.75</v>
      </c>
      <c r="M3778">
        <v>0.69321533923303835</v>
      </c>
      <c r="N3778">
        <v>1175</v>
      </c>
      <c r="O3778" t="s">
        <v>276</v>
      </c>
      <c r="P3778" t="s">
        <v>277</v>
      </c>
      <c r="Q3778" t="s">
        <v>39</v>
      </c>
      <c r="R3778" t="s">
        <v>40</v>
      </c>
      <c r="S3778" t="s">
        <v>41</v>
      </c>
      <c r="T3778" t="s">
        <v>278</v>
      </c>
      <c r="U3778" t="s">
        <v>1188</v>
      </c>
      <c r="V3778">
        <f>YEAR(sales_order1[[#This Row],[date]])</f>
        <v>2021</v>
      </c>
      <c r="W3778" t="str">
        <f>TEXT(sales_order1[[#This Row],[date]], "Mmm")</f>
        <v>Oct</v>
      </c>
      <c r="X3778">
        <f>VALUE(TEXT(sales_order1[[#This Row],[date]], "D"))</f>
        <v>13</v>
      </c>
      <c r="Y3778">
        <v>41</v>
      </c>
    </row>
    <row r="3779" spans="1:25" x14ac:dyDescent="0.25">
      <c r="A3779" s="1">
        <v>44482</v>
      </c>
      <c r="B3779">
        <v>61703</v>
      </c>
      <c r="C3779" t="s">
        <v>19</v>
      </c>
      <c r="D3779" t="str">
        <f>VLOOKUP(sales_order1[[#This Row],[itemCode]],product_details3!B:C,2,0)</f>
        <v>MSTH100</v>
      </c>
      <c r="E3779" t="s">
        <v>20</v>
      </c>
      <c r="F3779" t="s">
        <v>21</v>
      </c>
      <c r="G3779">
        <v>50</v>
      </c>
      <c r="H3779">
        <v>26.25</v>
      </c>
      <c r="I3779">
        <v>1312.5</v>
      </c>
      <c r="J3779">
        <v>7.75</v>
      </c>
      <c r="K3779">
        <v>387.5</v>
      </c>
      <c r="L3779">
        <v>18.5</v>
      </c>
      <c r="M3779">
        <v>0.70476190476190481</v>
      </c>
      <c r="N3779">
        <v>925</v>
      </c>
      <c r="O3779" t="s">
        <v>499</v>
      </c>
      <c r="P3779" t="s">
        <v>500</v>
      </c>
      <c r="Q3779" t="s">
        <v>107</v>
      </c>
      <c r="R3779" t="s">
        <v>40</v>
      </c>
      <c r="S3779" t="s">
        <v>101</v>
      </c>
      <c r="T3779" t="s">
        <v>501</v>
      </c>
      <c r="U3779" t="s">
        <v>1190</v>
      </c>
      <c r="V3779">
        <f>YEAR(sales_order1[[#This Row],[date]])</f>
        <v>2021</v>
      </c>
      <c r="W3779" t="str">
        <f>TEXT(sales_order1[[#This Row],[date]], "Mmm")</f>
        <v>Oct</v>
      </c>
      <c r="X3779">
        <f>VALUE(TEXT(sales_order1[[#This Row],[date]], "D"))</f>
        <v>13</v>
      </c>
      <c r="Y3779">
        <v>41</v>
      </c>
    </row>
    <row r="3780" spans="1:25" x14ac:dyDescent="0.25">
      <c r="A3780" s="1">
        <v>44483</v>
      </c>
      <c r="B3780">
        <v>61704</v>
      </c>
      <c r="C3780" t="s">
        <v>364</v>
      </c>
      <c r="D3780" t="str">
        <f>VLOOKUP(sales_order1[[#This Row],[itemCode]],product_details3!B:C,2,0)</f>
        <v>CLNO200</v>
      </c>
      <c r="E3780" t="s">
        <v>365</v>
      </c>
      <c r="F3780" t="s">
        <v>45</v>
      </c>
      <c r="G3780">
        <v>200</v>
      </c>
      <c r="H3780">
        <v>27.75</v>
      </c>
      <c r="I3780">
        <v>5550</v>
      </c>
      <c r="J3780">
        <v>11.25</v>
      </c>
      <c r="K3780">
        <v>2250</v>
      </c>
      <c r="L3780">
        <v>16.5</v>
      </c>
      <c r="M3780">
        <v>0.59459459459459463</v>
      </c>
      <c r="N3780">
        <v>3300</v>
      </c>
      <c r="O3780" t="s">
        <v>244</v>
      </c>
      <c r="P3780" t="s">
        <v>245</v>
      </c>
      <c r="Q3780" t="s">
        <v>186</v>
      </c>
      <c r="R3780" t="s">
        <v>112</v>
      </c>
      <c r="S3780" t="s">
        <v>246</v>
      </c>
      <c r="T3780" t="s">
        <v>247</v>
      </c>
      <c r="U3780" t="s">
        <v>1189</v>
      </c>
      <c r="V3780">
        <f>YEAR(sales_order1[[#This Row],[date]])</f>
        <v>2021</v>
      </c>
      <c r="W3780" t="str">
        <f>TEXT(sales_order1[[#This Row],[date]], "Mmm")</f>
        <v>Oct</v>
      </c>
      <c r="X3780">
        <f>VALUE(TEXT(sales_order1[[#This Row],[date]], "D"))</f>
        <v>14</v>
      </c>
      <c r="Y3780">
        <v>41</v>
      </c>
    </row>
    <row r="3781" spans="1:25" x14ac:dyDescent="0.25">
      <c r="A3781" s="1">
        <v>44483</v>
      </c>
      <c r="B3781">
        <v>61705</v>
      </c>
      <c r="C3781" t="s">
        <v>86</v>
      </c>
      <c r="D3781" t="str">
        <f>VLOOKUP(sales_order1[[#This Row],[itemCode]],product_details3!B:C,2,0)</f>
        <v>SRMH30</v>
      </c>
      <c r="E3781" t="s">
        <v>87</v>
      </c>
      <c r="F3781" t="s">
        <v>30</v>
      </c>
      <c r="G3781">
        <v>100</v>
      </c>
      <c r="H3781">
        <v>21</v>
      </c>
      <c r="I3781">
        <v>2100</v>
      </c>
      <c r="J3781">
        <v>6.6</v>
      </c>
      <c r="K3781">
        <v>660</v>
      </c>
      <c r="L3781">
        <v>14.4</v>
      </c>
      <c r="M3781">
        <v>0.68571428571428572</v>
      </c>
      <c r="N3781">
        <v>1440</v>
      </c>
      <c r="O3781" t="s">
        <v>454</v>
      </c>
      <c r="P3781" t="s">
        <v>455</v>
      </c>
      <c r="Q3781" t="s">
        <v>71</v>
      </c>
      <c r="R3781" t="s">
        <v>72</v>
      </c>
      <c r="S3781" t="s">
        <v>73</v>
      </c>
      <c r="T3781" t="s">
        <v>456</v>
      </c>
      <c r="U3781" t="s">
        <v>1190</v>
      </c>
      <c r="V3781">
        <f>YEAR(sales_order1[[#This Row],[date]])</f>
        <v>2021</v>
      </c>
      <c r="W3781" t="str">
        <f>TEXT(sales_order1[[#This Row],[date]], "Mmm")</f>
        <v>Oct</v>
      </c>
      <c r="X3781">
        <f>VALUE(TEXT(sales_order1[[#This Row],[date]], "D"))</f>
        <v>14</v>
      </c>
      <c r="Y3781">
        <v>41</v>
      </c>
    </row>
    <row r="3782" spans="1:25" x14ac:dyDescent="0.25">
      <c r="A3782" s="1">
        <v>44483</v>
      </c>
      <c r="B3782">
        <v>61706</v>
      </c>
      <c r="C3782" t="s">
        <v>86</v>
      </c>
      <c r="D3782" t="str">
        <f>VLOOKUP(sales_order1[[#This Row],[itemCode]],product_details3!B:C,2,0)</f>
        <v>SRMH30</v>
      </c>
      <c r="E3782" t="s">
        <v>87</v>
      </c>
      <c r="F3782" t="s">
        <v>30</v>
      </c>
      <c r="G3782">
        <v>150</v>
      </c>
      <c r="H3782">
        <v>21</v>
      </c>
      <c r="I3782">
        <v>3150</v>
      </c>
      <c r="J3782">
        <v>6.6</v>
      </c>
      <c r="K3782">
        <v>990</v>
      </c>
      <c r="L3782">
        <v>14.4</v>
      </c>
      <c r="M3782">
        <v>0.68571428571428572</v>
      </c>
      <c r="N3782">
        <v>2160</v>
      </c>
      <c r="O3782" t="s">
        <v>177</v>
      </c>
      <c r="P3782" t="s">
        <v>178</v>
      </c>
      <c r="Q3782" t="s">
        <v>111</v>
      </c>
      <c r="R3782" t="s">
        <v>112</v>
      </c>
      <c r="S3782" t="s">
        <v>179</v>
      </c>
      <c r="T3782" t="s">
        <v>180</v>
      </c>
      <c r="U3782" t="s">
        <v>1189</v>
      </c>
      <c r="V3782">
        <f>YEAR(sales_order1[[#This Row],[date]])</f>
        <v>2021</v>
      </c>
      <c r="W3782" t="str">
        <f>TEXT(sales_order1[[#This Row],[date]], "Mmm")</f>
        <v>Oct</v>
      </c>
      <c r="X3782">
        <f>VALUE(TEXT(sales_order1[[#This Row],[date]], "D"))</f>
        <v>14</v>
      </c>
      <c r="Y3782">
        <v>41</v>
      </c>
    </row>
    <row r="3783" spans="1:25" x14ac:dyDescent="0.25">
      <c r="A3783" s="1">
        <v>44483</v>
      </c>
      <c r="B3783">
        <v>61707</v>
      </c>
      <c r="C3783" t="s">
        <v>142</v>
      </c>
      <c r="D3783" t="str">
        <f>VLOOKUP(sales_order1[[#This Row],[itemCode]],product_details3!B:C,2,0)</f>
        <v>SRMC50</v>
      </c>
      <c r="E3783" t="s">
        <v>143</v>
      </c>
      <c r="F3783" t="s">
        <v>30</v>
      </c>
      <c r="G3783">
        <v>50</v>
      </c>
      <c r="H3783">
        <v>33.25</v>
      </c>
      <c r="I3783">
        <v>1662.5</v>
      </c>
      <c r="J3783">
        <v>12</v>
      </c>
      <c r="K3783">
        <v>600</v>
      </c>
      <c r="L3783">
        <v>21.25</v>
      </c>
      <c r="M3783">
        <v>0.63909774436090228</v>
      </c>
      <c r="N3783">
        <v>1062.5</v>
      </c>
      <c r="O3783" t="s">
        <v>609</v>
      </c>
      <c r="P3783" t="s">
        <v>610</v>
      </c>
      <c r="Q3783" t="s">
        <v>93</v>
      </c>
      <c r="R3783" t="s">
        <v>72</v>
      </c>
      <c r="S3783" t="s">
        <v>260</v>
      </c>
      <c r="T3783" t="s">
        <v>611</v>
      </c>
      <c r="U3783" t="s">
        <v>1190</v>
      </c>
      <c r="V3783">
        <f>YEAR(sales_order1[[#This Row],[date]])</f>
        <v>2021</v>
      </c>
      <c r="W3783" t="str">
        <f>TEXT(sales_order1[[#This Row],[date]], "Mmm")</f>
        <v>Oct</v>
      </c>
      <c r="X3783">
        <f>VALUE(TEXT(sales_order1[[#This Row],[date]], "D"))</f>
        <v>14</v>
      </c>
      <c r="Y3783">
        <v>41</v>
      </c>
    </row>
    <row r="3784" spans="1:25" x14ac:dyDescent="0.25">
      <c r="A3784" s="1">
        <v>44483</v>
      </c>
      <c r="B3784">
        <v>61708</v>
      </c>
      <c r="C3784" t="s">
        <v>204</v>
      </c>
      <c r="D3784" t="str">
        <f>VLOOKUP(sales_order1[[#This Row],[itemCode]],product_details3!B:C,2,0)</f>
        <v>MKRM150</v>
      </c>
      <c r="E3784" t="s">
        <v>205</v>
      </c>
      <c r="F3784" t="s">
        <v>151</v>
      </c>
      <c r="G3784">
        <v>100</v>
      </c>
      <c r="H3784">
        <v>10.75</v>
      </c>
      <c r="I3784">
        <v>1075</v>
      </c>
      <c r="J3784">
        <v>4.45</v>
      </c>
      <c r="K3784">
        <v>445</v>
      </c>
      <c r="L3784">
        <v>6.3</v>
      </c>
      <c r="M3784">
        <v>0.586046511627907</v>
      </c>
      <c r="N3784">
        <v>630</v>
      </c>
      <c r="O3784" t="s">
        <v>31</v>
      </c>
      <c r="P3784" t="s">
        <v>32</v>
      </c>
      <c r="Q3784" t="s">
        <v>24</v>
      </c>
      <c r="R3784" t="s">
        <v>25</v>
      </c>
      <c r="S3784" t="s">
        <v>33</v>
      </c>
      <c r="T3784" t="s">
        <v>34</v>
      </c>
      <c r="U3784" t="s">
        <v>1191</v>
      </c>
      <c r="V3784">
        <f>YEAR(sales_order1[[#This Row],[date]])</f>
        <v>2021</v>
      </c>
      <c r="W3784" t="str">
        <f>TEXT(sales_order1[[#This Row],[date]], "Mmm")</f>
        <v>Oct</v>
      </c>
      <c r="X3784">
        <f>VALUE(TEXT(sales_order1[[#This Row],[date]], "D"))</f>
        <v>14</v>
      </c>
      <c r="Y3784">
        <v>41</v>
      </c>
    </row>
    <row r="3785" spans="1:25" x14ac:dyDescent="0.25">
      <c r="A3785" s="1">
        <v>44483</v>
      </c>
      <c r="B3785">
        <v>61709</v>
      </c>
      <c r="C3785" t="s">
        <v>352</v>
      </c>
      <c r="D3785" t="str">
        <f>VLOOKUP(sales_order1[[#This Row],[itemCode]],product_details3!B:C,2,0)</f>
        <v>MSTL50</v>
      </c>
      <c r="E3785" t="s">
        <v>353</v>
      </c>
      <c r="F3785" t="s">
        <v>21</v>
      </c>
      <c r="G3785">
        <v>50</v>
      </c>
      <c r="H3785">
        <v>16.95</v>
      </c>
      <c r="I3785">
        <v>847.5</v>
      </c>
      <c r="J3785">
        <v>5.2</v>
      </c>
      <c r="K3785">
        <v>260</v>
      </c>
      <c r="L3785">
        <v>11.75</v>
      </c>
      <c r="M3785">
        <v>0.69321533923303835</v>
      </c>
      <c r="N3785">
        <v>587.5</v>
      </c>
      <c r="O3785" t="s">
        <v>511</v>
      </c>
      <c r="P3785" t="s">
        <v>512</v>
      </c>
      <c r="Q3785" t="s">
        <v>201</v>
      </c>
      <c r="R3785" t="s">
        <v>25</v>
      </c>
      <c r="S3785" t="s">
        <v>372</v>
      </c>
      <c r="T3785" t="s">
        <v>513</v>
      </c>
      <c r="U3785" t="s">
        <v>1191</v>
      </c>
      <c r="V3785">
        <f>YEAR(sales_order1[[#This Row],[date]])</f>
        <v>2021</v>
      </c>
      <c r="W3785" t="str">
        <f>TEXT(sales_order1[[#This Row],[date]], "Mmm")</f>
        <v>Oct</v>
      </c>
      <c r="X3785">
        <f>VALUE(TEXT(sales_order1[[#This Row],[date]], "D"))</f>
        <v>14</v>
      </c>
      <c r="Y3785">
        <v>41</v>
      </c>
    </row>
    <row r="3786" spans="1:25" x14ac:dyDescent="0.25">
      <c r="A3786" s="1">
        <v>44483</v>
      </c>
      <c r="B3786">
        <v>61710</v>
      </c>
      <c r="C3786" t="s">
        <v>122</v>
      </c>
      <c r="D3786" t="str">
        <f>VLOOKUP(sales_order1[[#This Row],[itemCode]],product_details3!B:C,2,0)</f>
        <v>TNRE150</v>
      </c>
      <c r="E3786" t="s">
        <v>123</v>
      </c>
      <c r="F3786" t="s">
        <v>124</v>
      </c>
      <c r="G3786">
        <v>100</v>
      </c>
      <c r="H3786">
        <v>16.95</v>
      </c>
      <c r="I3786">
        <v>1695</v>
      </c>
      <c r="J3786">
        <v>5.2</v>
      </c>
      <c r="K3786">
        <v>520</v>
      </c>
      <c r="L3786">
        <v>11.75</v>
      </c>
      <c r="M3786">
        <v>0.69321533923303835</v>
      </c>
      <c r="N3786">
        <v>1175</v>
      </c>
      <c r="O3786" t="s">
        <v>412</v>
      </c>
      <c r="P3786" t="s">
        <v>413</v>
      </c>
      <c r="Q3786" t="s">
        <v>48</v>
      </c>
      <c r="R3786" t="s">
        <v>25</v>
      </c>
      <c r="S3786" t="s">
        <v>49</v>
      </c>
      <c r="T3786" t="s">
        <v>414</v>
      </c>
      <c r="U3786" t="s">
        <v>1191</v>
      </c>
      <c r="V3786">
        <f>YEAR(sales_order1[[#This Row],[date]])</f>
        <v>2021</v>
      </c>
      <c r="W3786" t="str">
        <f>TEXT(sales_order1[[#This Row],[date]], "Mmm")</f>
        <v>Oct</v>
      </c>
      <c r="X3786">
        <f>VALUE(TEXT(sales_order1[[#This Row],[date]], "D"))</f>
        <v>14</v>
      </c>
      <c r="Y3786">
        <v>41</v>
      </c>
    </row>
    <row r="3787" spans="1:25" x14ac:dyDescent="0.25">
      <c r="A3787" s="1">
        <v>44483</v>
      </c>
      <c r="B3787">
        <v>61711</v>
      </c>
      <c r="C3787" t="s">
        <v>404</v>
      </c>
      <c r="D3787" t="str">
        <f>VLOOKUP(sales_order1[[#This Row],[itemCode]],product_details3!B:C,2,0)</f>
        <v>TNRE200</v>
      </c>
      <c r="E3787" t="s">
        <v>405</v>
      </c>
      <c r="F3787" t="s">
        <v>124</v>
      </c>
      <c r="G3787">
        <v>50</v>
      </c>
      <c r="H3787">
        <v>22.6</v>
      </c>
      <c r="I3787">
        <v>1130</v>
      </c>
      <c r="J3787">
        <v>7.6</v>
      </c>
      <c r="K3787">
        <v>380</v>
      </c>
      <c r="L3787">
        <v>15</v>
      </c>
      <c r="M3787">
        <v>0.66371681415929207</v>
      </c>
      <c r="N3787">
        <v>750</v>
      </c>
      <c r="O3787" t="s">
        <v>211</v>
      </c>
      <c r="P3787" t="s">
        <v>212</v>
      </c>
      <c r="Q3787" t="s">
        <v>213</v>
      </c>
      <c r="R3787" t="s">
        <v>25</v>
      </c>
      <c r="S3787" t="s">
        <v>214</v>
      </c>
      <c r="T3787" t="s">
        <v>215</v>
      </c>
      <c r="U3787" t="s">
        <v>1191</v>
      </c>
      <c r="V3787">
        <f>YEAR(sales_order1[[#This Row],[date]])</f>
        <v>2021</v>
      </c>
      <c r="W3787" t="str">
        <f>TEXT(sales_order1[[#This Row],[date]], "Mmm")</f>
        <v>Oct</v>
      </c>
      <c r="X3787">
        <f>VALUE(TEXT(sales_order1[[#This Row],[date]], "D"))</f>
        <v>14</v>
      </c>
      <c r="Y3787">
        <v>41</v>
      </c>
    </row>
    <row r="3788" spans="1:25" x14ac:dyDescent="0.25">
      <c r="A3788" s="1">
        <v>44484</v>
      </c>
      <c r="B3788">
        <v>61712</v>
      </c>
      <c r="C3788" t="s">
        <v>288</v>
      </c>
      <c r="D3788" t="str">
        <f>VLOOKUP(sales_order1[[#This Row],[itemCode]],product_details3!B:C,2,0)</f>
        <v>MKRM200</v>
      </c>
      <c r="E3788" t="s">
        <v>289</v>
      </c>
      <c r="F3788" t="s">
        <v>151</v>
      </c>
      <c r="G3788">
        <v>100</v>
      </c>
      <c r="H3788">
        <v>19.25</v>
      </c>
      <c r="I3788">
        <v>1925</v>
      </c>
      <c r="J3788">
        <v>7.75</v>
      </c>
      <c r="K3788">
        <v>775</v>
      </c>
      <c r="L3788">
        <v>11.5</v>
      </c>
      <c r="M3788">
        <v>0.59740259740259738</v>
      </c>
      <c r="N3788">
        <v>1150</v>
      </c>
      <c r="O3788" t="s">
        <v>522</v>
      </c>
      <c r="P3788" t="s">
        <v>523</v>
      </c>
      <c r="Q3788" t="s">
        <v>146</v>
      </c>
      <c r="R3788" t="s">
        <v>112</v>
      </c>
      <c r="S3788" t="s">
        <v>165</v>
      </c>
      <c r="T3788" t="s">
        <v>524</v>
      </c>
      <c r="U3788" t="s">
        <v>1189</v>
      </c>
      <c r="V3788">
        <f>YEAR(sales_order1[[#This Row],[date]])</f>
        <v>2021</v>
      </c>
      <c r="W3788" t="str">
        <f>TEXT(sales_order1[[#This Row],[date]], "Mmm")</f>
        <v>Oct</v>
      </c>
      <c r="X3788">
        <f>VALUE(TEXT(sales_order1[[#This Row],[date]], "D"))</f>
        <v>15</v>
      </c>
      <c r="Y3788">
        <v>42</v>
      </c>
    </row>
    <row r="3789" spans="1:25" x14ac:dyDescent="0.25">
      <c r="A3789" s="1">
        <v>44484</v>
      </c>
      <c r="B3789">
        <v>61713</v>
      </c>
      <c r="C3789" t="s">
        <v>209</v>
      </c>
      <c r="D3789" t="str">
        <f>VLOOKUP(sales_order1[[#This Row],[itemCode]],product_details3!B:C,2,0)</f>
        <v>CLNG50</v>
      </c>
      <c r="E3789" t="s">
        <v>210</v>
      </c>
      <c r="F3789" t="s">
        <v>45</v>
      </c>
      <c r="G3789">
        <v>200</v>
      </c>
      <c r="H3789">
        <v>6.5</v>
      </c>
      <c r="I3789">
        <v>1300</v>
      </c>
      <c r="J3789">
        <v>2.2999999999999998</v>
      </c>
      <c r="K3789">
        <v>460</v>
      </c>
      <c r="L3789">
        <v>4.2</v>
      </c>
      <c r="M3789">
        <v>0.64615384615384619</v>
      </c>
      <c r="N3789">
        <v>840</v>
      </c>
      <c r="O3789" t="s">
        <v>82</v>
      </c>
      <c r="P3789" t="s">
        <v>83</v>
      </c>
      <c r="Q3789" t="s">
        <v>64</v>
      </c>
      <c r="R3789" t="s">
        <v>40</v>
      </c>
      <c r="S3789" t="s">
        <v>84</v>
      </c>
      <c r="T3789" t="s">
        <v>85</v>
      </c>
      <c r="U3789" t="s">
        <v>1189</v>
      </c>
      <c r="V3789">
        <f>YEAR(sales_order1[[#This Row],[date]])</f>
        <v>2021</v>
      </c>
      <c r="W3789" t="str">
        <f>TEXT(sales_order1[[#This Row],[date]], "Mmm")</f>
        <v>Oct</v>
      </c>
      <c r="X3789">
        <f>VALUE(TEXT(sales_order1[[#This Row],[date]], "D"))</f>
        <v>15</v>
      </c>
      <c r="Y3789">
        <v>42</v>
      </c>
    </row>
    <row r="3790" spans="1:25" x14ac:dyDescent="0.25">
      <c r="A3790" s="1">
        <v>44484</v>
      </c>
      <c r="B3790">
        <v>61714</v>
      </c>
      <c r="C3790" t="s">
        <v>19</v>
      </c>
      <c r="D3790" t="str">
        <f>VLOOKUP(sales_order1[[#This Row],[itemCode]],product_details3!B:C,2,0)</f>
        <v>MSTH100</v>
      </c>
      <c r="E3790" t="s">
        <v>20</v>
      </c>
      <c r="F3790" t="s">
        <v>21</v>
      </c>
      <c r="G3790">
        <v>200</v>
      </c>
      <c r="H3790">
        <v>26.25</v>
      </c>
      <c r="I3790">
        <v>5250</v>
      </c>
      <c r="J3790">
        <v>7.75</v>
      </c>
      <c r="K3790">
        <v>1550</v>
      </c>
      <c r="L3790">
        <v>18.5</v>
      </c>
      <c r="M3790">
        <v>0.70476190476190481</v>
      </c>
      <c r="N3790">
        <v>3700</v>
      </c>
      <c r="O3790" t="s">
        <v>630</v>
      </c>
      <c r="P3790" t="s">
        <v>631</v>
      </c>
      <c r="Q3790" t="s">
        <v>119</v>
      </c>
      <c r="R3790" t="s">
        <v>40</v>
      </c>
      <c r="S3790" t="s">
        <v>233</v>
      </c>
      <c r="T3790" t="s">
        <v>632</v>
      </c>
      <c r="U3790" t="s">
        <v>1190</v>
      </c>
      <c r="V3790">
        <f>YEAR(sales_order1[[#This Row],[date]])</f>
        <v>2021</v>
      </c>
      <c r="W3790" t="str">
        <f>TEXT(sales_order1[[#This Row],[date]], "Mmm")</f>
        <v>Oct</v>
      </c>
      <c r="X3790">
        <f>VALUE(TEXT(sales_order1[[#This Row],[date]], "D"))</f>
        <v>15</v>
      </c>
      <c r="Y3790">
        <v>42</v>
      </c>
    </row>
    <row r="3791" spans="1:25" x14ac:dyDescent="0.25">
      <c r="A3791" s="1">
        <v>44484</v>
      </c>
      <c r="B3791">
        <v>61715</v>
      </c>
      <c r="C3791" t="s">
        <v>329</v>
      </c>
      <c r="D3791" t="str">
        <f>VLOOKUP(sales_order1[[#This Row],[itemCode]],product_details3!B:C,2,0)</f>
        <v>TNRS150</v>
      </c>
      <c r="E3791" t="s">
        <v>330</v>
      </c>
      <c r="F3791" t="s">
        <v>124</v>
      </c>
      <c r="G3791">
        <v>150</v>
      </c>
      <c r="H3791">
        <v>19.649999999999999</v>
      </c>
      <c r="I3791">
        <v>2947.5</v>
      </c>
      <c r="J3791">
        <v>6.55</v>
      </c>
      <c r="K3791">
        <v>982.5</v>
      </c>
      <c r="L3791">
        <v>13.1</v>
      </c>
      <c r="M3791">
        <v>0.66666666666666663</v>
      </c>
      <c r="N3791">
        <v>1965</v>
      </c>
      <c r="O3791" t="s">
        <v>62</v>
      </c>
      <c r="P3791" t="s">
        <v>63</v>
      </c>
      <c r="Q3791" t="s">
        <v>64</v>
      </c>
      <c r="R3791" t="s">
        <v>40</v>
      </c>
      <c r="S3791" t="s">
        <v>65</v>
      </c>
      <c r="T3791" t="s">
        <v>66</v>
      </c>
      <c r="U3791" t="s">
        <v>1190</v>
      </c>
      <c r="V3791">
        <f>YEAR(sales_order1[[#This Row],[date]])</f>
        <v>2021</v>
      </c>
      <c r="W3791" t="str">
        <f>TEXT(sales_order1[[#This Row],[date]], "Mmm")</f>
        <v>Oct</v>
      </c>
      <c r="X3791">
        <f>VALUE(TEXT(sales_order1[[#This Row],[date]], "D"))</f>
        <v>15</v>
      </c>
      <c r="Y3791">
        <v>42</v>
      </c>
    </row>
    <row r="3792" spans="1:25" x14ac:dyDescent="0.25">
      <c r="A3792" s="1">
        <v>44484</v>
      </c>
      <c r="B3792">
        <v>61716</v>
      </c>
      <c r="C3792" t="s">
        <v>86</v>
      </c>
      <c r="D3792" t="str">
        <f>VLOOKUP(sales_order1[[#This Row],[itemCode]],product_details3!B:C,2,0)</f>
        <v>SRMH30</v>
      </c>
      <c r="E3792" t="s">
        <v>87</v>
      </c>
      <c r="F3792" t="s">
        <v>30</v>
      </c>
      <c r="G3792">
        <v>150</v>
      </c>
      <c r="H3792">
        <v>21</v>
      </c>
      <c r="I3792">
        <v>3150</v>
      </c>
      <c r="J3792">
        <v>6.6</v>
      </c>
      <c r="K3792">
        <v>990</v>
      </c>
      <c r="L3792">
        <v>14.4</v>
      </c>
      <c r="M3792">
        <v>0.68571428571428572</v>
      </c>
      <c r="N3792">
        <v>2160</v>
      </c>
      <c r="O3792" t="s">
        <v>594</v>
      </c>
      <c r="P3792" t="s">
        <v>595</v>
      </c>
      <c r="Q3792" t="s">
        <v>264</v>
      </c>
      <c r="R3792" t="s">
        <v>56</v>
      </c>
      <c r="S3792" t="s">
        <v>133</v>
      </c>
      <c r="T3792" t="s">
        <v>596</v>
      </c>
      <c r="U3792" t="s">
        <v>1191</v>
      </c>
      <c r="V3792">
        <f>YEAR(sales_order1[[#This Row],[date]])</f>
        <v>2021</v>
      </c>
      <c r="W3792" t="str">
        <f>TEXT(sales_order1[[#This Row],[date]], "Mmm")</f>
        <v>Oct</v>
      </c>
      <c r="X3792">
        <f>VALUE(TEXT(sales_order1[[#This Row],[date]], "D"))</f>
        <v>15</v>
      </c>
      <c r="Y3792">
        <v>42</v>
      </c>
    </row>
    <row r="3793" spans="1:25" x14ac:dyDescent="0.25">
      <c r="A3793" s="1">
        <v>44484</v>
      </c>
      <c r="B3793">
        <v>61717</v>
      </c>
      <c r="C3793" t="s">
        <v>28</v>
      </c>
      <c r="D3793" t="str">
        <f>VLOOKUP(sales_order1[[#This Row],[itemCode]],product_details3!B:C,2,0)</f>
        <v>SRMC30</v>
      </c>
      <c r="E3793" t="s">
        <v>29</v>
      </c>
      <c r="F3793" t="s">
        <v>30</v>
      </c>
      <c r="G3793">
        <v>100</v>
      </c>
      <c r="H3793">
        <v>22.6</v>
      </c>
      <c r="I3793">
        <v>2260</v>
      </c>
      <c r="J3793">
        <v>7.6</v>
      </c>
      <c r="K3793">
        <v>760</v>
      </c>
      <c r="L3793">
        <v>15</v>
      </c>
      <c r="M3793">
        <v>0.66371681415929207</v>
      </c>
      <c r="N3793">
        <v>1500</v>
      </c>
      <c r="O3793" t="s">
        <v>457</v>
      </c>
      <c r="P3793" t="s">
        <v>458</v>
      </c>
      <c r="Q3793" t="s">
        <v>383</v>
      </c>
      <c r="R3793" t="s">
        <v>72</v>
      </c>
      <c r="S3793" t="s">
        <v>459</v>
      </c>
      <c r="T3793" t="s">
        <v>460</v>
      </c>
      <c r="U3793" t="s">
        <v>1188</v>
      </c>
      <c r="V3793">
        <f>YEAR(sales_order1[[#This Row],[date]])</f>
        <v>2021</v>
      </c>
      <c r="W3793" t="str">
        <f>TEXT(sales_order1[[#This Row],[date]], "Mmm")</f>
        <v>Oct</v>
      </c>
      <c r="X3793">
        <f>VALUE(TEXT(sales_order1[[#This Row],[date]], "D"))</f>
        <v>15</v>
      </c>
      <c r="Y3793">
        <v>42</v>
      </c>
    </row>
    <row r="3794" spans="1:25" x14ac:dyDescent="0.25">
      <c r="A3794" s="1">
        <v>44484</v>
      </c>
      <c r="B3794">
        <v>61718</v>
      </c>
      <c r="C3794" t="s">
        <v>348</v>
      </c>
      <c r="D3794" t="str">
        <f>VLOOKUP(sales_order1[[#This Row],[itemCode]],product_details3!B:C,2,0)</f>
        <v>EXFG150</v>
      </c>
      <c r="E3794" t="s">
        <v>349</v>
      </c>
      <c r="F3794" t="s">
        <v>183</v>
      </c>
      <c r="G3794">
        <v>100</v>
      </c>
      <c r="H3794">
        <v>26.25</v>
      </c>
      <c r="I3794">
        <v>2625</v>
      </c>
      <c r="J3794">
        <v>10.75</v>
      </c>
      <c r="K3794">
        <v>1075</v>
      </c>
      <c r="L3794">
        <v>15.5</v>
      </c>
      <c r="M3794">
        <v>0.59047619047619049</v>
      </c>
      <c r="N3794">
        <v>1550</v>
      </c>
      <c r="O3794" t="s">
        <v>158</v>
      </c>
      <c r="P3794" t="s">
        <v>159</v>
      </c>
      <c r="Q3794" t="s">
        <v>160</v>
      </c>
      <c r="R3794" t="s">
        <v>112</v>
      </c>
      <c r="S3794" t="s">
        <v>161</v>
      </c>
      <c r="T3794" t="s">
        <v>162</v>
      </c>
      <c r="U3794" t="s">
        <v>1189</v>
      </c>
      <c r="V3794">
        <f>YEAR(sales_order1[[#This Row],[date]])</f>
        <v>2021</v>
      </c>
      <c r="W3794" t="str">
        <f>TEXT(sales_order1[[#This Row],[date]], "Mmm")</f>
        <v>Oct</v>
      </c>
      <c r="X3794">
        <f>VALUE(TEXT(sales_order1[[#This Row],[date]], "D"))</f>
        <v>15</v>
      </c>
      <c r="Y3794">
        <v>42</v>
      </c>
    </row>
    <row r="3795" spans="1:25" x14ac:dyDescent="0.25">
      <c r="A3795" s="1">
        <v>44484</v>
      </c>
      <c r="B3795">
        <v>61719</v>
      </c>
      <c r="C3795" t="s">
        <v>59</v>
      </c>
      <c r="D3795" t="str">
        <f>VLOOKUP(sales_order1[[#This Row],[itemCode]],product_details3!B:C,2,0)</f>
        <v>SCRS3050</v>
      </c>
      <c r="E3795" t="s">
        <v>60</v>
      </c>
      <c r="F3795" t="s">
        <v>61</v>
      </c>
      <c r="G3795">
        <v>150</v>
      </c>
      <c r="H3795">
        <v>19.649999999999999</v>
      </c>
      <c r="I3795">
        <v>2947.5</v>
      </c>
      <c r="J3795">
        <v>6.55</v>
      </c>
      <c r="K3795">
        <v>982.5</v>
      </c>
      <c r="L3795">
        <v>13.1</v>
      </c>
      <c r="M3795">
        <v>0.66666666666666663</v>
      </c>
      <c r="N3795">
        <v>1965</v>
      </c>
      <c r="O3795" t="s">
        <v>573</v>
      </c>
      <c r="P3795" t="s">
        <v>574</v>
      </c>
      <c r="Q3795" t="s">
        <v>218</v>
      </c>
      <c r="R3795" t="s">
        <v>40</v>
      </c>
      <c r="S3795" t="s">
        <v>219</v>
      </c>
      <c r="T3795" t="s">
        <v>575</v>
      </c>
      <c r="U3795" t="s">
        <v>1190</v>
      </c>
      <c r="V3795">
        <f>YEAR(sales_order1[[#This Row],[date]])</f>
        <v>2021</v>
      </c>
      <c r="W3795" t="str">
        <f>TEXT(sales_order1[[#This Row],[date]], "Mmm")</f>
        <v>Oct</v>
      </c>
      <c r="X3795">
        <f>VALUE(TEXT(sales_order1[[#This Row],[date]], "D"))</f>
        <v>15</v>
      </c>
      <c r="Y3795">
        <v>42</v>
      </c>
    </row>
    <row r="3796" spans="1:25" x14ac:dyDescent="0.25">
      <c r="A3796" s="1">
        <v>44484</v>
      </c>
      <c r="B3796">
        <v>61720</v>
      </c>
      <c r="C3796" t="s">
        <v>28</v>
      </c>
      <c r="D3796" t="str">
        <f>VLOOKUP(sales_order1[[#This Row],[itemCode]],product_details3!B:C,2,0)</f>
        <v>SRMC30</v>
      </c>
      <c r="E3796" t="s">
        <v>29</v>
      </c>
      <c r="F3796" t="s">
        <v>30</v>
      </c>
      <c r="G3796">
        <v>100</v>
      </c>
      <c r="H3796">
        <v>22.6</v>
      </c>
      <c r="I3796">
        <v>2260</v>
      </c>
      <c r="J3796">
        <v>7.6</v>
      </c>
      <c r="K3796">
        <v>760</v>
      </c>
      <c r="L3796">
        <v>15</v>
      </c>
      <c r="M3796">
        <v>0.66371681415929207</v>
      </c>
      <c r="N3796">
        <v>1500</v>
      </c>
      <c r="O3796" t="s">
        <v>366</v>
      </c>
      <c r="P3796" t="s">
        <v>367</v>
      </c>
      <c r="Q3796" t="s">
        <v>239</v>
      </c>
      <c r="R3796" t="s">
        <v>112</v>
      </c>
      <c r="S3796" t="s">
        <v>368</v>
      </c>
      <c r="T3796" t="s">
        <v>369</v>
      </c>
      <c r="U3796" t="s">
        <v>1189</v>
      </c>
      <c r="V3796">
        <f>YEAR(sales_order1[[#This Row],[date]])</f>
        <v>2021</v>
      </c>
      <c r="W3796" t="str">
        <f>TEXT(sales_order1[[#This Row],[date]], "Mmm")</f>
        <v>Oct</v>
      </c>
      <c r="X3796">
        <f>VALUE(TEXT(sales_order1[[#This Row],[date]], "D"))</f>
        <v>15</v>
      </c>
      <c r="Y3796">
        <v>42</v>
      </c>
    </row>
    <row r="3797" spans="1:25" x14ac:dyDescent="0.25">
      <c r="A3797" s="1">
        <v>44487</v>
      </c>
      <c r="B3797">
        <v>61721</v>
      </c>
      <c r="C3797" t="s">
        <v>28</v>
      </c>
      <c r="D3797" t="str">
        <f>VLOOKUP(sales_order1[[#This Row],[itemCode]],product_details3!B:C,2,0)</f>
        <v>SRMC30</v>
      </c>
      <c r="E3797" t="s">
        <v>29</v>
      </c>
      <c r="F3797" t="s">
        <v>30</v>
      </c>
      <c r="G3797">
        <v>200</v>
      </c>
      <c r="H3797">
        <v>22.6</v>
      </c>
      <c r="I3797">
        <v>4520</v>
      </c>
      <c r="J3797">
        <v>7.6</v>
      </c>
      <c r="K3797">
        <v>1520</v>
      </c>
      <c r="L3797">
        <v>15</v>
      </c>
      <c r="M3797">
        <v>0.66371681415929207</v>
      </c>
      <c r="N3797">
        <v>3000</v>
      </c>
      <c r="O3797" t="s">
        <v>502</v>
      </c>
      <c r="P3797" t="s">
        <v>503</v>
      </c>
      <c r="Q3797" t="s">
        <v>218</v>
      </c>
      <c r="R3797" t="s">
        <v>40</v>
      </c>
      <c r="S3797" t="s">
        <v>219</v>
      </c>
      <c r="T3797" t="s">
        <v>504</v>
      </c>
      <c r="U3797" t="s">
        <v>1190</v>
      </c>
      <c r="V3797">
        <f>YEAR(sales_order1[[#This Row],[date]])</f>
        <v>2021</v>
      </c>
      <c r="W3797" t="str">
        <f>TEXT(sales_order1[[#This Row],[date]], "Mmm")</f>
        <v>Oct</v>
      </c>
      <c r="X3797">
        <f>VALUE(TEXT(sales_order1[[#This Row],[date]], "D"))</f>
        <v>18</v>
      </c>
      <c r="Y3797">
        <v>42</v>
      </c>
    </row>
    <row r="3798" spans="1:25" x14ac:dyDescent="0.25">
      <c r="A3798" s="1">
        <v>44487</v>
      </c>
      <c r="B3798">
        <v>61722</v>
      </c>
      <c r="C3798" t="s">
        <v>149</v>
      </c>
      <c r="D3798" t="str">
        <f>VLOOKUP(sales_order1[[#This Row],[itemCode]],product_details3!B:C,2,0)</f>
        <v>MKRW80</v>
      </c>
      <c r="E3798" t="s">
        <v>150</v>
      </c>
      <c r="F3798" t="s">
        <v>151</v>
      </c>
      <c r="G3798">
        <v>100</v>
      </c>
      <c r="H3798">
        <v>14.65</v>
      </c>
      <c r="I3798">
        <v>1465</v>
      </c>
      <c r="J3798">
        <v>6.55</v>
      </c>
      <c r="K3798">
        <v>655</v>
      </c>
      <c r="L3798">
        <v>8.1</v>
      </c>
      <c r="M3798">
        <v>0.55290102389078488</v>
      </c>
      <c r="N3798">
        <v>810</v>
      </c>
      <c r="O3798" t="s">
        <v>266</v>
      </c>
      <c r="P3798" t="s">
        <v>267</v>
      </c>
      <c r="Q3798" t="s">
        <v>154</v>
      </c>
      <c r="R3798" t="s">
        <v>56</v>
      </c>
      <c r="S3798" t="s">
        <v>133</v>
      </c>
      <c r="T3798" t="s">
        <v>268</v>
      </c>
      <c r="U3798" t="s">
        <v>1191</v>
      </c>
      <c r="V3798">
        <f>YEAR(sales_order1[[#This Row],[date]])</f>
        <v>2021</v>
      </c>
      <c r="W3798" t="str">
        <f>TEXT(sales_order1[[#This Row],[date]], "Mmm")</f>
        <v>Oct</v>
      </c>
      <c r="X3798">
        <f>VALUE(TEXT(sales_order1[[#This Row],[date]], "D"))</f>
        <v>18</v>
      </c>
      <c r="Y3798">
        <v>42</v>
      </c>
    </row>
    <row r="3799" spans="1:25" x14ac:dyDescent="0.25">
      <c r="A3799" s="1">
        <v>44487</v>
      </c>
      <c r="B3799">
        <v>61723</v>
      </c>
      <c r="C3799" t="s">
        <v>35</v>
      </c>
      <c r="D3799" t="str">
        <f>VLOOKUP(sales_order1[[#This Row],[itemCode]],product_details3!B:C,2,0)</f>
        <v>SRMA30</v>
      </c>
      <c r="E3799" t="s">
        <v>36</v>
      </c>
      <c r="F3799" t="s">
        <v>30</v>
      </c>
      <c r="G3799">
        <v>200</v>
      </c>
      <c r="H3799">
        <v>26.2</v>
      </c>
      <c r="I3799">
        <v>5240</v>
      </c>
      <c r="J3799">
        <v>9.4</v>
      </c>
      <c r="K3799">
        <v>1880</v>
      </c>
      <c r="L3799">
        <v>16.8</v>
      </c>
      <c r="M3799">
        <v>0.6412213740458016</v>
      </c>
      <c r="N3799">
        <v>3360</v>
      </c>
      <c r="O3799" t="s">
        <v>561</v>
      </c>
      <c r="P3799" t="s">
        <v>562</v>
      </c>
      <c r="Q3799" t="s">
        <v>378</v>
      </c>
      <c r="R3799" t="s">
        <v>72</v>
      </c>
      <c r="S3799" t="s">
        <v>563</v>
      </c>
      <c r="T3799" t="s">
        <v>58</v>
      </c>
      <c r="U3799" t="s">
        <v>1188</v>
      </c>
      <c r="V3799">
        <f>YEAR(sales_order1[[#This Row],[date]])</f>
        <v>2021</v>
      </c>
      <c r="W3799" t="str">
        <f>TEXT(sales_order1[[#This Row],[date]], "Mmm")</f>
        <v>Oct</v>
      </c>
      <c r="X3799">
        <f>VALUE(TEXT(sales_order1[[#This Row],[date]], "D"))</f>
        <v>18</v>
      </c>
      <c r="Y3799">
        <v>42</v>
      </c>
    </row>
    <row r="3800" spans="1:25" x14ac:dyDescent="0.25">
      <c r="A3800" s="1">
        <v>44487</v>
      </c>
      <c r="B3800">
        <v>61724</v>
      </c>
      <c r="C3800" t="s">
        <v>135</v>
      </c>
      <c r="D3800" t="str">
        <f>VLOOKUP(sales_order1[[#This Row],[itemCode]],product_details3!B:C,2,0)</f>
        <v>MSKSH</v>
      </c>
      <c r="E3800" t="s">
        <v>136</v>
      </c>
      <c r="F3800" t="s">
        <v>137</v>
      </c>
      <c r="G3800">
        <v>50</v>
      </c>
      <c r="H3800">
        <v>18.75</v>
      </c>
      <c r="I3800">
        <v>937.5</v>
      </c>
      <c r="J3800">
        <v>7.45</v>
      </c>
      <c r="K3800">
        <v>372.5</v>
      </c>
      <c r="L3800">
        <v>11.3</v>
      </c>
      <c r="M3800">
        <v>0.60266666666666668</v>
      </c>
      <c r="N3800">
        <v>565</v>
      </c>
      <c r="O3800" t="s">
        <v>167</v>
      </c>
      <c r="P3800" t="s">
        <v>168</v>
      </c>
      <c r="Q3800" t="s">
        <v>100</v>
      </c>
      <c r="R3800" t="s">
        <v>40</v>
      </c>
      <c r="S3800" t="s">
        <v>101</v>
      </c>
      <c r="T3800" t="s">
        <v>169</v>
      </c>
      <c r="U3800" t="s">
        <v>1190</v>
      </c>
      <c r="V3800">
        <f>YEAR(sales_order1[[#This Row],[date]])</f>
        <v>2021</v>
      </c>
      <c r="W3800" t="str">
        <f>TEXT(sales_order1[[#This Row],[date]], "Mmm")</f>
        <v>Oct</v>
      </c>
      <c r="X3800">
        <f>VALUE(TEXT(sales_order1[[#This Row],[date]], "D"))</f>
        <v>18</v>
      </c>
      <c r="Y3800">
        <v>42</v>
      </c>
    </row>
    <row r="3801" spans="1:25" x14ac:dyDescent="0.25">
      <c r="A3801" s="1">
        <v>44487</v>
      </c>
      <c r="B3801">
        <v>61725</v>
      </c>
      <c r="C3801" t="s">
        <v>135</v>
      </c>
      <c r="D3801" t="str">
        <f>VLOOKUP(sales_order1[[#This Row],[itemCode]],product_details3!B:C,2,0)</f>
        <v>MSKSH</v>
      </c>
      <c r="E3801" t="s">
        <v>136</v>
      </c>
      <c r="F3801" t="s">
        <v>137</v>
      </c>
      <c r="G3801">
        <v>150</v>
      </c>
      <c r="H3801">
        <v>18.75</v>
      </c>
      <c r="I3801">
        <v>2812.5</v>
      </c>
      <c r="J3801">
        <v>7.45</v>
      </c>
      <c r="K3801">
        <v>1117.5</v>
      </c>
      <c r="L3801">
        <v>11.3</v>
      </c>
      <c r="M3801">
        <v>0.60266666666666668</v>
      </c>
      <c r="N3801">
        <v>1695</v>
      </c>
      <c r="O3801" t="s">
        <v>651</v>
      </c>
      <c r="P3801" t="s">
        <v>652</v>
      </c>
      <c r="Q3801" t="s">
        <v>218</v>
      </c>
      <c r="R3801" t="s">
        <v>40</v>
      </c>
      <c r="S3801" t="s">
        <v>432</v>
      </c>
      <c r="T3801" t="s">
        <v>653</v>
      </c>
      <c r="U3801" t="s">
        <v>1190</v>
      </c>
      <c r="V3801">
        <f>YEAR(sales_order1[[#This Row],[date]])</f>
        <v>2021</v>
      </c>
      <c r="W3801" t="str">
        <f>TEXT(sales_order1[[#This Row],[date]], "Mmm")</f>
        <v>Oct</v>
      </c>
      <c r="X3801">
        <f>VALUE(TEXT(sales_order1[[#This Row],[date]], "D"))</f>
        <v>18</v>
      </c>
      <c r="Y3801">
        <v>42</v>
      </c>
    </row>
    <row r="3802" spans="1:25" x14ac:dyDescent="0.25">
      <c r="A3802" s="1">
        <v>44487</v>
      </c>
      <c r="B3802">
        <v>61726</v>
      </c>
      <c r="C3802" t="s">
        <v>115</v>
      </c>
      <c r="D3802" t="str">
        <f>VLOOKUP(sales_order1[[#This Row],[itemCode]],product_details3!B:C,2,0)</f>
        <v>SCRS30100</v>
      </c>
      <c r="E3802" t="s">
        <v>116</v>
      </c>
      <c r="F3802" t="s">
        <v>61</v>
      </c>
      <c r="G3802">
        <v>50</v>
      </c>
      <c r="H3802">
        <v>32.75</v>
      </c>
      <c r="I3802">
        <v>1637.5</v>
      </c>
      <c r="J3802">
        <v>11.25</v>
      </c>
      <c r="K3802">
        <v>562.5</v>
      </c>
      <c r="L3802">
        <v>21.5</v>
      </c>
      <c r="M3802">
        <v>0.65648854961832059</v>
      </c>
      <c r="N3802">
        <v>1075</v>
      </c>
      <c r="O3802" t="s">
        <v>420</v>
      </c>
      <c r="P3802" t="s">
        <v>421</v>
      </c>
      <c r="Q3802" t="s">
        <v>77</v>
      </c>
      <c r="R3802" t="s">
        <v>72</v>
      </c>
      <c r="S3802" t="s">
        <v>78</v>
      </c>
      <c r="T3802" t="s">
        <v>422</v>
      </c>
      <c r="U3802" t="s">
        <v>1190</v>
      </c>
      <c r="V3802">
        <f>YEAR(sales_order1[[#This Row],[date]])</f>
        <v>2021</v>
      </c>
      <c r="W3802" t="str">
        <f>TEXT(sales_order1[[#This Row],[date]], "Mmm")</f>
        <v>Oct</v>
      </c>
      <c r="X3802">
        <f>VALUE(TEXT(sales_order1[[#This Row],[date]], "D"))</f>
        <v>18</v>
      </c>
      <c r="Y3802">
        <v>42</v>
      </c>
    </row>
    <row r="3803" spans="1:25" x14ac:dyDescent="0.25">
      <c r="A3803" s="1">
        <v>44487</v>
      </c>
      <c r="B3803">
        <v>61727</v>
      </c>
      <c r="C3803" t="s">
        <v>43</v>
      </c>
      <c r="D3803" t="str">
        <f>VLOOKUP(sales_order1[[#This Row],[itemCode]],product_details3!B:C,2,0)</f>
        <v>CLNG200</v>
      </c>
      <c r="E3803" t="s">
        <v>44</v>
      </c>
      <c r="F3803" t="s">
        <v>45</v>
      </c>
      <c r="G3803">
        <v>200</v>
      </c>
      <c r="H3803">
        <v>21.25</v>
      </c>
      <c r="I3803">
        <v>4250</v>
      </c>
      <c r="J3803">
        <v>7.75</v>
      </c>
      <c r="K3803">
        <v>1550</v>
      </c>
      <c r="L3803">
        <v>13.5</v>
      </c>
      <c r="M3803">
        <v>0.63529411764705879</v>
      </c>
      <c r="N3803">
        <v>2700</v>
      </c>
      <c r="O3803" t="s">
        <v>231</v>
      </c>
      <c r="P3803" t="s">
        <v>232</v>
      </c>
      <c r="Q3803" t="s">
        <v>119</v>
      </c>
      <c r="R3803" t="s">
        <v>40</v>
      </c>
      <c r="S3803" t="s">
        <v>233</v>
      </c>
      <c r="T3803" t="s">
        <v>234</v>
      </c>
      <c r="U3803" t="s">
        <v>1190</v>
      </c>
      <c r="V3803">
        <f>YEAR(sales_order1[[#This Row],[date]])</f>
        <v>2021</v>
      </c>
      <c r="W3803" t="str">
        <f>TEXT(sales_order1[[#This Row],[date]], "Mmm")</f>
        <v>Oct</v>
      </c>
      <c r="X3803">
        <f>VALUE(TEXT(sales_order1[[#This Row],[date]], "D"))</f>
        <v>18</v>
      </c>
      <c r="Y3803">
        <v>42</v>
      </c>
    </row>
    <row r="3804" spans="1:25" x14ac:dyDescent="0.25">
      <c r="A3804" s="1">
        <v>44487</v>
      </c>
      <c r="B3804">
        <v>61728</v>
      </c>
      <c r="C3804" t="s">
        <v>135</v>
      </c>
      <c r="D3804" t="str">
        <f>VLOOKUP(sales_order1[[#This Row],[itemCode]],product_details3!B:C,2,0)</f>
        <v>MSKSH</v>
      </c>
      <c r="E3804" t="s">
        <v>136</v>
      </c>
      <c r="F3804" t="s">
        <v>137</v>
      </c>
      <c r="G3804">
        <v>300</v>
      </c>
      <c r="H3804">
        <v>18.75</v>
      </c>
      <c r="I3804">
        <v>5625</v>
      </c>
      <c r="J3804">
        <v>7.45</v>
      </c>
      <c r="K3804">
        <v>2235</v>
      </c>
      <c r="L3804">
        <v>11.3</v>
      </c>
      <c r="M3804">
        <v>0.60266666666666668</v>
      </c>
      <c r="N3804">
        <v>3390</v>
      </c>
      <c r="O3804" t="s">
        <v>553</v>
      </c>
      <c r="P3804" t="s">
        <v>554</v>
      </c>
      <c r="Q3804" t="s">
        <v>55</v>
      </c>
      <c r="R3804" t="s">
        <v>56</v>
      </c>
      <c r="S3804" t="s">
        <v>57</v>
      </c>
      <c r="T3804" t="s">
        <v>555</v>
      </c>
      <c r="U3804" t="s">
        <v>1191</v>
      </c>
      <c r="V3804">
        <f>YEAR(sales_order1[[#This Row],[date]])</f>
        <v>2021</v>
      </c>
      <c r="W3804" t="str">
        <f>TEXT(sales_order1[[#This Row],[date]], "Mmm")</f>
        <v>Oct</v>
      </c>
      <c r="X3804">
        <f>VALUE(TEXT(sales_order1[[#This Row],[date]], "D"))</f>
        <v>18</v>
      </c>
      <c r="Y3804">
        <v>42</v>
      </c>
    </row>
    <row r="3805" spans="1:25" x14ac:dyDescent="0.25">
      <c r="A3805" s="1">
        <v>44488</v>
      </c>
      <c r="B3805">
        <v>61729</v>
      </c>
      <c r="C3805" t="s">
        <v>352</v>
      </c>
      <c r="D3805" t="str">
        <f>VLOOKUP(sales_order1[[#This Row],[itemCode]],product_details3!B:C,2,0)</f>
        <v>MSTL50</v>
      </c>
      <c r="E3805" t="s">
        <v>353</v>
      </c>
      <c r="F3805" t="s">
        <v>21</v>
      </c>
      <c r="G3805">
        <v>100</v>
      </c>
      <c r="H3805">
        <v>16.95</v>
      </c>
      <c r="I3805">
        <v>1695</v>
      </c>
      <c r="J3805">
        <v>5.2</v>
      </c>
      <c r="K3805">
        <v>520</v>
      </c>
      <c r="L3805">
        <v>11.75</v>
      </c>
      <c r="M3805">
        <v>0.69321533923303835</v>
      </c>
      <c r="N3805">
        <v>1175</v>
      </c>
      <c r="O3805" t="s">
        <v>109</v>
      </c>
      <c r="P3805" t="s">
        <v>110</v>
      </c>
      <c r="Q3805" t="s">
        <v>111</v>
      </c>
      <c r="R3805" t="s">
        <v>112</v>
      </c>
      <c r="S3805" t="s">
        <v>113</v>
      </c>
      <c r="T3805" t="s">
        <v>114</v>
      </c>
      <c r="U3805" t="s">
        <v>1189</v>
      </c>
      <c r="V3805">
        <f>YEAR(sales_order1[[#This Row],[date]])</f>
        <v>2021</v>
      </c>
      <c r="W3805" t="str">
        <f>TEXT(sales_order1[[#This Row],[date]], "Mmm")</f>
        <v>Oct</v>
      </c>
      <c r="X3805">
        <f>VALUE(TEXT(sales_order1[[#This Row],[date]], "D"))</f>
        <v>19</v>
      </c>
      <c r="Y3805">
        <v>42</v>
      </c>
    </row>
    <row r="3806" spans="1:25" x14ac:dyDescent="0.25">
      <c r="A3806" s="1">
        <v>44488</v>
      </c>
      <c r="B3806">
        <v>61730</v>
      </c>
      <c r="C3806" t="s">
        <v>181</v>
      </c>
      <c r="D3806" t="str">
        <f>VLOOKUP(sales_order1[[#This Row],[itemCode]],product_details3!B:C,2,0)</f>
        <v>EXFP100</v>
      </c>
      <c r="E3806" t="s">
        <v>182</v>
      </c>
      <c r="F3806" t="s">
        <v>183</v>
      </c>
      <c r="G3806">
        <v>100</v>
      </c>
      <c r="H3806">
        <v>21.95</v>
      </c>
      <c r="I3806">
        <v>2195</v>
      </c>
      <c r="J3806">
        <v>8.1999999999999993</v>
      </c>
      <c r="K3806">
        <v>820</v>
      </c>
      <c r="L3806">
        <v>13.75</v>
      </c>
      <c r="M3806">
        <v>0.62642369020501143</v>
      </c>
      <c r="N3806">
        <v>1375</v>
      </c>
      <c r="O3806" t="s">
        <v>679</v>
      </c>
      <c r="P3806" t="s">
        <v>680</v>
      </c>
      <c r="Q3806" t="s">
        <v>71</v>
      </c>
      <c r="R3806" t="s">
        <v>72</v>
      </c>
      <c r="S3806" t="s">
        <v>73</v>
      </c>
      <c r="T3806" t="s">
        <v>681</v>
      </c>
      <c r="U3806" t="s">
        <v>1190</v>
      </c>
      <c r="V3806">
        <f>YEAR(sales_order1[[#This Row],[date]])</f>
        <v>2021</v>
      </c>
      <c r="W3806" t="str">
        <f>TEXT(sales_order1[[#This Row],[date]], "Mmm")</f>
        <v>Oct</v>
      </c>
      <c r="X3806">
        <f>VALUE(TEXT(sales_order1[[#This Row],[date]], "D"))</f>
        <v>19</v>
      </c>
      <c r="Y3806">
        <v>42</v>
      </c>
    </row>
    <row r="3807" spans="1:25" x14ac:dyDescent="0.25">
      <c r="A3807" s="1">
        <v>44488</v>
      </c>
      <c r="B3807">
        <v>61731</v>
      </c>
      <c r="C3807" t="s">
        <v>335</v>
      </c>
      <c r="D3807" t="str">
        <f>VLOOKUP(sales_order1[[#This Row],[itemCode]],product_details3!B:C,2,0)</f>
        <v>CLNF50</v>
      </c>
      <c r="E3807" t="s">
        <v>336</v>
      </c>
      <c r="F3807" t="s">
        <v>45</v>
      </c>
      <c r="G3807">
        <v>50</v>
      </c>
      <c r="H3807">
        <v>7.3</v>
      </c>
      <c r="I3807">
        <v>365</v>
      </c>
      <c r="J3807">
        <v>2.8</v>
      </c>
      <c r="K3807">
        <v>140</v>
      </c>
      <c r="L3807">
        <v>4.5</v>
      </c>
      <c r="M3807">
        <v>0.61643835616438358</v>
      </c>
      <c r="N3807">
        <v>225</v>
      </c>
      <c r="O3807" t="s">
        <v>478</v>
      </c>
      <c r="P3807" t="s">
        <v>479</v>
      </c>
      <c r="Q3807" t="s">
        <v>186</v>
      </c>
      <c r="R3807" t="s">
        <v>112</v>
      </c>
      <c r="S3807" t="s">
        <v>246</v>
      </c>
      <c r="T3807" t="s">
        <v>480</v>
      </c>
      <c r="U3807" t="s">
        <v>1189</v>
      </c>
      <c r="V3807">
        <f>YEAR(sales_order1[[#This Row],[date]])</f>
        <v>2021</v>
      </c>
      <c r="W3807" t="str">
        <f>TEXT(sales_order1[[#This Row],[date]], "Mmm")</f>
        <v>Oct</v>
      </c>
      <c r="X3807">
        <f>VALUE(TEXT(sales_order1[[#This Row],[date]], "D"))</f>
        <v>19</v>
      </c>
      <c r="Y3807">
        <v>42</v>
      </c>
    </row>
    <row r="3808" spans="1:25" x14ac:dyDescent="0.25">
      <c r="A3808" s="1">
        <v>44488</v>
      </c>
      <c r="B3808">
        <v>61732</v>
      </c>
      <c r="C3808" t="s">
        <v>135</v>
      </c>
      <c r="D3808" t="str">
        <f>VLOOKUP(sales_order1[[#This Row],[itemCode]],product_details3!B:C,2,0)</f>
        <v>MSKSH</v>
      </c>
      <c r="E3808" t="s">
        <v>136</v>
      </c>
      <c r="F3808" t="s">
        <v>137</v>
      </c>
      <c r="G3808">
        <v>50</v>
      </c>
      <c r="H3808">
        <v>18.75</v>
      </c>
      <c r="I3808">
        <v>937.5</v>
      </c>
      <c r="J3808">
        <v>7.45</v>
      </c>
      <c r="K3808">
        <v>372.5</v>
      </c>
      <c r="L3808">
        <v>11.3</v>
      </c>
      <c r="M3808">
        <v>0.60266666666666668</v>
      </c>
      <c r="N3808">
        <v>565</v>
      </c>
      <c r="O3808" t="s">
        <v>281</v>
      </c>
      <c r="P3808" t="s">
        <v>282</v>
      </c>
      <c r="Q3808" t="s">
        <v>24</v>
      </c>
      <c r="R3808" t="s">
        <v>25</v>
      </c>
      <c r="S3808" t="s">
        <v>33</v>
      </c>
      <c r="T3808" t="s">
        <v>283</v>
      </c>
      <c r="U3808" t="s">
        <v>1191</v>
      </c>
      <c r="V3808">
        <f>YEAR(sales_order1[[#This Row],[date]])</f>
        <v>2021</v>
      </c>
      <c r="W3808" t="str">
        <f>TEXT(sales_order1[[#This Row],[date]], "Mmm")</f>
        <v>Oct</v>
      </c>
      <c r="X3808">
        <f>VALUE(TEXT(sales_order1[[#This Row],[date]], "D"))</f>
        <v>19</v>
      </c>
      <c r="Y3808">
        <v>42</v>
      </c>
    </row>
    <row r="3809" spans="1:25" x14ac:dyDescent="0.25">
      <c r="A3809" s="1">
        <v>44488</v>
      </c>
      <c r="B3809">
        <v>61733</v>
      </c>
      <c r="C3809" t="s">
        <v>35</v>
      </c>
      <c r="D3809" t="str">
        <f>VLOOKUP(sales_order1[[#This Row],[itemCode]],product_details3!B:C,2,0)</f>
        <v>SRMA30</v>
      </c>
      <c r="E3809" t="s">
        <v>36</v>
      </c>
      <c r="F3809" t="s">
        <v>30</v>
      </c>
      <c r="G3809">
        <v>200</v>
      </c>
      <c r="H3809">
        <v>26.2</v>
      </c>
      <c r="I3809">
        <v>5240</v>
      </c>
      <c r="J3809">
        <v>9.4</v>
      </c>
      <c r="K3809">
        <v>1880</v>
      </c>
      <c r="L3809">
        <v>16.8</v>
      </c>
      <c r="M3809">
        <v>0.6412213740458016</v>
      </c>
      <c r="N3809">
        <v>3360</v>
      </c>
      <c r="O3809" t="s">
        <v>484</v>
      </c>
      <c r="P3809" t="s">
        <v>485</v>
      </c>
      <c r="Q3809" t="s">
        <v>24</v>
      </c>
      <c r="R3809" t="s">
        <v>25</v>
      </c>
      <c r="S3809" t="s">
        <v>26</v>
      </c>
      <c r="T3809" t="s">
        <v>486</v>
      </c>
      <c r="U3809" t="s">
        <v>1191</v>
      </c>
      <c r="V3809">
        <f>YEAR(sales_order1[[#This Row],[date]])</f>
        <v>2021</v>
      </c>
      <c r="W3809" t="str">
        <f>TEXT(sales_order1[[#This Row],[date]], "Mmm")</f>
        <v>Oct</v>
      </c>
      <c r="X3809">
        <f>VALUE(TEXT(sales_order1[[#This Row],[date]], "D"))</f>
        <v>19</v>
      </c>
      <c r="Y3809">
        <v>42</v>
      </c>
    </row>
    <row r="3810" spans="1:25" x14ac:dyDescent="0.25">
      <c r="A3810" s="1">
        <v>44488</v>
      </c>
      <c r="B3810">
        <v>61734</v>
      </c>
      <c r="C3810" t="s">
        <v>320</v>
      </c>
      <c r="D3810" t="str">
        <f>VLOOKUP(sales_order1[[#This Row],[itemCode]],product_details3!B:C,2,0)</f>
        <v>SCR50+100</v>
      </c>
      <c r="E3810" t="s">
        <v>321</v>
      </c>
      <c r="F3810" t="s">
        <v>61</v>
      </c>
      <c r="G3810">
        <v>100</v>
      </c>
      <c r="H3810">
        <v>26.25</v>
      </c>
      <c r="I3810">
        <v>2625</v>
      </c>
      <c r="J3810">
        <v>7.75</v>
      </c>
      <c r="K3810">
        <v>775</v>
      </c>
      <c r="L3810">
        <v>18.5</v>
      </c>
      <c r="M3810">
        <v>0.70476190476190481</v>
      </c>
      <c r="N3810">
        <v>1850</v>
      </c>
      <c r="O3810" t="s">
        <v>670</v>
      </c>
      <c r="P3810" t="s">
        <v>671</v>
      </c>
      <c r="Q3810" t="s">
        <v>383</v>
      </c>
      <c r="R3810" t="s">
        <v>72</v>
      </c>
      <c r="S3810" t="s">
        <v>459</v>
      </c>
      <c r="T3810" t="s">
        <v>672</v>
      </c>
      <c r="U3810" t="s">
        <v>1188</v>
      </c>
      <c r="V3810">
        <f>YEAR(sales_order1[[#This Row],[date]])</f>
        <v>2021</v>
      </c>
      <c r="W3810" t="str">
        <f>TEXT(sales_order1[[#This Row],[date]], "Mmm")</f>
        <v>Oct</v>
      </c>
      <c r="X3810">
        <f>VALUE(TEXT(sales_order1[[#This Row],[date]], "D"))</f>
        <v>19</v>
      </c>
      <c r="Y3810">
        <v>42</v>
      </c>
    </row>
    <row r="3811" spans="1:25" x14ac:dyDescent="0.25">
      <c r="A3811" s="1">
        <v>44488</v>
      </c>
      <c r="B3811">
        <v>61735</v>
      </c>
      <c r="C3811" t="s">
        <v>43</v>
      </c>
      <c r="D3811" t="str">
        <f>VLOOKUP(sales_order1[[#This Row],[itemCode]],product_details3!B:C,2,0)</f>
        <v>CLNG200</v>
      </c>
      <c r="E3811" t="s">
        <v>44</v>
      </c>
      <c r="F3811" t="s">
        <v>45</v>
      </c>
      <c r="G3811">
        <v>50</v>
      </c>
      <c r="H3811">
        <v>21.25</v>
      </c>
      <c r="I3811">
        <v>1062.5</v>
      </c>
      <c r="J3811">
        <v>7.75</v>
      </c>
      <c r="K3811">
        <v>387.5</v>
      </c>
      <c r="L3811">
        <v>13.5</v>
      </c>
      <c r="M3811">
        <v>0.63529411764705879</v>
      </c>
      <c r="N3811">
        <v>675</v>
      </c>
      <c r="O3811" t="s">
        <v>299</v>
      </c>
      <c r="P3811" t="s">
        <v>300</v>
      </c>
      <c r="Q3811" t="s">
        <v>100</v>
      </c>
      <c r="R3811" t="s">
        <v>40</v>
      </c>
      <c r="S3811" t="s">
        <v>101</v>
      </c>
      <c r="T3811" t="s">
        <v>301</v>
      </c>
      <c r="U3811" t="s">
        <v>1190</v>
      </c>
      <c r="V3811">
        <f>YEAR(sales_order1[[#This Row],[date]])</f>
        <v>2021</v>
      </c>
      <c r="W3811" t="str">
        <f>TEXT(sales_order1[[#This Row],[date]], "Mmm")</f>
        <v>Oct</v>
      </c>
      <c r="X3811">
        <f>VALUE(TEXT(sales_order1[[#This Row],[date]], "D"))</f>
        <v>19</v>
      </c>
      <c r="Y3811">
        <v>42</v>
      </c>
    </row>
    <row r="3812" spans="1:25" x14ac:dyDescent="0.25">
      <c r="A3812" s="1">
        <v>44488</v>
      </c>
      <c r="B3812">
        <v>61736</v>
      </c>
      <c r="C3812" t="s">
        <v>170</v>
      </c>
      <c r="D3812" t="str">
        <f>VLOOKUP(sales_order1[[#This Row],[itemCode]],product_details3!B:C,2,0)</f>
        <v>MKRM100</v>
      </c>
      <c r="E3812" t="s">
        <v>171</v>
      </c>
      <c r="F3812" t="s">
        <v>151</v>
      </c>
      <c r="G3812">
        <v>100</v>
      </c>
      <c r="H3812">
        <v>5.5</v>
      </c>
      <c r="I3812">
        <v>550</v>
      </c>
      <c r="J3812">
        <v>2.2999999999999998</v>
      </c>
      <c r="K3812">
        <v>230</v>
      </c>
      <c r="L3812">
        <v>3.2</v>
      </c>
      <c r="M3812">
        <v>0.5818181818181819</v>
      </c>
      <c r="N3812">
        <v>320</v>
      </c>
      <c r="O3812" t="s">
        <v>528</v>
      </c>
      <c r="P3812" t="s">
        <v>529</v>
      </c>
      <c r="Q3812" t="s">
        <v>132</v>
      </c>
      <c r="R3812" t="s">
        <v>56</v>
      </c>
      <c r="S3812" t="s">
        <v>133</v>
      </c>
      <c r="T3812" t="s">
        <v>530</v>
      </c>
      <c r="U3812" t="s">
        <v>1191</v>
      </c>
      <c r="V3812">
        <f>YEAR(sales_order1[[#This Row],[date]])</f>
        <v>2021</v>
      </c>
      <c r="W3812" t="str">
        <f>TEXT(sales_order1[[#This Row],[date]], "Mmm")</f>
        <v>Oct</v>
      </c>
      <c r="X3812">
        <f>VALUE(TEXT(sales_order1[[#This Row],[date]], "D"))</f>
        <v>19</v>
      </c>
      <c r="Y3812">
        <v>42</v>
      </c>
    </row>
    <row r="3813" spans="1:25" x14ac:dyDescent="0.25">
      <c r="A3813" s="1">
        <v>44488</v>
      </c>
      <c r="B3813">
        <v>61737</v>
      </c>
      <c r="C3813" t="s">
        <v>86</v>
      </c>
      <c r="D3813" t="str">
        <f>VLOOKUP(sales_order1[[#This Row],[itemCode]],product_details3!B:C,2,0)</f>
        <v>SRMH30</v>
      </c>
      <c r="E3813" t="s">
        <v>87</v>
      </c>
      <c r="F3813" t="s">
        <v>30</v>
      </c>
      <c r="G3813">
        <v>150</v>
      </c>
      <c r="H3813">
        <v>21</v>
      </c>
      <c r="I3813">
        <v>3150</v>
      </c>
      <c r="J3813">
        <v>6.6</v>
      </c>
      <c r="K3813">
        <v>990</v>
      </c>
      <c r="L3813">
        <v>14.4</v>
      </c>
      <c r="M3813">
        <v>0.68571428571428572</v>
      </c>
      <c r="N3813">
        <v>2160</v>
      </c>
      <c r="O3813" t="s">
        <v>395</v>
      </c>
      <c r="P3813" t="s">
        <v>396</v>
      </c>
      <c r="Q3813" t="s">
        <v>191</v>
      </c>
      <c r="R3813" t="s">
        <v>56</v>
      </c>
      <c r="S3813" t="s">
        <v>192</v>
      </c>
      <c r="T3813" t="s">
        <v>397</v>
      </c>
      <c r="U3813" t="s">
        <v>1191</v>
      </c>
      <c r="V3813">
        <f>YEAR(sales_order1[[#This Row],[date]])</f>
        <v>2021</v>
      </c>
      <c r="W3813" t="str">
        <f>TEXT(sales_order1[[#This Row],[date]], "Mmm")</f>
        <v>Oct</v>
      </c>
      <c r="X3813">
        <f>VALUE(TEXT(sales_order1[[#This Row],[date]], "D"))</f>
        <v>19</v>
      </c>
      <c r="Y3813">
        <v>42</v>
      </c>
    </row>
    <row r="3814" spans="1:25" x14ac:dyDescent="0.25">
      <c r="A3814" s="1">
        <v>44488</v>
      </c>
      <c r="B3814">
        <v>61738</v>
      </c>
      <c r="C3814" t="s">
        <v>256</v>
      </c>
      <c r="D3814" t="str">
        <f>VLOOKUP(sales_order1[[#This Row],[itemCode]],product_details3!B:C,2,0)</f>
        <v>MSKC50</v>
      </c>
      <c r="E3814" t="s">
        <v>257</v>
      </c>
      <c r="F3814" t="s">
        <v>137</v>
      </c>
      <c r="G3814">
        <v>100</v>
      </c>
      <c r="H3814">
        <v>11.95</v>
      </c>
      <c r="I3814">
        <v>1195</v>
      </c>
      <c r="J3814">
        <v>5.2</v>
      </c>
      <c r="K3814">
        <v>520</v>
      </c>
      <c r="L3814">
        <v>6.75</v>
      </c>
      <c r="M3814">
        <v>0.56485355648535562</v>
      </c>
      <c r="N3814">
        <v>675</v>
      </c>
      <c r="O3814" t="s">
        <v>694</v>
      </c>
      <c r="P3814" t="s">
        <v>695</v>
      </c>
      <c r="Q3814" t="s">
        <v>213</v>
      </c>
      <c r="R3814" t="s">
        <v>25</v>
      </c>
      <c r="S3814" t="s">
        <v>214</v>
      </c>
      <c r="T3814" t="s">
        <v>696</v>
      </c>
      <c r="U3814" t="s">
        <v>1191</v>
      </c>
      <c r="V3814">
        <f>YEAR(sales_order1[[#This Row],[date]])</f>
        <v>2021</v>
      </c>
      <c r="W3814" t="str">
        <f>TEXT(sales_order1[[#This Row],[date]], "Mmm")</f>
        <v>Oct</v>
      </c>
      <c r="X3814">
        <f>VALUE(TEXT(sales_order1[[#This Row],[date]], "D"))</f>
        <v>19</v>
      </c>
      <c r="Y3814">
        <v>42</v>
      </c>
    </row>
    <row r="3815" spans="1:25" x14ac:dyDescent="0.25">
      <c r="A3815" s="1">
        <v>44489</v>
      </c>
      <c r="B3815">
        <v>61739</v>
      </c>
      <c r="C3815" t="s">
        <v>115</v>
      </c>
      <c r="D3815" t="str">
        <f>VLOOKUP(sales_order1[[#This Row],[itemCode]],product_details3!B:C,2,0)</f>
        <v>SCRS30100</v>
      </c>
      <c r="E3815" t="s">
        <v>116</v>
      </c>
      <c r="F3815" t="s">
        <v>61</v>
      </c>
      <c r="G3815">
        <v>250</v>
      </c>
      <c r="H3815">
        <v>32.75</v>
      </c>
      <c r="I3815">
        <v>8187.5</v>
      </c>
      <c r="J3815">
        <v>11.25</v>
      </c>
      <c r="K3815">
        <v>2812.5</v>
      </c>
      <c r="L3815">
        <v>21.5</v>
      </c>
      <c r="M3815">
        <v>0.65648854961832059</v>
      </c>
      <c r="N3815">
        <v>5375</v>
      </c>
      <c r="O3815" t="s">
        <v>231</v>
      </c>
      <c r="P3815" t="s">
        <v>232</v>
      </c>
      <c r="Q3815" t="s">
        <v>119</v>
      </c>
      <c r="R3815" t="s">
        <v>40</v>
      </c>
      <c r="S3815" t="s">
        <v>233</v>
      </c>
      <c r="T3815" t="s">
        <v>234</v>
      </c>
      <c r="U3815" t="s">
        <v>1190</v>
      </c>
      <c r="V3815">
        <f>YEAR(sales_order1[[#This Row],[date]])</f>
        <v>2021</v>
      </c>
      <c r="W3815" t="str">
        <f>TEXT(sales_order1[[#This Row],[date]], "Mmm")</f>
        <v>Oct</v>
      </c>
      <c r="X3815">
        <f>VALUE(TEXT(sales_order1[[#This Row],[date]], "D"))</f>
        <v>20</v>
      </c>
      <c r="Y3815">
        <v>42</v>
      </c>
    </row>
    <row r="3816" spans="1:25" x14ac:dyDescent="0.25">
      <c r="A3816" s="1">
        <v>44489</v>
      </c>
      <c r="B3816">
        <v>61740</v>
      </c>
      <c r="C3816" t="s">
        <v>19</v>
      </c>
      <c r="D3816" t="str">
        <f>VLOOKUP(sales_order1[[#This Row],[itemCode]],product_details3!B:C,2,0)</f>
        <v>MSTH100</v>
      </c>
      <c r="E3816" t="s">
        <v>20</v>
      </c>
      <c r="F3816" t="s">
        <v>21</v>
      </c>
      <c r="G3816">
        <v>200</v>
      </c>
      <c r="H3816">
        <v>26.25</v>
      </c>
      <c r="I3816">
        <v>5250</v>
      </c>
      <c r="J3816">
        <v>7.75</v>
      </c>
      <c r="K3816">
        <v>1550</v>
      </c>
      <c r="L3816">
        <v>18.5</v>
      </c>
      <c r="M3816">
        <v>0.70476190476190481</v>
      </c>
      <c r="N3816">
        <v>3700</v>
      </c>
      <c r="O3816" t="s">
        <v>570</v>
      </c>
      <c r="P3816" t="s">
        <v>571</v>
      </c>
      <c r="Q3816" t="s">
        <v>77</v>
      </c>
      <c r="R3816" t="s">
        <v>72</v>
      </c>
      <c r="S3816" t="s">
        <v>140</v>
      </c>
      <c r="T3816" t="s">
        <v>572</v>
      </c>
      <c r="U3816" t="s">
        <v>1190</v>
      </c>
      <c r="V3816">
        <f>YEAR(sales_order1[[#This Row],[date]])</f>
        <v>2021</v>
      </c>
      <c r="W3816" t="str">
        <f>TEXT(sales_order1[[#This Row],[date]], "Mmm")</f>
        <v>Oct</v>
      </c>
      <c r="X3816">
        <f>VALUE(TEXT(sales_order1[[#This Row],[date]], "D"))</f>
        <v>20</v>
      </c>
      <c r="Y3816">
        <v>42</v>
      </c>
    </row>
    <row r="3817" spans="1:25" x14ac:dyDescent="0.25">
      <c r="A3817" s="1">
        <v>44489</v>
      </c>
      <c r="B3817">
        <v>61741</v>
      </c>
      <c r="C3817" t="s">
        <v>194</v>
      </c>
      <c r="D3817" t="str">
        <f>VLOOKUP(sales_order1[[#This Row],[itemCode]],product_details3!B:C,2,0)</f>
        <v>CLNG150</v>
      </c>
      <c r="E3817" t="s">
        <v>195</v>
      </c>
      <c r="F3817" t="s">
        <v>45</v>
      </c>
      <c r="G3817">
        <v>100</v>
      </c>
      <c r="H3817">
        <v>12.75</v>
      </c>
      <c r="I3817">
        <v>1275</v>
      </c>
      <c r="J3817">
        <v>4.45</v>
      </c>
      <c r="K3817">
        <v>445</v>
      </c>
      <c r="L3817">
        <v>8.3000000000000007</v>
      </c>
      <c r="M3817">
        <v>0.65098039215686276</v>
      </c>
      <c r="N3817">
        <v>830</v>
      </c>
      <c r="O3817" t="s">
        <v>454</v>
      </c>
      <c r="P3817" t="s">
        <v>455</v>
      </c>
      <c r="Q3817" t="s">
        <v>71</v>
      </c>
      <c r="R3817" t="s">
        <v>72</v>
      </c>
      <c r="S3817" t="s">
        <v>73</v>
      </c>
      <c r="T3817" t="s">
        <v>456</v>
      </c>
      <c r="U3817" t="s">
        <v>1190</v>
      </c>
      <c r="V3817">
        <f>YEAR(sales_order1[[#This Row],[date]])</f>
        <v>2021</v>
      </c>
      <c r="W3817" t="str">
        <f>TEXT(sales_order1[[#This Row],[date]], "Mmm")</f>
        <v>Oct</v>
      </c>
      <c r="X3817">
        <f>VALUE(TEXT(sales_order1[[#This Row],[date]], "D"))</f>
        <v>20</v>
      </c>
      <c r="Y3817">
        <v>42</v>
      </c>
    </row>
    <row r="3818" spans="1:25" x14ac:dyDescent="0.25">
      <c r="A3818" s="1">
        <v>44489</v>
      </c>
      <c r="B3818">
        <v>61742</v>
      </c>
      <c r="C3818" t="s">
        <v>337</v>
      </c>
      <c r="D3818" t="str">
        <f>VLOOKUP(sales_order1[[#This Row],[itemCode]],product_details3!B:C,2,0)</f>
        <v>MKRO100</v>
      </c>
      <c r="E3818" t="s">
        <v>338</v>
      </c>
      <c r="F3818" t="s">
        <v>151</v>
      </c>
      <c r="G3818">
        <v>200</v>
      </c>
      <c r="H3818">
        <v>6.3</v>
      </c>
      <c r="I3818">
        <v>1260</v>
      </c>
      <c r="J3818">
        <v>2.8</v>
      </c>
      <c r="K3818">
        <v>560</v>
      </c>
      <c r="L3818">
        <v>3.5</v>
      </c>
      <c r="M3818">
        <v>0.55555555555555558</v>
      </c>
      <c r="N3818">
        <v>700</v>
      </c>
      <c r="O3818" t="s">
        <v>630</v>
      </c>
      <c r="P3818" t="s">
        <v>631</v>
      </c>
      <c r="Q3818" t="s">
        <v>119</v>
      </c>
      <c r="R3818" t="s">
        <v>40</v>
      </c>
      <c r="S3818" t="s">
        <v>233</v>
      </c>
      <c r="T3818" t="s">
        <v>632</v>
      </c>
      <c r="U3818" t="s">
        <v>1190</v>
      </c>
      <c r="V3818">
        <f>YEAR(sales_order1[[#This Row],[date]])</f>
        <v>2021</v>
      </c>
      <c r="W3818" t="str">
        <f>TEXT(sales_order1[[#This Row],[date]], "Mmm")</f>
        <v>Oct</v>
      </c>
      <c r="X3818">
        <f>VALUE(TEXT(sales_order1[[#This Row],[date]], "D"))</f>
        <v>20</v>
      </c>
      <c r="Y3818">
        <v>42</v>
      </c>
    </row>
    <row r="3819" spans="1:25" x14ac:dyDescent="0.25">
      <c r="A3819" s="1">
        <v>44489</v>
      </c>
      <c r="B3819">
        <v>61743</v>
      </c>
      <c r="C3819" t="s">
        <v>135</v>
      </c>
      <c r="D3819" t="str">
        <f>VLOOKUP(sales_order1[[#This Row],[itemCode]],product_details3!B:C,2,0)</f>
        <v>MSKSH</v>
      </c>
      <c r="E3819" t="s">
        <v>136</v>
      </c>
      <c r="F3819" t="s">
        <v>137</v>
      </c>
      <c r="G3819">
        <v>300</v>
      </c>
      <c r="H3819">
        <v>18.75</v>
      </c>
      <c r="I3819">
        <v>5625</v>
      </c>
      <c r="J3819">
        <v>7.45</v>
      </c>
      <c r="K3819">
        <v>2235</v>
      </c>
      <c r="L3819">
        <v>11.3</v>
      </c>
      <c r="M3819">
        <v>0.60266666666666668</v>
      </c>
      <c r="N3819">
        <v>3390</v>
      </c>
      <c r="O3819" t="s">
        <v>227</v>
      </c>
      <c r="P3819" t="s">
        <v>228</v>
      </c>
      <c r="Q3819" t="s">
        <v>64</v>
      </c>
      <c r="R3819" t="s">
        <v>40</v>
      </c>
      <c r="S3819" t="s">
        <v>229</v>
      </c>
      <c r="T3819" t="s">
        <v>230</v>
      </c>
      <c r="U3819" t="s">
        <v>1189</v>
      </c>
      <c r="V3819">
        <f>YEAR(sales_order1[[#This Row],[date]])</f>
        <v>2021</v>
      </c>
      <c r="W3819" t="str">
        <f>TEXT(sales_order1[[#This Row],[date]], "Mmm")</f>
        <v>Oct</v>
      </c>
      <c r="X3819">
        <f>VALUE(TEXT(sales_order1[[#This Row],[date]], "D"))</f>
        <v>20</v>
      </c>
      <c r="Y3819">
        <v>42</v>
      </c>
    </row>
    <row r="3820" spans="1:25" x14ac:dyDescent="0.25">
      <c r="A3820" s="1">
        <v>44489</v>
      </c>
      <c r="B3820">
        <v>61744</v>
      </c>
      <c r="C3820" t="s">
        <v>313</v>
      </c>
      <c r="D3820" t="str">
        <f>VLOOKUP(sales_order1[[#This Row],[itemCode]],product_details3!B:C,2,0)</f>
        <v>MSKO50</v>
      </c>
      <c r="E3820" t="s">
        <v>314</v>
      </c>
      <c r="F3820" t="s">
        <v>137</v>
      </c>
      <c r="G3820">
        <v>150</v>
      </c>
      <c r="H3820">
        <v>14.65</v>
      </c>
      <c r="I3820">
        <v>2197.5</v>
      </c>
      <c r="J3820">
        <v>6.55</v>
      </c>
      <c r="K3820">
        <v>982.5</v>
      </c>
      <c r="L3820">
        <v>8.1</v>
      </c>
      <c r="M3820">
        <v>0.55290102389078488</v>
      </c>
      <c r="N3820">
        <v>1215</v>
      </c>
      <c r="O3820" t="s">
        <v>582</v>
      </c>
      <c r="P3820" t="s">
        <v>583</v>
      </c>
      <c r="Q3820" t="s">
        <v>213</v>
      </c>
      <c r="R3820" t="s">
        <v>25</v>
      </c>
      <c r="S3820" t="s">
        <v>214</v>
      </c>
      <c r="T3820" t="s">
        <v>584</v>
      </c>
      <c r="U3820" t="s">
        <v>1191</v>
      </c>
      <c r="V3820">
        <f>YEAR(sales_order1[[#This Row],[date]])</f>
        <v>2021</v>
      </c>
      <c r="W3820" t="str">
        <f>TEXT(sales_order1[[#This Row],[date]], "Mmm")</f>
        <v>Oct</v>
      </c>
      <c r="X3820">
        <f>VALUE(TEXT(sales_order1[[#This Row],[date]], "D"))</f>
        <v>20</v>
      </c>
      <c r="Y3820">
        <v>42</v>
      </c>
    </row>
    <row r="3821" spans="1:25" x14ac:dyDescent="0.25">
      <c r="A3821" s="1">
        <v>44489</v>
      </c>
      <c r="B3821">
        <v>61745</v>
      </c>
      <c r="C3821" t="s">
        <v>209</v>
      </c>
      <c r="D3821" t="str">
        <f>VLOOKUP(sales_order1[[#This Row],[itemCode]],product_details3!B:C,2,0)</f>
        <v>CLNG50</v>
      </c>
      <c r="E3821" t="s">
        <v>210</v>
      </c>
      <c r="F3821" t="s">
        <v>45</v>
      </c>
      <c r="G3821">
        <v>200</v>
      </c>
      <c r="H3821">
        <v>6.5</v>
      </c>
      <c r="I3821">
        <v>1300</v>
      </c>
      <c r="J3821">
        <v>2.2999999999999998</v>
      </c>
      <c r="K3821">
        <v>460</v>
      </c>
      <c r="L3821">
        <v>4.2</v>
      </c>
      <c r="M3821">
        <v>0.64615384615384619</v>
      </c>
      <c r="N3821">
        <v>840</v>
      </c>
      <c r="O3821" t="s">
        <v>366</v>
      </c>
      <c r="P3821" t="s">
        <v>367</v>
      </c>
      <c r="Q3821" t="s">
        <v>239</v>
      </c>
      <c r="R3821" t="s">
        <v>112</v>
      </c>
      <c r="S3821" t="s">
        <v>368</v>
      </c>
      <c r="T3821" t="s">
        <v>369</v>
      </c>
      <c r="U3821" t="s">
        <v>1189</v>
      </c>
      <c r="V3821">
        <f>YEAR(sales_order1[[#This Row],[date]])</f>
        <v>2021</v>
      </c>
      <c r="W3821" t="str">
        <f>TEXT(sales_order1[[#This Row],[date]], "Mmm")</f>
        <v>Oct</v>
      </c>
      <c r="X3821">
        <f>VALUE(TEXT(sales_order1[[#This Row],[date]], "D"))</f>
        <v>20</v>
      </c>
      <c r="Y3821">
        <v>42</v>
      </c>
    </row>
    <row r="3822" spans="1:25" x14ac:dyDescent="0.25">
      <c r="A3822" s="1">
        <v>44489</v>
      </c>
      <c r="B3822">
        <v>61746</v>
      </c>
      <c r="C3822" t="s">
        <v>135</v>
      </c>
      <c r="D3822" t="str">
        <f>VLOOKUP(sales_order1[[#This Row],[itemCode]],product_details3!B:C,2,0)</f>
        <v>MSKSH</v>
      </c>
      <c r="E3822" t="s">
        <v>136</v>
      </c>
      <c r="F3822" t="s">
        <v>137</v>
      </c>
      <c r="G3822">
        <v>300</v>
      </c>
      <c r="H3822">
        <v>18.75</v>
      </c>
      <c r="I3822">
        <v>5625</v>
      </c>
      <c r="J3822">
        <v>7.45</v>
      </c>
      <c r="K3822">
        <v>2235</v>
      </c>
      <c r="L3822">
        <v>11.3</v>
      </c>
      <c r="M3822">
        <v>0.60266666666666668</v>
      </c>
      <c r="N3822">
        <v>3390</v>
      </c>
      <c r="O3822" t="s">
        <v>495</v>
      </c>
      <c r="P3822" t="s">
        <v>496</v>
      </c>
      <c r="Q3822" t="s">
        <v>119</v>
      </c>
      <c r="R3822" t="s">
        <v>40</v>
      </c>
      <c r="S3822" t="s">
        <v>497</v>
      </c>
      <c r="T3822" t="s">
        <v>498</v>
      </c>
      <c r="U3822" t="s">
        <v>1190</v>
      </c>
      <c r="V3822">
        <f>YEAR(sales_order1[[#This Row],[date]])</f>
        <v>2021</v>
      </c>
      <c r="W3822" t="str">
        <f>TEXT(sales_order1[[#This Row],[date]], "Mmm")</f>
        <v>Oct</v>
      </c>
      <c r="X3822">
        <f>VALUE(TEXT(sales_order1[[#This Row],[date]], "D"))</f>
        <v>20</v>
      </c>
      <c r="Y3822">
        <v>42</v>
      </c>
    </row>
    <row r="3823" spans="1:25" x14ac:dyDescent="0.25">
      <c r="A3823" s="1">
        <v>44489</v>
      </c>
      <c r="B3823">
        <v>61747</v>
      </c>
      <c r="C3823" t="s">
        <v>315</v>
      </c>
      <c r="D3823" t="str">
        <f>VLOOKUP(sales_order1[[#This Row],[itemCode]],product_details3!B:C,2,0)</f>
        <v>EXFG50</v>
      </c>
      <c r="E3823" t="s">
        <v>316</v>
      </c>
      <c r="F3823" t="s">
        <v>183</v>
      </c>
      <c r="G3823">
        <v>100</v>
      </c>
      <c r="H3823">
        <v>15.75</v>
      </c>
      <c r="I3823">
        <v>1575</v>
      </c>
      <c r="J3823">
        <v>5.45</v>
      </c>
      <c r="K3823">
        <v>545</v>
      </c>
      <c r="L3823">
        <v>10.3</v>
      </c>
      <c r="M3823">
        <v>0.65396825396825398</v>
      </c>
      <c r="N3823">
        <v>1030</v>
      </c>
      <c r="O3823" t="s">
        <v>302</v>
      </c>
      <c r="P3823" t="s">
        <v>303</v>
      </c>
      <c r="Q3823" t="s">
        <v>107</v>
      </c>
      <c r="R3823" t="s">
        <v>40</v>
      </c>
      <c r="S3823" t="s">
        <v>101</v>
      </c>
      <c r="T3823" t="s">
        <v>304</v>
      </c>
      <c r="U3823" t="s">
        <v>1190</v>
      </c>
      <c r="V3823">
        <f>YEAR(sales_order1[[#This Row],[date]])</f>
        <v>2021</v>
      </c>
      <c r="W3823" t="str">
        <f>TEXT(sales_order1[[#This Row],[date]], "Mmm")</f>
        <v>Oct</v>
      </c>
      <c r="X3823">
        <f>VALUE(TEXT(sales_order1[[#This Row],[date]], "D"))</f>
        <v>20</v>
      </c>
      <c r="Y3823">
        <v>42</v>
      </c>
    </row>
    <row r="3824" spans="1:25" x14ac:dyDescent="0.25">
      <c r="A3824" s="1">
        <v>44490</v>
      </c>
      <c r="B3824">
        <v>61748</v>
      </c>
      <c r="C3824" t="s">
        <v>19</v>
      </c>
      <c r="D3824" t="str">
        <f>VLOOKUP(sales_order1[[#This Row],[itemCode]],product_details3!B:C,2,0)</f>
        <v>MSTH100</v>
      </c>
      <c r="E3824" t="s">
        <v>20</v>
      </c>
      <c r="F3824" t="s">
        <v>21</v>
      </c>
      <c r="G3824">
        <v>100</v>
      </c>
      <c r="H3824">
        <v>26.25</v>
      </c>
      <c r="I3824">
        <v>2625</v>
      </c>
      <c r="J3824">
        <v>7.75</v>
      </c>
      <c r="K3824">
        <v>775</v>
      </c>
      <c r="L3824">
        <v>18.5</v>
      </c>
      <c r="M3824">
        <v>0.70476190476190481</v>
      </c>
      <c r="N3824">
        <v>1850</v>
      </c>
      <c r="O3824" t="s">
        <v>676</v>
      </c>
      <c r="P3824" t="s">
        <v>677</v>
      </c>
      <c r="Q3824" t="s">
        <v>93</v>
      </c>
      <c r="R3824" t="s">
        <v>72</v>
      </c>
      <c r="S3824" t="s">
        <v>94</v>
      </c>
      <c r="T3824" t="s">
        <v>678</v>
      </c>
      <c r="U3824" t="s">
        <v>1190</v>
      </c>
      <c r="V3824">
        <f>YEAR(sales_order1[[#This Row],[date]])</f>
        <v>2021</v>
      </c>
      <c r="W3824" t="str">
        <f>TEXT(sales_order1[[#This Row],[date]], "Mmm")</f>
        <v>Oct</v>
      </c>
      <c r="X3824">
        <f>VALUE(TEXT(sales_order1[[#This Row],[date]], "D"))</f>
        <v>21</v>
      </c>
      <c r="Y3824">
        <v>42</v>
      </c>
    </row>
    <row r="3825" spans="1:25" x14ac:dyDescent="0.25">
      <c r="A3825" s="1">
        <v>44490</v>
      </c>
      <c r="B3825">
        <v>61749</v>
      </c>
      <c r="C3825" t="s">
        <v>325</v>
      </c>
      <c r="D3825" t="str">
        <f>VLOOKUP(sales_order1[[#This Row],[itemCode]],product_details3!B:C,2,0)</f>
        <v>EXFG100</v>
      </c>
      <c r="E3825" t="s">
        <v>326</v>
      </c>
      <c r="F3825" t="s">
        <v>183</v>
      </c>
      <c r="G3825">
        <v>100</v>
      </c>
      <c r="H3825">
        <v>20.75</v>
      </c>
      <c r="I3825">
        <v>2075</v>
      </c>
      <c r="J3825">
        <v>7.45</v>
      </c>
      <c r="K3825">
        <v>745</v>
      </c>
      <c r="L3825">
        <v>13.3</v>
      </c>
      <c r="M3825">
        <v>0.64096385542168677</v>
      </c>
      <c r="N3825">
        <v>1330</v>
      </c>
      <c r="O3825" t="s">
        <v>69</v>
      </c>
      <c r="P3825" t="s">
        <v>70</v>
      </c>
      <c r="Q3825" t="s">
        <v>71</v>
      </c>
      <c r="R3825" t="s">
        <v>72</v>
      </c>
      <c r="S3825" t="s">
        <v>73</v>
      </c>
      <c r="T3825" t="s">
        <v>74</v>
      </c>
      <c r="U3825" t="s">
        <v>1190</v>
      </c>
      <c r="V3825">
        <f>YEAR(sales_order1[[#This Row],[date]])</f>
        <v>2021</v>
      </c>
      <c r="W3825" t="str">
        <f>TEXT(sales_order1[[#This Row],[date]], "Mmm")</f>
        <v>Oct</v>
      </c>
      <c r="X3825">
        <f>VALUE(TEXT(sales_order1[[#This Row],[date]], "D"))</f>
        <v>21</v>
      </c>
      <c r="Y3825">
        <v>42</v>
      </c>
    </row>
    <row r="3826" spans="1:25" x14ac:dyDescent="0.25">
      <c r="A3826" s="1">
        <v>44490</v>
      </c>
      <c r="B3826">
        <v>61750</v>
      </c>
      <c r="C3826" t="s">
        <v>67</v>
      </c>
      <c r="D3826" t="str">
        <f>VLOOKUP(sales_order1[[#This Row],[itemCode]],product_details3!B:C,2,0)</f>
        <v>SRMH15</v>
      </c>
      <c r="E3826" t="s">
        <v>68</v>
      </c>
      <c r="F3826" t="s">
        <v>30</v>
      </c>
      <c r="G3826">
        <v>150</v>
      </c>
      <c r="H3826">
        <v>15.75</v>
      </c>
      <c r="I3826">
        <v>2362.5</v>
      </c>
      <c r="J3826">
        <v>5.45</v>
      </c>
      <c r="K3826">
        <v>817.5</v>
      </c>
      <c r="L3826">
        <v>10.3</v>
      </c>
      <c r="M3826">
        <v>0.65396825396825398</v>
      </c>
      <c r="N3826">
        <v>1545</v>
      </c>
      <c r="O3826" t="s">
        <v>718</v>
      </c>
      <c r="P3826" t="s">
        <v>719</v>
      </c>
      <c r="Q3826" t="s">
        <v>239</v>
      </c>
      <c r="R3826" t="s">
        <v>112</v>
      </c>
      <c r="S3826" t="s">
        <v>368</v>
      </c>
      <c r="T3826" t="s">
        <v>608</v>
      </c>
      <c r="U3826" t="s">
        <v>1189</v>
      </c>
      <c r="V3826">
        <f>YEAR(sales_order1[[#This Row],[date]])</f>
        <v>2021</v>
      </c>
      <c r="W3826" t="str">
        <f>TEXT(sales_order1[[#This Row],[date]], "Mmm")</f>
        <v>Oct</v>
      </c>
      <c r="X3826">
        <f>VALUE(TEXT(sales_order1[[#This Row],[date]], "D"))</f>
        <v>21</v>
      </c>
      <c r="Y3826">
        <v>42</v>
      </c>
    </row>
    <row r="3827" spans="1:25" x14ac:dyDescent="0.25">
      <c r="A3827" s="1">
        <v>44490</v>
      </c>
      <c r="B3827">
        <v>61751</v>
      </c>
      <c r="C3827" t="s">
        <v>352</v>
      </c>
      <c r="D3827" t="str">
        <f>VLOOKUP(sales_order1[[#This Row],[itemCode]],product_details3!B:C,2,0)</f>
        <v>MSTL50</v>
      </c>
      <c r="E3827" t="s">
        <v>353</v>
      </c>
      <c r="F3827" t="s">
        <v>21</v>
      </c>
      <c r="G3827">
        <v>150</v>
      </c>
      <c r="H3827">
        <v>16.95</v>
      </c>
      <c r="I3827">
        <v>2542.5</v>
      </c>
      <c r="J3827">
        <v>5.2</v>
      </c>
      <c r="K3827">
        <v>780</v>
      </c>
      <c r="L3827">
        <v>11.75</v>
      </c>
      <c r="M3827">
        <v>0.69321533923303835</v>
      </c>
      <c r="N3827">
        <v>1762.5</v>
      </c>
      <c r="O3827" t="s">
        <v>430</v>
      </c>
      <c r="P3827" t="s">
        <v>431</v>
      </c>
      <c r="Q3827" t="s">
        <v>218</v>
      </c>
      <c r="R3827" t="s">
        <v>40</v>
      </c>
      <c r="S3827" t="s">
        <v>432</v>
      </c>
      <c r="T3827" t="s">
        <v>433</v>
      </c>
      <c r="U3827" t="s">
        <v>1190</v>
      </c>
      <c r="V3827">
        <f>YEAR(sales_order1[[#This Row],[date]])</f>
        <v>2021</v>
      </c>
      <c r="W3827" t="str">
        <f>TEXT(sales_order1[[#This Row],[date]], "Mmm")</f>
        <v>Oct</v>
      </c>
      <c r="X3827">
        <f>VALUE(TEXT(sales_order1[[#This Row],[date]], "D"))</f>
        <v>21</v>
      </c>
      <c r="Y3827">
        <v>42</v>
      </c>
    </row>
    <row r="3828" spans="1:25" x14ac:dyDescent="0.25">
      <c r="A3828" s="1">
        <v>44490</v>
      </c>
      <c r="B3828">
        <v>61752</v>
      </c>
      <c r="C3828" t="s">
        <v>28</v>
      </c>
      <c r="D3828" t="str">
        <f>VLOOKUP(sales_order1[[#This Row],[itemCode]],product_details3!B:C,2,0)</f>
        <v>SRMC30</v>
      </c>
      <c r="E3828" t="s">
        <v>29</v>
      </c>
      <c r="F3828" t="s">
        <v>30</v>
      </c>
      <c r="G3828">
        <v>100</v>
      </c>
      <c r="H3828">
        <v>22.6</v>
      </c>
      <c r="I3828">
        <v>2260</v>
      </c>
      <c r="J3828">
        <v>7.6</v>
      </c>
      <c r="K3828">
        <v>760</v>
      </c>
      <c r="L3828">
        <v>15</v>
      </c>
      <c r="M3828">
        <v>0.66371681415929207</v>
      </c>
      <c r="N3828">
        <v>1500</v>
      </c>
      <c r="O3828" t="s">
        <v>138</v>
      </c>
      <c r="P3828" t="s">
        <v>139</v>
      </c>
      <c r="Q3828" t="s">
        <v>77</v>
      </c>
      <c r="R3828" t="s">
        <v>72</v>
      </c>
      <c r="S3828" t="s">
        <v>140</v>
      </c>
      <c r="T3828" t="s">
        <v>141</v>
      </c>
      <c r="U3828" t="s">
        <v>1190</v>
      </c>
      <c r="V3828">
        <f>YEAR(sales_order1[[#This Row],[date]])</f>
        <v>2021</v>
      </c>
      <c r="W3828" t="str">
        <f>TEXT(sales_order1[[#This Row],[date]], "Mmm")</f>
        <v>Oct</v>
      </c>
      <c r="X3828">
        <f>VALUE(TEXT(sales_order1[[#This Row],[date]], "D"))</f>
        <v>21</v>
      </c>
      <c r="Y3828">
        <v>42</v>
      </c>
    </row>
    <row r="3829" spans="1:25" x14ac:dyDescent="0.25">
      <c r="A3829" s="1">
        <v>44490</v>
      </c>
      <c r="B3829">
        <v>61753</v>
      </c>
      <c r="C3829" t="s">
        <v>194</v>
      </c>
      <c r="D3829" t="str">
        <f>VLOOKUP(sales_order1[[#This Row],[itemCode]],product_details3!B:C,2,0)</f>
        <v>CLNG150</v>
      </c>
      <c r="E3829" t="s">
        <v>195</v>
      </c>
      <c r="F3829" t="s">
        <v>45</v>
      </c>
      <c r="G3829">
        <v>150</v>
      </c>
      <c r="H3829">
        <v>12.75</v>
      </c>
      <c r="I3829">
        <v>1912.5</v>
      </c>
      <c r="J3829">
        <v>4.45</v>
      </c>
      <c r="K3829">
        <v>667.5</v>
      </c>
      <c r="L3829">
        <v>8.3000000000000007</v>
      </c>
      <c r="M3829">
        <v>0.65098039215686276</v>
      </c>
      <c r="N3829">
        <v>1245</v>
      </c>
      <c r="O3829" t="s">
        <v>606</v>
      </c>
      <c r="P3829" t="s">
        <v>607</v>
      </c>
      <c r="Q3829" t="s">
        <v>239</v>
      </c>
      <c r="R3829" t="s">
        <v>112</v>
      </c>
      <c r="S3829" t="s">
        <v>368</v>
      </c>
      <c r="T3829" t="s">
        <v>608</v>
      </c>
      <c r="U3829" t="s">
        <v>1189</v>
      </c>
      <c r="V3829">
        <f>YEAR(sales_order1[[#This Row],[date]])</f>
        <v>2021</v>
      </c>
      <c r="W3829" t="str">
        <f>TEXT(sales_order1[[#This Row],[date]], "Mmm")</f>
        <v>Oct</v>
      </c>
      <c r="X3829">
        <f>VALUE(TEXT(sales_order1[[#This Row],[date]], "D"))</f>
        <v>21</v>
      </c>
      <c r="Y3829">
        <v>42</v>
      </c>
    </row>
    <row r="3830" spans="1:25" x14ac:dyDescent="0.25">
      <c r="A3830" s="1">
        <v>44490</v>
      </c>
      <c r="B3830">
        <v>61754</v>
      </c>
      <c r="C3830" t="s">
        <v>28</v>
      </c>
      <c r="D3830" t="str">
        <f>VLOOKUP(sales_order1[[#This Row],[itemCode]],product_details3!B:C,2,0)</f>
        <v>SRMC30</v>
      </c>
      <c r="E3830" t="s">
        <v>29</v>
      </c>
      <c r="F3830" t="s">
        <v>30</v>
      </c>
      <c r="G3830">
        <v>50</v>
      </c>
      <c r="H3830">
        <v>22.6</v>
      </c>
      <c r="I3830">
        <v>1130</v>
      </c>
      <c r="J3830">
        <v>7.6</v>
      </c>
      <c r="K3830">
        <v>380</v>
      </c>
      <c r="L3830">
        <v>15</v>
      </c>
      <c r="M3830">
        <v>0.66371681415929207</v>
      </c>
      <c r="N3830">
        <v>750</v>
      </c>
      <c r="O3830" t="s">
        <v>163</v>
      </c>
      <c r="P3830" t="s">
        <v>164</v>
      </c>
      <c r="Q3830" t="s">
        <v>146</v>
      </c>
      <c r="R3830" t="s">
        <v>112</v>
      </c>
      <c r="S3830" t="s">
        <v>165</v>
      </c>
      <c r="T3830" t="s">
        <v>166</v>
      </c>
      <c r="U3830" t="s">
        <v>1189</v>
      </c>
      <c r="V3830">
        <f>YEAR(sales_order1[[#This Row],[date]])</f>
        <v>2021</v>
      </c>
      <c r="W3830" t="str">
        <f>TEXT(sales_order1[[#This Row],[date]], "Mmm")</f>
        <v>Oct</v>
      </c>
      <c r="X3830">
        <f>VALUE(TEXT(sales_order1[[#This Row],[date]], "D"))</f>
        <v>21</v>
      </c>
      <c r="Y3830">
        <v>42</v>
      </c>
    </row>
    <row r="3831" spans="1:25" x14ac:dyDescent="0.25">
      <c r="A3831" s="1">
        <v>44490</v>
      </c>
      <c r="B3831">
        <v>61755</v>
      </c>
      <c r="C3831" t="s">
        <v>103</v>
      </c>
      <c r="D3831" t="str">
        <f>VLOOKUP(sales_order1[[#This Row],[itemCode]],product_details3!B:C,2,0)</f>
        <v>SCRT50</v>
      </c>
      <c r="E3831" t="s">
        <v>104</v>
      </c>
      <c r="F3831" t="s">
        <v>61</v>
      </c>
      <c r="G3831">
        <v>300</v>
      </c>
      <c r="H3831">
        <v>16.95</v>
      </c>
      <c r="I3831">
        <v>5085</v>
      </c>
      <c r="J3831">
        <v>5.2</v>
      </c>
      <c r="K3831">
        <v>1560</v>
      </c>
      <c r="L3831">
        <v>11.75</v>
      </c>
      <c r="M3831">
        <v>0.69321533923303835</v>
      </c>
      <c r="N3831">
        <v>3525</v>
      </c>
      <c r="O3831" t="s">
        <v>600</v>
      </c>
      <c r="P3831" t="s">
        <v>601</v>
      </c>
      <c r="Q3831" t="s">
        <v>100</v>
      </c>
      <c r="R3831" t="s">
        <v>40</v>
      </c>
      <c r="S3831" t="s">
        <v>101</v>
      </c>
      <c r="T3831" t="s">
        <v>602</v>
      </c>
      <c r="U3831" t="s">
        <v>1190</v>
      </c>
      <c r="V3831">
        <f>YEAR(sales_order1[[#This Row],[date]])</f>
        <v>2021</v>
      </c>
      <c r="W3831" t="str">
        <f>TEXT(sales_order1[[#This Row],[date]], "Mmm")</f>
        <v>Oct</v>
      </c>
      <c r="X3831">
        <f>VALUE(TEXT(sales_order1[[#This Row],[date]], "D"))</f>
        <v>21</v>
      </c>
      <c r="Y3831">
        <v>42</v>
      </c>
    </row>
    <row r="3832" spans="1:25" x14ac:dyDescent="0.25">
      <c r="A3832" s="1">
        <v>44490</v>
      </c>
      <c r="B3832">
        <v>61756</v>
      </c>
      <c r="C3832" t="s">
        <v>67</v>
      </c>
      <c r="D3832" t="str">
        <f>VLOOKUP(sales_order1[[#This Row],[itemCode]],product_details3!B:C,2,0)</f>
        <v>SRMH15</v>
      </c>
      <c r="E3832" t="s">
        <v>68</v>
      </c>
      <c r="F3832" t="s">
        <v>30</v>
      </c>
      <c r="G3832">
        <v>100</v>
      </c>
      <c r="H3832">
        <v>15.75</v>
      </c>
      <c r="I3832">
        <v>1575</v>
      </c>
      <c r="J3832">
        <v>5.45</v>
      </c>
      <c r="K3832">
        <v>545</v>
      </c>
      <c r="L3832">
        <v>10.3</v>
      </c>
      <c r="M3832">
        <v>0.65396825396825398</v>
      </c>
      <c r="N3832">
        <v>1030</v>
      </c>
      <c r="O3832" t="s">
        <v>130</v>
      </c>
      <c r="P3832" t="s">
        <v>131</v>
      </c>
      <c r="Q3832" t="s">
        <v>132</v>
      </c>
      <c r="R3832" t="s">
        <v>56</v>
      </c>
      <c r="S3832" t="s">
        <v>133</v>
      </c>
      <c r="T3832" t="s">
        <v>134</v>
      </c>
      <c r="U3832" t="s">
        <v>1191</v>
      </c>
      <c r="V3832">
        <f>YEAR(sales_order1[[#This Row],[date]])</f>
        <v>2021</v>
      </c>
      <c r="W3832" t="str">
        <f>TEXT(sales_order1[[#This Row],[date]], "Mmm")</f>
        <v>Oct</v>
      </c>
      <c r="X3832">
        <f>VALUE(TEXT(sales_order1[[#This Row],[date]], "D"))</f>
        <v>21</v>
      </c>
      <c r="Y3832">
        <v>42</v>
      </c>
    </row>
    <row r="3833" spans="1:25" x14ac:dyDescent="0.25">
      <c r="A3833" s="1">
        <v>44490</v>
      </c>
      <c r="B3833">
        <v>61757</v>
      </c>
      <c r="C3833" t="s">
        <v>358</v>
      </c>
      <c r="D3833" t="str">
        <f>VLOOKUP(sales_order1[[#This Row],[itemCode]],product_details3!B:C,2,0)</f>
        <v>SCR50+30</v>
      </c>
      <c r="E3833" t="s">
        <v>359</v>
      </c>
      <c r="F3833" t="s">
        <v>61</v>
      </c>
      <c r="G3833">
        <v>50</v>
      </c>
      <c r="H3833">
        <v>10.5</v>
      </c>
      <c r="I3833">
        <v>525</v>
      </c>
      <c r="J3833">
        <v>3.3</v>
      </c>
      <c r="K3833">
        <v>165</v>
      </c>
      <c r="L3833">
        <v>7.2</v>
      </c>
      <c r="M3833">
        <v>0.68571428571428572</v>
      </c>
      <c r="N3833">
        <v>360</v>
      </c>
      <c r="O3833" t="s">
        <v>720</v>
      </c>
      <c r="P3833" t="s">
        <v>721</v>
      </c>
      <c r="Q3833" t="s">
        <v>24</v>
      </c>
      <c r="R3833" t="s">
        <v>25</v>
      </c>
      <c r="S3833" t="s">
        <v>33</v>
      </c>
      <c r="T3833" t="s">
        <v>722</v>
      </c>
      <c r="U3833" t="s">
        <v>1191</v>
      </c>
      <c r="V3833">
        <f>YEAR(sales_order1[[#This Row],[date]])</f>
        <v>2021</v>
      </c>
      <c r="W3833" t="str">
        <f>TEXT(sales_order1[[#This Row],[date]], "Mmm")</f>
        <v>Oct</v>
      </c>
      <c r="X3833">
        <f>VALUE(TEXT(sales_order1[[#This Row],[date]], "D"))</f>
        <v>21</v>
      </c>
      <c r="Y3833">
        <v>42</v>
      </c>
    </row>
    <row r="3834" spans="1:25" x14ac:dyDescent="0.25">
      <c r="A3834" s="1">
        <v>44491</v>
      </c>
      <c r="B3834">
        <v>61758</v>
      </c>
      <c r="C3834" t="s">
        <v>19</v>
      </c>
      <c r="D3834" t="str">
        <f>VLOOKUP(sales_order1[[#This Row],[itemCode]],product_details3!B:C,2,0)</f>
        <v>MSTH100</v>
      </c>
      <c r="E3834" t="s">
        <v>20</v>
      </c>
      <c r="F3834" t="s">
        <v>21</v>
      </c>
      <c r="G3834">
        <v>200</v>
      </c>
      <c r="H3834">
        <v>26.25</v>
      </c>
      <c r="I3834">
        <v>5250</v>
      </c>
      <c r="J3834">
        <v>7.75</v>
      </c>
      <c r="K3834">
        <v>1550</v>
      </c>
      <c r="L3834">
        <v>18.5</v>
      </c>
      <c r="M3834">
        <v>0.70476190476190481</v>
      </c>
      <c r="N3834">
        <v>3700</v>
      </c>
      <c r="O3834" t="s">
        <v>392</v>
      </c>
      <c r="P3834" t="s">
        <v>393</v>
      </c>
      <c r="Q3834" t="s">
        <v>264</v>
      </c>
      <c r="R3834" t="s">
        <v>56</v>
      </c>
      <c r="S3834" t="s">
        <v>133</v>
      </c>
      <c r="T3834" t="s">
        <v>394</v>
      </c>
      <c r="U3834" t="s">
        <v>1191</v>
      </c>
      <c r="V3834">
        <f>YEAR(sales_order1[[#This Row],[date]])</f>
        <v>2021</v>
      </c>
      <c r="W3834" t="str">
        <f>TEXT(sales_order1[[#This Row],[date]], "Mmm")</f>
        <v>Oct</v>
      </c>
      <c r="X3834">
        <f>VALUE(TEXT(sales_order1[[#This Row],[date]], "D"))</f>
        <v>22</v>
      </c>
      <c r="Y3834">
        <v>43</v>
      </c>
    </row>
    <row r="3835" spans="1:25" x14ac:dyDescent="0.25">
      <c r="A3835" s="1">
        <v>44491</v>
      </c>
      <c r="B3835">
        <v>61759</v>
      </c>
      <c r="C3835" t="s">
        <v>175</v>
      </c>
      <c r="D3835" t="str">
        <f>VLOOKUP(sales_order1[[#This Row],[itemCode]],product_details3!B:C,2,0)</f>
        <v>SCRS3030</v>
      </c>
      <c r="E3835" t="s">
        <v>176</v>
      </c>
      <c r="F3835" t="s">
        <v>61</v>
      </c>
      <c r="G3835">
        <v>200</v>
      </c>
      <c r="H3835">
        <v>13.1</v>
      </c>
      <c r="I3835">
        <v>2620</v>
      </c>
      <c r="J3835">
        <v>4.7</v>
      </c>
      <c r="K3835">
        <v>940</v>
      </c>
      <c r="L3835">
        <v>8.4</v>
      </c>
      <c r="M3835">
        <v>0.6412213740458016</v>
      </c>
      <c r="N3835">
        <v>1680</v>
      </c>
      <c r="O3835" t="s">
        <v>570</v>
      </c>
      <c r="P3835" t="s">
        <v>571</v>
      </c>
      <c r="Q3835" t="s">
        <v>77</v>
      </c>
      <c r="R3835" t="s">
        <v>72</v>
      </c>
      <c r="S3835" t="s">
        <v>140</v>
      </c>
      <c r="T3835" t="s">
        <v>572</v>
      </c>
      <c r="U3835" t="s">
        <v>1190</v>
      </c>
      <c r="V3835">
        <f>YEAR(sales_order1[[#This Row],[date]])</f>
        <v>2021</v>
      </c>
      <c r="W3835" t="str">
        <f>TEXT(sales_order1[[#This Row],[date]], "Mmm")</f>
        <v>Oct</v>
      </c>
      <c r="X3835">
        <f>VALUE(TEXT(sales_order1[[#This Row],[date]], "D"))</f>
        <v>22</v>
      </c>
      <c r="Y3835">
        <v>43</v>
      </c>
    </row>
    <row r="3836" spans="1:25" x14ac:dyDescent="0.25">
      <c r="A3836" s="1">
        <v>44491</v>
      </c>
      <c r="B3836">
        <v>61760</v>
      </c>
      <c r="C3836" t="s">
        <v>181</v>
      </c>
      <c r="D3836" t="str">
        <f>VLOOKUP(sales_order1[[#This Row],[itemCode]],product_details3!B:C,2,0)</f>
        <v>EXFP100</v>
      </c>
      <c r="E3836" t="s">
        <v>182</v>
      </c>
      <c r="F3836" t="s">
        <v>183</v>
      </c>
      <c r="G3836">
        <v>100</v>
      </c>
      <c r="H3836">
        <v>21.95</v>
      </c>
      <c r="I3836">
        <v>2195</v>
      </c>
      <c r="J3836">
        <v>8.1999999999999993</v>
      </c>
      <c r="K3836">
        <v>820</v>
      </c>
      <c r="L3836">
        <v>13.75</v>
      </c>
      <c r="M3836">
        <v>0.62642369020501143</v>
      </c>
      <c r="N3836">
        <v>1375</v>
      </c>
      <c r="O3836" t="s">
        <v>269</v>
      </c>
      <c r="P3836" t="s">
        <v>270</v>
      </c>
      <c r="Q3836" t="s">
        <v>271</v>
      </c>
      <c r="R3836" t="s">
        <v>56</v>
      </c>
      <c r="S3836" t="s">
        <v>192</v>
      </c>
      <c r="T3836" t="s">
        <v>272</v>
      </c>
      <c r="U3836" t="s">
        <v>1191</v>
      </c>
      <c r="V3836">
        <f>YEAR(sales_order1[[#This Row],[date]])</f>
        <v>2021</v>
      </c>
      <c r="W3836" t="str">
        <f>TEXT(sales_order1[[#This Row],[date]], "Mmm")</f>
        <v>Oct</v>
      </c>
      <c r="X3836">
        <f>VALUE(TEXT(sales_order1[[#This Row],[date]], "D"))</f>
        <v>22</v>
      </c>
      <c r="Y3836">
        <v>43</v>
      </c>
    </row>
    <row r="3837" spans="1:25" x14ac:dyDescent="0.25">
      <c r="A3837" s="1">
        <v>44491</v>
      </c>
      <c r="B3837">
        <v>61761</v>
      </c>
      <c r="C3837" t="s">
        <v>115</v>
      </c>
      <c r="D3837" t="str">
        <f>VLOOKUP(sales_order1[[#This Row],[itemCode]],product_details3!B:C,2,0)</f>
        <v>SCRS30100</v>
      </c>
      <c r="E3837" t="s">
        <v>116</v>
      </c>
      <c r="F3837" t="s">
        <v>61</v>
      </c>
      <c r="G3837">
        <v>100</v>
      </c>
      <c r="H3837">
        <v>32.75</v>
      </c>
      <c r="I3837">
        <v>3275</v>
      </c>
      <c r="J3837">
        <v>11.25</v>
      </c>
      <c r="K3837">
        <v>1125</v>
      </c>
      <c r="L3837">
        <v>21.5</v>
      </c>
      <c r="M3837">
        <v>0.65648854961832059</v>
      </c>
      <c r="N3837">
        <v>2150</v>
      </c>
      <c r="O3837" t="s">
        <v>499</v>
      </c>
      <c r="P3837" t="s">
        <v>500</v>
      </c>
      <c r="Q3837" t="s">
        <v>107</v>
      </c>
      <c r="R3837" t="s">
        <v>40</v>
      </c>
      <c r="S3837" t="s">
        <v>101</v>
      </c>
      <c r="T3837" t="s">
        <v>501</v>
      </c>
      <c r="U3837" t="s">
        <v>1190</v>
      </c>
      <c r="V3837">
        <f>YEAR(sales_order1[[#This Row],[date]])</f>
        <v>2021</v>
      </c>
      <c r="W3837" t="str">
        <f>TEXT(sales_order1[[#This Row],[date]], "Mmm")</f>
        <v>Oct</v>
      </c>
      <c r="X3837">
        <f>VALUE(TEXT(sales_order1[[#This Row],[date]], "D"))</f>
        <v>22</v>
      </c>
      <c r="Y3837">
        <v>43</v>
      </c>
    </row>
    <row r="3838" spans="1:25" x14ac:dyDescent="0.25">
      <c r="A3838" s="1">
        <v>44491</v>
      </c>
      <c r="B3838">
        <v>61762</v>
      </c>
      <c r="C3838" t="s">
        <v>344</v>
      </c>
      <c r="D3838" t="str">
        <f>VLOOKUP(sales_order1[[#This Row],[itemCode]],product_details3!B:C,2,0)</f>
        <v>TNRE100</v>
      </c>
      <c r="E3838" t="s">
        <v>345</v>
      </c>
      <c r="F3838" t="s">
        <v>124</v>
      </c>
      <c r="G3838">
        <v>100</v>
      </c>
      <c r="H3838">
        <v>11.3</v>
      </c>
      <c r="I3838">
        <v>1130</v>
      </c>
      <c r="J3838">
        <v>3.8</v>
      </c>
      <c r="K3838">
        <v>380</v>
      </c>
      <c r="L3838">
        <v>7.5</v>
      </c>
      <c r="M3838">
        <v>0.66371681415929207</v>
      </c>
      <c r="N3838">
        <v>750</v>
      </c>
      <c r="O3838" t="s">
        <v>88</v>
      </c>
      <c r="P3838" t="s">
        <v>89</v>
      </c>
      <c r="Q3838" t="s">
        <v>24</v>
      </c>
      <c r="R3838" t="s">
        <v>25</v>
      </c>
      <c r="S3838" t="s">
        <v>26</v>
      </c>
      <c r="T3838" t="s">
        <v>90</v>
      </c>
      <c r="U3838" t="s">
        <v>1191</v>
      </c>
      <c r="V3838">
        <f>YEAR(sales_order1[[#This Row],[date]])</f>
        <v>2021</v>
      </c>
      <c r="W3838" t="str">
        <f>TEXT(sales_order1[[#This Row],[date]], "Mmm")</f>
        <v>Oct</v>
      </c>
      <c r="X3838">
        <f>VALUE(TEXT(sales_order1[[#This Row],[date]], "D"))</f>
        <v>22</v>
      </c>
      <c r="Y3838">
        <v>43</v>
      </c>
    </row>
    <row r="3839" spans="1:25" x14ac:dyDescent="0.25">
      <c r="A3839" s="1">
        <v>44491</v>
      </c>
      <c r="B3839">
        <v>61763</v>
      </c>
      <c r="C3839" t="s">
        <v>28</v>
      </c>
      <c r="D3839" t="str">
        <f>VLOOKUP(sales_order1[[#This Row],[itemCode]],product_details3!B:C,2,0)</f>
        <v>SRMC30</v>
      </c>
      <c r="E3839" t="s">
        <v>29</v>
      </c>
      <c r="F3839" t="s">
        <v>30</v>
      </c>
      <c r="G3839">
        <v>200</v>
      </c>
      <c r="H3839">
        <v>22.6</v>
      </c>
      <c r="I3839">
        <v>4520</v>
      </c>
      <c r="J3839">
        <v>7.6</v>
      </c>
      <c r="K3839">
        <v>1520</v>
      </c>
      <c r="L3839">
        <v>15</v>
      </c>
      <c r="M3839">
        <v>0.66371681415929207</v>
      </c>
      <c r="N3839">
        <v>3000</v>
      </c>
      <c r="O3839" t="s">
        <v>706</v>
      </c>
      <c r="P3839" t="s">
        <v>707</v>
      </c>
      <c r="Q3839" t="s">
        <v>132</v>
      </c>
      <c r="R3839" t="s">
        <v>56</v>
      </c>
      <c r="S3839" t="s">
        <v>133</v>
      </c>
      <c r="T3839" t="s">
        <v>708</v>
      </c>
      <c r="U3839" t="s">
        <v>1191</v>
      </c>
      <c r="V3839">
        <f>YEAR(sales_order1[[#This Row],[date]])</f>
        <v>2021</v>
      </c>
      <c r="W3839" t="str">
        <f>TEXT(sales_order1[[#This Row],[date]], "Mmm")</f>
        <v>Oct</v>
      </c>
      <c r="X3839">
        <f>VALUE(TEXT(sales_order1[[#This Row],[date]], "D"))</f>
        <v>22</v>
      </c>
      <c r="Y3839">
        <v>43</v>
      </c>
    </row>
    <row r="3840" spans="1:25" x14ac:dyDescent="0.25">
      <c r="A3840" s="1">
        <v>44491</v>
      </c>
      <c r="B3840">
        <v>61764</v>
      </c>
      <c r="C3840" t="s">
        <v>194</v>
      </c>
      <c r="D3840" t="str">
        <f>VLOOKUP(sales_order1[[#This Row],[itemCode]],product_details3!B:C,2,0)</f>
        <v>CLNG150</v>
      </c>
      <c r="E3840" t="s">
        <v>195</v>
      </c>
      <c r="F3840" t="s">
        <v>45</v>
      </c>
      <c r="G3840">
        <v>100</v>
      </c>
      <c r="H3840">
        <v>12.75</v>
      </c>
      <c r="I3840">
        <v>1275</v>
      </c>
      <c r="J3840">
        <v>4.45</v>
      </c>
      <c r="K3840">
        <v>445</v>
      </c>
      <c r="L3840">
        <v>8.3000000000000007</v>
      </c>
      <c r="M3840">
        <v>0.65098039215686276</v>
      </c>
      <c r="N3840">
        <v>830</v>
      </c>
      <c r="O3840" t="s">
        <v>420</v>
      </c>
      <c r="P3840" t="s">
        <v>421</v>
      </c>
      <c r="Q3840" t="s">
        <v>77</v>
      </c>
      <c r="R3840" t="s">
        <v>72</v>
      </c>
      <c r="S3840" t="s">
        <v>78</v>
      </c>
      <c r="T3840" t="s">
        <v>422</v>
      </c>
      <c r="U3840" t="s">
        <v>1190</v>
      </c>
      <c r="V3840">
        <f>YEAR(sales_order1[[#This Row],[date]])</f>
        <v>2021</v>
      </c>
      <c r="W3840" t="str">
        <f>TEXT(sales_order1[[#This Row],[date]], "Mmm")</f>
        <v>Oct</v>
      </c>
      <c r="X3840">
        <f>VALUE(TEXT(sales_order1[[#This Row],[date]], "D"))</f>
        <v>22</v>
      </c>
      <c r="Y3840">
        <v>43</v>
      </c>
    </row>
    <row r="3841" spans="1:25" x14ac:dyDescent="0.25">
      <c r="A3841" s="1">
        <v>44491</v>
      </c>
      <c r="B3841">
        <v>61765</v>
      </c>
      <c r="C3841" t="s">
        <v>19</v>
      </c>
      <c r="D3841" t="str">
        <f>VLOOKUP(sales_order1[[#This Row],[itemCode]],product_details3!B:C,2,0)</f>
        <v>MSTH100</v>
      </c>
      <c r="E3841" t="s">
        <v>20</v>
      </c>
      <c r="F3841" t="s">
        <v>21</v>
      </c>
      <c r="G3841">
        <v>150</v>
      </c>
      <c r="H3841">
        <v>26.25</v>
      </c>
      <c r="I3841">
        <v>3937.5</v>
      </c>
      <c r="J3841">
        <v>7.75</v>
      </c>
      <c r="K3841">
        <v>1162.5</v>
      </c>
      <c r="L3841">
        <v>18.5</v>
      </c>
      <c r="M3841">
        <v>0.70476190476190481</v>
      </c>
      <c r="N3841">
        <v>2775</v>
      </c>
      <c r="O3841" t="s">
        <v>262</v>
      </c>
      <c r="P3841" t="s">
        <v>263</v>
      </c>
      <c r="Q3841" t="s">
        <v>264</v>
      </c>
      <c r="R3841" t="s">
        <v>56</v>
      </c>
      <c r="S3841" t="s">
        <v>133</v>
      </c>
      <c r="T3841" t="s">
        <v>265</v>
      </c>
      <c r="U3841" t="s">
        <v>1191</v>
      </c>
      <c r="V3841">
        <f>YEAR(sales_order1[[#This Row],[date]])</f>
        <v>2021</v>
      </c>
      <c r="W3841" t="str">
        <f>TEXT(sales_order1[[#This Row],[date]], "Mmm")</f>
        <v>Oct</v>
      </c>
      <c r="X3841">
        <f>VALUE(TEXT(sales_order1[[#This Row],[date]], "D"))</f>
        <v>22</v>
      </c>
      <c r="Y3841">
        <v>43</v>
      </c>
    </row>
    <row r="3842" spans="1:25" x14ac:dyDescent="0.25">
      <c r="A3842" s="1">
        <v>44494</v>
      </c>
      <c r="B3842">
        <v>61766</v>
      </c>
      <c r="C3842" t="s">
        <v>115</v>
      </c>
      <c r="D3842" t="str">
        <f>VLOOKUP(sales_order1[[#This Row],[itemCode]],product_details3!B:C,2,0)</f>
        <v>SCRS30100</v>
      </c>
      <c r="E3842" t="s">
        <v>116</v>
      </c>
      <c r="F3842" t="s">
        <v>61</v>
      </c>
      <c r="G3842">
        <v>250</v>
      </c>
      <c r="H3842">
        <v>32.75</v>
      </c>
      <c r="I3842">
        <v>8187.5</v>
      </c>
      <c r="J3842">
        <v>11.25</v>
      </c>
      <c r="K3842">
        <v>2812.5</v>
      </c>
      <c r="L3842">
        <v>21.5</v>
      </c>
      <c r="M3842">
        <v>0.65648854961832059</v>
      </c>
      <c r="N3842">
        <v>5375</v>
      </c>
      <c r="O3842" t="s">
        <v>700</v>
      </c>
      <c r="P3842" t="s">
        <v>701</v>
      </c>
      <c r="Q3842" t="s">
        <v>378</v>
      </c>
      <c r="R3842" t="s">
        <v>72</v>
      </c>
      <c r="S3842" t="s">
        <v>545</v>
      </c>
      <c r="T3842" t="s">
        <v>702</v>
      </c>
      <c r="U3842" t="s">
        <v>1188</v>
      </c>
      <c r="V3842">
        <f>YEAR(sales_order1[[#This Row],[date]])</f>
        <v>2021</v>
      </c>
      <c r="W3842" t="str">
        <f>TEXT(sales_order1[[#This Row],[date]], "Mmm")</f>
        <v>Oct</v>
      </c>
      <c r="X3842">
        <f>VALUE(TEXT(sales_order1[[#This Row],[date]], "D"))</f>
        <v>25</v>
      </c>
      <c r="Y3842">
        <v>43</v>
      </c>
    </row>
    <row r="3843" spans="1:25" x14ac:dyDescent="0.25">
      <c r="A3843" s="1">
        <v>44494</v>
      </c>
      <c r="B3843">
        <v>61767</v>
      </c>
      <c r="C3843" t="s">
        <v>35</v>
      </c>
      <c r="D3843" t="str">
        <f>VLOOKUP(sales_order1[[#This Row],[itemCode]],product_details3!B:C,2,0)</f>
        <v>SRMA30</v>
      </c>
      <c r="E3843" t="s">
        <v>36</v>
      </c>
      <c r="F3843" t="s">
        <v>30</v>
      </c>
      <c r="G3843">
        <v>100</v>
      </c>
      <c r="H3843">
        <v>26.2</v>
      </c>
      <c r="I3843">
        <v>2620</v>
      </c>
      <c r="J3843">
        <v>9.4</v>
      </c>
      <c r="K3843">
        <v>940</v>
      </c>
      <c r="L3843">
        <v>16.8</v>
      </c>
      <c r="M3843">
        <v>0.6412213740458016</v>
      </c>
      <c r="N3843">
        <v>1680</v>
      </c>
      <c r="O3843" t="s">
        <v>158</v>
      </c>
      <c r="P3843" t="s">
        <v>159</v>
      </c>
      <c r="Q3843" t="s">
        <v>160</v>
      </c>
      <c r="R3843" t="s">
        <v>112</v>
      </c>
      <c r="S3843" t="s">
        <v>161</v>
      </c>
      <c r="T3843" t="s">
        <v>162</v>
      </c>
      <c r="U3843" t="s">
        <v>1189</v>
      </c>
      <c r="V3843">
        <f>YEAR(sales_order1[[#This Row],[date]])</f>
        <v>2021</v>
      </c>
      <c r="W3843" t="str">
        <f>TEXT(sales_order1[[#This Row],[date]], "Mmm")</f>
        <v>Oct</v>
      </c>
      <c r="X3843">
        <f>VALUE(TEXT(sales_order1[[#This Row],[date]], "D"))</f>
        <v>25</v>
      </c>
      <c r="Y3843">
        <v>43</v>
      </c>
    </row>
    <row r="3844" spans="1:25" x14ac:dyDescent="0.25">
      <c r="A3844" s="1">
        <v>44494</v>
      </c>
      <c r="B3844">
        <v>61768</v>
      </c>
      <c r="C3844" t="s">
        <v>135</v>
      </c>
      <c r="D3844" t="str">
        <f>VLOOKUP(sales_order1[[#This Row],[itemCode]],product_details3!B:C,2,0)</f>
        <v>MSKSH</v>
      </c>
      <c r="E3844" t="s">
        <v>136</v>
      </c>
      <c r="F3844" t="s">
        <v>137</v>
      </c>
      <c r="G3844">
        <v>300</v>
      </c>
      <c r="H3844">
        <v>18.75</v>
      </c>
      <c r="I3844">
        <v>5625</v>
      </c>
      <c r="J3844">
        <v>7.45</v>
      </c>
      <c r="K3844">
        <v>2235</v>
      </c>
      <c r="L3844">
        <v>11.3</v>
      </c>
      <c r="M3844">
        <v>0.60266666666666668</v>
      </c>
      <c r="N3844">
        <v>3390</v>
      </c>
      <c r="O3844" t="s">
        <v>547</v>
      </c>
      <c r="P3844" t="s">
        <v>548</v>
      </c>
      <c r="Q3844" t="s">
        <v>146</v>
      </c>
      <c r="R3844" t="s">
        <v>112</v>
      </c>
      <c r="S3844" t="s">
        <v>147</v>
      </c>
      <c r="T3844" t="s">
        <v>549</v>
      </c>
      <c r="U3844" t="s">
        <v>1190</v>
      </c>
      <c r="V3844">
        <f>YEAR(sales_order1[[#This Row],[date]])</f>
        <v>2021</v>
      </c>
      <c r="W3844" t="str">
        <f>TEXT(sales_order1[[#This Row],[date]], "Mmm")</f>
        <v>Oct</v>
      </c>
      <c r="X3844">
        <f>VALUE(TEXT(sales_order1[[#This Row],[date]], "D"))</f>
        <v>25</v>
      </c>
      <c r="Y3844">
        <v>43</v>
      </c>
    </row>
    <row r="3845" spans="1:25" x14ac:dyDescent="0.25">
      <c r="A3845" s="1">
        <v>44494</v>
      </c>
      <c r="B3845">
        <v>61769</v>
      </c>
      <c r="C3845" t="s">
        <v>51</v>
      </c>
      <c r="D3845" t="str">
        <f>VLOOKUP(sales_order1[[#This Row],[itemCode]],product_details3!B:C,2,0)</f>
        <v>MSTH50</v>
      </c>
      <c r="E3845" t="s">
        <v>52</v>
      </c>
      <c r="F3845" t="s">
        <v>21</v>
      </c>
      <c r="G3845">
        <v>50</v>
      </c>
      <c r="H3845">
        <v>15.75</v>
      </c>
      <c r="I3845">
        <v>787.5</v>
      </c>
      <c r="J3845">
        <v>4.45</v>
      </c>
      <c r="K3845">
        <v>222.5</v>
      </c>
      <c r="L3845">
        <v>11.3</v>
      </c>
      <c r="M3845">
        <v>0.71746031746031746</v>
      </c>
      <c r="N3845">
        <v>565</v>
      </c>
      <c r="O3845" t="s">
        <v>117</v>
      </c>
      <c r="P3845" t="s">
        <v>118</v>
      </c>
      <c r="Q3845" t="s">
        <v>119</v>
      </c>
      <c r="R3845" t="s">
        <v>40</v>
      </c>
      <c r="S3845" t="s">
        <v>120</v>
      </c>
      <c r="T3845" t="s">
        <v>121</v>
      </c>
      <c r="U3845" t="s">
        <v>1190</v>
      </c>
      <c r="V3845">
        <f>YEAR(sales_order1[[#This Row],[date]])</f>
        <v>2021</v>
      </c>
      <c r="W3845" t="str">
        <f>TEXT(sales_order1[[#This Row],[date]], "Mmm")</f>
        <v>Oct</v>
      </c>
      <c r="X3845">
        <f>VALUE(TEXT(sales_order1[[#This Row],[date]], "D"))</f>
        <v>25</v>
      </c>
      <c r="Y3845">
        <v>43</v>
      </c>
    </row>
    <row r="3846" spans="1:25" x14ac:dyDescent="0.25">
      <c r="A3846" s="1">
        <v>44494</v>
      </c>
      <c r="B3846">
        <v>61770</v>
      </c>
      <c r="C3846" t="s">
        <v>327</v>
      </c>
      <c r="D3846" t="str">
        <f>VLOOKUP(sales_order1[[#This Row],[itemCode]],product_details3!B:C,2,0)</f>
        <v>SCR50+50</v>
      </c>
      <c r="E3846" t="s">
        <v>328</v>
      </c>
      <c r="F3846" t="s">
        <v>61</v>
      </c>
      <c r="G3846">
        <v>100</v>
      </c>
      <c r="H3846">
        <v>15.75</v>
      </c>
      <c r="I3846">
        <v>1575</v>
      </c>
      <c r="J3846">
        <v>4.45</v>
      </c>
      <c r="K3846">
        <v>445</v>
      </c>
      <c r="L3846">
        <v>11.3</v>
      </c>
      <c r="M3846">
        <v>0.71746031746031746</v>
      </c>
      <c r="N3846">
        <v>1130</v>
      </c>
      <c r="O3846" t="s">
        <v>451</v>
      </c>
      <c r="P3846" t="s">
        <v>452</v>
      </c>
      <c r="Q3846" t="s">
        <v>271</v>
      </c>
      <c r="R3846" t="s">
        <v>56</v>
      </c>
      <c r="S3846" t="s">
        <v>192</v>
      </c>
      <c r="T3846" t="s">
        <v>453</v>
      </c>
      <c r="U3846" t="s">
        <v>1191</v>
      </c>
      <c r="V3846">
        <f>YEAR(sales_order1[[#This Row],[date]])</f>
        <v>2021</v>
      </c>
      <c r="W3846" t="str">
        <f>TEXT(sales_order1[[#This Row],[date]], "Mmm")</f>
        <v>Oct</v>
      </c>
      <c r="X3846">
        <f>VALUE(TEXT(sales_order1[[#This Row],[date]], "D"))</f>
        <v>25</v>
      </c>
      <c r="Y3846">
        <v>43</v>
      </c>
    </row>
    <row r="3847" spans="1:25" x14ac:dyDescent="0.25">
      <c r="A3847" s="1">
        <v>44494</v>
      </c>
      <c r="B3847">
        <v>61771</v>
      </c>
      <c r="C3847" t="s">
        <v>333</v>
      </c>
      <c r="D3847" t="str">
        <f>VLOOKUP(sales_order1[[#This Row],[itemCode]],product_details3!B:C,2,0)</f>
        <v>TNRH200</v>
      </c>
      <c r="E3847" t="s">
        <v>334</v>
      </c>
      <c r="F3847" t="s">
        <v>124</v>
      </c>
      <c r="G3847">
        <v>50</v>
      </c>
      <c r="H3847">
        <v>21</v>
      </c>
      <c r="I3847">
        <v>1050</v>
      </c>
      <c r="J3847">
        <v>6.6</v>
      </c>
      <c r="K3847">
        <v>330</v>
      </c>
      <c r="L3847">
        <v>14.4</v>
      </c>
      <c r="M3847">
        <v>0.68571428571428572</v>
      </c>
      <c r="N3847">
        <v>720</v>
      </c>
      <c r="O3847" t="s">
        <v>295</v>
      </c>
      <c r="P3847" t="s">
        <v>296</v>
      </c>
      <c r="Q3847" t="s">
        <v>160</v>
      </c>
      <c r="R3847" t="s">
        <v>112</v>
      </c>
      <c r="S3847" t="s">
        <v>297</v>
      </c>
      <c r="T3847" t="s">
        <v>298</v>
      </c>
      <c r="U3847" t="s">
        <v>1189</v>
      </c>
      <c r="V3847">
        <f>YEAR(sales_order1[[#This Row],[date]])</f>
        <v>2021</v>
      </c>
      <c r="W3847" t="str">
        <f>TEXT(sales_order1[[#This Row],[date]], "Mmm")</f>
        <v>Oct</v>
      </c>
      <c r="X3847">
        <f>VALUE(TEXT(sales_order1[[#This Row],[date]], "D"))</f>
        <v>25</v>
      </c>
      <c r="Y3847">
        <v>43</v>
      </c>
    </row>
    <row r="3848" spans="1:25" x14ac:dyDescent="0.25">
      <c r="A3848" s="1">
        <v>44494</v>
      </c>
      <c r="B3848">
        <v>61772</v>
      </c>
      <c r="C3848" t="s">
        <v>135</v>
      </c>
      <c r="D3848" t="str">
        <f>VLOOKUP(sales_order1[[#This Row],[itemCode]],product_details3!B:C,2,0)</f>
        <v>MSKSH</v>
      </c>
      <c r="E3848" t="s">
        <v>136</v>
      </c>
      <c r="F3848" t="s">
        <v>137</v>
      </c>
      <c r="G3848">
        <v>300</v>
      </c>
      <c r="H3848">
        <v>18.75</v>
      </c>
      <c r="I3848">
        <v>5625</v>
      </c>
      <c r="J3848">
        <v>7.45</v>
      </c>
      <c r="K3848">
        <v>2235</v>
      </c>
      <c r="L3848">
        <v>11.3</v>
      </c>
      <c r="M3848">
        <v>0.60266666666666668</v>
      </c>
      <c r="N3848">
        <v>3390</v>
      </c>
      <c r="O3848" t="s">
        <v>624</v>
      </c>
      <c r="P3848" t="s">
        <v>625</v>
      </c>
      <c r="Q3848" t="s">
        <v>55</v>
      </c>
      <c r="R3848" t="s">
        <v>56</v>
      </c>
      <c r="S3848" t="s">
        <v>225</v>
      </c>
      <c r="T3848" t="s">
        <v>626</v>
      </c>
      <c r="U3848" t="s">
        <v>1191</v>
      </c>
      <c r="V3848">
        <f>YEAR(sales_order1[[#This Row],[date]])</f>
        <v>2021</v>
      </c>
      <c r="W3848" t="str">
        <f>TEXT(sales_order1[[#This Row],[date]], "Mmm")</f>
        <v>Oct</v>
      </c>
      <c r="X3848">
        <f>VALUE(TEXT(sales_order1[[#This Row],[date]], "D"))</f>
        <v>25</v>
      </c>
      <c r="Y3848">
        <v>43</v>
      </c>
    </row>
    <row r="3849" spans="1:25" x14ac:dyDescent="0.25">
      <c r="A3849" s="1">
        <v>44494</v>
      </c>
      <c r="B3849">
        <v>61773</v>
      </c>
      <c r="C3849" t="s">
        <v>327</v>
      </c>
      <c r="D3849" t="str">
        <f>VLOOKUP(sales_order1[[#This Row],[itemCode]],product_details3!B:C,2,0)</f>
        <v>SCR50+50</v>
      </c>
      <c r="E3849" t="s">
        <v>328</v>
      </c>
      <c r="F3849" t="s">
        <v>61</v>
      </c>
      <c r="G3849">
        <v>200</v>
      </c>
      <c r="H3849">
        <v>15.75</v>
      </c>
      <c r="I3849">
        <v>3150</v>
      </c>
      <c r="J3849">
        <v>4.45</v>
      </c>
      <c r="K3849">
        <v>890</v>
      </c>
      <c r="L3849">
        <v>11.3</v>
      </c>
      <c r="M3849">
        <v>0.71746031746031746</v>
      </c>
      <c r="N3849">
        <v>2260</v>
      </c>
      <c r="O3849" t="s">
        <v>457</v>
      </c>
      <c r="P3849" t="s">
        <v>458</v>
      </c>
      <c r="Q3849" t="s">
        <v>383</v>
      </c>
      <c r="R3849" t="s">
        <v>72</v>
      </c>
      <c r="S3849" t="s">
        <v>459</v>
      </c>
      <c r="T3849" t="s">
        <v>460</v>
      </c>
      <c r="U3849" t="s">
        <v>1188</v>
      </c>
      <c r="V3849">
        <f>YEAR(sales_order1[[#This Row],[date]])</f>
        <v>2021</v>
      </c>
      <c r="W3849" t="str">
        <f>TEXT(sales_order1[[#This Row],[date]], "Mmm")</f>
        <v>Oct</v>
      </c>
      <c r="X3849">
        <f>VALUE(TEXT(sales_order1[[#This Row],[date]], "D"))</f>
        <v>25</v>
      </c>
      <c r="Y3849">
        <v>43</v>
      </c>
    </row>
    <row r="3850" spans="1:25" x14ac:dyDescent="0.25">
      <c r="A3850" s="1">
        <v>44494</v>
      </c>
      <c r="B3850">
        <v>61774</v>
      </c>
      <c r="C3850" t="s">
        <v>327</v>
      </c>
      <c r="D3850" t="str">
        <f>VLOOKUP(sales_order1[[#This Row],[itemCode]],product_details3!B:C,2,0)</f>
        <v>SCR50+50</v>
      </c>
      <c r="E3850" t="s">
        <v>328</v>
      </c>
      <c r="F3850" t="s">
        <v>61</v>
      </c>
      <c r="G3850">
        <v>300</v>
      </c>
      <c r="H3850">
        <v>15.75</v>
      </c>
      <c r="I3850">
        <v>4725</v>
      </c>
      <c r="J3850">
        <v>4.45</v>
      </c>
      <c r="K3850">
        <v>1335</v>
      </c>
      <c r="L3850">
        <v>11.3</v>
      </c>
      <c r="M3850">
        <v>0.71746031746031746</v>
      </c>
      <c r="N3850">
        <v>3390</v>
      </c>
      <c r="O3850" t="s">
        <v>53</v>
      </c>
      <c r="P3850" t="s">
        <v>54</v>
      </c>
      <c r="Q3850" t="s">
        <v>55</v>
      </c>
      <c r="R3850" t="s">
        <v>56</v>
      </c>
      <c r="S3850" t="s">
        <v>57</v>
      </c>
      <c r="T3850" t="s">
        <v>58</v>
      </c>
      <c r="U3850" t="s">
        <v>1191</v>
      </c>
      <c r="V3850">
        <f>YEAR(sales_order1[[#This Row],[date]])</f>
        <v>2021</v>
      </c>
      <c r="W3850" t="str">
        <f>TEXT(sales_order1[[#This Row],[date]], "Mmm")</f>
        <v>Oct</v>
      </c>
      <c r="X3850">
        <f>VALUE(TEXT(sales_order1[[#This Row],[date]], "D"))</f>
        <v>25</v>
      </c>
      <c r="Y3850">
        <v>43</v>
      </c>
    </row>
    <row r="3851" spans="1:25" x14ac:dyDescent="0.25">
      <c r="A3851" s="1">
        <v>44495</v>
      </c>
      <c r="B3851">
        <v>61775</v>
      </c>
      <c r="C3851" t="s">
        <v>51</v>
      </c>
      <c r="D3851" t="str">
        <f>VLOOKUP(sales_order1[[#This Row],[itemCode]],product_details3!B:C,2,0)</f>
        <v>MSTH50</v>
      </c>
      <c r="E3851" t="s">
        <v>52</v>
      </c>
      <c r="F3851" t="s">
        <v>21</v>
      </c>
      <c r="G3851">
        <v>100</v>
      </c>
      <c r="H3851">
        <v>15.75</v>
      </c>
      <c r="I3851">
        <v>1575</v>
      </c>
      <c r="J3851">
        <v>4.45</v>
      </c>
      <c r="K3851">
        <v>445</v>
      </c>
      <c r="L3851">
        <v>11.3</v>
      </c>
      <c r="M3851">
        <v>0.71746031746031746</v>
      </c>
      <c r="N3851">
        <v>1130</v>
      </c>
      <c r="O3851" t="s">
        <v>543</v>
      </c>
      <c r="P3851" t="s">
        <v>544</v>
      </c>
      <c r="Q3851" t="s">
        <v>378</v>
      </c>
      <c r="R3851" t="s">
        <v>72</v>
      </c>
      <c r="S3851" t="s">
        <v>545</v>
      </c>
      <c r="T3851" t="s">
        <v>546</v>
      </c>
      <c r="U3851" t="s">
        <v>1188</v>
      </c>
      <c r="V3851">
        <f>YEAR(sales_order1[[#This Row],[date]])</f>
        <v>2021</v>
      </c>
      <c r="W3851" t="str">
        <f>TEXT(sales_order1[[#This Row],[date]], "Mmm")</f>
        <v>Oct</v>
      </c>
      <c r="X3851">
        <f>VALUE(TEXT(sales_order1[[#This Row],[date]], "D"))</f>
        <v>26</v>
      </c>
      <c r="Y3851">
        <v>43</v>
      </c>
    </row>
    <row r="3852" spans="1:25" x14ac:dyDescent="0.25">
      <c r="A3852" s="1">
        <v>44495</v>
      </c>
      <c r="B3852">
        <v>61776</v>
      </c>
      <c r="C3852" t="s">
        <v>135</v>
      </c>
      <c r="D3852" t="str">
        <f>VLOOKUP(sales_order1[[#This Row],[itemCode]],product_details3!B:C,2,0)</f>
        <v>MSKSH</v>
      </c>
      <c r="E3852" t="s">
        <v>136</v>
      </c>
      <c r="F3852" t="s">
        <v>137</v>
      </c>
      <c r="G3852">
        <v>50</v>
      </c>
      <c r="H3852">
        <v>18.75</v>
      </c>
      <c r="I3852">
        <v>937.5</v>
      </c>
      <c r="J3852">
        <v>7.45</v>
      </c>
      <c r="K3852">
        <v>372.5</v>
      </c>
      <c r="L3852">
        <v>11.3</v>
      </c>
      <c r="M3852">
        <v>0.60266666666666668</v>
      </c>
      <c r="N3852">
        <v>565</v>
      </c>
      <c r="O3852" t="s">
        <v>410</v>
      </c>
      <c r="P3852" t="s">
        <v>411</v>
      </c>
      <c r="Q3852" t="s">
        <v>64</v>
      </c>
      <c r="R3852" t="s">
        <v>40</v>
      </c>
      <c r="S3852" t="s">
        <v>229</v>
      </c>
      <c r="T3852" t="s">
        <v>230</v>
      </c>
      <c r="U3852" t="s">
        <v>1189</v>
      </c>
      <c r="V3852">
        <f>YEAR(sales_order1[[#This Row],[date]])</f>
        <v>2021</v>
      </c>
      <c r="W3852" t="str">
        <f>TEXT(sales_order1[[#This Row],[date]], "Mmm")</f>
        <v>Oct</v>
      </c>
      <c r="X3852">
        <f>VALUE(TEXT(sales_order1[[#This Row],[date]], "D"))</f>
        <v>26</v>
      </c>
      <c r="Y3852">
        <v>43</v>
      </c>
    </row>
    <row r="3853" spans="1:25" x14ac:dyDescent="0.25">
      <c r="A3853" s="1">
        <v>44495</v>
      </c>
      <c r="B3853">
        <v>61777</v>
      </c>
      <c r="C3853" t="s">
        <v>194</v>
      </c>
      <c r="D3853" t="str">
        <f>VLOOKUP(sales_order1[[#This Row],[itemCode]],product_details3!B:C,2,0)</f>
        <v>CLNG150</v>
      </c>
      <c r="E3853" t="s">
        <v>195</v>
      </c>
      <c r="F3853" t="s">
        <v>45</v>
      </c>
      <c r="G3853">
        <v>150</v>
      </c>
      <c r="H3853">
        <v>12.75</v>
      </c>
      <c r="I3853">
        <v>1912.5</v>
      </c>
      <c r="J3853">
        <v>4.45</v>
      </c>
      <c r="K3853">
        <v>667.5</v>
      </c>
      <c r="L3853">
        <v>8.3000000000000007</v>
      </c>
      <c r="M3853">
        <v>0.65098039215686276</v>
      </c>
      <c r="N3853">
        <v>1245</v>
      </c>
      <c r="O3853" t="s">
        <v>679</v>
      </c>
      <c r="P3853" t="s">
        <v>680</v>
      </c>
      <c r="Q3853" t="s">
        <v>71</v>
      </c>
      <c r="R3853" t="s">
        <v>72</v>
      </c>
      <c r="S3853" t="s">
        <v>73</v>
      </c>
      <c r="T3853" t="s">
        <v>681</v>
      </c>
      <c r="U3853" t="s">
        <v>1190</v>
      </c>
      <c r="V3853">
        <f>YEAR(sales_order1[[#This Row],[date]])</f>
        <v>2021</v>
      </c>
      <c r="W3853" t="str">
        <f>TEXT(sales_order1[[#This Row],[date]], "Mmm")</f>
        <v>Oct</v>
      </c>
      <c r="X3853">
        <f>VALUE(TEXT(sales_order1[[#This Row],[date]], "D"))</f>
        <v>26</v>
      </c>
      <c r="Y3853">
        <v>43</v>
      </c>
    </row>
    <row r="3854" spans="1:25" x14ac:dyDescent="0.25">
      <c r="A3854" s="1">
        <v>44495</v>
      </c>
      <c r="B3854">
        <v>61778</v>
      </c>
      <c r="C3854" t="s">
        <v>309</v>
      </c>
      <c r="D3854" t="str">
        <f>VLOOKUP(sales_order1[[#This Row],[itemCode]],product_details3!B:C,2,0)</f>
        <v>MSKC100</v>
      </c>
      <c r="E3854" t="s">
        <v>310</v>
      </c>
      <c r="F3854" t="s">
        <v>137</v>
      </c>
      <c r="G3854">
        <v>50</v>
      </c>
      <c r="H3854">
        <v>19.95</v>
      </c>
      <c r="I3854">
        <v>997.5</v>
      </c>
      <c r="J3854">
        <v>8.1999999999999993</v>
      </c>
      <c r="K3854">
        <v>410</v>
      </c>
      <c r="L3854">
        <v>11.75</v>
      </c>
      <c r="M3854">
        <v>0.58897243107769426</v>
      </c>
      <c r="N3854">
        <v>587.5</v>
      </c>
      <c r="O3854" t="s">
        <v>98</v>
      </c>
      <c r="P3854" t="s">
        <v>99</v>
      </c>
      <c r="Q3854" t="s">
        <v>100</v>
      </c>
      <c r="R3854" t="s">
        <v>40</v>
      </c>
      <c r="S3854" t="s">
        <v>101</v>
      </c>
      <c r="T3854" t="s">
        <v>102</v>
      </c>
      <c r="U3854" t="s">
        <v>1190</v>
      </c>
      <c r="V3854">
        <f>YEAR(sales_order1[[#This Row],[date]])</f>
        <v>2021</v>
      </c>
      <c r="W3854" t="str">
        <f>TEXT(sales_order1[[#This Row],[date]], "Mmm")</f>
        <v>Oct</v>
      </c>
      <c r="X3854">
        <f>VALUE(TEXT(sales_order1[[#This Row],[date]], "D"))</f>
        <v>26</v>
      </c>
      <c r="Y3854">
        <v>43</v>
      </c>
    </row>
    <row r="3855" spans="1:25" x14ac:dyDescent="0.25">
      <c r="A3855" s="1">
        <v>44495</v>
      </c>
      <c r="B3855">
        <v>61779</v>
      </c>
      <c r="C3855" t="s">
        <v>19</v>
      </c>
      <c r="D3855" t="str">
        <f>VLOOKUP(sales_order1[[#This Row],[itemCode]],product_details3!B:C,2,0)</f>
        <v>MSTH100</v>
      </c>
      <c r="E3855" t="s">
        <v>20</v>
      </c>
      <c r="F3855" t="s">
        <v>21</v>
      </c>
      <c r="G3855">
        <v>200</v>
      </c>
      <c r="H3855">
        <v>26.25</v>
      </c>
      <c r="I3855">
        <v>5250</v>
      </c>
      <c r="J3855">
        <v>7.75</v>
      </c>
      <c r="K3855">
        <v>1550</v>
      </c>
      <c r="L3855">
        <v>18.5</v>
      </c>
      <c r="M3855">
        <v>0.70476190476190481</v>
      </c>
      <c r="N3855">
        <v>3700</v>
      </c>
      <c r="O3855" t="s">
        <v>511</v>
      </c>
      <c r="P3855" t="s">
        <v>512</v>
      </c>
      <c r="Q3855" t="s">
        <v>201</v>
      </c>
      <c r="R3855" t="s">
        <v>25</v>
      </c>
      <c r="S3855" t="s">
        <v>372</v>
      </c>
      <c r="T3855" t="s">
        <v>513</v>
      </c>
      <c r="U3855" t="s">
        <v>1191</v>
      </c>
      <c r="V3855">
        <f>YEAR(sales_order1[[#This Row],[date]])</f>
        <v>2021</v>
      </c>
      <c r="W3855" t="str">
        <f>TEXT(sales_order1[[#This Row],[date]], "Mmm")</f>
        <v>Oct</v>
      </c>
      <c r="X3855">
        <f>VALUE(TEXT(sales_order1[[#This Row],[date]], "D"))</f>
        <v>26</v>
      </c>
      <c r="Y3855">
        <v>43</v>
      </c>
    </row>
    <row r="3856" spans="1:25" x14ac:dyDescent="0.25">
      <c r="A3856" s="1">
        <v>44495</v>
      </c>
      <c r="B3856">
        <v>61780</v>
      </c>
      <c r="C3856" t="s">
        <v>86</v>
      </c>
      <c r="D3856" t="str">
        <f>VLOOKUP(sales_order1[[#This Row],[itemCode]],product_details3!B:C,2,0)</f>
        <v>SRMH30</v>
      </c>
      <c r="E3856" t="s">
        <v>87</v>
      </c>
      <c r="F3856" t="s">
        <v>30</v>
      </c>
      <c r="G3856">
        <v>50</v>
      </c>
      <c r="H3856">
        <v>21</v>
      </c>
      <c r="I3856">
        <v>1050</v>
      </c>
      <c r="J3856">
        <v>6.6</v>
      </c>
      <c r="K3856">
        <v>330</v>
      </c>
      <c r="L3856">
        <v>14.4</v>
      </c>
      <c r="M3856">
        <v>0.68571428571428572</v>
      </c>
      <c r="N3856">
        <v>720</v>
      </c>
      <c r="O3856" t="s">
        <v>467</v>
      </c>
      <c r="P3856" t="s">
        <v>468</v>
      </c>
      <c r="Q3856" t="s">
        <v>39</v>
      </c>
      <c r="R3856" t="s">
        <v>40</v>
      </c>
      <c r="S3856" t="s">
        <v>41</v>
      </c>
      <c r="T3856" t="s">
        <v>174</v>
      </c>
      <c r="U3856" t="s">
        <v>1188</v>
      </c>
      <c r="V3856">
        <f>YEAR(sales_order1[[#This Row],[date]])</f>
        <v>2021</v>
      </c>
      <c r="W3856" t="str">
        <f>TEXT(sales_order1[[#This Row],[date]], "Mmm")</f>
        <v>Oct</v>
      </c>
      <c r="X3856">
        <f>VALUE(TEXT(sales_order1[[#This Row],[date]], "D"))</f>
        <v>26</v>
      </c>
      <c r="Y3856">
        <v>43</v>
      </c>
    </row>
    <row r="3857" spans="1:25" x14ac:dyDescent="0.25">
      <c r="A3857" s="1">
        <v>44495</v>
      </c>
      <c r="B3857">
        <v>61781</v>
      </c>
      <c r="C3857" t="s">
        <v>122</v>
      </c>
      <c r="D3857" t="str">
        <f>VLOOKUP(sales_order1[[#This Row],[itemCode]],product_details3!B:C,2,0)</f>
        <v>TNRE150</v>
      </c>
      <c r="E3857" t="s">
        <v>123</v>
      </c>
      <c r="F3857" t="s">
        <v>124</v>
      </c>
      <c r="G3857">
        <v>200</v>
      </c>
      <c r="H3857">
        <v>16.95</v>
      </c>
      <c r="I3857">
        <v>3390</v>
      </c>
      <c r="J3857">
        <v>5.2</v>
      </c>
      <c r="K3857">
        <v>1040</v>
      </c>
      <c r="L3857">
        <v>11.75</v>
      </c>
      <c r="M3857">
        <v>0.69321533923303835</v>
      </c>
      <c r="N3857">
        <v>2350</v>
      </c>
      <c r="O3857" t="s">
        <v>341</v>
      </c>
      <c r="P3857" t="s">
        <v>342</v>
      </c>
      <c r="Q3857" t="s">
        <v>146</v>
      </c>
      <c r="R3857" t="s">
        <v>112</v>
      </c>
      <c r="S3857" t="s">
        <v>343</v>
      </c>
      <c r="T3857" t="s">
        <v>95</v>
      </c>
      <c r="U3857" t="s">
        <v>1190</v>
      </c>
      <c r="V3857">
        <f>YEAR(sales_order1[[#This Row],[date]])</f>
        <v>2021</v>
      </c>
      <c r="W3857" t="str">
        <f>TEXT(sales_order1[[#This Row],[date]], "Mmm")</f>
        <v>Oct</v>
      </c>
      <c r="X3857">
        <f>VALUE(TEXT(sales_order1[[#This Row],[date]], "D"))</f>
        <v>26</v>
      </c>
      <c r="Y3857">
        <v>43</v>
      </c>
    </row>
    <row r="3858" spans="1:25" x14ac:dyDescent="0.25">
      <c r="A3858" s="1">
        <v>44495</v>
      </c>
      <c r="B3858">
        <v>61782</v>
      </c>
      <c r="C3858" t="s">
        <v>86</v>
      </c>
      <c r="D3858" t="str">
        <f>VLOOKUP(sales_order1[[#This Row],[itemCode]],product_details3!B:C,2,0)</f>
        <v>SRMH30</v>
      </c>
      <c r="E3858" t="s">
        <v>87</v>
      </c>
      <c r="F3858" t="s">
        <v>30</v>
      </c>
      <c r="G3858">
        <v>100</v>
      </c>
      <c r="H3858">
        <v>21</v>
      </c>
      <c r="I3858">
        <v>2100</v>
      </c>
      <c r="J3858">
        <v>6.6</v>
      </c>
      <c r="K3858">
        <v>660</v>
      </c>
      <c r="L3858">
        <v>14.4</v>
      </c>
      <c r="M3858">
        <v>0.68571428571428572</v>
      </c>
      <c r="N3858">
        <v>1440</v>
      </c>
      <c r="O3858" t="s">
        <v>648</v>
      </c>
      <c r="P3858" t="s">
        <v>649</v>
      </c>
      <c r="Q3858" t="s">
        <v>107</v>
      </c>
      <c r="R3858" t="s">
        <v>40</v>
      </c>
      <c r="S3858" t="s">
        <v>101</v>
      </c>
      <c r="T3858" t="s">
        <v>650</v>
      </c>
      <c r="U3858" t="s">
        <v>1190</v>
      </c>
      <c r="V3858">
        <f>YEAR(sales_order1[[#This Row],[date]])</f>
        <v>2021</v>
      </c>
      <c r="W3858" t="str">
        <f>TEXT(sales_order1[[#This Row],[date]], "Mmm")</f>
        <v>Oct</v>
      </c>
      <c r="X3858">
        <f>VALUE(TEXT(sales_order1[[#This Row],[date]], "D"))</f>
        <v>26</v>
      </c>
      <c r="Y3858">
        <v>43</v>
      </c>
    </row>
    <row r="3859" spans="1:25" x14ac:dyDescent="0.25">
      <c r="A3859" s="1">
        <v>44495</v>
      </c>
      <c r="B3859">
        <v>61783</v>
      </c>
      <c r="C3859" t="s">
        <v>175</v>
      </c>
      <c r="D3859" t="str">
        <f>VLOOKUP(sales_order1[[#This Row],[itemCode]],product_details3!B:C,2,0)</f>
        <v>SCRS3030</v>
      </c>
      <c r="E3859" t="s">
        <v>176</v>
      </c>
      <c r="F3859" t="s">
        <v>61</v>
      </c>
      <c r="G3859">
        <v>150</v>
      </c>
      <c r="H3859">
        <v>13.1</v>
      </c>
      <c r="I3859">
        <v>1965</v>
      </c>
      <c r="J3859">
        <v>4.7</v>
      </c>
      <c r="K3859">
        <v>705</v>
      </c>
      <c r="L3859">
        <v>8.4</v>
      </c>
      <c r="M3859">
        <v>0.6412213740458016</v>
      </c>
      <c r="N3859">
        <v>1260</v>
      </c>
      <c r="O3859" t="s">
        <v>248</v>
      </c>
      <c r="P3859" t="s">
        <v>249</v>
      </c>
      <c r="Q3859" t="s">
        <v>191</v>
      </c>
      <c r="R3859" t="s">
        <v>56</v>
      </c>
      <c r="S3859" t="s">
        <v>192</v>
      </c>
      <c r="T3859" t="s">
        <v>250</v>
      </c>
      <c r="U3859" t="s">
        <v>1191</v>
      </c>
      <c r="V3859">
        <f>YEAR(sales_order1[[#This Row],[date]])</f>
        <v>2021</v>
      </c>
      <c r="W3859" t="str">
        <f>TEXT(sales_order1[[#This Row],[date]], "Mmm")</f>
        <v>Oct</v>
      </c>
      <c r="X3859">
        <f>VALUE(TEXT(sales_order1[[#This Row],[date]], "D"))</f>
        <v>26</v>
      </c>
      <c r="Y3859">
        <v>43</v>
      </c>
    </row>
    <row r="3860" spans="1:25" x14ac:dyDescent="0.25">
      <c r="A3860" s="1">
        <v>44495</v>
      </c>
      <c r="B3860">
        <v>61784</v>
      </c>
      <c r="C3860" t="s">
        <v>19</v>
      </c>
      <c r="D3860" t="str">
        <f>VLOOKUP(sales_order1[[#This Row],[itemCode]],product_details3!B:C,2,0)</f>
        <v>MSTH100</v>
      </c>
      <c r="E3860" t="s">
        <v>20</v>
      </c>
      <c r="F3860" t="s">
        <v>21</v>
      </c>
      <c r="G3860">
        <v>100</v>
      </c>
      <c r="H3860">
        <v>26.25</v>
      </c>
      <c r="I3860">
        <v>2625</v>
      </c>
      <c r="J3860">
        <v>7.75</v>
      </c>
      <c r="K3860">
        <v>775</v>
      </c>
      <c r="L3860">
        <v>18.5</v>
      </c>
      <c r="M3860">
        <v>0.70476190476190481</v>
      </c>
      <c r="N3860">
        <v>1850</v>
      </c>
      <c r="O3860" t="s">
        <v>712</v>
      </c>
      <c r="P3860" t="s">
        <v>713</v>
      </c>
      <c r="Q3860" t="s">
        <v>218</v>
      </c>
      <c r="R3860" t="s">
        <v>40</v>
      </c>
      <c r="S3860" t="s">
        <v>219</v>
      </c>
      <c r="T3860" t="s">
        <v>575</v>
      </c>
      <c r="U3860" t="s">
        <v>1190</v>
      </c>
      <c r="V3860">
        <f>YEAR(sales_order1[[#This Row],[date]])</f>
        <v>2021</v>
      </c>
      <c r="W3860" t="str">
        <f>TEXT(sales_order1[[#This Row],[date]], "Mmm")</f>
        <v>Oct</v>
      </c>
      <c r="X3860">
        <f>VALUE(TEXT(sales_order1[[#This Row],[date]], "D"))</f>
        <v>26</v>
      </c>
      <c r="Y3860">
        <v>43</v>
      </c>
    </row>
    <row r="3861" spans="1:25" x14ac:dyDescent="0.25">
      <c r="A3861" s="1">
        <v>44496</v>
      </c>
      <c r="B3861">
        <v>61785</v>
      </c>
      <c r="C3861" t="s">
        <v>19</v>
      </c>
      <c r="D3861" t="str">
        <f>VLOOKUP(sales_order1[[#This Row],[itemCode]],product_details3!B:C,2,0)</f>
        <v>MSTH100</v>
      </c>
      <c r="E3861" t="s">
        <v>20</v>
      </c>
      <c r="F3861" t="s">
        <v>21</v>
      </c>
      <c r="G3861">
        <v>150</v>
      </c>
      <c r="H3861">
        <v>26.25</v>
      </c>
      <c r="I3861">
        <v>3937.5</v>
      </c>
      <c r="J3861">
        <v>7.75</v>
      </c>
      <c r="K3861">
        <v>1162.5</v>
      </c>
      <c r="L3861">
        <v>18.5</v>
      </c>
      <c r="M3861">
        <v>0.70476190476190481</v>
      </c>
      <c r="N3861">
        <v>2775</v>
      </c>
      <c r="O3861" t="s">
        <v>258</v>
      </c>
      <c r="P3861" t="s">
        <v>259</v>
      </c>
      <c r="Q3861" t="s">
        <v>93</v>
      </c>
      <c r="R3861" t="s">
        <v>72</v>
      </c>
      <c r="S3861" t="s">
        <v>260</v>
      </c>
      <c r="T3861" t="s">
        <v>261</v>
      </c>
      <c r="U3861" t="s">
        <v>1190</v>
      </c>
      <c r="V3861">
        <f>YEAR(sales_order1[[#This Row],[date]])</f>
        <v>2021</v>
      </c>
      <c r="W3861" t="str">
        <f>TEXT(sales_order1[[#This Row],[date]], "Mmm")</f>
        <v>Oct</v>
      </c>
      <c r="X3861">
        <f>VALUE(TEXT(sales_order1[[#This Row],[date]], "D"))</f>
        <v>27</v>
      </c>
      <c r="Y3861">
        <v>43</v>
      </c>
    </row>
    <row r="3862" spans="1:25" x14ac:dyDescent="0.25">
      <c r="A3862" s="1">
        <v>44496</v>
      </c>
      <c r="B3862">
        <v>61786</v>
      </c>
      <c r="C3862" t="s">
        <v>86</v>
      </c>
      <c r="D3862" t="str">
        <f>VLOOKUP(sales_order1[[#This Row],[itemCode]],product_details3!B:C,2,0)</f>
        <v>SRMH30</v>
      </c>
      <c r="E3862" t="s">
        <v>87</v>
      </c>
      <c r="F3862" t="s">
        <v>30</v>
      </c>
      <c r="G3862">
        <v>200</v>
      </c>
      <c r="H3862">
        <v>21</v>
      </c>
      <c r="I3862">
        <v>4200</v>
      </c>
      <c r="J3862">
        <v>6.6</v>
      </c>
      <c r="K3862">
        <v>1320</v>
      </c>
      <c r="L3862">
        <v>14.4</v>
      </c>
      <c r="M3862">
        <v>0.68571428571428572</v>
      </c>
      <c r="N3862">
        <v>2880</v>
      </c>
      <c r="O3862" t="s">
        <v>561</v>
      </c>
      <c r="P3862" t="s">
        <v>562</v>
      </c>
      <c r="Q3862" t="s">
        <v>378</v>
      </c>
      <c r="R3862" t="s">
        <v>72</v>
      </c>
      <c r="S3862" t="s">
        <v>563</v>
      </c>
      <c r="T3862" t="s">
        <v>58</v>
      </c>
      <c r="U3862" t="s">
        <v>1188</v>
      </c>
      <c r="V3862">
        <f>YEAR(sales_order1[[#This Row],[date]])</f>
        <v>2021</v>
      </c>
      <c r="W3862" t="str">
        <f>TEXT(sales_order1[[#This Row],[date]], "Mmm")</f>
        <v>Oct</v>
      </c>
      <c r="X3862">
        <f>VALUE(TEXT(sales_order1[[#This Row],[date]], "D"))</f>
        <v>27</v>
      </c>
      <c r="Y3862">
        <v>43</v>
      </c>
    </row>
    <row r="3863" spans="1:25" x14ac:dyDescent="0.25">
      <c r="A3863" s="1">
        <v>44496</v>
      </c>
      <c r="B3863">
        <v>61787</v>
      </c>
      <c r="C3863" t="s">
        <v>360</v>
      </c>
      <c r="D3863" t="str">
        <f>VLOOKUP(sales_order1[[#This Row],[itemCode]],product_details3!B:C,2,0)</f>
        <v>TNRS100</v>
      </c>
      <c r="E3863" t="s">
        <v>361</v>
      </c>
      <c r="F3863" t="s">
        <v>124</v>
      </c>
      <c r="G3863">
        <v>200</v>
      </c>
      <c r="H3863">
        <v>13.1</v>
      </c>
      <c r="I3863">
        <v>2620</v>
      </c>
      <c r="J3863">
        <v>4.7</v>
      </c>
      <c r="K3863">
        <v>940</v>
      </c>
      <c r="L3863">
        <v>8.4</v>
      </c>
      <c r="M3863">
        <v>0.6412213740458016</v>
      </c>
      <c r="N3863">
        <v>1680</v>
      </c>
      <c r="O3863" t="s">
        <v>152</v>
      </c>
      <c r="P3863" t="s">
        <v>153</v>
      </c>
      <c r="Q3863" t="s">
        <v>154</v>
      </c>
      <c r="R3863" t="s">
        <v>56</v>
      </c>
      <c r="S3863" t="s">
        <v>133</v>
      </c>
      <c r="T3863" t="s">
        <v>155</v>
      </c>
      <c r="U3863" t="s">
        <v>1191</v>
      </c>
      <c r="V3863">
        <f>YEAR(sales_order1[[#This Row],[date]])</f>
        <v>2021</v>
      </c>
      <c r="W3863" t="str">
        <f>TEXT(sales_order1[[#This Row],[date]], "Mmm")</f>
        <v>Oct</v>
      </c>
      <c r="X3863">
        <f>VALUE(TEXT(sales_order1[[#This Row],[date]], "D"))</f>
        <v>27</v>
      </c>
      <c r="Y3863">
        <v>43</v>
      </c>
    </row>
    <row r="3864" spans="1:25" x14ac:dyDescent="0.25">
      <c r="A3864" s="1">
        <v>44496</v>
      </c>
      <c r="B3864">
        <v>61788</v>
      </c>
      <c r="C3864" t="s">
        <v>374</v>
      </c>
      <c r="D3864" t="str">
        <f>VLOOKUP(sales_order1[[#This Row],[itemCode]],product_details3!B:C,2,0)</f>
        <v>EXFC50</v>
      </c>
      <c r="E3864" t="s">
        <v>375</v>
      </c>
      <c r="F3864" t="s">
        <v>183</v>
      </c>
      <c r="G3864">
        <v>100</v>
      </c>
      <c r="H3864">
        <v>19.649999999999999</v>
      </c>
      <c r="I3864">
        <v>1965</v>
      </c>
      <c r="J3864">
        <v>7.55</v>
      </c>
      <c r="K3864">
        <v>755</v>
      </c>
      <c r="L3864">
        <v>12.1</v>
      </c>
      <c r="M3864">
        <v>0.61577608142493634</v>
      </c>
      <c r="N3864">
        <v>1210</v>
      </c>
      <c r="O3864" t="s">
        <v>646</v>
      </c>
      <c r="P3864" t="s">
        <v>647</v>
      </c>
      <c r="Q3864" t="s">
        <v>107</v>
      </c>
      <c r="R3864" t="s">
        <v>40</v>
      </c>
      <c r="S3864" t="s">
        <v>101</v>
      </c>
      <c r="T3864" t="s">
        <v>483</v>
      </c>
      <c r="U3864" t="s">
        <v>1190</v>
      </c>
      <c r="V3864">
        <f>YEAR(sales_order1[[#This Row],[date]])</f>
        <v>2021</v>
      </c>
      <c r="W3864" t="str">
        <f>TEXT(sales_order1[[#This Row],[date]], "Mmm")</f>
        <v>Oct</v>
      </c>
      <c r="X3864">
        <f>VALUE(TEXT(sales_order1[[#This Row],[date]], "D"))</f>
        <v>27</v>
      </c>
      <c r="Y3864">
        <v>43</v>
      </c>
    </row>
    <row r="3865" spans="1:25" x14ac:dyDescent="0.25">
      <c r="A3865" s="1">
        <v>44496</v>
      </c>
      <c r="B3865">
        <v>61789</v>
      </c>
      <c r="C3865" t="s">
        <v>103</v>
      </c>
      <c r="D3865" t="str">
        <f>VLOOKUP(sales_order1[[#This Row],[itemCode]],product_details3!B:C,2,0)</f>
        <v>SCRT50</v>
      </c>
      <c r="E3865" t="s">
        <v>104</v>
      </c>
      <c r="F3865" t="s">
        <v>61</v>
      </c>
      <c r="G3865">
        <v>300</v>
      </c>
      <c r="H3865">
        <v>16.95</v>
      </c>
      <c r="I3865">
        <v>5085</v>
      </c>
      <c r="J3865">
        <v>5.2</v>
      </c>
      <c r="K3865">
        <v>1560</v>
      </c>
      <c r="L3865">
        <v>11.75</v>
      </c>
      <c r="M3865">
        <v>0.69321533923303835</v>
      </c>
      <c r="N3865">
        <v>3525</v>
      </c>
      <c r="O3865" t="s">
        <v>423</v>
      </c>
      <c r="P3865" t="s">
        <v>424</v>
      </c>
      <c r="Q3865" t="s">
        <v>77</v>
      </c>
      <c r="R3865" t="s">
        <v>72</v>
      </c>
      <c r="S3865" t="s">
        <v>425</v>
      </c>
      <c r="T3865" t="s">
        <v>426</v>
      </c>
      <c r="U3865" t="s">
        <v>1190</v>
      </c>
      <c r="V3865">
        <f>YEAR(sales_order1[[#This Row],[date]])</f>
        <v>2021</v>
      </c>
      <c r="W3865" t="str">
        <f>TEXT(sales_order1[[#This Row],[date]], "Mmm")</f>
        <v>Oct</v>
      </c>
      <c r="X3865">
        <f>VALUE(TEXT(sales_order1[[#This Row],[date]], "D"))</f>
        <v>27</v>
      </c>
      <c r="Y3865">
        <v>43</v>
      </c>
    </row>
    <row r="3866" spans="1:25" x14ac:dyDescent="0.25">
      <c r="A3866" s="1">
        <v>44496</v>
      </c>
      <c r="B3866">
        <v>61790</v>
      </c>
      <c r="C3866" t="s">
        <v>194</v>
      </c>
      <c r="D3866" t="str">
        <f>VLOOKUP(sales_order1[[#This Row],[itemCode]],product_details3!B:C,2,0)</f>
        <v>CLNG150</v>
      </c>
      <c r="E3866" t="s">
        <v>195</v>
      </c>
      <c r="F3866" t="s">
        <v>45</v>
      </c>
      <c r="G3866">
        <v>50</v>
      </c>
      <c r="H3866">
        <v>12.75</v>
      </c>
      <c r="I3866">
        <v>637.5</v>
      </c>
      <c r="J3866">
        <v>4.45</v>
      </c>
      <c r="K3866">
        <v>222.5</v>
      </c>
      <c r="L3866">
        <v>8.3000000000000007</v>
      </c>
      <c r="M3866">
        <v>0.65098039215686276</v>
      </c>
      <c r="N3866">
        <v>415</v>
      </c>
      <c r="O3866" t="s">
        <v>37</v>
      </c>
      <c r="P3866" t="s">
        <v>38</v>
      </c>
      <c r="Q3866" t="s">
        <v>39</v>
      </c>
      <c r="R3866" t="s">
        <v>40</v>
      </c>
      <c r="S3866" t="s">
        <v>41</v>
      </c>
      <c r="T3866" t="s">
        <v>42</v>
      </c>
      <c r="U3866" t="s">
        <v>1188</v>
      </c>
      <c r="V3866">
        <f>YEAR(sales_order1[[#This Row],[date]])</f>
        <v>2021</v>
      </c>
      <c r="W3866" t="str">
        <f>TEXT(sales_order1[[#This Row],[date]], "Mmm")</f>
        <v>Oct</v>
      </c>
      <c r="X3866">
        <f>VALUE(TEXT(sales_order1[[#This Row],[date]], "D"))</f>
        <v>27</v>
      </c>
      <c r="Y3866">
        <v>43</v>
      </c>
    </row>
    <row r="3867" spans="1:25" x14ac:dyDescent="0.25">
      <c r="A3867" s="1">
        <v>44496</v>
      </c>
      <c r="B3867">
        <v>61791</v>
      </c>
      <c r="C3867" t="s">
        <v>194</v>
      </c>
      <c r="D3867" t="str">
        <f>VLOOKUP(sales_order1[[#This Row],[itemCode]],product_details3!B:C,2,0)</f>
        <v>CLNG150</v>
      </c>
      <c r="E3867" t="s">
        <v>195</v>
      </c>
      <c r="F3867" t="s">
        <v>45</v>
      </c>
      <c r="G3867">
        <v>100</v>
      </c>
      <c r="H3867">
        <v>12.75</v>
      </c>
      <c r="I3867">
        <v>1275</v>
      </c>
      <c r="J3867">
        <v>4.45</v>
      </c>
      <c r="K3867">
        <v>445</v>
      </c>
      <c r="L3867">
        <v>8.3000000000000007</v>
      </c>
      <c r="M3867">
        <v>0.65098039215686276</v>
      </c>
      <c r="N3867">
        <v>830</v>
      </c>
      <c r="O3867" t="s">
        <v>487</v>
      </c>
      <c r="P3867" t="s">
        <v>488</v>
      </c>
      <c r="Q3867" t="s">
        <v>48</v>
      </c>
      <c r="R3867" t="s">
        <v>25</v>
      </c>
      <c r="S3867" t="s">
        <v>286</v>
      </c>
      <c r="T3867" t="s">
        <v>489</v>
      </c>
      <c r="U3867" t="s">
        <v>1191</v>
      </c>
      <c r="V3867">
        <f>YEAR(sales_order1[[#This Row],[date]])</f>
        <v>2021</v>
      </c>
      <c r="W3867" t="str">
        <f>TEXT(sales_order1[[#This Row],[date]], "Mmm")</f>
        <v>Oct</v>
      </c>
      <c r="X3867">
        <f>VALUE(TEXT(sales_order1[[#This Row],[date]], "D"))</f>
        <v>27</v>
      </c>
      <c r="Y3867">
        <v>43</v>
      </c>
    </row>
    <row r="3868" spans="1:25" x14ac:dyDescent="0.25">
      <c r="A3868" s="1">
        <v>44497</v>
      </c>
      <c r="B3868">
        <v>61792</v>
      </c>
      <c r="C3868" t="s">
        <v>135</v>
      </c>
      <c r="D3868" t="str">
        <f>VLOOKUP(sales_order1[[#This Row],[itemCode]],product_details3!B:C,2,0)</f>
        <v>MSKSH</v>
      </c>
      <c r="E3868" t="s">
        <v>136</v>
      </c>
      <c r="F3868" t="s">
        <v>137</v>
      </c>
      <c r="G3868">
        <v>50</v>
      </c>
      <c r="H3868">
        <v>18.75</v>
      </c>
      <c r="I3868">
        <v>937.5</v>
      </c>
      <c r="J3868">
        <v>7.45</v>
      </c>
      <c r="K3868">
        <v>372.5</v>
      </c>
      <c r="L3868">
        <v>11.3</v>
      </c>
      <c r="M3868">
        <v>0.60266666666666668</v>
      </c>
      <c r="N3868">
        <v>565</v>
      </c>
      <c r="O3868" t="s">
        <v>91</v>
      </c>
      <c r="P3868" t="s">
        <v>92</v>
      </c>
      <c r="Q3868" t="s">
        <v>93</v>
      </c>
      <c r="R3868" t="s">
        <v>72</v>
      </c>
      <c r="S3868" t="s">
        <v>94</v>
      </c>
      <c r="T3868" t="s">
        <v>95</v>
      </c>
      <c r="U3868" t="s">
        <v>1190</v>
      </c>
      <c r="V3868">
        <f>YEAR(sales_order1[[#This Row],[date]])</f>
        <v>2021</v>
      </c>
      <c r="W3868" t="str">
        <f>TEXT(sales_order1[[#This Row],[date]], "Mmm")</f>
        <v>Oct</v>
      </c>
      <c r="X3868">
        <f>VALUE(TEXT(sales_order1[[#This Row],[date]], "D"))</f>
        <v>28</v>
      </c>
      <c r="Y3868">
        <v>43</v>
      </c>
    </row>
    <row r="3869" spans="1:25" x14ac:dyDescent="0.25">
      <c r="A3869" s="1">
        <v>44497</v>
      </c>
      <c r="B3869">
        <v>61793</v>
      </c>
      <c r="C3869" t="s">
        <v>175</v>
      </c>
      <c r="D3869" t="str">
        <f>VLOOKUP(sales_order1[[#This Row],[itemCode]],product_details3!B:C,2,0)</f>
        <v>SCRS3030</v>
      </c>
      <c r="E3869" t="s">
        <v>176</v>
      </c>
      <c r="F3869" t="s">
        <v>61</v>
      </c>
      <c r="G3869">
        <v>300</v>
      </c>
      <c r="H3869">
        <v>13.1</v>
      </c>
      <c r="I3869">
        <v>3930</v>
      </c>
      <c r="J3869">
        <v>4.7</v>
      </c>
      <c r="K3869">
        <v>1410</v>
      </c>
      <c r="L3869">
        <v>8.4</v>
      </c>
      <c r="M3869">
        <v>0.6412213740458016</v>
      </c>
      <c r="N3869">
        <v>2520</v>
      </c>
      <c r="O3869" t="s">
        <v>612</v>
      </c>
      <c r="P3869" t="s">
        <v>613</v>
      </c>
      <c r="Q3869" t="s">
        <v>48</v>
      </c>
      <c r="R3869" t="s">
        <v>25</v>
      </c>
      <c r="S3869" t="s">
        <v>49</v>
      </c>
      <c r="T3869" t="s">
        <v>614</v>
      </c>
      <c r="U3869" t="s">
        <v>1191</v>
      </c>
      <c r="V3869">
        <f>YEAR(sales_order1[[#This Row],[date]])</f>
        <v>2021</v>
      </c>
      <c r="W3869" t="str">
        <f>TEXT(sales_order1[[#This Row],[date]], "Mmm")</f>
        <v>Oct</v>
      </c>
      <c r="X3869">
        <f>VALUE(TEXT(sales_order1[[#This Row],[date]], "D"))</f>
        <v>28</v>
      </c>
      <c r="Y3869">
        <v>43</v>
      </c>
    </row>
    <row r="3870" spans="1:25" x14ac:dyDescent="0.25">
      <c r="A3870" s="1">
        <v>44497</v>
      </c>
      <c r="B3870">
        <v>61794</v>
      </c>
      <c r="C3870" t="s">
        <v>103</v>
      </c>
      <c r="D3870" t="str">
        <f>VLOOKUP(sales_order1[[#This Row],[itemCode]],product_details3!B:C,2,0)</f>
        <v>SCRT50</v>
      </c>
      <c r="E3870" t="s">
        <v>104</v>
      </c>
      <c r="F3870" t="s">
        <v>61</v>
      </c>
      <c r="G3870">
        <v>50</v>
      </c>
      <c r="H3870">
        <v>16.95</v>
      </c>
      <c r="I3870">
        <v>847.5</v>
      </c>
      <c r="J3870">
        <v>5.2</v>
      </c>
      <c r="K3870">
        <v>260</v>
      </c>
      <c r="L3870">
        <v>11.75</v>
      </c>
      <c r="M3870">
        <v>0.69321533923303835</v>
      </c>
      <c r="N3870">
        <v>587.5</v>
      </c>
      <c r="O3870" t="s">
        <v>199</v>
      </c>
      <c r="P3870" t="s">
        <v>200</v>
      </c>
      <c r="Q3870" t="s">
        <v>201</v>
      </c>
      <c r="R3870" t="s">
        <v>25</v>
      </c>
      <c r="S3870" t="s">
        <v>202</v>
      </c>
      <c r="T3870" t="s">
        <v>203</v>
      </c>
      <c r="U3870" t="s">
        <v>1191</v>
      </c>
      <c r="V3870">
        <f>YEAR(sales_order1[[#This Row],[date]])</f>
        <v>2021</v>
      </c>
      <c r="W3870" t="str">
        <f>TEXT(sales_order1[[#This Row],[date]], "Mmm")</f>
        <v>Oct</v>
      </c>
      <c r="X3870">
        <f>VALUE(TEXT(sales_order1[[#This Row],[date]], "D"))</f>
        <v>28</v>
      </c>
      <c r="Y3870">
        <v>43</v>
      </c>
    </row>
    <row r="3871" spans="1:25" x14ac:dyDescent="0.25">
      <c r="A3871" s="1">
        <v>44497</v>
      </c>
      <c r="B3871">
        <v>61795</v>
      </c>
      <c r="C3871" t="s">
        <v>122</v>
      </c>
      <c r="D3871" t="str">
        <f>VLOOKUP(sales_order1[[#This Row],[itemCode]],product_details3!B:C,2,0)</f>
        <v>TNRE150</v>
      </c>
      <c r="E3871" t="s">
        <v>123</v>
      </c>
      <c r="F3871" t="s">
        <v>124</v>
      </c>
      <c r="G3871">
        <v>100</v>
      </c>
      <c r="H3871">
        <v>16.95</v>
      </c>
      <c r="I3871">
        <v>1695</v>
      </c>
      <c r="J3871">
        <v>5.2</v>
      </c>
      <c r="K3871">
        <v>520</v>
      </c>
      <c r="L3871">
        <v>11.75</v>
      </c>
      <c r="M3871">
        <v>0.69321533923303835</v>
      </c>
      <c r="N3871">
        <v>1175</v>
      </c>
      <c r="O3871" t="s">
        <v>688</v>
      </c>
      <c r="P3871" t="s">
        <v>689</v>
      </c>
      <c r="Q3871" t="s">
        <v>77</v>
      </c>
      <c r="R3871" t="s">
        <v>72</v>
      </c>
      <c r="S3871" t="s">
        <v>140</v>
      </c>
      <c r="T3871" t="s">
        <v>690</v>
      </c>
      <c r="U3871" t="s">
        <v>1190</v>
      </c>
      <c r="V3871">
        <f>YEAR(sales_order1[[#This Row],[date]])</f>
        <v>2021</v>
      </c>
      <c r="W3871" t="str">
        <f>TEXT(sales_order1[[#This Row],[date]], "Mmm")</f>
        <v>Oct</v>
      </c>
      <c r="X3871">
        <f>VALUE(TEXT(sales_order1[[#This Row],[date]], "D"))</f>
        <v>28</v>
      </c>
      <c r="Y3871">
        <v>43</v>
      </c>
    </row>
    <row r="3872" spans="1:25" x14ac:dyDescent="0.25">
      <c r="A3872" s="1">
        <v>44497</v>
      </c>
      <c r="B3872">
        <v>61796</v>
      </c>
      <c r="C3872" t="s">
        <v>329</v>
      </c>
      <c r="D3872" t="str">
        <f>VLOOKUP(sales_order1[[#This Row],[itemCode]],product_details3!B:C,2,0)</f>
        <v>TNRS150</v>
      </c>
      <c r="E3872" t="s">
        <v>330</v>
      </c>
      <c r="F3872" t="s">
        <v>124</v>
      </c>
      <c r="G3872">
        <v>50</v>
      </c>
      <c r="H3872">
        <v>19.649999999999999</v>
      </c>
      <c r="I3872">
        <v>982.5</v>
      </c>
      <c r="J3872">
        <v>6.55</v>
      </c>
      <c r="K3872">
        <v>327.5</v>
      </c>
      <c r="L3872">
        <v>13.1</v>
      </c>
      <c r="M3872">
        <v>0.66666666666666663</v>
      </c>
      <c r="N3872">
        <v>655</v>
      </c>
      <c r="O3872" t="s">
        <v>75</v>
      </c>
      <c r="P3872" t="s">
        <v>76</v>
      </c>
      <c r="Q3872" t="s">
        <v>77</v>
      </c>
      <c r="R3872" t="s">
        <v>72</v>
      </c>
      <c r="S3872" t="s">
        <v>78</v>
      </c>
      <c r="T3872" t="s">
        <v>79</v>
      </c>
      <c r="U3872" t="s">
        <v>1190</v>
      </c>
      <c r="V3872">
        <f>YEAR(sales_order1[[#This Row],[date]])</f>
        <v>2021</v>
      </c>
      <c r="W3872" t="str">
        <f>TEXT(sales_order1[[#This Row],[date]], "Mmm")</f>
        <v>Oct</v>
      </c>
      <c r="X3872">
        <f>VALUE(TEXT(sales_order1[[#This Row],[date]], "D"))</f>
        <v>28</v>
      </c>
      <c r="Y3872">
        <v>43</v>
      </c>
    </row>
    <row r="3873" spans="1:25" x14ac:dyDescent="0.25">
      <c r="A3873" s="1">
        <v>44497</v>
      </c>
      <c r="B3873">
        <v>61797</v>
      </c>
      <c r="C3873" t="s">
        <v>135</v>
      </c>
      <c r="D3873" t="str">
        <f>VLOOKUP(sales_order1[[#This Row],[itemCode]],product_details3!B:C,2,0)</f>
        <v>MSKSH</v>
      </c>
      <c r="E3873" t="s">
        <v>136</v>
      </c>
      <c r="F3873" t="s">
        <v>137</v>
      </c>
      <c r="G3873">
        <v>200</v>
      </c>
      <c r="H3873">
        <v>18.75</v>
      </c>
      <c r="I3873">
        <v>3750</v>
      </c>
      <c r="J3873">
        <v>7.45</v>
      </c>
      <c r="K3873">
        <v>1490</v>
      </c>
      <c r="L3873">
        <v>11.3</v>
      </c>
      <c r="M3873">
        <v>0.60266666666666668</v>
      </c>
      <c r="N3873">
        <v>2260</v>
      </c>
      <c r="O3873" t="s">
        <v>447</v>
      </c>
      <c r="P3873" t="s">
        <v>448</v>
      </c>
      <c r="Q3873" t="s">
        <v>378</v>
      </c>
      <c r="R3873" t="s">
        <v>72</v>
      </c>
      <c r="S3873" t="s">
        <v>449</v>
      </c>
      <c r="T3873" t="s">
        <v>450</v>
      </c>
      <c r="U3873" t="s">
        <v>1188</v>
      </c>
      <c r="V3873">
        <f>YEAR(sales_order1[[#This Row],[date]])</f>
        <v>2021</v>
      </c>
      <c r="W3873" t="str">
        <f>TEXT(sales_order1[[#This Row],[date]], "Mmm")</f>
        <v>Oct</v>
      </c>
      <c r="X3873">
        <f>VALUE(TEXT(sales_order1[[#This Row],[date]], "D"))</f>
        <v>28</v>
      </c>
      <c r="Y3873">
        <v>43</v>
      </c>
    </row>
    <row r="3874" spans="1:25" x14ac:dyDescent="0.25">
      <c r="A3874" s="1">
        <v>44497</v>
      </c>
      <c r="B3874">
        <v>61798</v>
      </c>
      <c r="C3874" t="s">
        <v>344</v>
      </c>
      <c r="D3874" t="str">
        <f>VLOOKUP(sales_order1[[#This Row],[itemCode]],product_details3!B:C,2,0)</f>
        <v>TNRE100</v>
      </c>
      <c r="E3874" t="s">
        <v>345</v>
      </c>
      <c r="F3874" t="s">
        <v>124</v>
      </c>
      <c r="G3874">
        <v>50</v>
      </c>
      <c r="H3874">
        <v>11.3</v>
      </c>
      <c r="I3874">
        <v>565</v>
      </c>
      <c r="J3874">
        <v>3.8</v>
      </c>
      <c r="K3874">
        <v>190</v>
      </c>
      <c r="L3874">
        <v>7.5</v>
      </c>
      <c r="M3874">
        <v>0.66371681415929207</v>
      </c>
      <c r="N3874">
        <v>375</v>
      </c>
      <c r="O3874" t="s">
        <v>158</v>
      </c>
      <c r="P3874" t="s">
        <v>159</v>
      </c>
      <c r="Q3874" t="s">
        <v>160</v>
      </c>
      <c r="R3874" t="s">
        <v>112</v>
      </c>
      <c r="S3874" t="s">
        <v>161</v>
      </c>
      <c r="T3874" t="s">
        <v>162</v>
      </c>
      <c r="U3874" t="s">
        <v>1189</v>
      </c>
      <c r="V3874">
        <f>YEAR(sales_order1[[#This Row],[date]])</f>
        <v>2021</v>
      </c>
      <c r="W3874" t="str">
        <f>TEXT(sales_order1[[#This Row],[date]], "Mmm")</f>
        <v>Oct</v>
      </c>
      <c r="X3874">
        <f>VALUE(TEXT(sales_order1[[#This Row],[date]], "D"))</f>
        <v>28</v>
      </c>
      <c r="Y3874">
        <v>43</v>
      </c>
    </row>
    <row r="3875" spans="1:25" x14ac:dyDescent="0.25">
      <c r="A3875" s="1">
        <v>44498</v>
      </c>
      <c r="B3875">
        <v>61799</v>
      </c>
      <c r="C3875" t="s">
        <v>59</v>
      </c>
      <c r="D3875" t="str">
        <f>VLOOKUP(sales_order1[[#This Row],[itemCode]],product_details3!B:C,2,0)</f>
        <v>SCRS3050</v>
      </c>
      <c r="E3875" t="s">
        <v>60</v>
      </c>
      <c r="F3875" t="s">
        <v>61</v>
      </c>
      <c r="G3875">
        <v>100</v>
      </c>
      <c r="H3875">
        <v>19.649999999999999</v>
      </c>
      <c r="I3875">
        <v>1965</v>
      </c>
      <c r="J3875">
        <v>6.55</v>
      </c>
      <c r="K3875">
        <v>655</v>
      </c>
      <c r="L3875">
        <v>13.1</v>
      </c>
      <c r="M3875">
        <v>0.66666666666666663</v>
      </c>
      <c r="N3875">
        <v>1310</v>
      </c>
      <c r="O3875" t="s">
        <v>682</v>
      </c>
      <c r="P3875" t="s">
        <v>683</v>
      </c>
      <c r="Q3875" t="s">
        <v>271</v>
      </c>
      <c r="R3875" t="s">
        <v>56</v>
      </c>
      <c r="S3875" t="s">
        <v>192</v>
      </c>
      <c r="T3875" t="s">
        <v>684</v>
      </c>
      <c r="U3875" t="s">
        <v>1191</v>
      </c>
      <c r="V3875">
        <f>YEAR(sales_order1[[#This Row],[date]])</f>
        <v>2021</v>
      </c>
      <c r="W3875" t="str">
        <f>TEXT(sales_order1[[#This Row],[date]], "Mmm")</f>
        <v>Oct</v>
      </c>
      <c r="X3875">
        <f>VALUE(TEXT(sales_order1[[#This Row],[date]], "D"))</f>
        <v>29</v>
      </c>
      <c r="Y3875">
        <v>44</v>
      </c>
    </row>
    <row r="3876" spans="1:25" x14ac:dyDescent="0.25">
      <c r="A3876" s="1">
        <v>44498</v>
      </c>
      <c r="B3876">
        <v>61800</v>
      </c>
      <c r="C3876" t="s">
        <v>325</v>
      </c>
      <c r="D3876" t="str">
        <f>VLOOKUP(sales_order1[[#This Row],[itemCode]],product_details3!B:C,2,0)</f>
        <v>EXFG100</v>
      </c>
      <c r="E3876" t="s">
        <v>326</v>
      </c>
      <c r="F3876" t="s">
        <v>183</v>
      </c>
      <c r="G3876">
        <v>50</v>
      </c>
      <c r="H3876">
        <v>20.75</v>
      </c>
      <c r="I3876">
        <v>1037.5</v>
      </c>
      <c r="J3876">
        <v>7.45</v>
      </c>
      <c r="K3876">
        <v>372.5</v>
      </c>
      <c r="L3876">
        <v>13.3</v>
      </c>
      <c r="M3876">
        <v>0.64096385542168677</v>
      </c>
      <c r="N3876">
        <v>665</v>
      </c>
      <c r="O3876" t="s">
        <v>223</v>
      </c>
      <c r="P3876" t="s">
        <v>224</v>
      </c>
      <c r="Q3876" t="s">
        <v>55</v>
      </c>
      <c r="R3876" t="s">
        <v>56</v>
      </c>
      <c r="S3876" t="s">
        <v>225</v>
      </c>
      <c r="T3876" t="s">
        <v>226</v>
      </c>
      <c r="U3876" t="s">
        <v>1191</v>
      </c>
      <c r="V3876">
        <f>YEAR(sales_order1[[#This Row],[date]])</f>
        <v>2021</v>
      </c>
      <c r="W3876" t="str">
        <f>TEXT(sales_order1[[#This Row],[date]], "Mmm")</f>
        <v>Oct</v>
      </c>
      <c r="X3876">
        <f>VALUE(TEXT(sales_order1[[#This Row],[date]], "D"))</f>
        <v>29</v>
      </c>
      <c r="Y3876">
        <v>44</v>
      </c>
    </row>
    <row r="3877" spans="1:25" x14ac:dyDescent="0.25">
      <c r="A3877" s="1">
        <v>44498</v>
      </c>
      <c r="B3877">
        <v>61801</v>
      </c>
      <c r="C3877" t="s">
        <v>315</v>
      </c>
      <c r="D3877" t="str">
        <f>VLOOKUP(sales_order1[[#This Row],[itemCode]],product_details3!B:C,2,0)</f>
        <v>EXFG50</v>
      </c>
      <c r="E3877" t="s">
        <v>316</v>
      </c>
      <c r="F3877" t="s">
        <v>183</v>
      </c>
      <c r="G3877">
        <v>100</v>
      </c>
      <c r="H3877">
        <v>15.75</v>
      </c>
      <c r="I3877">
        <v>1575</v>
      </c>
      <c r="J3877">
        <v>5.45</v>
      </c>
      <c r="K3877">
        <v>545</v>
      </c>
      <c r="L3877">
        <v>10.3</v>
      </c>
      <c r="M3877">
        <v>0.65396825396825398</v>
      </c>
      <c r="N3877">
        <v>1030</v>
      </c>
      <c r="O3877" t="s">
        <v>492</v>
      </c>
      <c r="P3877" t="s">
        <v>493</v>
      </c>
      <c r="Q3877" t="s">
        <v>378</v>
      </c>
      <c r="R3877" t="s">
        <v>72</v>
      </c>
      <c r="S3877" t="s">
        <v>379</v>
      </c>
      <c r="T3877" t="s">
        <v>494</v>
      </c>
      <c r="U3877" t="s">
        <v>1188</v>
      </c>
      <c r="V3877">
        <f>YEAR(sales_order1[[#This Row],[date]])</f>
        <v>2021</v>
      </c>
      <c r="W3877" t="str">
        <f>TEXT(sales_order1[[#This Row],[date]], "Mmm")</f>
        <v>Oct</v>
      </c>
      <c r="X3877">
        <f>VALUE(TEXT(sales_order1[[#This Row],[date]], "D"))</f>
        <v>29</v>
      </c>
      <c r="Y3877">
        <v>44</v>
      </c>
    </row>
    <row r="3878" spans="1:25" x14ac:dyDescent="0.25">
      <c r="A3878" s="1">
        <v>44498</v>
      </c>
      <c r="B3878">
        <v>61802</v>
      </c>
      <c r="C3878" t="s">
        <v>309</v>
      </c>
      <c r="D3878" t="str">
        <f>VLOOKUP(sales_order1[[#This Row],[itemCode]],product_details3!B:C,2,0)</f>
        <v>MSKC100</v>
      </c>
      <c r="E3878" t="s">
        <v>310</v>
      </c>
      <c r="F3878" t="s">
        <v>137</v>
      </c>
      <c r="G3878">
        <v>200</v>
      </c>
      <c r="H3878">
        <v>19.95</v>
      </c>
      <c r="I3878">
        <v>3990</v>
      </c>
      <c r="J3878">
        <v>8.1999999999999993</v>
      </c>
      <c r="K3878">
        <v>1640</v>
      </c>
      <c r="L3878">
        <v>11.75</v>
      </c>
      <c r="M3878">
        <v>0.58897243107769426</v>
      </c>
      <c r="N3878">
        <v>2350</v>
      </c>
      <c r="O3878" t="s">
        <v>376</v>
      </c>
      <c r="P3878" t="s">
        <v>377</v>
      </c>
      <c r="Q3878" t="s">
        <v>378</v>
      </c>
      <c r="R3878" t="s">
        <v>72</v>
      </c>
      <c r="S3878" t="s">
        <v>379</v>
      </c>
      <c r="T3878" t="s">
        <v>380</v>
      </c>
      <c r="U3878" t="s">
        <v>1188</v>
      </c>
      <c r="V3878">
        <f>YEAR(sales_order1[[#This Row],[date]])</f>
        <v>2021</v>
      </c>
      <c r="W3878" t="str">
        <f>TEXT(sales_order1[[#This Row],[date]], "Mmm")</f>
        <v>Oct</v>
      </c>
      <c r="X3878">
        <f>VALUE(TEXT(sales_order1[[#This Row],[date]], "D"))</f>
        <v>29</v>
      </c>
      <c r="Y3878">
        <v>44</v>
      </c>
    </row>
    <row r="3879" spans="1:25" x14ac:dyDescent="0.25">
      <c r="A3879" s="1">
        <v>44498</v>
      </c>
      <c r="B3879">
        <v>61803</v>
      </c>
      <c r="C3879" t="s">
        <v>103</v>
      </c>
      <c r="D3879" t="str">
        <f>VLOOKUP(sales_order1[[#This Row],[itemCode]],product_details3!B:C,2,0)</f>
        <v>SCRT50</v>
      </c>
      <c r="E3879" t="s">
        <v>104</v>
      </c>
      <c r="F3879" t="s">
        <v>61</v>
      </c>
      <c r="G3879">
        <v>300</v>
      </c>
      <c r="H3879">
        <v>16.95</v>
      </c>
      <c r="I3879">
        <v>5085</v>
      </c>
      <c r="J3879">
        <v>5.2</v>
      </c>
      <c r="K3879">
        <v>1560</v>
      </c>
      <c r="L3879">
        <v>11.75</v>
      </c>
      <c r="M3879">
        <v>0.69321533923303835</v>
      </c>
      <c r="N3879">
        <v>3525</v>
      </c>
      <c r="O3879" t="s">
        <v>559</v>
      </c>
      <c r="P3879" t="s">
        <v>560</v>
      </c>
      <c r="Q3879" t="s">
        <v>191</v>
      </c>
      <c r="R3879" t="s">
        <v>56</v>
      </c>
      <c r="S3879" t="s">
        <v>192</v>
      </c>
      <c r="T3879" t="s">
        <v>193</v>
      </c>
      <c r="U3879" t="s">
        <v>1191</v>
      </c>
      <c r="V3879">
        <f>YEAR(sales_order1[[#This Row],[date]])</f>
        <v>2021</v>
      </c>
      <c r="W3879" t="str">
        <f>TEXT(sales_order1[[#This Row],[date]], "Mmm")</f>
        <v>Oct</v>
      </c>
      <c r="X3879">
        <f>VALUE(TEXT(sales_order1[[#This Row],[date]], "D"))</f>
        <v>29</v>
      </c>
      <c r="Y3879">
        <v>44</v>
      </c>
    </row>
    <row r="3880" spans="1:25" x14ac:dyDescent="0.25">
      <c r="A3880" s="1">
        <v>44498</v>
      </c>
      <c r="B3880">
        <v>61804</v>
      </c>
      <c r="C3880" t="s">
        <v>360</v>
      </c>
      <c r="D3880" t="str">
        <f>VLOOKUP(sales_order1[[#This Row],[itemCode]],product_details3!B:C,2,0)</f>
        <v>TNRS100</v>
      </c>
      <c r="E3880" t="s">
        <v>361</v>
      </c>
      <c r="F3880" t="s">
        <v>124</v>
      </c>
      <c r="G3880">
        <v>50</v>
      </c>
      <c r="H3880">
        <v>13.1</v>
      </c>
      <c r="I3880">
        <v>655</v>
      </c>
      <c r="J3880">
        <v>4.7</v>
      </c>
      <c r="K3880">
        <v>235</v>
      </c>
      <c r="L3880">
        <v>8.4</v>
      </c>
      <c r="M3880">
        <v>0.6412213740458016</v>
      </c>
      <c r="N3880">
        <v>420</v>
      </c>
      <c r="O3880" t="s">
        <v>206</v>
      </c>
      <c r="P3880" t="s">
        <v>207</v>
      </c>
      <c r="Q3880" t="s">
        <v>71</v>
      </c>
      <c r="R3880" t="s">
        <v>72</v>
      </c>
      <c r="S3880" t="s">
        <v>73</v>
      </c>
      <c r="T3880" t="s">
        <v>208</v>
      </c>
      <c r="U3880" t="s">
        <v>1190</v>
      </c>
      <c r="V3880">
        <f>YEAR(sales_order1[[#This Row],[date]])</f>
        <v>2021</v>
      </c>
      <c r="W3880" t="str">
        <f>TEXT(sales_order1[[#This Row],[date]], "Mmm")</f>
        <v>Oct</v>
      </c>
      <c r="X3880">
        <f>VALUE(TEXT(sales_order1[[#This Row],[date]], "D"))</f>
        <v>29</v>
      </c>
      <c r="Y3880">
        <v>44</v>
      </c>
    </row>
    <row r="3881" spans="1:25" x14ac:dyDescent="0.25">
      <c r="A3881" s="1">
        <v>44498</v>
      </c>
      <c r="B3881">
        <v>61805</v>
      </c>
      <c r="C3881" t="s">
        <v>438</v>
      </c>
      <c r="D3881" t="str">
        <f>VLOOKUP(sales_order1[[#This Row],[itemCode]],product_details3!B:C,2,0)</f>
        <v>EXFP150</v>
      </c>
      <c r="E3881" t="s">
        <v>439</v>
      </c>
      <c r="F3881" t="s">
        <v>183</v>
      </c>
      <c r="G3881">
        <v>50</v>
      </c>
      <c r="H3881">
        <v>28.25</v>
      </c>
      <c r="I3881">
        <v>1412.5</v>
      </c>
      <c r="J3881">
        <v>12</v>
      </c>
      <c r="K3881">
        <v>600</v>
      </c>
      <c r="L3881">
        <v>16.25</v>
      </c>
      <c r="M3881">
        <v>0.5752212389380531</v>
      </c>
      <c r="N3881">
        <v>812.5</v>
      </c>
      <c r="O3881" t="s">
        <v>697</v>
      </c>
      <c r="P3881" t="s">
        <v>698</v>
      </c>
      <c r="Q3881" t="s">
        <v>77</v>
      </c>
      <c r="R3881" t="s">
        <v>72</v>
      </c>
      <c r="S3881" t="s">
        <v>78</v>
      </c>
      <c r="T3881" t="s">
        <v>699</v>
      </c>
      <c r="U3881" t="s">
        <v>1190</v>
      </c>
      <c r="V3881">
        <f>YEAR(sales_order1[[#This Row],[date]])</f>
        <v>2021</v>
      </c>
      <c r="W3881" t="str">
        <f>TEXT(sales_order1[[#This Row],[date]], "Mmm")</f>
        <v>Oct</v>
      </c>
      <c r="X3881">
        <f>VALUE(TEXT(sales_order1[[#This Row],[date]], "D"))</f>
        <v>29</v>
      </c>
      <c r="Y3881">
        <v>44</v>
      </c>
    </row>
    <row r="3882" spans="1:25" x14ac:dyDescent="0.25">
      <c r="A3882" s="1">
        <v>44498</v>
      </c>
      <c r="B3882">
        <v>61806</v>
      </c>
      <c r="C3882" t="s">
        <v>325</v>
      </c>
      <c r="D3882" t="str">
        <f>VLOOKUP(sales_order1[[#This Row],[itemCode]],product_details3!B:C,2,0)</f>
        <v>EXFG100</v>
      </c>
      <c r="E3882" t="s">
        <v>326</v>
      </c>
      <c r="F3882" t="s">
        <v>183</v>
      </c>
      <c r="G3882">
        <v>100</v>
      </c>
      <c r="H3882">
        <v>20.75</v>
      </c>
      <c r="I3882">
        <v>2075</v>
      </c>
      <c r="J3882">
        <v>7.45</v>
      </c>
      <c r="K3882">
        <v>745</v>
      </c>
      <c r="L3882">
        <v>13.3</v>
      </c>
      <c r="M3882">
        <v>0.64096385542168677</v>
      </c>
      <c r="N3882">
        <v>1330</v>
      </c>
      <c r="O3882" t="s">
        <v>556</v>
      </c>
      <c r="P3882" t="s">
        <v>557</v>
      </c>
      <c r="Q3882" t="s">
        <v>213</v>
      </c>
      <c r="R3882" t="s">
        <v>25</v>
      </c>
      <c r="S3882" t="s">
        <v>402</v>
      </c>
      <c r="T3882" t="s">
        <v>558</v>
      </c>
      <c r="U3882" t="s">
        <v>1191</v>
      </c>
      <c r="V3882">
        <f>YEAR(sales_order1[[#This Row],[date]])</f>
        <v>2021</v>
      </c>
      <c r="W3882" t="str">
        <f>TEXT(sales_order1[[#This Row],[date]], "Mmm")</f>
        <v>Oct</v>
      </c>
      <c r="X3882">
        <f>VALUE(TEXT(sales_order1[[#This Row],[date]], "D"))</f>
        <v>29</v>
      </c>
      <c r="Y3882">
        <v>44</v>
      </c>
    </row>
    <row r="3883" spans="1:25" x14ac:dyDescent="0.25">
      <c r="A3883" s="1">
        <v>44501</v>
      </c>
      <c r="B3883">
        <v>61807</v>
      </c>
      <c r="C3883" t="s">
        <v>51</v>
      </c>
      <c r="D3883" t="str">
        <f>VLOOKUP(sales_order1[[#This Row],[itemCode]],product_details3!B:C,2,0)</f>
        <v>MSTH50</v>
      </c>
      <c r="E3883" t="s">
        <v>52</v>
      </c>
      <c r="F3883" t="s">
        <v>21</v>
      </c>
      <c r="G3883">
        <v>50</v>
      </c>
      <c r="H3883">
        <v>15.75</v>
      </c>
      <c r="I3883">
        <v>787.5</v>
      </c>
      <c r="J3883">
        <v>4.45</v>
      </c>
      <c r="K3883">
        <v>222.5</v>
      </c>
      <c r="L3883">
        <v>11.3</v>
      </c>
      <c r="M3883">
        <v>0.71746031746031746</v>
      </c>
      <c r="N3883">
        <v>565</v>
      </c>
      <c r="O3883" t="s">
        <v>144</v>
      </c>
      <c r="P3883" t="s">
        <v>145</v>
      </c>
      <c r="Q3883" t="s">
        <v>146</v>
      </c>
      <c r="R3883" t="s">
        <v>112</v>
      </c>
      <c r="S3883" t="s">
        <v>147</v>
      </c>
      <c r="T3883" t="s">
        <v>148</v>
      </c>
      <c r="U3883" t="s">
        <v>1190</v>
      </c>
      <c r="V3883">
        <f>YEAR(sales_order1[[#This Row],[date]])</f>
        <v>2021</v>
      </c>
      <c r="W3883" t="str">
        <f>TEXT(sales_order1[[#This Row],[date]], "Mmm")</f>
        <v>Nov</v>
      </c>
      <c r="X3883">
        <f>VALUE(TEXT(sales_order1[[#This Row],[date]], "D"))</f>
        <v>1</v>
      </c>
      <c r="Y3883">
        <v>44</v>
      </c>
    </row>
    <row r="3884" spans="1:25" x14ac:dyDescent="0.25">
      <c r="A3884" s="1">
        <v>44501</v>
      </c>
      <c r="B3884">
        <v>61808</v>
      </c>
      <c r="C3884" t="s">
        <v>320</v>
      </c>
      <c r="D3884" t="str">
        <f>VLOOKUP(sales_order1[[#This Row],[itemCode]],product_details3!B:C,2,0)</f>
        <v>SCR50+100</v>
      </c>
      <c r="E3884" t="s">
        <v>321</v>
      </c>
      <c r="F3884" t="s">
        <v>61</v>
      </c>
      <c r="G3884">
        <v>300</v>
      </c>
      <c r="H3884">
        <v>26.25</v>
      </c>
      <c r="I3884">
        <v>7875</v>
      </c>
      <c r="J3884">
        <v>7.75</v>
      </c>
      <c r="K3884">
        <v>2325</v>
      </c>
      <c r="L3884">
        <v>18.5</v>
      </c>
      <c r="M3884">
        <v>0.70476190476190481</v>
      </c>
      <c r="N3884">
        <v>5550</v>
      </c>
      <c r="O3884" t="s">
        <v>657</v>
      </c>
      <c r="P3884" t="s">
        <v>658</v>
      </c>
      <c r="Q3884" t="s">
        <v>55</v>
      </c>
      <c r="R3884" t="s">
        <v>56</v>
      </c>
      <c r="S3884" t="s">
        <v>57</v>
      </c>
      <c r="T3884" t="s">
        <v>659</v>
      </c>
      <c r="U3884" t="s">
        <v>1191</v>
      </c>
      <c r="V3884">
        <f>YEAR(sales_order1[[#This Row],[date]])</f>
        <v>2021</v>
      </c>
      <c r="W3884" t="str">
        <f>TEXT(sales_order1[[#This Row],[date]], "Mmm")</f>
        <v>Nov</v>
      </c>
      <c r="X3884">
        <f>VALUE(TEXT(sales_order1[[#This Row],[date]], "D"))</f>
        <v>1</v>
      </c>
      <c r="Y3884">
        <v>44</v>
      </c>
    </row>
    <row r="3885" spans="1:25" x14ac:dyDescent="0.25">
      <c r="A3885" s="1">
        <v>44501</v>
      </c>
      <c r="B3885">
        <v>61809</v>
      </c>
      <c r="C3885" t="s">
        <v>406</v>
      </c>
      <c r="D3885" t="str">
        <f>VLOOKUP(sales_order1[[#This Row],[itemCode]],product_details3!B:C,2,0)</f>
        <v>MKRO200</v>
      </c>
      <c r="E3885" t="s">
        <v>407</v>
      </c>
      <c r="F3885" t="s">
        <v>151</v>
      </c>
      <c r="G3885">
        <v>50</v>
      </c>
      <c r="H3885">
        <v>21.25</v>
      </c>
      <c r="I3885">
        <v>1062.5</v>
      </c>
      <c r="J3885">
        <v>9</v>
      </c>
      <c r="K3885">
        <v>450</v>
      </c>
      <c r="L3885">
        <v>12.25</v>
      </c>
      <c r="M3885">
        <v>0.57647058823529407</v>
      </c>
      <c r="N3885">
        <v>612.5</v>
      </c>
      <c r="O3885" t="s">
        <v>31</v>
      </c>
      <c r="P3885" t="s">
        <v>32</v>
      </c>
      <c r="Q3885" t="s">
        <v>24</v>
      </c>
      <c r="R3885" t="s">
        <v>25</v>
      </c>
      <c r="S3885" t="s">
        <v>33</v>
      </c>
      <c r="T3885" t="s">
        <v>34</v>
      </c>
      <c r="U3885" t="s">
        <v>1191</v>
      </c>
      <c r="V3885">
        <f>YEAR(sales_order1[[#This Row],[date]])</f>
        <v>2021</v>
      </c>
      <c r="W3885" t="str">
        <f>TEXT(sales_order1[[#This Row],[date]], "Mmm")</f>
        <v>Nov</v>
      </c>
      <c r="X3885">
        <f>VALUE(TEXT(sales_order1[[#This Row],[date]], "D"))</f>
        <v>1</v>
      </c>
      <c r="Y3885">
        <v>44</v>
      </c>
    </row>
    <row r="3886" spans="1:25" x14ac:dyDescent="0.25">
      <c r="A3886" s="1">
        <v>44501</v>
      </c>
      <c r="B3886">
        <v>61810</v>
      </c>
      <c r="C3886" t="s">
        <v>67</v>
      </c>
      <c r="D3886" t="str">
        <f>VLOOKUP(sales_order1[[#This Row],[itemCode]],product_details3!B:C,2,0)</f>
        <v>SRMH15</v>
      </c>
      <c r="E3886" t="s">
        <v>68</v>
      </c>
      <c r="F3886" t="s">
        <v>30</v>
      </c>
      <c r="G3886">
        <v>150</v>
      </c>
      <c r="H3886">
        <v>15.75</v>
      </c>
      <c r="I3886">
        <v>2362.5</v>
      </c>
      <c r="J3886">
        <v>5.45</v>
      </c>
      <c r="K3886">
        <v>817.5</v>
      </c>
      <c r="L3886">
        <v>10.3</v>
      </c>
      <c r="M3886">
        <v>0.65396825396825398</v>
      </c>
      <c r="N3886">
        <v>1545</v>
      </c>
      <c r="O3886" t="s">
        <v>475</v>
      </c>
      <c r="P3886" t="s">
        <v>476</v>
      </c>
      <c r="Q3886" t="s">
        <v>93</v>
      </c>
      <c r="R3886" t="s">
        <v>72</v>
      </c>
      <c r="S3886" t="s">
        <v>94</v>
      </c>
      <c r="T3886" t="s">
        <v>477</v>
      </c>
      <c r="U3886" t="s">
        <v>1190</v>
      </c>
      <c r="V3886">
        <f>YEAR(sales_order1[[#This Row],[date]])</f>
        <v>2021</v>
      </c>
      <c r="W3886" t="str">
        <f>TEXT(sales_order1[[#This Row],[date]], "Mmm")</f>
        <v>Nov</v>
      </c>
      <c r="X3886">
        <f>VALUE(TEXT(sales_order1[[#This Row],[date]], "D"))</f>
        <v>1</v>
      </c>
      <c r="Y3886">
        <v>44</v>
      </c>
    </row>
    <row r="3887" spans="1:25" x14ac:dyDescent="0.25">
      <c r="A3887" s="1">
        <v>44501</v>
      </c>
      <c r="B3887">
        <v>61811</v>
      </c>
      <c r="C3887" t="s">
        <v>135</v>
      </c>
      <c r="D3887" t="str">
        <f>VLOOKUP(sales_order1[[#This Row],[itemCode]],product_details3!B:C,2,0)</f>
        <v>MSKSH</v>
      </c>
      <c r="E3887" t="s">
        <v>136</v>
      </c>
      <c r="F3887" t="s">
        <v>137</v>
      </c>
      <c r="G3887">
        <v>100</v>
      </c>
      <c r="H3887">
        <v>18.75</v>
      </c>
      <c r="I3887">
        <v>1875</v>
      </c>
      <c r="J3887">
        <v>7.45</v>
      </c>
      <c r="K3887">
        <v>745</v>
      </c>
      <c r="L3887">
        <v>11.3</v>
      </c>
      <c r="M3887">
        <v>0.60266666666666668</v>
      </c>
      <c r="N3887">
        <v>1130</v>
      </c>
      <c r="O3887" t="s">
        <v>244</v>
      </c>
      <c r="P3887" t="s">
        <v>245</v>
      </c>
      <c r="Q3887" t="s">
        <v>186</v>
      </c>
      <c r="R3887" t="s">
        <v>112</v>
      </c>
      <c r="S3887" t="s">
        <v>246</v>
      </c>
      <c r="T3887" t="s">
        <v>247</v>
      </c>
      <c r="U3887" t="s">
        <v>1189</v>
      </c>
      <c r="V3887">
        <f>YEAR(sales_order1[[#This Row],[date]])</f>
        <v>2021</v>
      </c>
      <c r="W3887" t="str">
        <f>TEXT(sales_order1[[#This Row],[date]], "Mmm")</f>
        <v>Nov</v>
      </c>
      <c r="X3887">
        <f>VALUE(TEXT(sales_order1[[#This Row],[date]], "D"))</f>
        <v>1</v>
      </c>
      <c r="Y3887">
        <v>44</v>
      </c>
    </row>
    <row r="3888" spans="1:25" x14ac:dyDescent="0.25">
      <c r="A3888" s="1">
        <v>44501</v>
      </c>
      <c r="B3888">
        <v>61812</v>
      </c>
      <c r="C3888" t="s">
        <v>358</v>
      </c>
      <c r="D3888" t="str">
        <f>VLOOKUP(sales_order1[[#This Row],[itemCode]],product_details3!B:C,2,0)</f>
        <v>SCR50+30</v>
      </c>
      <c r="E3888" t="s">
        <v>359</v>
      </c>
      <c r="F3888" t="s">
        <v>61</v>
      </c>
      <c r="G3888">
        <v>350</v>
      </c>
      <c r="H3888">
        <v>10.5</v>
      </c>
      <c r="I3888">
        <v>3675</v>
      </c>
      <c r="J3888">
        <v>3.3</v>
      </c>
      <c r="K3888">
        <v>1155</v>
      </c>
      <c r="L3888">
        <v>7.2</v>
      </c>
      <c r="M3888">
        <v>0.68571428571428572</v>
      </c>
      <c r="N3888">
        <v>2520</v>
      </c>
      <c r="O3888" t="s">
        <v>531</v>
      </c>
      <c r="P3888" t="s">
        <v>532</v>
      </c>
      <c r="Q3888" t="s">
        <v>119</v>
      </c>
      <c r="R3888" t="s">
        <v>40</v>
      </c>
      <c r="S3888" t="s">
        <v>120</v>
      </c>
      <c r="T3888" t="s">
        <v>533</v>
      </c>
      <c r="U3888" t="s">
        <v>1190</v>
      </c>
      <c r="V3888">
        <f>YEAR(sales_order1[[#This Row],[date]])</f>
        <v>2021</v>
      </c>
      <c r="W3888" t="str">
        <f>TEXT(sales_order1[[#This Row],[date]], "Mmm")</f>
        <v>Nov</v>
      </c>
      <c r="X3888">
        <f>VALUE(TEXT(sales_order1[[#This Row],[date]], "D"))</f>
        <v>1</v>
      </c>
      <c r="Y3888">
        <v>44</v>
      </c>
    </row>
    <row r="3889" spans="1:25" x14ac:dyDescent="0.25">
      <c r="A3889" s="1">
        <v>44501</v>
      </c>
      <c r="B3889">
        <v>61813</v>
      </c>
      <c r="C3889" t="s">
        <v>320</v>
      </c>
      <c r="D3889" t="str">
        <f>VLOOKUP(sales_order1[[#This Row],[itemCode]],product_details3!B:C,2,0)</f>
        <v>SCR50+100</v>
      </c>
      <c r="E3889" t="s">
        <v>321</v>
      </c>
      <c r="F3889" t="s">
        <v>61</v>
      </c>
      <c r="G3889">
        <v>50</v>
      </c>
      <c r="H3889">
        <v>26.25</v>
      </c>
      <c r="I3889">
        <v>1312.5</v>
      </c>
      <c r="J3889">
        <v>7.75</v>
      </c>
      <c r="K3889">
        <v>387.5</v>
      </c>
      <c r="L3889">
        <v>18.5</v>
      </c>
      <c r="M3889">
        <v>0.70476190476190481</v>
      </c>
      <c r="N3889">
        <v>925</v>
      </c>
      <c r="O3889" t="s">
        <v>322</v>
      </c>
      <c r="P3889" t="s">
        <v>323</v>
      </c>
      <c r="Q3889" t="s">
        <v>39</v>
      </c>
      <c r="R3889" t="s">
        <v>40</v>
      </c>
      <c r="S3889" t="s">
        <v>41</v>
      </c>
      <c r="T3889" t="s">
        <v>324</v>
      </c>
      <c r="U3889" t="s">
        <v>1188</v>
      </c>
      <c r="V3889">
        <f>YEAR(sales_order1[[#This Row],[date]])</f>
        <v>2021</v>
      </c>
      <c r="W3889" t="str">
        <f>TEXT(sales_order1[[#This Row],[date]], "Mmm")</f>
        <v>Nov</v>
      </c>
      <c r="X3889">
        <f>VALUE(TEXT(sales_order1[[#This Row],[date]], "D"))</f>
        <v>1</v>
      </c>
      <c r="Y3889">
        <v>44</v>
      </c>
    </row>
    <row r="3890" spans="1:25" x14ac:dyDescent="0.25">
      <c r="A3890" s="1">
        <v>44501</v>
      </c>
      <c r="B3890">
        <v>61814</v>
      </c>
      <c r="C3890" t="s">
        <v>115</v>
      </c>
      <c r="D3890" t="str">
        <f>VLOOKUP(sales_order1[[#This Row],[itemCode]],product_details3!B:C,2,0)</f>
        <v>SCRS30100</v>
      </c>
      <c r="E3890" t="s">
        <v>116</v>
      </c>
      <c r="F3890" t="s">
        <v>61</v>
      </c>
      <c r="G3890">
        <v>100</v>
      </c>
      <c r="H3890">
        <v>32.75</v>
      </c>
      <c r="I3890">
        <v>3275</v>
      </c>
      <c r="J3890">
        <v>11.25</v>
      </c>
      <c r="K3890">
        <v>1125</v>
      </c>
      <c r="L3890">
        <v>21.5</v>
      </c>
      <c r="M3890">
        <v>0.65648854961832059</v>
      </c>
      <c r="N3890">
        <v>2150</v>
      </c>
      <c r="O3890" t="s">
        <v>627</v>
      </c>
      <c r="P3890" t="s">
        <v>628</v>
      </c>
      <c r="Q3890" t="s">
        <v>264</v>
      </c>
      <c r="R3890" t="s">
        <v>56</v>
      </c>
      <c r="S3890" t="s">
        <v>133</v>
      </c>
      <c r="T3890" t="s">
        <v>629</v>
      </c>
      <c r="U3890" t="s">
        <v>1191</v>
      </c>
      <c r="V3890">
        <f>YEAR(sales_order1[[#This Row],[date]])</f>
        <v>2021</v>
      </c>
      <c r="W3890" t="str">
        <f>TEXT(sales_order1[[#This Row],[date]], "Mmm")</f>
        <v>Nov</v>
      </c>
      <c r="X3890">
        <f>VALUE(TEXT(sales_order1[[#This Row],[date]], "D"))</f>
        <v>1</v>
      </c>
      <c r="Y3890">
        <v>44</v>
      </c>
    </row>
    <row r="3891" spans="1:25" x14ac:dyDescent="0.25">
      <c r="A3891" s="1">
        <v>44501</v>
      </c>
      <c r="B3891">
        <v>61815</v>
      </c>
      <c r="C3891" t="s">
        <v>51</v>
      </c>
      <c r="D3891" t="str">
        <f>VLOOKUP(sales_order1[[#This Row],[itemCode]],product_details3!B:C,2,0)</f>
        <v>MSTH50</v>
      </c>
      <c r="E3891" t="s">
        <v>52</v>
      </c>
      <c r="F3891" t="s">
        <v>21</v>
      </c>
      <c r="G3891">
        <v>100</v>
      </c>
      <c r="H3891">
        <v>15.75</v>
      </c>
      <c r="I3891">
        <v>1575</v>
      </c>
      <c r="J3891">
        <v>4.45</v>
      </c>
      <c r="K3891">
        <v>445</v>
      </c>
      <c r="L3891">
        <v>11.3</v>
      </c>
      <c r="M3891">
        <v>0.71746031746031746</v>
      </c>
      <c r="N3891">
        <v>1130</v>
      </c>
      <c r="O3891" t="s">
        <v>443</v>
      </c>
      <c r="P3891" t="s">
        <v>444</v>
      </c>
      <c r="Q3891" t="s">
        <v>111</v>
      </c>
      <c r="R3891" t="s">
        <v>112</v>
      </c>
      <c r="S3891" t="s">
        <v>445</v>
      </c>
      <c r="T3891" t="s">
        <v>446</v>
      </c>
      <c r="U3891" t="s">
        <v>1189</v>
      </c>
      <c r="V3891">
        <f>YEAR(sales_order1[[#This Row],[date]])</f>
        <v>2021</v>
      </c>
      <c r="W3891" t="str">
        <f>TEXT(sales_order1[[#This Row],[date]], "Mmm")</f>
        <v>Nov</v>
      </c>
      <c r="X3891">
        <f>VALUE(TEXT(sales_order1[[#This Row],[date]], "D"))</f>
        <v>1</v>
      </c>
      <c r="Y3891">
        <v>44</v>
      </c>
    </row>
    <row r="3892" spans="1:25" x14ac:dyDescent="0.25">
      <c r="A3892" s="1">
        <v>44501</v>
      </c>
      <c r="B3892">
        <v>61816</v>
      </c>
      <c r="C3892" t="s">
        <v>327</v>
      </c>
      <c r="D3892" t="str">
        <f>VLOOKUP(sales_order1[[#This Row],[itemCode]],product_details3!B:C,2,0)</f>
        <v>SCR50+50</v>
      </c>
      <c r="E3892" t="s">
        <v>328</v>
      </c>
      <c r="F3892" t="s">
        <v>61</v>
      </c>
      <c r="G3892">
        <v>50</v>
      </c>
      <c r="H3892">
        <v>15.75</v>
      </c>
      <c r="I3892">
        <v>787.5</v>
      </c>
      <c r="J3892">
        <v>4.45</v>
      </c>
      <c r="K3892">
        <v>222.5</v>
      </c>
      <c r="L3892">
        <v>11.3</v>
      </c>
      <c r="M3892">
        <v>0.71746031746031746</v>
      </c>
      <c r="N3892">
        <v>565</v>
      </c>
      <c r="O3892" t="s">
        <v>216</v>
      </c>
      <c r="P3892" t="s">
        <v>217</v>
      </c>
      <c r="Q3892" t="s">
        <v>218</v>
      </c>
      <c r="R3892" t="s">
        <v>40</v>
      </c>
      <c r="S3892" t="s">
        <v>219</v>
      </c>
      <c r="T3892" t="s">
        <v>220</v>
      </c>
      <c r="U3892" t="s">
        <v>1190</v>
      </c>
      <c r="V3892">
        <f>YEAR(sales_order1[[#This Row],[date]])</f>
        <v>2021</v>
      </c>
      <c r="W3892" t="str">
        <f>TEXT(sales_order1[[#This Row],[date]], "Mmm")</f>
        <v>Nov</v>
      </c>
      <c r="X3892">
        <f>VALUE(TEXT(sales_order1[[#This Row],[date]], "D"))</f>
        <v>1</v>
      </c>
      <c r="Y3892">
        <v>44</v>
      </c>
    </row>
    <row r="3893" spans="1:25" x14ac:dyDescent="0.25">
      <c r="A3893" s="1">
        <v>44501</v>
      </c>
      <c r="B3893">
        <v>61817</v>
      </c>
      <c r="C3893" t="s">
        <v>279</v>
      </c>
      <c r="D3893" t="str">
        <f>VLOOKUP(sales_order1[[#This Row],[itemCode]],product_details3!B:C,2,0)</f>
        <v>SRMC15</v>
      </c>
      <c r="E3893" t="s">
        <v>280</v>
      </c>
      <c r="F3893" t="s">
        <v>30</v>
      </c>
      <c r="G3893">
        <v>150</v>
      </c>
      <c r="H3893">
        <v>16.95</v>
      </c>
      <c r="I3893">
        <v>2542.5</v>
      </c>
      <c r="J3893">
        <v>6.2</v>
      </c>
      <c r="K3893">
        <v>930</v>
      </c>
      <c r="L3893">
        <v>10.75</v>
      </c>
      <c r="M3893">
        <v>0.63421828908554578</v>
      </c>
      <c r="N3893">
        <v>1612.5</v>
      </c>
      <c r="O3893" t="s">
        <v>718</v>
      </c>
      <c r="P3893" t="s">
        <v>719</v>
      </c>
      <c r="Q3893" t="s">
        <v>239</v>
      </c>
      <c r="R3893" t="s">
        <v>112</v>
      </c>
      <c r="S3893" t="s">
        <v>368</v>
      </c>
      <c r="T3893" t="s">
        <v>608</v>
      </c>
      <c r="U3893" t="s">
        <v>1189</v>
      </c>
      <c r="V3893">
        <f>YEAR(sales_order1[[#This Row],[date]])</f>
        <v>2021</v>
      </c>
      <c r="W3893" t="str">
        <f>TEXT(sales_order1[[#This Row],[date]], "Mmm")</f>
        <v>Nov</v>
      </c>
      <c r="X3893">
        <f>VALUE(TEXT(sales_order1[[#This Row],[date]], "D"))</f>
        <v>1</v>
      </c>
      <c r="Y3893">
        <v>44</v>
      </c>
    </row>
    <row r="3894" spans="1:25" x14ac:dyDescent="0.25">
      <c r="A3894" s="1">
        <v>44501</v>
      </c>
      <c r="B3894">
        <v>61818</v>
      </c>
      <c r="C3894" t="s">
        <v>204</v>
      </c>
      <c r="D3894" t="str">
        <f>VLOOKUP(sales_order1[[#This Row],[itemCode]],product_details3!B:C,2,0)</f>
        <v>MKRM150</v>
      </c>
      <c r="E3894" t="s">
        <v>205</v>
      </c>
      <c r="F3894" t="s">
        <v>151</v>
      </c>
      <c r="G3894">
        <v>100</v>
      </c>
      <c r="H3894">
        <v>10.75</v>
      </c>
      <c r="I3894">
        <v>1075</v>
      </c>
      <c r="J3894">
        <v>4.45</v>
      </c>
      <c r="K3894">
        <v>445</v>
      </c>
      <c r="L3894">
        <v>6.3</v>
      </c>
      <c r="M3894">
        <v>0.586046511627907</v>
      </c>
      <c r="N3894">
        <v>630</v>
      </c>
      <c r="O3894" t="s">
        <v>184</v>
      </c>
      <c r="P3894" t="s">
        <v>185</v>
      </c>
      <c r="Q3894" t="s">
        <v>186</v>
      </c>
      <c r="R3894" t="s">
        <v>112</v>
      </c>
      <c r="S3894" t="s">
        <v>187</v>
      </c>
      <c r="T3894" t="s">
        <v>188</v>
      </c>
      <c r="U3894" t="s">
        <v>1189</v>
      </c>
      <c r="V3894">
        <f>YEAR(sales_order1[[#This Row],[date]])</f>
        <v>2021</v>
      </c>
      <c r="W3894" t="str">
        <f>TEXT(sales_order1[[#This Row],[date]], "Mmm")</f>
        <v>Nov</v>
      </c>
      <c r="X3894">
        <f>VALUE(TEXT(sales_order1[[#This Row],[date]], "D"))</f>
        <v>1</v>
      </c>
      <c r="Y3894">
        <v>44</v>
      </c>
    </row>
    <row r="3895" spans="1:25" x14ac:dyDescent="0.25">
      <c r="A3895" s="1">
        <v>44502</v>
      </c>
      <c r="B3895">
        <v>61819</v>
      </c>
      <c r="C3895" t="s">
        <v>194</v>
      </c>
      <c r="D3895" t="str">
        <f>VLOOKUP(sales_order1[[#This Row],[itemCode]],product_details3!B:C,2,0)</f>
        <v>CLNG150</v>
      </c>
      <c r="E3895" t="s">
        <v>195</v>
      </c>
      <c r="F3895" t="s">
        <v>45</v>
      </c>
      <c r="G3895">
        <v>100</v>
      </c>
      <c r="H3895">
        <v>12.75</v>
      </c>
      <c r="I3895">
        <v>1275</v>
      </c>
      <c r="J3895">
        <v>4.45</v>
      </c>
      <c r="K3895">
        <v>445</v>
      </c>
      <c r="L3895">
        <v>8.3000000000000007</v>
      </c>
      <c r="M3895">
        <v>0.65098039215686276</v>
      </c>
      <c r="N3895">
        <v>830</v>
      </c>
      <c r="O3895" t="s">
        <v>469</v>
      </c>
      <c r="P3895" t="s">
        <v>470</v>
      </c>
      <c r="Q3895" t="s">
        <v>160</v>
      </c>
      <c r="R3895" t="s">
        <v>112</v>
      </c>
      <c r="S3895" t="s">
        <v>161</v>
      </c>
      <c r="T3895" t="s">
        <v>471</v>
      </c>
      <c r="U3895" t="s">
        <v>1189</v>
      </c>
      <c r="V3895">
        <f>YEAR(sales_order1[[#This Row],[date]])</f>
        <v>2021</v>
      </c>
      <c r="W3895" t="str">
        <f>TEXT(sales_order1[[#This Row],[date]], "Mmm")</f>
        <v>Nov</v>
      </c>
      <c r="X3895">
        <f>VALUE(TEXT(sales_order1[[#This Row],[date]], "D"))</f>
        <v>2</v>
      </c>
      <c r="Y3895">
        <v>44</v>
      </c>
    </row>
    <row r="3896" spans="1:25" x14ac:dyDescent="0.25">
      <c r="A3896" s="1">
        <v>44502</v>
      </c>
      <c r="B3896">
        <v>61820</v>
      </c>
      <c r="C3896" t="s">
        <v>51</v>
      </c>
      <c r="D3896" t="str">
        <f>VLOOKUP(sales_order1[[#This Row],[itemCode]],product_details3!B:C,2,0)</f>
        <v>MSTH50</v>
      </c>
      <c r="E3896" t="s">
        <v>52</v>
      </c>
      <c r="F3896" t="s">
        <v>21</v>
      </c>
      <c r="G3896">
        <v>150</v>
      </c>
      <c r="H3896">
        <v>15.75</v>
      </c>
      <c r="I3896">
        <v>2362.5</v>
      </c>
      <c r="J3896">
        <v>4.45</v>
      </c>
      <c r="K3896">
        <v>667.5</v>
      </c>
      <c r="L3896">
        <v>11.3</v>
      </c>
      <c r="M3896">
        <v>0.71746031746031746</v>
      </c>
      <c r="N3896">
        <v>1695</v>
      </c>
      <c r="O3896" t="s">
        <v>381</v>
      </c>
      <c r="P3896" t="s">
        <v>382</v>
      </c>
      <c r="Q3896" t="s">
        <v>383</v>
      </c>
      <c r="R3896" t="s">
        <v>72</v>
      </c>
      <c r="S3896" t="s">
        <v>384</v>
      </c>
      <c r="T3896" t="s">
        <v>385</v>
      </c>
      <c r="U3896" t="s">
        <v>1188</v>
      </c>
      <c r="V3896">
        <f>YEAR(sales_order1[[#This Row],[date]])</f>
        <v>2021</v>
      </c>
      <c r="W3896" t="str">
        <f>TEXT(sales_order1[[#This Row],[date]], "Mmm")</f>
        <v>Nov</v>
      </c>
      <c r="X3896">
        <f>VALUE(TEXT(sales_order1[[#This Row],[date]], "D"))</f>
        <v>2</v>
      </c>
      <c r="Y3896">
        <v>44</v>
      </c>
    </row>
    <row r="3897" spans="1:25" x14ac:dyDescent="0.25">
      <c r="A3897" s="1">
        <v>44502</v>
      </c>
      <c r="B3897">
        <v>61821</v>
      </c>
      <c r="C3897" t="s">
        <v>325</v>
      </c>
      <c r="D3897" t="str">
        <f>VLOOKUP(sales_order1[[#This Row],[itemCode]],product_details3!B:C,2,0)</f>
        <v>EXFG100</v>
      </c>
      <c r="E3897" t="s">
        <v>326</v>
      </c>
      <c r="F3897" t="s">
        <v>183</v>
      </c>
      <c r="G3897">
        <v>50</v>
      </c>
      <c r="H3897">
        <v>20.75</v>
      </c>
      <c r="I3897">
        <v>1037.5</v>
      </c>
      <c r="J3897">
        <v>7.45</v>
      </c>
      <c r="K3897">
        <v>372.5</v>
      </c>
      <c r="L3897">
        <v>13.3</v>
      </c>
      <c r="M3897">
        <v>0.64096385542168677</v>
      </c>
      <c r="N3897">
        <v>665</v>
      </c>
      <c r="O3897" t="s">
        <v>576</v>
      </c>
      <c r="P3897" t="s">
        <v>577</v>
      </c>
      <c r="Q3897" t="s">
        <v>132</v>
      </c>
      <c r="R3897" t="s">
        <v>56</v>
      </c>
      <c r="S3897" t="s">
        <v>133</v>
      </c>
      <c r="T3897" t="s">
        <v>578</v>
      </c>
      <c r="U3897" t="s">
        <v>1191</v>
      </c>
      <c r="V3897">
        <f>YEAR(sales_order1[[#This Row],[date]])</f>
        <v>2021</v>
      </c>
      <c r="W3897" t="str">
        <f>TEXT(sales_order1[[#This Row],[date]], "Mmm")</f>
        <v>Nov</v>
      </c>
      <c r="X3897">
        <f>VALUE(TEXT(sales_order1[[#This Row],[date]], "D"))</f>
        <v>2</v>
      </c>
      <c r="Y3897">
        <v>44</v>
      </c>
    </row>
    <row r="3898" spans="1:25" x14ac:dyDescent="0.25">
      <c r="A3898" s="1">
        <v>44502</v>
      </c>
      <c r="B3898">
        <v>61822</v>
      </c>
      <c r="C3898" t="s">
        <v>28</v>
      </c>
      <c r="D3898" t="str">
        <f>VLOOKUP(sales_order1[[#This Row],[itemCode]],product_details3!B:C,2,0)</f>
        <v>SRMC30</v>
      </c>
      <c r="E3898" t="s">
        <v>29</v>
      </c>
      <c r="F3898" t="s">
        <v>30</v>
      </c>
      <c r="G3898">
        <v>150</v>
      </c>
      <c r="H3898">
        <v>22.6</v>
      </c>
      <c r="I3898">
        <v>3390</v>
      </c>
      <c r="J3898">
        <v>7.6</v>
      </c>
      <c r="K3898">
        <v>1140</v>
      </c>
      <c r="L3898">
        <v>15</v>
      </c>
      <c r="M3898">
        <v>0.66371681415929207</v>
      </c>
      <c r="N3898">
        <v>2250</v>
      </c>
      <c r="O3898" t="s">
        <v>281</v>
      </c>
      <c r="P3898" t="s">
        <v>282</v>
      </c>
      <c r="Q3898" t="s">
        <v>24</v>
      </c>
      <c r="R3898" t="s">
        <v>25</v>
      </c>
      <c r="S3898" t="s">
        <v>33</v>
      </c>
      <c r="T3898" t="s">
        <v>283</v>
      </c>
      <c r="U3898" t="s">
        <v>1191</v>
      </c>
      <c r="V3898">
        <f>YEAR(sales_order1[[#This Row],[date]])</f>
        <v>2021</v>
      </c>
      <c r="W3898" t="str">
        <f>TEXT(sales_order1[[#This Row],[date]], "Mmm")</f>
        <v>Nov</v>
      </c>
      <c r="X3898">
        <f>VALUE(TEXT(sales_order1[[#This Row],[date]], "D"))</f>
        <v>2</v>
      </c>
      <c r="Y3898">
        <v>44</v>
      </c>
    </row>
    <row r="3899" spans="1:25" x14ac:dyDescent="0.25">
      <c r="A3899" s="1">
        <v>44502</v>
      </c>
      <c r="B3899">
        <v>61823</v>
      </c>
      <c r="C3899" t="s">
        <v>115</v>
      </c>
      <c r="D3899" t="str">
        <f>VLOOKUP(sales_order1[[#This Row],[itemCode]],product_details3!B:C,2,0)</f>
        <v>SCRS30100</v>
      </c>
      <c r="E3899" t="s">
        <v>116</v>
      </c>
      <c r="F3899" t="s">
        <v>61</v>
      </c>
      <c r="G3899">
        <v>250</v>
      </c>
      <c r="H3899">
        <v>32.75</v>
      </c>
      <c r="I3899">
        <v>8187.5</v>
      </c>
      <c r="J3899">
        <v>11.25</v>
      </c>
      <c r="K3899">
        <v>2812.5</v>
      </c>
      <c r="L3899">
        <v>21.5</v>
      </c>
      <c r="M3899">
        <v>0.65648854961832059</v>
      </c>
      <c r="N3899">
        <v>5375</v>
      </c>
      <c r="O3899" t="s">
        <v>519</v>
      </c>
      <c r="P3899" t="s">
        <v>520</v>
      </c>
      <c r="Q3899" t="s">
        <v>383</v>
      </c>
      <c r="R3899" t="s">
        <v>72</v>
      </c>
      <c r="S3899" t="s">
        <v>459</v>
      </c>
      <c r="T3899" t="s">
        <v>521</v>
      </c>
      <c r="U3899" t="s">
        <v>1188</v>
      </c>
      <c r="V3899">
        <f>YEAR(sales_order1[[#This Row],[date]])</f>
        <v>2021</v>
      </c>
      <c r="W3899" t="str">
        <f>TEXT(sales_order1[[#This Row],[date]], "Mmm")</f>
        <v>Nov</v>
      </c>
      <c r="X3899">
        <f>VALUE(TEXT(sales_order1[[#This Row],[date]], "D"))</f>
        <v>2</v>
      </c>
      <c r="Y3899">
        <v>44</v>
      </c>
    </row>
    <row r="3900" spans="1:25" x14ac:dyDescent="0.25">
      <c r="A3900" s="1">
        <v>44502</v>
      </c>
      <c r="B3900">
        <v>61824</v>
      </c>
      <c r="C3900" t="s">
        <v>329</v>
      </c>
      <c r="D3900" t="str">
        <f>VLOOKUP(sales_order1[[#This Row],[itemCode]],product_details3!B:C,2,0)</f>
        <v>TNRS150</v>
      </c>
      <c r="E3900" t="s">
        <v>330</v>
      </c>
      <c r="F3900" t="s">
        <v>124</v>
      </c>
      <c r="G3900">
        <v>100</v>
      </c>
      <c r="H3900">
        <v>19.649999999999999</v>
      </c>
      <c r="I3900">
        <v>1965</v>
      </c>
      <c r="J3900">
        <v>6.55</v>
      </c>
      <c r="K3900">
        <v>655</v>
      </c>
      <c r="L3900">
        <v>13.1</v>
      </c>
      <c r="M3900">
        <v>0.66666666666666663</v>
      </c>
      <c r="N3900">
        <v>1310</v>
      </c>
      <c r="O3900" t="s">
        <v>395</v>
      </c>
      <c r="P3900" t="s">
        <v>396</v>
      </c>
      <c r="Q3900" t="s">
        <v>191</v>
      </c>
      <c r="R3900" t="s">
        <v>56</v>
      </c>
      <c r="S3900" t="s">
        <v>192</v>
      </c>
      <c r="T3900" t="s">
        <v>397</v>
      </c>
      <c r="U3900" t="s">
        <v>1191</v>
      </c>
      <c r="V3900">
        <f>YEAR(sales_order1[[#This Row],[date]])</f>
        <v>2021</v>
      </c>
      <c r="W3900" t="str">
        <f>TEXT(sales_order1[[#This Row],[date]], "Mmm")</f>
        <v>Nov</v>
      </c>
      <c r="X3900">
        <f>VALUE(TEXT(sales_order1[[#This Row],[date]], "D"))</f>
        <v>2</v>
      </c>
      <c r="Y3900">
        <v>44</v>
      </c>
    </row>
    <row r="3901" spans="1:25" x14ac:dyDescent="0.25">
      <c r="A3901" s="1">
        <v>44502</v>
      </c>
      <c r="B3901">
        <v>61825</v>
      </c>
      <c r="C3901" t="s">
        <v>320</v>
      </c>
      <c r="D3901" t="str">
        <f>VLOOKUP(sales_order1[[#This Row],[itemCode]],product_details3!B:C,2,0)</f>
        <v>SCR50+100</v>
      </c>
      <c r="E3901" t="s">
        <v>321</v>
      </c>
      <c r="F3901" t="s">
        <v>61</v>
      </c>
      <c r="G3901">
        <v>200</v>
      </c>
      <c r="H3901">
        <v>26.25</v>
      </c>
      <c r="I3901">
        <v>5250</v>
      </c>
      <c r="J3901">
        <v>7.75</v>
      </c>
      <c r="K3901">
        <v>1550</v>
      </c>
      <c r="L3901">
        <v>18.5</v>
      </c>
      <c r="M3901">
        <v>0.70476190476190481</v>
      </c>
      <c r="N3901">
        <v>3700</v>
      </c>
      <c r="O3901" t="s">
        <v>723</v>
      </c>
      <c r="P3901" t="s">
        <v>724</v>
      </c>
      <c r="Q3901" t="s">
        <v>264</v>
      </c>
      <c r="R3901" t="s">
        <v>56</v>
      </c>
      <c r="S3901" t="s">
        <v>133</v>
      </c>
      <c r="T3901" t="s">
        <v>581</v>
      </c>
      <c r="U3901" t="s">
        <v>1191</v>
      </c>
      <c r="V3901">
        <f>YEAR(sales_order1[[#This Row],[date]])</f>
        <v>2021</v>
      </c>
      <c r="W3901" t="str">
        <f>TEXT(sales_order1[[#This Row],[date]], "Mmm")</f>
        <v>Nov</v>
      </c>
      <c r="X3901">
        <f>VALUE(TEXT(sales_order1[[#This Row],[date]], "D"))</f>
        <v>2</v>
      </c>
      <c r="Y3901">
        <v>44</v>
      </c>
    </row>
    <row r="3902" spans="1:25" x14ac:dyDescent="0.25">
      <c r="A3902" s="1">
        <v>44502</v>
      </c>
      <c r="B3902">
        <v>61826</v>
      </c>
      <c r="C3902" t="s">
        <v>67</v>
      </c>
      <c r="D3902" t="str">
        <f>VLOOKUP(sales_order1[[#This Row],[itemCode]],product_details3!B:C,2,0)</f>
        <v>SRMH15</v>
      </c>
      <c r="E3902" t="s">
        <v>68</v>
      </c>
      <c r="F3902" t="s">
        <v>30</v>
      </c>
      <c r="G3902">
        <v>100</v>
      </c>
      <c r="H3902">
        <v>15.75</v>
      </c>
      <c r="I3902">
        <v>1575</v>
      </c>
      <c r="J3902">
        <v>5.45</v>
      </c>
      <c r="K3902">
        <v>545</v>
      </c>
      <c r="L3902">
        <v>10.3</v>
      </c>
      <c r="M3902">
        <v>0.65396825396825398</v>
      </c>
      <c r="N3902">
        <v>1030</v>
      </c>
      <c r="O3902" t="s">
        <v>172</v>
      </c>
      <c r="P3902" t="s">
        <v>173</v>
      </c>
      <c r="Q3902" t="s">
        <v>39</v>
      </c>
      <c r="R3902" t="s">
        <v>40</v>
      </c>
      <c r="S3902" t="s">
        <v>41</v>
      </c>
      <c r="T3902" t="s">
        <v>174</v>
      </c>
      <c r="U3902" t="s">
        <v>1188</v>
      </c>
      <c r="V3902">
        <f>YEAR(sales_order1[[#This Row],[date]])</f>
        <v>2021</v>
      </c>
      <c r="W3902" t="str">
        <f>TEXT(sales_order1[[#This Row],[date]], "Mmm")</f>
        <v>Nov</v>
      </c>
      <c r="X3902">
        <f>VALUE(TEXT(sales_order1[[#This Row],[date]], "D"))</f>
        <v>2</v>
      </c>
      <c r="Y3902">
        <v>44</v>
      </c>
    </row>
    <row r="3903" spans="1:25" x14ac:dyDescent="0.25">
      <c r="A3903" s="1">
        <v>44502</v>
      </c>
      <c r="B3903">
        <v>61827</v>
      </c>
      <c r="C3903" t="s">
        <v>331</v>
      </c>
      <c r="D3903" t="str">
        <f>VLOOKUP(sales_order1[[#This Row],[itemCode]],product_details3!B:C,2,0)</f>
        <v>EXFP50</v>
      </c>
      <c r="E3903" t="s">
        <v>332</v>
      </c>
      <c r="F3903" t="s">
        <v>183</v>
      </c>
      <c r="G3903">
        <v>200</v>
      </c>
      <c r="H3903">
        <v>16.95</v>
      </c>
      <c r="I3903">
        <v>3390</v>
      </c>
      <c r="J3903">
        <v>6.2</v>
      </c>
      <c r="K3903">
        <v>1240</v>
      </c>
      <c r="L3903">
        <v>10.75</v>
      </c>
      <c r="M3903">
        <v>0.63421828908554578</v>
      </c>
      <c r="N3903">
        <v>2150</v>
      </c>
      <c r="O3903" t="s">
        <v>600</v>
      </c>
      <c r="P3903" t="s">
        <v>601</v>
      </c>
      <c r="Q3903" t="s">
        <v>100</v>
      </c>
      <c r="R3903" t="s">
        <v>40</v>
      </c>
      <c r="S3903" t="s">
        <v>101</v>
      </c>
      <c r="T3903" t="s">
        <v>602</v>
      </c>
      <c r="U3903" t="s">
        <v>1190</v>
      </c>
      <c r="V3903">
        <f>YEAR(sales_order1[[#This Row],[date]])</f>
        <v>2021</v>
      </c>
      <c r="W3903" t="str">
        <f>TEXT(sales_order1[[#This Row],[date]], "Mmm")</f>
        <v>Nov</v>
      </c>
      <c r="X3903">
        <f>VALUE(TEXT(sales_order1[[#This Row],[date]], "D"))</f>
        <v>2</v>
      </c>
      <c r="Y3903">
        <v>44</v>
      </c>
    </row>
    <row r="3904" spans="1:25" x14ac:dyDescent="0.25">
      <c r="A3904" s="1">
        <v>44502</v>
      </c>
      <c r="B3904">
        <v>61828</v>
      </c>
      <c r="C3904" t="s">
        <v>28</v>
      </c>
      <c r="D3904" t="str">
        <f>VLOOKUP(sales_order1[[#This Row],[itemCode]],product_details3!B:C,2,0)</f>
        <v>SRMC30</v>
      </c>
      <c r="E3904" t="s">
        <v>29</v>
      </c>
      <c r="F3904" t="s">
        <v>30</v>
      </c>
      <c r="G3904">
        <v>150</v>
      </c>
      <c r="H3904">
        <v>22.6</v>
      </c>
      <c r="I3904">
        <v>3390</v>
      </c>
      <c r="J3904">
        <v>7.6</v>
      </c>
      <c r="K3904">
        <v>1140</v>
      </c>
      <c r="L3904">
        <v>15</v>
      </c>
      <c r="M3904">
        <v>0.66371681415929207</v>
      </c>
      <c r="N3904">
        <v>2250</v>
      </c>
      <c r="O3904" t="s">
        <v>82</v>
      </c>
      <c r="P3904" t="s">
        <v>83</v>
      </c>
      <c r="Q3904" t="s">
        <v>64</v>
      </c>
      <c r="R3904" t="s">
        <v>40</v>
      </c>
      <c r="S3904" t="s">
        <v>84</v>
      </c>
      <c r="T3904" t="s">
        <v>85</v>
      </c>
      <c r="U3904" t="s">
        <v>1189</v>
      </c>
      <c r="V3904">
        <f>YEAR(sales_order1[[#This Row],[date]])</f>
        <v>2021</v>
      </c>
      <c r="W3904" t="str">
        <f>TEXT(sales_order1[[#This Row],[date]], "Mmm")</f>
        <v>Nov</v>
      </c>
      <c r="X3904">
        <f>VALUE(TEXT(sales_order1[[#This Row],[date]], "D"))</f>
        <v>2</v>
      </c>
      <c r="Y3904">
        <v>44</v>
      </c>
    </row>
    <row r="3905" spans="1:25" x14ac:dyDescent="0.25">
      <c r="A3905" s="1">
        <v>44502</v>
      </c>
      <c r="B3905">
        <v>61829</v>
      </c>
      <c r="C3905" t="s">
        <v>51</v>
      </c>
      <c r="D3905" t="str">
        <f>VLOOKUP(sales_order1[[#This Row],[itemCode]],product_details3!B:C,2,0)</f>
        <v>MSTH50</v>
      </c>
      <c r="E3905" t="s">
        <v>52</v>
      </c>
      <c r="F3905" t="s">
        <v>21</v>
      </c>
      <c r="G3905">
        <v>100</v>
      </c>
      <c r="H3905">
        <v>15.75</v>
      </c>
      <c r="I3905">
        <v>1575</v>
      </c>
      <c r="J3905">
        <v>4.45</v>
      </c>
      <c r="K3905">
        <v>445</v>
      </c>
      <c r="L3905">
        <v>11.3</v>
      </c>
      <c r="M3905">
        <v>0.71746031746031746</v>
      </c>
      <c r="N3905">
        <v>1130</v>
      </c>
      <c r="O3905" t="s">
        <v>550</v>
      </c>
      <c r="P3905" t="s">
        <v>551</v>
      </c>
      <c r="Q3905" t="s">
        <v>100</v>
      </c>
      <c r="R3905" t="s">
        <v>40</v>
      </c>
      <c r="S3905" t="s">
        <v>101</v>
      </c>
      <c r="T3905" t="s">
        <v>552</v>
      </c>
      <c r="U3905" t="s">
        <v>1190</v>
      </c>
      <c r="V3905">
        <f>YEAR(sales_order1[[#This Row],[date]])</f>
        <v>2021</v>
      </c>
      <c r="W3905" t="str">
        <f>TEXT(sales_order1[[#This Row],[date]], "Mmm")</f>
        <v>Nov</v>
      </c>
      <c r="X3905">
        <f>VALUE(TEXT(sales_order1[[#This Row],[date]], "D"))</f>
        <v>2</v>
      </c>
      <c r="Y3905">
        <v>44</v>
      </c>
    </row>
    <row r="3906" spans="1:25" x14ac:dyDescent="0.25">
      <c r="A3906" s="1">
        <v>44503</v>
      </c>
      <c r="B3906">
        <v>61830</v>
      </c>
      <c r="C3906" t="s">
        <v>51</v>
      </c>
      <c r="D3906" t="str">
        <f>VLOOKUP(sales_order1[[#This Row],[itemCode]],product_details3!B:C,2,0)</f>
        <v>MSTH50</v>
      </c>
      <c r="E3906" t="s">
        <v>52</v>
      </c>
      <c r="F3906" t="s">
        <v>21</v>
      </c>
      <c r="G3906">
        <v>150</v>
      </c>
      <c r="H3906">
        <v>15.75</v>
      </c>
      <c r="I3906">
        <v>2362.5</v>
      </c>
      <c r="J3906">
        <v>4.45</v>
      </c>
      <c r="K3906">
        <v>667.5</v>
      </c>
      <c r="L3906">
        <v>11.3</v>
      </c>
      <c r="M3906">
        <v>0.71746031746031746</v>
      </c>
      <c r="N3906">
        <v>1695</v>
      </c>
      <c r="O3906" t="s">
        <v>505</v>
      </c>
      <c r="P3906" t="s">
        <v>506</v>
      </c>
      <c r="Q3906" t="s">
        <v>48</v>
      </c>
      <c r="R3906" t="s">
        <v>25</v>
      </c>
      <c r="S3906" t="s">
        <v>49</v>
      </c>
      <c r="T3906" t="s">
        <v>507</v>
      </c>
      <c r="U3906" t="s">
        <v>1191</v>
      </c>
      <c r="V3906">
        <f>YEAR(sales_order1[[#This Row],[date]])</f>
        <v>2021</v>
      </c>
      <c r="W3906" t="str">
        <f>TEXT(sales_order1[[#This Row],[date]], "Mmm")</f>
        <v>Nov</v>
      </c>
      <c r="X3906">
        <f>VALUE(TEXT(sales_order1[[#This Row],[date]], "D"))</f>
        <v>3</v>
      </c>
      <c r="Y3906">
        <v>44</v>
      </c>
    </row>
    <row r="3907" spans="1:25" x14ac:dyDescent="0.25">
      <c r="A3907" s="1">
        <v>44503</v>
      </c>
      <c r="B3907">
        <v>61831</v>
      </c>
      <c r="C3907" t="s">
        <v>103</v>
      </c>
      <c r="D3907" t="str">
        <f>VLOOKUP(sales_order1[[#This Row],[itemCode]],product_details3!B:C,2,0)</f>
        <v>SCRT50</v>
      </c>
      <c r="E3907" t="s">
        <v>104</v>
      </c>
      <c r="F3907" t="s">
        <v>61</v>
      </c>
      <c r="G3907">
        <v>50</v>
      </c>
      <c r="H3907">
        <v>16.95</v>
      </c>
      <c r="I3907">
        <v>847.5</v>
      </c>
      <c r="J3907">
        <v>5.2</v>
      </c>
      <c r="K3907">
        <v>260</v>
      </c>
      <c r="L3907">
        <v>11.75</v>
      </c>
      <c r="M3907">
        <v>0.69321533923303835</v>
      </c>
      <c r="N3907">
        <v>587.5</v>
      </c>
      <c r="O3907" t="s">
        <v>443</v>
      </c>
      <c r="P3907" t="s">
        <v>444</v>
      </c>
      <c r="Q3907" t="s">
        <v>111</v>
      </c>
      <c r="R3907" t="s">
        <v>112</v>
      </c>
      <c r="S3907" t="s">
        <v>445</v>
      </c>
      <c r="T3907" t="s">
        <v>446</v>
      </c>
      <c r="U3907" t="s">
        <v>1189</v>
      </c>
      <c r="V3907">
        <f>YEAR(sales_order1[[#This Row],[date]])</f>
        <v>2021</v>
      </c>
      <c r="W3907" t="str">
        <f>TEXT(sales_order1[[#This Row],[date]], "Mmm")</f>
        <v>Nov</v>
      </c>
      <c r="X3907">
        <f>VALUE(TEXT(sales_order1[[#This Row],[date]], "D"))</f>
        <v>3</v>
      </c>
      <c r="Y3907">
        <v>44</v>
      </c>
    </row>
    <row r="3908" spans="1:25" x14ac:dyDescent="0.25">
      <c r="A3908" s="1">
        <v>44503</v>
      </c>
      <c r="B3908">
        <v>61832</v>
      </c>
      <c r="C3908" t="s">
        <v>19</v>
      </c>
      <c r="D3908" t="str">
        <f>VLOOKUP(sales_order1[[#This Row],[itemCode]],product_details3!B:C,2,0)</f>
        <v>MSTH100</v>
      </c>
      <c r="E3908" t="s">
        <v>20</v>
      </c>
      <c r="F3908" t="s">
        <v>21</v>
      </c>
      <c r="G3908">
        <v>200</v>
      </c>
      <c r="H3908">
        <v>26.25</v>
      </c>
      <c r="I3908">
        <v>5250</v>
      </c>
      <c r="J3908">
        <v>7.75</v>
      </c>
      <c r="K3908">
        <v>1550</v>
      </c>
      <c r="L3908">
        <v>18.5</v>
      </c>
      <c r="M3908">
        <v>0.70476190476190481</v>
      </c>
      <c r="N3908">
        <v>3700</v>
      </c>
      <c r="O3908" t="s">
        <v>177</v>
      </c>
      <c r="P3908" t="s">
        <v>178</v>
      </c>
      <c r="Q3908" t="s">
        <v>111</v>
      </c>
      <c r="R3908" t="s">
        <v>112</v>
      </c>
      <c r="S3908" t="s">
        <v>179</v>
      </c>
      <c r="T3908" t="s">
        <v>180</v>
      </c>
      <c r="U3908" t="s">
        <v>1189</v>
      </c>
      <c r="V3908">
        <f>YEAR(sales_order1[[#This Row],[date]])</f>
        <v>2021</v>
      </c>
      <c r="W3908" t="str">
        <f>TEXT(sales_order1[[#This Row],[date]], "Mmm")</f>
        <v>Nov</v>
      </c>
      <c r="X3908">
        <f>VALUE(TEXT(sales_order1[[#This Row],[date]], "D"))</f>
        <v>3</v>
      </c>
      <c r="Y3908">
        <v>44</v>
      </c>
    </row>
    <row r="3909" spans="1:25" x14ac:dyDescent="0.25">
      <c r="A3909" s="1">
        <v>44503</v>
      </c>
      <c r="B3909">
        <v>61833</v>
      </c>
      <c r="C3909" t="s">
        <v>103</v>
      </c>
      <c r="D3909" t="str">
        <f>VLOOKUP(sales_order1[[#This Row],[itemCode]],product_details3!B:C,2,0)</f>
        <v>SCRT50</v>
      </c>
      <c r="E3909" t="s">
        <v>104</v>
      </c>
      <c r="F3909" t="s">
        <v>61</v>
      </c>
      <c r="G3909">
        <v>250</v>
      </c>
      <c r="H3909">
        <v>16.95</v>
      </c>
      <c r="I3909">
        <v>4237.5</v>
      </c>
      <c r="J3909">
        <v>5.2</v>
      </c>
      <c r="K3909">
        <v>1300</v>
      </c>
      <c r="L3909">
        <v>11.75</v>
      </c>
      <c r="M3909">
        <v>0.69321533923303835</v>
      </c>
      <c r="N3909">
        <v>2937.5</v>
      </c>
      <c r="O3909" t="s">
        <v>718</v>
      </c>
      <c r="P3909" t="s">
        <v>719</v>
      </c>
      <c r="Q3909" t="s">
        <v>239</v>
      </c>
      <c r="R3909" t="s">
        <v>112</v>
      </c>
      <c r="S3909" t="s">
        <v>368</v>
      </c>
      <c r="T3909" t="s">
        <v>608</v>
      </c>
      <c r="U3909" t="s">
        <v>1189</v>
      </c>
      <c r="V3909">
        <f>YEAR(sales_order1[[#This Row],[date]])</f>
        <v>2021</v>
      </c>
      <c r="W3909" t="str">
        <f>TEXT(sales_order1[[#This Row],[date]], "Mmm")</f>
        <v>Nov</v>
      </c>
      <c r="X3909">
        <f>VALUE(TEXT(sales_order1[[#This Row],[date]], "D"))</f>
        <v>3</v>
      </c>
      <c r="Y3909">
        <v>44</v>
      </c>
    </row>
    <row r="3910" spans="1:25" x14ac:dyDescent="0.25">
      <c r="A3910" s="1">
        <v>44503</v>
      </c>
      <c r="B3910">
        <v>61834</v>
      </c>
      <c r="C3910" t="s">
        <v>307</v>
      </c>
      <c r="D3910" t="str">
        <f>VLOOKUP(sales_order1[[#This Row],[itemCode]],product_details3!B:C,2,0)</f>
        <v>TNRH150</v>
      </c>
      <c r="E3910" t="s">
        <v>308</v>
      </c>
      <c r="F3910" t="s">
        <v>124</v>
      </c>
      <c r="G3910">
        <v>200</v>
      </c>
      <c r="H3910">
        <v>15.75</v>
      </c>
      <c r="I3910">
        <v>3150</v>
      </c>
      <c r="J3910">
        <v>4.45</v>
      </c>
      <c r="K3910">
        <v>890</v>
      </c>
      <c r="L3910">
        <v>11.3</v>
      </c>
      <c r="M3910">
        <v>0.71746031746031746</v>
      </c>
      <c r="N3910">
        <v>2260</v>
      </c>
      <c r="O3910" t="s">
        <v>237</v>
      </c>
      <c r="P3910" t="s">
        <v>238</v>
      </c>
      <c r="Q3910" t="s">
        <v>239</v>
      </c>
      <c r="R3910" t="s">
        <v>112</v>
      </c>
      <c r="S3910" t="s">
        <v>240</v>
      </c>
      <c r="T3910" t="s">
        <v>241</v>
      </c>
      <c r="U3910" t="s">
        <v>1189</v>
      </c>
      <c r="V3910">
        <f>YEAR(sales_order1[[#This Row],[date]])</f>
        <v>2021</v>
      </c>
      <c r="W3910" t="str">
        <f>TEXT(sales_order1[[#This Row],[date]], "Mmm")</f>
        <v>Nov</v>
      </c>
      <c r="X3910">
        <f>VALUE(TEXT(sales_order1[[#This Row],[date]], "D"))</f>
        <v>3</v>
      </c>
      <c r="Y3910">
        <v>44</v>
      </c>
    </row>
    <row r="3911" spans="1:25" x14ac:dyDescent="0.25">
      <c r="A3911" s="1">
        <v>44503</v>
      </c>
      <c r="B3911">
        <v>61835</v>
      </c>
      <c r="C3911" t="s">
        <v>86</v>
      </c>
      <c r="D3911" t="str">
        <f>VLOOKUP(sales_order1[[#This Row],[itemCode]],product_details3!B:C,2,0)</f>
        <v>SRMH30</v>
      </c>
      <c r="E3911" t="s">
        <v>87</v>
      </c>
      <c r="F3911" t="s">
        <v>30</v>
      </c>
      <c r="G3911">
        <v>200</v>
      </c>
      <c r="H3911">
        <v>21</v>
      </c>
      <c r="I3911">
        <v>4200</v>
      </c>
      <c r="J3911">
        <v>6.6</v>
      </c>
      <c r="K3911">
        <v>1320</v>
      </c>
      <c r="L3911">
        <v>14.4</v>
      </c>
      <c r="M3911">
        <v>0.68571428571428572</v>
      </c>
      <c r="N3911">
        <v>2880</v>
      </c>
      <c r="O3911" t="s">
        <v>550</v>
      </c>
      <c r="P3911" t="s">
        <v>551</v>
      </c>
      <c r="Q3911" t="s">
        <v>100</v>
      </c>
      <c r="R3911" t="s">
        <v>40</v>
      </c>
      <c r="S3911" t="s">
        <v>101</v>
      </c>
      <c r="T3911" t="s">
        <v>552</v>
      </c>
      <c r="U3911" t="s">
        <v>1190</v>
      </c>
      <c r="V3911">
        <f>YEAR(sales_order1[[#This Row],[date]])</f>
        <v>2021</v>
      </c>
      <c r="W3911" t="str">
        <f>TEXT(sales_order1[[#This Row],[date]], "Mmm")</f>
        <v>Nov</v>
      </c>
      <c r="X3911">
        <f>VALUE(TEXT(sales_order1[[#This Row],[date]], "D"))</f>
        <v>3</v>
      </c>
      <c r="Y3911">
        <v>44</v>
      </c>
    </row>
    <row r="3912" spans="1:25" x14ac:dyDescent="0.25">
      <c r="A3912" s="1">
        <v>44503</v>
      </c>
      <c r="B3912">
        <v>61836</v>
      </c>
      <c r="C3912" t="s">
        <v>142</v>
      </c>
      <c r="D3912" t="str">
        <f>VLOOKUP(sales_order1[[#This Row],[itemCode]],product_details3!B:C,2,0)</f>
        <v>SRMC50</v>
      </c>
      <c r="E3912" t="s">
        <v>143</v>
      </c>
      <c r="F3912" t="s">
        <v>30</v>
      </c>
      <c r="G3912">
        <v>100</v>
      </c>
      <c r="H3912">
        <v>33.25</v>
      </c>
      <c r="I3912">
        <v>3325</v>
      </c>
      <c r="J3912">
        <v>12</v>
      </c>
      <c r="K3912">
        <v>1200</v>
      </c>
      <c r="L3912">
        <v>21.25</v>
      </c>
      <c r="M3912">
        <v>0.63909774436090228</v>
      </c>
      <c r="N3912">
        <v>2125</v>
      </c>
      <c r="O3912" t="s">
        <v>417</v>
      </c>
      <c r="P3912" t="s">
        <v>418</v>
      </c>
      <c r="Q3912" t="s">
        <v>160</v>
      </c>
      <c r="R3912" t="s">
        <v>112</v>
      </c>
      <c r="S3912" t="s">
        <v>161</v>
      </c>
      <c r="T3912" t="s">
        <v>419</v>
      </c>
      <c r="U3912" t="s">
        <v>1189</v>
      </c>
      <c r="V3912">
        <f>YEAR(sales_order1[[#This Row],[date]])</f>
        <v>2021</v>
      </c>
      <c r="W3912" t="str">
        <f>TEXT(sales_order1[[#This Row],[date]], "Mmm")</f>
        <v>Nov</v>
      </c>
      <c r="X3912">
        <f>VALUE(TEXT(sales_order1[[#This Row],[date]], "D"))</f>
        <v>3</v>
      </c>
      <c r="Y3912">
        <v>44</v>
      </c>
    </row>
    <row r="3913" spans="1:25" x14ac:dyDescent="0.25">
      <c r="A3913" s="1">
        <v>44503</v>
      </c>
      <c r="B3913">
        <v>61837</v>
      </c>
      <c r="C3913" t="s">
        <v>315</v>
      </c>
      <c r="D3913" t="str">
        <f>VLOOKUP(sales_order1[[#This Row],[itemCode]],product_details3!B:C,2,0)</f>
        <v>EXFG50</v>
      </c>
      <c r="E3913" t="s">
        <v>316</v>
      </c>
      <c r="F3913" t="s">
        <v>183</v>
      </c>
      <c r="G3913">
        <v>50</v>
      </c>
      <c r="H3913">
        <v>15.75</v>
      </c>
      <c r="I3913">
        <v>787.5</v>
      </c>
      <c r="J3913">
        <v>5.45</v>
      </c>
      <c r="K3913">
        <v>272.5</v>
      </c>
      <c r="L3913">
        <v>10.3</v>
      </c>
      <c r="M3913">
        <v>0.65396825396825398</v>
      </c>
      <c r="N3913">
        <v>515</v>
      </c>
      <c r="O3913" t="s">
        <v>694</v>
      </c>
      <c r="P3913" t="s">
        <v>695</v>
      </c>
      <c r="Q3913" t="s">
        <v>213</v>
      </c>
      <c r="R3913" t="s">
        <v>25</v>
      </c>
      <c r="S3913" t="s">
        <v>214</v>
      </c>
      <c r="T3913" t="s">
        <v>696</v>
      </c>
      <c r="U3913" t="s">
        <v>1191</v>
      </c>
      <c r="V3913">
        <f>YEAR(sales_order1[[#This Row],[date]])</f>
        <v>2021</v>
      </c>
      <c r="W3913" t="str">
        <f>TEXT(sales_order1[[#This Row],[date]], "Mmm")</f>
        <v>Nov</v>
      </c>
      <c r="X3913">
        <f>VALUE(TEXT(sales_order1[[#This Row],[date]], "D"))</f>
        <v>3</v>
      </c>
      <c r="Y3913">
        <v>44</v>
      </c>
    </row>
    <row r="3914" spans="1:25" x14ac:dyDescent="0.25">
      <c r="A3914" s="1">
        <v>44503</v>
      </c>
      <c r="B3914">
        <v>61838</v>
      </c>
      <c r="C3914" t="s">
        <v>313</v>
      </c>
      <c r="D3914" t="str">
        <f>VLOOKUP(sales_order1[[#This Row],[itemCode]],product_details3!B:C,2,0)</f>
        <v>MSKO50</v>
      </c>
      <c r="E3914" t="s">
        <v>314</v>
      </c>
      <c r="F3914" t="s">
        <v>137</v>
      </c>
      <c r="G3914">
        <v>100</v>
      </c>
      <c r="H3914">
        <v>14.65</v>
      </c>
      <c r="I3914">
        <v>1465</v>
      </c>
      <c r="J3914">
        <v>6.55</v>
      </c>
      <c r="K3914">
        <v>655</v>
      </c>
      <c r="L3914">
        <v>8.1</v>
      </c>
      <c r="M3914">
        <v>0.55290102389078488</v>
      </c>
      <c r="N3914">
        <v>810</v>
      </c>
      <c r="O3914" t="s">
        <v>253</v>
      </c>
      <c r="P3914" t="s">
        <v>254</v>
      </c>
      <c r="Q3914" t="s">
        <v>191</v>
      </c>
      <c r="R3914" t="s">
        <v>56</v>
      </c>
      <c r="S3914" t="s">
        <v>192</v>
      </c>
      <c r="T3914" t="s">
        <v>255</v>
      </c>
      <c r="U3914" t="s">
        <v>1191</v>
      </c>
      <c r="V3914">
        <f>YEAR(sales_order1[[#This Row],[date]])</f>
        <v>2021</v>
      </c>
      <c r="W3914" t="str">
        <f>TEXT(sales_order1[[#This Row],[date]], "Mmm")</f>
        <v>Nov</v>
      </c>
      <c r="X3914">
        <f>VALUE(TEXT(sales_order1[[#This Row],[date]], "D"))</f>
        <v>3</v>
      </c>
      <c r="Y3914">
        <v>44</v>
      </c>
    </row>
    <row r="3915" spans="1:25" x14ac:dyDescent="0.25">
      <c r="A3915" s="1">
        <v>44503</v>
      </c>
      <c r="B3915">
        <v>61839</v>
      </c>
      <c r="C3915" t="s">
        <v>339</v>
      </c>
      <c r="D3915" t="str">
        <f>VLOOKUP(sales_order1[[#This Row],[itemCode]],product_details3!B:C,2,0)</f>
        <v>SRMH50</v>
      </c>
      <c r="E3915" t="s">
        <v>340</v>
      </c>
      <c r="F3915" t="s">
        <v>30</v>
      </c>
      <c r="G3915">
        <v>150</v>
      </c>
      <c r="H3915">
        <v>31.25</v>
      </c>
      <c r="I3915">
        <v>4687.5</v>
      </c>
      <c r="J3915">
        <v>10.75</v>
      </c>
      <c r="K3915">
        <v>1612.5</v>
      </c>
      <c r="L3915">
        <v>20.5</v>
      </c>
      <c r="M3915">
        <v>0.65600000000000003</v>
      </c>
      <c r="N3915">
        <v>3075</v>
      </c>
      <c r="O3915" t="s">
        <v>691</v>
      </c>
      <c r="P3915" t="s">
        <v>692</v>
      </c>
      <c r="Q3915" t="s">
        <v>160</v>
      </c>
      <c r="R3915" t="s">
        <v>112</v>
      </c>
      <c r="S3915" t="s">
        <v>297</v>
      </c>
      <c r="T3915" t="s">
        <v>693</v>
      </c>
      <c r="U3915" t="s">
        <v>1189</v>
      </c>
      <c r="V3915">
        <f>YEAR(sales_order1[[#This Row],[date]])</f>
        <v>2021</v>
      </c>
      <c r="W3915" t="str">
        <f>TEXT(sales_order1[[#This Row],[date]], "Mmm")</f>
        <v>Nov</v>
      </c>
      <c r="X3915">
        <f>VALUE(TEXT(sales_order1[[#This Row],[date]], "D"))</f>
        <v>3</v>
      </c>
      <c r="Y3915">
        <v>44</v>
      </c>
    </row>
    <row r="3916" spans="1:25" x14ac:dyDescent="0.25">
      <c r="A3916" s="1">
        <v>44503</v>
      </c>
      <c r="B3916">
        <v>61840</v>
      </c>
      <c r="C3916" t="s">
        <v>175</v>
      </c>
      <c r="D3916" t="str">
        <f>VLOOKUP(sales_order1[[#This Row],[itemCode]],product_details3!B:C,2,0)</f>
        <v>SCRS3030</v>
      </c>
      <c r="E3916" t="s">
        <v>176</v>
      </c>
      <c r="F3916" t="s">
        <v>61</v>
      </c>
      <c r="G3916">
        <v>150</v>
      </c>
      <c r="H3916">
        <v>13.1</v>
      </c>
      <c r="I3916">
        <v>1965</v>
      </c>
      <c r="J3916">
        <v>4.7</v>
      </c>
      <c r="K3916">
        <v>705</v>
      </c>
      <c r="L3916">
        <v>8.4</v>
      </c>
      <c r="M3916">
        <v>0.6412213740458016</v>
      </c>
      <c r="N3916">
        <v>1260</v>
      </c>
      <c r="O3916" t="s">
        <v>354</v>
      </c>
      <c r="P3916" t="s">
        <v>355</v>
      </c>
      <c r="Q3916" t="s">
        <v>119</v>
      </c>
      <c r="R3916" t="s">
        <v>40</v>
      </c>
      <c r="S3916" t="s">
        <v>356</v>
      </c>
      <c r="T3916" t="s">
        <v>357</v>
      </c>
      <c r="U3916" t="s">
        <v>1190</v>
      </c>
      <c r="V3916">
        <f>YEAR(sales_order1[[#This Row],[date]])</f>
        <v>2021</v>
      </c>
      <c r="W3916" t="str">
        <f>TEXT(sales_order1[[#This Row],[date]], "Mmm")</f>
        <v>Nov</v>
      </c>
      <c r="X3916">
        <f>VALUE(TEXT(sales_order1[[#This Row],[date]], "D"))</f>
        <v>3</v>
      </c>
      <c r="Y3916">
        <v>44</v>
      </c>
    </row>
    <row r="3917" spans="1:25" x14ac:dyDescent="0.25">
      <c r="A3917" s="1">
        <v>44503</v>
      </c>
      <c r="B3917">
        <v>61841</v>
      </c>
      <c r="C3917" t="s">
        <v>86</v>
      </c>
      <c r="D3917" t="str">
        <f>VLOOKUP(sales_order1[[#This Row],[itemCode]],product_details3!B:C,2,0)</f>
        <v>SRMH30</v>
      </c>
      <c r="E3917" t="s">
        <v>87</v>
      </c>
      <c r="F3917" t="s">
        <v>30</v>
      </c>
      <c r="G3917">
        <v>200</v>
      </c>
      <c r="H3917">
        <v>21</v>
      </c>
      <c r="I3917">
        <v>4200</v>
      </c>
      <c r="J3917">
        <v>6.6</v>
      </c>
      <c r="K3917">
        <v>1320</v>
      </c>
      <c r="L3917">
        <v>14.4</v>
      </c>
      <c r="M3917">
        <v>0.68571428571428572</v>
      </c>
      <c r="N3917">
        <v>2880</v>
      </c>
      <c r="O3917" t="s">
        <v>670</v>
      </c>
      <c r="P3917" t="s">
        <v>671</v>
      </c>
      <c r="Q3917" t="s">
        <v>383</v>
      </c>
      <c r="R3917" t="s">
        <v>72</v>
      </c>
      <c r="S3917" t="s">
        <v>459</v>
      </c>
      <c r="T3917" t="s">
        <v>672</v>
      </c>
      <c r="U3917" t="s">
        <v>1188</v>
      </c>
      <c r="V3917">
        <f>YEAR(sales_order1[[#This Row],[date]])</f>
        <v>2021</v>
      </c>
      <c r="W3917" t="str">
        <f>TEXT(sales_order1[[#This Row],[date]], "Mmm")</f>
        <v>Nov</v>
      </c>
      <c r="X3917">
        <f>VALUE(TEXT(sales_order1[[#This Row],[date]], "D"))</f>
        <v>3</v>
      </c>
      <c r="Y3917">
        <v>44</v>
      </c>
    </row>
    <row r="3918" spans="1:25" x14ac:dyDescent="0.25">
      <c r="A3918" s="1">
        <v>44503</v>
      </c>
      <c r="B3918">
        <v>61842</v>
      </c>
      <c r="C3918" t="s">
        <v>128</v>
      </c>
      <c r="D3918" t="str">
        <f>VLOOKUP(sales_order1[[#This Row],[itemCode]],product_details3!B:C,2,0)</f>
        <v>SCRT100</v>
      </c>
      <c r="E3918" t="s">
        <v>129</v>
      </c>
      <c r="F3918" t="s">
        <v>61</v>
      </c>
      <c r="G3918">
        <v>350</v>
      </c>
      <c r="H3918">
        <v>28.25</v>
      </c>
      <c r="I3918">
        <v>9887.5</v>
      </c>
      <c r="J3918">
        <v>9</v>
      </c>
      <c r="K3918">
        <v>3150</v>
      </c>
      <c r="L3918">
        <v>19.25</v>
      </c>
      <c r="M3918">
        <v>0.68141592920353977</v>
      </c>
      <c r="N3918">
        <v>6737.5</v>
      </c>
      <c r="O3918" t="s">
        <v>273</v>
      </c>
      <c r="P3918" t="s">
        <v>274</v>
      </c>
      <c r="Q3918" t="s">
        <v>132</v>
      </c>
      <c r="R3918" t="s">
        <v>56</v>
      </c>
      <c r="S3918" t="s">
        <v>133</v>
      </c>
      <c r="T3918" t="s">
        <v>275</v>
      </c>
      <c r="U3918" t="s">
        <v>1191</v>
      </c>
      <c r="V3918">
        <f>YEAR(sales_order1[[#This Row],[date]])</f>
        <v>2021</v>
      </c>
      <c r="W3918" t="str">
        <f>TEXT(sales_order1[[#This Row],[date]], "Mmm")</f>
        <v>Nov</v>
      </c>
      <c r="X3918">
        <f>VALUE(TEXT(sales_order1[[#This Row],[date]], "D"))</f>
        <v>3</v>
      </c>
      <c r="Y3918">
        <v>44</v>
      </c>
    </row>
    <row r="3919" spans="1:25" x14ac:dyDescent="0.25">
      <c r="A3919" s="1">
        <v>44504</v>
      </c>
      <c r="B3919">
        <v>61843</v>
      </c>
      <c r="C3919" t="s">
        <v>320</v>
      </c>
      <c r="D3919" t="str">
        <f>VLOOKUP(sales_order1[[#This Row],[itemCode]],product_details3!B:C,2,0)</f>
        <v>SCR50+100</v>
      </c>
      <c r="E3919" t="s">
        <v>321</v>
      </c>
      <c r="F3919" t="s">
        <v>61</v>
      </c>
      <c r="G3919">
        <v>50</v>
      </c>
      <c r="H3919">
        <v>26.25</v>
      </c>
      <c r="I3919">
        <v>1312.5</v>
      </c>
      <c r="J3919">
        <v>7.75</v>
      </c>
      <c r="K3919">
        <v>387.5</v>
      </c>
      <c r="L3919">
        <v>18.5</v>
      </c>
      <c r="M3919">
        <v>0.70476190476190481</v>
      </c>
      <c r="N3919">
        <v>925</v>
      </c>
      <c r="O3919" t="s">
        <v>618</v>
      </c>
      <c r="P3919" t="s">
        <v>619</v>
      </c>
      <c r="Q3919" t="s">
        <v>77</v>
      </c>
      <c r="R3919" t="s">
        <v>72</v>
      </c>
      <c r="S3919" t="s">
        <v>140</v>
      </c>
      <c r="T3919" t="s">
        <v>620</v>
      </c>
      <c r="U3919" t="s">
        <v>1190</v>
      </c>
      <c r="V3919">
        <f>YEAR(sales_order1[[#This Row],[date]])</f>
        <v>2021</v>
      </c>
      <c r="W3919" t="str">
        <f>TEXT(sales_order1[[#This Row],[date]], "Mmm")</f>
        <v>Nov</v>
      </c>
      <c r="X3919">
        <f>VALUE(TEXT(sales_order1[[#This Row],[date]], "D"))</f>
        <v>4</v>
      </c>
      <c r="Y3919">
        <v>44</v>
      </c>
    </row>
    <row r="3920" spans="1:25" x14ac:dyDescent="0.25">
      <c r="A3920" s="1">
        <v>44504</v>
      </c>
      <c r="B3920">
        <v>61844</v>
      </c>
      <c r="C3920" t="s">
        <v>204</v>
      </c>
      <c r="D3920" t="str">
        <f>VLOOKUP(sales_order1[[#This Row],[itemCode]],product_details3!B:C,2,0)</f>
        <v>MKRM150</v>
      </c>
      <c r="E3920" t="s">
        <v>205</v>
      </c>
      <c r="F3920" t="s">
        <v>151</v>
      </c>
      <c r="G3920">
        <v>50</v>
      </c>
      <c r="H3920">
        <v>10.75</v>
      </c>
      <c r="I3920">
        <v>537.5</v>
      </c>
      <c r="J3920">
        <v>4.45</v>
      </c>
      <c r="K3920">
        <v>222.5</v>
      </c>
      <c r="L3920">
        <v>6.3</v>
      </c>
      <c r="M3920">
        <v>0.586046511627907</v>
      </c>
      <c r="N3920">
        <v>315</v>
      </c>
      <c r="O3920" t="s">
        <v>447</v>
      </c>
      <c r="P3920" t="s">
        <v>448</v>
      </c>
      <c r="Q3920" t="s">
        <v>378</v>
      </c>
      <c r="R3920" t="s">
        <v>72</v>
      </c>
      <c r="S3920" t="s">
        <v>449</v>
      </c>
      <c r="T3920" t="s">
        <v>450</v>
      </c>
      <c r="U3920" t="s">
        <v>1188</v>
      </c>
      <c r="V3920">
        <f>YEAR(sales_order1[[#This Row],[date]])</f>
        <v>2021</v>
      </c>
      <c r="W3920" t="str">
        <f>TEXT(sales_order1[[#This Row],[date]], "Mmm")</f>
        <v>Nov</v>
      </c>
      <c r="X3920">
        <f>VALUE(TEXT(sales_order1[[#This Row],[date]], "D"))</f>
        <v>4</v>
      </c>
      <c r="Y3920">
        <v>44</v>
      </c>
    </row>
    <row r="3921" spans="1:25" x14ac:dyDescent="0.25">
      <c r="A3921" s="1">
        <v>44504</v>
      </c>
      <c r="B3921">
        <v>61845</v>
      </c>
      <c r="C3921" t="s">
        <v>256</v>
      </c>
      <c r="D3921" t="str">
        <f>VLOOKUP(sales_order1[[#This Row],[itemCode]],product_details3!B:C,2,0)</f>
        <v>MSKC50</v>
      </c>
      <c r="E3921" t="s">
        <v>257</v>
      </c>
      <c r="F3921" t="s">
        <v>137</v>
      </c>
      <c r="G3921">
        <v>50</v>
      </c>
      <c r="H3921">
        <v>11.95</v>
      </c>
      <c r="I3921">
        <v>597.5</v>
      </c>
      <c r="J3921">
        <v>5.2</v>
      </c>
      <c r="K3921">
        <v>260</v>
      </c>
      <c r="L3921">
        <v>6.75</v>
      </c>
      <c r="M3921">
        <v>0.56485355648535562</v>
      </c>
      <c r="N3921">
        <v>337.5</v>
      </c>
      <c r="O3921" t="s">
        <v>227</v>
      </c>
      <c r="P3921" t="s">
        <v>228</v>
      </c>
      <c r="Q3921" t="s">
        <v>64</v>
      </c>
      <c r="R3921" t="s">
        <v>40</v>
      </c>
      <c r="S3921" t="s">
        <v>229</v>
      </c>
      <c r="T3921" t="s">
        <v>230</v>
      </c>
      <c r="U3921" t="s">
        <v>1189</v>
      </c>
      <c r="V3921">
        <f>YEAR(sales_order1[[#This Row],[date]])</f>
        <v>2021</v>
      </c>
      <c r="W3921" t="str">
        <f>TEXT(sales_order1[[#This Row],[date]], "Mmm")</f>
        <v>Nov</v>
      </c>
      <c r="X3921">
        <f>VALUE(TEXT(sales_order1[[#This Row],[date]], "D"))</f>
        <v>4</v>
      </c>
      <c r="Y3921">
        <v>44</v>
      </c>
    </row>
    <row r="3922" spans="1:25" x14ac:dyDescent="0.25">
      <c r="A3922" s="1">
        <v>44504</v>
      </c>
      <c r="B3922">
        <v>61846</v>
      </c>
      <c r="C3922" t="s">
        <v>350</v>
      </c>
      <c r="D3922" t="str">
        <f>VLOOKUP(sales_order1[[#This Row],[itemCode]],product_details3!B:C,2,0)</f>
        <v>SRMA50</v>
      </c>
      <c r="E3922" t="s">
        <v>351</v>
      </c>
      <c r="F3922" t="s">
        <v>30</v>
      </c>
      <c r="G3922">
        <v>100</v>
      </c>
      <c r="H3922">
        <v>37.75</v>
      </c>
      <c r="I3922">
        <v>3775</v>
      </c>
      <c r="J3922">
        <v>14.25</v>
      </c>
      <c r="K3922">
        <v>1425</v>
      </c>
      <c r="L3922">
        <v>23.5</v>
      </c>
      <c r="M3922">
        <v>0.62251655629139069</v>
      </c>
      <c r="N3922">
        <v>2350</v>
      </c>
      <c r="O3922" t="s">
        <v>612</v>
      </c>
      <c r="P3922" t="s">
        <v>613</v>
      </c>
      <c r="Q3922" t="s">
        <v>48</v>
      </c>
      <c r="R3922" t="s">
        <v>25</v>
      </c>
      <c r="S3922" t="s">
        <v>49</v>
      </c>
      <c r="T3922" t="s">
        <v>614</v>
      </c>
      <c r="U3922" t="s">
        <v>1191</v>
      </c>
      <c r="V3922">
        <f>YEAR(sales_order1[[#This Row],[date]])</f>
        <v>2021</v>
      </c>
      <c r="W3922" t="str">
        <f>TEXT(sales_order1[[#This Row],[date]], "Mmm")</f>
        <v>Nov</v>
      </c>
      <c r="X3922">
        <f>VALUE(TEXT(sales_order1[[#This Row],[date]], "D"))</f>
        <v>4</v>
      </c>
      <c r="Y3922">
        <v>44</v>
      </c>
    </row>
    <row r="3923" spans="1:25" x14ac:dyDescent="0.25">
      <c r="A3923" s="1">
        <v>44504</v>
      </c>
      <c r="B3923">
        <v>61847</v>
      </c>
      <c r="C3923" t="s">
        <v>128</v>
      </c>
      <c r="D3923" t="str">
        <f>VLOOKUP(sales_order1[[#This Row],[itemCode]],product_details3!B:C,2,0)</f>
        <v>SCRT100</v>
      </c>
      <c r="E3923" t="s">
        <v>129</v>
      </c>
      <c r="F3923" t="s">
        <v>61</v>
      </c>
      <c r="G3923">
        <v>150</v>
      </c>
      <c r="H3923">
        <v>28.25</v>
      </c>
      <c r="I3923">
        <v>4237.5</v>
      </c>
      <c r="J3923">
        <v>9</v>
      </c>
      <c r="K3923">
        <v>1350</v>
      </c>
      <c r="L3923">
        <v>19.25</v>
      </c>
      <c r="M3923">
        <v>0.68141592920353977</v>
      </c>
      <c r="N3923">
        <v>2887.5</v>
      </c>
      <c r="O3923" t="s">
        <v>223</v>
      </c>
      <c r="P3923" t="s">
        <v>224</v>
      </c>
      <c r="Q3923" t="s">
        <v>55</v>
      </c>
      <c r="R3923" t="s">
        <v>56</v>
      </c>
      <c r="S3923" t="s">
        <v>225</v>
      </c>
      <c r="T3923" t="s">
        <v>226</v>
      </c>
      <c r="U3923" t="s">
        <v>1191</v>
      </c>
      <c r="V3923">
        <f>YEAR(sales_order1[[#This Row],[date]])</f>
        <v>2021</v>
      </c>
      <c r="W3923" t="str">
        <f>TEXT(sales_order1[[#This Row],[date]], "Mmm")</f>
        <v>Nov</v>
      </c>
      <c r="X3923">
        <f>VALUE(TEXT(sales_order1[[#This Row],[date]], "D"))</f>
        <v>4</v>
      </c>
      <c r="Y3923">
        <v>44</v>
      </c>
    </row>
    <row r="3924" spans="1:25" x14ac:dyDescent="0.25">
      <c r="A3924" s="1">
        <v>44504</v>
      </c>
      <c r="B3924">
        <v>61848</v>
      </c>
      <c r="C3924" t="s">
        <v>331</v>
      </c>
      <c r="D3924" t="str">
        <f>VLOOKUP(sales_order1[[#This Row],[itemCode]],product_details3!B:C,2,0)</f>
        <v>EXFP50</v>
      </c>
      <c r="E3924" t="s">
        <v>332</v>
      </c>
      <c r="F3924" t="s">
        <v>183</v>
      </c>
      <c r="G3924">
        <v>150</v>
      </c>
      <c r="H3924">
        <v>16.95</v>
      </c>
      <c r="I3924">
        <v>2542.5</v>
      </c>
      <c r="J3924">
        <v>6.2</v>
      </c>
      <c r="K3924">
        <v>930</v>
      </c>
      <c r="L3924">
        <v>10.75</v>
      </c>
      <c r="M3924">
        <v>0.63421828908554578</v>
      </c>
      <c r="N3924">
        <v>1612.5</v>
      </c>
      <c r="O3924" t="s">
        <v>392</v>
      </c>
      <c r="P3924" t="s">
        <v>393</v>
      </c>
      <c r="Q3924" t="s">
        <v>264</v>
      </c>
      <c r="R3924" t="s">
        <v>56</v>
      </c>
      <c r="S3924" t="s">
        <v>133</v>
      </c>
      <c r="T3924" t="s">
        <v>394</v>
      </c>
      <c r="U3924" t="s">
        <v>1191</v>
      </c>
      <c r="V3924">
        <f>YEAR(sales_order1[[#This Row],[date]])</f>
        <v>2021</v>
      </c>
      <c r="W3924" t="str">
        <f>TEXT(sales_order1[[#This Row],[date]], "Mmm")</f>
        <v>Nov</v>
      </c>
      <c r="X3924">
        <f>VALUE(TEXT(sales_order1[[#This Row],[date]], "D"))</f>
        <v>4</v>
      </c>
      <c r="Y3924">
        <v>44</v>
      </c>
    </row>
    <row r="3925" spans="1:25" x14ac:dyDescent="0.25">
      <c r="A3925" s="1">
        <v>44504</v>
      </c>
      <c r="B3925">
        <v>61849</v>
      </c>
      <c r="C3925" t="s">
        <v>51</v>
      </c>
      <c r="D3925" t="str">
        <f>VLOOKUP(sales_order1[[#This Row],[itemCode]],product_details3!B:C,2,0)</f>
        <v>MSTH50</v>
      </c>
      <c r="E3925" t="s">
        <v>52</v>
      </c>
      <c r="F3925" t="s">
        <v>21</v>
      </c>
      <c r="G3925">
        <v>150</v>
      </c>
      <c r="H3925">
        <v>15.75</v>
      </c>
      <c r="I3925">
        <v>2362.5</v>
      </c>
      <c r="J3925">
        <v>4.45</v>
      </c>
      <c r="K3925">
        <v>667.5</v>
      </c>
      <c r="L3925">
        <v>11.3</v>
      </c>
      <c r="M3925">
        <v>0.71746031746031746</v>
      </c>
      <c r="N3925">
        <v>1695</v>
      </c>
      <c r="O3925" t="s">
        <v>392</v>
      </c>
      <c r="P3925" t="s">
        <v>393</v>
      </c>
      <c r="Q3925" t="s">
        <v>264</v>
      </c>
      <c r="R3925" t="s">
        <v>56</v>
      </c>
      <c r="S3925" t="s">
        <v>133</v>
      </c>
      <c r="T3925" t="s">
        <v>394</v>
      </c>
      <c r="U3925" t="s">
        <v>1191</v>
      </c>
      <c r="V3925">
        <f>YEAR(sales_order1[[#This Row],[date]])</f>
        <v>2021</v>
      </c>
      <c r="W3925" t="str">
        <f>TEXT(sales_order1[[#This Row],[date]], "Mmm")</f>
        <v>Nov</v>
      </c>
      <c r="X3925">
        <f>VALUE(TEXT(sales_order1[[#This Row],[date]], "D"))</f>
        <v>4</v>
      </c>
      <c r="Y3925">
        <v>44</v>
      </c>
    </row>
    <row r="3926" spans="1:25" x14ac:dyDescent="0.25">
      <c r="A3926" s="1">
        <v>44504</v>
      </c>
      <c r="B3926">
        <v>61850</v>
      </c>
      <c r="C3926" t="s">
        <v>103</v>
      </c>
      <c r="D3926" t="str">
        <f>VLOOKUP(sales_order1[[#This Row],[itemCode]],product_details3!B:C,2,0)</f>
        <v>SCRT50</v>
      </c>
      <c r="E3926" t="s">
        <v>104</v>
      </c>
      <c r="F3926" t="s">
        <v>61</v>
      </c>
      <c r="G3926">
        <v>50</v>
      </c>
      <c r="H3926">
        <v>16.95</v>
      </c>
      <c r="I3926">
        <v>847.5</v>
      </c>
      <c r="J3926">
        <v>5.2</v>
      </c>
      <c r="K3926">
        <v>260</v>
      </c>
      <c r="L3926">
        <v>11.75</v>
      </c>
      <c r="M3926">
        <v>0.69321533923303835</v>
      </c>
      <c r="N3926">
        <v>587.5</v>
      </c>
      <c r="O3926" t="s">
        <v>582</v>
      </c>
      <c r="P3926" t="s">
        <v>583</v>
      </c>
      <c r="Q3926" t="s">
        <v>213</v>
      </c>
      <c r="R3926" t="s">
        <v>25</v>
      </c>
      <c r="S3926" t="s">
        <v>214</v>
      </c>
      <c r="T3926" t="s">
        <v>584</v>
      </c>
      <c r="U3926" t="s">
        <v>1191</v>
      </c>
      <c r="V3926">
        <f>YEAR(sales_order1[[#This Row],[date]])</f>
        <v>2021</v>
      </c>
      <c r="W3926" t="str">
        <f>TEXT(sales_order1[[#This Row],[date]], "Mmm")</f>
        <v>Nov</v>
      </c>
      <c r="X3926">
        <f>VALUE(TEXT(sales_order1[[#This Row],[date]], "D"))</f>
        <v>4</v>
      </c>
      <c r="Y3926">
        <v>44</v>
      </c>
    </row>
    <row r="3927" spans="1:25" x14ac:dyDescent="0.25">
      <c r="A3927" s="1">
        <v>44504</v>
      </c>
      <c r="B3927">
        <v>61851</v>
      </c>
      <c r="C3927" t="s">
        <v>311</v>
      </c>
      <c r="D3927" t="str">
        <f>VLOOKUP(sales_order1[[#This Row],[itemCode]],product_details3!B:C,2,0)</f>
        <v>MSTH30</v>
      </c>
      <c r="E3927" t="s">
        <v>312</v>
      </c>
      <c r="F3927" t="s">
        <v>21</v>
      </c>
      <c r="G3927">
        <v>50</v>
      </c>
      <c r="H3927">
        <v>8.5</v>
      </c>
      <c r="I3927">
        <v>425</v>
      </c>
      <c r="J3927">
        <v>3.3</v>
      </c>
      <c r="K3927">
        <v>165</v>
      </c>
      <c r="L3927">
        <v>5.2</v>
      </c>
      <c r="M3927">
        <v>0.61176470588235299</v>
      </c>
      <c r="N3927">
        <v>260</v>
      </c>
      <c r="O3927" t="s">
        <v>302</v>
      </c>
      <c r="P3927" t="s">
        <v>303</v>
      </c>
      <c r="Q3927" t="s">
        <v>107</v>
      </c>
      <c r="R3927" t="s">
        <v>40</v>
      </c>
      <c r="S3927" t="s">
        <v>101</v>
      </c>
      <c r="T3927" t="s">
        <v>304</v>
      </c>
      <c r="U3927" t="s">
        <v>1190</v>
      </c>
      <c r="V3927">
        <f>YEAR(sales_order1[[#This Row],[date]])</f>
        <v>2021</v>
      </c>
      <c r="W3927" t="str">
        <f>TEXT(sales_order1[[#This Row],[date]], "Mmm")</f>
        <v>Nov</v>
      </c>
      <c r="X3927">
        <f>VALUE(TEXT(sales_order1[[#This Row],[date]], "D"))</f>
        <v>4</v>
      </c>
      <c r="Y3927">
        <v>44</v>
      </c>
    </row>
    <row r="3928" spans="1:25" x14ac:dyDescent="0.25">
      <c r="A3928" s="1">
        <v>44504</v>
      </c>
      <c r="B3928">
        <v>61852</v>
      </c>
      <c r="C3928" t="s">
        <v>194</v>
      </c>
      <c r="D3928" t="str">
        <f>VLOOKUP(sales_order1[[#This Row],[itemCode]],product_details3!B:C,2,0)</f>
        <v>CLNG150</v>
      </c>
      <c r="E3928" t="s">
        <v>195</v>
      </c>
      <c r="F3928" t="s">
        <v>45</v>
      </c>
      <c r="G3928">
        <v>50</v>
      </c>
      <c r="H3928">
        <v>12.75</v>
      </c>
      <c r="I3928">
        <v>637.5</v>
      </c>
      <c r="J3928">
        <v>4.45</v>
      </c>
      <c r="K3928">
        <v>222.5</v>
      </c>
      <c r="L3928">
        <v>8.3000000000000007</v>
      </c>
      <c r="M3928">
        <v>0.65098039215686276</v>
      </c>
      <c r="N3928">
        <v>415</v>
      </c>
      <c r="O3928" t="s">
        <v>691</v>
      </c>
      <c r="P3928" t="s">
        <v>692</v>
      </c>
      <c r="Q3928" t="s">
        <v>160</v>
      </c>
      <c r="R3928" t="s">
        <v>112</v>
      </c>
      <c r="S3928" t="s">
        <v>297</v>
      </c>
      <c r="T3928" t="s">
        <v>693</v>
      </c>
      <c r="U3928" t="s">
        <v>1189</v>
      </c>
      <c r="V3928">
        <f>YEAR(sales_order1[[#This Row],[date]])</f>
        <v>2021</v>
      </c>
      <c r="W3928" t="str">
        <f>TEXT(sales_order1[[#This Row],[date]], "Mmm")</f>
        <v>Nov</v>
      </c>
      <c r="X3928">
        <f>VALUE(TEXT(sales_order1[[#This Row],[date]], "D"))</f>
        <v>4</v>
      </c>
      <c r="Y3928">
        <v>44</v>
      </c>
    </row>
    <row r="3929" spans="1:25" x14ac:dyDescent="0.25">
      <c r="A3929" s="1">
        <v>44504</v>
      </c>
      <c r="B3929">
        <v>61853</v>
      </c>
      <c r="C3929" t="s">
        <v>28</v>
      </c>
      <c r="D3929" t="str">
        <f>VLOOKUP(sales_order1[[#This Row],[itemCode]],product_details3!B:C,2,0)</f>
        <v>SRMC30</v>
      </c>
      <c r="E3929" t="s">
        <v>29</v>
      </c>
      <c r="F3929" t="s">
        <v>30</v>
      </c>
      <c r="G3929">
        <v>150</v>
      </c>
      <c r="H3929">
        <v>22.6</v>
      </c>
      <c r="I3929">
        <v>3390</v>
      </c>
      <c r="J3929">
        <v>7.6</v>
      </c>
      <c r="K3929">
        <v>1140</v>
      </c>
      <c r="L3929">
        <v>15</v>
      </c>
      <c r="M3929">
        <v>0.66371681415929207</v>
      </c>
      <c r="N3929">
        <v>2250</v>
      </c>
      <c r="O3929" t="s">
        <v>130</v>
      </c>
      <c r="P3929" t="s">
        <v>131</v>
      </c>
      <c r="Q3929" t="s">
        <v>132</v>
      </c>
      <c r="R3929" t="s">
        <v>56</v>
      </c>
      <c r="S3929" t="s">
        <v>133</v>
      </c>
      <c r="T3929" t="s">
        <v>134</v>
      </c>
      <c r="U3929" t="s">
        <v>1191</v>
      </c>
      <c r="V3929">
        <f>YEAR(sales_order1[[#This Row],[date]])</f>
        <v>2021</v>
      </c>
      <c r="W3929" t="str">
        <f>TEXT(sales_order1[[#This Row],[date]], "Mmm")</f>
        <v>Nov</v>
      </c>
      <c r="X3929">
        <f>VALUE(TEXT(sales_order1[[#This Row],[date]], "D"))</f>
        <v>4</v>
      </c>
      <c r="Y3929">
        <v>44</v>
      </c>
    </row>
    <row r="3930" spans="1:25" x14ac:dyDescent="0.25">
      <c r="A3930" s="1">
        <v>44505</v>
      </c>
      <c r="B3930">
        <v>61854</v>
      </c>
      <c r="C3930" t="s">
        <v>390</v>
      </c>
      <c r="D3930" t="str">
        <f>VLOOKUP(sales_order1[[#This Row],[itemCode]],product_details3!B:C,2,0)</f>
        <v>MKRO150</v>
      </c>
      <c r="E3930" t="s">
        <v>391</v>
      </c>
      <c r="F3930" t="s">
        <v>151</v>
      </c>
      <c r="G3930">
        <v>50</v>
      </c>
      <c r="H3930">
        <v>11.95</v>
      </c>
      <c r="I3930">
        <v>597.5</v>
      </c>
      <c r="J3930">
        <v>5.2</v>
      </c>
      <c r="K3930">
        <v>260</v>
      </c>
      <c r="L3930">
        <v>6.75</v>
      </c>
      <c r="M3930">
        <v>0.56485355648535562</v>
      </c>
      <c r="N3930">
        <v>337.5</v>
      </c>
      <c r="O3930" t="s">
        <v>688</v>
      </c>
      <c r="P3930" t="s">
        <v>689</v>
      </c>
      <c r="Q3930" t="s">
        <v>77</v>
      </c>
      <c r="R3930" t="s">
        <v>72</v>
      </c>
      <c r="S3930" t="s">
        <v>140</v>
      </c>
      <c r="T3930" t="s">
        <v>690</v>
      </c>
      <c r="U3930" t="s">
        <v>1190</v>
      </c>
      <c r="V3930">
        <f>YEAR(sales_order1[[#This Row],[date]])</f>
        <v>2021</v>
      </c>
      <c r="W3930" t="str">
        <f>TEXT(sales_order1[[#This Row],[date]], "Mmm")</f>
        <v>Nov</v>
      </c>
      <c r="X3930">
        <f>VALUE(TEXT(sales_order1[[#This Row],[date]], "D"))</f>
        <v>5</v>
      </c>
      <c r="Y3930">
        <v>45</v>
      </c>
    </row>
    <row r="3931" spans="1:25" x14ac:dyDescent="0.25">
      <c r="A3931" s="1">
        <v>44505</v>
      </c>
      <c r="B3931">
        <v>61855</v>
      </c>
      <c r="C3931" t="s">
        <v>35</v>
      </c>
      <c r="D3931" t="str">
        <f>VLOOKUP(sales_order1[[#This Row],[itemCode]],product_details3!B:C,2,0)</f>
        <v>SRMA30</v>
      </c>
      <c r="E3931" t="s">
        <v>36</v>
      </c>
      <c r="F3931" t="s">
        <v>30</v>
      </c>
      <c r="G3931">
        <v>100</v>
      </c>
      <c r="H3931">
        <v>26.2</v>
      </c>
      <c r="I3931">
        <v>2620</v>
      </c>
      <c r="J3931">
        <v>9.4</v>
      </c>
      <c r="K3931">
        <v>940</v>
      </c>
      <c r="L3931">
        <v>16.8</v>
      </c>
      <c r="M3931">
        <v>0.6412213740458016</v>
      </c>
      <c r="N3931">
        <v>1680</v>
      </c>
      <c r="O3931" t="s">
        <v>430</v>
      </c>
      <c r="P3931" t="s">
        <v>431</v>
      </c>
      <c r="Q3931" t="s">
        <v>218</v>
      </c>
      <c r="R3931" t="s">
        <v>40</v>
      </c>
      <c r="S3931" t="s">
        <v>432</v>
      </c>
      <c r="T3931" t="s">
        <v>433</v>
      </c>
      <c r="U3931" t="s">
        <v>1190</v>
      </c>
      <c r="V3931">
        <f>YEAR(sales_order1[[#This Row],[date]])</f>
        <v>2021</v>
      </c>
      <c r="W3931" t="str">
        <f>TEXT(sales_order1[[#This Row],[date]], "Mmm")</f>
        <v>Nov</v>
      </c>
      <c r="X3931">
        <f>VALUE(TEXT(sales_order1[[#This Row],[date]], "D"))</f>
        <v>5</v>
      </c>
      <c r="Y3931">
        <v>45</v>
      </c>
    </row>
    <row r="3932" spans="1:25" x14ac:dyDescent="0.25">
      <c r="A3932" s="1">
        <v>44505</v>
      </c>
      <c r="B3932">
        <v>61856</v>
      </c>
      <c r="C3932" t="s">
        <v>149</v>
      </c>
      <c r="D3932" t="str">
        <f>VLOOKUP(sales_order1[[#This Row],[itemCode]],product_details3!B:C,2,0)</f>
        <v>MKRW80</v>
      </c>
      <c r="E3932" t="s">
        <v>150</v>
      </c>
      <c r="F3932" t="s">
        <v>151</v>
      </c>
      <c r="G3932">
        <v>100</v>
      </c>
      <c r="H3932">
        <v>14.65</v>
      </c>
      <c r="I3932">
        <v>1465</v>
      </c>
      <c r="J3932">
        <v>6.55</v>
      </c>
      <c r="K3932">
        <v>655</v>
      </c>
      <c r="L3932">
        <v>8.1</v>
      </c>
      <c r="M3932">
        <v>0.55290102389078488</v>
      </c>
      <c r="N3932">
        <v>810</v>
      </c>
      <c r="O3932" t="s">
        <v>284</v>
      </c>
      <c r="P3932" t="s">
        <v>285</v>
      </c>
      <c r="Q3932" t="s">
        <v>48</v>
      </c>
      <c r="R3932" t="s">
        <v>25</v>
      </c>
      <c r="S3932" t="s">
        <v>286</v>
      </c>
      <c r="T3932" t="s">
        <v>287</v>
      </c>
      <c r="U3932" t="s">
        <v>1191</v>
      </c>
      <c r="V3932">
        <f>YEAR(sales_order1[[#This Row],[date]])</f>
        <v>2021</v>
      </c>
      <c r="W3932" t="str">
        <f>TEXT(sales_order1[[#This Row],[date]], "Mmm")</f>
        <v>Nov</v>
      </c>
      <c r="X3932">
        <f>VALUE(TEXT(sales_order1[[#This Row],[date]], "D"))</f>
        <v>5</v>
      </c>
      <c r="Y3932">
        <v>45</v>
      </c>
    </row>
    <row r="3933" spans="1:25" x14ac:dyDescent="0.25">
      <c r="A3933" s="1">
        <v>44505</v>
      </c>
      <c r="B3933">
        <v>61857</v>
      </c>
      <c r="C3933" t="s">
        <v>103</v>
      </c>
      <c r="D3933" t="str">
        <f>VLOOKUP(sales_order1[[#This Row],[itemCode]],product_details3!B:C,2,0)</f>
        <v>SCRT50</v>
      </c>
      <c r="E3933" t="s">
        <v>104</v>
      </c>
      <c r="F3933" t="s">
        <v>61</v>
      </c>
      <c r="G3933">
        <v>50</v>
      </c>
      <c r="H3933">
        <v>16.95</v>
      </c>
      <c r="I3933">
        <v>847.5</v>
      </c>
      <c r="J3933">
        <v>5.2</v>
      </c>
      <c r="K3933">
        <v>260</v>
      </c>
      <c r="L3933">
        <v>11.75</v>
      </c>
      <c r="M3933">
        <v>0.69321533923303835</v>
      </c>
      <c r="N3933">
        <v>587.5</v>
      </c>
      <c r="O3933" t="s">
        <v>706</v>
      </c>
      <c r="P3933" t="s">
        <v>707</v>
      </c>
      <c r="Q3933" t="s">
        <v>132</v>
      </c>
      <c r="R3933" t="s">
        <v>56</v>
      </c>
      <c r="S3933" t="s">
        <v>133</v>
      </c>
      <c r="T3933" t="s">
        <v>708</v>
      </c>
      <c r="U3933" t="s">
        <v>1191</v>
      </c>
      <c r="V3933">
        <f>YEAR(sales_order1[[#This Row],[date]])</f>
        <v>2021</v>
      </c>
      <c r="W3933" t="str">
        <f>TEXT(sales_order1[[#This Row],[date]], "Mmm")</f>
        <v>Nov</v>
      </c>
      <c r="X3933">
        <f>VALUE(TEXT(sales_order1[[#This Row],[date]], "D"))</f>
        <v>5</v>
      </c>
      <c r="Y3933">
        <v>45</v>
      </c>
    </row>
    <row r="3934" spans="1:25" x14ac:dyDescent="0.25">
      <c r="A3934" s="1">
        <v>44505</v>
      </c>
      <c r="B3934">
        <v>61858</v>
      </c>
      <c r="C3934" t="s">
        <v>194</v>
      </c>
      <c r="D3934" t="str">
        <f>VLOOKUP(sales_order1[[#This Row],[itemCode]],product_details3!B:C,2,0)</f>
        <v>CLNG150</v>
      </c>
      <c r="E3934" t="s">
        <v>195</v>
      </c>
      <c r="F3934" t="s">
        <v>45</v>
      </c>
      <c r="G3934">
        <v>100</v>
      </c>
      <c r="H3934">
        <v>12.75</v>
      </c>
      <c r="I3934">
        <v>1275</v>
      </c>
      <c r="J3934">
        <v>4.45</v>
      </c>
      <c r="K3934">
        <v>445</v>
      </c>
      <c r="L3934">
        <v>8.3000000000000007</v>
      </c>
      <c r="M3934">
        <v>0.65098039215686276</v>
      </c>
      <c r="N3934">
        <v>830</v>
      </c>
      <c r="O3934" t="s">
        <v>152</v>
      </c>
      <c r="P3934" t="s">
        <v>153</v>
      </c>
      <c r="Q3934" t="s">
        <v>154</v>
      </c>
      <c r="R3934" t="s">
        <v>56</v>
      </c>
      <c r="S3934" t="s">
        <v>133</v>
      </c>
      <c r="T3934" t="s">
        <v>155</v>
      </c>
      <c r="U3934" t="s">
        <v>1191</v>
      </c>
      <c r="V3934">
        <f>YEAR(sales_order1[[#This Row],[date]])</f>
        <v>2021</v>
      </c>
      <c r="W3934" t="str">
        <f>TEXT(sales_order1[[#This Row],[date]], "Mmm")</f>
        <v>Nov</v>
      </c>
      <c r="X3934">
        <f>VALUE(TEXT(sales_order1[[#This Row],[date]], "D"))</f>
        <v>5</v>
      </c>
      <c r="Y3934">
        <v>45</v>
      </c>
    </row>
    <row r="3935" spans="1:25" x14ac:dyDescent="0.25">
      <c r="A3935" s="1">
        <v>44505</v>
      </c>
      <c r="B3935">
        <v>61859</v>
      </c>
      <c r="C3935" t="s">
        <v>320</v>
      </c>
      <c r="D3935" t="str">
        <f>VLOOKUP(sales_order1[[#This Row],[itemCode]],product_details3!B:C,2,0)</f>
        <v>SCR50+100</v>
      </c>
      <c r="E3935" t="s">
        <v>321</v>
      </c>
      <c r="F3935" t="s">
        <v>61</v>
      </c>
      <c r="G3935">
        <v>150</v>
      </c>
      <c r="H3935">
        <v>26.25</v>
      </c>
      <c r="I3935">
        <v>3937.5</v>
      </c>
      <c r="J3935">
        <v>7.75</v>
      </c>
      <c r="K3935">
        <v>1162.5</v>
      </c>
      <c r="L3935">
        <v>18.5</v>
      </c>
      <c r="M3935">
        <v>0.70476190476190481</v>
      </c>
      <c r="N3935">
        <v>2775</v>
      </c>
      <c r="O3935" t="s">
        <v>676</v>
      </c>
      <c r="P3935" t="s">
        <v>677</v>
      </c>
      <c r="Q3935" t="s">
        <v>93</v>
      </c>
      <c r="R3935" t="s">
        <v>72</v>
      </c>
      <c r="S3935" t="s">
        <v>94</v>
      </c>
      <c r="T3935" t="s">
        <v>678</v>
      </c>
      <c r="U3935" t="s">
        <v>1190</v>
      </c>
      <c r="V3935">
        <f>YEAR(sales_order1[[#This Row],[date]])</f>
        <v>2021</v>
      </c>
      <c r="W3935" t="str">
        <f>TEXT(sales_order1[[#This Row],[date]], "Mmm")</f>
        <v>Nov</v>
      </c>
      <c r="X3935">
        <f>VALUE(TEXT(sales_order1[[#This Row],[date]], "D"))</f>
        <v>5</v>
      </c>
      <c r="Y3935">
        <v>45</v>
      </c>
    </row>
    <row r="3936" spans="1:25" x14ac:dyDescent="0.25">
      <c r="A3936" s="1">
        <v>44505</v>
      </c>
      <c r="B3936">
        <v>61860</v>
      </c>
      <c r="C3936" t="s">
        <v>181</v>
      </c>
      <c r="D3936" t="str">
        <f>VLOOKUP(sales_order1[[#This Row],[itemCode]],product_details3!B:C,2,0)</f>
        <v>EXFP100</v>
      </c>
      <c r="E3936" t="s">
        <v>182</v>
      </c>
      <c r="F3936" t="s">
        <v>183</v>
      </c>
      <c r="G3936">
        <v>100</v>
      </c>
      <c r="H3936">
        <v>21.95</v>
      </c>
      <c r="I3936">
        <v>2195</v>
      </c>
      <c r="J3936">
        <v>8.1999999999999993</v>
      </c>
      <c r="K3936">
        <v>820</v>
      </c>
      <c r="L3936">
        <v>13.75</v>
      </c>
      <c r="M3936">
        <v>0.62642369020501143</v>
      </c>
      <c r="N3936">
        <v>1375</v>
      </c>
      <c r="O3936" t="s">
        <v>376</v>
      </c>
      <c r="P3936" t="s">
        <v>377</v>
      </c>
      <c r="Q3936" t="s">
        <v>378</v>
      </c>
      <c r="R3936" t="s">
        <v>72</v>
      </c>
      <c r="S3936" t="s">
        <v>379</v>
      </c>
      <c r="T3936" t="s">
        <v>380</v>
      </c>
      <c r="U3936" t="s">
        <v>1188</v>
      </c>
      <c r="V3936">
        <f>YEAR(sales_order1[[#This Row],[date]])</f>
        <v>2021</v>
      </c>
      <c r="W3936" t="str">
        <f>TEXT(sales_order1[[#This Row],[date]], "Mmm")</f>
        <v>Nov</v>
      </c>
      <c r="X3936">
        <f>VALUE(TEXT(sales_order1[[#This Row],[date]], "D"))</f>
        <v>5</v>
      </c>
      <c r="Y3936">
        <v>45</v>
      </c>
    </row>
    <row r="3937" spans="1:25" x14ac:dyDescent="0.25">
      <c r="A3937" s="1">
        <v>44505</v>
      </c>
      <c r="B3937">
        <v>61861</v>
      </c>
      <c r="C3937" t="s">
        <v>51</v>
      </c>
      <c r="D3937" t="str">
        <f>VLOOKUP(sales_order1[[#This Row],[itemCode]],product_details3!B:C,2,0)</f>
        <v>MSTH50</v>
      </c>
      <c r="E3937" t="s">
        <v>52</v>
      </c>
      <c r="F3937" t="s">
        <v>21</v>
      </c>
      <c r="G3937">
        <v>150</v>
      </c>
      <c r="H3937">
        <v>15.75</v>
      </c>
      <c r="I3937">
        <v>2362.5</v>
      </c>
      <c r="J3937">
        <v>4.45</v>
      </c>
      <c r="K3937">
        <v>667.5</v>
      </c>
      <c r="L3937">
        <v>11.3</v>
      </c>
      <c r="M3937">
        <v>0.71746031746031746</v>
      </c>
      <c r="N3937">
        <v>1695</v>
      </c>
      <c r="O3937" t="s">
        <v>543</v>
      </c>
      <c r="P3937" t="s">
        <v>544</v>
      </c>
      <c r="Q3937" t="s">
        <v>378</v>
      </c>
      <c r="R3937" t="s">
        <v>72</v>
      </c>
      <c r="S3937" t="s">
        <v>545</v>
      </c>
      <c r="T3937" t="s">
        <v>546</v>
      </c>
      <c r="U3937" t="s">
        <v>1188</v>
      </c>
      <c r="V3937">
        <f>YEAR(sales_order1[[#This Row],[date]])</f>
        <v>2021</v>
      </c>
      <c r="W3937" t="str">
        <f>TEXT(sales_order1[[#This Row],[date]], "Mmm")</f>
        <v>Nov</v>
      </c>
      <c r="X3937">
        <f>VALUE(TEXT(sales_order1[[#This Row],[date]], "D"))</f>
        <v>5</v>
      </c>
      <c r="Y3937">
        <v>45</v>
      </c>
    </row>
    <row r="3938" spans="1:25" x14ac:dyDescent="0.25">
      <c r="A3938" s="1">
        <v>44505</v>
      </c>
      <c r="B3938">
        <v>61862</v>
      </c>
      <c r="C3938" t="s">
        <v>19</v>
      </c>
      <c r="D3938" t="str">
        <f>VLOOKUP(sales_order1[[#This Row],[itemCode]],product_details3!B:C,2,0)</f>
        <v>MSTH100</v>
      </c>
      <c r="E3938" t="s">
        <v>20</v>
      </c>
      <c r="F3938" t="s">
        <v>21</v>
      </c>
      <c r="G3938">
        <v>50</v>
      </c>
      <c r="H3938">
        <v>26.25</v>
      </c>
      <c r="I3938">
        <v>1312.5</v>
      </c>
      <c r="J3938">
        <v>7.75</v>
      </c>
      <c r="K3938">
        <v>387.5</v>
      </c>
      <c r="L3938">
        <v>18.5</v>
      </c>
      <c r="M3938">
        <v>0.70476190476190481</v>
      </c>
      <c r="N3938">
        <v>925</v>
      </c>
      <c r="O3938" t="s">
        <v>53</v>
      </c>
      <c r="P3938" t="s">
        <v>54</v>
      </c>
      <c r="Q3938" t="s">
        <v>55</v>
      </c>
      <c r="R3938" t="s">
        <v>56</v>
      </c>
      <c r="S3938" t="s">
        <v>57</v>
      </c>
      <c r="T3938" t="s">
        <v>58</v>
      </c>
      <c r="U3938" t="s">
        <v>1191</v>
      </c>
      <c r="V3938">
        <f>YEAR(sales_order1[[#This Row],[date]])</f>
        <v>2021</v>
      </c>
      <c r="W3938" t="str">
        <f>TEXT(sales_order1[[#This Row],[date]], "Mmm")</f>
        <v>Nov</v>
      </c>
      <c r="X3938">
        <f>VALUE(TEXT(sales_order1[[#This Row],[date]], "D"))</f>
        <v>5</v>
      </c>
      <c r="Y3938">
        <v>45</v>
      </c>
    </row>
    <row r="3939" spans="1:25" x14ac:dyDescent="0.25">
      <c r="A3939" s="1">
        <v>44505</v>
      </c>
      <c r="B3939">
        <v>61863</v>
      </c>
      <c r="C3939" t="s">
        <v>128</v>
      </c>
      <c r="D3939" t="str">
        <f>VLOOKUP(sales_order1[[#This Row],[itemCode]],product_details3!B:C,2,0)</f>
        <v>SCRT100</v>
      </c>
      <c r="E3939" t="s">
        <v>129</v>
      </c>
      <c r="F3939" t="s">
        <v>61</v>
      </c>
      <c r="G3939">
        <v>300</v>
      </c>
      <c r="H3939">
        <v>28.25</v>
      </c>
      <c r="I3939">
        <v>8475</v>
      </c>
      <c r="J3939">
        <v>9</v>
      </c>
      <c r="K3939">
        <v>2700</v>
      </c>
      <c r="L3939">
        <v>19.25</v>
      </c>
      <c r="M3939">
        <v>0.68141592920353977</v>
      </c>
      <c r="N3939">
        <v>5775</v>
      </c>
      <c r="O3939" t="s">
        <v>519</v>
      </c>
      <c r="P3939" t="s">
        <v>520</v>
      </c>
      <c r="Q3939" t="s">
        <v>383</v>
      </c>
      <c r="R3939" t="s">
        <v>72</v>
      </c>
      <c r="S3939" t="s">
        <v>459</v>
      </c>
      <c r="T3939" t="s">
        <v>521</v>
      </c>
      <c r="U3939" t="s">
        <v>1188</v>
      </c>
      <c r="V3939">
        <f>YEAR(sales_order1[[#This Row],[date]])</f>
        <v>2021</v>
      </c>
      <c r="W3939" t="str">
        <f>TEXT(sales_order1[[#This Row],[date]], "Mmm")</f>
        <v>Nov</v>
      </c>
      <c r="X3939">
        <f>VALUE(TEXT(sales_order1[[#This Row],[date]], "D"))</f>
        <v>5</v>
      </c>
      <c r="Y3939">
        <v>45</v>
      </c>
    </row>
    <row r="3940" spans="1:25" x14ac:dyDescent="0.25">
      <c r="A3940" s="1">
        <v>44505</v>
      </c>
      <c r="B3940">
        <v>61864</v>
      </c>
      <c r="C3940" t="s">
        <v>175</v>
      </c>
      <c r="D3940" t="str">
        <f>VLOOKUP(sales_order1[[#This Row],[itemCode]],product_details3!B:C,2,0)</f>
        <v>SCRS3030</v>
      </c>
      <c r="E3940" t="s">
        <v>176</v>
      </c>
      <c r="F3940" t="s">
        <v>61</v>
      </c>
      <c r="G3940">
        <v>250</v>
      </c>
      <c r="H3940">
        <v>13.1</v>
      </c>
      <c r="I3940">
        <v>3275</v>
      </c>
      <c r="J3940">
        <v>4.7</v>
      </c>
      <c r="K3940">
        <v>1175</v>
      </c>
      <c r="L3940">
        <v>8.4</v>
      </c>
      <c r="M3940">
        <v>0.6412213740458016</v>
      </c>
      <c r="N3940">
        <v>2100</v>
      </c>
      <c r="O3940" t="s">
        <v>469</v>
      </c>
      <c r="P3940" t="s">
        <v>470</v>
      </c>
      <c r="Q3940" t="s">
        <v>160</v>
      </c>
      <c r="R3940" t="s">
        <v>112</v>
      </c>
      <c r="S3940" t="s">
        <v>161</v>
      </c>
      <c r="T3940" t="s">
        <v>471</v>
      </c>
      <c r="U3940" t="s">
        <v>1189</v>
      </c>
      <c r="V3940">
        <f>YEAR(sales_order1[[#This Row],[date]])</f>
        <v>2021</v>
      </c>
      <c r="W3940" t="str">
        <f>TEXT(sales_order1[[#This Row],[date]], "Mmm")</f>
        <v>Nov</v>
      </c>
      <c r="X3940">
        <f>VALUE(TEXT(sales_order1[[#This Row],[date]], "D"))</f>
        <v>5</v>
      </c>
      <c r="Y3940">
        <v>45</v>
      </c>
    </row>
    <row r="3941" spans="1:25" x14ac:dyDescent="0.25">
      <c r="A3941" s="1">
        <v>44505</v>
      </c>
      <c r="B3941">
        <v>61865</v>
      </c>
      <c r="C3941" t="s">
        <v>19</v>
      </c>
      <c r="D3941" t="str">
        <f>VLOOKUP(sales_order1[[#This Row],[itemCode]],product_details3!B:C,2,0)</f>
        <v>MSTH100</v>
      </c>
      <c r="E3941" t="s">
        <v>20</v>
      </c>
      <c r="F3941" t="s">
        <v>21</v>
      </c>
      <c r="G3941">
        <v>100</v>
      </c>
      <c r="H3941">
        <v>26.25</v>
      </c>
      <c r="I3941">
        <v>2625</v>
      </c>
      <c r="J3941">
        <v>7.75</v>
      </c>
      <c r="K3941">
        <v>775</v>
      </c>
      <c r="L3941">
        <v>18.5</v>
      </c>
      <c r="M3941">
        <v>0.70476190476190481</v>
      </c>
      <c r="N3941">
        <v>1850</v>
      </c>
      <c r="O3941" t="s">
        <v>258</v>
      </c>
      <c r="P3941" t="s">
        <v>259</v>
      </c>
      <c r="Q3941" t="s">
        <v>93</v>
      </c>
      <c r="R3941" t="s">
        <v>72</v>
      </c>
      <c r="S3941" t="s">
        <v>260</v>
      </c>
      <c r="T3941" t="s">
        <v>261</v>
      </c>
      <c r="U3941" t="s">
        <v>1190</v>
      </c>
      <c r="V3941">
        <f>YEAR(sales_order1[[#This Row],[date]])</f>
        <v>2021</v>
      </c>
      <c r="W3941" t="str">
        <f>TEXT(sales_order1[[#This Row],[date]], "Mmm")</f>
        <v>Nov</v>
      </c>
      <c r="X3941">
        <f>VALUE(TEXT(sales_order1[[#This Row],[date]], "D"))</f>
        <v>5</v>
      </c>
      <c r="Y3941">
        <v>45</v>
      </c>
    </row>
    <row r="3942" spans="1:25" x14ac:dyDescent="0.25">
      <c r="A3942" s="1">
        <v>44508</v>
      </c>
      <c r="B3942">
        <v>61866</v>
      </c>
      <c r="C3942" t="s">
        <v>331</v>
      </c>
      <c r="D3942" t="str">
        <f>VLOOKUP(sales_order1[[#This Row],[itemCode]],product_details3!B:C,2,0)</f>
        <v>EXFP50</v>
      </c>
      <c r="E3942" t="s">
        <v>332</v>
      </c>
      <c r="F3942" t="s">
        <v>183</v>
      </c>
      <c r="G3942">
        <v>100</v>
      </c>
      <c r="H3942">
        <v>16.95</v>
      </c>
      <c r="I3942">
        <v>1695</v>
      </c>
      <c r="J3942">
        <v>6.2</v>
      </c>
      <c r="K3942">
        <v>620</v>
      </c>
      <c r="L3942">
        <v>10.75</v>
      </c>
      <c r="M3942">
        <v>0.63421828908554578</v>
      </c>
      <c r="N3942">
        <v>1075</v>
      </c>
      <c r="O3942" t="s">
        <v>559</v>
      </c>
      <c r="P3942" t="s">
        <v>560</v>
      </c>
      <c r="Q3942" t="s">
        <v>191</v>
      </c>
      <c r="R3942" t="s">
        <v>56</v>
      </c>
      <c r="S3942" t="s">
        <v>192</v>
      </c>
      <c r="T3942" t="s">
        <v>193</v>
      </c>
      <c r="U3942" t="s">
        <v>1191</v>
      </c>
      <c r="V3942">
        <f>YEAR(sales_order1[[#This Row],[date]])</f>
        <v>2021</v>
      </c>
      <c r="W3942" t="str">
        <f>TEXT(sales_order1[[#This Row],[date]], "Mmm")</f>
        <v>Nov</v>
      </c>
      <c r="X3942">
        <f>VALUE(TEXT(sales_order1[[#This Row],[date]], "D"))</f>
        <v>8</v>
      </c>
      <c r="Y3942">
        <v>45</v>
      </c>
    </row>
    <row r="3943" spans="1:25" x14ac:dyDescent="0.25">
      <c r="A3943" s="1">
        <v>44508</v>
      </c>
      <c r="B3943">
        <v>61867</v>
      </c>
      <c r="C3943" t="s">
        <v>156</v>
      </c>
      <c r="D3943" t="str">
        <f>VLOOKUP(sales_order1[[#This Row],[itemCode]],product_details3!B:C,2,0)</f>
        <v>SCRT30</v>
      </c>
      <c r="E3943" t="s">
        <v>157</v>
      </c>
      <c r="F3943" t="s">
        <v>61</v>
      </c>
      <c r="G3943">
        <v>100</v>
      </c>
      <c r="H3943">
        <v>11.3</v>
      </c>
      <c r="I3943">
        <v>1130</v>
      </c>
      <c r="J3943">
        <v>3.8</v>
      </c>
      <c r="K3943">
        <v>380</v>
      </c>
      <c r="L3943">
        <v>7.5</v>
      </c>
      <c r="M3943">
        <v>0.66371681415929207</v>
      </c>
      <c r="N3943">
        <v>750</v>
      </c>
      <c r="O3943" t="s">
        <v>163</v>
      </c>
      <c r="P3943" t="s">
        <v>164</v>
      </c>
      <c r="Q3943" t="s">
        <v>146</v>
      </c>
      <c r="R3943" t="s">
        <v>112</v>
      </c>
      <c r="S3943" t="s">
        <v>165</v>
      </c>
      <c r="T3943" t="s">
        <v>166</v>
      </c>
      <c r="U3943" t="s">
        <v>1189</v>
      </c>
      <c r="V3943">
        <f>YEAR(sales_order1[[#This Row],[date]])</f>
        <v>2021</v>
      </c>
      <c r="W3943" t="str">
        <f>TEXT(sales_order1[[#This Row],[date]], "Mmm")</f>
        <v>Nov</v>
      </c>
      <c r="X3943">
        <f>VALUE(TEXT(sales_order1[[#This Row],[date]], "D"))</f>
        <v>8</v>
      </c>
      <c r="Y3943">
        <v>45</v>
      </c>
    </row>
    <row r="3944" spans="1:25" x14ac:dyDescent="0.25">
      <c r="A3944" s="1">
        <v>44508</v>
      </c>
      <c r="B3944">
        <v>61868</v>
      </c>
      <c r="C3944" t="s">
        <v>149</v>
      </c>
      <c r="D3944" t="str">
        <f>VLOOKUP(sales_order1[[#This Row],[itemCode]],product_details3!B:C,2,0)</f>
        <v>MKRW80</v>
      </c>
      <c r="E3944" t="s">
        <v>150</v>
      </c>
      <c r="F3944" t="s">
        <v>151</v>
      </c>
      <c r="G3944">
        <v>150</v>
      </c>
      <c r="H3944">
        <v>14.65</v>
      </c>
      <c r="I3944">
        <v>2197.5</v>
      </c>
      <c r="J3944">
        <v>6.55</v>
      </c>
      <c r="K3944">
        <v>982.5</v>
      </c>
      <c r="L3944">
        <v>8.1</v>
      </c>
      <c r="M3944">
        <v>0.55290102389078488</v>
      </c>
      <c r="N3944">
        <v>1215</v>
      </c>
      <c r="O3944" t="s">
        <v>525</v>
      </c>
      <c r="P3944" t="s">
        <v>526</v>
      </c>
      <c r="Q3944" t="s">
        <v>111</v>
      </c>
      <c r="R3944" t="s">
        <v>112</v>
      </c>
      <c r="S3944" t="s">
        <v>113</v>
      </c>
      <c r="T3944" t="s">
        <v>527</v>
      </c>
      <c r="U3944" t="s">
        <v>1189</v>
      </c>
      <c r="V3944">
        <f>YEAR(sales_order1[[#This Row],[date]])</f>
        <v>2021</v>
      </c>
      <c r="W3944" t="str">
        <f>TEXT(sales_order1[[#This Row],[date]], "Mmm")</f>
        <v>Nov</v>
      </c>
      <c r="X3944">
        <f>VALUE(TEXT(sales_order1[[#This Row],[date]], "D"))</f>
        <v>8</v>
      </c>
      <c r="Y3944">
        <v>45</v>
      </c>
    </row>
    <row r="3945" spans="1:25" x14ac:dyDescent="0.25">
      <c r="A3945" s="1">
        <v>44508</v>
      </c>
      <c r="B3945">
        <v>61869</v>
      </c>
      <c r="C3945" t="s">
        <v>51</v>
      </c>
      <c r="D3945" t="str">
        <f>VLOOKUP(sales_order1[[#This Row],[itemCode]],product_details3!B:C,2,0)</f>
        <v>MSTH50</v>
      </c>
      <c r="E3945" t="s">
        <v>52</v>
      </c>
      <c r="F3945" t="s">
        <v>21</v>
      </c>
      <c r="G3945">
        <v>200</v>
      </c>
      <c r="H3945">
        <v>15.75</v>
      </c>
      <c r="I3945">
        <v>3150</v>
      </c>
      <c r="J3945">
        <v>4.45</v>
      </c>
      <c r="K3945">
        <v>890</v>
      </c>
      <c r="L3945">
        <v>11.3</v>
      </c>
      <c r="M3945">
        <v>0.71746031746031746</v>
      </c>
      <c r="N3945">
        <v>2260</v>
      </c>
      <c r="O3945" t="s">
        <v>138</v>
      </c>
      <c r="P3945" t="s">
        <v>139</v>
      </c>
      <c r="Q3945" t="s">
        <v>77</v>
      </c>
      <c r="R3945" t="s">
        <v>72</v>
      </c>
      <c r="S3945" t="s">
        <v>140</v>
      </c>
      <c r="T3945" t="s">
        <v>141</v>
      </c>
      <c r="U3945" t="s">
        <v>1190</v>
      </c>
      <c r="V3945">
        <f>YEAR(sales_order1[[#This Row],[date]])</f>
        <v>2021</v>
      </c>
      <c r="W3945" t="str">
        <f>TEXT(sales_order1[[#This Row],[date]], "Mmm")</f>
        <v>Nov</v>
      </c>
      <c r="X3945">
        <f>VALUE(TEXT(sales_order1[[#This Row],[date]], "D"))</f>
        <v>8</v>
      </c>
      <c r="Y3945">
        <v>45</v>
      </c>
    </row>
    <row r="3946" spans="1:25" x14ac:dyDescent="0.25">
      <c r="A3946" s="1">
        <v>44508</v>
      </c>
      <c r="B3946">
        <v>61870</v>
      </c>
      <c r="C3946" t="s">
        <v>67</v>
      </c>
      <c r="D3946" t="str">
        <f>VLOOKUP(sales_order1[[#This Row],[itemCode]],product_details3!B:C,2,0)</f>
        <v>SRMH15</v>
      </c>
      <c r="E3946" t="s">
        <v>68</v>
      </c>
      <c r="F3946" t="s">
        <v>30</v>
      </c>
      <c r="G3946">
        <v>150</v>
      </c>
      <c r="H3946">
        <v>15.75</v>
      </c>
      <c r="I3946">
        <v>2362.5</v>
      </c>
      <c r="J3946">
        <v>5.45</v>
      </c>
      <c r="K3946">
        <v>817.5</v>
      </c>
      <c r="L3946">
        <v>10.3</v>
      </c>
      <c r="M3946">
        <v>0.65396825396825398</v>
      </c>
      <c r="N3946">
        <v>1545</v>
      </c>
      <c r="O3946" t="s">
        <v>712</v>
      </c>
      <c r="P3946" t="s">
        <v>713</v>
      </c>
      <c r="Q3946" t="s">
        <v>218</v>
      </c>
      <c r="R3946" t="s">
        <v>40</v>
      </c>
      <c r="S3946" t="s">
        <v>219</v>
      </c>
      <c r="T3946" t="s">
        <v>575</v>
      </c>
      <c r="U3946" t="s">
        <v>1190</v>
      </c>
      <c r="V3946">
        <f>YEAR(sales_order1[[#This Row],[date]])</f>
        <v>2021</v>
      </c>
      <c r="W3946" t="str">
        <f>TEXT(sales_order1[[#This Row],[date]], "Mmm")</f>
        <v>Nov</v>
      </c>
      <c r="X3946">
        <f>VALUE(TEXT(sales_order1[[#This Row],[date]], "D"))</f>
        <v>8</v>
      </c>
      <c r="Y3946">
        <v>45</v>
      </c>
    </row>
    <row r="3947" spans="1:25" x14ac:dyDescent="0.25">
      <c r="A3947" s="1">
        <v>44508</v>
      </c>
      <c r="B3947">
        <v>61871</v>
      </c>
      <c r="C3947" t="s">
        <v>43</v>
      </c>
      <c r="D3947" t="str">
        <f>VLOOKUP(sales_order1[[#This Row],[itemCode]],product_details3!B:C,2,0)</f>
        <v>CLNG200</v>
      </c>
      <c r="E3947" t="s">
        <v>44</v>
      </c>
      <c r="F3947" t="s">
        <v>45</v>
      </c>
      <c r="G3947">
        <v>50</v>
      </c>
      <c r="H3947">
        <v>21.25</v>
      </c>
      <c r="I3947">
        <v>1062.5</v>
      </c>
      <c r="J3947">
        <v>7.75</v>
      </c>
      <c r="K3947">
        <v>387.5</v>
      </c>
      <c r="L3947">
        <v>13.5</v>
      </c>
      <c r="M3947">
        <v>0.63529411764705879</v>
      </c>
      <c r="N3947">
        <v>675</v>
      </c>
      <c r="O3947" t="s">
        <v>492</v>
      </c>
      <c r="P3947" t="s">
        <v>493</v>
      </c>
      <c r="Q3947" t="s">
        <v>378</v>
      </c>
      <c r="R3947" t="s">
        <v>72</v>
      </c>
      <c r="S3947" t="s">
        <v>379</v>
      </c>
      <c r="T3947" t="s">
        <v>494</v>
      </c>
      <c r="U3947" t="s">
        <v>1188</v>
      </c>
      <c r="V3947">
        <f>YEAR(sales_order1[[#This Row],[date]])</f>
        <v>2021</v>
      </c>
      <c r="W3947" t="str">
        <f>TEXT(sales_order1[[#This Row],[date]], "Mmm")</f>
        <v>Nov</v>
      </c>
      <c r="X3947">
        <f>VALUE(TEXT(sales_order1[[#This Row],[date]], "D"))</f>
        <v>8</v>
      </c>
      <c r="Y3947">
        <v>45</v>
      </c>
    </row>
    <row r="3948" spans="1:25" x14ac:dyDescent="0.25">
      <c r="A3948" s="1">
        <v>44508</v>
      </c>
      <c r="B3948">
        <v>61872</v>
      </c>
      <c r="C3948" t="s">
        <v>28</v>
      </c>
      <c r="D3948" t="str">
        <f>VLOOKUP(sales_order1[[#This Row],[itemCode]],product_details3!B:C,2,0)</f>
        <v>SRMC30</v>
      </c>
      <c r="E3948" t="s">
        <v>29</v>
      </c>
      <c r="F3948" t="s">
        <v>30</v>
      </c>
      <c r="G3948">
        <v>100</v>
      </c>
      <c r="H3948">
        <v>22.6</v>
      </c>
      <c r="I3948">
        <v>2260</v>
      </c>
      <c r="J3948">
        <v>7.6</v>
      </c>
      <c r="K3948">
        <v>760</v>
      </c>
      <c r="L3948">
        <v>15</v>
      </c>
      <c r="M3948">
        <v>0.66371681415929207</v>
      </c>
      <c r="N3948">
        <v>1500</v>
      </c>
      <c r="O3948" t="s">
        <v>189</v>
      </c>
      <c r="P3948" t="s">
        <v>190</v>
      </c>
      <c r="Q3948" t="s">
        <v>191</v>
      </c>
      <c r="R3948" t="s">
        <v>56</v>
      </c>
      <c r="S3948" t="s">
        <v>192</v>
      </c>
      <c r="T3948" t="s">
        <v>193</v>
      </c>
      <c r="U3948" t="s">
        <v>1191</v>
      </c>
      <c r="V3948">
        <f>YEAR(sales_order1[[#This Row],[date]])</f>
        <v>2021</v>
      </c>
      <c r="W3948" t="str">
        <f>TEXT(sales_order1[[#This Row],[date]], "Mmm")</f>
        <v>Nov</v>
      </c>
      <c r="X3948">
        <f>VALUE(TEXT(sales_order1[[#This Row],[date]], "D"))</f>
        <v>8</v>
      </c>
      <c r="Y3948">
        <v>45</v>
      </c>
    </row>
    <row r="3949" spans="1:25" x14ac:dyDescent="0.25">
      <c r="A3949" s="1">
        <v>44508</v>
      </c>
      <c r="B3949">
        <v>61873</v>
      </c>
      <c r="C3949" t="s">
        <v>103</v>
      </c>
      <c r="D3949" t="str">
        <f>VLOOKUP(sales_order1[[#This Row],[itemCode]],product_details3!B:C,2,0)</f>
        <v>SCRT50</v>
      </c>
      <c r="E3949" t="s">
        <v>104</v>
      </c>
      <c r="F3949" t="s">
        <v>61</v>
      </c>
      <c r="G3949">
        <v>150</v>
      </c>
      <c r="H3949">
        <v>16.95</v>
      </c>
      <c r="I3949">
        <v>2542.5</v>
      </c>
      <c r="J3949">
        <v>5.2</v>
      </c>
      <c r="K3949">
        <v>780</v>
      </c>
      <c r="L3949">
        <v>11.75</v>
      </c>
      <c r="M3949">
        <v>0.69321533923303835</v>
      </c>
      <c r="N3949">
        <v>1762.5</v>
      </c>
      <c r="O3949" t="s">
        <v>646</v>
      </c>
      <c r="P3949" t="s">
        <v>647</v>
      </c>
      <c r="Q3949" t="s">
        <v>107</v>
      </c>
      <c r="R3949" t="s">
        <v>40</v>
      </c>
      <c r="S3949" t="s">
        <v>101</v>
      </c>
      <c r="T3949" t="s">
        <v>483</v>
      </c>
      <c r="U3949" t="s">
        <v>1190</v>
      </c>
      <c r="V3949">
        <f>YEAR(sales_order1[[#This Row],[date]])</f>
        <v>2021</v>
      </c>
      <c r="W3949" t="str">
        <f>TEXT(sales_order1[[#This Row],[date]], "Mmm")</f>
        <v>Nov</v>
      </c>
      <c r="X3949">
        <f>VALUE(TEXT(sales_order1[[#This Row],[date]], "D"))</f>
        <v>8</v>
      </c>
      <c r="Y3949">
        <v>45</v>
      </c>
    </row>
    <row r="3950" spans="1:25" x14ac:dyDescent="0.25">
      <c r="A3950" s="1">
        <v>44508</v>
      </c>
      <c r="B3950">
        <v>61874</v>
      </c>
      <c r="C3950" t="s">
        <v>181</v>
      </c>
      <c r="D3950" t="str">
        <f>VLOOKUP(sales_order1[[#This Row],[itemCode]],product_details3!B:C,2,0)</f>
        <v>EXFP100</v>
      </c>
      <c r="E3950" t="s">
        <v>182</v>
      </c>
      <c r="F3950" t="s">
        <v>183</v>
      </c>
      <c r="G3950">
        <v>50</v>
      </c>
      <c r="H3950">
        <v>21.95</v>
      </c>
      <c r="I3950">
        <v>1097.5</v>
      </c>
      <c r="J3950">
        <v>8.1999999999999993</v>
      </c>
      <c r="K3950">
        <v>410</v>
      </c>
      <c r="L3950">
        <v>13.75</v>
      </c>
      <c r="M3950">
        <v>0.62642369020501143</v>
      </c>
      <c r="N3950">
        <v>687.5</v>
      </c>
      <c r="O3950" t="s">
        <v>184</v>
      </c>
      <c r="P3950" t="s">
        <v>185</v>
      </c>
      <c r="Q3950" t="s">
        <v>186</v>
      </c>
      <c r="R3950" t="s">
        <v>112</v>
      </c>
      <c r="S3950" t="s">
        <v>187</v>
      </c>
      <c r="T3950" t="s">
        <v>188</v>
      </c>
      <c r="U3950" t="s">
        <v>1189</v>
      </c>
      <c r="V3950">
        <f>YEAR(sales_order1[[#This Row],[date]])</f>
        <v>2021</v>
      </c>
      <c r="W3950" t="str">
        <f>TEXT(sales_order1[[#This Row],[date]], "Mmm")</f>
        <v>Nov</v>
      </c>
      <c r="X3950">
        <f>VALUE(TEXT(sales_order1[[#This Row],[date]], "D"))</f>
        <v>8</v>
      </c>
      <c r="Y3950">
        <v>45</v>
      </c>
    </row>
    <row r="3951" spans="1:25" x14ac:dyDescent="0.25">
      <c r="A3951" s="1">
        <v>44508</v>
      </c>
      <c r="B3951">
        <v>61875</v>
      </c>
      <c r="C3951" t="s">
        <v>115</v>
      </c>
      <c r="D3951" t="str">
        <f>VLOOKUP(sales_order1[[#This Row],[itemCode]],product_details3!B:C,2,0)</f>
        <v>SCRS30100</v>
      </c>
      <c r="E3951" t="s">
        <v>116</v>
      </c>
      <c r="F3951" t="s">
        <v>61</v>
      </c>
      <c r="G3951">
        <v>150</v>
      </c>
      <c r="H3951">
        <v>32.75</v>
      </c>
      <c r="I3951">
        <v>4912.5</v>
      </c>
      <c r="J3951">
        <v>11.25</v>
      </c>
      <c r="K3951">
        <v>1687.5</v>
      </c>
      <c r="L3951">
        <v>21.5</v>
      </c>
      <c r="M3951">
        <v>0.65648854961832059</v>
      </c>
      <c r="N3951">
        <v>3225</v>
      </c>
      <c r="O3951" t="s">
        <v>484</v>
      </c>
      <c r="P3951" t="s">
        <v>485</v>
      </c>
      <c r="Q3951" t="s">
        <v>24</v>
      </c>
      <c r="R3951" t="s">
        <v>25</v>
      </c>
      <c r="S3951" t="s">
        <v>26</v>
      </c>
      <c r="T3951" t="s">
        <v>486</v>
      </c>
      <c r="U3951" t="s">
        <v>1191</v>
      </c>
      <c r="V3951">
        <f>YEAR(sales_order1[[#This Row],[date]])</f>
        <v>2021</v>
      </c>
      <c r="W3951" t="str">
        <f>TEXT(sales_order1[[#This Row],[date]], "Mmm")</f>
        <v>Nov</v>
      </c>
      <c r="X3951">
        <f>VALUE(TEXT(sales_order1[[#This Row],[date]], "D"))</f>
        <v>8</v>
      </c>
      <c r="Y3951">
        <v>45</v>
      </c>
    </row>
    <row r="3952" spans="1:25" x14ac:dyDescent="0.25">
      <c r="A3952" s="1">
        <v>44508</v>
      </c>
      <c r="B3952">
        <v>61876</v>
      </c>
      <c r="C3952" t="s">
        <v>235</v>
      </c>
      <c r="D3952" t="str">
        <f>VLOOKUP(sales_order1[[#This Row],[itemCode]],product_details3!B:C,2,0)</f>
        <v>CLNF150</v>
      </c>
      <c r="E3952" t="s">
        <v>236</v>
      </c>
      <c r="F3952" t="s">
        <v>45</v>
      </c>
      <c r="G3952">
        <v>50</v>
      </c>
      <c r="H3952">
        <v>13.95</v>
      </c>
      <c r="I3952">
        <v>697.5</v>
      </c>
      <c r="J3952">
        <v>5.2</v>
      </c>
      <c r="K3952">
        <v>260</v>
      </c>
      <c r="L3952">
        <v>8.75</v>
      </c>
      <c r="M3952">
        <v>0.62724014336917566</v>
      </c>
      <c r="N3952">
        <v>437.5</v>
      </c>
      <c r="O3952" t="s">
        <v>172</v>
      </c>
      <c r="P3952" t="s">
        <v>173</v>
      </c>
      <c r="Q3952" t="s">
        <v>39</v>
      </c>
      <c r="R3952" t="s">
        <v>40</v>
      </c>
      <c r="S3952" t="s">
        <v>41</v>
      </c>
      <c r="T3952" t="s">
        <v>174</v>
      </c>
      <c r="U3952" t="s">
        <v>1188</v>
      </c>
      <c r="V3952">
        <f>YEAR(sales_order1[[#This Row],[date]])</f>
        <v>2021</v>
      </c>
      <c r="W3952" t="str">
        <f>TEXT(sales_order1[[#This Row],[date]], "Mmm")</f>
        <v>Nov</v>
      </c>
      <c r="X3952">
        <f>VALUE(TEXT(sales_order1[[#This Row],[date]], "D"))</f>
        <v>8</v>
      </c>
      <c r="Y3952">
        <v>45</v>
      </c>
    </row>
    <row r="3953" spans="1:25" x14ac:dyDescent="0.25">
      <c r="A3953" s="1">
        <v>44508</v>
      </c>
      <c r="B3953">
        <v>61877</v>
      </c>
      <c r="C3953" t="s">
        <v>51</v>
      </c>
      <c r="D3953" t="str">
        <f>VLOOKUP(sales_order1[[#This Row],[itemCode]],product_details3!B:C,2,0)</f>
        <v>MSTH50</v>
      </c>
      <c r="E3953" t="s">
        <v>52</v>
      </c>
      <c r="F3953" t="s">
        <v>21</v>
      </c>
      <c r="G3953">
        <v>50</v>
      </c>
      <c r="H3953">
        <v>15.75</v>
      </c>
      <c r="I3953">
        <v>787.5</v>
      </c>
      <c r="J3953">
        <v>4.45</v>
      </c>
      <c r="K3953">
        <v>222.5</v>
      </c>
      <c r="L3953">
        <v>11.3</v>
      </c>
      <c r="M3953">
        <v>0.71746031746031746</v>
      </c>
      <c r="N3953">
        <v>565</v>
      </c>
      <c r="O3953" t="s">
        <v>660</v>
      </c>
      <c r="P3953" t="s">
        <v>661</v>
      </c>
      <c r="Q3953" t="s">
        <v>378</v>
      </c>
      <c r="R3953" t="s">
        <v>72</v>
      </c>
      <c r="S3953" t="s">
        <v>662</v>
      </c>
      <c r="T3953" t="s">
        <v>663</v>
      </c>
      <c r="U3953" t="s">
        <v>1188</v>
      </c>
      <c r="V3953">
        <f>YEAR(sales_order1[[#This Row],[date]])</f>
        <v>2021</v>
      </c>
      <c r="W3953" t="str">
        <f>TEXT(sales_order1[[#This Row],[date]], "Mmm")</f>
        <v>Nov</v>
      </c>
      <c r="X3953">
        <f>VALUE(TEXT(sales_order1[[#This Row],[date]], "D"))</f>
        <v>8</v>
      </c>
      <c r="Y3953">
        <v>45</v>
      </c>
    </row>
    <row r="3954" spans="1:25" x14ac:dyDescent="0.25">
      <c r="A3954" s="1">
        <v>44509</v>
      </c>
      <c r="B3954">
        <v>61878</v>
      </c>
      <c r="C3954" t="s">
        <v>320</v>
      </c>
      <c r="D3954" t="str">
        <f>VLOOKUP(sales_order1[[#This Row],[itemCode]],product_details3!B:C,2,0)</f>
        <v>SCR50+100</v>
      </c>
      <c r="E3954" t="s">
        <v>321</v>
      </c>
      <c r="F3954" t="s">
        <v>61</v>
      </c>
      <c r="G3954">
        <v>100</v>
      </c>
      <c r="H3954">
        <v>26.25</v>
      </c>
      <c r="I3954">
        <v>2625</v>
      </c>
      <c r="J3954">
        <v>7.75</v>
      </c>
      <c r="K3954">
        <v>775</v>
      </c>
      <c r="L3954">
        <v>18.5</v>
      </c>
      <c r="M3954">
        <v>0.70476190476190481</v>
      </c>
      <c r="N3954">
        <v>1850</v>
      </c>
      <c r="O3954" t="s">
        <v>423</v>
      </c>
      <c r="P3954" t="s">
        <v>424</v>
      </c>
      <c r="Q3954" t="s">
        <v>77</v>
      </c>
      <c r="R3954" t="s">
        <v>72</v>
      </c>
      <c r="S3954" t="s">
        <v>425</v>
      </c>
      <c r="T3954" t="s">
        <v>426</v>
      </c>
      <c r="U3954" t="s">
        <v>1190</v>
      </c>
      <c r="V3954">
        <f>YEAR(sales_order1[[#This Row],[date]])</f>
        <v>2021</v>
      </c>
      <c r="W3954" t="str">
        <f>TEXT(sales_order1[[#This Row],[date]], "Mmm")</f>
        <v>Nov</v>
      </c>
      <c r="X3954">
        <f>VALUE(TEXT(sales_order1[[#This Row],[date]], "D"))</f>
        <v>9</v>
      </c>
      <c r="Y3954">
        <v>45</v>
      </c>
    </row>
    <row r="3955" spans="1:25" x14ac:dyDescent="0.25">
      <c r="A3955" s="1">
        <v>44509</v>
      </c>
      <c r="B3955">
        <v>61879</v>
      </c>
      <c r="C3955" t="s">
        <v>288</v>
      </c>
      <c r="D3955" t="str">
        <f>VLOOKUP(sales_order1[[#This Row],[itemCode]],product_details3!B:C,2,0)</f>
        <v>MKRM200</v>
      </c>
      <c r="E3955" t="s">
        <v>289</v>
      </c>
      <c r="F3955" t="s">
        <v>151</v>
      </c>
      <c r="G3955">
        <v>150</v>
      </c>
      <c r="H3955">
        <v>19.25</v>
      </c>
      <c r="I3955">
        <v>2887.5</v>
      </c>
      <c r="J3955">
        <v>7.75</v>
      </c>
      <c r="K3955">
        <v>1162.5</v>
      </c>
      <c r="L3955">
        <v>11.5</v>
      </c>
      <c r="M3955">
        <v>0.59740259740259738</v>
      </c>
      <c r="N3955">
        <v>1725</v>
      </c>
      <c r="O3955" t="s">
        <v>109</v>
      </c>
      <c r="P3955" t="s">
        <v>110</v>
      </c>
      <c r="Q3955" t="s">
        <v>111</v>
      </c>
      <c r="R3955" t="s">
        <v>112</v>
      </c>
      <c r="S3955" t="s">
        <v>113</v>
      </c>
      <c r="T3955" t="s">
        <v>114</v>
      </c>
      <c r="U3955" t="s">
        <v>1189</v>
      </c>
      <c r="V3955">
        <f>YEAR(sales_order1[[#This Row],[date]])</f>
        <v>2021</v>
      </c>
      <c r="W3955" t="str">
        <f>TEXT(sales_order1[[#This Row],[date]], "Mmm")</f>
        <v>Nov</v>
      </c>
      <c r="X3955">
        <f>VALUE(TEXT(sales_order1[[#This Row],[date]], "D"))</f>
        <v>9</v>
      </c>
      <c r="Y3955">
        <v>45</v>
      </c>
    </row>
    <row r="3956" spans="1:25" x14ac:dyDescent="0.25">
      <c r="A3956" s="1">
        <v>44509</v>
      </c>
      <c r="B3956">
        <v>61880</v>
      </c>
      <c r="C3956" t="s">
        <v>311</v>
      </c>
      <c r="D3956" t="str">
        <f>VLOOKUP(sales_order1[[#This Row],[itemCode]],product_details3!B:C,2,0)</f>
        <v>MSTH30</v>
      </c>
      <c r="E3956" t="s">
        <v>312</v>
      </c>
      <c r="F3956" t="s">
        <v>21</v>
      </c>
      <c r="G3956">
        <v>50</v>
      </c>
      <c r="H3956">
        <v>8.5</v>
      </c>
      <c r="I3956">
        <v>425</v>
      </c>
      <c r="J3956">
        <v>3.3</v>
      </c>
      <c r="K3956">
        <v>165</v>
      </c>
      <c r="L3956">
        <v>5.2</v>
      </c>
      <c r="M3956">
        <v>0.61176470588235299</v>
      </c>
      <c r="N3956">
        <v>260</v>
      </c>
      <c r="O3956" t="s">
        <v>624</v>
      </c>
      <c r="P3956" t="s">
        <v>625</v>
      </c>
      <c r="Q3956" t="s">
        <v>55</v>
      </c>
      <c r="R3956" t="s">
        <v>56</v>
      </c>
      <c r="S3956" t="s">
        <v>225</v>
      </c>
      <c r="T3956" t="s">
        <v>626</v>
      </c>
      <c r="U3956" t="s">
        <v>1191</v>
      </c>
      <c r="V3956">
        <f>YEAR(sales_order1[[#This Row],[date]])</f>
        <v>2021</v>
      </c>
      <c r="W3956" t="str">
        <f>TEXT(sales_order1[[#This Row],[date]], "Mmm")</f>
        <v>Nov</v>
      </c>
      <c r="X3956">
        <f>VALUE(TEXT(sales_order1[[#This Row],[date]], "D"))</f>
        <v>9</v>
      </c>
      <c r="Y3956">
        <v>45</v>
      </c>
    </row>
    <row r="3957" spans="1:25" x14ac:dyDescent="0.25">
      <c r="A3957" s="1">
        <v>44509</v>
      </c>
      <c r="B3957">
        <v>61881</v>
      </c>
      <c r="C3957" t="s">
        <v>333</v>
      </c>
      <c r="D3957" t="str">
        <f>VLOOKUP(sales_order1[[#This Row],[itemCode]],product_details3!B:C,2,0)</f>
        <v>TNRH200</v>
      </c>
      <c r="E3957" t="s">
        <v>334</v>
      </c>
      <c r="F3957" t="s">
        <v>124</v>
      </c>
      <c r="G3957">
        <v>200</v>
      </c>
      <c r="H3957">
        <v>21</v>
      </c>
      <c r="I3957">
        <v>4200</v>
      </c>
      <c r="J3957">
        <v>6.6</v>
      </c>
      <c r="K3957">
        <v>1320</v>
      </c>
      <c r="L3957">
        <v>14.4</v>
      </c>
      <c r="M3957">
        <v>0.68571428571428572</v>
      </c>
      <c r="N3957">
        <v>2880</v>
      </c>
      <c r="O3957" t="s">
        <v>440</v>
      </c>
      <c r="P3957" t="s">
        <v>441</v>
      </c>
      <c r="Q3957" t="s">
        <v>39</v>
      </c>
      <c r="R3957" t="s">
        <v>40</v>
      </c>
      <c r="S3957" t="s">
        <v>41</v>
      </c>
      <c r="T3957" t="s">
        <v>442</v>
      </c>
      <c r="U3957" t="s">
        <v>1188</v>
      </c>
      <c r="V3957">
        <f>YEAR(sales_order1[[#This Row],[date]])</f>
        <v>2021</v>
      </c>
      <c r="W3957" t="str">
        <f>TEXT(sales_order1[[#This Row],[date]], "Mmm")</f>
        <v>Nov</v>
      </c>
      <c r="X3957">
        <f>VALUE(TEXT(sales_order1[[#This Row],[date]], "D"))</f>
        <v>9</v>
      </c>
      <c r="Y3957">
        <v>45</v>
      </c>
    </row>
    <row r="3958" spans="1:25" x14ac:dyDescent="0.25">
      <c r="A3958" s="1">
        <v>44509</v>
      </c>
      <c r="B3958">
        <v>61882</v>
      </c>
      <c r="C3958" t="s">
        <v>194</v>
      </c>
      <c r="D3958" t="str">
        <f>VLOOKUP(sales_order1[[#This Row],[itemCode]],product_details3!B:C,2,0)</f>
        <v>CLNG150</v>
      </c>
      <c r="E3958" t="s">
        <v>195</v>
      </c>
      <c r="F3958" t="s">
        <v>45</v>
      </c>
      <c r="G3958">
        <v>200</v>
      </c>
      <c r="H3958">
        <v>12.75</v>
      </c>
      <c r="I3958">
        <v>2550</v>
      </c>
      <c r="J3958">
        <v>4.45</v>
      </c>
      <c r="K3958">
        <v>890</v>
      </c>
      <c r="L3958">
        <v>8.3000000000000007</v>
      </c>
      <c r="M3958">
        <v>0.65098039215686276</v>
      </c>
      <c r="N3958">
        <v>1660</v>
      </c>
      <c r="O3958" t="s">
        <v>144</v>
      </c>
      <c r="P3958" t="s">
        <v>145</v>
      </c>
      <c r="Q3958" t="s">
        <v>146</v>
      </c>
      <c r="R3958" t="s">
        <v>112</v>
      </c>
      <c r="S3958" t="s">
        <v>147</v>
      </c>
      <c r="T3958" t="s">
        <v>148</v>
      </c>
      <c r="U3958" t="s">
        <v>1190</v>
      </c>
      <c r="V3958">
        <f>YEAR(sales_order1[[#This Row],[date]])</f>
        <v>2021</v>
      </c>
      <c r="W3958" t="str">
        <f>TEXT(sales_order1[[#This Row],[date]], "Mmm")</f>
        <v>Nov</v>
      </c>
      <c r="X3958">
        <f>VALUE(TEXT(sales_order1[[#This Row],[date]], "D"))</f>
        <v>9</v>
      </c>
      <c r="Y3958">
        <v>45</v>
      </c>
    </row>
    <row r="3959" spans="1:25" x14ac:dyDescent="0.25">
      <c r="A3959" s="1">
        <v>44509</v>
      </c>
      <c r="B3959">
        <v>61883</v>
      </c>
      <c r="C3959" t="s">
        <v>86</v>
      </c>
      <c r="D3959" t="str">
        <f>VLOOKUP(sales_order1[[#This Row],[itemCode]],product_details3!B:C,2,0)</f>
        <v>SRMH30</v>
      </c>
      <c r="E3959" t="s">
        <v>87</v>
      </c>
      <c r="F3959" t="s">
        <v>30</v>
      </c>
      <c r="G3959">
        <v>150</v>
      </c>
      <c r="H3959">
        <v>21</v>
      </c>
      <c r="I3959">
        <v>3150</v>
      </c>
      <c r="J3959">
        <v>6.6</v>
      </c>
      <c r="K3959">
        <v>990</v>
      </c>
      <c r="L3959">
        <v>14.4</v>
      </c>
      <c r="M3959">
        <v>0.68571428571428572</v>
      </c>
      <c r="N3959">
        <v>2160</v>
      </c>
      <c r="O3959" t="s">
        <v>657</v>
      </c>
      <c r="P3959" t="s">
        <v>658</v>
      </c>
      <c r="Q3959" t="s">
        <v>55</v>
      </c>
      <c r="R3959" t="s">
        <v>56</v>
      </c>
      <c r="S3959" t="s">
        <v>57</v>
      </c>
      <c r="T3959" t="s">
        <v>659</v>
      </c>
      <c r="U3959" t="s">
        <v>1191</v>
      </c>
      <c r="V3959">
        <f>YEAR(sales_order1[[#This Row],[date]])</f>
        <v>2021</v>
      </c>
      <c r="W3959" t="str">
        <f>TEXT(sales_order1[[#This Row],[date]], "Mmm")</f>
        <v>Nov</v>
      </c>
      <c r="X3959">
        <f>VALUE(TEXT(sales_order1[[#This Row],[date]], "D"))</f>
        <v>9</v>
      </c>
      <c r="Y3959">
        <v>45</v>
      </c>
    </row>
    <row r="3960" spans="1:25" x14ac:dyDescent="0.25">
      <c r="A3960" s="1">
        <v>44509</v>
      </c>
      <c r="B3960">
        <v>61884</v>
      </c>
      <c r="C3960" t="s">
        <v>256</v>
      </c>
      <c r="D3960" t="str">
        <f>VLOOKUP(sales_order1[[#This Row],[itemCode]],product_details3!B:C,2,0)</f>
        <v>MSKC50</v>
      </c>
      <c r="E3960" t="s">
        <v>257</v>
      </c>
      <c r="F3960" t="s">
        <v>137</v>
      </c>
      <c r="G3960">
        <v>150</v>
      </c>
      <c r="H3960">
        <v>11.95</v>
      </c>
      <c r="I3960">
        <v>1792.5</v>
      </c>
      <c r="J3960">
        <v>5.2</v>
      </c>
      <c r="K3960">
        <v>780</v>
      </c>
      <c r="L3960">
        <v>6.75</v>
      </c>
      <c r="M3960">
        <v>0.56485355648535562</v>
      </c>
      <c r="N3960">
        <v>1012.5</v>
      </c>
      <c r="O3960" t="s">
        <v>248</v>
      </c>
      <c r="P3960" t="s">
        <v>249</v>
      </c>
      <c r="Q3960" t="s">
        <v>191</v>
      </c>
      <c r="R3960" t="s">
        <v>56</v>
      </c>
      <c r="S3960" t="s">
        <v>192</v>
      </c>
      <c r="T3960" t="s">
        <v>250</v>
      </c>
      <c r="U3960" t="s">
        <v>1191</v>
      </c>
      <c r="V3960">
        <f>YEAR(sales_order1[[#This Row],[date]])</f>
        <v>2021</v>
      </c>
      <c r="W3960" t="str">
        <f>TEXT(sales_order1[[#This Row],[date]], "Mmm")</f>
        <v>Nov</v>
      </c>
      <c r="X3960">
        <f>VALUE(TEXT(sales_order1[[#This Row],[date]], "D"))</f>
        <v>9</v>
      </c>
      <c r="Y3960">
        <v>45</v>
      </c>
    </row>
    <row r="3961" spans="1:25" x14ac:dyDescent="0.25">
      <c r="A3961" s="1">
        <v>44509</v>
      </c>
      <c r="B3961">
        <v>61885</v>
      </c>
      <c r="C3961" t="s">
        <v>43</v>
      </c>
      <c r="D3961" t="str">
        <f>VLOOKUP(sales_order1[[#This Row],[itemCode]],product_details3!B:C,2,0)</f>
        <v>CLNG200</v>
      </c>
      <c r="E3961" t="s">
        <v>44</v>
      </c>
      <c r="F3961" t="s">
        <v>45</v>
      </c>
      <c r="G3961">
        <v>50</v>
      </c>
      <c r="H3961">
        <v>21.25</v>
      </c>
      <c r="I3961">
        <v>1062.5</v>
      </c>
      <c r="J3961">
        <v>7.75</v>
      </c>
      <c r="K3961">
        <v>387.5</v>
      </c>
      <c r="L3961">
        <v>13.5</v>
      </c>
      <c r="M3961">
        <v>0.63529411764705879</v>
      </c>
      <c r="N3961">
        <v>675</v>
      </c>
      <c r="O3961" t="s">
        <v>570</v>
      </c>
      <c r="P3961" t="s">
        <v>571</v>
      </c>
      <c r="Q3961" t="s">
        <v>77</v>
      </c>
      <c r="R3961" t="s">
        <v>72</v>
      </c>
      <c r="S3961" t="s">
        <v>140</v>
      </c>
      <c r="T3961" t="s">
        <v>572</v>
      </c>
      <c r="U3961" t="s">
        <v>1190</v>
      </c>
      <c r="V3961">
        <f>YEAR(sales_order1[[#This Row],[date]])</f>
        <v>2021</v>
      </c>
      <c r="W3961" t="str">
        <f>TEXT(sales_order1[[#This Row],[date]], "Mmm")</f>
        <v>Nov</v>
      </c>
      <c r="X3961">
        <f>VALUE(TEXT(sales_order1[[#This Row],[date]], "D"))</f>
        <v>9</v>
      </c>
      <c r="Y3961">
        <v>45</v>
      </c>
    </row>
    <row r="3962" spans="1:25" x14ac:dyDescent="0.25">
      <c r="A3962" s="1">
        <v>44509</v>
      </c>
      <c r="B3962">
        <v>61886</v>
      </c>
      <c r="C3962" t="s">
        <v>309</v>
      </c>
      <c r="D3962" t="str">
        <f>VLOOKUP(sales_order1[[#This Row],[itemCode]],product_details3!B:C,2,0)</f>
        <v>MSKC100</v>
      </c>
      <c r="E3962" t="s">
        <v>310</v>
      </c>
      <c r="F3962" t="s">
        <v>137</v>
      </c>
      <c r="G3962">
        <v>150</v>
      </c>
      <c r="H3962">
        <v>19.95</v>
      </c>
      <c r="I3962">
        <v>2992.5</v>
      </c>
      <c r="J3962">
        <v>8.1999999999999993</v>
      </c>
      <c r="K3962">
        <v>1230</v>
      </c>
      <c r="L3962">
        <v>11.75</v>
      </c>
      <c r="M3962">
        <v>0.58897243107769426</v>
      </c>
      <c r="N3962">
        <v>1762.5</v>
      </c>
      <c r="O3962" t="s">
        <v>381</v>
      </c>
      <c r="P3962" t="s">
        <v>382</v>
      </c>
      <c r="Q3962" t="s">
        <v>383</v>
      </c>
      <c r="R3962" t="s">
        <v>72</v>
      </c>
      <c r="S3962" t="s">
        <v>384</v>
      </c>
      <c r="T3962" t="s">
        <v>385</v>
      </c>
      <c r="U3962" t="s">
        <v>1188</v>
      </c>
      <c r="V3962">
        <f>YEAR(sales_order1[[#This Row],[date]])</f>
        <v>2021</v>
      </c>
      <c r="W3962" t="str">
        <f>TEXT(sales_order1[[#This Row],[date]], "Mmm")</f>
        <v>Nov</v>
      </c>
      <c r="X3962">
        <f>VALUE(TEXT(sales_order1[[#This Row],[date]], "D"))</f>
        <v>9</v>
      </c>
      <c r="Y3962">
        <v>45</v>
      </c>
    </row>
    <row r="3963" spans="1:25" x14ac:dyDescent="0.25">
      <c r="A3963" s="1">
        <v>44509</v>
      </c>
      <c r="B3963">
        <v>61887</v>
      </c>
      <c r="C3963" t="s">
        <v>35</v>
      </c>
      <c r="D3963" t="str">
        <f>VLOOKUP(sales_order1[[#This Row],[itemCode]],product_details3!B:C,2,0)</f>
        <v>SRMA30</v>
      </c>
      <c r="E3963" t="s">
        <v>36</v>
      </c>
      <c r="F3963" t="s">
        <v>30</v>
      </c>
      <c r="G3963">
        <v>50</v>
      </c>
      <c r="H3963">
        <v>26.2</v>
      </c>
      <c r="I3963">
        <v>1310</v>
      </c>
      <c r="J3963">
        <v>9.4</v>
      </c>
      <c r="K3963">
        <v>470</v>
      </c>
      <c r="L3963">
        <v>16.8</v>
      </c>
      <c r="M3963">
        <v>0.6412213740458016</v>
      </c>
      <c r="N3963">
        <v>840</v>
      </c>
      <c r="O3963" t="s">
        <v>630</v>
      </c>
      <c r="P3963" t="s">
        <v>631</v>
      </c>
      <c r="Q3963" t="s">
        <v>119</v>
      </c>
      <c r="R3963" t="s">
        <v>40</v>
      </c>
      <c r="S3963" t="s">
        <v>233</v>
      </c>
      <c r="T3963" t="s">
        <v>632</v>
      </c>
      <c r="U3963" t="s">
        <v>1190</v>
      </c>
      <c r="V3963">
        <f>YEAR(sales_order1[[#This Row],[date]])</f>
        <v>2021</v>
      </c>
      <c r="W3963" t="str">
        <f>TEXT(sales_order1[[#This Row],[date]], "Mmm")</f>
        <v>Nov</v>
      </c>
      <c r="X3963">
        <f>VALUE(TEXT(sales_order1[[#This Row],[date]], "D"))</f>
        <v>9</v>
      </c>
      <c r="Y3963">
        <v>45</v>
      </c>
    </row>
    <row r="3964" spans="1:25" x14ac:dyDescent="0.25">
      <c r="A3964" s="1">
        <v>44509</v>
      </c>
      <c r="B3964">
        <v>61888</v>
      </c>
      <c r="C3964" t="s">
        <v>358</v>
      </c>
      <c r="D3964" t="str">
        <f>VLOOKUP(sales_order1[[#This Row],[itemCode]],product_details3!B:C,2,0)</f>
        <v>SCR50+30</v>
      </c>
      <c r="E3964" t="s">
        <v>359</v>
      </c>
      <c r="F3964" t="s">
        <v>61</v>
      </c>
      <c r="G3964">
        <v>100</v>
      </c>
      <c r="H3964">
        <v>10.5</v>
      </c>
      <c r="I3964">
        <v>1050</v>
      </c>
      <c r="J3964">
        <v>3.3</v>
      </c>
      <c r="K3964">
        <v>330</v>
      </c>
      <c r="L3964">
        <v>7.2</v>
      </c>
      <c r="M3964">
        <v>0.68571428571428572</v>
      </c>
      <c r="N3964">
        <v>720</v>
      </c>
      <c r="O3964" t="s">
        <v>75</v>
      </c>
      <c r="P3964" t="s">
        <v>76</v>
      </c>
      <c r="Q3964" t="s">
        <v>77</v>
      </c>
      <c r="R3964" t="s">
        <v>72</v>
      </c>
      <c r="S3964" t="s">
        <v>78</v>
      </c>
      <c r="T3964" t="s">
        <v>79</v>
      </c>
      <c r="U3964" t="s">
        <v>1190</v>
      </c>
      <c r="V3964">
        <f>YEAR(sales_order1[[#This Row],[date]])</f>
        <v>2021</v>
      </c>
      <c r="W3964" t="str">
        <f>TEXT(sales_order1[[#This Row],[date]], "Mmm")</f>
        <v>Nov</v>
      </c>
      <c r="X3964">
        <f>VALUE(TEXT(sales_order1[[#This Row],[date]], "D"))</f>
        <v>9</v>
      </c>
      <c r="Y3964">
        <v>45</v>
      </c>
    </row>
    <row r="3965" spans="1:25" x14ac:dyDescent="0.25">
      <c r="A3965" s="1">
        <v>44509</v>
      </c>
      <c r="B3965">
        <v>61889</v>
      </c>
      <c r="C3965" t="s">
        <v>209</v>
      </c>
      <c r="D3965" t="str">
        <f>VLOOKUP(sales_order1[[#This Row],[itemCode]],product_details3!B:C,2,0)</f>
        <v>CLNG50</v>
      </c>
      <c r="E3965" t="s">
        <v>210</v>
      </c>
      <c r="F3965" t="s">
        <v>45</v>
      </c>
      <c r="G3965">
        <v>100</v>
      </c>
      <c r="H3965">
        <v>6.5</v>
      </c>
      <c r="I3965">
        <v>650</v>
      </c>
      <c r="J3965">
        <v>2.2999999999999998</v>
      </c>
      <c r="K3965">
        <v>230</v>
      </c>
      <c r="L3965">
        <v>4.2</v>
      </c>
      <c r="M3965">
        <v>0.64615384615384619</v>
      </c>
      <c r="N3965">
        <v>420</v>
      </c>
      <c r="O3965" t="s">
        <v>564</v>
      </c>
      <c r="P3965" t="s">
        <v>565</v>
      </c>
      <c r="Q3965" t="s">
        <v>218</v>
      </c>
      <c r="R3965" t="s">
        <v>40</v>
      </c>
      <c r="S3965" t="s">
        <v>432</v>
      </c>
      <c r="T3965" t="s">
        <v>566</v>
      </c>
      <c r="U3965" t="s">
        <v>1190</v>
      </c>
      <c r="V3965">
        <f>YEAR(sales_order1[[#This Row],[date]])</f>
        <v>2021</v>
      </c>
      <c r="W3965" t="str">
        <f>TEXT(sales_order1[[#This Row],[date]], "Mmm")</f>
        <v>Nov</v>
      </c>
      <c r="X3965">
        <f>VALUE(TEXT(sales_order1[[#This Row],[date]], "D"))</f>
        <v>9</v>
      </c>
      <c r="Y3965">
        <v>45</v>
      </c>
    </row>
    <row r="3966" spans="1:25" x14ac:dyDescent="0.25">
      <c r="A3966" s="1">
        <v>44509</v>
      </c>
      <c r="B3966">
        <v>61890</v>
      </c>
      <c r="C3966" t="s">
        <v>122</v>
      </c>
      <c r="D3966" t="str">
        <f>VLOOKUP(sales_order1[[#This Row],[itemCode]],product_details3!B:C,2,0)</f>
        <v>TNRE150</v>
      </c>
      <c r="E3966" t="s">
        <v>123</v>
      </c>
      <c r="F3966" t="s">
        <v>124</v>
      </c>
      <c r="G3966">
        <v>50</v>
      </c>
      <c r="H3966">
        <v>16.95</v>
      </c>
      <c r="I3966">
        <v>847.5</v>
      </c>
      <c r="J3966">
        <v>5.2</v>
      </c>
      <c r="K3966">
        <v>260</v>
      </c>
      <c r="L3966">
        <v>11.75</v>
      </c>
      <c r="M3966">
        <v>0.69321533923303835</v>
      </c>
      <c r="N3966">
        <v>587.5</v>
      </c>
      <c r="O3966" t="s">
        <v>461</v>
      </c>
      <c r="P3966" t="s">
        <v>462</v>
      </c>
      <c r="Q3966" t="s">
        <v>24</v>
      </c>
      <c r="R3966" t="s">
        <v>25</v>
      </c>
      <c r="S3966" t="s">
        <v>33</v>
      </c>
      <c r="T3966" t="s">
        <v>463</v>
      </c>
      <c r="U3966" t="s">
        <v>1191</v>
      </c>
      <c r="V3966">
        <f>YEAR(sales_order1[[#This Row],[date]])</f>
        <v>2021</v>
      </c>
      <c r="W3966" t="str">
        <f>TEXT(sales_order1[[#This Row],[date]], "Mmm")</f>
        <v>Nov</v>
      </c>
      <c r="X3966">
        <f>VALUE(TEXT(sales_order1[[#This Row],[date]], "D"))</f>
        <v>9</v>
      </c>
      <c r="Y3966">
        <v>45</v>
      </c>
    </row>
    <row r="3967" spans="1:25" x14ac:dyDescent="0.25">
      <c r="A3967" s="1">
        <v>44510</v>
      </c>
      <c r="B3967">
        <v>61891</v>
      </c>
      <c r="C3967" t="s">
        <v>28</v>
      </c>
      <c r="D3967" t="str">
        <f>VLOOKUP(sales_order1[[#This Row],[itemCode]],product_details3!B:C,2,0)</f>
        <v>SRMC30</v>
      </c>
      <c r="E3967" t="s">
        <v>29</v>
      </c>
      <c r="F3967" t="s">
        <v>30</v>
      </c>
      <c r="G3967">
        <v>50</v>
      </c>
      <c r="H3967">
        <v>22.6</v>
      </c>
      <c r="I3967">
        <v>1130</v>
      </c>
      <c r="J3967">
        <v>7.6</v>
      </c>
      <c r="K3967">
        <v>380</v>
      </c>
      <c r="L3967">
        <v>15</v>
      </c>
      <c r="M3967">
        <v>0.66371681415929207</v>
      </c>
      <c r="N3967">
        <v>750</v>
      </c>
      <c r="O3967" t="s">
        <v>88</v>
      </c>
      <c r="P3967" t="s">
        <v>89</v>
      </c>
      <c r="Q3967" t="s">
        <v>24</v>
      </c>
      <c r="R3967" t="s">
        <v>25</v>
      </c>
      <c r="S3967" t="s">
        <v>26</v>
      </c>
      <c r="T3967" t="s">
        <v>90</v>
      </c>
      <c r="U3967" t="s">
        <v>1191</v>
      </c>
      <c r="V3967">
        <f>YEAR(sales_order1[[#This Row],[date]])</f>
        <v>2021</v>
      </c>
      <c r="W3967" t="str">
        <f>TEXT(sales_order1[[#This Row],[date]], "Mmm")</f>
        <v>Nov</v>
      </c>
      <c r="X3967">
        <f>VALUE(TEXT(sales_order1[[#This Row],[date]], "D"))</f>
        <v>10</v>
      </c>
      <c r="Y3967">
        <v>45</v>
      </c>
    </row>
    <row r="3968" spans="1:25" x14ac:dyDescent="0.25">
      <c r="A3968" s="1">
        <v>44510</v>
      </c>
      <c r="B3968">
        <v>61892</v>
      </c>
      <c r="C3968" t="s">
        <v>149</v>
      </c>
      <c r="D3968" t="str">
        <f>VLOOKUP(sales_order1[[#This Row],[itemCode]],product_details3!B:C,2,0)</f>
        <v>MKRW80</v>
      </c>
      <c r="E3968" t="s">
        <v>150</v>
      </c>
      <c r="F3968" t="s">
        <v>151</v>
      </c>
      <c r="G3968">
        <v>200</v>
      </c>
      <c r="H3968">
        <v>14.65</v>
      </c>
      <c r="I3968">
        <v>2930</v>
      </c>
      <c r="J3968">
        <v>6.55</v>
      </c>
      <c r="K3968">
        <v>1310</v>
      </c>
      <c r="L3968">
        <v>8.1</v>
      </c>
      <c r="M3968">
        <v>0.55290102389078488</v>
      </c>
      <c r="N3968">
        <v>1620</v>
      </c>
      <c r="O3968" t="s">
        <v>723</v>
      </c>
      <c r="P3968" t="s">
        <v>724</v>
      </c>
      <c r="Q3968" t="s">
        <v>264</v>
      </c>
      <c r="R3968" t="s">
        <v>56</v>
      </c>
      <c r="S3968" t="s">
        <v>133</v>
      </c>
      <c r="T3968" t="s">
        <v>581</v>
      </c>
      <c r="U3968" t="s">
        <v>1191</v>
      </c>
      <c r="V3968">
        <f>YEAR(sales_order1[[#This Row],[date]])</f>
        <v>2021</v>
      </c>
      <c r="W3968" t="str">
        <f>TEXT(sales_order1[[#This Row],[date]], "Mmm")</f>
        <v>Nov</v>
      </c>
      <c r="X3968">
        <f>VALUE(TEXT(sales_order1[[#This Row],[date]], "D"))</f>
        <v>10</v>
      </c>
      <c r="Y3968">
        <v>45</v>
      </c>
    </row>
    <row r="3969" spans="1:25" x14ac:dyDescent="0.25">
      <c r="A3969" s="1">
        <v>44510</v>
      </c>
      <c r="B3969">
        <v>61893</v>
      </c>
      <c r="C3969" t="s">
        <v>135</v>
      </c>
      <c r="D3969" t="str">
        <f>VLOOKUP(sales_order1[[#This Row],[itemCode]],product_details3!B:C,2,0)</f>
        <v>MSKSH</v>
      </c>
      <c r="E3969" t="s">
        <v>136</v>
      </c>
      <c r="F3969" t="s">
        <v>137</v>
      </c>
      <c r="G3969">
        <v>100</v>
      </c>
      <c r="H3969">
        <v>18.75</v>
      </c>
      <c r="I3969">
        <v>1875</v>
      </c>
      <c r="J3969">
        <v>7.45</v>
      </c>
      <c r="K3969">
        <v>745</v>
      </c>
      <c r="L3969">
        <v>11.3</v>
      </c>
      <c r="M3969">
        <v>0.60266666666666668</v>
      </c>
      <c r="N3969">
        <v>1130</v>
      </c>
      <c r="O3969" t="s">
        <v>199</v>
      </c>
      <c r="P3969" t="s">
        <v>200</v>
      </c>
      <c r="Q3969" t="s">
        <v>201</v>
      </c>
      <c r="R3969" t="s">
        <v>25</v>
      </c>
      <c r="S3969" t="s">
        <v>202</v>
      </c>
      <c r="T3969" t="s">
        <v>203</v>
      </c>
      <c r="U3969" t="s">
        <v>1191</v>
      </c>
      <c r="V3969">
        <f>YEAR(sales_order1[[#This Row],[date]])</f>
        <v>2021</v>
      </c>
      <c r="W3969" t="str">
        <f>TEXT(sales_order1[[#This Row],[date]], "Mmm")</f>
        <v>Nov</v>
      </c>
      <c r="X3969">
        <f>VALUE(TEXT(sales_order1[[#This Row],[date]], "D"))</f>
        <v>10</v>
      </c>
      <c r="Y3969">
        <v>45</v>
      </c>
    </row>
    <row r="3970" spans="1:25" x14ac:dyDescent="0.25">
      <c r="A3970" s="1">
        <v>44510</v>
      </c>
      <c r="B3970">
        <v>61894</v>
      </c>
      <c r="C3970" t="s">
        <v>28</v>
      </c>
      <c r="D3970" t="str">
        <f>VLOOKUP(sales_order1[[#This Row],[itemCode]],product_details3!B:C,2,0)</f>
        <v>SRMC30</v>
      </c>
      <c r="E3970" t="s">
        <v>29</v>
      </c>
      <c r="F3970" t="s">
        <v>30</v>
      </c>
      <c r="G3970">
        <v>200</v>
      </c>
      <c r="H3970">
        <v>22.6</v>
      </c>
      <c r="I3970">
        <v>4520</v>
      </c>
      <c r="J3970">
        <v>7.6</v>
      </c>
      <c r="K3970">
        <v>1520</v>
      </c>
      <c r="L3970">
        <v>15</v>
      </c>
      <c r="M3970">
        <v>0.66371681415929207</v>
      </c>
      <c r="N3970">
        <v>3000</v>
      </c>
      <c r="O3970" t="s">
        <v>673</v>
      </c>
      <c r="P3970" t="s">
        <v>674</v>
      </c>
      <c r="Q3970" t="s">
        <v>71</v>
      </c>
      <c r="R3970" t="s">
        <v>72</v>
      </c>
      <c r="S3970" t="s">
        <v>73</v>
      </c>
      <c r="T3970" t="s">
        <v>675</v>
      </c>
      <c r="U3970" t="s">
        <v>1190</v>
      </c>
      <c r="V3970">
        <f>YEAR(sales_order1[[#This Row],[date]])</f>
        <v>2021</v>
      </c>
      <c r="W3970" t="str">
        <f>TEXT(sales_order1[[#This Row],[date]], "Mmm")</f>
        <v>Nov</v>
      </c>
      <c r="X3970">
        <f>VALUE(TEXT(sales_order1[[#This Row],[date]], "D"))</f>
        <v>10</v>
      </c>
      <c r="Y3970">
        <v>45</v>
      </c>
    </row>
    <row r="3971" spans="1:25" x14ac:dyDescent="0.25">
      <c r="A3971" s="1">
        <v>44510</v>
      </c>
      <c r="B3971">
        <v>61895</v>
      </c>
      <c r="C3971" t="s">
        <v>86</v>
      </c>
      <c r="D3971" t="str">
        <f>VLOOKUP(sales_order1[[#This Row],[itemCode]],product_details3!B:C,2,0)</f>
        <v>SRMH30</v>
      </c>
      <c r="E3971" t="s">
        <v>87</v>
      </c>
      <c r="F3971" t="s">
        <v>30</v>
      </c>
      <c r="G3971">
        <v>200</v>
      </c>
      <c r="H3971">
        <v>21</v>
      </c>
      <c r="I3971">
        <v>4200</v>
      </c>
      <c r="J3971">
        <v>6.6</v>
      </c>
      <c r="K3971">
        <v>1320</v>
      </c>
      <c r="L3971">
        <v>14.4</v>
      </c>
      <c r="M3971">
        <v>0.68571428571428572</v>
      </c>
      <c r="N3971">
        <v>2880</v>
      </c>
      <c r="O3971" t="s">
        <v>22</v>
      </c>
      <c r="P3971" t="s">
        <v>23</v>
      </c>
      <c r="Q3971" t="s">
        <v>24</v>
      </c>
      <c r="R3971" t="s">
        <v>25</v>
      </c>
      <c r="S3971" t="s">
        <v>26</v>
      </c>
      <c r="T3971" t="s">
        <v>27</v>
      </c>
      <c r="U3971" t="s">
        <v>1191</v>
      </c>
      <c r="V3971">
        <f>YEAR(sales_order1[[#This Row],[date]])</f>
        <v>2021</v>
      </c>
      <c r="W3971" t="str">
        <f>TEXT(sales_order1[[#This Row],[date]], "Mmm")</f>
        <v>Nov</v>
      </c>
      <c r="X3971">
        <f>VALUE(TEXT(sales_order1[[#This Row],[date]], "D"))</f>
        <v>10</v>
      </c>
      <c r="Y3971">
        <v>45</v>
      </c>
    </row>
    <row r="3972" spans="1:25" x14ac:dyDescent="0.25">
      <c r="A3972" s="1">
        <v>44510</v>
      </c>
      <c r="B3972">
        <v>61896</v>
      </c>
      <c r="C3972" t="s">
        <v>256</v>
      </c>
      <c r="D3972" t="str">
        <f>VLOOKUP(sales_order1[[#This Row],[itemCode]],product_details3!B:C,2,0)</f>
        <v>MSKC50</v>
      </c>
      <c r="E3972" t="s">
        <v>257</v>
      </c>
      <c r="F3972" t="s">
        <v>137</v>
      </c>
      <c r="G3972">
        <v>200</v>
      </c>
      <c r="H3972">
        <v>11.95</v>
      </c>
      <c r="I3972">
        <v>2390</v>
      </c>
      <c r="J3972">
        <v>5.2</v>
      </c>
      <c r="K3972">
        <v>1040</v>
      </c>
      <c r="L3972">
        <v>6.75</v>
      </c>
      <c r="M3972">
        <v>0.56485355648535562</v>
      </c>
      <c r="N3972">
        <v>1350</v>
      </c>
      <c r="O3972" t="s">
        <v>648</v>
      </c>
      <c r="P3972" t="s">
        <v>649</v>
      </c>
      <c r="Q3972" t="s">
        <v>107</v>
      </c>
      <c r="R3972" t="s">
        <v>40</v>
      </c>
      <c r="S3972" t="s">
        <v>101</v>
      </c>
      <c r="T3972" t="s">
        <v>650</v>
      </c>
      <c r="U3972" t="s">
        <v>1190</v>
      </c>
      <c r="V3972">
        <f>YEAR(sales_order1[[#This Row],[date]])</f>
        <v>2021</v>
      </c>
      <c r="W3972" t="str">
        <f>TEXT(sales_order1[[#This Row],[date]], "Mmm")</f>
        <v>Nov</v>
      </c>
      <c r="X3972">
        <f>VALUE(TEXT(sales_order1[[#This Row],[date]], "D"))</f>
        <v>10</v>
      </c>
      <c r="Y3972">
        <v>45</v>
      </c>
    </row>
    <row r="3973" spans="1:25" x14ac:dyDescent="0.25">
      <c r="A3973" s="1">
        <v>44510</v>
      </c>
      <c r="B3973">
        <v>61897</v>
      </c>
      <c r="C3973" t="s">
        <v>115</v>
      </c>
      <c r="D3973" t="str">
        <f>VLOOKUP(sales_order1[[#This Row],[itemCode]],product_details3!B:C,2,0)</f>
        <v>SCRS30100</v>
      </c>
      <c r="E3973" t="s">
        <v>116</v>
      </c>
      <c r="F3973" t="s">
        <v>61</v>
      </c>
      <c r="G3973">
        <v>350</v>
      </c>
      <c r="H3973">
        <v>32.75</v>
      </c>
      <c r="I3973">
        <v>11462.5</v>
      </c>
      <c r="J3973">
        <v>11.25</v>
      </c>
      <c r="K3973">
        <v>3937.5</v>
      </c>
      <c r="L3973">
        <v>21.5</v>
      </c>
      <c r="M3973">
        <v>0.65648854961832059</v>
      </c>
      <c r="N3973">
        <v>7525</v>
      </c>
      <c r="O3973" t="s">
        <v>395</v>
      </c>
      <c r="P3973" t="s">
        <v>396</v>
      </c>
      <c r="Q3973" t="s">
        <v>191</v>
      </c>
      <c r="R3973" t="s">
        <v>56</v>
      </c>
      <c r="S3973" t="s">
        <v>192</v>
      </c>
      <c r="T3973" t="s">
        <v>397</v>
      </c>
      <c r="U3973" t="s">
        <v>1191</v>
      </c>
      <c r="V3973">
        <f>YEAR(sales_order1[[#This Row],[date]])</f>
        <v>2021</v>
      </c>
      <c r="W3973" t="str">
        <f>TEXT(sales_order1[[#This Row],[date]], "Mmm")</f>
        <v>Nov</v>
      </c>
      <c r="X3973">
        <f>VALUE(TEXT(sales_order1[[#This Row],[date]], "D"))</f>
        <v>10</v>
      </c>
      <c r="Y3973">
        <v>45</v>
      </c>
    </row>
    <row r="3974" spans="1:25" x14ac:dyDescent="0.25">
      <c r="A3974" s="1">
        <v>44510</v>
      </c>
      <c r="B3974">
        <v>61898</v>
      </c>
      <c r="C3974" t="s">
        <v>19</v>
      </c>
      <c r="D3974" t="str">
        <f>VLOOKUP(sales_order1[[#This Row],[itemCode]],product_details3!B:C,2,0)</f>
        <v>MSTH100</v>
      </c>
      <c r="E3974" t="s">
        <v>20</v>
      </c>
      <c r="F3974" t="s">
        <v>21</v>
      </c>
      <c r="G3974">
        <v>50</v>
      </c>
      <c r="H3974">
        <v>26.25</v>
      </c>
      <c r="I3974">
        <v>1312.5</v>
      </c>
      <c r="J3974">
        <v>7.75</v>
      </c>
      <c r="K3974">
        <v>387.5</v>
      </c>
      <c r="L3974">
        <v>18.5</v>
      </c>
      <c r="M3974">
        <v>0.70476190476190481</v>
      </c>
      <c r="N3974">
        <v>925</v>
      </c>
      <c r="O3974" t="s">
        <v>706</v>
      </c>
      <c r="P3974" t="s">
        <v>707</v>
      </c>
      <c r="Q3974" t="s">
        <v>132</v>
      </c>
      <c r="R3974" t="s">
        <v>56</v>
      </c>
      <c r="S3974" t="s">
        <v>133</v>
      </c>
      <c r="T3974" t="s">
        <v>708</v>
      </c>
      <c r="U3974" t="s">
        <v>1191</v>
      </c>
      <c r="V3974">
        <f>YEAR(sales_order1[[#This Row],[date]])</f>
        <v>2021</v>
      </c>
      <c r="W3974" t="str">
        <f>TEXT(sales_order1[[#This Row],[date]], "Mmm")</f>
        <v>Nov</v>
      </c>
      <c r="X3974">
        <f>VALUE(TEXT(sales_order1[[#This Row],[date]], "D"))</f>
        <v>10</v>
      </c>
      <c r="Y3974">
        <v>45</v>
      </c>
    </row>
    <row r="3975" spans="1:25" x14ac:dyDescent="0.25">
      <c r="A3975" s="1">
        <v>44510</v>
      </c>
      <c r="B3975">
        <v>61899</v>
      </c>
      <c r="C3975" t="s">
        <v>209</v>
      </c>
      <c r="D3975" t="str">
        <f>VLOOKUP(sales_order1[[#This Row],[itemCode]],product_details3!B:C,2,0)</f>
        <v>CLNG50</v>
      </c>
      <c r="E3975" t="s">
        <v>210</v>
      </c>
      <c r="F3975" t="s">
        <v>45</v>
      </c>
      <c r="G3975">
        <v>200</v>
      </c>
      <c r="H3975">
        <v>6.5</v>
      </c>
      <c r="I3975">
        <v>1300</v>
      </c>
      <c r="J3975">
        <v>2.2999999999999998</v>
      </c>
      <c r="K3975">
        <v>460</v>
      </c>
      <c r="L3975">
        <v>4.2</v>
      </c>
      <c r="M3975">
        <v>0.64615384615384619</v>
      </c>
      <c r="N3975">
        <v>840</v>
      </c>
      <c r="O3975" t="s">
        <v>216</v>
      </c>
      <c r="P3975" t="s">
        <v>217</v>
      </c>
      <c r="Q3975" t="s">
        <v>218</v>
      </c>
      <c r="R3975" t="s">
        <v>40</v>
      </c>
      <c r="S3975" t="s">
        <v>219</v>
      </c>
      <c r="T3975" t="s">
        <v>220</v>
      </c>
      <c r="U3975" t="s">
        <v>1190</v>
      </c>
      <c r="V3975">
        <f>YEAR(sales_order1[[#This Row],[date]])</f>
        <v>2021</v>
      </c>
      <c r="W3975" t="str">
        <f>TEXT(sales_order1[[#This Row],[date]], "Mmm")</f>
        <v>Nov</v>
      </c>
      <c r="X3975">
        <f>VALUE(TEXT(sales_order1[[#This Row],[date]], "D"))</f>
        <v>10</v>
      </c>
      <c r="Y3975">
        <v>45</v>
      </c>
    </row>
    <row r="3976" spans="1:25" x14ac:dyDescent="0.25">
      <c r="A3976" s="1">
        <v>44510</v>
      </c>
      <c r="B3976">
        <v>61900</v>
      </c>
      <c r="C3976" t="s">
        <v>149</v>
      </c>
      <c r="D3976" t="str">
        <f>VLOOKUP(sales_order1[[#This Row],[itemCode]],product_details3!B:C,2,0)</f>
        <v>MKRW80</v>
      </c>
      <c r="E3976" t="s">
        <v>150</v>
      </c>
      <c r="F3976" t="s">
        <v>151</v>
      </c>
      <c r="G3976">
        <v>100</v>
      </c>
      <c r="H3976">
        <v>14.65</v>
      </c>
      <c r="I3976">
        <v>1465</v>
      </c>
      <c r="J3976">
        <v>6.55</v>
      </c>
      <c r="K3976">
        <v>655</v>
      </c>
      <c r="L3976">
        <v>8.1</v>
      </c>
      <c r="M3976">
        <v>0.55290102389078488</v>
      </c>
      <c r="N3976">
        <v>810</v>
      </c>
      <c r="O3976" t="s">
        <v>472</v>
      </c>
      <c r="P3976" t="s">
        <v>473</v>
      </c>
      <c r="Q3976" t="s">
        <v>107</v>
      </c>
      <c r="R3976" t="s">
        <v>40</v>
      </c>
      <c r="S3976" t="s">
        <v>101</v>
      </c>
      <c r="T3976" t="s">
        <v>474</v>
      </c>
      <c r="U3976" t="s">
        <v>1190</v>
      </c>
      <c r="V3976">
        <f>YEAR(sales_order1[[#This Row],[date]])</f>
        <v>2021</v>
      </c>
      <c r="W3976" t="str">
        <f>TEXT(sales_order1[[#This Row],[date]], "Mmm")</f>
        <v>Nov</v>
      </c>
      <c r="X3976">
        <f>VALUE(TEXT(sales_order1[[#This Row],[date]], "D"))</f>
        <v>10</v>
      </c>
      <c r="Y3976">
        <v>45</v>
      </c>
    </row>
    <row r="3977" spans="1:25" x14ac:dyDescent="0.25">
      <c r="A3977" s="1">
        <v>44511</v>
      </c>
      <c r="B3977">
        <v>61901</v>
      </c>
      <c r="C3977" t="s">
        <v>438</v>
      </c>
      <c r="D3977" t="str">
        <f>VLOOKUP(sales_order1[[#This Row],[itemCode]],product_details3!B:C,2,0)</f>
        <v>EXFP150</v>
      </c>
      <c r="E3977" t="s">
        <v>439</v>
      </c>
      <c r="F3977" t="s">
        <v>183</v>
      </c>
      <c r="G3977">
        <v>50</v>
      </c>
      <c r="H3977">
        <v>28.25</v>
      </c>
      <c r="I3977">
        <v>1412.5</v>
      </c>
      <c r="J3977">
        <v>12</v>
      </c>
      <c r="K3977">
        <v>600</v>
      </c>
      <c r="L3977">
        <v>16.25</v>
      </c>
      <c r="M3977">
        <v>0.5752212389380531</v>
      </c>
      <c r="N3977">
        <v>812.5</v>
      </c>
      <c r="O3977" t="s">
        <v>341</v>
      </c>
      <c r="P3977" t="s">
        <v>342</v>
      </c>
      <c r="Q3977" t="s">
        <v>146</v>
      </c>
      <c r="R3977" t="s">
        <v>112</v>
      </c>
      <c r="S3977" t="s">
        <v>343</v>
      </c>
      <c r="T3977" t="s">
        <v>95</v>
      </c>
      <c r="U3977" t="s">
        <v>1190</v>
      </c>
      <c r="V3977">
        <f>YEAR(sales_order1[[#This Row],[date]])</f>
        <v>2021</v>
      </c>
      <c r="W3977" t="str">
        <f>TEXT(sales_order1[[#This Row],[date]], "Mmm")</f>
        <v>Nov</v>
      </c>
      <c r="X3977">
        <f>VALUE(TEXT(sales_order1[[#This Row],[date]], "D"))</f>
        <v>11</v>
      </c>
      <c r="Y3977">
        <v>45</v>
      </c>
    </row>
    <row r="3978" spans="1:25" x14ac:dyDescent="0.25">
      <c r="A3978" s="1">
        <v>44511</v>
      </c>
      <c r="B3978">
        <v>61902</v>
      </c>
      <c r="C3978" t="s">
        <v>156</v>
      </c>
      <c r="D3978" t="str">
        <f>VLOOKUP(sales_order1[[#This Row],[itemCode]],product_details3!B:C,2,0)</f>
        <v>SCRT30</v>
      </c>
      <c r="E3978" t="s">
        <v>157</v>
      </c>
      <c r="F3978" t="s">
        <v>61</v>
      </c>
      <c r="G3978">
        <v>100</v>
      </c>
      <c r="H3978">
        <v>11.3</v>
      </c>
      <c r="I3978">
        <v>1130</v>
      </c>
      <c r="J3978">
        <v>3.8</v>
      </c>
      <c r="K3978">
        <v>380</v>
      </c>
      <c r="L3978">
        <v>7.5</v>
      </c>
      <c r="M3978">
        <v>0.66371681415929207</v>
      </c>
      <c r="N3978">
        <v>750</v>
      </c>
      <c r="O3978" t="s">
        <v>640</v>
      </c>
      <c r="P3978" t="s">
        <v>641</v>
      </c>
      <c r="Q3978" t="s">
        <v>132</v>
      </c>
      <c r="R3978" t="s">
        <v>56</v>
      </c>
      <c r="S3978" t="s">
        <v>133</v>
      </c>
      <c r="T3978" t="s">
        <v>642</v>
      </c>
      <c r="U3978" t="s">
        <v>1191</v>
      </c>
      <c r="V3978">
        <f>YEAR(sales_order1[[#This Row],[date]])</f>
        <v>2021</v>
      </c>
      <c r="W3978" t="str">
        <f>TEXT(sales_order1[[#This Row],[date]], "Mmm")</f>
        <v>Nov</v>
      </c>
      <c r="X3978">
        <f>VALUE(TEXT(sales_order1[[#This Row],[date]], "D"))</f>
        <v>11</v>
      </c>
      <c r="Y3978">
        <v>45</v>
      </c>
    </row>
    <row r="3979" spans="1:25" x14ac:dyDescent="0.25">
      <c r="A3979" s="1">
        <v>44511</v>
      </c>
      <c r="B3979">
        <v>61903</v>
      </c>
      <c r="C3979" t="s">
        <v>67</v>
      </c>
      <c r="D3979" t="str">
        <f>VLOOKUP(sales_order1[[#This Row],[itemCode]],product_details3!B:C,2,0)</f>
        <v>SRMH15</v>
      </c>
      <c r="E3979" t="s">
        <v>68</v>
      </c>
      <c r="F3979" t="s">
        <v>30</v>
      </c>
      <c r="G3979">
        <v>150</v>
      </c>
      <c r="H3979">
        <v>15.75</v>
      </c>
      <c r="I3979">
        <v>2362.5</v>
      </c>
      <c r="J3979">
        <v>5.45</v>
      </c>
      <c r="K3979">
        <v>817.5</v>
      </c>
      <c r="L3979">
        <v>10.3</v>
      </c>
      <c r="M3979">
        <v>0.65396825396825398</v>
      </c>
      <c r="N3979">
        <v>1545</v>
      </c>
      <c r="O3979" t="s">
        <v>276</v>
      </c>
      <c r="P3979" t="s">
        <v>277</v>
      </c>
      <c r="Q3979" t="s">
        <v>39</v>
      </c>
      <c r="R3979" t="s">
        <v>40</v>
      </c>
      <c r="S3979" t="s">
        <v>41</v>
      </c>
      <c r="T3979" t="s">
        <v>278</v>
      </c>
      <c r="U3979" t="s">
        <v>1188</v>
      </c>
      <c r="V3979">
        <f>YEAR(sales_order1[[#This Row],[date]])</f>
        <v>2021</v>
      </c>
      <c r="W3979" t="str">
        <f>TEXT(sales_order1[[#This Row],[date]], "Mmm")</f>
        <v>Nov</v>
      </c>
      <c r="X3979">
        <f>VALUE(TEXT(sales_order1[[#This Row],[date]], "D"))</f>
        <v>11</v>
      </c>
      <c r="Y3979">
        <v>45</v>
      </c>
    </row>
    <row r="3980" spans="1:25" x14ac:dyDescent="0.25">
      <c r="A3980" s="1">
        <v>44511</v>
      </c>
      <c r="B3980">
        <v>61904</v>
      </c>
      <c r="C3980" t="s">
        <v>122</v>
      </c>
      <c r="D3980" t="str">
        <f>VLOOKUP(sales_order1[[#This Row],[itemCode]],product_details3!B:C,2,0)</f>
        <v>TNRE150</v>
      </c>
      <c r="E3980" t="s">
        <v>123</v>
      </c>
      <c r="F3980" t="s">
        <v>124</v>
      </c>
      <c r="G3980">
        <v>200</v>
      </c>
      <c r="H3980">
        <v>16.95</v>
      </c>
      <c r="I3980">
        <v>3390</v>
      </c>
      <c r="J3980">
        <v>5.2</v>
      </c>
      <c r="K3980">
        <v>1040</v>
      </c>
      <c r="L3980">
        <v>11.75</v>
      </c>
      <c r="M3980">
        <v>0.69321533923303835</v>
      </c>
      <c r="N3980">
        <v>2350</v>
      </c>
      <c r="O3980" t="s">
        <v>499</v>
      </c>
      <c r="P3980" t="s">
        <v>500</v>
      </c>
      <c r="Q3980" t="s">
        <v>107</v>
      </c>
      <c r="R3980" t="s">
        <v>40</v>
      </c>
      <c r="S3980" t="s">
        <v>101</v>
      </c>
      <c r="T3980" t="s">
        <v>501</v>
      </c>
      <c r="U3980" t="s">
        <v>1190</v>
      </c>
      <c r="V3980">
        <f>YEAR(sales_order1[[#This Row],[date]])</f>
        <v>2021</v>
      </c>
      <c r="W3980" t="str">
        <f>TEXT(sales_order1[[#This Row],[date]], "Mmm")</f>
        <v>Nov</v>
      </c>
      <c r="X3980">
        <f>VALUE(TEXT(sales_order1[[#This Row],[date]], "D"))</f>
        <v>11</v>
      </c>
      <c r="Y3980">
        <v>45</v>
      </c>
    </row>
    <row r="3981" spans="1:25" x14ac:dyDescent="0.25">
      <c r="A3981" s="1">
        <v>44511</v>
      </c>
      <c r="B3981">
        <v>61905</v>
      </c>
      <c r="C3981" t="s">
        <v>339</v>
      </c>
      <c r="D3981" t="str">
        <f>VLOOKUP(sales_order1[[#This Row],[itemCode]],product_details3!B:C,2,0)</f>
        <v>SRMH50</v>
      </c>
      <c r="E3981" t="s">
        <v>340</v>
      </c>
      <c r="F3981" t="s">
        <v>30</v>
      </c>
      <c r="G3981">
        <v>50</v>
      </c>
      <c r="H3981">
        <v>31.25</v>
      </c>
      <c r="I3981">
        <v>1562.5</v>
      </c>
      <c r="J3981">
        <v>10.75</v>
      </c>
      <c r="K3981">
        <v>537.5</v>
      </c>
      <c r="L3981">
        <v>20.5</v>
      </c>
      <c r="M3981">
        <v>0.65600000000000003</v>
      </c>
      <c r="N3981">
        <v>1025</v>
      </c>
      <c r="O3981" t="s">
        <v>244</v>
      </c>
      <c r="P3981" t="s">
        <v>245</v>
      </c>
      <c r="Q3981" t="s">
        <v>186</v>
      </c>
      <c r="R3981" t="s">
        <v>112</v>
      </c>
      <c r="S3981" t="s">
        <v>246</v>
      </c>
      <c r="T3981" t="s">
        <v>247</v>
      </c>
      <c r="U3981" t="s">
        <v>1189</v>
      </c>
      <c r="V3981">
        <f>YEAR(sales_order1[[#This Row],[date]])</f>
        <v>2021</v>
      </c>
      <c r="W3981" t="str">
        <f>TEXT(sales_order1[[#This Row],[date]], "Mmm")</f>
        <v>Nov</v>
      </c>
      <c r="X3981">
        <f>VALUE(TEXT(sales_order1[[#This Row],[date]], "D"))</f>
        <v>11</v>
      </c>
      <c r="Y3981">
        <v>45</v>
      </c>
    </row>
    <row r="3982" spans="1:25" x14ac:dyDescent="0.25">
      <c r="A3982" s="1">
        <v>44511</v>
      </c>
      <c r="B3982">
        <v>61906</v>
      </c>
      <c r="C3982" t="s">
        <v>28</v>
      </c>
      <c r="D3982" t="str">
        <f>VLOOKUP(sales_order1[[#This Row],[itemCode]],product_details3!B:C,2,0)</f>
        <v>SRMC30</v>
      </c>
      <c r="E3982" t="s">
        <v>29</v>
      </c>
      <c r="F3982" t="s">
        <v>30</v>
      </c>
      <c r="G3982">
        <v>150</v>
      </c>
      <c r="H3982">
        <v>22.6</v>
      </c>
      <c r="I3982">
        <v>3390</v>
      </c>
      <c r="J3982">
        <v>7.6</v>
      </c>
      <c r="K3982">
        <v>1140</v>
      </c>
      <c r="L3982">
        <v>15</v>
      </c>
      <c r="M3982">
        <v>0.66371681415929207</v>
      </c>
      <c r="N3982">
        <v>2250</v>
      </c>
      <c r="O3982" t="s">
        <v>454</v>
      </c>
      <c r="P3982" t="s">
        <v>455</v>
      </c>
      <c r="Q3982" t="s">
        <v>71</v>
      </c>
      <c r="R3982" t="s">
        <v>72</v>
      </c>
      <c r="S3982" t="s">
        <v>73</v>
      </c>
      <c r="T3982" t="s">
        <v>456</v>
      </c>
      <c r="U3982" t="s">
        <v>1190</v>
      </c>
      <c r="V3982">
        <f>YEAR(sales_order1[[#This Row],[date]])</f>
        <v>2021</v>
      </c>
      <c r="W3982" t="str">
        <f>TEXT(sales_order1[[#This Row],[date]], "Mmm")</f>
        <v>Nov</v>
      </c>
      <c r="X3982">
        <f>VALUE(TEXT(sales_order1[[#This Row],[date]], "D"))</f>
        <v>11</v>
      </c>
      <c r="Y3982">
        <v>45</v>
      </c>
    </row>
    <row r="3983" spans="1:25" x14ac:dyDescent="0.25">
      <c r="A3983" s="1">
        <v>44511</v>
      </c>
      <c r="B3983">
        <v>61907</v>
      </c>
      <c r="C3983" t="s">
        <v>103</v>
      </c>
      <c r="D3983" t="str">
        <f>VLOOKUP(sales_order1[[#This Row],[itemCode]],product_details3!B:C,2,0)</f>
        <v>SCRT50</v>
      </c>
      <c r="E3983" t="s">
        <v>104</v>
      </c>
      <c r="F3983" t="s">
        <v>61</v>
      </c>
      <c r="G3983">
        <v>250</v>
      </c>
      <c r="H3983">
        <v>16.95</v>
      </c>
      <c r="I3983">
        <v>4237.5</v>
      </c>
      <c r="J3983">
        <v>5.2</v>
      </c>
      <c r="K3983">
        <v>1300</v>
      </c>
      <c r="L3983">
        <v>11.75</v>
      </c>
      <c r="M3983">
        <v>0.69321533923303835</v>
      </c>
      <c r="N3983">
        <v>2937.5</v>
      </c>
      <c r="O3983" t="s">
        <v>177</v>
      </c>
      <c r="P3983" t="s">
        <v>178</v>
      </c>
      <c r="Q3983" t="s">
        <v>111</v>
      </c>
      <c r="R3983" t="s">
        <v>112</v>
      </c>
      <c r="S3983" t="s">
        <v>179</v>
      </c>
      <c r="T3983" t="s">
        <v>180</v>
      </c>
      <c r="U3983" t="s">
        <v>1189</v>
      </c>
      <c r="V3983">
        <f>YEAR(sales_order1[[#This Row],[date]])</f>
        <v>2021</v>
      </c>
      <c r="W3983" t="str">
        <f>TEXT(sales_order1[[#This Row],[date]], "Mmm")</f>
        <v>Nov</v>
      </c>
      <c r="X3983">
        <f>VALUE(TEXT(sales_order1[[#This Row],[date]], "D"))</f>
        <v>11</v>
      </c>
      <c r="Y3983">
        <v>45</v>
      </c>
    </row>
    <row r="3984" spans="1:25" x14ac:dyDescent="0.25">
      <c r="A3984" s="1">
        <v>44511</v>
      </c>
      <c r="B3984">
        <v>61908</v>
      </c>
      <c r="C3984" t="s">
        <v>122</v>
      </c>
      <c r="D3984" t="str">
        <f>VLOOKUP(sales_order1[[#This Row],[itemCode]],product_details3!B:C,2,0)</f>
        <v>TNRE150</v>
      </c>
      <c r="E3984" t="s">
        <v>123</v>
      </c>
      <c r="F3984" t="s">
        <v>124</v>
      </c>
      <c r="G3984">
        <v>200</v>
      </c>
      <c r="H3984">
        <v>16.95</v>
      </c>
      <c r="I3984">
        <v>3390</v>
      </c>
      <c r="J3984">
        <v>5.2</v>
      </c>
      <c r="K3984">
        <v>1040</v>
      </c>
      <c r="L3984">
        <v>11.75</v>
      </c>
      <c r="M3984">
        <v>0.69321533923303835</v>
      </c>
      <c r="N3984">
        <v>2350</v>
      </c>
      <c r="O3984" t="s">
        <v>609</v>
      </c>
      <c r="P3984" t="s">
        <v>610</v>
      </c>
      <c r="Q3984" t="s">
        <v>93</v>
      </c>
      <c r="R3984" t="s">
        <v>72</v>
      </c>
      <c r="S3984" t="s">
        <v>260</v>
      </c>
      <c r="T3984" t="s">
        <v>611</v>
      </c>
      <c r="U3984" t="s">
        <v>1190</v>
      </c>
      <c r="V3984">
        <f>YEAR(sales_order1[[#This Row],[date]])</f>
        <v>2021</v>
      </c>
      <c r="W3984" t="str">
        <f>TEXT(sales_order1[[#This Row],[date]], "Mmm")</f>
        <v>Nov</v>
      </c>
      <c r="X3984">
        <f>VALUE(TEXT(sales_order1[[#This Row],[date]], "D"))</f>
        <v>11</v>
      </c>
      <c r="Y3984">
        <v>45</v>
      </c>
    </row>
    <row r="3985" spans="1:25" x14ac:dyDescent="0.25">
      <c r="A3985" s="1">
        <v>44511</v>
      </c>
      <c r="B3985">
        <v>61909</v>
      </c>
      <c r="C3985" t="s">
        <v>235</v>
      </c>
      <c r="D3985" t="str">
        <f>VLOOKUP(sales_order1[[#This Row],[itemCode]],product_details3!B:C,2,0)</f>
        <v>CLNF150</v>
      </c>
      <c r="E3985" t="s">
        <v>236</v>
      </c>
      <c r="F3985" t="s">
        <v>45</v>
      </c>
      <c r="G3985">
        <v>100</v>
      </c>
      <c r="H3985">
        <v>13.95</v>
      </c>
      <c r="I3985">
        <v>1395</v>
      </c>
      <c r="J3985">
        <v>5.2</v>
      </c>
      <c r="K3985">
        <v>520</v>
      </c>
      <c r="L3985">
        <v>8.75</v>
      </c>
      <c r="M3985">
        <v>0.62724014336917566</v>
      </c>
      <c r="N3985">
        <v>875</v>
      </c>
      <c r="O3985" t="s">
        <v>31</v>
      </c>
      <c r="P3985" t="s">
        <v>32</v>
      </c>
      <c r="Q3985" t="s">
        <v>24</v>
      </c>
      <c r="R3985" t="s">
        <v>25</v>
      </c>
      <c r="S3985" t="s">
        <v>33</v>
      </c>
      <c r="T3985" t="s">
        <v>34</v>
      </c>
      <c r="U3985" t="s">
        <v>1191</v>
      </c>
      <c r="V3985">
        <f>YEAR(sales_order1[[#This Row],[date]])</f>
        <v>2021</v>
      </c>
      <c r="W3985" t="str">
        <f>TEXT(sales_order1[[#This Row],[date]], "Mmm")</f>
        <v>Nov</v>
      </c>
      <c r="X3985">
        <f>VALUE(TEXT(sales_order1[[#This Row],[date]], "D"))</f>
        <v>11</v>
      </c>
      <c r="Y3985">
        <v>45</v>
      </c>
    </row>
    <row r="3986" spans="1:25" x14ac:dyDescent="0.25">
      <c r="A3986" s="1">
        <v>44511</v>
      </c>
      <c r="B3986">
        <v>61910</v>
      </c>
      <c r="C3986" t="s">
        <v>86</v>
      </c>
      <c r="D3986" t="str">
        <f>VLOOKUP(sales_order1[[#This Row],[itemCode]],product_details3!B:C,2,0)</f>
        <v>SRMH30</v>
      </c>
      <c r="E3986" t="s">
        <v>87</v>
      </c>
      <c r="F3986" t="s">
        <v>30</v>
      </c>
      <c r="G3986">
        <v>50</v>
      </c>
      <c r="H3986">
        <v>21</v>
      </c>
      <c r="I3986">
        <v>1050</v>
      </c>
      <c r="J3986">
        <v>6.6</v>
      </c>
      <c r="K3986">
        <v>330</v>
      </c>
      <c r="L3986">
        <v>14.4</v>
      </c>
      <c r="M3986">
        <v>0.68571428571428572</v>
      </c>
      <c r="N3986">
        <v>720</v>
      </c>
      <c r="O3986" t="s">
        <v>511</v>
      </c>
      <c r="P3986" t="s">
        <v>512</v>
      </c>
      <c r="Q3986" t="s">
        <v>201</v>
      </c>
      <c r="R3986" t="s">
        <v>25</v>
      </c>
      <c r="S3986" t="s">
        <v>372</v>
      </c>
      <c r="T3986" t="s">
        <v>513</v>
      </c>
      <c r="U3986" t="s">
        <v>1191</v>
      </c>
      <c r="V3986">
        <f>YEAR(sales_order1[[#This Row],[date]])</f>
        <v>2021</v>
      </c>
      <c r="W3986" t="str">
        <f>TEXT(sales_order1[[#This Row],[date]], "Mmm")</f>
        <v>Nov</v>
      </c>
      <c r="X3986">
        <f>VALUE(TEXT(sales_order1[[#This Row],[date]], "D"))</f>
        <v>11</v>
      </c>
      <c r="Y3986">
        <v>45</v>
      </c>
    </row>
    <row r="3987" spans="1:25" x14ac:dyDescent="0.25">
      <c r="A3987" s="1">
        <v>44511</v>
      </c>
      <c r="B3987">
        <v>61911</v>
      </c>
      <c r="C3987" t="s">
        <v>122</v>
      </c>
      <c r="D3987" t="str">
        <f>VLOOKUP(sales_order1[[#This Row],[itemCode]],product_details3!B:C,2,0)</f>
        <v>TNRE150</v>
      </c>
      <c r="E3987" t="s">
        <v>123</v>
      </c>
      <c r="F3987" t="s">
        <v>124</v>
      </c>
      <c r="G3987">
        <v>200</v>
      </c>
      <c r="H3987">
        <v>16.95</v>
      </c>
      <c r="I3987">
        <v>3390</v>
      </c>
      <c r="J3987">
        <v>5.2</v>
      </c>
      <c r="K3987">
        <v>1040</v>
      </c>
      <c r="L3987">
        <v>11.75</v>
      </c>
      <c r="M3987">
        <v>0.69321533923303835</v>
      </c>
      <c r="N3987">
        <v>2350</v>
      </c>
      <c r="O3987" t="s">
        <v>412</v>
      </c>
      <c r="P3987" t="s">
        <v>413</v>
      </c>
      <c r="Q3987" t="s">
        <v>48</v>
      </c>
      <c r="R3987" t="s">
        <v>25</v>
      </c>
      <c r="S3987" t="s">
        <v>49</v>
      </c>
      <c r="T3987" t="s">
        <v>414</v>
      </c>
      <c r="U3987" t="s">
        <v>1191</v>
      </c>
      <c r="V3987">
        <f>YEAR(sales_order1[[#This Row],[date]])</f>
        <v>2021</v>
      </c>
      <c r="W3987" t="str">
        <f>TEXT(sales_order1[[#This Row],[date]], "Mmm")</f>
        <v>Nov</v>
      </c>
      <c r="X3987">
        <f>VALUE(TEXT(sales_order1[[#This Row],[date]], "D"))</f>
        <v>11</v>
      </c>
      <c r="Y3987">
        <v>45</v>
      </c>
    </row>
    <row r="3988" spans="1:25" x14ac:dyDescent="0.25">
      <c r="A3988" s="1">
        <v>44511</v>
      </c>
      <c r="B3988">
        <v>61912</v>
      </c>
      <c r="C3988" t="s">
        <v>115</v>
      </c>
      <c r="D3988" t="str">
        <f>VLOOKUP(sales_order1[[#This Row],[itemCode]],product_details3!B:C,2,0)</f>
        <v>SCRS30100</v>
      </c>
      <c r="E3988" t="s">
        <v>116</v>
      </c>
      <c r="F3988" t="s">
        <v>61</v>
      </c>
      <c r="G3988">
        <v>50</v>
      </c>
      <c r="H3988">
        <v>32.75</v>
      </c>
      <c r="I3988">
        <v>1637.5</v>
      </c>
      <c r="J3988">
        <v>11.25</v>
      </c>
      <c r="K3988">
        <v>562.5</v>
      </c>
      <c r="L3988">
        <v>21.5</v>
      </c>
      <c r="M3988">
        <v>0.65648854961832059</v>
      </c>
      <c r="N3988">
        <v>1075</v>
      </c>
      <c r="O3988" t="s">
        <v>211</v>
      </c>
      <c r="P3988" t="s">
        <v>212</v>
      </c>
      <c r="Q3988" t="s">
        <v>213</v>
      </c>
      <c r="R3988" t="s">
        <v>25</v>
      </c>
      <c r="S3988" t="s">
        <v>214</v>
      </c>
      <c r="T3988" t="s">
        <v>215</v>
      </c>
      <c r="U3988" t="s">
        <v>1191</v>
      </c>
      <c r="V3988">
        <f>YEAR(sales_order1[[#This Row],[date]])</f>
        <v>2021</v>
      </c>
      <c r="W3988" t="str">
        <f>TEXT(sales_order1[[#This Row],[date]], "Mmm")</f>
        <v>Nov</v>
      </c>
      <c r="X3988">
        <f>VALUE(TEXT(sales_order1[[#This Row],[date]], "D"))</f>
        <v>11</v>
      </c>
      <c r="Y3988">
        <v>45</v>
      </c>
    </row>
    <row r="3989" spans="1:25" x14ac:dyDescent="0.25">
      <c r="A3989" s="1">
        <v>44512</v>
      </c>
      <c r="B3989">
        <v>61913</v>
      </c>
      <c r="C3989" t="s">
        <v>181</v>
      </c>
      <c r="D3989" t="str">
        <f>VLOOKUP(sales_order1[[#This Row],[itemCode]],product_details3!B:C,2,0)</f>
        <v>EXFP100</v>
      </c>
      <c r="E3989" t="s">
        <v>182</v>
      </c>
      <c r="F3989" t="s">
        <v>183</v>
      </c>
      <c r="G3989">
        <v>150</v>
      </c>
      <c r="H3989">
        <v>21.95</v>
      </c>
      <c r="I3989">
        <v>3292.5</v>
      </c>
      <c r="J3989">
        <v>8.1999999999999993</v>
      </c>
      <c r="K3989">
        <v>1230</v>
      </c>
      <c r="L3989">
        <v>13.75</v>
      </c>
      <c r="M3989">
        <v>0.62642369020501143</v>
      </c>
      <c r="N3989">
        <v>2062.5</v>
      </c>
      <c r="O3989" t="s">
        <v>522</v>
      </c>
      <c r="P3989" t="s">
        <v>523</v>
      </c>
      <c r="Q3989" t="s">
        <v>146</v>
      </c>
      <c r="R3989" t="s">
        <v>112</v>
      </c>
      <c r="S3989" t="s">
        <v>165</v>
      </c>
      <c r="T3989" t="s">
        <v>524</v>
      </c>
      <c r="U3989" t="s">
        <v>1189</v>
      </c>
      <c r="V3989">
        <f>YEAR(sales_order1[[#This Row],[date]])</f>
        <v>2021</v>
      </c>
      <c r="W3989" t="str">
        <f>TEXT(sales_order1[[#This Row],[date]], "Mmm")</f>
        <v>Nov</v>
      </c>
      <c r="X3989">
        <f>VALUE(TEXT(sales_order1[[#This Row],[date]], "D"))</f>
        <v>12</v>
      </c>
      <c r="Y3989">
        <v>46</v>
      </c>
    </row>
    <row r="3990" spans="1:25" x14ac:dyDescent="0.25">
      <c r="A3990" s="1">
        <v>44512</v>
      </c>
      <c r="B3990">
        <v>61914</v>
      </c>
      <c r="C3990" t="s">
        <v>135</v>
      </c>
      <c r="D3990" t="str">
        <f>VLOOKUP(sales_order1[[#This Row],[itemCode]],product_details3!B:C,2,0)</f>
        <v>MSKSH</v>
      </c>
      <c r="E3990" t="s">
        <v>136</v>
      </c>
      <c r="F3990" t="s">
        <v>137</v>
      </c>
      <c r="G3990">
        <v>200</v>
      </c>
      <c r="H3990">
        <v>18.75</v>
      </c>
      <c r="I3990">
        <v>3750</v>
      </c>
      <c r="J3990">
        <v>7.45</v>
      </c>
      <c r="K3990">
        <v>1490</v>
      </c>
      <c r="L3990">
        <v>11.3</v>
      </c>
      <c r="M3990">
        <v>0.60266666666666668</v>
      </c>
      <c r="N3990">
        <v>2260</v>
      </c>
      <c r="O3990" t="s">
        <v>82</v>
      </c>
      <c r="P3990" t="s">
        <v>83</v>
      </c>
      <c r="Q3990" t="s">
        <v>64</v>
      </c>
      <c r="R3990" t="s">
        <v>40</v>
      </c>
      <c r="S3990" t="s">
        <v>84</v>
      </c>
      <c r="T3990" t="s">
        <v>85</v>
      </c>
      <c r="U3990" t="s">
        <v>1189</v>
      </c>
      <c r="V3990">
        <f>YEAR(sales_order1[[#This Row],[date]])</f>
        <v>2021</v>
      </c>
      <c r="W3990" t="str">
        <f>TEXT(sales_order1[[#This Row],[date]], "Mmm")</f>
        <v>Nov</v>
      </c>
      <c r="X3990">
        <f>VALUE(TEXT(sales_order1[[#This Row],[date]], "D"))</f>
        <v>12</v>
      </c>
      <c r="Y3990">
        <v>46</v>
      </c>
    </row>
    <row r="3991" spans="1:25" x14ac:dyDescent="0.25">
      <c r="A3991" s="1">
        <v>44512</v>
      </c>
      <c r="B3991">
        <v>61915</v>
      </c>
      <c r="C3991" t="s">
        <v>320</v>
      </c>
      <c r="D3991" t="str">
        <f>VLOOKUP(sales_order1[[#This Row],[itemCode]],product_details3!B:C,2,0)</f>
        <v>SCR50+100</v>
      </c>
      <c r="E3991" t="s">
        <v>321</v>
      </c>
      <c r="F3991" t="s">
        <v>61</v>
      </c>
      <c r="G3991">
        <v>150</v>
      </c>
      <c r="H3991">
        <v>26.25</v>
      </c>
      <c r="I3991">
        <v>3937.5</v>
      </c>
      <c r="J3991">
        <v>7.75</v>
      </c>
      <c r="K3991">
        <v>1162.5</v>
      </c>
      <c r="L3991">
        <v>18.5</v>
      </c>
      <c r="M3991">
        <v>0.70476190476190481</v>
      </c>
      <c r="N3991">
        <v>2775</v>
      </c>
      <c r="O3991" t="s">
        <v>679</v>
      </c>
      <c r="P3991" t="s">
        <v>680</v>
      </c>
      <c r="Q3991" t="s">
        <v>71</v>
      </c>
      <c r="R3991" t="s">
        <v>72</v>
      </c>
      <c r="S3991" t="s">
        <v>73</v>
      </c>
      <c r="T3991" t="s">
        <v>681</v>
      </c>
      <c r="U3991" t="s">
        <v>1190</v>
      </c>
      <c r="V3991">
        <f>YEAR(sales_order1[[#This Row],[date]])</f>
        <v>2021</v>
      </c>
      <c r="W3991" t="str">
        <f>TEXT(sales_order1[[#This Row],[date]], "Mmm")</f>
        <v>Nov</v>
      </c>
      <c r="X3991">
        <f>VALUE(TEXT(sales_order1[[#This Row],[date]], "D"))</f>
        <v>12</v>
      </c>
      <c r="Y3991">
        <v>46</v>
      </c>
    </row>
    <row r="3992" spans="1:25" x14ac:dyDescent="0.25">
      <c r="A3992" s="1">
        <v>44512</v>
      </c>
      <c r="B3992">
        <v>61916</v>
      </c>
      <c r="C3992" t="s">
        <v>235</v>
      </c>
      <c r="D3992" t="str">
        <f>VLOOKUP(sales_order1[[#This Row],[itemCode]],product_details3!B:C,2,0)</f>
        <v>CLNF150</v>
      </c>
      <c r="E3992" t="s">
        <v>236</v>
      </c>
      <c r="F3992" t="s">
        <v>45</v>
      </c>
      <c r="G3992">
        <v>150</v>
      </c>
      <c r="H3992">
        <v>13.95</v>
      </c>
      <c r="I3992">
        <v>2092.5</v>
      </c>
      <c r="J3992">
        <v>5.2</v>
      </c>
      <c r="K3992">
        <v>780</v>
      </c>
      <c r="L3992">
        <v>8.75</v>
      </c>
      <c r="M3992">
        <v>0.62724014336917566</v>
      </c>
      <c r="N3992">
        <v>1312.5</v>
      </c>
      <c r="O3992" t="s">
        <v>62</v>
      </c>
      <c r="P3992" t="s">
        <v>63</v>
      </c>
      <c r="Q3992" t="s">
        <v>64</v>
      </c>
      <c r="R3992" t="s">
        <v>40</v>
      </c>
      <c r="S3992" t="s">
        <v>65</v>
      </c>
      <c r="T3992" t="s">
        <v>66</v>
      </c>
      <c r="U3992" t="s">
        <v>1190</v>
      </c>
      <c r="V3992">
        <f>YEAR(sales_order1[[#This Row],[date]])</f>
        <v>2021</v>
      </c>
      <c r="W3992" t="str">
        <f>TEXT(sales_order1[[#This Row],[date]], "Mmm")</f>
        <v>Nov</v>
      </c>
      <c r="X3992">
        <f>VALUE(TEXT(sales_order1[[#This Row],[date]], "D"))</f>
        <v>12</v>
      </c>
      <c r="Y3992">
        <v>46</v>
      </c>
    </row>
    <row r="3993" spans="1:25" x14ac:dyDescent="0.25">
      <c r="A3993" s="1">
        <v>44512</v>
      </c>
      <c r="B3993">
        <v>61917</v>
      </c>
      <c r="C3993" t="s">
        <v>194</v>
      </c>
      <c r="D3993" t="str">
        <f>VLOOKUP(sales_order1[[#This Row],[itemCode]],product_details3!B:C,2,0)</f>
        <v>CLNG150</v>
      </c>
      <c r="E3993" t="s">
        <v>195</v>
      </c>
      <c r="F3993" t="s">
        <v>45</v>
      </c>
      <c r="G3993">
        <v>150</v>
      </c>
      <c r="H3993">
        <v>12.75</v>
      </c>
      <c r="I3993">
        <v>1912.5</v>
      </c>
      <c r="J3993">
        <v>4.45</v>
      </c>
      <c r="K3993">
        <v>667.5</v>
      </c>
      <c r="L3993">
        <v>8.3000000000000007</v>
      </c>
      <c r="M3993">
        <v>0.65098039215686276</v>
      </c>
      <c r="N3993">
        <v>1245</v>
      </c>
      <c r="O3993" t="s">
        <v>594</v>
      </c>
      <c r="P3993" t="s">
        <v>595</v>
      </c>
      <c r="Q3993" t="s">
        <v>264</v>
      </c>
      <c r="R3993" t="s">
        <v>56</v>
      </c>
      <c r="S3993" t="s">
        <v>133</v>
      </c>
      <c r="T3993" t="s">
        <v>596</v>
      </c>
      <c r="U3993" t="s">
        <v>1191</v>
      </c>
      <c r="V3993">
        <f>YEAR(sales_order1[[#This Row],[date]])</f>
        <v>2021</v>
      </c>
      <c r="W3993" t="str">
        <f>TEXT(sales_order1[[#This Row],[date]], "Mmm")</f>
        <v>Nov</v>
      </c>
      <c r="X3993">
        <f>VALUE(TEXT(sales_order1[[#This Row],[date]], "D"))</f>
        <v>12</v>
      </c>
      <c r="Y3993">
        <v>46</v>
      </c>
    </row>
    <row r="3994" spans="1:25" x14ac:dyDescent="0.25">
      <c r="A3994" s="1">
        <v>44512</v>
      </c>
      <c r="B3994">
        <v>61918</v>
      </c>
      <c r="C3994" t="s">
        <v>325</v>
      </c>
      <c r="D3994" t="str">
        <f>VLOOKUP(sales_order1[[#This Row],[itemCode]],product_details3!B:C,2,0)</f>
        <v>EXFG100</v>
      </c>
      <c r="E3994" t="s">
        <v>326</v>
      </c>
      <c r="F3994" t="s">
        <v>183</v>
      </c>
      <c r="G3994">
        <v>100</v>
      </c>
      <c r="H3994">
        <v>20.75</v>
      </c>
      <c r="I3994">
        <v>2075</v>
      </c>
      <c r="J3994">
        <v>7.45</v>
      </c>
      <c r="K3994">
        <v>745</v>
      </c>
      <c r="L3994">
        <v>13.3</v>
      </c>
      <c r="M3994">
        <v>0.64096385542168677</v>
      </c>
      <c r="N3994">
        <v>1330</v>
      </c>
      <c r="O3994" t="s">
        <v>457</v>
      </c>
      <c r="P3994" t="s">
        <v>458</v>
      </c>
      <c r="Q3994" t="s">
        <v>383</v>
      </c>
      <c r="R3994" t="s">
        <v>72</v>
      </c>
      <c r="S3994" t="s">
        <v>459</v>
      </c>
      <c r="T3994" t="s">
        <v>460</v>
      </c>
      <c r="U3994" t="s">
        <v>1188</v>
      </c>
      <c r="V3994">
        <f>YEAR(sales_order1[[#This Row],[date]])</f>
        <v>2021</v>
      </c>
      <c r="W3994" t="str">
        <f>TEXT(sales_order1[[#This Row],[date]], "Mmm")</f>
        <v>Nov</v>
      </c>
      <c r="X3994">
        <f>VALUE(TEXT(sales_order1[[#This Row],[date]], "D"))</f>
        <v>12</v>
      </c>
      <c r="Y3994">
        <v>46</v>
      </c>
    </row>
    <row r="3995" spans="1:25" x14ac:dyDescent="0.25">
      <c r="A3995" s="1">
        <v>44512</v>
      </c>
      <c r="B3995">
        <v>61919</v>
      </c>
      <c r="C3995" t="s">
        <v>325</v>
      </c>
      <c r="D3995" t="str">
        <f>VLOOKUP(sales_order1[[#This Row],[itemCode]],product_details3!B:C,2,0)</f>
        <v>EXFG100</v>
      </c>
      <c r="E3995" t="s">
        <v>326</v>
      </c>
      <c r="F3995" t="s">
        <v>183</v>
      </c>
      <c r="G3995">
        <v>100</v>
      </c>
      <c r="H3995">
        <v>20.75</v>
      </c>
      <c r="I3995">
        <v>2075</v>
      </c>
      <c r="J3995">
        <v>7.45</v>
      </c>
      <c r="K3995">
        <v>745</v>
      </c>
      <c r="L3995">
        <v>13.3</v>
      </c>
      <c r="M3995">
        <v>0.64096385542168677</v>
      </c>
      <c r="N3995">
        <v>1330</v>
      </c>
      <c r="O3995" t="s">
        <v>158</v>
      </c>
      <c r="P3995" t="s">
        <v>159</v>
      </c>
      <c r="Q3995" t="s">
        <v>160</v>
      </c>
      <c r="R3995" t="s">
        <v>112</v>
      </c>
      <c r="S3995" t="s">
        <v>161</v>
      </c>
      <c r="T3995" t="s">
        <v>162</v>
      </c>
      <c r="U3995" t="s">
        <v>1189</v>
      </c>
      <c r="V3995">
        <f>YEAR(sales_order1[[#This Row],[date]])</f>
        <v>2021</v>
      </c>
      <c r="W3995" t="str">
        <f>TEXT(sales_order1[[#This Row],[date]], "Mmm")</f>
        <v>Nov</v>
      </c>
      <c r="X3995">
        <f>VALUE(TEXT(sales_order1[[#This Row],[date]], "D"))</f>
        <v>12</v>
      </c>
      <c r="Y3995">
        <v>46</v>
      </c>
    </row>
    <row r="3996" spans="1:25" x14ac:dyDescent="0.25">
      <c r="A3996" s="1">
        <v>44512</v>
      </c>
      <c r="B3996">
        <v>61920</v>
      </c>
      <c r="C3996" t="s">
        <v>43</v>
      </c>
      <c r="D3996" t="str">
        <f>VLOOKUP(sales_order1[[#This Row],[itemCode]],product_details3!B:C,2,0)</f>
        <v>CLNG200</v>
      </c>
      <c r="E3996" t="s">
        <v>44</v>
      </c>
      <c r="F3996" t="s">
        <v>45</v>
      </c>
      <c r="G3996">
        <v>50</v>
      </c>
      <c r="H3996">
        <v>21.25</v>
      </c>
      <c r="I3996">
        <v>1062.5</v>
      </c>
      <c r="J3996">
        <v>7.75</v>
      </c>
      <c r="K3996">
        <v>387.5</v>
      </c>
      <c r="L3996">
        <v>13.5</v>
      </c>
      <c r="M3996">
        <v>0.63529411764705879</v>
      </c>
      <c r="N3996">
        <v>675</v>
      </c>
      <c r="O3996" t="s">
        <v>573</v>
      </c>
      <c r="P3996" t="s">
        <v>574</v>
      </c>
      <c r="Q3996" t="s">
        <v>218</v>
      </c>
      <c r="R3996" t="s">
        <v>40</v>
      </c>
      <c r="S3996" t="s">
        <v>219</v>
      </c>
      <c r="T3996" t="s">
        <v>575</v>
      </c>
      <c r="U3996" t="s">
        <v>1190</v>
      </c>
      <c r="V3996">
        <f>YEAR(sales_order1[[#This Row],[date]])</f>
        <v>2021</v>
      </c>
      <c r="W3996" t="str">
        <f>TEXT(sales_order1[[#This Row],[date]], "Mmm")</f>
        <v>Nov</v>
      </c>
      <c r="X3996">
        <f>VALUE(TEXT(sales_order1[[#This Row],[date]], "D"))</f>
        <v>12</v>
      </c>
      <c r="Y3996">
        <v>46</v>
      </c>
    </row>
    <row r="3997" spans="1:25" x14ac:dyDescent="0.25">
      <c r="A3997" s="1">
        <v>44512</v>
      </c>
      <c r="B3997">
        <v>61921</v>
      </c>
      <c r="C3997" t="s">
        <v>438</v>
      </c>
      <c r="D3997" t="str">
        <f>VLOOKUP(sales_order1[[#This Row],[itemCode]],product_details3!B:C,2,0)</f>
        <v>EXFP150</v>
      </c>
      <c r="E3997" t="s">
        <v>439</v>
      </c>
      <c r="F3997" t="s">
        <v>183</v>
      </c>
      <c r="G3997">
        <v>100</v>
      </c>
      <c r="H3997">
        <v>28.25</v>
      </c>
      <c r="I3997">
        <v>2825</v>
      </c>
      <c r="J3997">
        <v>12</v>
      </c>
      <c r="K3997">
        <v>1200</v>
      </c>
      <c r="L3997">
        <v>16.25</v>
      </c>
      <c r="M3997">
        <v>0.5752212389380531</v>
      </c>
      <c r="N3997">
        <v>1625</v>
      </c>
      <c r="O3997" t="s">
        <v>366</v>
      </c>
      <c r="P3997" t="s">
        <v>367</v>
      </c>
      <c r="Q3997" t="s">
        <v>239</v>
      </c>
      <c r="R3997" t="s">
        <v>112</v>
      </c>
      <c r="S3997" t="s">
        <v>368</v>
      </c>
      <c r="T3997" t="s">
        <v>369</v>
      </c>
      <c r="U3997" t="s">
        <v>1189</v>
      </c>
      <c r="V3997">
        <f>YEAR(sales_order1[[#This Row],[date]])</f>
        <v>2021</v>
      </c>
      <c r="W3997" t="str">
        <f>TEXT(sales_order1[[#This Row],[date]], "Mmm")</f>
        <v>Nov</v>
      </c>
      <c r="X3997">
        <f>VALUE(TEXT(sales_order1[[#This Row],[date]], "D"))</f>
        <v>12</v>
      </c>
      <c r="Y3997">
        <v>46</v>
      </c>
    </row>
    <row r="3998" spans="1:25" x14ac:dyDescent="0.25">
      <c r="A3998" s="1">
        <v>44512</v>
      </c>
      <c r="B3998">
        <v>61922</v>
      </c>
      <c r="C3998" t="s">
        <v>19</v>
      </c>
      <c r="D3998" t="str">
        <f>VLOOKUP(sales_order1[[#This Row],[itemCode]],product_details3!B:C,2,0)</f>
        <v>MSTH100</v>
      </c>
      <c r="E3998" t="s">
        <v>20</v>
      </c>
      <c r="F3998" t="s">
        <v>21</v>
      </c>
      <c r="G3998">
        <v>200</v>
      </c>
      <c r="H3998">
        <v>26.25</v>
      </c>
      <c r="I3998">
        <v>5250</v>
      </c>
      <c r="J3998">
        <v>7.75</v>
      </c>
      <c r="K3998">
        <v>1550</v>
      </c>
      <c r="L3998">
        <v>18.5</v>
      </c>
      <c r="M3998">
        <v>0.70476190476190481</v>
      </c>
      <c r="N3998">
        <v>3700</v>
      </c>
      <c r="O3998" t="s">
        <v>502</v>
      </c>
      <c r="P3998" t="s">
        <v>503</v>
      </c>
      <c r="Q3998" t="s">
        <v>218</v>
      </c>
      <c r="R3998" t="s">
        <v>40</v>
      </c>
      <c r="S3998" t="s">
        <v>219</v>
      </c>
      <c r="T3998" t="s">
        <v>504</v>
      </c>
      <c r="U3998" t="s">
        <v>1190</v>
      </c>
      <c r="V3998">
        <f>YEAR(sales_order1[[#This Row],[date]])</f>
        <v>2021</v>
      </c>
      <c r="W3998" t="str">
        <f>TEXT(sales_order1[[#This Row],[date]], "Mmm")</f>
        <v>Nov</v>
      </c>
      <c r="X3998">
        <f>VALUE(TEXT(sales_order1[[#This Row],[date]], "D"))</f>
        <v>12</v>
      </c>
      <c r="Y3998">
        <v>46</v>
      </c>
    </row>
    <row r="3999" spans="1:25" x14ac:dyDescent="0.25">
      <c r="A3999" s="1">
        <v>44512</v>
      </c>
      <c r="B3999">
        <v>61923</v>
      </c>
      <c r="C3999" t="s">
        <v>51</v>
      </c>
      <c r="D3999" t="str">
        <f>VLOOKUP(sales_order1[[#This Row],[itemCode]],product_details3!B:C,2,0)</f>
        <v>MSTH50</v>
      </c>
      <c r="E3999" t="s">
        <v>52</v>
      </c>
      <c r="F3999" t="s">
        <v>21</v>
      </c>
      <c r="G3999">
        <v>150</v>
      </c>
      <c r="H3999">
        <v>15.75</v>
      </c>
      <c r="I3999">
        <v>2362.5</v>
      </c>
      <c r="J3999">
        <v>4.45</v>
      </c>
      <c r="K3999">
        <v>667.5</v>
      </c>
      <c r="L3999">
        <v>11.3</v>
      </c>
      <c r="M3999">
        <v>0.71746031746031746</v>
      </c>
      <c r="N3999">
        <v>1695</v>
      </c>
      <c r="O3999" t="s">
        <v>266</v>
      </c>
      <c r="P3999" t="s">
        <v>267</v>
      </c>
      <c r="Q3999" t="s">
        <v>154</v>
      </c>
      <c r="R3999" t="s">
        <v>56</v>
      </c>
      <c r="S3999" t="s">
        <v>133</v>
      </c>
      <c r="T3999" t="s">
        <v>268</v>
      </c>
      <c r="U3999" t="s">
        <v>1191</v>
      </c>
      <c r="V3999">
        <f>YEAR(sales_order1[[#This Row],[date]])</f>
        <v>2021</v>
      </c>
      <c r="W3999" t="str">
        <f>TEXT(sales_order1[[#This Row],[date]], "Mmm")</f>
        <v>Nov</v>
      </c>
      <c r="X3999">
        <f>VALUE(TEXT(sales_order1[[#This Row],[date]], "D"))</f>
        <v>12</v>
      </c>
      <c r="Y3999">
        <v>46</v>
      </c>
    </row>
    <row r="4000" spans="1:25" x14ac:dyDescent="0.25">
      <c r="A4000" s="1">
        <v>44512</v>
      </c>
      <c r="B4000">
        <v>61924</v>
      </c>
      <c r="C4000" t="s">
        <v>19</v>
      </c>
      <c r="D4000" t="str">
        <f>VLOOKUP(sales_order1[[#This Row],[itemCode]],product_details3!B:C,2,0)</f>
        <v>MSTH100</v>
      </c>
      <c r="E4000" t="s">
        <v>20</v>
      </c>
      <c r="F4000" t="s">
        <v>21</v>
      </c>
      <c r="G4000">
        <v>50</v>
      </c>
      <c r="H4000">
        <v>26.25</v>
      </c>
      <c r="I4000">
        <v>1312.5</v>
      </c>
      <c r="J4000">
        <v>7.75</v>
      </c>
      <c r="K4000">
        <v>387.5</v>
      </c>
      <c r="L4000">
        <v>18.5</v>
      </c>
      <c r="M4000">
        <v>0.70476190476190481</v>
      </c>
      <c r="N4000">
        <v>925</v>
      </c>
      <c r="O4000" t="s">
        <v>561</v>
      </c>
      <c r="P4000" t="s">
        <v>562</v>
      </c>
      <c r="Q4000" t="s">
        <v>378</v>
      </c>
      <c r="R4000" t="s">
        <v>72</v>
      </c>
      <c r="S4000" t="s">
        <v>563</v>
      </c>
      <c r="T4000" t="s">
        <v>58</v>
      </c>
      <c r="U4000" t="s">
        <v>1188</v>
      </c>
      <c r="V4000">
        <f>YEAR(sales_order1[[#This Row],[date]])</f>
        <v>2021</v>
      </c>
      <c r="W4000" t="str">
        <f>TEXT(sales_order1[[#This Row],[date]], "Mmm")</f>
        <v>Nov</v>
      </c>
      <c r="X4000">
        <f>VALUE(TEXT(sales_order1[[#This Row],[date]], "D"))</f>
        <v>12</v>
      </c>
      <c r="Y4000">
        <v>46</v>
      </c>
    </row>
    <row r="4001" spans="1:25" x14ac:dyDescent="0.25">
      <c r="A4001" s="1">
        <v>44512</v>
      </c>
      <c r="B4001">
        <v>61925</v>
      </c>
      <c r="C4001" t="s">
        <v>122</v>
      </c>
      <c r="D4001" t="str">
        <f>VLOOKUP(sales_order1[[#This Row],[itemCode]],product_details3!B:C,2,0)</f>
        <v>TNRE150</v>
      </c>
      <c r="E4001" t="s">
        <v>123</v>
      </c>
      <c r="F4001" t="s">
        <v>124</v>
      </c>
      <c r="G4001">
        <v>50</v>
      </c>
      <c r="H4001">
        <v>16.95</v>
      </c>
      <c r="I4001">
        <v>847.5</v>
      </c>
      <c r="J4001">
        <v>5.2</v>
      </c>
      <c r="K4001">
        <v>260</v>
      </c>
      <c r="L4001">
        <v>11.75</v>
      </c>
      <c r="M4001">
        <v>0.69321533923303835</v>
      </c>
      <c r="N4001">
        <v>587.5</v>
      </c>
      <c r="O4001" t="s">
        <v>167</v>
      </c>
      <c r="P4001" t="s">
        <v>168</v>
      </c>
      <c r="Q4001" t="s">
        <v>100</v>
      </c>
      <c r="R4001" t="s">
        <v>40</v>
      </c>
      <c r="S4001" t="s">
        <v>101</v>
      </c>
      <c r="T4001" t="s">
        <v>169</v>
      </c>
      <c r="U4001" t="s">
        <v>1190</v>
      </c>
      <c r="V4001">
        <f>YEAR(sales_order1[[#This Row],[date]])</f>
        <v>2021</v>
      </c>
      <c r="W4001" t="str">
        <f>TEXT(sales_order1[[#This Row],[date]], "Mmm")</f>
        <v>Nov</v>
      </c>
      <c r="X4001">
        <f>VALUE(TEXT(sales_order1[[#This Row],[date]], "D"))</f>
        <v>12</v>
      </c>
      <c r="Y4001">
        <v>46</v>
      </c>
    </row>
    <row r="4002" spans="1:25" x14ac:dyDescent="0.25">
      <c r="A4002" s="1">
        <v>44515</v>
      </c>
      <c r="B4002">
        <v>61926</v>
      </c>
      <c r="C4002" t="s">
        <v>194</v>
      </c>
      <c r="D4002" t="str">
        <f>VLOOKUP(sales_order1[[#This Row],[itemCode]],product_details3!B:C,2,0)</f>
        <v>CLNG150</v>
      </c>
      <c r="E4002" t="s">
        <v>195</v>
      </c>
      <c r="F4002" t="s">
        <v>45</v>
      </c>
      <c r="G4002">
        <v>50</v>
      </c>
      <c r="H4002">
        <v>12.75</v>
      </c>
      <c r="I4002">
        <v>637.5</v>
      </c>
      <c r="J4002">
        <v>4.45</v>
      </c>
      <c r="K4002">
        <v>222.5</v>
      </c>
      <c r="L4002">
        <v>8.3000000000000007</v>
      </c>
      <c r="M4002">
        <v>0.65098039215686276</v>
      </c>
      <c r="N4002">
        <v>415</v>
      </c>
      <c r="O4002" t="s">
        <v>651</v>
      </c>
      <c r="P4002" t="s">
        <v>652</v>
      </c>
      <c r="Q4002" t="s">
        <v>218</v>
      </c>
      <c r="R4002" t="s">
        <v>40</v>
      </c>
      <c r="S4002" t="s">
        <v>432</v>
      </c>
      <c r="T4002" t="s">
        <v>653</v>
      </c>
      <c r="U4002" t="s">
        <v>1190</v>
      </c>
      <c r="V4002">
        <f>YEAR(sales_order1[[#This Row],[date]])</f>
        <v>2021</v>
      </c>
      <c r="W4002" t="str">
        <f>TEXT(sales_order1[[#This Row],[date]], "Mmm")</f>
        <v>Nov</v>
      </c>
      <c r="X4002">
        <f>VALUE(TEXT(sales_order1[[#This Row],[date]], "D"))</f>
        <v>15</v>
      </c>
      <c r="Y4002">
        <v>46</v>
      </c>
    </row>
    <row r="4003" spans="1:25" x14ac:dyDescent="0.25">
      <c r="A4003" s="1">
        <v>44515</v>
      </c>
      <c r="B4003">
        <v>61927</v>
      </c>
      <c r="C4003" t="s">
        <v>404</v>
      </c>
      <c r="D4003" t="str">
        <f>VLOOKUP(sales_order1[[#This Row],[itemCode]],product_details3!B:C,2,0)</f>
        <v>TNRE200</v>
      </c>
      <c r="E4003" t="s">
        <v>405</v>
      </c>
      <c r="F4003" t="s">
        <v>124</v>
      </c>
      <c r="G4003">
        <v>150</v>
      </c>
      <c r="H4003">
        <v>22.6</v>
      </c>
      <c r="I4003">
        <v>3390</v>
      </c>
      <c r="J4003">
        <v>7.6</v>
      </c>
      <c r="K4003">
        <v>1140</v>
      </c>
      <c r="L4003">
        <v>15</v>
      </c>
      <c r="M4003">
        <v>0.66371681415929207</v>
      </c>
      <c r="N4003">
        <v>2250</v>
      </c>
      <c r="O4003" t="s">
        <v>420</v>
      </c>
      <c r="P4003" t="s">
        <v>421</v>
      </c>
      <c r="Q4003" t="s">
        <v>77</v>
      </c>
      <c r="R4003" t="s">
        <v>72</v>
      </c>
      <c r="S4003" t="s">
        <v>78</v>
      </c>
      <c r="T4003" t="s">
        <v>422</v>
      </c>
      <c r="U4003" t="s">
        <v>1190</v>
      </c>
      <c r="V4003">
        <f>YEAR(sales_order1[[#This Row],[date]])</f>
        <v>2021</v>
      </c>
      <c r="W4003" t="str">
        <f>TEXT(sales_order1[[#This Row],[date]], "Mmm")</f>
        <v>Nov</v>
      </c>
      <c r="X4003">
        <f>VALUE(TEXT(sales_order1[[#This Row],[date]], "D"))</f>
        <v>15</v>
      </c>
      <c r="Y4003">
        <v>46</v>
      </c>
    </row>
    <row r="4004" spans="1:25" x14ac:dyDescent="0.25">
      <c r="A4004" s="1">
        <v>44515</v>
      </c>
      <c r="B4004">
        <v>61928</v>
      </c>
      <c r="C4004" t="s">
        <v>128</v>
      </c>
      <c r="D4004" t="str">
        <f>VLOOKUP(sales_order1[[#This Row],[itemCode]],product_details3!B:C,2,0)</f>
        <v>SCRT100</v>
      </c>
      <c r="E4004" t="s">
        <v>129</v>
      </c>
      <c r="F4004" t="s">
        <v>61</v>
      </c>
      <c r="G4004">
        <v>350</v>
      </c>
      <c r="H4004">
        <v>28.25</v>
      </c>
      <c r="I4004">
        <v>9887.5</v>
      </c>
      <c r="J4004">
        <v>9</v>
      </c>
      <c r="K4004">
        <v>3150</v>
      </c>
      <c r="L4004">
        <v>19.25</v>
      </c>
      <c r="M4004">
        <v>0.68141592920353977</v>
      </c>
      <c r="N4004">
        <v>6737.5</v>
      </c>
      <c r="O4004" t="s">
        <v>231</v>
      </c>
      <c r="P4004" t="s">
        <v>232</v>
      </c>
      <c r="Q4004" t="s">
        <v>119</v>
      </c>
      <c r="R4004" t="s">
        <v>40</v>
      </c>
      <c r="S4004" t="s">
        <v>233</v>
      </c>
      <c r="T4004" t="s">
        <v>234</v>
      </c>
      <c r="U4004" t="s">
        <v>1190</v>
      </c>
      <c r="V4004">
        <f>YEAR(sales_order1[[#This Row],[date]])</f>
        <v>2021</v>
      </c>
      <c r="W4004" t="str">
        <f>TEXT(sales_order1[[#This Row],[date]], "Mmm")</f>
        <v>Nov</v>
      </c>
      <c r="X4004">
        <f>VALUE(TEXT(sales_order1[[#This Row],[date]], "D"))</f>
        <v>15</v>
      </c>
      <c r="Y4004">
        <v>46</v>
      </c>
    </row>
    <row r="4005" spans="1:25" x14ac:dyDescent="0.25">
      <c r="A4005" s="1">
        <v>44515</v>
      </c>
      <c r="B4005">
        <v>61929</v>
      </c>
      <c r="C4005" t="s">
        <v>325</v>
      </c>
      <c r="D4005" t="str">
        <f>VLOOKUP(sales_order1[[#This Row],[itemCode]],product_details3!B:C,2,0)</f>
        <v>EXFG100</v>
      </c>
      <c r="E4005" t="s">
        <v>326</v>
      </c>
      <c r="F4005" t="s">
        <v>183</v>
      </c>
      <c r="G4005">
        <v>50</v>
      </c>
      <c r="H4005">
        <v>20.75</v>
      </c>
      <c r="I4005">
        <v>1037.5</v>
      </c>
      <c r="J4005">
        <v>7.45</v>
      </c>
      <c r="K4005">
        <v>372.5</v>
      </c>
      <c r="L4005">
        <v>13.3</v>
      </c>
      <c r="M4005">
        <v>0.64096385542168677</v>
      </c>
      <c r="N4005">
        <v>665</v>
      </c>
      <c r="O4005" t="s">
        <v>553</v>
      </c>
      <c r="P4005" t="s">
        <v>554</v>
      </c>
      <c r="Q4005" t="s">
        <v>55</v>
      </c>
      <c r="R4005" t="s">
        <v>56</v>
      </c>
      <c r="S4005" t="s">
        <v>57</v>
      </c>
      <c r="T4005" t="s">
        <v>555</v>
      </c>
      <c r="U4005" t="s">
        <v>1191</v>
      </c>
      <c r="V4005">
        <f>YEAR(sales_order1[[#This Row],[date]])</f>
        <v>2021</v>
      </c>
      <c r="W4005" t="str">
        <f>TEXT(sales_order1[[#This Row],[date]], "Mmm")</f>
        <v>Nov</v>
      </c>
      <c r="X4005">
        <f>VALUE(TEXT(sales_order1[[#This Row],[date]], "D"))</f>
        <v>15</v>
      </c>
      <c r="Y4005">
        <v>46</v>
      </c>
    </row>
    <row r="4006" spans="1:25" x14ac:dyDescent="0.25">
      <c r="A4006" s="1">
        <v>44515</v>
      </c>
      <c r="B4006">
        <v>61930</v>
      </c>
      <c r="C4006" t="s">
        <v>194</v>
      </c>
      <c r="D4006" t="str">
        <f>VLOOKUP(sales_order1[[#This Row],[itemCode]],product_details3!B:C,2,0)</f>
        <v>CLNG150</v>
      </c>
      <c r="E4006" t="s">
        <v>195</v>
      </c>
      <c r="F4006" t="s">
        <v>45</v>
      </c>
      <c r="G4006">
        <v>150</v>
      </c>
      <c r="H4006">
        <v>12.75</v>
      </c>
      <c r="I4006">
        <v>1912.5</v>
      </c>
      <c r="J4006">
        <v>4.45</v>
      </c>
      <c r="K4006">
        <v>667.5</v>
      </c>
      <c r="L4006">
        <v>8.3000000000000007</v>
      </c>
      <c r="M4006">
        <v>0.65098039215686276</v>
      </c>
      <c r="N4006">
        <v>1245</v>
      </c>
      <c r="O4006" t="s">
        <v>206</v>
      </c>
      <c r="P4006" t="s">
        <v>207</v>
      </c>
      <c r="Q4006" t="s">
        <v>71</v>
      </c>
      <c r="R4006" t="s">
        <v>72</v>
      </c>
      <c r="S4006" t="s">
        <v>73</v>
      </c>
      <c r="T4006" t="s">
        <v>208</v>
      </c>
      <c r="U4006" t="s">
        <v>1190</v>
      </c>
      <c r="V4006">
        <f>YEAR(sales_order1[[#This Row],[date]])</f>
        <v>2021</v>
      </c>
      <c r="W4006" t="str">
        <f>TEXT(sales_order1[[#This Row],[date]], "Mmm")</f>
        <v>Nov</v>
      </c>
      <c r="X4006">
        <f>VALUE(TEXT(sales_order1[[#This Row],[date]], "D"))</f>
        <v>15</v>
      </c>
      <c r="Y4006">
        <v>46</v>
      </c>
    </row>
    <row r="4007" spans="1:25" x14ac:dyDescent="0.25">
      <c r="A4007" s="1">
        <v>44515</v>
      </c>
      <c r="B4007">
        <v>61931</v>
      </c>
      <c r="C4007" t="s">
        <v>19</v>
      </c>
      <c r="D4007" t="str">
        <f>VLOOKUP(sales_order1[[#This Row],[itemCode]],product_details3!B:C,2,0)</f>
        <v>MSTH100</v>
      </c>
      <c r="E4007" t="s">
        <v>20</v>
      </c>
      <c r="F4007" t="s">
        <v>21</v>
      </c>
      <c r="G4007">
        <v>50</v>
      </c>
      <c r="H4007">
        <v>26.25</v>
      </c>
      <c r="I4007">
        <v>1312.5</v>
      </c>
      <c r="J4007">
        <v>7.75</v>
      </c>
      <c r="K4007">
        <v>387.5</v>
      </c>
      <c r="L4007">
        <v>18.5</v>
      </c>
      <c r="M4007">
        <v>0.70476190476190481</v>
      </c>
      <c r="N4007">
        <v>925</v>
      </c>
      <c r="O4007" t="s">
        <v>679</v>
      </c>
      <c r="P4007" t="s">
        <v>680</v>
      </c>
      <c r="Q4007" t="s">
        <v>71</v>
      </c>
      <c r="R4007" t="s">
        <v>72</v>
      </c>
      <c r="S4007" t="s">
        <v>73</v>
      </c>
      <c r="T4007" t="s">
        <v>681</v>
      </c>
      <c r="U4007" t="s">
        <v>1190</v>
      </c>
      <c r="V4007">
        <f>YEAR(sales_order1[[#This Row],[date]])</f>
        <v>2021</v>
      </c>
      <c r="W4007" t="str">
        <f>TEXT(sales_order1[[#This Row],[date]], "Mmm")</f>
        <v>Nov</v>
      </c>
      <c r="X4007">
        <f>VALUE(TEXT(sales_order1[[#This Row],[date]], "D"))</f>
        <v>15</v>
      </c>
      <c r="Y4007">
        <v>46</v>
      </c>
    </row>
    <row r="4008" spans="1:25" x14ac:dyDescent="0.25">
      <c r="A4008" s="1">
        <v>44515</v>
      </c>
      <c r="B4008">
        <v>61932</v>
      </c>
      <c r="C4008" t="s">
        <v>209</v>
      </c>
      <c r="D4008" t="str">
        <f>VLOOKUP(sales_order1[[#This Row],[itemCode]],product_details3!B:C,2,0)</f>
        <v>CLNG50</v>
      </c>
      <c r="E4008" t="s">
        <v>210</v>
      </c>
      <c r="F4008" t="s">
        <v>45</v>
      </c>
      <c r="G4008">
        <v>150</v>
      </c>
      <c r="H4008">
        <v>6.5</v>
      </c>
      <c r="I4008">
        <v>975</v>
      </c>
      <c r="J4008">
        <v>2.2999999999999998</v>
      </c>
      <c r="K4008">
        <v>345</v>
      </c>
      <c r="L4008">
        <v>4.2</v>
      </c>
      <c r="M4008">
        <v>0.64615384615384619</v>
      </c>
      <c r="N4008">
        <v>630</v>
      </c>
      <c r="O4008" t="s">
        <v>478</v>
      </c>
      <c r="P4008" t="s">
        <v>479</v>
      </c>
      <c r="Q4008" t="s">
        <v>186</v>
      </c>
      <c r="R4008" t="s">
        <v>112</v>
      </c>
      <c r="S4008" t="s">
        <v>246</v>
      </c>
      <c r="T4008" t="s">
        <v>480</v>
      </c>
      <c r="U4008" t="s">
        <v>1189</v>
      </c>
      <c r="V4008">
        <f>YEAR(sales_order1[[#This Row],[date]])</f>
        <v>2021</v>
      </c>
      <c r="W4008" t="str">
        <f>TEXT(sales_order1[[#This Row],[date]], "Mmm")</f>
        <v>Nov</v>
      </c>
      <c r="X4008">
        <f>VALUE(TEXT(sales_order1[[#This Row],[date]], "D"))</f>
        <v>15</v>
      </c>
      <c r="Y4008">
        <v>46</v>
      </c>
    </row>
    <row r="4009" spans="1:25" x14ac:dyDescent="0.25">
      <c r="A4009" s="1">
        <v>44515</v>
      </c>
      <c r="B4009">
        <v>61933</v>
      </c>
      <c r="C4009" t="s">
        <v>307</v>
      </c>
      <c r="D4009" t="str">
        <f>VLOOKUP(sales_order1[[#This Row],[itemCode]],product_details3!B:C,2,0)</f>
        <v>TNRH150</v>
      </c>
      <c r="E4009" t="s">
        <v>308</v>
      </c>
      <c r="F4009" t="s">
        <v>124</v>
      </c>
      <c r="G4009">
        <v>200</v>
      </c>
      <c r="H4009">
        <v>15.75</v>
      </c>
      <c r="I4009">
        <v>3150</v>
      </c>
      <c r="J4009">
        <v>4.45</v>
      </c>
      <c r="K4009">
        <v>890</v>
      </c>
      <c r="L4009">
        <v>11.3</v>
      </c>
      <c r="M4009">
        <v>0.71746031746031746</v>
      </c>
      <c r="N4009">
        <v>2260</v>
      </c>
      <c r="O4009" t="s">
        <v>281</v>
      </c>
      <c r="P4009" t="s">
        <v>282</v>
      </c>
      <c r="Q4009" t="s">
        <v>24</v>
      </c>
      <c r="R4009" t="s">
        <v>25</v>
      </c>
      <c r="S4009" t="s">
        <v>33</v>
      </c>
      <c r="T4009" t="s">
        <v>283</v>
      </c>
      <c r="U4009" t="s">
        <v>1191</v>
      </c>
      <c r="V4009">
        <f>YEAR(sales_order1[[#This Row],[date]])</f>
        <v>2021</v>
      </c>
      <c r="W4009" t="str">
        <f>TEXT(sales_order1[[#This Row],[date]], "Mmm")</f>
        <v>Nov</v>
      </c>
      <c r="X4009">
        <f>VALUE(TEXT(sales_order1[[#This Row],[date]], "D"))</f>
        <v>15</v>
      </c>
      <c r="Y4009">
        <v>46</v>
      </c>
    </row>
    <row r="4010" spans="1:25" x14ac:dyDescent="0.25">
      <c r="A4010" s="1">
        <v>44515</v>
      </c>
      <c r="B4010">
        <v>61934</v>
      </c>
      <c r="C4010" t="s">
        <v>311</v>
      </c>
      <c r="D4010" t="str">
        <f>VLOOKUP(sales_order1[[#This Row],[itemCode]],product_details3!B:C,2,0)</f>
        <v>MSTH30</v>
      </c>
      <c r="E4010" t="s">
        <v>312</v>
      </c>
      <c r="F4010" t="s">
        <v>21</v>
      </c>
      <c r="G4010">
        <v>200</v>
      </c>
      <c r="H4010">
        <v>8.5</v>
      </c>
      <c r="I4010">
        <v>1700</v>
      </c>
      <c r="J4010">
        <v>3.3</v>
      </c>
      <c r="K4010">
        <v>660</v>
      </c>
      <c r="L4010">
        <v>5.2</v>
      </c>
      <c r="M4010">
        <v>0.61176470588235299</v>
      </c>
      <c r="N4010">
        <v>1040</v>
      </c>
      <c r="O4010" t="s">
        <v>615</v>
      </c>
      <c r="P4010" t="s">
        <v>616</v>
      </c>
      <c r="Q4010" t="s">
        <v>77</v>
      </c>
      <c r="R4010" t="s">
        <v>72</v>
      </c>
      <c r="S4010" t="s">
        <v>425</v>
      </c>
      <c r="T4010" t="s">
        <v>617</v>
      </c>
      <c r="U4010" t="s">
        <v>1190</v>
      </c>
      <c r="V4010">
        <f>YEAR(sales_order1[[#This Row],[date]])</f>
        <v>2021</v>
      </c>
      <c r="W4010" t="str">
        <f>TEXT(sales_order1[[#This Row],[date]], "Mmm")</f>
        <v>Nov</v>
      </c>
      <c r="X4010">
        <f>VALUE(TEXT(sales_order1[[#This Row],[date]], "D"))</f>
        <v>15</v>
      </c>
      <c r="Y4010">
        <v>46</v>
      </c>
    </row>
    <row r="4011" spans="1:25" x14ac:dyDescent="0.25">
      <c r="A4011" s="1">
        <v>44515</v>
      </c>
      <c r="B4011">
        <v>61935</v>
      </c>
      <c r="C4011" t="s">
        <v>103</v>
      </c>
      <c r="D4011" t="str">
        <f>VLOOKUP(sales_order1[[#This Row],[itemCode]],product_details3!B:C,2,0)</f>
        <v>SCRT50</v>
      </c>
      <c r="E4011" t="s">
        <v>104</v>
      </c>
      <c r="F4011" t="s">
        <v>61</v>
      </c>
      <c r="G4011">
        <v>50</v>
      </c>
      <c r="H4011">
        <v>16.95</v>
      </c>
      <c r="I4011">
        <v>847.5</v>
      </c>
      <c r="J4011">
        <v>5.2</v>
      </c>
      <c r="K4011">
        <v>260</v>
      </c>
      <c r="L4011">
        <v>11.75</v>
      </c>
      <c r="M4011">
        <v>0.69321533923303835</v>
      </c>
      <c r="N4011">
        <v>587.5</v>
      </c>
      <c r="O4011" t="s">
        <v>420</v>
      </c>
      <c r="P4011" t="s">
        <v>421</v>
      </c>
      <c r="Q4011" t="s">
        <v>77</v>
      </c>
      <c r="R4011" t="s">
        <v>72</v>
      </c>
      <c r="S4011" t="s">
        <v>78</v>
      </c>
      <c r="T4011" t="s">
        <v>422</v>
      </c>
      <c r="U4011" t="s">
        <v>1190</v>
      </c>
      <c r="V4011">
        <f>YEAR(sales_order1[[#This Row],[date]])</f>
        <v>2021</v>
      </c>
      <c r="W4011" t="str">
        <f>TEXT(sales_order1[[#This Row],[date]], "Mmm")</f>
        <v>Nov</v>
      </c>
      <c r="X4011">
        <f>VALUE(TEXT(sales_order1[[#This Row],[date]], "D"))</f>
        <v>15</v>
      </c>
      <c r="Y4011">
        <v>46</v>
      </c>
    </row>
    <row r="4012" spans="1:25" x14ac:dyDescent="0.25">
      <c r="A4012" s="1">
        <v>44515</v>
      </c>
      <c r="B4012">
        <v>61936</v>
      </c>
      <c r="C4012" t="s">
        <v>175</v>
      </c>
      <c r="D4012" t="str">
        <f>VLOOKUP(sales_order1[[#This Row],[itemCode]],product_details3!B:C,2,0)</f>
        <v>SCRS3030</v>
      </c>
      <c r="E4012" t="s">
        <v>176</v>
      </c>
      <c r="F4012" t="s">
        <v>61</v>
      </c>
      <c r="G4012">
        <v>300</v>
      </c>
      <c r="H4012">
        <v>13.1</v>
      </c>
      <c r="I4012">
        <v>3930</v>
      </c>
      <c r="J4012">
        <v>4.7</v>
      </c>
      <c r="K4012">
        <v>1410</v>
      </c>
      <c r="L4012">
        <v>8.4</v>
      </c>
      <c r="M4012">
        <v>0.6412213740458016</v>
      </c>
      <c r="N4012">
        <v>2520</v>
      </c>
      <c r="O4012" t="s">
        <v>685</v>
      </c>
      <c r="P4012" t="s">
        <v>686</v>
      </c>
      <c r="Q4012" t="s">
        <v>111</v>
      </c>
      <c r="R4012" t="s">
        <v>112</v>
      </c>
      <c r="S4012" t="s">
        <v>179</v>
      </c>
      <c r="T4012" t="s">
        <v>687</v>
      </c>
      <c r="U4012" t="s">
        <v>1189</v>
      </c>
      <c r="V4012">
        <f>YEAR(sales_order1[[#This Row],[date]])</f>
        <v>2021</v>
      </c>
      <c r="W4012" t="str">
        <f>TEXT(sales_order1[[#This Row],[date]], "Mmm")</f>
        <v>Nov</v>
      </c>
      <c r="X4012">
        <f>VALUE(TEXT(sales_order1[[#This Row],[date]], "D"))</f>
        <v>15</v>
      </c>
      <c r="Y4012">
        <v>46</v>
      </c>
    </row>
    <row r="4013" spans="1:25" x14ac:dyDescent="0.25">
      <c r="A4013" s="1">
        <v>44515</v>
      </c>
      <c r="B4013">
        <v>61937</v>
      </c>
      <c r="C4013" t="s">
        <v>329</v>
      </c>
      <c r="D4013" t="str">
        <f>VLOOKUP(sales_order1[[#This Row],[itemCode]],product_details3!B:C,2,0)</f>
        <v>TNRS150</v>
      </c>
      <c r="E4013" t="s">
        <v>330</v>
      </c>
      <c r="F4013" t="s">
        <v>124</v>
      </c>
      <c r="G4013">
        <v>100</v>
      </c>
      <c r="H4013">
        <v>19.649999999999999</v>
      </c>
      <c r="I4013">
        <v>1965</v>
      </c>
      <c r="J4013">
        <v>6.55</v>
      </c>
      <c r="K4013">
        <v>655</v>
      </c>
      <c r="L4013">
        <v>13.1</v>
      </c>
      <c r="M4013">
        <v>0.66666666666666663</v>
      </c>
      <c r="N4013">
        <v>1310</v>
      </c>
      <c r="O4013" t="s">
        <v>475</v>
      </c>
      <c r="P4013" t="s">
        <v>476</v>
      </c>
      <c r="Q4013" t="s">
        <v>93</v>
      </c>
      <c r="R4013" t="s">
        <v>72</v>
      </c>
      <c r="S4013" t="s">
        <v>94</v>
      </c>
      <c r="T4013" t="s">
        <v>477</v>
      </c>
      <c r="U4013" t="s">
        <v>1190</v>
      </c>
      <c r="V4013">
        <f>YEAR(sales_order1[[#This Row],[date]])</f>
        <v>2021</v>
      </c>
      <c r="W4013" t="str">
        <f>TEXT(sales_order1[[#This Row],[date]], "Mmm")</f>
        <v>Nov</v>
      </c>
      <c r="X4013">
        <f>VALUE(TEXT(sales_order1[[#This Row],[date]], "D"))</f>
        <v>15</v>
      </c>
      <c r="Y4013">
        <v>46</v>
      </c>
    </row>
    <row r="4014" spans="1:25" x14ac:dyDescent="0.25">
      <c r="A4014" s="1">
        <v>44516</v>
      </c>
      <c r="B4014">
        <v>61938</v>
      </c>
      <c r="C4014" t="s">
        <v>19</v>
      </c>
      <c r="D4014" t="str">
        <f>VLOOKUP(sales_order1[[#This Row],[itemCode]],product_details3!B:C,2,0)</f>
        <v>MSTH100</v>
      </c>
      <c r="E4014" t="s">
        <v>20</v>
      </c>
      <c r="F4014" t="s">
        <v>21</v>
      </c>
      <c r="G4014">
        <v>150</v>
      </c>
      <c r="H4014">
        <v>26.25</v>
      </c>
      <c r="I4014">
        <v>3937.5</v>
      </c>
      <c r="J4014">
        <v>7.75</v>
      </c>
      <c r="K4014">
        <v>1162.5</v>
      </c>
      <c r="L4014">
        <v>18.5</v>
      </c>
      <c r="M4014">
        <v>0.70476190476190481</v>
      </c>
      <c r="N4014">
        <v>2775</v>
      </c>
      <c r="O4014" t="s">
        <v>553</v>
      </c>
      <c r="P4014" t="s">
        <v>554</v>
      </c>
      <c r="Q4014" t="s">
        <v>55</v>
      </c>
      <c r="R4014" t="s">
        <v>56</v>
      </c>
      <c r="S4014" t="s">
        <v>57</v>
      </c>
      <c r="T4014" t="s">
        <v>555</v>
      </c>
      <c r="U4014" t="s">
        <v>1191</v>
      </c>
      <c r="V4014">
        <f>YEAR(sales_order1[[#This Row],[date]])</f>
        <v>2021</v>
      </c>
      <c r="W4014" t="str">
        <f>TEXT(sales_order1[[#This Row],[date]], "Mmm")</f>
        <v>Nov</v>
      </c>
      <c r="X4014">
        <f>VALUE(TEXT(sales_order1[[#This Row],[date]], "D"))</f>
        <v>16</v>
      </c>
      <c r="Y4014">
        <v>46</v>
      </c>
    </row>
    <row r="4015" spans="1:25" x14ac:dyDescent="0.25">
      <c r="A4015" s="1">
        <v>44516</v>
      </c>
      <c r="B4015">
        <v>61939</v>
      </c>
      <c r="C4015" t="s">
        <v>194</v>
      </c>
      <c r="D4015" t="str">
        <f>VLOOKUP(sales_order1[[#This Row],[itemCode]],product_details3!B:C,2,0)</f>
        <v>CLNG150</v>
      </c>
      <c r="E4015" t="s">
        <v>195</v>
      </c>
      <c r="F4015" t="s">
        <v>45</v>
      </c>
      <c r="G4015">
        <v>200</v>
      </c>
      <c r="H4015">
        <v>12.75</v>
      </c>
      <c r="I4015">
        <v>2550</v>
      </c>
      <c r="J4015">
        <v>4.45</v>
      </c>
      <c r="K4015">
        <v>890</v>
      </c>
      <c r="L4015">
        <v>8.3000000000000007</v>
      </c>
      <c r="M4015">
        <v>0.65098039215686276</v>
      </c>
      <c r="N4015">
        <v>1660</v>
      </c>
      <c r="O4015" t="s">
        <v>302</v>
      </c>
      <c r="P4015" t="s">
        <v>303</v>
      </c>
      <c r="Q4015" t="s">
        <v>107</v>
      </c>
      <c r="R4015" t="s">
        <v>40</v>
      </c>
      <c r="S4015" t="s">
        <v>101</v>
      </c>
      <c r="T4015" t="s">
        <v>304</v>
      </c>
      <c r="U4015" t="s">
        <v>1190</v>
      </c>
      <c r="V4015">
        <f>YEAR(sales_order1[[#This Row],[date]])</f>
        <v>2021</v>
      </c>
      <c r="W4015" t="str">
        <f>TEXT(sales_order1[[#This Row],[date]], "Mmm")</f>
        <v>Nov</v>
      </c>
      <c r="X4015">
        <f>VALUE(TEXT(sales_order1[[#This Row],[date]], "D"))</f>
        <v>16</v>
      </c>
      <c r="Y4015">
        <v>46</v>
      </c>
    </row>
    <row r="4016" spans="1:25" x14ac:dyDescent="0.25">
      <c r="A4016" s="1">
        <v>44516</v>
      </c>
      <c r="B4016">
        <v>61940</v>
      </c>
      <c r="C4016" t="s">
        <v>51</v>
      </c>
      <c r="D4016" t="str">
        <f>VLOOKUP(sales_order1[[#This Row],[itemCode]],product_details3!B:C,2,0)</f>
        <v>MSTH50</v>
      </c>
      <c r="E4016" t="s">
        <v>52</v>
      </c>
      <c r="F4016" t="s">
        <v>21</v>
      </c>
      <c r="G4016">
        <v>150</v>
      </c>
      <c r="H4016">
        <v>15.75</v>
      </c>
      <c r="I4016">
        <v>2362.5</v>
      </c>
      <c r="J4016">
        <v>4.45</v>
      </c>
      <c r="K4016">
        <v>667.5</v>
      </c>
      <c r="L4016">
        <v>11.3</v>
      </c>
      <c r="M4016">
        <v>0.71746031746031746</v>
      </c>
      <c r="N4016">
        <v>1695</v>
      </c>
      <c r="O4016" t="s">
        <v>725</v>
      </c>
      <c r="P4016" t="s">
        <v>726</v>
      </c>
      <c r="Q4016" t="s">
        <v>132</v>
      </c>
      <c r="R4016" t="s">
        <v>56</v>
      </c>
      <c r="S4016" t="s">
        <v>133</v>
      </c>
      <c r="T4016" t="s">
        <v>708</v>
      </c>
      <c r="U4016" t="s">
        <v>1191</v>
      </c>
      <c r="V4016">
        <f>YEAR(sales_order1[[#This Row],[date]])</f>
        <v>2021</v>
      </c>
      <c r="W4016" t="str">
        <f>TEXT(sales_order1[[#This Row],[date]], "Mmm")</f>
        <v>Nov</v>
      </c>
      <c r="X4016">
        <f>VALUE(TEXT(sales_order1[[#This Row],[date]], "D"))</f>
        <v>16</v>
      </c>
      <c r="Y4016">
        <v>46</v>
      </c>
    </row>
    <row r="4017" spans="1:25" x14ac:dyDescent="0.25">
      <c r="A4017" s="1">
        <v>44516</v>
      </c>
      <c r="B4017">
        <v>61941</v>
      </c>
      <c r="C4017" t="s">
        <v>315</v>
      </c>
      <c r="D4017" t="str">
        <f>VLOOKUP(sales_order1[[#This Row],[itemCode]],product_details3!B:C,2,0)</f>
        <v>EXFG50</v>
      </c>
      <c r="E4017" t="s">
        <v>316</v>
      </c>
      <c r="F4017" t="s">
        <v>183</v>
      </c>
      <c r="G4017">
        <v>50</v>
      </c>
      <c r="H4017">
        <v>15.75</v>
      </c>
      <c r="I4017">
        <v>787.5</v>
      </c>
      <c r="J4017">
        <v>5.45</v>
      </c>
      <c r="K4017">
        <v>272.5</v>
      </c>
      <c r="L4017">
        <v>10.3</v>
      </c>
      <c r="M4017">
        <v>0.65396825396825398</v>
      </c>
      <c r="N4017">
        <v>515</v>
      </c>
      <c r="O4017" t="s">
        <v>125</v>
      </c>
      <c r="P4017" t="s">
        <v>126</v>
      </c>
      <c r="Q4017" t="s">
        <v>71</v>
      </c>
      <c r="R4017" t="s">
        <v>72</v>
      </c>
      <c r="S4017" t="s">
        <v>73</v>
      </c>
      <c r="T4017" t="s">
        <v>127</v>
      </c>
      <c r="U4017" t="s">
        <v>1190</v>
      </c>
      <c r="V4017">
        <f>YEAR(sales_order1[[#This Row],[date]])</f>
        <v>2021</v>
      </c>
      <c r="W4017" t="str">
        <f>TEXT(sales_order1[[#This Row],[date]], "Mmm")</f>
        <v>Nov</v>
      </c>
      <c r="X4017">
        <f>VALUE(TEXT(sales_order1[[#This Row],[date]], "D"))</f>
        <v>16</v>
      </c>
      <c r="Y4017">
        <v>46</v>
      </c>
    </row>
    <row r="4018" spans="1:25" x14ac:dyDescent="0.25">
      <c r="A4018" s="1">
        <v>44516</v>
      </c>
      <c r="B4018">
        <v>61942</v>
      </c>
      <c r="C4018" t="s">
        <v>28</v>
      </c>
      <c r="D4018" t="str">
        <f>VLOOKUP(sales_order1[[#This Row],[itemCode]],product_details3!B:C,2,0)</f>
        <v>SRMC30</v>
      </c>
      <c r="E4018" t="s">
        <v>29</v>
      </c>
      <c r="F4018" t="s">
        <v>30</v>
      </c>
      <c r="G4018">
        <v>150</v>
      </c>
      <c r="H4018">
        <v>22.6</v>
      </c>
      <c r="I4018">
        <v>3390</v>
      </c>
      <c r="J4018">
        <v>7.6</v>
      </c>
      <c r="K4018">
        <v>1140</v>
      </c>
      <c r="L4018">
        <v>15</v>
      </c>
      <c r="M4018">
        <v>0.66371681415929207</v>
      </c>
      <c r="N4018">
        <v>2250</v>
      </c>
      <c r="O4018" t="s">
        <v>660</v>
      </c>
      <c r="P4018" t="s">
        <v>661</v>
      </c>
      <c r="Q4018" t="s">
        <v>378</v>
      </c>
      <c r="R4018" t="s">
        <v>72</v>
      </c>
      <c r="S4018" t="s">
        <v>662</v>
      </c>
      <c r="T4018" t="s">
        <v>663</v>
      </c>
      <c r="U4018" t="s">
        <v>1188</v>
      </c>
      <c r="V4018">
        <f>YEAR(sales_order1[[#This Row],[date]])</f>
        <v>2021</v>
      </c>
      <c r="W4018" t="str">
        <f>TEXT(sales_order1[[#This Row],[date]], "Mmm")</f>
        <v>Nov</v>
      </c>
      <c r="X4018">
        <f>VALUE(TEXT(sales_order1[[#This Row],[date]], "D"))</f>
        <v>16</v>
      </c>
      <c r="Y4018">
        <v>46</v>
      </c>
    </row>
    <row r="4019" spans="1:25" x14ac:dyDescent="0.25">
      <c r="A4019" s="1">
        <v>44516</v>
      </c>
      <c r="B4019">
        <v>61943</v>
      </c>
      <c r="C4019" t="s">
        <v>311</v>
      </c>
      <c r="D4019" t="str">
        <f>VLOOKUP(sales_order1[[#This Row],[itemCode]],product_details3!B:C,2,0)</f>
        <v>MSTH30</v>
      </c>
      <c r="E4019" t="s">
        <v>312</v>
      </c>
      <c r="F4019" t="s">
        <v>21</v>
      </c>
      <c r="G4019">
        <v>200</v>
      </c>
      <c r="H4019">
        <v>8.5</v>
      </c>
      <c r="I4019">
        <v>1700</v>
      </c>
      <c r="J4019">
        <v>3.3</v>
      </c>
      <c r="K4019">
        <v>660</v>
      </c>
      <c r="L4019">
        <v>5.2</v>
      </c>
      <c r="M4019">
        <v>0.61176470588235299</v>
      </c>
      <c r="N4019">
        <v>1040</v>
      </c>
      <c r="O4019" t="s">
        <v>395</v>
      </c>
      <c r="P4019" t="s">
        <v>396</v>
      </c>
      <c r="Q4019" t="s">
        <v>191</v>
      </c>
      <c r="R4019" t="s">
        <v>56</v>
      </c>
      <c r="S4019" t="s">
        <v>192</v>
      </c>
      <c r="T4019" t="s">
        <v>397</v>
      </c>
      <c r="U4019" t="s">
        <v>1191</v>
      </c>
      <c r="V4019">
        <f>YEAR(sales_order1[[#This Row],[date]])</f>
        <v>2021</v>
      </c>
      <c r="W4019" t="str">
        <f>TEXT(sales_order1[[#This Row],[date]], "Mmm")</f>
        <v>Nov</v>
      </c>
      <c r="X4019">
        <f>VALUE(TEXT(sales_order1[[#This Row],[date]], "D"))</f>
        <v>16</v>
      </c>
      <c r="Y4019">
        <v>46</v>
      </c>
    </row>
    <row r="4020" spans="1:25" x14ac:dyDescent="0.25">
      <c r="A4020" s="1">
        <v>44516</v>
      </c>
      <c r="B4020">
        <v>61944</v>
      </c>
      <c r="C4020" t="s">
        <v>313</v>
      </c>
      <c r="D4020" t="str">
        <f>VLOOKUP(sales_order1[[#This Row],[itemCode]],product_details3!B:C,2,0)</f>
        <v>MSKO50</v>
      </c>
      <c r="E4020" t="s">
        <v>314</v>
      </c>
      <c r="F4020" t="s">
        <v>137</v>
      </c>
      <c r="G4020">
        <v>50</v>
      </c>
      <c r="H4020">
        <v>14.65</v>
      </c>
      <c r="I4020">
        <v>732.5</v>
      </c>
      <c r="J4020">
        <v>6.55</v>
      </c>
      <c r="K4020">
        <v>327.5</v>
      </c>
      <c r="L4020">
        <v>8.1</v>
      </c>
      <c r="M4020">
        <v>0.55290102389078488</v>
      </c>
      <c r="N4020">
        <v>405</v>
      </c>
      <c r="O4020" t="s">
        <v>184</v>
      </c>
      <c r="P4020" t="s">
        <v>185</v>
      </c>
      <c r="Q4020" t="s">
        <v>186</v>
      </c>
      <c r="R4020" t="s">
        <v>112</v>
      </c>
      <c r="S4020" t="s">
        <v>187</v>
      </c>
      <c r="T4020" t="s">
        <v>188</v>
      </c>
      <c r="U4020" t="s">
        <v>1189</v>
      </c>
      <c r="V4020">
        <f>YEAR(sales_order1[[#This Row],[date]])</f>
        <v>2021</v>
      </c>
      <c r="W4020" t="str">
        <f>TEXT(sales_order1[[#This Row],[date]], "Mmm")</f>
        <v>Nov</v>
      </c>
      <c r="X4020">
        <f>VALUE(TEXT(sales_order1[[#This Row],[date]], "D"))</f>
        <v>16</v>
      </c>
      <c r="Y4020">
        <v>46</v>
      </c>
    </row>
    <row r="4021" spans="1:25" x14ac:dyDescent="0.25">
      <c r="A4021" s="1">
        <v>44516</v>
      </c>
      <c r="B4021">
        <v>61945</v>
      </c>
      <c r="C4021" t="s">
        <v>103</v>
      </c>
      <c r="D4021" t="str">
        <f>VLOOKUP(sales_order1[[#This Row],[itemCode]],product_details3!B:C,2,0)</f>
        <v>SCRT50</v>
      </c>
      <c r="E4021" t="s">
        <v>104</v>
      </c>
      <c r="F4021" t="s">
        <v>61</v>
      </c>
      <c r="G4021">
        <v>50</v>
      </c>
      <c r="H4021">
        <v>16.95</v>
      </c>
      <c r="I4021">
        <v>847.5</v>
      </c>
      <c r="J4021">
        <v>5.2</v>
      </c>
      <c r="K4021">
        <v>260</v>
      </c>
      <c r="L4021">
        <v>11.75</v>
      </c>
      <c r="M4021">
        <v>0.69321533923303835</v>
      </c>
      <c r="N4021">
        <v>587.5</v>
      </c>
      <c r="O4021" t="s">
        <v>499</v>
      </c>
      <c r="P4021" t="s">
        <v>500</v>
      </c>
      <c r="Q4021" t="s">
        <v>107</v>
      </c>
      <c r="R4021" t="s">
        <v>40</v>
      </c>
      <c r="S4021" t="s">
        <v>101</v>
      </c>
      <c r="T4021" t="s">
        <v>501</v>
      </c>
      <c r="U4021" t="s">
        <v>1190</v>
      </c>
      <c r="V4021">
        <f>YEAR(sales_order1[[#This Row],[date]])</f>
        <v>2021</v>
      </c>
      <c r="W4021" t="str">
        <f>TEXT(sales_order1[[#This Row],[date]], "Mmm")</f>
        <v>Nov</v>
      </c>
      <c r="X4021">
        <f>VALUE(TEXT(sales_order1[[#This Row],[date]], "D"))</f>
        <v>16</v>
      </c>
      <c r="Y4021">
        <v>46</v>
      </c>
    </row>
    <row r="4022" spans="1:25" x14ac:dyDescent="0.25">
      <c r="A4022" s="1">
        <v>44516</v>
      </c>
      <c r="B4022">
        <v>61946</v>
      </c>
      <c r="C4022" t="s">
        <v>28</v>
      </c>
      <c r="D4022" t="str">
        <f>VLOOKUP(sales_order1[[#This Row],[itemCode]],product_details3!B:C,2,0)</f>
        <v>SRMC30</v>
      </c>
      <c r="E4022" t="s">
        <v>29</v>
      </c>
      <c r="F4022" t="s">
        <v>30</v>
      </c>
      <c r="G4022">
        <v>150</v>
      </c>
      <c r="H4022">
        <v>22.6</v>
      </c>
      <c r="I4022">
        <v>3390</v>
      </c>
      <c r="J4022">
        <v>7.6</v>
      </c>
      <c r="K4022">
        <v>1140</v>
      </c>
      <c r="L4022">
        <v>15</v>
      </c>
      <c r="M4022">
        <v>0.66371681415929207</v>
      </c>
      <c r="N4022">
        <v>2250</v>
      </c>
      <c r="O4022" t="s">
        <v>37</v>
      </c>
      <c r="P4022" t="s">
        <v>38</v>
      </c>
      <c r="Q4022" t="s">
        <v>39</v>
      </c>
      <c r="R4022" t="s">
        <v>40</v>
      </c>
      <c r="S4022" t="s">
        <v>41</v>
      </c>
      <c r="T4022" t="s">
        <v>42</v>
      </c>
      <c r="U4022" t="s">
        <v>1188</v>
      </c>
      <c r="V4022">
        <f>YEAR(sales_order1[[#This Row],[date]])</f>
        <v>2021</v>
      </c>
      <c r="W4022" t="str">
        <f>TEXT(sales_order1[[#This Row],[date]], "Mmm")</f>
        <v>Nov</v>
      </c>
      <c r="X4022">
        <f>VALUE(TEXT(sales_order1[[#This Row],[date]], "D"))</f>
        <v>16</v>
      </c>
      <c r="Y4022">
        <v>46</v>
      </c>
    </row>
    <row r="4023" spans="1:25" x14ac:dyDescent="0.25">
      <c r="A4023" s="1">
        <v>44516</v>
      </c>
      <c r="B4023">
        <v>61947</v>
      </c>
      <c r="C4023" t="s">
        <v>209</v>
      </c>
      <c r="D4023" t="str">
        <f>VLOOKUP(sales_order1[[#This Row],[itemCode]],product_details3!B:C,2,0)</f>
        <v>CLNG50</v>
      </c>
      <c r="E4023" t="s">
        <v>210</v>
      </c>
      <c r="F4023" t="s">
        <v>45</v>
      </c>
      <c r="G4023">
        <v>100</v>
      </c>
      <c r="H4023">
        <v>6.5</v>
      </c>
      <c r="I4023">
        <v>650</v>
      </c>
      <c r="J4023">
        <v>2.2999999999999998</v>
      </c>
      <c r="K4023">
        <v>230</v>
      </c>
      <c r="L4023">
        <v>4.2</v>
      </c>
      <c r="M4023">
        <v>0.64615384615384619</v>
      </c>
      <c r="N4023">
        <v>420</v>
      </c>
      <c r="O4023" t="s">
        <v>579</v>
      </c>
      <c r="P4023" t="s">
        <v>580</v>
      </c>
      <c r="Q4023" t="s">
        <v>264</v>
      </c>
      <c r="R4023" t="s">
        <v>56</v>
      </c>
      <c r="S4023" t="s">
        <v>133</v>
      </c>
      <c r="T4023" t="s">
        <v>581</v>
      </c>
      <c r="U4023" t="s">
        <v>1191</v>
      </c>
      <c r="V4023">
        <f>YEAR(sales_order1[[#This Row],[date]])</f>
        <v>2021</v>
      </c>
      <c r="W4023" t="str">
        <f>TEXT(sales_order1[[#This Row],[date]], "Mmm")</f>
        <v>Nov</v>
      </c>
      <c r="X4023">
        <f>VALUE(TEXT(sales_order1[[#This Row],[date]], "D"))</f>
        <v>16</v>
      </c>
      <c r="Y4023">
        <v>46</v>
      </c>
    </row>
    <row r="4024" spans="1:25" x14ac:dyDescent="0.25">
      <c r="A4024" s="1">
        <v>44517</v>
      </c>
      <c r="B4024">
        <v>61948</v>
      </c>
      <c r="C4024" t="s">
        <v>135</v>
      </c>
      <c r="D4024" t="str">
        <f>VLOOKUP(sales_order1[[#This Row],[itemCode]],product_details3!B:C,2,0)</f>
        <v>MSKSH</v>
      </c>
      <c r="E4024" t="s">
        <v>136</v>
      </c>
      <c r="F4024" t="s">
        <v>137</v>
      </c>
      <c r="G4024">
        <v>100</v>
      </c>
      <c r="H4024">
        <v>18.75</v>
      </c>
      <c r="I4024">
        <v>1875</v>
      </c>
      <c r="J4024">
        <v>7.45</v>
      </c>
      <c r="K4024">
        <v>745</v>
      </c>
      <c r="L4024">
        <v>11.3</v>
      </c>
      <c r="M4024">
        <v>0.60266666666666668</v>
      </c>
      <c r="N4024">
        <v>1130</v>
      </c>
      <c r="O4024" t="s">
        <v>447</v>
      </c>
      <c r="P4024" t="s">
        <v>448</v>
      </c>
      <c r="Q4024" t="s">
        <v>378</v>
      </c>
      <c r="R4024" t="s">
        <v>72</v>
      </c>
      <c r="S4024" t="s">
        <v>449</v>
      </c>
      <c r="T4024" t="s">
        <v>450</v>
      </c>
      <c r="U4024" t="s">
        <v>1188</v>
      </c>
      <c r="V4024">
        <f>YEAR(sales_order1[[#This Row],[date]])</f>
        <v>2021</v>
      </c>
      <c r="W4024" t="str">
        <f>TEXT(sales_order1[[#This Row],[date]], "Mmm")</f>
        <v>Nov</v>
      </c>
      <c r="X4024">
        <f>VALUE(TEXT(sales_order1[[#This Row],[date]], "D"))</f>
        <v>17</v>
      </c>
      <c r="Y4024">
        <v>46</v>
      </c>
    </row>
    <row r="4025" spans="1:25" x14ac:dyDescent="0.25">
      <c r="A4025" s="1">
        <v>44517</v>
      </c>
      <c r="B4025">
        <v>61949</v>
      </c>
      <c r="C4025" t="s">
        <v>19</v>
      </c>
      <c r="D4025" t="str">
        <f>VLOOKUP(sales_order1[[#This Row],[itemCode]],product_details3!B:C,2,0)</f>
        <v>MSTH100</v>
      </c>
      <c r="E4025" t="s">
        <v>20</v>
      </c>
      <c r="F4025" t="s">
        <v>21</v>
      </c>
      <c r="G4025">
        <v>100</v>
      </c>
      <c r="H4025">
        <v>26.25</v>
      </c>
      <c r="I4025">
        <v>2625</v>
      </c>
      <c r="J4025">
        <v>7.75</v>
      </c>
      <c r="K4025">
        <v>775</v>
      </c>
      <c r="L4025">
        <v>18.5</v>
      </c>
      <c r="M4025">
        <v>0.70476190476190481</v>
      </c>
      <c r="N4025">
        <v>1850</v>
      </c>
      <c r="O4025" t="s">
        <v>609</v>
      </c>
      <c r="P4025" t="s">
        <v>610</v>
      </c>
      <c r="Q4025" t="s">
        <v>93</v>
      </c>
      <c r="R4025" t="s">
        <v>72</v>
      </c>
      <c r="S4025" t="s">
        <v>260</v>
      </c>
      <c r="T4025" t="s">
        <v>611</v>
      </c>
      <c r="U4025" t="s">
        <v>1190</v>
      </c>
      <c r="V4025">
        <f>YEAR(sales_order1[[#This Row],[date]])</f>
        <v>2021</v>
      </c>
      <c r="W4025" t="str">
        <f>TEXT(sales_order1[[#This Row],[date]], "Mmm")</f>
        <v>Nov</v>
      </c>
      <c r="X4025">
        <f>VALUE(TEXT(sales_order1[[#This Row],[date]], "D"))</f>
        <v>17</v>
      </c>
      <c r="Y4025">
        <v>46</v>
      </c>
    </row>
    <row r="4026" spans="1:25" x14ac:dyDescent="0.25">
      <c r="A4026" s="1">
        <v>44517</v>
      </c>
      <c r="B4026">
        <v>61950</v>
      </c>
      <c r="C4026" t="s">
        <v>86</v>
      </c>
      <c r="D4026" t="str">
        <f>VLOOKUP(sales_order1[[#This Row],[itemCode]],product_details3!B:C,2,0)</f>
        <v>SRMH30</v>
      </c>
      <c r="E4026" t="s">
        <v>87</v>
      </c>
      <c r="F4026" t="s">
        <v>30</v>
      </c>
      <c r="G4026">
        <v>150</v>
      </c>
      <c r="H4026">
        <v>21</v>
      </c>
      <c r="I4026">
        <v>3150</v>
      </c>
      <c r="J4026">
        <v>6.6</v>
      </c>
      <c r="K4026">
        <v>990</v>
      </c>
      <c r="L4026">
        <v>14.4</v>
      </c>
      <c r="M4026">
        <v>0.68571428571428572</v>
      </c>
      <c r="N4026">
        <v>2160</v>
      </c>
      <c r="O4026" t="s">
        <v>322</v>
      </c>
      <c r="P4026" t="s">
        <v>323</v>
      </c>
      <c r="Q4026" t="s">
        <v>39</v>
      </c>
      <c r="R4026" t="s">
        <v>40</v>
      </c>
      <c r="S4026" t="s">
        <v>41</v>
      </c>
      <c r="T4026" t="s">
        <v>324</v>
      </c>
      <c r="U4026" t="s">
        <v>1188</v>
      </c>
      <c r="V4026">
        <f>YEAR(sales_order1[[#This Row],[date]])</f>
        <v>2021</v>
      </c>
      <c r="W4026" t="str">
        <f>TEXT(sales_order1[[#This Row],[date]], "Mmm")</f>
        <v>Nov</v>
      </c>
      <c r="X4026">
        <f>VALUE(TEXT(sales_order1[[#This Row],[date]], "D"))</f>
        <v>17</v>
      </c>
      <c r="Y4026">
        <v>46</v>
      </c>
    </row>
    <row r="4027" spans="1:25" x14ac:dyDescent="0.25">
      <c r="A4027" s="1">
        <v>44517</v>
      </c>
      <c r="B4027">
        <v>61951</v>
      </c>
      <c r="C4027" t="s">
        <v>115</v>
      </c>
      <c r="D4027" t="str">
        <f>VLOOKUP(sales_order1[[#This Row],[itemCode]],product_details3!B:C,2,0)</f>
        <v>SCRS30100</v>
      </c>
      <c r="E4027" t="s">
        <v>116</v>
      </c>
      <c r="F4027" t="s">
        <v>61</v>
      </c>
      <c r="G4027">
        <v>100</v>
      </c>
      <c r="H4027">
        <v>32.75</v>
      </c>
      <c r="I4027">
        <v>3275</v>
      </c>
      <c r="J4027">
        <v>11.25</v>
      </c>
      <c r="K4027">
        <v>1125</v>
      </c>
      <c r="L4027">
        <v>21.5</v>
      </c>
      <c r="M4027">
        <v>0.65648854961832059</v>
      </c>
      <c r="N4027">
        <v>2150</v>
      </c>
      <c r="O4027" t="s">
        <v>534</v>
      </c>
      <c r="P4027" t="s">
        <v>535</v>
      </c>
      <c r="Q4027" t="s">
        <v>107</v>
      </c>
      <c r="R4027" t="s">
        <v>40</v>
      </c>
      <c r="S4027" t="s">
        <v>101</v>
      </c>
      <c r="T4027" t="s">
        <v>536</v>
      </c>
      <c r="U4027" t="s">
        <v>1190</v>
      </c>
      <c r="V4027">
        <f>YEAR(sales_order1[[#This Row],[date]])</f>
        <v>2021</v>
      </c>
      <c r="W4027" t="str">
        <f>TEXT(sales_order1[[#This Row],[date]], "Mmm")</f>
        <v>Nov</v>
      </c>
      <c r="X4027">
        <f>VALUE(TEXT(sales_order1[[#This Row],[date]], "D"))</f>
        <v>17</v>
      </c>
      <c r="Y4027">
        <v>46</v>
      </c>
    </row>
    <row r="4028" spans="1:25" x14ac:dyDescent="0.25">
      <c r="A4028" s="1">
        <v>44517</v>
      </c>
      <c r="B4028">
        <v>61952</v>
      </c>
      <c r="C4028" t="s">
        <v>194</v>
      </c>
      <c r="D4028" t="str">
        <f>VLOOKUP(sales_order1[[#This Row],[itemCode]],product_details3!B:C,2,0)</f>
        <v>CLNG150</v>
      </c>
      <c r="E4028" t="s">
        <v>195</v>
      </c>
      <c r="F4028" t="s">
        <v>45</v>
      </c>
      <c r="G4028">
        <v>150</v>
      </c>
      <c r="H4028">
        <v>12.75</v>
      </c>
      <c r="I4028">
        <v>1912.5</v>
      </c>
      <c r="J4028">
        <v>4.45</v>
      </c>
      <c r="K4028">
        <v>667.5</v>
      </c>
      <c r="L4028">
        <v>8.3000000000000007</v>
      </c>
      <c r="M4028">
        <v>0.65098039215686276</v>
      </c>
      <c r="N4028">
        <v>1245</v>
      </c>
      <c r="O4028" t="s">
        <v>237</v>
      </c>
      <c r="P4028" t="s">
        <v>238</v>
      </c>
      <c r="Q4028" t="s">
        <v>239</v>
      </c>
      <c r="R4028" t="s">
        <v>112</v>
      </c>
      <c r="S4028" t="s">
        <v>240</v>
      </c>
      <c r="T4028" t="s">
        <v>241</v>
      </c>
      <c r="U4028" t="s">
        <v>1189</v>
      </c>
      <c r="V4028">
        <f>YEAR(sales_order1[[#This Row],[date]])</f>
        <v>2021</v>
      </c>
      <c r="W4028" t="str">
        <f>TEXT(sales_order1[[#This Row],[date]], "Mmm")</f>
        <v>Nov</v>
      </c>
      <c r="X4028">
        <f>VALUE(TEXT(sales_order1[[#This Row],[date]], "D"))</f>
        <v>17</v>
      </c>
      <c r="Y4028">
        <v>46</v>
      </c>
    </row>
    <row r="4029" spans="1:25" x14ac:dyDescent="0.25">
      <c r="A4029" s="1">
        <v>44517</v>
      </c>
      <c r="B4029">
        <v>61953</v>
      </c>
      <c r="C4029" t="s">
        <v>35</v>
      </c>
      <c r="D4029" t="str">
        <f>VLOOKUP(sales_order1[[#This Row],[itemCode]],product_details3!B:C,2,0)</f>
        <v>SRMA30</v>
      </c>
      <c r="E4029" t="s">
        <v>36</v>
      </c>
      <c r="F4029" t="s">
        <v>30</v>
      </c>
      <c r="G4029">
        <v>200</v>
      </c>
      <c r="H4029">
        <v>26.2</v>
      </c>
      <c r="I4029">
        <v>5240</v>
      </c>
      <c r="J4029">
        <v>9.4</v>
      </c>
      <c r="K4029">
        <v>1880</v>
      </c>
      <c r="L4029">
        <v>16.8</v>
      </c>
      <c r="M4029">
        <v>0.6412213740458016</v>
      </c>
      <c r="N4029">
        <v>3360</v>
      </c>
      <c r="O4029" t="s">
        <v>727</v>
      </c>
      <c r="P4029" t="s">
        <v>728</v>
      </c>
      <c r="Q4029" t="s">
        <v>93</v>
      </c>
      <c r="R4029" t="s">
        <v>72</v>
      </c>
      <c r="S4029" t="s">
        <v>260</v>
      </c>
      <c r="T4029" t="s">
        <v>611</v>
      </c>
      <c r="U4029" t="s">
        <v>1190</v>
      </c>
      <c r="V4029">
        <f>YEAR(sales_order1[[#This Row],[date]])</f>
        <v>2021</v>
      </c>
      <c r="W4029" t="str">
        <f>TEXT(sales_order1[[#This Row],[date]], "Mmm")</f>
        <v>Nov</v>
      </c>
      <c r="X4029">
        <f>VALUE(TEXT(sales_order1[[#This Row],[date]], "D"))</f>
        <v>17</v>
      </c>
      <c r="Y4029">
        <v>46</v>
      </c>
    </row>
    <row r="4030" spans="1:25" x14ac:dyDescent="0.25">
      <c r="A4030" s="1">
        <v>44517</v>
      </c>
      <c r="B4030">
        <v>61954</v>
      </c>
      <c r="C4030" t="s">
        <v>128</v>
      </c>
      <c r="D4030" t="str">
        <f>VLOOKUP(sales_order1[[#This Row],[itemCode]],product_details3!B:C,2,0)</f>
        <v>SCRT100</v>
      </c>
      <c r="E4030" t="s">
        <v>129</v>
      </c>
      <c r="F4030" t="s">
        <v>61</v>
      </c>
      <c r="G4030">
        <v>250</v>
      </c>
      <c r="H4030">
        <v>28.25</v>
      </c>
      <c r="I4030">
        <v>7062.5</v>
      </c>
      <c r="J4030">
        <v>9</v>
      </c>
      <c r="K4030">
        <v>2250</v>
      </c>
      <c r="L4030">
        <v>19.25</v>
      </c>
      <c r="M4030">
        <v>0.68141592920353977</v>
      </c>
      <c r="N4030">
        <v>4812.5</v>
      </c>
      <c r="O4030" t="s">
        <v>248</v>
      </c>
      <c r="P4030" t="s">
        <v>249</v>
      </c>
      <c r="Q4030" t="s">
        <v>191</v>
      </c>
      <c r="R4030" t="s">
        <v>56</v>
      </c>
      <c r="S4030" t="s">
        <v>192</v>
      </c>
      <c r="T4030" t="s">
        <v>250</v>
      </c>
      <c r="U4030" t="s">
        <v>1191</v>
      </c>
      <c r="V4030">
        <f>YEAR(sales_order1[[#This Row],[date]])</f>
        <v>2021</v>
      </c>
      <c r="W4030" t="str">
        <f>TEXT(sales_order1[[#This Row],[date]], "Mmm")</f>
        <v>Nov</v>
      </c>
      <c r="X4030">
        <f>VALUE(TEXT(sales_order1[[#This Row],[date]], "D"))</f>
        <v>17</v>
      </c>
      <c r="Y4030">
        <v>46</v>
      </c>
    </row>
    <row r="4031" spans="1:25" x14ac:dyDescent="0.25">
      <c r="A4031" s="1">
        <v>44517</v>
      </c>
      <c r="B4031">
        <v>61955</v>
      </c>
      <c r="C4031" t="s">
        <v>135</v>
      </c>
      <c r="D4031" t="str">
        <f>VLOOKUP(sales_order1[[#This Row],[itemCode]],product_details3!B:C,2,0)</f>
        <v>MSKSH</v>
      </c>
      <c r="E4031" t="s">
        <v>136</v>
      </c>
      <c r="F4031" t="s">
        <v>137</v>
      </c>
      <c r="G4031">
        <v>200</v>
      </c>
      <c r="H4031">
        <v>18.75</v>
      </c>
      <c r="I4031">
        <v>3750</v>
      </c>
      <c r="J4031">
        <v>7.45</v>
      </c>
      <c r="K4031">
        <v>1490</v>
      </c>
      <c r="L4031">
        <v>11.3</v>
      </c>
      <c r="M4031">
        <v>0.60266666666666668</v>
      </c>
      <c r="N4031">
        <v>2260</v>
      </c>
      <c r="O4031" t="s">
        <v>729</v>
      </c>
      <c r="P4031" t="s">
        <v>730</v>
      </c>
      <c r="Q4031" t="s">
        <v>55</v>
      </c>
      <c r="R4031" t="s">
        <v>56</v>
      </c>
      <c r="S4031" t="s">
        <v>57</v>
      </c>
      <c r="T4031" t="s">
        <v>731</v>
      </c>
      <c r="U4031" t="s">
        <v>1191</v>
      </c>
      <c r="V4031">
        <f>YEAR(sales_order1[[#This Row],[date]])</f>
        <v>2021</v>
      </c>
      <c r="W4031" t="str">
        <f>TEXT(sales_order1[[#This Row],[date]], "Mmm")</f>
        <v>Nov</v>
      </c>
      <c r="X4031">
        <f>VALUE(TEXT(sales_order1[[#This Row],[date]], "D"))</f>
        <v>17</v>
      </c>
      <c r="Y4031">
        <v>46</v>
      </c>
    </row>
    <row r="4032" spans="1:25" x14ac:dyDescent="0.25">
      <c r="A4032" s="1">
        <v>44517</v>
      </c>
      <c r="B4032">
        <v>61956</v>
      </c>
      <c r="C4032" t="s">
        <v>333</v>
      </c>
      <c r="D4032" t="str">
        <f>VLOOKUP(sales_order1[[#This Row],[itemCode]],product_details3!B:C,2,0)</f>
        <v>TNRH200</v>
      </c>
      <c r="E4032" t="s">
        <v>334</v>
      </c>
      <c r="F4032" t="s">
        <v>124</v>
      </c>
      <c r="G4032">
        <v>100</v>
      </c>
      <c r="H4032">
        <v>21</v>
      </c>
      <c r="I4032">
        <v>2100</v>
      </c>
      <c r="J4032">
        <v>6.6</v>
      </c>
      <c r="K4032">
        <v>660</v>
      </c>
      <c r="L4032">
        <v>14.4</v>
      </c>
      <c r="M4032">
        <v>0.68571428571428572</v>
      </c>
      <c r="N4032">
        <v>1440</v>
      </c>
      <c r="O4032" t="s">
        <v>341</v>
      </c>
      <c r="P4032" t="s">
        <v>342</v>
      </c>
      <c r="Q4032" t="s">
        <v>146</v>
      </c>
      <c r="R4032" t="s">
        <v>112</v>
      </c>
      <c r="S4032" t="s">
        <v>343</v>
      </c>
      <c r="T4032" t="s">
        <v>95</v>
      </c>
      <c r="U4032" t="s">
        <v>1190</v>
      </c>
      <c r="V4032">
        <f>YEAR(sales_order1[[#This Row],[date]])</f>
        <v>2021</v>
      </c>
      <c r="W4032" t="str">
        <f>TEXT(sales_order1[[#This Row],[date]], "Mmm")</f>
        <v>Nov</v>
      </c>
      <c r="X4032">
        <f>VALUE(TEXT(sales_order1[[#This Row],[date]], "D"))</f>
        <v>17</v>
      </c>
      <c r="Y4032">
        <v>46</v>
      </c>
    </row>
    <row r="4033" spans="1:25" x14ac:dyDescent="0.25">
      <c r="A4033" s="1">
        <v>44517</v>
      </c>
      <c r="B4033">
        <v>61957</v>
      </c>
      <c r="C4033" t="s">
        <v>51</v>
      </c>
      <c r="D4033" t="str">
        <f>VLOOKUP(sales_order1[[#This Row],[itemCode]],product_details3!B:C,2,0)</f>
        <v>MSTH50</v>
      </c>
      <c r="E4033" t="s">
        <v>52</v>
      </c>
      <c r="F4033" t="s">
        <v>21</v>
      </c>
      <c r="G4033">
        <v>50</v>
      </c>
      <c r="H4033">
        <v>15.75</v>
      </c>
      <c r="I4033">
        <v>787.5</v>
      </c>
      <c r="J4033">
        <v>4.45</v>
      </c>
      <c r="K4033">
        <v>222.5</v>
      </c>
      <c r="L4033">
        <v>11.3</v>
      </c>
      <c r="M4033">
        <v>0.71746031746031746</v>
      </c>
      <c r="N4033">
        <v>565</v>
      </c>
      <c r="O4033" t="s">
        <v>670</v>
      </c>
      <c r="P4033" t="s">
        <v>671</v>
      </c>
      <c r="Q4033" t="s">
        <v>383</v>
      </c>
      <c r="R4033" t="s">
        <v>72</v>
      </c>
      <c r="S4033" t="s">
        <v>459</v>
      </c>
      <c r="T4033" t="s">
        <v>672</v>
      </c>
      <c r="U4033" t="s">
        <v>1188</v>
      </c>
      <c r="V4033">
        <f>YEAR(sales_order1[[#This Row],[date]])</f>
        <v>2021</v>
      </c>
      <c r="W4033" t="str">
        <f>TEXT(sales_order1[[#This Row],[date]], "Mmm")</f>
        <v>Nov</v>
      </c>
      <c r="X4033">
        <f>VALUE(TEXT(sales_order1[[#This Row],[date]], "D"))</f>
        <v>17</v>
      </c>
      <c r="Y4033">
        <v>46</v>
      </c>
    </row>
    <row r="4034" spans="1:25" x14ac:dyDescent="0.25">
      <c r="A4034" s="1">
        <v>44517</v>
      </c>
      <c r="B4034">
        <v>61958</v>
      </c>
      <c r="C4034" t="s">
        <v>404</v>
      </c>
      <c r="D4034" t="str">
        <f>VLOOKUP(sales_order1[[#This Row],[itemCode]],product_details3!B:C,2,0)</f>
        <v>TNRE200</v>
      </c>
      <c r="E4034" t="s">
        <v>405</v>
      </c>
      <c r="F4034" t="s">
        <v>124</v>
      </c>
      <c r="G4034">
        <v>50</v>
      </c>
      <c r="H4034">
        <v>22.6</v>
      </c>
      <c r="I4034">
        <v>1130</v>
      </c>
      <c r="J4034">
        <v>7.6</v>
      </c>
      <c r="K4034">
        <v>380</v>
      </c>
      <c r="L4034">
        <v>15</v>
      </c>
      <c r="M4034">
        <v>0.66371681415929207</v>
      </c>
      <c r="N4034">
        <v>750</v>
      </c>
      <c r="O4034" t="s">
        <v>130</v>
      </c>
      <c r="P4034" t="s">
        <v>131</v>
      </c>
      <c r="Q4034" t="s">
        <v>132</v>
      </c>
      <c r="R4034" t="s">
        <v>56</v>
      </c>
      <c r="S4034" t="s">
        <v>133</v>
      </c>
      <c r="T4034" t="s">
        <v>134</v>
      </c>
      <c r="U4034" t="s">
        <v>1191</v>
      </c>
      <c r="V4034">
        <f>YEAR(sales_order1[[#This Row],[date]])</f>
        <v>2021</v>
      </c>
      <c r="W4034" t="str">
        <f>TEXT(sales_order1[[#This Row],[date]], "Mmm")</f>
        <v>Nov</v>
      </c>
      <c r="X4034">
        <f>VALUE(TEXT(sales_order1[[#This Row],[date]], "D"))</f>
        <v>17</v>
      </c>
      <c r="Y4034">
        <v>46</v>
      </c>
    </row>
    <row r="4035" spans="1:25" x14ac:dyDescent="0.25">
      <c r="A4035" s="1">
        <v>44517</v>
      </c>
      <c r="B4035">
        <v>61959</v>
      </c>
      <c r="C4035" t="s">
        <v>320</v>
      </c>
      <c r="D4035" t="str">
        <f>VLOOKUP(sales_order1[[#This Row],[itemCode]],product_details3!B:C,2,0)</f>
        <v>SCR50+100</v>
      </c>
      <c r="E4035" t="s">
        <v>321</v>
      </c>
      <c r="F4035" t="s">
        <v>61</v>
      </c>
      <c r="G4035">
        <v>250</v>
      </c>
      <c r="H4035">
        <v>26.25</v>
      </c>
      <c r="I4035">
        <v>6562.5</v>
      </c>
      <c r="J4035">
        <v>7.75</v>
      </c>
      <c r="K4035">
        <v>1937.5</v>
      </c>
      <c r="L4035">
        <v>18.5</v>
      </c>
      <c r="M4035">
        <v>0.70476190476190481</v>
      </c>
      <c r="N4035">
        <v>4625</v>
      </c>
      <c r="O4035" t="s">
        <v>636</v>
      </c>
      <c r="P4035" t="s">
        <v>637</v>
      </c>
      <c r="Q4035" t="s">
        <v>378</v>
      </c>
      <c r="R4035" t="s">
        <v>72</v>
      </c>
      <c r="S4035" t="s">
        <v>638</v>
      </c>
      <c r="T4035" t="s">
        <v>639</v>
      </c>
      <c r="U4035" t="s">
        <v>1188</v>
      </c>
      <c r="V4035">
        <f>YEAR(sales_order1[[#This Row],[date]])</f>
        <v>2021</v>
      </c>
      <c r="W4035" t="str">
        <f>TEXT(sales_order1[[#This Row],[date]], "Mmm")</f>
        <v>Nov</v>
      </c>
      <c r="X4035">
        <f>VALUE(TEXT(sales_order1[[#This Row],[date]], "D"))</f>
        <v>17</v>
      </c>
      <c r="Y4035">
        <v>46</v>
      </c>
    </row>
    <row r="4036" spans="1:25" x14ac:dyDescent="0.25">
      <c r="A4036" s="1">
        <v>44517</v>
      </c>
      <c r="B4036">
        <v>61960</v>
      </c>
      <c r="C4036" t="s">
        <v>194</v>
      </c>
      <c r="D4036" t="str">
        <f>VLOOKUP(sales_order1[[#This Row],[itemCode]],product_details3!B:C,2,0)</f>
        <v>CLNG150</v>
      </c>
      <c r="E4036" t="s">
        <v>195</v>
      </c>
      <c r="F4036" t="s">
        <v>45</v>
      </c>
      <c r="G4036">
        <v>50</v>
      </c>
      <c r="H4036">
        <v>12.75</v>
      </c>
      <c r="I4036">
        <v>637.5</v>
      </c>
      <c r="J4036">
        <v>4.45</v>
      </c>
      <c r="K4036">
        <v>222.5</v>
      </c>
      <c r="L4036">
        <v>8.3000000000000007</v>
      </c>
      <c r="M4036">
        <v>0.65098039215686276</v>
      </c>
      <c r="N4036">
        <v>415</v>
      </c>
      <c r="O4036" t="s">
        <v>381</v>
      </c>
      <c r="P4036" t="s">
        <v>382</v>
      </c>
      <c r="Q4036" t="s">
        <v>383</v>
      </c>
      <c r="R4036" t="s">
        <v>72</v>
      </c>
      <c r="S4036" t="s">
        <v>384</v>
      </c>
      <c r="T4036" t="s">
        <v>385</v>
      </c>
      <c r="U4036" t="s">
        <v>1188</v>
      </c>
      <c r="V4036">
        <f>YEAR(sales_order1[[#This Row],[date]])</f>
        <v>2021</v>
      </c>
      <c r="W4036" t="str">
        <f>TEXT(sales_order1[[#This Row],[date]], "Mmm")</f>
        <v>Nov</v>
      </c>
      <c r="X4036">
        <f>VALUE(TEXT(sales_order1[[#This Row],[date]], "D"))</f>
        <v>17</v>
      </c>
      <c r="Y4036">
        <v>46</v>
      </c>
    </row>
    <row r="4037" spans="1:25" x14ac:dyDescent="0.25">
      <c r="A4037" s="1">
        <v>44518</v>
      </c>
      <c r="B4037">
        <v>61961</v>
      </c>
      <c r="C4037" t="s">
        <v>86</v>
      </c>
      <c r="D4037" t="str">
        <f>VLOOKUP(sales_order1[[#This Row],[itemCode]],product_details3!B:C,2,0)</f>
        <v>SRMH30</v>
      </c>
      <c r="E4037" t="s">
        <v>87</v>
      </c>
      <c r="F4037" t="s">
        <v>30</v>
      </c>
      <c r="G4037">
        <v>100</v>
      </c>
      <c r="H4037">
        <v>21</v>
      </c>
      <c r="I4037">
        <v>2100</v>
      </c>
      <c r="J4037">
        <v>6.6</v>
      </c>
      <c r="K4037">
        <v>660</v>
      </c>
      <c r="L4037">
        <v>14.4</v>
      </c>
      <c r="M4037">
        <v>0.68571428571428572</v>
      </c>
      <c r="N4037">
        <v>1440</v>
      </c>
      <c r="O4037" t="s">
        <v>582</v>
      </c>
      <c r="P4037" t="s">
        <v>583</v>
      </c>
      <c r="Q4037" t="s">
        <v>213</v>
      </c>
      <c r="R4037" t="s">
        <v>25</v>
      </c>
      <c r="S4037" t="s">
        <v>214</v>
      </c>
      <c r="T4037" t="s">
        <v>584</v>
      </c>
      <c r="U4037" t="s">
        <v>1191</v>
      </c>
      <c r="V4037">
        <f>YEAR(sales_order1[[#This Row],[date]])</f>
        <v>2021</v>
      </c>
      <c r="W4037" t="str">
        <f>TEXT(sales_order1[[#This Row],[date]], "Mmm")</f>
        <v>Nov</v>
      </c>
      <c r="X4037">
        <f>VALUE(TEXT(sales_order1[[#This Row],[date]], "D"))</f>
        <v>18</v>
      </c>
      <c r="Y4037">
        <v>46</v>
      </c>
    </row>
    <row r="4038" spans="1:25" x14ac:dyDescent="0.25">
      <c r="A4038" s="1">
        <v>44518</v>
      </c>
      <c r="B4038">
        <v>61962</v>
      </c>
      <c r="C4038" t="s">
        <v>103</v>
      </c>
      <c r="D4038" t="str">
        <f>VLOOKUP(sales_order1[[#This Row],[itemCode]],product_details3!B:C,2,0)</f>
        <v>SCRT50</v>
      </c>
      <c r="E4038" t="s">
        <v>104</v>
      </c>
      <c r="F4038" t="s">
        <v>61</v>
      </c>
      <c r="G4038">
        <v>250</v>
      </c>
      <c r="H4038">
        <v>16.95</v>
      </c>
      <c r="I4038">
        <v>4237.5</v>
      </c>
      <c r="J4038">
        <v>5.2</v>
      </c>
      <c r="K4038">
        <v>1300</v>
      </c>
      <c r="L4038">
        <v>11.75</v>
      </c>
      <c r="M4038">
        <v>0.69321533923303835</v>
      </c>
      <c r="N4038">
        <v>2937.5</v>
      </c>
      <c r="O4038" t="s">
        <v>177</v>
      </c>
      <c r="P4038" t="s">
        <v>178</v>
      </c>
      <c r="Q4038" t="s">
        <v>111</v>
      </c>
      <c r="R4038" t="s">
        <v>112</v>
      </c>
      <c r="S4038" t="s">
        <v>179</v>
      </c>
      <c r="T4038" t="s">
        <v>180</v>
      </c>
      <c r="U4038" t="s">
        <v>1189</v>
      </c>
      <c r="V4038">
        <f>YEAR(sales_order1[[#This Row],[date]])</f>
        <v>2021</v>
      </c>
      <c r="W4038" t="str">
        <f>TEXT(sales_order1[[#This Row],[date]], "Mmm")</f>
        <v>Nov</v>
      </c>
      <c r="X4038">
        <f>VALUE(TEXT(sales_order1[[#This Row],[date]], "D"))</f>
        <v>18</v>
      </c>
      <c r="Y4038">
        <v>46</v>
      </c>
    </row>
    <row r="4039" spans="1:25" x14ac:dyDescent="0.25">
      <c r="A4039" s="1">
        <v>44518</v>
      </c>
      <c r="B4039">
        <v>61963</v>
      </c>
      <c r="C4039" t="s">
        <v>115</v>
      </c>
      <c r="D4039" t="str">
        <f>VLOOKUP(sales_order1[[#This Row],[itemCode]],product_details3!B:C,2,0)</f>
        <v>SCRS30100</v>
      </c>
      <c r="E4039" t="s">
        <v>116</v>
      </c>
      <c r="F4039" t="s">
        <v>61</v>
      </c>
      <c r="G4039">
        <v>200</v>
      </c>
      <c r="H4039">
        <v>32.75</v>
      </c>
      <c r="I4039">
        <v>6550</v>
      </c>
      <c r="J4039">
        <v>11.25</v>
      </c>
      <c r="K4039">
        <v>2250</v>
      </c>
      <c r="L4039">
        <v>21.5</v>
      </c>
      <c r="M4039">
        <v>0.65648854961832059</v>
      </c>
      <c r="N4039">
        <v>4300</v>
      </c>
      <c r="O4039" t="s">
        <v>591</v>
      </c>
      <c r="P4039" t="s">
        <v>592</v>
      </c>
      <c r="Q4039" t="s">
        <v>100</v>
      </c>
      <c r="R4039" t="s">
        <v>40</v>
      </c>
      <c r="S4039" t="s">
        <v>101</v>
      </c>
      <c r="T4039" t="s">
        <v>593</v>
      </c>
      <c r="U4039" t="s">
        <v>1190</v>
      </c>
      <c r="V4039">
        <f>YEAR(sales_order1[[#This Row],[date]])</f>
        <v>2021</v>
      </c>
      <c r="W4039" t="str">
        <f>TEXT(sales_order1[[#This Row],[date]], "Mmm")</f>
        <v>Nov</v>
      </c>
      <c r="X4039">
        <f>VALUE(TEXT(sales_order1[[#This Row],[date]], "D"))</f>
        <v>18</v>
      </c>
      <c r="Y4039">
        <v>46</v>
      </c>
    </row>
    <row r="4040" spans="1:25" x14ac:dyDescent="0.25">
      <c r="A4040" s="1">
        <v>44518</v>
      </c>
      <c r="B4040">
        <v>61964</v>
      </c>
      <c r="C4040" t="s">
        <v>438</v>
      </c>
      <c r="D4040" t="str">
        <f>VLOOKUP(sales_order1[[#This Row],[itemCode]],product_details3!B:C,2,0)</f>
        <v>EXFP150</v>
      </c>
      <c r="E4040" t="s">
        <v>439</v>
      </c>
      <c r="F4040" t="s">
        <v>183</v>
      </c>
      <c r="G4040">
        <v>50</v>
      </c>
      <c r="H4040">
        <v>28.25</v>
      </c>
      <c r="I4040">
        <v>1412.5</v>
      </c>
      <c r="J4040">
        <v>12</v>
      </c>
      <c r="K4040">
        <v>600</v>
      </c>
      <c r="L4040">
        <v>16.25</v>
      </c>
      <c r="M4040">
        <v>0.5752212389380531</v>
      </c>
      <c r="N4040">
        <v>812.5</v>
      </c>
      <c r="O4040" t="s">
        <v>276</v>
      </c>
      <c r="P4040" t="s">
        <v>277</v>
      </c>
      <c r="Q4040" t="s">
        <v>39</v>
      </c>
      <c r="R4040" t="s">
        <v>40</v>
      </c>
      <c r="S4040" t="s">
        <v>41</v>
      </c>
      <c r="T4040" t="s">
        <v>278</v>
      </c>
      <c r="U4040" t="s">
        <v>1188</v>
      </c>
      <c r="V4040">
        <f>YEAR(sales_order1[[#This Row],[date]])</f>
        <v>2021</v>
      </c>
      <c r="W4040" t="str">
        <f>TEXT(sales_order1[[#This Row],[date]], "Mmm")</f>
        <v>Nov</v>
      </c>
      <c r="X4040">
        <f>VALUE(TEXT(sales_order1[[#This Row],[date]], "D"))</f>
        <v>18</v>
      </c>
      <c r="Y4040">
        <v>46</v>
      </c>
    </row>
    <row r="4041" spans="1:25" x14ac:dyDescent="0.25">
      <c r="A4041" s="1">
        <v>44518</v>
      </c>
      <c r="B4041">
        <v>61965</v>
      </c>
      <c r="C4041" t="s">
        <v>128</v>
      </c>
      <c r="D4041" t="str">
        <f>VLOOKUP(sales_order1[[#This Row],[itemCode]],product_details3!B:C,2,0)</f>
        <v>SCRT100</v>
      </c>
      <c r="E4041" t="s">
        <v>129</v>
      </c>
      <c r="F4041" t="s">
        <v>61</v>
      </c>
      <c r="G4041">
        <v>200</v>
      </c>
      <c r="H4041">
        <v>28.25</v>
      </c>
      <c r="I4041">
        <v>5650</v>
      </c>
      <c r="J4041">
        <v>9</v>
      </c>
      <c r="K4041">
        <v>1800</v>
      </c>
      <c r="L4041">
        <v>19.25</v>
      </c>
      <c r="M4041">
        <v>0.68141592920353977</v>
      </c>
      <c r="N4041">
        <v>3850</v>
      </c>
      <c r="O4041" t="s">
        <v>712</v>
      </c>
      <c r="P4041" t="s">
        <v>713</v>
      </c>
      <c r="Q4041" t="s">
        <v>218</v>
      </c>
      <c r="R4041" t="s">
        <v>40</v>
      </c>
      <c r="S4041" t="s">
        <v>219</v>
      </c>
      <c r="T4041" t="s">
        <v>575</v>
      </c>
      <c r="U4041" t="s">
        <v>1190</v>
      </c>
      <c r="V4041">
        <f>YEAR(sales_order1[[#This Row],[date]])</f>
        <v>2021</v>
      </c>
      <c r="W4041" t="str">
        <f>TEXT(sales_order1[[#This Row],[date]], "Mmm")</f>
        <v>Nov</v>
      </c>
      <c r="X4041">
        <f>VALUE(TEXT(sales_order1[[#This Row],[date]], "D"))</f>
        <v>18</v>
      </c>
      <c r="Y4041">
        <v>46</v>
      </c>
    </row>
    <row r="4042" spans="1:25" x14ac:dyDescent="0.25">
      <c r="A4042" s="1">
        <v>44518</v>
      </c>
      <c r="B4042">
        <v>61966</v>
      </c>
      <c r="C4042" t="s">
        <v>86</v>
      </c>
      <c r="D4042" t="str">
        <f>VLOOKUP(sales_order1[[#This Row],[itemCode]],product_details3!B:C,2,0)</f>
        <v>SRMH30</v>
      </c>
      <c r="E4042" t="s">
        <v>87</v>
      </c>
      <c r="F4042" t="s">
        <v>30</v>
      </c>
      <c r="G4042">
        <v>50</v>
      </c>
      <c r="H4042">
        <v>21</v>
      </c>
      <c r="I4042">
        <v>1050</v>
      </c>
      <c r="J4042">
        <v>6.6</v>
      </c>
      <c r="K4042">
        <v>330</v>
      </c>
      <c r="L4042">
        <v>14.4</v>
      </c>
      <c r="M4042">
        <v>0.68571428571428572</v>
      </c>
      <c r="N4042">
        <v>720</v>
      </c>
      <c r="O4042" t="s">
        <v>454</v>
      </c>
      <c r="P4042" t="s">
        <v>455</v>
      </c>
      <c r="Q4042" t="s">
        <v>71</v>
      </c>
      <c r="R4042" t="s">
        <v>72</v>
      </c>
      <c r="S4042" t="s">
        <v>73</v>
      </c>
      <c r="T4042" t="s">
        <v>456</v>
      </c>
      <c r="U4042" t="s">
        <v>1190</v>
      </c>
      <c r="V4042">
        <f>YEAR(sales_order1[[#This Row],[date]])</f>
        <v>2021</v>
      </c>
      <c r="W4042" t="str">
        <f>TEXT(sales_order1[[#This Row],[date]], "Mmm")</f>
        <v>Nov</v>
      </c>
      <c r="X4042">
        <f>VALUE(TEXT(sales_order1[[#This Row],[date]], "D"))</f>
        <v>18</v>
      </c>
      <c r="Y4042">
        <v>46</v>
      </c>
    </row>
    <row r="4043" spans="1:25" x14ac:dyDescent="0.25">
      <c r="A4043" s="1">
        <v>44518</v>
      </c>
      <c r="B4043">
        <v>61967</v>
      </c>
      <c r="C4043" t="s">
        <v>320</v>
      </c>
      <c r="D4043" t="str">
        <f>VLOOKUP(sales_order1[[#This Row],[itemCode]],product_details3!B:C,2,0)</f>
        <v>SCR50+100</v>
      </c>
      <c r="E4043" t="s">
        <v>321</v>
      </c>
      <c r="F4043" t="s">
        <v>61</v>
      </c>
      <c r="G4043">
        <v>250</v>
      </c>
      <c r="H4043">
        <v>26.25</v>
      </c>
      <c r="I4043">
        <v>6562.5</v>
      </c>
      <c r="J4043">
        <v>7.75</v>
      </c>
      <c r="K4043">
        <v>1937.5</v>
      </c>
      <c r="L4043">
        <v>18.5</v>
      </c>
      <c r="M4043">
        <v>0.70476190476190481</v>
      </c>
      <c r="N4043">
        <v>4625</v>
      </c>
      <c r="O4043" t="s">
        <v>211</v>
      </c>
      <c r="P4043" t="s">
        <v>212</v>
      </c>
      <c r="Q4043" t="s">
        <v>213</v>
      </c>
      <c r="R4043" t="s">
        <v>25</v>
      </c>
      <c r="S4043" t="s">
        <v>214</v>
      </c>
      <c r="T4043" t="s">
        <v>215</v>
      </c>
      <c r="U4043" t="s">
        <v>1191</v>
      </c>
      <c r="V4043">
        <f>YEAR(sales_order1[[#This Row],[date]])</f>
        <v>2021</v>
      </c>
      <c r="W4043" t="str">
        <f>TEXT(sales_order1[[#This Row],[date]], "Mmm")</f>
        <v>Nov</v>
      </c>
      <c r="X4043">
        <f>VALUE(TEXT(sales_order1[[#This Row],[date]], "D"))</f>
        <v>18</v>
      </c>
      <c r="Y4043">
        <v>46</v>
      </c>
    </row>
    <row r="4044" spans="1:25" x14ac:dyDescent="0.25">
      <c r="A4044" s="1">
        <v>44518</v>
      </c>
      <c r="B4044">
        <v>61968</v>
      </c>
      <c r="C4044" t="s">
        <v>194</v>
      </c>
      <c r="D4044" t="str">
        <f>VLOOKUP(sales_order1[[#This Row],[itemCode]],product_details3!B:C,2,0)</f>
        <v>CLNG150</v>
      </c>
      <c r="E4044" t="s">
        <v>195</v>
      </c>
      <c r="F4044" t="s">
        <v>45</v>
      </c>
      <c r="G4044">
        <v>150</v>
      </c>
      <c r="H4044">
        <v>12.75</v>
      </c>
      <c r="I4044">
        <v>1912.5</v>
      </c>
      <c r="J4044">
        <v>4.45</v>
      </c>
      <c r="K4044">
        <v>667.5</v>
      </c>
      <c r="L4044">
        <v>8.3000000000000007</v>
      </c>
      <c r="M4044">
        <v>0.65098039215686276</v>
      </c>
      <c r="N4044">
        <v>1245</v>
      </c>
      <c r="O4044" t="s">
        <v>559</v>
      </c>
      <c r="P4044" t="s">
        <v>560</v>
      </c>
      <c r="Q4044" t="s">
        <v>191</v>
      </c>
      <c r="R4044" t="s">
        <v>56</v>
      </c>
      <c r="S4044" t="s">
        <v>192</v>
      </c>
      <c r="T4044" t="s">
        <v>193</v>
      </c>
      <c r="U4044" t="s">
        <v>1191</v>
      </c>
      <c r="V4044">
        <f>YEAR(sales_order1[[#This Row],[date]])</f>
        <v>2021</v>
      </c>
      <c r="W4044" t="str">
        <f>TEXT(sales_order1[[#This Row],[date]], "Mmm")</f>
        <v>Nov</v>
      </c>
      <c r="X4044">
        <f>VALUE(TEXT(sales_order1[[#This Row],[date]], "D"))</f>
        <v>18</v>
      </c>
      <c r="Y4044">
        <v>46</v>
      </c>
    </row>
    <row r="4045" spans="1:25" x14ac:dyDescent="0.25">
      <c r="A4045" s="1">
        <v>44518</v>
      </c>
      <c r="B4045">
        <v>61969</v>
      </c>
      <c r="C4045" t="s">
        <v>335</v>
      </c>
      <c r="D4045" t="str">
        <f>VLOOKUP(sales_order1[[#This Row],[itemCode]],product_details3!B:C,2,0)</f>
        <v>CLNF50</v>
      </c>
      <c r="E4045" t="s">
        <v>336</v>
      </c>
      <c r="F4045" t="s">
        <v>45</v>
      </c>
      <c r="G4045">
        <v>100</v>
      </c>
      <c r="H4045">
        <v>7.3</v>
      </c>
      <c r="I4045">
        <v>730</v>
      </c>
      <c r="J4045">
        <v>2.8</v>
      </c>
      <c r="K4045">
        <v>280</v>
      </c>
      <c r="L4045">
        <v>4.5</v>
      </c>
      <c r="M4045">
        <v>0.61643835616438358</v>
      </c>
      <c r="N4045">
        <v>450</v>
      </c>
      <c r="O4045" t="s">
        <v>91</v>
      </c>
      <c r="P4045" t="s">
        <v>92</v>
      </c>
      <c r="Q4045" t="s">
        <v>93</v>
      </c>
      <c r="R4045" t="s">
        <v>72</v>
      </c>
      <c r="S4045" t="s">
        <v>94</v>
      </c>
      <c r="T4045" t="s">
        <v>95</v>
      </c>
      <c r="U4045" t="s">
        <v>1190</v>
      </c>
      <c r="V4045">
        <f>YEAR(sales_order1[[#This Row],[date]])</f>
        <v>2021</v>
      </c>
      <c r="W4045" t="str">
        <f>TEXT(sales_order1[[#This Row],[date]], "Mmm")</f>
        <v>Nov</v>
      </c>
      <c r="X4045">
        <f>VALUE(TEXT(sales_order1[[#This Row],[date]], "D"))</f>
        <v>18</v>
      </c>
      <c r="Y4045">
        <v>46</v>
      </c>
    </row>
    <row r="4046" spans="1:25" x14ac:dyDescent="0.25">
      <c r="A4046" s="1">
        <v>44518</v>
      </c>
      <c r="B4046">
        <v>61970</v>
      </c>
      <c r="C4046" t="s">
        <v>35</v>
      </c>
      <c r="D4046" t="str">
        <f>VLOOKUP(sales_order1[[#This Row],[itemCode]],product_details3!B:C,2,0)</f>
        <v>SRMA30</v>
      </c>
      <c r="E4046" t="s">
        <v>36</v>
      </c>
      <c r="F4046" t="s">
        <v>30</v>
      </c>
      <c r="G4046">
        <v>150</v>
      </c>
      <c r="H4046">
        <v>26.2</v>
      </c>
      <c r="I4046">
        <v>3930</v>
      </c>
      <c r="J4046">
        <v>9.4</v>
      </c>
      <c r="K4046">
        <v>1410</v>
      </c>
      <c r="L4046">
        <v>16.8</v>
      </c>
      <c r="M4046">
        <v>0.6412213740458016</v>
      </c>
      <c r="N4046">
        <v>2520</v>
      </c>
      <c r="O4046" t="s">
        <v>508</v>
      </c>
      <c r="P4046" t="s">
        <v>509</v>
      </c>
      <c r="Q4046" t="s">
        <v>55</v>
      </c>
      <c r="R4046" t="s">
        <v>56</v>
      </c>
      <c r="S4046" t="s">
        <v>225</v>
      </c>
      <c r="T4046" t="s">
        <v>510</v>
      </c>
      <c r="U4046" t="s">
        <v>1191</v>
      </c>
      <c r="V4046">
        <f>YEAR(sales_order1[[#This Row],[date]])</f>
        <v>2021</v>
      </c>
      <c r="W4046" t="str">
        <f>TEXT(sales_order1[[#This Row],[date]], "Mmm")</f>
        <v>Nov</v>
      </c>
      <c r="X4046">
        <f>VALUE(TEXT(sales_order1[[#This Row],[date]], "D"))</f>
        <v>18</v>
      </c>
      <c r="Y4046">
        <v>46</v>
      </c>
    </row>
    <row r="4047" spans="1:25" x14ac:dyDescent="0.25">
      <c r="A4047" s="1">
        <v>44518</v>
      </c>
      <c r="B4047">
        <v>61971</v>
      </c>
      <c r="C4047" t="s">
        <v>51</v>
      </c>
      <c r="D4047" t="str">
        <f>VLOOKUP(sales_order1[[#This Row],[itemCode]],product_details3!B:C,2,0)</f>
        <v>MSTH50</v>
      </c>
      <c r="E4047" t="s">
        <v>52</v>
      </c>
      <c r="F4047" t="s">
        <v>21</v>
      </c>
      <c r="G4047">
        <v>200</v>
      </c>
      <c r="H4047">
        <v>15.75</v>
      </c>
      <c r="I4047">
        <v>3150</v>
      </c>
      <c r="J4047">
        <v>4.45</v>
      </c>
      <c r="K4047">
        <v>890</v>
      </c>
      <c r="L4047">
        <v>11.3</v>
      </c>
      <c r="M4047">
        <v>0.71746031746031746</v>
      </c>
      <c r="N4047">
        <v>2260</v>
      </c>
      <c r="O4047" t="s">
        <v>144</v>
      </c>
      <c r="P4047" t="s">
        <v>145</v>
      </c>
      <c r="Q4047" t="s">
        <v>146</v>
      </c>
      <c r="R4047" t="s">
        <v>112</v>
      </c>
      <c r="S4047" t="s">
        <v>147</v>
      </c>
      <c r="T4047" t="s">
        <v>148</v>
      </c>
      <c r="U4047" t="s">
        <v>1190</v>
      </c>
      <c r="V4047">
        <f>YEAR(sales_order1[[#This Row],[date]])</f>
        <v>2021</v>
      </c>
      <c r="W4047" t="str">
        <f>TEXT(sales_order1[[#This Row],[date]], "Mmm")</f>
        <v>Nov</v>
      </c>
      <c r="X4047">
        <f>VALUE(TEXT(sales_order1[[#This Row],[date]], "D"))</f>
        <v>18</v>
      </c>
      <c r="Y4047">
        <v>46</v>
      </c>
    </row>
    <row r="4048" spans="1:25" x14ac:dyDescent="0.25">
      <c r="A4048" s="1">
        <v>44518</v>
      </c>
      <c r="B4048">
        <v>61972</v>
      </c>
      <c r="C4048" t="s">
        <v>325</v>
      </c>
      <c r="D4048" t="str">
        <f>VLOOKUP(sales_order1[[#This Row],[itemCode]],product_details3!B:C,2,0)</f>
        <v>EXFG100</v>
      </c>
      <c r="E4048" t="s">
        <v>326</v>
      </c>
      <c r="F4048" t="s">
        <v>183</v>
      </c>
      <c r="G4048">
        <v>100</v>
      </c>
      <c r="H4048">
        <v>20.75</v>
      </c>
      <c r="I4048">
        <v>2075</v>
      </c>
      <c r="J4048">
        <v>7.45</v>
      </c>
      <c r="K4048">
        <v>745</v>
      </c>
      <c r="L4048">
        <v>13.3</v>
      </c>
      <c r="M4048">
        <v>0.64096385542168677</v>
      </c>
      <c r="N4048">
        <v>1330</v>
      </c>
      <c r="O4048" t="s">
        <v>720</v>
      </c>
      <c r="P4048" t="s">
        <v>721</v>
      </c>
      <c r="Q4048" t="s">
        <v>24</v>
      </c>
      <c r="R4048" t="s">
        <v>25</v>
      </c>
      <c r="S4048" t="s">
        <v>33</v>
      </c>
      <c r="T4048" t="s">
        <v>722</v>
      </c>
      <c r="U4048" t="s">
        <v>1191</v>
      </c>
      <c r="V4048">
        <f>YEAR(sales_order1[[#This Row],[date]])</f>
        <v>2021</v>
      </c>
      <c r="W4048" t="str">
        <f>TEXT(sales_order1[[#This Row],[date]], "Mmm")</f>
        <v>Nov</v>
      </c>
      <c r="X4048">
        <f>VALUE(TEXT(sales_order1[[#This Row],[date]], "D"))</f>
        <v>18</v>
      </c>
      <c r="Y4048">
        <v>46</v>
      </c>
    </row>
    <row r="4049" spans="1:25" x14ac:dyDescent="0.25">
      <c r="A4049" s="1">
        <v>44518</v>
      </c>
      <c r="B4049">
        <v>61973</v>
      </c>
      <c r="C4049" t="s">
        <v>404</v>
      </c>
      <c r="D4049" t="str">
        <f>VLOOKUP(sales_order1[[#This Row],[itemCode]],product_details3!B:C,2,0)</f>
        <v>TNRE200</v>
      </c>
      <c r="E4049" t="s">
        <v>405</v>
      </c>
      <c r="F4049" t="s">
        <v>124</v>
      </c>
      <c r="G4049">
        <v>100</v>
      </c>
      <c r="H4049">
        <v>22.6</v>
      </c>
      <c r="I4049">
        <v>2260</v>
      </c>
      <c r="J4049">
        <v>7.6</v>
      </c>
      <c r="K4049">
        <v>760</v>
      </c>
      <c r="L4049">
        <v>15</v>
      </c>
      <c r="M4049">
        <v>0.66371681415929207</v>
      </c>
      <c r="N4049">
        <v>1500</v>
      </c>
      <c r="O4049" t="s">
        <v>196</v>
      </c>
      <c r="P4049" t="s">
        <v>197</v>
      </c>
      <c r="Q4049" t="s">
        <v>132</v>
      </c>
      <c r="R4049" t="s">
        <v>56</v>
      </c>
      <c r="S4049" t="s">
        <v>133</v>
      </c>
      <c r="T4049" t="s">
        <v>198</v>
      </c>
      <c r="U4049" t="s">
        <v>1191</v>
      </c>
      <c r="V4049">
        <f>YEAR(sales_order1[[#This Row],[date]])</f>
        <v>2021</v>
      </c>
      <c r="W4049" t="str">
        <f>TEXT(sales_order1[[#This Row],[date]], "Mmm")</f>
        <v>Nov</v>
      </c>
      <c r="X4049">
        <f>VALUE(TEXT(sales_order1[[#This Row],[date]], "D"))</f>
        <v>18</v>
      </c>
      <c r="Y4049">
        <v>46</v>
      </c>
    </row>
    <row r="4050" spans="1:25" x14ac:dyDescent="0.25">
      <c r="A4050" s="1">
        <v>44519</v>
      </c>
      <c r="B4050">
        <v>61974</v>
      </c>
      <c r="C4050" t="s">
        <v>103</v>
      </c>
      <c r="D4050" t="str">
        <f>VLOOKUP(sales_order1[[#This Row],[itemCode]],product_details3!B:C,2,0)</f>
        <v>SCRT50</v>
      </c>
      <c r="E4050" t="s">
        <v>104</v>
      </c>
      <c r="F4050" t="s">
        <v>61</v>
      </c>
      <c r="G4050">
        <v>50</v>
      </c>
      <c r="H4050">
        <v>16.95</v>
      </c>
      <c r="I4050">
        <v>847.5</v>
      </c>
      <c r="J4050">
        <v>5.2</v>
      </c>
      <c r="K4050">
        <v>260</v>
      </c>
      <c r="L4050">
        <v>11.75</v>
      </c>
      <c r="M4050">
        <v>0.69321533923303835</v>
      </c>
      <c r="N4050">
        <v>587.5</v>
      </c>
      <c r="O4050" t="s">
        <v>519</v>
      </c>
      <c r="P4050" t="s">
        <v>520</v>
      </c>
      <c r="Q4050" t="s">
        <v>383</v>
      </c>
      <c r="R4050" t="s">
        <v>72</v>
      </c>
      <c r="S4050" t="s">
        <v>459</v>
      </c>
      <c r="T4050" t="s">
        <v>521</v>
      </c>
      <c r="U4050" t="s">
        <v>1188</v>
      </c>
      <c r="V4050">
        <f>YEAR(sales_order1[[#This Row],[date]])</f>
        <v>2021</v>
      </c>
      <c r="W4050" t="str">
        <f>TEXT(sales_order1[[#This Row],[date]], "Mmm")</f>
        <v>Nov</v>
      </c>
      <c r="X4050">
        <f>VALUE(TEXT(sales_order1[[#This Row],[date]], "D"))</f>
        <v>19</v>
      </c>
      <c r="Y4050">
        <v>47</v>
      </c>
    </row>
    <row r="4051" spans="1:25" x14ac:dyDescent="0.25">
      <c r="A4051" s="1">
        <v>44519</v>
      </c>
      <c r="B4051">
        <v>61975</v>
      </c>
      <c r="C4051" t="s">
        <v>122</v>
      </c>
      <c r="D4051" t="str">
        <f>VLOOKUP(sales_order1[[#This Row],[itemCode]],product_details3!B:C,2,0)</f>
        <v>TNRE150</v>
      </c>
      <c r="E4051" t="s">
        <v>123</v>
      </c>
      <c r="F4051" t="s">
        <v>124</v>
      </c>
      <c r="G4051">
        <v>100</v>
      </c>
      <c r="H4051">
        <v>16.95</v>
      </c>
      <c r="I4051">
        <v>1695</v>
      </c>
      <c r="J4051">
        <v>5.2</v>
      </c>
      <c r="K4051">
        <v>520</v>
      </c>
      <c r="L4051">
        <v>11.75</v>
      </c>
      <c r="M4051">
        <v>0.69321533923303835</v>
      </c>
      <c r="N4051">
        <v>1175</v>
      </c>
      <c r="O4051" t="s">
        <v>82</v>
      </c>
      <c r="P4051" t="s">
        <v>83</v>
      </c>
      <c r="Q4051" t="s">
        <v>64</v>
      </c>
      <c r="R4051" t="s">
        <v>40</v>
      </c>
      <c r="S4051" t="s">
        <v>84</v>
      </c>
      <c r="T4051" t="s">
        <v>85</v>
      </c>
      <c r="U4051" t="s">
        <v>1189</v>
      </c>
      <c r="V4051">
        <f>YEAR(sales_order1[[#This Row],[date]])</f>
        <v>2021</v>
      </c>
      <c r="W4051" t="str">
        <f>TEXT(sales_order1[[#This Row],[date]], "Mmm")</f>
        <v>Nov</v>
      </c>
      <c r="X4051">
        <f>VALUE(TEXT(sales_order1[[#This Row],[date]], "D"))</f>
        <v>19</v>
      </c>
      <c r="Y4051">
        <v>47</v>
      </c>
    </row>
    <row r="4052" spans="1:25" x14ac:dyDescent="0.25">
      <c r="A4052" s="1">
        <v>44519</v>
      </c>
      <c r="B4052">
        <v>61976</v>
      </c>
      <c r="C4052" t="s">
        <v>307</v>
      </c>
      <c r="D4052" t="str">
        <f>VLOOKUP(sales_order1[[#This Row],[itemCode]],product_details3!B:C,2,0)</f>
        <v>TNRH150</v>
      </c>
      <c r="E4052" t="s">
        <v>308</v>
      </c>
      <c r="F4052" t="s">
        <v>124</v>
      </c>
      <c r="G4052">
        <v>200</v>
      </c>
      <c r="H4052">
        <v>15.75</v>
      </c>
      <c r="I4052">
        <v>3150</v>
      </c>
      <c r="J4052">
        <v>4.45</v>
      </c>
      <c r="K4052">
        <v>890</v>
      </c>
      <c r="L4052">
        <v>11.3</v>
      </c>
      <c r="M4052">
        <v>0.71746031746031746</v>
      </c>
      <c r="N4052">
        <v>2260</v>
      </c>
      <c r="O4052" t="s">
        <v>585</v>
      </c>
      <c r="P4052" t="s">
        <v>586</v>
      </c>
      <c r="Q4052" t="s">
        <v>64</v>
      </c>
      <c r="R4052" t="s">
        <v>40</v>
      </c>
      <c r="S4052" t="s">
        <v>65</v>
      </c>
      <c r="T4052" t="s">
        <v>587</v>
      </c>
      <c r="U4052" t="s">
        <v>1190</v>
      </c>
      <c r="V4052">
        <f>YEAR(sales_order1[[#This Row],[date]])</f>
        <v>2021</v>
      </c>
      <c r="W4052" t="str">
        <f>TEXT(sales_order1[[#This Row],[date]], "Mmm")</f>
        <v>Nov</v>
      </c>
      <c r="X4052">
        <f>VALUE(TEXT(sales_order1[[#This Row],[date]], "D"))</f>
        <v>19</v>
      </c>
      <c r="Y4052">
        <v>47</v>
      </c>
    </row>
    <row r="4053" spans="1:25" x14ac:dyDescent="0.25">
      <c r="A4053" s="1">
        <v>44519</v>
      </c>
      <c r="B4053">
        <v>61977</v>
      </c>
      <c r="C4053" t="s">
        <v>194</v>
      </c>
      <c r="D4053" t="str">
        <f>VLOOKUP(sales_order1[[#This Row],[itemCode]],product_details3!B:C,2,0)</f>
        <v>CLNG150</v>
      </c>
      <c r="E4053" t="s">
        <v>195</v>
      </c>
      <c r="F4053" t="s">
        <v>45</v>
      </c>
      <c r="G4053">
        <v>50</v>
      </c>
      <c r="H4053">
        <v>12.75</v>
      </c>
      <c r="I4053">
        <v>637.5</v>
      </c>
      <c r="J4053">
        <v>4.45</v>
      </c>
      <c r="K4053">
        <v>222.5</v>
      </c>
      <c r="L4053">
        <v>8.3000000000000007</v>
      </c>
      <c r="M4053">
        <v>0.65098039215686276</v>
      </c>
      <c r="N4053">
        <v>415</v>
      </c>
      <c r="O4053" t="s">
        <v>400</v>
      </c>
      <c r="P4053" t="s">
        <v>401</v>
      </c>
      <c r="Q4053" t="s">
        <v>213</v>
      </c>
      <c r="R4053" t="s">
        <v>25</v>
      </c>
      <c r="S4053" t="s">
        <v>402</v>
      </c>
      <c r="T4053" t="s">
        <v>403</v>
      </c>
      <c r="U4053" t="s">
        <v>1191</v>
      </c>
      <c r="V4053">
        <f>YEAR(sales_order1[[#This Row],[date]])</f>
        <v>2021</v>
      </c>
      <c r="W4053" t="str">
        <f>TEXT(sales_order1[[#This Row],[date]], "Mmm")</f>
        <v>Nov</v>
      </c>
      <c r="X4053">
        <f>VALUE(TEXT(sales_order1[[#This Row],[date]], "D"))</f>
        <v>19</v>
      </c>
      <c r="Y4053">
        <v>47</v>
      </c>
    </row>
    <row r="4054" spans="1:25" x14ac:dyDescent="0.25">
      <c r="A4054" s="1">
        <v>44519</v>
      </c>
      <c r="B4054">
        <v>61978</v>
      </c>
      <c r="C4054" t="s">
        <v>350</v>
      </c>
      <c r="D4054" t="str">
        <f>VLOOKUP(sales_order1[[#This Row],[itemCode]],product_details3!B:C,2,0)</f>
        <v>SRMA50</v>
      </c>
      <c r="E4054" t="s">
        <v>351</v>
      </c>
      <c r="F4054" t="s">
        <v>30</v>
      </c>
      <c r="G4054">
        <v>200</v>
      </c>
      <c r="H4054">
        <v>37.75</v>
      </c>
      <c r="I4054">
        <v>7550</v>
      </c>
      <c r="J4054">
        <v>14.25</v>
      </c>
      <c r="K4054">
        <v>2850</v>
      </c>
      <c r="L4054">
        <v>23.5</v>
      </c>
      <c r="M4054">
        <v>0.62251655629139069</v>
      </c>
      <c r="N4054">
        <v>4700</v>
      </c>
      <c r="O4054" t="s">
        <v>109</v>
      </c>
      <c r="P4054" t="s">
        <v>110</v>
      </c>
      <c r="Q4054" t="s">
        <v>111</v>
      </c>
      <c r="R4054" t="s">
        <v>112</v>
      </c>
      <c r="S4054" t="s">
        <v>113</v>
      </c>
      <c r="T4054" t="s">
        <v>114</v>
      </c>
      <c r="U4054" t="s">
        <v>1189</v>
      </c>
      <c r="V4054">
        <f>YEAR(sales_order1[[#This Row],[date]])</f>
        <v>2021</v>
      </c>
      <c r="W4054" t="str">
        <f>TEXT(sales_order1[[#This Row],[date]], "Mmm")</f>
        <v>Nov</v>
      </c>
      <c r="X4054">
        <f>VALUE(TEXT(sales_order1[[#This Row],[date]], "D"))</f>
        <v>19</v>
      </c>
      <c r="Y4054">
        <v>47</v>
      </c>
    </row>
    <row r="4055" spans="1:25" x14ac:dyDescent="0.25">
      <c r="A4055" s="1">
        <v>44519</v>
      </c>
      <c r="B4055">
        <v>61979</v>
      </c>
      <c r="C4055" t="s">
        <v>175</v>
      </c>
      <c r="D4055" t="str">
        <f>VLOOKUP(sales_order1[[#This Row],[itemCode]],product_details3!B:C,2,0)</f>
        <v>SCRS3030</v>
      </c>
      <c r="E4055" t="s">
        <v>176</v>
      </c>
      <c r="F4055" t="s">
        <v>61</v>
      </c>
      <c r="G4055">
        <v>250</v>
      </c>
      <c r="H4055">
        <v>13.1</v>
      </c>
      <c r="I4055">
        <v>3275</v>
      </c>
      <c r="J4055">
        <v>4.7</v>
      </c>
      <c r="K4055">
        <v>1175</v>
      </c>
      <c r="L4055">
        <v>8.4</v>
      </c>
      <c r="M4055">
        <v>0.6412213740458016</v>
      </c>
      <c r="N4055">
        <v>2100</v>
      </c>
      <c r="O4055" t="s">
        <v>615</v>
      </c>
      <c r="P4055" t="s">
        <v>616</v>
      </c>
      <c r="Q4055" t="s">
        <v>77</v>
      </c>
      <c r="R4055" t="s">
        <v>72</v>
      </c>
      <c r="S4055" t="s">
        <v>425</v>
      </c>
      <c r="T4055" t="s">
        <v>617</v>
      </c>
      <c r="U4055" t="s">
        <v>1190</v>
      </c>
      <c r="V4055">
        <f>YEAR(sales_order1[[#This Row],[date]])</f>
        <v>2021</v>
      </c>
      <c r="W4055" t="str">
        <f>TEXT(sales_order1[[#This Row],[date]], "Mmm")</f>
        <v>Nov</v>
      </c>
      <c r="X4055">
        <f>VALUE(TEXT(sales_order1[[#This Row],[date]], "D"))</f>
        <v>19</v>
      </c>
      <c r="Y4055">
        <v>47</v>
      </c>
    </row>
    <row r="4056" spans="1:25" x14ac:dyDescent="0.25">
      <c r="A4056" s="1">
        <v>44519</v>
      </c>
      <c r="B4056">
        <v>61980</v>
      </c>
      <c r="C4056" t="s">
        <v>19</v>
      </c>
      <c r="D4056" t="str">
        <f>VLOOKUP(sales_order1[[#This Row],[itemCode]],product_details3!B:C,2,0)</f>
        <v>MSTH100</v>
      </c>
      <c r="E4056" t="s">
        <v>20</v>
      </c>
      <c r="F4056" t="s">
        <v>21</v>
      </c>
      <c r="G4056">
        <v>50</v>
      </c>
      <c r="H4056">
        <v>26.25</v>
      </c>
      <c r="I4056">
        <v>1312.5</v>
      </c>
      <c r="J4056">
        <v>7.75</v>
      </c>
      <c r="K4056">
        <v>387.5</v>
      </c>
      <c r="L4056">
        <v>18.5</v>
      </c>
      <c r="M4056">
        <v>0.70476190476190481</v>
      </c>
      <c r="N4056">
        <v>925</v>
      </c>
      <c r="O4056" t="s">
        <v>475</v>
      </c>
      <c r="P4056" t="s">
        <v>476</v>
      </c>
      <c r="Q4056" t="s">
        <v>93</v>
      </c>
      <c r="R4056" t="s">
        <v>72</v>
      </c>
      <c r="S4056" t="s">
        <v>94</v>
      </c>
      <c r="T4056" t="s">
        <v>477</v>
      </c>
      <c r="U4056" t="s">
        <v>1190</v>
      </c>
      <c r="V4056">
        <f>YEAR(sales_order1[[#This Row],[date]])</f>
        <v>2021</v>
      </c>
      <c r="W4056" t="str">
        <f>TEXT(sales_order1[[#This Row],[date]], "Mmm")</f>
        <v>Nov</v>
      </c>
      <c r="X4056">
        <f>VALUE(TEXT(sales_order1[[#This Row],[date]], "D"))</f>
        <v>19</v>
      </c>
      <c r="Y4056">
        <v>47</v>
      </c>
    </row>
    <row r="4057" spans="1:25" x14ac:dyDescent="0.25">
      <c r="A4057" s="1">
        <v>44519</v>
      </c>
      <c r="B4057">
        <v>61981</v>
      </c>
      <c r="C4057" t="s">
        <v>35</v>
      </c>
      <c r="D4057" t="str">
        <f>VLOOKUP(sales_order1[[#This Row],[itemCode]],product_details3!B:C,2,0)</f>
        <v>SRMA30</v>
      </c>
      <c r="E4057" t="s">
        <v>36</v>
      </c>
      <c r="F4057" t="s">
        <v>30</v>
      </c>
      <c r="G4057">
        <v>200</v>
      </c>
      <c r="H4057">
        <v>26.2</v>
      </c>
      <c r="I4057">
        <v>5240</v>
      </c>
      <c r="J4057">
        <v>9.4</v>
      </c>
      <c r="K4057">
        <v>1880</v>
      </c>
      <c r="L4057">
        <v>16.8</v>
      </c>
      <c r="M4057">
        <v>0.6412213740458016</v>
      </c>
      <c r="N4057">
        <v>3360</v>
      </c>
      <c r="O4057" t="s">
        <v>295</v>
      </c>
      <c r="P4057" t="s">
        <v>296</v>
      </c>
      <c r="Q4057" t="s">
        <v>160</v>
      </c>
      <c r="R4057" t="s">
        <v>112</v>
      </c>
      <c r="S4057" t="s">
        <v>297</v>
      </c>
      <c r="T4057" t="s">
        <v>298</v>
      </c>
      <c r="U4057" t="s">
        <v>1189</v>
      </c>
      <c r="V4057">
        <f>YEAR(sales_order1[[#This Row],[date]])</f>
        <v>2021</v>
      </c>
      <c r="W4057" t="str">
        <f>TEXT(sales_order1[[#This Row],[date]], "Mmm")</f>
        <v>Nov</v>
      </c>
      <c r="X4057">
        <f>VALUE(TEXT(sales_order1[[#This Row],[date]], "D"))</f>
        <v>19</v>
      </c>
      <c r="Y4057">
        <v>47</v>
      </c>
    </row>
    <row r="4058" spans="1:25" x14ac:dyDescent="0.25">
      <c r="A4058" s="1">
        <v>44519</v>
      </c>
      <c r="B4058">
        <v>61982</v>
      </c>
      <c r="C4058" t="s">
        <v>103</v>
      </c>
      <c r="D4058" t="str">
        <f>VLOOKUP(sales_order1[[#This Row],[itemCode]],product_details3!B:C,2,0)</f>
        <v>SCRT50</v>
      </c>
      <c r="E4058" t="s">
        <v>104</v>
      </c>
      <c r="F4058" t="s">
        <v>61</v>
      </c>
      <c r="G4058">
        <v>50</v>
      </c>
      <c r="H4058">
        <v>16.95</v>
      </c>
      <c r="I4058">
        <v>847.5</v>
      </c>
      <c r="J4058">
        <v>5.2</v>
      </c>
      <c r="K4058">
        <v>260</v>
      </c>
      <c r="L4058">
        <v>11.75</v>
      </c>
      <c r="M4058">
        <v>0.69321533923303835</v>
      </c>
      <c r="N4058">
        <v>587.5</v>
      </c>
      <c r="O4058" t="s">
        <v>618</v>
      </c>
      <c r="P4058" t="s">
        <v>619</v>
      </c>
      <c r="Q4058" t="s">
        <v>77</v>
      </c>
      <c r="R4058" t="s">
        <v>72</v>
      </c>
      <c r="S4058" t="s">
        <v>140</v>
      </c>
      <c r="T4058" t="s">
        <v>620</v>
      </c>
      <c r="U4058" t="s">
        <v>1190</v>
      </c>
      <c r="V4058">
        <f>YEAR(sales_order1[[#This Row],[date]])</f>
        <v>2021</v>
      </c>
      <c r="W4058" t="str">
        <f>TEXT(sales_order1[[#This Row],[date]], "Mmm")</f>
        <v>Nov</v>
      </c>
      <c r="X4058">
        <f>VALUE(TEXT(sales_order1[[#This Row],[date]], "D"))</f>
        <v>19</v>
      </c>
      <c r="Y4058">
        <v>47</v>
      </c>
    </row>
    <row r="4059" spans="1:25" x14ac:dyDescent="0.25">
      <c r="A4059" s="1">
        <v>44519</v>
      </c>
      <c r="B4059">
        <v>61983</v>
      </c>
      <c r="C4059" t="s">
        <v>128</v>
      </c>
      <c r="D4059" t="str">
        <f>VLOOKUP(sales_order1[[#This Row],[itemCode]],product_details3!B:C,2,0)</f>
        <v>SCRT100</v>
      </c>
      <c r="E4059" t="s">
        <v>129</v>
      </c>
      <c r="F4059" t="s">
        <v>61</v>
      </c>
      <c r="G4059">
        <v>100</v>
      </c>
      <c r="H4059">
        <v>28.25</v>
      </c>
      <c r="I4059">
        <v>2825</v>
      </c>
      <c r="J4059">
        <v>9</v>
      </c>
      <c r="K4059">
        <v>900</v>
      </c>
      <c r="L4059">
        <v>19.25</v>
      </c>
      <c r="M4059">
        <v>0.68141592920353977</v>
      </c>
      <c r="N4059">
        <v>1925</v>
      </c>
      <c r="O4059" t="s">
        <v>206</v>
      </c>
      <c r="P4059" t="s">
        <v>207</v>
      </c>
      <c r="Q4059" t="s">
        <v>71</v>
      </c>
      <c r="R4059" t="s">
        <v>72</v>
      </c>
      <c r="S4059" t="s">
        <v>73</v>
      </c>
      <c r="T4059" t="s">
        <v>208</v>
      </c>
      <c r="U4059" t="s">
        <v>1190</v>
      </c>
      <c r="V4059">
        <f>YEAR(sales_order1[[#This Row],[date]])</f>
        <v>2021</v>
      </c>
      <c r="W4059" t="str">
        <f>TEXT(sales_order1[[#This Row],[date]], "Mmm")</f>
        <v>Nov</v>
      </c>
      <c r="X4059">
        <f>VALUE(TEXT(sales_order1[[#This Row],[date]], "D"))</f>
        <v>19</v>
      </c>
      <c r="Y4059">
        <v>47</v>
      </c>
    </row>
    <row r="4060" spans="1:25" x14ac:dyDescent="0.25">
      <c r="A4060" s="1">
        <v>44519</v>
      </c>
      <c r="B4060">
        <v>61984</v>
      </c>
      <c r="C4060" t="s">
        <v>329</v>
      </c>
      <c r="D4060" t="str">
        <f>VLOOKUP(sales_order1[[#This Row],[itemCode]],product_details3!B:C,2,0)</f>
        <v>TNRS150</v>
      </c>
      <c r="E4060" t="s">
        <v>330</v>
      </c>
      <c r="F4060" t="s">
        <v>124</v>
      </c>
      <c r="G4060">
        <v>150</v>
      </c>
      <c r="H4060">
        <v>19.649999999999999</v>
      </c>
      <c r="I4060">
        <v>2947.5</v>
      </c>
      <c r="J4060">
        <v>6.55</v>
      </c>
      <c r="K4060">
        <v>982.5</v>
      </c>
      <c r="L4060">
        <v>13.1</v>
      </c>
      <c r="M4060">
        <v>0.66666666666666663</v>
      </c>
      <c r="N4060">
        <v>1965</v>
      </c>
      <c r="O4060" t="s">
        <v>464</v>
      </c>
      <c r="P4060" t="s">
        <v>465</v>
      </c>
      <c r="Q4060" t="s">
        <v>146</v>
      </c>
      <c r="R4060" t="s">
        <v>112</v>
      </c>
      <c r="S4060" t="s">
        <v>165</v>
      </c>
      <c r="T4060" t="s">
        <v>466</v>
      </c>
      <c r="U4060" t="s">
        <v>1189</v>
      </c>
      <c r="V4060">
        <f>YEAR(sales_order1[[#This Row],[date]])</f>
        <v>2021</v>
      </c>
      <c r="W4060" t="str">
        <f>TEXT(sales_order1[[#This Row],[date]], "Mmm")</f>
        <v>Nov</v>
      </c>
      <c r="X4060">
        <f>VALUE(TEXT(sales_order1[[#This Row],[date]], "D"))</f>
        <v>19</v>
      </c>
      <c r="Y4060">
        <v>47</v>
      </c>
    </row>
    <row r="4061" spans="1:25" x14ac:dyDescent="0.25">
      <c r="A4061" s="1">
        <v>44519</v>
      </c>
      <c r="B4061">
        <v>61985</v>
      </c>
      <c r="C4061" t="s">
        <v>358</v>
      </c>
      <c r="D4061" t="str">
        <f>VLOOKUP(sales_order1[[#This Row],[itemCode]],product_details3!B:C,2,0)</f>
        <v>SCR50+30</v>
      </c>
      <c r="E4061" t="s">
        <v>359</v>
      </c>
      <c r="F4061" t="s">
        <v>61</v>
      </c>
      <c r="G4061">
        <v>50</v>
      </c>
      <c r="H4061">
        <v>10.5</v>
      </c>
      <c r="I4061">
        <v>525</v>
      </c>
      <c r="J4061">
        <v>3.3</v>
      </c>
      <c r="K4061">
        <v>165</v>
      </c>
      <c r="L4061">
        <v>7.2</v>
      </c>
      <c r="M4061">
        <v>0.68571428571428572</v>
      </c>
      <c r="N4061">
        <v>360</v>
      </c>
      <c r="O4061" t="s">
        <v>694</v>
      </c>
      <c r="P4061" t="s">
        <v>695</v>
      </c>
      <c r="Q4061" t="s">
        <v>213</v>
      </c>
      <c r="R4061" t="s">
        <v>25</v>
      </c>
      <c r="S4061" t="s">
        <v>214</v>
      </c>
      <c r="T4061" t="s">
        <v>696</v>
      </c>
      <c r="U4061" t="s">
        <v>1191</v>
      </c>
      <c r="V4061">
        <f>YEAR(sales_order1[[#This Row],[date]])</f>
        <v>2021</v>
      </c>
      <c r="W4061" t="str">
        <f>TEXT(sales_order1[[#This Row],[date]], "Mmm")</f>
        <v>Nov</v>
      </c>
      <c r="X4061">
        <f>VALUE(TEXT(sales_order1[[#This Row],[date]], "D"))</f>
        <v>19</v>
      </c>
      <c r="Y4061">
        <v>47</v>
      </c>
    </row>
    <row r="4062" spans="1:25" x14ac:dyDescent="0.25">
      <c r="A4062" s="1">
        <v>44522</v>
      </c>
      <c r="B4062">
        <v>61986</v>
      </c>
      <c r="C4062" t="s">
        <v>325</v>
      </c>
      <c r="D4062" t="str">
        <f>VLOOKUP(sales_order1[[#This Row],[itemCode]],product_details3!B:C,2,0)</f>
        <v>EXFG100</v>
      </c>
      <c r="E4062" t="s">
        <v>326</v>
      </c>
      <c r="F4062" t="s">
        <v>183</v>
      </c>
      <c r="G4062">
        <v>50</v>
      </c>
      <c r="H4062">
        <v>20.75</v>
      </c>
      <c r="I4062">
        <v>1037.5</v>
      </c>
      <c r="J4062">
        <v>7.45</v>
      </c>
      <c r="K4062">
        <v>372.5</v>
      </c>
      <c r="L4062">
        <v>13.3</v>
      </c>
      <c r="M4062">
        <v>0.64096385542168677</v>
      </c>
      <c r="N4062">
        <v>665</v>
      </c>
      <c r="O4062" t="s">
        <v>152</v>
      </c>
      <c r="P4062" t="s">
        <v>153</v>
      </c>
      <c r="Q4062" t="s">
        <v>154</v>
      </c>
      <c r="R4062" t="s">
        <v>56</v>
      </c>
      <c r="S4062" t="s">
        <v>133</v>
      </c>
      <c r="T4062" t="s">
        <v>155</v>
      </c>
      <c r="U4062" t="s">
        <v>1191</v>
      </c>
      <c r="V4062">
        <f>YEAR(sales_order1[[#This Row],[date]])</f>
        <v>2021</v>
      </c>
      <c r="W4062" t="str">
        <f>TEXT(sales_order1[[#This Row],[date]], "Mmm")</f>
        <v>Nov</v>
      </c>
      <c r="X4062">
        <f>VALUE(TEXT(sales_order1[[#This Row],[date]], "D"))</f>
        <v>22</v>
      </c>
      <c r="Y4062">
        <v>47</v>
      </c>
    </row>
    <row r="4063" spans="1:25" x14ac:dyDescent="0.25">
      <c r="A4063" s="1">
        <v>44522</v>
      </c>
      <c r="B4063">
        <v>61987</v>
      </c>
      <c r="C4063" t="s">
        <v>122</v>
      </c>
      <c r="D4063" t="str">
        <f>VLOOKUP(sales_order1[[#This Row],[itemCode]],product_details3!B:C,2,0)</f>
        <v>TNRE150</v>
      </c>
      <c r="E4063" t="s">
        <v>123</v>
      </c>
      <c r="F4063" t="s">
        <v>124</v>
      </c>
      <c r="G4063">
        <v>200</v>
      </c>
      <c r="H4063">
        <v>16.95</v>
      </c>
      <c r="I4063">
        <v>3390</v>
      </c>
      <c r="J4063">
        <v>5.2</v>
      </c>
      <c r="K4063">
        <v>1040</v>
      </c>
      <c r="L4063">
        <v>11.75</v>
      </c>
      <c r="M4063">
        <v>0.69321533923303835</v>
      </c>
      <c r="N4063">
        <v>2350</v>
      </c>
      <c r="O4063" t="s">
        <v>528</v>
      </c>
      <c r="P4063" t="s">
        <v>529</v>
      </c>
      <c r="Q4063" t="s">
        <v>132</v>
      </c>
      <c r="R4063" t="s">
        <v>56</v>
      </c>
      <c r="S4063" t="s">
        <v>133</v>
      </c>
      <c r="T4063" t="s">
        <v>530</v>
      </c>
      <c r="U4063" t="s">
        <v>1191</v>
      </c>
      <c r="V4063">
        <f>YEAR(sales_order1[[#This Row],[date]])</f>
        <v>2021</v>
      </c>
      <c r="W4063" t="str">
        <f>TEXT(sales_order1[[#This Row],[date]], "Mmm")</f>
        <v>Nov</v>
      </c>
      <c r="X4063">
        <f>VALUE(TEXT(sales_order1[[#This Row],[date]], "D"))</f>
        <v>22</v>
      </c>
      <c r="Y4063">
        <v>47</v>
      </c>
    </row>
    <row r="4064" spans="1:25" x14ac:dyDescent="0.25">
      <c r="A4064" s="1">
        <v>44522</v>
      </c>
      <c r="B4064">
        <v>61988</v>
      </c>
      <c r="C4064" t="s">
        <v>175</v>
      </c>
      <c r="D4064" t="str">
        <f>VLOOKUP(sales_order1[[#This Row],[itemCode]],product_details3!B:C,2,0)</f>
        <v>SCRS3030</v>
      </c>
      <c r="E4064" t="s">
        <v>176</v>
      </c>
      <c r="F4064" t="s">
        <v>61</v>
      </c>
      <c r="G4064">
        <v>50</v>
      </c>
      <c r="H4064">
        <v>13.1</v>
      </c>
      <c r="I4064">
        <v>655</v>
      </c>
      <c r="J4064">
        <v>4.7</v>
      </c>
      <c r="K4064">
        <v>235</v>
      </c>
      <c r="L4064">
        <v>8.4</v>
      </c>
      <c r="M4064">
        <v>0.6412213740458016</v>
      </c>
      <c r="N4064">
        <v>420</v>
      </c>
      <c r="O4064" t="s">
        <v>299</v>
      </c>
      <c r="P4064" t="s">
        <v>300</v>
      </c>
      <c r="Q4064" t="s">
        <v>100</v>
      </c>
      <c r="R4064" t="s">
        <v>40</v>
      </c>
      <c r="S4064" t="s">
        <v>101</v>
      </c>
      <c r="T4064" t="s">
        <v>301</v>
      </c>
      <c r="U4064" t="s">
        <v>1190</v>
      </c>
      <c r="V4064">
        <f>YEAR(sales_order1[[#This Row],[date]])</f>
        <v>2021</v>
      </c>
      <c r="W4064" t="str">
        <f>TEXT(sales_order1[[#This Row],[date]], "Mmm")</f>
        <v>Nov</v>
      </c>
      <c r="X4064">
        <f>VALUE(TEXT(sales_order1[[#This Row],[date]], "D"))</f>
        <v>22</v>
      </c>
      <c r="Y4064">
        <v>47</v>
      </c>
    </row>
    <row r="4065" spans="1:25" x14ac:dyDescent="0.25">
      <c r="A4065" s="1">
        <v>44522</v>
      </c>
      <c r="B4065">
        <v>61989</v>
      </c>
      <c r="C4065" t="s">
        <v>320</v>
      </c>
      <c r="D4065" t="str">
        <f>VLOOKUP(sales_order1[[#This Row],[itemCode]],product_details3!B:C,2,0)</f>
        <v>SCR50+100</v>
      </c>
      <c r="E4065" t="s">
        <v>321</v>
      </c>
      <c r="F4065" t="s">
        <v>61</v>
      </c>
      <c r="G4065">
        <v>350</v>
      </c>
      <c r="H4065">
        <v>26.25</v>
      </c>
      <c r="I4065">
        <v>9187.5</v>
      </c>
      <c r="J4065">
        <v>7.75</v>
      </c>
      <c r="K4065">
        <v>2712.5</v>
      </c>
      <c r="L4065">
        <v>18.5</v>
      </c>
      <c r="M4065">
        <v>0.70476190476190481</v>
      </c>
      <c r="N4065">
        <v>6475</v>
      </c>
      <c r="O4065" t="s">
        <v>484</v>
      </c>
      <c r="P4065" t="s">
        <v>485</v>
      </c>
      <c r="Q4065" t="s">
        <v>24</v>
      </c>
      <c r="R4065" t="s">
        <v>25</v>
      </c>
      <c r="S4065" t="s">
        <v>26</v>
      </c>
      <c r="T4065" t="s">
        <v>486</v>
      </c>
      <c r="U4065" t="s">
        <v>1191</v>
      </c>
      <c r="V4065">
        <f>YEAR(sales_order1[[#This Row],[date]])</f>
        <v>2021</v>
      </c>
      <c r="W4065" t="str">
        <f>TEXT(sales_order1[[#This Row],[date]], "Mmm")</f>
        <v>Nov</v>
      </c>
      <c r="X4065">
        <f>VALUE(TEXT(sales_order1[[#This Row],[date]], "D"))</f>
        <v>22</v>
      </c>
      <c r="Y4065">
        <v>47</v>
      </c>
    </row>
    <row r="4066" spans="1:25" x14ac:dyDescent="0.25">
      <c r="A4066" s="1">
        <v>44522</v>
      </c>
      <c r="B4066">
        <v>61990</v>
      </c>
      <c r="C4066" t="s">
        <v>348</v>
      </c>
      <c r="D4066" t="str">
        <f>VLOOKUP(sales_order1[[#This Row],[itemCode]],product_details3!B:C,2,0)</f>
        <v>EXFG150</v>
      </c>
      <c r="E4066" t="s">
        <v>349</v>
      </c>
      <c r="F4066" t="s">
        <v>183</v>
      </c>
      <c r="G4066">
        <v>50</v>
      </c>
      <c r="H4066">
        <v>26.25</v>
      </c>
      <c r="I4066">
        <v>1312.5</v>
      </c>
      <c r="J4066">
        <v>10.75</v>
      </c>
      <c r="K4066">
        <v>537.5</v>
      </c>
      <c r="L4066">
        <v>15.5</v>
      </c>
      <c r="M4066">
        <v>0.59047619047619049</v>
      </c>
      <c r="N4066">
        <v>775</v>
      </c>
      <c r="O4066" t="s">
        <v>417</v>
      </c>
      <c r="P4066" t="s">
        <v>418</v>
      </c>
      <c r="Q4066" t="s">
        <v>160</v>
      </c>
      <c r="R4066" t="s">
        <v>112</v>
      </c>
      <c r="S4066" t="s">
        <v>161</v>
      </c>
      <c r="T4066" t="s">
        <v>419</v>
      </c>
      <c r="U4066" t="s">
        <v>1189</v>
      </c>
      <c r="V4066">
        <f>YEAR(sales_order1[[#This Row],[date]])</f>
        <v>2021</v>
      </c>
      <c r="W4066" t="str">
        <f>TEXT(sales_order1[[#This Row],[date]], "Mmm")</f>
        <v>Nov</v>
      </c>
      <c r="X4066">
        <f>VALUE(TEXT(sales_order1[[#This Row],[date]], "D"))</f>
        <v>22</v>
      </c>
      <c r="Y4066">
        <v>47</v>
      </c>
    </row>
    <row r="4067" spans="1:25" x14ac:dyDescent="0.25">
      <c r="A4067" s="1">
        <v>44522</v>
      </c>
      <c r="B4067">
        <v>61991</v>
      </c>
      <c r="C4067" t="s">
        <v>51</v>
      </c>
      <c r="D4067" t="str">
        <f>VLOOKUP(sales_order1[[#This Row],[itemCode]],product_details3!B:C,2,0)</f>
        <v>MSTH50</v>
      </c>
      <c r="E4067" t="s">
        <v>52</v>
      </c>
      <c r="F4067" t="s">
        <v>21</v>
      </c>
      <c r="G4067">
        <v>150</v>
      </c>
      <c r="H4067">
        <v>15.75</v>
      </c>
      <c r="I4067">
        <v>2362.5</v>
      </c>
      <c r="J4067">
        <v>4.45</v>
      </c>
      <c r="K4067">
        <v>667.5</v>
      </c>
      <c r="L4067">
        <v>11.3</v>
      </c>
      <c r="M4067">
        <v>0.71746031746031746</v>
      </c>
      <c r="N4067">
        <v>1695</v>
      </c>
      <c r="O4067" t="s">
        <v>216</v>
      </c>
      <c r="P4067" t="s">
        <v>217</v>
      </c>
      <c r="Q4067" t="s">
        <v>218</v>
      </c>
      <c r="R4067" t="s">
        <v>40</v>
      </c>
      <c r="S4067" t="s">
        <v>219</v>
      </c>
      <c r="T4067" t="s">
        <v>220</v>
      </c>
      <c r="U4067" t="s">
        <v>1190</v>
      </c>
      <c r="V4067">
        <f>YEAR(sales_order1[[#This Row],[date]])</f>
        <v>2021</v>
      </c>
      <c r="W4067" t="str">
        <f>TEXT(sales_order1[[#This Row],[date]], "Mmm")</f>
        <v>Nov</v>
      </c>
      <c r="X4067">
        <f>VALUE(TEXT(sales_order1[[#This Row],[date]], "D"))</f>
        <v>22</v>
      </c>
      <c r="Y4067">
        <v>47</v>
      </c>
    </row>
    <row r="4068" spans="1:25" x14ac:dyDescent="0.25">
      <c r="A4068" s="1">
        <v>44522</v>
      </c>
      <c r="B4068">
        <v>61992</v>
      </c>
      <c r="C4068" t="s">
        <v>135</v>
      </c>
      <c r="D4068" t="str">
        <f>VLOOKUP(sales_order1[[#This Row],[itemCode]],product_details3!B:C,2,0)</f>
        <v>MSKSH</v>
      </c>
      <c r="E4068" t="s">
        <v>136</v>
      </c>
      <c r="F4068" t="s">
        <v>137</v>
      </c>
      <c r="G4068">
        <v>300</v>
      </c>
      <c r="H4068">
        <v>18.75</v>
      </c>
      <c r="I4068">
        <v>5625</v>
      </c>
      <c r="J4068">
        <v>7.45</v>
      </c>
      <c r="K4068">
        <v>2235</v>
      </c>
      <c r="L4068">
        <v>11.3</v>
      </c>
      <c r="M4068">
        <v>0.60266666666666668</v>
      </c>
      <c r="N4068">
        <v>3390</v>
      </c>
      <c r="O4068" t="s">
        <v>732</v>
      </c>
      <c r="P4068" t="s">
        <v>733</v>
      </c>
      <c r="Q4068" t="s">
        <v>383</v>
      </c>
      <c r="R4068" t="s">
        <v>72</v>
      </c>
      <c r="S4068" t="s">
        <v>384</v>
      </c>
      <c r="T4068" t="s">
        <v>635</v>
      </c>
      <c r="U4068" t="s">
        <v>1188</v>
      </c>
      <c r="V4068">
        <f>YEAR(sales_order1[[#This Row],[date]])</f>
        <v>2021</v>
      </c>
      <c r="W4068" t="str">
        <f>TEXT(sales_order1[[#This Row],[date]], "Mmm")</f>
        <v>Nov</v>
      </c>
      <c r="X4068">
        <f>VALUE(TEXT(sales_order1[[#This Row],[date]], "D"))</f>
        <v>22</v>
      </c>
      <c r="Y4068">
        <v>47</v>
      </c>
    </row>
    <row r="4069" spans="1:25" x14ac:dyDescent="0.25">
      <c r="A4069" s="1">
        <v>44522</v>
      </c>
      <c r="B4069">
        <v>61993</v>
      </c>
      <c r="C4069" t="s">
        <v>320</v>
      </c>
      <c r="D4069" t="str">
        <f>VLOOKUP(sales_order1[[#This Row],[itemCode]],product_details3!B:C,2,0)</f>
        <v>SCR50+100</v>
      </c>
      <c r="E4069" t="s">
        <v>321</v>
      </c>
      <c r="F4069" t="s">
        <v>61</v>
      </c>
      <c r="G4069">
        <v>50</v>
      </c>
      <c r="H4069">
        <v>26.25</v>
      </c>
      <c r="I4069">
        <v>1312.5</v>
      </c>
      <c r="J4069">
        <v>7.75</v>
      </c>
      <c r="K4069">
        <v>387.5</v>
      </c>
      <c r="L4069">
        <v>18.5</v>
      </c>
      <c r="M4069">
        <v>0.70476190476190481</v>
      </c>
      <c r="N4069">
        <v>925</v>
      </c>
      <c r="O4069" t="s">
        <v>31</v>
      </c>
      <c r="P4069" t="s">
        <v>32</v>
      </c>
      <c r="Q4069" t="s">
        <v>24</v>
      </c>
      <c r="R4069" t="s">
        <v>25</v>
      </c>
      <c r="S4069" t="s">
        <v>33</v>
      </c>
      <c r="T4069" t="s">
        <v>34</v>
      </c>
      <c r="U4069" t="s">
        <v>1191</v>
      </c>
      <c r="V4069">
        <f>YEAR(sales_order1[[#This Row],[date]])</f>
        <v>2021</v>
      </c>
      <c r="W4069" t="str">
        <f>TEXT(sales_order1[[#This Row],[date]], "Mmm")</f>
        <v>Nov</v>
      </c>
      <c r="X4069">
        <f>VALUE(TEXT(sales_order1[[#This Row],[date]], "D"))</f>
        <v>22</v>
      </c>
      <c r="Y4069">
        <v>47</v>
      </c>
    </row>
    <row r="4070" spans="1:25" x14ac:dyDescent="0.25">
      <c r="A4070" s="1">
        <v>44522</v>
      </c>
      <c r="B4070">
        <v>61994</v>
      </c>
      <c r="C4070" t="s">
        <v>103</v>
      </c>
      <c r="D4070" t="str">
        <f>VLOOKUP(sales_order1[[#This Row],[itemCode]],product_details3!B:C,2,0)</f>
        <v>SCRT50</v>
      </c>
      <c r="E4070" t="s">
        <v>104</v>
      </c>
      <c r="F4070" t="s">
        <v>61</v>
      </c>
      <c r="G4070">
        <v>150</v>
      </c>
      <c r="H4070">
        <v>16.95</v>
      </c>
      <c r="I4070">
        <v>2542.5</v>
      </c>
      <c r="J4070">
        <v>5.2</v>
      </c>
      <c r="K4070">
        <v>780</v>
      </c>
      <c r="L4070">
        <v>11.75</v>
      </c>
      <c r="M4070">
        <v>0.69321533923303835</v>
      </c>
      <c r="N4070">
        <v>1762.5</v>
      </c>
      <c r="O4070" t="s">
        <v>547</v>
      </c>
      <c r="P4070" t="s">
        <v>548</v>
      </c>
      <c r="Q4070" t="s">
        <v>146</v>
      </c>
      <c r="R4070" t="s">
        <v>112</v>
      </c>
      <c r="S4070" t="s">
        <v>147</v>
      </c>
      <c r="T4070" t="s">
        <v>549</v>
      </c>
      <c r="U4070" t="s">
        <v>1190</v>
      </c>
      <c r="V4070">
        <f>YEAR(sales_order1[[#This Row],[date]])</f>
        <v>2021</v>
      </c>
      <c r="W4070" t="str">
        <f>TEXT(sales_order1[[#This Row],[date]], "Mmm")</f>
        <v>Nov</v>
      </c>
      <c r="X4070">
        <f>VALUE(TEXT(sales_order1[[#This Row],[date]], "D"))</f>
        <v>22</v>
      </c>
      <c r="Y4070">
        <v>47</v>
      </c>
    </row>
    <row r="4071" spans="1:25" x14ac:dyDescent="0.25">
      <c r="A4071" s="1">
        <v>44522</v>
      </c>
      <c r="B4071">
        <v>61995</v>
      </c>
      <c r="C4071" t="s">
        <v>339</v>
      </c>
      <c r="D4071" t="str">
        <f>VLOOKUP(sales_order1[[#This Row],[itemCode]],product_details3!B:C,2,0)</f>
        <v>SRMH50</v>
      </c>
      <c r="E4071" t="s">
        <v>340</v>
      </c>
      <c r="F4071" t="s">
        <v>30</v>
      </c>
      <c r="G4071">
        <v>50</v>
      </c>
      <c r="H4071">
        <v>31.25</v>
      </c>
      <c r="I4071">
        <v>1562.5</v>
      </c>
      <c r="J4071">
        <v>10.75</v>
      </c>
      <c r="K4071">
        <v>537.5</v>
      </c>
      <c r="L4071">
        <v>20.5</v>
      </c>
      <c r="M4071">
        <v>0.65600000000000003</v>
      </c>
      <c r="N4071">
        <v>1025</v>
      </c>
      <c r="O4071" t="s">
        <v>457</v>
      </c>
      <c r="P4071" t="s">
        <v>458</v>
      </c>
      <c r="Q4071" t="s">
        <v>383</v>
      </c>
      <c r="R4071" t="s">
        <v>72</v>
      </c>
      <c r="S4071" t="s">
        <v>459</v>
      </c>
      <c r="T4071" t="s">
        <v>460</v>
      </c>
      <c r="U4071" t="s">
        <v>1188</v>
      </c>
      <c r="V4071">
        <f>YEAR(sales_order1[[#This Row],[date]])</f>
        <v>2021</v>
      </c>
      <c r="W4071" t="str">
        <f>TEXT(sales_order1[[#This Row],[date]], "Mmm")</f>
        <v>Nov</v>
      </c>
      <c r="X4071">
        <f>VALUE(TEXT(sales_order1[[#This Row],[date]], "D"))</f>
        <v>22</v>
      </c>
      <c r="Y4071">
        <v>47</v>
      </c>
    </row>
    <row r="4072" spans="1:25" x14ac:dyDescent="0.25">
      <c r="A4072" s="1">
        <v>44522</v>
      </c>
      <c r="B4072">
        <v>61996</v>
      </c>
      <c r="C4072" t="s">
        <v>333</v>
      </c>
      <c r="D4072" t="str">
        <f>VLOOKUP(sales_order1[[#This Row],[itemCode]],product_details3!B:C,2,0)</f>
        <v>TNRH200</v>
      </c>
      <c r="E4072" t="s">
        <v>334</v>
      </c>
      <c r="F4072" t="s">
        <v>124</v>
      </c>
      <c r="G4072">
        <v>150</v>
      </c>
      <c r="H4072">
        <v>21</v>
      </c>
      <c r="I4072">
        <v>3150</v>
      </c>
      <c r="J4072">
        <v>6.6</v>
      </c>
      <c r="K4072">
        <v>990</v>
      </c>
      <c r="L4072">
        <v>14.4</v>
      </c>
      <c r="M4072">
        <v>0.68571428571428572</v>
      </c>
      <c r="N4072">
        <v>2160</v>
      </c>
      <c r="O4072" t="s">
        <v>88</v>
      </c>
      <c r="P4072" t="s">
        <v>89</v>
      </c>
      <c r="Q4072" t="s">
        <v>24</v>
      </c>
      <c r="R4072" t="s">
        <v>25</v>
      </c>
      <c r="S4072" t="s">
        <v>26</v>
      </c>
      <c r="T4072" t="s">
        <v>90</v>
      </c>
      <c r="U4072" t="s">
        <v>1191</v>
      </c>
      <c r="V4072">
        <f>YEAR(sales_order1[[#This Row],[date]])</f>
        <v>2021</v>
      </c>
      <c r="W4072" t="str">
        <f>TEXT(sales_order1[[#This Row],[date]], "Mmm")</f>
        <v>Nov</v>
      </c>
      <c r="X4072">
        <f>VALUE(TEXT(sales_order1[[#This Row],[date]], "D"))</f>
        <v>22</v>
      </c>
      <c r="Y4072">
        <v>47</v>
      </c>
    </row>
    <row r="4073" spans="1:25" x14ac:dyDescent="0.25">
      <c r="A4073" s="1">
        <v>44522</v>
      </c>
      <c r="B4073">
        <v>61997</v>
      </c>
      <c r="C4073" t="s">
        <v>309</v>
      </c>
      <c r="D4073" t="str">
        <f>VLOOKUP(sales_order1[[#This Row],[itemCode]],product_details3!B:C,2,0)</f>
        <v>MSKC100</v>
      </c>
      <c r="E4073" t="s">
        <v>310</v>
      </c>
      <c r="F4073" t="s">
        <v>137</v>
      </c>
      <c r="G4073">
        <v>50</v>
      </c>
      <c r="H4073">
        <v>19.95</v>
      </c>
      <c r="I4073">
        <v>997.5</v>
      </c>
      <c r="J4073">
        <v>8.1999999999999993</v>
      </c>
      <c r="K4073">
        <v>410</v>
      </c>
      <c r="L4073">
        <v>11.75</v>
      </c>
      <c r="M4073">
        <v>0.58897243107769426</v>
      </c>
      <c r="N4073">
        <v>587.5</v>
      </c>
      <c r="O4073" t="s">
        <v>609</v>
      </c>
      <c r="P4073" t="s">
        <v>610</v>
      </c>
      <c r="Q4073" t="s">
        <v>93</v>
      </c>
      <c r="R4073" t="s">
        <v>72</v>
      </c>
      <c r="S4073" t="s">
        <v>260</v>
      </c>
      <c r="T4073" t="s">
        <v>611</v>
      </c>
      <c r="U4073" t="s">
        <v>1190</v>
      </c>
      <c r="V4073">
        <f>YEAR(sales_order1[[#This Row],[date]])</f>
        <v>2021</v>
      </c>
      <c r="W4073" t="str">
        <f>TEXT(sales_order1[[#This Row],[date]], "Mmm")</f>
        <v>Nov</v>
      </c>
      <c r="X4073">
        <f>VALUE(TEXT(sales_order1[[#This Row],[date]], "D"))</f>
        <v>22</v>
      </c>
      <c r="Y4073">
        <v>47</v>
      </c>
    </row>
    <row r="4074" spans="1:25" x14ac:dyDescent="0.25">
      <c r="A4074" s="1">
        <v>44523</v>
      </c>
      <c r="B4074">
        <v>61998</v>
      </c>
      <c r="C4074" t="s">
        <v>19</v>
      </c>
      <c r="D4074" t="str">
        <f>VLOOKUP(sales_order1[[#This Row],[itemCode]],product_details3!B:C,2,0)</f>
        <v>MSTH100</v>
      </c>
      <c r="E4074" t="s">
        <v>20</v>
      </c>
      <c r="F4074" t="s">
        <v>21</v>
      </c>
      <c r="G4074">
        <v>100</v>
      </c>
      <c r="H4074">
        <v>26.25</v>
      </c>
      <c r="I4074">
        <v>2625</v>
      </c>
      <c r="J4074">
        <v>7.75</v>
      </c>
      <c r="K4074">
        <v>775</v>
      </c>
      <c r="L4074">
        <v>18.5</v>
      </c>
      <c r="M4074">
        <v>0.70476190476190481</v>
      </c>
      <c r="N4074">
        <v>1850</v>
      </c>
      <c r="O4074" t="s">
        <v>423</v>
      </c>
      <c r="P4074" t="s">
        <v>424</v>
      </c>
      <c r="Q4074" t="s">
        <v>77</v>
      </c>
      <c r="R4074" t="s">
        <v>72</v>
      </c>
      <c r="S4074" t="s">
        <v>425</v>
      </c>
      <c r="T4074" t="s">
        <v>426</v>
      </c>
      <c r="U4074" t="s">
        <v>1190</v>
      </c>
      <c r="V4074">
        <f>YEAR(sales_order1[[#This Row],[date]])</f>
        <v>2021</v>
      </c>
      <c r="W4074" t="str">
        <f>TEXT(sales_order1[[#This Row],[date]], "Mmm")</f>
        <v>Nov</v>
      </c>
      <c r="X4074">
        <f>VALUE(TEXT(sales_order1[[#This Row],[date]], "D"))</f>
        <v>23</v>
      </c>
      <c r="Y4074">
        <v>47</v>
      </c>
    </row>
    <row r="4075" spans="1:25" x14ac:dyDescent="0.25">
      <c r="A4075" s="1">
        <v>44523</v>
      </c>
      <c r="B4075">
        <v>61999</v>
      </c>
      <c r="C4075" t="s">
        <v>51</v>
      </c>
      <c r="D4075" t="str">
        <f>VLOOKUP(sales_order1[[#This Row],[itemCode]],product_details3!B:C,2,0)</f>
        <v>MSTH50</v>
      </c>
      <c r="E4075" t="s">
        <v>52</v>
      </c>
      <c r="F4075" t="s">
        <v>21</v>
      </c>
      <c r="G4075">
        <v>100</v>
      </c>
      <c r="H4075">
        <v>15.75</v>
      </c>
      <c r="I4075">
        <v>1575</v>
      </c>
      <c r="J4075">
        <v>4.45</v>
      </c>
      <c r="K4075">
        <v>445</v>
      </c>
      <c r="L4075">
        <v>11.3</v>
      </c>
      <c r="M4075">
        <v>0.71746031746031746</v>
      </c>
      <c r="N4075">
        <v>1130</v>
      </c>
      <c r="O4075" t="s">
        <v>284</v>
      </c>
      <c r="P4075" t="s">
        <v>285</v>
      </c>
      <c r="Q4075" t="s">
        <v>48</v>
      </c>
      <c r="R4075" t="s">
        <v>25</v>
      </c>
      <c r="S4075" t="s">
        <v>286</v>
      </c>
      <c r="T4075" t="s">
        <v>287</v>
      </c>
      <c r="U4075" t="s">
        <v>1191</v>
      </c>
      <c r="V4075">
        <f>YEAR(sales_order1[[#This Row],[date]])</f>
        <v>2021</v>
      </c>
      <c r="W4075" t="str">
        <f>TEXT(sales_order1[[#This Row],[date]], "Mmm")</f>
        <v>Nov</v>
      </c>
      <c r="X4075">
        <f>VALUE(TEXT(sales_order1[[#This Row],[date]], "D"))</f>
        <v>23</v>
      </c>
      <c r="Y4075">
        <v>47</v>
      </c>
    </row>
    <row r="4076" spans="1:25" x14ac:dyDescent="0.25">
      <c r="A4076" s="1">
        <v>44523</v>
      </c>
      <c r="B4076">
        <v>62000</v>
      </c>
      <c r="C4076" t="s">
        <v>279</v>
      </c>
      <c r="D4076" t="str">
        <f>VLOOKUP(sales_order1[[#This Row],[itemCode]],product_details3!B:C,2,0)</f>
        <v>SRMC15</v>
      </c>
      <c r="E4076" t="s">
        <v>280</v>
      </c>
      <c r="F4076" t="s">
        <v>30</v>
      </c>
      <c r="G4076">
        <v>150</v>
      </c>
      <c r="H4076">
        <v>16.95</v>
      </c>
      <c r="I4076">
        <v>2542.5</v>
      </c>
      <c r="J4076">
        <v>6.2</v>
      </c>
      <c r="K4076">
        <v>930</v>
      </c>
      <c r="L4076">
        <v>10.75</v>
      </c>
      <c r="M4076">
        <v>0.63421828908554578</v>
      </c>
      <c r="N4076">
        <v>1612.5</v>
      </c>
      <c r="O4076" t="s">
        <v>600</v>
      </c>
      <c r="P4076" t="s">
        <v>601</v>
      </c>
      <c r="Q4076" t="s">
        <v>100</v>
      </c>
      <c r="R4076" t="s">
        <v>40</v>
      </c>
      <c r="S4076" t="s">
        <v>101</v>
      </c>
      <c r="T4076" t="s">
        <v>602</v>
      </c>
      <c r="U4076" t="s">
        <v>1190</v>
      </c>
      <c r="V4076">
        <f>YEAR(sales_order1[[#This Row],[date]])</f>
        <v>2021</v>
      </c>
      <c r="W4076" t="str">
        <f>TEXT(sales_order1[[#This Row],[date]], "Mmm")</f>
        <v>Nov</v>
      </c>
      <c r="X4076">
        <f>VALUE(TEXT(sales_order1[[#This Row],[date]], "D"))</f>
        <v>23</v>
      </c>
      <c r="Y4076">
        <v>47</v>
      </c>
    </row>
    <row r="4077" spans="1:25" x14ac:dyDescent="0.25">
      <c r="A4077" s="1">
        <v>44523</v>
      </c>
      <c r="B4077">
        <v>62001</v>
      </c>
      <c r="C4077" t="s">
        <v>307</v>
      </c>
      <c r="D4077" t="str">
        <f>VLOOKUP(sales_order1[[#This Row],[itemCode]],product_details3!B:C,2,0)</f>
        <v>TNRH150</v>
      </c>
      <c r="E4077" t="s">
        <v>308</v>
      </c>
      <c r="F4077" t="s">
        <v>124</v>
      </c>
      <c r="G4077">
        <v>50</v>
      </c>
      <c r="H4077">
        <v>15.75</v>
      </c>
      <c r="I4077">
        <v>787.5</v>
      </c>
      <c r="J4077">
        <v>4.45</v>
      </c>
      <c r="K4077">
        <v>222.5</v>
      </c>
      <c r="L4077">
        <v>11.3</v>
      </c>
      <c r="M4077">
        <v>0.71746031746031746</v>
      </c>
      <c r="N4077">
        <v>565</v>
      </c>
      <c r="O4077" t="s">
        <v>167</v>
      </c>
      <c r="P4077" t="s">
        <v>168</v>
      </c>
      <c r="Q4077" t="s">
        <v>100</v>
      </c>
      <c r="R4077" t="s">
        <v>40</v>
      </c>
      <c r="S4077" t="s">
        <v>101</v>
      </c>
      <c r="T4077" t="s">
        <v>169</v>
      </c>
      <c r="U4077" t="s">
        <v>1190</v>
      </c>
      <c r="V4077">
        <f>YEAR(sales_order1[[#This Row],[date]])</f>
        <v>2021</v>
      </c>
      <c r="W4077" t="str">
        <f>TEXT(sales_order1[[#This Row],[date]], "Mmm")</f>
        <v>Nov</v>
      </c>
      <c r="X4077">
        <f>VALUE(TEXT(sales_order1[[#This Row],[date]], "D"))</f>
        <v>23</v>
      </c>
      <c r="Y4077">
        <v>47</v>
      </c>
    </row>
    <row r="4078" spans="1:25" x14ac:dyDescent="0.25">
      <c r="A4078" s="1">
        <v>44523</v>
      </c>
      <c r="B4078">
        <v>62002</v>
      </c>
      <c r="C4078" t="s">
        <v>335</v>
      </c>
      <c r="D4078" t="str">
        <f>VLOOKUP(sales_order1[[#This Row],[itemCode]],product_details3!B:C,2,0)</f>
        <v>CLNF50</v>
      </c>
      <c r="E4078" t="s">
        <v>336</v>
      </c>
      <c r="F4078" t="s">
        <v>45</v>
      </c>
      <c r="G4078">
        <v>50</v>
      </c>
      <c r="H4078">
        <v>7.3</v>
      </c>
      <c r="I4078">
        <v>365</v>
      </c>
      <c r="J4078">
        <v>2.8</v>
      </c>
      <c r="K4078">
        <v>140</v>
      </c>
      <c r="L4078">
        <v>4.5</v>
      </c>
      <c r="M4078">
        <v>0.61643835616438358</v>
      </c>
      <c r="N4078">
        <v>225</v>
      </c>
      <c r="O4078" t="s">
        <v>712</v>
      </c>
      <c r="P4078" t="s">
        <v>713</v>
      </c>
      <c r="Q4078" t="s">
        <v>218</v>
      </c>
      <c r="R4078" t="s">
        <v>40</v>
      </c>
      <c r="S4078" t="s">
        <v>219</v>
      </c>
      <c r="T4078" t="s">
        <v>575</v>
      </c>
      <c r="U4078" t="s">
        <v>1190</v>
      </c>
      <c r="V4078">
        <f>YEAR(sales_order1[[#This Row],[date]])</f>
        <v>2021</v>
      </c>
      <c r="W4078" t="str">
        <f>TEXT(sales_order1[[#This Row],[date]], "Mmm")</f>
        <v>Nov</v>
      </c>
      <c r="X4078">
        <f>VALUE(TEXT(sales_order1[[#This Row],[date]], "D"))</f>
        <v>23</v>
      </c>
      <c r="Y4078">
        <v>47</v>
      </c>
    </row>
    <row r="4079" spans="1:25" x14ac:dyDescent="0.25">
      <c r="A4079" s="1">
        <v>44523</v>
      </c>
      <c r="B4079">
        <v>62003</v>
      </c>
      <c r="C4079" t="s">
        <v>35</v>
      </c>
      <c r="D4079" t="str">
        <f>VLOOKUP(sales_order1[[#This Row],[itemCode]],product_details3!B:C,2,0)</f>
        <v>SRMA30</v>
      </c>
      <c r="E4079" t="s">
        <v>36</v>
      </c>
      <c r="F4079" t="s">
        <v>30</v>
      </c>
      <c r="G4079">
        <v>150</v>
      </c>
      <c r="H4079">
        <v>26.2</v>
      </c>
      <c r="I4079">
        <v>3930</v>
      </c>
      <c r="J4079">
        <v>9.4</v>
      </c>
      <c r="K4079">
        <v>1410</v>
      </c>
      <c r="L4079">
        <v>16.8</v>
      </c>
      <c r="M4079">
        <v>0.6412213740458016</v>
      </c>
      <c r="N4079">
        <v>2520</v>
      </c>
      <c r="O4079" t="s">
        <v>469</v>
      </c>
      <c r="P4079" t="s">
        <v>470</v>
      </c>
      <c r="Q4079" t="s">
        <v>160</v>
      </c>
      <c r="R4079" t="s">
        <v>112</v>
      </c>
      <c r="S4079" t="s">
        <v>161</v>
      </c>
      <c r="T4079" t="s">
        <v>471</v>
      </c>
      <c r="U4079" t="s">
        <v>1189</v>
      </c>
      <c r="V4079">
        <f>YEAR(sales_order1[[#This Row],[date]])</f>
        <v>2021</v>
      </c>
      <c r="W4079" t="str">
        <f>TEXT(sales_order1[[#This Row],[date]], "Mmm")</f>
        <v>Nov</v>
      </c>
      <c r="X4079">
        <f>VALUE(TEXT(sales_order1[[#This Row],[date]], "D"))</f>
        <v>23</v>
      </c>
      <c r="Y4079">
        <v>47</v>
      </c>
    </row>
    <row r="4080" spans="1:25" x14ac:dyDescent="0.25">
      <c r="A4080" s="1">
        <v>44523</v>
      </c>
      <c r="B4080">
        <v>62004</v>
      </c>
      <c r="C4080" t="s">
        <v>320</v>
      </c>
      <c r="D4080" t="str">
        <f>VLOOKUP(sales_order1[[#This Row],[itemCode]],product_details3!B:C,2,0)</f>
        <v>SCR50+100</v>
      </c>
      <c r="E4080" t="s">
        <v>321</v>
      </c>
      <c r="F4080" t="s">
        <v>61</v>
      </c>
      <c r="G4080">
        <v>100</v>
      </c>
      <c r="H4080">
        <v>26.25</v>
      </c>
      <c r="I4080">
        <v>2625</v>
      </c>
      <c r="J4080">
        <v>7.75</v>
      </c>
      <c r="K4080">
        <v>775</v>
      </c>
      <c r="L4080">
        <v>18.5</v>
      </c>
      <c r="M4080">
        <v>0.70476190476190481</v>
      </c>
      <c r="N4080">
        <v>1850</v>
      </c>
      <c r="O4080" t="s">
        <v>624</v>
      </c>
      <c r="P4080" t="s">
        <v>625</v>
      </c>
      <c r="Q4080" t="s">
        <v>55</v>
      </c>
      <c r="R4080" t="s">
        <v>56</v>
      </c>
      <c r="S4080" t="s">
        <v>225</v>
      </c>
      <c r="T4080" t="s">
        <v>626</v>
      </c>
      <c r="U4080" t="s">
        <v>1191</v>
      </c>
      <c r="V4080">
        <f>YEAR(sales_order1[[#This Row],[date]])</f>
        <v>2021</v>
      </c>
      <c r="W4080" t="str">
        <f>TEXT(sales_order1[[#This Row],[date]], "Mmm")</f>
        <v>Nov</v>
      </c>
      <c r="X4080">
        <f>VALUE(TEXT(sales_order1[[#This Row],[date]], "D"))</f>
        <v>23</v>
      </c>
      <c r="Y4080">
        <v>47</v>
      </c>
    </row>
    <row r="4081" spans="1:25" x14ac:dyDescent="0.25">
      <c r="A4081" s="1">
        <v>44523</v>
      </c>
      <c r="B4081">
        <v>62005</v>
      </c>
      <c r="C4081" t="s">
        <v>43</v>
      </c>
      <c r="D4081" t="str">
        <f>VLOOKUP(sales_order1[[#This Row],[itemCode]],product_details3!B:C,2,0)</f>
        <v>CLNG200</v>
      </c>
      <c r="E4081" t="s">
        <v>44</v>
      </c>
      <c r="F4081" t="s">
        <v>45</v>
      </c>
      <c r="G4081">
        <v>100</v>
      </c>
      <c r="H4081">
        <v>21.25</v>
      </c>
      <c r="I4081">
        <v>2125</v>
      </c>
      <c r="J4081">
        <v>7.75</v>
      </c>
      <c r="K4081">
        <v>775</v>
      </c>
      <c r="L4081">
        <v>13.5</v>
      </c>
      <c r="M4081">
        <v>0.63529411764705879</v>
      </c>
      <c r="N4081">
        <v>1350</v>
      </c>
      <c r="O4081" t="s">
        <v>370</v>
      </c>
      <c r="P4081" t="s">
        <v>371</v>
      </c>
      <c r="Q4081" t="s">
        <v>201</v>
      </c>
      <c r="R4081" t="s">
        <v>25</v>
      </c>
      <c r="S4081" t="s">
        <v>372</v>
      </c>
      <c r="T4081" t="s">
        <v>373</v>
      </c>
      <c r="U4081" t="s">
        <v>1191</v>
      </c>
      <c r="V4081">
        <f>YEAR(sales_order1[[#This Row],[date]])</f>
        <v>2021</v>
      </c>
      <c r="W4081" t="str">
        <f>TEXT(sales_order1[[#This Row],[date]], "Mmm")</f>
        <v>Nov</v>
      </c>
      <c r="X4081">
        <f>VALUE(TEXT(sales_order1[[#This Row],[date]], "D"))</f>
        <v>23</v>
      </c>
      <c r="Y4081">
        <v>47</v>
      </c>
    </row>
    <row r="4082" spans="1:25" x14ac:dyDescent="0.25">
      <c r="A4082" s="1">
        <v>44523</v>
      </c>
      <c r="B4082">
        <v>62006</v>
      </c>
      <c r="C4082" t="s">
        <v>339</v>
      </c>
      <c r="D4082" t="str">
        <f>VLOOKUP(sales_order1[[#This Row],[itemCode]],product_details3!B:C,2,0)</f>
        <v>SRMH50</v>
      </c>
      <c r="E4082" t="s">
        <v>340</v>
      </c>
      <c r="F4082" t="s">
        <v>30</v>
      </c>
      <c r="G4082">
        <v>150</v>
      </c>
      <c r="H4082">
        <v>31.25</v>
      </c>
      <c r="I4082">
        <v>4687.5</v>
      </c>
      <c r="J4082">
        <v>10.75</v>
      </c>
      <c r="K4082">
        <v>1612.5</v>
      </c>
      <c r="L4082">
        <v>20.5</v>
      </c>
      <c r="M4082">
        <v>0.65600000000000003</v>
      </c>
      <c r="N4082">
        <v>3075</v>
      </c>
      <c r="O4082" t="s">
        <v>588</v>
      </c>
      <c r="P4082" t="s">
        <v>589</v>
      </c>
      <c r="Q4082" t="s">
        <v>239</v>
      </c>
      <c r="R4082" t="s">
        <v>112</v>
      </c>
      <c r="S4082" t="s">
        <v>240</v>
      </c>
      <c r="T4082" t="s">
        <v>590</v>
      </c>
      <c r="U4082" t="s">
        <v>1189</v>
      </c>
      <c r="V4082">
        <f>YEAR(sales_order1[[#This Row],[date]])</f>
        <v>2021</v>
      </c>
      <c r="W4082" t="str">
        <f>TEXT(sales_order1[[#This Row],[date]], "Mmm")</f>
        <v>Nov</v>
      </c>
      <c r="X4082">
        <f>VALUE(TEXT(sales_order1[[#This Row],[date]], "D"))</f>
        <v>23</v>
      </c>
      <c r="Y4082">
        <v>47</v>
      </c>
    </row>
    <row r="4083" spans="1:25" x14ac:dyDescent="0.25">
      <c r="A4083" s="1">
        <v>44523</v>
      </c>
      <c r="B4083">
        <v>62007</v>
      </c>
      <c r="C4083" t="s">
        <v>103</v>
      </c>
      <c r="D4083" t="str">
        <f>VLOOKUP(sales_order1[[#This Row],[itemCode]],product_details3!B:C,2,0)</f>
        <v>SCRT50</v>
      </c>
      <c r="E4083" t="s">
        <v>104</v>
      </c>
      <c r="F4083" t="s">
        <v>61</v>
      </c>
      <c r="G4083">
        <v>250</v>
      </c>
      <c r="H4083">
        <v>16.95</v>
      </c>
      <c r="I4083">
        <v>4237.5</v>
      </c>
      <c r="J4083">
        <v>5.2</v>
      </c>
      <c r="K4083">
        <v>1300</v>
      </c>
      <c r="L4083">
        <v>11.75</v>
      </c>
      <c r="M4083">
        <v>0.69321533923303835</v>
      </c>
      <c r="N4083">
        <v>2937.5</v>
      </c>
      <c r="O4083" t="s">
        <v>62</v>
      </c>
      <c r="P4083" t="s">
        <v>63</v>
      </c>
      <c r="Q4083" t="s">
        <v>64</v>
      </c>
      <c r="R4083" t="s">
        <v>40</v>
      </c>
      <c r="S4083" t="s">
        <v>65</v>
      </c>
      <c r="T4083" t="s">
        <v>66</v>
      </c>
      <c r="U4083" t="s">
        <v>1190</v>
      </c>
      <c r="V4083">
        <f>YEAR(sales_order1[[#This Row],[date]])</f>
        <v>2021</v>
      </c>
      <c r="W4083" t="str">
        <f>TEXT(sales_order1[[#This Row],[date]], "Mmm")</f>
        <v>Nov</v>
      </c>
      <c r="X4083">
        <f>VALUE(TEXT(sales_order1[[#This Row],[date]], "D"))</f>
        <v>23</v>
      </c>
      <c r="Y4083">
        <v>47</v>
      </c>
    </row>
    <row r="4084" spans="1:25" x14ac:dyDescent="0.25">
      <c r="A4084" s="1">
        <v>44523</v>
      </c>
      <c r="B4084">
        <v>62008</v>
      </c>
      <c r="C4084" t="s">
        <v>209</v>
      </c>
      <c r="D4084" t="str">
        <f>VLOOKUP(sales_order1[[#This Row],[itemCode]],product_details3!B:C,2,0)</f>
        <v>CLNG50</v>
      </c>
      <c r="E4084" t="s">
        <v>210</v>
      </c>
      <c r="F4084" t="s">
        <v>45</v>
      </c>
      <c r="G4084">
        <v>50</v>
      </c>
      <c r="H4084">
        <v>6.5</v>
      </c>
      <c r="I4084">
        <v>325</v>
      </c>
      <c r="J4084">
        <v>2.2999999999999998</v>
      </c>
      <c r="K4084">
        <v>115</v>
      </c>
      <c r="L4084">
        <v>4.2</v>
      </c>
      <c r="M4084">
        <v>0.64615384615384619</v>
      </c>
      <c r="N4084">
        <v>210</v>
      </c>
      <c r="O4084" t="s">
        <v>495</v>
      </c>
      <c r="P4084" t="s">
        <v>496</v>
      </c>
      <c r="Q4084" t="s">
        <v>119</v>
      </c>
      <c r="R4084" t="s">
        <v>40</v>
      </c>
      <c r="S4084" t="s">
        <v>497</v>
      </c>
      <c r="T4084" t="s">
        <v>498</v>
      </c>
      <c r="U4084" t="s">
        <v>1190</v>
      </c>
      <c r="V4084">
        <f>YEAR(sales_order1[[#This Row],[date]])</f>
        <v>2021</v>
      </c>
      <c r="W4084" t="str">
        <f>TEXT(sales_order1[[#This Row],[date]], "Mmm")</f>
        <v>Nov</v>
      </c>
      <c r="X4084">
        <f>VALUE(TEXT(sales_order1[[#This Row],[date]], "D"))</f>
        <v>23</v>
      </c>
      <c r="Y4084">
        <v>47</v>
      </c>
    </row>
    <row r="4085" spans="1:25" x14ac:dyDescent="0.25">
      <c r="A4085" s="1">
        <v>44523</v>
      </c>
      <c r="B4085">
        <v>62009</v>
      </c>
      <c r="C4085" t="s">
        <v>194</v>
      </c>
      <c r="D4085" t="str">
        <f>VLOOKUP(sales_order1[[#This Row],[itemCode]],product_details3!B:C,2,0)</f>
        <v>CLNG150</v>
      </c>
      <c r="E4085" t="s">
        <v>195</v>
      </c>
      <c r="F4085" t="s">
        <v>45</v>
      </c>
      <c r="G4085">
        <v>200</v>
      </c>
      <c r="H4085">
        <v>12.75</v>
      </c>
      <c r="I4085">
        <v>2550</v>
      </c>
      <c r="J4085">
        <v>4.45</v>
      </c>
      <c r="K4085">
        <v>890</v>
      </c>
      <c r="L4085">
        <v>8.3000000000000007</v>
      </c>
      <c r="M4085">
        <v>0.65098039215686276</v>
      </c>
      <c r="N4085">
        <v>1660</v>
      </c>
      <c r="O4085" t="s">
        <v>376</v>
      </c>
      <c r="P4085" t="s">
        <v>377</v>
      </c>
      <c r="Q4085" t="s">
        <v>378</v>
      </c>
      <c r="R4085" t="s">
        <v>72</v>
      </c>
      <c r="S4085" t="s">
        <v>379</v>
      </c>
      <c r="T4085" t="s">
        <v>380</v>
      </c>
      <c r="U4085" t="s">
        <v>1188</v>
      </c>
      <c r="V4085">
        <f>YEAR(sales_order1[[#This Row],[date]])</f>
        <v>2021</v>
      </c>
      <c r="W4085" t="str">
        <f>TEXT(sales_order1[[#This Row],[date]], "Mmm")</f>
        <v>Nov</v>
      </c>
      <c r="X4085">
        <f>VALUE(TEXT(sales_order1[[#This Row],[date]], "D"))</f>
        <v>23</v>
      </c>
      <c r="Y4085">
        <v>47</v>
      </c>
    </row>
    <row r="4086" spans="1:25" x14ac:dyDescent="0.25">
      <c r="A4086" s="1">
        <v>44523</v>
      </c>
      <c r="B4086">
        <v>62010</v>
      </c>
      <c r="C4086" t="s">
        <v>103</v>
      </c>
      <c r="D4086" t="str">
        <f>VLOOKUP(sales_order1[[#This Row],[itemCode]],product_details3!B:C,2,0)</f>
        <v>SCRT50</v>
      </c>
      <c r="E4086" t="s">
        <v>104</v>
      </c>
      <c r="F4086" t="s">
        <v>61</v>
      </c>
      <c r="G4086">
        <v>250</v>
      </c>
      <c r="H4086">
        <v>16.95</v>
      </c>
      <c r="I4086">
        <v>4237.5</v>
      </c>
      <c r="J4086">
        <v>5.2</v>
      </c>
      <c r="K4086">
        <v>1300</v>
      </c>
      <c r="L4086">
        <v>11.75</v>
      </c>
      <c r="M4086">
        <v>0.69321533923303835</v>
      </c>
      <c r="N4086">
        <v>2937.5</v>
      </c>
      <c r="O4086" t="s">
        <v>673</v>
      </c>
      <c r="P4086" t="s">
        <v>674</v>
      </c>
      <c r="Q4086" t="s">
        <v>71</v>
      </c>
      <c r="R4086" t="s">
        <v>72</v>
      </c>
      <c r="S4086" t="s">
        <v>73</v>
      </c>
      <c r="T4086" t="s">
        <v>675</v>
      </c>
      <c r="U4086" t="s">
        <v>1190</v>
      </c>
      <c r="V4086">
        <f>YEAR(sales_order1[[#This Row],[date]])</f>
        <v>2021</v>
      </c>
      <c r="W4086" t="str">
        <f>TEXT(sales_order1[[#This Row],[date]], "Mmm")</f>
        <v>Nov</v>
      </c>
      <c r="X4086">
        <f>VALUE(TEXT(sales_order1[[#This Row],[date]], "D"))</f>
        <v>23</v>
      </c>
      <c r="Y4086">
        <v>47</v>
      </c>
    </row>
    <row r="4087" spans="1:25" x14ac:dyDescent="0.25">
      <c r="A4087" s="1">
        <v>44524</v>
      </c>
      <c r="B4087">
        <v>62011</v>
      </c>
      <c r="C4087" t="s">
        <v>59</v>
      </c>
      <c r="D4087" t="str">
        <f>VLOOKUP(sales_order1[[#This Row],[itemCode]],product_details3!B:C,2,0)</f>
        <v>SCRS3050</v>
      </c>
      <c r="E4087" t="s">
        <v>60</v>
      </c>
      <c r="F4087" t="s">
        <v>61</v>
      </c>
      <c r="G4087">
        <v>250</v>
      </c>
      <c r="H4087">
        <v>19.649999999999999</v>
      </c>
      <c r="I4087">
        <v>4912.5</v>
      </c>
      <c r="J4087">
        <v>6.55</v>
      </c>
      <c r="K4087">
        <v>1637.5</v>
      </c>
      <c r="L4087">
        <v>13.1</v>
      </c>
      <c r="M4087">
        <v>0.66666666666666663</v>
      </c>
      <c r="N4087">
        <v>3275</v>
      </c>
      <c r="O4087" t="s">
        <v>46</v>
      </c>
      <c r="P4087" t="s">
        <v>47</v>
      </c>
      <c r="Q4087" t="s">
        <v>48</v>
      </c>
      <c r="R4087" t="s">
        <v>25</v>
      </c>
      <c r="S4087" t="s">
        <v>49</v>
      </c>
      <c r="T4087" t="s">
        <v>50</v>
      </c>
      <c r="U4087" t="s">
        <v>1191</v>
      </c>
      <c r="V4087">
        <f>YEAR(sales_order1[[#This Row],[date]])</f>
        <v>2021</v>
      </c>
      <c r="W4087" t="str">
        <f>TEXT(sales_order1[[#This Row],[date]], "Mmm")</f>
        <v>Nov</v>
      </c>
      <c r="X4087">
        <f>VALUE(TEXT(sales_order1[[#This Row],[date]], "D"))</f>
        <v>24</v>
      </c>
      <c r="Y4087">
        <v>47</v>
      </c>
    </row>
    <row r="4088" spans="1:25" x14ac:dyDescent="0.25">
      <c r="A4088" s="1">
        <v>44524</v>
      </c>
      <c r="B4088">
        <v>62012</v>
      </c>
      <c r="C4088" t="s">
        <v>28</v>
      </c>
      <c r="D4088" t="str">
        <f>VLOOKUP(sales_order1[[#This Row],[itemCode]],product_details3!B:C,2,0)</f>
        <v>SRMC30</v>
      </c>
      <c r="E4088" t="s">
        <v>29</v>
      </c>
      <c r="F4088" t="s">
        <v>30</v>
      </c>
      <c r="G4088">
        <v>150</v>
      </c>
      <c r="H4088">
        <v>22.6</v>
      </c>
      <c r="I4088">
        <v>3390</v>
      </c>
      <c r="J4088">
        <v>7.6</v>
      </c>
      <c r="K4088">
        <v>1140</v>
      </c>
      <c r="L4088">
        <v>15</v>
      </c>
      <c r="M4088">
        <v>0.66371681415929207</v>
      </c>
      <c r="N4088">
        <v>2250</v>
      </c>
      <c r="O4088" t="s">
        <v>734</v>
      </c>
      <c r="P4088" t="s">
        <v>735</v>
      </c>
      <c r="Q4088" t="s">
        <v>48</v>
      </c>
      <c r="R4088" t="s">
        <v>25</v>
      </c>
      <c r="S4088" t="s">
        <v>286</v>
      </c>
      <c r="T4088" t="s">
        <v>666</v>
      </c>
      <c r="U4088" t="s">
        <v>1191</v>
      </c>
      <c r="V4088">
        <f>YEAR(sales_order1[[#This Row],[date]])</f>
        <v>2021</v>
      </c>
      <c r="W4088" t="str">
        <f>TEXT(sales_order1[[#This Row],[date]], "Mmm")</f>
        <v>Nov</v>
      </c>
      <c r="X4088">
        <f>VALUE(TEXT(sales_order1[[#This Row],[date]], "D"))</f>
        <v>24</v>
      </c>
      <c r="Y4088">
        <v>47</v>
      </c>
    </row>
    <row r="4089" spans="1:25" x14ac:dyDescent="0.25">
      <c r="A4089" s="1">
        <v>44524</v>
      </c>
      <c r="B4089">
        <v>62013</v>
      </c>
      <c r="C4089" t="s">
        <v>28</v>
      </c>
      <c r="D4089" t="str">
        <f>VLOOKUP(sales_order1[[#This Row],[itemCode]],product_details3!B:C,2,0)</f>
        <v>SRMC30</v>
      </c>
      <c r="E4089" t="s">
        <v>29</v>
      </c>
      <c r="F4089" t="s">
        <v>30</v>
      </c>
      <c r="G4089">
        <v>150</v>
      </c>
      <c r="H4089">
        <v>22.6</v>
      </c>
      <c r="I4089">
        <v>3390</v>
      </c>
      <c r="J4089">
        <v>7.6</v>
      </c>
      <c r="K4089">
        <v>1140</v>
      </c>
      <c r="L4089">
        <v>15</v>
      </c>
      <c r="M4089">
        <v>0.66371681415929207</v>
      </c>
      <c r="N4089">
        <v>2250</v>
      </c>
      <c r="O4089" t="s">
        <v>514</v>
      </c>
      <c r="P4089" t="s">
        <v>515</v>
      </c>
      <c r="Q4089" t="s">
        <v>64</v>
      </c>
      <c r="R4089" t="s">
        <v>40</v>
      </c>
      <c r="S4089" t="s">
        <v>84</v>
      </c>
      <c r="T4089" t="s">
        <v>419</v>
      </c>
      <c r="U4089" t="s">
        <v>1189</v>
      </c>
      <c r="V4089">
        <f>YEAR(sales_order1[[#This Row],[date]])</f>
        <v>2021</v>
      </c>
      <c r="W4089" t="str">
        <f>TEXT(sales_order1[[#This Row],[date]], "Mmm")</f>
        <v>Nov</v>
      </c>
      <c r="X4089">
        <f>VALUE(TEXT(sales_order1[[#This Row],[date]], "D"))</f>
        <v>24</v>
      </c>
      <c r="Y4089">
        <v>47</v>
      </c>
    </row>
    <row r="4090" spans="1:25" x14ac:dyDescent="0.25">
      <c r="A4090" s="1">
        <v>44524</v>
      </c>
      <c r="B4090">
        <v>62014</v>
      </c>
      <c r="C4090" t="s">
        <v>28</v>
      </c>
      <c r="D4090" t="str">
        <f>VLOOKUP(sales_order1[[#This Row],[itemCode]],product_details3!B:C,2,0)</f>
        <v>SRMC30</v>
      </c>
      <c r="E4090" t="s">
        <v>29</v>
      </c>
      <c r="F4090" t="s">
        <v>30</v>
      </c>
      <c r="G4090">
        <v>100</v>
      </c>
      <c r="H4090">
        <v>22.6</v>
      </c>
      <c r="I4090">
        <v>2260</v>
      </c>
      <c r="J4090">
        <v>7.6</v>
      </c>
      <c r="K4090">
        <v>760</v>
      </c>
      <c r="L4090">
        <v>15</v>
      </c>
      <c r="M4090">
        <v>0.66371681415929207</v>
      </c>
      <c r="N4090">
        <v>1500</v>
      </c>
      <c r="O4090" t="s">
        <v>125</v>
      </c>
      <c r="P4090" t="s">
        <v>126</v>
      </c>
      <c r="Q4090" t="s">
        <v>71</v>
      </c>
      <c r="R4090" t="s">
        <v>72</v>
      </c>
      <c r="S4090" t="s">
        <v>73</v>
      </c>
      <c r="T4090" t="s">
        <v>127</v>
      </c>
      <c r="U4090" t="s">
        <v>1190</v>
      </c>
      <c r="V4090">
        <f>YEAR(sales_order1[[#This Row],[date]])</f>
        <v>2021</v>
      </c>
      <c r="W4090" t="str">
        <f>TEXT(sales_order1[[#This Row],[date]], "Mmm")</f>
        <v>Nov</v>
      </c>
      <c r="X4090">
        <f>VALUE(TEXT(sales_order1[[#This Row],[date]], "D"))</f>
        <v>24</v>
      </c>
      <c r="Y4090">
        <v>47</v>
      </c>
    </row>
    <row r="4091" spans="1:25" x14ac:dyDescent="0.25">
      <c r="A4091" s="1">
        <v>44524</v>
      </c>
      <c r="B4091">
        <v>62015</v>
      </c>
      <c r="C4091" t="s">
        <v>142</v>
      </c>
      <c r="D4091" t="str">
        <f>VLOOKUP(sales_order1[[#This Row],[itemCode]],product_details3!B:C,2,0)</f>
        <v>SRMC50</v>
      </c>
      <c r="E4091" t="s">
        <v>143</v>
      </c>
      <c r="F4091" t="s">
        <v>30</v>
      </c>
      <c r="G4091">
        <v>50</v>
      </c>
      <c r="H4091">
        <v>33.25</v>
      </c>
      <c r="I4091">
        <v>1662.5</v>
      </c>
      <c r="J4091">
        <v>12</v>
      </c>
      <c r="K4091">
        <v>600</v>
      </c>
      <c r="L4091">
        <v>21.25</v>
      </c>
      <c r="M4091">
        <v>0.63909774436090228</v>
      </c>
      <c r="N4091">
        <v>1062.5</v>
      </c>
      <c r="O4091" t="s">
        <v>670</v>
      </c>
      <c r="P4091" t="s">
        <v>671</v>
      </c>
      <c r="Q4091" t="s">
        <v>383</v>
      </c>
      <c r="R4091" t="s">
        <v>72</v>
      </c>
      <c r="S4091" t="s">
        <v>459</v>
      </c>
      <c r="T4091" t="s">
        <v>672</v>
      </c>
      <c r="U4091" t="s">
        <v>1188</v>
      </c>
      <c r="V4091">
        <f>YEAR(sales_order1[[#This Row],[date]])</f>
        <v>2021</v>
      </c>
      <c r="W4091" t="str">
        <f>TEXT(sales_order1[[#This Row],[date]], "Mmm")</f>
        <v>Nov</v>
      </c>
      <c r="X4091">
        <f>VALUE(TEXT(sales_order1[[#This Row],[date]], "D"))</f>
        <v>24</v>
      </c>
      <c r="Y4091">
        <v>47</v>
      </c>
    </row>
    <row r="4092" spans="1:25" x14ac:dyDescent="0.25">
      <c r="A4092" s="1">
        <v>44524</v>
      </c>
      <c r="B4092">
        <v>62016</v>
      </c>
      <c r="C4092" t="s">
        <v>335</v>
      </c>
      <c r="D4092" t="str">
        <f>VLOOKUP(sales_order1[[#This Row],[itemCode]],product_details3!B:C,2,0)</f>
        <v>CLNF50</v>
      </c>
      <c r="E4092" t="s">
        <v>336</v>
      </c>
      <c r="F4092" t="s">
        <v>45</v>
      </c>
      <c r="G4092">
        <v>50</v>
      </c>
      <c r="H4092">
        <v>7.3</v>
      </c>
      <c r="I4092">
        <v>365</v>
      </c>
      <c r="J4092">
        <v>2.8</v>
      </c>
      <c r="K4092">
        <v>140</v>
      </c>
      <c r="L4092">
        <v>4.5</v>
      </c>
      <c r="M4092">
        <v>0.61643835616438358</v>
      </c>
      <c r="N4092">
        <v>225</v>
      </c>
      <c r="O4092" t="s">
        <v>395</v>
      </c>
      <c r="P4092" t="s">
        <v>396</v>
      </c>
      <c r="Q4092" t="s">
        <v>191</v>
      </c>
      <c r="R4092" t="s">
        <v>56</v>
      </c>
      <c r="S4092" t="s">
        <v>192</v>
      </c>
      <c r="T4092" t="s">
        <v>397</v>
      </c>
      <c r="U4092" t="s">
        <v>1191</v>
      </c>
      <c r="V4092">
        <f>YEAR(sales_order1[[#This Row],[date]])</f>
        <v>2021</v>
      </c>
      <c r="W4092" t="str">
        <f>TEXT(sales_order1[[#This Row],[date]], "Mmm")</f>
        <v>Nov</v>
      </c>
      <c r="X4092">
        <f>VALUE(TEXT(sales_order1[[#This Row],[date]], "D"))</f>
        <v>24</v>
      </c>
      <c r="Y4092">
        <v>47</v>
      </c>
    </row>
    <row r="4093" spans="1:25" x14ac:dyDescent="0.25">
      <c r="A4093" s="1">
        <v>44524</v>
      </c>
      <c r="B4093">
        <v>62017</v>
      </c>
      <c r="C4093" t="s">
        <v>103</v>
      </c>
      <c r="D4093" t="str">
        <f>VLOOKUP(sales_order1[[#This Row],[itemCode]],product_details3!B:C,2,0)</f>
        <v>SCRT50</v>
      </c>
      <c r="E4093" t="s">
        <v>104</v>
      </c>
      <c r="F4093" t="s">
        <v>61</v>
      </c>
      <c r="G4093">
        <v>50</v>
      </c>
      <c r="H4093">
        <v>16.95</v>
      </c>
      <c r="I4093">
        <v>847.5</v>
      </c>
      <c r="J4093">
        <v>5.2</v>
      </c>
      <c r="K4093">
        <v>260</v>
      </c>
      <c r="L4093">
        <v>11.75</v>
      </c>
      <c r="M4093">
        <v>0.69321533923303835</v>
      </c>
      <c r="N4093">
        <v>587.5</v>
      </c>
      <c r="O4093" t="s">
        <v>158</v>
      </c>
      <c r="P4093" t="s">
        <v>159</v>
      </c>
      <c r="Q4093" t="s">
        <v>160</v>
      </c>
      <c r="R4093" t="s">
        <v>112</v>
      </c>
      <c r="S4093" t="s">
        <v>161</v>
      </c>
      <c r="T4093" t="s">
        <v>162</v>
      </c>
      <c r="U4093" t="s">
        <v>1189</v>
      </c>
      <c r="V4093">
        <f>YEAR(sales_order1[[#This Row],[date]])</f>
        <v>2021</v>
      </c>
      <c r="W4093" t="str">
        <f>TEXT(sales_order1[[#This Row],[date]], "Mmm")</f>
        <v>Nov</v>
      </c>
      <c r="X4093">
        <f>VALUE(TEXT(sales_order1[[#This Row],[date]], "D"))</f>
        <v>24</v>
      </c>
      <c r="Y4093">
        <v>47</v>
      </c>
    </row>
    <row r="4094" spans="1:25" x14ac:dyDescent="0.25">
      <c r="A4094" s="1">
        <v>44524</v>
      </c>
      <c r="B4094">
        <v>62018</v>
      </c>
      <c r="C4094" t="s">
        <v>325</v>
      </c>
      <c r="D4094" t="str">
        <f>VLOOKUP(sales_order1[[#This Row],[itemCode]],product_details3!B:C,2,0)</f>
        <v>EXFG100</v>
      </c>
      <c r="E4094" t="s">
        <v>326</v>
      </c>
      <c r="F4094" t="s">
        <v>183</v>
      </c>
      <c r="G4094">
        <v>50</v>
      </c>
      <c r="H4094">
        <v>20.75</v>
      </c>
      <c r="I4094">
        <v>1037.5</v>
      </c>
      <c r="J4094">
        <v>7.45</v>
      </c>
      <c r="K4094">
        <v>372.5</v>
      </c>
      <c r="L4094">
        <v>13.3</v>
      </c>
      <c r="M4094">
        <v>0.64096385542168677</v>
      </c>
      <c r="N4094">
        <v>665</v>
      </c>
      <c r="O4094" t="s">
        <v>648</v>
      </c>
      <c r="P4094" t="s">
        <v>649</v>
      </c>
      <c r="Q4094" t="s">
        <v>107</v>
      </c>
      <c r="R4094" t="s">
        <v>40</v>
      </c>
      <c r="S4094" t="s">
        <v>101</v>
      </c>
      <c r="T4094" t="s">
        <v>650</v>
      </c>
      <c r="U4094" t="s">
        <v>1190</v>
      </c>
      <c r="V4094">
        <f>YEAR(sales_order1[[#This Row],[date]])</f>
        <v>2021</v>
      </c>
      <c r="W4094" t="str">
        <f>TEXT(sales_order1[[#This Row],[date]], "Mmm")</f>
        <v>Nov</v>
      </c>
      <c r="X4094">
        <f>VALUE(TEXT(sales_order1[[#This Row],[date]], "D"))</f>
        <v>24</v>
      </c>
      <c r="Y4094">
        <v>47</v>
      </c>
    </row>
    <row r="4095" spans="1:25" x14ac:dyDescent="0.25">
      <c r="A4095" s="1">
        <v>44524</v>
      </c>
      <c r="B4095">
        <v>62019</v>
      </c>
      <c r="C4095" t="s">
        <v>19</v>
      </c>
      <c r="D4095" t="str">
        <f>VLOOKUP(sales_order1[[#This Row],[itemCode]],product_details3!B:C,2,0)</f>
        <v>MSTH100</v>
      </c>
      <c r="E4095" t="s">
        <v>20</v>
      </c>
      <c r="F4095" t="s">
        <v>21</v>
      </c>
      <c r="G4095">
        <v>50</v>
      </c>
      <c r="H4095">
        <v>26.25</v>
      </c>
      <c r="I4095">
        <v>1312.5</v>
      </c>
      <c r="J4095">
        <v>7.75</v>
      </c>
      <c r="K4095">
        <v>387.5</v>
      </c>
      <c r="L4095">
        <v>18.5</v>
      </c>
      <c r="M4095">
        <v>0.70476190476190481</v>
      </c>
      <c r="N4095">
        <v>925</v>
      </c>
      <c r="O4095" t="s">
        <v>443</v>
      </c>
      <c r="P4095" t="s">
        <v>444</v>
      </c>
      <c r="Q4095" t="s">
        <v>111</v>
      </c>
      <c r="R4095" t="s">
        <v>112</v>
      </c>
      <c r="S4095" t="s">
        <v>445</v>
      </c>
      <c r="T4095" t="s">
        <v>446</v>
      </c>
      <c r="U4095" t="s">
        <v>1189</v>
      </c>
      <c r="V4095">
        <f>YEAR(sales_order1[[#This Row],[date]])</f>
        <v>2021</v>
      </c>
      <c r="W4095" t="str">
        <f>TEXT(sales_order1[[#This Row],[date]], "Mmm")</f>
        <v>Nov</v>
      </c>
      <c r="X4095">
        <f>VALUE(TEXT(sales_order1[[#This Row],[date]], "D"))</f>
        <v>24</v>
      </c>
      <c r="Y4095">
        <v>47</v>
      </c>
    </row>
    <row r="4096" spans="1:25" x14ac:dyDescent="0.25">
      <c r="A4096" s="1">
        <v>44524</v>
      </c>
      <c r="B4096">
        <v>62020</v>
      </c>
      <c r="C4096" t="s">
        <v>194</v>
      </c>
      <c r="D4096" t="str">
        <f>VLOOKUP(sales_order1[[#This Row],[itemCode]],product_details3!B:C,2,0)</f>
        <v>CLNG150</v>
      </c>
      <c r="E4096" t="s">
        <v>195</v>
      </c>
      <c r="F4096" t="s">
        <v>45</v>
      </c>
      <c r="G4096">
        <v>100</v>
      </c>
      <c r="H4096">
        <v>12.75</v>
      </c>
      <c r="I4096">
        <v>1275</v>
      </c>
      <c r="J4096">
        <v>4.45</v>
      </c>
      <c r="K4096">
        <v>445</v>
      </c>
      <c r="L4096">
        <v>8.3000000000000007</v>
      </c>
      <c r="M4096">
        <v>0.65098039215686276</v>
      </c>
      <c r="N4096">
        <v>830</v>
      </c>
      <c r="O4096" t="s">
        <v>290</v>
      </c>
      <c r="P4096" t="s">
        <v>291</v>
      </c>
      <c r="Q4096" t="s">
        <v>201</v>
      </c>
      <c r="R4096" t="s">
        <v>25</v>
      </c>
      <c r="S4096" t="s">
        <v>202</v>
      </c>
      <c r="T4096" t="s">
        <v>292</v>
      </c>
      <c r="U4096" t="s">
        <v>1191</v>
      </c>
      <c r="V4096">
        <f>YEAR(sales_order1[[#This Row],[date]])</f>
        <v>2021</v>
      </c>
      <c r="W4096" t="str">
        <f>TEXT(sales_order1[[#This Row],[date]], "Mmm")</f>
        <v>Nov</v>
      </c>
      <c r="X4096">
        <f>VALUE(TEXT(sales_order1[[#This Row],[date]], "D"))</f>
        <v>24</v>
      </c>
      <c r="Y4096">
        <v>47</v>
      </c>
    </row>
    <row r="4097" spans="1:25" x14ac:dyDescent="0.25">
      <c r="A4097" s="1">
        <v>44524</v>
      </c>
      <c r="B4097">
        <v>62021</v>
      </c>
      <c r="C4097" t="s">
        <v>115</v>
      </c>
      <c r="D4097" t="str">
        <f>VLOOKUP(sales_order1[[#This Row],[itemCode]],product_details3!B:C,2,0)</f>
        <v>SCRS30100</v>
      </c>
      <c r="E4097" t="s">
        <v>116</v>
      </c>
      <c r="F4097" t="s">
        <v>61</v>
      </c>
      <c r="G4097">
        <v>300</v>
      </c>
      <c r="H4097">
        <v>32.75</v>
      </c>
      <c r="I4097">
        <v>9825</v>
      </c>
      <c r="J4097">
        <v>11.25</v>
      </c>
      <c r="K4097">
        <v>3375</v>
      </c>
      <c r="L4097">
        <v>21.5</v>
      </c>
      <c r="M4097">
        <v>0.65648854961832059</v>
      </c>
      <c r="N4097">
        <v>6450</v>
      </c>
      <c r="O4097" t="s">
        <v>736</v>
      </c>
      <c r="P4097" t="s">
        <v>737</v>
      </c>
      <c r="Q4097" t="s">
        <v>132</v>
      </c>
      <c r="R4097" t="s">
        <v>56</v>
      </c>
      <c r="S4097" t="s">
        <v>133</v>
      </c>
      <c r="T4097" t="s">
        <v>642</v>
      </c>
      <c r="U4097" t="s">
        <v>1191</v>
      </c>
      <c r="V4097">
        <f>YEAR(sales_order1[[#This Row],[date]])</f>
        <v>2021</v>
      </c>
      <c r="W4097" t="str">
        <f>TEXT(sales_order1[[#This Row],[date]], "Mmm")</f>
        <v>Nov</v>
      </c>
      <c r="X4097">
        <f>VALUE(TEXT(sales_order1[[#This Row],[date]], "D"))</f>
        <v>24</v>
      </c>
      <c r="Y4097">
        <v>47</v>
      </c>
    </row>
    <row r="4098" spans="1:25" x14ac:dyDescent="0.25">
      <c r="A4098" s="1">
        <v>44524</v>
      </c>
      <c r="B4098">
        <v>62022</v>
      </c>
      <c r="C4098" t="s">
        <v>311</v>
      </c>
      <c r="D4098" t="str">
        <f>VLOOKUP(sales_order1[[#This Row],[itemCode]],product_details3!B:C,2,0)</f>
        <v>MSTH30</v>
      </c>
      <c r="E4098" t="s">
        <v>312</v>
      </c>
      <c r="F4098" t="s">
        <v>21</v>
      </c>
      <c r="G4098">
        <v>150</v>
      </c>
      <c r="H4098">
        <v>8.5</v>
      </c>
      <c r="I4098">
        <v>1275</v>
      </c>
      <c r="J4098">
        <v>3.3</v>
      </c>
      <c r="K4098">
        <v>495</v>
      </c>
      <c r="L4098">
        <v>5.2</v>
      </c>
      <c r="M4098">
        <v>0.61176470588235299</v>
      </c>
      <c r="N4098">
        <v>780</v>
      </c>
      <c r="O4098" t="s">
        <v>262</v>
      </c>
      <c r="P4098" t="s">
        <v>263</v>
      </c>
      <c r="Q4098" t="s">
        <v>264</v>
      </c>
      <c r="R4098" t="s">
        <v>56</v>
      </c>
      <c r="S4098" t="s">
        <v>133</v>
      </c>
      <c r="T4098" t="s">
        <v>265</v>
      </c>
      <c r="U4098" t="s">
        <v>1191</v>
      </c>
      <c r="V4098">
        <f>YEAR(sales_order1[[#This Row],[date]])</f>
        <v>2021</v>
      </c>
      <c r="W4098" t="str">
        <f>TEXT(sales_order1[[#This Row],[date]], "Mmm")</f>
        <v>Nov</v>
      </c>
      <c r="X4098">
        <f>VALUE(TEXT(sales_order1[[#This Row],[date]], "D"))</f>
        <v>24</v>
      </c>
      <c r="Y4098">
        <v>47</v>
      </c>
    </row>
    <row r="4099" spans="1:25" x14ac:dyDescent="0.25">
      <c r="A4099" s="1">
        <v>44524</v>
      </c>
      <c r="B4099">
        <v>62023</v>
      </c>
      <c r="C4099" t="s">
        <v>51</v>
      </c>
      <c r="D4099" t="str">
        <f>VLOOKUP(sales_order1[[#This Row],[itemCode]],product_details3!B:C,2,0)</f>
        <v>MSTH50</v>
      </c>
      <c r="E4099" t="s">
        <v>52</v>
      </c>
      <c r="F4099" t="s">
        <v>21</v>
      </c>
      <c r="G4099">
        <v>100</v>
      </c>
      <c r="H4099">
        <v>15.75</v>
      </c>
      <c r="I4099">
        <v>1575</v>
      </c>
      <c r="J4099">
        <v>4.45</v>
      </c>
      <c r="K4099">
        <v>445</v>
      </c>
      <c r="L4099">
        <v>11.3</v>
      </c>
      <c r="M4099">
        <v>0.71746031746031746</v>
      </c>
      <c r="N4099">
        <v>1130</v>
      </c>
      <c r="O4099" t="s">
        <v>487</v>
      </c>
      <c r="P4099" t="s">
        <v>488</v>
      </c>
      <c r="Q4099" t="s">
        <v>48</v>
      </c>
      <c r="R4099" t="s">
        <v>25</v>
      </c>
      <c r="S4099" t="s">
        <v>286</v>
      </c>
      <c r="T4099" t="s">
        <v>489</v>
      </c>
      <c r="U4099" t="s">
        <v>1191</v>
      </c>
      <c r="V4099">
        <f>YEAR(sales_order1[[#This Row],[date]])</f>
        <v>2021</v>
      </c>
      <c r="W4099" t="str">
        <f>TEXT(sales_order1[[#This Row],[date]], "Mmm")</f>
        <v>Nov</v>
      </c>
      <c r="X4099">
        <f>VALUE(TEXT(sales_order1[[#This Row],[date]], "D"))</f>
        <v>24</v>
      </c>
      <c r="Y4099">
        <v>47</v>
      </c>
    </row>
    <row r="4100" spans="1:25" x14ac:dyDescent="0.25">
      <c r="A4100" s="1">
        <v>44525</v>
      </c>
      <c r="B4100">
        <v>62024</v>
      </c>
      <c r="C4100" t="s">
        <v>388</v>
      </c>
      <c r="D4100" t="str">
        <f>VLOOKUP(sales_order1[[#This Row],[itemCode]],product_details3!B:C,2,0)</f>
        <v>TNRS200</v>
      </c>
      <c r="E4100" t="s">
        <v>389</v>
      </c>
      <c r="F4100" t="s">
        <v>124</v>
      </c>
      <c r="G4100">
        <v>150</v>
      </c>
      <c r="H4100">
        <v>26.2</v>
      </c>
      <c r="I4100">
        <v>3930</v>
      </c>
      <c r="J4100">
        <v>9.4</v>
      </c>
      <c r="K4100">
        <v>1410</v>
      </c>
      <c r="L4100">
        <v>16.8</v>
      </c>
      <c r="M4100">
        <v>0.6412213740458016</v>
      </c>
      <c r="N4100">
        <v>2520</v>
      </c>
      <c r="O4100" t="s">
        <v>138</v>
      </c>
      <c r="P4100" t="s">
        <v>139</v>
      </c>
      <c r="Q4100" t="s">
        <v>77</v>
      </c>
      <c r="R4100" t="s">
        <v>72</v>
      </c>
      <c r="S4100" t="s">
        <v>140</v>
      </c>
      <c r="T4100" t="s">
        <v>141</v>
      </c>
      <c r="U4100" t="s">
        <v>1190</v>
      </c>
      <c r="V4100">
        <f>YEAR(sales_order1[[#This Row],[date]])</f>
        <v>2021</v>
      </c>
      <c r="W4100" t="str">
        <f>TEXT(sales_order1[[#This Row],[date]], "Mmm")</f>
        <v>Nov</v>
      </c>
      <c r="X4100">
        <f>VALUE(TEXT(sales_order1[[#This Row],[date]], "D"))</f>
        <v>25</v>
      </c>
      <c r="Y4100">
        <v>47</v>
      </c>
    </row>
    <row r="4101" spans="1:25" x14ac:dyDescent="0.25">
      <c r="A4101" s="1">
        <v>44525</v>
      </c>
      <c r="B4101">
        <v>62025</v>
      </c>
      <c r="C4101" t="s">
        <v>103</v>
      </c>
      <c r="D4101" t="str">
        <f>VLOOKUP(sales_order1[[#This Row],[itemCode]],product_details3!B:C,2,0)</f>
        <v>SCRT50</v>
      </c>
      <c r="E4101" t="s">
        <v>104</v>
      </c>
      <c r="F4101" t="s">
        <v>61</v>
      </c>
      <c r="G4101">
        <v>50</v>
      </c>
      <c r="H4101">
        <v>16.95</v>
      </c>
      <c r="I4101">
        <v>847.5</v>
      </c>
      <c r="J4101">
        <v>5.2</v>
      </c>
      <c r="K4101">
        <v>260</v>
      </c>
      <c r="L4101">
        <v>11.75</v>
      </c>
      <c r="M4101">
        <v>0.69321533923303835</v>
      </c>
      <c r="N4101">
        <v>587.5</v>
      </c>
      <c r="O4101" t="s">
        <v>676</v>
      </c>
      <c r="P4101" t="s">
        <v>677</v>
      </c>
      <c r="Q4101" t="s">
        <v>93</v>
      </c>
      <c r="R4101" t="s">
        <v>72</v>
      </c>
      <c r="S4101" t="s">
        <v>94</v>
      </c>
      <c r="T4101" t="s">
        <v>678</v>
      </c>
      <c r="U4101" t="s">
        <v>1190</v>
      </c>
      <c r="V4101">
        <f>YEAR(sales_order1[[#This Row],[date]])</f>
        <v>2021</v>
      </c>
      <c r="W4101" t="str">
        <f>TEXT(sales_order1[[#This Row],[date]], "Mmm")</f>
        <v>Nov</v>
      </c>
      <c r="X4101">
        <f>VALUE(TEXT(sales_order1[[#This Row],[date]], "D"))</f>
        <v>25</v>
      </c>
      <c r="Y4101">
        <v>47</v>
      </c>
    </row>
    <row r="4102" spans="1:25" x14ac:dyDescent="0.25">
      <c r="A4102" s="1">
        <v>44525</v>
      </c>
      <c r="B4102">
        <v>62026</v>
      </c>
      <c r="C4102" t="s">
        <v>86</v>
      </c>
      <c r="D4102" t="str">
        <f>VLOOKUP(sales_order1[[#This Row],[itemCode]],product_details3!B:C,2,0)</f>
        <v>SRMH30</v>
      </c>
      <c r="E4102" t="s">
        <v>87</v>
      </c>
      <c r="F4102" t="s">
        <v>30</v>
      </c>
      <c r="G4102">
        <v>150</v>
      </c>
      <c r="H4102">
        <v>21</v>
      </c>
      <c r="I4102">
        <v>3150</v>
      </c>
      <c r="J4102">
        <v>6.6</v>
      </c>
      <c r="K4102">
        <v>990</v>
      </c>
      <c r="L4102">
        <v>14.4</v>
      </c>
      <c r="M4102">
        <v>0.68571428571428572</v>
      </c>
      <c r="N4102">
        <v>2160</v>
      </c>
      <c r="O4102" t="s">
        <v>516</v>
      </c>
      <c r="P4102" t="s">
        <v>517</v>
      </c>
      <c r="Q4102" t="s">
        <v>191</v>
      </c>
      <c r="R4102" t="s">
        <v>56</v>
      </c>
      <c r="S4102" t="s">
        <v>192</v>
      </c>
      <c r="T4102" t="s">
        <v>518</v>
      </c>
      <c r="U4102" t="s">
        <v>1191</v>
      </c>
      <c r="V4102">
        <f>YEAR(sales_order1[[#This Row],[date]])</f>
        <v>2021</v>
      </c>
      <c r="W4102" t="str">
        <f>TEXT(sales_order1[[#This Row],[date]], "Mmm")</f>
        <v>Nov</v>
      </c>
      <c r="X4102">
        <f>VALUE(TEXT(sales_order1[[#This Row],[date]], "D"))</f>
        <v>25</v>
      </c>
      <c r="Y4102">
        <v>47</v>
      </c>
    </row>
    <row r="4103" spans="1:25" x14ac:dyDescent="0.25">
      <c r="A4103" s="1">
        <v>44525</v>
      </c>
      <c r="B4103">
        <v>62027</v>
      </c>
      <c r="C4103" t="s">
        <v>170</v>
      </c>
      <c r="D4103" t="str">
        <f>VLOOKUP(sales_order1[[#This Row],[itemCode]],product_details3!B:C,2,0)</f>
        <v>MKRM100</v>
      </c>
      <c r="E4103" t="s">
        <v>171</v>
      </c>
      <c r="F4103" t="s">
        <v>151</v>
      </c>
      <c r="G4103">
        <v>50</v>
      </c>
      <c r="H4103">
        <v>5.5</v>
      </c>
      <c r="I4103">
        <v>275</v>
      </c>
      <c r="J4103">
        <v>2.2999999999999998</v>
      </c>
      <c r="K4103">
        <v>115</v>
      </c>
      <c r="L4103">
        <v>3.2</v>
      </c>
      <c r="M4103">
        <v>0.5818181818181819</v>
      </c>
      <c r="N4103">
        <v>160</v>
      </c>
      <c r="O4103" t="s">
        <v>341</v>
      </c>
      <c r="P4103" t="s">
        <v>342</v>
      </c>
      <c r="Q4103" t="s">
        <v>146</v>
      </c>
      <c r="R4103" t="s">
        <v>112</v>
      </c>
      <c r="S4103" t="s">
        <v>343</v>
      </c>
      <c r="T4103" t="s">
        <v>95</v>
      </c>
      <c r="U4103" t="s">
        <v>1190</v>
      </c>
      <c r="V4103">
        <f>YEAR(sales_order1[[#This Row],[date]])</f>
        <v>2021</v>
      </c>
      <c r="W4103" t="str">
        <f>TEXT(sales_order1[[#This Row],[date]], "Mmm")</f>
        <v>Nov</v>
      </c>
      <c r="X4103">
        <f>VALUE(TEXT(sales_order1[[#This Row],[date]], "D"))</f>
        <v>25</v>
      </c>
      <c r="Y4103">
        <v>47</v>
      </c>
    </row>
    <row r="4104" spans="1:25" x14ac:dyDescent="0.25">
      <c r="A4104" s="1">
        <v>44525</v>
      </c>
      <c r="B4104">
        <v>62028</v>
      </c>
      <c r="C4104" t="s">
        <v>307</v>
      </c>
      <c r="D4104" t="str">
        <f>VLOOKUP(sales_order1[[#This Row],[itemCode]],product_details3!B:C,2,0)</f>
        <v>TNRH150</v>
      </c>
      <c r="E4104" t="s">
        <v>308</v>
      </c>
      <c r="F4104" t="s">
        <v>124</v>
      </c>
      <c r="G4104">
        <v>150</v>
      </c>
      <c r="H4104">
        <v>15.75</v>
      </c>
      <c r="I4104">
        <v>2362.5</v>
      </c>
      <c r="J4104">
        <v>4.45</v>
      </c>
      <c r="K4104">
        <v>667.5</v>
      </c>
      <c r="L4104">
        <v>11.3</v>
      </c>
      <c r="M4104">
        <v>0.71746031746031746</v>
      </c>
      <c r="N4104">
        <v>1695</v>
      </c>
      <c r="O4104" t="s">
        <v>640</v>
      </c>
      <c r="P4104" t="s">
        <v>641</v>
      </c>
      <c r="Q4104" t="s">
        <v>132</v>
      </c>
      <c r="R4104" t="s">
        <v>56</v>
      </c>
      <c r="S4104" t="s">
        <v>133</v>
      </c>
      <c r="T4104" t="s">
        <v>642</v>
      </c>
      <c r="U4104" t="s">
        <v>1191</v>
      </c>
      <c r="V4104">
        <f>YEAR(sales_order1[[#This Row],[date]])</f>
        <v>2021</v>
      </c>
      <c r="W4104" t="str">
        <f>TEXT(sales_order1[[#This Row],[date]], "Mmm")</f>
        <v>Nov</v>
      </c>
      <c r="X4104">
        <f>VALUE(TEXT(sales_order1[[#This Row],[date]], "D"))</f>
        <v>25</v>
      </c>
      <c r="Y4104">
        <v>47</v>
      </c>
    </row>
    <row r="4105" spans="1:25" x14ac:dyDescent="0.25">
      <c r="A4105" s="1">
        <v>44525</v>
      </c>
      <c r="B4105">
        <v>62029</v>
      </c>
      <c r="C4105" t="s">
        <v>51</v>
      </c>
      <c r="D4105" t="str">
        <f>VLOOKUP(sales_order1[[#This Row],[itemCode]],product_details3!B:C,2,0)</f>
        <v>MSTH50</v>
      </c>
      <c r="E4105" t="s">
        <v>52</v>
      </c>
      <c r="F4105" t="s">
        <v>21</v>
      </c>
      <c r="G4105">
        <v>200</v>
      </c>
      <c r="H4105">
        <v>15.75</v>
      </c>
      <c r="I4105">
        <v>3150</v>
      </c>
      <c r="J4105">
        <v>4.45</v>
      </c>
      <c r="K4105">
        <v>890</v>
      </c>
      <c r="L4105">
        <v>11.3</v>
      </c>
      <c r="M4105">
        <v>0.71746031746031746</v>
      </c>
      <c r="N4105">
        <v>2260</v>
      </c>
      <c r="O4105" t="s">
        <v>430</v>
      </c>
      <c r="P4105" t="s">
        <v>431</v>
      </c>
      <c r="Q4105" t="s">
        <v>218</v>
      </c>
      <c r="R4105" t="s">
        <v>40</v>
      </c>
      <c r="S4105" t="s">
        <v>432</v>
      </c>
      <c r="T4105" t="s">
        <v>433</v>
      </c>
      <c r="U4105" t="s">
        <v>1190</v>
      </c>
      <c r="V4105">
        <f>YEAR(sales_order1[[#This Row],[date]])</f>
        <v>2021</v>
      </c>
      <c r="W4105" t="str">
        <f>TEXT(sales_order1[[#This Row],[date]], "Mmm")</f>
        <v>Nov</v>
      </c>
      <c r="X4105">
        <f>VALUE(TEXT(sales_order1[[#This Row],[date]], "D"))</f>
        <v>25</v>
      </c>
      <c r="Y4105">
        <v>47</v>
      </c>
    </row>
    <row r="4106" spans="1:25" x14ac:dyDescent="0.25">
      <c r="A4106" s="1">
        <v>44525</v>
      </c>
      <c r="B4106">
        <v>62030</v>
      </c>
      <c r="C4106" t="s">
        <v>325</v>
      </c>
      <c r="D4106" t="str">
        <f>VLOOKUP(sales_order1[[#This Row],[itemCode]],product_details3!B:C,2,0)</f>
        <v>EXFG100</v>
      </c>
      <c r="E4106" t="s">
        <v>326</v>
      </c>
      <c r="F4106" t="s">
        <v>183</v>
      </c>
      <c r="G4106">
        <v>100</v>
      </c>
      <c r="H4106">
        <v>20.75</v>
      </c>
      <c r="I4106">
        <v>2075</v>
      </c>
      <c r="J4106">
        <v>7.45</v>
      </c>
      <c r="K4106">
        <v>745</v>
      </c>
      <c r="L4106">
        <v>13.3</v>
      </c>
      <c r="M4106">
        <v>0.64096385542168677</v>
      </c>
      <c r="N4106">
        <v>1330</v>
      </c>
      <c r="O4106" t="s">
        <v>211</v>
      </c>
      <c r="P4106" t="s">
        <v>212</v>
      </c>
      <c r="Q4106" t="s">
        <v>213</v>
      </c>
      <c r="R4106" t="s">
        <v>25</v>
      </c>
      <c r="S4106" t="s">
        <v>214</v>
      </c>
      <c r="T4106" t="s">
        <v>215</v>
      </c>
      <c r="U4106" t="s">
        <v>1191</v>
      </c>
      <c r="V4106">
        <f>YEAR(sales_order1[[#This Row],[date]])</f>
        <v>2021</v>
      </c>
      <c r="W4106" t="str">
        <f>TEXT(sales_order1[[#This Row],[date]], "Mmm")</f>
        <v>Nov</v>
      </c>
      <c r="X4106">
        <f>VALUE(TEXT(sales_order1[[#This Row],[date]], "D"))</f>
        <v>25</v>
      </c>
      <c r="Y4106">
        <v>47</v>
      </c>
    </row>
    <row r="4107" spans="1:25" x14ac:dyDescent="0.25">
      <c r="A4107" s="1">
        <v>44525</v>
      </c>
      <c r="B4107">
        <v>62031</v>
      </c>
      <c r="C4107" t="s">
        <v>103</v>
      </c>
      <c r="D4107" t="str">
        <f>VLOOKUP(sales_order1[[#This Row],[itemCode]],product_details3!B:C,2,0)</f>
        <v>SCRT50</v>
      </c>
      <c r="E4107" t="s">
        <v>104</v>
      </c>
      <c r="F4107" t="s">
        <v>61</v>
      </c>
      <c r="G4107">
        <v>100</v>
      </c>
      <c r="H4107">
        <v>16.95</v>
      </c>
      <c r="I4107">
        <v>1695</v>
      </c>
      <c r="J4107">
        <v>5.2</v>
      </c>
      <c r="K4107">
        <v>520</v>
      </c>
      <c r="L4107">
        <v>11.75</v>
      </c>
      <c r="M4107">
        <v>0.69321533923303835</v>
      </c>
      <c r="N4107">
        <v>1175</v>
      </c>
      <c r="O4107" t="s">
        <v>576</v>
      </c>
      <c r="P4107" t="s">
        <v>577</v>
      </c>
      <c r="Q4107" t="s">
        <v>132</v>
      </c>
      <c r="R4107" t="s">
        <v>56</v>
      </c>
      <c r="S4107" t="s">
        <v>133</v>
      </c>
      <c r="T4107" t="s">
        <v>578</v>
      </c>
      <c r="U4107" t="s">
        <v>1191</v>
      </c>
      <c r="V4107">
        <f>YEAR(sales_order1[[#This Row],[date]])</f>
        <v>2021</v>
      </c>
      <c r="W4107" t="str">
        <f>TEXT(sales_order1[[#This Row],[date]], "Mmm")</f>
        <v>Nov</v>
      </c>
      <c r="X4107">
        <f>VALUE(TEXT(sales_order1[[#This Row],[date]], "D"))</f>
        <v>25</v>
      </c>
      <c r="Y4107">
        <v>47</v>
      </c>
    </row>
    <row r="4108" spans="1:25" x14ac:dyDescent="0.25">
      <c r="A4108" s="1">
        <v>44525</v>
      </c>
      <c r="B4108">
        <v>62032</v>
      </c>
      <c r="C4108" t="s">
        <v>115</v>
      </c>
      <c r="D4108" t="str">
        <f>VLOOKUP(sales_order1[[#This Row],[itemCode]],product_details3!B:C,2,0)</f>
        <v>SCRS30100</v>
      </c>
      <c r="E4108" t="s">
        <v>116</v>
      </c>
      <c r="F4108" t="s">
        <v>61</v>
      </c>
      <c r="G4108">
        <v>150</v>
      </c>
      <c r="H4108">
        <v>32.75</v>
      </c>
      <c r="I4108">
        <v>4912.5</v>
      </c>
      <c r="J4108">
        <v>11.25</v>
      </c>
      <c r="K4108">
        <v>1687.5</v>
      </c>
      <c r="L4108">
        <v>21.5</v>
      </c>
      <c r="M4108">
        <v>0.65648854961832059</v>
      </c>
      <c r="N4108">
        <v>3225</v>
      </c>
      <c r="O4108" t="s">
        <v>117</v>
      </c>
      <c r="P4108" t="s">
        <v>118</v>
      </c>
      <c r="Q4108" t="s">
        <v>119</v>
      </c>
      <c r="R4108" t="s">
        <v>40</v>
      </c>
      <c r="S4108" t="s">
        <v>120</v>
      </c>
      <c r="T4108" t="s">
        <v>121</v>
      </c>
      <c r="U4108" t="s">
        <v>1190</v>
      </c>
      <c r="V4108">
        <f>YEAR(sales_order1[[#This Row],[date]])</f>
        <v>2021</v>
      </c>
      <c r="W4108" t="str">
        <f>TEXT(sales_order1[[#This Row],[date]], "Mmm")</f>
        <v>Nov</v>
      </c>
      <c r="X4108">
        <f>VALUE(TEXT(sales_order1[[#This Row],[date]], "D"))</f>
        <v>25</v>
      </c>
      <c r="Y4108">
        <v>47</v>
      </c>
    </row>
    <row r="4109" spans="1:25" x14ac:dyDescent="0.25">
      <c r="A4109" s="1">
        <v>44525</v>
      </c>
      <c r="B4109">
        <v>62033</v>
      </c>
      <c r="C4109" t="s">
        <v>51</v>
      </c>
      <c r="D4109" t="str">
        <f>VLOOKUP(sales_order1[[#This Row],[itemCode]],product_details3!B:C,2,0)</f>
        <v>MSTH50</v>
      </c>
      <c r="E4109" t="s">
        <v>52</v>
      </c>
      <c r="F4109" t="s">
        <v>21</v>
      </c>
      <c r="G4109">
        <v>100</v>
      </c>
      <c r="H4109">
        <v>15.75</v>
      </c>
      <c r="I4109">
        <v>1575</v>
      </c>
      <c r="J4109">
        <v>4.45</v>
      </c>
      <c r="K4109">
        <v>445</v>
      </c>
      <c r="L4109">
        <v>11.3</v>
      </c>
      <c r="M4109">
        <v>0.71746031746031746</v>
      </c>
      <c r="N4109">
        <v>1130</v>
      </c>
      <c r="O4109" t="s">
        <v>691</v>
      </c>
      <c r="P4109" t="s">
        <v>692</v>
      </c>
      <c r="Q4109" t="s">
        <v>160</v>
      </c>
      <c r="R4109" t="s">
        <v>112</v>
      </c>
      <c r="S4109" t="s">
        <v>297</v>
      </c>
      <c r="T4109" t="s">
        <v>693</v>
      </c>
      <c r="U4109" t="s">
        <v>1189</v>
      </c>
      <c r="V4109">
        <f>YEAR(sales_order1[[#This Row],[date]])</f>
        <v>2021</v>
      </c>
      <c r="W4109" t="str">
        <f>TEXT(sales_order1[[#This Row],[date]], "Mmm")</f>
        <v>Nov</v>
      </c>
      <c r="X4109">
        <f>VALUE(TEXT(sales_order1[[#This Row],[date]], "D"))</f>
        <v>25</v>
      </c>
      <c r="Y4109">
        <v>47</v>
      </c>
    </row>
    <row r="4110" spans="1:25" x14ac:dyDescent="0.25">
      <c r="A4110" s="1">
        <v>44526</v>
      </c>
      <c r="B4110">
        <v>62034</v>
      </c>
      <c r="C4110" t="s">
        <v>51</v>
      </c>
      <c r="D4110" t="str">
        <f>VLOOKUP(sales_order1[[#This Row],[itemCode]],product_details3!B:C,2,0)</f>
        <v>MSTH50</v>
      </c>
      <c r="E4110" t="s">
        <v>52</v>
      </c>
      <c r="F4110" t="s">
        <v>21</v>
      </c>
      <c r="G4110">
        <v>100</v>
      </c>
      <c r="H4110">
        <v>15.75</v>
      </c>
      <c r="I4110">
        <v>1575</v>
      </c>
      <c r="J4110">
        <v>4.45</v>
      </c>
      <c r="K4110">
        <v>445</v>
      </c>
      <c r="L4110">
        <v>11.3</v>
      </c>
      <c r="M4110">
        <v>0.71746031746031746</v>
      </c>
      <c r="N4110">
        <v>1130</v>
      </c>
      <c r="O4110" t="s">
        <v>69</v>
      </c>
      <c r="P4110" t="s">
        <v>70</v>
      </c>
      <c r="Q4110" t="s">
        <v>71</v>
      </c>
      <c r="R4110" t="s">
        <v>72</v>
      </c>
      <c r="S4110" t="s">
        <v>73</v>
      </c>
      <c r="T4110" t="s">
        <v>74</v>
      </c>
      <c r="U4110" t="s">
        <v>1190</v>
      </c>
      <c r="V4110">
        <f>YEAR(sales_order1[[#This Row],[date]])</f>
        <v>2021</v>
      </c>
      <c r="W4110" t="str">
        <f>TEXT(sales_order1[[#This Row],[date]], "Mmm")</f>
        <v>Nov</v>
      </c>
      <c r="X4110">
        <f>VALUE(TEXT(sales_order1[[#This Row],[date]], "D"))</f>
        <v>26</v>
      </c>
      <c r="Y4110">
        <v>48</v>
      </c>
    </row>
    <row r="4111" spans="1:25" x14ac:dyDescent="0.25">
      <c r="A4111" s="1">
        <v>44526</v>
      </c>
      <c r="B4111">
        <v>62035</v>
      </c>
      <c r="C4111" t="s">
        <v>103</v>
      </c>
      <c r="D4111" t="str">
        <f>VLOOKUP(sales_order1[[#This Row],[itemCode]],product_details3!B:C,2,0)</f>
        <v>SCRT50</v>
      </c>
      <c r="E4111" t="s">
        <v>104</v>
      </c>
      <c r="F4111" t="s">
        <v>61</v>
      </c>
      <c r="G4111">
        <v>100</v>
      </c>
      <c r="H4111">
        <v>16.95</v>
      </c>
      <c r="I4111">
        <v>1695</v>
      </c>
      <c r="J4111">
        <v>5.2</v>
      </c>
      <c r="K4111">
        <v>520</v>
      </c>
      <c r="L4111">
        <v>11.75</v>
      </c>
      <c r="M4111">
        <v>0.69321533923303835</v>
      </c>
      <c r="N4111">
        <v>1175</v>
      </c>
      <c r="O4111" t="s">
        <v>738</v>
      </c>
      <c r="P4111" t="s">
        <v>739</v>
      </c>
      <c r="Q4111" t="s">
        <v>107</v>
      </c>
      <c r="R4111" t="s">
        <v>40</v>
      </c>
      <c r="S4111" t="s">
        <v>101</v>
      </c>
      <c r="T4111" t="s">
        <v>740</v>
      </c>
      <c r="U4111" t="s">
        <v>1190</v>
      </c>
      <c r="V4111">
        <f>YEAR(sales_order1[[#This Row],[date]])</f>
        <v>2021</v>
      </c>
      <c r="W4111" t="str">
        <f>TEXT(sales_order1[[#This Row],[date]], "Mmm")</f>
        <v>Nov</v>
      </c>
      <c r="X4111">
        <f>VALUE(TEXT(sales_order1[[#This Row],[date]], "D"))</f>
        <v>26</v>
      </c>
      <c r="Y4111">
        <v>48</v>
      </c>
    </row>
    <row r="4112" spans="1:25" x14ac:dyDescent="0.25">
      <c r="A4112" s="1">
        <v>44526</v>
      </c>
      <c r="B4112">
        <v>62036</v>
      </c>
      <c r="C4112" t="s">
        <v>103</v>
      </c>
      <c r="D4112" t="str">
        <f>VLOOKUP(sales_order1[[#This Row],[itemCode]],product_details3!B:C,2,0)</f>
        <v>SCRT50</v>
      </c>
      <c r="E4112" t="s">
        <v>104</v>
      </c>
      <c r="F4112" t="s">
        <v>61</v>
      </c>
      <c r="G4112">
        <v>300</v>
      </c>
      <c r="H4112">
        <v>16.95</v>
      </c>
      <c r="I4112">
        <v>5085</v>
      </c>
      <c r="J4112">
        <v>5.2</v>
      </c>
      <c r="K4112">
        <v>1560</v>
      </c>
      <c r="L4112">
        <v>11.75</v>
      </c>
      <c r="M4112">
        <v>0.69321533923303835</v>
      </c>
      <c r="N4112">
        <v>3525</v>
      </c>
      <c r="O4112" t="s">
        <v>284</v>
      </c>
      <c r="P4112" t="s">
        <v>285</v>
      </c>
      <c r="Q4112" t="s">
        <v>48</v>
      </c>
      <c r="R4112" t="s">
        <v>25</v>
      </c>
      <c r="S4112" t="s">
        <v>286</v>
      </c>
      <c r="T4112" t="s">
        <v>287</v>
      </c>
      <c r="U4112" t="s">
        <v>1191</v>
      </c>
      <c r="V4112">
        <f>YEAR(sales_order1[[#This Row],[date]])</f>
        <v>2021</v>
      </c>
      <c r="W4112" t="str">
        <f>TEXT(sales_order1[[#This Row],[date]], "Mmm")</f>
        <v>Nov</v>
      </c>
      <c r="X4112">
        <f>VALUE(TEXT(sales_order1[[#This Row],[date]], "D"))</f>
        <v>26</v>
      </c>
      <c r="Y4112">
        <v>48</v>
      </c>
    </row>
    <row r="4113" spans="1:25" x14ac:dyDescent="0.25">
      <c r="A4113" s="1">
        <v>44526</v>
      </c>
      <c r="B4113">
        <v>62037</v>
      </c>
      <c r="C4113" t="s">
        <v>19</v>
      </c>
      <c r="D4113" t="str">
        <f>VLOOKUP(sales_order1[[#This Row],[itemCode]],product_details3!B:C,2,0)</f>
        <v>MSTH100</v>
      </c>
      <c r="E4113" t="s">
        <v>20</v>
      </c>
      <c r="F4113" t="s">
        <v>21</v>
      </c>
      <c r="G4113">
        <v>50</v>
      </c>
      <c r="H4113">
        <v>26.25</v>
      </c>
      <c r="I4113">
        <v>1312.5</v>
      </c>
      <c r="J4113">
        <v>7.75</v>
      </c>
      <c r="K4113">
        <v>387.5</v>
      </c>
      <c r="L4113">
        <v>18.5</v>
      </c>
      <c r="M4113">
        <v>0.70476190476190481</v>
      </c>
      <c r="N4113">
        <v>925</v>
      </c>
      <c r="O4113" t="s">
        <v>528</v>
      </c>
      <c r="P4113" t="s">
        <v>529</v>
      </c>
      <c r="Q4113" t="s">
        <v>132</v>
      </c>
      <c r="R4113" t="s">
        <v>56</v>
      </c>
      <c r="S4113" t="s">
        <v>133</v>
      </c>
      <c r="T4113" t="s">
        <v>530</v>
      </c>
      <c r="U4113" t="s">
        <v>1191</v>
      </c>
      <c r="V4113">
        <f>YEAR(sales_order1[[#This Row],[date]])</f>
        <v>2021</v>
      </c>
      <c r="W4113" t="str">
        <f>TEXT(sales_order1[[#This Row],[date]], "Mmm")</f>
        <v>Nov</v>
      </c>
      <c r="X4113">
        <f>VALUE(TEXT(sales_order1[[#This Row],[date]], "D"))</f>
        <v>26</v>
      </c>
      <c r="Y4113">
        <v>48</v>
      </c>
    </row>
    <row r="4114" spans="1:25" x14ac:dyDescent="0.25">
      <c r="A4114" s="1">
        <v>44526</v>
      </c>
      <c r="B4114">
        <v>62038</v>
      </c>
      <c r="C4114" t="s">
        <v>51</v>
      </c>
      <c r="D4114" t="str">
        <f>VLOOKUP(sales_order1[[#This Row],[itemCode]],product_details3!B:C,2,0)</f>
        <v>MSTH50</v>
      </c>
      <c r="E4114" t="s">
        <v>52</v>
      </c>
      <c r="F4114" t="s">
        <v>21</v>
      </c>
      <c r="G4114">
        <v>50</v>
      </c>
      <c r="H4114">
        <v>15.75</v>
      </c>
      <c r="I4114">
        <v>787.5</v>
      </c>
      <c r="J4114">
        <v>4.45</v>
      </c>
      <c r="K4114">
        <v>222.5</v>
      </c>
      <c r="L4114">
        <v>11.3</v>
      </c>
      <c r="M4114">
        <v>0.71746031746031746</v>
      </c>
      <c r="N4114">
        <v>565</v>
      </c>
      <c r="O4114" t="s">
        <v>392</v>
      </c>
      <c r="P4114" t="s">
        <v>393</v>
      </c>
      <c r="Q4114" t="s">
        <v>264</v>
      </c>
      <c r="R4114" t="s">
        <v>56</v>
      </c>
      <c r="S4114" t="s">
        <v>133</v>
      </c>
      <c r="T4114" t="s">
        <v>394</v>
      </c>
      <c r="U4114" t="s">
        <v>1191</v>
      </c>
      <c r="V4114">
        <f>YEAR(sales_order1[[#This Row],[date]])</f>
        <v>2021</v>
      </c>
      <c r="W4114" t="str">
        <f>TEXT(sales_order1[[#This Row],[date]], "Mmm")</f>
        <v>Nov</v>
      </c>
      <c r="X4114">
        <f>VALUE(TEXT(sales_order1[[#This Row],[date]], "D"))</f>
        <v>26</v>
      </c>
      <c r="Y4114">
        <v>48</v>
      </c>
    </row>
    <row r="4115" spans="1:25" x14ac:dyDescent="0.25">
      <c r="A4115" s="1">
        <v>44526</v>
      </c>
      <c r="B4115">
        <v>62039</v>
      </c>
      <c r="C4115" t="s">
        <v>348</v>
      </c>
      <c r="D4115" t="str">
        <f>VLOOKUP(sales_order1[[#This Row],[itemCode]],product_details3!B:C,2,0)</f>
        <v>EXFG150</v>
      </c>
      <c r="E4115" t="s">
        <v>349</v>
      </c>
      <c r="F4115" t="s">
        <v>183</v>
      </c>
      <c r="G4115">
        <v>50</v>
      </c>
      <c r="H4115">
        <v>26.25</v>
      </c>
      <c r="I4115">
        <v>1312.5</v>
      </c>
      <c r="J4115">
        <v>10.75</v>
      </c>
      <c r="K4115">
        <v>537.5</v>
      </c>
      <c r="L4115">
        <v>15.5</v>
      </c>
      <c r="M4115">
        <v>0.59047619047619049</v>
      </c>
      <c r="N4115">
        <v>775</v>
      </c>
      <c r="O4115" t="s">
        <v>573</v>
      </c>
      <c r="P4115" t="s">
        <v>574</v>
      </c>
      <c r="Q4115" t="s">
        <v>218</v>
      </c>
      <c r="R4115" t="s">
        <v>40</v>
      </c>
      <c r="S4115" t="s">
        <v>219</v>
      </c>
      <c r="T4115" t="s">
        <v>575</v>
      </c>
      <c r="U4115" t="s">
        <v>1190</v>
      </c>
      <c r="V4115">
        <f>YEAR(sales_order1[[#This Row],[date]])</f>
        <v>2021</v>
      </c>
      <c r="W4115" t="str">
        <f>TEXT(sales_order1[[#This Row],[date]], "Mmm")</f>
        <v>Nov</v>
      </c>
      <c r="X4115">
        <f>VALUE(TEXT(sales_order1[[#This Row],[date]], "D"))</f>
        <v>26</v>
      </c>
      <c r="Y4115">
        <v>48</v>
      </c>
    </row>
    <row r="4116" spans="1:25" x14ac:dyDescent="0.25">
      <c r="A4116" s="1">
        <v>44526</v>
      </c>
      <c r="B4116">
        <v>62040</v>
      </c>
      <c r="C4116" t="s">
        <v>279</v>
      </c>
      <c r="D4116" t="str">
        <f>VLOOKUP(sales_order1[[#This Row],[itemCode]],product_details3!B:C,2,0)</f>
        <v>SRMC15</v>
      </c>
      <c r="E4116" t="s">
        <v>280</v>
      </c>
      <c r="F4116" t="s">
        <v>30</v>
      </c>
      <c r="G4116">
        <v>150</v>
      </c>
      <c r="H4116">
        <v>16.95</v>
      </c>
      <c r="I4116">
        <v>2542.5</v>
      </c>
      <c r="J4116">
        <v>6.2</v>
      </c>
      <c r="K4116">
        <v>930</v>
      </c>
      <c r="L4116">
        <v>10.75</v>
      </c>
      <c r="M4116">
        <v>0.63421828908554578</v>
      </c>
      <c r="N4116">
        <v>1612.5</v>
      </c>
      <c r="O4116" t="s">
        <v>69</v>
      </c>
      <c r="P4116" t="s">
        <v>70</v>
      </c>
      <c r="Q4116" t="s">
        <v>71</v>
      </c>
      <c r="R4116" t="s">
        <v>72</v>
      </c>
      <c r="S4116" t="s">
        <v>73</v>
      </c>
      <c r="T4116" t="s">
        <v>74</v>
      </c>
      <c r="U4116" t="s">
        <v>1190</v>
      </c>
      <c r="V4116">
        <f>YEAR(sales_order1[[#This Row],[date]])</f>
        <v>2021</v>
      </c>
      <c r="W4116" t="str">
        <f>TEXT(sales_order1[[#This Row],[date]], "Mmm")</f>
        <v>Nov</v>
      </c>
      <c r="X4116">
        <f>VALUE(TEXT(sales_order1[[#This Row],[date]], "D"))</f>
        <v>26</v>
      </c>
      <c r="Y4116">
        <v>48</v>
      </c>
    </row>
    <row r="4117" spans="1:25" x14ac:dyDescent="0.25">
      <c r="A4117" s="1">
        <v>44526</v>
      </c>
      <c r="B4117">
        <v>62041</v>
      </c>
      <c r="C4117" t="s">
        <v>128</v>
      </c>
      <c r="D4117" t="str">
        <f>VLOOKUP(sales_order1[[#This Row],[itemCode]],product_details3!B:C,2,0)</f>
        <v>SCRT100</v>
      </c>
      <c r="E4117" t="s">
        <v>129</v>
      </c>
      <c r="F4117" t="s">
        <v>61</v>
      </c>
      <c r="G4117">
        <v>100</v>
      </c>
      <c r="H4117">
        <v>28.25</v>
      </c>
      <c r="I4117">
        <v>2825</v>
      </c>
      <c r="J4117">
        <v>9</v>
      </c>
      <c r="K4117">
        <v>900</v>
      </c>
      <c r="L4117">
        <v>19.25</v>
      </c>
      <c r="M4117">
        <v>0.68141592920353977</v>
      </c>
      <c r="N4117">
        <v>1925</v>
      </c>
      <c r="O4117" t="s">
        <v>676</v>
      </c>
      <c r="P4117" t="s">
        <v>677</v>
      </c>
      <c r="Q4117" t="s">
        <v>93</v>
      </c>
      <c r="R4117" t="s">
        <v>72</v>
      </c>
      <c r="S4117" t="s">
        <v>94</v>
      </c>
      <c r="T4117" t="s">
        <v>678</v>
      </c>
      <c r="U4117" t="s">
        <v>1190</v>
      </c>
      <c r="V4117">
        <f>YEAR(sales_order1[[#This Row],[date]])</f>
        <v>2021</v>
      </c>
      <c r="W4117" t="str">
        <f>TEXT(sales_order1[[#This Row],[date]], "Mmm")</f>
        <v>Nov</v>
      </c>
      <c r="X4117">
        <f>VALUE(TEXT(sales_order1[[#This Row],[date]], "D"))</f>
        <v>26</v>
      </c>
      <c r="Y4117">
        <v>48</v>
      </c>
    </row>
    <row r="4118" spans="1:25" x14ac:dyDescent="0.25">
      <c r="A4118" s="1">
        <v>44526</v>
      </c>
      <c r="B4118">
        <v>62042</v>
      </c>
      <c r="C4118" t="s">
        <v>327</v>
      </c>
      <c r="D4118" t="str">
        <f>VLOOKUP(sales_order1[[#This Row],[itemCode]],product_details3!B:C,2,0)</f>
        <v>SCR50+50</v>
      </c>
      <c r="E4118" t="s">
        <v>328</v>
      </c>
      <c r="F4118" t="s">
        <v>61</v>
      </c>
      <c r="G4118">
        <v>300</v>
      </c>
      <c r="H4118">
        <v>15.75</v>
      </c>
      <c r="I4118">
        <v>4725</v>
      </c>
      <c r="J4118">
        <v>4.45</v>
      </c>
      <c r="K4118">
        <v>1335</v>
      </c>
      <c r="L4118">
        <v>11.3</v>
      </c>
      <c r="M4118">
        <v>0.71746031746031746</v>
      </c>
      <c r="N4118">
        <v>3390</v>
      </c>
      <c r="O4118" t="s">
        <v>447</v>
      </c>
      <c r="P4118" t="s">
        <v>448</v>
      </c>
      <c r="Q4118" t="s">
        <v>378</v>
      </c>
      <c r="R4118" t="s">
        <v>72</v>
      </c>
      <c r="S4118" t="s">
        <v>449</v>
      </c>
      <c r="T4118" t="s">
        <v>450</v>
      </c>
      <c r="U4118" t="s">
        <v>1188</v>
      </c>
      <c r="V4118">
        <f>YEAR(sales_order1[[#This Row],[date]])</f>
        <v>2021</v>
      </c>
      <c r="W4118" t="str">
        <f>TEXT(sales_order1[[#This Row],[date]], "Mmm")</f>
        <v>Nov</v>
      </c>
      <c r="X4118">
        <f>VALUE(TEXT(sales_order1[[#This Row],[date]], "D"))</f>
        <v>26</v>
      </c>
      <c r="Y4118">
        <v>48</v>
      </c>
    </row>
    <row r="4119" spans="1:25" x14ac:dyDescent="0.25">
      <c r="A4119" s="1">
        <v>44526</v>
      </c>
      <c r="B4119">
        <v>62043</v>
      </c>
      <c r="C4119" t="s">
        <v>86</v>
      </c>
      <c r="D4119" t="str">
        <f>VLOOKUP(sales_order1[[#This Row],[itemCode]],product_details3!B:C,2,0)</f>
        <v>SRMH30</v>
      </c>
      <c r="E4119" t="s">
        <v>87</v>
      </c>
      <c r="F4119" t="s">
        <v>30</v>
      </c>
      <c r="G4119">
        <v>200</v>
      </c>
      <c r="H4119">
        <v>21</v>
      </c>
      <c r="I4119">
        <v>4200</v>
      </c>
      <c r="J4119">
        <v>6.6</v>
      </c>
      <c r="K4119">
        <v>1320</v>
      </c>
      <c r="L4119">
        <v>14.4</v>
      </c>
      <c r="M4119">
        <v>0.68571428571428572</v>
      </c>
      <c r="N4119">
        <v>2880</v>
      </c>
      <c r="O4119" t="s">
        <v>651</v>
      </c>
      <c r="P4119" t="s">
        <v>652</v>
      </c>
      <c r="Q4119" t="s">
        <v>218</v>
      </c>
      <c r="R4119" t="s">
        <v>40</v>
      </c>
      <c r="S4119" t="s">
        <v>432</v>
      </c>
      <c r="T4119" t="s">
        <v>653</v>
      </c>
      <c r="U4119" t="s">
        <v>1190</v>
      </c>
      <c r="V4119">
        <f>YEAR(sales_order1[[#This Row],[date]])</f>
        <v>2021</v>
      </c>
      <c r="W4119" t="str">
        <f>TEXT(sales_order1[[#This Row],[date]], "Mmm")</f>
        <v>Nov</v>
      </c>
      <c r="X4119">
        <f>VALUE(TEXT(sales_order1[[#This Row],[date]], "D"))</f>
        <v>26</v>
      </c>
      <c r="Y4119">
        <v>48</v>
      </c>
    </row>
    <row r="4120" spans="1:25" x14ac:dyDescent="0.25">
      <c r="A4120" s="1">
        <v>44526</v>
      </c>
      <c r="B4120">
        <v>62044</v>
      </c>
      <c r="C4120" t="s">
        <v>19</v>
      </c>
      <c r="D4120" t="str">
        <f>VLOOKUP(sales_order1[[#This Row],[itemCode]],product_details3!B:C,2,0)</f>
        <v>MSTH100</v>
      </c>
      <c r="E4120" t="s">
        <v>20</v>
      </c>
      <c r="F4120" t="s">
        <v>21</v>
      </c>
      <c r="G4120">
        <v>100</v>
      </c>
      <c r="H4120">
        <v>26.25</v>
      </c>
      <c r="I4120">
        <v>2625</v>
      </c>
      <c r="J4120">
        <v>7.75</v>
      </c>
      <c r="K4120">
        <v>775</v>
      </c>
      <c r="L4120">
        <v>18.5</v>
      </c>
      <c r="M4120">
        <v>0.70476190476190481</v>
      </c>
      <c r="N4120">
        <v>1850</v>
      </c>
      <c r="O4120" t="s">
        <v>290</v>
      </c>
      <c r="P4120" t="s">
        <v>291</v>
      </c>
      <c r="Q4120" t="s">
        <v>201</v>
      </c>
      <c r="R4120" t="s">
        <v>25</v>
      </c>
      <c r="S4120" t="s">
        <v>202</v>
      </c>
      <c r="T4120" t="s">
        <v>292</v>
      </c>
      <c r="U4120" t="s">
        <v>1191</v>
      </c>
      <c r="V4120">
        <f>YEAR(sales_order1[[#This Row],[date]])</f>
        <v>2021</v>
      </c>
      <c r="W4120" t="str">
        <f>TEXT(sales_order1[[#This Row],[date]], "Mmm")</f>
        <v>Nov</v>
      </c>
      <c r="X4120">
        <f>VALUE(TEXT(sales_order1[[#This Row],[date]], "D"))</f>
        <v>26</v>
      </c>
      <c r="Y4120">
        <v>48</v>
      </c>
    </row>
    <row r="4121" spans="1:25" x14ac:dyDescent="0.25">
      <c r="A4121" s="1">
        <v>44529</v>
      </c>
      <c r="B4121">
        <v>62045</v>
      </c>
      <c r="C4121" t="s">
        <v>325</v>
      </c>
      <c r="D4121" t="str">
        <f>VLOOKUP(sales_order1[[#This Row],[itemCode]],product_details3!B:C,2,0)</f>
        <v>EXFG100</v>
      </c>
      <c r="E4121" t="s">
        <v>326</v>
      </c>
      <c r="F4121" t="s">
        <v>183</v>
      </c>
      <c r="G4121">
        <v>50</v>
      </c>
      <c r="H4121">
        <v>20.75</v>
      </c>
      <c r="I4121">
        <v>1037.5</v>
      </c>
      <c r="J4121">
        <v>7.45</v>
      </c>
      <c r="K4121">
        <v>372.5</v>
      </c>
      <c r="L4121">
        <v>13.3</v>
      </c>
      <c r="M4121">
        <v>0.64096385542168677</v>
      </c>
      <c r="N4121">
        <v>665</v>
      </c>
      <c r="O4121" t="s">
        <v>720</v>
      </c>
      <c r="P4121" t="s">
        <v>721</v>
      </c>
      <c r="Q4121" t="s">
        <v>24</v>
      </c>
      <c r="R4121" t="s">
        <v>25</v>
      </c>
      <c r="S4121" t="s">
        <v>33</v>
      </c>
      <c r="T4121" t="s">
        <v>722</v>
      </c>
      <c r="U4121" t="s">
        <v>1191</v>
      </c>
      <c r="V4121">
        <f>YEAR(sales_order1[[#This Row],[date]])</f>
        <v>2021</v>
      </c>
      <c r="W4121" t="str">
        <f>TEXT(sales_order1[[#This Row],[date]], "Mmm")</f>
        <v>Nov</v>
      </c>
      <c r="X4121">
        <f>VALUE(TEXT(sales_order1[[#This Row],[date]], "D"))</f>
        <v>29</v>
      </c>
      <c r="Y4121">
        <v>48</v>
      </c>
    </row>
    <row r="4122" spans="1:25" x14ac:dyDescent="0.25">
      <c r="A4122" s="1">
        <v>44529</v>
      </c>
      <c r="B4122">
        <v>62046</v>
      </c>
      <c r="C4122" t="s">
        <v>352</v>
      </c>
      <c r="D4122" t="str">
        <f>VLOOKUP(sales_order1[[#This Row],[itemCode]],product_details3!B:C,2,0)</f>
        <v>MSTL50</v>
      </c>
      <c r="E4122" t="s">
        <v>353</v>
      </c>
      <c r="F4122" t="s">
        <v>21</v>
      </c>
      <c r="G4122">
        <v>100</v>
      </c>
      <c r="H4122">
        <v>16.95</v>
      </c>
      <c r="I4122">
        <v>1695</v>
      </c>
      <c r="J4122">
        <v>5.2</v>
      </c>
      <c r="K4122">
        <v>520</v>
      </c>
      <c r="L4122">
        <v>11.75</v>
      </c>
      <c r="M4122">
        <v>0.69321533923303835</v>
      </c>
      <c r="N4122">
        <v>1175</v>
      </c>
      <c r="O4122" t="s">
        <v>172</v>
      </c>
      <c r="P4122" t="s">
        <v>173</v>
      </c>
      <c r="Q4122" t="s">
        <v>39</v>
      </c>
      <c r="R4122" t="s">
        <v>40</v>
      </c>
      <c r="S4122" t="s">
        <v>41</v>
      </c>
      <c r="T4122" t="s">
        <v>174</v>
      </c>
      <c r="U4122" t="s">
        <v>1188</v>
      </c>
      <c r="V4122">
        <f>YEAR(sales_order1[[#This Row],[date]])</f>
        <v>2021</v>
      </c>
      <c r="W4122" t="str">
        <f>TEXT(sales_order1[[#This Row],[date]], "Mmm")</f>
        <v>Nov</v>
      </c>
      <c r="X4122">
        <f>VALUE(TEXT(sales_order1[[#This Row],[date]], "D"))</f>
        <v>29</v>
      </c>
      <c r="Y4122">
        <v>48</v>
      </c>
    </row>
    <row r="4123" spans="1:25" x14ac:dyDescent="0.25">
      <c r="A4123" s="1">
        <v>44529</v>
      </c>
      <c r="B4123">
        <v>62047</v>
      </c>
      <c r="C4123" t="s">
        <v>128</v>
      </c>
      <c r="D4123" t="str">
        <f>VLOOKUP(sales_order1[[#This Row],[itemCode]],product_details3!B:C,2,0)</f>
        <v>SCRT100</v>
      </c>
      <c r="E4123" t="s">
        <v>129</v>
      </c>
      <c r="F4123" t="s">
        <v>61</v>
      </c>
      <c r="G4123">
        <v>100</v>
      </c>
      <c r="H4123">
        <v>28.25</v>
      </c>
      <c r="I4123">
        <v>2825</v>
      </c>
      <c r="J4123">
        <v>9</v>
      </c>
      <c r="K4123">
        <v>900</v>
      </c>
      <c r="L4123">
        <v>19.25</v>
      </c>
      <c r="M4123">
        <v>0.68141592920353977</v>
      </c>
      <c r="N4123">
        <v>1925</v>
      </c>
      <c r="O4123" t="s">
        <v>640</v>
      </c>
      <c r="P4123" t="s">
        <v>641</v>
      </c>
      <c r="Q4123" t="s">
        <v>132</v>
      </c>
      <c r="R4123" t="s">
        <v>56</v>
      </c>
      <c r="S4123" t="s">
        <v>133</v>
      </c>
      <c r="T4123" t="s">
        <v>642</v>
      </c>
      <c r="U4123" t="s">
        <v>1191</v>
      </c>
      <c r="V4123">
        <f>YEAR(sales_order1[[#This Row],[date]])</f>
        <v>2021</v>
      </c>
      <c r="W4123" t="str">
        <f>TEXT(sales_order1[[#This Row],[date]], "Mmm")</f>
        <v>Nov</v>
      </c>
      <c r="X4123">
        <f>VALUE(TEXT(sales_order1[[#This Row],[date]], "D"))</f>
        <v>29</v>
      </c>
      <c r="Y4123">
        <v>48</v>
      </c>
    </row>
    <row r="4124" spans="1:25" x14ac:dyDescent="0.25">
      <c r="A4124" s="1">
        <v>44529</v>
      </c>
      <c r="B4124">
        <v>62048</v>
      </c>
      <c r="C4124" t="s">
        <v>86</v>
      </c>
      <c r="D4124" t="str">
        <f>VLOOKUP(sales_order1[[#This Row],[itemCode]],product_details3!B:C,2,0)</f>
        <v>SRMH30</v>
      </c>
      <c r="E4124" t="s">
        <v>87</v>
      </c>
      <c r="F4124" t="s">
        <v>30</v>
      </c>
      <c r="G4124">
        <v>200</v>
      </c>
      <c r="H4124">
        <v>21</v>
      </c>
      <c r="I4124">
        <v>4200</v>
      </c>
      <c r="J4124">
        <v>6.6</v>
      </c>
      <c r="K4124">
        <v>1320</v>
      </c>
      <c r="L4124">
        <v>14.4</v>
      </c>
      <c r="M4124">
        <v>0.68571428571428572</v>
      </c>
      <c r="N4124">
        <v>2880</v>
      </c>
      <c r="O4124" t="s">
        <v>341</v>
      </c>
      <c r="P4124" t="s">
        <v>342</v>
      </c>
      <c r="Q4124" t="s">
        <v>146</v>
      </c>
      <c r="R4124" t="s">
        <v>112</v>
      </c>
      <c r="S4124" t="s">
        <v>343</v>
      </c>
      <c r="T4124" t="s">
        <v>95</v>
      </c>
      <c r="U4124" t="s">
        <v>1190</v>
      </c>
      <c r="V4124">
        <f>YEAR(sales_order1[[#This Row],[date]])</f>
        <v>2021</v>
      </c>
      <c r="W4124" t="str">
        <f>TEXT(sales_order1[[#This Row],[date]], "Mmm")</f>
        <v>Nov</v>
      </c>
      <c r="X4124">
        <f>VALUE(TEXT(sales_order1[[#This Row],[date]], "D"))</f>
        <v>29</v>
      </c>
      <c r="Y4124">
        <v>48</v>
      </c>
    </row>
    <row r="4125" spans="1:25" x14ac:dyDescent="0.25">
      <c r="A4125" s="1">
        <v>44529</v>
      </c>
      <c r="B4125">
        <v>62049</v>
      </c>
      <c r="C4125" t="s">
        <v>103</v>
      </c>
      <c r="D4125" t="str">
        <f>VLOOKUP(sales_order1[[#This Row],[itemCode]],product_details3!B:C,2,0)</f>
        <v>SCRT50</v>
      </c>
      <c r="E4125" t="s">
        <v>104</v>
      </c>
      <c r="F4125" t="s">
        <v>61</v>
      </c>
      <c r="G4125">
        <v>250</v>
      </c>
      <c r="H4125">
        <v>16.95</v>
      </c>
      <c r="I4125">
        <v>4237.5</v>
      </c>
      <c r="J4125">
        <v>5.2</v>
      </c>
      <c r="K4125">
        <v>1300</v>
      </c>
      <c r="L4125">
        <v>11.75</v>
      </c>
      <c r="M4125">
        <v>0.69321533923303835</v>
      </c>
      <c r="N4125">
        <v>2937.5</v>
      </c>
      <c r="O4125" t="s">
        <v>691</v>
      </c>
      <c r="P4125" t="s">
        <v>692</v>
      </c>
      <c r="Q4125" t="s">
        <v>160</v>
      </c>
      <c r="R4125" t="s">
        <v>112</v>
      </c>
      <c r="S4125" t="s">
        <v>297</v>
      </c>
      <c r="T4125" t="s">
        <v>693</v>
      </c>
      <c r="U4125" t="s">
        <v>1189</v>
      </c>
      <c r="V4125">
        <f>YEAR(sales_order1[[#This Row],[date]])</f>
        <v>2021</v>
      </c>
      <c r="W4125" t="str">
        <f>TEXT(sales_order1[[#This Row],[date]], "Mmm")</f>
        <v>Nov</v>
      </c>
      <c r="X4125">
        <f>VALUE(TEXT(sales_order1[[#This Row],[date]], "D"))</f>
        <v>29</v>
      </c>
      <c r="Y4125">
        <v>48</v>
      </c>
    </row>
    <row r="4126" spans="1:25" x14ac:dyDescent="0.25">
      <c r="A4126" s="1">
        <v>44529</v>
      </c>
      <c r="B4126">
        <v>62050</v>
      </c>
      <c r="C4126" t="s">
        <v>86</v>
      </c>
      <c r="D4126" t="str">
        <f>VLOOKUP(sales_order1[[#This Row],[itemCode]],product_details3!B:C,2,0)</f>
        <v>SRMH30</v>
      </c>
      <c r="E4126" t="s">
        <v>87</v>
      </c>
      <c r="F4126" t="s">
        <v>30</v>
      </c>
      <c r="G4126">
        <v>100</v>
      </c>
      <c r="H4126">
        <v>21</v>
      </c>
      <c r="I4126">
        <v>2100</v>
      </c>
      <c r="J4126">
        <v>6.6</v>
      </c>
      <c r="K4126">
        <v>660</v>
      </c>
      <c r="L4126">
        <v>14.4</v>
      </c>
      <c r="M4126">
        <v>0.68571428571428572</v>
      </c>
      <c r="N4126">
        <v>1440</v>
      </c>
      <c r="O4126" t="s">
        <v>206</v>
      </c>
      <c r="P4126" t="s">
        <v>207</v>
      </c>
      <c r="Q4126" t="s">
        <v>71</v>
      </c>
      <c r="R4126" t="s">
        <v>72</v>
      </c>
      <c r="S4126" t="s">
        <v>73</v>
      </c>
      <c r="T4126" t="s">
        <v>208</v>
      </c>
      <c r="U4126" t="s">
        <v>1190</v>
      </c>
      <c r="V4126">
        <f>YEAR(sales_order1[[#This Row],[date]])</f>
        <v>2021</v>
      </c>
      <c r="W4126" t="str">
        <f>TEXT(sales_order1[[#This Row],[date]], "Mmm")</f>
        <v>Nov</v>
      </c>
      <c r="X4126">
        <f>VALUE(TEXT(sales_order1[[#This Row],[date]], "D"))</f>
        <v>29</v>
      </c>
      <c r="Y4126">
        <v>48</v>
      </c>
    </row>
    <row r="4127" spans="1:25" x14ac:dyDescent="0.25">
      <c r="A4127" s="1">
        <v>44529</v>
      </c>
      <c r="B4127">
        <v>62051</v>
      </c>
      <c r="C4127" t="s">
        <v>362</v>
      </c>
      <c r="D4127" t="str">
        <f>VLOOKUP(sales_order1[[#This Row],[itemCode]],product_details3!B:C,2,0)</f>
        <v>MSKO100</v>
      </c>
      <c r="E4127" t="s">
        <v>363</v>
      </c>
      <c r="F4127" t="s">
        <v>137</v>
      </c>
      <c r="G4127">
        <v>100</v>
      </c>
      <c r="H4127">
        <v>22.65</v>
      </c>
      <c r="I4127">
        <v>2265</v>
      </c>
      <c r="J4127">
        <v>9.5500000000000007</v>
      </c>
      <c r="K4127">
        <v>955</v>
      </c>
      <c r="L4127">
        <v>13.1</v>
      </c>
      <c r="M4127">
        <v>0.57836644591611486</v>
      </c>
      <c r="N4127">
        <v>1310</v>
      </c>
      <c r="O4127" t="s">
        <v>492</v>
      </c>
      <c r="P4127" t="s">
        <v>493</v>
      </c>
      <c r="Q4127" t="s">
        <v>378</v>
      </c>
      <c r="R4127" t="s">
        <v>72</v>
      </c>
      <c r="S4127" t="s">
        <v>379</v>
      </c>
      <c r="T4127" t="s">
        <v>494</v>
      </c>
      <c r="U4127" t="s">
        <v>1188</v>
      </c>
      <c r="V4127">
        <f>YEAR(sales_order1[[#This Row],[date]])</f>
        <v>2021</v>
      </c>
      <c r="W4127" t="str">
        <f>TEXT(sales_order1[[#This Row],[date]], "Mmm")</f>
        <v>Nov</v>
      </c>
      <c r="X4127">
        <f>VALUE(TEXT(sales_order1[[#This Row],[date]], "D"))</f>
        <v>29</v>
      </c>
      <c r="Y4127">
        <v>48</v>
      </c>
    </row>
    <row r="4128" spans="1:25" x14ac:dyDescent="0.25">
      <c r="A4128" s="1">
        <v>44529</v>
      </c>
      <c r="B4128">
        <v>62052</v>
      </c>
      <c r="C4128" t="s">
        <v>35</v>
      </c>
      <c r="D4128" t="str">
        <f>VLOOKUP(sales_order1[[#This Row],[itemCode]],product_details3!B:C,2,0)</f>
        <v>SRMA30</v>
      </c>
      <c r="E4128" t="s">
        <v>36</v>
      </c>
      <c r="F4128" t="s">
        <v>30</v>
      </c>
      <c r="G4128">
        <v>100</v>
      </c>
      <c r="H4128">
        <v>26.2</v>
      </c>
      <c r="I4128">
        <v>2620</v>
      </c>
      <c r="J4128">
        <v>9.4</v>
      </c>
      <c r="K4128">
        <v>940</v>
      </c>
      <c r="L4128">
        <v>16.8</v>
      </c>
      <c r="M4128">
        <v>0.6412213740458016</v>
      </c>
      <c r="N4128">
        <v>1680</v>
      </c>
      <c r="O4128" t="s">
        <v>223</v>
      </c>
      <c r="P4128" t="s">
        <v>224</v>
      </c>
      <c r="Q4128" t="s">
        <v>55</v>
      </c>
      <c r="R4128" t="s">
        <v>56</v>
      </c>
      <c r="S4128" t="s">
        <v>225</v>
      </c>
      <c r="T4128" t="s">
        <v>226</v>
      </c>
      <c r="U4128" t="s">
        <v>1191</v>
      </c>
      <c r="V4128">
        <f>YEAR(sales_order1[[#This Row],[date]])</f>
        <v>2021</v>
      </c>
      <c r="W4128" t="str">
        <f>TEXT(sales_order1[[#This Row],[date]], "Mmm")</f>
        <v>Nov</v>
      </c>
      <c r="X4128">
        <f>VALUE(TEXT(sales_order1[[#This Row],[date]], "D"))</f>
        <v>29</v>
      </c>
      <c r="Y4128">
        <v>48</v>
      </c>
    </row>
    <row r="4129" spans="1:25" x14ac:dyDescent="0.25">
      <c r="A4129" s="1">
        <v>44529</v>
      </c>
      <c r="B4129">
        <v>62053</v>
      </c>
      <c r="C4129" t="s">
        <v>51</v>
      </c>
      <c r="D4129" t="str">
        <f>VLOOKUP(sales_order1[[#This Row],[itemCode]],product_details3!B:C,2,0)</f>
        <v>MSTH50</v>
      </c>
      <c r="E4129" t="s">
        <v>52</v>
      </c>
      <c r="F4129" t="s">
        <v>21</v>
      </c>
      <c r="G4129">
        <v>100</v>
      </c>
      <c r="H4129">
        <v>15.75</v>
      </c>
      <c r="I4129">
        <v>1575</v>
      </c>
      <c r="J4129">
        <v>4.45</v>
      </c>
      <c r="K4129">
        <v>445</v>
      </c>
      <c r="L4129">
        <v>11.3</v>
      </c>
      <c r="M4129">
        <v>0.71746031746031746</v>
      </c>
      <c r="N4129">
        <v>1130</v>
      </c>
      <c r="O4129" t="s">
        <v>612</v>
      </c>
      <c r="P4129" t="s">
        <v>613</v>
      </c>
      <c r="Q4129" t="s">
        <v>48</v>
      </c>
      <c r="R4129" t="s">
        <v>25</v>
      </c>
      <c r="S4129" t="s">
        <v>49</v>
      </c>
      <c r="T4129" t="s">
        <v>614</v>
      </c>
      <c r="U4129" t="s">
        <v>1191</v>
      </c>
      <c r="V4129">
        <f>YEAR(sales_order1[[#This Row],[date]])</f>
        <v>2021</v>
      </c>
      <c r="W4129" t="str">
        <f>TEXT(sales_order1[[#This Row],[date]], "Mmm")</f>
        <v>Nov</v>
      </c>
      <c r="X4129">
        <f>VALUE(TEXT(sales_order1[[#This Row],[date]], "D"))</f>
        <v>29</v>
      </c>
      <c r="Y4129">
        <v>48</v>
      </c>
    </row>
    <row r="4130" spans="1:25" x14ac:dyDescent="0.25">
      <c r="A4130" s="1">
        <v>44529</v>
      </c>
      <c r="B4130">
        <v>62054</v>
      </c>
      <c r="C4130" t="s">
        <v>156</v>
      </c>
      <c r="D4130" t="str">
        <f>VLOOKUP(sales_order1[[#This Row],[itemCode]],product_details3!B:C,2,0)</f>
        <v>SCRT30</v>
      </c>
      <c r="E4130" t="s">
        <v>157</v>
      </c>
      <c r="F4130" t="s">
        <v>61</v>
      </c>
      <c r="G4130">
        <v>100</v>
      </c>
      <c r="H4130">
        <v>11.3</v>
      </c>
      <c r="I4130">
        <v>1130</v>
      </c>
      <c r="J4130">
        <v>3.8</v>
      </c>
      <c r="K4130">
        <v>380</v>
      </c>
      <c r="L4130">
        <v>7.5</v>
      </c>
      <c r="M4130">
        <v>0.66371681415929207</v>
      </c>
      <c r="N4130">
        <v>750</v>
      </c>
      <c r="O4130" t="s">
        <v>199</v>
      </c>
      <c r="P4130" t="s">
        <v>200</v>
      </c>
      <c r="Q4130" t="s">
        <v>201</v>
      </c>
      <c r="R4130" t="s">
        <v>25</v>
      </c>
      <c r="S4130" t="s">
        <v>202</v>
      </c>
      <c r="T4130" t="s">
        <v>203</v>
      </c>
      <c r="U4130" t="s">
        <v>1191</v>
      </c>
      <c r="V4130">
        <f>YEAR(sales_order1[[#This Row],[date]])</f>
        <v>2021</v>
      </c>
      <c r="W4130" t="str">
        <f>TEXT(sales_order1[[#This Row],[date]], "Mmm")</f>
        <v>Nov</v>
      </c>
      <c r="X4130">
        <f>VALUE(TEXT(sales_order1[[#This Row],[date]], "D"))</f>
        <v>29</v>
      </c>
      <c r="Y4130">
        <v>48</v>
      </c>
    </row>
    <row r="4131" spans="1:25" x14ac:dyDescent="0.25">
      <c r="A4131" s="1">
        <v>44529</v>
      </c>
      <c r="B4131">
        <v>62055</v>
      </c>
      <c r="C4131" t="s">
        <v>194</v>
      </c>
      <c r="D4131" t="str">
        <f>VLOOKUP(sales_order1[[#This Row],[itemCode]],product_details3!B:C,2,0)</f>
        <v>CLNG150</v>
      </c>
      <c r="E4131" t="s">
        <v>195</v>
      </c>
      <c r="F4131" t="s">
        <v>45</v>
      </c>
      <c r="G4131">
        <v>50</v>
      </c>
      <c r="H4131">
        <v>12.75</v>
      </c>
      <c r="I4131">
        <v>637.5</v>
      </c>
      <c r="J4131">
        <v>4.45</v>
      </c>
      <c r="K4131">
        <v>222.5</v>
      </c>
      <c r="L4131">
        <v>8.3000000000000007</v>
      </c>
      <c r="M4131">
        <v>0.65098039215686276</v>
      </c>
      <c r="N4131">
        <v>415</v>
      </c>
      <c r="O4131" t="s">
        <v>727</v>
      </c>
      <c r="P4131" t="s">
        <v>728</v>
      </c>
      <c r="Q4131" t="s">
        <v>93</v>
      </c>
      <c r="R4131" t="s">
        <v>72</v>
      </c>
      <c r="S4131" t="s">
        <v>260</v>
      </c>
      <c r="T4131" t="s">
        <v>611</v>
      </c>
      <c r="U4131" t="s">
        <v>1190</v>
      </c>
      <c r="V4131">
        <f>YEAR(sales_order1[[#This Row],[date]])</f>
        <v>2021</v>
      </c>
      <c r="W4131" t="str">
        <f>TEXT(sales_order1[[#This Row],[date]], "Mmm")</f>
        <v>Nov</v>
      </c>
      <c r="X4131">
        <f>VALUE(TEXT(sales_order1[[#This Row],[date]], "D"))</f>
        <v>29</v>
      </c>
      <c r="Y4131">
        <v>48</v>
      </c>
    </row>
    <row r="4132" spans="1:25" x14ac:dyDescent="0.25">
      <c r="A4132" s="1">
        <v>44530</v>
      </c>
      <c r="B4132">
        <v>62056</v>
      </c>
      <c r="C4132" t="s">
        <v>51</v>
      </c>
      <c r="D4132" t="str">
        <f>VLOOKUP(sales_order1[[#This Row],[itemCode]],product_details3!B:C,2,0)</f>
        <v>MSTH50</v>
      </c>
      <c r="E4132" t="s">
        <v>52</v>
      </c>
      <c r="F4132" t="s">
        <v>21</v>
      </c>
      <c r="G4132">
        <v>100</v>
      </c>
      <c r="H4132">
        <v>15.75</v>
      </c>
      <c r="I4132">
        <v>1575</v>
      </c>
      <c r="J4132">
        <v>4.45</v>
      </c>
      <c r="K4132">
        <v>445</v>
      </c>
      <c r="L4132">
        <v>11.3</v>
      </c>
      <c r="M4132">
        <v>0.71746031746031746</v>
      </c>
      <c r="N4132">
        <v>1130</v>
      </c>
      <c r="O4132" t="s">
        <v>440</v>
      </c>
      <c r="P4132" t="s">
        <v>441</v>
      </c>
      <c r="Q4132" t="s">
        <v>39</v>
      </c>
      <c r="R4132" t="s">
        <v>40</v>
      </c>
      <c r="S4132" t="s">
        <v>41</v>
      </c>
      <c r="T4132" t="s">
        <v>442</v>
      </c>
      <c r="U4132" t="s">
        <v>1188</v>
      </c>
      <c r="V4132">
        <f>YEAR(sales_order1[[#This Row],[date]])</f>
        <v>2021</v>
      </c>
      <c r="W4132" t="str">
        <f>TEXT(sales_order1[[#This Row],[date]], "Mmm")</f>
        <v>Nov</v>
      </c>
      <c r="X4132">
        <f>VALUE(TEXT(sales_order1[[#This Row],[date]], "D"))</f>
        <v>30</v>
      </c>
      <c r="Y4132">
        <v>48</v>
      </c>
    </row>
    <row r="4133" spans="1:25" x14ac:dyDescent="0.25">
      <c r="A4133" s="1">
        <v>44530</v>
      </c>
      <c r="B4133">
        <v>62057</v>
      </c>
      <c r="C4133" t="s">
        <v>103</v>
      </c>
      <c r="D4133" t="str">
        <f>VLOOKUP(sales_order1[[#This Row],[itemCode]],product_details3!B:C,2,0)</f>
        <v>SCRT50</v>
      </c>
      <c r="E4133" t="s">
        <v>104</v>
      </c>
      <c r="F4133" t="s">
        <v>61</v>
      </c>
      <c r="G4133">
        <v>200</v>
      </c>
      <c r="H4133">
        <v>16.95</v>
      </c>
      <c r="I4133">
        <v>3390</v>
      </c>
      <c r="J4133">
        <v>5.2</v>
      </c>
      <c r="K4133">
        <v>1040</v>
      </c>
      <c r="L4133">
        <v>11.75</v>
      </c>
      <c r="M4133">
        <v>0.69321533923303835</v>
      </c>
      <c r="N4133">
        <v>2350</v>
      </c>
      <c r="O4133" t="s">
        <v>295</v>
      </c>
      <c r="P4133" t="s">
        <v>296</v>
      </c>
      <c r="Q4133" t="s">
        <v>160</v>
      </c>
      <c r="R4133" t="s">
        <v>112</v>
      </c>
      <c r="S4133" t="s">
        <v>297</v>
      </c>
      <c r="T4133" t="s">
        <v>298</v>
      </c>
      <c r="U4133" t="s">
        <v>1189</v>
      </c>
      <c r="V4133">
        <f>YEAR(sales_order1[[#This Row],[date]])</f>
        <v>2021</v>
      </c>
      <c r="W4133" t="str">
        <f>TEXT(sales_order1[[#This Row],[date]], "Mmm")</f>
        <v>Nov</v>
      </c>
      <c r="X4133">
        <f>VALUE(TEXT(sales_order1[[#This Row],[date]], "D"))</f>
        <v>30</v>
      </c>
      <c r="Y4133">
        <v>48</v>
      </c>
    </row>
    <row r="4134" spans="1:25" x14ac:dyDescent="0.25">
      <c r="A4134" s="1">
        <v>44530</v>
      </c>
      <c r="B4134">
        <v>62058</v>
      </c>
      <c r="C4134" t="s">
        <v>194</v>
      </c>
      <c r="D4134" t="str">
        <f>VLOOKUP(sales_order1[[#This Row],[itemCode]],product_details3!B:C,2,0)</f>
        <v>CLNG150</v>
      </c>
      <c r="E4134" t="s">
        <v>195</v>
      </c>
      <c r="F4134" t="s">
        <v>45</v>
      </c>
      <c r="G4134">
        <v>150</v>
      </c>
      <c r="H4134">
        <v>12.75</v>
      </c>
      <c r="I4134">
        <v>1912.5</v>
      </c>
      <c r="J4134">
        <v>4.45</v>
      </c>
      <c r="K4134">
        <v>667.5</v>
      </c>
      <c r="L4134">
        <v>8.3000000000000007</v>
      </c>
      <c r="M4134">
        <v>0.65098039215686276</v>
      </c>
      <c r="N4134">
        <v>1245</v>
      </c>
      <c r="O4134" t="s">
        <v>576</v>
      </c>
      <c r="P4134" t="s">
        <v>577</v>
      </c>
      <c r="Q4134" t="s">
        <v>132</v>
      </c>
      <c r="R4134" t="s">
        <v>56</v>
      </c>
      <c r="S4134" t="s">
        <v>133</v>
      </c>
      <c r="T4134" t="s">
        <v>578</v>
      </c>
      <c r="U4134" t="s">
        <v>1191</v>
      </c>
      <c r="V4134">
        <f>YEAR(sales_order1[[#This Row],[date]])</f>
        <v>2021</v>
      </c>
      <c r="W4134" t="str">
        <f>TEXT(sales_order1[[#This Row],[date]], "Mmm")</f>
        <v>Nov</v>
      </c>
      <c r="X4134">
        <f>VALUE(TEXT(sales_order1[[#This Row],[date]], "D"))</f>
        <v>30</v>
      </c>
      <c r="Y4134">
        <v>48</v>
      </c>
    </row>
    <row r="4135" spans="1:25" x14ac:dyDescent="0.25">
      <c r="A4135" s="1">
        <v>44530</v>
      </c>
      <c r="B4135">
        <v>62059</v>
      </c>
      <c r="C4135" t="s">
        <v>288</v>
      </c>
      <c r="D4135" t="str">
        <f>VLOOKUP(sales_order1[[#This Row],[itemCode]],product_details3!B:C,2,0)</f>
        <v>MKRM200</v>
      </c>
      <c r="E4135" t="s">
        <v>289</v>
      </c>
      <c r="F4135" t="s">
        <v>151</v>
      </c>
      <c r="G4135">
        <v>50</v>
      </c>
      <c r="H4135">
        <v>19.25</v>
      </c>
      <c r="I4135">
        <v>962.5</v>
      </c>
      <c r="J4135">
        <v>7.75</v>
      </c>
      <c r="K4135">
        <v>387.5</v>
      </c>
      <c r="L4135">
        <v>11.5</v>
      </c>
      <c r="M4135">
        <v>0.59740259740259738</v>
      </c>
      <c r="N4135">
        <v>575</v>
      </c>
      <c r="O4135" t="s">
        <v>253</v>
      </c>
      <c r="P4135" t="s">
        <v>254</v>
      </c>
      <c r="Q4135" t="s">
        <v>191</v>
      </c>
      <c r="R4135" t="s">
        <v>56</v>
      </c>
      <c r="S4135" t="s">
        <v>192</v>
      </c>
      <c r="T4135" t="s">
        <v>255</v>
      </c>
      <c r="U4135" t="s">
        <v>1191</v>
      </c>
      <c r="V4135">
        <f>YEAR(sales_order1[[#This Row],[date]])</f>
        <v>2021</v>
      </c>
      <c r="W4135" t="str">
        <f>TEXT(sales_order1[[#This Row],[date]], "Mmm")</f>
        <v>Nov</v>
      </c>
      <c r="X4135">
        <f>VALUE(TEXT(sales_order1[[#This Row],[date]], "D"))</f>
        <v>30</v>
      </c>
      <c r="Y4135">
        <v>48</v>
      </c>
    </row>
    <row r="4136" spans="1:25" x14ac:dyDescent="0.25">
      <c r="A4136" s="1">
        <v>44530</v>
      </c>
      <c r="B4136">
        <v>62060</v>
      </c>
      <c r="C4136" t="s">
        <v>103</v>
      </c>
      <c r="D4136" t="str">
        <f>VLOOKUP(sales_order1[[#This Row],[itemCode]],product_details3!B:C,2,0)</f>
        <v>SCRT50</v>
      </c>
      <c r="E4136" t="s">
        <v>104</v>
      </c>
      <c r="F4136" t="s">
        <v>61</v>
      </c>
      <c r="G4136">
        <v>150</v>
      </c>
      <c r="H4136">
        <v>16.95</v>
      </c>
      <c r="I4136">
        <v>2542.5</v>
      </c>
      <c r="J4136">
        <v>5.2</v>
      </c>
      <c r="K4136">
        <v>780</v>
      </c>
      <c r="L4136">
        <v>11.75</v>
      </c>
      <c r="M4136">
        <v>0.69321533923303835</v>
      </c>
      <c r="N4136">
        <v>1762.5</v>
      </c>
      <c r="O4136" t="s">
        <v>700</v>
      </c>
      <c r="P4136" t="s">
        <v>701</v>
      </c>
      <c r="Q4136" t="s">
        <v>378</v>
      </c>
      <c r="R4136" t="s">
        <v>72</v>
      </c>
      <c r="S4136" t="s">
        <v>545</v>
      </c>
      <c r="T4136" t="s">
        <v>702</v>
      </c>
      <c r="U4136" t="s">
        <v>1188</v>
      </c>
      <c r="V4136">
        <f>YEAR(sales_order1[[#This Row],[date]])</f>
        <v>2021</v>
      </c>
      <c r="W4136" t="str">
        <f>TEXT(sales_order1[[#This Row],[date]], "Mmm")</f>
        <v>Nov</v>
      </c>
      <c r="X4136">
        <f>VALUE(TEXT(sales_order1[[#This Row],[date]], "D"))</f>
        <v>30</v>
      </c>
      <c r="Y4136">
        <v>48</v>
      </c>
    </row>
    <row r="4137" spans="1:25" x14ac:dyDescent="0.25">
      <c r="A4137" s="1">
        <v>44530</v>
      </c>
      <c r="B4137">
        <v>62061</v>
      </c>
      <c r="C4137" t="s">
        <v>309</v>
      </c>
      <c r="D4137" t="str">
        <f>VLOOKUP(sales_order1[[#This Row],[itemCode]],product_details3!B:C,2,0)</f>
        <v>MSKC100</v>
      </c>
      <c r="E4137" t="s">
        <v>310</v>
      </c>
      <c r="F4137" t="s">
        <v>137</v>
      </c>
      <c r="G4137">
        <v>200</v>
      </c>
      <c r="H4137">
        <v>19.95</v>
      </c>
      <c r="I4137">
        <v>3990</v>
      </c>
      <c r="J4137">
        <v>8.1999999999999993</v>
      </c>
      <c r="K4137">
        <v>1640</v>
      </c>
      <c r="L4137">
        <v>11.75</v>
      </c>
      <c r="M4137">
        <v>0.58897243107769426</v>
      </c>
      <c r="N4137">
        <v>2350</v>
      </c>
      <c r="O4137" t="s">
        <v>417</v>
      </c>
      <c r="P4137" t="s">
        <v>418</v>
      </c>
      <c r="Q4137" t="s">
        <v>160</v>
      </c>
      <c r="R4137" t="s">
        <v>112</v>
      </c>
      <c r="S4137" t="s">
        <v>161</v>
      </c>
      <c r="T4137" t="s">
        <v>419</v>
      </c>
      <c r="U4137" t="s">
        <v>1189</v>
      </c>
      <c r="V4137">
        <f>YEAR(sales_order1[[#This Row],[date]])</f>
        <v>2021</v>
      </c>
      <c r="W4137" t="str">
        <f>TEXT(sales_order1[[#This Row],[date]], "Mmm")</f>
        <v>Nov</v>
      </c>
      <c r="X4137">
        <f>VALUE(TEXT(sales_order1[[#This Row],[date]], "D"))</f>
        <v>30</v>
      </c>
      <c r="Y4137">
        <v>48</v>
      </c>
    </row>
    <row r="4138" spans="1:25" x14ac:dyDescent="0.25">
      <c r="A4138" s="1">
        <v>44530</v>
      </c>
      <c r="B4138">
        <v>62062</v>
      </c>
      <c r="C4138" t="s">
        <v>320</v>
      </c>
      <c r="D4138" t="str">
        <f>VLOOKUP(sales_order1[[#This Row],[itemCode]],product_details3!B:C,2,0)</f>
        <v>SCR50+100</v>
      </c>
      <c r="E4138" t="s">
        <v>321</v>
      </c>
      <c r="F4138" t="s">
        <v>61</v>
      </c>
      <c r="G4138">
        <v>300</v>
      </c>
      <c r="H4138">
        <v>26.25</v>
      </c>
      <c r="I4138">
        <v>7875</v>
      </c>
      <c r="J4138">
        <v>7.75</v>
      </c>
      <c r="K4138">
        <v>2325</v>
      </c>
      <c r="L4138">
        <v>18.5</v>
      </c>
      <c r="M4138">
        <v>0.70476190476190481</v>
      </c>
      <c r="N4138">
        <v>5550</v>
      </c>
      <c r="O4138" t="s">
        <v>559</v>
      </c>
      <c r="P4138" t="s">
        <v>560</v>
      </c>
      <c r="Q4138" t="s">
        <v>191</v>
      </c>
      <c r="R4138" t="s">
        <v>56</v>
      </c>
      <c r="S4138" t="s">
        <v>192</v>
      </c>
      <c r="T4138" t="s">
        <v>193</v>
      </c>
      <c r="U4138" t="s">
        <v>1191</v>
      </c>
      <c r="V4138">
        <f>YEAR(sales_order1[[#This Row],[date]])</f>
        <v>2021</v>
      </c>
      <c r="W4138" t="str">
        <f>TEXT(sales_order1[[#This Row],[date]], "Mmm")</f>
        <v>Nov</v>
      </c>
      <c r="X4138">
        <f>VALUE(TEXT(sales_order1[[#This Row],[date]], "D"))</f>
        <v>30</v>
      </c>
      <c r="Y4138">
        <v>48</v>
      </c>
    </row>
    <row r="4139" spans="1:25" x14ac:dyDescent="0.25">
      <c r="A4139" s="1">
        <v>44530</v>
      </c>
      <c r="B4139">
        <v>62063</v>
      </c>
      <c r="C4139" t="s">
        <v>51</v>
      </c>
      <c r="D4139" t="str">
        <f>VLOOKUP(sales_order1[[#This Row],[itemCode]],product_details3!B:C,2,0)</f>
        <v>MSTH50</v>
      </c>
      <c r="E4139" t="s">
        <v>52</v>
      </c>
      <c r="F4139" t="s">
        <v>21</v>
      </c>
      <c r="G4139">
        <v>100</v>
      </c>
      <c r="H4139">
        <v>15.75</v>
      </c>
      <c r="I4139">
        <v>1575</v>
      </c>
      <c r="J4139">
        <v>4.45</v>
      </c>
      <c r="K4139">
        <v>445</v>
      </c>
      <c r="L4139">
        <v>11.3</v>
      </c>
      <c r="M4139">
        <v>0.71746031746031746</v>
      </c>
      <c r="N4139">
        <v>1130</v>
      </c>
      <c r="O4139" t="s">
        <v>216</v>
      </c>
      <c r="P4139" t="s">
        <v>217</v>
      </c>
      <c r="Q4139" t="s">
        <v>218</v>
      </c>
      <c r="R4139" t="s">
        <v>40</v>
      </c>
      <c r="S4139" t="s">
        <v>219</v>
      </c>
      <c r="T4139" t="s">
        <v>220</v>
      </c>
      <c r="U4139" t="s">
        <v>1190</v>
      </c>
      <c r="V4139">
        <f>YEAR(sales_order1[[#This Row],[date]])</f>
        <v>2021</v>
      </c>
      <c r="W4139" t="str">
        <f>TEXT(sales_order1[[#This Row],[date]], "Mmm")</f>
        <v>Nov</v>
      </c>
      <c r="X4139">
        <f>VALUE(TEXT(sales_order1[[#This Row],[date]], "D"))</f>
        <v>30</v>
      </c>
      <c r="Y4139">
        <v>48</v>
      </c>
    </row>
    <row r="4140" spans="1:25" x14ac:dyDescent="0.25">
      <c r="A4140" s="1">
        <v>44530</v>
      </c>
      <c r="B4140">
        <v>62064</v>
      </c>
      <c r="C4140" t="s">
        <v>67</v>
      </c>
      <c r="D4140" t="str">
        <f>VLOOKUP(sales_order1[[#This Row],[itemCode]],product_details3!B:C,2,0)</f>
        <v>SRMH15</v>
      </c>
      <c r="E4140" t="s">
        <v>68</v>
      </c>
      <c r="F4140" t="s">
        <v>30</v>
      </c>
      <c r="G4140">
        <v>200</v>
      </c>
      <c r="H4140">
        <v>15.75</v>
      </c>
      <c r="I4140">
        <v>3150</v>
      </c>
      <c r="J4140">
        <v>5.45</v>
      </c>
      <c r="K4140">
        <v>1090</v>
      </c>
      <c r="L4140">
        <v>10.3</v>
      </c>
      <c r="M4140">
        <v>0.65396825396825398</v>
      </c>
      <c r="N4140">
        <v>2060</v>
      </c>
      <c r="O4140" t="s">
        <v>741</v>
      </c>
      <c r="P4140" t="s">
        <v>742</v>
      </c>
      <c r="Q4140" t="s">
        <v>64</v>
      </c>
      <c r="R4140" t="s">
        <v>40</v>
      </c>
      <c r="S4140" t="s">
        <v>65</v>
      </c>
      <c r="T4140" t="s">
        <v>587</v>
      </c>
      <c r="U4140" t="s">
        <v>1190</v>
      </c>
      <c r="V4140">
        <f>YEAR(sales_order1[[#This Row],[date]])</f>
        <v>2021</v>
      </c>
      <c r="W4140" t="str">
        <f>TEXT(sales_order1[[#This Row],[date]], "Mmm")</f>
        <v>Nov</v>
      </c>
      <c r="X4140">
        <f>VALUE(TEXT(sales_order1[[#This Row],[date]], "D"))</f>
        <v>30</v>
      </c>
      <c r="Y4140">
        <v>48</v>
      </c>
    </row>
    <row r="4141" spans="1:25" x14ac:dyDescent="0.25">
      <c r="A4141" s="1">
        <v>44530</v>
      </c>
      <c r="B4141">
        <v>62065</v>
      </c>
      <c r="C4141" t="s">
        <v>59</v>
      </c>
      <c r="D4141" t="str">
        <f>VLOOKUP(sales_order1[[#This Row],[itemCode]],product_details3!B:C,2,0)</f>
        <v>SCRS3050</v>
      </c>
      <c r="E4141" t="s">
        <v>60</v>
      </c>
      <c r="F4141" t="s">
        <v>61</v>
      </c>
      <c r="G4141">
        <v>200</v>
      </c>
      <c r="H4141">
        <v>19.649999999999999</v>
      </c>
      <c r="I4141">
        <v>3930</v>
      </c>
      <c r="J4141">
        <v>6.55</v>
      </c>
      <c r="K4141">
        <v>1310</v>
      </c>
      <c r="L4141">
        <v>13.1</v>
      </c>
      <c r="M4141">
        <v>0.66666666666666663</v>
      </c>
      <c r="N4141">
        <v>2620</v>
      </c>
      <c r="O4141" t="s">
        <v>478</v>
      </c>
      <c r="P4141" t="s">
        <v>479</v>
      </c>
      <c r="Q4141" t="s">
        <v>186</v>
      </c>
      <c r="R4141" t="s">
        <v>112</v>
      </c>
      <c r="S4141" t="s">
        <v>246</v>
      </c>
      <c r="T4141" t="s">
        <v>480</v>
      </c>
      <c r="U4141" t="s">
        <v>1189</v>
      </c>
      <c r="V4141">
        <f>YEAR(sales_order1[[#This Row],[date]])</f>
        <v>2021</v>
      </c>
      <c r="W4141" t="str">
        <f>TEXT(sales_order1[[#This Row],[date]], "Mmm")</f>
        <v>Nov</v>
      </c>
      <c r="X4141">
        <f>VALUE(TEXT(sales_order1[[#This Row],[date]], "D"))</f>
        <v>30</v>
      </c>
      <c r="Y4141">
        <v>48</v>
      </c>
    </row>
    <row r="4142" spans="1:25" x14ac:dyDescent="0.25">
      <c r="A4142" s="1">
        <v>44530</v>
      </c>
      <c r="B4142">
        <v>62066</v>
      </c>
      <c r="C4142" t="s">
        <v>115</v>
      </c>
      <c r="D4142" t="str">
        <f>VLOOKUP(sales_order1[[#This Row],[itemCode]],product_details3!B:C,2,0)</f>
        <v>SCRS30100</v>
      </c>
      <c r="E4142" t="s">
        <v>116</v>
      </c>
      <c r="F4142" t="s">
        <v>61</v>
      </c>
      <c r="G4142">
        <v>50</v>
      </c>
      <c r="H4142">
        <v>32.75</v>
      </c>
      <c r="I4142">
        <v>1637.5</v>
      </c>
      <c r="J4142">
        <v>11.25</v>
      </c>
      <c r="K4142">
        <v>562.5</v>
      </c>
      <c r="L4142">
        <v>21.5</v>
      </c>
      <c r="M4142">
        <v>0.65648854961832059</v>
      </c>
      <c r="N4142">
        <v>1075</v>
      </c>
      <c r="O4142" t="s">
        <v>738</v>
      </c>
      <c r="P4142" t="s">
        <v>739</v>
      </c>
      <c r="Q4142" t="s">
        <v>107</v>
      </c>
      <c r="R4142" t="s">
        <v>40</v>
      </c>
      <c r="S4142" t="s">
        <v>101</v>
      </c>
      <c r="T4142" t="s">
        <v>740</v>
      </c>
      <c r="U4142" t="s">
        <v>1190</v>
      </c>
      <c r="V4142">
        <f>YEAR(sales_order1[[#This Row],[date]])</f>
        <v>2021</v>
      </c>
      <c r="W4142" t="str">
        <f>TEXT(sales_order1[[#This Row],[date]], "Mmm")</f>
        <v>Nov</v>
      </c>
      <c r="X4142">
        <f>VALUE(TEXT(sales_order1[[#This Row],[date]], "D"))</f>
        <v>30</v>
      </c>
      <c r="Y4142">
        <v>48</v>
      </c>
    </row>
    <row r="4143" spans="1:25" x14ac:dyDescent="0.25">
      <c r="A4143" s="1">
        <v>44531</v>
      </c>
      <c r="B4143">
        <v>62067</v>
      </c>
      <c r="C4143" t="s">
        <v>86</v>
      </c>
      <c r="D4143" t="str">
        <f>VLOOKUP(sales_order1[[#This Row],[itemCode]],product_details3!B:C,2,0)</f>
        <v>SRMH30</v>
      </c>
      <c r="E4143" t="s">
        <v>87</v>
      </c>
      <c r="F4143" t="s">
        <v>30</v>
      </c>
      <c r="G4143">
        <v>200</v>
      </c>
      <c r="H4143">
        <v>21</v>
      </c>
      <c r="I4143">
        <v>4200</v>
      </c>
      <c r="J4143">
        <v>6.6</v>
      </c>
      <c r="K4143">
        <v>1320</v>
      </c>
      <c r="L4143">
        <v>14.4</v>
      </c>
      <c r="M4143">
        <v>0.68571428571428572</v>
      </c>
      <c r="N4143">
        <v>2880</v>
      </c>
      <c r="O4143" t="s">
        <v>237</v>
      </c>
      <c r="P4143" t="s">
        <v>238</v>
      </c>
      <c r="Q4143" t="s">
        <v>239</v>
      </c>
      <c r="R4143" t="s">
        <v>112</v>
      </c>
      <c r="S4143" t="s">
        <v>240</v>
      </c>
      <c r="T4143" t="s">
        <v>241</v>
      </c>
      <c r="U4143" t="s">
        <v>1189</v>
      </c>
      <c r="V4143">
        <f>YEAR(sales_order1[[#This Row],[date]])</f>
        <v>2021</v>
      </c>
      <c r="W4143" t="str">
        <f>TEXT(sales_order1[[#This Row],[date]], "Mmm")</f>
        <v>Dec</v>
      </c>
      <c r="X4143">
        <f>VALUE(TEXT(sales_order1[[#This Row],[date]], "D"))</f>
        <v>1</v>
      </c>
      <c r="Y4143">
        <v>48</v>
      </c>
    </row>
    <row r="4144" spans="1:25" x14ac:dyDescent="0.25">
      <c r="A4144" s="1">
        <v>44531</v>
      </c>
      <c r="B4144">
        <v>62068</v>
      </c>
      <c r="C4144" t="s">
        <v>28</v>
      </c>
      <c r="D4144" t="str">
        <f>VLOOKUP(sales_order1[[#This Row],[itemCode]],product_details3!B:C,2,0)</f>
        <v>SRMC30</v>
      </c>
      <c r="E4144" t="s">
        <v>29</v>
      </c>
      <c r="F4144" t="s">
        <v>30</v>
      </c>
      <c r="G4144">
        <v>100</v>
      </c>
      <c r="H4144">
        <v>22.6</v>
      </c>
      <c r="I4144">
        <v>2260</v>
      </c>
      <c r="J4144">
        <v>7.6</v>
      </c>
      <c r="K4144">
        <v>760</v>
      </c>
      <c r="L4144">
        <v>15</v>
      </c>
      <c r="M4144">
        <v>0.66371681415929207</v>
      </c>
      <c r="N4144">
        <v>1500</v>
      </c>
      <c r="O4144" t="s">
        <v>743</v>
      </c>
      <c r="P4144" t="s">
        <v>744</v>
      </c>
      <c r="Q4144" t="s">
        <v>39</v>
      </c>
      <c r="R4144" t="s">
        <v>40</v>
      </c>
      <c r="S4144" t="s">
        <v>41</v>
      </c>
      <c r="T4144" t="s">
        <v>745</v>
      </c>
      <c r="U4144" t="s">
        <v>1188</v>
      </c>
      <c r="V4144">
        <f>YEAR(sales_order1[[#This Row],[date]])</f>
        <v>2021</v>
      </c>
      <c r="W4144" t="str">
        <f>TEXT(sales_order1[[#This Row],[date]], "Mmm")</f>
        <v>Dec</v>
      </c>
      <c r="X4144">
        <f>VALUE(TEXT(sales_order1[[#This Row],[date]], "D"))</f>
        <v>1</v>
      </c>
      <c r="Y4144">
        <v>48</v>
      </c>
    </row>
    <row r="4145" spans="1:25" x14ac:dyDescent="0.25">
      <c r="A4145" s="1">
        <v>44531</v>
      </c>
      <c r="B4145">
        <v>62069</v>
      </c>
      <c r="C4145" t="s">
        <v>194</v>
      </c>
      <c r="D4145" t="str">
        <f>VLOOKUP(sales_order1[[#This Row],[itemCode]],product_details3!B:C,2,0)</f>
        <v>CLNG150</v>
      </c>
      <c r="E4145" t="s">
        <v>195</v>
      </c>
      <c r="F4145" t="s">
        <v>45</v>
      </c>
      <c r="G4145">
        <v>150</v>
      </c>
      <c r="H4145">
        <v>12.75</v>
      </c>
      <c r="I4145">
        <v>1912.5</v>
      </c>
      <c r="J4145">
        <v>4.45</v>
      </c>
      <c r="K4145">
        <v>667.5</v>
      </c>
      <c r="L4145">
        <v>8.3000000000000007</v>
      </c>
      <c r="M4145">
        <v>0.65098039215686276</v>
      </c>
      <c r="N4145">
        <v>1245</v>
      </c>
      <c r="O4145" t="s">
        <v>138</v>
      </c>
      <c r="P4145" t="s">
        <v>139</v>
      </c>
      <c r="Q4145" t="s">
        <v>77</v>
      </c>
      <c r="R4145" t="s">
        <v>72</v>
      </c>
      <c r="S4145" t="s">
        <v>140</v>
      </c>
      <c r="T4145" t="s">
        <v>141</v>
      </c>
      <c r="U4145" t="s">
        <v>1190</v>
      </c>
      <c r="V4145">
        <f>YEAR(sales_order1[[#This Row],[date]])</f>
        <v>2021</v>
      </c>
      <c r="W4145" t="str">
        <f>TEXT(sales_order1[[#This Row],[date]], "Mmm")</f>
        <v>Dec</v>
      </c>
      <c r="X4145">
        <f>VALUE(TEXT(sales_order1[[#This Row],[date]], "D"))</f>
        <v>1</v>
      </c>
      <c r="Y4145">
        <v>48</v>
      </c>
    </row>
    <row r="4146" spans="1:25" x14ac:dyDescent="0.25">
      <c r="A4146" s="1">
        <v>44531</v>
      </c>
      <c r="B4146">
        <v>62070</v>
      </c>
      <c r="C4146" t="s">
        <v>115</v>
      </c>
      <c r="D4146" t="str">
        <f>VLOOKUP(sales_order1[[#This Row],[itemCode]],product_details3!B:C,2,0)</f>
        <v>SCRS30100</v>
      </c>
      <c r="E4146" t="s">
        <v>116</v>
      </c>
      <c r="F4146" t="s">
        <v>61</v>
      </c>
      <c r="G4146">
        <v>250</v>
      </c>
      <c r="H4146">
        <v>32.75</v>
      </c>
      <c r="I4146">
        <v>8187.5</v>
      </c>
      <c r="J4146">
        <v>11.25</v>
      </c>
      <c r="K4146">
        <v>2812.5</v>
      </c>
      <c r="L4146">
        <v>21.5</v>
      </c>
      <c r="M4146">
        <v>0.65648854961832059</v>
      </c>
      <c r="N4146">
        <v>5375</v>
      </c>
      <c r="O4146" t="s">
        <v>516</v>
      </c>
      <c r="P4146" t="s">
        <v>517</v>
      </c>
      <c r="Q4146" t="s">
        <v>191</v>
      </c>
      <c r="R4146" t="s">
        <v>56</v>
      </c>
      <c r="S4146" t="s">
        <v>192</v>
      </c>
      <c r="T4146" t="s">
        <v>518</v>
      </c>
      <c r="U4146" t="s">
        <v>1191</v>
      </c>
      <c r="V4146">
        <f>YEAR(sales_order1[[#This Row],[date]])</f>
        <v>2021</v>
      </c>
      <c r="W4146" t="str">
        <f>TEXT(sales_order1[[#This Row],[date]], "Mmm")</f>
        <v>Dec</v>
      </c>
      <c r="X4146">
        <f>VALUE(TEXT(sales_order1[[#This Row],[date]], "D"))</f>
        <v>1</v>
      </c>
      <c r="Y4146">
        <v>48</v>
      </c>
    </row>
    <row r="4147" spans="1:25" x14ac:dyDescent="0.25">
      <c r="A4147" s="1">
        <v>44531</v>
      </c>
      <c r="B4147">
        <v>62071</v>
      </c>
      <c r="C4147" t="s">
        <v>337</v>
      </c>
      <c r="D4147" t="str">
        <f>VLOOKUP(sales_order1[[#This Row],[itemCode]],product_details3!B:C,2,0)</f>
        <v>MKRO100</v>
      </c>
      <c r="E4147" t="s">
        <v>338</v>
      </c>
      <c r="F4147" t="s">
        <v>151</v>
      </c>
      <c r="G4147">
        <v>50</v>
      </c>
      <c r="H4147">
        <v>6.3</v>
      </c>
      <c r="I4147">
        <v>315</v>
      </c>
      <c r="J4147">
        <v>2.8</v>
      </c>
      <c r="K4147">
        <v>140</v>
      </c>
      <c r="L4147">
        <v>3.5</v>
      </c>
      <c r="M4147">
        <v>0.55555555555555558</v>
      </c>
      <c r="N4147">
        <v>175</v>
      </c>
      <c r="O4147" t="s">
        <v>91</v>
      </c>
      <c r="P4147" t="s">
        <v>92</v>
      </c>
      <c r="Q4147" t="s">
        <v>93</v>
      </c>
      <c r="R4147" t="s">
        <v>72</v>
      </c>
      <c r="S4147" t="s">
        <v>94</v>
      </c>
      <c r="T4147" t="s">
        <v>95</v>
      </c>
      <c r="U4147" t="s">
        <v>1190</v>
      </c>
      <c r="V4147">
        <f>YEAR(sales_order1[[#This Row],[date]])</f>
        <v>2021</v>
      </c>
      <c r="W4147" t="str">
        <f>TEXT(sales_order1[[#This Row],[date]], "Mmm")</f>
        <v>Dec</v>
      </c>
      <c r="X4147">
        <f>VALUE(TEXT(sales_order1[[#This Row],[date]], "D"))</f>
        <v>1</v>
      </c>
      <c r="Y4147">
        <v>48</v>
      </c>
    </row>
    <row r="4148" spans="1:25" x14ac:dyDescent="0.25">
      <c r="A4148" s="1">
        <v>44531</v>
      </c>
      <c r="B4148">
        <v>62072</v>
      </c>
      <c r="C4148" t="s">
        <v>320</v>
      </c>
      <c r="D4148" t="str">
        <f>VLOOKUP(sales_order1[[#This Row],[itemCode]],product_details3!B:C,2,0)</f>
        <v>SCR50+100</v>
      </c>
      <c r="E4148" t="s">
        <v>321</v>
      </c>
      <c r="F4148" t="s">
        <v>61</v>
      </c>
      <c r="G4148">
        <v>350</v>
      </c>
      <c r="H4148">
        <v>26.25</v>
      </c>
      <c r="I4148">
        <v>9187.5</v>
      </c>
      <c r="J4148">
        <v>7.75</v>
      </c>
      <c r="K4148">
        <v>2712.5</v>
      </c>
      <c r="L4148">
        <v>18.5</v>
      </c>
      <c r="M4148">
        <v>0.70476190476190481</v>
      </c>
      <c r="N4148">
        <v>6475</v>
      </c>
      <c r="O4148" t="s">
        <v>606</v>
      </c>
      <c r="P4148" t="s">
        <v>607</v>
      </c>
      <c r="Q4148" t="s">
        <v>239</v>
      </c>
      <c r="R4148" t="s">
        <v>112</v>
      </c>
      <c r="S4148" t="s">
        <v>368</v>
      </c>
      <c r="T4148" t="s">
        <v>608</v>
      </c>
      <c r="U4148" t="s">
        <v>1189</v>
      </c>
      <c r="V4148">
        <f>YEAR(sales_order1[[#This Row],[date]])</f>
        <v>2021</v>
      </c>
      <c r="W4148" t="str">
        <f>TEXT(sales_order1[[#This Row],[date]], "Mmm")</f>
        <v>Dec</v>
      </c>
      <c r="X4148">
        <f>VALUE(TEXT(sales_order1[[#This Row],[date]], "D"))</f>
        <v>1</v>
      </c>
      <c r="Y4148">
        <v>48</v>
      </c>
    </row>
    <row r="4149" spans="1:25" x14ac:dyDescent="0.25">
      <c r="A4149" s="1">
        <v>44531</v>
      </c>
      <c r="B4149">
        <v>62073</v>
      </c>
      <c r="C4149" t="s">
        <v>86</v>
      </c>
      <c r="D4149" t="str">
        <f>VLOOKUP(sales_order1[[#This Row],[itemCode]],product_details3!B:C,2,0)</f>
        <v>SRMH30</v>
      </c>
      <c r="E4149" t="s">
        <v>87</v>
      </c>
      <c r="F4149" t="s">
        <v>30</v>
      </c>
      <c r="G4149">
        <v>100</v>
      </c>
      <c r="H4149">
        <v>21</v>
      </c>
      <c r="I4149">
        <v>2100</v>
      </c>
      <c r="J4149">
        <v>6.6</v>
      </c>
      <c r="K4149">
        <v>660</v>
      </c>
      <c r="L4149">
        <v>14.4</v>
      </c>
      <c r="M4149">
        <v>0.68571428571428572</v>
      </c>
      <c r="N4149">
        <v>1440</v>
      </c>
      <c r="O4149" t="s">
        <v>302</v>
      </c>
      <c r="P4149" t="s">
        <v>303</v>
      </c>
      <c r="Q4149" t="s">
        <v>107</v>
      </c>
      <c r="R4149" t="s">
        <v>40</v>
      </c>
      <c r="S4149" t="s">
        <v>101</v>
      </c>
      <c r="T4149" t="s">
        <v>304</v>
      </c>
      <c r="U4149" t="s">
        <v>1190</v>
      </c>
      <c r="V4149">
        <f>YEAR(sales_order1[[#This Row],[date]])</f>
        <v>2021</v>
      </c>
      <c r="W4149" t="str">
        <f>TEXT(sales_order1[[#This Row],[date]], "Mmm")</f>
        <v>Dec</v>
      </c>
      <c r="X4149">
        <f>VALUE(TEXT(sales_order1[[#This Row],[date]], "D"))</f>
        <v>1</v>
      </c>
      <c r="Y4149">
        <v>48</v>
      </c>
    </row>
    <row r="4150" spans="1:25" x14ac:dyDescent="0.25">
      <c r="A4150" s="1">
        <v>44531</v>
      </c>
      <c r="B4150">
        <v>62074</v>
      </c>
      <c r="C4150" t="s">
        <v>320</v>
      </c>
      <c r="D4150" t="str">
        <f>VLOOKUP(sales_order1[[#This Row],[itemCode]],product_details3!B:C,2,0)</f>
        <v>SCR50+100</v>
      </c>
      <c r="E4150" t="s">
        <v>321</v>
      </c>
      <c r="F4150" t="s">
        <v>61</v>
      </c>
      <c r="G4150">
        <v>100</v>
      </c>
      <c r="H4150">
        <v>26.25</v>
      </c>
      <c r="I4150">
        <v>2625</v>
      </c>
      <c r="J4150">
        <v>7.75</v>
      </c>
      <c r="K4150">
        <v>775</v>
      </c>
      <c r="L4150">
        <v>18.5</v>
      </c>
      <c r="M4150">
        <v>0.70476190476190481</v>
      </c>
      <c r="N4150">
        <v>1850</v>
      </c>
      <c r="O4150" t="s">
        <v>679</v>
      </c>
      <c r="P4150" t="s">
        <v>680</v>
      </c>
      <c r="Q4150" t="s">
        <v>71</v>
      </c>
      <c r="R4150" t="s">
        <v>72</v>
      </c>
      <c r="S4150" t="s">
        <v>73</v>
      </c>
      <c r="T4150" t="s">
        <v>681</v>
      </c>
      <c r="U4150" t="s">
        <v>1190</v>
      </c>
      <c r="V4150">
        <f>YEAR(sales_order1[[#This Row],[date]])</f>
        <v>2021</v>
      </c>
      <c r="W4150" t="str">
        <f>TEXT(sales_order1[[#This Row],[date]], "Mmm")</f>
        <v>Dec</v>
      </c>
      <c r="X4150">
        <f>VALUE(TEXT(sales_order1[[#This Row],[date]], "D"))</f>
        <v>1</v>
      </c>
      <c r="Y4150">
        <v>48</v>
      </c>
    </row>
    <row r="4151" spans="1:25" x14ac:dyDescent="0.25">
      <c r="A4151" s="1">
        <v>44531</v>
      </c>
      <c r="B4151">
        <v>62075</v>
      </c>
      <c r="C4151" t="s">
        <v>103</v>
      </c>
      <c r="D4151" t="str">
        <f>VLOOKUP(sales_order1[[#This Row],[itemCode]],product_details3!B:C,2,0)</f>
        <v>SCRT50</v>
      </c>
      <c r="E4151" t="s">
        <v>104</v>
      </c>
      <c r="F4151" t="s">
        <v>61</v>
      </c>
      <c r="G4151">
        <v>50</v>
      </c>
      <c r="H4151">
        <v>16.95</v>
      </c>
      <c r="I4151">
        <v>847.5</v>
      </c>
      <c r="J4151">
        <v>5.2</v>
      </c>
      <c r="K4151">
        <v>260</v>
      </c>
      <c r="L4151">
        <v>11.75</v>
      </c>
      <c r="M4151">
        <v>0.69321533923303835</v>
      </c>
      <c r="N4151">
        <v>587.5</v>
      </c>
      <c r="O4151" t="s">
        <v>457</v>
      </c>
      <c r="P4151" t="s">
        <v>458</v>
      </c>
      <c r="Q4151" t="s">
        <v>383</v>
      </c>
      <c r="R4151" t="s">
        <v>72</v>
      </c>
      <c r="S4151" t="s">
        <v>459</v>
      </c>
      <c r="T4151" t="s">
        <v>460</v>
      </c>
      <c r="U4151" t="s">
        <v>1188</v>
      </c>
      <c r="V4151">
        <f>YEAR(sales_order1[[#This Row],[date]])</f>
        <v>2021</v>
      </c>
      <c r="W4151" t="str">
        <f>TEXT(sales_order1[[#This Row],[date]], "Mmm")</f>
        <v>Dec</v>
      </c>
      <c r="X4151">
        <f>VALUE(TEXT(sales_order1[[#This Row],[date]], "D"))</f>
        <v>1</v>
      </c>
      <c r="Y4151">
        <v>48</v>
      </c>
    </row>
    <row r="4152" spans="1:25" x14ac:dyDescent="0.25">
      <c r="A4152" s="1">
        <v>44531</v>
      </c>
      <c r="B4152">
        <v>62076</v>
      </c>
      <c r="C4152" t="s">
        <v>408</v>
      </c>
      <c r="D4152" t="str">
        <f>VLOOKUP(sales_order1[[#This Row],[itemCode]],product_details3!B:C,2,0)</f>
        <v>EXFC150</v>
      </c>
      <c r="E4152" t="s">
        <v>409</v>
      </c>
      <c r="F4152" t="s">
        <v>183</v>
      </c>
      <c r="G4152">
        <v>150</v>
      </c>
      <c r="H4152">
        <v>32.75</v>
      </c>
      <c r="I4152">
        <v>4912.5</v>
      </c>
      <c r="J4152">
        <v>14.25</v>
      </c>
      <c r="K4152">
        <v>2137.5</v>
      </c>
      <c r="L4152">
        <v>18.5</v>
      </c>
      <c r="M4152">
        <v>0.56488549618320616</v>
      </c>
      <c r="N4152">
        <v>2775</v>
      </c>
      <c r="O4152" t="s">
        <v>211</v>
      </c>
      <c r="P4152" t="s">
        <v>212</v>
      </c>
      <c r="Q4152" t="s">
        <v>213</v>
      </c>
      <c r="R4152" t="s">
        <v>25</v>
      </c>
      <c r="S4152" t="s">
        <v>214</v>
      </c>
      <c r="T4152" t="s">
        <v>215</v>
      </c>
      <c r="U4152" t="s">
        <v>1191</v>
      </c>
      <c r="V4152">
        <f>YEAR(sales_order1[[#This Row],[date]])</f>
        <v>2021</v>
      </c>
      <c r="W4152" t="str">
        <f>TEXT(sales_order1[[#This Row],[date]], "Mmm")</f>
        <v>Dec</v>
      </c>
      <c r="X4152">
        <f>VALUE(TEXT(sales_order1[[#This Row],[date]], "D"))</f>
        <v>1</v>
      </c>
      <c r="Y4152">
        <v>48</v>
      </c>
    </row>
    <row r="4153" spans="1:25" x14ac:dyDescent="0.25">
      <c r="A4153" s="1">
        <v>44531</v>
      </c>
      <c r="B4153">
        <v>62077</v>
      </c>
      <c r="C4153" t="s">
        <v>86</v>
      </c>
      <c r="D4153" t="str">
        <f>VLOOKUP(sales_order1[[#This Row],[itemCode]],product_details3!B:C,2,0)</f>
        <v>SRMH30</v>
      </c>
      <c r="E4153" t="s">
        <v>87</v>
      </c>
      <c r="F4153" t="s">
        <v>30</v>
      </c>
      <c r="G4153">
        <v>200</v>
      </c>
      <c r="H4153">
        <v>21</v>
      </c>
      <c r="I4153">
        <v>4200</v>
      </c>
      <c r="J4153">
        <v>6.6</v>
      </c>
      <c r="K4153">
        <v>1320</v>
      </c>
      <c r="L4153">
        <v>14.4</v>
      </c>
      <c r="M4153">
        <v>0.68571428571428572</v>
      </c>
      <c r="N4153">
        <v>2880</v>
      </c>
      <c r="O4153" t="s">
        <v>594</v>
      </c>
      <c r="P4153" t="s">
        <v>595</v>
      </c>
      <c r="Q4153" t="s">
        <v>264</v>
      </c>
      <c r="R4153" t="s">
        <v>56</v>
      </c>
      <c r="S4153" t="s">
        <v>133</v>
      </c>
      <c r="T4153" t="s">
        <v>596</v>
      </c>
      <c r="U4153" t="s">
        <v>1191</v>
      </c>
      <c r="V4153">
        <f>YEAR(sales_order1[[#This Row],[date]])</f>
        <v>2021</v>
      </c>
      <c r="W4153" t="str">
        <f>TEXT(sales_order1[[#This Row],[date]], "Mmm")</f>
        <v>Dec</v>
      </c>
      <c r="X4153">
        <f>VALUE(TEXT(sales_order1[[#This Row],[date]], "D"))</f>
        <v>1</v>
      </c>
      <c r="Y4153">
        <v>48</v>
      </c>
    </row>
    <row r="4154" spans="1:25" x14ac:dyDescent="0.25">
      <c r="A4154" s="1">
        <v>44531</v>
      </c>
      <c r="B4154">
        <v>62078</v>
      </c>
      <c r="C4154" t="s">
        <v>19</v>
      </c>
      <c r="D4154" t="str">
        <f>VLOOKUP(sales_order1[[#This Row],[itemCode]],product_details3!B:C,2,0)</f>
        <v>MSTH100</v>
      </c>
      <c r="E4154" t="s">
        <v>20</v>
      </c>
      <c r="F4154" t="s">
        <v>21</v>
      </c>
      <c r="G4154">
        <v>200</v>
      </c>
      <c r="H4154">
        <v>26.25</v>
      </c>
      <c r="I4154">
        <v>5250</v>
      </c>
      <c r="J4154">
        <v>7.75</v>
      </c>
      <c r="K4154">
        <v>1550</v>
      </c>
      <c r="L4154">
        <v>18.5</v>
      </c>
      <c r="M4154">
        <v>0.70476190476190481</v>
      </c>
      <c r="N4154">
        <v>3700</v>
      </c>
      <c r="O4154" t="s">
        <v>248</v>
      </c>
      <c r="P4154" t="s">
        <v>249</v>
      </c>
      <c r="Q4154" t="s">
        <v>191</v>
      </c>
      <c r="R4154" t="s">
        <v>56</v>
      </c>
      <c r="S4154" t="s">
        <v>192</v>
      </c>
      <c r="T4154" t="s">
        <v>250</v>
      </c>
      <c r="U4154" t="s">
        <v>1191</v>
      </c>
      <c r="V4154">
        <f>YEAR(sales_order1[[#This Row],[date]])</f>
        <v>2021</v>
      </c>
      <c r="W4154" t="str">
        <f>TEXT(sales_order1[[#This Row],[date]], "Mmm")</f>
        <v>Dec</v>
      </c>
      <c r="X4154">
        <f>VALUE(TEXT(sales_order1[[#This Row],[date]], "D"))</f>
        <v>1</v>
      </c>
      <c r="Y4154">
        <v>48</v>
      </c>
    </row>
    <row r="4155" spans="1:25" x14ac:dyDescent="0.25">
      <c r="A4155" s="1">
        <v>44531</v>
      </c>
      <c r="B4155">
        <v>62079</v>
      </c>
      <c r="C4155" t="s">
        <v>325</v>
      </c>
      <c r="D4155" t="str">
        <f>VLOOKUP(sales_order1[[#This Row],[itemCode]],product_details3!B:C,2,0)</f>
        <v>EXFG100</v>
      </c>
      <c r="E4155" t="s">
        <v>326</v>
      </c>
      <c r="F4155" t="s">
        <v>183</v>
      </c>
      <c r="G4155">
        <v>50</v>
      </c>
      <c r="H4155">
        <v>20.75</v>
      </c>
      <c r="I4155">
        <v>1037.5</v>
      </c>
      <c r="J4155">
        <v>7.45</v>
      </c>
      <c r="K4155">
        <v>372.5</v>
      </c>
      <c r="L4155">
        <v>13.3</v>
      </c>
      <c r="M4155">
        <v>0.64096385542168677</v>
      </c>
      <c r="N4155">
        <v>665</v>
      </c>
      <c r="O4155" t="s">
        <v>657</v>
      </c>
      <c r="P4155" t="s">
        <v>658</v>
      </c>
      <c r="Q4155" t="s">
        <v>55</v>
      </c>
      <c r="R4155" t="s">
        <v>56</v>
      </c>
      <c r="S4155" t="s">
        <v>57</v>
      </c>
      <c r="T4155" t="s">
        <v>659</v>
      </c>
      <c r="U4155" t="s">
        <v>1191</v>
      </c>
      <c r="V4155">
        <f>YEAR(sales_order1[[#This Row],[date]])</f>
        <v>2021</v>
      </c>
      <c r="W4155" t="str">
        <f>TEXT(sales_order1[[#This Row],[date]], "Mmm")</f>
        <v>Dec</v>
      </c>
      <c r="X4155">
        <f>VALUE(TEXT(sales_order1[[#This Row],[date]], "D"))</f>
        <v>1</v>
      </c>
      <c r="Y4155">
        <v>48</v>
      </c>
    </row>
    <row r="4156" spans="1:25" x14ac:dyDescent="0.25">
      <c r="A4156" s="1">
        <v>44532</v>
      </c>
      <c r="B4156">
        <v>62080</v>
      </c>
      <c r="C4156" t="s">
        <v>51</v>
      </c>
      <c r="D4156" t="str">
        <f>VLOOKUP(sales_order1[[#This Row],[itemCode]],product_details3!B:C,2,0)</f>
        <v>MSTH50</v>
      </c>
      <c r="E4156" t="s">
        <v>52</v>
      </c>
      <c r="F4156" t="s">
        <v>21</v>
      </c>
      <c r="G4156">
        <v>100</v>
      </c>
      <c r="H4156">
        <v>15.75</v>
      </c>
      <c r="I4156">
        <v>1575</v>
      </c>
      <c r="J4156">
        <v>4.45</v>
      </c>
      <c r="K4156">
        <v>445</v>
      </c>
      <c r="L4156">
        <v>11.3</v>
      </c>
      <c r="M4156">
        <v>0.71746031746031746</v>
      </c>
      <c r="N4156">
        <v>1130</v>
      </c>
      <c r="O4156" t="s">
        <v>299</v>
      </c>
      <c r="P4156" t="s">
        <v>300</v>
      </c>
      <c r="Q4156" t="s">
        <v>100</v>
      </c>
      <c r="R4156" t="s">
        <v>40</v>
      </c>
      <c r="S4156" t="s">
        <v>101</v>
      </c>
      <c r="T4156" t="s">
        <v>301</v>
      </c>
      <c r="U4156" t="s">
        <v>1190</v>
      </c>
      <c r="V4156">
        <f>YEAR(sales_order1[[#This Row],[date]])</f>
        <v>2021</v>
      </c>
      <c r="W4156" t="str">
        <f>TEXT(sales_order1[[#This Row],[date]], "Mmm")</f>
        <v>Dec</v>
      </c>
      <c r="X4156">
        <f>VALUE(TEXT(sales_order1[[#This Row],[date]], "D"))</f>
        <v>2</v>
      </c>
      <c r="Y4156">
        <v>48</v>
      </c>
    </row>
    <row r="4157" spans="1:25" x14ac:dyDescent="0.25">
      <c r="A4157" s="1">
        <v>44532</v>
      </c>
      <c r="B4157">
        <v>62081</v>
      </c>
      <c r="C4157" t="s">
        <v>181</v>
      </c>
      <c r="D4157" t="str">
        <f>VLOOKUP(sales_order1[[#This Row],[itemCode]],product_details3!B:C,2,0)</f>
        <v>EXFP100</v>
      </c>
      <c r="E4157" t="s">
        <v>182</v>
      </c>
      <c r="F4157" t="s">
        <v>183</v>
      </c>
      <c r="G4157">
        <v>50</v>
      </c>
      <c r="H4157">
        <v>21.95</v>
      </c>
      <c r="I4157">
        <v>1097.5</v>
      </c>
      <c r="J4157">
        <v>8.1999999999999993</v>
      </c>
      <c r="K4157">
        <v>410</v>
      </c>
      <c r="L4157">
        <v>13.75</v>
      </c>
      <c r="M4157">
        <v>0.62642369020501143</v>
      </c>
      <c r="N4157">
        <v>687.5</v>
      </c>
      <c r="O4157" t="s">
        <v>543</v>
      </c>
      <c r="P4157" t="s">
        <v>544</v>
      </c>
      <c r="Q4157" t="s">
        <v>378</v>
      </c>
      <c r="R4157" t="s">
        <v>72</v>
      </c>
      <c r="S4157" t="s">
        <v>545</v>
      </c>
      <c r="T4157" t="s">
        <v>546</v>
      </c>
      <c r="U4157" t="s">
        <v>1188</v>
      </c>
      <c r="V4157">
        <f>YEAR(sales_order1[[#This Row],[date]])</f>
        <v>2021</v>
      </c>
      <c r="W4157" t="str">
        <f>TEXT(sales_order1[[#This Row],[date]], "Mmm")</f>
        <v>Dec</v>
      </c>
      <c r="X4157">
        <f>VALUE(TEXT(sales_order1[[#This Row],[date]], "D"))</f>
        <v>2</v>
      </c>
      <c r="Y4157">
        <v>48</v>
      </c>
    </row>
    <row r="4158" spans="1:25" x14ac:dyDescent="0.25">
      <c r="A4158" s="1">
        <v>44532</v>
      </c>
      <c r="B4158">
        <v>62082</v>
      </c>
      <c r="C4158" t="s">
        <v>19</v>
      </c>
      <c r="D4158" t="str">
        <f>VLOOKUP(sales_order1[[#This Row],[itemCode]],product_details3!B:C,2,0)</f>
        <v>MSTH100</v>
      </c>
      <c r="E4158" t="s">
        <v>20</v>
      </c>
      <c r="F4158" t="s">
        <v>21</v>
      </c>
      <c r="G4158">
        <v>100</v>
      </c>
      <c r="H4158">
        <v>26.25</v>
      </c>
      <c r="I4158">
        <v>2625</v>
      </c>
      <c r="J4158">
        <v>7.75</v>
      </c>
      <c r="K4158">
        <v>775</v>
      </c>
      <c r="L4158">
        <v>18.5</v>
      </c>
      <c r="M4158">
        <v>0.70476190476190481</v>
      </c>
      <c r="N4158">
        <v>1850</v>
      </c>
      <c r="O4158" t="s">
        <v>381</v>
      </c>
      <c r="P4158" t="s">
        <v>382</v>
      </c>
      <c r="Q4158" t="s">
        <v>383</v>
      </c>
      <c r="R4158" t="s">
        <v>72</v>
      </c>
      <c r="S4158" t="s">
        <v>384</v>
      </c>
      <c r="T4158" t="s">
        <v>385</v>
      </c>
      <c r="U4158" t="s">
        <v>1188</v>
      </c>
      <c r="V4158">
        <f>YEAR(sales_order1[[#This Row],[date]])</f>
        <v>2021</v>
      </c>
      <c r="W4158" t="str">
        <f>TEXT(sales_order1[[#This Row],[date]], "Mmm")</f>
        <v>Dec</v>
      </c>
      <c r="X4158">
        <f>VALUE(TEXT(sales_order1[[#This Row],[date]], "D"))</f>
        <v>2</v>
      </c>
      <c r="Y4158">
        <v>48</v>
      </c>
    </row>
    <row r="4159" spans="1:25" x14ac:dyDescent="0.25">
      <c r="A4159" s="1">
        <v>44532</v>
      </c>
      <c r="B4159">
        <v>62083</v>
      </c>
      <c r="C4159" t="s">
        <v>115</v>
      </c>
      <c r="D4159" t="str">
        <f>VLOOKUP(sales_order1[[#This Row],[itemCode]],product_details3!B:C,2,0)</f>
        <v>SCRS30100</v>
      </c>
      <c r="E4159" t="s">
        <v>116</v>
      </c>
      <c r="F4159" t="s">
        <v>61</v>
      </c>
      <c r="G4159">
        <v>250</v>
      </c>
      <c r="H4159">
        <v>32.75</v>
      </c>
      <c r="I4159">
        <v>8187.5</v>
      </c>
      <c r="J4159">
        <v>11.25</v>
      </c>
      <c r="K4159">
        <v>2812.5</v>
      </c>
      <c r="L4159">
        <v>21.5</v>
      </c>
      <c r="M4159">
        <v>0.65648854961832059</v>
      </c>
      <c r="N4159">
        <v>5375</v>
      </c>
      <c r="O4159" t="s">
        <v>481</v>
      </c>
      <c r="P4159" t="s">
        <v>482</v>
      </c>
      <c r="Q4159" t="s">
        <v>107</v>
      </c>
      <c r="R4159" t="s">
        <v>40</v>
      </c>
      <c r="S4159" t="s">
        <v>101</v>
      </c>
      <c r="T4159" t="s">
        <v>483</v>
      </c>
      <c r="U4159" t="s">
        <v>1190</v>
      </c>
      <c r="V4159">
        <f>YEAR(sales_order1[[#This Row],[date]])</f>
        <v>2021</v>
      </c>
      <c r="W4159" t="str">
        <f>TEXT(sales_order1[[#This Row],[date]], "Mmm")</f>
        <v>Dec</v>
      </c>
      <c r="X4159">
        <f>VALUE(TEXT(sales_order1[[#This Row],[date]], "D"))</f>
        <v>2</v>
      </c>
      <c r="Y4159">
        <v>48</v>
      </c>
    </row>
    <row r="4160" spans="1:25" x14ac:dyDescent="0.25">
      <c r="A4160" s="1">
        <v>44532</v>
      </c>
      <c r="B4160">
        <v>62084</v>
      </c>
      <c r="C4160" t="s">
        <v>28</v>
      </c>
      <c r="D4160" t="str">
        <f>VLOOKUP(sales_order1[[#This Row],[itemCode]],product_details3!B:C,2,0)</f>
        <v>SRMC30</v>
      </c>
      <c r="E4160" t="s">
        <v>29</v>
      </c>
      <c r="F4160" t="s">
        <v>30</v>
      </c>
      <c r="G4160">
        <v>200</v>
      </c>
      <c r="H4160">
        <v>22.6</v>
      </c>
      <c r="I4160">
        <v>4520</v>
      </c>
      <c r="J4160">
        <v>7.6</v>
      </c>
      <c r="K4160">
        <v>1520</v>
      </c>
      <c r="L4160">
        <v>15</v>
      </c>
      <c r="M4160">
        <v>0.66371681415929207</v>
      </c>
      <c r="N4160">
        <v>3000</v>
      </c>
      <c r="O4160" t="s">
        <v>561</v>
      </c>
      <c r="P4160" t="s">
        <v>562</v>
      </c>
      <c r="Q4160" t="s">
        <v>378</v>
      </c>
      <c r="R4160" t="s">
        <v>72</v>
      </c>
      <c r="S4160" t="s">
        <v>563</v>
      </c>
      <c r="T4160" t="s">
        <v>58</v>
      </c>
      <c r="U4160" t="s">
        <v>1188</v>
      </c>
      <c r="V4160">
        <f>YEAR(sales_order1[[#This Row],[date]])</f>
        <v>2021</v>
      </c>
      <c r="W4160" t="str">
        <f>TEXT(sales_order1[[#This Row],[date]], "Mmm")</f>
        <v>Dec</v>
      </c>
      <c r="X4160">
        <f>VALUE(TEXT(sales_order1[[#This Row],[date]], "D"))</f>
        <v>2</v>
      </c>
      <c r="Y4160">
        <v>48</v>
      </c>
    </row>
    <row r="4161" spans="1:25" x14ac:dyDescent="0.25">
      <c r="A4161" s="1">
        <v>44532</v>
      </c>
      <c r="B4161">
        <v>62085</v>
      </c>
      <c r="C4161" t="s">
        <v>209</v>
      </c>
      <c r="D4161" t="str">
        <f>VLOOKUP(sales_order1[[#This Row],[itemCode]],product_details3!B:C,2,0)</f>
        <v>CLNG50</v>
      </c>
      <c r="E4161" t="s">
        <v>210</v>
      </c>
      <c r="F4161" t="s">
        <v>45</v>
      </c>
      <c r="G4161">
        <v>100</v>
      </c>
      <c r="H4161">
        <v>6.5</v>
      </c>
      <c r="I4161">
        <v>650</v>
      </c>
      <c r="J4161">
        <v>2.2999999999999998</v>
      </c>
      <c r="K4161">
        <v>230</v>
      </c>
      <c r="L4161">
        <v>4.2</v>
      </c>
      <c r="M4161">
        <v>0.64615384615384619</v>
      </c>
      <c r="N4161">
        <v>420</v>
      </c>
      <c r="O4161" t="s">
        <v>276</v>
      </c>
      <c r="P4161" t="s">
        <v>277</v>
      </c>
      <c r="Q4161" t="s">
        <v>39</v>
      </c>
      <c r="R4161" t="s">
        <v>40</v>
      </c>
      <c r="S4161" t="s">
        <v>41</v>
      </c>
      <c r="T4161" t="s">
        <v>278</v>
      </c>
      <c r="U4161" t="s">
        <v>1188</v>
      </c>
      <c r="V4161">
        <f>YEAR(sales_order1[[#This Row],[date]])</f>
        <v>2021</v>
      </c>
      <c r="W4161" t="str">
        <f>TEXT(sales_order1[[#This Row],[date]], "Mmm")</f>
        <v>Dec</v>
      </c>
      <c r="X4161">
        <f>VALUE(TEXT(sales_order1[[#This Row],[date]], "D"))</f>
        <v>2</v>
      </c>
      <c r="Y4161">
        <v>48</v>
      </c>
    </row>
    <row r="4162" spans="1:25" x14ac:dyDescent="0.25">
      <c r="A4162" s="1">
        <v>44532</v>
      </c>
      <c r="B4162">
        <v>62086</v>
      </c>
      <c r="C4162" t="s">
        <v>35</v>
      </c>
      <c r="D4162" t="str">
        <f>VLOOKUP(sales_order1[[#This Row],[itemCode]],product_details3!B:C,2,0)</f>
        <v>SRMA30</v>
      </c>
      <c r="E4162" t="s">
        <v>36</v>
      </c>
      <c r="F4162" t="s">
        <v>30</v>
      </c>
      <c r="G4162">
        <v>200</v>
      </c>
      <c r="H4162">
        <v>26.2</v>
      </c>
      <c r="I4162">
        <v>5240</v>
      </c>
      <c r="J4162">
        <v>9.4</v>
      </c>
      <c r="K4162">
        <v>1880</v>
      </c>
      <c r="L4162">
        <v>16.8</v>
      </c>
      <c r="M4162">
        <v>0.6412213740458016</v>
      </c>
      <c r="N4162">
        <v>3360</v>
      </c>
      <c r="O4162" t="s">
        <v>688</v>
      </c>
      <c r="P4162" t="s">
        <v>689</v>
      </c>
      <c r="Q4162" t="s">
        <v>77</v>
      </c>
      <c r="R4162" t="s">
        <v>72</v>
      </c>
      <c r="S4162" t="s">
        <v>140</v>
      </c>
      <c r="T4162" t="s">
        <v>690</v>
      </c>
      <c r="U4162" t="s">
        <v>1190</v>
      </c>
      <c r="V4162">
        <f>YEAR(sales_order1[[#This Row],[date]])</f>
        <v>2021</v>
      </c>
      <c r="W4162" t="str">
        <f>TEXT(sales_order1[[#This Row],[date]], "Mmm")</f>
        <v>Dec</v>
      </c>
      <c r="X4162">
        <f>VALUE(TEXT(sales_order1[[#This Row],[date]], "D"))</f>
        <v>2</v>
      </c>
      <c r="Y4162">
        <v>48</v>
      </c>
    </row>
    <row r="4163" spans="1:25" x14ac:dyDescent="0.25">
      <c r="A4163" s="1">
        <v>44532</v>
      </c>
      <c r="B4163">
        <v>62087</v>
      </c>
      <c r="C4163" t="s">
        <v>362</v>
      </c>
      <c r="D4163" t="str">
        <f>VLOOKUP(sales_order1[[#This Row],[itemCode]],product_details3!B:C,2,0)</f>
        <v>MSKO100</v>
      </c>
      <c r="E4163" t="s">
        <v>363</v>
      </c>
      <c r="F4163" t="s">
        <v>137</v>
      </c>
      <c r="G4163">
        <v>200</v>
      </c>
      <c r="H4163">
        <v>22.65</v>
      </c>
      <c r="I4163">
        <v>4530</v>
      </c>
      <c r="J4163">
        <v>9.5500000000000007</v>
      </c>
      <c r="K4163">
        <v>1910</v>
      </c>
      <c r="L4163">
        <v>13.1</v>
      </c>
      <c r="M4163">
        <v>0.57836644591611486</v>
      </c>
      <c r="N4163">
        <v>2620</v>
      </c>
      <c r="O4163" t="s">
        <v>467</v>
      </c>
      <c r="P4163" t="s">
        <v>468</v>
      </c>
      <c r="Q4163" t="s">
        <v>39</v>
      </c>
      <c r="R4163" t="s">
        <v>40</v>
      </c>
      <c r="S4163" t="s">
        <v>41</v>
      </c>
      <c r="T4163" t="s">
        <v>174</v>
      </c>
      <c r="U4163" t="s">
        <v>1188</v>
      </c>
      <c r="V4163">
        <f>YEAR(sales_order1[[#This Row],[date]])</f>
        <v>2021</v>
      </c>
      <c r="W4163" t="str">
        <f>TEXT(sales_order1[[#This Row],[date]], "Mmm")</f>
        <v>Dec</v>
      </c>
      <c r="X4163">
        <f>VALUE(TEXT(sales_order1[[#This Row],[date]], "D"))</f>
        <v>2</v>
      </c>
      <c r="Y4163">
        <v>48</v>
      </c>
    </row>
    <row r="4164" spans="1:25" x14ac:dyDescent="0.25">
      <c r="A4164" s="1">
        <v>44532</v>
      </c>
      <c r="B4164">
        <v>62088</v>
      </c>
      <c r="C4164" t="s">
        <v>142</v>
      </c>
      <c r="D4164" t="str">
        <f>VLOOKUP(sales_order1[[#This Row],[itemCode]],product_details3!B:C,2,0)</f>
        <v>SRMC50</v>
      </c>
      <c r="E4164" t="s">
        <v>143</v>
      </c>
      <c r="F4164" t="s">
        <v>30</v>
      </c>
      <c r="G4164">
        <v>200</v>
      </c>
      <c r="H4164">
        <v>33.25</v>
      </c>
      <c r="I4164">
        <v>6650</v>
      </c>
      <c r="J4164">
        <v>12</v>
      </c>
      <c r="K4164">
        <v>2400</v>
      </c>
      <c r="L4164">
        <v>21.25</v>
      </c>
      <c r="M4164">
        <v>0.63909774436090228</v>
      </c>
      <c r="N4164">
        <v>4250</v>
      </c>
      <c r="O4164" t="s">
        <v>177</v>
      </c>
      <c r="P4164" t="s">
        <v>178</v>
      </c>
      <c r="Q4164" t="s">
        <v>111</v>
      </c>
      <c r="R4164" t="s">
        <v>112</v>
      </c>
      <c r="S4164" t="s">
        <v>179</v>
      </c>
      <c r="T4164" t="s">
        <v>180</v>
      </c>
      <c r="U4164" t="s">
        <v>1189</v>
      </c>
      <c r="V4164">
        <f>YEAR(sales_order1[[#This Row],[date]])</f>
        <v>2021</v>
      </c>
      <c r="W4164" t="str">
        <f>TEXT(sales_order1[[#This Row],[date]], "Mmm")</f>
        <v>Dec</v>
      </c>
      <c r="X4164">
        <f>VALUE(TEXT(sales_order1[[#This Row],[date]], "D"))</f>
        <v>2</v>
      </c>
      <c r="Y4164">
        <v>48</v>
      </c>
    </row>
    <row r="4165" spans="1:25" x14ac:dyDescent="0.25">
      <c r="A4165" s="1">
        <v>44532</v>
      </c>
      <c r="B4165">
        <v>62089</v>
      </c>
      <c r="C4165" t="s">
        <v>204</v>
      </c>
      <c r="D4165" t="str">
        <f>VLOOKUP(sales_order1[[#This Row],[itemCode]],product_details3!B:C,2,0)</f>
        <v>MKRM150</v>
      </c>
      <c r="E4165" t="s">
        <v>205</v>
      </c>
      <c r="F4165" t="s">
        <v>151</v>
      </c>
      <c r="G4165">
        <v>100</v>
      </c>
      <c r="H4165">
        <v>10.75</v>
      </c>
      <c r="I4165">
        <v>1075</v>
      </c>
      <c r="J4165">
        <v>4.45</v>
      </c>
      <c r="K4165">
        <v>445</v>
      </c>
      <c r="L4165">
        <v>6.3</v>
      </c>
      <c r="M4165">
        <v>0.586046511627907</v>
      </c>
      <c r="N4165">
        <v>630</v>
      </c>
      <c r="O4165" t="s">
        <v>640</v>
      </c>
      <c r="P4165" t="s">
        <v>641</v>
      </c>
      <c r="Q4165" t="s">
        <v>132</v>
      </c>
      <c r="R4165" t="s">
        <v>56</v>
      </c>
      <c r="S4165" t="s">
        <v>133</v>
      </c>
      <c r="T4165" t="s">
        <v>642</v>
      </c>
      <c r="U4165" t="s">
        <v>1191</v>
      </c>
      <c r="V4165">
        <f>YEAR(sales_order1[[#This Row],[date]])</f>
        <v>2021</v>
      </c>
      <c r="W4165" t="str">
        <f>TEXT(sales_order1[[#This Row],[date]], "Mmm")</f>
        <v>Dec</v>
      </c>
      <c r="X4165">
        <f>VALUE(TEXT(sales_order1[[#This Row],[date]], "D"))</f>
        <v>2</v>
      </c>
      <c r="Y4165">
        <v>48</v>
      </c>
    </row>
    <row r="4166" spans="1:25" x14ac:dyDescent="0.25">
      <c r="A4166" s="1">
        <v>44532</v>
      </c>
      <c r="B4166">
        <v>62090</v>
      </c>
      <c r="C4166" t="s">
        <v>335</v>
      </c>
      <c r="D4166" t="str">
        <f>VLOOKUP(sales_order1[[#This Row],[itemCode]],product_details3!B:C,2,0)</f>
        <v>CLNF50</v>
      </c>
      <c r="E4166" t="s">
        <v>336</v>
      </c>
      <c r="F4166" t="s">
        <v>45</v>
      </c>
      <c r="G4166">
        <v>150</v>
      </c>
      <c r="H4166">
        <v>7.3</v>
      </c>
      <c r="I4166">
        <v>1095</v>
      </c>
      <c r="J4166">
        <v>2.8</v>
      </c>
      <c r="K4166">
        <v>420</v>
      </c>
      <c r="L4166">
        <v>4.5</v>
      </c>
      <c r="M4166">
        <v>0.61643835616438358</v>
      </c>
      <c r="N4166">
        <v>675</v>
      </c>
      <c r="O4166" t="s">
        <v>366</v>
      </c>
      <c r="P4166" t="s">
        <v>367</v>
      </c>
      <c r="Q4166" t="s">
        <v>239</v>
      </c>
      <c r="R4166" t="s">
        <v>112</v>
      </c>
      <c r="S4166" t="s">
        <v>368</v>
      </c>
      <c r="T4166" t="s">
        <v>369</v>
      </c>
      <c r="U4166" t="s">
        <v>1189</v>
      </c>
      <c r="V4166">
        <f>YEAR(sales_order1[[#This Row],[date]])</f>
        <v>2021</v>
      </c>
      <c r="W4166" t="str">
        <f>TEXT(sales_order1[[#This Row],[date]], "Mmm")</f>
        <v>Dec</v>
      </c>
      <c r="X4166">
        <f>VALUE(TEXT(sales_order1[[#This Row],[date]], "D"))</f>
        <v>2</v>
      </c>
      <c r="Y4166">
        <v>48</v>
      </c>
    </row>
    <row r="4167" spans="1:25" x14ac:dyDescent="0.25">
      <c r="A4167" s="1">
        <v>44533</v>
      </c>
      <c r="B4167">
        <v>62091</v>
      </c>
      <c r="C4167" t="s">
        <v>288</v>
      </c>
      <c r="D4167" t="str">
        <f>VLOOKUP(sales_order1[[#This Row],[itemCode]],product_details3!B:C,2,0)</f>
        <v>MKRM200</v>
      </c>
      <c r="E4167" t="s">
        <v>289</v>
      </c>
      <c r="F4167" t="s">
        <v>151</v>
      </c>
      <c r="G4167">
        <v>50</v>
      </c>
      <c r="H4167">
        <v>19.25</v>
      </c>
      <c r="I4167">
        <v>962.5</v>
      </c>
      <c r="J4167">
        <v>7.75</v>
      </c>
      <c r="K4167">
        <v>387.5</v>
      </c>
      <c r="L4167">
        <v>11.5</v>
      </c>
      <c r="M4167">
        <v>0.59740259740259738</v>
      </c>
      <c r="N4167">
        <v>575</v>
      </c>
      <c r="O4167" t="s">
        <v>499</v>
      </c>
      <c r="P4167" t="s">
        <v>500</v>
      </c>
      <c r="Q4167" t="s">
        <v>107</v>
      </c>
      <c r="R4167" t="s">
        <v>40</v>
      </c>
      <c r="S4167" t="s">
        <v>101</v>
      </c>
      <c r="T4167" t="s">
        <v>501</v>
      </c>
      <c r="U4167" t="s">
        <v>1190</v>
      </c>
      <c r="V4167">
        <f>YEAR(sales_order1[[#This Row],[date]])</f>
        <v>2021</v>
      </c>
      <c r="W4167" t="str">
        <f>TEXT(sales_order1[[#This Row],[date]], "Mmm")</f>
        <v>Dec</v>
      </c>
      <c r="X4167">
        <f>VALUE(TEXT(sales_order1[[#This Row],[date]], "D"))</f>
        <v>3</v>
      </c>
      <c r="Y4167">
        <v>49</v>
      </c>
    </row>
    <row r="4168" spans="1:25" x14ac:dyDescent="0.25">
      <c r="A4168" s="1">
        <v>44533</v>
      </c>
      <c r="B4168">
        <v>62092</v>
      </c>
      <c r="C4168" t="s">
        <v>135</v>
      </c>
      <c r="D4168" t="str">
        <f>VLOOKUP(sales_order1[[#This Row],[itemCode]],product_details3!B:C,2,0)</f>
        <v>MSKSH</v>
      </c>
      <c r="E4168" t="s">
        <v>136</v>
      </c>
      <c r="F4168" t="s">
        <v>137</v>
      </c>
      <c r="G4168">
        <v>150</v>
      </c>
      <c r="H4168">
        <v>18.75</v>
      </c>
      <c r="I4168">
        <v>2812.5</v>
      </c>
      <c r="J4168">
        <v>7.45</v>
      </c>
      <c r="K4168">
        <v>1117.5</v>
      </c>
      <c r="L4168">
        <v>11.3</v>
      </c>
      <c r="M4168">
        <v>0.60266666666666668</v>
      </c>
      <c r="N4168">
        <v>1695</v>
      </c>
      <c r="O4168" t="s">
        <v>158</v>
      </c>
      <c r="P4168" t="s">
        <v>159</v>
      </c>
      <c r="Q4168" t="s">
        <v>160</v>
      </c>
      <c r="R4168" t="s">
        <v>112</v>
      </c>
      <c r="S4168" t="s">
        <v>161</v>
      </c>
      <c r="T4168" t="s">
        <v>162</v>
      </c>
      <c r="U4168" t="s">
        <v>1189</v>
      </c>
      <c r="V4168">
        <f>YEAR(sales_order1[[#This Row],[date]])</f>
        <v>2021</v>
      </c>
      <c r="W4168" t="str">
        <f>TEXT(sales_order1[[#This Row],[date]], "Mmm")</f>
        <v>Dec</v>
      </c>
      <c r="X4168">
        <f>VALUE(TEXT(sales_order1[[#This Row],[date]], "D"))</f>
        <v>3</v>
      </c>
      <c r="Y4168">
        <v>49</v>
      </c>
    </row>
    <row r="4169" spans="1:25" x14ac:dyDescent="0.25">
      <c r="A4169" s="1">
        <v>44533</v>
      </c>
      <c r="B4169">
        <v>62093</v>
      </c>
      <c r="C4169" t="s">
        <v>364</v>
      </c>
      <c r="D4169" t="str">
        <f>VLOOKUP(sales_order1[[#This Row],[itemCode]],product_details3!B:C,2,0)</f>
        <v>CLNO200</v>
      </c>
      <c r="E4169" t="s">
        <v>365</v>
      </c>
      <c r="F4169" t="s">
        <v>45</v>
      </c>
      <c r="G4169">
        <v>200</v>
      </c>
      <c r="H4169">
        <v>27.75</v>
      </c>
      <c r="I4169">
        <v>5550</v>
      </c>
      <c r="J4169">
        <v>11.25</v>
      </c>
      <c r="K4169">
        <v>2250</v>
      </c>
      <c r="L4169">
        <v>16.5</v>
      </c>
      <c r="M4169">
        <v>0.59459459459459463</v>
      </c>
      <c r="N4169">
        <v>3300</v>
      </c>
      <c r="O4169" t="s">
        <v>633</v>
      </c>
      <c r="P4169" t="s">
        <v>634</v>
      </c>
      <c r="Q4169" t="s">
        <v>383</v>
      </c>
      <c r="R4169" t="s">
        <v>72</v>
      </c>
      <c r="S4169" t="s">
        <v>384</v>
      </c>
      <c r="T4169" t="s">
        <v>635</v>
      </c>
      <c r="U4169" t="s">
        <v>1188</v>
      </c>
      <c r="V4169">
        <f>YEAR(sales_order1[[#This Row],[date]])</f>
        <v>2021</v>
      </c>
      <c r="W4169" t="str">
        <f>TEXT(sales_order1[[#This Row],[date]], "Mmm")</f>
        <v>Dec</v>
      </c>
      <c r="X4169">
        <f>VALUE(TEXT(sales_order1[[#This Row],[date]], "D"))</f>
        <v>3</v>
      </c>
      <c r="Y4169">
        <v>49</v>
      </c>
    </row>
    <row r="4170" spans="1:25" x14ac:dyDescent="0.25">
      <c r="A4170" s="1">
        <v>44533</v>
      </c>
      <c r="B4170">
        <v>62094</v>
      </c>
      <c r="C4170" t="s">
        <v>19</v>
      </c>
      <c r="D4170" t="str">
        <f>VLOOKUP(sales_order1[[#This Row],[itemCode]],product_details3!B:C,2,0)</f>
        <v>MSTH100</v>
      </c>
      <c r="E4170" t="s">
        <v>20</v>
      </c>
      <c r="F4170" t="s">
        <v>21</v>
      </c>
      <c r="G4170">
        <v>100</v>
      </c>
      <c r="H4170">
        <v>26.25</v>
      </c>
      <c r="I4170">
        <v>2625</v>
      </c>
      <c r="J4170">
        <v>7.75</v>
      </c>
      <c r="K4170">
        <v>775</v>
      </c>
      <c r="L4170">
        <v>18.5</v>
      </c>
      <c r="M4170">
        <v>0.70476190476190481</v>
      </c>
      <c r="N4170">
        <v>1850</v>
      </c>
      <c r="O4170" t="s">
        <v>420</v>
      </c>
      <c r="P4170" t="s">
        <v>421</v>
      </c>
      <c r="Q4170" t="s">
        <v>77</v>
      </c>
      <c r="R4170" t="s">
        <v>72</v>
      </c>
      <c r="S4170" t="s">
        <v>78</v>
      </c>
      <c r="T4170" t="s">
        <v>422</v>
      </c>
      <c r="U4170" t="s">
        <v>1190</v>
      </c>
      <c r="V4170">
        <f>YEAR(sales_order1[[#This Row],[date]])</f>
        <v>2021</v>
      </c>
      <c r="W4170" t="str">
        <f>TEXT(sales_order1[[#This Row],[date]], "Mmm")</f>
        <v>Dec</v>
      </c>
      <c r="X4170">
        <f>VALUE(TEXT(sales_order1[[#This Row],[date]], "D"))</f>
        <v>3</v>
      </c>
      <c r="Y4170">
        <v>49</v>
      </c>
    </row>
    <row r="4171" spans="1:25" x14ac:dyDescent="0.25">
      <c r="A4171" s="1">
        <v>44533</v>
      </c>
      <c r="B4171">
        <v>62095</v>
      </c>
      <c r="C4171" t="s">
        <v>315</v>
      </c>
      <c r="D4171" t="str">
        <f>VLOOKUP(sales_order1[[#This Row],[itemCode]],product_details3!B:C,2,0)</f>
        <v>EXFG50</v>
      </c>
      <c r="E4171" t="s">
        <v>316</v>
      </c>
      <c r="F4171" t="s">
        <v>183</v>
      </c>
      <c r="G4171">
        <v>100</v>
      </c>
      <c r="H4171">
        <v>15.75</v>
      </c>
      <c r="I4171">
        <v>1575</v>
      </c>
      <c r="J4171">
        <v>5.45</v>
      </c>
      <c r="K4171">
        <v>545</v>
      </c>
      <c r="L4171">
        <v>10.3</v>
      </c>
      <c r="M4171">
        <v>0.65396825396825398</v>
      </c>
      <c r="N4171">
        <v>1030</v>
      </c>
      <c r="O4171" t="s">
        <v>582</v>
      </c>
      <c r="P4171" t="s">
        <v>583</v>
      </c>
      <c r="Q4171" t="s">
        <v>213</v>
      </c>
      <c r="R4171" t="s">
        <v>25</v>
      </c>
      <c r="S4171" t="s">
        <v>214</v>
      </c>
      <c r="T4171" t="s">
        <v>584</v>
      </c>
      <c r="U4171" t="s">
        <v>1191</v>
      </c>
      <c r="V4171">
        <f>YEAR(sales_order1[[#This Row],[date]])</f>
        <v>2021</v>
      </c>
      <c r="W4171" t="str">
        <f>TEXT(sales_order1[[#This Row],[date]], "Mmm")</f>
        <v>Dec</v>
      </c>
      <c r="X4171">
        <f>VALUE(TEXT(sales_order1[[#This Row],[date]], "D"))</f>
        <v>3</v>
      </c>
      <c r="Y4171">
        <v>49</v>
      </c>
    </row>
    <row r="4172" spans="1:25" x14ac:dyDescent="0.25">
      <c r="A4172" s="1">
        <v>44533</v>
      </c>
      <c r="B4172">
        <v>62096</v>
      </c>
      <c r="C4172" t="s">
        <v>19</v>
      </c>
      <c r="D4172" t="str">
        <f>VLOOKUP(sales_order1[[#This Row],[itemCode]],product_details3!B:C,2,0)</f>
        <v>MSTH100</v>
      </c>
      <c r="E4172" t="s">
        <v>20</v>
      </c>
      <c r="F4172" t="s">
        <v>21</v>
      </c>
      <c r="G4172">
        <v>100</v>
      </c>
      <c r="H4172">
        <v>26.25</v>
      </c>
      <c r="I4172">
        <v>2625</v>
      </c>
      <c r="J4172">
        <v>7.75</v>
      </c>
      <c r="K4172">
        <v>775</v>
      </c>
      <c r="L4172">
        <v>18.5</v>
      </c>
      <c r="M4172">
        <v>0.70476190476190481</v>
      </c>
      <c r="N4172">
        <v>1850</v>
      </c>
      <c r="O4172" t="s">
        <v>144</v>
      </c>
      <c r="P4172" t="s">
        <v>145</v>
      </c>
      <c r="Q4172" t="s">
        <v>146</v>
      </c>
      <c r="R4172" t="s">
        <v>112</v>
      </c>
      <c r="S4172" t="s">
        <v>147</v>
      </c>
      <c r="T4172" t="s">
        <v>148</v>
      </c>
      <c r="U4172" t="s">
        <v>1190</v>
      </c>
      <c r="V4172">
        <f>YEAR(sales_order1[[#This Row],[date]])</f>
        <v>2021</v>
      </c>
      <c r="W4172" t="str">
        <f>TEXT(sales_order1[[#This Row],[date]], "Mmm")</f>
        <v>Dec</v>
      </c>
      <c r="X4172">
        <f>VALUE(TEXT(sales_order1[[#This Row],[date]], "D"))</f>
        <v>3</v>
      </c>
      <c r="Y4172">
        <v>49</v>
      </c>
    </row>
    <row r="4173" spans="1:25" x14ac:dyDescent="0.25">
      <c r="A4173" s="1">
        <v>44533</v>
      </c>
      <c r="B4173">
        <v>62097</v>
      </c>
      <c r="C4173" t="s">
        <v>256</v>
      </c>
      <c r="D4173" t="str">
        <f>VLOOKUP(sales_order1[[#This Row],[itemCode]],product_details3!B:C,2,0)</f>
        <v>MSKC50</v>
      </c>
      <c r="E4173" t="s">
        <v>257</v>
      </c>
      <c r="F4173" t="s">
        <v>137</v>
      </c>
      <c r="G4173">
        <v>150</v>
      </c>
      <c r="H4173">
        <v>11.95</v>
      </c>
      <c r="I4173">
        <v>1792.5</v>
      </c>
      <c r="J4173">
        <v>5.2</v>
      </c>
      <c r="K4173">
        <v>780</v>
      </c>
      <c r="L4173">
        <v>6.75</v>
      </c>
      <c r="M4173">
        <v>0.56485355648535562</v>
      </c>
      <c r="N4173">
        <v>1012.5</v>
      </c>
      <c r="O4173" t="s">
        <v>746</v>
      </c>
      <c r="P4173" t="s">
        <v>747</v>
      </c>
      <c r="Q4173" t="s">
        <v>264</v>
      </c>
      <c r="R4173" t="s">
        <v>56</v>
      </c>
      <c r="S4173" t="s">
        <v>133</v>
      </c>
      <c r="T4173" t="s">
        <v>596</v>
      </c>
      <c r="U4173" t="s">
        <v>1191</v>
      </c>
      <c r="V4173">
        <f>YEAR(sales_order1[[#This Row],[date]])</f>
        <v>2021</v>
      </c>
      <c r="W4173" t="str">
        <f>TEXT(sales_order1[[#This Row],[date]], "Mmm")</f>
        <v>Dec</v>
      </c>
      <c r="X4173">
        <f>VALUE(TEXT(sales_order1[[#This Row],[date]], "D"))</f>
        <v>3</v>
      </c>
      <c r="Y4173">
        <v>49</v>
      </c>
    </row>
    <row r="4174" spans="1:25" x14ac:dyDescent="0.25">
      <c r="A4174" s="1">
        <v>44533</v>
      </c>
      <c r="B4174">
        <v>62098</v>
      </c>
      <c r="C4174" t="s">
        <v>194</v>
      </c>
      <c r="D4174" t="str">
        <f>VLOOKUP(sales_order1[[#This Row],[itemCode]],product_details3!B:C,2,0)</f>
        <v>CLNG150</v>
      </c>
      <c r="E4174" t="s">
        <v>195</v>
      </c>
      <c r="F4174" t="s">
        <v>45</v>
      </c>
      <c r="G4174">
        <v>150</v>
      </c>
      <c r="H4174">
        <v>12.75</v>
      </c>
      <c r="I4174">
        <v>1912.5</v>
      </c>
      <c r="J4174">
        <v>4.45</v>
      </c>
      <c r="K4174">
        <v>667.5</v>
      </c>
      <c r="L4174">
        <v>8.3000000000000007</v>
      </c>
      <c r="M4174">
        <v>0.65098039215686276</v>
      </c>
      <c r="N4174">
        <v>1245</v>
      </c>
      <c r="O4174" t="s">
        <v>395</v>
      </c>
      <c r="P4174" t="s">
        <v>396</v>
      </c>
      <c r="Q4174" t="s">
        <v>191</v>
      </c>
      <c r="R4174" t="s">
        <v>56</v>
      </c>
      <c r="S4174" t="s">
        <v>192</v>
      </c>
      <c r="T4174" t="s">
        <v>397</v>
      </c>
      <c r="U4174" t="s">
        <v>1191</v>
      </c>
      <c r="V4174">
        <f>YEAR(sales_order1[[#This Row],[date]])</f>
        <v>2021</v>
      </c>
      <c r="W4174" t="str">
        <f>TEXT(sales_order1[[#This Row],[date]], "Mmm")</f>
        <v>Dec</v>
      </c>
      <c r="X4174">
        <f>VALUE(TEXT(sales_order1[[#This Row],[date]], "D"))</f>
        <v>3</v>
      </c>
      <c r="Y4174">
        <v>49</v>
      </c>
    </row>
    <row r="4175" spans="1:25" x14ac:dyDescent="0.25">
      <c r="A4175" s="1">
        <v>44533</v>
      </c>
      <c r="B4175">
        <v>62099</v>
      </c>
      <c r="C4175" t="s">
        <v>103</v>
      </c>
      <c r="D4175" t="str">
        <f>VLOOKUP(sales_order1[[#This Row],[itemCode]],product_details3!B:C,2,0)</f>
        <v>SCRT50</v>
      </c>
      <c r="E4175" t="s">
        <v>104</v>
      </c>
      <c r="F4175" t="s">
        <v>61</v>
      </c>
      <c r="G4175">
        <v>100</v>
      </c>
      <c r="H4175">
        <v>16.95</v>
      </c>
      <c r="I4175">
        <v>1695</v>
      </c>
      <c r="J4175">
        <v>5.2</v>
      </c>
      <c r="K4175">
        <v>520</v>
      </c>
      <c r="L4175">
        <v>11.75</v>
      </c>
      <c r="M4175">
        <v>0.69321533923303835</v>
      </c>
      <c r="N4175">
        <v>1175</v>
      </c>
      <c r="O4175" t="s">
        <v>322</v>
      </c>
      <c r="P4175" t="s">
        <v>323</v>
      </c>
      <c r="Q4175" t="s">
        <v>39</v>
      </c>
      <c r="R4175" t="s">
        <v>40</v>
      </c>
      <c r="S4175" t="s">
        <v>41</v>
      </c>
      <c r="T4175" t="s">
        <v>324</v>
      </c>
      <c r="U4175" t="s">
        <v>1188</v>
      </c>
      <c r="V4175">
        <f>YEAR(sales_order1[[#This Row],[date]])</f>
        <v>2021</v>
      </c>
      <c r="W4175" t="str">
        <f>TEXT(sales_order1[[#This Row],[date]], "Mmm")</f>
        <v>Dec</v>
      </c>
      <c r="X4175">
        <f>VALUE(TEXT(sales_order1[[#This Row],[date]], "D"))</f>
        <v>3</v>
      </c>
      <c r="Y4175">
        <v>49</v>
      </c>
    </row>
    <row r="4176" spans="1:25" x14ac:dyDescent="0.25">
      <c r="A4176" s="1">
        <v>44533</v>
      </c>
      <c r="B4176">
        <v>62100</v>
      </c>
      <c r="C4176" t="s">
        <v>204</v>
      </c>
      <c r="D4176" t="str">
        <f>VLOOKUP(sales_order1[[#This Row],[itemCode]],product_details3!B:C,2,0)</f>
        <v>MKRM150</v>
      </c>
      <c r="E4176" t="s">
        <v>205</v>
      </c>
      <c r="F4176" t="s">
        <v>151</v>
      </c>
      <c r="G4176">
        <v>200</v>
      </c>
      <c r="H4176">
        <v>10.75</v>
      </c>
      <c r="I4176">
        <v>2150</v>
      </c>
      <c r="J4176">
        <v>4.45</v>
      </c>
      <c r="K4176">
        <v>890</v>
      </c>
      <c r="L4176">
        <v>6.3</v>
      </c>
      <c r="M4176">
        <v>0.586046511627907</v>
      </c>
      <c r="N4176">
        <v>1260</v>
      </c>
      <c r="O4176" t="s">
        <v>553</v>
      </c>
      <c r="P4176" t="s">
        <v>554</v>
      </c>
      <c r="Q4176" t="s">
        <v>55</v>
      </c>
      <c r="R4176" t="s">
        <v>56</v>
      </c>
      <c r="S4176" t="s">
        <v>57</v>
      </c>
      <c r="T4176" t="s">
        <v>555</v>
      </c>
      <c r="U4176" t="s">
        <v>1191</v>
      </c>
      <c r="V4176">
        <f>YEAR(sales_order1[[#This Row],[date]])</f>
        <v>2021</v>
      </c>
      <c r="W4176" t="str">
        <f>TEXT(sales_order1[[#This Row],[date]], "Mmm")</f>
        <v>Dec</v>
      </c>
      <c r="X4176">
        <f>VALUE(TEXT(sales_order1[[#This Row],[date]], "D"))</f>
        <v>3</v>
      </c>
      <c r="Y4176">
        <v>49</v>
      </c>
    </row>
    <row r="4177" spans="1:25" x14ac:dyDescent="0.25">
      <c r="A4177" s="1">
        <v>44533</v>
      </c>
      <c r="B4177">
        <v>62101</v>
      </c>
      <c r="C4177" t="s">
        <v>331</v>
      </c>
      <c r="D4177" t="str">
        <f>VLOOKUP(sales_order1[[#This Row],[itemCode]],product_details3!B:C,2,0)</f>
        <v>EXFP50</v>
      </c>
      <c r="E4177" t="s">
        <v>332</v>
      </c>
      <c r="F4177" t="s">
        <v>183</v>
      </c>
      <c r="G4177">
        <v>100</v>
      </c>
      <c r="H4177">
        <v>16.95</v>
      </c>
      <c r="I4177">
        <v>1695</v>
      </c>
      <c r="J4177">
        <v>6.2</v>
      </c>
      <c r="K4177">
        <v>620</v>
      </c>
      <c r="L4177">
        <v>10.75</v>
      </c>
      <c r="M4177">
        <v>0.63421828908554578</v>
      </c>
      <c r="N4177">
        <v>1075</v>
      </c>
      <c r="O4177" t="s">
        <v>117</v>
      </c>
      <c r="P4177" t="s">
        <v>118</v>
      </c>
      <c r="Q4177" t="s">
        <v>119</v>
      </c>
      <c r="R4177" t="s">
        <v>40</v>
      </c>
      <c r="S4177" t="s">
        <v>120</v>
      </c>
      <c r="T4177" t="s">
        <v>121</v>
      </c>
      <c r="U4177" t="s">
        <v>1190</v>
      </c>
      <c r="V4177">
        <f>YEAR(sales_order1[[#This Row],[date]])</f>
        <v>2021</v>
      </c>
      <c r="W4177" t="str">
        <f>TEXT(sales_order1[[#This Row],[date]], "Mmm")</f>
        <v>Dec</v>
      </c>
      <c r="X4177">
        <f>VALUE(TEXT(sales_order1[[#This Row],[date]], "D"))</f>
        <v>3</v>
      </c>
      <c r="Y4177">
        <v>49</v>
      </c>
    </row>
    <row r="4178" spans="1:25" x14ac:dyDescent="0.25">
      <c r="A4178" s="1">
        <v>44536</v>
      </c>
      <c r="B4178">
        <v>62102</v>
      </c>
      <c r="C4178" t="s">
        <v>135</v>
      </c>
      <c r="D4178" t="str">
        <f>VLOOKUP(sales_order1[[#This Row],[itemCode]],product_details3!B:C,2,0)</f>
        <v>MSKSH</v>
      </c>
      <c r="E4178" t="s">
        <v>136</v>
      </c>
      <c r="F4178" t="s">
        <v>137</v>
      </c>
      <c r="G4178">
        <v>150</v>
      </c>
      <c r="H4178">
        <v>18.75</v>
      </c>
      <c r="I4178">
        <v>2812.5</v>
      </c>
      <c r="J4178">
        <v>7.45</v>
      </c>
      <c r="K4178">
        <v>1117.5</v>
      </c>
      <c r="L4178">
        <v>11.3</v>
      </c>
      <c r="M4178">
        <v>0.60266666666666668</v>
      </c>
      <c r="N4178">
        <v>1695</v>
      </c>
      <c r="O4178" t="s">
        <v>514</v>
      </c>
      <c r="P4178" t="s">
        <v>515</v>
      </c>
      <c r="Q4178" t="s">
        <v>64</v>
      </c>
      <c r="R4178" t="s">
        <v>40</v>
      </c>
      <c r="S4178" t="s">
        <v>84</v>
      </c>
      <c r="T4178" t="s">
        <v>419</v>
      </c>
      <c r="U4178" t="s">
        <v>1189</v>
      </c>
      <c r="V4178">
        <f>YEAR(sales_order1[[#This Row],[date]])</f>
        <v>2021</v>
      </c>
      <c r="W4178" t="str">
        <f>TEXT(sales_order1[[#This Row],[date]], "Mmm")</f>
        <v>Dec</v>
      </c>
      <c r="X4178">
        <f>VALUE(TEXT(sales_order1[[#This Row],[date]], "D"))</f>
        <v>6</v>
      </c>
      <c r="Y4178">
        <v>49</v>
      </c>
    </row>
    <row r="4179" spans="1:25" x14ac:dyDescent="0.25">
      <c r="A4179" s="1">
        <v>44536</v>
      </c>
      <c r="B4179">
        <v>62103</v>
      </c>
      <c r="C4179" t="s">
        <v>128</v>
      </c>
      <c r="D4179" t="str">
        <f>VLOOKUP(sales_order1[[#This Row],[itemCode]],product_details3!B:C,2,0)</f>
        <v>SCRT100</v>
      </c>
      <c r="E4179" t="s">
        <v>129</v>
      </c>
      <c r="F4179" t="s">
        <v>61</v>
      </c>
      <c r="G4179">
        <v>300</v>
      </c>
      <c r="H4179">
        <v>28.25</v>
      </c>
      <c r="I4179">
        <v>8475</v>
      </c>
      <c r="J4179">
        <v>9</v>
      </c>
      <c r="K4179">
        <v>2700</v>
      </c>
      <c r="L4179">
        <v>19.25</v>
      </c>
      <c r="M4179">
        <v>0.68141592920353977</v>
      </c>
      <c r="N4179">
        <v>5775</v>
      </c>
      <c r="O4179" t="s">
        <v>412</v>
      </c>
      <c r="P4179" t="s">
        <v>413</v>
      </c>
      <c r="Q4179" t="s">
        <v>48</v>
      </c>
      <c r="R4179" t="s">
        <v>25</v>
      </c>
      <c r="S4179" t="s">
        <v>49</v>
      </c>
      <c r="T4179" t="s">
        <v>414</v>
      </c>
      <c r="U4179" t="s">
        <v>1191</v>
      </c>
      <c r="V4179">
        <f>YEAR(sales_order1[[#This Row],[date]])</f>
        <v>2021</v>
      </c>
      <c r="W4179" t="str">
        <f>TEXT(sales_order1[[#This Row],[date]], "Mmm")</f>
        <v>Dec</v>
      </c>
      <c r="X4179">
        <f>VALUE(TEXT(sales_order1[[#This Row],[date]], "D"))</f>
        <v>6</v>
      </c>
      <c r="Y4179">
        <v>49</v>
      </c>
    </row>
    <row r="4180" spans="1:25" x14ac:dyDescent="0.25">
      <c r="A4180" s="1">
        <v>44536</v>
      </c>
      <c r="B4180">
        <v>62104</v>
      </c>
      <c r="C4180" t="s">
        <v>311</v>
      </c>
      <c r="D4180" t="str">
        <f>VLOOKUP(sales_order1[[#This Row],[itemCode]],product_details3!B:C,2,0)</f>
        <v>MSTH30</v>
      </c>
      <c r="E4180" t="s">
        <v>312</v>
      </c>
      <c r="F4180" t="s">
        <v>21</v>
      </c>
      <c r="G4180">
        <v>100</v>
      </c>
      <c r="H4180">
        <v>8.5</v>
      </c>
      <c r="I4180">
        <v>850</v>
      </c>
      <c r="J4180">
        <v>3.3</v>
      </c>
      <c r="K4180">
        <v>330</v>
      </c>
      <c r="L4180">
        <v>5.2</v>
      </c>
      <c r="M4180">
        <v>0.61176470588235299</v>
      </c>
      <c r="N4180">
        <v>520</v>
      </c>
      <c r="O4180" t="s">
        <v>46</v>
      </c>
      <c r="P4180" t="s">
        <v>47</v>
      </c>
      <c r="Q4180" t="s">
        <v>48</v>
      </c>
      <c r="R4180" t="s">
        <v>25</v>
      </c>
      <c r="S4180" t="s">
        <v>49</v>
      </c>
      <c r="T4180" t="s">
        <v>50</v>
      </c>
      <c r="U4180" t="s">
        <v>1191</v>
      </c>
      <c r="V4180">
        <f>YEAR(sales_order1[[#This Row],[date]])</f>
        <v>2021</v>
      </c>
      <c r="W4180" t="str">
        <f>TEXT(sales_order1[[#This Row],[date]], "Mmm")</f>
        <v>Dec</v>
      </c>
      <c r="X4180">
        <f>VALUE(TEXT(sales_order1[[#This Row],[date]], "D"))</f>
        <v>6</v>
      </c>
      <c r="Y4180">
        <v>49</v>
      </c>
    </row>
    <row r="4181" spans="1:25" x14ac:dyDescent="0.25">
      <c r="A4181" s="1">
        <v>44536</v>
      </c>
      <c r="B4181">
        <v>62105</v>
      </c>
      <c r="C4181" t="s">
        <v>329</v>
      </c>
      <c r="D4181" t="str">
        <f>VLOOKUP(sales_order1[[#This Row],[itemCode]],product_details3!B:C,2,0)</f>
        <v>TNRS150</v>
      </c>
      <c r="E4181" t="s">
        <v>330</v>
      </c>
      <c r="F4181" t="s">
        <v>124</v>
      </c>
      <c r="G4181">
        <v>50</v>
      </c>
      <c r="H4181">
        <v>19.649999999999999</v>
      </c>
      <c r="I4181">
        <v>982.5</v>
      </c>
      <c r="J4181">
        <v>6.55</v>
      </c>
      <c r="K4181">
        <v>327.5</v>
      </c>
      <c r="L4181">
        <v>13.1</v>
      </c>
      <c r="M4181">
        <v>0.66666666666666663</v>
      </c>
      <c r="N4181">
        <v>655</v>
      </c>
      <c r="O4181" t="s">
        <v>618</v>
      </c>
      <c r="P4181" t="s">
        <v>619</v>
      </c>
      <c r="Q4181" t="s">
        <v>77</v>
      </c>
      <c r="R4181" t="s">
        <v>72</v>
      </c>
      <c r="S4181" t="s">
        <v>140</v>
      </c>
      <c r="T4181" t="s">
        <v>620</v>
      </c>
      <c r="U4181" t="s">
        <v>1190</v>
      </c>
      <c r="V4181">
        <f>YEAR(sales_order1[[#This Row],[date]])</f>
        <v>2021</v>
      </c>
      <c r="W4181" t="str">
        <f>TEXT(sales_order1[[#This Row],[date]], "Mmm")</f>
        <v>Dec</v>
      </c>
      <c r="X4181">
        <f>VALUE(TEXT(sales_order1[[#This Row],[date]], "D"))</f>
        <v>6</v>
      </c>
      <c r="Y4181">
        <v>49</v>
      </c>
    </row>
    <row r="4182" spans="1:25" x14ac:dyDescent="0.25">
      <c r="A4182" s="1">
        <v>44536</v>
      </c>
      <c r="B4182">
        <v>62106</v>
      </c>
      <c r="C4182" t="s">
        <v>194</v>
      </c>
      <c r="D4182" t="str">
        <f>VLOOKUP(sales_order1[[#This Row],[itemCode]],product_details3!B:C,2,0)</f>
        <v>CLNG150</v>
      </c>
      <c r="E4182" t="s">
        <v>195</v>
      </c>
      <c r="F4182" t="s">
        <v>45</v>
      </c>
      <c r="G4182">
        <v>150</v>
      </c>
      <c r="H4182">
        <v>12.75</v>
      </c>
      <c r="I4182">
        <v>1912.5</v>
      </c>
      <c r="J4182">
        <v>4.45</v>
      </c>
      <c r="K4182">
        <v>667.5</v>
      </c>
      <c r="L4182">
        <v>8.3000000000000007</v>
      </c>
      <c r="M4182">
        <v>0.65098039215686276</v>
      </c>
      <c r="N4182">
        <v>1245</v>
      </c>
      <c r="O4182" t="s">
        <v>492</v>
      </c>
      <c r="P4182" t="s">
        <v>493</v>
      </c>
      <c r="Q4182" t="s">
        <v>378</v>
      </c>
      <c r="R4182" t="s">
        <v>72</v>
      </c>
      <c r="S4182" t="s">
        <v>379</v>
      </c>
      <c r="T4182" t="s">
        <v>494</v>
      </c>
      <c r="U4182" t="s">
        <v>1188</v>
      </c>
      <c r="V4182">
        <f>YEAR(sales_order1[[#This Row],[date]])</f>
        <v>2021</v>
      </c>
      <c r="W4182" t="str">
        <f>TEXT(sales_order1[[#This Row],[date]], "Mmm")</f>
        <v>Dec</v>
      </c>
      <c r="X4182">
        <f>VALUE(TEXT(sales_order1[[#This Row],[date]], "D"))</f>
        <v>6</v>
      </c>
      <c r="Y4182">
        <v>49</v>
      </c>
    </row>
    <row r="4183" spans="1:25" x14ac:dyDescent="0.25">
      <c r="A4183" s="1">
        <v>44536</v>
      </c>
      <c r="B4183">
        <v>62107</v>
      </c>
      <c r="C4183" t="s">
        <v>305</v>
      </c>
      <c r="D4183" t="str">
        <f>VLOOKUP(sales_order1[[#This Row],[itemCode]],product_details3!B:C,2,0)</f>
        <v>SRMA15</v>
      </c>
      <c r="E4183" t="s">
        <v>306</v>
      </c>
      <c r="F4183" t="s">
        <v>30</v>
      </c>
      <c r="G4183">
        <v>150</v>
      </c>
      <c r="H4183">
        <v>19.649999999999999</v>
      </c>
      <c r="I4183">
        <v>2947.5</v>
      </c>
      <c r="J4183">
        <v>7.55</v>
      </c>
      <c r="K4183">
        <v>1132.5</v>
      </c>
      <c r="L4183">
        <v>12.1</v>
      </c>
      <c r="M4183">
        <v>0.61577608142493634</v>
      </c>
      <c r="N4183">
        <v>1815</v>
      </c>
      <c r="O4183" t="s">
        <v>231</v>
      </c>
      <c r="P4183" t="s">
        <v>232</v>
      </c>
      <c r="Q4183" t="s">
        <v>119</v>
      </c>
      <c r="R4183" t="s">
        <v>40</v>
      </c>
      <c r="S4183" t="s">
        <v>233</v>
      </c>
      <c r="T4183" t="s">
        <v>234</v>
      </c>
      <c r="U4183" t="s">
        <v>1190</v>
      </c>
      <c r="V4183">
        <f>YEAR(sales_order1[[#This Row],[date]])</f>
        <v>2021</v>
      </c>
      <c r="W4183" t="str">
        <f>TEXT(sales_order1[[#This Row],[date]], "Mmm")</f>
        <v>Dec</v>
      </c>
      <c r="X4183">
        <f>VALUE(TEXT(sales_order1[[#This Row],[date]], "D"))</f>
        <v>6</v>
      </c>
      <c r="Y4183">
        <v>49</v>
      </c>
    </row>
    <row r="4184" spans="1:25" x14ac:dyDescent="0.25">
      <c r="A4184" s="1">
        <v>44536</v>
      </c>
      <c r="B4184">
        <v>62108</v>
      </c>
      <c r="C4184" t="s">
        <v>305</v>
      </c>
      <c r="D4184" t="str">
        <f>VLOOKUP(sales_order1[[#This Row],[itemCode]],product_details3!B:C,2,0)</f>
        <v>SRMA15</v>
      </c>
      <c r="E4184" t="s">
        <v>306</v>
      </c>
      <c r="F4184" t="s">
        <v>30</v>
      </c>
      <c r="G4184">
        <v>50</v>
      </c>
      <c r="H4184">
        <v>19.649999999999999</v>
      </c>
      <c r="I4184">
        <v>982.5</v>
      </c>
      <c r="J4184">
        <v>7.55</v>
      </c>
      <c r="K4184">
        <v>377.5</v>
      </c>
      <c r="L4184">
        <v>12.1</v>
      </c>
      <c r="M4184">
        <v>0.61577608142493634</v>
      </c>
      <c r="N4184">
        <v>605</v>
      </c>
      <c r="O4184" t="s">
        <v>703</v>
      </c>
      <c r="P4184" t="s">
        <v>704</v>
      </c>
      <c r="Q4184" t="s">
        <v>24</v>
      </c>
      <c r="R4184" t="s">
        <v>25</v>
      </c>
      <c r="S4184" t="s">
        <v>33</v>
      </c>
      <c r="T4184" t="s">
        <v>705</v>
      </c>
      <c r="U4184" t="s">
        <v>1191</v>
      </c>
      <c r="V4184">
        <f>YEAR(sales_order1[[#This Row],[date]])</f>
        <v>2021</v>
      </c>
      <c r="W4184" t="str">
        <f>TEXT(sales_order1[[#This Row],[date]], "Mmm")</f>
        <v>Dec</v>
      </c>
      <c r="X4184">
        <f>VALUE(TEXT(sales_order1[[#This Row],[date]], "D"))</f>
        <v>6</v>
      </c>
      <c r="Y4184">
        <v>49</v>
      </c>
    </row>
    <row r="4185" spans="1:25" x14ac:dyDescent="0.25">
      <c r="A4185" s="1">
        <v>44536</v>
      </c>
      <c r="B4185">
        <v>62109</v>
      </c>
      <c r="C4185" t="s">
        <v>311</v>
      </c>
      <c r="D4185" t="str">
        <f>VLOOKUP(sales_order1[[#This Row],[itemCode]],product_details3!B:C,2,0)</f>
        <v>MSTH30</v>
      </c>
      <c r="E4185" t="s">
        <v>312</v>
      </c>
      <c r="F4185" t="s">
        <v>21</v>
      </c>
      <c r="G4185">
        <v>100</v>
      </c>
      <c r="H4185">
        <v>8.5</v>
      </c>
      <c r="I4185">
        <v>850</v>
      </c>
      <c r="J4185">
        <v>3.3</v>
      </c>
      <c r="K4185">
        <v>330</v>
      </c>
      <c r="L4185">
        <v>5.2</v>
      </c>
      <c r="M4185">
        <v>0.61176470588235299</v>
      </c>
      <c r="N4185">
        <v>520</v>
      </c>
      <c r="O4185" t="s">
        <v>461</v>
      </c>
      <c r="P4185" t="s">
        <v>462</v>
      </c>
      <c r="Q4185" t="s">
        <v>24</v>
      </c>
      <c r="R4185" t="s">
        <v>25</v>
      </c>
      <c r="S4185" t="s">
        <v>33</v>
      </c>
      <c r="T4185" t="s">
        <v>463</v>
      </c>
      <c r="U4185" t="s">
        <v>1191</v>
      </c>
      <c r="V4185">
        <f>YEAR(sales_order1[[#This Row],[date]])</f>
        <v>2021</v>
      </c>
      <c r="W4185" t="str">
        <f>TEXT(sales_order1[[#This Row],[date]], "Mmm")</f>
        <v>Dec</v>
      </c>
      <c r="X4185">
        <f>VALUE(TEXT(sales_order1[[#This Row],[date]], "D"))</f>
        <v>6</v>
      </c>
      <c r="Y4185">
        <v>49</v>
      </c>
    </row>
    <row r="4186" spans="1:25" x14ac:dyDescent="0.25">
      <c r="A4186" s="1">
        <v>44536</v>
      </c>
      <c r="B4186">
        <v>62110</v>
      </c>
      <c r="C4186" t="s">
        <v>19</v>
      </c>
      <c r="D4186" t="str">
        <f>VLOOKUP(sales_order1[[#This Row],[itemCode]],product_details3!B:C,2,0)</f>
        <v>MSTH100</v>
      </c>
      <c r="E4186" t="s">
        <v>20</v>
      </c>
      <c r="F4186" t="s">
        <v>21</v>
      </c>
      <c r="G4186">
        <v>200</v>
      </c>
      <c r="H4186">
        <v>26.25</v>
      </c>
      <c r="I4186">
        <v>5250</v>
      </c>
      <c r="J4186">
        <v>7.75</v>
      </c>
      <c r="K4186">
        <v>1550</v>
      </c>
      <c r="L4186">
        <v>18.5</v>
      </c>
      <c r="M4186">
        <v>0.70476190476190481</v>
      </c>
      <c r="N4186">
        <v>3700</v>
      </c>
      <c r="O4186" t="s">
        <v>262</v>
      </c>
      <c r="P4186" t="s">
        <v>263</v>
      </c>
      <c r="Q4186" t="s">
        <v>264</v>
      </c>
      <c r="R4186" t="s">
        <v>56</v>
      </c>
      <c r="S4186" t="s">
        <v>133</v>
      </c>
      <c r="T4186" t="s">
        <v>265</v>
      </c>
      <c r="U4186" t="s">
        <v>1191</v>
      </c>
      <c r="V4186">
        <f>YEAR(sales_order1[[#This Row],[date]])</f>
        <v>2021</v>
      </c>
      <c r="W4186" t="str">
        <f>TEXT(sales_order1[[#This Row],[date]], "Mmm")</f>
        <v>Dec</v>
      </c>
      <c r="X4186">
        <f>VALUE(TEXT(sales_order1[[#This Row],[date]], "D"))</f>
        <v>6</v>
      </c>
      <c r="Y4186">
        <v>49</v>
      </c>
    </row>
    <row r="4187" spans="1:25" x14ac:dyDescent="0.25">
      <c r="A4187" s="1">
        <v>44536</v>
      </c>
      <c r="B4187">
        <v>62111</v>
      </c>
      <c r="C4187" t="s">
        <v>103</v>
      </c>
      <c r="D4187" t="str">
        <f>VLOOKUP(sales_order1[[#This Row],[itemCode]],product_details3!B:C,2,0)</f>
        <v>SCRT50</v>
      </c>
      <c r="E4187" t="s">
        <v>104</v>
      </c>
      <c r="F4187" t="s">
        <v>61</v>
      </c>
      <c r="G4187">
        <v>300</v>
      </c>
      <c r="H4187">
        <v>16.95</v>
      </c>
      <c r="I4187">
        <v>5085</v>
      </c>
      <c r="J4187">
        <v>5.2</v>
      </c>
      <c r="K4187">
        <v>1560</v>
      </c>
      <c r="L4187">
        <v>11.75</v>
      </c>
      <c r="M4187">
        <v>0.69321533923303835</v>
      </c>
      <c r="N4187">
        <v>3525</v>
      </c>
      <c r="O4187" t="s">
        <v>528</v>
      </c>
      <c r="P4187" t="s">
        <v>529</v>
      </c>
      <c r="Q4187" t="s">
        <v>132</v>
      </c>
      <c r="R4187" t="s">
        <v>56</v>
      </c>
      <c r="S4187" t="s">
        <v>133</v>
      </c>
      <c r="T4187" t="s">
        <v>530</v>
      </c>
      <c r="U4187" t="s">
        <v>1191</v>
      </c>
      <c r="V4187">
        <f>YEAR(sales_order1[[#This Row],[date]])</f>
        <v>2021</v>
      </c>
      <c r="W4187" t="str">
        <f>TEXT(sales_order1[[#This Row],[date]], "Mmm")</f>
        <v>Dec</v>
      </c>
      <c r="X4187">
        <f>VALUE(TEXT(sales_order1[[#This Row],[date]], "D"))</f>
        <v>6</v>
      </c>
      <c r="Y4187">
        <v>49</v>
      </c>
    </row>
    <row r="4188" spans="1:25" x14ac:dyDescent="0.25">
      <c r="A4188" s="1">
        <v>44537</v>
      </c>
      <c r="B4188">
        <v>62112</v>
      </c>
      <c r="C4188" t="s">
        <v>307</v>
      </c>
      <c r="D4188" t="str">
        <f>VLOOKUP(sales_order1[[#This Row],[itemCode]],product_details3!B:C,2,0)</f>
        <v>TNRH150</v>
      </c>
      <c r="E4188" t="s">
        <v>308</v>
      </c>
      <c r="F4188" t="s">
        <v>124</v>
      </c>
      <c r="G4188">
        <v>50</v>
      </c>
      <c r="H4188">
        <v>15.75</v>
      </c>
      <c r="I4188">
        <v>787.5</v>
      </c>
      <c r="J4188">
        <v>4.45</v>
      </c>
      <c r="K4188">
        <v>222.5</v>
      </c>
      <c r="L4188">
        <v>11.3</v>
      </c>
      <c r="M4188">
        <v>0.71746031746031746</v>
      </c>
      <c r="N4188">
        <v>565</v>
      </c>
      <c r="O4188" t="s">
        <v>184</v>
      </c>
      <c r="P4188" t="s">
        <v>185</v>
      </c>
      <c r="Q4188" t="s">
        <v>186</v>
      </c>
      <c r="R4188" t="s">
        <v>112</v>
      </c>
      <c r="S4188" t="s">
        <v>187</v>
      </c>
      <c r="T4188" t="s">
        <v>188</v>
      </c>
      <c r="U4188" t="s">
        <v>1189</v>
      </c>
      <c r="V4188">
        <f>YEAR(sales_order1[[#This Row],[date]])</f>
        <v>2021</v>
      </c>
      <c r="W4188" t="str">
        <f>TEXT(sales_order1[[#This Row],[date]], "Mmm")</f>
        <v>Dec</v>
      </c>
      <c r="X4188">
        <f>VALUE(TEXT(sales_order1[[#This Row],[date]], "D"))</f>
        <v>7</v>
      </c>
      <c r="Y4188">
        <v>49</v>
      </c>
    </row>
    <row r="4189" spans="1:25" x14ac:dyDescent="0.25">
      <c r="A4189" s="1">
        <v>44537</v>
      </c>
      <c r="B4189">
        <v>62113</v>
      </c>
      <c r="C4189" t="s">
        <v>408</v>
      </c>
      <c r="D4189" t="str">
        <f>VLOOKUP(sales_order1[[#This Row],[itemCode]],product_details3!B:C,2,0)</f>
        <v>EXFC150</v>
      </c>
      <c r="E4189" t="s">
        <v>409</v>
      </c>
      <c r="F4189" t="s">
        <v>183</v>
      </c>
      <c r="G4189">
        <v>50</v>
      </c>
      <c r="H4189">
        <v>32.75</v>
      </c>
      <c r="I4189">
        <v>1637.5</v>
      </c>
      <c r="J4189">
        <v>14.25</v>
      </c>
      <c r="K4189">
        <v>712.5</v>
      </c>
      <c r="L4189">
        <v>18.5</v>
      </c>
      <c r="M4189">
        <v>0.56488549618320616</v>
      </c>
      <c r="N4189">
        <v>925</v>
      </c>
      <c r="O4189" t="s">
        <v>727</v>
      </c>
      <c r="P4189" t="s">
        <v>728</v>
      </c>
      <c r="Q4189" t="s">
        <v>93</v>
      </c>
      <c r="R4189" t="s">
        <v>72</v>
      </c>
      <c r="S4189" t="s">
        <v>260</v>
      </c>
      <c r="T4189" t="s">
        <v>611</v>
      </c>
      <c r="U4189" t="s">
        <v>1190</v>
      </c>
      <c r="V4189">
        <f>YEAR(sales_order1[[#This Row],[date]])</f>
        <v>2021</v>
      </c>
      <c r="W4189" t="str">
        <f>TEXT(sales_order1[[#This Row],[date]], "Mmm")</f>
        <v>Dec</v>
      </c>
      <c r="X4189">
        <f>VALUE(TEXT(sales_order1[[#This Row],[date]], "D"))</f>
        <v>7</v>
      </c>
      <c r="Y4189">
        <v>49</v>
      </c>
    </row>
    <row r="4190" spans="1:25" x14ac:dyDescent="0.25">
      <c r="A4190" s="1">
        <v>44537</v>
      </c>
      <c r="B4190">
        <v>62114</v>
      </c>
      <c r="C4190" t="s">
        <v>135</v>
      </c>
      <c r="D4190" t="str">
        <f>VLOOKUP(sales_order1[[#This Row],[itemCode]],product_details3!B:C,2,0)</f>
        <v>MSKSH</v>
      </c>
      <c r="E4190" t="s">
        <v>136</v>
      </c>
      <c r="F4190" t="s">
        <v>137</v>
      </c>
      <c r="G4190">
        <v>150</v>
      </c>
      <c r="H4190">
        <v>18.75</v>
      </c>
      <c r="I4190">
        <v>2812.5</v>
      </c>
      <c r="J4190">
        <v>7.45</v>
      </c>
      <c r="K4190">
        <v>1117.5</v>
      </c>
      <c r="L4190">
        <v>11.3</v>
      </c>
      <c r="M4190">
        <v>0.60266666666666668</v>
      </c>
      <c r="N4190">
        <v>1695</v>
      </c>
      <c r="O4190" t="s">
        <v>62</v>
      </c>
      <c r="P4190" t="s">
        <v>63</v>
      </c>
      <c r="Q4190" t="s">
        <v>64</v>
      </c>
      <c r="R4190" t="s">
        <v>40</v>
      </c>
      <c r="S4190" t="s">
        <v>65</v>
      </c>
      <c r="T4190" t="s">
        <v>66</v>
      </c>
      <c r="U4190" t="s">
        <v>1190</v>
      </c>
      <c r="V4190">
        <f>YEAR(sales_order1[[#This Row],[date]])</f>
        <v>2021</v>
      </c>
      <c r="W4190" t="str">
        <f>TEXT(sales_order1[[#This Row],[date]], "Mmm")</f>
        <v>Dec</v>
      </c>
      <c r="X4190">
        <f>VALUE(TEXT(sales_order1[[#This Row],[date]], "D"))</f>
        <v>7</v>
      </c>
      <c r="Y4190">
        <v>49</v>
      </c>
    </row>
    <row r="4191" spans="1:25" x14ac:dyDescent="0.25">
      <c r="A4191" s="1">
        <v>44537</v>
      </c>
      <c r="B4191">
        <v>62115</v>
      </c>
      <c r="C4191" t="s">
        <v>28</v>
      </c>
      <c r="D4191" t="str">
        <f>VLOOKUP(sales_order1[[#This Row],[itemCode]],product_details3!B:C,2,0)</f>
        <v>SRMC30</v>
      </c>
      <c r="E4191" t="s">
        <v>29</v>
      </c>
      <c r="F4191" t="s">
        <v>30</v>
      </c>
      <c r="G4191">
        <v>200</v>
      </c>
      <c r="H4191">
        <v>22.6</v>
      </c>
      <c r="I4191">
        <v>4520</v>
      </c>
      <c r="J4191">
        <v>7.6</v>
      </c>
      <c r="K4191">
        <v>1520</v>
      </c>
      <c r="L4191">
        <v>15</v>
      </c>
      <c r="M4191">
        <v>0.66371681415929207</v>
      </c>
      <c r="N4191">
        <v>3000</v>
      </c>
      <c r="O4191" t="s">
        <v>454</v>
      </c>
      <c r="P4191" t="s">
        <v>455</v>
      </c>
      <c r="Q4191" t="s">
        <v>71</v>
      </c>
      <c r="R4191" t="s">
        <v>72</v>
      </c>
      <c r="S4191" t="s">
        <v>73</v>
      </c>
      <c r="T4191" t="s">
        <v>456</v>
      </c>
      <c r="U4191" t="s">
        <v>1190</v>
      </c>
      <c r="V4191">
        <f>YEAR(sales_order1[[#This Row],[date]])</f>
        <v>2021</v>
      </c>
      <c r="W4191" t="str">
        <f>TEXT(sales_order1[[#This Row],[date]], "Mmm")</f>
        <v>Dec</v>
      </c>
      <c r="X4191">
        <f>VALUE(TEXT(sales_order1[[#This Row],[date]], "D"))</f>
        <v>7</v>
      </c>
      <c r="Y4191">
        <v>49</v>
      </c>
    </row>
    <row r="4192" spans="1:25" x14ac:dyDescent="0.25">
      <c r="A4192" s="1">
        <v>44537</v>
      </c>
      <c r="B4192">
        <v>62116</v>
      </c>
      <c r="C4192" t="s">
        <v>348</v>
      </c>
      <c r="D4192" t="str">
        <f>VLOOKUP(sales_order1[[#This Row],[itemCode]],product_details3!B:C,2,0)</f>
        <v>EXFG150</v>
      </c>
      <c r="E4192" t="s">
        <v>349</v>
      </c>
      <c r="F4192" t="s">
        <v>183</v>
      </c>
      <c r="G4192">
        <v>50</v>
      </c>
      <c r="H4192">
        <v>26.25</v>
      </c>
      <c r="I4192">
        <v>1312.5</v>
      </c>
      <c r="J4192">
        <v>10.75</v>
      </c>
      <c r="K4192">
        <v>537.5</v>
      </c>
      <c r="L4192">
        <v>15.5</v>
      </c>
      <c r="M4192">
        <v>0.59047619047619049</v>
      </c>
      <c r="N4192">
        <v>775</v>
      </c>
      <c r="O4192" t="s">
        <v>189</v>
      </c>
      <c r="P4192" t="s">
        <v>190</v>
      </c>
      <c r="Q4192" t="s">
        <v>191</v>
      </c>
      <c r="R4192" t="s">
        <v>56</v>
      </c>
      <c r="S4192" t="s">
        <v>192</v>
      </c>
      <c r="T4192" t="s">
        <v>193</v>
      </c>
      <c r="U4192" t="s">
        <v>1191</v>
      </c>
      <c r="V4192">
        <f>YEAR(sales_order1[[#This Row],[date]])</f>
        <v>2021</v>
      </c>
      <c r="W4192" t="str">
        <f>TEXT(sales_order1[[#This Row],[date]], "Mmm")</f>
        <v>Dec</v>
      </c>
      <c r="X4192">
        <f>VALUE(TEXT(sales_order1[[#This Row],[date]], "D"))</f>
        <v>7</v>
      </c>
      <c r="Y4192">
        <v>49</v>
      </c>
    </row>
    <row r="4193" spans="1:25" x14ac:dyDescent="0.25">
      <c r="A4193" s="1">
        <v>44537</v>
      </c>
      <c r="B4193">
        <v>62117</v>
      </c>
      <c r="C4193" t="s">
        <v>135</v>
      </c>
      <c r="D4193" t="str">
        <f>VLOOKUP(sales_order1[[#This Row],[itemCode]],product_details3!B:C,2,0)</f>
        <v>MSKSH</v>
      </c>
      <c r="E4193" t="s">
        <v>136</v>
      </c>
      <c r="F4193" t="s">
        <v>137</v>
      </c>
      <c r="G4193">
        <v>200</v>
      </c>
      <c r="H4193">
        <v>18.75</v>
      </c>
      <c r="I4193">
        <v>3750</v>
      </c>
      <c r="J4193">
        <v>7.45</v>
      </c>
      <c r="K4193">
        <v>1490</v>
      </c>
      <c r="L4193">
        <v>11.3</v>
      </c>
      <c r="M4193">
        <v>0.60266666666666668</v>
      </c>
      <c r="N4193">
        <v>2260</v>
      </c>
      <c r="O4193" t="s">
        <v>712</v>
      </c>
      <c r="P4193" t="s">
        <v>713</v>
      </c>
      <c r="Q4193" t="s">
        <v>218</v>
      </c>
      <c r="R4193" t="s">
        <v>40</v>
      </c>
      <c r="S4193" t="s">
        <v>219</v>
      </c>
      <c r="T4193" t="s">
        <v>575</v>
      </c>
      <c r="U4193" t="s">
        <v>1190</v>
      </c>
      <c r="V4193">
        <f>YEAR(sales_order1[[#This Row],[date]])</f>
        <v>2021</v>
      </c>
      <c r="W4193" t="str">
        <f>TEXT(sales_order1[[#This Row],[date]], "Mmm")</f>
        <v>Dec</v>
      </c>
      <c r="X4193">
        <f>VALUE(TEXT(sales_order1[[#This Row],[date]], "D"))</f>
        <v>7</v>
      </c>
      <c r="Y4193">
        <v>49</v>
      </c>
    </row>
    <row r="4194" spans="1:25" x14ac:dyDescent="0.25">
      <c r="A4194" s="1">
        <v>44537</v>
      </c>
      <c r="B4194">
        <v>62118</v>
      </c>
      <c r="C4194" t="s">
        <v>103</v>
      </c>
      <c r="D4194" t="str">
        <f>VLOOKUP(sales_order1[[#This Row],[itemCode]],product_details3!B:C,2,0)</f>
        <v>SCRT50</v>
      </c>
      <c r="E4194" t="s">
        <v>104</v>
      </c>
      <c r="F4194" t="s">
        <v>61</v>
      </c>
      <c r="G4194">
        <v>250</v>
      </c>
      <c r="H4194">
        <v>16.95</v>
      </c>
      <c r="I4194">
        <v>4237.5</v>
      </c>
      <c r="J4194">
        <v>5.2</v>
      </c>
      <c r="K4194">
        <v>1300</v>
      </c>
      <c r="L4194">
        <v>11.75</v>
      </c>
      <c r="M4194">
        <v>0.69321533923303835</v>
      </c>
      <c r="N4194">
        <v>2937.5</v>
      </c>
      <c r="O4194" t="s">
        <v>400</v>
      </c>
      <c r="P4194" t="s">
        <v>401</v>
      </c>
      <c r="Q4194" t="s">
        <v>213</v>
      </c>
      <c r="R4194" t="s">
        <v>25</v>
      </c>
      <c r="S4194" t="s">
        <v>402</v>
      </c>
      <c r="T4194" t="s">
        <v>403</v>
      </c>
      <c r="U4194" t="s">
        <v>1191</v>
      </c>
      <c r="V4194">
        <f>YEAR(sales_order1[[#This Row],[date]])</f>
        <v>2021</v>
      </c>
      <c r="W4194" t="str">
        <f>TEXT(sales_order1[[#This Row],[date]], "Mmm")</f>
        <v>Dec</v>
      </c>
      <c r="X4194">
        <f>VALUE(TEXT(sales_order1[[#This Row],[date]], "D"))</f>
        <v>7</v>
      </c>
      <c r="Y4194">
        <v>49</v>
      </c>
    </row>
    <row r="4195" spans="1:25" x14ac:dyDescent="0.25">
      <c r="A4195" s="1">
        <v>44537</v>
      </c>
      <c r="B4195">
        <v>62119</v>
      </c>
      <c r="C4195" t="s">
        <v>28</v>
      </c>
      <c r="D4195" t="str">
        <f>VLOOKUP(sales_order1[[#This Row],[itemCode]],product_details3!B:C,2,0)</f>
        <v>SRMC30</v>
      </c>
      <c r="E4195" t="s">
        <v>29</v>
      </c>
      <c r="F4195" t="s">
        <v>30</v>
      </c>
      <c r="G4195">
        <v>100</v>
      </c>
      <c r="H4195">
        <v>22.6</v>
      </c>
      <c r="I4195">
        <v>2260</v>
      </c>
      <c r="J4195">
        <v>7.6</v>
      </c>
      <c r="K4195">
        <v>760</v>
      </c>
      <c r="L4195">
        <v>15</v>
      </c>
      <c r="M4195">
        <v>0.66371681415929207</v>
      </c>
      <c r="N4195">
        <v>1500</v>
      </c>
      <c r="O4195" t="s">
        <v>266</v>
      </c>
      <c r="P4195" t="s">
        <v>267</v>
      </c>
      <c r="Q4195" t="s">
        <v>154</v>
      </c>
      <c r="R4195" t="s">
        <v>56</v>
      </c>
      <c r="S4195" t="s">
        <v>133</v>
      </c>
      <c r="T4195" t="s">
        <v>268</v>
      </c>
      <c r="U4195" t="s">
        <v>1191</v>
      </c>
      <c r="V4195">
        <f>YEAR(sales_order1[[#This Row],[date]])</f>
        <v>2021</v>
      </c>
      <c r="W4195" t="str">
        <f>TEXT(sales_order1[[#This Row],[date]], "Mmm")</f>
        <v>Dec</v>
      </c>
      <c r="X4195">
        <f>VALUE(TEXT(sales_order1[[#This Row],[date]], "D"))</f>
        <v>7</v>
      </c>
      <c r="Y4195">
        <v>49</v>
      </c>
    </row>
    <row r="4196" spans="1:25" x14ac:dyDescent="0.25">
      <c r="A4196" s="1">
        <v>44537</v>
      </c>
      <c r="B4196">
        <v>62120</v>
      </c>
      <c r="C4196" t="s">
        <v>170</v>
      </c>
      <c r="D4196" t="str">
        <f>VLOOKUP(sales_order1[[#This Row],[itemCode]],product_details3!B:C,2,0)</f>
        <v>MKRM100</v>
      </c>
      <c r="E4196" t="s">
        <v>171</v>
      </c>
      <c r="F4196" t="s">
        <v>151</v>
      </c>
      <c r="G4196">
        <v>100</v>
      </c>
      <c r="H4196">
        <v>5.5</v>
      </c>
      <c r="I4196">
        <v>550</v>
      </c>
      <c r="J4196">
        <v>2.2999999999999998</v>
      </c>
      <c r="K4196">
        <v>230</v>
      </c>
      <c r="L4196">
        <v>3.2</v>
      </c>
      <c r="M4196">
        <v>0.5818181818181819</v>
      </c>
      <c r="N4196">
        <v>320</v>
      </c>
      <c r="O4196" t="s">
        <v>490</v>
      </c>
      <c r="P4196" t="s">
        <v>491</v>
      </c>
      <c r="Q4196" t="s">
        <v>271</v>
      </c>
      <c r="R4196" t="s">
        <v>56</v>
      </c>
      <c r="S4196" t="s">
        <v>192</v>
      </c>
      <c r="T4196" t="s">
        <v>272</v>
      </c>
      <c r="U4196" t="s">
        <v>1191</v>
      </c>
      <c r="V4196">
        <f>YEAR(sales_order1[[#This Row],[date]])</f>
        <v>2021</v>
      </c>
      <c r="W4196" t="str">
        <f>TEXT(sales_order1[[#This Row],[date]], "Mmm")</f>
        <v>Dec</v>
      </c>
      <c r="X4196">
        <f>VALUE(TEXT(sales_order1[[#This Row],[date]], "D"))</f>
        <v>7</v>
      </c>
      <c r="Y4196">
        <v>49</v>
      </c>
    </row>
    <row r="4197" spans="1:25" x14ac:dyDescent="0.25">
      <c r="A4197" s="1">
        <v>44537</v>
      </c>
      <c r="B4197">
        <v>62121</v>
      </c>
      <c r="C4197" t="s">
        <v>35</v>
      </c>
      <c r="D4197" t="str">
        <f>VLOOKUP(sales_order1[[#This Row],[itemCode]],product_details3!B:C,2,0)</f>
        <v>SRMA30</v>
      </c>
      <c r="E4197" t="s">
        <v>36</v>
      </c>
      <c r="F4197" t="s">
        <v>30</v>
      </c>
      <c r="G4197">
        <v>100</v>
      </c>
      <c r="H4197">
        <v>26.2</v>
      </c>
      <c r="I4197">
        <v>2620</v>
      </c>
      <c r="J4197">
        <v>9.4</v>
      </c>
      <c r="K4197">
        <v>940</v>
      </c>
      <c r="L4197">
        <v>16.8</v>
      </c>
      <c r="M4197">
        <v>0.6412213740458016</v>
      </c>
      <c r="N4197">
        <v>1680</v>
      </c>
      <c r="O4197" t="s">
        <v>244</v>
      </c>
      <c r="P4197" t="s">
        <v>245</v>
      </c>
      <c r="Q4197" t="s">
        <v>186</v>
      </c>
      <c r="R4197" t="s">
        <v>112</v>
      </c>
      <c r="S4197" t="s">
        <v>246</v>
      </c>
      <c r="T4197" t="s">
        <v>247</v>
      </c>
      <c r="U4197" t="s">
        <v>1189</v>
      </c>
      <c r="V4197">
        <f>YEAR(sales_order1[[#This Row],[date]])</f>
        <v>2021</v>
      </c>
      <c r="W4197" t="str">
        <f>TEXT(sales_order1[[#This Row],[date]], "Mmm")</f>
        <v>Dec</v>
      </c>
      <c r="X4197">
        <f>VALUE(TEXT(sales_order1[[#This Row],[date]], "D"))</f>
        <v>7</v>
      </c>
      <c r="Y4197">
        <v>49</v>
      </c>
    </row>
    <row r="4198" spans="1:25" x14ac:dyDescent="0.25">
      <c r="A4198" s="1">
        <v>44538</v>
      </c>
      <c r="B4198">
        <v>62122</v>
      </c>
      <c r="C4198" t="s">
        <v>348</v>
      </c>
      <c r="D4198" t="str">
        <f>VLOOKUP(sales_order1[[#This Row],[itemCode]],product_details3!B:C,2,0)</f>
        <v>EXFG150</v>
      </c>
      <c r="E4198" t="s">
        <v>349</v>
      </c>
      <c r="F4198" t="s">
        <v>183</v>
      </c>
      <c r="G4198">
        <v>100</v>
      </c>
      <c r="H4198">
        <v>26.25</v>
      </c>
      <c r="I4198">
        <v>2625</v>
      </c>
      <c r="J4198">
        <v>10.75</v>
      </c>
      <c r="K4198">
        <v>1075</v>
      </c>
      <c r="L4198">
        <v>15.5</v>
      </c>
      <c r="M4198">
        <v>0.59047619047619049</v>
      </c>
      <c r="N4198">
        <v>1550</v>
      </c>
      <c r="O4198" t="s">
        <v>540</v>
      </c>
      <c r="P4198" t="s">
        <v>541</v>
      </c>
      <c r="Q4198" t="s">
        <v>24</v>
      </c>
      <c r="R4198" t="s">
        <v>25</v>
      </c>
      <c r="S4198" t="s">
        <v>26</v>
      </c>
      <c r="T4198" t="s">
        <v>542</v>
      </c>
      <c r="U4198" t="s">
        <v>1191</v>
      </c>
      <c r="V4198">
        <f>YEAR(sales_order1[[#This Row],[date]])</f>
        <v>2021</v>
      </c>
      <c r="W4198" t="str">
        <f>TEXT(sales_order1[[#This Row],[date]], "Mmm")</f>
        <v>Dec</v>
      </c>
      <c r="X4198">
        <f>VALUE(TEXT(sales_order1[[#This Row],[date]], "D"))</f>
        <v>8</v>
      </c>
      <c r="Y4198">
        <v>49</v>
      </c>
    </row>
    <row r="4199" spans="1:25" x14ac:dyDescent="0.25">
      <c r="A4199" s="1">
        <v>44538</v>
      </c>
      <c r="B4199">
        <v>62123</v>
      </c>
      <c r="C4199" t="s">
        <v>103</v>
      </c>
      <c r="D4199" t="str">
        <f>VLOOKUP(sales_order1[[#This Row],[itemCode]],product_details3!B:C,2,0)</f>
        <v>SCRT50</v>
      </c>
      <c r="E4199" t="s">
        <v>104</v>
      </c>
      <c r="F4199" t="s">
        <v>61</v>
      </c>
      <c r="G4199">
        <v>300</v>
      </c>
      <c r="H4199">
        <v>16.95</v>
      </c>
      <c r="I4199">
        <v>5085</v>
      </c>
      <c r="J4199">
        <v>5.2</v>
      </c>
      <c r="K4199">
        <v>1560</v>
      </c>
      <c r="L4199">
        <v>11.75</v>
      </c>
      <c r="M4199">
        <v>0.69321533923303835</v>
      </c>
      <c r="N4199">
        <v>3525</v>
      </c>
      <c r="O4199" t="s">
        <v>273</v>
      </c>
      <c r="P4199" t="s">
        <v>274</v>
      </c>
      <c r="Q4199" t="s">
        <v>132</v>
      </c>
      <c r="R4199" t="s">
        <v>56</v>
      </c>
      <c r="S4199" t="s">
        <v>133</v>
      </c>
      <c r="T4199" t="s">
        <v>275</v>
      </c>
      <c r="U4199" t="s">
        <v>1191</v>
      </c>
      <c r="V4199">
        <f>YEAR(sales_order1[[#This Row],[date]])</f>
        <v>2021</v>
      </c>
      <c r="W4199" t="str">
        <f>TEXT(sales_order1[[#This Row],[date]], "Mmm")</f>
        <v>Dec</v>
      </c>
      <c r="X4199">
        <f>VALUE(TEXT(sales_order1[[#This Row],[date]], "D"))</f>
        <v>8</v>
      </c>
      <c r="Y4199">
        <v>49</v>
      </c>
    </row>
    <row r="4200" spans="1:25" x14ac:dyDescent="0.25">
      <c r="A4200" s="1">
        <v>44538</v>
      </c>
      <c r="B4200">
        <v>62124</v>
      </c>
      <c r="C4200" t="s">
        <v>142</v>
      </c>
      <c r="D4200" t="str">
        <f>VLOOKUP(sales_order1[[#This Row],[itemCode]],product_details3!B:C,2,0)</f>
        <v>SRMC50</v>
      </c>
      <c r="E4200" t="s">
        <v>143</v>
      </c>
      <c r="F4200" t="s">
        <v>30</v>
      </c>
      <c r="G4200">
        <v>200</v>
      </c>
      <c r="H4200">
        <v>33.25</v>
      </c>
      <c r="I4200">
        <v>6650</v>
      </c>
      <c r="J4200">
        <v>12</v>
      </c>
      <c r="K4200">
        <v>2400</v>
      </c>
      <c r="L4200">
        <v>21.25</v>
      </c>
      <c r="M4200">
        <v>0.63909774436090228</v>
      </c>
      <c r="N4200">
        <v>4250</v>
      </c>
      <c r="O4200" t="s">
        <v>741</v>
      </c>
      <c r="P4200" t="s">
        <v>742</v>
      </c>
      <c r="Q4200" t="s">
        <v>64</v>
      </c>
      <c r="R4200" t="s">
        <v>40</v>
      </c>
      <c r="S4200" t="s">
        <v>65</v>
      </c>
      <c r="T4200" t="s">
        <v>587</v>
      </c>
      <c r="U4200" t="s">
        <v>1190</v>
      </c>
      <c r="V4200">
        <f>YEAR(sales_order1[[#This Row],[date]])</f>
        <v>2021</v>
      </c>
      <c r="W4200" t="str">
        <f>TEXT(sales_order1[[#This Row],[date]], "Mmm")</f>
        <v>Dec</v>
      </c>
      <c r="X4200">
        <f>VALUE(TEXT(sales_order1[[#This Row],[date]], "D"))</f>
        <v>8</v>
      </c>
      <c r="Y4200">
        <v>49</v>
      </c>
    </row>
    <row r="4201" spans="1:25" x14ac:dyDescent="0.25">
      <c r="A4201" s="1">
        <v>44538</v>
      </c>
      <c r="B4201">
        <v>62125</v>
      </c>
      <c r="C4201" t="s">
        <v>103</v>
      </c>
      <c r="D4201" t="str">
        <f>VLOOKUP(sales_order1[[#This Row],[itemCode]],product_details3!B:C,2,0)</f>
        <v>SCRT50</v>
      </c>
      <c r="E4201" t="s">
        <v>104</v>
      </c>
      <c r="F4201" t="s">
        <v>61</v>
      </c>
      <c r="G4201">
        <v>50</v>
      </c>
      <c r="H4201">
        <v>16.95</v>
      </c>
      <c r="I4201">
        <v>847.5</v>
      </c>
      <c r="J4201">
        <v>5.2</v>
      </c>
      <c r="K4201">
        <v>260</v>
      </c>
      <c r="L4201">
        <v>11.75</v>
      </c>
      <c r="M4201">
        <v>0.69321533923303835</v>
      </c>
      <c r="N4201">
        <v>587.5</v>
      </c>
      <c r="O4201" t="s">
        <v>82</v>
      </c>
      <c r="P4201" t="s">
        <v>83</v>
      </c>
      <c r="Q4201" t="s">
        <v>64</v>
      </c>
      <c r="R4201" t="s">
        <v>40</v>
      </c>
      <c r="S4201" t="s">
        <v>84</v>
      </c>
      <c r="T4201" t="s">
        <v>85</v>
      </c>
      <c r="U4201" t="s">
        <v>1189</v>
      </c>
      <c r="V4201">
        <f>YEAR(sales_order1[[#This Row],[date]])</f>
        <v>2021</v>
      </c>
      <c r="W4201" t="str">
        <f>TEXT(sales_order1[[#This Row],[date]], "Mmm")</f>
        <v>Dec</v>
      </c>
      <c r="X4201">
        <f>VALUE(TEXT(sales_order1[[#This Row],[date]], "D"))</f>
        <v>8</v>
      </c>
      <c r="Y4201">
        <v>49</v>
      </c>
    </row>
    <row r="4202" spans="1:25" x14ac:dyDescent="0.25">
      <c r="A4202" s="1">
        <v>44538</v>
      </c>
      <c r="B4202">
        <v>62126</v>
      </c>
      <c r="C4202" t="s">
        <v>358</v>
      </c>
      <c r="D4202" t="str">
        <f>VLOOKUP(sales_order1[[#This Row],[itemCode]],product_details3!B:C,2,0)</f>
        <v>SCR50+30</v>
      </c>
      <c r="E4202" t="s">
        <v>359</v>
      </c>
      <c r="F4202" t="s">
        <v>61</v>
      </c>
      <c r="G4202">
        <v>150</v>
      </c>
      <c r="H4202">
        <v>10.5</v>
      </c>
      <c r="I4202">
        <v>1575</v>
      </c>
      <c r="J4202">
        <v>3.3</v>
      </c>
      <c r="K4202">
        <v>495</v>
      </c>
      <c r="L4202">
        <v>7.2</v>
      </c>
      <c r="M4202">
        <v>0.68571428571428572</v>
      </c>
      <c r="N4202">
        <v>1080</v>
      </c>
      <c r="O4202" t="s">
        <v>627</v>
      </c>
      <c r="P4202" t="s">
        <v>628</v>
      </c>
      <c r="Q4202" t="s">
        <v>264</v>
      </c>
      <c r="R4202" t="s">
        <v>56</v>
      </c>
      <c r="S4202" t="s">
        <v>133</v>
      </c>
      <c r="T4202" t="s">
        <v>629</v>
      </c>
      <c r="U4202" t="s">
        <v>1191</v>
      </c>
      <c r="V4202">
        <f>YEAR(sales_order1[[#This Row],[date]])</f>
        <v>2021</v>
      </c>
      <c r="W4202" t="str">
        <f>TEXT(sales_order1[[#This Row],[date]], "Mmm")</f>
        <v>Dec</v>
      </c>
      <c r="X4202">
        <f>VALUE(TEXT(sales_order1[[#This Row],[date]], "D"))</f>
        <v>8</v>
      </c>
      <c r="Y4202">
        <v>49</v>
      </c>
    </row>
    <row r="4203" spans="1:25" x14ac:dyDescent="0.25">
      <c r="A4203" s="1">
        <v>44538</v>
      </c>
      <c r="B4203">
        <v>62127</v>
      </c>
      <c r="C4203" t="s">
        <v>115</v>
      </c>
      <c r="D4203" t="str">
        <f>VLOOKUP(sales_order1[[#This Row],[itemCode]],product_details3!B:C,2,0)</f>
        <v>SCRS30100</v>
      </c>
      <c r="E4203" t="s">
        <v>116</v>
      </c>
      <c r="F4203" t="s">
        <v>61</v>
      </c>
      <c r="G4203">
        <v>250</v>
      </c>
      <c r="H4203">
        <v>32.75</v>
      </c>
      <c r="I4203">
        <v>8187.5</v>
      </c>
      <c r="J4203">
        <v>11.25</v>
      </c>
      <c r="K4203">
        <v>2812.5</v>
      </c>
      <c r="L4203">
        <v>21.5</v>
      </c>
      <c r="M4203">
        <v>0.65648854961832059</v>
      </c>
      <c r="N4203">
        <v>5375</v>
      </c>
      <c r="O4203" t="s">
        <v>464</v>
      </c>
      <c r="P4203" t="s">
        <v>465</v>
      </c>
      <c r="Q4203" t="s">
        <v>146</v>
      </c>
      <c r="R4203" t="s">
        <v>112</v>
      </c>
      <c r="S4203" t="s">
        <v>165</v>
      </c>
      <c r="T4203" t="s">
        <v>466</v>
      </c>
      <c r="U4203" t="s">
        <v>1189</v>
      </c>
      <c r="V4203">
        <f>YEAR(sales_order1[[#This Row],[date]])</f>
        <v>2021</v>
      </c>
      <c r="W4203" t="str">
        <f>TEXT(sales_order1[[#This Row],[date]], "Mmm")</f>
        <v>Dec</v>
      </c>
      <c r="X4203">
        <f>VALUE(TEXT(sales_order1[[#This Row],[date]], "D"))</f>
        <v>8</v>
      </c>
      <c r="Y4203">
        <v>49</v>
      </c>
    </row>
    <row r="4204" spans="1:25" x14ac:dyDescent="0.25">
      <c r="A4204" s="1">
        <v>44538</v>
      </c>
      <c r="B4204">
        <v>62128</v>
      </c>
      <c r="C4204" t="s">
        <v>170</v>
      </c>
      <c r="D4204" t="str">
        <f>VLOOKUP(sales_order1[[#This Row],[itemCode]],product_details3!B:C,2,0)</f>
        <v>MKRM100</v>
      </c>
      <c r="E4204" t="s">
        <v>171</v>
      </c>
      <c r="F4204" t="s">
        <v>151</v>
      </c>
      <c r="G4204">
        <v>100</v>
      </c>
      <c r="H4204">
        <v>5.5</v>
      </c>
      <c r="I4204">
        <v>550</v>
      </c>
      <c r="J4204">
        <v>2.2999999999999998</v>
      </c>
      <c r="K4204">
        <v>230</v>
      </c>
      <c r="L4204">
        <v>3.2</v>
      </c>
      <c r="M4204">
        <v>0.5818181818181819</v>
      </c>
      <c r="N4204">
        <v>320</v>
      </c>
      <c r="O4204" t="s">
        <v>258</v>
      </c>
      <c r="P4204" t="s">
        <v>259</v>
      </c>
      <c r="Q4204" t="s">
        <v>93</v>
      </c>
      <c r="R4204" t="s">
        <v>72</v>
      </c>
      <c r="S4204" t="s">
        <v>260</v>
      </c>
      <c r="T4204" t="s">
        <v>261</v>
      </c>
      <c r="U4204" t="s">
        <v>1190</v>
      </c>
      <c r="V4204">
        <f>YEAR(sales_order1[[#This Row],[date]])</f>
        <v>2021</v>
      </c>
      <c r="W4204" t="str">
        <f>TEXT(sales_order1[[#This Row],[date]], "Mmm")</f>
        <v>Dec</v>
      </c>
      <c r="X4204">
        <f>VALUE(TEXT(sales_order1[[#This Row],[date]], "D"))</f>
        <v>8</v>
      </c>
      <c r="Y4204">
        <v>49</v>
      </c>
    </row>
    <row r="4205" spans="1:25" x14ac:dyDescent="0.25">
      <c r="A4205" s="1">
        <v>44538</v>
      </c>
      <c r="B4205">
        <v>62129</v>
      </c>
      <c r="C4205" t="s">
        <v>86</v>
      </c>
      <c r="D4205" t="str">
        <f>VLOOKUP(sales_order1[[#This Row],[itemCode]],product_details3!B:C,2,0)</f>
        <v>SRMH30</v>
      </c>
      <c r="E4205" t="s">
        <v>87</v>
      </c>
      <c r="F4205" t="s">
        <v>30</v>
      </c>
      <c r="G4205">
        <v>150</v>
      </c>
      <c r="H4205">
        <v>21</v>
      </c>
      <c r="I4205">
        <v>3150</v>
      </c>
      <c r="J4205">
        <v>6.6</v>
      </c>
      <c r="K4205">
        <v>990</v>
      </c>
      <c r="L4205">
        <v>14.4</v>
      </c>
      <c r="M4205">
        <v>0.68571428571428572</v>
      </c>
      <c r="N4205">
        <v>2160</v>
      </c>
      <c r="O4205" t="s">
        <v>606</v>
      </c>
      <c r="P4205" t="s">
        <v>607</v>
      </c>
      <c r="Q4205" t="s">
        <v>239</v>
      </c>
      <c r="R4205" t="s">
        <v>112</v>
      </c>
      <c r="S4205" t="s">
        <v>368</v>
      </c>
      <c r="T4205" t="s">
        <v>608</v>
      </c>
      <c r="U4205" t="s">
        <v>1189</v>
      </c>
      <c r="V4205">
        <f>YEAR(sales_order1[[#This Row],[date]])</f>
        <v>2021</v>
      </c>
      <c r="W4205" t="str">
        <f>TEXT(sales_order1[[#This Row],[date]], "Mmm")</f>
        <v>Dec</v>
      </c>
      <c r="X4205">
        <f>VALUE(TEXT(sales_order1[[#This Row],[date]], "D"))</f>
        <v>8</v>
      </c>
      <c r="Y4205">
        <v>49</v>
      </c>
    </row>
    <row r="4206" spans="1:25" x14ac:dyDescent="0.25">
      <c r="A4206" s="1">
        <v>44538</v>
      </c>
      <c r="B4206">
        <v>62130</v>
      </c>
      <c r="C4206" t="s">
        <v>438</v>
      </c>
      <c r="D4206" t="str">
        <f>VLOOKUP(sales_order1[[#This Row],[itemCode]],product_details3!B:C,2,0)</f>
        <v>EXFP150</v>
      </c>
      <c r="E4206" t="s">
        <v>439</v>
      </c>
      <c r="F4206" t="s">
        <v>183</v>
      </c>
      <c r="G4206">
        <v>200</v>
      </c>
      <c r="H4206">
        <v>28.25</v>
      </c>
      <c r="I4206">
        <v>5650</v>
      </c>
      <c r="J4206">
        <v>12</v>
      </c>
      <c r="K4206">
        <v>2400</v>
      </c>
      <c r="L4206">
        <v>16.25</v>
      </c>
      <c r="M4206">
        <v>0.5752212389380531</v>
      </c>
      <c r="N4206">
        <v>3250</v>
      </c>
      <c r="O4206" t="s">
        <v>376</v>
      </c>
      <c r="P4206" t="s">
        <v>377</v>
      </c>
      <c r="Q4206" t="s">
        <v>378</v>
      </c>
      <c r="R4206" t="s">
        <v>72</v>
      </c>
      <c r="S4206" t="s">
        <v>379</v>
      </c>
      <c r="T4206" t="s">
        <v>380</v>
      </c>
      <c r="U4206" t="s">
        <v>1188</v>
      </c>
      <c r="V4206">
        <f>YEAR(sales_order1[[#This Row],[date]])</f>
        <v>2021</v>
      </c>
      <c r="W4206" t="str">
        <f>TEXT(sales_order1[[#This Row],[date]], "Mmm")</f>
        <v>Dec</v>
      </c>
      <c r="X4206">
        <f>VALUE(TEXT(sales_order1[[#This Row],[date]], "D"))</f>
        <v>8</v>
      </c>
      <c r="Y4206">
        <v>49</v>
      </c>
    </row>
    <row r="4207" spans="1:25" x14ac:dyDescent="0.25">
      <c r="A4207" s="1">
        <v>44538</v>
      </c>
      <c r="B4207">
        <v>62131</v>
      </c>
      <c r="C4207" t="s">
        <v>315</v>
      </c>
      <c r="D4207" t="str">
        <f>VLOOKUP(sales_order1[[#This Row],[itemCode]],product_details3!B:C,2,0)</f>
        <v>EXFG50</v>
      </c>
      <c r="E4207" t="s">
        <v>316</v>
      </c>
      <c r="F4207" t="s">
        <v>183</v>
      </c>
      <c r="G4207">
        <v>100</v>
      </c>
      <c r="H4207">
        <v>15.75</v>
      </c>
      <c r="I4207">
        <v>1575</v>
      </c>
      <c r="J4207">
        <v>5.45</v>
      </c>
      <c r="K4207">
        <v>545</v>
      </c>
      <c r="L4207">
        <v>10.3</v>
      </c>
      <c r="M4207">
        <v>0.65396825396825398</v>
      </c>
      <c r="N4207">
        <v>1030</v>
      </c>
      <c r="O4207" t="s">
        <v>615</v>
      </c>
      <c r="P4207" t="s">
        <v>616</v>
      </c>
      <c r="Q4207" t="s">
        <v>77</v>
      </c>
      <c r="R4207" t="s">
        <v>72</v>
      </c>
      <c r="S4207" t="s">
        <v>425</v>
      </c>
      <c r="T4207" t="s">
        <v>617</v>
      </c>
      <c r="U4207" t="s">
        <v>1190</v>
      </c>
      <c r="V4207">
        <f>YEAR(sales_order1[[#This Row],[date]])</f>
        <v>2021</v>
      </c>
      <c r="W4207" t="str">
        <f>TEXT(sales_order1[[#This Row],[date]], "Mmm")</f>
        <v>Dec</v>
      </c>
      <c r="X4207">
        <f>VALUE(TEXT(sales_order1[[#This Row],[date]], "D"))</f>
        <v>8</v>
      </c>
      <c r="Y4207">
        <v>49</v>
      </c>
    </row>
    <row r="4208" spans="1:25" x14ac:dyDescent="0.25">
      <c r="A4208" s="1">
        <v>44538</v>
      </c>
      <c r="B4208">
        <v>62132</v>
      </c>
      <c r="C4208" t="s">
        <v>279</v>
      </c>
      <c r="D4208" t="str">
        <f>VLOOKUP(sales_order1[[#This Row],[itemCode]],product_details3!B:C,2,0)</f>
        <v>SRMC15</v>
      </c>
      <c r="E4208" t="s">
        <v>280</v>
      </c>
      <c r="F4208" t="s">
        <v>30</v>
      </c>
      <c r="G4208">
        <v>200</v>
      </c>
      <c r="H4208">
        <v>16.95</v>
      </c>
      <c r="I4208">
        <v>3390</v>
      </c>
      <c r="J4208">
        <v>6.2</v>
      </c>
      <c r="K4208">
        <v>1240</v>
      </c>
      <c r="L4208">
        <v>10.75</v>
      </c>
      <c r="M4208">
        <v>0.63421828908554578</v>
      </c>
      <c r="N4208">
        <v>2150</v>
      </c>
      <c r="O4208" t="s">
        <v>167</v>
      </c>
      <c r="P4208" t="s">
        <v>168</v>
      </c>
      <c r="Q4208" t="s">
        <v>100</v>
      </c>
      <c r="R4208" t="s">
        <v>40</v>
      </c>
      <c r="S4208" t="s">
        <v>101</v>
      </c>
      <c r="T4208" t="s">
        <v>169</v>
      </c>
      <c r="U4208" t="s">
        <v>1190</v>
      </c>
      <c r="V4208">
        <f>YEAR(sales_order1[[#This Row],[date]])</f>
        <v>2021</v>
      </c>
      <c r="W4208" t="str">
        <f>TEXT(sales_order1[[#This Row],[date]], "Mmm")</f>
        <v>Dec</v>
      </c>
      <c r="X4208">
        <f>VALUE(TEXT(sales_order1[[#This Row],[date]], "D"))</f>
        <v>8</v>
      </c>
      <c r="Y4208">
        <v>49</v>
      </c>
    </row>
    <row r="4209" spans="1:25" x14ac:dyDescent="0.25">
      <c r="A4209" s="1">
        <v>44539</v>
      </c>
      <c r="B4209">
        <v>62133</v>
      </c>
      <c r="C4209" t="s">
        <v>122</v>
      </c>
      <c r="D4209" t="str">
        <f>VLOOKUP(sales_order1[[#This Row],[itemCode]],product_details3!B:C,2,0)</f>
        <v>TNRE150</v>
      </c>
      <c r="E4209" t="s">
        <v>123</v>
      </c>
      <c r="F4209" t="s">
        <v>124</v>
      </c>
      <c r="G4209">
        <v>150</v>
      </c>
      <c r="H4209">
        <v>16.95</v>
      </c>
      <c r="I4209">
        <v>2542.5</v>
      </c>
      <c r="J4209">
        <v>5.2</v>
      </c>
      <c r="K4209">
        <v>780</v>
      </c>
      <c r="L4209">
        <v>11.75</v>
      </c>
      <c r="M4209">
        <v>0.69321533923303835</v>
      </c>
      <c r="N4209">
        <v>1762.5</v>
      </c>
      <c r="O4209" t="s">
        <v>570</v>
      </c>
      <c r="P4209" t="s">
        <v>571</v>
      </c>
      <c r="Q4209" t="s">
        <v>77</v>
      </c>
      <c r="R4209" t="s">
        <v>72</v>
      </c>
      <c r="S4209" t="s">
        <v>140</v>
      </c>
      <c r="T4209" t="s">
        <v>572</v>
      </c>
      <c r="U4209" t="s">
        <v>1190</v>
      </c>
      <c r="V4209">
        <f>YEAR(sales_order1[[#This Row],[date]])</f>
        <v>2021</v>
      </c>
      <c r="W4209" t="str">
        <f>TEXT(sales_order1[[#This Row],[date]], "Mmm")</f>
        <v>Dec</v>
      </c>
      <c r="X4209">
        <f>VALUE(TEXT(sales_order1[[#This Row],[date]], "D"))</f>
        <v>9</v>
      </c>
      <c r="Y4209">
        <v>49</v>
      </c>
    </row>
    <row r="4210" spans="1:25" x14ac:dyDescent="0.25">
      <c r="A4210" s="1">
        <v>44539</v>
      </c>
      <c r="B4210">
        <v>62134</v>
      </c>
      <c r="C4210" t="s">
        <v>51</v>
      </c>
      <c r="D4210" t="str">
        <f>VLOOKUP(sales_order1[[#This Row],[itemCode]],product_details3!B:C,2,0)</f>
        <v>MSTH50</v>
      </c>
      <c r="E4210" t="s">
        <v>52</v>
      </c>
      <c r="F4210" t="s">
        <v>21</v>
      </c>
      <c r="G4210">
        <v>200</v>
      </c>
      <c r="H4210">
        <v>15.75</v>
      </c>
      <c r="I4210">
        <v>3150</v>
      </c>
      <c r="J4210">
        <v>4.45</v>
      </c>
      <c r="K4210">
        <v>890</v>
      </c>
      <c r="L4210">
        <v>11.3</v>
      </c>
      <c r="M4210">
        <v>0.71746031746031746</v>
      </c>
      <c r="N4210">
        <v>2260</v>
      </c>
      <c r="O4210" t="s">
        <v>427</v>
      </c>
      <c r="P4210" t="s">
        <v>428</v>
      </c>
      <c r="Q4210" t="s">
        <v>239</v>
      </c>
      <c r="R4210" t="s">
        <v>112</v>
      </c>
      <c r="S4210" t="s">
        <v>240</v>
      </c>
      <c r="T4210" t="s">
        <v>429</v>
      </c>
      <c r="U4210" t="s">
        <v>1189</v>
      </c>
      <c r="V4210">
        <f>YEAR(sales_order1[[#This Row],[date]])</f>
        <v>2021</v>
      </c>
      <c r="W4210" t="str">
        <f>TEXT(sales_order1[[#This Row],[date]], "Mmm")</f>
        <v>Dec</v>
      </c>
      <c r="X4210">
        <f>VALUE(TEXT(sales_order1[[#This Row],[date]], "D"))</f>
        <v>9</v>
      </c>
      <c r="Y4210">
        <v>49</v>
      </c>
    </row>
    <row r="4211" spans="1:25" x14ac:dyDescent="0.25">
      <c r="A4211" s="1">
        <v>44539</v>
      </c>
      <c r="B4211">
        <v>62135</v>
      </c>
      <c r="C4211" t="s">
        <v>362</v>
      </c>
      <c r="D4211" t="str">
        <f>VLOOKUP(sales_order1[[#This Row],[itemCode]],product_details3!B:C,2,0)</f>
        <v>MSKO100</v>
      </c>
      <c r="E4211" t="s">
        <v>363</v>
      </c>
      <c r="F4211" t="s">
        <v>137</v>
      </c>
      <c r="G4211">
        <v>200</v>
      </c>
      <c r="H4211">
        <v>22.65</v>
      </c>
      <c r="I4211">
        <v>4530</v>
      </c>
      <c r="J4211">
        <v>9.5500000000000007</v>
      </c>
      <c r="K4211">
        <v>1910</v>
      </c>
      <c r="L4211">
        <v>13.1</v>
      </c>
      <c r="M4211">
        <v>0.57836644591611486</v>
      </c>
      <c r="N4211">
        <v>2620</v>
      </c>
      <c r="O4211" t="s">
        <v>290</v>
      </c>
      <c r="P4211" t="s">
        <v>291</v>
      </c>
      <c r="Q4211" t="s">
        <v>201</v>
      </c>
      <c r="R4211" t="s">
        <v>25</v>
      </c>
      <c r="S4211" t="s">
        <v>202</v>
      </c>
      <c r="T4211" t="s">
        <v>292</v>
      </c>
      <c r="U4211" t="s">
        <v>1191</v>
      </c>
      <c r="V4211">
        <f>YEAR(sales_order1[[#This Row],[date]])</f>
        <v>2021</v>
      </c>
      <c r="W4211" t="str">
        <f>TEXT(sales_order1[[#This Row],[date]], "Mmm")</f>
        <v>Dec</v>
      </c>
      <c r="X4211">
        <f>VALUE(TEXT(sales_order1[[#This Row],[date]], "D"))</f>
        <v>9</v>
      </c>
      <c r="Y4211">
        <v>49</v>
      </c>
    </row>
    <row r="4212" spans="1:25" x14ac:dyDescent="0.25">
      <c r="A4212" s="1">
        <v>44539</v>
      </c>
      <c r="B4212">
        <v>62136</v>
      </c>
      <c r="C4212" t="s">
        <v>43</v>
      </c>
      <c r="D4212" t="str">
        <f>VLOOKUP(sales_order1[[#This Row],[itemCode]],product_details3!B:C,2,0)</f>
        <v>CLNG200</v>
      </c>
      <c r="E4212" t="s">
        <v>44</v>
      </c>
      <c r="F4212" t="s">
        <v>45</v>
      </c>
      <c r="G4212">
        <v>200</v>
      </c>
      <c r="H4212">
        <v>21.25</v>
      </c>
      <c r="I4212">
        <v>4250</v>
      </c>
      <c r="J4212">
        <v>7.75</v>
      </c>
      <c r="K4212">
        <v>1550</v>
      </c>
      <c r="L4212">
        <v>13.5</v>
      </c>
      <c r="M4212">
        <v>0.63529411764705879</v>
      </c>
      <c r="N4212">
        <v>2700</v>
      </c>
      <c r="O4212" t="s">
        <v>729</v>
      </c>
      <c r="P4212" t="s">
        <v>730</v>
      </c>
      <c r="Q4212" t="s">
        <v>55</v>
      </c>
      <c r="R4212" t="s">
        <v>56</v>
      </c>
      <c r="S4212" t="s">
        <v>57</v>
      </c>
      <c r="T4212" t="s">
        <v>731</v>
      </c>
      <c r="U4212" t="s">
        <v>1191</v>
      </c>
      <c r="V4212">
        <f>YEAR(sales_order1[[#This Row],[date]])</f>
        <v>2021</v>
      </c>
      <c r="W4212" t="str">
        <f>TEXT(sales_order1[[#This Row],[date]], "Mmm")</f>
        <v>Dec</v>
      </c>
      <c r="X4212">
        <f>VALUE(TEXT(sales_order1[[#This Row],[date]], "D"))</f>
        <v>9</v>
      </c>
      <c r="Y4212">
        <v>49</v>
      </c>
    </row>
    <row r="4213" spans="1:25" x14ac:dyDescent="0.25">
      <c r="A4213" s="1">
        <v>44539</v>
      </c>
      <c r="B4213">
        <v>62137</v>
      </c>
      <c r="C4213" t="s">
        <v>35</v>
      </c>
      <c r="D4213" t="str">
        <f>VLOOKUP(sales_order1[[#This Row],[itemCode]],product_details3!B:C,2,0)</f>
        <v>SRMA30</v>
      </c>
      <c r="E4213" t="s">
        <v>36</v>
      </c>
      <c r="F4213" t="s">
        <v>30</v>
      </c>
      <c r="G4213">
        <v>150</v>
      </c>
      <c r="H4213">
        <v>26.2</v>
      </c>
      <c r="I4213">
        <v>3930</v>
      </c>
      <c r="J4213">
        <v>9.4</v>
      </c>
      <c r="K4213">
        <v>1410</v>
      </c>
      <c r="L4213">
        <v>16.8</v>
      </c>
      <c r="M4213">
        <v>0.6412213740458016</v>
      </c>
      <c r="N4213">
        <v>2520</v>
      </c>
      <c r="O4213" t="s">
        <v>505</v>
      </c>
      <c r="P4213" t="s">
        <v>506</v>
      </c>
      <c r="Q4213" t="s">
        <v>48</v>
      </c>
      <c r="R4213" t="s">
        <v>25</v>
      </c>
      <c r="S4213" t="s">
        <v>49</v>
      </c>
      <c r="T4213" t="s">
        <v>507</v>
      </c>
      <c r="U4213" t="s">
        <v>1191</v>
      </c>
      <c r="V4213">
        <f>YEAR(sales_order1[[#This Row],[date]])</f>
        <v>2021</v>
      </c>
      <c r="W4213" t="str">
        <f>TEXT(sales_order1[[#This Row],[date]], "Mmm")</f>
        <v>Dec</v>
      </c>
      <c r="X4213">
        <f>VALUE(TEXT(sales_order1[[#This Row],[date]], "D"))</f>
        <v>9</v>
      </c>
      <c r="Y4213">
        <v>49</v>
      </c>
    </row>
    <row r="4214" spans="1:25" x14ac:dyDescent="0.25">
      <c r="A4214" s="1">
        <v>44539</v>
      </c>
      <c r="B4214">
        <v>62138</v>
      </c>
      <c r="C4214" t="s">
        <v>194</v>
      </c>
      <c r="D4214" t="str">
        <f>VLOOKUP(sales_order1[[#This Row],[itemCode]],product_details3!B:C,2,0)</f>
        <v>CLNG150</v>
      </c>
      <c r="E4214" t="s">
        <v>195</v>
      </c>
      <c r="F4214" t="s">
        <v>45</v>
      </c>
      <c r="G4214">
        <v>150</v>
      </c>
      <c r="H4214">
        <v>12.75</v>
      </c>
      <c r="I4214">
        <v>1912.5</v>
      </c>
      <c r="J4214">
        <v>4.45</v>
      </c>
      <c r="K4214">
        <v>667.5</v>
      </c>
      <c r="L4214">
        <v>8.3000000000000007</v>
      </c>
      <c r="M4214">
        <v>0.65098039215686276</v>
      </c>
      <c r="N4214">
        <v>1245</v>
      </c>
      <c r="O4214" t="s">
        <v>163</v>
      </c>
      <c r="P4214" t="s">
        <v>164</v>
      </c>
      <c r="Q4214" t="s">
        <v>146</v>
      </c>
      <c r="R4214" t="s">
        <v>112</v>
      </c>
      <c r="S4214" t="s">
        <v>165</v>
      </c>
      <c r="T4214" t="s">
        <v>166</v>
      </c>
      <c r="U4214" t="s">
        <v>1189</v>
      </c>
      <c r="V4214">
        <f>YEAR(sales_order1[[#This Row],[date]])</f>
        <v>2021</v>
      </c>
      <c r="W4214" t="str">
        <f>TEXT(sales_order1[[#This Row],[date]], "Mmm")</f>
        <v>Dec</v>
      </c>
      <c r="X4214">
        <f>VALUE(TEXT(sales_order1[[#This Row],[date]], "D"))</f>
        <v>9</v>
      </c>
      <c r="Y4214">
        <v>49</v>
      </c>
    </row>
    <row r="4215" spans="1:25" x14ac:dyDescent="0.25">
      <c r="A4215" s="1">
        <v>44539</v>
      </c>
      <c r="B4215">
        <v>62139</v>
      </c>
      <c r="C4215" t="s">
        <v>307</v>
      </c>
      <c r="D4215" t="str">
        <f>VLOOKUP(sales_order1[[#This Row],[itemCode]],product_details3!B:C,2,0)</f>
        <v>TNRH150</v>
      </c>
      <c r="E4215" t="s">
        <v>308</v>
      </c>
      <c r="F4215" t="s">
        <v>124</v>
      </c>
      <c r="G4215">
        <v>50</v>
      </c>
      <c r="H4215">
        <v>15.75</v>
      </c>
      <c r="I4215">
        <v>787.5</v>
      </c>
      <c r="J4215">
        <v>4.45</v>
      </c>
      <c r="K4215">
        <v>222.5</v>
      </c>
      <c r="L4215">
        <v>11.3</v>
      </c>
      <c r="M4215">
        <v>0.71746031746031746</v>
      </c>
      <c r="N4215">
        <v>565</v>
      </c>
      <c r="O4215" t="s">
        <v>576</v>
      </c>
      <c r="P4215" t="s">
        <v>577</v>
      </c>
      <c r="Q4215" t="s">
        <v>132</v>
      </c>
      <c r="R4215" t="s">
        <v>56</v>
      </c>
      <c r="S4215" t="s">
        <v>133</v>
      </c>
      <c r="T4215" t="s">
        <v>578</v>
      </c>
      <c r="U4215" t="s">
        <v>1191</v>
      </c>
      <c r="V4215">
        <f>YEAR(sales_order1[[#This Row],[date]])</f>
        <v>2021</v>
      </c>
      <c r="W4215" t="str">
        <f>TEXT(sales_order1[[#This Row],[date]], "Mmm")</f>
        <v>Dec</v>
      </c>
      <c r="X4215">
        <f>VALUE(TEXT(sales_order1[[#This Row],[date]], "D"))</f>
        <v>9</v>
      </c>
      <c r="Y4215">
        <v>49</v>
      </c>
    </row>
    <row r="4216" spans="1:25" x14ac:dyDescent="0.25">
      <c r="A4216" s="1">
        <v>44539</v>
      </c>
      <c r="B4216">
        <v>62140</v>
      </c>
      <c r="C4216" t="s">
        <v>194</v>
      </c>
      <c r="D4216" t="str">
        <f>VLOOKUP(sales_order1[[#This Row],[itemCode]],product_details3!B:C,2,0)</f>
        <v>CLNG150</v>
      </c>
      <c r="E4216" t="s">
        <v>195</v>
      </c>
      <c r="F4216" t="s">
        <v>45</v>
      </c>
      <c r="G4216">
        <v>50</v>
      </c>
      <c r="H4216">
        <v>12.75</v>
      </c>
      <c r="I4216">
        <v>637.5</v>
      </c>
      <c r="J4216">
        <v>4.45</v>
      </c>
      <c r="K4216">
        <v>222.5</v>
      </c>
      <c r="L4216">
        <v>8.3000000000000007</v>
      </c>
      <c r="M4216">
        <v>0.65098039215686276</v>
      </c>
      <c r="N4216">
        <v>415</v>
      </c>
      <c r="O4216" t="s">
        <v>105</v>
      </c>
      <c r="P4216" t="s">
        <v>106</v>
      </c>
      <c r="Q4216" t="s">
        <v>107</v>
      </c>
      <c r="R4216" t="s">
        <v>40</v>
      </c>
      <c r="S4216" t="s">
        <v>101</v>
      </c>
      <c r="T4216" t="s">
        <v>108</v>
      </c>
      <c r="U4216" t="s">
        <v>1190</v>
      </c>
      <c r="V4216">
        <f>YEAR(sales_order1[[#This Row],[date]])</f>
        <v>2021</v>
      </c>
      <c r="W4216" t="str">
        <f>TEXT(sales_order1[[#This Row],[date]], "Mmm")</f>
        <v>Dec</v>
      </c>
      <c r="X4216">
        <f>VALUE(TEXT(sales_order1[[#This Row],[date]], "D"))</f>
        <v>9</v>
      </c>
      <c r="Y4216">
        <v>49</v>
      </c>
    </row>
    <row r="4217" spans="1:25" x14ac:dyDescent="0.25">
      <c r="A4217" s="1">
        <v>44539</v>
      </c>
      <c r="B4217">
        <v>62141</v>
      </c>
      <c r="C4217" t="s">
        <v>325</v>
      </c>
      <c r="D4217" t="str">
        <f>VLOOKUP(sales_order1[[#This Row],[itemCode]],product_details3!B:C,2,0)</f>
        <v>EXFG100</v>
      </c>
      <c r="E4217" t="s">
        <v>326</v>
      </c>
      <c r="F4217" t="s">
        <v>183</v>
      </c>
      <c r="G4217">
        <v>50</v>
      </c>
      <c r="H4217">
        <v>20.75</v>
      </c>
      <c r="I4217">
        <v>1037.5</v>
      </c>
      <c r="J4217">
        <v>7.45</v>
      </c>
      <c r="K4217">
        <v>372.5</v>
      </c>
      <c r="L4217">
        <v>13.3</v>
      </c>
      <c r="M4217">
        <v>0.64096385542168677</v>
      </c>
      <c r="N4217">
        <v>665</v>
      </c>
      <c r="O4217" t="s">
        <v>440</v>
      </c>
      <c r="P4217" t="s">
        <v>441</v>
      </c>
      <c r="Q4217" t="s">
        <v>39</v>
      </c>
      <c r="R4217" t="s">
        <v>40</v>
      </c>
      <c r="S4217" t="s">
        <v>41</v>
      </c>
      <c r="T4217" t="s">
        <v>442</v>
      </c>
      <c r="U4217" t="s">
        <v>1188</v>
      </c>
      <c r="V4217">
        <f>YEAR(sales_order1[[#This Row],[date]])</f>
        <v>2021</v>
      </c>
      <c r="W4217" t="str">
        <f>TEXT(sales_order1[[#This Row],[date]], "Mmm")</f>
        <v>Dec</v>
      </c>
      <c r="X4217">
        <f>VALUE(TEXT(sales_order1[[#This Row],[date]], "D"))</f>
        <v>9</v>
      </c>
      <c r="Y4217">
        <v>49</v>
      </c>
    </row>
    <row r="4218" spans="1:25" x14ac:dyDescent="0.25">
      <c r="A4218" s="1">
        <v>44539</v>
      </c>
      <c r="B4218">
        <v>62142</v>
      </c>
      <c r="C4218" t="s">
        <v>242</v>
      </c>
      <c r="D4218" t="str">
        <f>VLOOKUP(sales_order1[[#This Row],[itemCode]],product_details3!B:C,2,0)</f>
        <v>MSTL100</v>
      </c>
      <c r="E4218" t="s">
        <v>243</v>
      </c>
      <c r="F4218" t="s">
        <v>21</v>
      </c>
      <c r="G4218">
        <v>150</v>
      </c>
      <c r="H4218">
        <v>28.25</v>
      </c>
      <c r="I4218">
        <v>4237.5</v>
      </c>
      <c r="J4218">
        <v>9</v>
      </c>
      <c r="K4218">
        <v>1350</v>
      </c>
      <c r="L4218">
        <v>19.25</v>
      </c>
      <c r="M4218">
        <v>0.68141592920353977</v>
      </c>
      <c r="N4218">
        <v>2887.5</v>
      </c>
      <c r="O4218" t="s">
        <v>743</v>
      </c>
      <c r="P4218" t="s">
        <v>744</v>
      </c>
      <c r="Q4218" t="s">
        <v>39</v>
      </c>
      <c r="R4218" t="s">
        <v>40</v>
      </c>
      <c r="S4218" t="s">
        <v>41</v>
      </c>
      <c r="T4218" t="s">
        <v>745</v>
      </c>
      <c r="U4218" t="s">
        <v>1188</v>
      </c>
      <c r="V4218">
        <f>YEAR(sales_order1[[#This Row],[date]])</f>
        <v>2021</v>
      </c>
      <c r="W4218" t="str">
        <f>TEXT(sales_order1[[#This Row],[date]], "Mmm")</f>
        <v>Dec</v>
      </c>
      <c r="X4218">
        <f>VALUE(TEXT(sales_order1[[#This Row],[date]], "D"))</f>
        <v>9</v>
      </c>
      <c r="Y4218">
        <v>49</v>
      </c>
    </row>
    <row r="4219" spans="1:25" x14ac:dyDescent="0.25">
      <c r="A4219" s="1">
        <v>44540</v>
      </c>
      <c r="B4219">
        <v>62143</v>
      </c>
      <c r="C4219" t="s">
        <v>19</v>
      </c>
      <c r="D4219" t="str">
        <f>VLOOKUP(sales_order1[[#This Row],[itemCode]],product_details3!B:C,2,0)</f>
        <v>MSTH100</v>
      </c>
      <c r="E4219" t="s">
        <v>20</v>
      </c>
      <c r="F4219" t="s">
        <v>21</v>
      </c>
      <c r="G4219">
        <v>100</v>
      </c>
      <c r="H4219">
        <v>26.25</v>
      </c>
      <c r="I4219">
        <v>2625</v>
      </c>
      <c r="J4219">
        <v>7.75</v>
      </c>
      <c r="K4219">
        <v>775</v>
      </c>
      <c r="L4219">
        <v>18.5</v>
      </c>
      <c r="M4219">
        <v>0.70476190476190481</v>
      </c>
      <c r="N4219">
        <v>1850</v>
      </c>
      <c r="O4219" t="s">
        <v>237</v>
      </c>
      <c r="P4219" t="s">
        <v>238</v>
      </c>
      <c r="Q4219" t="s">
        <v>239</v>
      </c>
      <c r="R4219" t="s">
        <v>112</v>
      </c>
      <c r="S4219" t="s">
        <v>240</v>
      </c>
      <c r="T4219" t="s">
        <v>241</v>
      </c>
      <c r="U4219" t="s">
        <v>1189</v>
      </c>
      <c r="V4219">
        <f>YEAR(sales_order1[[#This Row],[date]])</f>
        <v>2021</v>
      </c>
      <c r="W4219" t="str">
        <f>TEXT(sales_order1[[#This Row],[date]], "Mmm")</f>
        <v>Dec</v>
      </c>
      <c r="X4219">
        <f>VALUE(TEXT(sales_order1[[#This Row],[date]], "D"))</f>
        <v>10</v>
      </c>
      <c r="Y4219">
        <v>50</v>
      </c>
    </row>
    <row r="4220" spans="1:25" x14ac:dyDescent="0.25">
      <c r="A4220" s="1">
        <v>44540</v>
      </c>
      <c r="B4220">
        <v>62144</v>
      </c>
      <c r="C4220" t="s">
        <v>51</v>
      </c>
      <c r="D4220" t="str">
        <f>VLOOKUP(sales_order1[[#This Row],[itemCode]],product_details3!B:C,2,0)</f>
        <v>MSTH50</v>
      </c>
      <c r="E4220" t="s">
        <v>52</v>
      </c>
      <c r="F4220" t="s">
        <v>21</v>
      </c>
      <c r="G4220">
        <v>100</v>
      </c>
      <c r="H4220">
        <v>15.75</v>
      </c>
      <c r="I4220">
        <v>1575</v>
      </c>
      <c r="J4220">
        <v>4.45</v>
      </c>
      <c r="K4220">
        <v>445</v>
      </c>
      <c r="L4220">
        <v>11.3</v>
      </c>
      <c r="M4220">
        <v>0.71746031746031746</v>
      </c>
      <c r="N4220">
        <v>1130</v>
      </c>
      <c r="O4220" t="s">
        <v>573</v>
      </c>
      <c r="P4220" t="s">
        <v>574</v>
      </c>
      <c r="Q4220" t="s">
        <v>218</v>
      </c>
      <c r="R4220" t="s">
        <v>40</v>
      </c>
      <c r="S4220" t="s">
        <v>219</v>
      </c>
      <c r="T4220" t="s">
        <v>575</v>
      </c>
      <c r="U4220" t="s">
        <v>1190</v>
      </c>
      <c r="V4220">
        <f>YEAR(sales_order1[[#This Row],[date]])</f>
        <v>2021</v>
      </c>
      <c r="W4220" t="str">
        <f>TEXT(sales_order1[[#This Row],[date]], "Mmm")</f>
        <v>Dec</v>
      </c>
      <c r="X4220">
        <f>VALUE(TEXT(sales_order1[[#This Row],[date]], "D"))</f>
        <v>10</v>
      </c>
      <c r="Y4220">
        <v>50</v>
      </c>
    </row>
    <row r="4221" spans="1:25" x14ac:dyDescent="0.25">
      <c r="A4221" s="1">
        <v>44540</v>
      </c>
      <c r="B4221">
        <v>62145</v>
      </c>
      <c r="C4221" t="s">
        <v>51</v>
      </c>
      <c r="D4221" t="str">
        <f>VLOOKUP(sales_order1[[#This Row],[itemCode]],product_details3!B:C,2,0)</f>
        <v>MSTH50</v>
      </c>
      <c r="E4221" t="s">
        <v>52</v>
      </c>
      <c r="F4221" t="s">
        <v>21</v>
      </c>
      <c r="G4221">
        <v>100</v>
      </c>
      <c r="H4221">
        <v>15.75</v>
      </c>
      <c r="I4221">
        <v>1575</v>
      </c>
      <c r="J4221">
        <v>4.45</v>
      </c>
      <c r="K4221">
        <v>445</v>
      </c>
      <c r="L4221">
        <v>11.3</v>
      </c>
      <c r="M4221">
        <v>0.71746031746031746</v>
      </c>
      <c r="N4221">
        <v>1130</v>
      </c>
      <c r="O4221" t="s">
        <v>609</v>
      </c>
      <c r="P4221" t="s">
        <v>610</v>
      </c>
      <c r="Q4221" t="s">
        <v>93</v>
      </c>
      <c r="R4221" t="s">
        <v>72</v>
      </c>
      <c r="S4221" t="s">
        <v>260</v>
      </c>
      <c r="T4221" t="s">
        <v>611</v>
      </c>
      <c r="U4221" t="s">
        <v>1190</v>
      </c>
      <c r="V4221">
        <f>YEAR(sales_order1[[#This Row],[date]])</f>
        <v>2021</v>
      </c>
      <c r="W4221" t="str">
        <f>TEXT(sales_order1[[#This Row],[date]], "Mmm")</f>
        <v>Dec</v>
      </c>
      <c r="X4221">
        <f>VALUE(TEXT(sales_order1[[#This Row],[date]], "D"))</f>
        <v>10</v>
      </c>
      <c r="Y4221">
        <v>50</v>
      </c>
    </row>
    <row r="4222" spans="1:25" x14ac:dyDescent="0.25">
      <c r="A4222" s="1">
        <v>44540</v>
      </c>
      <c r="B4222">
        <v>62146</v>
      </c>
      <c r="C4222" t="s">
        <v>135</v>
      </c>
      <c r="D4222" t="str">
        <f>VLOOKUP(sales_order1[[#This Row],[itemCode]],product_details3!B:C,2,0)</f>
        <v>MSKSH</v>
      </c>
      <c r="E4222" t="s">
        <v>136</v>
      </c>
      <c r="F4222" t="s">
        <v>137</v>
      </c>
      <c r="G4222">
        <v>50</v>
      </c>
      <c r="H4222">
        <v>18.75</v>
      </c>
      <c r="I4222">
        <v>937.5</v>
      </c>
      <c r="J4222">
        <v>7.45</v>
      </c>
      <c r="K4222">
        <v>372.5</v>
      </c>
      <c r="L4222">
        <v>11.3</v>
      </c>
      <c r="M4222">
        <v>0.60266666666666668</v>
      </c>
      <c r="N4222">
        <v>565</v>
      </c>
      <c r="O4222" t="s">
        <v>534</v>
      </c>
      <c r="P4222" t="s">
        <v>535</v>
      </c>
      <c r="Q4222" t="s">
        <v>107</v>
      </c>
      <c r="R4222" t="s">
        <v>40</v>
      </c>
      <c r="S4222" t="s">
        <v>101</v>
      </c>
      <c r="T4222" t="s">
        <v>536</v>
      </c>
      <c r="U4222" t="s">
        <v>1190</v>
      </c>
      <c r="V4222">
        <f>YEAR(sales_order1[[#This Row],[date]])</f>
        <v>2021</v>
      </c>
      <c r="W4222" t="str">
        <f>TEXT(sales_order1[[#This Row],[date]], "Mmm")</f>
        <v>Dec</v>
      </c>
      <c r="X4222">
        <f>VALUE(TEXT(sales_order1[[#This Row],[date]], "D"))</f>
        <v>10</v>
      </c>
      <c r="Y4222">
        <v>50</v>
      </c>
    </row>
    <row r="4223" spans="1:25" x14ac:dyDescent="0.25">
      <c r="A4223" s="1">
        <v>44540</v>
      </c>
      <c r="B4223">
        <v>62147</v>
      </c>
      <c r="C4223" t="s">
        <v>194</v>
      </c>
      <c r="D4223" t="str">
        <f>VLOOKUP(sales_order1[[#This Row],[itemCode]],product_details3!B:C,2,0)</f>
        <v>CLNG150</v>
      </c>
      <c r="E4223" t="s">
        <v>195</v>
      </c>
      <c r="F4223" t="s">
        <v>45</v>
      </c>
      <c r="G4223">
        <v>150</v>
      </c>
      <c r="H4223">
        <v>12.75</v>
      </c>
      <c r="I4223">
        <v>1912.5</v>
      </c>
      <c r="J4223">
        <v>4.45</v>
      </c>
      <c r="K4223">
        <v>667.5</v>
      </c>
      <c r="L4223">
        <v>8.3000000000000007</v>
      </c>
      <c r="M4223">
        <v>0.65098039215686276</v>
      </c>
      <c r="N4223">
        <v>1245</v>
      </c>
      <c r="O4223" t="s">
        <v>392</v>
      </c>
      <c r="P4223" t="s">
        <v>393</v>
      </c>
      <c r="Q4223" t="s">
        <v>264</v>
      </c>
      <c r="R4223" t="s">
        <v>56</v>
      </c>
      <c r="S4223" t="s">
        <v>133</v>
      </c>
      <c r="T4223" t="s">
        <v>394</v>
      </c>
      <c r="U4223" t="s">
        <v>1191</v>
      </c>
      <c r="V4223">
        <f>YEAR(sales_order1[[#This Row],[date]])</f>
        <v>2021</v>
      </c>
      <c r="W4223" t="str">
        <f>TEXT(sales_order1[[#This Row],[date]], "Mmm")</f>
        <v>Dec</v>
      </c>
      <c r="X4223">
        <f>VALUE(TEXT(sales_order1[[#This Row],[date]], "D"))</f>
        <v>10</v>
      </c>
      <c r="Y4223">
        <v>50</v>
      </c>
    </row>
    <row r="4224" spans="1:25" x14ac:dyDescent="0.25">
      <c r="A4224" s="1">
        <v>44540</v>
      </c>
      <c r="B4224">
        <v>62148</v>
      </c>
      <c r="C4224" t="s">
        <v>156</v>
      </c>
      <c r="D4224" t="str">
        <f>VLOOKUP(sales_order1[[#This Row],[itemCode]],product_details3!B:C,2,0)</f>
        <v>SCRT30</v>
      </c>
      <c r="E4224" t="s">
        <v>157</v>
      </c>
      <c r="F4224" t="s">
        <v>61</v>
      </c>
      <c r="G4224">
        <v>150</v>
      </c>
      <c r="H4224">
        <v>11.3</v>
      </c>
      <c r="I4224">
        <v>1695</v>
      </c>
      <c r="J4224">
        <v>3.8</v>
      </c>
      <c r="K4224">
        <v>570</v>
      </c>
      <c r="L4224">
        <v>7.5</v>
      </c>
      <c r="M4224">
        <v>0.66371681415929207</v>
      </c>
      <c r="N4224">
        <v>1125</v>
      </c>
      <c r="O4224" t="s">
        <v>633</v>
      </c>
      <c r="P4224" t="s">
        <v>634</v>
      </c>
      <c r="Q4224" t="s">
        <v>383</v>
      </c>
      <c r="R4224" t="s">
        <v>72</v>
      </c>
      <c r="S4224" t="s">
        <v>384</v>
      </c>
      <c r="T4224" t="s">
        <v>635</v>
      </c>
      <c r="U4224" t="s">
        <v>1188</v>
      </c>
      <c r="V4224">
        <f>YEAR(sales_order1[[#This Row],[date]])</f>
        <v>2021</v>
      </c>
      <c r="W4224" t="str">
        <f>TEXT(sales_order1[[#This Row],[date]], "Mmm")</f>
        <v>Dec</v>
      </c>
      <c r="X4224">
        <f>VALUE(TEXT(sales_order1[[#This Row],[date]], "D"))</f>
        <v>10</v>
      </c>
      <c r="Y4224">
        <v>50</v>
      </c>
    </row>
    <row r="4225" spans="1:25" x14ac:dyDescent="0.25">
      <c r="A4225" s="1">
        <v>44540</v>
      </c>
      <c r="B4225">
        <v>62149</v>
      </c>
      <c r="C4225" t="s">
        <v>115</v>
      </c>
      <c r="D4225" t="str">
        <f>VLOOKUP(sales_order1[[#This Row],[itemCode]],product_details3!B:C,2,0)</f>
        <v>SCRS30100</v>
      </c>
      <c r="E4225" t="s">
        <v>116</v>
      </c>
      <c r="F4225" t="s">
        <v>61</v>
      </c>
      <c r="G4225">
        <v>200</v>
      </c>
      <c r="H4225">
        <v>32.75</v>
      </c>
      <c r="I4225">
        <v>6550</v>
      </c>
      <c r="J4225">
        <v>11.25</v>
      </c>
      <c r="K4225">
        <v>2250</v>
      </c>
      <c r="L4225">
        <v>21.5</v>
      </c>
      <c r="M4225">
        <v>0.65648854961832059</v>
      </c>
      <c r="N4225">
        <v>4300</v>
      </c>
      <c r="O4225" t="s">
        <v>37</v>
      </c>
      <c r="P4225" t="s">
        <v>38</v>
      </c>
      <c r="Q4225" t="s">
        <v>39</v>
      </c>
      <c r="R4225" t="s">
        <v>40</v>
      </c>
      <c r="S4225" t="s">
        <v>41</v>
      </c>
      <c r="T4225" t="s">
        <v>42</v>
      </c>
      <c r="U4225" t="s">
        <v>1188</v>
      </c>
      <c r="V4225">
        <f>YEAR(sales_order1[[#This Row],[date]])</f>
        <v>2021</v>
      </c>
      <c r="W4225" t="str">
        <f>TEXT(sales_order1[[#This Row],[date]], "Mmm")</f>
        <v>Dec</v>
      </c>
      <c r="X4225">
        <f>VALUE(TEXT(sales_order1[[#This Row],[date]], "D"))</f>
        <v>10</v>
      </c>
      <c r="Y4225">
        <v>50</v>
      </c>
    </row>
    <row r="4226" spans="1:25" x14ac:dyDescent="0.25">
      <c r="A4226" s="1">
        <v>44540</v>
      </c>
      <c r="B4226">
        <v>62150</v>
      </c>
      <c r="C4226" t="s">
        <v>28</v>
      </c>
      <c r="D4226" t="str">
        <f>VLOOKUP(sales_order1[[#This Row],[itemCode]],product_details3!B:C,2,0)</f>
        <v>SRMC30</v>
      </c>
      <c r="E4226" t="s">
        <v>29</v>
      </c>
      <c r="F4226" t="s">
        <v>30</v>
      </c>
      <c r="G4226">
        <v>200</v>
      </c>
      <c r="H4226">
        <v>22.6</v>
      </c>
      <c r="I4226">
        <v>4520</v>
      </c>
      <c r="J4226">
        <v>7.6</v>
      </c>
      <c r="K4226">
        <v>1520</v>
      </c>
      <c r="L4226">
        <v>15</v>
      </c>
      <c r="M4226">
        <v>0.66371681415929207</v>
      </c>
      <c r="N4226">
        <v>3000</v>
      </c>
      <c r="O4226" t="s">
        <v>748</v>
      </c>
      <c r="P4226" t="s">
        <v>749</v>
      </c>
      <c r="Q4226" t="s">
        <v>383</v>
      </c>
      <c r="R4226" t="s">
        <v>72</v>
      </c>
      <c r="S4226" t="s">
        <v>459</v>
      </c>
      <c r="T4226" t="s">
        <v>672</v>
      </c>
      <c r="U4226" t="s">
        <v>1188</v>
      </c>
      <c r="V4226">
        <f>YEAR(sales_order1[[#This Row],[date]])</f>
        <v>2021</v>
      </c>
      <c r="W4226" t="str">
        <f>TEXT(sales_order1[[#This Row],[date]], "Mmm")</f>
        <v>Dec</v>
      </c>
      <c r="X4226">
        <f>VALUE(TEXT(sales_order1[[#This Row],[date]], "D"))</f>
        <v>10</v>
      </c>
      <c r="Y4226">
        <v>50</v>
      </c>
    </row>
    <row r="4227" spans="1:25" x14ac:dyDescent="0.25">
      <c r="A4227" s="1">
        <v>44540</v>
      </c>
      <c r="B4227">
        <v>62151</v>
      </c>
      <c r="C4227" t="s">
        <v>288</v>
      </c>
      <c r="D4227" t="str">
        <f>VLOOKUP(sales_order1[[#This Row],[itemCode]],product_details3!B:C,2,0)</f>
        <v>MKRM200</v>
      </c>
      <c r="E4227" t="s">
        <v>289</v>
      </c>
      <c r="F4227" t="s">
        <v>151</v>
      </c>
      <c r="G4227">
        <v>50</v>
      </c>
      <c r="H4227">
        <v>19.25</v>
      </c>
      <c r="I4227">
        <v>962.5</v>
      </c>
      <c r="J4227">
        <v>7.75</v>
      </c>
      <c r="K4227">
        <v>387.5</v>
      </c>
      <c r="L4227">
        <v>11.5</v>
      </c>
      <c r="M4227">
        <v>0.59740259740259738</v>
      </c>
      <c r="N4227">
        <v>575</v>
      </c>
      <c r="O4227" t="s">
        <v>516</v>
      </c>
      <c r="P4227" t="s">
        <v>517</v>
      </c>
      <c r="Q4227" t="s">
        <v>191</v>
      </c>
      <c r="R4227" t="s">
        <v>56</v>
      </c>
      <c r="S4227" t="s">
        <v>192</v>
      </c>
      <c r="T4227" t="s">
        <v>518</v>
      </c>
      <c r="U4227" t="s">
        <v>1191</v>
      </c>
      <c r="V4227">
        <f>YEAR(sales_order1[[#This Row],[date]])</f>
        <v>2021</v>
      </c>
      <c r="W4227" t="str">
        <f>TEXT(sales_order1[[#This Row],[date]], "Mmm")</f>
        <v>Dec</v>
      </c>
      <c r="X4227">
        <f>VALUE(TEXT(sales_order1[[#This Row],[date]], "D"))</f>
        <v>10</v>
      </c>
      <c r="Y4227">
        <v>50</v>
      </c>
    </row>
    <row r="4228" spans="1:25" x14ac:dyDescent="0.25">
      <c r="A4228" s="1">
        <v>44540</v>
      </c>
      <c r="B4228">
        <v>62152</v>
      </c>
      <c r="C4228" t="s">
        <v>103</v>
      </c>
      <c r="D4228" t="str">
        <f>VLOOKUP(sales_order1[[#This Row],[itemCode]],product_details3!B:C,2,0)</f>
        <v>SCRT50</v>
      </c>
      <c r="E4228" t="s">
        <v>104</v>
      </c>
      <c r="F4228" t="s">
        <v>61</v>
      </c>
      <c r="G4228">
        <v>250</v>
      </c>
      <c r="H4228">
        <v>16.95</v>
      </c>
      <c r="I4228">
        <v>4237.5</v>
      </c>
      <c r="J4228">
        <v>5.2</v>
      </c>
      <c r="K4228">
        <v>1300</v>
      </c>
      <c r="L4228">
        <v>11.75</v>
      </c>
      <c r="M4228">
        <v>0.69321533923303835</v>
      </c>
      <c r="N4228">
        <v>2937.5</v>
      </c>
      <c r="O4228" t="s">
        <v>117</v>
      </c>
      <c r="P4228" t="s">
        <v>118</v>
      </c>
      <c r="Q4228" t="s">
        <v>119</v>
      </c>
      <c r="R4228" t="s">
        <v>40</v>
      </c>
      <c r="S4228" t="s">
        <v>120</v>
      </c>
      <c r="T4228" t="s">
        <v>121</v>
      </c>
      <c r="U4228" t="s">
        <v>1190</v>
      </c>
      <c r="V4228">
        <f>YEAR(sales_order1[[#This Row],[date]])</f>
        <v>2021</v>
      </c>
      <c r="W4228" t="str">
        <f>TEXT(sales_order1[[#This Row],[date]], "Mmm")</f>
        <v>Dec</v>
      </c>
      <c r="X4228">
        <f>VALUE(TEXT(sales_order1[[#This Row],[date]], "D"))</f>
        <v>10</v>
      </c>
      <c r="Y4228">
        <v>50</v>
      </c>
    </row>
    <row r="4229" spans="1:25" x14ac:dyDescent="0.25">
      <c r="A4229" s="1">
        <v>44543</v>
      </c>
      <c r="B4229">
        <v>62153</v>
      </c>
      <c r="C4229" t="s">
        <v>235</v>
      </c>
      <c r="D4229" t="str">
        <f>VLOOKUP(sales_order1[[#This Row],[itemCode]],product_details3!B:C,2,0)</f>
        <v>CLNF150</v>
      </c>
      <c r="E4229" t="s">
        <v>236</v>
      </c>
      <c r="F4229" t="s">
        <v>45</v>
      </c>
      <c r="G4229">
        <v>200</v>
      </c>
      <c r="H4229">
        <v>13.95</v>
      </c>
      <c r="I4229">
        <v>2790</v>
      </c>
      <c r="J4229">
        <v>5.2</v>
      </c>
      <c r="K4229">
        <v>1040</v>
      </c>
      <c r="L4229">
        <v>8.75</v>
      </c>
      <c r="M4229">
        <v>0.62724014336917566</v>
      </c>
      <c r="N4229">
        <v>1750</v>
      </c>
      <c r="O4229" t="s">
        <v>636</v>
      </c>
      <c r="P4229" t="s">
        <v>637</v>
      </c>
      <c r="Q4229" t="s">
        <v>378</v>
      </c>
      <c r="R4229" t="s">
        <v>72</v>
      </c>
      <c r="S4229" t="s">
        <v>638</v>
      </c>
      <c r="T4229" t="s">
        <v>639</v>
      </c>
      <c r="U4229" t="s">
        <v>1188</v>
      </c>
      <c r="V4229">
        <f>YEAR(sales_order1[[#This Row],[date]])</f>
        <v>2021</v>
      </c>
      <c r="W4229" t="str">
        <f>TEXT(sales_order1[[#This Row],[date]], "Mmm")</f>
        <v>Dec</v>
      </c>
      <c r="X4229">
        <f>VALUE(TEXT(sales_order1[[#This Row],[date]], "D"))</f>
        <v>13</v>
      </c>
      <c r="Y4229">
        <v>50</v>
      </c>
    </row>
    <row r="4230" spans="1:25" x14ac:dyDescent="0.25">
      <c r="A4230" s="1">
        <v>44543</v>
      </c>
      <c r="B4230">
        <v>62154</v>
      </c>
      <c r="C4230" t="s">
        <v>307</v>
      </c>
      <c r="D4230" t="str">
        <f>VLOOKUP(sales_order1[[#This Row],[itemCode]],product_details3!B:C,2,0)</f>
        <v>TNRH150</v>
      </c>
      <c r="E4230" t="s">
        <v>308</v>
      </c>
      <c r="F4230" t="s">
        <v>124</v>
      </c>
      <c r="G4230">
        <v>150</v>
      </c>
      <c r="H4230">
        <v>15.75</v>
      </c>
      <c r="I4230">
        <v>2362.5</v>
      </c>
      <c r="J4230">
        <v>4.45</v>
      </c>
      <c r="K4230">
        <v>667.5</v>
      </c>
      <c r="L4230">
        <v>11.3</v>
      </c>
      <c r="M4230">
        <v>0.71746031746031746</v>
      </c>
      <c r="N4230">
        <v>1695</v>
      </c>
      <c r="O4230" t="s">
        <v>478</v>
      </c>
      <c r="P4230" t="s">
        <v>479</v>
      </c>
      <c r="Q4230" t="s">
        <v>186</v>
      </c>
      <c r="R4230" t="s">
        <v>112</v>
      </c>
      <c r="S4230" t="s">
        <v>246</v>
      </c>
      <c r="T4230" t="s">
        <v>480</v>
      </c>
      <c r="U4230" t="s">
        <v>1189</v>
      </c>
      <c r="V4230">
        <f>YEAR(sales_order1[[#This Row],[date]])</f>
        <v>2021</v>
      </c>
      <c r="W4230" t="str">
        <f>TEXT(sales_order1[[#This Row],[date]], "Mmm")</f>
        <v>Dec</v>
      </c>
      <c r="X4230">
        <f>VALUE(TEXT(sales_order1[[#This Row],[date]], "D"))</f>
        <v>13</v>
      </c>
      <c r="Y4230">
        <v>50</v>
      </c>
    </row>
    <row r="4231" spans="1:25" x14ac:dyDescent="0.25">
      <c r="A4231" s="1">
        <v>44543</v>
      </c>
      <c r="B4231">
        <v>62155</v>
      </c>
      <c r="C4231" t="s">
        <v>313</v>
      </c>
      <c r="D4231" t="str">
        <f>VLOOKUP(sales_order1[[#This Row],[itemCode]],product_details3!B:C,2,0)</f>
        <v>MSKO50</v>
      </c>
      <c r="E4231" t="s">
        <v>314</v>
      </c>
      <c r="F4231" t="s">
        <v>137</v>
      </c>
      <c r="G4231">
        <v>50</v>
      </c>
      <c r="H4231">
        <v>14.65</v>
      </c>
      <c r="I4231">
        <v>732.5</v>
      </c>
      <c r="J4231">
        <v>6.55</v>
      </c>
      <c r="K4231">
        <v>327.5</v>
      </c>
      <c r="L4231">
        <v>8.1</v>
      </c>
      <c r="M4231">
        <v>0.55290102389078488</v>
      </c>
      <c r="N4231">
        <v>405</v>
      </c>
      <c r="O4231" t="s">
        <v>646</v>
      </c>
      <c r="P4231" t="s">
        <v>647</v>
      </c>
      <c r="Q4231" t="s">
        <v>107</v>
      </c>
      <c r="R4231" t="s">
        <v>40</v>
      </c>
      <c r="S4231" t="s">
        <v>101</v>
      </c>
      <c r="T4231" t="s">
        <v>483</v>
      </c>
      <c r="U4231" t="s">
        <v>1190</v>
      </c>
      <c r="V4231">
        <f>YEAR(sales_order1[[#This Row],[date]])</f>
        <v>2021</v>
      </c>
      <c r="W4231" t="str">
        <f>TEXT(sales_order1[[#This Row],[date]], "Mmm")</f>
        <v>Dec</v>
      </c>
      <c r="X4231">
        <f>VALUE(TEXT(sales_order1[[#This Row],[date]], "D"))</f>
        <v>13</v>
      </c>
      <c r="Y4231">
        <v>50</v>
      </c>
    </row>
    <row r="4232" spans="1:25" x14ac:dyDescent="0.25">
      <c r="A4232" s="1">
        <v>44543</v>
      </c>
      <c r="B4232">
        <v>62156</v>
      </c>
      <c r="C4232" t="s">
        <v>103</v>
      </c>
      <c r="D4232" t="str">
        <f>VLOOKUP(sales_order1[[#This Row],[itemCode]],product_details3!B:C,2,0)</f>
        <v>SCRT50</v>
      </c>
      <c r="E4232" t="s">
        <v>104</v>
      </c>
      <c r="F4232" t="s">
        <v>61</v>
      </c>
      <c r="G4232">
        <v>250</v>
      </c>
      <c r="H4232">
        <v>16.95</v>
      </c>
      <c r="I4232">
        <v>4237.5</v>
      </c>
      <c r="J4232">
        <v>5.2</v>
      </c>
      <c r="K4232">
        <v>1300</v>
      </c>
      <c r="L4232">
        <v>11.75</v>
      </c>
      <c r="M4232">
        <v>0.69321533923303835</v>
      </c>
      <c r="N4232">
        <v>2937.5</v>
      </c>
      <c r="O4232" t="s">
        <v>302</v>
      </c>
      <c r="P4232" t="s">
        <v>303</v>
      </c>
      <c r="Q4232" t="s">
        <v>107</v>
      </c>
      <c r="R4232" t="s">
        <v>40</v>
      </c>
      <c r="S4232" t="s">
        <v>101</v>
      </c>
      <c r="T4232" t="s">
        <v>304</v>
      </c>
      <c r="U4232" t="s">
        <v>1190</v>
      </c>
      <c r="V4232">
        <f>YEAR(sales_order1[[#This Row],[date]])</f>
        <v>2021</v>
      </c>
      <c r="W4232" t="str">
        <f>TEXT(sales_order1[[#This Row],[date]], "Mmm")</f>
        <v>Dec</v>
      </c>
      <c r="X4232">
        <f>VALUE(TEXT(sales_order1[[#This Row],[date]], "D"))</f>
        <v>13</v>
      </c>
      <c r="Y4232">
        <v>50</v>
      </c>
    </row>
    <row r="4233" spans="1:25" x14ac:dyDescent="0.25">
      <c r="A4233" s="1">
        <v>44543</v>
      </c>
      <c r="B4233">
        <v>62157</v>
      </c>
      <c r="C4233" t="s">
        <v>320</v>
      </c>
      <c r="D4233" t="str">
        <f>VLOOKUP(sales_order1[[#This Row],[itemCode]],product_details3!B:C,2,0)</f>
        <v>SCR50+100</v>
      </c>
      <c r="E4233" t="s">
        <v>321</v>
      </c>
      <c r="F4233" t="s">
        <v>61</v>
      </c>
      <c r="G4233">
        <v>350</v>
      </c>
      <c r="H4233">
        <v>26.25</v>
      </c>
      <c r="I4233">
        <v>9187.5</v>
      </c>
      <c r="J4233">
        <v>7.75</v>
      </c>
      <c r="K4233">
        <v>2712.5</v>
      </c>
      <c r="L4233">
        <v>18.5</v>
      </c>
      <c r="M4233">
        <v>0.70476190476190481</v>
      </c>
      <c r="N4233">
        <v>6475</v>
      </c>
      <c r="O4233" t="s">
        <v>750</v>
      </c>
      <c r="P4233" t="s">
        <v>751</v>
      </c>
      <c r="Q4233" t="s">
        <v>132</v>
      </c>
      <c r="R4233" t="s">
        <v>56</v>
      </c>
      <c r="S4233" t="s">
        <v>133</v>
      </c>
      <c r="T4233" t="s">
        <v>578</v>
      </c>
      <c r="U4233" t="s">
        <v>1191</v>
      </c>
      <c r="V4233">
        <f>YEAR(sales_order1[[#This Row],[date]])</f>
        <v>2021</v>
      </c>
      <c r="W4233" t="str">
        <f>TEXT(sales_order1[[#This Row],[date]], "Mmm")</f>
        <v>Dec</v>
      </c>
      <c r="X4233">
        <f>VALUE(TEXT(sales_order1[[#This Row],[date]], "D"))</f>
        <v>13</v>
      </c>
      <c r="Y4233">
        <v>50</v>
      </c>
    </row>
    <row r="4234" spans="1:25" x14ac:dyDescent="0.25">
      <c r="A4234" s="1">
        <v>44543</v>
      </c>
      <c r="B4234">
        <v>62158</v>
      </c>
      <c r="C4234" t="s">
        <v>103</v>
      </c>
      <c r="D4234" t="str">
        <f>VLOOKUP(sales_order1[[#This Row],[itemCode]],product_details3!B:C,2,0)</f>
        <v>SCRT50</v>
      </c>
      <c r="E4234" t="s">
        <v>104</v>
      </c>
      <c r="F4234" t="s">
        <v>61</v>
      </c>
      <c r="G4234">
        <v>350</v>
      </c>
      <c r="H4234">
        <v>16.95</v>
      </c>
      <c r="I4234">
        <v>5932.5</v>
      </c>
      <c r="J4234">
        <v>5.2</v>
      </c>
      <c r="K4234">
        <v>1820</v>
      </c>
      <c r="L4234">
        <v>11.75</v>
      </c>
      <c r="M4234">
        <v>0.69321533923303835</v>
      </c>
      <c r="N4234">
        <v>4112.5</v>
      </c>
      <c r="O4234" t="s">
        <v>376</v>
      </c>
      <c r="P4234" t="s">
        <v>377</v>
      </c>
      <c r="Q4234" t="s">
        <v>378</v>
      </c>
      <c r="R4234" t="s">
        <v>72</v>
      </c>
      <c r="S4234" t="s">
        <v>379</v>
      </c>
      <c r="T4234" t="s">
        <v>380</v>
      </c>
      <c r="U4234" t="s">
        <v>1188</v>
      </c>
      <c r="V4234">
        <f>YEAR(sales_order1[[#This Row],[date]])</f>
        <v>2021</v>
      </c>
      <c r="W4234" t="str">
        <f>TEXT(sales_order1[[#This Row],[date]], "Mmm")</f>
        <v>Dec</v>
      </c>
      <c r="X4234">
        <f>VALUE(TEXT(sales_order1[[#This Row],[date]], "D"))</f>
        <v>13</v>
      </c>
      <c r="Y4234">
        <v>50</v>
      </c>
    </row>
    <row r="4235" spans="1:25" x14ac:dyDescent="0.25">
      <c r="A4235" s="1">
        <v>44543</v>
      </c>
      <c r="B4235">
        <v>62159</v>
      </c>
      <c r="C4235" t="s">
        <v>335</v>
      </c>
      <c r="D4235" t="str">
        <f>VLOOKUP(sales_order1[[#This Row],[itemCode]],product_details3!B:C,2,0)</f>
        <v>CLNF50</v>
      </c>
      <c r="E4235" t="s">
        <v>336</v>
      </c>
      <c r="F4235" t="s">
        <v>45</v>
      </c>
      <c r="G4235">
        <v>200</v>
      </c>
      <c r="H4235">
        <v>7.3</v>
      </c>
      <c r="I4235">
        <v>1460</v>
      </c>
      <c r="J4235">
        <v>2.8</v>
      </c>
      <c r="K4235">
        <v>560</v>
      </c>
      <c r="L4235">
        <v>4.5</v>
      </c>
      <c r="M4235">
        <v>0.61643835616438358</v>
      </c>
      <c r="N4235">
        <v>900</v>
      </c>
      <c r="O4235" t="s">
        <v>600</v>
      </c>
      <c r="P4235" t="s">
        <v>601</v>
      </c>
      <c r="Q4235" t="s">
        <v>100</v>
      </c>
      <c r="R4235" t="s">
        <v>40</v>
      </c>
      <c r="S4235" t="s">
        <v>101</v>
      </c>
      <c r="T4235" t="s">
        <v>602</v>
      </c>
      <c r="U4235" t="s">
        <v>1190</v>
      </c>
      <c r="V4235">
        <f>YEAR(sales_order1[[#This Row],[date]])</f>
        <v>2021</v>
      </c>
      <c r="W4235" t="str">
        <f>TEXT(sales_order1[[#This Row],[date]], "Mmm")</f>
        <v>Dec</v>
      </c>
      <c r="X4235">
        <f>VALUE(TEXT(sales_order1[[#This Row],[date]], "D"))</f>
        <v>13</v>
      </c>
      <c r="Y4235">
        <v>50</v>
      </c>
    </row>
    <row r="4236" spans="1:25" x14ac:dyDescent="0.25">
      <c r="A4236" s="1">
        <v>44543</v>
      </c>
      <c r="B4236">
        <v>62160</v>
      </c>
      <c r="C4236" t="s">
        <v>325</v>
      </c>
      <c r="D4236" t="str">
        <f>VLOOKUP(sales_order1[[#This Row],[itemCode]],product_details3!B:C,2,0)</f>
        <v>EXFG100</v>
      </c>
      <c r="E4236" t="s">
        <v>326</v>
      </c>
      <c r="F4236" t="s">
        <v>183</v>
      </c>
      <c r="G4236">
        <v>50</v>
      </c>
      <c r="H4236">
        <v>20.75</v>
      </c>
      <c r="I4236">
        <v>1037.5</v>
      </c>
      <c r="J4236">
        <v>7.45</v>
      </c>
      <c r="K4236">
        <v>372.5</v>
      </c>
      <c r="L4236">
        <v>13.3</v>
      </c>
      <c r="M4236">
        <v>0.64096385542168677</v>
      </c>
      <c r="N4236">
        <v>665</v>
      </c>
      <c r="O4236" t="s">
        <v>69</v>
      </c>
      <c r="P4236" t="s">
        <v>70</v>
      </c>
      <c r="Q4236" t="s">
        <v>71</v>
      </c>
      <c r="R4236" t="s">
        <v>72</v>
      </c>
      <c r="S4236" t="s">
        <v>73</v>
      </c>
      <c r="T4236" t="s">
        <v>74</v>
      </c>
      <c r="U4236" t="s">
        <v>1190</v>
      </c>
      <c r="V4236">
        <f>YEAR(sales_order1[[#This Row],[date]])</f>
        <v>2021</v>
      </c>
      <c r="W4236" t="str">
        <f>TEXT(sales_order1[[#This Row],[date]], "Mmm")</f>
        <v>Dec</v>
      </c>
      <c r="X4236">
        <f>VALUE(TEXT(sales_order1[[#This Row],[date]], "D"))</f>
        <v>13</v>
      </c>
      <c r="Y4236">
        <v>50</v>
      </c>
    </row>
    <row r="4237" spans="1:25" x14ac:dyDescent="0.25">
      <c r="A4237" s="1">
        <v>44543</v>
      </c>
      <c r="B4237">
        <v>62161</v>
      </c>
      <c r="C4237" t="s">
        <v>333</v>
      </c>
      <c r="D4237" t="str">
        <f>VLOOKUP(sales_order1[[#This Row],[itemCode]],product_details3!B:C,2,0)</f>
        <v>TNRH200</v>
      </c>
      <c r="E4237" t="s">
        <v>334</v>
      </c>
      <c r="F4237" t="s">
        <v>124</v>
      </c>
      <c r="G4237">
        <v>50</v>
      </c>
      <c r="H4237">
        <v>21</v>
      </c>
      <c r="I4237">
        <v>1050</v>
      </c>
      <c r="J4237">
        <v>6.6</v>
      </c>
      <c r="K4237">
        <v>330</v>
      </c>
      <c r="L4237">
        <v>14.4</v>
      </c>
      <c r="M4237">
        <v>0.68571428571428572</v>
      </c>
      <c r="N4237">
        <v>720</v>
      </c>
      <c r="O4237" t="s">
        <v>688</v>
      </c>
      <c r="P4237" t="s">
        <v>689</v>
      </c>
      <c r="Q4237" t="s">
        <v>77</v>
      </c>
      <c r="R4237" t="s">
        <v>72</v>
      </c>
      <c r="S4237" t="s">
        <v>140</v>
      </c>
      <c r="T4237" t="s">
        <v>690</v>
      </c>
      <c r="U4237" t="s">
        <v>1190</v>
      </c>
      <c r="V4237">
        <f>YEAR(sales_order1[[#This Row],[date]])</f>
        <v>2021</v>
      </c>
      <c r="W4237" t="str">
        <f>TEXT(sales_order1[[#This Row],[date]], "Mmm")</f>
        <v>Dec</v>
      </c>
      <c r="X4237">
        <f>VALUE(TEXT(sales_order1[[#This Row],[date]], "D"))</f>
        <v>13</v>
      </c>
      <c r="Y4237">
        <v>50</v>
      </c>
    </row>
    <row r="4238" spans="1:25" x14ac:dyDescent="0.25">
      <c r="A4238" s="1">
        <v>44543</v>
      </c>
      <c r="B4238">
        <v>62162</v>
      </c>
      <c r="C4238" t="s">
        <v>221</v>
      </c>
      <c r="D4238" t="str">
        <f>VLOOKUP(sales_order1[[#This Row],[itemCode]],product_details3!B:C,2,0)</f>
        <v>CLNF200</v>
      </c>
      <c r="E4238" t="s">
        <v>222</v>
      </c>
      <c r="F4238" t="s">
        <v>45</v>
      </c>
      <c r="G4238">
        <v>50</v>
      </c>
      <c r="H4238">
        <v>23.25</v>
      </c>
      <c r="I4238">
        <v>1162.5</v>
      </c>
      <c r="J4238">
        <v>9</v>
      </c>
      <c r="K4238">
        <v>450</v>
      </c>
      <c r="L4238">
        <v>14.25</v>
      </c>
      <c r="M4238">
        <v>0.61290322580645162</v>
      </c>
      <c r="N4238">
        <v>712.5</v>
      </c>
      <c r="O4238" t="s">
        <v>454</v>
      </c>
      <c r="P4238" t="s">
        <v>455</v>
      </c>
      <c r="Q4238" t="s">
        <v>71</v>
      </c>
      <c r="R4238" t="s">
        <v>72</v>
      </c>
      <c r="S4238" t="s">
        <v>73</v>
      </c>
      <c r="T4238" t="s">
        <v>456</v>
      </c>
      <c r="U4238" t="s">
        <v>1190</v>
      </c>
      <c r="V4238">
        <f>YEAR(sales_order1[[#This Row],[date]])</f>
        <v>2021</v>
      </c>
      <c r="W4238" t="str">
        <f>TEXT(sales_order1[[#This Row],[date]], "Mmm")</f>
        <v>Dec</v>
      </c>
      <c r="X4238">
        <f>VALUE(TEXT(sales_order1[[#This Row],[date]], "D"))</f>
        <v>13</v>
      </c>
      <c r="Y4238">
        <v>50</v>
      </c>
    </row>
    <row r="4239" spans="1:25" x14ac:dyDescent="0.25">
      <c r="A4239" s="1">
        <v>44543</v>
      </c>
      <c r="B4239">
        <v>62163</v>
      </c>
      <c r="C4239" t="s">
        <v>86</v>
      </c>
      <c r="D4239" t="str">
        <f>VLOOKUP(sales_order1[[#This Row],[itemCode]],product_details3!B:C,2,0)</f>
        <v>SRMH30</v>
      </c>
      <c r="E4239" t="s">
        <v>87</v>
      </c>
      <c r="F4239" t="s">
        <v>30</v>
      </c>
      <c r="G4239">
        <v>50</v>
      </c>
      <c r="H4239">
        <v>21</v>
      </c>
      <c r="I4239">
        <v>1050</v>
      </c>
      <c r="J4239">
        <v>6.6</v>
      </c>
      <c r="K4239">
        <v>330</v>
      </c>
      <c r="L4239">
        <v>14.4</v>
      </c>
      <c r="M4239">
        <v>0.68571428571428572</v>
      </c>
      <c r="N4239">
        <v>720</v>
      </c>
      <c r="O4239" t="s">
        <v>211</v>
      </c>
      <c r="P4239" t="s">
        <v>212</v>
      </c>
      <c r="Q4239" t="s">
        <v>213</v>
      </c>
      <c r="R4239" t="s">
        <v>25</v>
      </c>
      <c r="S4239" t="s">
        <v>214</v>
      </c>
      <c r="T4239" t="s">
        <v>215</v>
      </c>
      <c r="U4239" t="s">
        <v>1191</v>
      </c>
      <c r="V4239">
        <f>YEAR(sales_order1[[#This Row],[date]])</f>
        <v>2021</v>
      </c>
      <c r="W4239" t="str">
        <f>TEXT(sales_order1[[#This Row],[date]], "Mmm")</f>
        <v>Dec</v>
      </c>
      <c r="X4239">
        <f>VALUE(TEXT(sales_order1[[#This Row],[date]], "D"))</f>
        <v>13</v>
      </c>
      <c r="Y4239">
        <v>50</v>
      </c>
    </row>
    <row r="4240" spans="1:25" x14ac:dyDescent="0.25">
      <c r="A4240" s="1">
        <v>44543</v>
      </c>
      <c r="B4240">
        <v>62164</v>
      </c>
      <c r="C4240" t="s">
        <v>35</v>
      </c>
      <c r="D4240" t="str">
        <f>VLOOKUP(sales_order1[[#This Row],[itemCode]],product_details3!B:C,2,0)</f>
        <v>SRMA30</v>
      </c>
      <c r="E4240" t="s">
        <v>36</v>
      </c>
      <c r="F4240" t="s">
        <v>30</v>
      </c>
      <c r="G4240">
        <v>100</v>
      </c>
      <c r="H4240">
        <v>26.2</v>
      </c>
      <c r="I4240">
        <v>2620</v>
      </c>
      <c r="J4240">
        <v>9.4</v>
      </c>
      <c r="K4240">
        <v>940</v>
      </c>
      <c r="L4240">
        <v>16.8</v>
      </c>
      <c r="M4240">
        <v>0.6412213740458016</v>
      </c>
      <c r="N4240">
        <v>1680</v>
      </c>
      <c r="O4240" t="s">
        <v>543</v>
      </c>
      <c r="P4240" t="s">
        <v>544</v>
      </c>
      <c r="Q4240" t="s">
        <v>378</v>
      </c>
      <c r="R4240" t="s">
        <v>72</v>
      </c>
      <c r="S4240" t="s">
        <v>545</v>
      </c>
      <c r="T4240" t="s">
        <v>546</v>
      </c>
      <c r="U4240" t="s">
        <v>1188</v>
      </c>
      <c r="V4240">
        <f>YEAR(sales_order1[[#This Row],[date]])</f>
        <v>2021</v>
      </c>
      <c r="W4240" t="str">
        <f>TEXT(sales_order1[[#This Row],[date]], "Mmm")</f>
        <v>Dec</v>
      </c>
      <c r="X4240">
        <f>VALUE(TEXT(sales_order1[[#This Row],[date]], "D"))</f>
        <v>13</v>
      </c>
      <c r="Y4240">
        <v>50</v>
      </c>
    </row>
    <row r="4241" spans="1:25" x14ac:dyDescent="0.25">
      <c r="A4241" s="1">
        <v>44543</v>
      </c>
      <c r="B4241">
        <v>62165</v>
      </c>
      <c r="C4241" t="s">
        <v>175</v>
      </c>
      <c r="D4241" t="str">
        <f>VLOOKUP(sales_order1[[#This Row],[itemCode]],product_details3!B:C,2,0)</f>
        <v>SCRS3030</v>
      </c>
      <c r="E4241" t="s">
        <v>176</v>
      </c>
      <c r="F4241" t="s">
        <v>61</v>
      </c>
      <c r="G4241">
        <v>200</v>
      </c>
      <c r="H4241">
        <v>13.1</v>
      </c>
      <c r="I4241">
        <v>2620</v>
      </c>
      <c r="J4241">
        <v>4.7</v>
      </c>
      <c r="K4241">
        <v>940</v>
      </c>
      <c r="L4241">
        <v>8.4</v>
      </c>
      <c r="M4241">
        <v>0.6412213740458016</v>
      </c>
      <c r="N4241">
        <v>1680</v>
      </c>
      <c r="O4241" t="s">
        <v>91</v>
      </c>
      <c r="P4241" t="s">
        <v>92</v>
      </c>
      <c r="Q4241" t="s">
        <v>93</v>
      </c>
      <c r="R4241" t="s">
        <v>72</v>
      </c>
      <c r="S4241" t="s">
        <v>94</v>
      </c>
      <c r="T4241" t="s">
        <v>95</v>
      </c>
      <c r="U4241" t="s">
        <v>1190</v>
      </c>
      <c r="V4241">
        <f>YEAR(sales_order1[[#This Row],[date]])</f>
        <v>2021</v>
      </c>
      <c r="W4241" t="str">
        <f>TEXT(sales_order1[[#This Row],[date]], "Mmm")</f>
        <v>Dec</v>
      </c>
      <c r="X4241">
        <f>VALUE(TEXT(sales_order1[[#This Row],[date]], "D"))</f>
        <v>13</v>
      </c>
      <c r="Y4241">
        <v>50</v>
      </c>
    </row>
    <row r="4242" spans="1:25" x14ac:dyDescent="0.25">
      <c r="A4242" s="1">
        <v>44544</v>
      </c>
      <c r="B4242">
        <v>62166</v>
      </c>
      <c r="C4242" t="s">
        <v>103</v>
      </c>
      <c r="D4242" t="str">
        <f>VLOOKUP(sales_order1[[#This Row],[itemCode]],product_details3!B:C,2,0)</f>
        <v>SCRT50</v>
      </c>
      <c r="E4242" t="s">
        <v>104</v>
      </c>
      <c r="F4242" t="s">
        <v>61</v>
      </c>
      <c r="G4242">
        <v>50</v>
      </c>
      <c r="H4242">
        <v>16.95</v>
      </c>
      <c r="I4242">
        <v>847.5</v>
      </c>
      <c r="J4242">
        <v>5.2</v>
      </c>
      <c r="K4242">
        <v>260</v>
      </c>
      <c r="L4242">
        <v>11.75</v>
      </c>
      <c r="M4242">
        <v>0.69321533923303835</v>
      </c>
      <c r="N4242">
        <v>587.5</v>
      </c>
      <c r="O4242" t="s">
        <v>582</v>
      </c>
      <c r="P4242" t="s">
        <v>583</v>
      </c>
      <c r="Q4242" t="s">
        <v>213</v>
      </c>
      <c r="R4242" t="s">
        <v>25</v>
      </c>
      <c r="S4242" t="s">
        <v>214</v>
      </c>
      <c r="T4242" t="s">
        <v>584</v>
      </c>
      <c r="U4242" t="s">
        <v>1191</v>
      </c>
      <c r="V4242">
        <f>YEAR(sales_order1[[#This Row],[date]])</f>
        <v>2021</v>
      </c>
      <c r="W4242" t="str">
        <f>TEXT(sales_order1[[#This Row],[date]], "Mmm")</f>
        <v>Dec</v>
      </c>
      <c r="X4242">
        <f>VALUE(TEXT(sales_order1[[#This Row],[date]], "D"))</f>
        <v>14</v>
      </c>
      <c r="Y4242">
        <v>50</v>
      </c>
    </row>
    <row r="4243" spans="1:25" x14ac:dyDescent="0.25">
      <c r="A4243" s="1">
        <v>44544</v>
      </c>
      <c r="B4243">
        <v>62167</v>
      </c>
      <c r="C4243" t="s">
        <v>352</v>
      </c>
      <c r="D4243" t="str">
        <f>VLOOKUP(sales_order1[[#This Row],[itemCode]],product_details3!B:C,2,0)</f>
        <v>MSTL50</v>
      </c>
      <c r="E4243" t="s">
        <v>353</v>
      </c>
      <c r="F4243" t="s">
        <v>21</v>
      </c>
      <c r="G4243">
        <v>150</v>
      </c>
      <c r="H4243">
        <v>16.95</v>
      </c>
      <c r="I4243">
        <v>2542.5</v>
      </c>
      <c r="J4243">
        <v>5.2</v>
      </c>
      <c r="K4243">
        <v>780</v>
      </c>
      <c r="L4243">
        <v>11.75</v>
      </c>
      <c r="M4243">
        <v>0.69321533923303835</v>
      </c>
      <c r="N4243">
        <v>1762.5</v>
      </c>
      <c r="O4243" t="s">
        <v>177</v>
      </c>
      <c r="P4243" t="s">
        <v>178</v>
      </c>
      <c r="Q4243" t="s">
        <v>111</v>
      </c>
      <c r="R4243" t="s">
        <v>112</v>
      </c>
      <c r="S4243" t="s">
        <v>179</v>
      </c>
      <c r="T4243" t="s">
        <v>180</v>
      </c>
      <c r="U4243" t="s">
        <v>1189</v>
      </c>
      <c r="V4243">
        <f>YEAR(sales_order1[[#This Row],[date]])</f>
        <v>2021</v>
      </c>
      <c r="W4243" t="str">
        <f>TEXT(sales_order1[[#This Row],[date]], "Mmm")</f>
        <v>Dec</v>
      </c>
      <c r="X4243">
        <f>VALUE(TEXT(sales_order1[[#This Row],[date]], "D"))</f>
        <v>14</v>
      </c>
      <c r="Y4243">
        <v>50</v>
      </c>
    </row>
    <row r="4244" spans="1:25" x14ac:dyDescent="0.25">
      <c r="A4244" s="1">
        <v>44544</v>
      </c>
      <c r="B4244">
        <v>62168</v>
      </c>
      <c r="C4244" t="s">
        <v>335</v>
      </c>
      <c r="D4244" t="str">
        <f>VLOOKUP(sales_order1[[#This Row],[itemCode]],product_details3!B:C,2,0)</f>
        <v>CLNF50</v>
      </c>
      <c r="E4244" t="s">
        <v>336</v>
      </c>
      <c r="F4244" t="s">
        <v>45</v>
      </c>
      <c r="G4244">
        <v>150</v>
      </c>
      <c r="H4244">
        <v>7.3</v>
      </c>
      <c r="I4244">
        <v>1095</v>
      </c>
      <c r="J4244">
        <v>2.8</v>
      </c>
      <c r="K4244">
        <v>420</v>
      </c>
      <c r="L4244">
        <v>4.5</v>
      </c>
      <c r="M4244">
        <v>0.61643835616438358</v>
      </c>
      <c r="N4244">
        <v>675</v>
      </c>
      <c r="O4244" t="s">
        <v>591</v>
      </c>
      <c r="P4244" t="s">
        <v>592</v>
      </c>
      <c r="Q4244" t="s">
        <v>100</v>
      </c>
      <c r="R4244" t="s">
        <v>40</v>
      </c>
      <c r="S4244" t="s">
        <v>101</v>
      </c>
      <c r="T4244" t="s">
        <v>593</v>
      </c>
      <c r="U4244" t="s">
        <v>1190</v>
      </c>
      <c r="V4244">
        <f>YEAR(sales_order1[[#This Row],[date]])</f>
        <v>2021</v>
      </c>
      <c r="W4244" t="str">
        <f>TEXT(sales_order1[[#This Row],[date]], "Mmm")</f>
        <v>Dec</v>
      </c>
      <c r="X4244">
        <f>VALUE(TEXT(sales_order1[[#This Row],[date]], "D"))</f>
        <v>14</v>
      </c>
      <c r="Y4244">
        <v>50</v>
      </c>
    </row>
    <row r="4245" spans="1:25" x14ac:dyDescent="0.25">
      <c r="A4245" s="1">
        <v>44544</v>
      </c>
      <c r="B4245">
        <v>62169</v>
      </c>
      <c r="C4245" t="s">
        <v>86</v>
      </c>
      <c r="D4245" t="str">
        <f>VLOOKUP(sales_order1[[#This Row],[itemCode]],product_details3!B:C,2,0)</f>
        <v>SRMH30</v>
      </c>
      <c r="E4245" t="s">
        <v>87</v>
      </c>
      <c r="F4245" t="s">
        <v>30</v>
      </c>
      <c r="G4245">
        <v>150</v>
      </c>
      <c r="H4245">
        <v>21</v>
      </c>
      <c r="I4245">
        <v>3150</v>
      </c>
      <c r="J4245">
        <v>6.6</v>
      </c>
      <c r="K4245">
        <v>990</v>
      </c>
      <c r="L4245">
        <v>14.4</v>
      </c>
      <c r="M4245">
        <v>0.68571428571428572</v>
      </c>
      <c r="N4245">
        <v>2160</v>
      </c>
      <c r="O4245" t="s">
        <v>276</v>
      </c>
      <c r="P4245" t="s">
        <v>277</v>
      </c>
      <c r="Q4245" t="s">
        <v>39</v>
      </c>
      <c r="R4245" t="s">
        <v>40</v>
      </c>
      <c r="S4245" t="s">
        <v>41</v>
      </c>
      <c r="T4245" t="s">
        <v>278</v>
      </c>
      <c r="U4245" t="s">
        <v>1188</v>
      </c>
      <c r="V4245">
        <f>YEAR(sales_order1[[#This Row],[date]])</f>
        <v>2021</v>
      </c>
      <c r="W4245" t="str">
        <f>TEXT(sales_order1[[#This Row],[date]], "Mmm")</f>
        <v>Dec</v>
      </c>
      <c r="X4245">
        <f>VALUE(TEXT(sales_order1[[#This Row],[date]], "D"))</f>
        <v>14</v>
      </c>
      <c r="Y4245">
        <v>50</v>
      </c>
    </row>
    <row r="4246" spans="1:25" x14ac:dyDescent="0.25">
      <c r="A4246" s="1">
        <v>44544</v>
      </c>
      <c r="B4246">
        <v>62170</v>
      </c>
      <c r="C4246" t="s">
        <v>115</v>
      </c>
      <c r="D4246" t="str">
        <f>VLOOKUP(sales_order1[[#This Row],[itemCode]],product_details3!B:C,2,0)</f>
        <v>SCRS30100</v>
      </c>
      <c r="E4246" t="s">
        <v>116</v>
      </c>
      <c r="F4246" t="s">
        <v>61</v>
      </c>
      <c r="G4246">
        <v>50</v>
      </c>
      <c r="H4246">
        <v>32.75</v>
      </c>
      <c r="I4246">
        <v>1637.5</v>
      </c>
      <c r="J4246">
        <v>11.25</v>
      </c>
      <c r="K4246">
        <v>562.5</v>
      </c>
      <c r="L4246">
        <v>21.5</v>
      </c>
      <c r="M4246">
        <v>0.65648854961832059</v>
      </c>
      <c r="N4246">
        <v>1075</v>
      </c>
      <c r="O4246" t="s">
        <v>712</v>
      </c>
      <c r="P4246" t="s">
        <v>713</v>
      </c>
      <c r="Q4246" t="s">
        <v>218</v>
      </c>
      <c r="R4246" t="s">
        <v>40</v>
      </c>
      <c r="S4246" t="s">
        <v>219</v>
      </c>
      <c r="T4246" t="s">
        <v>575</v>
      </c>
      <c r="U4246" t="s">
        <v>1190</v>
      </c>
      <c r="V4246">
        <f>YEAR(sales_order1[[#This Row],[date]])</f>
        <v>2021</v>
      </c>
      <c r="W4246" t="str">
        <f>TEXT(sales_order1[[#This Row],[date]], "Mmm")</f>
        <v>Dec</v>
      </c>
      <c r="X4246">
        <f>VALUE(TEXT(sales_order1[[#This Row],[date]], "D"))</f>
        <v>14</v>
      </c>
      <c r="Y4246">
        <v>50</v>
      </c>
    </row>
    <row r="4247" spans="1:25" x14ac:dyDescent="0.25">
      <c r="A4247" s="1">
        <v>44544</v>
      </c>
      <c r="B4247">
        <v>62171</v>
      </c>
      <c r="C4247" t="s">
        <v>360</v>
      </c>
      <c r="D4247" t="str">
        <f>VLOOKUP(sales_order1[[#This Row],[itemCode]],product_details3!B:C,2,0)</f>
        <v>TNRS100</v>
      </c>
      <c r="E4247" t="s">
        <v>361</v>
      </c>
      <c r="F4247" t="s">
        <v>124</v>
      </c>
      <c r="G4247">
        <v>50</v>
      </c>
      <c r="H4247">
        <v>13.1</v>
      </c>
      <c r="I4247">
        <v>655</v>
      </c>
      <c r="J4247">
        <v>4.7</v>
      </c>
      <c r="K4247">
        <v>235</v>
      </c>
      <c r="L4247">
        <v>8.4</v>
      </c>
      <c r="M4247">
        <v>0.6412213740458016</v>
      </c>
      <c r="N4247">
        <v>420</v>
      </c>
      <c r="O4247" t="s">
        <v>499</v>
      </c>
      <c r="P4247" t="s">
        <v>500</v>
      </c>
      <c r="Q4247" t="s">
        <v>107</v>
      </c>
      <c r="R4247" t="s">
        <v>40</v>
      </c>
      <c r="S4247" t="s">
        <v>101</v>
      </c>
      <c r="T4247" t="s">
        <v>501</v>
      </c>
      <c r="U4247" t="s">
        <v>1190</v>
      </c>
      <c r="V4247">
        <f>YEAR(sales_order1[[#This Row],[date]])</f>
        <v>2021</v>
      </c>
      <c r="W4247" t="str">
        <f>TEXT(sales_order1[[#This Row],[date]], "Mmm")</f>
        <v>Dec</v>
      </c>
      <c r="X4247">
        <f>VALUE(TEXT(sales_order1[[#This Row],[date]], "D"))</f>
        <v>14</v>
      </c>
      <c r="Y4247">
        <v>50</v>
      </c>
    </row>
    <row r="4248" spans="1:25" x14ac:dyDescent="0.25">
      <c r="A4248" s="1">
        <v>44544</v>
      </c>
      <c r="B4248">
        <v>62172</v>
      </c>
      <c r="C4248" t="s">
        <v>28</v>
      </c>
      <c r="D4248" t="str">
        <f>VLOOKUP(sales_order1[[#This Row],[itemCode]],product_details3!B:C,2,0)</f>
        <v>SRMC30</v>
      </c>
      <c r="E4248" t="s">
        <v>29</v>
      </c>
      <c r="F4248" t="s">
        <v>30</v>
      </c>
      <c r="G4248">
        <v>200</v>
      </c>
      <c r="H4248">
        <v>22.6</v>
      </c>
      <c r="I4248">
        <v>4520</v>
      </c>
      <c r="J4248">
        <v>7.6</v>
      </c>
      <c r="K4248">
        <v>1520</v>
      </c>
      <c r="L4248">
        <v>15</v>
      </c>
      <c r="M4248">
        <v>0.66371681415929207</v>
      </c>
      <c r="N4248">
        <v>3000</v>
      </c>
      <c r="O4248" t="s">
        <v>273</v>
      </c>
      <c r="P4248" t="s">
        <v>274</v>
      </c>
      <c r="Q4248" t="s">
        <v>132</v>
      </c>
      <c r="R4248" t="s">
        <v>56</v>
      </c>
      <c r="S4248" t="s">
        <v>133</v>
      </c>
      <c r="T4248" t="s">
        <v>275</v>
      </c>
      <c r="U4248" t="s">
        <v>1191</v>
      </c>
      <c r="V4248">
        <f>YEAR(sales_order1[[#This Row],[date]])</f>
        <v>2021</v>
      </c>
      <c r="W4248" t="str">
        <f>TEXT(sales_order1[[#This Row],[date]], "Mmm")</f>
        <v>Dec</v>
      </c>
      <c r="X4248">
        <f>VALUE(TEXT(sales_order1[[#This Row],[date]], "D"))</f>
        <v>14</v>
      </c>
      <c r="Y4248">
        <v>50</v>
      </c>
    </row>
    <row r="4249" spans="1:25" x14ac:dyDescent="0.25">
      <c r="A4249" s="1">
        <v>44544</v>
      </c>
      <c r="B4249">
        <v>62173</v>
      </c>
      <c r="C4249" t="s">
        <v>51</v>
      </c>
      <c r="D4249" t="str">
        <f>VLOOKUP(sales_order1[[#This Row],[itemCode]],product_details3!B:C,2,0)</f>
        <v>MSTH50</v>
      </c>
      <c r="E4249" t="s">
        <v>52</v>
      </c>
      <c r="F4249" t="s">
        <v>21</v>
      </c>
      <c r="G4249">
        <v>100</v>
      </c>
      <c r="H4249">
        <v>15.75</v>
      </c>
      <c r="I4249">
        <v>1575</v>
      </c>
      <c r="J4249">
        <v>4.45</v>
      </c>
      <c r="K4249">
        <v>445</v>
      </c>
      <c r="L4249">
        <v>11.3</v>
      </c>
      <c r="M4249">
        <v>0.71746031746031746</v>
      </c>
      <c r="N4249">
        <v>1130</v>
      </c>
      <c r="O4249" t="s">
        <v>559</v>
      </c>
      <c r="P4249" t="s">
        <v>560</v>
      </c>
      <c r="Q4249" t="s">
        <v>191</v>
      </c>
      <c r="R4249" t="s">
        <v>56</v>
      </c>
      <c r="S4249" t="s">
        <v>192</v>
      </c>
      <c r="T4249" t="s">
        <v>193</v>
      </c>
      <c r="U4249" t="s">
        <v>1191</v>
      </c>
      <c r="V4249">
        <f>YEAR(sales_order1[[#This Row],[date]])</f>
        <v>2021</v>
      </c>
      <c r="W4249" t="str">
        <f>TEXT(sales_order1[[#This Row],[date]], "Mmm")</f>
        <v>Dec</v>
      </c>
      <c r="X4249">
        <f>VALUE(TEXT(sales_order1[[#This Row],[date]], "D"))</f>
        <v>14</v>
      </c>
      <c r="Y4249">
        <v>50</v>
      </c>
    </row>
    <row r="4250" spans="1:25" x14ac:dyDescent="0.25">
      <c r="A4250" s="1">
        <v>44544</v>
      </c>
      <c r="B4250">
        <v>62174</v>
      </c>
      <c r="C4250" t="s">
        <v>170</v>
      </c>
      <c r="D4250" t="str">
        <f>VLOOKUP(sales_order1[[#This Row],[itemCode]],product_details3!B:C,2,0)</f>
        <v>MKRM100</v>
      </c>
      <c r="E4250" t="s">
        <v>171</v>
      </c>
      <c r="F4250" t="s">
        <v>151</v>
      </c>
      <c r="G4250">
        <v>100</v>
      </c>
      <c r="H4250">
        <v>5.5</v>
      </c>
      <c r="I4250">
        <v>550</v>
      </c>
      <c r="J4250">
        <v>2.2999999999999998</v>
      </c>
      <c r="K4250">
        <v>230</v>
      </c>
      <c r="L4250">
        <v>3.2</v>
      </c>
      <c r="M4250">
        <v>0.5818181818181819</v>
      </c>
      <c r="N4250">
        <v>320</v>
      </c>
      <c r="O4250" t="s">
        <v>341</v>
      </c>
      <c r="P4250" t="s">
        <v>342</v>
      </c>
      <c r="Q4250" t="s">
        <v>146</v>
      </c>
      <c r="R4250" t="s">
        <v>112</v>
      </c>
      <c r="S4250" t="s">
        <v>343</v>
      </c>
      <c r="T4250" t="s">
        <v>95</v>
      </c>
      <c r="U4250" t="s">
        <v>1190</v>
      </c>
      <c r="V4250">
        <f>YEAR(sales_order1[[#This Row],[date]])</f>
        <v>2021</v>
      </c>
      <c r="W4250" t="str">
        <f>TEXT(sales_order1[[#This Row],[date]], "Mmm")</f>
        <v>Dec</v>
      </c>
      <c r="X4250">
        <f>VALUE(TEXT(sales_order1[[#This Row],[date]], "D"))</f>
        <v>14</v>
      </c>
      <c r="Y4250">
        <v>50</v>
      </c>
    </row>
    <row r="4251" spans="1:25" x14ac:dyDescent="0.25">
      <c r="A4251" s="1">
        <v>44544</v>
      </c>
      <c r="B4251">
        <v>62175</v>
      </c>
      <c r="C4251" t="s">
        <v>311</v>
      </c>
      <c r="D4251" t="str">
        <f>VLOOKUP(sales_order1[[#This Row],[itemCode]],product_details3!B:C,2,0)</f>
        <v>MSTH30</v>
      </c>
      <c r="E4251" t="s">
        <v>312</v>
      </c>
      <c r="F4251" t="s">
        <v>21</v>
      </c>
      <c r="G4251">
        <v>50</v>
      </c>
      <c r="H4251">
        <v>8.5</v>
      </c>
      <c r="I4251">
        <v>425</v>
      </c>
      <c r="J4251">
        <v>3.3</v>
      </c>
      <c r="K4251">
        <v>165</v>
      </c>
      <c r="L4251">
        <v>5.2</v>
      </c>
      <c r="M4251">
        <v>0.61176470588235299</v>
      </c>
      <c r="N4251">
        <v>260</v>
      </c>
      <c r="O4251" t="s">
        <v>487</v>
      </c>
      <c r="P4251" t="s">
        <v>488</v>
      </c>
      <c r="Q4251" t="s">
        <v>48</v>
      </c>
      <c r="R4251" t="s">
        <v>25</v>
      </c>
      <c r="S4251" t="s">
        <v>286</v>
      </c>
      <c r="T4251" t="s">
        <v>489</v>
      </c>
      <c r="U4251" t="s">
        <v>1191</v>
      </c>
      <c r="V4251">
        <f>YEAR(sales_order1[[#This Row],[date]])</f>
        <v>2021</v>
      </c>
      <c r="W4251" t="str">
        <f>TEXT(sales_order1[[#This Row],[date]], "Mmm")</f>
        <v>Dec</v>
      </c>
      <c r="X4251">
        <f>VALUE(TEXT(sales_order1[[#This Row],[date]], "D"))</f>
        <v>14</v>
      </c>
      <c r="Y4251">
        <v>50</v>
      </c>
    </row>
    <row r="4252" spans="1:25" x14ac:dyDescent="0.25">
      <c r="A4252" s="1">
        <v>44544</v>
      </c>
      <c r="B4252">
        <v>62176</v>
      </c>
      <c r="C4252" t="s">
        <v>390</v>
      </c>
      <c r="D4252" t="str">
        <f>VLOOKUP(sales_order1[[#This Row],[itemCode]],product_details3!B:C,2,0)</f>
        <v>MKRO150</v>
      </c>
      <c r="E4252" t="s">
        <v>391</v>
      </c>
      <c r="F4252" t="s">
        <v>151</v>
      </c>
      <c r="G4252">
        <v>50</v>
      </c>
      <c r="H4252">
        <v>11.95</v>
      </c>
      <c r="I4252">
        <v>597.5</v>
      </c>
      <c r="J4252">
        <v>5.2</v>
      </c>
      <c r="K4252">
        <v>260</v>
      </c>
      <c r="L4252">
        <v>6.75</v>
      </c>
      <c r="M4252">
        <v>0.56485355648535562</v>
      </c>
      <c r="N4252">
        <v>337.5</v>
      </c>
      <c r="O4252" t="s">
        <v>144</v>
      </c>
      <c r="P4252" t="s">
        <v>145</v>
      </c>
      <c r="Q4252" t="s">
        <v>146</v>
      </c>
      <c r="R4252" t="s">
        <v>112</v>
      </c>
      <c r="S4252" t="s">
        <v>147</v>
      </c>
      <c r="T4252" t="s">
        <v>148</v>
      </c>
      <c r="U4252" t="s">
        <v>1190</v>
      </c>
      <c r="V4252">
        <f>YEAR(sales_order1[[#This Row],[date]])</f>
        <v>2021</v>
      </c>
      <c r="W4252" t="str">
        <f>TEXT(sales_order1[[#This Row],[date]], "Mmm")</f>
        <v>Dec</v>
      </c>
      <c r="X4252">
        <f>VALUE(TEXT(sales_order1[[#This Row],[date]], "D"))</f>
        <v>14</v>
      </c>
      <c r="Y4252">
        <v>50</v>
      </c>
    </row>
    <row r="4253" spans="1:25" x14ac:dyDescent="0.25">
      <c r="A4253" s="1">
        <v>44544</v>
      </c>
      <c r="B4253">
        <v>62177</v>
      </c>
      <c r="C4253" t="s">
        <v>358</v>
      </c>
      <c r="D4253" t="str">
        <f>VLOOKUP(sales_order1[[#This Row],[itemCode]],product_details3!B:C,2,0)</f>
        <v>SCR50+30</v>
      </c>
      <c r="E4253" t="s">
        <v>359</v>
      </c>
      <c r="F4253" t="s">
        <v>61</v>
      </c>
      <c r="G4253">
        <v>300</v>
      </c>
      <c r="H4253">
        <v>10.5</v>
      </c>
      <c r="I4253">
        <v>3150</v>
      </c>
      <c r="J4253">
        <v>3.3</v>
      </c>
      <c r="K4253">
        <v>990</v>
      </c>
      <c r="L4253">
        <v>7.2</v>
      </c>
      <c r="M4253">
        <v>0.68571428571428572</v>
      </c>
      <c r="N4253">
        <v>2160</v>
      </c>
      <c r="O4253" t="s">
        <v>741</v>
      </c>
      <c r="P4253" t="s">
        <v>742</v>
      </c>
      <c r="Q4253" t="s">
        <v>64</v>
      </c>
      <c r="R4253" t="s">
        <v>40</v>
      </c>
      <c r="S4253" t="s">
        <v>65</v>
      </c>
      <c r="T4253" t="s">
        <v>587</v>
      </c>
      <c r="U4253" t="s">
        <v>1190</v>
      </c>
      <c r="V4253">
        <f>YEAR(sales_order1[[#This Row],[date]])</f>
        <v>2021</v>
      </c>
      <c r="W4253" t="str">
        <f>TEXT(sales_order1[[#This Row],[date]], "Mmm")</f>
        <v>Dec</v>
      </c>
      <c r="X4253">
        <f>VALUE(TEXT(sales_order1[[#This Row],[date]], "D"))</f>
        <v>14</v>
      </c>
      <c r="Y4253">
        <v>50</v>
      </c>
    </row>
    <row r="4254" spans="1:25" x14ac:dyDescent="0.25">
      <c r="A4254" s="1">
        <v>44545</v>
      </c>
      <c r="B4254">
        <v>62178</v>
      </c>
      <c r="C4254" t="s">
        <v>315</v>
      </c>
      <c r="D4254" t="str">
        <f>VLOOKUP(sales_order1[[#This Row],[itemCode]],product_details3!B:C,2,0)</f>
        <v>EXFG50</v>
      </c>
      <c r="E4254" t="s">
        <v>316</v>
      </c>
      <c r="F4254" t="s">
        <v>183</v>
      </c>
      <c r="G4254">
        <v>100</v>
      </c>
      <c r="H4254">
        <v>15.75</v>
      </c>
      <c r="I4254">
        <v>1575</v>
      </c>
      <c r="J4254">
        <v>5.45</v>
      </c>
      <c r="K4254">
        <v>545</v>
      </c>
      <c r="L4254">
        <v>10.3</v>
      </c>
      <c r="M4254">
        <v>0.65396825396825398</v>
      </c>
      <c r="N4254">
        <v>1030</v>
      </c>
      <c r="O4254" t="s">
        <v>196</v>
      </c>
      <c r="P4254" t="s">
        <v>197</v>
      </c>
      <c r="Q4254" t="s">
        <v>132</v>
      </c>
      <c r="R4254" t="s">
        <v>56</v>
      </c>
      <c r="S4254" t="s">
        <v>133</v>
      </c>
      <c r="T4254" t="s">
        <v>198</v>
      </c>
      <c r="U4254" t="s">
        <v>1191</v>
      </c>
      <c r="V4254">
        <f>YEAR(sales_order1[[#This Row],[date]])</f>
        <v>2021</v>
      </c>
      <c r="W4254" t="str">
        <f>TEXT(sales_order1[[#This Row],[date]], "Mmm")</f>
        <v>Dec</v>
      </c>
      <c r="X4254">
        <f>VALUE(TEXT(sales_order1[[#This Row],[date]], "D"))</f>
        <v>15</v>
      </c>
      <c r="Y4254">
        <v>50</v>
      </c>
    </row>
    <row r="4255" spans="1:25" x14ac:dyDescent="0.25">
      <c r="A4255" s="1">
        <v>44545</v>
      </c>
      <c r="B4255">
        <v>62179</v>
      </c>
      <c r="C4255" t="s">
        <v>350</v>
      </c>
      <c r="D4255" t="str">
        <f>VLOOKUP(sales_order1[[#This Row],[itemCode]],product_details3!B:C,2,0)</f>
        <v>SRMA50</v>
      </c>
      <c r="E4255" t="s">
        <v>351</v>
      </c>
      <c r="F4255" t="s">
        <v>30</v>
      </c>
      <c r="G4255">
        <v>100</v>
      </c>
      <c r="H4255">
        <v>37.75</v>
      </c>
      <c r="I4255">
        <v>3775</v>
      </c>
      <c r="J4255">
        <v>14.25</v>
      </c>
      <c r="K4255">
        <v>1425</v>
      </c>
      <c r="L4255">
        <v>23.5</v>
      </c>
      <c r="M4255">
        <v>0.62251655629139069</v>
      </c>
      <c r="N4255">
        <v>2350</v>
      </c>
      <c r="O4255" t="s">
        <v>519</v>
      </c>
      <c r="P4255" t="s">
        <v>520</v>
      </c>
      <c r="Q4255" t="s">
        <v>383</v>
      </c>
      <c r="R4255" t="s">
        <v>72</v>
      </c>
      <c r="S4255" t="s">
        <v>459</v>
      </c>
      <c r="T4255" t="s">
        <v>521</v>
      </c>
      <c r="U4255" t="s">
        <v>1188</v>
      </c>
      <c r="V4255">
        <f>YEAR(sales_order1[[#This Row],[date]])</f>
        <v>2021</v>
      </c>
      <c r="W4255" t="str">
        <f>TEXT(sales_order1[[#This Row],[date]], "Mmm")</f>
        <v>Dec</v>
      </c>
      <c r="X4255">
        <f>VALUE(TEXT(sales_order1[[#This Row],[date]], "D"))</f>
        <v>15</v>
      </c>
      <c r="Y4255">
        <v>50</v>
      </c>
    </row>
    <row r="4256" spans="1:25" x14ac:dyDescent="0.25">
      <c r="A4256" s="1">
        <v>44545</v>
      </c>
      <c r="B4256">
        <v>62180</v>
      </c>
      <c r="C4256" t="s">
        <v>19</v>
      </c>
      <c r="D4256" t="str">
        <f>VLOOKUP(sales_order1[[#This Row],[itemCode]],product_details3!B:C,2,0)</f>
        <v>MSTH100</v>
      </c>
      <c r="E4256" t="s">
        <v>20</v>
      </c>
      <c r="F4256" t="s">
        <v>21</v>
      </c>
      <c r="G4256">
        <v>50</v>
      </c>
      <c r="H4256">
        <v>26.25</v>
      </c>
      <c r="I4256">
        <v>1312.5</v>
      </c>
      <c r="J4256">
        <v>7.75</v>
      </c>
      <c r="K4256">
        <v>387.5</v>
      </c>
      <c r="L4256">
        <v>18.5</v>
      </c>
      <c r="M4256">
        <v>0.70476190476190481</v>
      </c>
      <c r="N4256">
        <v>925</v>
      </c>
      <c r="O4256" t="s">
        <v>82</v>
      </c>
      <c r="P4256" t="s">
        <v>83</v>
      </c>
      <c r="Q4256" t="s">
        <v>64</v>
      </c>
      <c r="R4256" t="s">
        <v>40</v>
      </c>
      <c r="S4256" t="s">
        <v>84</v>
      </c>
      <c r="T4256" t="s">
        <v>85</v>
      </c>
      <c r="U4256" t="s">
        <v>1189</v>
      </c>
      <c r="V4256">
        <f>YEAR(sales_order1[[#This Row],[date]])</f>
        <v>2021</v>
      </c>
      <c r="W4256" t="str">
        <f>TEXT(sales_order1[[#This Row],[date]], "Mmm")</f>
        <v>Dec</v>
      </c>
      <c r="X4256">
        <f>VALUE(TEXT(sales_order1[[#This Row],[date]], "D"))</f>
        <v>15</v>
      </c>
      <c r="Y4256">
        <v>50</v>
      </c>
    </row>
    <row r="4257" spans="1:25" x14ac:dyDescent="0.25">
      <c r="A4257" s="1">
        <v>44545</v>
      </c>
      <c r="B4257">
        <v>62181</v>
      </c>
      <c r="C4257" t="s">
        <v>128</v>
      </c>
      <c r="D4257" t="str">
        <f>VLOOKUP(sales_order1[[#This Row],[itemCode]],product_details3!B:C,2,0)</f>
        <v>SCRT100</v>
      </c>
      <c r="E4257" t="s">
        <v>129</v>
      </c>
      <c r="F4257" t="s">
        <v>61</v>
      </c>
      <c r="G4257">
        <v>200</v>
      </c>
      <c r="H4257">
        <v>28.25</v>
      </c>
      <c r="I4257">
        <v>5650</v>
      </c>
      <c r="J4257">
        <v>9</v>
      </c>
      <c r="K4257">
        <v>1800</v>
      </c>
      <c r="L4257">
        <v>19.25</v>
      </c>
      <c r="M4257">
        <v>0.68141592920353977</v>
      </c>
      <c r="N4257">
        <v>3850</v>
      </c>
      <c r="O4257" t="s">
        <v>585</v>
      </c>
      <c r="P4257" t="s">
        <v>586</v>
      </c>
      <c r="Q4257" t="s">
        <v>64</v>
      </c>
      <c r="R4257" t="s">
        <v>40</v>
      </c>
      <c r="S4257" t="s">
        <v>65</v>
      </c>
      <c r="T4257" t="s">
        <v>587</v>
      </c>
      <c r="U4257" t="s">
        <v>1190</v>
      </c>
      <c r="V4257">
        <f>YEAR(sales_order1[[#This Row],[date]])</f>
        <v>2021</v>
      </c>
      <c r="W4257" t="str">
        <f>TEXT(sales_order1[[#This Row],[date]], "Mmm")</f>
        <v>Dec</v>
      </c>
      <c r="X4257">
        <f>VALUE(TEXT(sales_order1[[#This Row],[date]], "D"))</f>
        <v>15</v>
      </c>
      <c r="Y4257">
        <v>50</v>
      </c>
    </row>
    <row r="4258" spans="1:25" x14ac:dyDescent="0.25">
      <c r="A4258" s="1">
        <v>44545</v>
      </c>
      <c r="B4258">
        <v>62182</v>
      </c>
      <c r="C4258" t="s">
        <v>86</v>
      </c>
      <c r="D4258" t="str">
        <f>VLOOKUP(sales_order1[[#This Row],[itemCode]],product_details3!B:C,2,0)</f>
        <v>SRMH30</v>
      </c>
      <c r="E4258" t="s">
        <v>87</v>
      </c>
      <c r="F4258" t="s">
        <v>30</v>
      </c>
      <c r="G4258">
        <v>200</v>
      </c>
      <c r="H4258">
        <v>21</v>
      </c>
      <c r="I4258">
        <v>4200</v>
      </c>
      <c r="J4258">
        <v>6.6</v>
      </c>
      <c r="K4258">
        <v>1320</v>
      </c>
      <c r="L4258">
        <v>14.4</v>
      </c>
      <c r="M4258">
        <v>0.68571428571428572</v>
      </c>
      <c r="N4258">
        <v>2880</v>
      </c>
      <c r="O4258" t="s">
        <v>400</v>
      </c>
      <c r="P4258" t="s">
        <v>401</v>
      </c>
      <c r="Q4258" t="s">
        <v>213</v>
      </c>
      <c r="R4258" t="s">
        <v>25</v>
      </c>
      <c r="S4258" t="s">
        <v>402</v>
      </c>
      <c r="T4258" t="s">
        <v>403</v>
      </c>
      <c r="U4258" t="s">
        <v>1191</v>
      </c>
      <c r="V4258">
        <f>YEAR(sales_order1[[#This Row],[date]])</f>
        <v>2021</v>
      </c>
      <c r="W4258" t="str">
        <f>TEXT(sales_order1[[#This Row],[date]], "Mmm")</f>
        <v>Dec</v>
      </c>
      <c r="X4258">
        <f>VALUE(TEXT(sales_order1[[#This Row],[date]], "D"))</f>
        <v>15</v>
      </c>
      <c r="Y4258">
        <v>50</v>
      </c>
    </row>
    <row r="4259" spans="1:25" x14ac:dyDescent="0.25">
      <c r="A4259" s="1">
        <v>44545</v>
      </c>
      <c r="B4259">
        <v>62183</v>
      </c>
      <c r="C4259" t="s">
        <v>279</v>
      </c>
      <c r="D4259" t="str">
        <f>VLOOKUP(sales_order1[[#This Row],[itemCode]],product_details3!B:C,2,0)</f>
        <v>SRMC15</v>
      </c>
      <c r="E4259" t="s">
        <v>280</v>
      </c>
      <c r="F4259" t="s">
        <v>30</v>
      </c>
      <c r="G4259">
        <v>200</v>
      </c>
      <c r="H4259">
        <v>16.95</v>
      </c>
      <c r="I4259">
        <v>3390</v>
      </c>
      <c r="J4259">
        <v>6.2</v>
      </c>
      <c r="K4259">
        <v>1240</v>
      </c>
      <c r="L4259">
        <v>10.75</v>
      </c>
      <c r="M4259">
        <v>0.63421828908554578</v>
      </c>
      <c r="N4259">
        <v>2150</v>
      </c>
      <c r="O4259" t="s">
        <v>109</v>
      </c>
      <c r="P4259" t="s">
        <v>110</v>
      </c>
      <c r="Q4259" t="s">
        <v>111</v>
      </c>
      <c r="R4259" t="s">
        <v>112</v>
      </c>
      <c r="S4259" t="s">
        <v>113</v>
      </c>
      <c r="T4259" t="s">
        <v>114</v>
      </c>
      <c r="U4259" t="s">
        <v>1189</v>
      </c>
      <c r="V4259">
        <f>YEAR(sales_order1[[#This Row],[date]])</f>
        <v>2021</v>
      </c>
      <c r="W4259" t="str">
        <f>TEXT(sales_order1[[#This Row],[date]], "Mmm")</f>
        <v>Dec</v>
      </c>
      <c r="X4259">
        <f>VALUE(TEXT(sales_order1[[#This Row],[date]], "D"))</f>
        <v>15</v>
      </c>
      <c r="Y4259">
        <v>50</v>
      </c>
    </row>
    <row r="4260" spans="1:25" x14ac:dyDescent="0.25">
      <c r="A4260" s="1">
        <v>44545</v>
      </c>
      <c r="B4260">
        <v>62184</v>
      </c>
      <c r="C4260" t="s">
        <v>279</v>
      </c>
      <c r="D4260" t="str">
        <f>VLOOKUP(sales_order1[[#This Row],[itemCode]],product_details3!B:C,2,0)</f>
        <v>SRMC15</v>
      </c>
      <c r="E4260" t="s">
        <v>280</v>
      </c>
      <c r="F4260" t="s">
        <v>30</v>
      </c>
      <c r="G4260">
        <v>150</v>
      </c>
      <c r="H4260">
        <v>16.95</v>
      </c>
      <c r="I4260">
        <v>2542.5</v>
      </c>
      <c r="J4260">
        <v>6.2</v>
      </c>
      <c r="K4260">
        <v>930</v>
      </c>
      <c r="L4260">
        <v>10.75</v>
      </c>
      <c r="M4260">
        <v>0.63421828908554578</v>
      </c>
      <c r="N4260">
        <v>1612.5</v>
      </c>
      <c r="O4260" t="s">
        <v>615</v>
      </c>
      <c r="P4260" t="s">
        <v>616</v>
      </c>
      <c r="Q4260" t="s">
        <v>77</v>
      </c>
      <c r="R4260" t="s">
        <v>72</v>
      </c>
      <c r="S4260" t="s">
        <v>425</v>
      </c>
      <c r="T4260" t="s">
        <v>617</v>
      </c>
      <c r="U4260" t="s">
        <v>1190</v>
      </c>
      <c r="V4260">
        <f>YEAR(sales_order1[[#This Row],[date]])</f>
        <v>2021</v>
      </c>
      <c r="W4260" t="str">
        <f>TEXT(sales_order1[[#This Row],[date]], "Mmm")</f>
        <v>Dec</v>
      </c>
      <c r="X4260">
        <f>VALUE(TEXT(sales_order1[[#This Row],[date]], "D"))</f>
        <v>15</v>
      </c>
      <c r="Y4260">
        <v>50</v>
      </c>
    </row>
    <row r="4261" spans="1:25" x14ac:dyDescent="0.25">
      <c r="A4261" s="1">
        <v>44545</v>
      </c>
      <c r="B4261">
        <v>62185</v>
      </c>
      <c r="C4261" t="s">
        <v>320</v>
      </c>
      <c r="D4261" t="str">
        <f>VLOOKUP(sales_order1[[#This Row],[itemCode]],product_details3!B:C,2,0)</f>
        <v>SCR50+100</v>
      </c>
      <c r="E4261" t="s">
        <v>321</v>
      </c>
      <c r="F4261" t="s">
        <v>61</v>
      </c>
      <c r="G4261">
        <v>150</v>
      </c>
      <c r="H4261">
        <v>26.25</v>
      </c>
      <c r="I4261">
        <v>3937.5</v>
      </c>
      <c r="J4261">
        <v>7.75</v>
      </c>
      <c r="K4261">
        <v>1162.5</v>
      </c>
      <c r="L4261">
        <v>18.5</v>
      </c>
      <c r="M4261">
        <v>0.70476190476190481</v>
      </c>
      <c r="N4261">
        <v>2775</v>
      </c>
      <c r="O4261" t="s">
        <v>475</v>
      </c>
      <c r="P4261" t="s">
        <v>476</v>
      </c>
      <c r="Q4261" t="s">
        <v>93</v>
      </c>
      <c r="R4261" t="s">
        <v>72</v>
      </c>
      <c r="S4261" t="s">
        <v>94</v>
      </c>
      <c r="T4261" t="s">
        <v>477</v>
      </c>
      <c r="U4261" t="s">
        <v>1190</v>
      </c>
      <c r="V4261">
        <f>YEAR(sales_order1[[#This Row],[date]])</f>
        <v>2021</v>
      </c>
      <c r="W4261" t="str">
        <f>TEXT(sales_order1[[#This Row],[date]], "Mmm")</f>
        <v>Dec</v>
      </c>
      <c r="X4261">
        <f>VALUE(TEXT(sales_order1[[#This Row],[date]], "D"))</f>
        <v>15</v>
      </c>
      <c r="Y4261">
        <v>50</v>
      </c>
    </row>
    <row r="4262" spans="1:25" x14ac:dyDescent="0.25">
      <c r="A4262" s="1">
        <v>44545</v>
      </c>
      <c r="B4262">
        <v>62186</v>
      </c>
      <c r="C4262" t="s">
        <v>103</v>
      </c>
      <c r="D4262" t="str">
        <f>VLOOKUP(sales_order1[[#This Row],[itemCode]],product_details3!B:C,2,0)</f>
        <v>SCRT50</v>
      </c>
      <c r="E4262" t="s">
        <v>104</v>
      </c>
      <c r="F4262" t="s">
        <v>61</v>
      </c>
      <c r="G4262">
        <v>350</v>
      </c>
      <c r="H4262">
        <v>16.95</v>
      </c>
      <c r="I4262">
        <v>5932.5</v>
      </c>
      <c r="J4262">
        <v>5.2</v>
      </c>
      <c r="K4262">
        <v>1820</v>
      </c>
      <c r="L4262">
        <v>11.75</v>
      </c>
      <c r="M4262">
        <v>0.69321533923303835</v>
      </c>
      <c r="N4262">
        <v>4112.5</v>
      </c>
      <c r="O4262" t="s">
        <v>295</v>
      </c>
      <c r="P4262" t="s">
        <v>296</v>
      </c>
      <c r="Q4262" t="s">
        <v>160</v>
      </c>
      <c r="R4262" t="s">
        <v>112</v>
      </c>
      <c r="S4262" t="s">
        <v>297</v>
      </c>
      <c r="T4262" t="s">
        <v>298</v>
      </c>
      <c r="U4262" t="s">
        <v>1189</v>
      </c>
      <c r="V4262">
        <f>YEAR(sales_order1[[#This Row],[date]])</f>
        <v>2021</v>
      </c>
      <c r="W4262" t="str">
        <f>TEXT(sales_order1[[#This Row],[date]], "Mmm")</f>
        <v>Dec</v>
      </c>
      <c r="X4262">
        <f>VALUE(TEXT(sales_order1[[#This Row],[date]], "D"))</f>
        <v>15</v>
      </c>
      <c r="Y4262">
        <v>50</v>
      </c>
    </row>
    <row r="4263" spans="1:25" x14ac:dyDescent="0.25">
      <c r="A4263" s="1">
        <v>44545</v>
      </c>
      <c r="B4263">
        <v>62187</v>
      </c>
      <c r="C4263" t="s">
        <v>51</v>
      </c>
      <c r="D4263" t="str">
        <f>VLOOKUP(sales_order1[[#This Row],[itemCode]],product_details3!B:C,2,0)</f>
        <v>MSTH50</v>
      </c>
      <c r="E4263" t="s">
        <v>52</v>
      </c>
      <c r="F4263" t="s">
        <v>21</v>
      </c>
      <c r="G4263">
        <v>100</v>
      </c>
      <c r="H4263">
        <v>15.75</v>
      </c>
      <c r="I4263">
        <v>1575</v>
      </c>
      <c r="J4263">
        <v>4.45</v>
      </c>
      <c r="K4263">
        <v>445</v>
      </c>
      <c r="L4263">
        <v>11.3</v>
      </c>
      <c r="M4263">
        <v>0.71746031746031746</v>
      </c>
      <c r="N4263">
        <v>1130</v>
      </c>
      <c r="O4263" t="s">
        <v>618</v>
      </c>
      <c r="P4263" t="s">
        <v>619</v>
      </c>
      <c r="Q4263" t="s">
        <v>77</v>
      </c>
      <c r="R4263" t="s">
        <v>72</v>
      </c>
      <c r="S4263" t="s">
        <v>140</v>
      </c>
      <c r="T4263" t="s">
        <v>620</v>
      </c>
      <c r="U4263" t="s">
        <v>1190</v>
      </c>
      <c r="V4263">
        <f>YEAR(sales_order1[[#This Row],[date]])</f>
        <v>2021</v>
      </c>
      <c r="W4263" t="str">
        <f>TEXT(sales_order1[[#This Row],[date]], "Mmm")</f>
        <v>Dec</v>
      </c>
      <c r="X4263">
        <f>VALUE(TEXT(sales_order1[[#This Row],[date]], "D"))</f>
        <v>15</v>
      </c>
      <c r="Y4263">
        <v>50</v>
      </c>
    </row>
    <row r="4264" spans="1:25" x14ac:dyDescent="0.25">
      <c r="A4264" s="1">
        <v>44545</v>
      </c>
      <c r="B4264">
        <v>62188</v>
      </c>
      <c r="C4264" t="s">
        <v>204</v>
      </c>
      <c r="D4264" t="str">
        <f>VLOOKUP(sales_order1[[#This Row],[itemCode]],product_details3!B:C,2,0)</f>
        <v>MKRM150</v>
      </c>
      <c r="E4264" t="s">
        <v>205</v>
      </c>
      <c r="F4264" t="s">
        <v>151</v>
      </c>
      <c r="G4264">
        <v>100</v>
      </c>
      <c r="H4264">
        <v>10.75</v>
      </c>
      <c r="I4264">
        <v>1075</v>
      </c>
      <c r="J4264">
        <v>4.45</v>
      </c>
      <c r="K4264">
        <v>445</v>
      </c>
      <c r="L4264">
        <v>6.3</v>
      </c>
      <c r="M4264">
        <v>0.586046511627907</v>
      </c>
      <c r="N4264">
        <v>630</v>
      </c>
      <c r="O4264" t="s">
        <v>206</v>
      </c>
      <c r="P4264" t="s">
        <v>207</v>
      </c>
      <c r="Q4264" t="s">
        <v>71</v>
      </c>
      <c r="R4264" t="s">
        <v>72</v>
      </c>
      <c r="S4264" t="s">
        <v>73</v>
      </c>
      <c r="T4264" t="s">
        <v>208</v>
      </c>
      <c r="U4264" t="s">
        <v>1190</v>
      </c>
      <c r="V4264">
        <f>YEAR(sales_order1[[#This Row],[date]])</f>
        <v>2021</v>
      </c>
      <c r="W4264" t="str">
        <f>TEXT(sales_order1[[#This Row],[date]], "Mmm")</f>
        <v>Dec</v>
      </c>
      <c r="X4264">
        <f>VALUE(TEXT(sales_order1[[#This Row],[date]], "D"))</f>
        <v>15</v>
      </c>
      <c r="Y4264">
        <v>50</v>
      </c>
    </row>
    <row r="4265" spans="1:25" x14ac:dyDescent="0.25">
      <c r="A4265" s="1">
        <v>44545</v>
      </c>
      <c r="B4265">
        <v>62189</v>
      </c>
      <c r="C4265" t="s">
        <v>329</v>
      </c>
      <c r="D4265" t="str">
        <f>VLOOKUP(sales_order1[[#This Row],[itemCode]],product_details3!B:C,2,0)</f>
        <v>TNRS150</v>
      </c>
      <c r="E4265" t="s">
        <v>330</v>
      </c>
      <c r="F4265" t="s">
        <v>124</v>
      </c>
      <c r="G4265">
        <v>200</v>
      </c>
      <c r="H4265">
        <v>19.649999999999999</v>
      </c>
      <c r="I4265">
        <v>3930</v>
      </c>
      <c r="J4265">
        <v>6.55</v>
      </c>
      <c r="K4265">
        <v>1310</v>
      </c>
      <c r="L4265">
        <v>13.1</v>
      </c>
      <c r="M4265">
        <v>0.66666666666666663</v>
      </c>
      <c r="N4265">
        <v>2620</v>
      </c>
      <c r="O4265" t="s">
        <v>464</v>
      </c>
      <c r="P4265" t="s">
        <v>465</v>
      </c>
      <c r="Q4265" t="s">
        <v>146</v>
      </c>
      <c r="R4265" t="s">
        <v>112</v>
      </c>
      <c r="S4265" t="s">
        <v>165</v>
      </c>
      <c r="T4265" t="s">
        <v>466</v>
      </c>
      <c r="U4265" t="s">
        <v>1189</v>
      </c>
      <c r="V4265">
        <f>YEAR(sales_order1[[#This Row],[date]])</f>
        <v>2021</v>
      </c>
      <c r="W4265" t="str">
        <f>TEXT(sales_order1[[#This Row],[date]], "Mmm")</f>
        <v>Dec</v>
      </c>
      <c r="X4265">
        <f>VALUE(TEXT(sales_order1[[#This Row],[date]], "D"))</f>
        <v>15</v>
      </c>
      <c r="Y4265">
        <v>50</v>
      </c>
    </row>
    <row r="4266" spans="1:25" x14ac:dyDescent="0.25">
      <c r="A4266" s="1">
        <v>44545</v>
      </c>
      <c r="B4266">
        <v>62190</v>
      </c>
      <c r="C4266" t="s">
        <v>320</v>
      </c>
      <c r="D4266" t="str">
        <f>VLOOKUP(sales_order1[[#This Row],[itemCode]],product_details3!B:C,2,0)</f>
        <v>SCR50+100</v>
      </c>
      <c r="E4266" t="s">
        <v>321</v>
      </c>
      <c r="F4266" t="s">
        <v>61</v>
      </c>
      <c r="G4266">
        <v>150</v>
      </c>
      <c r="H4266">
        <v>26.25</v>
      </c>
      <c r="I4266">
        <v>3937.5</v>
      </c>
      <c r="J4266">
        <v>7.75</v>
      </c>
      <c r="K4266">
        <v>1162.5</v>
      </c>
      <c r="L4266">
        <v>18.5</v>
      </c>
      <c r="M4266">
        <v>0.70476190476190481</v>
      </c>
      <c r="N4266">
        <v>2775</v>
      </c>
      <c r="O4266" t="s">
        <v>694</v>
      </c>
      <c r="P4266" t="s">
        <v>695</v>
      </c>
      <c r="Q4266" t="s">
        <v>213</v>
      </c>
      <c r="R4266" t="s">
        <v>25</v>
      </c>
      <c r="S4266" t="s">
        <v>214</v>
      </c>
      <c r="T4266" t="s">
        <v>696</v>
      </c>
      <c r="U4266" t="s">
        <v>1191</v>
      </c>
      <c r="V4266">
        <f>YEAR(sales_order1[[#This Row],[date]])</f>
        <v>2021</v>
      </c>
      <c r="W4266" t="str">
        <f>TEXT(sales_order1[[#This Row],[date]], "Mmm")</f>
        <v>Dec</v>
      </c>
      <c r="X4266">
        <f>VALUE(TEXT(sales_order1[[#This Row],[date]], "D"))</f>
        <v>15</v>
      </c>
      <c r="Y4266">
        <v>50</v>
      </c>
    </row>
    <row r="4267" spans="1:25" x14ac:dyDescent="0.25">
      <c r="A4267" s="1">
        <v>44546</v>
      </c>
      <c r="B4267">
        <v>62191</v>
      </c>
      <c r="C4267" t="s">
        <v>67</v>
      </c>
      <c r="D4267" t="str">
        <f>VLOOKUP(sales_order1[[#This Row],[itemCode]],product_details3!B:C,2,0)</f>
        <v>SRMH15</v>
      </c>
      <c r="E4267" t="s">
        <v>68</v>
      </c>
      <c r="F4267" t="s">
        <v>30</v>
      </c>
      <c r="G4267">
        <v>100</v>
      </c>
      <c r="H4267">
        <v>15.75</v>
      </c>
      <c r="I4267">
        <v>1575</v>
      </c>
      <c r="J4267">
        <v>5.45</v>
      </c>
      <c r="K4267">
        <v>545</v>
      </c>
      <c r="L4267">
        <v>10.3</v>
      </c>
      <c r="M4267">
        <v>0.65396825396825398</v>
      </c>
      <c r="N4267">
        <v>1030</v>
      </c>
      <c r="O4267" t="s">
        <v>152</v>
      </c>
      <c r="P4267" t="s">
        <v>153</v>
      </c>
      <c r="Q4267" t="s">
        <v>154</v>
      </c>
      <c r="R4267" t="s">
        <v>56</v>
      </c>
      <c r="S4267" t="s">
        <v>133</v>
      </c>
      <c r="T4267" t="s">
        <v>155</v>
      </c>
      <c r="U4267" t="s">
        <v>1191</v>
      </c>
      <c r="V4267">
        <f>YEAR(sales_order1[[#This Row],[date]])</f>
        <v>2021</v>
      </c>
      <c r="W4267" t="str">
        <f>TEXT(sales_order1[[#This Row],[date]], "Mmm")</f>
        <v>Dec</v>
      </c>
      <c r="X4267">
        <f>VALUE(TEXT(sales_order1[[#This Row],[date]], "D"))</f>
        <v>16</v>
      </c>
      <c r="Y4267">
        <v>50</v>
      </c>
    </row>
    <row r="4268" spans="1:25" x14ac:dyDescent="0.25">
      <c r="A4268" s="1">
        <v>44546</v>
      </c>
      <c r="B4268">
        <v>62192</v>
      </c>
      <c r="C4268" t="s">
        <v>305</v>
      </c>
      <c r="D4268" t="str">
        <f>VLOOKUP(sales_order1[[#This Row],[itemCode]],product_details3!B:C,2,0)</f>
        <v>SRMA15</v>
      </c>
      <c r="E4268" t="s">
        <v>306</v>
      </c>
      <c r="F4268" t="s">
        <v>30</v>
      </c>
      <c r="G4268">
        <v>50</v>
      </c>
      <c r="H4268">
        <v>19.649999999999999</v>
      </c>
      <c r="I4268">
        <v>982.5</v>
      </c>
      <c r="J4268">
        <v>7.55</v>
      </c>
      <c r="K4268">
        <v>377.5</v>
      </c>
      <c r="L4268">
        <v>12.1</v>
      </c>
      <c r="M4268">
        <v>0.61577608142493634</v>
      </c>
      <c r="N4268">
        <v>605</v>
      </c>
      <c r="O4268" t="s">
        <v>612</v>
      </c>
      <c r="P4268" t="s">
        <v>613</v>
      </c>
      <c r="Q4268" t="s">
        <v>48</v>
      </c>
      <c r="R4268" t="s">
        <v>25</v>
      </c>
      <c r="S4268" t="s">
        <v>49</v>
      </c>
      <c r="T4268" t="s">
        <v>614</v>
      </c>
      <c r="U4268" t="s">
        <v>1191</v>
      </c>
      <c r="V4268">
        <f>YEAR(sales_order1[[#This Row],[date]])</f>
        <v>2021</v>
      </c>
      <c r="W4268" t="str">
        <f>TEXT(sales_order1[[#This Row],[date]], "Mmm")</f>
        <v>Dec</v>
      </c>
      <c r="X4268">
        <f>VALUE(TEXT(sales_order1[[#This Row],[date]], "D"))</f>
        <v>16</v>
      </c>
      <c r="Y4268">
        <v>50</v>
      </c>
    </row>
    <row r="4269" spans="1:25" x14ac:dyDescent="0.25">
      <c r="A4269" s="1">
        <v>44546</v>
      </c>
      <c r="B4269">
        <v>62193</v>
      </c>
      <c r="C4269" t="s">
        <v>135</v>
      </c>
      <c r="D4269" t="str">
        <f>VLOOKUP(sales_order1[[#This Row],[itemCode]],product_details3!B:C,2,0)</f>
        <v>MSKSH</v>
      </c>
      <c r="E4269" t="s">
        <v>136</v>
      </c>
      <c r="F4269" t="s">
        <v>137</v>
      </c>
      <c r="G4269">
        <v>50</v>
      </c>
      <c r="H4269">
        <v>18.75</v>
      </c>
      <c r="I4269">
        <v>937.5</v>
      </c>
      <c r="J4269">
        <v>7.45</v>
      </c>
      <c r="K4269">
        <v>372.5</v>
      </c>
      <c r="L4269">
        <v>11.3</v>
      </c>
      <c r="M4269">
        <v>0.60266666666666668</v>
      </c>
      <c r="N4269">
        <v>565</v>
      </c>
      <c r="O4269" t="s">
        <v>299</v>
      </c>
      <c r="P4269" t="s">
        <v>300</v>
      </c>
      <c r="Q4269" t="s">
        <v>100</v>
      </c>
      <c r="R4269" t="s">
        <v>40</v>
      </c>
      <c r="S4269" t="s">
        <v>101</v>
      </c>
      <c r="T4269" t="s">
        <v>301</v>
      </c>
      <c r="U4269" t="s">
        <v>1190</v>
      </c>
      <c r="V4269">
        <f>YEAR(sales_order1[[#This Row],[date]])</f>
        <v>2021</v>
      </c>
      <c r="W4269" t="str">
        <f>TEXT(sales_order1[[#This Row],[date]], "Mmm")</f>
        <v>Dec</v>
      </c>
      <c r="X4269">
        <f>VALUE(TEXT(sales_order1[[#This Row],[date]], "D"))</f>
        <v>16</v>
      </c>
      <c r="Y4269">
        <v>50</v>
      </c>
    </row>
    <row r="4270" spans="1:25" x14ac:dyDescent="0.25">
      <c r="A4270" s="1">
        <v>44546</v>
      </c>
      <c r="B4270">
        <v>62194</v>
      </c>
      <c r="C4270" t="s">
        <v>320</v>
      </c>
      <c r="D4270" t="str">
        <f>VLOOKUP(sales_order1[[#This Row],[itemCode]],product_details3!B:C,2,0)</f>
        <v>SCR50+100</v>
      </c>
      <c r="E4270" t="s">
        <v>321</v>
      </c>
      <c r="F4270" t="s">
        <v>61</v>
      </c>
      <c r="G4270">
        <v>50</v>
      </c>
      <c r="H4270">
        <v>26.25</v>
      </c>
      <c r="I4270">
        <v>1312.5</v>
      </c>
      <c r="J4270">
        <v>7.75</v>
      </c>
      <c r="K4270">
        <v>387.5</v>
      </c>
      <c r="L4270">
        <v>18.5</v>
      </c>
      <c r="M4270">
        <v>0.70476190476190481</v>
      </c>
      <c r="N4270">
        <v>925</v>
      </c>
      <c r="O4270" t="s">
        <v>484</v>
      </c>
      <c r="P4270" t="s">
        <v>485</v>
      </c>
      <c r="Q4270" t="s">
        <v>24</v>
      </c>
      <c r="R4270" t="s">
        <v>25</v>
      </c>
      <c r="S4270" t="s">
        <v>26</v>
      </c>
      <c r="T4270" t="s">
        <v>486</v>
      </c>
      <c r="U4270" t="s">
        <v>1191</v>
      </c>
      <c r="V4270">
        <f>YEAR(sales_order1[[#This Row],[date]])</f>
        <v>2021</v>
      </c>
      <c r="W4270" t="str">
        <f>TEXT(sales_order1[[#This Row],[date]], "Mmm")</f>
        <v>Dec</v>
      </c>
      <c r="X4270">
        <f>VALUE(TEXT(sales_order1[[#This Row],[date]], "D"))</f>
        <v>16</v>
      </c>
      <c r="Y4270">
        <v>50</v>
      </c>
    </row>
    <row r="4271" spans="1:25" x14ac:dyDescent="0.25">
      <c r="A4271" s="1">
        <v>44546</v>
      </c>
      <c r="B4271">
        <v>62195</v>
      </c>
      <c r="C4271" t="s">
        <v>28</v>
      </c>
      <c r="D4271" t="str">
        <f>VLOOKUP(sales_order1[[#This Row],[itemCode]],product_details3!B:C,2,0)</f>
        <v>SRMC30</v>
      </c>
      <c r="E4271" t="s">
        <v>29</v>
      </c>
      <c r="F4271" t="s">
        <v>30</v>
      </c>
      <c r="G4271">
        <v>50</v>
      </c>
      <c r="H4271">
        <v>22.6</v>
      </c>
      <c r="I4271">
        <v>1130</v>
      </c>
      <c r="J4271">
        <v>7.6</v>
      </c>
      <c r="K4271">
        <v>380</v>
      </c>
      <c r="L4271">
        <v>15</v>
      </c>
      <c r="M4271">
        <v>0.66371681415929207</v>
      </c>
      <c r="N4271">
        <v>750</v>
      </c>
      <c r="O4271" t="s">
        <v>417</v>
      </c>
      <c r="P4271" t="s">
        <v>418</v>
      </c>
      <c r="Q4271" t="s">
        <v>160</v>
      </c>
      <c r="R4271" t="s">
        <v>112</v>
      </c>
      <c r="S4271" t="s">
        <v>161</v>
      </c>
      <c r="T4271" t="s">
        <v>419</v>
      </c>
      <c r="U4271" t="s">
        <v>1189</v>
      </c>
      <c r="V4271">
        <f>YEAR(sales_order1[[#This Row],[date]])</f>
        <v>2021</v>
      </c>
      <c r="W4271" t="str">
        <f>TEXT(sales_order1[[#This Row],[date]], "Mmm")</f>
        <v>Dec</v>
      </c>
      <c r="X4271">
        <f>VALUE(TEXT(sales_order1[[#This Row],[date]], "D"))</f>
        <v>16</v>
      </c>
      <c r="Y4271">
        <v>50</v>
      </c>
    </row>
    <row r="4272" spans="1:25" x14ac:dyDescent="0.25">
      <c r="A4272" s="1">
        <v>44546</v>
      </c>
      <c r="B4272">
        <v>62196</v>
      </c>
      <c r="C4272" t="s">
        <v>390</v>
      </c>
      <c r="D4272" t="str">
        <f>VLOOKUP(sales_order1[[#This Row],[itemCode]],product_details3!B:C,2,0)</f>
        <v>MKRO150</v>
      </c>
      <c r="E4272" t="s">
        <v>391</v>
      </c>
      <c r="F4272" t="s">
        <v>151</v>
      </c>
      <c r="G4272">
        <v>150</v>
      </c>
      <c r="H4272">
        <v>11.95</v>
      </c>
      <c r="I4272">
        <v>1792.5</v>
      </c>
      <c r="J4272">
        <v>5.2</v>
      </c>
      <c r="K4272">
        <v>780</v>
      </c>
      <c r="L4272">
        <v>6.75</v>
      </c>
      <c r="M4272">
        <v>0.56485355648535562</v>
      </c>
      <c r="N4272">
        <v>1012.5</v>
      </c>
      <c r="O4272" t="s">
        <v>216</v>
      </c>
      <c r="P4272" t="s">
        <v>217</v>
      </c>
      <c r="Q4272" t="s">
        <v>218</v>
      </c>
      <c r="R4272" t="s">
        <v>40</v>
      </c>
      <c r="S4272" t="s">
        <v>219</v>
      </c>
      <c r="T4272" t="s">
        <v>220</v>
      </c>
      <c r="U4272" t="s">
        <v>1190</v>
      </c>
      <c r="V4272">
        <f>YEAR(sales_order1[[#This Row],[date]])</f>
        <v>2021</v>
      </c>
      <c r="W4272" t="str">
        <f>TEXT(sales_order1[[#This Row],[date]], "Mmm")</f>
        <v>Dec</v>
      </c>
      <c r="X4272">
        <f>VALUE(TEXT(sales_order1[[#This Row],[date]], "D"))</f>
        <v>16</v>
      </c>
      <c r="Y4272">
        <v>50</v>
      </c>
    </row>
    <row r="4273" spans="1:25" x14ac:dyDescent="0.25">
      <c r="A4273" s="1">
        <v>44546</v>
      </c>
      <c r="B4273">
        <v>62197</v>
      </c>
      <c r="C4273" t="s">
        <v>327</v>
      </c>
      <c r="D4273" t="str">
        <f>VLOOKUP(sales_order1[[#This Row],[itemCode]],product_details3!B:C,2,0)</f>
        <v>SCR50+50</v>
      </c>
      <c r="E4273" t="s">
        <v>328</v>
      </c>
      <c r="F4273" t="s">
        <v>61</v>
      </c>
      <c r="G4273">
        <v>300</v>
      </c>
      <c r="H4273">
        <v>15.75</v>
      </c>
      <c r="I4273">
        <v>4725</v>
      </c>
      <c r="J4273">
        <v>4.45</v>
      </c>
      <c r="K4273">
        <v>1335</v>
      </c>
      <c r="L4273">
        <v>11.3</v>
      </c>
      <c r="M4273">
        <v>0.71746031746031746</v>
      </c>
      <c r="N4273">
        <v>3390</v>
      </c>
      <c r="O4273" t="s">
        <v>732</v>
      </c>
      <c r="P4273" t="s">
        <v>733</v>
      </c>
      <c r="Q4273" t="s">
        <v>383</v>
      </c>
      <c r="R4273" t="s">
        <v>72</v>
      </c>
      <c r="S4273" t="s">
        <v>384</v>
      </c>
      <c r="T4273" t="s">
        <v>635</v>
      </c>
      <c r="U4273" t="s">
        <v>1188</v>
      </c>
      <c r="V4273">
        <f>YEAR(sales_order1[[#This Row],[date]])</f>
        <v>2021</v>
      </c>
      <c r="W4273" t="str">
        <f>TEXT(sales_order1[[#This Row],[date]], "Mmm")</f>
        <v>Dec</v>
      </c>
      <c r="X4273">
        <f>VALUE(TEXT(sales_order1[[#This Row],[date]], "D"))</f>
        <v>16</v>
      </c>
      <c r="Y4273">
        <v>50</v>
      </c>
    </row>
    <row r="4274" spans="1:25" x14ac:dyDescent="0.25">
      <c r="A4274" s="1">
        <v>44546</v>
      </c>
      <c r="B4274">
        <v>62198</v>
      </c>
      <c r="C4274" t="s">
        <v>325</v>
      </c>
      <c r="D4274" t="str">
        <f>VLOOKUP(sales_order1[[#This Row],[itemCode]],product_details3!B:C,2,0)</f>
        <v>EXFG100</v>
      </c>
      <c r="E4274" t="s">
        <v>326</v>
      </c>
      <c r="F4274" t="s">
        <v>183</v>
      </c>
      <c r="G4274">
        <v>100</v>
      </c>
      <c r="H4274">
        <v>20.75</v>
      </c>
      <c r="I4274">
        <v>2075</v>
      </c>
      <c r="J4274">
        <v>7.45</v>
      </c>
      <c r="K4274">
        <v>745</v>
      </c>
      <c r="L4274">
        <v>13.3</v>
      </c>
      <c r="M4274">
        <v>0.64096385542168677</v>
      </c>
      <c r="N4274">
        <v>1330</v>
      </c>
      <c r="O4274" t="s">
        <v>31</v>
      </c>
      <c r="P4274" t="s">
        <v>32</v>
      </c>
      <c r="Q4274" t="s">
        <v>24</v>
      </c>
      <c r="R4274" t="s">
        <v>25</v>
      </c>
      <c r="S4274" t="s">
        <v>33</v>
      </c>
      <c r="T4274" t="s">
        <v>34</v>
      </c>
      <c r="U4274" t="s">
        <v>1191</v>
      </c>
      <c r="V4274">
        <f>YEAR(sales_order1[[#This Row],[date]])</f>
        <v>2021</v>
      </c>
      <c r="W4274" t="str">
        <f>TEXT(sales_order1[[#This Row],[date]], "Mmm")</f>
        <v>Dec</v>
      </c>
      <c r="X4274">
        <f>VALUE(TEXT(sales_order1[[#This Row],[date]], "D"))</f>
        <v>16</v>
      </c>
      <c r="Y4274">
        <v>50</v>
      </c>
    </row>
    <row r="4275" spans="1:25" x14ac:dyDescent="0.25">
      <c r="A4275" s="1">
        <v>44546</v>
      </c>
      <c r="B4275">
        <v>62199</v>
      </c>
      <c r="C4275" t="s">
        <v>86</v>
      </c>
      <c r="D4275" t="str">
        <f>VLOOKUP(sales_order1[[#This Row],[itemCode]],product_details3!B:C,2,0)</f>
        <v>SRMH30</v>
      </c>
      <c r="E4275" t="s">
        <v>87</v>
      </c>
      <c r="F4275" t="s">
        <v>30</v>
      </c>
      <c r="G4275">
        <v>200</v>
      </c>
      <c r="H4275">
        <v>21</v>
      </c>
      <c r="I4275">
        <v>4200</v>
      </c>
      <c r="J4275">
        <v>6.6</v>
      </c>
      <c r="K4275">
        <v>1320</v>
      </c>
      <c r="L4275">
        <v>14.4</v>
      </c>
      <c r="M4275">
        <v>0.68571428571428572</v>
      </c>
      <c r="N4275">
        <v>2880</v>
      </c>
      <c r="O4275" t="s">
        <v>547</v>
      </c>
      <c r="P4275" t="s">
        <v>548</v>
      </c>
      <c r="Q4275" t="s">
        <v>146</v>
      </c>
      <c r="R4275" t="s">
        <v>112</v>
      </c>
      <c r="S4275" t="s">
        <v>147</v>
      </c>
      <c r="T4275" t="s">
        <v>549</v>
      </c>
      <c r="U4275" t="s">
        <v>1190</v>
      </c>
      <c r="V4275">
        <f>YEAR(sales_order1[[#This Row],[date]])</f>
        <v>2021</v>
      </c>
      <c r="W4275" t="str">
        <f>TEXT(sales_order1[[#This Row],[date]], "Mmm")</f>
        <v>Dec</v>
      </c>
      <c r="X4275">
        <f>VALUE(TEXT(sales_order1[[#This Row],[date]], "D"))</f>
        <v>16</v>
      </c>
      <c r="Y4275">
        <v>50</v>
      </c>
    </row>
    <row r="4276" spans="1:25" x14ac:dyDescent="0.25">
      <c r="A4276" s="1">
        <v>44546</v>
      </c>
      <c r="B4276">
        <v>62200</v>
      </c>
      <c r="C4276" t="s">
        <v>19</v>
      </c>
      <c r="D4276" t="str">
        <f>VLOOKUP(sales_order1[[#This Row],[itemCode]],product_details3!B:C,2,0)</f>
        <v>MSTH100</v>
      </c>
      <c r="E4276" t="s">
        <v>20</v>
      </c>
      <c r="F4276" t="s">
        <v>21</v>
      </c>
      <c r="G4276">
        <v>50</v>
      </c>
      <c r="H4276">
        <v>26.25</v>
      </c>
      <c r="I4276">
        <v>1312.5</v>
      </c>
      <c r="J4276">
        <v>7.75</v>
      </c>
      <c r="K4276">
        <v>387.5</v>
      </c>
      <c r="L4276">
        <v>18.5</v>
      </c>
      <c r="M4276">
        <v>0.70476190476190481</v>
      </c>
      <c r="N4276">
        <v>925</v>
      </c>
      <c r="O4276" t="s">
        <v>457</v>
      </c>
      <c r="P4276" t="s">
        <v>458</v>
      </c>
      <c r="Q4276" t="s">
        <v>383</v>
      </c>
      <c r="R4276" t="s">
        <v>72</v>
      </c>
      <c r="S4276" t="s">
        <v>459</v>
      </c>
      <c r="T4276" t="s">
        <v>460</v>
      </c>
      <c r="U4276" t="s">
        <v>1188</v>
      </c>
      <c r="V4276">
        <f>YEAR(sales_order1[[#This Row],[date]])</f>
        <v>2021</v>
      </c>
      <c r="W4276" t="str">
        <f>TEXT(sales_order1[[#This Row],[date]], "Mmm")</f>
        <v>Dec</v>
      </c>
      <c r="X4276">
        <f>VALUE(TEXT(sales_order1[[#This Row],[date]], "D"))</f>
        <v>16</v>
      </c>
      <c r="Y4276">
        <v>50</v>
      </c>
    </row>
    <row r="4277" spans="1:25" x14ac:dyDescent="0.25">
      <c r="A4277" s="1">
        <v>44547</v>
      </c>
      <c r="B4277">
        <v>62201</v>
      </c>
      <c r="C4277" t="s">
        <v>103</v>
      </c>
      <c r="D4277" t="str">
        <f>VLOOKUP(sales_order1[[#This Row],[itemCode]],product_details3!B:C,2,0)</f>
        <v>SCRT50</v>
      </c>
      <c r="E4277" t="s">
        <v>104</v>
      </c>
      <c r="F4277" t="s">
        <v>61</v>
      </c>
      <c r="G4277">
        <v>100</v>
      </c>
      <c r="H4277">
        <v>16.95</v>
      </c>
      <c r="I4277">
        <v>1695</v>
      </c>
      <c r="J4277">
        <v>5.2</v>
      </c>
      <c r="K4277">
        <v>520</v>
      </c>
      <c r="L4277">
        <v>11.75</v>
      </c>
      <c r="M4277">
        <v>0.69321533923303835</v>
      </c>
      <c r="N4277">
        <v>1175</v>
      </c>
      <c r="O4277" t="s">
        <v>88</v>
      </c>
      <c r="P4277" t="s">
        <v>89</v>
      </c>
      <c r="Q4277" t="s">
        <v>24</v>
      </c>
      <c r="R4277" t="s">
        <v>25</v>
      </c>
      <c r="S4277" t="s">
        <v>26</v>
      </c>
      <c r="T4277" t="s">
        <v>90</v>
      </c>
      <c r="U4277" t="s">
        <v>1191</v>
      </c>
      <c r="V4277">
        <f>YEAR(sales_order1[[#This Row],[date]])</f>
        <v>2021</v>
      </c>
      <c r="W4277" t="str">
        <f>TEXT(sales_order1[[#This Row],[date]], "Mmm")</f>
        <v>Dec</v>
      </c>
      <c r="X4277">
        <f>VALUE(TEXT(sales_order1[[#This Row],[date]], "D"))</f>
        <v>17</v>
      </c>
      <c r="Y4277">
        <v>51</v>
      </c>
    </row>
    <row r="4278" spans="1:25" x14ac:dyDescent="0.25">
      <c r="A4278" s="1">
        <v>44547</v>
      </c>
      <c r="B4278">
        <v>62202</v>
      </c>
      <c r="C4278" t="s">
        <v>325</v>
      </c>
      <c r="D4278" t="str">
        <f>VLOOKUP(sales_order1[[#This Row],[itemCode]],product_details3!B:C,2,0)</f>
        <v>EXFG100</v>
      </c>
      <c r="E4278" t="s">
        <v>326</v>
      </c>
      <c r="F4278" t="s">
        <v>183</v>
      </c>
      <c r="G4278">
        <v>100</v>
      </c>
      <c r="H4278">
        <v>20.75</v>
      </c>
      <c r="I4278">
        <v>2075</v>
      </c>
      <c r="J4278">
        <v>7.45</v>
      </c>
      <c r="K4278">
        <v>745</v>
      </c>
      <c r="L4278">
        <v>13.3</v>
      </c>
      <c r="M4278">
        <v>0.64096385542168677</v>
      </c>
      <c r="N4278">
        <v>1330</v>
      </c>
      <c r="O4278" t="s">
        <v>609</v>
      </c>
      <c r="P4278" t="s">
        <v>610</v>
      </c>
      <c r="Q4278" t="s">
        <v>93</v>
      </c>
      <c r="R4278" t="s">
        <v>72</v>
      </c>
      <c r="S4278" t="s">
        <v>260</v>
      </c>
      <c r="T4278" t="s">
        <v>611</v>
      </c>
      <c r="U4278" t="s">
        <v>1190</v>
      </c>
      <c r="V4278">
        <f>YEAR(sales_order1[[#This Row],[date]])</f>
        <v>2021</v>
      </c>
      <c r="W4278" t="str">
        <f>TEXT(sales_order1[[#This Row],[date]], "Mmm")</f>
        <v>Dec</v>
      </c>
      <c r="X4278">
        <f>VALUE(TEXT(sales_order1[[#This Row],[date]], "D"))</f>
        <v>17</v>
      </c>
      <c r="Y4278">
        <v>51</v>
      </c>
    </row>
    <row r="4279" spans="1:25" x14ac:dyDescent="0.25">
      <c r="A4279" s="1">
        <v>44547</v>
      </c>
      <c r="B4279">
        <v>62203</v>
      </c>
      <c r="C4279" t="s">
        <v>28</v>
      </c>
      <c r="D4279" t="str">
        <f>VLOOKUP(sales_order1[[#This Row],[itemCode]],product_details3!B:C,2,0)</f>
        <v>SRMC30</v>
      </c>
      <c r="E4279" t="s">
        <v>29</v>
      </c>
      <c r="F4279" t="s">
        <v>30</v>
      </c>
      <c r="G4279">
        <v>150</v>
      </c>
      <c r="H4279">
        <v>22.6</v>
      </c>
      <c r="I4279">
        <v>3390</v>
      </c>
      <c r="J4279">
        <v>7.6</v>
      </c>
      <c r="K4279">
        <v>1140</v>
      </c>
      <c r="L4279">
        <v>15</v>
      </c>
      <c r="M4279">
        <v>0.66371681415929207</v>
      </c>
      <c r="N4279">
        <v>2250</v>
      </c>
      <c r="O4279" t="s">
        <v>423</v>
      </c>
      <c r="P4279" t="s">
        <v>424</v>
      </c>
      <c r="Q4279" t="s">
        <v>77</v>
      </c>
      <c r="R4279" t="s">
        <v>72</v>
      </c>
      <c r="S4279" t="s">
        <v>425</v>
      </c>
      <c r="T4279" t="s">
        <v>426</v>
      </c>
      <c r="U4279" t="s">
        <v>1190</v>
      </c>
      <c r="V4279">
        <f>YEAR(sales_order1[[#This Row],[date]])</f>
        <v>2021</v>
      </c>
      <c r="W4279" t="str">
        <f>TEXT(sales_order1[[#This Row],[date]], "Mmm")</f>
        <v>Dec</v>
      </c>
      <c r="X4279">
        <f>VALUE(TEXT(sales_order1[[#This Row],[date]], "D"))</f>
        <v>17</v>
      </c>
      <c r="Y4279">
        <v>51</v>
      </c>
    </row>
    <row r="4280" spans="1:25" x14ac:dyDescent="0.25">
      <c r="A4280" s="1">
        <v>44547</v>
      </c>
      <c r="B4280">
        <v>62204</v>
      </c>
      <c r="C4280" t="s">
        <v>115</v>
      </c>
      <c r="D4280" t="str">
        <f>VLOOKUP(sales_order1[[#This Row],[itemCode]],product_details3!B:C,2,0)</f>
        <v>SCRS30100</v>
      </c>
      <c r="E4280" t="s">
        <v>116</v>
      </c>
      <c r="F4280" t="s">
        <v>61</v>
      </c>
      <c r="G4280">
        <v>100</v>
      </c>
      <c r="H4280">
        <v>32.75</v>
      </c>
      <c r="I4280">
        <v>3275</v>
      </c>
      <c r="J4280">
        <v>11.25</v>
      </c>
      <c r="K4280">
        <v>1125</v>
      </c>
      <c r="L4280">
        <v>21.5</v>
      </c>
      <c r="M4280">
        <v>0.65648854961832059</v>
      </c>
      <c r="N4280">
        <v>2150</v>
      </c>
      <c r="O4280" t="s">
        <v>284</v>
      </c>
      <c r="P4280" t="s">
        <v>285</v>
      </c>
      <c r="Q4280" t="s">
        <v>48</v>
      </c>
      <c r="R4280" t="s">
        <v>25</v>
      </c>
      <c r="S4280" t="s">
        <v>286</v>
      </c>
      <c r="T4280" t="s">
        <v>287</v>
      </c>
      <c r="U4280" t="s">
        <v>1191</v>
      </c>
      <c r="V4280">
        <f>YEAR(sales_order1[[#This Row],[date]])</f>
        <v>2021</v>
      </c>
      <c r="W4280" t="str">
        <f>TEXT(sales_order1[[#This Row],[date]], "Mmm")</f>
        <v>Dec</v>
      </c>
      <c r="X4280">
        <f>VALUE(TEXT(sales_order1[[#This Row],[date]], "D"))</f>
        <v>17</v>
      </c>
      <c r="Y4280">
        <v>51</v>
      </c>
    </row>
    <row r="4281" spans="1:25" x14ac:dyDescent="0.25">
      <c r="A4281" s="1">
        <v>44547</v>
      </c>
      <c r="B4281">
        <v>62205</v>
      </c>
      <c r="C4281" t="s">
        <v>28</v>
      </c>
      <c r="D4281" t="str">
        <f>VLOOKUP(sales_order1[[#This Row],[itemCode]],product_details3!B:C,2,0)</f>
        <v>SRMC30</v>
      </c>
      <c r="E4281" t="s">
        <v>29</v>
      </c>
      <c r="F4281" t="s">
        <v>30</v>
      </c>
      <c r="G4281">
        <v>150</v>
      </c>
      <c r="H4281">
        <v>22.6</v>
      </c>
      <c r="I4281">
        <v>3390</v>
      </c>
      <c r="J4281">
        <v>7.6</v>
      </c>
      <c r="K4281">
        <v>1140</v>
      </c>
      <c r="L4281">
        <v>15</v>
      </c>
      <c r="M4281">
        <v>0.66371681415929207</v>
      </c>
      <c r="N4281">
        <v>2250</v>
      </c>
      <c r="O4281" t="s">
        <v>691</v>
      </c>
      <c r="P4281" t="s">
        <v>692</v>
      </c>
      <c r="Q4281" t="s">
        <v>160</v>
      </c>
      <c r="R4281" t="s">
        <v>112</v>
      </c>
      <c r="S4281" t="s">
        <v>297</v>
      </c>
      <c r="T4281" t="s">
        <v>693</v>
      </c>
      <c r="U4281" t="s">
        <v>1189</v>
      </c>
      <c r="V4281">
        <f>YEAR(sales_order1[[#This Row],[date]])</f>
        <v>2021</v>
      </c>
      <c r="W4281" t="str">
        <f>TEXT(sales_order1[[#This Row],[date]], "Mmm")</f>
        <v>Dec</v>
      </c>
      <c r="X4281">
        <f>VALUE(TEXT(sales_order1[[#This Row],[date]], "D"))</f>
        <v>17</v>
      </c>
      <c r="Y4281">
        <v>51</v>
      </c>
    </row>
    <row r="4282" spans="1:25" x14ac:dyDescent="0.25">
      <c r="A4282" s="1">
        <v>44547</v>
      </c>
      <c r="B4282">
        <v>62206</v>
      </c>
      <c r="C4282" t="s">
        <v>51</v>
      </c>
      <c r="D4282" t="str">
        <f>VLOOKUP(sales_order1[[#This Row],[itemCode]],product_details3!B:C,2,0)</f>
        <v>MSTH50</v>
      </c>
      <c r="E4282" t="s">
        <v>52</v>
      </c>
      <c r="F4282" t="s">
        <v>21</v>
      </c>
      <c r="G4282">
        <v>150</v>
      </c>
      <c r="H4282">
        <v>15.75</v>
      </c>
      <c r="I4282">
        <v>2362.5</v>
      </c>
      <c r="J4282">
        <v>4.45</v>
      </c>
      <c r="K4282">
        <v>667.5</v>
      </c>
      <c r="L4282">
        <v>11.3</v>
      </c>
      <c r="M4282">
        <v>0.71746031746031746</v>
      </c>
      <c r="N4282">
        <v>1695</v>
      </c>
      <c r="O4282" t="s">
        <v>167</v>
      </c>
      <c r="P4282" t="s">
        <v>168</v>
      </c>
      <c r="Q4282" t="s">
        <v>100</v>
      </c>
      <c r="R4282" t="s">
        <v>40</v>
      </c>
      <c r="S4282" t="s">
        <v>101</v>
      </c>
      <c r="T4282" t="s">
        <v>169</v>
      </c>
      <c r="U4282" t="s">
        <v>1190</v>
      </c>
      <c r="V4282">
        <f>YEAR(sales_order1[[#This Row],[date]])</f>
        <v>2021</v>
      </c>
      <c r="W4282" t="str">
        <f>TEXT(sales_order1[[#This Row],[date]], "Mmm")</f>
        <v>Dec</v>
      </c>
      <c r="X4282">
        <f>VALUE(TEXT(sales_order1[[#This Row],[date]], "D"))</f>
        <v>17</v>
      </c>
      <c r="Y4282">
        <v>51</v>
      </c>
    </row>
    <row r="4283" spans="1:25" x14ac:dyDescent="0.25">
      <c r="A4283" s="1">
        <v>44547</v>
      </c>
      <c r="B4283">
        <v>62207</v>
      </c>
      <c r="C4283" t="s">
        <v>333</v>
      </c>
      <c r="D4283" t="str">
        <f>VLOOKUP(sales_order1[[#This Row],[itemCode]],product_details3!B:C,2,0)</f>
        <v>TNRH200</v>
      </c>
      <c r="E4283" t="s">
        <v>334</v>
      </c>
      <c r="F4283" t="s">
        <v>124</v>
      </c>
      <c r="G4283">
        <v>200</v>
      </c>
      <c r="H4283">
        <v>21</v>
      </c>
      <c r="I4283">
        <v>4200</v>
      </c>
      <c r="J4283">
        <v>6.6</v>
      </c>
      <c r="K4283">
        <v>1320</v>
      </c>
      <c r="L4283">
        <v>14.4</v>
      </c>
      <c r="M4283">
        <v>0.68571428571428572</v>
      </c>
      <c r="N4283">
        <v>2880</v>
      </c>
      <c r="O4283" t="s">
        <v>712</v>
      </c>
      <c r="P4283" t="s">
        <v>713</v>
      </c>
      <c r="Q4283" t="s">
        <v>218</v>
      </c>
      <c r="R4283" t="s">
        <v>40</v>
      </c>
      <c r="S4283" t="s">
        <v>219</v>
      </c>
      <c r="T4283" t="s">
        <v>575</v>
      </c>
      <c r="U4283" t="s">
        <v>1190</v>
      </c>
      <c r="V4283">
        <f>YEAR(sales_order1[[#This Row],[date]])</f>
        <v>2021</v>
      </c>
      <c r="W4283" t="str">
        <f>TEXT(sales_order1[[#This Row],[date]], "Mmm")</f>
        <v>Dec</v>
      </c>
      <c r="X4283">
        <f>VALUE(TEXT(sales_order1[[#This Row],[date]], "D"))</f>
        <v>17</v>
      </c>
      <c r="Y4283">
        <v>51</v>
      </c>
    </row>
    <row r="4284" spans="1:25" x14ac:dyDescent="0.25">
      <c r="A4284" s="1">
        <v>44547</v>
      </c>
      <c r="B4284">
        <v>62208</v>
      </c>
      <c r="C4284" t="s">
        <v>86</v>
      </c>
      <c r="D4284" t="str">
        <f>VLOOKUP(sales_order1[[#This Row],[itemCode]],product_details3!B:C,2,0)</f>
        <v>SRMH30</v>
      </c>
      <c r="E4284" t="s">
        <v>87</v>
      </c>
      <c r="F4284" t="s">
        <v>30</v>
      </c>
      <c r="G4284">
        <v>50</v>
      </c>
      <c r="H4284">
        <v>21</v>
      </c>
      <c r="I4284">
        <v>1050</v>
      </c>
      <c r="J4284">
        <v>6.6</v>
      </c>
      <c r="K4284">
        <v>330</v>
      </c>
      <c r="L4284">
        <v>14.4</v>
      </c>
      <c r="M4284">
        <v>0.68571428571428572</v>
      </c>
      <c r="N4284">
        <v>720</v>
      </c>
      <c r="O4284" t="s">
        <v>469</v>
      </c>
      <c r="P4284" t="s">
        <v>470</v>
      </c>
      <c r="Q4284" t="s">
        <v>160</v>
      </c>
      <c r="R4284" t="s">
        <v>112</v>
      </c>
      <c r="S4284" t="s">
        <v>161</v>
      </c>
      <c r="T4284" t="s">
        <v>471</v>
      </c>
      <c r="U4284" t="s">
        <v>1189</v>
      </c>
      <c r="V4284">
        <f>YEAR(sales_order1[[#This Row],[date]])</f>
        <v>2021</v>
      </c>
      <c r="W4284" t="str">
        <f>TEXT(sales_order1[[#This Row],[date]], "Mmm")</f>
        <v>Dec</v>
      </c>
      <c r="X4284">
        <f>VALUE(TEXT(sales_order1[[#This Row],[date]], "D"))</f>
        <v>17</v>
      </c>
      <c r="Y4284">
        <v>51</v>
      </c>
    </row>
    <row r="4285" spans="1:25" x14ac:dyDescent="0.25">
      <c r="A4285" s="1">
        <v>44547</v>
      </c>
      <c r="B4285">
        <v>62209</v>
      </c>
      <c r="C4285" t="s">
        <v>194</v>
      </c>
      <c r="D4285" t="str">
        <f>VLOOKUP(sales_order1[[#This Row],[itemCode]],product_details3!B:C,2,0)</f>
        <v>CLNG150</v>
      </c>
      <c r="E4285" t="s">
        <v>195</v>
      </c>
      <c r="F4285" t="s">
        <v>45</v>
      </c>
      <c r="G4285">
        <v>100</v>
      </c>
      <c r="H4285">
        <v>12.75</v>
      </c>
      <c r="I4285">
        <v>1275</v>
      </c>
      <c r="J4285">
        <v>4.45</v>
      </c>
      <c r="K4285">
        <v>445</v>
      </c>
      <c r="L4285">
        <v>8.3000000000000007</v>
      </c>
      <c r="M4285">
        <v>0.65098039215686276</v>
      </c>
      <c r="N4285">
        <v>830</v>
      </c>
      <c r="O4285" t="s">
        <v>624</v>
      </c>
      <c r="P4285" t="s">
        <v>625</v>
      </c>
      <c r="Q4285" t="s">
        <v>55</v>
      </c>
      <c r="R4285" t="s">
        <v>56</v>
      </c>
      <c r="S4285" t="s">
        <v>225</v>
      </c>
      <c r="T4285" t="s">
        <v>626</v>
      </c>
      <c r="U4285" t="s">
        <v>1191</v>
      </c>
      <c r="V4285">
        <f>YEAR(sales_order1[[#This Row],[date]])</f>
        <v>2021</v>
      </c>
      <c r="W4285" t="str">
        <f>TEXT(sales_order1[[#This Row],[date]], "Mmm")</f>
        <v>Dec</v>
      </c>
      <c r="X4285">
        <f>VALUE(TEXT(sales_order1[[#This Row],[date]], "D"))</f>
        <v>17</v>
      </c>
      <c r="Y4285">
        <v>51</v>
      </c>
    </row>
    <row r="4286" spans="1:25" x14ac:dyDescent="0.25">
      <c r="A4286" s="1">
        <v>44547</v>
      </c>
      <c r="B4286">
        <v>62210</v>
      </c>
      <c r="C4286" t="s">
        <v>51</v>
      </c>
      <c r="D4286" t="str">
        <f>VLOOKUP(sales_order1[[#This Row],[itemCode]],product_details3!B:C,2,0)</f>
        <v>MSTH50</v>
      </c>
      <c r="E4286" t="s">
        <v>52</v>
      </c>
      <c r="F4286" t="s">
        <v>21</v>
      </c>
      <c r="G4286">
        <v>100</v>
      </c>
      <c r="H4286">
        <v>15.75</v>
      </c>
      <c r="I4286">
        <v>1575</v>
      </c>
      <c r="J4286">
        <v>4.45</v>
      </c>
      <c r="K4286">
        <v>445</v>
      </c>
      <c r="L4286">
        <v>11.3</v>
      </c>
      <c r="M4286">
        <v>0.71746031746031746</v>
      </c>
      <c r="N4286">
        <v>1130</v>
      </c>
      <c r="O4286" t="s">
        <v>370</v>
      </c>
      <c r="P4286" t="s">
        <v>371</v>
      </c>
      <c r="Q4286" t="s">
        <v>201</v>
      </c>
      <c r="R4286" t="s">
        <v>25</v>
      </c>
      <c r="S4286" t="s">
        <v>372</v>
      </c>
      <c r="T4286" t="s">
        <v>373</v>
      </c>
      <c r="U4286" t="s">
        <v>1191</v>
      </c>
      <c r="V4286">
        <f>YEAR(sales_order1[[#This Row],[date]])</f>
        <v>2021</v>
      </c>
      <c r="W4286" t="str">
        <f>TEXT(sales_order1[[#This Row],[date]], "Mmm")</f>
        <v>Dec</v>
      </c>
      <c r="X4286">
        <f>VALUE(TEXT(sales_order1[[#This Row],[date]], "D"))</f>
        <v>17</v>
      </c>
      <c r="Y4286">
        <v>51</v>
      </c>
    </row>
    <row r="4287" spans="1:25" x14ac:dyDescent="0.25">
      <c r="A4287" s="1">
        <v>44547</v>
      </c>
      <c r="B4287">
        <v>62211</v>
      </c>
      <c r="C4287" t="s">
        <v>19</v>
      </c>
      <c r="D4287" t="str">
        <f>VLOOKUP(sales_order1[[#This Row],[itemCode]],product_details3!B:C,2,0)</f>
        <v>MSTH100</v>
      </c>
      <c r="E4287" t="s">
        <v>20</v>
      </c>
      <c r="F4287" t="s">
        <v>21</v>
      </c>
      <c r="G4287">
        <v>150</v>
      </c>
      <c r="H4287">
        <v>26.25</v>
      </c>
      <c r="I4287">
        <v>3937.5</v>
      </c>
      <c r="J4287">
        <v>7.75</v>
      </c>
      <c r="K4287">
        <v>1162.5</v>
      </c>
      <c r="L4287">
        <v>18.5</v>
      </c>
      <c r="M4287">
        <v>0.70476190476190481</v>
      </c>
      <c r="N4287">
        <v>2775</v>
      </c>
      <c r="O4287" t="s">
        <v>588</v>
      </c>
      <c r="P4287" t="s">
        <v>589</v>
      </c>
      <c r="Q4287" t="s">
        <v>239</v>
      </c>
      <c r="R4287" t="s">
        <v>112</v>
      </c>
      <c r="S4287" t="s">
        <v>240</v>
      </c>
      <c r="T4287" t="s">
        <v>590</v>
      </c>
      <c r="U4287" t="s">
        <v>1189</v>
      </c>
      <c r="V4287">
        <f>YEAR(sales_order1[[#This Row],[date]])</f>
        <v>2021</v>
      </c>
      <c r="W4287" t="str">
        <f>TEXT(sales_order1[[#This Row],[date]], "Mmm")</f>
        <v>Dec</v>
      </c>
      <c r="X4287">
        <f>VALUE(TEXT(sales_order1[[#This Row],[date]], "D"))</f>
        <v>17</v>
      </c>
      <c r="Y4287">
        <v>51</v>
      </c>
    </row>
    <row r="4288" spans="1:25" x14ac:dyDescent="0.25">
      <c r="A4288" s="1">
        <v>44547</v>
      </c>
      <c r="B4288">
        <v>62212</v>
      </c>
      <c r="C4288" t="s">
        <v>170</v>
      </c>
      <c r="D4288" t="str">
        <f>VLOOKUP(sales_order1[[#This Row],[itemCode]],product_details3!B:C,2,0)</f>
        <v>MKRM100</v>
      </c>
      <c r="E4288" t="s">
        <v>171</v>
      </c>
      <c r="F4288" t="s">
        <v>151</v>
      </c>
      <c r="G4288">
        <v>150</v>
      </c>
      <c r="H4288">
        <v>5.5</v>
      </c>
      <c r="I4288">
        <v>825</v>
      </c>
      <c r="J4288">
        <v>2.2999999999999998</v>
      </c>
      <c r="K4288">
        <v>345</v>
      </c>
      <c r="L4288">
        <v>3.2</v>
      </c>
      <c r="M4288">
        <v>0.5818181818181819</v>
      </c>
      <c r="N4288">
        <v>480</v>
      </c>
      <c r="O4288" t="s">
        <v>62</v>
      </c>
      <c r="P4288" t="s">
        <v>63</v>
      </c>
      <c r="Q4288" t="s">
        <v>64</v>
      </c>
      <c r="R4288" t="s">
        <v>40</v>
      </c>
      <c r="S4288" t="s">
        <v>65</v>
      </c>
      <c r="T4288" t="s">
        <v>66</v>
      </c>
      <c r="U4288" t="s">
        <v>1190</v>
      </c>
      <c r="V4288">
        <f>YEAR(sales_order1[[#This Row],[date]])</f>
        <v>2021</v>
      </c>
      <c r="W4288" t="str">
        <f>TEXT(sales_order1[[#This Row],[date]], "Mmm")</f>
        <v>Dec</v>
      </c>
      <c r="X4288">
        <f>VALUE(TEXT(sales_order1[[#This Row],[date]], "D"))</f>
        <v>17</v>
      </c>
      <c r="Y4288">
        <v>51</v>
      </c>
    </row>
    <row r="4289" spans="1:25" x14ac:dyDescent="0.25">
      <c r="A4289" s="1">
        <v>44547</v>
      </c>
      <c r="B4289">
        <v>62213</v>
      </c>
      <c r="C4289" t="s">
        <v>135</v>
      </c>
      <c r="D4289" t="str">
        <f>VLOOKUP(sales_order1[[#This Row],[itemCode]],product_details3!B:C,2,0)</f>
        <v>MSKSH</v>
      </c>
      <c r="E4289" t="s">
        <v>136</v>
      </c>
      <c r="F4289" t="s">
        <v>137</v>
      </c>
      <c r="G4289">
        <v>150</v>
      </c>
      <c r="H4289">
        <v>18.75</v>
      </c>
      <c r="I4289">
        <v>2812.5</v>
      </c>
      <c r="J4289">
        <v>7.45</v>
      </c>
      <c r="K4289">
        <v>1117.5</v>
      </c>
      <c r="L4289">
        <v>11.3</v>
      </c>
      <c r="M4289">
        <v>0.60266666666666668</v>
      </c>
      <c r="N4289">
        <v>1695</v>
      </c>
      <c r="O4289" t="s">
        <v>495</v>
      </c>
      <c r="P4289" t="s">
        <v>496</v>
      </c>
      <c r="Q4289" t="s">
        <v>119</v>
      </c>
      <c r="R4289" t="s">
        <v>40</v>
      </c>
      <c r="S4289" t="s">
        <v>497</v>
      </c>
      <c r="T4289" t="s">
        <v>498</v>
      </c>
      <c r="U4289" t="s">
        <v>1190</v>
      </c>
      <c r="V4289">
        <f>YEAR(sales_order1[[#This Row],[date]])</f>
        <v>2021</v>
      </c>
      <c r="W4289" t="str">
        <f>TEXT(sales_order1[[#This Row],[date]], "Mmm")</f>
        <v>Dec</v>
      </c>
      <c r="X4289">
        <f>VALUE(TEXT(sales_order1[[#This Row],[date]], "D"))</f>
        <v>17</v>
      </c>
      <c r="Y4289">
        <v>51</v>
      </c>
    </row>
    <row r="4290" spans="1:25" x14ac:dyDescent="0.25">
      <c r="A4290" s="1">
        <v>44550</v>
      </c>
      <c r="B4290">
        <v>62214</v>
      </c>
      <c r="C4290" t="s">
        <v>19</v>
      </c>
      <c r="D4290" t="str">
        <f>VLOOKUP(sales_order1[[#This Row],[itemCode]],product_details3!B:C,2,0)</f>
        <v>MSTH100</v>
      </c>
      <c r="E4290" t="s">
        <v>20</v>
      </c>
      <c r="F4290" t="s">
        <v>21</v>
      </c>
      <c r="G4290">
        <v>200</v>
      </c>
      <c r="H4290">
        <v>26.25</v>
      </c>
      <c r="I4290">
        <v>5250</v>
      </c>
      <c r="J4290">
        <v>7.75</v>
      </c>
      <c r="K4290">
        <v>1550</v>
      </c>
      <c r="L4290">
        <v>18.5</v>
      </c>
      <c r="M4290">
        <v>0.70476190476190481</v>
      </c>
      <c r="N4290">
        <v>3700</v>
      </c>
      <c r="O4290" t="s">
        <v>376</v>
      </c>
      <c r="P4290" t="s">
        <v>377</v>
      </c>
      <c r="Q4290" t="s">
        <v>378</v>
      </c>
      <c r="R4290" t="s">
        <v>72</v>
      </c>
      <c r="S4290" t="s">
        <v>379</v>
      </c>
      <c r="T4290" t="s">
        <v>380</v>
      </c>
      <c r="U4290" t="s">
        <v>1188</v>
      </c>
      <c r="V4290">
        <f>YEAR(sales_order1[[#This Row],[date]])</f>
        <v>2021</v>
      </c>
      <c r="W4290" t="str">
        <f>TEXT(sales_order1[[#This Row],[date]], "Mmm")</f>
        <v>Dec</v>
      </c>
      <c r="X4290">
        <f>VALUE(TEXT(sales_order1[[#This Row],[date]], "D"))</f>
        <v>20</v>
      </c>
      <c r="Y4290">
        <v>51</v>
      </c>
    </row>
    <row r="4291" spans="1:25" x14ac:dyDescent="0.25">
      <c r="A4291" s="1">
        <v>44550</v>
      </c>
      <c r="B4291">
        <v>62215</v>
      </c>
      <c r="C4291" t="s">
        <v>194</v>
      </c>
      <c r="D4291" t="str">
        <f>VLOOKUP(sales_order1[[#This Row],[itemCode]],product_details3!B:C,2,0)</f>
        <v>CLNG150</v>
      </c>
      <c r="E4291" t="s">
        <v>195</v>
      </c>
      <c r="F4291" t="s">
        <v>45</v>
      </c>
      <c r="G4291">
        <v>150</v>
      </c>
      <c r="H4291">
        <v>12.75</v>
      </c>
      <c r="I4291">
        <v>1912.5</v>
      </c>
      <c r="J4291">
        <v>4.45</v>
      </c>
      <c r="K4291">
        <v>667.5</v>
      </c>
      <c r="L4291">
        <v>8.3000000000000007</v>
      </c>
      <c r="M4291">
        <v>0.65098039215686276</v>
      </c>
      <c r="N4291">
        <v>1245</v>
      </c>
      <c r="O4291" t="s">
        <v>673</v>
      </c>
      <c r="P4291" t="s">
        <v>674</v>
      </c>
      <c r="Q4291" t="s">
        <v>71</v>
      </c>
      <c r="R4291" t="s">
        <v>72</v>
      </c>
      <c r="S4291" t="s">
        <v>73</v>
      </c>
      <c r="T4291" t="s">
        <v>675</v>
      </c>
      <c r="U4291" t="s">
        <v>1190</v>
      </c>
      <c r="V4291">
        <f>YEAR(sales_order1[[#This Row],[date]])</f>
        <v>2021</v>
      </c>
      <c r="W4291" t="str">
        <f>TEXT(sales_order1[[#This Row],[date]], "Mmm")</f>
        <v>Dec</v>
      </c>
      <c r="X4291">
        <f>VALUE(TEXT(sales_order1[[#This Row],[date]], "D"))</f>
        <v>20</v>
      </c>
      <c r="Y4291">
        <v>51</v>
      </c>
    </row>
    <row r="4292" spans="1:25" x14ac:dyDescent="0.25">
      <c r="A4292" s="1">
        <v>44550</v>
      </c>
      <c r="B4292">
        <v>62216</v>
      </c>
      <c r="C4292" t="s">
        <v>320</v>
      </c>
      <c r="D4292" t="str">
        <f>VLOOKUP(sales_order1[[#This Row],[itemCode]],product_details3!B:C,2,0)</f>
        <v>SCR50+100</v>
      </c>
      <c r="E4292" t="s">
        <v>321</v>
      </c>
      <c r="F4292" t="s">
        <v>61</v>
      </c>
      <c r="G4292">
        <v>100</v>
      </c>
      <c r="H4292">
        <v>26.25</v>
      </c>
      <c r="I4292">
        <v>2625</v>
      </c>
      <c r="J4292">
        <v>7.75</v>
      </c>
      <c r="K4292">
        <v>775</v>
      </c>
      <c r="L4292">
        <v>18.5</v>
      </c>
      <c r="M4292">
        <v>0.70476190476190481</v>
      </c>
      <c r="N4292">
        <v>1850</v>
      </c>
      <c r="O4292" t="s">
        <v>46</v>
      </c>
      <c r="P4292" t="s">
        <v>47</v>
      </c>
      <c r="Q4292" t="s">
        <v>48</v>
      </c>
      <c r="R4292" t="s">
        <v>25</v>
      </c>
      <c r="S4292" t="s">
        <v>49</v>
      </c>
      <c r="T4292" t="s">
        <v>50</v>
      </c>
      <c r="U4292" t="s">
        <v>1191</v>
      </c>
      <c r="V4292">
        <f>YEAR(sales_order1[[#This Row],[date]])</f>
        <v>2021</v>
      </c>
      <c r="W4292" t="str">
        <f>TEXT(sales_order1[[#This Row],[date]], "Mmm")</f>
        <v>Dec</v>
      </c>
      <c r="X4292">
        <f>VALUE(TEXT(sales_order1[[#This Row],[date]], "D"))</f>
        <v>20</v>
      </c>
      <c r="Y4292">
        <v>51</v>
      </c>
    </row>
    <row r="4293" spans="1:25" x14ac:dyDescent="0.25">
      <c r="A4293" s="1">
        <v>44550</v>
      </c>
      <c r="B4293">
        <v>62217</v>
      </c>
      <c r="C4293" t="s">
        <v>335</v>
      </c>
      <c r="D4293" t="str">
        <f>VLOOKUP(sales_order1[[#This Row],[itemCode]],product_details3!B:C,2,0)</f>
        <v>CLNF50</v>
      </c>
      <c r="E4293" t="s">
        <v>336</v>
      </c>
      <c r="F4293" t="s">
        <v>45</v>
      </c>
      <c r="G4293">
        <v>150</v>
      </c>
      <c r="H4293">
        <v>7.3</v>
      </c>
      <c r="I4293">
        <v>1095</v>
      </c>
      <c r="J4293">
        <v>2.8</v>
      </c>
      <c r="K4293">
        <v>420</v>
      </c>
      <c r="L4293">
        <v>4.5</v>
      </c>
      <c r="M4293">
        <v>0.61643835616438358</v>
      </c>
      <c r="N4293">
        <v>675</v>
      </c>
      <c r="O4293" t="s">
        <v>734</v>
      </c>
      <c r="P4293" t="s">
        <v>735</v>
      </c>
      <c r="Q4293" t="s">
        <v>48</v>
      </c>
      <c r="R4293" t="s">
        <v>25</v>
      </c>
      <c r="S4293" t="s">
        <v>286</v>
      </c>
      <c r="T4293" t="s">
        <v>666</v>
      </c>
      <c r="U4293" t="s">
        <v>1191</v>
      </c>
      <c r="V4293">
        <f>YEAR(sales_order1[[#This Row],[date]])</f>
        <v>2021</v>
      </c>
      <c r="W4293" t="str">
        <f>TEXT(sales_order1[[#This Row],[date]], "Mmm")</f>
        <v>Dec</v>
      </c>
      <c r="X4293">
        <f>VALUE(TEXT(sales_order1[[#This Row],[date]], "D"))</f>
        <v>20</v>
      </c>
      <c r="Y4293">
        <v>51</v>
      </c>
    </row>
    <row r="4294" spans="1:25" x14ac:dyDescent="0.25">
      <c r="A4294" s="1">
        <v>44550</v>
      </c>
      <c r="B4294">
        <v>62218</v>
      </c>
      <c r="C4294" t="s">
        <v>335</v>
      </c>
      <c r="D4294" t="str">
        <f>VLOOKUP(sales_order1[[#This Row],[itemCode]],product_details3!B:C,2,0)</f>
        <v>CLNF50</v>
      </c>
      <c r="E4294" t="s">
        <v>336</v>
      </c>
      <c r="F4294" t="s">
        <v>45</v>
      </c>
      <c r="G4294">
        <v>50</v>
      </c>
      <c r="H4294">
        <v>7.3</v>
      </c>
      <c r="I4294">
        <v>365</v>
      </c>
      <c r="J4294">
        <v>2.8</v>
      </c>
      <c r="K4294">
        <v>140</v>
      </c>
      <c r="L4294">
        <v>4.5</v>
      </c>
      <c r="M4294">
        <v>0.61643835616438358</v>
      </c>
      <c r="N4294">
        <v>225</v>
      </c>
      <c r="O4294" t="s">
        <v>514</v>
      </c>
      <c r="P4294" t="s">
        <v>515</v>
      </c>
      <c r="Q4294" t="s">
        <v>64</v>
      </c>
      <c r="R4294" t="s">
        <v>40</v>
      </c>
      <c r="S4294" t="s">
        <v>84</v>
      </c>
      <c r="T4294" t="s">
        <v>419</v>
      </c>
      <c r="U4294" t="s">
        <v>1189</v>
      </c>
      <c r="V4294">
        <f>YEAR(sales_order1[[#This Row],[date]])</f>
        <v>2021</v>
      </c>
      <c r="W4294" t="str">
        <f>TEXT(sales_order1[[#This Row],[date]], "Mmm")</f>
        <v>Dec</v>
      </c>
      <c r="X4294">
        <f>VALUE(TEXT(sales_order1[[#This Row],[date]], "D"))</f>
        <v>20</v>
      </c>
      <c r="Y4294">
        <v>51</v>
      </c>
    </row>
    <row r="4295" spans="1:25" x14ac:dyDescent="0.25">
      <c r="A4295" s="1">
        <v>44550</v>
      </c>
      <c r="B4295">
        <v>62219</v>
      </c>
      <c r="C4295" t="s">
        <v>362</v>
      </c>
      <c r="D4295" t="str">
        <f>VLOOKUP(sales_order1[[#This Row],[itemCode]],product_details3!B:C,2,0)</f>
        <v>MSKO100</v>
      </c>
      <c r="E4295" t="s">
        <v>363</v>
      </c>
      <c r="F4295" t="s">
        <v>137</v>
      </c>
      <c r="G4295">
        <v>50</v>
      </c>
      <c r="H4295">
        <v>22.65</v>
      </c>
      <c r="I4295">
        <v>1132.5</v>
      </c>
      <c r="J4295">
        <v>9.5500000000000007</v>
      </c>
      <c r="K4295">
        <v>477.5</v>
      </c>
      <c r="L4295">
        <v>13.1</v>
      </c>
      <c r="M4295">
        <v>0.57836644591611486</v>
      </c>
      <c r="N4295">
        <v>655</v>
      </c>
      <c r="O4295" t="s">
        <v>125</v>
      </c>
      <c r="P4295" t="s">
        <v>126</v>
      </c>
      <c r="Q4295" t="s">
        <v>71</v>
      </c>
      <c r="R4295" t="s">
        <v>72</v>
      </c>
      <c r="S4295" t="s">
        <v>73</v>
      </c>
      <c r="T4295" t="s">
        <v>127</v>
      </c>
      <c r="U4295" t="s">
        <v>1190</v>
      </c>
      <c r="V4295">
        <f>YEAR(sales_order1[[#This Row],[date]])</f>
        <v>2021</v>
      </c>
      <c r="W4295" t="str">
        <f>TEXT(sales_order1[[#This Row],[date]], "Mmm")</f>
        <v>Dec</v>
      </c>
      <c r="X4295">
        <f>VALUE(TEXT(sales_order1[[#This Row],[date]], "D"))</f>
        <v>20</v>
      </c>
      <c r="Y4295">
        <v>51</v>
      </c>
    </row>
    <row r="4296" spans="1:25" x14ac:dyDescent="0.25">
      <c r="A4296" s="1">
        <v>44550</v>
      </c>
      <c r="B4296">
        <v>62220</v>
      </c>
      <c r="C4296" t="s">
        <v>43</v>
      </c>
      <c r="D4296" t="str">
        <f>VLOOKUP(sales_order1[[#This Row],[itemCode]],product_details3!B:C,2,0)</f>
        <v>CLNG200</v>
      </c>
      <c r="E4296" t="s">
        <v>44</v>
      </c>
      <c r="F4296" t="s">
        <v>45</v>
      </c>
      <c r="G4296">
        <v>100</v>
      </c>
      <c r="H4296">
        <v>21.25</v>
      </c>
      <c r="I4296">
        <v>2125</v>
      </c>
      <c r="J4296">
        <v>7.75</v>
      </c>
      <c r="K4296">
        <v>775</v>
      </c>
      <c r="L4296">
        <v>13.5</v>
      </c>
      <c r="M4296">
        <v>0.63529411764705879</v>
      </c>
      <c r="N4296">
        <v>1350</v>
      </c>
      <c r="O4296" t="s">
        <v>670</v>
      </c>
      <c r="P4296" t="s">
        <v>671</v>
      </c>
      <c r="Q4296" t="s">
        <v>383</v>
      </c>
      <c r="R4296" t="s">
        <v>72</v>
      </c>
      <c r="S4296" t="s">
        <v>459</v>
      </c>
      <c r="T4296" t="s">
        <v>672</v>
      </c>
      <c r="U4296" t="s">
        <v>1188</v>
      </c>
      <c r="V4296">
        <f>YEAR(sales_order1[[#This Row],[date]])</f>
        <v>2021</v>
      </c>
      <c r="W4296" t="str">
        <f>TEXT(sales_order1[[#This Row],[date]], "Mmm")</f>
        <v>Dec</v>
      </c>
      <c r="X4296">
        <f>VALUE(TEXT(sales_order1[[#This Row],[date]], "D"))</f>
        <v>20</v>
      </c>
      <c r="Y4296">
        <v>51</v>
      </c>
    </row>
    <row r="4297" spans="1:25" x14ac:dyDescent="0.25">
      <c r="A4297" s="1">
        <v>44550</v>
      </c>
      <c r="B4297">
        <v>62221</v>
      </c>
      <c r="C4297" t="s">
        <v>320</v>
      </c>
      <c r="D4297" t="str">
        <f>VLOOKUP(sales_order1[[#This Row],[itemCode]],product_details3!B:C,2,0)</f>
        <v>SCR50+100</v>
      </c>
      <c r="E4297" t="s">
        <v>321</v>
      </c>
      <c r="F4297" t="s">
        <v>61</v>
      </c>
      <c r="G4297">
        <v>100</v>
      </c>
      <c r="H4297">
        <v>26.25</v>
      </c>
      <c r="I4297">
        <v>2625</v>
      </c>
      <c r="J4297">
        <v>7.75</v>
      </c>
      <c r="K4297">
        <v>775</v>
      </c>
      <c r="L4297">
        <v>18.5</v>
      </c>
      <c r="M4297">
        <v>0.70476190476190481</v>
      </c>
      <c r="N4297">
        <v>1850</v>
      </c>
      <c r="O4297" t="s">
        <v>395</v>
      </c>
      <c r="P4297" t="s">
        <v>396</v>
      </c>
      <c r="Q4297" t="s">
        <v>191</v>
      </c>
      <c r="R4297" t="s">
        <v>56</v>
      </c>
      <c r="S4297" t="s">
        <v>192</v>
      </c>
      <c r="T4297" t="s">
        <v>397</v>
      </c>
      <c r="U4297" t="s">
        <v>1191</v>
      </c>
      <c r="V4297">
        <f>YEAR(sales_order1[[#This Row],[date]])</f>
        <v>2021</v>
      </c>
      <c r="W4297" t="str">
        <f>TEXT(sales_order1[[#This Row],[date]], "Mmm")</f>
        <v>Dec</v>
      </c>
      <c r="X4297">
        <f>VALUE(TEXT(sales_order1[[#This Row],[date]], "D"))</f>
        <v>20</v>
      </c>
      <c r="Y4297">
        <v>51</v>
      </c>
    </row>
    <row r="4298" spans="1:25" x14ac:dyDescent="0.25">
      <c r="A4298" s="1">
        <v>44550</v>
      </c>
      <c r="B4298">
        <v>62222</v>
      </c>
      <c r="C4298" t="s">
        <v>142</v>
      </c>
      <c r="D4298" t="str">
        <f>VLOOKUP(sales_order1[[#This Row],[itemCode]],product_details3!B:C,2,0)</f>
        <v>SRMC50</v>
      </c>
      <c r="E4298" t="s">
        <v>143</v>
      </c>
      <c r="F4298" t="s">
        <v>30</v>
      </c>
      <c r="G4298">
        <v>150</v>
      </c>
      <c r="H4298">
        <v>33.25</v>
      </c>
      <c r="I4298">
        <v>4987.5</v>
      </c>
      <c r="J4298">
        <v>12</v>
      </c>
      <c r="K4298">
        <v>1800</v>
      </c>
      <c r="L4298">
        <v>21.25</v>
      </c>
      <c r="M4298">
        <v>0.63909774436090228</v>
      </c>
      <c r="N4298">
        <v>3187.5</v>
      </c>
      <c r="O4298" t="s">
        <v>158</v>
      </c>
      <c r="P4298" t="s">
        <v>159</v>
      </c>
      <c r="Q4298" t="s">
        <v>160</v>
      </c>
      <c r="R4298" t="s">
        <v>112</v>
      </c>
      <c r="S4298" t="s">
        <v>161</v>
      </c>
      <c r="T4298" t="s">
        <v>162</v>
      </c>
      <c r="U4298" t="s">
        <v>1189</v>
      </c>
      <c r="V4298">
        <f>YEAR(sales_order1[[#This Row],[date]])</f>
        <v>2021</v>
      </c>
      <c r="W4298" t="str">
        <f>TEXT(sales_order1[[#This Row],[date]], "Mmm")</f>
        <v>Dec</v>
      </c>
      <c r="X4298">
        <f>VALUE(TEXT(sales_order1[[#This Row],[date]], "D"))</f>
        <v>20</v>
      </c>
      <c r="Y4298">
        <v>51</v>
      </c>
    </row>
    <row r="4299" spans="1:25" x14ac:dyDescent="0.25">
      <c r="A4299" s="1">
        <v>44550</v>
      </c>
      <c r="B4299">
        <v>62223</v>
      </c>
      <c r="C4299" t="s">
        <v>51</v>
      </c>
      <c r="D4299" t="str">
        <f>VLOOKUP(sales_order1[[#This Row],[itemCode]],product_details3!B:C,2,0)</f>
        <v>MSTH50</v>
      </c>
      <c r="E4299" t="s">
        <v>52</v>
      </c>
      <c r="F4299" t="s">
        <v>21</v>
      </c>
      <c r="G4299">
        <v>50</v>
      </c>
      <c r="H4299">
        <v>15.75</v>
      </c>
      <c r="I4299">
        <v>787.5</v>
      </c>
      <c r="J4299">
        <v>4.45</v>
      </c>
      <c r="K4299">
        <v>222.5</v>
      </c>
      <c r="L4299">
        <v>11.3</v>
      </c>
      <c r="M4299">
        <v>0.71746031746031746</v>
      </c>
      <c r="N4299">
        <v>565</v>
      </c>
      <c r="O4299" t="s">
        <v>648</v>
      </c>
      <c r="P4299" t="s">
        <v>649</v>
      </c>
      <c r="Q4299" t="s">
        <v>107</v>
      </c>
      <c r="R4299" t="s">
        <v>40</v>
      </c>
      <c r="S4299" t="s">
        <v>101</v>
      </c>
      <c r="T4299" t="s">
        <v>650</v>
      </c>
      <c r="U4299" t="s">
        <v>1190</v>
      </c>
      <c r="V4299">
        <f>YEAR(sales_order1[[#This Row],[date]])</f>
        <v>2021</v>
      </c>
      <c r="W4299" t="str">
        <f>TEXT(sales_order1[[#This Row],[date]], "Mmm")</f>
        <v>Dec</v>
      </c>
      <c r="X4299">
        <f>VALUE(TEXT(sales_order1[[#This Row],[date]], "D"))</f>
        <v>20</v>
      </c>
      <c r="Y4299">
        <v>51</v>
      </c>
    </row>
    <row r="4300" spans="1:25" x14ac:dyDescent="0.25">
      <c r="A4300" s="1">
        <v>44550</v>
      </c>
      <c r="B4300">
        <v>62224</v>
      </c>
      <c r="C4300" t="s">
        <v>175</v>
      </c>
      <c r="D4300" t="str">
        <f>VLOOKUP(sales_order1[[#This Row],[itemCode]],product_details3!B:C,2,0)</f>
        <v>SCRS3030</v>
      </c>
      <c r="E4300" t="s">
        <v>176</v>
      </c>
      <c r="F4300" t="s">
        <v>61</v>
      </c>
      <c r="G4300">
        <v>100</v>
      </c>
      <c r="H4300">
        <v>13.1</v>
      </c>
      <c r="I4300">
        <v>1310</v>
      </c>
      <c r="J4300">
        <v>4.7</v>
      </c>
      <c r="K4300">
        <v>470</v>
      </c>
      <c r="L4300">
        <v>8.4</v>
      </c>
      <c r="M4300">
        <v>0.6412213740458016</v>
      </c>
      <c r="N4300">
        <v>840</v>
      </c>
      <c r="O4300" t="s">
        <v>443</v>
      </c>
      <c r="P4300" t="s">
        <v>444</v>
      </c>
      <c r="Q4300" t="s">
        <v>111</v>
      </c>
      <c r="R4300" t="s">
        <v>112</v>
      </c>
      <c r="S4300" t="s">
        <v>445</v>
      </c>
      <c r="T4300" t="s">
        <v>446</v>
      </c>
      <c r="U4300" t="s">
        <v>1189</v>
      </c>
      <c r="V4300">
        <f>YEAR(sales_order1[[#This Row],[date]])</f>
        <v>2021</v>
      </c>
      <c r="W4300" t="str">
        <f>TEXT(sales_order1[[#This Row],[date]], "Mmm")</f>
        <v>Dec</v>
      </c>
      <c r="X4300">
        <f>VALUE(TEXT(sales_order1[[#This Row],[date]], "D"))</f>
        <v>20</v>
      </c>
      <c r="Y4300">
        <v>51</v>
      </c>
    </row>
    <row r="4301" spans="1:25" x14ac:dyDescent="0.25">
      <c r="A4301" s="1">
        <v>44550</v>
      </c>
      <c r="B4301">
        <v>62225</v>
      </c>
      <c r="C4301" t="s">
        <v>128</v>
      </c>
      <c r="D4301" t="str">
        <f>VLOOKUP(sales_order1[[#This Row],[itemCode]],product_details3!B:C,2,0)</f>
        <v>SCRT100</v>
      </c>
      <c r="E4301" t="s">
        <v>129</v>
      </c>
      <c r="F4301" t="s">
        <v>61</v>
      </c>
      <c r="G4301">
        <v>50</v>
      </c>
      <c r="H4301">
        <v>28.25</v>
      </c>
      <c r="I4301">
        <v>1412.5</v>
      </c>
      <c r="J4301">
        <v>9</v>
      </c>
      <c r="K4301">
        <v>450</v>
      </c>
      <c r="L4301">
        <v>19.25</v>
      </c>
      <c r="M4301">
        <v>0.68141592920353977</v>
      </c>
      <c r="N4301">
        <v>962.5</v>
      </c>
      <c r="O4301" t="s">
        <v>290</v>
      </c>
      <c r="P4301" t="s">
        <v>291</v>
      </c>
      <c r="Q4301" t="s">
        <v>201</v>
      </c>
      <c r="R4301" t="s">
        <v>25</v>
      </c>
      <c r="S4301" t="s">
        <v>202</v>
      </c>
      <c r="T4301" t="s">
        <v>292</v>
      </c>
      <c r="U4301" t="s">
        <v>1191</v>
      </c>
      <c r="V4301">
        <f>YEAR(sales_order1[[#This Row],[date]])</f>
        <v>2021</v>
      </c>
      <c r="W4301" t="str">
        <f>TEXT(sales_order1[[#This Row],[date]], "Mmm")</f>
        <v>Dec</v>
      </c>
      <c r="X4301">
        <f>VALUE(TEXT(sales_order1[[#This Row],[date]], "D"))</f>
        <v>20</v>
      </c>
      <c r="Y4301">
        <v>51</v>
      </c>
    </row>
    <row r="4302" spans="1:25" x14ac:dyDescent="0.25">
      <c r="A4302" s="1">
        <v>44551</v>
      </c>
      <c r="B4302">
        <v>62226</v>
      </c>
      <c r="C4302" t="s">
        <v>204</v>
      </c>
      <c r="D4302" t="str">
        <f>VLOOKUP(sales_order1[[#This Row],[itemCode]],product_details3!B:C,2,0)</f>
        <v>MKRM150</v>
      </c>
      <c r="E4302" t="s">
        <v>205</v>
      </c>
      <c r="F4302" t="s">
        <v>151</v>
      </c>
      <c r="G4302">
        <v>50</v>
      </c>
      <c r="H4302">
        <v>10.75</v>
      </c>
      <c r="I4302">
        <v>537.5</v>
      </c>
      <c r="J4302">
        <v>4.45</v>
      </c>
      <c r="K4302">
        <v>222.5</v>
      </c>
      <c r="L4302">
        <v>6.3</v>
      </c>
      <c r="M4302">
        <v>0.586046511627907</v>
      </c>
      <c r="N4302">
        <v>315</v>
      </c>
      <c r="O4302" t="s">
        <v>736</v>
      </c>
      <c r="P4302" t="s">
        <v>737</v>
      </c>
      <c r="Q4302" t="s">
        <v>132</v>
      </c>
      <c r="R4302" t="s">
        <v>56</v>
      </c>
      <c r="S4302" t="s">
        <v>133</v>
      </c>
      <c r="T4302" t="s">
        <v>642</v>
      </c>
      <c r="U4302" t="s">
        <v>1191</v>
      </c>
      <c r="V4302">
        <f>YEAR(sales_order1[[#This Row],[date]])</f>
        <v>2021</v>
      </c>
      <c r="W4302" t="str">
        <f>TEXT(sales_order1[[#This Row],[date]], "Mmm")</f>
        <v>Dec</v>
      </c>
      <c r="X4302">
        <f>VALUE(TEXT(sales_order1[[#This Row],[date]], "D"))</f>
        <v>21</v>
      </c>
      <c r="Y4302">
        <v>51</v>
      </c>
    </row>
    <row r="4303" spans="1:25" x14ac:dyDescent="0.25">
      <c r="A4303" s="1">
        <v>44551</v>
      </c>
      <c r="B4303">
        <v>62227</v>
      </c>
      <c r="C4303" t="s">
        <v>170</v>
      </c>
      <c r="D4303" t="str">
        <f>VLOOKUP(sales_order1[[#This Row],[itemCode]],product_details3!B:C,2,0)</f>
        <v>MKRM100</v>
      </c>
      <c r="E4303" t="s">
        <v>171</v>
      </c>
      <c r="F4303" t="s">
        <v>151</v>
      </c>
      <c r="G4303">
        <v>100</v>
      </c>
      <c r="H4303">
        <v>5.5</v>
      </c>
      <c r="I4303">
        <v>550</v>
      </c>
      <c r="J4303">
        <v>2.2999999999999998</v>
      </c>
      <c r="K4303">
        <v>230</v>
      </c>
      <c r="L4303">
        <v>3.2</v>
      </c>
      <c r="M4303">
        <v>0.5818181818181819</v>
      </c>
      <c r="N4303">
        <v>320</v>
      </c>
      <c r="O4303" t="s">
        <v>262</v>
      </c>
      <c r="P4303" t="s">
        <v>263</v>
      </c>
      <c r="Q4303" t="s">
        <v>264</v>
      </c>
      <c r="R4303" t="s">
        <v>56</v>
      </c>
      <c r="S4303" t="s">
        <v>133</v>
      </c>
      <c r="T4303" t="s">
        <v>265</v>
      </c>
      <c r="U4303" t="s">
        <v>1191</v>
      </c>
      <c r="V4303">
        <f>YEAR(sales_order1[[#This Row],[date]])</f>
        <v>2021</v>
      </c>
      <c r="W4303" t="str">
        <f>TEXT(sales_order1[[#This Row],[date]], "Mmm")</f>
        <v>Dec</v>
      </c>
      <c r="X4303">
        <f>VALUE(TEXT(sales_order1[[#This Row],[date]], "D"))</f>
        <v>21</v>
      </c>
      <c r="Y4303">
        <v>51</v>
      </c>
    </row>
    <row r="4304" spans="1:25" x14ac:dyDescent="0.25">
      <c r="A4304" s="1">
        <v>44551</v>
      </c>
      <c r="B4304">
        <v>62228</v>
      </c>
      <c r="C4304" t="s">
        <v>135</v>
      </c>
      <c r="D4304" t="str">
        <f>VLOOKUP(sales_order1[[#This Row],[itemCode]],product_details3!B:C,2,0)</f>
        <v>MSKSH</v>
      </c>
      <c r="E4304" t="s">
        <v>136</v>
      </c>
      <c r="F4304" t="s">
        <v>137</v>
      </c>
      <c r="G4304">
        <v>200</v>
      </c>
      <c r="H4304">
        <v>18.75</v>
      </c>
      <c r="I4304">
        <v>3750</v>
      </c>
      <c r="J4304">
        <v>7.45</v>
      </c>
      <c r="K4304">
        <v>1490</v>
      </c>
      <c r="L4304">
        <v>11.3</v>
      </c>
      <c r="M4304">
        <v>0.60266666666666668</v>
      </c>
      <c r="N4304">
        <v>2260</v>
      </c>
      <c r="O4304" t="s">
        <v>487</v>
      </c>
      <c r="P4304" t="s">
        <v>488</v>
      </c>
      <c r="Q4304" t="s">
        <v>48</v>
      </c>
      <c r="R4304" t="s">
        <v>25</v>
      </c>
      <c r="S4304" t="s">
        <v>286</v>
      </c>
      <c r="T4304" t="s">
        <v>489</v>
      </c>
      <c r="U4304" t="s">
        <v>1191</v>
      </c>
      <c r="V4304">
        <f>YEAR(sales_order1[[#This Row],[date]])</f>
        <v>2021</v>
      </c>
      <c r="W4304" t="str">
        <f>TEXT(sales_order1[[#This Row],[date]], "Mmm")</f>
        <v>Dec</v>
      </c>
      <c r="X4304">
        <f>VALUE(TEXT(sales_order1[[#This Row],[date]], "D"))</f>
        <v>21</v>
      </c>
      <c r="Y4304">
        <v>51</v>
      </c>
    </row>
    <row r="4305" spans="1:25" x14ac:dyDescent="0.25">
      <c r="A4305" s="1">
        <v>44551</v>
      </c>
      <c r="B4305">
        <v>62229</v>
      </c>
      <c r="C4305" t="s">
        <v>28</v>
      </c>
      <c r="D4305" t="str">
        <f>VLOOKUP(sales_order1[[#This Row],[itemCode]],product_details3!B:C,2,0)</f>
        <v>SRMC30</v>
      </c>
      <c r="E4305" t="s">
        <v>29</v>
      </c>
      <c r="F4305" t="s">
        <v>30</v>
      </c>
      <c r="G4305">
        <v>150</v>
      </c>
      <c r="H4305">
        <v>22.6</v>
      </c>
      <c r="I4305">
        <v>3390</v>
      </c>
      <c r="J4305">
        <v>7.6</v>
      </c>
      <c r="K4305">
        <v>1140</v>
      </c>
      <c r="L4305">
        <v>15</v>
      </c>
      <c r="M4305">
        <v>0.66371681415929207</v>
      </c>
      <c r="N4305">
        <v>2250</v>
      </c>
      <c r="O4305" t="s">
        <v>138</v>
      </c>
      <c r="P4305" t="s">
        <v>139</v>
      </c>
      <c r="Q4305" t="s">
        <v>77</v>
      </c>
      <c r="R4305" t="s">
        <v>72</v>
      </c>
      <c r="S4305" t="s">
        <v>140</v>
      </c>
      <c r="T4305" t="s">
        <v>141</v>
      </c>
      <c r="U4305" t="s">
        <v>1190</v>
      </c>
      <c r="V4305">
        <f>YEAR(sales_order1[[#This Row],[date]])</f>
        <v>2021</v>
      </c>
      <c r="W4305" t="str">
        <f>TEXT(sales_order1[[#This Row],[date]], "Mmm")</f>
        <v>Dec</v>
      </c>
      <c r="X4305">
        <f>VALUE(TEXT(sales_order1[[#This Row],[date]], "D"))</f>
        <v>21</v>
      </c>
      <c r="Y4305">
        <v>51</v>
      </c>
    </row>
    <row r="4306" spans="1:25" x14ac:dyDescent="0.25">
      <c r="A4306" s="1">
        <v>44551</v>
      </c>
      <c r="B4306">
        <v>62230</v>
      </c>
      <c r="C4306" t="s">
        <v>325</v>
      </c>
      <c r="D4306" t="str">
        <f>VLOOKUP(sales_order1[[#This Row],[itemCode]],product_details3!B:C,2,0)</f>
        <v>EXFG100</v>
      </c>
      <c r="E4306" t="s">
        <v>326</v>
      </c>
      <c r="F4306" t="s">
        <v>183</v>
      </c>
      <c r="G4306">
        <v>50</v>
      </c>
      <c r="H4306">
        <v>20.75</v>
      </c>
      <c r="I4306">
        <v>1037.5</v>
      </c>
      <c r="J4306">
        <v>7.45</v>
      </c>
      <c r="K4306">
        <v>372.5</v>
      </c>
      <c r="L4306">
        <v>13.3</v>
      </c>
      <c r="M4306">
        <v>0.64096385542168677</v>
      </c>
      <c r="N4306">
        <v>665</v>
      </c>
      <c r="O4306" t="s">
        <v>676</v>
      </c>
      <c r="P4306" t="s">
        <v>677</v>
      </c>
      <c r="Q4306" t="s">
        <v>93</v>
      </c>
      <c r="R4306" t="s">
        <v>72</v>
      </c>
      <c r="S4306" t="s">
        <v>94</v>
      </c>
      <c r="T4306" t="s">
        <v>678</v>
      </c>
      <c r="U4306" t="s">
        <v>1190</v>
      </c>
      <c r="V4306">
        <f>YEAR(sales_order1[[#This Row],[date]])</f>
        <v>2021</v>
      </c>
      <c r="W4306" t="str">
        <f>TEXT(sales_order1[[#This Row],[date]], "Mmm")</f>
        <v>Dec</v>
      </c>
      <c r="X4306">
        <f>VALUE(TEXT(sales_order1[[#This Row],[date]], "D"))</f>
        <v>21</v>
      </c>
      <c r="Y4306">
        <v>51</v>
      </c>
    </row>
    <row r="4307" spans="1:25" x14ac:dyDescent="0.25">
      <c r="A4307" s="1">
        <v>44551</v>
      </c>
      <c r="B4307">
        <v>62231</v>
      </c>
      <c r="C4307" t="s">
        <v>67</v>
      </c>
      <c r="D4307" t="str">
        <f>VLOOKUP(sales_order1[[#This Row],[itemCode]],product_details3!B:C,2,0)</f>
        <v>SRMH15</v>
      </c>
      <c r="E4307" t="s">
        <v>68</v>
      </c>
      <c r="F4307" t="s">
        <v>30</v>
      </c>
      <c r="G4307">
        <v>200</v>
      </c>
      <c r="H4307">
        <v>15.75</v>
      </c>
      <c r="I4307">
        <v>3150</v>
      </c>
      <c r="J4307">
        <v>5.45</v>
      </c>
      <c r="K4307">
        <v>1090</v>
      </c>
      <c r="L4307">
        <v>10.3</v>
      </c>
      <c r="M4307">
        <v>0.65396825396825398</v>
      </c>
      <c r="N4307">
        <v>2060</v>
      </c>
      <c r="O4307" t="s">
        <v>516</v>
      </c>
      <c r="P4307" t="s">
        <v>517</v>
      </c>
      <c r="Q4307" t="s">
        <v>191</v>
      </c>
      <c r="R4307" t="s">
        <v>56</v>
      </c>
      <c r="S4307" t="s">
        <v>192</v>
      </c>
      <c r="T4307" t="s">
        <v>518</v>
      </c>
      <c r="U4307" t="s">
        <v>1191</v>
      </c>
      <c r="V4307">
        <f>YEAR(sales_order1[[#This Row],[date]])</f>
        <v>2021</v>
      </c>
      <c r="W4307" t="str">
        <f>TEXT(sales_order1[[#This Row],[date]], "Mmm")</f>
        <v>Dec</v>
      </c>
      <c r="X4307">
        <f>VALUE(TEXT(sales_order1[[#This Row],[date]], "D"))</f>
        <v>21</v>
      </c>
      <c r="Y4307">
        <v>51</v>
      </c>
    </row>
    <row r="4308" spans="1:25" x14ac:dyDescent="0.25">
      <c r="A4308" s="1">
        <v>44551</v>
      </c>
      <c r="B4308">
        <v>62232</v>
      </c>
      <c r="C4308" t="s">
        <v>19</v>
      </c>
      <c r="D4308" t="str">
        <f>VLOOKUP(sales_order1[[#This Row],[itemCode]],product_details3!B:C,2,0)</f>
        <v>MSTH100</v>
      </c>
      <c r="E4308" t="s">
        <v>20</v>
      </c>
      <c r="F4308" t="s">
        <v>21</v>
      </c>
      <c r="G4308">
        <v>150</v>
      </c>
      <c r="H4308">
        <v>26.25</v>
      </c>
      <c r="I4308">
        <v>3937.5</v>
      </c>
      <c r="J4308">
        <v>7.75</v>
      </c>
      <c r="K4308">
        <v>1162.5</v>
      </c>
      <c r="L4308">
        <v>18.5</v>
      </c>
      <c r="M4308">
        <v>0.70476190476190481</v>
      </c>
      <c r="N4308">
        <v>2775</v>
      </c>
      <c r="O4308" t="s">
        <v>341</v>
      </c>
      <c r="P4308" t="s">
        <v>342</v>
      </c>
      <c r="Q4308" t="s">
        <v>146</v>
      </c>
      <c r="R4308" t="s">
        <v>112</v>
      </c>
      <c r="S4308" t="s">
        <v>343</v>
      </c>
      <c r="T4308" t="s">
        <v>95</v>
      </c>
      <c r="U4308" t="s">
        <v>1190</v>
      </c>
      <c r="V4308">
        <f>YEAR(sales_order1[[#This Row],[date]])</f>
        <v>2021</v>
      </c>
      <c r="W4308" t="str">
        <f>TEXT(sales_order1[[#This Row],[date]], "Mmm")</f>
        <v>Dec</v>
      </c>
      <c r="X4308">
        <f>VALUE(TEXT(sales_order1[[#This Row],[date]], "D"))</f>
        <v>21</v>
      </c>
      <c r="Y4308">
        <v>51</v>
      </c>
    </row>
    <row r="4309" spans="1:25" x14ac:dyDescent="0.25">
      <c r="A4309" s="1">
        <v>44551</v>
      </c>
      <c r="B4309">
        <v>62233</v>
      </c>
      <c r="C4309" t="s">
        <v>327</v>
      </c>
      <c r="D4309" t="str">
        <f>VLOOKUP(sales_order1[[#This Row],[itemCode]],product_details3!B:C,2,0)</f>
        <v>SCR50+50</v>
      </c>
      <c r="E4309" t="s">
        <v>328</v>
      </c>
      <c r="F4309" t="s">
        <v>61</v>
      </c>
      <c r="G4309">
        <v>100</v>
      </c>
      <c r="H4309">
        <v>15.75</v>
      </c>
      <c r="I4309">
        <v>1575</v>
      </c>
      <c r="J4309">
        <v>4.45</v>
      </c>
      <c r="K4309">
        <v>445</v>
      </c>
      <c r="L4309">
        <v>11.3</v>
      </c>
      <c r="M4309">
        <v>0.71746031746031746</v>
      </c>
      <c r="N4309">
        <v>1130</v>
      </c>
      <c r="O4309" t="s">
        <v>640</v>
      </c>
      <c r="P4309" t="s">
        <v>641</v>
      </c>
      <c r="Q4309" t="s">
        <v>132</v>
      </c>
      <c r="R4309" t="s">
        <v>56</v>
      </c>
      <c r="S4309" t="s">
        <v>133</v>
      </c>
      <c r="T4309" t="s">
        <v>642</v>
      </c>
      <c r="U4309" t="s">
        <v>1191</v>
      </c>
      <c r="V4309">
        <f>YEAR(sales_order1[[#This Row],[date]])</f>
        <v>2021</v>
      </c>
      <c r="W4309" t="str">
        <f>TEXT(sales_order1[[#This Row],[date]], "Mmm")</f>
        <v>Dec</v>
      </c>
      <c r="X4309">
        <f>VALUE(TEXT(sales_order1[[#This Row],[date]], "D"))</f>
        <v>21</v>
      </c>
      <c r="Y4309">
        <v>51</v>
      </c>
    </row>
    <row r="4310" spans="1:25" x14ac:dyDescent="0.25">
      <c r="A4310" s="1">
        <v>44551</v>
      </c>
      <c r="B4310">
        <v>62234</v>
      </c>
      <c r="C4310" t="s">
        <v>86</v>
      </c>
      <c r="D4310" t="str">
        <f>VLOOKUP(sales_order1[[#This Row],[itemCode]],product_details3!B:C,2,0)</f>
        <v>SRMH30</v>
      </c>
      <c r="E4310" t="s">
        <v>87</v>
      </c>
      <c r="F4310" t="s">
        <v>30</v>
      </c>
      <c r="G4310">
        <v>100</v>
      </c>
      <c r="H4310">
        <v>21</v>
      </c>
      <c r="I4310">
        <v>2100</v>
      </c>
      <c r="J4310">
        <v>6.6</v>
      </c>
      <c r="K4310">
        <v>660</v>
      </c>
      <c r="L4310">
        <v>14.4</v>
      </c>
      <c r="M4310">
        <v>0.68571428571428572</v>
      </c>
      <c r="N4310">
        <v>1440</v>
      </c>
      <c r="O4310" t="s">
        <v>430</v>
      </c>
      <c r="P4310" t="s">
        <v>431</v>
      </c>
      <c r="Q4310" t="s">
        <v>218</v>
      </c>
      <c r="R4310" t="s">
        <v>40</v>
      </c>
      <c r="S4310" t="s">
        <v>432</v>
      </c>
      <c r="T4310" t="s">
        <v>433</v>
      </c>
      <c r="U4310" t="s">
        <v>1190</v>
      </c>
      <c r="V4310">
        <f>YEAR(sales_order1[[#This Row],[date]])</f>
        <v>2021</v>
      </c>
      <c r="W4310" t="str">
        <f>TEXT(sales_order1[[#This Row],[date]], "Mmm")</f>
        <v>Dec</v>
      </c>
      <c r="X4310">
        <f>VALUE(TEXT(sales_order1[[#This Row],[date]], "D"))</f>
        <v>21</v>
      </c>
      <c r="Y4310">
        <v>51</v>
      </c>
    </row>
    <row r="4311" spans="1:25" x14ac:dyDescent="0.25">
      <c r="A4311" s="1">
        <v>44551</v>
      </c>
      <c r="B4311">
        <v>62235</v>
      </c>
      <c r="C4311" t="s">
        <v>128</v>
      </c>
      <c r="D4311" t="str">
        <f>VLOOKUP(sales_order1[[#This Row],[itemCode]],product_details3!B:C,2,0)</f>
        <v>SCRT100</v>
      </c>
      <c r="E4311" t="s">
        <v>129</v>
      </c>
      <c r="F4311" t="s">
        <v>61</v>
      </c>
      <c r="G4311">
        <v>250</v>
      </c>
      <c r="H4311">
        <v>28.25</v>
      </c>
      <c r="I4311">
        <v>7062.5</v>
      </c>
      <c r="J4311">
        <v>9</v>
      </c>
      <c r="K4311">
        <v>2250</v>
      </c>
      <c r="L4311">
        <v>19.25</v>
      </c>
      <c r="M4311">
        <v>0.68141592920353977</v>
      </c>
      <c r="N4311">
        <v>4812.5</v>
      </c>
      <c r="O4311" t="s">
        <v>211</v>
      </c>
      <c r="P4311" t="s">
        <v>212</v>
      </c>
      <c r="Q4311" t="s">
        <v>213</v>
      </c>
      <c r="R4311" t="s">
        <v>25</v>
      </c>
      <c r="S4311" t="s">
        <v>214</v>
      </c>
      <c r="T4311" t="s">
        <v>215</v>
      </c>
      <c r="U4311" t="s">
        <v>1191</v>
      </c>
      <c r="V4311">
        <f>YEAR(sales_order1[[#This Row],[date]])</f>
        <v>2021</v>
      </c>
      <c r="W4311" t="str">
        <f>TEXT(sales_order1[[#This Row],[date]], "Mmm")</f>
        <v>Dec</v>
      </c>
      <c r="X4311">
        <f>VALUE(TEXT(sales_order1[[#This Row],[date]], "D"))</f>
        <v>21</v>
      </c>
      <c r="Y4311">
        <v>51</v>
      </c>
    </row>
    <row r="4312" spans="1:25" x14ac:dyDescent="0.25">
      <c r="A4312" s="1">
        <v>44551</v>
      </c>
      <c r="B4312">
        <v>62236</v>
      </c>
      <c r="C4312" t="s">
        <v>86</v>
      </c>
      <c r="D4312" t="str">
        <f>VLOOKUP(sales_order1[[#This Row],[itemCode]],product_details3!B:C,2,0)</f>
        <v>SRMH30</v>
      </c>
      <c r="E4312" t="s">
        <v>87</v>
      </c>
      <c r="F4312" t="s">
        <v>30</v>
      </c>
      <c r="G4312">
        <v>100</v>
      </c>
      <c r="H4312">
        <v>21</v>
      </c>
      <c r="I4312">
        <v>2100</v>
      </c>
      <c r="J4312">
        <v>6.6</v>
      </c>
      <c r="K4312">
        <v>660</v>
      </c>
      <c r="L4312">
        <v>14.4</v>
      </c>
      <c r="M4312">
        <v>0.68571428571428572</v>
      </c>
      <c r="N4312">
        <v>1440</v>
      </c>
      <c r="O4312" t="s">
        <v>576</v>
      </c>
      <c r="P4312" t="s">
        <v>577</v>
      </c>
      <c r="Q4312" t="s">
        <v>132</v>
      </c>
      <c r="R4312" t="s">
        <v>56</v>
      </c>
      <c r="S4312" t="s">
        <v>133</v>
      </c>
      <c r="T4312" t="s">
        <v>578</v>
      </c>
      <c r="U4312" t="s">
        <v>1191</v>
      </c>
      <c r="V4312">
        <f>YEAR(sales_order1[[#This Row],[date]])</f>
        <v>2021</v>
      </c>
      <c r="W4312" t="str">
        <f>TEXT(sales_order1[[#This Row],[date]], "Mmm")</f>
        <v>Dec</v>
      </c>
      <c r="X4312">
        <f>VALUE(TEXT(sales_order1[[#This Row],[date]], "D"))</f>
        <v>21</v>
      </c>
      <c r="Y4312">
        <v>51</v>
      </c>
    </row>
    <row r="4313" spans="1:25" x14ac:dyDescent="0.25">
      <c r="A4313" s="1">
        <v>44551</v>
      </c>
      <c r="B4313">
        <v>62237</v>
      </c>
      <c r="C4313" t="s">
        <v>175</v>
      </c>
      <c r="D4313" t="str">
        <f>VLOOKUP(sales_order1[[#This Row],[itemCode]],product_details3!B:C,2,0)</f>
        <v>SCRS3030</v>
      </c>
      <c r="E4313" t="s">
        <v>176</v>
      </c>
      <c r="F4313" t="s">
        <v>61</v>
      </c>
      <c r="G4313">
        <v>350</v>
      </c>
      <c r="H4313">
        <v>13.1</v>
      </c>
      <c r="I4313">
        <v>4585</v>
      </c>
      <c r="J4313">
        <v>4.7</v>
      </c>
      <c r="K4313">
        <v>1645</v>
      </c>
      <c r="L4313">
        <v>8.4</v>
      </c>
      <c r="M4313">
        <v>0.6412213740458016</v>
      </c>
      <c r="N4313">
        <v>2940</v>
      </c>
      <c r="O4313" t="s">
        <v>117</v>
      </c>
      <c r="P4313" t="s">
        <v>118</v>
      </c>
      <c r="Q4313" t="s">
        <v>119</v>
      </c>
      <c r="R4313" t="s">
        <v>40</v>
      </c>
      <c r="S4313" t="s">
        <v>120</v>
      </c>
      <c r="T4313" t="s">
        <v>121</v>
      </c>
      <c r="U4313" t="s">
        <v>1190</v>
      </c>
      <c r="V4313">
        <f>YEAR(sales_order1[[#This Row],[date]])</f>
        <v>2021</v>
      </c>
      <c r="W4313" t="str">
        <f>TEXT(sales_order1[[#This Row],[date]], "Mmm")</f>
        <v>Dec</v>
      </c>
      <c r="X4313">
        <f>VALUE(TEXT(sales_order1[[#This Row],[date]], "D"))</f>
        <v>21</v>
      </c>
      <c r="Y4313">
        <v>51</v>
      </c>
    </row>
    <row r="4314" spans="1:25" x14ac:dyDescent="0.25">
      <c r="A4314" s="1">
        <v>44551</v>
      </c>
      <c r="B4314">
        <v>62238</v>
      </c>
      <c r="C4314" t="s">
        <v>115</v>
      </c>
      <c r="D4314" t="str">
        <f>VLOOKUP(sales_order1[[#This Row],[itemCode]],product_details3!B:C,2,0)</f>
        <v>SCRS30100</v>
      </c>
      <c r="E4314" t="s">
        <v>116</v>
      </c>
      <c r="F4314" t="s">
        <v>61</v>
      </c>
      <c r="G4314">
        <v>300</v>
      </c>
      <c r="H4314">
        <v>32.75</v>
      </c>
      <c r="I4314">
        <v>9825</v>
      </c>
      <c r="J4314">
        <v>11.25</v>
      </c>
      <c r="K4314">
        <v>3375</v>
      </c>
      <c r="L4314">
        <v>21.5</v>
      </c>
      <c r="M4314">
        <v>0.65648854961832059</v>
      </c>
      <c r="N4314">
        <v>6450</v>
      </c>
      <c r="O4314" t="s">
        <v>691</v>
      </c>
      <c r="P4314" t="s">
        <v>692</v>
      </c>
      <c r="Q4314" t="s">
        <v>160</v>
      </c>
      <c r="R4314" t="s">
        <v>112</v>
      </c>
      <c r="S4314" t="s">
        <v>297</v>
      </c>
      <c r="T4314" t="s">
        <v>693</v>
      </c>
      <c r="U4314" t="s">
        <v>1189</v>
      </c>
      <c r="V4314">
        <f>YEAR(sales_order1[[#This Row],[date]])</f>
        <v>2021</v>
      </c>
      <c r="W4314" t="str">
        <f>TEXT(sales_order1[[#This Row],[date]], "Mmm")</f>
        <v>Dec</v>
      </c>
      <c r="X4314">
        <f>VALUE(TEXT(sales_order1[[#This Row],[date]], "D"))</f>
        <v>21</v>
      </c>
      <c r="Y4314">
        <v>51</v>
      </c>
    </row>
    <row r="4315" spans="1:25" x14ac:dyDescent="0.25">
      <c r="A4315" s="1">
        <v>44552</v>
      </c>
      <c r="B4315">
        <v>62239</v>
      </c>
      <c r="C4315" t="s">
        <v>335</v>
      </c>
      <c r="D4315" t="str">
        <f>VLOOKUP(sales_order1[[#This Row],[itemCode]],product_details3!B:C,2,0)</f>
        <v>CLNF50</v>
      </c>
      <c r="E4315" t="s">
        <v>336</v>
      </c>
      <c r="F4315" t="s">
        <v>45</v>
      </c>
      <c r="G4315">
        <v>150</v>
      </c>
      <c r="H4315">
        <v>7.3</v>
      </c>
      <c r="I4315">
        <v>1095</v>
      </c>
      <c r="J4315">
        <v>2.8</v>
      </c>
      <c r="K4315">
        <v>420</v>
      </c>
      <c r="L4315">
        <v>4.5</v>
      </c>
      <c r="M4315">
        <v>0.61643835616438358</v>
      </c>
      <c r="N4315">
        <v>675</v>
      </c>
      <c r="O4315" t="s">
        <v>69</v>
      </c>
      <c r="P4315" t="s">
        <v>70</v>
      </c>
      <c r="Q4315" t="s">
        <v>71</v>
      </c>
      <c r="R4315" t="s">
        <v>72</v>
      </c>
      <c r="S4315" t="s">
        <v>73</v>
      </c>
      <c r="T4315" t="s">
        <v>74</v>
      </c>
      <c r="U4315" t="s">
        <v>1190</v>
      </c>
      <c r="V4315">
        <f>YEAR(sales_order1[[#This Row],[date]])</f>
        <v>2021</v>
      </c>
      <c r="W4315" t="str">
        <f>TEXT(sales_order1[[#This Row],[date]], "Mmm")</f>
        <v>Dec</v>
      </c>
      <c r="X4315">
        <f>VALUE(TEXT(sales_order1[[#This Row],[date]], "D"))</f>
        <v>22</v>
      </c>
      <c r="Y4315">
        <v>51</v>
      </c>
    </row>
    <row r="4316" spans="1:25" x14ac:dyDescent="0.25">
      <c r="A4316" s="1">
        <v>44552</v>
      </c>
      <c r="B4316">
        <v>62240</v>
      </c>
      <c r="C4316" t="s">
        <v>86</v>
      </c>
      <c r="D4316" t="str">
        <f>VLOOKUP(sales_order1[[#This Row],[itemCode]],product_details3!B:C,2,0)</f>
        <v>SRMH30</v>
      </c>
      <c r="E4316" t="s">
        <v>87</v>
      </c>
      <c r="F4316" t="s">
        <v>30</v>
      </c>
      <c r="G4316">
        <v>200</v>
      </c>
      <c r="H4316">
        <v>21</v>
      </c>
      <c r="I4316">
        <v>4200</v>
      </c>
      <c r="J4316">
        <v>6.6</v>
      </c>
      <c r="K4316">
        <v>1320</v>
      </c>
      <c r="L4316">
        <v>14.4</v>
      </c>
      <c r="M4316">
        <v>0.68571428571428572</v>
      </c>
      <c r="N4316">
        <v>2880</v>
      </c>
      <c r="O4316" t="s">
        <v>738</v>
      </c>
      <c r="P4316" t="s">
        <v>739</v>
      </c>
      <c r="Q4316" t="s">
        <v>107</v>
      </c>
      <c r="R4316" t="s">
        <v>40</v>
      </c>
      <c r="S4316" t="s">
        <v>101</v>
      </c>
      <c r="T4316" t="s">
        <v>740</v>
      </c>
      <c r="U4316" t="s">
        <v>1190</v>
      </c>
      <c r="V4316">
        <f>YEAR(sales_order1[[#This Row],[date]])</f>
        <v>2021</v>
      </c>
      <c r="W4316" t="str">
        <f>TEXT(sales_order1[[#This Row],[date]], "Mmm")</f>
        <v>Dec</v>
      </c>
      <c r="X4316">
        <f>VALUE(TEXT(sales_order1[[#This Row],[date]], "D"))</f>
        <v>22</v>
      </c>
      <c r="Y4316">
        <v>51</v>
      </c>
    </row>
    <row r="4317" spans="1:25" x14ac:dyDescent="0.25">
      <c r="A4317" s="1">
        <v>44552</v>
      </c>
      <c r="B4317">
        <v>62241</v>
      </c>
      <c r="C4317" t="s">
        <v>325</v>
      </c>
      <c r="D4317" t="str">
        <f>VLOOKUP(sales_order1[[#This Row],[itemCode]],product_details3!B:C,2,0)</f>
        <v>EXFG100</v>
      </c>
      <c r="E4317" t="s">
        <v>326</v>
      </c>
      <c r="F4317" t="s">
        <v>183</v>
      </c>
      <c r="G4317">
        <v>100</v>
      </c>
      <c r="H4317">
        <v>20.75</v>
      </c>
      <c r="I4317">
        <v>2075</v>
      </c>
      <c r="J4317">
        <v>7.45</v>
      </c>
      <c r="K4317">
        <v>745</v>
      </c>
      <c r="L4317">
        <v>13.3</v>
      </c>
      <c r="M4317">
        <v>0.64096385542168677</v>
      </c>
      <c r="N4317">
        <v>1330</v>
      </c>
      <c r="O4317" t="s">
        <v>547</v>
      </c>
      <c r="P4317" t="s">
        <v>548</v>
      </c>
      <c r="Q4317" t="s">
        <v>146</v>
      </c>
      <c r="R4317" t="s">
        <v>112</v>
      </c>
      <c r="S4317" t="s">
        <v>147</v>
      </c>
      <c r="T4317" t="s">
        <v>549</v>
      </c>
      <c r="U4317" t="s">
        <v>1190</v>
      </c>
      <c r="V4317">
        <f>YEAR(sales_order1[[#This Row],[date]])</f>
        <v>2021</v>
      </c>
      <c r="W4317" t="str">
        <f>TEXT(sales_order1[[#This Row],[date]], "Mmm")</f>
        <v>Dec</v>
      </c>
      <c r="X4317">
        <f>VALUE(TEXT(sales_order1[[#This Row],[date]], "D"))</f>
        <v>22</v>
      </c>
      <c r="Y4317">
        <v>51</v>
      </c>
    </row>
    <row r="4318" spans="1:25" x14ac:dyDescent="0.25">
      <c r="A4318" s="1">
        <v>44552</v>
      </c>
      <c r="B4318">
        <v>62242</v>
      </c>
      <c r="C4318" t="s">
        <v>204</v>
      </c>
      <c r="D4318" t="str">
        <f>VLOOKUP(sales_order1[[#This Row],[itemCode]],product_details3!B:C,2,0)</f>
        <v>MKRM150</v>
      </c>
      <c r="E4318" t="s">
        <v>205</v>
      </c>
      <c r="F4318" t="s">
        <v>151</v>
      </c>
      <c r="G4318">
        <v>50</v>
      </c>
      <c r="H4318">
        <v>10.75</v>
      </c>
      <c r="I4318">
        <v>537.5</v>
      </c>
      <c r="J4318">
        <v>4.45</v>
      </c>
      <c r="K4318">
        <v>222.5</v>
      </c>
      <c r="L4318">
        <v>6.3</v>
      </c>
      <c r="M4318">
        <v>0.586046511627907</v>
      </c>
      <c r="N4318">
        <v>315</v>
      </c>
      <c r="O4318" t="s">
        <v>22</v>
      </c>
      <c r="P4318" t="s">
        <v>23</v>
      </c>
      <c r="Q4318" t="s">
        <v>24</v>
      </c>
      <c r="R4318" t="s">
        <v>25</v>
      </c>
      <c r="S4318" t="s">
        <v>26</v>
      </c>
      <c r="T4318" t="s">
        <v>27</v>
      </c>
      <c r="U4318" t="s">
        <v>1191</v>
      </c>
      <c r="V4318">
        <f>YEAR(sales_order1[[#This Row],[date]])</f>
        <v>2021</v>
      </c>
      <c r="W4318" t="str">
        <f>TEXT(sales_order1[[#This Row],[date]], "Mmm")</f>
        <v>Dec</v>
      </c>
      <c r="X4318">
        <f>VALUE(TEXT(sales_order1[[#This Row],[date]], "D"))</f>
        <v>22</v>
      </c>
      <c r="Y4318">
        <v>51</v>
      </c>
    </row>
    <row r="4319" spans="1:25" x14ac:dyDescent="0.25">
      <c r="A4319" s="1">
        <v>44552</v>
      </c>
      <c r="B4319">
        <v>62243</v>
      </c>
      <c r="C4319" t="s">
        <v>325</v>
      </c>
      <c r="D4319" t="str">
        <f>VLOOKUP(sales_order1[[#This Row],[itemCode]],product_details3!B:C,2,0)</f>
        <v>EXFG100</v>
      </c>
      <c r="E4319" t="s">
        <v>326</v>
      </c>
      <c r="F4319" t="s">
        <v>183</v>
      </c>
      <c r="G4319">
        <v>100</v>
      </c>
      <c r="H4319">
        <v>20.75</v>
      </c>
      <c r="I4319">
        <v>2075</v>
      </c>
      <c r="J4319">
        <v>7.45</v>
      </c>
      <c r="K4319">
        <v>745</v>
      </c>
      <c r="L4319">
        <v>13.3</v>
      </c>
      <c r="M4319">
        <v>0.64096385542168677</v>
      </c>
      <c r="N4319">
        <v>1330</v>
      </c>
      <c r="O4319" t="s">
        <v>685</v>
      </c>
      <c r="P4319" t="s">
        <v>686</v>
      </c>
      <c r="Q4319" t="s">
        <v>111</v>
      </c>
      <c r="R4319" t="s">
        <v>112</v>
      </c>
      <c r="S4319" t="s">
        <v>179</v>
      </c>
      <c r="T4319" t="s">
        <v>687</v>
      </c>
      <c r="U4319" t="s">
        <v>1189</v>
      </c>
      <c r="V4319">
        <f>YEAR(sales_order1[[#This Row],[date]])</f>
        <v>2021</v>
      </c>
      <c r="W4319" t="str">
        <f>TEXT(sales_order1[[#This Row],[date]], "Mmm")</f>
        <v>Dec</v>
      </c>
      <c r="X4319">
        <f>VALUE(TEXT(sales_order1[[#This Row],[date]], "D"))</f>
        <v>22</v>
      </c>
      <c r="Y4319">
        <v>51</v>
      </c>
    </row>
    <row r="4320" spans="1:25" x14ac:dyDescent="0.25">
      <c r="A4320" s="1">
        <v>44552</v>
      </c>
      <c r="B4320">
        <v>62244</v>
      </c>
      <c r="C4320" t="s">
        <v>135</v>
      </c>
      <c r="D4320" t="str">
        <f>VLOOKUP(sales_order1[[#This Row],[itemCode]],product_details3!B:C,2,0)</f>
        <v>MSKSH</v>
      </c>
      <c r="E4320" t="s">
        <v>136</v>
      </c>
      <c r="F4320" t="s">
        <v>137</v>
      </c>
      <c r="G4320">
        <v>150</v>
      </c>
      <c r="H4320">
        <v>18.75</v>
      </c>
      <c r="I4320">
        <v>2812.5</v>
      </c>
      <c r="J4320">
        <v>7.45</v>
      </c>
      <c r="K4320">
        <v>1117.5</v>
      </c>
      <c r="L4320">
        <v>11.3</v>
      </c>
      <c r="M4320">
        <v>0.60266666666666668</v>
      </c>
      <c r="N4320">
        <v>1695</v>
      </c>
      <c r="O4320" t="s">
        <v>475</v>
      </c>
      <c r="P4320" t="s">
        <v>476</v>
      </c>
      <c r="Q4320" t="s">
        <v>93</v>
      </c>
      <c r="R4320" t="s">
        <v>72</v>
      </c>
      <c r="S4320" t="s">
        <v>94</v>
      </c>
      <c r="T4320" t="s">
        <v>477</v>
      </c>
      <c r="U4320" t="s">
        <v>1190</v>
      </c>
      <c r="V4320">
        <f>YEAR(sales_order1[[#This Row],[date]])</f>
        <v>2021</v>
      </c>
      <c r="W4320" t="str">
        <f>TEXT(sales_order1[[#This Row],[date]], "Mmm")</f>
        <v>Dec</v>
      </c>
      <c r="X4320">
        <f>VALUE(TEXT(sales_order1[[#This Row],[date]], "D"))</f>
        <v>22</v>
      </c>
      <c r="Y4320">
        <v>51</v>
      </c>
    </row>
    <row r="4321" spans="1:25" x14ac:dyDescent="0.25">
      <c r="A4321" s="1">
        <v>44552</v>
      </c>
      <c r="B4321">
        <v>62245</v>
      </c>
      <c r="C4321" t="s">
        <v>335</v>
      </c>
      <c r="D4321" t="str">
        <f>VLOOKUP(sales_order1[[#This Row],[itemCode]],product_details3!B:C,2,0)</f>
        <v>CLNF50</v>
      </c>
      <c r="E4321" t="s">
        <v>336</v>
      </c>
      <c r="F4321" t="s">
        <v>45</v>
      </c>
      <c r="G4321">
        <v>100</v>
      </c>
      <c r="H4321">
        <v>7.3</v>
      </c>
      <c r="I4321">
        <v>730</v>
      </c>
      <c r="J4321">
        <v>2.8</v>
      </c>
      <c r="K4321">
        <v>280</v>
      </c>
      <c r="L4321">
        <v>4.5</v>
      </c>
      <c r="M4321">
        <v>0.61643835616438358</v>
      </c>
      <c r="N4321">
        <v>450</v>
      </c>
      <c r="O4321" t="s">
        <v>660</v>
      </c>
      <c r="P4321" t="s">
        <v>661</v>
      </c>
      <c r="Q4321" t="s">
        <v>378</v>
      </c>
      <c r="R4321" t="s">
        <v>72</v>
      </c>
      <c r="S4321" t="s">
        <v>662</v>
      </c>
      <c r="T4321" t="s">
        <v>663</v>
      </c>
      <c r="U4321" t="s">
        <v>1188</v>
      </c>
      <c r="V4321">
        <f>YEAR(sales_order1[[#This Row],[date]])</f>
        <v>2021</v>
      </c>
      <c r="W4321" t="str">
        <f>TEXT(sales_order1[[#This Row],[date]], "Mmm")</f>
        <v>Dec</v>
      </c>
      <c r="X4321">
        <f>VALUE(TEXT(sales_order1[[#This Row],[date]], "D"))</f>
        <v>22</v>
      </c>
      <c r="Y4321">
        <v>51</v>
      </c>
    </row>
    <row r="4322" spans="1:25" x14ac:dyDescent="0.25">
      <c r="A4322" s="1">
        <v>44552</v>
      </c>
      <c r="B4322">
        <v>62246</v>
      </c>
      <c r="C4322" t="s">
        <v>194</v>
      </c>
      <c r="D4322" t="str">
        <f>VLOOKUP(sales_order1[[#This Row],[itemCode]],product_details3!B:C,2,0)</f>
        <v>CLNG150</v>
      </c>
      <c r="E4322" t="s">
        <v>195</v>
      </c>
      <c r="F4322" t="s">
        <v>45</v>
      </c>
      <c r="G4322">
        <v>150</v>
      </c>
      <c r="H4322">
        <v>12.75</v>
      </c>
      <c r="I4322">
        <v>1912.5</v>
      </c>
      <c r="J4322">
        <v>4.45</v>
      </c>
      <c r="K4322">
        <v>667.5</v>
      </c>
      <c r="L4322">
        <v>8.3000000000000007</v>
      </c>
      <c r="M4322">
        <v>0.65098039215686276</v>
      </c>
      <c r="N4322">
        <v>1245</v>
      </c>
      <c r="O4322" t="s">
        <v>216</v>
      </c>
      <c r="P4322" t="s">
        <v>217</v>
      </c>
      <c r="Q4322" t="s">
        <v>218</v>
      </c>
      <c r="R4322" t="s">
        <v>40</v>
      </c>
      <c r="S4322" t="s">
        <v>219</v>
      </c>
      <c r="T4322" t="s">
        <v>220</v>
      </c>
      <c r="U4322" t="s">
        <v>1190</v>
      </c>
      <c r="V4322">
        <f>YEAR(sales_order1[[#This Row],[date]])</f>
        <v>2021</v>
      </c>
      <c r="W4322" t="str">
        <f>TEXT(sales_order1[[#This Row],[date]], "Mmm")</f>
        <v>Dec</v>
      </c>
      <c r="X4322">
        <f>VALUE(TEXT(sales_order1[[#This Row],[date]], "D"))</f>
        <v>22</v>
      </c>
      <c r="Y4322">
        <v>51</v>
      </c>
    </row>
    <row r="4323" spans="1:25" x14ac:dyDescent="0.25">
      <c r="A4323" s="1">
        <v>44552</v>
      </c>
      <c r="B4323">
        <v>62247</v>
      </c>
      <c r="C4323" t="s">
        <v>51</v>
      </c>
      <c r="D4323" t="str">
        <f>VLOOKUP(sales_order1[[#This Row],[itemCode]],product_details3!B:C,2,0)</f>
        <v>MSTH50</v>
      </c>
      <c r="E4323" t="s">
        <v>52</v>
      </c>
      <c r="F4323" t="s">
        <v>21</v>
      </c>
      <c r="G4323">
        <v>50</v>
      </c>
      <c r="H4323">
        <v>15.75</v>
      </c>
      <c r="I4323">
        <v>787.5</v>
      </c>
      <c r="J4323">
        <v>4.45</v>
      </c>
      <c r="K4323">
        <v>222.5</v>
      </c>
      <c r="L4323">
        <v>11.3</v>
      </c>
      <c r="M4323">
        <v>0.71746031746031746</v>
      </c>
      <c r="N4323">
        <v>565</v>
      </c>
      <c r="O4323" t="s">
        <v>741</v>
      </c>
      <c r="P4323" t="s">
        <v>742</v>
      </c>
      <c r="Q4323" t="s">
        <v>64</v>
      </c>
      <c r="R4323" t="s">
        <v>40</v>
      </c>
      <c r="S4323" t="s">
        <v>65</v>
      </c>
      <c r="T4323" t="s">
        <v>587</v>
      </c>
      <c r="U4323" t="s">
        <v>1190</v>
      </c>
      <c r="V4323">
        <f>YEAR(sales_order1[[#This Row],[date]])</f>
        <v>2021</v>
      </c>
      <c r="W4323" t="str">
        <f>TEXT(sales_order1[[#This Row],[date]], "Mmm")</f>
        <v>Dec</v>
      </c>
      <c r="X4323">
        <f>VALUE(TEXT(sales_order1[[#This Row],[date]], "D"))</f>
        <v>22</v>
      </c>
      <c r="Y4323">
        <v>51</v>
      </c>
    </row>
    <row r="4324" spans="1:25" x14ac:dyDescent="0.25">
      <c r="A4324" s="1">
        <v>44552</v>
      </c>
      <c r="B4324">
        <v>62248</v>
      </c>
      <c r="C4324" t="s">
        <v>142</v>
      </c>
      <c r="D4324" t="str">
        <f>VLOOKUP(sales_order1[[#This Row],[itemCode]],product_details3!B:C,2,0)</f>
        <v>SRMC50</v>
      </c>
      <c r="E4324" t="s">
        <v>143</v>
      </c>
      <c r="F4324" t="s">
        <v>30</v>
      </c>
      <c r="G4324">
        <v>100</v>
      </c>
      <c r="H4324">
        <v>33.25</v>
      </c>
      <c r="I4324">
        <v>3325</v>
      </c>
      <c r="J4324">
        <v>12</v>
      </c>
      <c r="K4324">
        <v>1200</v>
      </c>
      <c r="L4324">
        <v>21.25</v>
      </c>
      <c r="M4324">
        <v>0.63909774436090228</v>
      </c>
      <c r="N4324">
        <v>2125</v>
      </c>
      <c r="O4324" t="s">
        <v>317</v>
      </c>
      <c r="P4324" t="s">
        <v>318</v>
      </c>
      <c r="Q4324" t="s">
        <v>48</v>
      </c>
      <c r="R4324" t="s">
        <v>25</v>
      </c>
      <c r="S4324" t="s">
        <v>49</v>
      </c>
      <c r="T4324" t="s">
        <v>319</v>
      </c>
      <c r="U4324" t="s">
        <v>1191</v>
      </c>
      <c r="V4324">
        <f>YEAR(sales_order1[[#This Row],[date]])</f>
        <v>2021</v>
      </c>
      <c r="W4324" t="str">
        <f>TEXT(sales_order1[[#This Row],[date]], "Mmm")</f>
        <v>Dec</v>
      </c>
      <c r="X4324">
        <f>VALUE(TEXT(sales_order1[[#This Row],[date]], "D"))</f>
        <v>22</v>
      </c>
      <c r="Y4324">
        <v>51</v>
      </c>
    </row>
    <row r="4325" spans="1:25" x14ac:dyDescent="0.25">
      <c r="A4325" s="1">
        <v>44553</v>
      </c>
      <c r="B4325">
        <v>62249</v>
      </c>
      <c r="C4325" t="s">
        <v>86</v>
      </c>
      <c r="D4325" t="str">
        <f>VLOOKUP(sales_order1[[#This Row],[itemCode]],product_details3!B:C,2,0)</f>
        <v>SRMH30</v>
      </c>
      <c r="E4325" t="s">
        <v>87</v>
      </c>
      <c r="F4325" t="s">
        <v>30</v>
      </c>
      <c r="G4325">
        <v>150</v>
      </c>
      <c r="H4325">
        <v>21</v>
      </c>
      <c r="I4325">
        <v>3150</v>
      </c>
      <c r="J4325">
        <v>6.6</v>
      </c>
      <c r="K4325">
        <v>990</v>
      </c>
      <c r="L4325">
        <v>14.4</v>
      </c>
      <c r="M4325">
        <v>0.68571428571428572</v>
      </c>
      <c r="N4325">
        <v>2160</v>
      </c>
      <c r="O4325" t="s">
        <v>633</v>
      </c>
      <c r="P4325" t="s">
        <v>634</v>
      </c>
      <c r="Q4325" t="s">
        <v>383</v>
      </c>
      <c r="R4325" t="s">
        <v>72</v>
      </c>
      <c r="S4325" t="s">
        <v>384</v>
      </c>
      <c r="T4325" t="s">
        <v>635</v>
      </c>
      <c r="U4325" t="s">
        <v>1188</v>
      </c>
      <c r="V4325">
        <f>YEAR(sales_order1[[#This Row],[date]])</f>
        <v>2021</v>
      </c>
      <c r="W4325" t="str">
        <f>TEXT(sales_order1[[#This Row],[date]], "Mmm")</f>
        <v>Dec</v>
      </c>
      <c r="X4325">
        <f>VALUE(TEXT(sales_order1[[#This Row],[date]], "D"))</f>
        <v>23</v>
      </c>
      <c r="Y4325">
        <v>51</v>
      </c>
    </row>
    <row r="4326" spans="1:25" x14ac:dyDescent="0.25">
      <c r="A4326" s="1">
        <v>44553</v>
      </c>
      <c r="B4326">
        <v>62250</v>
      </c>
      <c r="C4326" t="s">
        <v>115</v>
      </c>
      <c r="D4326" t="str">
        <f>VLOOKUP(sales_order1[[#This Row],[itemCode]],product_details3!B:C,2,0)</f>
        <v>SCRS30100</v>
      </c>
      <c r="E4326" t="s">
        <v>116</v>
      </c>
      <c r="F4326" t="s">
        <v>61</v>
      </c>
      <c r="G4326">
        <v>200</v>
      </c>
      <c r="H4326">
        <v>32.75</v>
      </c>
      <c r="I4326">
        <v>6550</v>
      </c>
      <c r="J4326">
        <v>11.25</v>
      </c>
      <c r="K4326">
        <v>2250</v>
      </c>
      <c r="L4326">
        <v>21.5</v>
      </c>
      <c r="M4326">
        <v>0.65648854961832059</v>
      </c>
      <c r="N4326">
        <v>4300</v>
      </c>
      <c r="O4326" t="s">
        <v>423</v>
      </c>
      <c r="P4326" t="s">
        <v>424</v>
      </c>
      <c r="Q4326" t="s">
        <v>77</v>
      </c>
      <c r="R4326" t="s">
        <v>72</v>
      </c>
      <c r="S4326" t="s">
        <v>425</v>
      </c>
      <c r="T4326" t="s">
        <v>426</v>
      </c>
      <c r="U4326" t="s">
        <v>1190</v>
      </c>
      <c r="V4326">
        <f>YEAR(sales_order1[[#This Row],[date]])</f>
        <v>2021</v>
      </c>
      <c r="W4326" t="str">
        <f>TEXT(sales_order1[[#This Row],[date]], "Mmm")</f>
        <v>Dec</v>
      </c>
      <c r="X4326">
        <f>VALUE(TEXT(sales_order1[[#This Row],[date]], "D"))</f>
        <v>23</v>
      </c>
      <c r="Y4326">
        <v>51</v>
      </c>
    </row>
    <row r="4327" spans="1:25" x14ac:dyDescent="0.25">
      <c r="A4327" s="1">
        <v>44553</v>
      </c>
      <c r="B4327">
        <v>62251</v>
      </c>
      <c r="C4327" t="s">
        <v>149</v>
      </c>
      <c r="D4327" t="str">
        <f>VLOOKUP(sales_order1[[#This Row],[itemCode]],product_details3!B:C,2,0)</f>
        <v>MKRW80</v>
      </c>
      <c r="E4327" t="s">
        <v>150</v>
      </c>
      <c r="F4327" t="s">
        <v>151</v>
      </c>
      <c r="G4327">
        <v>100</v>
      </c>
      <c r="H4327">
        <v>14.65</v>
      </c>
      <c r="I4327">
        <v>1465</v>
      </c>
      <c r="J4327">
        <v>6.55</v>
      </c>
      <c r="K4327">
        <v>655</v>
      </c>
      <c r="L4327">
        <v>8.1</v>
      </c>
      <c r="M4327">
        <v>0.55290102389078488</v>
      </c>
      <c r="N4327">
        <v>810</v>
      </c>
      <c r="O4327" t="s">
        <v>597</v>
      </c>
      <c r="P4327" t="s">
        <v>598</v>
      </c>
      <c r="Q4327" t="s">
        <v>239</v>
      </c>
      <c r="R4327" t="s">
        <v>112</v>
      </c>
      <c r="S4327" t="s">
        <v>368</v>
      </c>
      <c r="T4327" t="s">
        <v>599</v>
      </c>
      <c r="U4327" t="s">
        <v>1189</v>
      </c>
      <c r="V4327">
        <f>YEAR(sales_order1[[#This Row],[date]])</f>
        <v>2021</v>
      </c>
      <c r="W4327" t="str">
        <f>TEXT(sales_order1[[#This Row],[date]], "Mmm")</f>
        <v>Dec</v>
      </c>
      <c r="X4327">
        <f>VALUE(TEXT(sales_order1[[#This Row],[date]], "D"))</f>
        <v>23</v>
      </c>
      <c r="Y4327">
        <v>51</v>
      </c>
    </row>
    <row r="4328" spans="1:25" x14ac:dyDescent="0.25">
      <c r="A4328" s="1">
        <v>44553</v>
      </c>
      <c r="B4328">
        <v>62252</v>
      </c>
      <c r="C4328" t="s">
        <v>135</v>
      </c>
      <c r="D4328" t="str">
        <f>VLOOKUP(sales_order1[[#This Row],[itemCode]],product_details3!B:C,2,0)</f>
        <v>MSKSH</v>
      </c>
      <c r="E4328" t="s">
        <v>136</v>
      </c>
      <c r="F4328" t="s">
        <v>137</v>
      </c>
      <c r="G4328">
        <v>300</v>
      </c>
      <c r="H4328">
        <v>18.75</v>
      </c>
      <c r="I4328">
        <v>5625</v>
      </c>
      <c r="J4328">
        <v>7.45</v>
      </c>
      <c r="K4328">
        <v>2235</v>
      </c>
      <c r="L4328">
        <v>11.3</v>
      </c>
      <c r="M4328">
        <v>0.60266666666666668</v>
      </c>
      <c r="N4328">
        <v>3390</v>
      </c>
      <c r="O4328" t="s">
        <v>502</v>
      </c>
      <c r="P4328" t="s">
        <v>503</v>
      </c>
      <c r="Q4328" t="s">
        <v>218</v>
      </c>
      <c r="R4328" t="s">
        <v>40</v>
      </c>
      <c r="S4328" t="s">
        <v>219</v>
      </c>
      <c r="T4328" t="s">
        <v>504</v>
      </c>
      <c r="U4328" t="s">
        <v>1190</v>
      </c>
      <c r="V4328">
        <f>YEAR(sales_order1[[#This Row],[date]])</f>
        <v>2021</v>
      </c>
      <c r="W4328" t="str">
        <f>TEXT(sales_order1[[#This Row],[date]], "Mmm")</f>
        <v>Dec</v>
      </c>
      <c r="X4328">
        <f>VALUE(TEXT(sales_order1[[#This Row],[date]], "D"))</f>
        <v>23</v>
      </c>
      <c r="Y4328">
        <v>51</v>
      </c>
    </row>
    <row r="4329" spans="1:25" x14ac:dyDescent="0.25">
      <c r="A4329" s="1">
        <v>44553</v>
      </c>
      <c r="B4329">
        <v>62253</v>
      </c>
      <c r="C4329" t="s">
        <v>194</v>
      </c>
      <c r="D4329" t="str">
        <f>VLOOKUP(sales_order1[[#This Row],[itemCode]],product_details3!B:C,2,0)</f>
        <v>CLNG150</v>
      </c>
      <c r="E4329" t="s">
        <v>195</v>
      </c>
      <c r="F4329" t="s">
        <v>45</v>
      </c>
      <c r="G4329">
        <v>50</v>
      </c>
      <c r="H4329">
        <v>12.75</v>
      </c>
      <c r="I4329">
        <v>637.5</v>
      </c>
      <c r="J4329">
        <v>4.45</v>
      </c>
      <c r="K4329">
        <v>222.5</v>
      </c>
      <c r="L4329">
        <v>8.3000000000000007</v>
      </c>
      <c r="M4329">
        <v>0.65098039215686276</v>
      </c>
      <c r="N4329">
        <v>415</v>
      </c>
      <c r="O4329" t="s">
        <v>258</v>
      </c>
      <c r="P4329" t="s">
        <v>259</v>
      </c>
      <c r="Q4329" t="s">
        <v>93</v>
      </c>
      <c r="R4329" t="s">
        <v>72</v>
      </c>
      <c r="S4329" t="s">
        <v>260</v>
      </c>
      <c r="T4329" t="s">
        <v>261</v>
      </c>
      <c r="U4329" t="s">
        <v>1190</v>
      </c>
      <c r="V4329">
        <f>YEAR(sales_order1[[#This Row],[date]])</f>
        <v>2021</v>
      </c>
      <c r="W4329" t="str">
        <f>TEXT(sales_order1[[#This Row],[date]], "Mmm")</f>
        <v>Dec</v>
      </c>
      <c r="X4329">
        <f>VALUE(TEXT(sales_order1[[#This Row],[date]], "D"))</f>
        <v>23</v>
      </c>
      <c r="Y4329">
        <v>51</v>
      </c>
    </row>
    <row r="4330" spans="1:25" x14ac:dyDescent="0.25">
      <c r="A4330" s="1">
        <v>44553</v>
      </c>
      <c r="B4330">
        <v>62254</v>
      </c>
      <c r="C4330" t="s">
        <v>329</v>
      </c>
      <c r="D4330" t="str">
        <f>VLOOKUP(sales_order1[[#This Row],[itemCode]],product_details3!B:C,2,0)</f>
        <v>TNRS150</v>
      </c>
      <c r="E4330" t="s">
        <v>330</v>
      </c>
      <c r="F4330" t="s">
        <v>124</v>
      </c>
      <c r="G4330">
        <v>150</v>
      </c>
      <c r="H4330">
        <v>19.649999999999999</v>
      </c>
      <c r="I4330">
        <v>2947.5</v>
      </c>
      <c r="J4330">
        <v>6.55</v>
      </c>
      <c r="K4330">
        <v>982.5</v>
      </c>
      <c r="L4330">
        <v>13.1</v>
      </c>
      <c r="M4330">
        <v>0.66666666666666663</v>
      </c>
      <c r="N4330">
        <v>1965</v>
      </c>
      <c r="O4330" t="s">
        <v>579</v>
      </c>
      <c r="P4330" t="s">
        <v>580</v>
      </c>
      <c r="Q4330" t="s">
        <v>264</v>
      </c>
      <c r="R4330" t="s">
        <v>56</v>
      </c>
      <c r="S4330" t="s">
        <v>133</v>
      </c>
      <c r="T4330" t="s">
        <v>581</v>
      </c>
      <c r="U4330" t="s">
        <v>1191</v>
      </c>
      <c r="V4330">
        <f>YEAR(sales_order1[[#This Row],[date]])</f>
        <v>2021</v>
      </c>
      <c r="W4330" t="str">
        <f>TEXT(sales_order1[[#This Row],[date]], "Mmm")</f>
        <v>Dec</v>
      </c>
      <c r="X4330">
        <f>VALUE(TEXT(sales_order1[[#This Row],[date]], "D"))</f>
        <v>23</v>
      </c>
      <c r="Y4330">
        <v>51</v>
      </c>
    </row>
    <row r="4331" spans="1:25" x14ac:dyDescent="0.25">
      <c r="A4331" s="1">
        <v>44553</v>
      </c>
      <c r="B4331">
        <v>62255</v>
      </c>
      <c r="C4331" t="s">
        <v>329</v>
      </c>
      <c r="D4331" t="str">
        <f>VLOOKUP(sales_order1[[#This Row],[itemCode]],product_details3!B:C,2,0)</f>
        <v>TNRS150</v>
      </c>
      <c r="E4331" t="s">
        <v>330</v>
      </c>
      <c r="F4331" t="s">
        <v>124</v>
      </c>
      <c r="G4331">
        <v>50</v>
      </c>
      <c r="H4331">
        <v>19.649999999999999</v>
      </c>
      <c r="I4331">
        <v>982.5</v>
      </c>
      <c r="J4331">
        <v>6.55</v>
      </c>
      <c r="K4331">
        <v>327.5</v>
      </c>
      <c r="L4331">
        <v>13.1</v>
      </c>
      <c r="M4331">
        <v>0.66666666666666663</v>
      </c>
      <c r="N4331">
        <v>655</v>
      </c>
      <c r="O4331" t="s">
        <v>447</v>
      </c>
      <c r="P4331" t="s">
        <v>448</v>
      </c>
      <c r="Q4331" t="s">
        <v>378</v>
      </c>
      <c r="R4331" t="s">
        <v>72</v>
      </c>
      <c r="S4331" t="s">
        <v>449</v>
      </c>
      <c r="T4331" t="s">
        <v>450</v>
      </c>
      <c r="U4331" t="s">
        <v>1188</v>
      </c>
      <c r="V4331">
        <f>YEAR(sales_order1[[#This Row],[date]])</f>
        <v>2021</v>
      </c>
      <c r="W4331" t="str">
        <f>TEXT(sales_order1[[#This Row],[date]], "Mmm")</f>
        <v>Dec</v>
      </c>
      <c r="X4331">
        <f>VALUE(TEXT(sales_order1[[#This Row],[date]], "D"))</f>
        <v>23</v>
      </c>
      <c r="Y4331">
        <v>51</v>
      </c>
    </row>
    <row r="4332" spans="1:25" x14ac:dyDescent="0.25">
      <c r="A4332" s="1">
        <v>44553</v>
      </c>
      <c r="B4332">
        <v>62256</v>
      </c>
      <c r="C4332" t="s">
        <v>86</v>
      </c>
      <c r="D4332" t="str">
        <f>VLOOKUP(sales_order1[[#This Row],[itemCode]],product_details3!B:C,2,0)</f>
        <v>SRMH30</v>
      </c>
      <c r="E4332" t="s">
        <v>87</v>
      </c>
      <c r="F4332" t="s">
        <v>30</v>
      </c>
      <c r="G4332">
        <v>150</v>
      </c>
      <c r="H4332">
        <v>21</v>
      </c>
      <c r="I4332">
        <v>3150</v>
      </c>
      <c r="J4332">
        <v>6.6</v>
      </c>
      <c r="K4332">
        <v>990</v>
      </c>
      <c r="L4332">
        <v>14.4</v>
      </c>
      <c r="M4332">
        <v>0.68571428571428572</v>
      </c>
      <c r="N4332">
        <v>2160</v>
      </c>
      <c r="O4332" t="s">
        <v>752</v>
      </c>
      <c r="P4332" t="s">
        <v>753</v>
      </c>
      <c r="Q4332" t="s">
        <v>378</v>
      </c>
      <c r="R4332" t="s">
        <v>72</v>
      </c>
      <c r="S4332" t="s">
        <v>563</v>
      </c>
      <c r="T4332" t="s">
        <v>58</v>
      </c>
      <c r="U4332" t="s">
        <v>1188</v>
      </c>
      <c r="V4332">
        <f>YEAR(sales_order1[[#This Row],[date]])</f>
        <v>2021</v>
      </c>
      <c r="W4332" t="str">
        <f>TEXT(sales_order1[[#This Row],[date]], "Mmm")</f>
        <v>Dec</v>
      </c>
      <c r="X4332">
        <f>VALUE(TEXT(sales_order1[[#This Row],[date]], "D"))</f>
        <v>23</v>
      </c>
      <c r="Y4332">
        <v>51</v>
      </c>
    </row>
    <row r="4333" spans="1:25" x14ac:dyDescent="0.25">
      <c r="A4333" s="1">
        <v>44553</v>
      </c>
      <c r="B4333">
        <v>62257</v>
      </c>
      <c r="C4333" t="s">
        <v>320</v>
      </c>
      <c r="D4333" t="str">
        <f>VLOOKUP(sales_order1[[#This Row],[itemCode]],product_details3!B:C,2,0)</f>
        <v>SCR50+100</v>
      </c>
      <c r="E4333" t="s">
        <v>321</v>
      </c>
      <c r="F4333" t="s">
        <v>61</v>
      </c>
      <c r="G4333">
        <v>100</v>
      </c>
      <c r="H4333">
        <v>26.25</v>
      </c>
      <c r="I4333">
        <v>2625</v>
      </c>
      <c r="J4333">
        <v>7.75</v>
      </c>
      <c r="K4333">
        <v>775</v>
      </c>
      <c r="L4333">
        <v>18.5</v>
      </c>
      <c r="M4333">
        <v>0.70476190476190481</v>
      </c>
      <c r="N4333">
        <v>1850</v>
      </c>
      <c r="O4333" t="s">
        <v>322</v>
      </c>
      <c r="P4333" t="s">
        <v>323</v>
      </c>
      <c r="Q4333" t="s">
        <v>39</v>
      </c>
      <c r="R4333" t="s">
        <v>40</v>
      </c>
      <c r="S4333" t="s">
        <v>41</v>
      </c>
      <c r="T4333" t="s">
        <v>324</v>
      </c>
      <c r="U4333" t="s">
        <v>1188</v>
      </c>
      <c r="V4333">
        <f>YEAR(sales_order1[[#This Row],[date]])</f>
        <v>2021</v>
      </c>
      <c r="W4333" t="str">
        <f>TEXT(sales_order1[[#This Row],[date]], "Mmm")</f>
        <v>Dec</v>
      </c>
      <c r="X4333">
        <f>VALUE(TEXT(sales_order1[[#This Row],[date]], "D"))</f>
        <v>23</v>
      </c>
      <c r="Y4333">
        <v>51</v>
      </c>
    </row>
    <row r="4334" spans="1:25" x14ac:dyDescent="0.25">
      <c r="A4334" s="1">
        <v>44553</v>
      </c>
      <c r="B4334">
        <v>62258</v>
      </c>
      <c r="C4334" t="s">
        <v>279</v>
      </c>
      <c r="D4334" t="str">
        <f>VLOOKUP(sales_order1[[#This Row],[itemCode]],product_details3!B:C,2,0)</f>
        <v>SRMC15</v>
      </c>
      <c r="E4334" t="s">
        <v>280</v>
      </c>
      <c r="F4334" t="s">
        <v>30</v>
      </c>
      <c r="G4334">
        <v>200</v>
      </c>
      <c r="H4334">
        <v>16.95</v>
      </c>
      <c r="I4334">
        <v>3390</v>
      </c>
      <c r="J4334">
        <v>6.2</v>
      </c>
      <c r="K4334">
        <v>1240</v>
      </c>
      <c r="L4334">
        <v>10.75</v>
      </c>
      <c r="M4334">
        <v>0.63421828908554578</v>
      </c>
      <c r="N4334">
        <v>2150</v>
      </c>
      <c r="O4334" t="s">
        <v>553</v>
      </c>
      <c r="P4334" t="s">
        <v>554</v>
      </c>
      <c r="Q4334" t="s">
        <v>55</v>
      </c>
      <c r="R4334" t="s">
        <v>56</v>
      </c>
      <c r="S4334" t="s">
        <v>57</v>
      </c>
      <c r="T4334" t="s">
        <v>555</v>
      </c>
      <c r="U4334" t="s">
        <v>1191</v>
      </c>
      <c r="V4334">
        <f>YEAR(sales_order1[[#This Row],[date]])</f>
        <v>2021</v>
      </c>
      <c r="W4334" t="str">
        <f>TEXT(sales_order1[[#This Row],[date]], "Mmm")</f>
        <v>Dec</v>
      </c>
      <c r="X4334">
        <f>VALUE(TEXT(sales_order1[[#This Row],[date]], "D"))</f>
        <v>23</v>
      </c>
      <c r="Y4334">
        <v>51</v>
      </c>
    </row>
    <row r="4335" spans="1:25" x14ac:dyDescent="0.25">
      <c r="A4335" s="1">
        <v>44554</v>
      </c>
      <c r="B4335">
        <v>62259</v>
      </c>
      <c r="C4335" t="s">
        <v>86</v>
      </c>
      <c r="D4335" t="str">
        <f>VLOOKUP(sales_order1[[#This Row],[itemCode]],product_details3!B:C,2,0)</f>
        <v>SRMH30</v>
      </c>
      <c r="E4335" t="s">
        <v>87</v>
      </c>
      <c r="F4335" t="s">
        <v>30</v>
      </c>
      <c r="G4335">
        <v>200</v>
      </c>
      <c r="H4335">
        <v>21</v>
      </c>
      <c r="I4335">
        <v>4200</v>
      </c>
      <c r="J4335">
        <v>6.6</v>
      </c>
      <c r="K4335">
        <v>1320</v>
      </c>
      <c r="L4335">
        <v>14.4</v>
      </c>
      <c r="M4335">
        <v>0.68571428571428572</v>
      </c>
      <c r="N4335">
        <v>2880</v>
      </c>
      <c r="O4335" t="s">
        <v>284</v>
      </c>
      <c r="P4335" t="s">
        <v>285</v>
      </c>
      <c r="Q4335" t="s">
        <v>48</v>
      </c>
      <c r="R4335" t="s">
        <v>25</v>
      </c>
      <c r="S4335" t="s">
        <v>286</v>
      </c>
      <c r="T4335" t="s">
        <v>287</v>
      </c>
      <c r="U4335" t="s">
        <v>1191</v>
      </c>
      <c r="V4335">
        <f>YEAR(sales_order1[[#This Row],[date]])</f>
        <v>2021</v>
      </c>
      <c r="W4335" t="str">
        <f>TEXT(sales_order1[[#This Row],[date]], "Mmm")</f>
        <v>Dec</v>
      </c>
      <c r="X4335">
        <f>VALUE(TEXT(sales_order1[[#This Row],[date]], "D"))</f>
        <v>24</v>
      </c>
      <c r="Y4335">
        <v>52</v>
      </c>
    </row>
    <row r="4336" spans="1:25" x14ac:dyDescent="0.25">
      <c r="A4336" s="1">
        <v>44554</v>
      </c>
      <c r="B4336">
        <v>62260</v>
      </c>
      <c r="C4336" t="s">
        <v>135</v>
      </c>
      <c r="D4336" t="str">
        <f>VLOOKUP(sales_order1[[#This Row],[itemCode]],product_details3!B:C,2,0)</f>
        <v>MSKSH</v>
      </c>
      <c r="E4336" t="s">
        <v>136</v>
      </c>
      <c r="F4336" t="s">
        <v>137</v>
      </c>
      <c r="G4336">
        <v>300</v>
      </c>
      <c r="H4336">
        <v>18.75</v>
      </c>
      <c r="I4336">
        <v>5625</v>
      </c>
      <c r="J4336">
        <v>7.45</v>
      </c>
      <c r="K4336">
        <v>2235</v>
      </c>
      <c r="L4336">
        <v>11.3</v>
      </c>
      <c r="M4336">
        <v>0.60266666666666668</v>
      </c>
      <c r="N4336">
        <v>3390</v>
      </c>
      <c r="O4336" t="s">
        <v>754</v>
      </c>
      <c r="P4336" t="s">
        <v>755</v>
      </c>
      <c r="Q4336" t="s">
        <v>191</v>
      </c>
      <c r="R4336" t="s">
        <v>56</v>
      </c>
      <c r="S4336" t="s">
        <v>192</v>
      </c>
      <c r="T4336" t="s">
        <v>255</v>
      </c>
      <c r="U4336" t="s">
        <v>1191</v>
      </c>
      <c r="V4336">
        <f>YEAR(sales_order1[[#This Row],[date]])</f>
        <v>2021</v>
      </c>
      <c r="W4336" t="str">
        <f>TEXT(sales_order1[[#This Row],[date]], "Mmm")</f>
        <v>Dec</v>
      </c>
      <c r="X4336">
        <f>VALUE(TEXT(sales_order1[[#This Row],[date]], "D"))</f>
        <v>24</v>
      </c>
      <c r="Y4336">
        <v>52</v>
      </c>
    </row>
    <row r="4337" spans="1:25" x14ac:dyDescent="0.25">
      <c r="A4337" s="1">
        <v>44554</v>
      </c>
      <c r="B4337">
        <v>62261</v>
      </c>
      <c r="C4337" t="s">
        <v>335</v>
      </c>
      <c r="D4337" t="str">
        <f>VLOOKUP(sales_order1[[#This Row],[itemCode]],product_details3!B:C,2,0)</f>
        <v>CLNF50</v>
      </c>
      <c r="E4337" t="s">
        <v>336</v>
      </c>
      <c r="F4337" t="s">
        <v>45</v>
      </c>
      <c r="G4337">
        <v>100</v>
      </c>
      <c r="H4337">
        <v>7.3</v>
      </c>
      <c r="I4337">
        <v>730</v>
      </c>
      <c r="J4337">
        <v>2.8</v>
      </c>
      <c r="K4337">
        <v>280</v>
      </c>
      <c r="L4337">
        <v>4.5</v>
      </c>
      <c r="M4337">
        <v>0.61643835616438358</v>
      </c>
      <c r="N4337">
        <v>450</v>
      </c>
      <c r="O4337" t="s">
        <v>130</v>
      </c>
      <c r="P4337" t="s">
        <v>131</v>
      </c>
      <c r="Q4337" t="s">
        <v>132</v>
      </c>
      <c r="R4337" t="s">
        <v>56</v>
      </c>
      <c r="S4337" t="s">
        <v>133</v>
      </c>
      <c r="T4337" t="s">
        <v>134</v>
      </c>
      <c r="U4337" t="s">
        <v>1191</v>
      </c>
      <c r="V4337">
        <f>YEAR(sales_order1[[#This Row],[date]])</f>
        <v>2021</v>
      </c>
      <c r="W4337" t="str">
        <f>TEXT(sales_order1[[#This Row],[date]], "Mmm")</f>
        <v>Dec</v>
      </c>
      <c r="X4337">
        <f>VALUE(TEXT(sales_order1[[#This Row],[date]], "D"))</f>
        <v>24</v>
      </c>
      <c r="Y4337">
        <v>52</v>
      </c>
    </row>
    <row r="4338" spans="1:25" x14ac:dyDescent="0.25">
      <c r="A4338" s="1">
        <v>44554</v>
      </c>
      <c r="B4338">
        <v>62262</v>
      </c>
      <c r="C4338" t="s">
        <v>320</v>
      </c>
      <c r="D4338" t="str">
        <f>VLOOKUP(sales_order1[[#This Row],[itemCode]],product_details3!B:C,2,0)</f>
        <v>SCR50+100</v>
      </c>
      <c r="E4338" t="s">
        <v>321</v>
      </c>
      <c r="F4338" t="s">
        <v>61</v>
      </c>
      <c r="G4338">
        <v>100</v>
      </c>
      <c r="H4338">
        <v>26.25</v>
      </c>
      <c r="I4338">
        <v>2625</v>
      </c>
      <c r="J4338">
        <v>7.75</v>
      </c>
      <c r="K4338">
        <v>775</v>
      </c>
      <c r="L4338">
        <v>18.5</v>
      </c>
      <c r="M4338">
        <v>0.70476190476190481</v>
      </c>
      <c r="N4338">
        <v>1850</v>
      </c>
      <c r="O4338" t="s">
        <v>723</v>
      </c>
      <c r="P4338" t="s">
        <v>724</v>
      </c>
      <c r="Q4338" t="s">
        <v>264</v>
      </c>
      <c r="R4338" t="s">
        <v>56</v>
      </c>
      <c r="S4338" t="s">
        <v>133</v>
      </c>
      <c r="T4338" t="s">
        <v>581</v>
      </c>
      <c r="U4338" t="s">
        <v>1191</v>
      </c>
      <c r="V4338">
        <f>YEAR(sales_order1[[#This Row],[date]])</f>
        <v>2021</v>
      </c>
      <c r="W4338" t="str">
        <f>TEXT(sales_order1[[#This Row],[date]], "Mmm")</f>
        <v>Dec</v>
      </c>
      <c r="X4338">
        <f>VALUE(TEXT(sales_order1[[#This Row],[date]], "D"))</f>
        <v>24</v>
      </c>
      <c r="Y4338">
        <v>52</v>
      </c>
    </row>
    <row r="4339" spans="1:25" x14ac:dyDescent="0.25">
      <c r="A4339" s="1">
        <v>44554</v>
      </c>
      <c r="B4339">
        <v>62263</v>
      </c>
      <c r="C4339" t="s">
        <v>135</v>
      </c>
      <c r="D4339" t="str">
        <f>VLOOKUP(sales_order1[[#This Row],[itemCode]],product_details3!B:C,2,0)</f>
        <v>MSKSH</v>
      </c>
      <c r="E4339" t="s">
        <v>136</v>
      </c>
      <c r="F4339" t="s">
        <v>137</v>
      </c>
      <c r="G4339">
        <v>200</v>
      </c>
      <c r="H4339">
        <v>18.75</v>
      </c>
      <c r="I4339">
        <v>3750</v>
      </c>
      <c r="J4339">
        <v>7.45</v>
      </c>
      <c r="K4339">
        <v>1490</v>
      </c>
      <c r="L4339">
        <v>11.3</v>
      </c>
      <c r="M4339">
        <v>0.60266666666666668</v>
      </c>
      <c r="N4339">
        <v>2260</v>
      </c>
      <c r="O4339" t="s">
        <v>392</v>
      </c>
      <c r="P4339" t="s">
        <v>393</v>
      </c>
      <c r="Q4339" t="s">
        <v>264</v>
      </c>
      <c r="R4339" t="s">
        <v>56</v>
      </c>
      <c r="S4339" t="s">
        <v>133</v>
      </c>
      <c r="T4339" t="s">
        <v>394</v>
      </c>
      <c r="U4339" t="s">
        <v>1191</v>
      </c>
      <c r="V4339">
        <f>YEAR(sales_order1[[#This Row],[date]])</f>
        <v>2021</v>
      </c>
      <c r="W4339" t="str">
        <f>TEXT(sales_order1[[#This Row],[date]], "Mmm")</f>
        <v>Dec</v>
      </c>
      <c r="X4339">
        <f>VALUE(TEXT(sales_order1[[#This Row],[date]], "D"))</f>
        <v>24</v>
      </c>
      <c r="Y4339">
        <v>52</v>
      </c>
    </row>
    <row r="4340" spans="1:25" x14ac:dyDescent="0.25">
      <c r="A4340" s="1">
        <v>44554</v>
      </c>
      <c r="B4340">
        <v>62264</v>
      </c>
      <c r="C4340" t="s">
        <v>135</v>
      </c>
      <c r="D4340" t="str">
        <f>VLOOKUP(sales_order1[[#This Row],[itemCode]],product_details3!B:C,2,0)</f>
        <v>MSKSH</v>
      </c>
      <c r="E4340" t="s">
        <v>136</v>
      </c>
      <c r="F4340" t="s">
        <v>137</v>
      </c>
      <c r="G4340">
        <v>300</v>
      </c>
      <c r="H4340">
        <v>18.75</v>
      </c>
      <c r="I4340">
        <v>5625</v>
      </c>
      <c r="J4340">
        <v>7.45</v>
      </c>
      <c r="K4340">
        <v>2235</v>
      </c>
      <c r="L4340">
        <v>11.3</v>
      </c>
      <c r="M4340">
        <v>0.60266666666666668</v>
      </c>
      <c r="N4340">
        <v>3390</v>
      </c>
      <c r="O4340" t="s">
        <v>682</v>
      </c>
      <c r="P4340" t="s">
        <v>683</v>
      </c>
      <c r="Q4340" t="s">
        <v>271</v>
      </c>
      <c r="R4340" t="s">
        <v>56</v>
      </c>
      <c r="S4340" t="s">
        <v>192</v>
      </c>
      <c r="T4340" t="s">
        <v>684</v>
      </c>
      <c r="U4340" t="s">
        <v>1191</v>
      </c>
      <c r="V4340">
        <f>YEAR(sales_order1[[#This Row],[date]])</f>
        <v>2021</v>
      </c>
      <c r="W4340" t="str">
        <f>TEXT(sales_order1[[#This Row],[date]], "Mmm")</f>
        <v>Dec</v>
      </c>
      <c r="X4340">
        <f>VALUE(TEXT(sales_order1[[#This Row],[date]], "D"))</f>
        <v>24</v>
      </c>
      <c r="Y4340">
        <v>52</v>
      </c>
    </row>
    <row r="4341" spans="1:25" x14ac:dyDescent="0.25">
      <c r="A4341" s="1">
        <v>44554</v>
      </c>
      <c r="B4341">
        <v>62265</v>
      </c>
      <c r="C4341" t="s">
        <v>103</v>
      </c>
      <c r="D4341" t="str">
        <f>VLOOKUP(sales_order1[[#This Row],[itemCode]],product_details3!B:C,2,0)</f>
        <v>SCRT50</v>
      </c>
      <c r="E4341" t="s">
        <v>104</v>
      </c>
      <c r="F4341" t="s">
        <v>61</v>
      </c>
      <c r="G4341">
        <v>300</v>
      </c>
      <c r="H4341">
        <v>16.95</v>
      </c>
      <c r="I4341">
        <v>5085</v>
      </c>
      <c r="J4341">
        <v>5.2</v>
      </c>
      <c r="K4341">
        <v>1560</v>
      </c>
      <c r="L4341">
        <v>11.75</v>
      </c>
      <c r="M4341">
        <v>0.69321533923303835</v>
      </c>
      <c r="N4341">
        <v>3525</v>
      </c>
      <c r="O4341" t="s">
        <v>138</v>
      </c>
      <c r="P4341" t="s">
        <v>139</v>
      </c>
      <c r="Q4341" t="s">
        <v>77</v>
      </c>
      <c r="R4341" t="s">
        <v>72</v>
      </c>
      <c r="S4341" t="s">
        <v>140</v>
      </c>
      <c r="T4341" t="s">
        <v>141</v>
      </c>
      <c r="U4341" t="s">
        <v>1190</v>
      </c>
      <c r="V4341">
        <f>YEAR(sales_order1[[#This Row],[date]])</f>
        <v>2021</v>
      </c>
      <c r="W4341" t="str">
        <f>TEXT(sales_order1[[#This Row],[date]], "Mmm")</f>
        <v>Dec</v>
      </c>
      <c r="X4341">
        <f>VALUE(TEXT(sales_order1[[#This Row],[date]], "D"))</f>
        <v>24</v>
      </c>
      <c r="Y4341">
        <v>52</v>
      </c>
    </row>
    <row r="4342" spans="1:25" x14ac:dyDescent="0.25">
      <c r="A4342" s="1">
        <v>44554</v>
      </c>
      <c r="B4342">
        <v>62266</v>
      </c>
      <c r="C4342" t="s">
        <v>279</v>
      </c>
      <c r="D4342" t="str">
        <f>VLOOKUP(sales_order1[[#This Row],[itemCode]],product_details3!B:C,2,0)</f>
        <v>SRMC15</v>
      </c>
      <c r="E4342" t="s">
        <v>280</v>
      </c>
      <c r="F4342" t="s">
        <v>30</v>
      </c>
      <c r="G4342">
        <v>150</v>
      </c>
      <c r="H4342">
        <v>16.95</v>
      </c>
      <c r="I4342">
        <v>2542.5</v>
      </c>
      <c r="J4342">
        <v>6.2</v>
      </c>
      <c r="K4342">
        <v>930</v>
      </c>
      <c r="L4342">
        <v>10.75</v>
      </c>
      <c r="M4342">
        <v>0.63421828908554578</v>
      </c>
      <c r="N4342">
        <v>1612.5</v>
      </c>
      <c r="O4342" t="s">
        <v>564</v>
      </c>
      <c r="P4342" t="s">
        <v>565</v>
      </c>
      <c r="Q4342" t="s">
        <v>218</v>
      </c>
      <c r="R4342" t="s">
        <v>40</v>
      </c>
      <c r="S4342" t="s">
        <v>432</v>
      </c>
      <c r="T4342" t="s">
        <v>566</v>
      </c>
      <c r="U4342" t="s">
        <v>1190</v>
      </c>
      <c r="V4342">
        <f>YEAR(sales_order1[[#This Row],[date]])</f>
        <v>2021</v>
      </c>
      <c r="W4342" t="str">
        <f>TEXT(sales_order1[[#This Row],[date]], "Mmm")</f>
        <v>Dec</v>
      </c>
      <c r="X4342">
        <f>VALUE(TEXT(sales_order1[[#This Row],[date]], "D"))</f>
        <v>24</v>
      </c>
      <c r="Y4342">
        <v>52</v>
      </c>
    </row>
    <row r="4343" spans="1:25" x14ac:dyDescent="0.25">
      <c r="A4343" s="1">
        <v>44554</v>
      </c>
      <c r="B4343">
        <v>62267</v>
      </c>
      <c r="C4343" t="s">
        <v>43</v>
      </c>
      <c r="D4343" t="str">
        <f>VLOOKUP(sales_order1[[#This Row],[itemCode]],product_details3!B:C,2,0)</f>
        <v>CLNG200</v>
      </c>
      <c r="E4343" t="s">
        <v>44</v>
      </c>
      <c r="F4343" t="s">
        <v>45</v>
      </c>
      <c r="G4343">
        <v>100</v>
      </c>
      <c r="H4343">
        <v>21.25</v>
      </c>
      <c r="I4343">
        <v>2125</v>
      </c>
      <c r="J4343">
        <v>7.75</v>
      </c>
      <c r="K4343">
        <v>775</v>
      </c>
      <c r="L4343">
        <v>13.5</v>
      </c>
      <c r="M4343">
        <v>0.63529411764705879</v>
      </c>
      <c r="N4343">
        <v>1350</v>
      </c>
      <c r="O4343" t="s">
        <v>381</v>
      </c>
      <c r="P4343" t="s">
        <v>382</v>
      </c>
      <c r="Q4343" t="s">
        <v>383</v>
      </c>
      <c r="R4343" t="s">
        <v>72</v>
      </c>
      <c r="S4343" t="s">
        <v>384</v>
      </c>
      <c r="T4343" t="s">
        <v>385</v>
      </c>
      <c r="U4343" t="s">
        <v>1188</v>
      </c>
      <c r="V4343">
        <f>YEAR(sales_order1[[#This Row],[date]])</f>
        <v>2021</v>
      </c>
      <c r="W4343" t="str">
        <f>TEXT(sales_order1[[#This Row],[date]], "Mmm")</f>
        <v>Dec</v>
      </c>
      <c r="X4343">
        <f>VALUE(TEXT(sales_order1[[#This Row],[date]], "D"))</f>
        <v>24</v>
      </c>
      <c r="Y4343">
        <v>52</v>
      </c>
    </row>
    <row r="4344" spans="1:25" x14ac:dyDescent="0.25">
      <c r="A4344" s="1">
        <v>44554</v>
      </c>
      <c r="B4344">
        <v>62268</v>
      </c>
      <c r="C4344" t="s">
        <v>86</v>
      </c>
      <c r="D4344" t="str">
        <f>VLOOKUP(sales_order1[[#This Row],[itemCode]],product_details3!B:C,2,0)</f>
        <v>SRMH30</v>
      </c>
      <c r="E4344" t="s">
        <v>87</v>
      </c>
      <c r="F4344" t="s">
        <v>30</v>
      </c>
      <c r="G4344">
        <v>50</v>
      </c>
      <c r="H4344">
        <v>21</v>
      </c>
      <c r="I4344">
        <v>1050</v>
      </c>
      <c r="J4344">
        <v>6.6</v>
      </c>
      <c r="K4344">
        <v>330</v>
      </c>
      <c r="L4344">
        <v>14.4</v>
      </c>
      <c r="M4344">
        <v>0.68571428571428572</v>
      </c>
      <c r="N4344">
        <v>720</v>
      </c>
      <c r="O4344" t="s">
        <v>582</v>
      </c>
      <c r="P4344" t="s">
        <v>583</v>
      </c>
      <c r="Q4344" t="s">
        <v>213</v>
      </c>
      <c r="R4344" t="s">
        <v>25</v>
      </c>
      <c r="S4344" t="s">
        <v>214</v>
      </c>
      <c r="T4344" t="s">
        <v>584</v>
      </c>
      <c r="U4344" t="s">
        <v>1191</v>
      </c>
      <c r="V4344">
        <f>YEAR(sales_order1[[#This Row],[date]])</f>
        <v>2021</v>
      </c>
      <c r="W4344" t="str">
        <f>TEXT(sales_order1[[#This Row],[date]], "Mmm")</f>
        <v>Dec</v>
      </c>
      <c r="X4344">
        <f>VALUE(TEXT(sales_order1[[#This Row],[date]], "D"))</f>
        <v>24</v>
      </c>
      <c r="Y4344">
        <v>52</v>
      </c>
    </row>
    <row r="4345" spans="1:25" x14ac:dyDescent="0.25">
      <c r="A4345" s="1">
        <v>44554</v>
      </c>
      <c r="B4345">
        <v>62269</v>
      </c>
      <c r="C4345" t="s">
        <v>51</v>
      </c>
      <c r="D4345" t="str">
        <f>VLOOKUP(sales_order1[[#This Row],[itemCode]],product_details3!B:C,2,0)</f>
        <v>MSTH50</v>
      </c>
      <c r="E4345" t="s">
        <v>52</v>
      </c>
      <c r="F4345" t="s">
        <v>21</v>
      </c>
      <c r="G4345">
        <v>150</v>
      </c>
      <c r="H4345">
        <v>15.75</v>
      </c>
      <c r="I4345">
        <v>2362.5</v>
      </c>
      <c r="J4345">
        <v>4.45</v>
      </c>
      <c r="K4345">
        <v>667.5</v>
      </c>
      <c r="L4345">
        <v>11.3</v>
      </c>
      <c r="M4345">
        <v>0.71746031746031746</v>
      </c>
      <c r="N4345">
        <v>1695</v>
      </c>
      <c r="O4345" t="s">
        <v>177</v>
      </c>
      <c r="P4345" t="s">
        <v>178</v>
      </c>
      <c r="Q4345" t="s">
        <v>111</v>
      </c>
      <c r="R4345" t="s">
        <v>112</v>
      </c>
      <c r="S4345" t="s">
        <v>179</v>
      </c>
      <c r="T4345" t="s">
        <v>180</v>
      </c>
      <c r="U4345" t="s">
        <v>1189</v>
      </c>
      <c r="V4345">
        <f>YEAR(sales_order1[[#This Row],[date]])</f>
        <v>2021</v>
      </c>
      <c r="W4345" t="str">
        <f>TEXT(sales_order1[[#This Row],[date]], "Mmm")</f>
        <v>Dec</v>
      </c>
      <c r="X4345">
        <f>VALUE(TEXT(sales_order1[[#This Row],[date]], "D"))</f>
        <v>24</v>
      </c>
      <c r="Y4345">
        <v>52</v>
      </c>
    </row>
    <row r="4346" spans="1:25" x14ac:dyDescent="0.25">
      <c r="A4346" s="1">
        <v>44557</v>
      </c>
      <c r="B4346">
        <v>62270</v>
      </c>
      <c r="C4346" t="s">
        <v>35</v>
      </c>
      <c r="D4346" t="str">
        <f>VLOOKUP(sales_order1[[#This Row],[itemCode]],product_details3!B:C,2,0)</f>
        <v>SRMA30</v>
      </c>
      <c r="E4346" t="s">
        <v>36</v>
      </c>
      <c r="F4346" t="s">
        <v>30</v>
      </c>
      <c r="G4346">
        <v>100</v>
      </c>
      <c r="H4346">
        <v>26.2</v>
      </c>
      <c r="I4346">
        <v>2620</v>
      </c>
      <c r="J4346">
        <v>9.4</v>
      </c>
      <c r="K4346">
        <v>940</v>
      </c>
      <c r="L4346">
        <v>16.8</v>
      </c>
      <c r="M4346">
        <v>0.6412213740458016</v>
      </c>
      <c r="N4346">
        <v>1680</v>
      </c>
      <c r="O4346" t="s">
        <v>756</v>
      </c>
      <c r="P4346" t="s">
        <v>757</v>
      </c>
      <c r="Q4346" t="s">
        <v>64</v>
      </c>
      <c r="R4346" t="s">
        <v>40</v>
      </c>
      <c r="S4346" t="s">
        <v>84</v>
      </c>
      <c r="T4346" t="s">
        <v>419</v>
      </c>
      <c r="U4346" t="s">
        <v>1189</v>
      </c>
      <c r="V4346">
        <f>YEAR(sales_order1[[#This Row],[date]])</f>
        <v>2021</v>
      </c>
      <c r="W4346" t="str">
        <f>TEXT(sales_order1[[#This Row],[date]], "Mmm")</f>
        <v>Dec</v>
      </c>
      <c r="X4346">
        <f>VALUE(TEXT(sales_order1[[#This Row],[date]], "D"))</f>
        <v>27</v>
      </c>
      <c r="Y4346">
        <v>52</v>
      </c>
    </row>
    <row r="4347" spans="1:25" x14ac:dyDescent="0.25">
      <c r="A4347" s="1">
        <v>44557</v>
      </c>
      <c r="B4347">
        <v>62271</v>
      </c>
      <c r="C4347" t="s">
        <v>313</v>
      </c>
      <c r="D4347" t="str">
        <f>VLOOKUP(sales_order1[[#This Row],[itemCode]],product_details3!B:C,2,0)</f>
        <v>MSKO50</v>
      </c>
      <c r="E4347" t="s">
        <v>314</v>
      </c>
      <c r="F4347" t="s">
        <v>137</v>
      </c>
      <c r="G4347">
        <v>150</v>
      </c>
      <c r="H4347">
        <v>14.65</v>
      </c>
      <c r="I4347">
        <v>2197.5</v>
      </c>
      <c r="J4347">
        <v>6.55</v>
      </c>
      <c r="K4347">
        <v>982.5</v>
      </c>
      <c r="L4347">
        <v>8.1</v>
      </c>
      <c r="M4347">
        <v>0.55290102389078488</v>
      </c>
      <c r="N4347">
        <v>1215</v>
      </c>
      <c r="O4347" t="s">
        <v>276</v>
      </c>
      <c r="P4347" t="s">
        <v>277</v>
      </c>
      <c r="Q4347" t="s">
        <v>39</v>
      </c>
      <c r="R4347" t="s">
        <v>40</v>
      </c>
      <c r="S4347" t="s">
        <v>41</v>
      </c>
      <c r="T4347" t="s">
        <v>278</v>
      </c>
      <c r="U4347" t="s">
        <v>1188</v>
      </c>
      <c r="V4347">
        <f>YEAR(sales_order1[[#This Row],[date]])</f>
        <v>2021</v>
      </c>
      <c r="W4347" t="str">
        <f>TEXT(sales_order1[[#This Row],[date]], "Mmm")</f>
        <v>Dec</v>
      </c>
      <c r="X4347">
        <f>VALUE(TEXT(sales_order1[[#This Row],[date]], "D"))</f>
        <v>27</v>
      </c>
      <c r="Y4347">
        <v>52</v>
      </c>
    </row>
    <row r="4348" spans="1:25" x14ac:dyDescent="0.25">
      <c r="A4348" s="1">
        <v>44557</v>
      </c>
      <c r="B4348">
        <v>62272</v>
      </c>
      <c r="C4348" t="s">
        <v>51</v>
      </c>
      <c r="D4348" t="str">
        <f>VLOOKUP(sales_order1[[#This Row],[itemCode]],product_details3!B:C,2,0)</f>
        <v>MSTH50</v>
      </c>
      <c r="E4348" t="s">
        <v>52</v>
      </c>
      <c r="F4348" t="s">
        <v>21</v>
      </c>
      <c r="G4348">
        <v>50</v>
      </c>
      <c r="H4348">
        <v>15.75</v>
      </c>
      <c r="I4348">
        <v>787.5</v>
      </c>
      <c r="J4348">
        <v>4.45</v>
      </c>
      <c r="K4348">
        <v>222.5</v>
      </c>
      <c r="L4348">
        <v>11.3</v>
      </c>
      <c r="M4348">
        <v>0.71746031746031746</v>
      </c>
      <c r="N4348">
        <v>565</v>
      </c>
      <c r="O4348" t="s">
        <v>712</v>
      </c>
      <c r="P4348" t="s">
        <v>713</v>
      </c>
      <c r="Q4348" t="s">
        <v>218</v>
      </c>
      <c r="R4348" t="s">
        <v>40</v>
      </c>
      <c r="S4348" t="s">
        <v>219</v>
      </c>
      <c r="T4348" t="s">
        <v>575</v>
      </c>
      <c r="U4348" t="s">
        <v>1190</v>
      </c>
      <c r="V4348">
        <f>YEAR(sales_order1[[#This Row],[date]])</f>
        <v>2021</v>
      </c>
      <c r="W4348" t="str">
        <f>TEXT(sales_order1[[#This Row],[date]], "Mmm")</f>
        <v>Dec</v>
      </c>
      <c r="X4348">
        <f>VALUE(TEXT(sales_order1[[#This Row],[date]], "D"))</f>
        <v>27</v>
      </c>
      <c r="Y4348">
        <v>52</v>
      </c>
    </row>
    <row r="4349" spans="1:25" x14ac:dyDescent="0.25">
      <c r="A4349" s="1">
        <v>44557</v>
      </c>
      <c r="B4349">
        <v>62273</v>
      </c>
      <c r="C4349" t="s">
        <v>59</v>
      </c>
      <c r="D4349" t="str">
        <f>VLOOKUP(sales_order1[[#This Row],[itemCode]],product_details3!B:C,2,0)</f>
        <v>SCRS3050</v>
      </c>
      <c r="E4349" t="s">
        <v>60</v>
      </c>
      <c r="F4349" t="s">
        <v>61</v>
      </c>
      <c r="G4349">
        <v>250</v>
      </c>
      <c r="H4349">
        <v>19.649999999999999</v>
      </c>
      <c r="I4349">
        <v>4912.5</v>
      </c>
      <c r="J4349">
        <v>6.55</v>
      </c>
      <c r="K4349">
        <v>1637.5</v>
      </c>
      <c r="L4349">
        <v>13.1</v>
      </c>
      <c r="M4349">
        <v>0.66666666666666663</v>
      </c>
      <c r="N4349">
        <v>3275</v>
      </c>
      <c r="O4349" t="s">
        <v>454</v>
      </c>
      <c r="P4349" t="s">
        <v>455</v>
      </c>
      <c r="Q4349" t="s">
        <v>71</v>
      </c>
      <c r="R4349" t="s">
        <v>72</v>
      </c>
      <c r="S4349" t="s">
        <v>73</v>
      </c>
      <c r="T4349" t="s">
        <v>456</v>
      </c>
      <c r="U4349" t="s">
        <v>1190</v>
      </c>
      <c r="V4349">
        <f>YEAR(sales_order1[[#This Row],[date]])</f>
        <v>2021</v>
      </c>
      <c r="W4349" t="str">
        <f>TEXT(sales_order1[[#This Row],[date]], "Mmm")</f>
        <v>Dec</v>
      </c>
      <c r="X4349">
        <f>VALUE(TEXT(sales_order1[[#This Row],[date]], "D"))</f>
        <v>27</v>
      </c>
      <c r="Y4349">
        <v>52</v>
      </c>
    </row>
    <row r="4350" spans="1:25" x14ac:dyDescent="0.25">
      <c r="A4350" s="1">
        <v>44557</v>
      </c>
      <c r="B4350">
        <v>62274</v>
      </c>
      <c r="C4350" t="s">
        <v>390</v>
      </c>
      <c r="D4350" t="str">
        <f>VLOOKUP(sales_order1[[#This Row],[itemCode]],product_details3!B:C,2,0)</f>
        <v>MKRO150</v>
      </c>
      <c r="E4350" t="s">
        <v>391</v>
      </c>
      <c r="F4350" t="s">
        <v>151</v>
      </c>
      <c r="G4350">
        <v>100</v>
      </c>
      <c r="H4350">
        <v>11.95</v>
      </c>
      <c r="I4350">
        <v>1195</v>
      </c>
      <c r="J4350">
        <v>5.2</v>
      </c>
      <c r="K4350">
        <v>520</v>
      </c>
      <c r="L4350">
        <v>6.75</v>
      </c>
      <c r="M4350">
        <v>0.56485355648535562</v>
      </c>
      <c r="N4350">
        <v>675</v>
      </c>
      <c r="O4350" t="s">
        <v>88</v>
      </c>
      <c r="P4350" t="s">
        <v>89</v>
      </c>
      <c r="Q4350" t="s">
        <v>24</v>
      </c>
      <c r="R4350" t="s">
        <v>25</v>
      </c>
      <c r="S4350" t="s">
        <v>26</v>
      </c>
      <c r="T4350" t="s">
        <v>90</v>
      </c>
      <c r="U4350" t="s">
        <v>1191</v>
      </c>
      <c r="V4350">
        <f>YEAR(sales_order1[[#This Row],[date]])</f>
        <v>2021</v>
      </c>
      <c r="W4350" t="str">
        <f>TEXT(sales_order1[[#This Row],[date]], "Mmm")</f>
        <v>Dec</v>
      </c>
      <c r="X4350">
        <f>VALUE(TEXT(sales_order1[[#This Row],[date]], "D"))</f>
        <v>27</v>
      </c>
      <c r="Y4350">
        <v>52</v>
      </c>
    </row>
    <row r="4351" spans="1:25" x14ac:dyDescent="0.25">
      <c r="A4351" s="1">
        <v>44557</v>
      </c>
      <c r="B4351">
        <v>62275</v>
      </c>
      <c r="C4351" t="s">
        <v>103</v>
      </c>
      <c r="D4351" t="str">
        <f>VLOOKUP(sales_order1[[#This Row],[itemCode]],product_details3!B:C,2,0)</f>
        <v>SCRT50</v>
      </c>
      <c r="E4351" t="s">
        <v>104</v>
      </c>
      <c r="F4351" t="s">
        <v>61</v>
      </c>
      <c r="G4351">
        <v>300</v>
      </c>
      <c r="H4351">
        <v>16.95</v>
      </c>
      <c r="I4351">
        <v>5085</v>
      </c>
      <c r="J4351">
        <v>5.2</v>
      </c>
      <c r="K4351">
        <v>1560</v>
      </c>
      <c r="L4351">
        <v>11.75</v>
      </c>
      <c r="M4351">
        <v>0.69321533923303835</v>
      </c>
      <c r="N4351">
        <v>3525</v>
      </c>
      <c r="O4351" t="s">
        <v>630</v>
      </c>
      <c r="P4351" t="s">
        <v>631</v>
      </c>
      <c r="Q4351" t="s">
        <v>119</v>
      </c>
      <c r="R4351" t="s">
        <v>40</v>
      </c>
      <c r="S4351" t="s">
        <v>233</v>
      </c>
      <c r="T4351" t="s">
        <v>632</v>
      </c>
      <c r="U4351" t="s">
        <v>1190</v>
      </c>
      <c r="V4351">
        <f>YEAR(sales_order1[[#This Row],[date]])</f>
        <v>2021</v>
      </c>
      <c r="W4351" t="str">
        <f>TEXT(sales_order1[[#This Row],[date]], "Mmm")</f>
        <v>Dec</v>
      </c>
      <c r="X4351">
        <f>VALUE(TEXT(sales_order1[[#This Row],[date]], "D"))</f>
        <v>27</v>
      </c>
      <c r="Y4351">
        <v>52</v>
      </c>
    </row>
    <row r="4352" spans="1:25" x14ac:dyDescent="0.25">
      <c r="A4352" s="1">
        <v>44557</v>
      </c>
      <c r="B4352">
        <v>62276</v>
      </c>
      <c r="C4352" t="s">
        <v>103</v>
      </c>
      <c r="D4352" t="str">
        <f>VLOOKUP(sales_order1[[#This Row],[itemCode]],product_details3!B:C,2,0)</f>
        <v>SCRT50</v>
      </c>
      <c r="E4352" t="s">
        <v>104</v>
      </c>
      <c r="F4352" t="s">
        <v>61</v>
      </c>
      <c r="G4352">
        <v>100</v>
      </c>
      <c r="H4352">
        <v>16.95</v>
      </c>
      <c r="I4352">
        <v>1695</v>
      </c>
      <c r="J4352">
        <v>5.2</v>
      </c>
      <c r="K4352">
        <v>520</v>
      </c>
      <c r="L4352">
        <v>11.75</v>
      </c>
      <c r="M4352">
        <v>0.69321533923303835</v>
      </c>
      <c r="N4352">
        <v>1175</v>
      </c>
      <c r="O4352" t="s">
        <v>91</v>
      </c>
      <c r="P4352" t="s">
        <v>92</v>
      </c>
      <c r="Q4352" t="s">
        <v>93</v>
      </c>
      <c r="R4352" t="s">
        <v>72</v>
      </c>
      <c r="S4352" t="s">
        <v>94</v>
      </c>
      <c r="T4352" t="s">
        <v>95</v>
      </c>
      <c r="U4352" t="s">
        <v>1190</v>
      </c>
      <c r="V4352">
        <f>YEAR(sales_order1[[#This Row],[date]])</f>
        <v>2021</v>
      </c>
      <c r="W4352" t="str">
        <f>TEXT(sales_order1[[#This Row],[date]], "Mmm")</f>
        <v>Dec</v>
      </c>
      <c r="X4352">
        <f>VALUE(TEXT(sales_order1[[#This Row],[date]], "D"))</f>
        <v>27</v>
      </c>
      <c r="Y4352">
        <v>52</v>
      </c>
    </row>
    <row r="4353" spans="1:25" x14ac:dyDescent="0.25">
      <c r="A4353" s="1">
        <v>44557</v>
      </c>
      <c r="B4353">
        <v>62277</v>
      </c>
      <c r="C4353" t="s">
        <v>51</v>
      </c>
      <c r="D4353" t="str">
        <f>VLOOKUP(sales_order1[[#This Row],[itemCode]],product_details3!B:C,2,0)</f>
        <v>MSTH50</v>
      </c>
      <c r="E4353" t="s">
        <v>52</v>
      </c>
      <c r="F4353" t="s">
        <v>21</v>
      </c>
      <c r="G4353">
        <v>50</v>
      </c>
      <c r="H4353">
        <v>15.75</v>
      </c>
      <c r="I4353">
        <v>787.5</v>
      </c>
      <c r="J4353">
        <v>4.45</v>
      </c>
      <c r="K4353">
        <v>222.5</v>
      </c>
      <c r="L4353">
        <v>11.3</v>
      </c>
      <c r="M4353">
        <v>0.71746031746031746</v>
      </c>
      <c r="N4353">
        <v>565</v>
      </c>
      <c r="O4353" t="s">
        <v>516</v>
      </c>
      <c r="P4353" t="s">
        <v>517</v>
      </c>
      <c r="Q4353" t="s">
        <v>191</v>
      </c>
      <c r="R4353" t="s">
        <v>56</v>
      </c>
      <c r="S4353" t="s">
        <v>192</v>
      </c>
      <c r="T4353" t="s">
        <v>518</v>
      </c>
      <c r="U4353" t="s">
        <v>1191</v>
      </c>
      <c r="V4353">
        <f>YEAR(sales_order1[[#This Row],[date]])</f>
        <v>2021</v>
      </c>
      <c r="W4353" t="str">
        <f>TEXT(sales_order1[[#This Row],[date]], "Mmm")</f>
        <v>Dec</v>
      </c>
      <c r="X4353">
        <f>VALUE(TEXT(sales_order1[[#This Row],[date]], "D"))</f>
        <v>27</v>
      </c>
      <c r="Y4353">
        <v>52</v>
      </c>
    </row>
    <row r="4354" spans="1:25" x14ac:dyDescent="0.25">
      <c r="A4354" s="1">
        <v>44557</v>
      </c>
      <c r="B4354">
        <v>62278</v>
      </c>
      <c r="C4354" t="s">
        <v>436</v>
      </c>
      <c r="D4354" t="str">
        <f>VLOOKUP(sales_order1[[#This Row],[itemCode]],product_details3!B:C,2,0)</f>
        <v>TNRH100</v>
      </c>
      <c r="E4354" t="s">
        <v>437</v>
      </c>
      <c r="F4354" t="s">
        <v>124</v>
      </c>
      <c r="G4354">
        <v>100</v>
      </c>
      <c r="H4354">
        <v>10.5</v>
      </c>
      <c r="I4354">
        <v>1050</v>
      </c>
      <c r="J4354">
        <v>3.3</v>
      </c>
      <c r="K4354">
        <v>330</v>
      </c>
      <c r="L4354">
        <v>7.2</v>
      </c>
      <c r="M4354">
        <v>0.68571428571428572</v>
      </c>
      <c r="N4354">
        <v>720</v>
      </c>
      <c r="O4354" t="s">
        <v>144</v>
      </c>
      <c r="P4354" t="s">
        <v>145</v>
      </c>
      <c r="Q4354" t="s">
        <v>146</v>
      </c>
      <c r="R4354" t="s">
        <v>112</v>
      </c>
      <c r="S4354" t="s">
        <v>147</v>
      </c>
      <c r="T4354" t="s">
        <v>148</v>
      </c>
      <c r="U4354" t="s">
        <v>1190</v>
      </c>
      <c r="V4354">
        <f>YEAR(sales_order1[[#This Row],[date]])</f>
        <v>2021</v>
      </c>
      <c r="W4354" t="str">
        <f>TEXT(sales_order1[[#This Row],[date]], "Mmm")</f>
        <v>Dec</v>
      </c>
      <c r="X4354">
        <f>VALUE(TEXT(sales_order1[[#This Row],[date]], "D"))</f>
        <v>27</v>
      </c>
      <c r="Y4354">
        <v>52</v>
      </c>
    </row>
    <row r="4355" spans="1:25" x14ac:dyDescent="0.25">
      <c r="A4355" s="1">
        <v>44557</v>
      </c>
      <c r="B4355">
        <v>62279</v>
      </c>
      <c r="C4355" t="s">
        <v>288</v>
      </c>
      <c r="D4355" t="str">
        <f>VLOOKUP(sales_order1[[#This Row],[itemCode]],product_details3!B:C,2,0)</f>
        <v>MKRM200</v>
      </c>
      <c r="E4355" t="s">
        <v>289</v>
      </c>
      <c r="F4355" t="s">
        <v>151</v>
      </c>
      <c r="G4355">
        <v>100</v>
      </c>
      <c r="H4355">
        <v>19.25</v>
      </c>
      <c r="I4355">
        <v>1925</v>
      </c>
      <c r="J4355">
        <v>7.75</v>
      </c>
      <c r="K4355">
        <v>775</v>
      </c>
      <c r="L4355">
        <v>11.5</v>
      </c>
      <c r="M4355">
        <v>0.59740259740259738</v>
      </c>
      <c r="N4355">
        <v>1150</v>
      </c>
      <c r="O4355" t="s">
        <v>758</v>
      </c>
      <c r="P4355" t="s">
        <v>759</v>
      </c>
      <c r="Q4355" t="s">
        <v>186</v>
      </c>
      <c r="R4355" t="s">
        <v>112</v>
      </c>
      <c r="S4355" t="s">
        <v>187</v>
      </c>
      <c r="T4355" t="s">
        <v>760</v>
      </c>
      <c r="U4355" t="s">
        <v>1189</v>
      </c>
      <c r="V4355">
        <f>YEAR(sales_order1[[#This Row],[date]])</f>
        <v>2021</v>
      </c>
      <c r="W4355" t="str">
        <f>TEXT(sales_order1[[#This Row],[date]], "Mmm")</f>
        <v>Dec</v>
      </c>
      <c r="X4355">
        <f>VALUE(TEXT(sales_order1[[#This Row],[date]], "D"))</f>
        <v>27</v>
      </c>
      <c r="Y4355">
        <v>52</v>
      </c>
    </row>
    <row r="4356" spans="1:25" x14ac:dyDescent="0.25">
      <c r="A4356" s="1">
        <v>44557</v>
      </c>
      <c r="B4356">
        <v>62280</v>
      </c>
      <c r="C4356" t="s">
        <v>86</v>
      </c>
      <c r="D4356" t="str">
        <f>VLOOKUP(sales_order1[[#This Row],[itemCode]],product_details3!B:C,2,0)</f>
        <v>SRMH30</v>
      </c>
      <c r="E4356" t="s">
        <v>87</v>
      </c>
      <c r="F4356" t="s">
        <v>30</v>
      </c>
      <c r="G4356">
        <v>100</v>
      </c>
      <c r="H4356">
        <v>21</v>
      </c>
      <c r="I4356">
        <v>2100</v>
      </c>
      <c r="J4356">
        <v>6.6</v>
      </c>
      <c r="K4356">
        <v>660</v>
      </c>
      <c r="L4356">
        <v>14.4</v>
      </c>
      <c r="M4356">
        <v>0.68571428571428572</v>
      </c>
      <c r="N4356">
        <v>1440</v>
      </c>
      <c r="O4356" t="s">
        <v>196</v>
      </c>
      <c r="P4356" t="s">
        <v>197</v>
      </c>
      <c r="Q4356" t="s">
        <v>132</v>
      </c>
      <c r="R4356" t="s">
        <v>56</v>
      </c>
      <c r="S4356" t="s">
        <v>133</v>
      </c>
      <c r="T4356" t="s">
        <v>198</v>
      </c>
      <c r="U4356" t="s">
        <v>1191</v>
      </c>
      <c r="V4356">
        <f>YEAR(sales_order1[[#This Row],[date]])</f>
        <v>2021</v>
      </c>
      <c r="W4356" t="str">
        <f>TEXT(sales_order1[[#This Row],[date]], "Mmm")</f>
        <v>Dec</v>
      </c>
      <c r="X4356">
        <f>VALUE(TEXT(sales_order1[[#This Row],[date]], "D"))</f>
        <v>27</v>
      </c>
      <c r="Y4356">
        <v>52</v>
      </c>
    </row>
    <row r="4357" spans="1:25" x14ac:dyDescent="0.25">
      <c r="A4357" s="1">
        <v>44558</v>
      </c>
      <c r="B4357">
        <v>62281</v>
      </c>
      <c r="C4357" t="s">
        <v>135</v>
      </c>
      <c r="D4357" t="str">
        <f>VLOOKUP(sales_order1[[#This Row],[itemCode]],product_details3!B:C,2,0)</f>
        <v>MSKSH</v>
      </c>
      <c r="E4357" t="s">
        <v>136</v>
      </c>
      <c r="F4357" t="s">
        <v>137</v>
      </c>
      <c r="G4357">
        <v>200</v>
      </c>
      <c r="H4357">
        <v>18.75</v>
      </c>
      <c r="I4357">
        <v>3750</v>
      </c>
      <c r="J4357">
        <v>7.45</v>
      </c>
      <c r="K4357">
        <v>1490</v>
      </c>
      <c r="L4357">
        <v>11.3</v>
      </c>
      <c r="M4357">
        <v>0.60266666666666668</v>
      </c>
      <c r="N4357">
        <v>2260</v>
      </c>
      <c r="O4357" t="s">
        <v>519</v>
      </c>
      <c r="P4357" t="s">
        <v>520</v>
      </c>
      <c r="Q4357" t="s">
        <v>383</v>
      </c>
      <c r="R4357" t="s">
        <v>72</v>
      </c>
      <c r="S4357" t="s">
        <v>459</v>
      </c>
      <c r="T4357" t="s">
        <v>521</v>
      </c>
      <c r="U4357" t="s">
        <v>1188</v>
      </c>
      <c r="V4357">
        <f>YEAR(sales_order1[[#This Row],[date]])</f>
        <v>2021</v>
      </c>
      <c r="W4357" t="str">
        <f>TEXT(sales_order1[[#This Row],[date]], "Mmm")</f>
        <v>Dec</v>
      </c>
      <c r="X4357">
        <f>VALUE(TEXT(sales_order1[[#This Row],[date]], "D"))</f>
        <v>28</v>
      </c>
      <c r="Y4357">
        <v>52</v>
      </c>
    </row>
    <row r="4358" spans="1:25" x14ac:dyDescent="0.25">
      <c r="A4358" s="1">
        <v>44558</v>
      </c>
      <c r="B4358">
        <v>62282</v>
      </c>
      <c r="C4358" t="s">
        <v>19</v>
      </c>
      <c r="D4358" t="str">
        <f>VLOOKUP(sales_order1[[#This Row],[itemCode]],product_details3!B:C,2,0)</f>
        <v>MSTH100</v>
      </c>
      <c r="E4358" t="s">
        <v>20</v>
      </c>
      <c r="F4358" t="s">
        <v>21</v>
      </c>
      <c r="G4358">
        <v>200</v>
      </c>
      <c r="H4358">
        <v>26.25</v>
      </c>
      <c r="I4358">
        <v>5250</v>
      </c>
      <c r="J4358">
        <v>7.75</v>
      </c>
      <c r="K4358">
        <v>1550</v>
      </c>
      <c r="L4358">
        <v>18.5</v>
      </c>
      <c r="M4358">
        <v>0.70476190476190481</v>
      </c>
      <c r="N4358">
        <v>3700</v>
      </c>
      <c r="O4358" t="s">
        <v>82</v>
      </c>
      <c r="P4358" t="s">
        <v>83</v>
      </c>
      <c r="Q4358" t="s">
        <v>64</v>
      </c>
      <c r="R4358" t="s">
        <v>40</v>
      </c>
      <c r="S4358" t="s">
        <v>84</v>
      </c>
      <c r="T4358" t="s">
        <v>85</v>
      </c>
      <c r="U4358" t="s">
        <v>1189</v>
      </c>
      <c r="V4358">
        <f>YEAR(sales_order1[[#This Row],[date]])</f>
        <v>2021</v>
      </c>
      <c r="W4358" t="str">
        <f>TEXT(sales_order1[[#This Row],[date]], "Mmm")</f>
        <v>Dec</v>
      </c>
      <c r="X4358">
        <f>VALUE(TEXT(sales_order1[[#This Row],[date]], "D"))</f>
        <v>28</v>
      </c>
      <c r="Y4358">
        <v>52</v>
      </c>
    </row>
    <row r="4359" spans="1:25" x14ac:dyDescent="0.25">
      <c r="A4359" s="1">
        <v>44558</v>
      </c>
      <c r="B4359">
        <v>62283</v>
      </c>
      <c r="C4359" t="s">
        <v>115</v>
      </c>
      <c r="D4359" t="str">
        <f>VLOOKUP(sales_order1[[#This Row],[itemCode]],product_details3!B:C,2,0)</f>
        <v>SCRS30100</v>
      </c>
      <c r="E4359" t="s">
        <v>116</v>
      </c>
      <c r="F4359" t="s">
        <v>61</v>
      </c>
      <c r="G4359">
        <v>250</v>
      </c>
      <c r="H4359">
        <v>32.75</v>
      </c>
      <c r="I4359">
        <v>8187.5</v>
      </c>
      <c r="J4359">
        <v>11.25</v>
      </c>
      <c r="K4359">
        <v>2812.5</v>
      </c>
      <c r="L4359">
        <v>21.5</v>
      </c>
      <c r="M4359">
        <v>0.65648854961832059</v>
      </c>
      <c r="N4359">
        <v>5375</v>
      </c>
      <c r="O4359" t="s">
        <v>609</v>
      </c>
      <c r="P4359" t="s">
        <v>610</v>
      </c>
      <c r="Q4359" t="s">
        <v>93</v>
      </c>
      <c r="R4359" t="s">
        <v>72</v>
      </c>
      <c r="S4359" t="s">
        <v>260</v>
      </c>
      <c r="T4359" t="s">
        <v>611</v>
      </c>
      <c r="U4359" t="s">
        <v>1190</v>
      </c>
      <c r="V4359">
        <f>YEAR(sales_order1[[#This Row],[date]])</f>
        <v>2021</v>
      </c>
      <c r="W4359" t="str">
        <f>TEXT(sales_order1[[#This Row],[date]], "Mmm")</f>
        <v>Dec</v>
      </c>
      <c r="X4359">
        <f>VALUE(TEXT(sales_order1[[#This Row],[date]], "D"))</f>
        <v>28</v>
      </c>
      <c r="Y4359">
        <v>52</v>
      </c>
    </row>
    <row r="4360" spans="1:25" x14ac:dyDescent="0.25">
      <c r="A4360" s="1">
        <v>44558</v>
      </c>
      <c r="B4360">
        <v>62284</v>
      </c>
      <c r="C4360" t="s">
        <v>360</v>
      </c>
      <c r="D4360" t="str">
        <f>VLOOKUP(sales_order1[[#This Row],[itemCode]],product_details3!B:C,2,0)</f>
        <v>TNRS100</v>
      </c>
      <c r="E4360" t="s">
        <v>361</v>
      </c>
      <c r="F4360" t="s">
        <v>124</v>
      </c>
      <c r="G4360">
        <v>50</v>
      </c>
      <c r="H4360">
        <v>13.1</v>
      </c>
      <c r="I4360">
        <v>655</v>
      </c>
      <c r="J4360">
        <v>4.7</v>
      </c>
      <c r="K4360">
        <v>235</v>
      </c>
      <c r="L4360">
        <v>8.4</v>
      </c>
      <c r="M4360">
        <v>0.6412213740458016</v>
      </c>
      <c r="N4360">
        <v>420</v>
      </c>
      <c r="O4360" t="s">
        <v>400</v>
      </c>
      <c r="P4360" t="s">
        <v>401</v>
      </c>
      <c r="Q4360" t="s">
        <v>213</v>
      </c>
      <c r="R4360" t="s">
        <v>25</v>
      </c>
      <c r="S4360" t="s">
        <v>402</v>
      </c>
      <c r="T4360" t="s">
        <v>403</v>
      </c>
      <c r="U4360" t="s">
        <v>1191</v>
      </c>
      <c r="V4360">
        <f>YEAR(sales_order1[[#This Row],[date]])</f>
        <v>2021</v>
      </c>
      <c r="W4360" t="str">
        <f>TEXT(sales_order1[[#This Row],[date]], "Mmm")</f>
        <v>Dec</v>
      </c>
      <c r="X4360">
        <f>VALUE(TEXT(sales_order1[[#This Row],[date]], "D"))</f>
        <v>28</v>
      </c>
      <c r="Y4360">
        <v>52</v>
      </c>
    </row>
    <row r="4361" spans="1:25" x14ac:dyDescent="0.25">
      <c r="A4361" s="1">
        <v>44558</v>
      </c>
      <c r="B4361">
        <v>62285</v>
      </c>
      <c r="C4361" t="s">
        <v>19</v>
      </c>
      <c r="D4361" t="str">
        <f>VLOOKUP(sales_order1[[#This Row],[itemCode]],product_details3!B:C,2,0)</f>
        <v>MSTH100</v>
      </c>
      <c r="E4361" t="s">
        <v>20</v>
      </c>
      <c r="F4361" t="s">
        <v>21</v>
      </c>
      <c r="G4361">
        <v>50</v>
      </c>
      <c r="H4361">
        <v>26.25</v>
      </c>
      <c r="I4361">
        <v>1312.5</v>
      </c>
      <c r="J4361">
        <v>7.75</v>
      </c>
      <c r="K4361">
        <v>387.5</v>
      </c>
      <c r="L4361">
        <v>18.5</v>
      </c>
      <c r="M4361">
        <v>0.70476190476190481</v>
      </c>
      <c r="N4361">
        <v>925</v>
      </c>
      <c r="O4361" t="s">
        <v>109</v>
      </c>
      <c r="P4361" t="s">
        <v>110</v>
      </c>
      <c r="Q4361" t="s">
        <v>111</v>
      </c>
      <c r="R4361" t="s">
        <v>112</v>
      </c>
      <c r="S4361" t="s">
        <v>113</v>
      </c>
      <c r="T4361" t="s">
        <v>114</v>
      </c>
      <c r="U4361" t="s">
        <v>1189</v>
      </c>
      <c r="V4361">
        <f>YEAR(sales_order1[[#This Row],[date]])</f>
        <v>2021</v>
      </c>
      <c r="W4361" t="str">
        <f>TEXT(sales_order1[[#This Row],[date]], "Mmm")</f>
        <v>Dec</v>
      </c>
      <c r="X4361">
        <f>VALUE(TEXT(sales_order1[[#This Row],[date]], "D"))</f>
        <v>28</v>
      </c>
      <c r="Y4361">
        <v>52</v>
      </c>
    </row>
    <row r="4362" spans="1:25" x14ac:dyDescent="0.25">
      <c r="A4362" s="1">
        <v>44558</v>
      </c>
      <c r="B4362">
        <v>62286</v>
      </c>
      <c r="C4362" t="s">
        <v>115</v>
      </c>
      <c r="D4362" t="str">
        <f>VLOOKUP(sales_order1[[#This Row],[itemCode]],product_details3!B:C,2,0)</f>
        <v>SCRS30100</v>
      </c>
      <c r="E4362" t="s">
        <v>116</v>
      </c>
      <c r="F4362" t="s">
        <v>61</v>
      </c>
      <c r="G4362">
        <v>250</v>
      </c>
      <c r="H4362">
        <v>32.75</v>
      </c>
      <c r="I4362">
        <v>8187.5</v>
      </c>
      <c r="J4362">
        <v>11.25</v>
      </c>
      <c r="K4362">
        <v>2812.5</v>
      </c>
      <c r="L4362">
        <v>21.5</v>
      </c>
      <c r="M4362">
        <v>0.65648854961832059</v>
      </c>
      <c r="N4362">
        <v>5375</v>
      </c>
      <c r="O4362" t="s">
        <v>615</v>
      </c>
      <c r="P4362" t="s">
        <v>616</v>
      </c>
      <c r="Q4362" t="s">
        <v>77</v>
      </c>
      <c r="R4362" t="s">
        <v>72</v>
      </c>
      <c r="S4362" t="s">
        <v>425</v>
      </c>
      <c r="T4362" t="s">
        <v>617</v>
      </c>
      <c r="U4362" t="s">
        <v>1190</v>
      </c>
      <c r="V4362">
        <f>YEAR(sales_order1[[#This Row],[date]])</f>
        <v>2021</v>
      </c>
      <c r="W4362" t="str">
        <f>TEXT(sales_order1[[#This Row],[date]], "Mmm")</f>
        <v>Dec</v>
      </c>
      <c r="X4362">
        <f>VALUE(TEXT(sales_order1[[#This Row],[date]], "D"))</f>
        <v>28</v>
      </c>
      <c r="Y4362">
        <v>52</v>
      </c>
    </row>
    <row r="4363" spans="1:25" x14ac:dyDescent="0.25">
      <c r="A4363" s="1">
        <v>44558</v>
      </c>
      <c r="B4363">
        <v>62287</v>
      </c>
      <c r="C4363" t="s">
        <v>103</v>
      </c>
      <c r="D4363" t="str">
        <f>VLOOKUP(sales_order1[[#This Row],[itemCode]],product_details3!B:C,2,0)</f>
        <v>SCRT50</v>
      </c>
      <c r="E4363" t="s">
        <v>104</v>
      </c>
      <c r="F4363" t="s">
        <v>61</v>
      </c>
      <c r="G4363">
        <v>300</v>
      </c>
      <c r="H4363">
        <v>16.95</v>
      </c>
      <c r="I4363">
        <v>5085</v>
      </c>
      <c r="J4363">
        <v>5.2</v>
      </c>
      <c r="K4363">
        <v>1560</v>
      </c>
      <c r="L4363">
        <v>11.75</v>
      </c>
      <c r="M4363">
        <v>0.69321533923303835</v>
      </c>
      <c r="N4363">
        <v>3525</v>
      </c>
      <c r="O4363" t="s">
        <v>475</v>
      </c>
      <c r="P4363" t="s">
        <v>476</v>
      </c>
      <c r="Q4363" t="s">
        <v>93</v>
      </c>
      <c r="R4363" t="s">
        <v>72</v>
      </c>
      <c r="S4363" t="s">
        <v>94</v>
      </c>
      <c r="T4363" t="s">
        <v>477</v>
      </c>
      <c r="U4363" t="s">
        <v>1190</v>
      </c>
      <c r="V4363">
        <f>YEAR(sales_order1[[#This Row],[date]])</f>
        <v>2021</v>
      </c>
      <c r="W4363" t="str">
        <f>TEXT(sales_order1[[#This Row],[date]], "Mmm")</f>
        <v>Dec</v>
      </c>
      <c r="X4363">
        <f>VALUE(TEXT(sales_order1[[#This Row],[date]], "D"))</f>
        <v>28</v>
      </c>
      <c r="Y4363">
        <v>52</v>
      </c>
    </row>
    <row r="4364" spans="1:25" x14ac:dyDescent="0.25">
      <c r="A4364" s="1">
        <v>44558</v>
      </c>
      <c r="B4364">
        <v>62288</v>
      </c>
      <c r="C4364" t="s">
        <v>103</v>
      </c>
      <c r="D4364" t="str">
        <f>VLOOKUP(sales_order1[[#This Row],[itemCode]],product_details3!B:C,2,0)</f>
        <v>SCRT50</v>
      </c>
      <c r="E4364" t="s">
        <v>104</v>
      </c>
      <c r="F4364" t="s">
        <v>61</v>
      </c>
      <c r="G4364">
        <v>300</v>
      </c>
      <c r="H4364">
        <v>16.95</v>
      </c>
      <c r="I4364">
        <v>5085</v>
      </c>
      <c r="J4364">
        <v>5.2</v>
      </c>
      <c r="K4364">
        <v>1560</v>
      </c>
      <c r="L4364">
        <v>11.75</v>
      </c>
      <c r="M4364">
        <v>0.69321533923303835</v>
      </c>
      <c r="N4364">
        <v>3525</v>
      </c>
      <c r="O4364" t="s">
        <v>295</v>
      </c>
      <c r="P4364" t="s">
        <v>296</v>
      </c>
      <c r="Q4364" t="s">
        <v>160</v>
      </c>
      <c r="R4364" t="s">
        <v>112</v>
      </c>
      <c r="S4364" t="s">
        <v>297</v>
      </c>
      <c r="T4364" t="s">
        <v>298</v>
      </c>
      <c r="U4364" t="s">
        <v>1189</v>
      </c>
      <c r="V4364">
        <f>YEAR(sales_order1[[#This Row],[date]])</f>
        <v>2021</v>
      </c>
      <c r="W4364" t="str">
        <f>TEXT(sales_order1[[#This Row],[date]], "Mmm")</f>
        <v>Dec</v>
      </c>
      <c r="X4364">
        <f>VALUE(TEXT(sales_order1[[#This Row],[date]], "D"))</f>
        <v>28</v>
      </c>
      <c r="Y4364">
        <v>52</v>
      </c>
    </row>
    <row r="4365" spans="1:25" x14ac:dyDescent="0.25">
      <c r="A4365" s="1">
        <v>44558</v>
      </c>
      <c r="B4365">
        <v>62289</v>
      </c>
      <c r="C4365" t="s">
        <v>320</v>
      </c>
      <c r="D4365" t="str">
        <f>VLOOKUP(sales_order1[[#This Row],[itemCode]],product_details3!B:C,2,0)</f>
        <v>SCR50+100</v>
      </c>
      <c r="E4365" t="s">
        <v>321</v>
      </c>
      <c r="F4365" t="s">
        <v>61</v>
      </c>
      <c r="G4365">
        <v>200</v>
      </c>
      <c r="H4365">
        <v>26.25</v>
      </c>
      <c r="I4365">
        <v>5250</v>
      </c>
      <c r="J4365">
        <v>7.75</v>
      </c>
      <c r="K4365">
        <v>1550</v>
      </c>
      <c r="L4365">
        <v>18.5</v>
      </c>
      <c r="M4365">
        <v>0.70476190476190481</v>
      </c>
      <c r="N4365">
        <v>3700</v>
      </c>
      <c r="O4365" t="s">
        <v>667</v>
      </c>
      <c r="P4365" t="s">
        <v>668</v>
      </c>
      <c r="Q4365" t="s">
        <v>271</v>
      </c>
      <c r="R4365" t="s">
        <v>56</v>
      </c>
      <c r="S4365" t="s">
        <v>192</v>
      </c>
      <c r="T4365" t="s">
        <v>669</v>
      </c>
      <c r="U4365" t="s">
        <v>1191</v>
      </c>
      <c r="V4365">
        <f>YEAR(sales_order1[[#This Row],[date]])</f>
        <v>2021</v>
      </c>
      <c r="W4365" t="str">
        <f>TEXT(sales_order1[[#This Row],[date]], "Mmm")</f>
        <v>Dec</v>
      </c>
      <c r="X4365">
        <f>VALUE(TEXT(sales_order1[[#This Row],[date]], "D"))</f>
        <v>28</v>
      </c>
      <c r="Y4365">
        <v>52</v>
      </c>
    </row>
    <row r="4366" spans="1:25" x14ac:dyDescent="0.25">
      <c r="A4366" s="1">
        <v>44558</v>
      </c>
      <c r="B4366">
        <v>62290</v>
      </c>
      <c r="C4366" t="s">
        <v>19</v>
      </c>
      <c r="D4366" t="str">
        <f>VLOOKUP(sales_order1[[#This Row],[itemCode]],product_details3!B:C,2,0)</f>
        <v>MSTH100</v>
      </c>
      <c r="E4366" t="s">
        <v>20</v>
      </c>
      <c r="F4366" t="s">
        <v>21</v>
      </c>
      <c r="G4366">
        <v>50</v>
      </c>
      <c r="H4366">
        <v>26.25</v>
      </c>
      <c r="I4366">
        <v>1312.5</v>
      </c>
      <c r="J4366">
        <v>7.75</v>
      </c>
      <c r="K4366">
        <v>387.5</v>
      </c>
      <c r="L4366">
        <v>18.5</v>
      </c>
      <c r="M4366">
        <v>0.70476190476190481</v>
      </c>
      <c r="N4366">
        <v>925</v>
      </c>
      <c r="O4366" t="s">
        <v>206</v>
      </c>
      <c r="P4366" t="s">
        <v>207</v>
      </c>
      <c r="Q4366" t="s">
        <v>71</v>
      </c>
      <c r="R4366" t="s">
        <v>72</v>
      </c>
      <c r="S4366" t="s">
        <v>73</v>
      </c>
      <c r="T4366" t="s">
        <v>208</v>
      </c>
      <c r="U4366" t="s">
        <v>1190</v>
      </c>
      <c r="V4366">
        <f>YEAR(sales_order1[[#This Row],[date]])</f>
        <v>2021</v>
      </c>
      <c r="W4366" t="str">
        <f>TEXT(sales_order1[[#This Row],[date]], "Mmm")</f>
        <v>Dec</v>
      </c>
      <c r="X4366">
        <f>VALUE(TEXT(sales_order1[[#This Row],[date]], "D"))</f>
        <v>28</v>
      </c>
      <c r="Y4366">
        <v>52</v>
      </c>
    </row>
    <row r="4367" spans="1:25" x14ac:dyDescent="0.25">
      <c r="A4367" s="1">
        <v>44558</v>
      </c>
      <c r="B4367">
        <v>62291</v>
      </c>
      <c r="C4367" t="s">
        <v>19</v>
      </c>
      <c r="D4367" t="str">
        <f>VLOOKUP(sales_order1[[#This Row],[itemCode]],product_details3!B:C,2,0)</f>
        <v>MSTH100</v>
      </c>
      <c r="E4367" t="s">
        <v>20</v>
      </c>
      <c r="F4367" t="s">
        <v>21</v>
      </c>
      <c r="G4367">
        <v>200</v>
      </c>
      <c r="H4367">
        <v>26.25</v>
      </c>
      <c r="I4367">
        <v>5250</v>
      </c>
      <c r="J4367">
        <v>7.75</v>
      </c>
      <c r="K4367">
        <v>1550</v>
      </c>
      <c r="L4367">
        <v>18.5</v>
      </c>
      <c r="M4367">
        <v>0.70476190476190481</v>
      </c>
      <c r="N4367">
        <v>3700</v>
      </c>
      <c r="O4367" t="s">
        <v>525</v>
      </c>
      <c r="P4367" t="s">
        <v>526</v>
      </c>
      <c r="Q4367" t="s">
        <v>111</v>
      </c>
      <c r="R4367" t="s">
        <v>112</v>
      </c>
      <c r="S4367" t="s">
        <v>113</v>
      </c>
      <c r="T4367" t="s">
        <v>527</v>
      </c>
      <c r="U4367" t="s">
        <v>1189</v>
      </c>
      <c r="V4367">
        <f>YEAR(sales_order1[[#This Row],[date]])</f>
        <v>2021</v>
      </c>
      <c r="W4367" t="str">
        <f>TEXT(sales_order1[[#This Row],[date]], "Mmm")</f>
        <v>Dec</v>
      </c>
      <c r="X4367">
        <f>VALUE(TEXT(sales_order1[[#This Row],[date]], "D"))</f>
        <v>28</v>
      </c>
      <c r="Y4367">
        <v>52</v>
      </c>
    </row>
    <row r="4368" spans="1:25" x14ac:dyDescent="0.25">
      <c r="A4368" s="1">
        <v>44558</v>
      </c>
      <c r="B4368">
        <v>62292</v>
      </c>
      <c r="C4368" t="s">
        <v>103</v>
      </c>
      <c r="D4368" t="str">
        <f>VLOOKUP(sales_order1[[#This Row],[itemCode]],product_details3!B:C,2,0)</f>
        <v>SCRT50</v>
      </c>
      <c r="E4368" t="s">
        <v>104</v>
      </c>
      <c r="F4368" t="s">
        <v>61</v>
      </c>
      <c r="G4368">
        <v>250</v>
      </c>
      <c r="H4368">
        <v>16.95</v>
      </c>
      <c r="I4368">
        <v>4237.5</v>
      </c>
      <c r="J4368">
        <v>5.2</v>
      </c>
      <c r="K4368">
        <v>1300</v>
      </c>
      <c r="L4368">
        <v>11.75</v>
      </c>
      <c r="M4368">
        <v>0.69321533923303835</v>
      </c>
      <c r="N4368">
        <v>2937.5</v>
      </c>
      <c r="O4368" t="s">
        <v>694</v>
      </c>
      <c r="P4368" t="s">
        <v>695</v>
      </c>
      <c r="Q4368" t="s">
        <v>213</v>
      </c>
      <c r="R4368" t="s">
        <v>25</v>
      </c>
      <c r="S4368" t="s">
        <v>214</v>
      </c>
      <c r="T4368" t="s">
        <v>696</v>
      </c>
      <c r="U4368" t="s">
        <v>1191</v>
      </c>
      <c r="V4368">
        <f>YEAR(sales_order1[[#This Row],[date]])</f>
        <v>2021</v>
      </c>
      <c r="W4368" t="str">
        <f>TEXT(sales_order1[[#This Row],[date]], "Mmm")</f>
        <v>Dec</v>
      </c>
      <c r="X4368">
        <f>VALUE(TEXT(sales_order1[[#This Row],[date]], "D"))</f>
        <v>28</v>
      </c>
      <c r="Y4368">
        <v>52</v>
      </c>
    </row>
    <row r="4369" spans="1:25" x14ac:dyDescent="0.25">
      <c r="A4369" s="1">
        <v>44558</v>
      </c>
      <c r="B4369">
        <v>62293</v>
      </c>
      <c r="C4369" t="s">
        <v>35</v>
      </c>
      <c r="D4369" t="str">
        <f>VLOOKUP(sales_order1[[#This Row],[itemCode]],product_details3!B:C,2,0)</f>
        <v>SRMA30</v>
      </c>
      <c r="E4369" t="s">
        <v>36</v>
      </c>
      <c r="F4369" t="s">
        <v>30</v>
      </c>
      <c r="G4369">
        <v>100</v>
      </c>
      <c r="H4369">
        <v>26.2</v>
      </c>
      <c r="I4369">
        <v>2620</v>
      </c>
      <c r="J4369">
        <v>9.4</v>
      </c>
      <c r="K4369">
        <v>940</v>
      </c>
      <c r="L4369">
        <v>16.8</v>
      </c>
      <c r="M4369">
        <v>0.6412213740458016</v>
      </c>
      <c r="N4369">
        <v>1680</v>
      </c>
      <c r="O4369" t="s">
        <v>152</v>
      </c>
      <c r="P4369" t="s">
        <v>153</v>
      </c>
      <c r="Q4369" t="s">
        <v>154</v>
      </c>
      <c r="R4369" t="s">
        <v>56</v>
      </c>
      <c r="S4369" t="s">
        <v>133</v>
      </c>
      <c r="T4369" t="s">
        <v>155</v>
      </c>
      <c r="U4369" t="s">
        <v>1191</v>
      </c>
      <c r="V4369">
        <f>YEAR(sales_order1[[#This Row],[date]])</f>
        <v>2021</v>
      </c>
      <c r="W4369" t="str">
        <f>TEXT(sales_order1[[#This Row],[date]], "Mmm")</f>
        <v>Dec</v>
      </c>
      <c r="X4369">
        <f>VALUE(TEXT(sales_order1[[#This Row],[date]], "D"))</f>
        <v>28</v>
      </c>
      <c r="Y4369">
        <v>52</v>
      </c>
    </row>
    <row r="4370" spans="1:25" x14ac:dyDescent="0.25">
      <c r="A4370" s="1">
        <v>44559</v>
      </c>
      <c r="B4370">
        <v>62294</v>
      </c>
      <c r="C4370" t="s">
        <v>19</v>
      </c>
      <c r="D4370" t="str">
        <f>VLOOKUP(sales_order1[[#This Row],[itemCode]],product_details3!B:C,2,0)</f>
        <v>MSTH100</v>
      </c>
      <c r="E4370" t="s">
        <v>20</v>
      </c>
      <c r="F4370" t="s">
        <v>21</v>
      </c>
      <c r="G4370">
        <v>200</v>
      </c>
      <c r="H4370">
        <v>26.25</v>
      </c>
      <c r="I4370">
        <v>5250</v>
      </c>
      <c r="J4370">
        <v>7.75</v>
      </c>
      <c r="K4370">
        <v>1550</v>
      </c>
      <c r="L4370">
        <v>18.5</v>
      </c>
      <c r="M4370">
        <v>0.70476190476190481</v>
      </c>
      <c r="N4370">
        <v>3700</v>
      </c>
      <c r="O4370" t="s">
        <v>612</v>
      </c>
      <c r="P4370" t="s">
        <v>613</v>
      </c>
      <c r="Q4370" t="s">
        <v>48</v>
      </c>
      <c r="R4370" t="s">
        <v>25</v>
      </c>
      <c r="S4370" t="s">
        <v>49</v>
      </c>
      <c r="T4370" t="s">
        <v>614</v>
      </c>
      <c r="U4370" t="s">
        <v>1191</v>
      </c>
      <c r="V4370">
        <f>YEAR(sales_order1[[#This Row],[date]])</f>
        <v>2021</v>
      </c>
      <c r="W4370" t="str">
        <f>TEXT(sales_order1[[#This Row],[date]], "Mmm")</f>
        <v>Dec</v>
      </c>
      <c r="X4370">
        <f>VALUE(TEXT(sales_order1[[#This Row],[date]], "D"))</f>
        <v>29</v>
      </c>
      <c r="Y4370">
        <v>52</v>
      </c>
    </row>
    <row r="4371" spans="1:25" x14ac:dyDescent="0.25">
      <c r="A4371" s="1">
        <v>44559</v>
      </c>
      <c r="B4371">
        <v>62295</v>
      </c>
      <c r="C4371" t="s">
        <v>115</v>
      </c>
      <c r="D4371" t="str">
        <f>VLOOKUP(sales_order1[[#This Row],[itemCode]],product_details3!B:C,2,0)</f>
        <v>SCRS30100</v>
      </c>
      <c r="E4371" t="s">
        <v>116</v>
      </c>
      <c r="F4371" t="s">
        <v>61</v>
      </c>
      <c r="G4371">
        <v>300</v>
      </c>
      <c r="H4371">
        <v>32.75</v>
      </c>
      <c r="I4371">
        <v>9825</v>
      </c>
      <c r="J4371">
        <v>11.25</v>
      </c>
      <c r="K4371">
        <v>3375</v>
      </c>
      <c r="L4371">
        <v>21.5</v>
      </c>
      <c r="M4371">
        <v>0.65648854961832059</v>
      </c>
      <c r="N4371">
        <v>6450</v>
      </c>
      <c r="O4371" t="s">
        <v>299</v>
      </c>
      <c r="P4371" t="s">
        <v>300</v>
      </c>
      <c r="Q4371" t="s">
        <v>100</v>
      </c>
      <c r="R4371" t="s">
        <v>40</v>
      </c>
      <c r="S4371" t="s">
        <v>101</v>
      </c>
      <c r="T4371" t="s">
        <v>301</v>
      </c>
      <c r="U4371" t="s">
        <v>1190</v>
      </c>
      <c r="V4371">
        <f>YEAR(sales_order1[[#This Row],[date]])</f>
        <v>2021</v>
      </c>
      <c r="W4371" t="str">
        <f>TEXT(sales_order1[[#This Row],[date]], "Mmm")</f>
        <v>Dec</v>
      </c>
      <c r="X4371">
        <f>VALUE(TEXT(sales_order1[[#This Row],[date]], "D"))</f>
        <v>29</v>
      </c>
      <c r="Y4371">
        <v>52</v>
      </c>
    </row>
    <row r="4372" spans="1:25" x14ac:dyDescent="0.25">
      <c r="A4372" s="1">
        <v>44559</v>
      </c>
      <c r="B4372">
        <v>62296</v>
      </c>
      <c r="C4372" t="s">
        <v>194</v>
      </c>
      <c r="D4372" t="str">
        <f>VLOOKUP(sales_order1[[#This Row],[itemCode]],product_details3!B:C,2,0)</f>
        <v>CLNG150</v>
      </c>
      <c r="E4372" t="s">
        <v>195</v>
      </c>
      <c r="F4372" t="s">
        <v>45</v>
      </c>
      <c r="G4372">
        <v>50</v>
      </c>
      <c r="H4372">
        <v>12.75</v>
      </c>
      <c r="I4372">
        <v>637.5</v>
      </c>
      <c r="J4372">
        <v>4.45</v>
      </c>
      <c r="K4372">
        <v>222.5</v>
      </c>
      <c r="L4372">
        <v>8.3000000000000007</v>
      </c>
      <c r="M4372">
        <v>0.65098039215686276</v>
      </c>
      <c r="N4372">
        <v>415</v>
      </c>
      <c r="O4372" t="s">
        <v>484</v>
      </c>
      <c r="P4372" t="s">
        <v>485</v>
      </c>
      <c r="Q4372" t="s">
        <v>24</v>
      </c>
      <c r="R4372" t="s">
        <v>25</v>
      </c>
      <c r="S4372" t="s">
        <v>26</v>
      </c>
      <c r="T4372" t="s">
        <v>486</v>
      </c>
      <c r="U4372" t="s">
        <v>1191</v>
      </c>
      <c r="V4372">
        <f>YEAR(sales_order1[[#This Row],[date]])</f>
        <v>2021</v>
      </c>
      <c r="W4372" t="str">
        <f>TEXT(sales_order1[[#This Row],[date]], "Mmm")</f>
        <v>Dec</v>
      </c>
      <c r="X4372">
        <f>VALUE(TEXT(sales_order1[[#This Row],[date]], "D"))</f>
        <v>29</v>
      </c>
      <c r="Y4372">
        <v>52</v>
      </c>
    </row>
    <row r="4373" spans="1:25" x14ac:dyDescent="0.25">
      <c r="A4373" s="1">
        <v>44559</v>
      </c>
      <c r="B4373">
        <v>62297</v>
      </c>
      <c r="C4373" t="s">
        <v>28</v>
      </c>
      <c r="D4373" t="str">
        <f>VLOOKUP(sales_order1[[#This Row],[itemCode]],product_details3!B:C,2,0)</f>
        <v>SRMC30</v>
      </c>
      <c r="E4373" t="s">
        <v>29</v>
      </c>
      <c r="F4373" t="s">
        <v>30</v>
      </c>
      <c r="G4373">
        <v>100</v>
      </c>
      <c r="H4373">
        <v>22.6</v>
      </c>
      <c r="I4373">
        <v>2260</v>
      </c>
      <c r="J4373">
        <v>7.6</v>
      </c>
      <c r="K4373">
        <v>760</v>
      </c>
      <c r="L4373">
        <v>15</v>
      </c>
      <c r="M4373">
        <v>0.66371681415929207</v>
      </c>
      <c r="N4373">
        <v>1500</v>
      </c>
      <c r="O4373" t="s">
        <v>417</v>
      </c>
      <c r="P4373" t="s">
        <v>418</v>
      </c>
      <c r="Q4373" t="s">
        <v>160</v>
      </c>
      <c r="R4373" t="s">
        <v>112</v>
      </c>
      <c r="S4373" t="s">
        <v>161</v>
      </c>
      <c r="T4373" t="s">
        <v>419</v>
      </c>
      <c r="U4373" t="s">
        <v>1189</v>
      </c>
      <c r="V4373">
        <f>YEAR(sales_order1[[#This Row],[date]])</f>
        <v>2021</v>
      </c>
      <c r="W4373" t="str">
        <f>TEXT(sales_order1[[#This Row],[date]], "Mmm")</f>
        <v>Dec</v>
      </c>
      <c r="X4373">
        <f>VALUE(TEXT(sales_order1[[#This Row],[date]], "D"))</f>
        <v>29</v>
      </c>
      <c r="Y4373">
        <v>52</v>
      </c>
    </row>
    <row r="4374" spans="1:25" x14ac:dyDescent="0.25">
      <c r="A4374" s="1">
        <v>44559</v>
      </c>
      <c r="B4374">
        <v>62298</v>
      </c>
      <c r="C4374" t="s">
        <v>320</v>
      </c>
      <c r="D4374" t="str">
        <f>VLOOKUP(sales_order1[[#This Row],[itemCode]],product_details3!B:C,2,0)</f>
        <v>SCR50+100</v>
      </c>
      <c r="E4374" t="s">
        <v>321</v>
      </c>
      <c r="F4374" t="s">
        <v>61</v>
      </c>
      <c r="G4374">
        <v>250</v>
      </c>
      <c r="H4374">
        <v>26.25</v>
      </c>
      <c r="I4374">
        <v>6562.5</v>
      </c>
      <c r="J4374">
        <v>7.75</v>
      </c>
      <c r="K4374">
        <v>1937.5</v>
      </c>
      <c r="L4374">
        <v>18.5</v>
      </c>
      <c r="M4374">
        <v>0.70476190476190481</v>
      </c>
      <c r="N4374">
        <v>4625</v>
      </c>
      <c r="O4374" t="s">
        <v>273</v>
      </c>
      <c r="P4374" t="s">
        <v>274</v>
      </c>
      <c r="Q4374" t="s">
        <v>132</v>
      </c>
      <c r="R4374" t="s">
        <v>56</v>
      </c>
      <c r="S4374" t="s">
        <v>133</v>
      </c>
      <c r="T4374" t="s">
        <v>275</v>
      </c>
      <c r="U4374" t="s">
        <v>1191</v>
      </c>
      <c r="V4374">
        <f>YEAR(sales_order1[[#This Row],[date]])</f>
        <v>2021</v>
      </c>
      <c r="W4374" t="str">
        <f>TEXT(sales_order1[[#This Row],[date]], "Mmm")</f>
        <v>Dec</v>
      </c>
      <c r="X4374">
        <f>VALUE(TEXT(sales_order1[[#This Row],[date]], "D"))</f>
        <v>29</v>
      </c>
      <c r="Y4374">
        <v>52</v>
      </c>
    </row>
    <row r="4375" spans="1:25" x14ac:dyDescent="0.25">
      <c r="A4375" s="1">
        <v>44559</v>
      </c>
      <c r="B4375">
        <v>62299</v>
      </c>
      <c r="C4375" t="s">
        <v>320</v>
      </c>
      <c r="D4375" t="str">
        <f>VLOOKUP(sales_order1[[#This Row],[itemCode]],product_details3!B:C,2,0)</f>
        <v>SCR50+100</v>
      </c>
      <c r="E4375" t="s">
        <v>321</v>
      </c>
      <c r="F4375" t="s">
        <v>61</v>
      </c>
      <c r="G4375">
        <v>50</v>
      </c>
      <c r="H4375">
        <v>26.25</v>
      </c>
      <c r="I4375">
        <v>1312.5</v>
      </c>
      <c r="J4375">
        <v>7.75</v>
      </c>
      <c r="K4375">
        <v>387.5</v>
      </c>
      <c r="L4375">
        <v>18.5</v>
      </c>
      <c r="M4375">
        <v>0.70476190476190481</v>
      </c>
      <c r="N4375">
        <v>925</v>
      </c>
      <c r="O4375" t="s">
        <v>761</v>
      </c>
      <c r="P4375" t="s">
        <v>762</v>
      </c>
      <c r="Q4375" t="s">
        <v>24</v>
      </c>
      <c r="R4375" t="s">
        <v>25</v>
      </c>
      <c r="S4375" t="s">
        <v>33</v>
      </c>
      <c r="T4375" t="s">
        <v>705</v>
      </c>
      <c r="U4375" t="s">
        <v>1191</v>
      </c>
      <c r="V4375">
        <f>YEAR(sales_order1[[#This Row],[date]])</f>
        <v>2021</v>
      </c>
      <c r="W4375" t="str">
        <f>TEXT(sales_order1[[#This Row],[date]], "Mmm")</f>
        <v>Dec</v>
      </c>
      <c r="X4375">
        <f>VALUE(TEXT(sales_order1[[#This Row],[date]], "D"))</f>
        <v>29</v>
      </c>
      <c r="Y4375">
        <v>52</v>
      </c>
    </row>
    <row r="4376" spans="1:25" x14ac:dyDescent="0.25">
      <c r="A4376" s="1">
        <v>44559</v>
      </c>
      <c r="B4376">
        <v>62300</v>
      </c>
      <c r="C4376" t="s">
        <v>28</v>
      </c>
      <c r="D4376" t="str">
        <f>VLOOKUP(sales_order1[[#This Row],[itemCode]],product_details3!B:C,2,0)</f>
        <v>SRMC30</v>
      </c>
      <c r="E4376" t="s">
        <v>29</v>
      </c>
      <c r="F4376" t="s">
        <v>30</v>
      </c>
      <c r="G4376">
        <v>150</v>
      </c>
      <c r="H4376">
        <v>22.6</v>
      </c>
      <c r="I4376">
        <v>3390</v>
      </c>
      <c r="J4376">
        <v>7.6</v>
      </c>
      <c r="K4376">
        <v>1140</v>
      </c>
      <c r="L4376">
        <v>15</v>
      </c>
      <c r="M4376">
        <v>0.66371681415929207</v>
      </c>
      <c r="N4376">
        <v>2250</v>
      </c>
      <c r="O4376" t="s">
        <v>31</v>
      </c>
      <c r="P4376" t="s">
        <v>32</v>
      </c>
      <c r="Q4376" t="s">
        <v>24</v>
      </c>
      <c r="R4376" t="s">
        <v>25</v>
      </c>
      <c r="S4376" t="s">
        <v>33</v>
      </c>
      <c r="T4376" t="s">
        <v>34</v>
      </c>
      <c r="U4376" t="s">
        <v>1191</v>
      </c>
      <c r="V4376">
        <f>YEAR(sales_order1[[#This Row],[date]])</f>
        <v>2021</v>
      </c>
      <c r="W4376" t="str">
        <f>TEXT(sales_order1[[#This Row],[date]], "Mmm")</f>
        <v>Dec</v>
      </c>
      <c r="X4376">
        <f>VALUE(TEXT(sales_order1[[#This Row],[date]], "D"))</f>
        <v>29</v>
      </c>
      <c r="Y4376">
        <v>52</v>
      </c>
    </row>
    <row r="4377" spans="1:25" x14ac:dyDescent="0.25">
      <c r="A4377" s="1">
        <v>44559</v>
      </c>
      <c r="B4377">
        <v>62301</v>
      </c>
      <c r="C4377" t="s">
        <v>51</v>
      </c>
      <c r="D4377" t="str">
        <f>VLOOKUP(sales_order1[[#This Row],[itemCode]],product_details3!B:C,2,0)</f>
        <v>MSTH50</v>
      </c>
      <c r="E4377" t="s">
        <v>52</v>
      </c>
      <c r="F4377" t="s">
        <v>21</v>
      </c>
      <c r="G4377">
        <v>50</v>
      </c>
      <c r="H4377">
        <v>15.75</v>
      </c>
      <c r="I4377">
        <v>787.5</v>
      </c>
      <c r="J4377">
        <v>4.45</v>
      </c>
      <c r="K4377">
        <v>222.5</v>
      </c>
      <c r="L4377">
        <v>11.3</v>
      </c>
      <c r="M4377">
        <v>0.71746031746031746</v>
      </c>
      <c r="N4377">
        <v>565</v>
      </c>
      <c r="O4377" t="s">
        <v>547</v>
      </c>
      <c r="P4377" t="s">
        <v>548</v>
      </c>
      <c r="Q4377" t="s">
        <v>146</v>
      </c>
      <c r="R4377" t="s">
        <v>112</v>
      </c>
      <c r="S4377" t="s">
        <v>147</v>
      </c>
      <c r="T4377" t="s">
        <v>549</v>
      </c>
      <c r="U4377" t="s">
        <v>1190</v>
      </c>
      <c r="V4377">
        <f>YEAR(sales_order1[[#This Row],[date]])</f>
        <v>2021</v>
      </c>
      <c r="W4377" t="str">
        <f>TEXT(sales_order1[[#This Row],[date]], "Mmm")</f>
        <v>Dec</v>
      </c>
      <c r="X4377">
        <f>VALUE(TEXT(sales_order1[[#This Row],[date]], "D"))</f>
        <v>29</v>
      </c>
      <c r="Y4377">
        <v>52</v>
      </c>
    </row>
    <row r="4378" spans="1:25" x14ac:dyDescent="0.25">
      <c r="A4378" s="1">
        <v>44559</v>
      </c>
      <c r="B4378">
        <v>62302</v>
      </c>
      <c r="C4378" t="s">
        <v>51</v>
      </c>
      <c r="D4378" t="str">
        <f>VLOOKUP(sales_order1[[#This Row],[itemCode]],product_details3!B:C,2,0)</f>
        <v>MSTH50</v>
      </c>
      <c r="E4378" t="s">
        <v>52</v>
      </c>
      <c r="F4378" t="s">
        <v>21</v>
      </c>
      <c r="G4378">
        <v>50</v>
      </c>
      <c r="H4378">
        <v>15.75</v>
      </c>
      <c r="I4378">
        <v>787.5</v>
      </c>
      <c r="J4378">
        <v>4.45</v>
      </c>
      <c r="K4378">
        <v>222.5</v>
      </c>
      <c r="L4378">
        <v>11.3</v>
      </c>
      <c r="M4378">
        <v>0.71746031746031746</v>
      </c>
      <c r="N4378">
        <v>565</v>
      </c>
      <c r="O4378" t="s">
        <v>457</v>
      </c>
      <c r="P4378" t="s">
        <v>458</v>
      </c>
      <c r="Q4378" t="s">
        <v>383</v>
      </c>
      <c r="R4378" t="s">
        <v>72</v>
      </c>
      <c r="S4378" t="s">
        <v>459</v>
      </c>
      <c r="T4378" t="s">
        <v>460</v>
      </c>
      <c r="U4378" t="s">
        <v>1188</v>
      </c>
      <c r="V4378">
        <f>YEAR(sales_order1[[#This Row],[date]])</f>
        <v>2021</v>
      </c>
      <c r="W4378" t="str">
        <f>TEXT(sales_order1[[#This Row],[date]], "Mmm")</f>
        <v>Dec</v>
      </c>
      <c r="X4378">
        <f>VALUE(TEXT(sales_order1[[#This Row],[date]], "D"))</f>
        <v>29</v>
      </c>
      <c r="Y4378">
        <v>52</v>
      </c>
    </row>
    <row r="4379" spans="1:25" x14ac:dyDescent="0.25">
      <c r="A4379" s="1">
        <v>44559</v>
      </c>
      <c r="B4379">
        <v>62303</v>
      </c>
      <c r="C4379" t="s">
        <v>86</v>
      </c>
      <c r="D4379" t="str">
        <f>VLOOKUP(sales_order1[[#This Row],[itemCode]],product_details3!B:C,2,0)</f>
        <v>SRMH30</v>
      </c>
      <c r="E4379" t="s">
        <v>87</v>
      </c>
      <c r="F4379" t="s">
        <v>30</v>
      </c>
      <c r="G4379">
        <v>100</v>
      </c>
      <c r="H4379">
        <v>21</v>
      </c>
      <c r="I4379">
        <v>2100</v>
      </c>
      <c r="J4379">
        <v>6.6</v>
      </c>
      <c r="K4379">
        <v>660</v>
      </c>
      <c r="L4379">
        <v>14.4</v>
      </c>
      <c r="M4379">
        <v>0.68571428571428572</v>
      </c>
      <c r="N4379">
        <v>1440</v>
      </c>
      <c r="O4379" t="s">
        <v>88</v>
      </c>
      <c r="P4379" t="s">
        <v>89</v>
      </c>
      <c r="Q4379" t="s">
        <v>24</v>
      </c>
      <c r="R4379" t="s">
        <v>25</v>
      </c>
      <c r="S4379" t="s">
        <v>26</v>
      </c>
      <c r="T4379" t="s">
        <v>90</v>
      </c>
      <c r="U4379" t="s">
        <v>1191</v>
      </c>
      <c r="V4379">
        <f>YEAR(sales_order1[[#This Row],[date]])</f>
        <v>2021</v>
      </c>
      <c r="W4379" t="str">
        <f>TEXT(sales_order1[[#This Row],[date]], "Mmm")</f>
        <v>Dec</v>
      </c>
      <c r="X4379">
        <f>VALUE(TEXT(sales_order1[[#This Row],[date]], "D"))</f>
        <v>29</v>
      </c>
      <c r="Y4379">
        <v>52</v>
      </c>
    </row>
    <row r="4380" spans="1:25" x14ac:dyDescent="0.25">
      <c r="A4380" s="1">
        <v>44559</v>
      </c>
      <c r="B4380">
        <v>62304</v>
      </c>
      <c r="C4380" t="s">
        <v>170</v>
      </c>
      <c r="D4380" t="str">
        <f>VLOOKUP(sales_order1[[#This Row],[itemCode]],product_details3!B:C,2,0)</f>
        <v>MKRM100</v>
      </c>
      <c r="E4380" t="s">
        <v>171</v>
      </c>
      <c r="F4380" t="s">
        <v>151</v>
      </c>
      <c r="G4380">
        <v>50</v>
      </c>
      <c r="H4380">
        <v>5.5</v>
      </c>
      <c r="I4380">
        <v>275</v>
      </c>
      <c r="J4380">
        <v>2.2999999999999998</v>
      </c>
      <c r="K4380">
        <v>115</v>
      </c>
      <c r="L4380">
        <v>3.2</v>
      </c>
      <c r="M4380">
        <v>0.5818181818181819</v>
      </c>
      <c r="N4380">
        <v>160</v>
      </c>
      <c r="O4380" t="s">
        <v>609</v>
      </c>
      <c r="P4380" t="s">
        <v>610</v>
      </c>
      <c r="Q4380" t="s">
        <v>93</v>
      </c>
      <c r="R4380" t="s">
        <v>72</v>
      </c>
      <c r="S4380" t="s">
        <v>260</v>
      </c>
      <c r="T4380" t="s">
        <v>611</v>
      </c>
      <c r="U4380" t="s">
        <v>1190</v>
      </c>
      <c r="V4380">
        <f>YEAR(sales_order1[[#This Row],[date]])</f>
        <v>2021</v>
      </c>
      <c r="W4380" t="str">
        <f>TEXT(sales_order1[[#This Row],[date]], "Mmm")</f>
        <v>Dec</v>
      </c>
      <c r="X4380">
        <f>VALUE(TEXT(sales_order1[[#This Row],[date]], "D"))</f>
        <v>29</v>
      </c>
      <c r="Y4380">
        <v>52</v>
      </c>
    </row>
    <row r="4381" spans="1:25" x14ac:dyDescent="0.25">
      <c r="A4381" s="1">
        <v>44560</v>
      </c>
      <c r="B4381">
        <v>62305</v>
      </c>
      <c r="C4381" t="s">
        <v>103</v>
      </c>
      <c r="D4381" t="str">
        <f>VLOOKUP(sales_order1[[#This Row],[itemCode]],product_details3!B:C,2,0)</f>
        <v>SCRT50</v>
      </c>
      <c r="E4381" t="s">
        <v>104</v>
      </c>
      <c r="F4381" t="s">
        <v>61</v>
      </c>
      <c r="G4381">
        <v>300</v>
      </c>
      <c r="H4381">
        <v>16.95</v>
      </c>
      <c r="I4381">
        <v>5085</v>
      </c>
      <c r="J4381">
        <v>5.2</v>
      </c>
      <c r="K4381">
        <v>1560</v>
      </c>
      <c r="L4381">
        <v>11.75</v>
      </c>
      <c r="M4381">
        <v>0.69321533923303835</v>
      </c>
      <c r="N4381">
        <v>3525</v>
      </c>
      <c r="O4381" t="s">
        <v>423</v>
      </c>
      <c r="P4381" t="s">
        <v>424</v>
      </c>
      <c r="Q4381" t="s">
        <v>77</v>
      </c>
      <c r="R4381" t="s">
        <v>72</v>
      </c>
      <c r="S4381" t="s">
        <v>425</v>
      </c>
      <c r="T4381" t="s">
        <v>426</v>
      </c>
      <c r="U4381" t="s">
        <v>1190</v>
      </c>
      <c r="V4381">
        <f>YEAR(sales_order1[[#This Row],[date]])</f>
        <v>2021</v>
      </c>
      <c r="W4381" t="str">
        <f>TEXT(sales_order1[[#This Row],[date]], "Mmm")</f>
        <v>Dec</v>
      </c>
      <c r="X4381">
        <f>VALUE(TEXT(sales_order1[[#This Row],[date]], "D"))</f>
        <v>30</v>
      </c>
      <c r="Y4381">
        <v>52</v>
      </c>
    </row>
    <row r="4382" spans="1:25" x14ac:dyDescent="0.25">
      <c r="A4382" s="1">
        <v>44560</v>
      </c>
      <c r="B4382">
        <v>62306</v>
      </c>
      <c r="C4382" t="s">
        <v>103</v>
      </c>
      <c r="D4382" t="str">
        <f>VLOOKUP(sales_order1[[#This Row],[itemCode]],product_details3!B:C,2,0)</f>
        <v>SCRT50</v>
      </c>
      <c r="E4382" t="s">
        <v>104</v>
      </c>
      <c r="F4382" t="s">
        <v>61</v>
      </c>
      <c r="G4382">
        <v>100</v>
      </c>
      <c r="H4382">
        <v>16.95</v>
      </c>
      <c r="I4382">
        <v>1695</v>
      </c>
      <c r="J4382">
        <v>5.2</v>
      </c>
      <c r="K4382">
        <v>520</v>
      </c>
      <c r="L4382">
        <v>11.75</v>
      </c>
      <c r="M4382">
        <v>0.69321533923303835</v>
      </c>
      <c r="N4382">
        <v>1175</v>
      </c>
      <c r="O4382" t="s">
        <v>284</v>
      </c>
      <c r="P4382" t="s">
        <v>285</v>
      </c>
      <c r="Q4382" t="s">
        <v>48</v>
      </c>
      <c r="R4382" t="s">
        <v>25</v>
      </c>
      <c r="S4382" t="s">
        <v>286</v>
      </c>
      <c r="T4382" t="s">
        <v>287</v>
      </c>
      <c r="U4382" t="s">
        <v>1191</v>
      </c>
      <c r="V4382">
        <f>YEAR(sales_order1[[#This Row],[date]])</f>
        <v>2021</v>
      </c>
      <c r="W4382" t="str">
        <f>TEXT(sales_order1[[#This Row],[date]], "Mmm")</f>
        <v>Dec</v>
      </c>
      <c r="X4382">
        <f>VALUE(TEXT(sales_order1[[#This Row],[date]], "D"))</f>
        <v>30</v>
      </c>
      <c r="Y4382">
        <v>52</v>
      </c>
    </row>
    <row r="4383" spans="1:25" x14ac:dyDescent="0.25">
      <c r="A4383" s="1">
        <v>44560</v>
      </c>
      <c r="B4383">
        <v>62307</v>
      </c>
      <c r="C4383" t="s">
        <v>344</v>
      </c>
      <c r="D4383" t="str">
        <f>VLOOKUP(sales_order1[[#This Row],[itemCode]],product_details3!B:C,2,0)</f>
        <v>TNRE100</v>
      </c>
      <c r="E4383" t="s">
        <v>345</v>
      </c>
      <c r="F4383" t="s">
        <v>124</v>
      </c>
      <c r="G4383">
        <v>100</v>
      </c>
      <c r="H4383">
        <v>11.3</v>
      </c>
      <c r="I4383">
        <v>1130</v>
      </c>
      <c r="J4383">
        <v>3.8</v>
      </c>
      <c r="K4383">
        <v>380</v>
      </c>
      <c r="L4383">
        <v>7.5</v>
      </c>
      <c r="M4383">
        <v>0.66371681415929207</v>
      </c>
      <c r="N4383">
        <v>750</v>
      </c>
      <c r="O4383" t="s">
        <v>600</v>
      </c>
      <c r="P4383" t="s">
        <v>601</v>
      </c>
      <c r="Q4383" t="s">
        <v>100</v>
      </c>
      <c r="R4383" t="s">
        <v>40</v>
      </c>
      <c r="S4383" t="s">
        <v>101</v>
      </c>
      <c r="T4383" t="s">
        <v>602</v>
      </c>
      <c r="U4383" t="s">
        <v>1190</v>
      </c>
      <c r="V4383">
        <f>YEAR(sales_order1[[#This Row],[date]])</f>
        <v>2021</v>
      </c>
      <c r="W4383" t="str">
        <f>TEXT(sales_order1[[#This Row],[date]], "Mmm")</f>
        <v>Dec</v>
      </c>
      <c r="X4383">
        <f>VALUE(TEXT(sales_order1[[#This Row],[date]], "D"))</f>
        <v>30</v>
      </c>
      <c r="Y4383">
        <v>52</v>
      </c>
    </row>
    <row r="4384" spans="1:25" x14ac:dyDescent="0.25">
      <c r="A4384" s="1">
        <v>44560</v>
      </c>
      <c r="B4384">
        <v>62308</v>
      </c>
      <c r="C4384" t="s">
        <v>103</v>
      </c>
      <c r="D4384" t="str">
        <f>VLOOKUP(sales_order1[[#This Row],[itemCode]],product_details3!B:C,2,0)</f>
        <v>SCRT50</v>
      </c>
      <c r="E4384" t="s">
        <v>104</v>
      </c>
      <c r="F4384" t="s">
        <v>61</v>
      </c>
      <c r="G4384">
        <v>250</v>
      </c>
      <c r="H4384">
        <v>16.95</v>
      </c>
      <c r="I4384">
        <v>4237.5</v>
      </c>
      <c r="J4384">
        <v>5.2</v>
      </c>
      <c r="K4384">
        <v>1300</v>
      </c>
      <c r="L4384">
        <v>11.75</v>
      </c>
      <c r="M4384">
        <v>0.69321533923303835</v>
      </c>
      <c r="N4384">
        <v>2937.5</v>
      </c>
      <c r="O4384" t="s">
        <v>167</v>
      </c>
      <c r="P4384" t="s">
        <v>168</v>
      </c>
      <c r="Q4384" t="s">
        <v>100</v>
      </c>
      <c r="R4384" t="s">
        <v>40</v>
      </c>
      <c r="S4384" t="s">
        <v>101</v>
      </c>
      <c r="T4384" t="s">
        <v>169</v>
      </c>
      <c r="U4384" t="s">
        <v>1190</v>
      </c>
      <c r="V4384">
        <f>YEAR(sales_order1[[#This Row],[date]])</f>
        <v>2021</v>
      </c>
      <c r="W4384" t="str">
        <f>TEXT(sales_order1[[#This Row],[date]], "Mmm")</f>
        <v>Dec</v>
      </c>
      <c r="X4384">
        <f>VALUE(TEXT(sales_order1[[#This Row],[date]], "D"))</f>
        <v>30</v>
      </c>
      <c r="Y4384">
        <v>52</v>
      </c>
    </row>
    <row r="4385" spans="1:25" x14ac:dyDescent="0.25">
      <c r="A4385" s="1">
        <v>44560</v>
      </c>
      <c r="B4385">
        <v>62309</v>
      </c>
      <c r="C4385" t="s">
        <v>128</v>
      </c>
      <c r="D4385" t="str">
        <f>VLOOKUP(sales_order1[[#This Row],[itemCode]],product_details3!B:C,2,0)</f>
        <v>SCRT100</v>
      </c>
      <c r="E4385" t="s">
        <v>129</v>
      </c>
      <c r="F4385" t="s">
        <v>61</v>
      </c>
      <c r="G4385">
        <v>350</v>
      </c>
      <c r="H4385">
        <v>28.25</v>
      </c>
      <c r="I4385">
        <v>9887.5</v>
      </c>
      <c r="J4385">
        <v>9</v>
      </c>
      <c r="K4385">
        <v>3150</v>
      </c>
      <c r="L4385">
        <v>19.25</v>
      </c>
      <c r="M4385">
        <v>0.68141592920353977</v>
      </c>
      <c r="N4385">
        <v>6737.5</v>
      </c>
      <c r="O4385" t="s">
        <v>712</v>
      </c>
      <c r="P4385" t="s">
        <v>713</v>
      </c>
      <c r="Q4385" t="s">
        <v>218</v>
      </c>
      <c r="R4385" t="s">
        <v>40</v>
      </c>
      <c r="S4385" t="s">
        <v>219</v>
      </c>
      <c r="T4385" t="s">
        <v>575</v>
      </c>
      <c r="U4385" t="s">
        <v>1190</v>
      </c>
      <c r="V4385">
        <f>YEAR(sales_order1[[#This Row],[date]])</f>
        <v>2021</v>
      </c>
      <c r="W4385" t="str">
        <f>TEXT(sales_order1[[#This Row],[date]], "Mmm")</f>
        <v>Dec</v>
      </c>
      <c r="X4385">
        <f>VALUE(TEXT(sales_order1[[#This Row],[date]], "D"))</f>
        <v>30</v>
      </c>
      <c r="Y4385">
        <v>52</v>
      </c>
    </row>
    <row r="4386" spans="1:25" x14ac:dyDescent="0.25">
      <c r="A4386" s="1">
        <v>44560</v>
      </c>
      <c r="B4386">
        <v>62310</v>
      </c>
      <c r="C4386" t="s">
        <v>103</v>
      </c>
      <c r="D4386" t="str">
        <f>VLOOKUP(sales_order1[[#This Row],[itemCode]],product_details3!B:C,2,0)</f>
        <v>SCRT50</v>
      </c>
      <c r="E4386" t="s">
        <v>104</v>
      </c>
      <c r="F4386" t="s">
        <v>61</v>
      </c>
      <c r="G4386">
        <v>250</v>
      </c>
      <c r="H4386">
        <v>16.95</v>
      </c>
      <c r="I4386">
        <v>4237.5</v>
      </c>
      <c r="J4386">
        <v>5.2</v>
      </c>
      <c r="K4386">
        <v>1300</v>
      </c>
      <c r="L4386">
        <v>11.75</v>
      </c>
      <c r="M4386">
        <v>0.69321533923303835</v>
      </c>
      <c r="N4386">
        <v>2937.5</v>
      </c>
      <c r="O4386" t="s">
        <v>469</v>
      </c>
      <c r="P4386" t="s">
        <v>470</v>
      </c>
      <c r="Q4386" t="s">
        <v>160</v>
      </c>
      <c r="R4386" t="s">
        <v>112</v>
      </c>
      <c r="S4386" t="s">
        <v>161</v>
      </c>
      <c r="T4386" t="s">
        <v>471</v>
      </c>
      <c r="U4386" t="s">
        <v>1189</v>
      </c>
      <c r="V4386">
        <f>YEAR(sales_order1[[#This Row],[date]])</f>
        <v>2021</v>
      </c>
      <c r="W4386" t="str">
        <f>TEXT(sales_order1[[#This Row],[date]], "Mmm")</f>
        <v>Dec</v>
      </c>
      <c r="X4386">
        <f>VALUE(TEXT(sales_order1[[#This Row],[date]], "D"))</f>
        <v>30</v>
      </c>
      <c r="Y4386">
        <v>52</v>
      </c>
    </row>
    <row r="4387" spans="1:25" x14ac:dyDescent="0.25">
      <c r="A4387" s="1">
        <v>44560</v>
      </c>
      <c r="B4387">
        <v>62311</v>
      </c>
      <c r="C4387" t="s">
        <v>404</v>
      </c>
      <c r="D4387" t="str">
        <f>VLOOKUP(sales_order1[[#This Row],[itemCode]],product_details3!B:C,2,0)</f>
        <v>TNRE200</v>
      </c>
      <c r="E4387" t="s">
        <v>405</v>
      </c>
      <c r="F4387" t="s">
        <v>124</v>
      </c>
      <c r="G4387">
        <v>100</v>
      </c>
      <c r="H4387">
        <v>22.6</v>
      </c>
      <c r="I4387">
        <v>2260</v>
      </c>
      <c r="J4387">
        <v>7.6</v>
      </c>
      <c r="K4387">
        <v>760</v>
      </c>
      <c r="L4387">
        <v>15</v>
      </c>
      <c r="M4387">
        <v>0.66371681415929207</v>
      </c>
      <c r="N4387">
        <v>1500</v>
      </c>
      <c r="O4387" t="s">
        <v>624</v>
      </c>
      <c r="P4387" t="s">
        <v>625</v>
      </c>
      <c r="Q4387" t="s">
        <v>55</v>
      </c>
      <c r="R4387" t="s">
        <v>56</v>
      </c>
      <c r="S4387" t="s">
        <v>225</v>
      </c>
      <c r="T4387" t="s">
        <v>626</v>
      </c>
      <c r="U4387" t="s">
        <v>1191</v>
      </c>
      <c r="V4387">
        <f>YEAR(sales_order1[[#This Row],[date]])</f>
        <v>2021</v>
      </c>
      <c r="W4387" t="str">
        <f>TEXT(sales_order1[[#This Row],[date]], "Mmm")</f>
        <v>Dec</v>
      </c>
      <c r="X4387">
        <f>VALUE(TEXT(sales_order1[[#This Row],[date]], "D"))</f>
        <v>30</v>
      </c>
      <c r="Y4387">
        <v>52</v>
      </c>
    </row>
    <row r="4388" spans="1:25" x14ac:dyDescent="0.25">
      <c r="A4388" s="1">
        <v>44560</v>
      </c>
      <c r="B4388">
        <v>62312</v>
      </c>
      <c r="C4388" t="s">
        <v>103</v>
      </c>
      <c r="D4388" t="str">
        <f>VLOOKUP(sales_order1[[#This Row],[itemCode]],product_details3!B:C,2,0)</f>
        <v>SCRT50</v>
      </c>
      <c r="E4388" t="s">
        <v>104</v>
      </c>
      <c r="F4388" t="s">
        <v>61</v>
      </c>
      <c r="G4388">
        <v>50</v>
      </c>
      <c r="H4388">
        <v>16.95</v>
      </c>
      <c r="I4388">
        <v>847.5</v>
      </c>
      <c r="J4388">
        <v>5.2</v>
      </c>
      <c r="K4388">
        <v>260</v>
      </c>
      <c r="L4388">
        <v>11.75</v>
      </c>
      <c r="M4388">
        <v>0.69321533923303835</v>
      </c>
      <c r="N4388">
        <v>587.5</v>
      </c>
      <c r="O4388" t="s">
        <v>370</v>
      </c>
      <c r="P4388" t="s">
        <v>371</v>
      </c>
      <c r="Q4388" t="s">
        <v>201</v>
      </c>
      <c r="R4388" t="s">
        <v>25</v>
      </c>
      <c r="S4388" t="s">
        <v>372</v>
      </c>
      <c r="T4388" t="s">
        <v>373</v>
      </c>
      <c r="U4388" t="s">
        <v>1191</v>
      </c>
      <c r="V4388">
        <f>YEAR(sales_order1[[#This Row],[date]])</f>
        <v>2021</v>
      </c>
      <c r="W4388" t="str">
        <f>TEXT(sales_order1[[#This Row],[date]], "Mmm")</f>
        <v>Dec</v>
      </c>
      <c r="X4388">
        <f>VALUE(TEXT(sales_order1[[#This Row],[date]], "D"))</f>
        <v>30</v>
      </c>
      <c r="Y4388">
        <v>52</v>
      </c>
    </row>
    <row r="4389" spans="1:25" x14ac:dyDescent="0.25">
      <c r="A4389" s="1">
        <v>44560</v>
      </c>
      <c r="B4389">
        <v>62313</v>
      </c>
      <c r="C4389" t="s">
        <v>320</v>
      </c>
      <c r="D4389" t="str">
        <f>VLOOKUP(sales_order1[[#This Row],[itemCode]],product_details3!B:C,2,0)</f>
        <v>SCR50+100</v>
      </c>
      <c r="E4389" t="s">
        <v>321</v>
      </c>
      <c r="F4389" t="s">
        <v>61</v>
      </c>
      <c r="G4389">
        <v>50</v>
      </c>
      <c r="H4389">
        <v>26.25</v>
      </c>
      <c r="I4389">
        <v>1312.5</v>
      </c>
      <c r="J4389">
        <v>7.75</v>
      </c>
      <c r="K4389">
        <v>387.5</v>
      </c>
      <c r="L4389">
        <v>18.5</v>
      </c>
      <c r="M4389">
        <v>0.70476190476190481</v>
      </c>
      <c r="N4389">
        <v>925</v>
      </c>
      <c r="O4389" t="s">
        <v>588</v>
      </c>
      <c r="P4389" t="s">
        <v>589</v>
      </c>
      <c r="Q4389" t="s">
        <v>239</v>
      </c>
      <c r="R4389" t="s">
        <v>112</v>
      </c>
      <c r="S4389" t="s">
        <v>240</v>
      </c>
      <c r="T4389" t="s">
        <v>590</v>
      </c>
      <c r="U4389" t="s">
        <v>1189</v>
      </c>
      <c r="V4389">
        <f>YEAR(sales_order1[[#This Row],[date]])</f>
        <v>2021</v>
      </c>
      <c r="W4389" t="str">
        <f>TEXT(sales_order1[[#This Row],[date]], "Mmm")</f>
        <v>Dec</v>
      </c>
      <c r="X4389">
        <f>VALUE(TEXT(sales_order1[[#This Row],[date]], "D"))</f>
        <v>30</v>
      </c>
      <c r="Y4389">
        <v>52</v>
      </c>
    </row>
    <row r="4390" spans="1:25" x14ac:dyDescent="0.25">
      <c r="A4390" s="1">
        <v>44560</v>
      </c>
      <c r="B4390">
        <v>62314</v>
      </c>
      <c r="C4390" t="s">
        <v>128</v>
      </c>
      <c r="D4390" t="str">
        <f>VLOOKUP(sales_order1[[#This Row],[itemCode]],product_details3!B:C,2,0)</f>
        <v>SCRT100</v>
      </c>
      <c r="E4390" t="s">
        <v>129</v>
      </c>
      <c r="F4390" t="s">
        <v>61</v>
      </c>
      <c r="G4390">
        <v>50</v>
      </c>
      <c r="H4390">
        <v>28.25</v>
      </c>
      <c r="I4390">
        <v>1412.5</v>
      </c>
      <c r="J4390">
        <v>9</v>
      </c>
      <c r="K4390">
        <v>450</v>
      </c>
      <c r="L4390">
        <v>19.25</v>
      </c>
      <c r="M4390">
        <v>0.68141592920353977</v>
      </c>
      <c r="N4390">
        <v>962.5</v>
      </c>
      <c r="O4390" t="s">
        <v>62</v>
      </c>
      <c r="P4390" t="s">
        <v>63</v>
      </c>
      <c r="Q4390" t="s">
        <v>64</v>
      </c>
      <c r="R4390" t="s">
        <v>40</v>
      </c>
      <c r="S4390" t="s">
        <v>65</v>
      </c>
      <c r="T4390" t="s">
        <v>66</v>
      </c>
      <c r="U4390" t="s">
        <v>1190</v>
      </c>
      <c r="V4390">
        <f>YEAR(sales_order1[[#This Row],[date]])</f>
        <v>2021</v>
      </c>
      <c r="W4390" t="str">
        <f>TEXT(sales_order1[[#This Row],[date]], "Mmm")</f>
        <v>Dec</v>
      </c>
      <c r="X4390">
        <f>VALUE(TEXT(sales_order1[[#This Row],[date]], "D"))</f>
        <v>30</v>
      </c>
      <c r="Y4390">
        <v>52</v>
      </c>
    </row>
    <row r="4391" spans="1:25" x14ac:dyDescent="0.25">
      <c r="A4391" s="1">
        <v>44560</v>
      </c>
      <c r="B4391">
        <v>62315</v>
      </c>
      <c r="C4391" t="s">
        <v>209</v>
      </c>
      <c r="D4391" t="str">
        <f>VLOOKUP(sales_order1[[#This Row],[itemCode]],product_details3!B:C,2,0)</f>
        <v>CLNG50</v>
      </c>
      <c r="E4391" t="s">
        <v>210</v>
      </c>
      <c r="F4391" t="s">
        <v>45</v>
      </c>
      <c r="G4391">
        <v>150</v>
      </c>
      <c r="H4391">
        <v>6.5</v>
      </c>
      <c r="I4391">
        <v>975</v>
      </c>
      <c r="J4391">
        <v>2.2999999999999998</v>
      </c>
      <c r="K4391">
        <v>345</v>
      </c>
      <c r="L4391">
        <v>4.2</v>
      </c>
      <c r="M4391">
        <v>0.64615384615384619</v>
      </c>
      <c r="N4391">
        <v>630</v>
      </c>
      <c r="O4391" t="s">
        <v>495</v>
      </c>
      <c r="P4391" t="s">
        <v>496</v>
      </c>
      <c r="Q4391" t="s">
        <v>119</v>
      </c>
      <c r="R4391" t="s">
        <v>40</v>
      </c>
      <c r="S4391" t="s">
        <v>497</v>
      </c>
      <c r="T4391" t="s">
        <v>498</v>
      </c>
      <c r="U4391" t="s">
        <v>1190</v>
      </c>
      <c r="V4391">
        <f>YEAR(sales_order1[[#This Row],[date]])</f>
        <v>2021</v>
      </c>
      <c r="W4391" t="str">
        <f>TEXT(sales_order1[[#This Row],[date]], "Mmm")</f>
        <v>Dec</v>
      </c>
      <c r="X4391">
        <f>VALUE(TEXT(sales_order1[[#This Row],[date]], "D"))</f>
        <v>30</v>
      </c>
      <c r="Y4391">
        <v>52</v>
      </c>
    </row>
    <row r="4392" spans="1:25" x14ac:dyDescent="0.25">
      <c r="A4392" s="1">
        <v>44560</v>
      </c>
      <c r="B4392">
        <v>62316</v>
      </c>
      <c r="C4392" t="s">
        <v>256</v>
      </c>
      <c r="D4392" t="str">
        <f>VLOOKUP(sales_order1[[#This Row],[itemCode]],product_details3!B:C,2,0)</f>
        <v>MSKC50</v>
      </c>
      <c r="E4392" t="s">
        <v>257</v>
      </c>
      <c r="F4392" t="s">
        <v>137</v>
      </c>
      <c r="G4392">
        <v>100</v>
      </c>
      <c r="H4392">
        <v>11.95</v>
      </c>
      <c r="I4392">
        <v>1195</v>
      </c>
      <c r="J4392">
        <v>5.2</v>
      </c>
      <c r="K4392">
        <v>520</v>
      </c>
      <c r="L4392">
        <v>6.75</v>
      </c>
      <c r="M4392">
        <v>0.56485355648535562</v>
      </c>
      <c r="N4392">
        <v>675</v>
      </c>
      <c r="O4392" t="s">
        <v>376</v>
      </c>
      <c r="P4392" t="s">
        <v>377</v>
      </c>
      <c r="Q4392" t="s">
        <v>378</v>
      </c>
      <c r="R4392" t="s">
        <v>72</v>
      </c>
      <c r="S4392" t="s">
        <v>379</v>
      </c>
      <c r="T4392" t="s">
        <v>380</v>
      </c>
      <c r="U4392" t="s">
        <v>1188</v>
      </c>
      <c r="V4392">
        <f>YEAR(sales_order1[[#This Row],[date]])</f>
        <v>2021</v>
      </c>
      <c r="W4392" t="str">
        <f>TEXT(sales_order1[[#This Row],[date]], "Mmm")</f>
        <v>Dec</v>
      </c>
      <c r="X4392">
        <f>VALUE(TEXT(sales_order1[[#This Row],[date]], "D"))</f>
        <v>30</v>
      </c>
      <c r="Y4392">
        <v>52</v>
      </c>
    </row>
    <row r="4393" spans="1:25" x14ac:dyDescent="0.25">
      <c r="A4393" s="1">
        <v>44560</v>
      </c>
      <c r="B4393">
        <v>62317</v>
      </c>
      <c r="C4393" t="s">
        <v>51</v>
      </c>
      <c r="D4393" t="str">
        <f>VLOOKUP(sales_order1[[#This Row],[itemCode]],product_details3!B:C,2,0)</f>
        <v>MSTH50</v>
      </c>
      <c r="E4393" t="s">
        <v>52</v>
      </c>
      <c r="F4393" t="s">
        <v>21</v>
      </c>
      <c r="G4393">
        <v>100</v>
      </c>
      <c r="H4393">
        <v>15.75</v>
      </c>
      <c r="I4393">
        <v>1575</v>
      </c>
      <c r="J4393">
        <v>4.45</v>
      </c>
      <c r="K4393">
        <v>445</v>
      </c>
      <c r="L4393">
        <v>11.3</v>
      </c>
      <c r="M4393">
        <v>0.71746031746031746</v>
      </c>
      <c r="N4393">
        <v>1130</v>
      </c>
      <c r="O4393" t="s">
        <v>673</v>
      </c>
      <c r="P4393" t="s">
        <v>674</v>
      </c>
      <c r="Q4393" t="s">
        <v>71</v>
      </c>
      <c r="R4393" t="s">
        <v>72</v>
      </c>
      <c r="S4393" t="s">
        <v>73</v>
      </c>
      <c r="T4393" t="s">
        <v>675</v>
      </c>
      <c r="U4393" t="s">
        <v>1190</v>
      </c>
      <c r="V4393">
        <f>YEAR(sales_order1[[#This Row],[date]])</f>
        <v>2021</v>
      </c>
      <c r="W4393" t="str">
        <f>TEXT(sales_order1[[#This Row],[date]], "Mmm")</f>
        <v>Dec</v>
      </c>
      <c r="X4393">
        <f>VALUE(TEXT(sales_order1[[#This Row],[date]], "D"))</f>
        <v>30</v>
      </c>
      <c r="Y4393">
        <v>52</v>
      </c>
    </row>
    <row r="4394" spans="1:25" x14ac:dyDescent="0.25">
      <c r="A4394" s="1">
        <v>44561</v>
      </c>
      <c r="B4394">
        <v>62318</v>
      </c>
      <c r="C4394" t="s">
        <v>86</v>
      </c>
      <c r="D4394" t="str">
        <f>VLOOKUP(sales_order1[[#This Row],[itemCode]],product_details3!B:C,2,0)</f>
        <v>SRMH30</v>
      </c>
      <c r="E4394" t="s">
        <v>87</v>
      </c>
      <c r="F4394" t="s">
        <v>30</v>
      </c>
      <c r="G4394">
        <v>200</v>
      </c>
      <c r="H4394">
        <v>21</v>
      </c>
      <c r="I4394">
        <v>4200</v>
      </c>
      <c r="J4394">
        <v>6.6</v>
      </c>
      <c r="K4394">
        <v>1320</v>
      </c>
      <c r="L4394">
        <v>14.4</v>
      </c>
      <c r="M4394">
        <v>0.68571428571428572</v>
      </c>
      <c r="N4394">
        <v>2880</v>
      </c>
      <c r="O4394" t="s">
        <v>46</v>
      </c>
      <c r="P4394" t="s">
        <v>47</v>
      </c>
      <c r="Q4394" t="s">
        <v>48</v>
      </c>
      <c r="R4394" t="s">
        <v>25</v>
      </c>
      <c r="S4394" t="s">
        <v>49</v>
      </c>
      <c r="T4394" t="s">
        <v>50</v>
      </c>
      <c r="U4394" t="s">
        <v>1191</v>
      </c>
      <c r="V4394">
        <f>YEAR(sales_order1[[#This Row],[date]])</f>
        <v>2021</v>
      </c>
      <c r="W4394" t="str">
        <f>TEXT(sales_order1[[#This Row],[date]], "Mmm")</f>
        <v>Dec</v>
      </c>
      <c r="X4394">
        <f>VALUE(TEXT(sales_order1[[#This Row],[date]], "D"))</f>
        <v>31</v>
      </c>
      <c r="Y4394">
        <v>52</v>
      </c>
    </row>
    <row r="4395" spans="1:25" x14ac:dyDescent="0.25">
      <c r="A4395" s="1">
        <v>44561</v>
      </c>
      <c r="B4395">
        <v>62319</v>
      </c>
      <c r="C4395" t="s">
        <v>51</v>
      </c>
      <c r="D4395" t="str">
        <f>VLOOKUP(sales_order1[[#This Row],[itemCode]],product_details3!B:C,2,0)</f>
        <v>MSTH50</v>
      </c>
      <c r="E4395" t="s">
        <v>52</v>
      </c>
      <c r="F4395" t="s">
        <v>21</v>
      </c>
      <c r="G4395">
        <v>50</v>
      </c>
      <c r="H4395">
        <v>15.75</v>
      </c>
      <c r="I4395">
        <v>787.5</v>
      </c>
      <c r="J4395">
        <v>4.45</v>
      </c>
      <c r="K4395">
        <v>222.5</v>
      </c>
      <c r="L4395">
        <v>11.3</v>
      </c>
      <c r="M4395">
        <v>0.71746031746031746</v>
      </c>
      <c r="N4395">
        <v>565</v>
      </c>
      <c r="O4395" t="s">
        <v>734</v>
      </c>
      <c r="P4395" t="s">
        <v>735</v>
      </c>
      <c r="Q4395" t="s">
        <v>48</v>
      </c>
      <c r="R4395" t="s">
        <v>25</v>
      </c>
      <c r="S4395" t="s">
        <v>286</v>
      </c>
      <c r="T4395" t="s">
        <v>666</v>
      </c>
      <c r="U4395" t="s">
        <v>1191</v>
      </c>
      <c r="V4395">
        <f>YEAR(sales_order1[[#This Row],[date]])</f>
        <v>2021</v>
      </c>
      <c r="W4395" t="str">
        <f>TEXT(sales_order1[[#This Row],[date]], "Mmm")</f>
        <v>Dec</v>
      </c>
      <c r="X4395">
        <f>VALUE(TEXT(sales_order1[[#This Row],[date]], "D"))</f>
        <v>31</v>
      </c>
      <c r="Y4395">
        <v>52</v>
      </c>
    </row>
    <row r="4396" spans="1:25" x14ac:dyDescent="0.25">
      <c r="A4396" s="1">
        <v>44561</v>
      </c>
      <c r="B4396">
        <v>62320</v>
      </c>
      <c r="C4396" t="s">
        <v>388</v>
      </c>
      <c r="D4396" t="str">
        <f>VLOOKUP(sales_order1[[#This Row],[itemCode]],product_details3!B:C,2,0)</f>
        <v>TNRS200</v>
      </c>
      <c r="E4396" t="s">
        <v>389</v>
      </c>
      <c r="F4396" t="s">
        <v>124</v>
      </c>
      <c r="G4396">
        <v>50</v>
      </c>
      <c r="H4396">
        <v>26.2</v>
      </c>
      <c r="I4396">
        <v>1310</v>
      </c>
      <c r="J4396">
        <v>9.4</v>
      </c>
      <c r="K4396">
        <v>470</v>
      </c>
      <c r="L4396">
        <v>16.8</v>
      </c>
      <c r="M4396">
        <v>0.6412213740458016</v>
      </c>
      <c r="N4396">
        <v>840</v>
      </c>
      <c r="O4396" t="s">
        <v>514</v>
      </c>
      <c r="P4396" t="s">
        <v>515</v>
      </c>
      <c r="Q4396" t="s">
        <v>64</v>
      </c>
      <c r="R4396" t="s">
        <v>40</v>
      </c>
      <c r="S4396" t="s">
        <v>84</v>
      </c>
      <c r="T4396" t="s">
        <v>419</v>
      </c>
      <c r="U4396" t="s">
        <v>1189</v>
      </c>
      <c r="V4396">
        <f>YEAR(sales_order1[[#This Row],[date]])</f>
        <v>2021</v>
      </c>
      <c r="W4396" t="str">
        <f>TEXT(sales_order1[[#This Row],[date]], "Mmm")</f>
        <v>Dec</v>
      </c>
      <c r="X4396">
        <f>VALUE(TEXT(sales_order1[[#This Row],[date]], "D"))</f>
        <v>31</v>
      </c>
      <c r="Y4396">
        <v>52</v>
      </c>
    </row>
    <row r="4397" spans="1:25" x14ac:dyDescent="0.25">
      <c r="A4397" s="1">
        <v>44561</v>
      </c>
      <c r="B4397">
        <v>62321</v>
      </c>
      <c r="C4397" t="s">
        <v>360</v>
      </c>
      <c r="D4397" t="str">
        <f>VLOOKUP(sales_order1[[#This Row],[itemCode]],product_details3!B:C,2,0)</f>
        <v>TNRS100</v>
      </c>
      <c r="E4397" t="s">
        <v>361</v>
      </c>
      <c r="F4397" t="s">
        <v>124</v>
      </c>
      <c r="G4397">
        <v>150</v>
      </c>
      <c r="H4397">
        <v>13.1</v>
      </c>
      <c r="I4397">
        <v>1965</v>
      </c>
      <c r="J4397">
        <v>4.7</v>
      </c>
      <c r="K4397">
        <v>705</v>
      </c>
      <c r="L4397">
        <v>8.4</v>
      </c>
      <c r="M4397">
        <v>0.6412213740458016</v>
      </c>
      <c r="N4397">
        <v>1260</v>
      </c>
      <c r="O4397" t="s">
        <v>125</v>
      </c>
      <c r="P4397" t="s">
        <v>126</v>
      </c>
      <c r="Q4397" t="s">
        <v>71</v>
      </c>
      <c r="R4397" t="s">
        <v>72</v>
      </c>
      <c r="S4397" t="s">
        <v>73</v>
      </c>
      <c r="T4397" t="s">
        <v>127</v>
      </c>
      <c r="U4397" t="s">
        <v>1190</v>
      </c>
      <c r="V4397">
        <f>YEAR(sales_order1[[#This Row],[date]])</f>
        <v>2021</v>
      </c>
      <c r="W4397" t="str">
        <f>TEXT(sales_order1[[#This Row],[date]], "Mmm")</f>
        <v>Dec</v>
      </c>
      <c r="X4397">
        <f>VALUE(TEXT(sales_order1[[#This Row],[date]], "D"))</f>
        <v>31</v>
      </c>
      <c r="Y4397">
        <v>52</v>
      </c>
    </row>
    <row r="4398" spans="1:25" x14ac:dyDescent="0.25">
      <c r="A4398" s="1">
        <v>44561</v>
      </c>
      <c r="B4398">
        <v>62322</v>
      </c>
      <c r="C4398" t="s">
        <v>51</v>
      </c>
      <c r="D4398" t="str">
        <f>VLOOKUP(sales_order1[[#This Row],[itemCode]],product_details3!B:C,2,0)</f>
        <v>MSTH50</v>
      </c>
      <c r="E4398" t="s">
        <v>52</v>
      </c>
      <c r="F4398" t="s">
        <v>21</v>
      </c>
      <c r="G4398">
        <v>50</v>
      </c>
      <c r="H4398">
        <v>15.75</v>
      </c>
      <c r="I4398">
        <v>787.5</v>
      </c>
      <c r="J4398">
        <v>4.45</v>
      </c>
      <c r="K4398">
        <v>222.5</v>
      </c>
      <c r="L4398">
        <v>11.3</v>
      </c>
      <c r="M4398">
        <v>0.71746031746031746</v>
      </c>
      <c r="N4398">
        <v>565</v>
      </c>
      <c r="O4398" t="s">
        <v>670</v>
      </c>
      <c r="P4398" t="s">
        <v>671</v>
      </c>
      <c r="Q4398" t="s">
        <v>383</v>
      </c>
      <c r="R4398" t="s">
        <v>72</v>
      </c>
      <c r="S4398" t="s">
        <v>459</v>
      </c>
      <c r="T4398" t="s">
        <v>672</v>
      </c>
      <c r="U4398" t="s">
        <v>1188</v>
      </c>
      <c r="V4398">
        <f>YEAR(sales_order1[[#This Row],[date]])</f>
        <v>2021</v>
      </c>
      <c r="W4398" t="str">
        <f>TEXT(sales_order1[[#This Row],[date]], "Mmm")</f>
        <v>Dec</v>
      </c>
      <c r="X4398">
        <f>VALUE(TEXT(sales_order1[[#This Row],[date]], "D"))</f>
        <v>31</v>
      </c>
      <c r="Y4398">
        <v>52</v>
      </c>
    </row>
    <row r="4399" spans="1:25" x14ac:dyDescent="0.25">
      <c r="A4399" s="1">
        <v>44561</v>
      </c>
      <c r="B4399">
        <v>62323</v>
      </c>
      <c r="C4399" t="s">
        <v>128</v>
      </c>
      <c r="D4399" t="str">
        <f>VLOOKUP(sales_order1[[#This Row],[itemCode]],product_details3!B:C,2,0)</f>
        <v>SCRT100</v>
      </c>
      <c r="E4399" t="s">
        <v>129</v>
      </c>
      <c r="F4399" t="s">
        <v>61</v>
      </c>
      <c r="G4399">
        <v>150</v>
      </c>
      <c r="H4399">
        <v>28.25</v>
      </c>
      <c r="I4399">
        <v>4237.5</v>
      </c>
      <c r="J4399">
        <v>9</v>
      </c>
      <c r="K4399">
        <v>1350</v>
      </c>
      <c r="L4399">
        <v>19.25</v>
      </c>
      <c r="M4399">
        <v>0.68141592920353977</v>
      </c>
      <c r="N4399">
        <v>2887.5</v>
      </c>
      <c r="O4399" t="s">
        <v>395</v>
      </c>
      <c r="P4399" t="s">
        <v>396</v>
      </c>
      <c r="Q4399" t="s">
        <v>191</v>
      </c>
      <c r="R4399" t="s">
        <v>56</v>
      </c>
      <c r="S4399" t="s">
        <v>192</v>
      </c>
      <c r="T4399" t="s">
        <v>397</v>
      </c>
      <c r="U4399" t="s">
        <v>1191</v>
      </c>
      <c r="V4399">
        <f>YEAR(sales_order1[[#This Row],[date]])</f>
        <v>2021</v>
      </c>
      <c r="W4399" t="str">
        <f>TEXT(sales_order1[[#This Row],[date]], "Mmm")</f>
        <v>Dec</v>
      </c>
      <c r="X4399">
        <f>VALUE(TEXT(sales_order1[[#This Row],[date]], "D"))</f>
        <v>31</v>
      </c>
      <c r="Y4399">
        <v>52</v>
      </c>
    </row>
    <row r="4400" spans="1:25" x14ac:dyDescent="0.25">
      <c r="A4400" s="1">
        <v>44561</v>
      </c>
      <c r="B4400">
        <v>62324</v>
      </c>
      <c r="C4400" t="s">
        <v>325</v>
      </c>
      <c r="D4400" t="str">
        <f>VLOOKUP(sales_order1[[#This Row],[itemCode]],product_details3!B:C,2,0)</f>
        <v>EXFG100</v>
      </c>
      <c r="E4400" t="s">
        <v>326</v>
      </c>
      <c r="F4400" t="s">
        <v>183</v>
      </c>
      <c r="G4400">
        <v>100</v>
      </c>
      <c r="H4400">
        <v>20.75</v>
      </c>
      <c r="I4400">
        <v>2075</v>
      </c>
      <c r="J4400">
        <v>7.45</v>
      </c>
      <c r="K4400">
        <v>745</v>
      </c>
      <c r="L4400">
        <v>13.3</v>
      </c>
      <c r="M4400">
        <v>0.64096385542168677</v>
      </c>
      <c r="N4400">
        <v>1330</v>
      </c>
      <c r="O4400" t="s">
        <v>158</v>
      </c>
      <c r="P4400" t="s">
        <v>159</v>
      </c>
      <c r="Q4400" t="s">
        <v>160</v>
      </c>
      <c r="R4400" t="s">
        <v>112</v>
      </c>
      <c r="S4400" t="s">
        <v>161</v>
      </c>
      <c r="T4400" t="s">
        <v>162</v>
      </c>
      <c r="U4400" t="s">
        <v>1189</v>
      </c>
      <c r="V4400">
        <f>YEAR(sales_order1[[#This Row],[date]])</f>
        <v>2021</v>
      </c>
      <c r="W4400" t="str">
        <f>TEXT(sales_order1[[#This Row],[date]], "Mmm")</f>
        <v>Dec</v>
      </c>
      <c r="X4400">
        <f>VALUE(TEXT(sales_order1[[#This Row],[date]], "D"))</f>
        <v>31</v>
      </c>
      <c r="Y4400">
        <v>52</v>
      </c>
    </row>
    <row r="4401" spans="1:25" x14ac:dyDescent="0.25">
      <c r="A4401" s="1">
        <v>44561</v>
      </c>
      <c r="B4401">
        <v>62325</v>
      </c>
      <c r="C4401" t="s">
        <v>51</v>
      </c>
      <c r="D4401" t="str">
        <f>VLOOKUP(sales_order1[[#This Row],[itemCode]],product_details3!B:C,2,0)</f>
        <v>MSTH50</v>
      </c>
      <c r="E4401" t="s">
        <v>52</v>
      </c>
      <c r="F4401" t="s">
        <v>21</v>
      </c>
      <c r="G4401">
        <v>200</v>
      </c>
      <c r="H4401">
        <v>15.75</v>
      </c>
      <c r="I4401">
        <v>3150</v>
      </c>
      <c r="J4401">
        <v>4.45</v>
      </c>
      <c r="K4401">
        <v>890</v>
      </c>
      <c r="L4401">
        <v>11.3</v>
      </c>
      <c r="M4401">
        <v>0.71746031746031746</v>
      </c>
      <c r="N4401">
        <v>2260</v>
      </c>
      <c r="O4401" t="s">
        <v>648</v>
      </c>
      <c r="P4401" t="s">
        <v>649</v>
      </c>
      <c r="Q4401" t="s">
        <v>107</v>
      </c>
      <c r="R4401" t="s">
        <v>40</v>
      </c>
      <c r="S4401" t="s">
        <v>101</v>
      </c>
      <c r="T4401" t="s">
        <v>650</v>
      </c>
      <c r="U4401" t="s">
        <v>1190</v>
      </c>
      <c r="V4401">
        <f>YEAR(sales_order1[[#This Row],[date]])</f>
        <v>2021</v>
      </c>
      <c r="W4401" t="str">
        <f>TEXT(sales_order1[[#This Row],[date]], "Mmm")</f>
        <v>Dec</v>
      </c>
      <c r="X4401">
        <f>VALUE(TEXT(sales_order1[[#This Row],[date]], "D"))</f>
        <v>31</v>
      </c>
      <c r="Y4401">
        <v>52</v>
      </c>
    </row>
    <row r="4402" spans="1:25" x14ac:dyDescent="0.25">
      <c r="A4402" s="1">
        <v>44561</v>
      </c>
      <c r="B4402">
        <v>62326</v>
      </c>
      <c r="C4402" t="s">
        <v>103</v>
      </c>
      <c r="D4402" t="str">
        <f>VLOOKUP(sales_order1[[#This Row],[itemCode]],product_details3!B:C,2,0)</f>
        <v>SCRT50</v>
      </c>
      <c r="E4402" t="s">
        <v>104</v>
      </c>
      <c r="F4402" t="s">
        <v>61</v>
      </c>
      <c r="G4402">
        <v>150</v>
      </c>
      <c r="H4402">
        <v>16.95</v>
      </c>
      <c r="I4402">
        <v>2542.5</v>
      </c>
      <c r="J4402">
        <v>5.2</v>
      </c>
      <c r="K4402">
        <v>780</v>
      </c>
      <c r="L4402">
        <v>11.75</v>
      </c>
      <c r="M4402">
        <v>0.69321533923303835</v>
      </c>
      <c r="N4402">
        <v>1762.5</v>
      </c>
      <c r="O4402" t="s">
        <v>443</v>
      </c>
      <c r="P4402" t="s">
        <v>444</v>
      </c>
      <c r="Q4402" t="s">
        <v>111</v>
      </c>
      <c r="R4402" t="s">
        <v>112</v>
      </c>
      <c r="S4402" t="s">
        <v>445</v>
      </c>
      <c r="T4402" t="s">
        <v>446</v>
      </c>
      <c r="U4402" t="s">
        <v>1189</v>
      </c>
      <c r="V4402">
        <f>YEAR(sales_order1[[#This Row],[date]])</f>
        <v>2021</v>
      </c>
      <c r="W4402" t="str">
        <f>TEXT(sales_order1[[#This Row],[date]], "Mmm")</f>
        <v>Dec</v>
      </c>
      <c r="X4402">
        <f>VALUE(TEXT(sales_order1[[#This Row],[date]], "D"))</f>
        <v>31</v>
      </c>
      <c r="Y4402">
        <v>52</v>
      </c>
    </row>
    <row r="4403" spans="1:25" x14ac:dyDescent="0.25">
      <c r="A4403" s="1">
        <v>44561</v>
      </c>
      <c r="B4403">
        <v>62327</v>
      </c>
      <c r="C4403" t="s">
        <v>35</v>
      </c>
      <c r="D4403" t="str">
        <f>VLOOKUP(sales_order1[[#This Row],[itemCode]],product_details3!B:C,2,0)</f>
        <v>SRMA30</v>
      </c>
      <c r="E4403" t="s">
        <v>36</v>
      </c>
      <c r="F4403" t="s">
        <v>30</v>
      </c>
      <c r="G4403">
        <v>100</v>
      </c>
      <c r="H4403">
        <v>26.2</v>
      </c>
      <c r="I4403">
        <v>2620</v>
      </c>
      <c r="J4403">
        <v>9.4</v>
      </c>
      <c r="K4403">
        <v>940</v>
      </c>
      <c r="L4403">
        <v>16.8</v>
      </c>
      <c r="M4403">
        <v>0.6412213740458016</v>
      </c>
      <c r="N4403">
        <v>1680</v>
      </c>
      <c r="O4403" t="s">
        <v>290</v>
      </c>
      <c r="P4403" t="s">
        <v>291</v>
      </c>
      <c r="Q4403" t="s">
        <v>201</v>
      </c>
      <c r="R4403" t="s">
        <v>25</v>
      </c>
      <c r="S4403" t="s">
        <v>202</v>
      </c>
      <c r="T4403" t="s">
        <v>292</v>
      </c>
      <c r="U4403" t="s">
        <v>1191</v>
      </c>
      <c r="V4403">
        <f>YEAR(sales_order1[[#This Row],[date]])</f>
        <v>2021</v>
      </c>
      <c r="W4403" t="str">
        <f>TEXT(sales_order1[[#This Row],[date]], "Mmm")</f>
        <v>Dec</v>
      </c>
      <c r="X4403">
        <f>VALUE(TEXT(sales_order1[[#This Row],[date]], "D"))</f>
        <v>31</v>
      </c>
      <c r="Y4403">
        <v>52</v>
      </c>
    </row>
    <row r="4404" spans="1:25" x14ac:dyDescent="0.25">
      <c r="A4404" s="1">
        <v>44564</v>
      </c>
      <c r="B4404">
        <v>70001</v>
      </c>
      <c r="C4404" t="s">
        <v>43</v>
      </c>
      <c r="D4404" t="str">
        <f>VLOOKUP(sales_order1[[#This Row],[itemCode]],product_details3!B:C,2,0)</f>
        <v>CLNG200</v>
      </c>
      <c r="E4404" t="s">
        <v>44</v>
      </c>
      <c r="F4404" t="s">
        <v>45</v>
      </c>
      <c r="G4404">
        <v>150</v>
      </c>
      <c r="H4404">
        <v>21.25</v>
      </c>
      <c r="I4404">
        <v>3187.5</v>
      </c>
      <c r="J4404">
        <v>7.75</v>
      </c>
      <c r="K4404">
        <v>1162.5</v>
      </c>
      <c r="L4404">
        <v>13.5</v>
      </c>
      <c r="M4404">
        <v>0.63529411764705879</v>
      </c>
      <c r="N4404">
        <v>2025</v>
      </c>
      <c r="O4404" t="s">
        <v>736</v>
      </c>
      <c r="P4404" t="s">
        <v>737</v>
      </c>
      <c r="Q4404" t="s">
        <v>132</v>
      </c>
      <c r="R4404" t="s">
        <v>56</v>
      </c>
      <c r="S4404" t="s">
        <v>133</v>
      </c>
      <c r="T4404" t="s">
        <v>642</v>
      </c>
      <c r="U4404" t="s">
        <v>1191</v>
      </c>
      <c r="V4404">
        <f>YEAR(sales_order1[[#This Row],[date]])</f>
        <v>2022</v>
      </c>
      <c r="W4404" t="str">
        <f>TEXT(sales_order1[[#This Row],[date]], "Mmm")</f>
        <v>Jan</v>
      </c>
      <c r="X4404">
        <f>VALUE(TEXT(sales_order1[[#This Row],[date]], "D"))</f>
        <v>3</v>
      </c>
      <c r="Y4404">
        <v>1</v>
      </c>
    </row>
    <row r="4405" spans="1:25" x14ac:dyDescent="0.25">
      <c r="A4405" s="1">
        <v>44564</v>
      </c>
      <c r="B4405">
        <v>70002</v>
      </c>
      <c r="C4405" t="s">
        <v>204</v>
      </c>
      <c r="D4405" t="str">
        <f>VLOOKUP(sales_order1[[#This Row],[itemCode]],product_details3!B:C,2,0)</f>
        <v>MKRM150</v>
      </c>
      <c r="E4405" t="s">
        <v>205</v>
      </c>
      <c r="F4405" t="s">
        <v>151</v>
      </c>
      <c r="G4405">
        <v>50</v>
      </c>
      <c r="H4405">
        <v>10.75</v>
      </c>
      <c r="I4405">
        <v>537.5</v>
      </c>
      <c r="J4405">
        <v>4.45</v>
      </c>
      <c r="K4405">
        <v>222.5</v>
      </c>
      <c r="L4405">
        <v>6.3</v>
      </c>
      <c r="M4405">
        <v>0.586046511627907</v>
      </c>
      <c r="N4405">
        <v>315</v>
      </c>
      <c r="O4405" t="s">
        <v>262</v>
      </c>
      <c r="P4405" t="s">
        <v>263</v>
      </c>
      <c r="Q4405" t="s">
        <v>264</v>
      </c>
      <c r="R4405" t="s">
        <v>56</v>
      </c>
      <c r="S4405" t="s">
        <v>133</v>
      </c>
      <c r="T4405" t="s">
        <v>265</v>
      </c>
      <c r="U4405" t="s">
        <v>1191</v>
      </c>
      <c r="V4405">
        <f>YEAR(sales_order1[[#This Row],[date]])</f>
        <v>2022</v>
      </c>
      <c r="W4405" t="str">
        <f>TEXT(sales_order1[[#This Row],[date]], "Mmm")</f>
        <v>Jan</v>
      </c>
      <c r="X4405">
        <f>VALUE(TEXT(sales_order1[[#This Row],[date]], "D"))</f>
        <v>3</v>
      </c>
      <c r="Y4405">
        <v>1</v>
      </c>
    </row>
    <row r="4406" spans="1:25" x14ac:dyDescent="0.25">
      <c r="A4406" s="1">
        <v>44564</v>
      </c>
      <c r="B4406">
        <v>70003</v>
      </c>
      <c r="C4406" t="s">
        <v>122</v>
      </c>
      <c r="D4406" t="str">
        <f>VLOOKUP(sales_order1[[#This Row],[itemCode]],product_details3!B:C,2,0)</f>
        <v>TNRE150</v>
      </c>
      <c r="E4406" t="s">
        <v>123</v>
      </c>
      <c r="F4406" t="s">
        <v>124</v>
      </c>
      <c r="G4406">
        <v>50</v>
      </c>
      <c r="H4406">
        <v>16.95</v>
      </c>
      <c r="I4406">
        <v>847.5</v>
      </c>
      <c r="J4406">
        <v>5.2</v>
      </c>
      <c r="K4406">
        <v>260</v>
      </c>
      <c r="L4406">
        <v>11.75</v>
      </c>
      <c r="M4406">
        <v>0.69321533923303835</v>
      </c>
      <c r="N4406">
        <v>587.5</v>
      </c>
      <c r="O4406" t="s">
        <v>487</v>
      </c>
      <c r="P4406" t="s">
        <v>488</v>
      </c>
      <c r="Q4406" t="s">
        <v>48</v>
      </c>
      <c r="R4406" t="s">
        <v>25</v>
      </c>
      <c r="S4406" t="s">
        <v>286</v>
      </c>
      <c r="T4406" t="s">
        <v>489</v>
      </c>
      <c r="U4406" t="s">
        <v>1191</v>
      </c>
      <c r="V4406">
        <f>YEAR(sales_order1[[#This Row],[date]])</f>
        <v>2022</v>
      </c>
      <c r="W4406" t="str">
        <f>TEXT(sales_order1[[#This Row],[date]], "Mmm")</f>
        <v>Jan</v>
      </c>
      <c r="X4406">
        <f>VALUE(TEXT(sales_order1[[#This Row],[date]], "D"))</f>
        <v>3</v>
      </c>
      <c r="Y4406">
        <v>1</v>
      </c>
    </row>
    <row r="4407" spans="1:25" x14ac:dyDescent="0.25">
      <c r="A4407" s="1">
        <v>44564</v>
      </c>
      <c r="B4407">
        <v>70004</v>
      </c>
      <c r="C4407" t="s">
        <v>103</v>
      </c>
      <c r="D4407" t="str">
        <f>VLOOKUP(sales_order1[[#This Row],[itemCode]],product_details3!B:C,2,0)</f>
        <v>SCRT50</v>
      </c>
      <c r="E4407" t="s">
        <v>104</v>
      </c>
      <c r="F4407" t="s">
        <v>61</v>
      </c>
      <c r="G4407">
        <v>100</v>
      </c>
      <c r="H4407">
        <v>16.95</v>
      </c>
      <c r="I4407">
        <v>1695</v>
      </c>
      <c r="J4407">
        <v>5.2</v>
      </c>
      <c r="K4407">
        <v>520</v>
      </c>
      <c r="L4407">
        <v>11.75</v>
      </c>
      <c r="M4407">
        <v>0.69321533923303835</v>
      </c>
      <c r="N4407">
        <v>1175</v>
      </c>
      <c r="O4407" t="s">
        <v>138</v>
      </c>
      <c r="P4407" t="s">
        <v>139</v>
      </c>
      <c r="Q4407" t="s">
        <v>77</v>
      </c>
      <c r="R4407" t="s">
        <v>72</v>
      </c>
      <c r="S4407" t="s">
        <v>140</v>
      </c>
      <c r="T4407" t="s">
        <v>141</v>
      </c>
      <c r="U4407" t="s">
        <v>1190</v>
      </c>
      <c r="V4407">
        <f>YEAR(sales_order1[[#This Row],[date]])</f>
        <v>2022</v>
      </c>
      <c r="W4407" t="str">
        <f>TEXT(sales_order1[[#This Row],[date]], "Mmm")</f>
        <v>Jan</v>
      </c>
      <c r="X4407">
        <f>VALUE(TEXT(sales_order1[[#This Row],[date]], "D"))</f>
        <v>3</v>
      </c>
      <c r="Y4407">
        <v>1</v>
      </c>
    </row>
    <row r="4408" spans="1:25" x14ac:dyDescent="0.25">
      <c r="A4408" s="1">
        <v>44564</v>
      </c>
      <c r="B4408">
        <v>70005</v>
      </c>
      <c r="C4408" t="s">
        <v>86</v>
      </c>
      <c r="D4408" t="str">
        <f>VLOOKUP(sales_order1[[#This Row],[itemCode]],product_details3!B:C,2,0)</f>
        <v>SRMH30</v>
      </c>
      <c r="E4408" t="s">
        <v>87</v>
      </c>
      <c r="F4408" t="s">
        <v>30</v>
      </c>
      <c r="G4408">
        <v>200</v>
      </c>
      <c r="H4408">
        <v>21</v>
      </c>
      <c r="I4408">
        <v>4200</v>
      </c>
      <c r="J4408">
        <v>6.6</v>
      </c>
      <c r="K4408">
        <v>1320</v>
      </c>
      <c r="L4408">
        <v>14.4</v>
      </c>
      <c r="M4408">
        <v>0.68571428571428572</v>
      </c>
      <c r="N4408">
        <v>2880</v>
      </c>
      <c r="O4408" t="s">
        <v>676</v>
      </c>
      <c r="P4408" t="s">
        <v>677</v>
      </c>
      <c r="Q4408" t="s">
        <v>93</v>
      </c>
      <c r="R4408" t="s">
        <v>72</v>
      </c>
      <c r="S4408" t="s">
        <v>94</v>
      </c>
      <c r="T4408" t="s">
        <v>678</v>
      </c>
      <c r="U4408" t="s">
        <v>1190</v>
      </c>
      <c r="V4408">
        <f>YEAR(sales_order1[[#This Row],[date]])</f>
        <v>2022</v>
      </c>
      <c r="W4408" t="str">
        <f>TEXT(sales_order1[[#This Row],[date]], "Mmm")</f>
        <v>Jan</v>
      </c>
      <c r="X4408">
        <f>VALUE(TEXT(sales_order1[[#This Row],[date]], "D"))</f>
        <v>3</v>
      </c>
      <c r="Y4408">
        <v>1</v>
      </c>
    </row>
    <row r="4409" spans="1:25" x14ac:dyDescent="0.25">
      <c r="A4409" s="1">
        <v>44564</v>
      </c>
      <c r="B4409">
        <v>70006</v>
      </c>
      <c r="C4409" t="s">
        <v>115</v>
      </c>
      <c r="D4409" t="str">
        <f>VLOOKUP(sales_order1[[#This Row],[itemCode]],product_details3!B:C,2,0)</f>
        <v>SCRS30100</v>
      </c>
      <c r="E4409" t="s">
        <v>116</v>
      </c>
      <c r="F4409" t="s">
        <v>61</v>
      </c>
      <c r="G4409">
        <v>50</v>
      </c>
      <c r="H4409">
        <v>32.75</v>
      </c>
      <c r="I4409">
        <v>1637.5</v>
      </c>
      <c r="J4409">
        <v>11.25</v>
      </c>
      <c r="K4409">
        <v>562.5</v>
      </c>
      <c r="L4409">
        <v>21.5</v>
      </c>
      <c r="M4409">
        <v>0.65648854961832059</v>
      </c>
      <c r="N4409">
        <v>1075</v>
      </c>
      <c r="O4409" t="s">
        <v>516</v>
      </c>
      <c r="P4409" t="s">
        <v>517</v>
      </c>
      <c r="Q4409" t="s">
        <v>191</v>
      </c>
      <c r="R4409" t="s">
        <v>56</v>
      </c>
      <c r="S4409" t="s">
        <v>192</v>
      </c>
      <c r="T4409" t="s">
        <v>518</v>
      </c>
      <c r="U4409" t="s">
        <v>1191</v>
      </c>
      <c r="V4409">
        <f>YEAR(sales_order1[[#This Row],[date]])</f>
        <v>2022</v>
      </c>
      <c r="W4409" t="str">
        <f>TEXT(sales_order1[[#This Row],[date]], "Mmm")</f>
        <v>Jan</v>
      </c>
      <c r="X4409">
        <f>VALUE(TEXT(sales_order1[[#This Row],[date]], "D"))</f>
        <v>3</v>
      </c>
      <c r="Y4409">
        <v>1</v>
      </c>
    </row>
    <row r="4410" spans="1:25" x14ac:dyDescent="0.25">
      <c r="A4410" s="1">
        <v>44564</v>
      </c>
      <c r="B4410">
        <v>70007</v>
      </c>
      <c r="C4410" t="s">
        <v>335</v>
      </c>
      <c r="D4410" t="str">
        <f>VLOOKUP(sales_order1[[#This Row],[itemCode]],product_details3!B:C,2,0)</f>
        <v>CLNF50</v>
      </c>
      <c r="E4410" t="s">
        <v>336</v>
      </c>
      <c r="F4410" t="s">
        <v>45</v>
      </c>
      <c r="G4410">
        <v>250</v>
      </c>
      <c r="H4410">
        <v>7.3</v>
      </c>
      <c r="I4410">
        <v>1825</v>
      </c>
      <c r="J4410">
        <v>2.8</v>
      </c>
      <c r="K4410">
        <v>700</v>
      </c>
      <c r="L4410">
        <v>4.5</v>
      </c>
      <c r="M4410">
        <v>0.61643835616438358</v>
      </c>
      <c r="N4410">
        <v>1125</v>
      </c>
      <c r="O4410" t="s">
        <v>341</v>
      </c>
      <c r="P4410" t="s">
        <v>342</v>
      </c>
      <c r="Q4410" t="s">
        <v>146</v>
      </c>
      <c r="R4410" t="s">
        <v>112</v>
      </c>
      <c r="S4410" t="s">
        <v>343</v>
      </c>
      <c r="T4410" t="s">
        <v>95</v>
      </c>
      <c r="U4410" t="s">
        <v>1190</v>
      </c>
      <c r="V4410">
        <f>YEAR(sales_order1[[#This Row],[date]])</f>
        <v>2022</v>
      </c>
      <c r="W4410" t="str">
        <f>TEXT(sales_order1[[#This Row],[date]], "Mmm")</f>
        <v>Jan</v>
      </c>
      <c r="X4410">
        <f>VALUE(TEXT(sales_order1[[#This Row],[date]], "D"))</f>
        <v>3</v>
      </c>
      <c r="Y4410">
        <v>1</v>
      </c>
    </row>
    <row r="4411" spans="1:25" x14ac:dyDescent="0.25">
      <c r="A4411" s="1">
        <v>44564</v>
      </c>
      <c r="B4411">
        <v>70008</v>
      </c>
      <c r="C4411" t="s">
        <v>333</v>
      </c>
      <c r="D4411" t="str">
        <f>VLOOKUP(sales_order1[[#This Row],[itemCode]],product_details3!B:C,2,0)</f>
        <v>TNRH200</v>
      </c>
      <c r="E4411" t="s">
        <v>334</v>
      </c>
      <c r="F4411" t="s">
        <v>124</v>
      </c>
      <c r="G4411">
        <v>200</v>
      </c>
      <c r="H4411">
        <v>21</v>
      </c>
      <c r="I4411">
        <v>4200</v>
      </c>
      <c r="J4411">
        <v>6.6</v>
      </c>
      <c r="K4411">
        <v>1320</v>
      </c>
      <c r="L4411">
        <v>14.4</v>
      </c>
      <c r="M4411">
        <v>0.68571428571428572</v>
      </c>
      <c r="N4411">
        <v>2880</v>
      </c>
      <c r="O4411" t="s">
        <v>640</v>
      </c>
      <c r="P4411" t="s">
        <v>641</v>
      </c>
      <c r="Q4411" t="s">
        <v>132</v>
      </c>
      <c r="R4411" t="s">
        <v>56</v>
      </c>
      <c r="S4411" t="s">
        <v>133</v>
      </c>
      <c r="T4411" t="s">
        <v>642</v>
      </c>
      <c r="U4411" t="s">
        <v>1191</v>
      </c>
      <c r="V4411">
        <f>YEAR(sales_order1[[#This Row],[date]])</f>
        <v>2022</v>
      </c>
      <c r="W4411" t="str">
        <f>TEXT(sales_order1[[#This Row],[date]], "Mmm")</f>
        <v>Jan</v>
      </c>
      <c r="X4411">
        <f>VALUE(TEXT(sales_order1[[#This Row],[date]], "D"))</f>
        <v>3</v>
      </c>
      <c r="Y4411">
        <v>1</v>
      </c>
    </row>
    <row r="4412" spans="1:25" x14ac:dyDescent="0.25">
      <c r="A4412" s="1">
        <v>44564</v>
      </c>
      <c r="B4412">
        <v>70009</v>
      </c>
      <c r="C4412" t="s">
        <v>307</v>
      </c>
      <c r="D4412" t="str">
        <f>VLOOKUP(sales_order1[[#This Row],[itemCode]],product_details3!B:C,2,0)</f>
        <v>TNRH150</v>
      </c>
      <c r="E4412" t="s">
        <v>308</v>
      </c>
      <c r="F4412" t="s">
        <v>124</v>
      </c>
      <c r="G4412">
        <v>250</v>
      </c>
      <c r="H4412">
        <v>15.75</v>
      </c>
      <c r="I4412">
        <v>3937.5</v>
      </c>
      <c r="J4412">
        <v>4.45</v>
      </c>
      <c r="K4412">
        <v>1112.5</v>
      </c>
      <c r="L4412">
        <v>11.3</v>
      </c>
      <c r="M4412">
        <v>0.71746031746031746</v>
      </c>
      <c r="N4412">
        <v>2825</v>
      </c>
      <c r="O4412" t="s">
        <v>430</v>
      </c>
      <c r="P4412" t="s">
        <v>431</v>
      </c>
      <c r="Q4412" t="s">
        <v>218</v>
      </c>
      <c r="R4412" t="s">
        <v>40</v>
      </c>
      <c r="S4412" t="s">
        <v>432</v>
      </c>
      <c r="T4412" t="s">
        <v>433</v>
      </c>
      <c r="U4412" t="s">
        <v>1190</v>
      </c>
      <c r="V4412">
        <f>YEAR(sales_order1[[#This Row],[date]])</f>
        <v>2022</v>
      </c>
      <c r="W4412" t="str">
        <f>TEXT(sales_order1[[#This Row],[date]], "Mmm")</f>
        <v>Jan</v>
      </c>
      <c r="X4412">
        <f>VALUE(TEXT(sales_order1[[#This Row],[date]], "D"))</f>
        <v>3</v>
      </c>
      <c r="Y4412">
        <v>1</v>
      </c>
    </row>
    <row r="4413" spans="1:25" x14ac:dyDescent="0.25">
      <c r="A4413" s="1">
        <v>44564</v>
      </c>
      <c r="B4413">
        <v>70010</v>
      </c>
      <c r="C4413" t="s">
        <v>28</v>
      </c>
      <c r="D4413" t="str">
        <f>VLOOKUP(sales_order1[[#This Row],[itemCode]],product_details3!B:C,2,0)</f>
        <v>SRMC30</v>
      </c>
      <c r="E4413" t="s">
        <v>29</v>
      </c>
      <c r="F4413" t="s">
        <v>30</v>
      </c>
      <c r="G4413">
        <v>100</v>
      </c>
      <c r="H4413">
        <v>22.6</v>
      </c>
      <c r="I4413">
        <v>2260</v>
      </c>
      <c r="J4413">
        <v>7.6</v>
      </c>
      <c r="K4413">
        <v>760</v>
      </c>
      <c r="L4413">
        <v>15</v>
      </c>
      <c r="M4413">
        <v>0.66371681415929207</v>
      </c>
      <c r="N4413">
        <v>1500</v>
      </c>
      <c r="O4413" t="s">
        <v>211</v>
      </c>
      <c r="P4413" t="s">
        <v>212</v>
      </c>
      <c r="Q4413" t="s">
        <v>213</v>
      </c>
      <c r="R4413" t="s">
        <v>25</v>
      </c>
      <c r="S4413" t="s">
        <v>214</v>
      </c>
      <c r="T4413" t="s">
        <v>215</v>
      </c>
      <c r="U4413" t="s">
        <v>1191</v>
      </c>
      <c r="V4413">
        <f>YEAR(sales_order1[[#This Row],[date]])</f>
        <v>2022</v>
      </c>
      <c r="W4413" t="str">
        <f>TEXT(sales_order1[[#This Row],[date]], "Mmm")</f>
        <v>Jan</v>
      </c>
      <c r="X4413">
        <f>VALUE(TEXT(sales_order1[[#This Row],[date]], "D"))</f>
        <v>3</v>
      </c>
      <c r="Y4413">
        <v>1</v>
      </c>
    </row>
    <row r="4414" spans="1:25" x14ac:dyDescent="0.25">
      <c r="A4414" s="1">
        <v>44565</v>
      </c>
      <c r="B4414">
        <v>70011</v>
      </c>
      <c r="C4414" t="s">
        <v>320</v>
      </c>
      <c r="D4414" t="str">
        <f>VLOOKUP(sales_order1[[#This Row],[itemCode]],product_details3!B:C,2,0)</f>
        <v>SCR50+100</v>
      </c>
      <c r="E4414" t="s">
        <v>321</v>
      </c>
      <c r="F4414" t="s">
        <v>61</v>
      </c>
      <c r="G4414">
        <v>250</v>
      </c>
      <c r="H4414">
        <v>26.25</v>
      </c>
      <c r="I4414">
        <v>6562.5</v>
      </c>
      <c r="J4414">
        <v>7.75</v>
      </c>
      <c r="K4414">
        <v>1937.5</v>
      </c>
      <c r="L4414">
        <v>18.5</v>
      </c>
      <c r="M4414">
        <v>0.70476190476190481</v>
      </c>
      <c r="N4414">
        <v>4625</v>
      </c>
      <c r="O4414" t="s">
        <v>576</v>
      </c>
      <c r="P4414" t="s">
        <v>577</v>
      </c>
      <c r="Q4414" t="s">
        <v>132</v>
      </c>
      <c r="R4414" t="s">
        <v>56</v>
      </c>
      <c r="S4414" t="s">
        <v>133</v>
      </c>
      <c r="T4414" t="s">
        <v>578</v>
      </c>
      <c r="U4414" t="s">
        <v>1191</v>
      </c>
      <c r="V4414">
        <f>YEAR(sales_order1[[#This Row],[date]])</f>
        <v>2022</v>
      </c>
      <c r="W4414" t="str">
        <f>TEXT(sales_order1[[#This Row],[date]], "Mmm")</f>
        <v>Jan</v>
      </c>
      <c r="X4414">
        <f>VALUE(TEXT(sales_order1[[#This Row],[date]], "D"))</f>
        <v>4</v>
      </c>
      <c r="Y4414">
        <v>1</v>
      </c>
    </row>
    <row r="4415" spans="1:25" x14ac:dyDescent="0.25">
      <c r="A4415" s="1">
        <v>44565</v>
      </c>
      <c r="B4415">
        <v>70012</v>
      </c>
      <c r="C4415" t="s">
        <v>103</v>
      </c>
      <c r="D4415" t="str">
        <f>VLOOKUP(sales_order1[[#This Row],[itemCode]],product_details3!B:C,2,0)</f>
        <v>SCRT50</v>
      </c>
      <c r="E4415" t="s">
        <v>104</v>
      </c>
      <c r="F4415" t="s">
        <v>61</v>
      </c>
      <c r="G4415">
        <v>200</v>
      </c>
      <c r="H4415">
        <v>16.95</v>
      </c>
      <c r="I4415">
        <v>3390</v>
      </c>
      <c r="J4415">
        <v>5.2</v>
      </c>
      <c r="K4415">
        <v>1040</v>
      </c>
      <c r="L4415">
        <v>11.75</v>
      </c>
      <c r="M4415">
        <v>0.69321533923303835</v>
      </c>
      <c r="N4415">
        <v>2350</v>
      </c>
      <c r="O4415" t="s">
        <v>117</v>
      </c>
      <c r="P4415" t="s">
        <v>118</v>
      </c>
      <c r="Q4415" t="s">
        <v>119</v>
      </c>
      <c r="R4415" t="s">
        <v>40</v>
      </c>
      <c r="S4415" t="s">
        <v>120</v>
      </c>
      <c r="T4415" t="s">
        <v>121</v>
      </c>
      <c r="U4415" t="s">
        <v>1190</v>
      </c>
      <c r="V4415">
        <f>YEAR(sales_order1[[#This Row],[date]])</f>
        <v>2022</v>
      </c>
      <c r="W4415" t="str">
        <f>TEXT(sales_order1[[#This Row],[date]], "Mmm")</f>
        <v>Jan</v>
      </c>
      <c r="X4415">
        <f>VALUE(TEXT(sales_order1[[#This Row],[date]], "D"))</f>
        <v>4</v>
      </c>
      <c r="Y4415">
        <v>1</v>
      </c>
    </row>
    <row r="4416" spans="1:25" x14ac:dyDescent="0.25">
      <c r="A4416" s="1">
        <v>44565</v>
      </c>
      <c r="B4416">
        <v>70013</v>
      </c>
      <c r="C4416" t="s">
        <v>115</v>
      </c>
      <c r="D4416" t="str">
        <f>VLOOKUP(sales_order1[[#This Row],[itemCode]],product_details3!B:C,2,0)</f>
        <v>SCRS30100</v>
      </c>
      <c r="E4416" t="s">
        <v>116</v>
      </c>
      <c r="F4416" t="s">
        <v>61</v>
      </c>
      <c r="G4416">
        <v>200</v>
      </c>
      <c r="H4416">
        <v>32.75</v>
      </c>
      <c r="I4416">
        <v>6550</v>
      </c>
      <c r="J4416">
        <v>11.25</v>
      </c>
      <c r="K4416">
        <v>2250</v>
      </c>
      <c r="L4416">
        <v>21.5</v>
      </c>
      <c r="M4416">
        <v>0.65648854961832059</v>
      </c>
      <c r="N4416">
        <v>4300</v>
      </c>
      <c r="O4416" t="s">
        <v>691</v>
      </c>
      <c r="P4416" t="s">
        <v>692</v>
      </c>
      <c r="Q4416" t="s">
        <v>160</v>
      </c>
      <c r="R4416" t="s">
        <v>112</v>
      </c>
      <c r="S4416" t="s">
        <v>297</v>
      </c>
      <c r="T4416" t="s">
        <v>693</v>
      </c>
      <c r="U4416" t="s">
        <v>1189</v>
      </c>
      <c r="V4416">
        <f>YEAR(sales_order1[[#This Row],[date]])</f>
        <v>2022</v>
      </c>
      <c r="W4416" t="str">
        <f>TEXT(sales_order1[[#This Row],[date]], "Mmm")</f>
        <v>Jan</v>
      </c>
      <c r="X4416">
        <f>VALUE(TEXT(sales_order1[[#This Row],[date]], "D"))</f>
        <v>4</v>
      </c>
      <c r="Y4416">
        <v>1</v>
      </c>
    </row>
    <row r="4417" spans="1:25" x14ac:dyDescent="0.25">
      <c r="A4417" s="1">
        <v>44565</v>
      </c>
      <c r="B4417">
        <v>70014</v>
      </c>
      <c r="C4417" t="s">
        <v>335</v>
      </c>
      <c r="D4417" t="str">
        <f>VLOOKUP(sales_order1[[#This Row],[itemCode]],product_details3!B:C,2,0)</f>
        <v>CLNF50</v>
      </c>
      <c r="E4417" t="s">
        <v>336</v>
      </c>
      <c r="F4417" t="s">
        <v>45</v>
      </c>
      <c r="G4417">
        <v>100</v>
      </c>
      <c r="H4417">
        <v>7.3</v>
      </c>
      <c r="I4417">
        <v>730</v>
      </c>
      <c r="J4417">
        <v>2.8</v>
      </c>
      <c r="K4417">
        <v>280</v>
      </c>
      <c r="L4417">
        <v>4.5</v>
      </c>
      <c r="M4417">
        <v>0.61643835616438358</v>
      </c>
      <c r="N4417">
        <v>450</v>
      </c>
      <c r="O4417" t="s">
        <v>69</v>
      </c>
      <c r="P4417" t="s">
        <v>70</v>
      </c>
      <c r="Q4417" t="s">
        <v>71</v>
      </c>
      <c r="R4417" t="s">
        <v>72</v>
      </c>
      <c r="S4417" t="s">
        <v>73</v>
      </c>
      <c r="T4417" t="s">
        <v>74</v>
      </c>
      <c r="U4417" t="s">
        <v>1190</v>
      </c>
      <c r="V4417">
        <f>YEAR(sales_order1[[#This Row],[date]])</f>
        <v>2022</v>
      </c>
      <c r="W4417" t="str">
        <f>TEXT(sales_order1[[#This Row],[date]], "Mmm")</f>
        <v>Jan</v>
      </c>
      <c r="X4417">
        <f>VALUE(TEXT(sales_order1[[#This Row],[date]], "D"))</f>
        <v>4</v>
      </c>
      <c r="Y4417">
        <v>1</v>
      </c>
    </row>
    <row r="4418" spans="1:25" x14ac:dyDescent="0.25">
      <c r="A4418" s="1">
        <v>44565</v>
      </c>
      <c r="B4418">
        <v>70015</v>
      </c>
      <c r="C4418" t="s">
        <v>103</v>
      </c>
      <c r="D4418" t="str">
        <f>VLOOKUP(sales_order1[[#This Row],[itemCode]],product_details3!B:C,2,0)</f>
        <v>SCRT50</v>
      </c>
      <c r="E4418" t="s">
        <v>104</v>
      </c>
      <c r="F4418" t="s">
        <v>61</v>
      </c>
      <c r="G4418">
        <v>150</v>
      </c>
      <c r="H4418">
        <v>16.95</v>
      </c>
      <c r="I4418">
        <v>2542.5</v>
      </c>
      <c r="J4418">
        <v>5.2</v>
      </c>
      <c r="K4418">
        <v>780</v>
      </c>
      <c r="L4418">
        <v>11.75</v>
      </c>
      <c r="M4418">
        <v>0.69321533923303835</v>
      </c>
      <c r="N4418">
        <v>1762.5</v>
      </c>
      <c r="O4418" t="s">
        <v>738</v>
      </c>
      <c r="P4418" t="s">
        <v>739</v>
      </c>
      <c r="Q4418" t="s">
        <v>107</v>
      </c>
      <c r="R4418" t="s">
        <v>40</v>
      </c>
      <c r="S4418" t="s">
        <v>101</v>
      </c>
      <c r="T4418" t="s">
        <v>740</v>
      </c>
      <c r="U4418" t="s">
        <v>1190</v>
      </c>
      <c r="V4418">
        <f>YEAR(sales_order1[[#This Row],[date]])</f>
        <v>2022</v>
      </c>
      <c r="W4418" t="str">
        <f>TEXT(sales_order1[[#This Row],[date]], "Mmm")</f>
        <v>Jan</v>
      </c>
      <c r="X4418">
        <f>VALUE(TEXT(sales_order1[[#This Row],[date]], "D"))</f>
        <v>4</v>
      </c>
      <c r="Y4418">
        <v>1</v>
      </c>
    </row>
    <row r="4419" spans="1:25" x14ac:dyDescent="0.25">
      <c r="A4419" s="1">
        <v>44565</v>
      </c>
      <c r="B4419">
        <v>70016</v>
      </c>
      <c r="C4419" t="s">
        <v>103</v>
      </c>
      <c r="D4419" t="str">
        <f>VLOOKUP(sales_order1[[#This Row],[itemCode]],product_details3!B:C,2,0)</f>
        <v>SCRT50</v>
      </c>
      <c r="E4419" t="s">
        <v>104</v>
      </c>
      <c r="F4419" t="s">
        <v>61</v>
      </c>
      <c r="G4419">
        <v>100</v>
      </c>
      <c r="H4419">
        <v>16.95</v>
      </c>
      <c r="I4419">
        <v>1695</v>
      </c>
      <c r="J4419">
        <v>5.2</v>
      </c>
      <c r="K4419">
        <v>520</v>
      </c>
      <c r="L4419">
        <v>11.75</v>
      </c>
      <c r="M4419">
        <v>0.69321533923303835</v>
      </c>
      <c r="N4419">
        <v>1175</v>
      </c>
      <c r="O4419" t="s">
        <v>472</v>
      </c>
      <c r="P4419" t="s">
        <v>473</v>
      </c>
      <c r="Q4419" t="s">
        <v>107</v>
      </c>
      <c r="R4419" t="s">
        <v>40</v>
      </c>
      <c r="S4419" t="s">
        <v>101</v>
      </c>
      <c r="T4419" t="s">
        <v>474</v>
      </c>
      <c r="U4419" t="s">
        <v>1190</v>
      </c>
      <c r="V4419">
        <f>YEAR(sales_order1[[#This Row],[date]])</f>
        <v>2022</v>
      </c>
      <c r="W4419" t="str">
        <f>TEXT(sales_order1[[#This Row],[date]], "Mmm")</f>
        <v>Jan</v>
      </c>
      <c r="X4419">
        <f>VALUE(TEXT(sales_order1[[#This Row],[date]], "D"))</f>
        <v>4</v>
      </c>
      <c r="Y4419">
        <v>1</v>
      </c>
    </row>
    <row r="4420" spans="1:25" x14ac:dyDescent="0.25">
      <c r="A4420" s="1">
        <v>44565</v>
      </c>
      <c r="B4420">
        <v>70017</v>
      </c>
      <c r="C4420" t="s">
        <v>67</v>
      </c>
      <c r="D4420" t="str">
        <f>VLOOKUP(sales_order1[[#This Row],[itemCode]],product_details3!B:C,2,0)</f>
        <v>SRMH15</v>
      </c>
      <c r="E4420" t="s">
        <v>68</v>
      </c>
      <c r="F4420" t="s">
        <v>30</v>
      </c>
      <c r="G4420">
        <v>250</v>
      </c>
      <c r="H4420">
        <v>15.75</v>
      </c>
      <c r="I4420">
        <v>3937.5</v>
      </c>
      <c r="J4420">
        <v>5.45</v>
      </c>
      <c r="K4420">
        <v>1362.5</v>
      </c>
      <c r="L4420">
        <v>10.3</v>
      </c>
      <c r="M4420">
        <v>0.65396825396825398</v>
      </c>
      <c r="N4420">
        <v>2575</v>
      </c>
      <c r="O4420" t="s">
        <v>729</v>
      </c>
      <c r="P4420" t="s">
        <v>730</v>
      </c>
      <c r="Q4420" t="s">
        <v>55</v>
      </c>
      <c r="R4420" t="s">
        <v>56</v>
      </c>
      <c r="S4420" t="s">
        <v>57</v>
      </c>
      <c r="T4420" t="s">
        <v>731</v>
      </c>
      <c r="U4420" t="s">
        <v>1191</v>
      </c>
      <c r="V4420">
        <f>YEAR(sales_order1[[#This Row],[date]])</f>
        <v>2022</v>
      </c>
      <c r="W4420" t="str">
        <f>TEXT(sales_order1[[#This Row],[date]], "Mmm")</f>
        <v>Jan</v>
      </c>
      <c r="X4420">
        <f>VALUE(TEXT(sales_order1[[#This Row],[date]], "D"))</f>
        <v>4</v>
      </c>
      <c r="Y4420">
        <v>1</v>
      </c>
    </row>
    <row r="4421" spans="1:25" x14ac:dyDescent="0.25">
      <c r="A4421" s="1">
        <v>44565</v>
      </c>
      <c r="B4421">
        <v>70018</v>
      </c>
      <c r="C4421" t="s">
        <v>35</v>
      </c>
      <c r="D4421" t="str">
        <f>VLOOKUP(sales_order1[[#This Row],[itemCode]],product_details3!B:C,2,0)</f>
        <v>SRMA30</v>
      </c>
      <c r="E4421" t="s">
        <v>36</v>
      </c>
      <c r="F4421" t="s">
        <v>30</v>
      </c>
      <c r="G4421">
        <v>100</v>
      </c>
      <c r="H4421">
        <v>26.2</v>
      </c>
      <c r="I4421">
        <v>2620</v>
      </c>
      <c r="J4421">
        <v>9.4</v>
      </c>
      <c r="K4421">
        <v>940</v>
      </c>
      <c r="L4421">
        <v>16.8</v>
      </c>
      <c r="M4421">
        <v>0.6412213740458016</v>
      </c>
      <c r="N4421">
        <v>1680</v>
      </c>
      <c r="O4421" t="s">
        <v>22</v>
      </c>
      <c r="P4421" t="s">
        <v>23</v>
      </c>
      <c r="Q4421" t="s">
        <v>24</v>
      </c>
      <c r="R4421" t="s">
        <v>25</v>
      </c>
      <c r="S4421" t="s">
        <v>26</v>
      </c>
      <c r="T4421" t="s">
        <v>27</v>
      </c>
      <c r="U4421" t="s">
        <v>1191</v>
      </c>
      <c r="V4421">
        <f>YEAR(sales_order1[[#This Row],[date]])</f>
        <v>2022</v>
      </c>
      <c r="W4421" t="str">
        <f>TEXT(sales_order1[[#This Row],[date]], "Mmm")</f>
        <v>Jan</v>
      </c>
      <c r="X4421">
        <f>VALUE(TEXT(sales_order1[[#This Row],[date]], "D"))</f>
        <v>4</v>
      </c>
      <c r="Y4421">
        <v>1</v>
      </c>
    </row>
    <row r="4422" spans="1:25" x14ac:dyDescent="0.25">
      <c r="A4422" s="1">
        <v>44565</v>
      </c>
      <c r="B4422">
        <v>70019</v>
      </c>
      <c r="C4422" t="s">
        <v>19</v>
      </c>
      <c r="D4422" t="str">
        <f>VLOOKUP(sales_order1[[#This Row],[itemCode]],product_details3!B:C,2,0)</f>
        <v>MSTH100</v>
      </c>
      <c r="E4422" t="s">
        <v>20</v>
      </c>
      <c r="F4422" t="s">
        <v>21</v>
      </c>
      <c r="G4422">
        <v>200</v>
      </c>
      <c r="H4422">
        <v>26.25</v>
      </c>
      <c r="I4422">
        <v>5250</v>
      </c>
      <c r="J4422">
        <v>7.75</v>
      </c>
      <c r="K4422">
        <v>1550</v>
      </c>
      <c r="L4422">
        <v>18.5</v>
      </c>
      <c r="M4422">
        <v>0.70476190476190481</v>
      </c>
      <c r="N4422">
        <v>3700</v>
      </c>
      <c r="O4422" t="s">
        <v>648</v>
      </c>
      <c r="P4422" t="s">
        <v>649</v>
      </c>
      <c r="Q4422" t="s">
        <v>107</v>
      </c>
      <c r="R4422" t="s">
        <v>40</v>
      </c>
      <c r="S4422" t="s">
        <v>101</v>
      </c>
      <c r="T4422" t="s">
        <v>650</v>
      </c>
      <c r="U4422" t="s">
        <v>1190</v>
      </c>
      <c r="V4422">
        <f>YEAR(sales_order1[[#This Row],[date]])</f>
        <v>2022</v>
      </c>
      <c r="W4422" t="str">
        <f>TEXT(sales_order1[[#This Row],[date]], "Mmm")</f>
        <v>Jan</v>
      </c>
      <c r="X4422">
        <f>VALUE(TEXT(sales_order1[[#This Row],[date]], "D"))</f>
        <v>4</v>
      </c>
      <c r="Y4422">
        <v>1</v>
      </c>
    </row>
    <row r="4423" spans="1:25" x14ac:dyDescent="0.25">
      <c r="A4423" s="1">
        <v>44566</v>
      </c>
      <c r="B4423">
        <v>70020</v>
      </c>
      <c r="C4423" t="s">
        <v>135</v>
      </c>
      <c r="D4423" t="str">
        <f>VLOOKUP(sales_order1[[#This Row],[itemCode]],product_details3!B:C,2,0)</f>
        <v>MSKSH</v>
      </c>
      <c r="E4423" t="s">
        <v>136</v>
      </c>
      <c r="F4423" t="s">
        <v>137</v>
      </c>
      <c r="G4423">
        <v>150</v>
      </c>
      <c r="H4423">
        <v>18.75</v>
      </c>
      <c r="I4423">
        <v>2812.5</v>
      </c>
      <c r="J4423">
        <v>7.45</v>
      </c>
      <c r="K4423">
        <v>1117.5</v>
      </c>
      <c r="L4423">
        <v>11.3</v>
      </c>
      <c r="M4423">
        <v>0.60266666666666668</v>
      </c>
      <c r="N4423">
        <v>1695</v>
      </c>
      <c r="O4423" t="s">
        <v>109</v>
      </c>
      <c r="P4423" t="s">
        <v>110</v>
      </c>
      <c r="Q4423" t="s">
        <v>111</v>
      </c>
      <c r="R4423" t="s">
        <v>112</v>
      </c>
      <c r="S4423" t="s">
        <v>113</v>
      </c>
      <c r="T4423" t="s">
        <v>114</v>
      </c>
      <c r="U4423" t="s">
        <v>1189</v>
      </c>
      <c r="V4423">
        <f>YEAR(sales_order1[[#This Row],[date]])</f>
        <v>2022</v>
      </c>
      <c r="W4423" t="str">
        <f>TEXT(sales_order1[[#This Row],[date]], "Mmm")</f>
        <v>Jan</v>
      </c>
      <c r="X4423">
        <f>VALUE(TEXT(sales_order1[[#This Row],[date]], "D"))</f>
        <v>5</v>
      </c>
      <c r="Y4423">
        <v>1</v>
      </c>
    </row>
    <row r="4424" spans="1:25" x14ac:dyDescent="0.25">
      <c r="A4424" s="1">
        <v>44566</v>
      </c>
      <c r="B4424">
        <v>70021</v>
      </c>
      <c r="C4424" t="s">
        <v>86</v>
      </c>
      <c r="D4424" t="str">
        <f>VLOOKUP(sales_order1[[#This Row],[itemCode]],product_details3!B:C,2,0)</f>
        <v>SRMH30</v>
      </c>
      <c r="E4424" t="s">
        <v>87</v>
      </c>
      <c r="F4424" t="s">
        <v>30</v>
      </c>
      <c r="G4424">
        <v>150</v>
      </c>
      <c r="H4424">
        <v>21</v>
      </c>
      <c r="I4424">
        <v>3150</v>
      </c>
      <c r="J4424">
        <v>6.6</v>
      </c>
      <c r="K4424">
        <v>990</v>
      </c>
      <c r="L4424">
        <v>14.4</v>
      </c>
      <c r="M4424">
        <v>0.68571428571428572</v>
      </c>
      <c r="N4424">
        <v>2160</v>
      </c>
      <c r="O4424" t="s">
        <v>673</v>
      </c>
      <c r="P4424" t="s">
        <v>674</v>
      </c>
      <c r="Q4424" t="s">
        <v>71</v>
      </c>
      <c r="R4424" t="s">
        <v>72</v>
      </c>
      <c r="S4424" t="s">
        <v>73</v>
      </c>
      <c r="T4424" t="s">
        <v>675</v>
      </c>
      <c r="U4424" t="s">
        <v>1190</v>
      </c>
      <c r="V4424">
        <f>YEAR(sales_order1[[#This Row],[date]])</f>
        <v>2022</v>
      </c>
      <c r="W4424" t="str">
        <f>TEXT(sales_order1[[#This Row],[date]], "Mmm")</f>
        <v>Jan</v>
      </c>
      <c r="X4424">
        <f>VALUE(TEXT(sales_order1[[#This Row],[date]], "D"))</f>
        <v>5</v>
      </c>
      <c r="Y4424">
        <v>1</v>
      </c>
    </row>
    <row r="4425" spans="1:25" x14ac:dyDescent="0.25">
      <c r="A4425" s="1">
        <v>44566</v>
      </c>
      <c r="B4425">
        <v>70022</v>
      </c>
      <c r="C4425" t="s">
        <v>320</v>
      </c>
      <c r="D4425" t="str">
        <f>VLOOKUP(sales_order1[[#This Row],[itemCode]],product_details3!B:C,2,0)</f>
        <v>SCR50+100</v>
      </c>
      <c r="E4425" t="s">
        <v>321</v>
      </c>
      <c r="F4425" t="s">
        <v>61</v>
      </c>
      <c r="G4425">
        <v>450</v>
      </c>
      <c r="H4425">
        <v>26.25</v>
      </c>
      <c r="I4425">
        <v>11812.5</v>
      </c>
      <c r="J4425">
        <v>7.75</v>
      </c>
      <c r="K4425">
        <v>3487.5</v>
      </c>
      <c r="L4425">
        <v>18.5</v>
      </c>
      <c r="M4425">
        <v>0.70476190476190481</v>
      </c>
      <c r="N4425">
        <v>8325</v>
      </c>
      <c r="O4425" t="s">
        <v>430</v>
      </c>
      <c r="P4425" t="s">
        <v>431</v>
      </c>
      <c r="Q4425" t="s">
        <v>218</v>
      </c>
      <c r="R4425" t="s">
        <v>40</v>
      </c>
      <c r="S4425" t="s">
        <v>432</v>
      </c>
      <c r="T4425" t="s">
        <v>433</v>
      </c>
      <c r="U4425" t="s">
        <v>1190</v>
      </c>
      <c r="V4425">
        <f>YEAR(sales_order1[[#This Row],[date]])</f>
        <v>2022</v>
      </c>
      <c r="W4425" t="str">
        <f>TEXT(sales_order1[[#This Row],[date]], "Mmm")</f>
        <v>Jan</v>
      </c>
      <c r="X4425">
        <f>VALUE(TEXT(sales_order1[[#This Row],[date]], "D"))</f>
        <v>5</v>
      </c>
      <c r="Y4425">
        <v>1</v>
      </c>
    </row>
    <row r="4426" spans="1:25" x14ac:dyDescent="0.25">
      <c r="A4426" s="1">
        <v>44566</v>
      </c>
      <c r="B4426">
        <v>70023</v>
      </c>
      <c r="C4426" t="s">
        <v>311</v>
      </c>
      <c r="D4426" t="str">
        <f>VLOOKUP(sales_order1[[#This Row],[itemCode]],product_details3!B:C,2,0)</f>
        <v>MSTH30</v>
      </c>
      <c r="E4426" t="s">
        <v>312</v>
      </c>
      <c r="F4426" t="s">
        <v>21</v>
      </c>
      <c r="G4426">
        <v>150</v>
      </c>
      <c r="H4426">
        <v>8.5</v>
      </c>
      <c r="I4426">
        <v>1275</v>
      </c>
      <c r="J4426">
        <v>3.3</v>
      </c>
      <c r="K4426">
        <v>495</v>
      </c>
      <c r="L4426">
        <v>5.2</v>
      </c>
      <c r="M4426">
        <v>0.61176470588235299</v>
      </c>
      <c r="N4426">
        <v>780</v>
      </c>
      <c r="O4426" t="s">
        <v>627</v>
      </c>
      <c r="P4426" t="s">
        <v>628</v>
      </c>
      <c r="Q4426" t="s">
        <v>264</v>
      </c>
      <c r="R4426" t="s">
        <v>56</v>
      </c>
      <c r="S4426" t="s">
        <v>133</v>
      </c>
      <c r="T4426" t="s">
        <v>629</v>
      </c>
      <c r="U4426" t="s">
        <v>1191</v>
      </c>
      <c r="V4426">
        <f>YEAR(sales_order1[[#This Row],[date]])</f>
        <v>2022</v>
      </c>
      <c r="W4426" t="str">
        <f>TEXT(sales_order1[[#This Row],[date]], "Mmm")</f>
        <v>Jan</v>
      </c>
      <c r="X4426">
        <f>VALUE(TEXT(sales_order1[[#This Row],[date]], "D"))</f>
        <v>5</v>
      </c>
      <c r="Y4426">
        <v>1</v>
      </c>
    </row>
    <row r="4427" spans="1:25" x14ac:dyDescent="0.25">
      <c r="A4427" s="1">
        <v>44566</v>
      </c>
      <c r="B4427">
        <v>70024</v>
      </c>
      <c r="C4427" t="s">
        <v>390</v>
      </c>
      <c r="D4427" t="str">
        <f>VLOOKUP(sales_order1[[#This Row],[itemCode]],product_details3!B:C,2,0)</f>
        <v>MKRO150</v>
      </c>
      <c r="E4427" t="s">
        <v>391</v>
      </c>
      <c r="F4427" t="s">
        <v>151</v>
      </c>
      <c r="G4427">
        <v>100</v>
      </c>
      <c r="H4427">
        <v>11.95</v>
      </c>
      <c r="I4427">
        <v>1195</v>
      </c>
      <c r="J4427">
        <v>5.2</v>
      </c>
      <c r="K4427">
        <v>520</v>
      </c>
      <c r="L4427">
        <v>6.75</v>
      </c>
      <c r="M4427">
        <v>0.56485355648535562</v>
      </c>
      <c r="N4427">
        <v>675</v>
      </c>
      <c r="O4427" t="s">
        <v>231</v>
      </c>
      <c r="P4427" t="s">
        <v>232</v>
      </c>
      <c r="Q4427" t="s">
        <v>119</v>
      </c>
      <c r="R4427" t="s">
        <v>40</v>
      </c>
      <c r="S4427" t="s">
        <v>233</v>
      </c>
      <c r="T4427" t="s">
        <v>234</v>
      </c>
      <c r="U4427" t="s">
        <v>1190</v>
      </c>
      <c r="V4427">
        <f>YEAR(sales_order1[[#This Row],[date]])</f>
        <v>2022</v>
      </c>
      <c r="W4427" t="str">
        <f>TEXT(sales_order1[[#This Row],[date]], "Mmm")</f>
        <v>Jan</v>
      </c>
      <c r="X4427">
        <f>VALUE(TEXT(sales_order1[[#This Row],[date]], "D"))</f>
        <v>5</v>
      </c>
      <c r="Y4427">
        <v>1</v>
      </c>
    </row>
    <row r="4428" spans="1:25" x14ac:dyDescent="0.25">
      <c r="A4428" s="1">
        <v>44566</v>
      </c>
      <c r="B4428">
        <v>70025</v>
      </c>
      <c r="C4428" t="s">
        <v>329</v>
      </c>
      <c r="D4428" t="str">
        <f>VLOOKUP(sales_order1[[#This Row],[itemCode]],product_details3!B:C,2,0)</f>
        <v>TNRS150</v>
      </c>
      <c r="E4428" t="s">
        <v>330</v>
      </c>
      <c r="F4428" t="s">
        <v>124</v>
      </c>
      <c r="G4428">
        <v>250</v>
      </c>
      <c r="H4428">
        <v>19.649999999999999</v>
      </c>
      <c r="I4428">
        <v>4912.5</v>
      </c>
      <c r="J4428">
        <v>6.55</v>
      </c>
      <c r="K4428">
        <v>1637.5</v>
      </c>
      <c r="L4428">
        <v>13.1</v>
      </c>
      <c r="M4428">
        <v>0.66666666666666663</v>
      </c>
      <c r="N4428">
        <v>3275</v>
      </c>
      <c r="O4428" t="s">
        <v>660</v>
      </c>
      <c r="P4428" t="s">
        <v>661</v>
      </c>
      <c r="Q4428" t="s">
        <v>378</v>
      </c>
      <c r="R4428" t="s">
        <v>72</v>
      </c>
      <c r="S4428" t="s">
        <v>662</v>
      </c>
      <c r="T4428" t="s">
        <v>663</v>
      </c>
      <c r="U4428" t="s">
        <v>1188</v>
      </c>
      <c r="V4428">
        <f>YEAR(sales_order1[[#This Row],[date]])</f>
        <v>2022</v>
      </c>
      <c r="W4428" t="str">
        <f>TEXT(sales_order1[[#This Row],[date]], "Mmm")</f>
        <v>Jan</v>
      </c>
      <c r="X4428">
        <f>VALUE(TEXT(sales_order1[[#This Row],[date]], "D"))</f>
        <v>5</v>
      </c>
      <c r="Y4428">
        <v>1</v>
      </c>
    </row>
    <row r="4429" spans="1:25" x14ac:dyDescent="0.25">
      <c r="A4429" s="1">
        <v>44566</v>
      </c>
      <c r="B4429">
        <v>70026</v>
      </c>
      <c r="C4429" t="s">
        <v>335</v>
      </c>
      <c r="D4429" t="str">
        <f>VLOOKUP(sales_order1[[#This Row],[itemCode]],product_details3!B:C,2,0)</f>
        <v>CLNF50</v>
      </c>
      <c r="E4429" t="s">
        <v>336</v>
      </c>
      <c r="F4429" t="s">
        <v>45</v>
      </c>
      <c r="G4429">
        <v>50</v>
      </c>
      <c r="H4429">
        <v>7.3</v>
      </c>
      <c r="I4429">
        <v>365</v>
      </c>
      <c r="J4429">
        <v>2.8</v>
      </c>
      <c r="K4429">
        <v>140</v>
      </c>
      <c r="L4429">
        <v>4.5</v>
      </c>
      <c r="M4429">
        <v>0.61643835616438358</v>
      </c>
      <c r="N4429">
        <v>225</v>
      </c>
      <c r="O4429" t="s">
        <v>376</v>
      </c>
      <c r="P4429" t="s">
        <v>377</v>
      </c>
      <c r="Q4429" t="s">
        <v>378</v>
      </c>
      <c r="R4429" t="s">
        <v>72</v>
      </c>
      <c r="S4429" t="s">
        <v>379</v>
      </c>
      <c r="T4429" t="s">
        <v>380</v>
      </c>
      <c r="U4429" t="s">
        <v>1188</v>
      </c>
      <c r="V4429">
        <f>YEAR(sales_order1[[#This Row],[date]])</f>
        <v>2022</v>
      </c>
      <c r="W4429" t="str">
        <f>TEXT(sales_order1[[#This Row],[date]], "Mmm")</f>
        <v>Jan</v>
      </c>
      <c r="X4429">
        <f>VALUE(TEXT(sales_order1[[#This Row],[date]], "D"))</f>
        <v>5</v>
      </c>
      <c r="Y4429">
        <v>1</v>
      </c>
    </row>
    <row r="4430" spans="1:25" x14ac:dyDescent="0.25">
      <c r="A4430" s="1">
        <v>44566</v>
      </c>
      <c r="B4430">
        <v>70027</v>
      </c>
      <c r="C4430" t="s">
        <v>135</v>
      </c>
      <c r="D4430" t="str">
        <f>VLOOKUP(sales_order1[[#This Row],[itemCode]],product_details3!B:C,2,0)</f>
        <v>MSKSH</v>
      </c>
      <c r="E4430" t="s">
        <v>136</v>
      </c>
      <c r="F4430" t="s">
        <v>137</v>
      </c>
      <c r="G4430">
        <v>150</v>
      </c>
      <c r="H4430">
        <v>18.75</v>
      </c>
      <c r="I4430">
        <v>2812.5</v>
      </c>
      <c r="J4430">
        <v>7.45</v>
      </c>
      <c r="K4430">
        <v>1117.5</v>
      </c>
      <c r="L4430">
        <v>11.3</v>
      </c>
      <c r="M4430">
        <v>0.60266666666666668</v>
      </c>
      <c r="N4430">
        <v>1695</v>
      </c>
      <c r="O4430" t="s">
        <v>624</v>
      </c>
      <c r="P4430" t="s">
        <v>625</v>
      </c>
      <c r="Q4430" t="s">
        <v>55</v>
      </c>
      <c r="R4430" t="s">
        <v>56</v>
      </c>
      <c r="S4430" t="s">
        <v>225</v>
      </c>
      <c r="T4430" t="s">
        <v>626</v>
      </c>
      <c r="U4430" t="s">
        <v>1191</v>
      </c>
      <c r="V4430">
        <f>YEAR(sales_order1[[#This Row],[date]])</f>
        <v>2022</v>
      </c>
      <c r="W4430" t="str">
        <f>TEXT(sales_order1[[#This Row],[date]], "Mmm")</f>
        <v>Jan</v>
      </c>
      <c r="X4430">
        <f>VALUE(TEXT(sales_order1[[#This Row],[date]], "D"))</f>
        <v>5</v>
      </c>
      <c r="Y4430">
        <v>1</v>
      </c>
    </row>
    <row r="4431" spans="1:25" x14ac:dyDescent="0.25">
      <c r="A4431" s="1">
        <v>44566</v>
      </c>
      <c r="B4431">
        <v>70028</v>
      </c>
      <c r="C4431" t="s">
        <v>51</v>
      </c>
      <c r="D4431" t="str">
        <f>VLOOKUP(sales_order1[[#This Row],[itemCode]],product_details3!B:C,2,0)</f>
        <v>MSTH50</v>
      </c>
      <c r="E4431" t="s">
        <v>52</v>
      </c>
      <c r="F4431" t="s">
        <v>21</v>
      </c>
      <c r="G4431">
        <v>200</v>
      </c>
      <c r="H4431">
        <v>15.75</v>
      </c>
      <c r="I4431">
        <v>3150</v>
      </c>
      <c r="J4431">
        <v>4.45</v>
      </c>
      <c r="K4431">
        <v>890</v>
      </c>
      <c r="L4431">
        <v>11.3</v>
      </c>
      <c r="M4431">
        <v>0.71746031746031746</v>
      </c>
      <c r="N4431">
        <v>2260</v>
      </c>
      <c r="O4431" t="s">
        <v>516</v>
      </c>
      <c r="P4431" t="s">
        <v>517</v>
      </c>
      <c r="Q4431" t="s">
        <v>191</v>
      </c>
      <c r="R4431" t="s">
        <v>56</v>
      </c>
      <c r="S4431" t="s">
        <v>192</v>
      </c>
      <c r="T4431" t="s">
        <v>518</v>
      </c>
      <c r="U4431" t="s">
        <v>1191</v>
      </c>
      <c r="V4431">
        <f>YEAR(sales_order1[[#This Row],[date]])</f>
        <v>2022</v>
      </c>
      <c r="W4431" t="str">
        <f>TEXT(sales_order1[[#This Row],[date]], "Mmm")</f>
        <v>Jan</v>
      </c>
      <c r="X4431">
        <f>VALUE(TEXT(sales_order1[[#This Row],[date]], "D"))</f>
        <v>5</v>
      </c>
      <c r="Y4431">
        <v>1</v>
      </c>
    </row>
    <row r="4432" spans="1:25" x14ac:dyDescent="0.25">
      <c r="A4432" s="1">
        <v>44566</v>
      </c>
      <c r="B4432">
        <v>70029</v>
      </c>
      <c r="C4432" t="s">
        <v>335</v>
      </c>
      <c r="D4432" t="str">
        <f>VLOOKUP(sales_order1[[#This Row],[itemCode]],product_details3!B:C,2,0)</f>
        <v>CLNF50</v>
      </c>
      <c r="E4432" t="s">
        <v>336</v>
      </c>
      <c r="F4432" t="s">
        <v>45</v>
      </c>
      <c r="G4432">
        <v>200</v>
      </c>
      <c r="H4432">
        <v>7.3</v>
      </c>
      <c r="I4432">
        <v>1460</v>
      </c>
      <c r="J4432">
        <v>2.8</v>
      </c>
      <c r="K4432">
        <v>560</v>
      </c>
      <c r="L4432">
        <v>4.5</v>
      </c>
      <c r="M4432">
        <v>0.61643835616438358</v>
      </c>
      <c r="N4432">
        <v>900</v>
      </c>
      <c r="O4432" t="s">
        <v>736</v>
      </c>
      <c r="P4432" t="s">
        <v>737</v>
      </c>
      <c r="Q4432" t="s">
        <v>132</v>
      </c>
      <c r="R4432" t="s">
        <v>56</v>
      </c>
      <c r="S4432" t="s">
        <v>133</v>
      </c>
      <c r="T4432" t="s">
        <v>642</v>
      </c>
      <c r="U4432" t="s">
        <v>1191</v>
      </c>
      <c r="V4432">
        <f>YEAR(sales_order1[[#This Row],[date]])</f>
        <v>2022</v>
      </c>
      <c r="W4432" t="str">
        <f>TEXT(sales_order1[[#This Row],[date]], "Mmm")</f>
        <v>Jan</v>
      </c>
      <c r="X4432">
        <f>VALUE(TEXT(sales_order1[[#This Row],[date]], "D"))</f>
        <v>5</v>
      </c>
      <c r="Y4432">
        <v>1</v>
      </c>
    </row>
    <row r="4433" spans="1:25" x14ac:dyDescent="0.25">
      <c r="A4433" s="1">
        <v>44566</v>
      </c>
      <c r="B4433">
        <v>70030</v>
      </c>
      <c r="C4433" t="s">
        <v>358</v>
      </c>
      <c r="D4433" t="str">
        <f>VLOOKUP(sales_order1[[#This Row],[itemCode]],product_details3!B:C,2,0)</f>
        <v>SCR50+30</v>
      </c>
      <c r="E4433" t="s">
        <v>359</v>
      </c>
      <c r="F4433" t="s">
        <v>61</v>
      </c>
      <c r="G4433">
        <v>100</v>
      </c>
      <c r="H4433">
        <v>10.5</v>
      </c>
      <c r="I4433">
        <v>1050</v>
      </c>
      <c r="J4433">
        <v>3.3</v>
      </c>
      <c r="K4433">
        <v>330</v>
      </c>
      <c r="L4433">
        <v>7.2</v>
      </c>
      <c r="M4433">
        <v>0.68571428571428572</v>
      </c>
      <c r="N4433">
        <v>720</v>
      </c>
      <c r="O4433" t="s">
        <v>88</v>
      </c>
      <c r="P4433" t="s">
        <v>89</v>
      </c>
      <c r="Q4433" t="s">
        <v>24</v>
      </c>
      <c r="R4433" t="s">
        <v>25</v>
      </c>
      <c r="S4433" t="s">
        <v>26</v>
      </c>
      <c r="T4433" t="s">
        <v>90</v>
      </c>
      <c r="U4433" t="s">
        <v>1191</v>
      </c>
      <c r="V4433">
        <f>YEAR(sales_order1[[#This Row],[date]])</f>
        <v>2022</v>
      </c>
      <c r="W4433" t="str">
        <f>TEXT(sales_order1[[#This Row],[date]], "Mmm")</f>
        <v>Jan</v>
      </c>
      <c r="X4433">
        <f>VALUE(TEXT(sales_order1[[#This Row],[date]], "D"))</f>
        <v>5</v>
      </c>
      <c r="Y4433">
        <v>1</v>
      </c>
    </row>
    <row r="4434" spans="1:25" x14ac:dyDescent="0.25">
      <c r="A4434" s="1">
        <v>44567</v>
      </c>
      <c r="B4434">
        <v>70031</v>
      </c>
      <c r="C4434" t="s">
        <v>327</v>
      </c>
      <c r="D4434" t="str">
        <f>VLOOKUP(sales_order1[[#This Row],[itemCode]],product_details3!B:C,2,0)</f>
        <v>SCR50+50</v>
      </c>
      <c r="E4434" t="s">
        <v>328</v>
      </c>
      <c r="F4434" t="s">
        <v>61</v>
      </c>
      <c r="G4434">
        <v>500</v>
      </c>
      <c r="H4434">
        <v>15.75</v>
      </c>
      <c r="I4434">
        <v>7875</v>
      </c>
      <c r="J4434">
        <v>4.45</v>
      </c>
      <c r="K4434">
        <v>2225</v>
      </c>
      <c r="L4434">
        <v>11.3</v>
      </c>
      <c r="M4434">
        <v>0.71746031746031746</v>
      </c>
      <c r="N4434">
        <v>5650</v>
      </c>
      <c r="O4434" t="s">
        <v>528</v>
      </c>
      <c r="P4434" t="s">
        <v>529</v>
      </c>
      <c r="Q4434" t="s">
        <v>132</v>
      </c>
      <c r="R4434" t="s">
        <v>56</v>
      </c>
      <c r="S4434" t="s">
        <v>133</v>
      </c>
      <c r="T4434" t="s">
        <v>530</v>
      </c>
      <c r="U4434" t="s">
        <v>1191</v>
      </c>
      <c r="V4434">
        <f>YEAR(sales_order1[[#This Row],[date]])</f>
        <v>2022</v>
      </c>
      <c r="W4434" t="str">
        <f>TEXT(sales_order1[[#This Row],[date]], "Mmm")</f>
        <v>Jan</v>
      </c>
      <c r="X4434">
        <f>VALUE(TEXT(sales_order1[[#This Row],[date]], "D"))</f>
        <v>6</v>
      </c>
      <c r="Y4434">
        <v>1</v>
      </c>
    </row>
    <row r="4435" spans="1:25" x14ac:dyDescent="0.25">
      <c r="A4435" s="1">
        <v>44567</v>
      </c>
      <c r="B4435">
        <v>70032</v>
      </c>
      <c r="C4435" t="s">
        <v>86</v>
      </c>
      <c r="D4435" t="str">
        <f>VLOOKUP(sales_order1[[#This Row],[itemCode]],product_details3!B:C,2,0)</f>
        <v>SRMH30</v>
      </c>
      <c r="E4435" t="s">
        <v>87</v>
      </c>
      <c r="F4435" t="s">
        <v>30</v>
      </c>
      <c r="G4435">
        <v>300</v>
      </c>
      <c r="H4435">
        <v>21</v>
      </c>
      <c r="I4435">
        <v>6300</v>
      </c>
      <c r="J4435">
        <v>6.6</v>
      </c>
      <c r="K4435">
        <v>1980</v>
      </c>
      <c r="L4435">
        <v>14.4</v>
      </c>
      <c r="M4435">
        <v>0.68571428571428572</v>
      </c>
      <c r="N4435">
        <v>4320</v>
      </c>
      <c r="O4435" t="s">
        <v>262</v>
      </c>
      <c r="P4435" t="s">
        <v>263</v>
      </c>
      <c r="Q4435" t="s">
        <v>264</v>
      </c>
      <c r="R4435" t="s">
        <v>56</v>
      </c>
      <c r="S4435" t="s">
        <v>133</v>
      </c>
      <c r="T4435" t="s">
        <v>265</v>
      </c>
      <c r="U4435" t="s">
        <v>1191</v>
      </c>
      <c r="V4435">
        <f>YEAR(sales_order1[[#This Row],[date]])</f>
        <v>2022</v>
      </c>
      <c r="W4435" t="str">
        <f>TEXT(sales_order1[[#This Row],[date]], "Mmm")</f>
        <v>Jan</v>
      </c>
      <c r="X4435">
        <f>VALUE(TEXT(sales_order1[[#This Row],[date]], "D"))</f>
        <v>6</v>
      </c>
      <c r="Y4435">
        <v>1</v>
      </c>
    </row>
    <row r="4436" spans="1:25" x14ac:dyDescent="0.25">
      <c r="A4436" s="1">
        <v>44567</v>
      </c>
      <c r="B4436">
        <v>70033</v>
      </c>
      <c r="C4436" t="s">
        <v>103</v>
      </c>
      <c r="D4436" t="str">
        <f>VLOOKUP(sales_order1[[#This Row],[itemCode]],product_details3!B:C,2,0)</f>
        <v>SCRT50</v>
      </c>
      <c r="E4436" t="s">
        <v>104</v>
      </c>
      <c r="F4436" t="s">
        <v>61</v>
      </c>
      <c r="G4436">
        <v>350</v>
      </c>
      <c r="H4436">
        <v>16.95</v>
      </c>
      <c r="I4436">
        <v>5932.5</v>
      </c>
      <c r="J4436">
        <v>5.2</v>
      </c>
      <c r="K4436">
        <v>1820</v>
      </c>
      <c r="L4436">
        <v>11.75</v>
      </c>
      <c r="M4436">
        <v>0.69321533923303835</v>
      </c>
      <c r="N4436">
        <v>4112.5</v>
      </c>
      <c r="O4436" t="s">
        <v>570</v>
      </c>
      <c r="P4436" t="s">
        <v>571</v>
      </c>
      <c r="Q4436" t="s">
        <v>77</v>
      </c>
      <c r="R4436" t="s">
        <v>72</v>
      </c>
      <c r="S4436" t="s">
        <v>140</v>
      </c>
      <c r="T4436" t="s">
        <v>572</v>
      </c>
      <c r="U4436" t="s">
        <v>1190</v>
      </c>
      <c r="V4436">
        <f>YEAR(sales_order1[[#This Row],[date]])</f>
        <v>2022</v>
      </c>
      <c r="W4436" t="str">
        <f>TEXT(sales_order1[[#This Row],[date]], "Mmm")</f>
        <v>Jan</v>
      </c>
      <c r="X4436">
        <f>VALUE(TEXT(sales_order1[[#This Row],[date]], "D"))</f>
        <v>6</v>
      </c>
      <c r="Y4436">
        <v>1</v>
      </c>
    </row>
    <row r="4437" spans="1:25" x14ac:dyDescent="0.25">
      <c r="A4437" s="1">
        <v>44567</v>
      </c>
      <c r="B4437">
        <v>70034</v>
      </c>
      <c r="C4437" t="s">
        <v>51</v>
      </c>
      <c r="D4437" t="str">
        <f>VLOOKUP(sales_order1[[#This Row],[itemCode]],product_details3!B:C,2,0)</f>
        <v>MSTH50</v>
      </c>
      <c r="E4437" t="s">
        <v>52</v>
      </c>
      <c r="F4437" t="s">
        <v>21</v>
      </c>
      <c r="G4437">
        <v>250</v>
      </c>
      <c r="H4437">
        <v>15.75</v>
      </c>
      <c r="I4437">
        <v>3937.5</v>
      </c>
      <c r="J4437">
        <v>4.45</v>
      </c>
      <c r="K4437">
        <v>1112.5</v>
      </c>
      <c r="L4437">
        <v>11.3</v>
      </c>
      <c r="M4437">
        <v>0.71746031746031746</v>
      </c>
      <c r="N4437">
        <v>2825</v>
      </c>
      <c r="O4437" t="s">
        <v>199</v>
      </c>
      <c r="P4437" t="s">
        <v>200</v>
      </c>
      <c r="Q4437" t="s">
        <v>201</v>
      </c>
      <c r="R4437" t="s">
        <v>25</v>
      </c>
      <c r="S4437" t="s">
        <v>202</v>
      </c>
      <c r="T4437" t="s">
        <v>203</v>
      </c>
      <c r="U4437" t="s">
        <v>1191</v>
      </c>
      <c r="V4437">
        <f>YEAR(sales_order1[[#This Row],[date]])</f>
        <v>2022</v>
      </c>
      <c r="W4437" t="str">
        <f>TEXT(sales_order1[[#This Row],[date]], "Mmm")</f>
        <v>Jan</v>
      </c>
      <c r="X4437">
        <f>VALUE(TEXT(sales_order1[[#This Row],[date]], "D"))</f>
        <v>6</v>
      </c>
      <c r="Y4437">
        <v>1</v>
      </c>
    </row>
    <row r="4438" spans="1:25" x14ac:dyDescent="0.25">
      <c r="A4438" s="1">
        <v>44567</v>
      </c>
      <c r="B4438">
        <v>70035</v>
      </c>
      <c r="C4438" t="s">
        <v>28</v>
      </c>
      <c r="D4438" t="str">
        <f>VLOOKUP(sales_order1[[#This Row],[itemCode]],product_details3!B:C,2,0)</f>
        <v>SRMC30</v>
      </c>
      <c r="E4438" t="s">
        <v>29</v>
      </c>
      <c r="F4438" t="s">
        <v>30</v>
      </c>
      <c r="G4438">
        <v>50</v>
      </c>
      <c r="H4438">
        <v>22.6</v>
      </c>
      <c r="I4438">
        <v>1130</v>
      </c>
      <c r="J4438">
        <v>7.6</v>
      </c>
      <c r="K4438">
        <v>380</v>
      </c>
      <c r="L4438">
        <v>15</v>
      </c>
      <c r="M4438">
        <v>0.66371681415929207</v>
      </c>
      <c r="N4438">
        <v>750</v>
      </c>
      <c r="O4438" t="s">
        <v>763</v>
      </c>
      <c r="P4438" t="s">
        <v>764</v>
      </c>
      <c r="Q4438" t="s">
        <v>71</v>
      </c>
      <c r="R4438" t="s">
        <v>72</v>
      </c>
      <c r="S4438" t="s">
        <v>73</v>
      </c>
      <c r="T4438" t="s">
        <v>675</v>
      </c>
      <c r="U4438" t="s">
        <v>1190</v>
      </c>
      <c r="V4438">
        <f>YEAR(sales_order1[[#This Row],[date]])</f>
        <v>2022</v>
      </c>
      <c r="W4438" t="str">
        <f>TEXT(sales_order1[[#This Row],[date]], "Mmm")</f>
        <v>Jan</v>
      </c>
      <c r="X4438">
        <f>VALUE(TEXT(sales_order1[[#This Row],[date]], "D"))</f>
        <v>6</v>
      </c>
      <c r="Y4438">
        <v>1</v>
      </c>
    </row>
    <row r="4439" spans="1:25" x14ac:dyDescent="0.25">
      <c r="A4439" s="1">
        <v>44567</v>
      </c>
      <c r="B4439">
        <v>70036</v>
      </c>
      <c r="C4439" t="s">
        <v>86</v>
      </c>
      <c r="D4439" t="str">
        <f>VLOOKUP(sales_order1[[#This Row],[itemCode]],product_details3!B:C,2,0)</f>
        <v>SRMH30</v>
      </c>
      <c r="E4439" t="s">
        <v>87</v>
      </c>
      <c r="F4439" t="s">
        <v>30</v>
      </c>
      <c r="G4439">
        <v>200</v>
      </c>
      <c r="H4439">
        <v>21</v>
      </c>
      <c r="I4439">
        <v>4200</v>
      </c>
      <c r="J4439">
        <v>6.6</v>
      </c>
      <c r="K4439">
        <v>1320</v>
      </c>
      <c r="L4439">
        <v>14.4</v>
      </c>
      <c r="M4439">
        <v>0.68571428571428572</v>
      </c>
      <c r="N4439">
        <v>2880</v>
      </c>
      <c r="O4439" t="s">
        <v>469</v>
      </c>
      <c r="P4439" t="s">
        <v>470</v>
      </c>
      <c r="Q4439" t="s">
        <v>160</v>
      </c>
      <c r="R4439" t="s">
        <v>112</v>
      </c>
      <c r="S4439" t="s">
        <v>161</v>
      </c>
      <c r="T4439" t="s">
        <v>471</v>
      </c>
      <c r="U4439" t="s">
        <v>1189</v>
      </c>
      <c r="V4439">
        <f>YEAR(sales_order1[[#This Row],[date]])</f>
        <v>2022</v>
      </c>
      <c r="W4439" t="str">
        <f>TEXT(sales_order1[[#This Row],[date]], "Mmm")</f>
        <v>Jan</v>
      </c>
      <c r="X4439">
        <f>VALUE(TEXT(sales_order1[[#This Row],[date]], "D"))</f>
        <v>6</v>
      </c>
      <c r="Y4439">
        <v>1</v>
      </c>
    </row>
    <row r="4440" spans="1:25" x14ac:dyDescent="0.25">
      <c r="A4440" s="1">
        <v>44567</v>
      </c>
      <c r="B4440">
        <v>70037</v>
      </c>
      <c r="C4440" t="s">
        <v>209</v>
      </c>
      <c r="D4440" t="str">
        <f>VLOOKUP(sales_order1[[#This Row],[itemCode]],product_details3!B:C,2,0)</f>
        <v>CLNG50</v>
      </c>
      <c r="E4440" t="s">
        <v>210</v>
      </c>
      <c r="F4440" t="s">
        <v>45</v>
      </c>
      <c r="G4440">
        <v>250</v>
      </c>
      <c r="H4440">
        <v>6.5</v>
      </c>
      <c r="I4440">
        <v>1625</v>
      </c>
      <c r="J4440">
        <v>2.2999999999999998</v>
      </c>
      <c r="K4440">
        <v>575</v>
      </c>
      <c r="L4440">
        <v>4.2</v>
      </c>
      <c r="M4440">
        <v>0.64615384615384619</v>
      </c>
      <c r="N4440">
        <v>1050</v>
      </c>
      <c r="O4440" t="s">
        <v>75</v>
      </c>
      <c r="P4440" t="s">
        <v>76</v>
      </c>
      <c r="Q4440" t="s">
        <v>77</v>
      </c>
      <c r="R4440" t="s">
        <v>72</v>
      </c>
      <c r="S4440" t="s">
        <v>78</v>
      </c>
      <c r="T4440" t="s">
        <v>79</v>
      </c>
      <c r="U4440" t="s">
        <v>1190</v>
      </c>
      <c r="V4440">
        <f>YEAR(sales_order1[[#This Row],[date]])</f>
        <v>2022</v>
      </c>
      <c r="W4440" t="str">
        <f>TEXT(sales_order1[[#This Row],[date]], "Mmm")</f>
        <v>Jan</v>
      </c>
      <c r="X4440">
        <f>VALUE(TEXT(sales_order1[[#This Row],[date]], "D"))</f>
        <v>6</v>
      </c>
      <c r="Y4440">
        <v>1</v>
      </c>
    </row>
    <row r="4441" spans="1:25" x14ac:dyDescent="0.25">
      <c r="A4441" s="1">
        <v>44567</v>
      </c>
      <c r="B4441">
        <v>70038</v>
      </c>
      <c r="C4441" t="s">
        <v>320</v>
      </c>
      <c r="D4441" t="str">
        <f>VLOOKUP(sales_order1[[#This Row],[itemCode]],product_details3!B:C,2,0)</f>
        <v>SCR50+100</v>
      </c>
      <c r="E4441" t="s">
        <v>321</v>
      </c>
      <c r="F4441" t="s">
        <v>61</v>
      </c>
      <c r="G4441">
        <v>50</v>
      </c>
      <c r="H4441">
        <v>26.25</v>
      </c>
      <c r="I4441">
        <v>1312.5</v>
      </c>
      <c r="J4441">
        <v>7.75</v>
      </c>
      <c r="K4441">
        <v>387.5</v>
      </c>
      <c r="L4441">
        <v>18.5</v>
      </c>
      <c r="M4441">
        <v>0.70476190476190481</v>
      </c>
      <c r="N4441">
        <v>925</v>
      </c>
      <c r="O4441" t="s">
        <v>573</v>
      </c>
      <c r="P4441" t="s">
        <v>574</v>
      </c>
      <c r="Q4441" t="s">
        <v>218</v>
      </c>
      <c r="R4441" t="s">
        <v>40</v>
      </c>
      <c r="S4441" t="s">
        <v>219</v>
      </c>
      <c r="T4441" t="s">
        <v>575</v>
      </c>
      <c r="U4441" t="s">
        <v>1190</v>
      </c>
      <c r="V4441">
        <f>YEAR(sales_order1[[#This Row],[date]])</f>
        <v>2022</v>
      </c>
      <c r="W4441" t="str">
        <f>TEXT(sales_order1[[#This Row],[date]], "Mmm")</f>
        <v>Jan</v>
      </c>
      <c r="X4441">
        <f>VALUE(TEXT(sales_order1[[#This Row],[date]], "D"))</f>
        <v>6</v>
      </c>
      <c r="Y4441">
        <v>1</v>
      </c>
    </row>
    <row r="4442" spans="1:25" x14ac:dyDescent="0.25">
      <c r="A4442" s="1">
        <v>44567</v>
      </c>
      <c r="B4442">
        <v>70039</v>
      </c>
      <c r="C4442" t="s">
        <v>51</v>
      </c>
      <c r="D4442" t="str">
        <f>VLOOKUP(sales_order1[[#This Row],[itemCode]],product_details3!B:C,2,0)</f>
        <v>MSTH50</v>
      </c>
      <c r="E4442" t="s">
        <v>52</v>
      </c>
      <c r="F4442" t="s">
        <v>21</v>
      </c>
      <c r="G4442">
        <v>50</v>
      </c>
      <c r="H4442">
        <v>15.75</v>
      </c>
      <c r="I4442">
        <v>787.5</v>
      </c>
      <c r="J4442">
        <v>4.45</v>
      </c>
      <c r="K4442">
        <v>222.5</v>
      </c>
      <c r="L4442">
        <v>11.3</v>
      </c>
      <c r="M4442">
        <v>0.71746031746031746</v>
      </c>
      <c r="N4442">
        <v>565</v>
      </c>
      <c r="O4442" t="s">
        <v>253</v>
      </c>
      <c r="P4442" t="s">
        <v>254</v>
      </c>
      <c r="Q4442" t="s">
        <v>191</v>
      </c>
      <c r="R4442" t="s">
        <v>56</v>
      </c>
      <c r="S4442" t="s">
        <v>192</v>
      </c>
      <c r="T4442" t="s">
        <v>255</v>
      </c>
      <c r="U4442" t="s">
        <v>1191</v>
      </c>
      <c r="V4442">
        <f>YEAR(sales_order1[[#This Row],[date]])</f>
        <v>2022</v>
      </c>
      <c r="W4442" t="str">
        <f>TEXT(sales_order1[[#This Row],[date]], "Mmm")</f>
        <v>Jan</v>
      </c>
      <c r="X4442">
        <f>VALUE(TEXT(sales_order1[[#This Row],[date]], "D"))</f>
        <v>6</v>
      </c>
      <c r="Y4442">
        <v>1</v>
      </c>
    </row>
    <row r="4443" spans="1:25" x14ac:dyDescent="0.25">
      <c r="A4443" s="1">
        <v>44568</v>
      </c>
      <c r="B4443">
        <v>70040</v>
      </c>
      <c r="C4443" t="s">
        <v>346</v>
      </c>
      <c r="D4443" t="str">
        <f>VLOOKUP(sales_order1[[#This Row],[itemCode]],product_details3!B:C,2,0)</f>
        <v>MSTA100</v>
      </c>
      <c r="E4443" t="s">
        <v>347</v>
      </c>
      <c r="F4443" t="s">
        <v>21</v>
      </c>
      <c r="G4443">
        <v>100</v>
      </c>
      <c r="H4443">
        <v>32.75</v>
      </c>
      <c r="I4443">
        <v>3275</v>
      </c>
      <c r="J4443">
        <v>11.25</v>
      </c>
      <c r="K4443">
        <v>1125</v>
      </c>
      <c r="L4443">
        <v>21.5</v>
      </c>
      <c r="M4443">
        <v>0.65648854961832059</v>
      </c>
      <c r="N4443">
        <v>2150</v>
      </c>
      <c r="O4443" t="s">
        <v>732</v>
      </c>
      <c r="P4443" t="s">
        <v>733</v>
      </c>
      <c r="Q4443" t="s">
        <v>383</v>
      </c>
      <c r="R4443" t="s">
        <v>72</v>
      </c>
      <c r="S4443" t="s">
        <v>384</v>
      </c>
      <c r="T4443" t="s">
        <v>635</v>
      </c>
      <c r="U4443" t="s">
        <v>1188</v>
      </c>
      <c r="V4443">
        <f>YEAR(sales_order1[[#This Row],[date]])</f>
        <v>2022</v>
      </c>
      <c r="W4443" t="str">
        <f>TEXT(sales_order1[[#This Row],[date]], "Mmm")</f>
        <v>Jan</v>
      </c>
      <c r="X4443">
        <f>VALUE(TEXT(sales_order1[[#This Row],[date]], "D"))</f>
        <v>7</v>
      </c>
      <c r="Y4443">
        <v>1</v>
      </c>
    </row>
    <row r="4444" spans="1:25" x14ac:dyDescent="0.25">
      <c r="A4444" s="1">
        <v>44568</v>
      </c>
      <c r="B4444">
        <v>70041</v>
      </c>
      <c r="C4444" t="s">
        <v>360</v>
      </c>
      <c r="D4444" t="str">
        <f>VLOOKUP(sales_order1[[#This Row],[itemCode]],product_details3!B:C,2,0)</f>
        <v>TNRS100</v>
      </c>
      <c r="E4444" t="s">
        <v>361</v>
      </c>
      <c r="F4444" t="s">
        <v>124</v>
      </c>
      <c r="G4444">
        <v>200</v>
      </c>
      <c r="H4444">
        <v>13.1</v>
      </c>
      <c r="I4444">
        <v>2620</v>
      </c>
      <c r="J4444">
        <v>4.7</v>
      </c>
      <c r="K4444">
        <v>940</v>
      </c>
      <c r="L4444">
        <v>8.4</v>
      </c>
      <c r="M4444">
        <v>0.6412213740458016</v>
      </c>
      <c r="N4444">
        <v>1680</v>
      </c>
      <c r="O4444" t="s">
        <v>400</v>
      </c>
      <c r="P4444" t="s">
        <v>401</v>
      </c>
      <c r="Q4444" t="s">
        <v>213</v>
      </c>
      <c r="R4444" t="s">
        <v>25</v>
      </c>
      <c r="S4444" t="s">
        <v>402</v>
      </c>
      <c r="T4444" t="s">
        <v>403</v>
      </c>
      <c r="U4444" t="s">
        <v>1191</v>
      </c>
      <c r="V4444">
        <f>YEAR(sales_order1[[#This Row],[date]])</f>
        <v>2022</v>
      </c>
      <c r="W4444" t="str">
        <f>TEXT(sales_order1[[#This Row],[date]], "Mmm")</f>
        <v>Jan</v>
      </c>
      <c r="X4444">
        <f>VALUE(TEXT(sales_order1[[#This Row],[date]], "D"))</f>
        <v>7</v>
      </c>
      <c r="Y4444">
        <v>1</v>
      </c>
    </row>
    <row r="4445" spans="1:25" x14ac:dyDescent="0.25">
      <c r="A4445" s="1">
        <v>44568</v>
      </c>
      <c r="B4445">
        <v>70042</v>
      </c>
      <c r="C4445" t="s">
        <v>59</v>
      </c>
      <c r="D4445" t="str">
        <f>VLOOKUP(sales_order1[[#This Row],[itemCode]],product_details3!B:C,2,0)</f>
        <v>SCRS3050</v>
      </c>
      <c r="E4445" t="s">
        <v>60</v>
      </c>
      <c r="F4445" t="s">
        <v>61</v>
      </c>
      <c r="G4445">
        <v>50</v>
      </c>
      <c r="H4445">
        <v>19.649999999999999</v>
      </c>
      <c r="I4445">
        <v>982.5</v>
      </c>
      <c r="J4445">
        <v>6.55</v>
      </c>
      <c r="K4445">
        <v>327.5</v>
      </c>
      <c r="L4445">
        <v>13.1</v>
      </c>
      <c r="M4445">
        <v>0.66666666666666663</v>
      </c>
      <c r="N4445">
        <v>655</v>
      </c>
      <c r="O4445" t="s">
        <v>537</v>
      </c>
      <c r="P4445" t="s">
        <v>538</v>
      </c>
      <c r="Q4445" t="s">
        <v>111</v>
      </c>
      <c r="R4445" t="s">
        <v>112</v>
      </c>
      <c r="S4445" t="s">
        <v>179</v>
      </c>
      <c r="T4445" t="s">
        <v>539</v>
      </c>
      <c r="U4445" t="s">
        <v>1189</v>
      </c>
      <c r="V4445">
        <f>YEAR(sales_order1[[#This Row],[date]])</f>
        <v>2022</v>
      </c>
      <c r="W4445" t="str">
        <f>TEXT(sales_order1[[#This Row],[date]], "Mmm")</f>
        <v>Jan</v>
      </c>
      <c r="X4445">
        <f>VALUE(TEXT(sales_order1[[#This Row],[date]], "D"))</f>
        <v>7</v>
      </c>
      <c r="Y4445">
        <v>1</v>
      </c>
    </row>
    <row r="4446" spans="1:25" x14ac:dyDescent="0.25">
      <c r="A4446" s="1">
        <v>44568</v>
      </c>
      <c r="B4446">
        <v>70043</v>
      </c>
      <c r="C4446" t="s">
        <v>320</v>
      </c>
      <c r="D4446" t="str">
        <f>VLOOKUP(sales_order1[[#This Row],[itemCode]],product_details3!B:C,2,0)</f>
        <v>SCR50+100</v>
      </c>
      <c r="E4446" t="s">
        <v>321</v>
      </c>
      <c r="F4446" t="s">
        <v>61</v>
      </c>
      <c r="G4446">
        <v>100</v>
      </c>
      <c r="H4446">
        <v>26.25</v>
      </c>
      <c r="I4446">
        <v>2625</v>
      </c>
      <c r="J4446">
        <v>7.75</v>
      </c>
      <c r="K4446">
        <v>775</v>
      </c>
      <c r="L4446">
        <v>18.5</v>
      </c>
      <c r="M4446">
        <v>0.70476190476190481</v>
      </c>
      <c r="N4446">
        <v>1850</v>
      </c>
      <c r="O4446" t="s">
        <v>98</v>
      </c>
      <c r="P4446" t="s">
        <v>99</v>
      </c>
      <c r="Q4446" t="s">
        <v>100</v>
      </c>
      <c r="R4446" t="s">
        <v>40</v>
      </c>
      <c r="S4446" t="s">
        <v>101</v>
      </c>
      <c r="T4446" t="s">
        <v>102</v>
      </c>
      <c r="U4446" t="s">
        <v>1190</v>
      </c>
      <c r="V4446">
        <f>YEAR(sales_order1[[#This Row],[date]])</f>
        <v>2022</v>
      </c>
      <c r="W4446" t="str">
        <f>TEXT(sales_order1[[#This Row],[date]], "Mmm")</f>
        <v>Jan</v>
      </c>
      <c r="X4446">
        <f>VALUE(TEXT(sales_order1[[#This Row],[date]], "D"))</f>
        <v>7</v>
      </c>
      <c r="Y4446">
        <v>1</v>
      </c>
    </row>
    <row r="4447" spans="1:25" x14ac:dyDescent="0.25">
      <c r="A4447" s="1">
        <v>44568</v>
      </c>
      <c r="B4447">
        <v>70044</v>
      </c>
      <c r="C4447" t="s">
        <v>28</v>
      </c>
      <c r="D4447" t="str">
        <f>VLOOKUP(sales_order1[[#This Row],[itemCode]],product_details3!B:C,2,0)</f>
        <v>SRMC30</v>
      </c>
      <c r="E4447" t="s">
        <v>29</v>
      </c>
      <c r="F4447" t="s">
        <v>30</v>
      </c>
      <c r="G4447">
        <v>250</v>
      </c>
      <c r="H4447">
        <v>22.6</v>
      </c>
      <c r="I4447">
        <v>5650</v>
      </c>
      <c r="J4447">
        <v>7.6</v>
      </c>
      <c r="K4447">
        <v>1900</v>
      </c>
      <c r="L4447">
        <v>15</v>
      </c>
      <c r="M4447">
        <v>0.66371681415929207</v>
      </c>
      <c r="N4447">
        <v>3750</v>
      </c>
      <c r="O4447" t="s">
        <v>746</v>
      </c>
      <c r="P4447" t="s">
        <v>747</v>
      </c>
      <c r="Q4447" t="s">
        <v>264</v>
      </c>
      <c r="R4447" t="s">
        <v>56</v>
      </c>
      <c r="S4447" t="s">
        <v>133</v>
      </c>
      <c r="T4447" t="s">
        <v>596</v>
      </c>
      <c r="U4447" t="s">
        <v>1191</v>
      </c>
      <c r="V4447">
        <f>YEAR(sales_order1[[#This Row],[date]])</f>
        <v>2022</v>
      </c>
      <c r="W4447" t="str">
        <f>TEXT(sales_order1[[#This Row],[date]], "Mmm")</f>
        <v>Jan</v>
      </c>
      <c r="X4447">
        <f>VALUE(TEXT(sales_order1[[#This Row],[date]], "D"))</f>
        <v>7</v>
      </c>
      <c r="Y4447">
        <v>1</v>
      </c>
    </row>
    <row r="4448" spans="1:25" x14ac:dyDescent="0.25">
      <c r="A4448" s="1">
        <v>44568</v>
      </c>
      <c r="B4448">
        <v>70045</v>
      </c>
      <c r="C4448" t="s">
        <v>35</v>
      </c>
      <c r="D4448" t="str">
        <f>VLOOKUP(sales_order1[[#This Row],[itemCode]],product_details3!B:C,2,0)</f>
        <v>SRMA30</v>
      </c>
      <c r="E4448" t="s">
        <v>36</v>
      </c>
      <c r="F4448" t="s">
        <v>30</v>
      </c>
      <c r="G4448">
        <v>150</v>
      </c>
      <c r="H4448">
        <v>26.2</v>
      </c>
      <c r="I4448">
        <v>3930</v>
      </c>
      <c r="J4448">
        <v>9.4</v>
      </c>
      <c r="K4448">
        <v>1410</v>
      </c>
      <c r="L4448">
        <v>16.8</v>
      </c>
      <c r="M4448">
        <v>0.6412213740458016</v>
      </c>
      <c r="N4448">
        <v>2520</v>
      </c>
      <c r="O4448" t="s">
        <v>481</v>
      </c>
      <c r="P4448" t="s">
        <v>482</v>
      </c>
      <c r="Q4448" t="s">
        <v>107</v>
      </c>
      <c r="R4448" t="s">
        <v>40</v>
      </c>
      <c r="S4448" t="s">
        <v>101</v>
      </c>
      <c r="T4448" t="s">
        <v>483</v>
      </c>
      <c r="U4448" t="s">
        <v>1190</v>
      </c>
      <c r="V4448">
        <f>YEAR(sales_order1[[#This Row],[date]])</f>
        <v>2022</v>
      </c>
      <c r="W4448" t="str">
        <f>TEXT(sales_order1[[#This Row],[date]], "Mmm")</f>
        <v>Jan</v>
      </c>
      <c r="X4448">
        <f>VALUE(TEXT(sales_order1[[#This Row],[date]], "D"))</f>
        <v>7</v>
      </c>
      <c r="Y4448">
        <v>1</v>
      </c>
    </row>
    <row r="4449" spans="1:25" x14ac:dyDescent="0.25">
      <c r="A4449" s="1">
        <v>44568</v>
      </c>
      <c r="B4449">
        <v>70046</v>
      </c>
      <c r="C4449" t="s">
        <v>115</v>
      </c>
      <c r="D4449" t="str">
        <f>VLOOKUP(sales_order1[[#This Row],[itemCode]],product_details3!B:C,2,0)</f>
        <v>SCRS30100</v>
      </c>
      <c r="E4449" t="s">
        <v>116</v>
      </c>
      <c r="F4449" t="s">
        <v>61</v>
      </c>
      <c r="G4449">
        <v>200</v>
      </c>
      <c r="H4449">
        <v>32.75</v>
      </c>
      <c r="I4449">
        <v>6550</v>
      </c>
      <c r="J4449">
        <v>11.25</v>
      </c>
      <c r="K4449">
        <v>2250</v>
      </c>
      <c r="L4449">
        <v>21.5</v>
      </c>
      <c r="M4449">
        <v>0.65648854961832059</v>
      </c>
      <c r="N4449">
        <v>4300</v>
      </c>
      <c r="O4449" t="s">
        <v>237</v>
      </c>
      <c r="P4449" t="s">
        <v>238</v>
      </c>
      <c r="Q4449" t="s">
        <v>239</v>
      </c>
      <c r="R4449" t="s">
        <v>112</v>
      </c>
      <c r="S4449" t="s">
        <v>240</v>
      </c>
      <c r="T4449" t="s">
        <v>241</v>
      </c>
      <c r="U4449" t="s">
        <v>1189</v>
      </c>
      <c r="V4449">
        <f>YEAR(sales_order1[[#This Row],[date]])</f>
        <v>2022</v>
      </c>
      <c r="W4449" t="str">
        <f>TEXT(sales_order1[[#This Row],[date]], "Mmm")</f>
        <v>Jan</v>
      </c>
      <c r="X4449">
        <f>VALUE(TEXT(sales_order1[[#This Row],[date]], "D"))</f>
        <v>7</v>
      </c>
      <c r="Y4449">
        <v>1</v>
      </c>
    </row>
    <row r="4450" spans="1:25" x14ac:dyDescent="0.25">
      <c r="A4450" s="1">
        <v>44568</v>
      </c>
      <c r="B4450">
        <v>70047</v>
      </c>
      <c r="C4450" t="s">
        <v>360</v>
      </c>
      <c r="D4450" t="str">
        <f>VLOOKUP(sales_order1[[#This Row],[itemCode]],product_details3!B:C,2,0)</f>
        <v>TNRS100</v>
      </c>
      <c r="E4450" t="s">
        <v>361</v>
      </c>
      <c r="F4450" t="s">
        <v>124</v>
      </c>
      <c r="G4450">
        <v>50</v>
      </c>
      <c r="H4450">
        <v>13.1</v>
      </c>
      <c r="I4450">
        <v>655</v>
      </c>
      <c r="J4450">
        <v>4.7</v>
      </c>
      <c r="K4450">
        <v>235</v>
      </c>
      <c r="L4450">
        <v>8.4</v>
      </c>
      <c r="M4450">
        <v>0.6412213740458016</v>
      </c>
      <c r="N4450">
        <v>420</v>
      </c>
      <c r="O4450" t="s">
        <v>694</v>
      </c>
      <c r="P4450" t="s">
        <v>695</v>
      </c>
      <c r="Q4450" t="s">
        <v>213</v>
      </c>
      <c r="R4450" t="s">
        <v>25</v>
      </c>
      <c r="S4450" t="s">
        <v>214</v>
      </c>
      <c r="T4450" t="s">
        <v>696</v>
      </c>
      <c r="U4450" t="s">
        <v>1191</v>
      </c>
      <c r="V4450">
        <f>YEAR(sales_order1[[#This Row],[date]])</f>
        <v>2022</v>
      </c>
      <c r="W4450" t="str">
        <f>TEXT(sales_order1[[#This Row],[date]], "Mmm")</f>
        <v>Jan</v>
      </c>
      <c r="X4450">
        <f>VALUE(TEXT(sales_order1[[#This Row],[date]], "D"))</f>
        <v>7</v>
      </c>
      <c r="Y4450">
        <v>1</v>
      </c>
    </row>
    <row r="4451" spans="1:25" x14ac:dyDescent="0.25">
      <c r="A4451" s="1">
        <v>44568</v>
      </c>
      <c r="B4451">
        <v>70048</v>
      </c>
      <c r="C4451" t="s">
        <v>51</v>
      </c>
      <c r="D4451" t="str">
        <f>VLOOKUP(sales_order1[[#This Row],[itemCode]],product_details3!B:C,2,0)</f>
        <v>MSTH50</v>
      </c>
      <c r="E4451" t="s">
        <v>52</v>
      </c>
      <c r="F4451" t="s">
        <v>21</v>
      </c>
      <c r="G4451">
        <v>50</v>
      </c>
      <c r="H4451">
        <v>15.75</v>
      </c>
      <c r="I4451">
        <v>787.5</v>
      </c>
      <c r="J4451">
        <v>4.45</v>
      </c>
      <c r="K4451">
        <v>222.5</v>
      </c>
      <c r="L4451">
        <v>11.3</v>
      </c>
      <c r="M4451">
        <v>0.71746031746031746</v>
      </c>
      <c r="N4451">
        <v>565</v>
      </c>
      <c r="O4451" t="s">
        <v>138</v>
      </c>
      <c r="P4451" t="s">
        <v>139</v>
      </c>
      <c r="Q4451" t="s">
        <v>77</v>
      </c>
      <c r="R4451" t="s">
        <v>72</v>
      </c>
      <c r="S4451" t="s">
        <v>140</v>
      </c>
      <c r="T4451" t="s">
        <v>141</v>
      </c>
      <c r="U4451" t="s">
        <v>1190</v>
      </c>
      <c r="V4451">
        <f>YEAR(sales_order1[[#This Row],[date]])</f>
        <v>2022</v>
      </c>
      <c r="W4451" t="str">
        <f>TEXT(sales_order1[[#This Row],[date]], "Mmm")</f>
        <v>Jan</v>
      </c>
      <c r="X4451">
        <f>VALUE(TEXT(sales_order1[[#This Row],[date]], "D"))</f>
        <v>7</v>
      </c>
      <c r="Y4451">
        <v>1</v>
      </c>
    </row>
    <row r="4452" spans="1:25" x14ac:dyDescent="0.25">
      <c r="A4452" s="1">
        <v>44568</v>
      </c>
      <c r="B4452">
        <v>70049</v>
      </c>
      <c r="C4452" t="s">
        <v>51</v>
      </c>
      <c r="D4452" t="str">
        <f>VLOOKUP(sales_order1[[#This Row],[itemCode]],product_details3!B:C,2,0)</f>
        <v>MSTH50</v>
      </c>
      <c r="E4452" t="s">
        <v>52</v>
      </c>
      <c r="F4452" t="s">
        <v>21</v>
      </c>
      <c r="G4452">
        <v>50</v>
      </c>
      <c r="H4452">
        <v>15.75</v>
      </c>
      <c r="I4452">
        <v>787.5</v>
      </c>
      <c r="J4452">
        <v>4.45</v>
      </c>
      <c r="K4452">
        <v>222.5</v>
      </c>
      <c r="L4452">
        <v>11.3</v>
      </c>
      <c r="M4452">
        <v>0.71746031746031746</v>
      </c>
      <c r="N4452">
        <v>565</v>
      </c>
      <c r="O4452" t="s">
        <v>514</v>
      </c>
      <c r="P4452" t="s">
        <v>515</v>
      </c>
      <c r="Q4452" t="s">
        <v>64</v>
      </c>
      <c r="R4452" t="s">
        <v>40</v>
      </c>
      <c r="S4452" t="s">
        <v>84</v>
      </c>
      <c r="T4452" t="s">
        <v>419</v>
      </c>
      <c r="U4452" t="s">
        <v>1189</v>
      </c>
      <c r="V4452">
        <f>YEAR(sales_order1[[#This Row],[date]])</f>
        <v>2022</v>
      </c>
      <c r="W4452" t="str">
        <f>TEXT(sales_order1[[#This Row],[date]], "Mmm")</f>
        <v>Jan</v>
      </c>
      <c r="X4452">
        <f>VALUE(TEXT(sales_order1[[#This Row],[date]], "D"))</f>
        <v>7</v>
      </c>
      <c r="Y4452">
        <v>1</v>
      </c>
    </row>
    <row r="4453" spans="1:25" x14ac:dyDescent="0.25">
      <c r="A4453" s="1">
        <v>44568</v>
      </c>
      <c r="B4453">
        <v>70050</v>
      </c>
      <c r="C4453" t="s">
        <v>103</v>
      </c>
      <c r="D4453" t="str">
        <f>VLOOKUP(sales_order1[[#This Row],[itemCode]],product_details3!B:C,2,0)</f>
        <v>SCRT50</v>
      </c>
      <c r="E4453" t="s">
        <v>104</v>
      </c>
      <c r="F4453" t="s">
        <v>61</v>
      </c>
      <c r="G4453">
        <v>200</v>
      </c>
      <c r="H4453">
        <v>16.95</v>
      </c>
      <c r="I4453">
        <v>3390</v>
      </c>
      <c r="J4453">
        <v>5.2</v>
      </c>
      <c r="K4453">
        <v>1040</v>
      </c>
      <c r="L4453">
        <v>11.75</v>
      </c>
      <c r="M4453">
        <v>0.69321533923303835</v>
      </c>
      <c r="N4453">
        <v>2350</v>
      </c>
      <c r="O4453" t="s">
        <v>125</v>
      </c>
      <c r="P4453" t="s">
        <v>126</v>
      </c>
      <c r="Q4453" t="s">
        <v>71</v>
      </c>
      <c r="R4453" t="s">
        <v>72</v>
      </c>
      <c r="S4453" t="s">
        <v>73</v>
      </c>
      <c r="T4453" t="s">
        <v>127</v>
      </c>
      <c r="U4453" t="s">
        <v>1190</v>
      </c>
      <c r="V4453">
        <f>YEAR(sales_order1[[#This Row],[date]])</f>
        <v>2022</v>
      </c>
      <c r="W4453" t="str">
        <f>TEXT(sales_order1[[#This Row],[date]], "Mmm")</f>
        <v>Jan</v>
      </c>
      <c r="X4453">
        <f>VALUE(TEXT(sales_order1[[#This Row],[date]], "D"))</f>
        <v>7</v>
      </c>
      <c r="Y4453">
        <v>1</v>
      </c>
    </row>
    <row r="4454" spans="1:25" x14ac:dyDescent="0.25">
      <c r="A4454" s="1">
        <v>44571</v>
      </c>
      <c r="B4454">
        <v>70051</v>
      </c>
      <c r="C4454" t="s">
        <v>175</v>
      </c>
      <c r="D4454" t="str">
        <f>VLOOKUP(sales_order1[[#This Row],[itemCode]],product_details3!B:C,2,0)</f>
        <v>SCRS3030</v>
      </c>
      <c r="E4454" t="s">
        <v>176</v>
      </c>
      <c r="F4454" t="s">
        <v>61</v>
      </c>
      <c r="G4454">
        <v>450</v>
      </c>
      <c r="H4454">
        <v>13.1</v>
      </c>
      <c r="I4454">
        <v>5895</v>
      </c>
      <c r="J4454">
        <v>4.7</v>
      </c>
      <c r="K4454">
        <v>2115</v>
      </c>
      <c r="L4454">
        <v>8.4</v>
      </c>
      <c r="M4454">
        <v>0.6412213740458016</v>
      </c>
      <c r="N4454">
        <v>3780</v>
      </c>
      <c r="O4454" t="s">
        <v>603</v>
      </c>
      <c r="P4454" t="s">
        <v>604</v>
      </c>
      <c r="Q4454" t="s">
        <v>100</v>
      </c>
      <c r="R4454" t="s">
        <v>40</v>
      </c>
      <c r="S4454" t="s">
        <v>101</v>
      </c>
      <c r="T4454" t="s">
        <v>605</v>
      </c>
      <c r="U4454" t="s">
        <v>1190</v>
      </c>
      <c r="V4454">
        <f>YEAR(sales_order1[[#This Row],[date]])</f>
        <v>2022</v>
      </c>
      <c r="W4454" t="str">
        <f>TEXT(sales_order1[[#This Row],[date]], "Mmm")</f>
        <v>Jan</v>
      </c>
      <c r="X4454">
        <f>VALUE(TEXT(sales_order1[[#This Row],[date]], "D"))</f>
        <v>10</v>
      </c>
      <c r="Y4454">
        <v>2</v>
      </c>
    </row>
    <row r="4455" spans="1:25" x14ac:dyDescent="0.25">
      <c r="A4455" s="1">
        <v>44571</v>
      </c>
      <c r="B4455">
        <v>70052</v>
      </c>
      <c r="C4455" t="s">
        <v>86</v>
      </c>
      <c r="D4455" t="str">
        <f>VLOOKUP(sales_order1[[#This Row],[itemCode]],product_details3!B:C,2,0)</f>
        <v>SRMH30</v>
      </c>
      <c r="E4455" t="s">
        <v>87</v>
      </c>
      <c r="F4455" t="s">
        <v>30</v>
      </c>
      <c r="G4455">
        <v>150</v>
      </c>
      <c r="H4455">
        <v>21</v>
      </c>
      <c r="I4455">
        <v>3150</v>
      </c>
      <c r="J4455">
        <v>6.6</v>
      </c>
      <c r="K4455">
        <v>990</v>
      </c>
      <c r="L4455">
        <v>14.4</v>
      </c>
      <c r="M4455">
        <v>0.68571428571428572</v>
      </c>
      <c r="N4455">
        <v>2160</v>
      </c>
      <c r="O4455" t="s">
        <v>144</v>
      </c>
      <c r="P4455" t="s">
        <v>145</v>
      </c>
      <c r="Q4455" t="s">
        <v>146</v>
      </c>
      <c r="R4455" t="s">
        <v>112</v>
      </c>
      <c r="S4455" t="s">
        <v>147</v>
      </c>
      <c r="T4455" t="s">
        <v>148</v>
      </c>
      <c r="U4455" t="s">
        <v>1190</v>
      </c>
      <c r="V4455">
        <f>YEAR(sales_order1[[#This Row],[date]])</f>
        <v>2022</v>
      </c>
      <c r="W4455" t="str">
        <f>TEXT(sales_order1[[#This Row],[date]], "Mmm")</f>
        <v>Jan</v>
      </c>
      <c r="X4455">
        <f>VALUE(TEXT(sales_order1[[#This Row],[date]], "D"))</f>
        <v>10</v>
      </c>
      <c r="Y4455">
        <v>2</v>
      </c>
    </row>
    <row r="4456" spans="1:25" x14ac:dyDescent="0.25">
      <c r="A4456" s="1">
        <v>44571</v>
      </c>
      <c r="B4456">
        <v>70053</v>
      </c>
      <c r="C4456" t="s">
        <v>86</v>
      </c>
      <c r="D4456" t="str">
        <f>VLOOKUP(sales_order1[[#This Row],[itemCode]],product_details3!B:C,2,0)</f>
        <v>SRMH30</v>
      </c>
      <c r="E4456" t="s">
        <v>87</v>
      </c>
      <c r="F4456" t="s">
        <v>30</v>
      </c>
      <c r="G4456">
        <v>50</v>
      </c>
      <c r="H4456">
        <v>21</v>
      </c>
      <c r="I4456">
        <v>1050</v>
      </c>
      <c r="J4456">
        <v>6.6</v>
      </c>
      <c r="K4456">
        <v>330</v>
      </c>
      <c r="L4456">
        <v>14.4</v>
      </c>
      <c r="M4456">
        <v>0.68571428571428572</v>
      </c>
      <c r="N4456">
        <v>720</v>
      </c>
      <c r="O4456" t="s">
        <v>633</v>
      </c>
      <c r="P4456" t="s">
        <v>634</v>
      </c>
      <c r="Q4456" t="s">
        <v>383</v>
      </c>
      <c r="R4456" t="s">
        <v>72</v>
      </c>
      <c r="S4456" t="s">
        <v>384</v>
      </c>
      <c r="T4456" t="s">
        <v>635</v>
      </c>
      <c r="U4456" t="s">
        <v>1188</v>
      </c>
      <c r="V4456">
        <f>YEAR(sales_order1[[#This Row],[date]])</f>
        <v>2022</v>
      </c>
      <c r="W4456" t="str">
        <f>TEXT(sales_order1[[#This Row],[date]], "Mmm")</f>
        <v>Jan</v>
      </c>
      <c r="X4456">
        <f>VALUE(TEXT(sales_order1[[#This Row],[date]], "D"))</f>
        <v>10</v>
      </c>
      <c r="Y4456">
        <v>2</v>
      </c>
    </row>
    <row r="4457" spans="1:25" x14ac:dyDescent="0.25">
      <c r="A4457" s="1">
        <v>44571</v>
      </c>
      <c r="B4457">
        <v>70054</v>
      </c>
      <c r="C4457" t="s">
        <v>194</v>
      </c>
      <c r="D4457" t="str">
        <f>VLOOKUP(sales_order1[[#This Row],[itemCode]],product_details3!B:C,2,0)</f>
        <v>CLNG150</v>
      </c>
      <c r="E4457" t="s">
        <v>195</v>
      </c>
      <c r="F4457" t="s">
        <v>45</v>
      </c>
      <c r="G4457">
        <v>150</v>
      </c>
      <c r="H4457">
        <v>12.75</v>
      </c>
      <c r="I4457">
        <v>1912.5</v>
      </c>
      <c r="J4457">
        <v>4.45</v>
      </c>
      <c r="K4457">
        <v>667.5</v>
      </c>
      <c r="L4457">
        <v>8.3000000000000007</v>
      </c>
      <c r="M4457">
        <v>0.65098039215686276</v>
      </c>
      <c r="N4457">
        <v>1245</v>
      </c>
      <c r="O4457" t="s">
        <v>440</v>
      </c>
      <c r="P4457" t="s">
        <v>441</v>
      </c>
      <c r="Q4457" t="s">
        <v>39</v>
      </c>
      <c r="R4457" t="s">
        <v>40</v>
      </c>
      <c r="S4457" t="s">
        <v>41</v>
      </c>
      <c r="T4457" t="s">
        <v>442</v>
      </c>
      <c r="U4457" t="s">
        <v>1188</v>
      </c>
      <c r="V4457">
        <f>YEAR(sales_order1[[#This Row],[date]])</f>
        <v>2022</v>
      </c>
      <c r="W4457" t="str">
        <f>TEXT(sales_order1[[#This Row],[date]], "Mmm")</f>
        <v>Jan</v>
      </c>
      <c r="X4457">
        <f>VALUE(TEXT(sales_order1[[#This Row],[date]], "D"))</f>
        <v>10</v>
      </c>
      <c r="Y4457">
        <v>2</v>
      </c>
    </row>
    <row r="4458" spans="1:25" x14ac:dyDescent="0.25">
      <c r="A4458" s="1">
        <v>44571</v>
      </c>
      <c r="B4458">
        <v>70055</v>
      </c>
      <c r="C4458" t="s">
        <v>135</v>
      </c>
      <c r="D4458" t="str">
        <f>VLOOKUP(sales_order1[[#This Row],[itemCode]],product_details3!B:C,2,0)</f>
        <v>MSKSH</v>
      </c>
      <c r="E4458" t="s">
        <v>136</v>
      </c>
      <c r="F4458" t="s">
        <v>137</v>
      </c>
      <c r="G4458">
        <v>200</v>
      </c>
      <c r="H4458">
        <v>18.75</v>
      </c>
      <c r="I4458">
        <v>3750</v>
      </c>
      <c r="J4458">
        <v>7.45</v>
      </c>
      <c r="K4458">
        <v>1490</v>
      </c>
      <c r="L4458">
        <v>11.3</v>
      </c>
      <c r="M4458">
        <v>0.60266666666666668</v>
      </c>
      <c r="N4458">
        <v>2260</v>
      </c>
      <c r="O4458" t="s">
        <v>227</v>
      </c>
      <c r="P4458" t="s">
        <v>228</v>
      </c>
      <c r="Q4458" t="s">
        <v>64</v>
      </c>
      <c r="R4458" t="s">
        <v>40</v>
      </c>
      <c r="S4458" t="s">
        <v>229</v>
      </c>
      <c r="T4458" t="s">
        <v>230</v>
      </c>
      <c r="U4458" t="s">
        <v>1189</v>
      </c>
      <c r="V4458">
        <f>YEAR(sales_order1[[#This Row],[date]])</f>
        <v>2022</v>
      </c>
      <c r="W4458" t="str">
        <f>TEXT(sales_order1[[#This Row],[date]], "Mmm")</f>
        <v>Jan</v>
      </c>
      <c r="X4458">
        <f>VALUE(TEXT(sales_order1[[#This Row],[date]], "D"))</f>
        <v>10</v>
      </c>
      <c r="Y4458">
        <v>2</v>
      </c>
    </row>
    <row r="4459" spans="1:25" x14ac:dyDescent="0.25">
      <c r="A4459" s="1">
        <v>44571</v>
      </c>
      <c r="B4459">
        <v>70056</v>
      </c>
      <c r="C4459" t="s">
        <v>35</v>
      </c>
      <c r="D4459" t="str">
        <f>VLOOKUP(sales_order1[[#This Row],[itemCode]],product_details3!B:C,2,0)</f>
        <v>SRMA30</v>
      </c>
      <c r="E4459" t="s">
        <v>36</v>
      </c>
      <c r="F4459" t="s">
        <v>30</v>
      </c>
      <c r="G4459">
        <v>200</v>
      </c>
      <c r="H4459">
        <v>26.2</v>
      </c>
      <c r="I4459">
        <v>5240</v>
      </c>
      <c r="J4459">
        <v>9.4</v>
      </c>
      <c r="K4459">
        <v>1880</v>
      </c>
      <c r="L4459">
        <v>16.8</v>
      </c>
      <c r="M4459">
        <v>0.6412213740458016</v>
      </c>
      <c r="N4459">
        <v>3360</v>
      </c>
      <c r="O4459" t="s">
        <v>670</v>
      </c>
      <c r="P4459" t="s">
        <v>671</v>
      </c>
      <c r="Q4459" t="s">
        <v>383</v>
      </c>
      <c r="R4459" t="s">
        <v>72</v>
      </c>
      <c r="S4459" t="s">
        <v>459</v>
      </c>
      <c r="T4459" t="s">
        <v>672</v>
      </c>
      <c r="U4459" t="s">
        <v>1188</v>
      </c>
      <c r="V4459">
        <f>YEAR(sales_order1[[#This Row],[date]])</f>
        <v>2022</v>
      </c>
      <c r="W4459" t="str">
        <f>TEXT(sales_order1[[#This Row],[date]], "Mmm")</f>
        <v>Jan</v>
      </c>
      <c r="X4459">
        <f>VALUE(TEXT(sales_order1[[#This Row],[date]], "D"))</f>
        <v>10</v>
      </c>
      <c r="Y4459">
        <v>2</v>
      </c>
    </row>
    <row r="4460" spans="1:25" x14ac:dyDescent="0.25">
      <c r="A4460" s="1">
        <v>44571</v>
      </c>
      <c r="B4460">
        <v>70057</v>
      </c>
      <c r="C4460" t="s">
        <v>325</v>
      </c>
      <c r="D4460" t="str">
        <f>VLOOKUP(sales_order1[[#This Row],[itemCode]],product_details3!B:C,2,0)</f>
        <v>EXFG100</v>
      </c>
      <c r="E4460" t="s">
        <v>326</v>
      </c>
      <c r="F4460" t="s">
        <v>183</v>
      </c>
      <c r="G4460">
        <v>100</v>
      </c>
      <c r="H4460">
        <v>20.75</v>
      </c>
      <c r="I4460">
        <v>2075</v>
      </c>
      <c r="J4460">
        <v>7.45</v>
      </c>
      <c r="K4460">
        <v>745</v>
      </c>
      <c r="L4460">
        <v>13.3</v>
      </c>
      <c r="M4460">
        <v>0.64096385542168677</v>
      </c>
      <c r="N4460">
        <v>1330</v>
      </c>
      <c r="O4460" t="s">
        <v>395</v>
      </c>
      <c r="P4460" t="s">
        <v>396</v>
      </c>
      <c r="Q4460" t="s">
        <v>191</v>
      </c>
      <c r="R4460" t="s">
        <v>56</v>
      </c>
      <c r="S4460" t="s">
        <v>192</v>
      </c>
      <c r="T4460" t="s">
        <v>397</v>
      </c>
      <c r="U4460" t="s">
        <v>1191</v>
      </c>
      <c r="V4460">
        <f>YEAR(sales_order1[[#This Row],[date]])</f>
        <v>2022</v>
      </c>
      <c r="W4460" t="str">
        <f>TEXT(sales_order1[[#This Row],[date]], "Mmm")</f>
        <v>Jan</v>
      </c>
      <c r="X4460">
        <f>VALUE(TEXT(sales_order1[[#This Row],[date]], "D"))</f>
        <v>10</v>
      </c>
      <c r="Y4460">
        <v>2</v>
      </c>
    </row>
    <row r="4461" spans="1:25" x14ac:dyDescent="0.25">
      <c r="A4461" s="1">
        <v>44571</v>
      </c>
      <c r="B4461">
        <v>70058</v>
      </c>
      <c r="C4461" t="s">
        <v>86</v>
      </c>
      <c r="D4461" t="str">
        <f>VLOOKUP(sales_order1[[#This Row],[itemCode]],product_details3!B:C,2,0)</f>
        <v>SRMH30</v>
      </c>
      <c r="E4461" t="s">
        <v>87</v>
      </c>
      <c r="F4461" t="s">
        <v>30</v>
      </c>
      <c r="G4461">
        <v>150</v>
      </c>
      <c r="H4461">
        <v>21</v>
      </c>
      <c r="I4461">
        <v>3150</v>
      </c>
      <c r="J4461">
        <v>6.6</v>
      </c>
      <c r="K4461">
        <v>990</v>
      </c>
      <c r="L4461">
        <v>14.4</v>
      </c>
      <c r="M4461">
        <v>0.68571428571428572</v>
      </c>
      <c r="N4461">
        <v>2160</v>
      </c>
      <c r="O4461" t="s">
        <v>591</v>
      </c>
      <c r="P4461" t="s">
        <v>592</v>
      </c>
      <c r="Q4461" t="s">
        <v>100</v>
      </c>
      <c r="R4461" t="s">
        <v>40</v>
      </c>
      <c r="S4461" t="s">
        <v>101</v>
      </c>
      <c r="T4461" t="s">
        <v>593</v>
      </c>
      <c r="U4461" t="s">
        <v>1190</v>
      </c>
      <c r="V4461">
        <f>YEAR(sales_order1[[#This Row],[date]])</f>
        <v>2022</v>
      </c>
      <c r="W4461" t="str">
        <f>TEXT(sales_order1[[#This Row],[date]], "Mmm")</f>
        <v>Jan</v>
      </c>
      <c r="X4461">
        <f>VALUE(TEXT(sales_order1[[#This Row],[date]], "D"))</f>
        <v>10</v>
      </c>
      <c r="Y4461">
        <v>2</v>
      </c>
    </row>
    <row r="4462" spans="1:25" x14ac:dyDescent="0.25">
      <c r="A4462" s="1">
        <v>44571</v>
      </c>
      <c r="B4462">
        <v>70059</v>
      </c>
      <c r="C4462" t="s">
        <v>386</v>
      </c>
      <c r="D4462" t="str">
        <f>VLOOKUP(sales_order1[[#This Row],[itemCode]],product_details3!B:C,2,0)</f>
        <v>EXFC100</v>
      </c>
      <c r="E4462" t="s">
        <v>387</v>
      </c>
      <c r="F4462" t="s">
        <v>183</v>
      </c>
      <c r="G4462">
        <v>250</v>
      </c>
      <c r="H4462">
        <v>24.65</v>
      </c>
      <c r="I4462">
        <v>6162.5</v>
      </c>
      <c r="J4462">
        <v>9.5500000000000007</v>
      </c>
      <c r="K4462">
        <v>2387.5</v>
      </c>
      <c r="L4462">
        <v>15.1</v>
      </c>
      <c r="M4462">
        <v>0.61257606490872218</v>
      </c>
      <c r="N4462">
        <v>3775</v>
      </c>
      <c r="O4462" t="s">
        <v>75</v>
      </c>
      <c r="P4462" t="s">
        <v>76</v>
      </c>
      <c r="Q4462" t="s">
        <v>77</v>
      </c>
      <c r="R4462" t="s">
        <v>72</v>
      </c>
      <c r="S4462" t="s">
        <v>78</v>
      </c>
      <c r="T4462" t="s">
        <v>79</v>
      </c>
      <c r="U4462" t="s">
        <v>1190</v>
      </c>
      <c r="V4462">
        <f>YEAR(sales_order1[[#This Row],[date]])</f>
        <v>2022</v>
      </c>
      <c r="W4462" t="str">
        <f>TEXT(sales_order1[[#This Row],[date]], "Mmm")</f>
        <v>Jan</v>
      </c>
      <c r="X4462">
        <f>VALUE(TEXT(sales_order1[[#This Row],[date]], "D"))</f>
        <v>10</v>
      </c>
      <c r="Y4462">
        <v>2</v>
      </c>
    </row>
    <row r="4463" spans="1:25" x14ac:dyDescent="0.25">
      <c r="A4463" s="1">
        <v>44571</v>
      </c>
      <c r="B4463">
        <v>70060</v>
      </c>
      <c r="C4463" t="s">
        <v>156</v>
      </c>
      <c r="D4463" t="str">
        <f>VLOOKUP(sales_order1[[#This Row],[itemCode]],product_details3!B:C,2,0)</f>
        <v>SCRT30</v>
      </c>
      <c r="E4463" t="s">
        <v>157</v>
      </c>
      <c r="F4463" t="s">
        <v>61</v>
      </c>
      <c r="G4463">
        <v>50</v>
      </c>
      <c r="H4463">
        <v>11.3</v>
      </c>
      <c r="I4463">
        <v>565</v>
      </c>
      <c r="J4463">
        <v>3.8</v>
      </c>
      <c r="K4463">
        <v>190</v>
      </c>
      <c r="L4463">
        <v>7.5</v>
      </c>
      <c r="M4463">
        <v>0.66371681415929207</v>
      </c>
      <c r="N4463">
        <v>375</v>
      </c>
      <c r="O4463" t="s">
        <v>636</v>
      </c>
      <c r="P4463" t="s">
        <v>637</v>
      </c>
      <c r="Q4463" t="s">
        <v>378</v>
      </c>
      <c r="R4463" t="s">
        <v>72</v>
      </c>
      <c r="S4463" t="s">
        <v>638</v>
      </c>
      <c r="T4463" t="s">
        <v>639</v>
      </c>
      <c r="U4463" t="s">
        <v>1188</v>
      </c>
      <c r="V4463">
        <f>YEAR(sales_order1[[#This Row],[date]])</f>
        <v>2022</v>
      </c>
      <c r="W4463" t="str">
        <f>TEXT(sales_order1[[#This Row],[date]], "Mmm")</f>
        <v>Jan</v>
      </c>
      <c r="X4463">
        <f>VALUE(TEXT(sales_order1[[#This Row],[date]], "D"))</f>
        <v>10</v>
      </c>
      <c r="Y4463">
        <v>2</v>
      </c>
    </row>
    <row r="4464" spans="1:25" x14ac:dyDescent="0.25">
      <c r="A4464" s="1">
        <v>44572</v>
      </c>
      <c r="B4464">
        <v>70061</v>
      </c>
      <c r="C4464" t="s">
        <v>194</v>
      </c>
      <c r="D4464" t="str">
        <f>VLOOKUP(sales_order1[[#This Row],[itemCode]],product_details3!B:C,2,0)</f>
        <v>CLNG150</v>
      </c>
      <c r="E4464" t="s">
        <v>195</v>
      </c>
      <c r="F4464" t="s">
        <v>45</v>
      </c>
      <c r="G4464">
        <v>200</v>
      </c>
      <c r="H4464">
        <v>12.75</v>
      </c>
      <c r="I4464">
        <v>2550</v>
      </c>
      <c r="J4464">
        <v>4.45</v>
      </c>
      <c r="K4464">
        <v>890</v>
      </c>
      <c r="L4464">
        <v>8.3000000000000007</v>
      </c>
      <c r="M4464">
        <v>0.65098039215686276</v>
      </c>
      <c r="N4464">
        <v>1660</v>
      </c>
      <c r="O4464" t="s">
        <v>196</v>
      </c>
      <c r="P4464" t="s">
        <v>197</v>
      </c>
      <c r="Q4464" t="s">
        <v>132</v>
      </c>
      <c r="R4464" t="s">
        <v>56</v>
      </c>
      <c r="S4464" t="s">
        <v>133</v>
      </c>
      <c r="T4464" t="s">
        <v>198</v>
      </c>
      <c r="U4464" t="s">
        <v>1191</v>
      </c>
      <c r="V4464">
        <f>YEAR(sales_order1[[#This Row],[date]])</f>
        <v>2022</v>
      </c>
      <c r="W4464" t="str">
        <f>TEXT(sales_order1[[#This Row],[date]], "Mmm")</f>
        <v>Jan</v>
      </c>
      <c r="X4464">
        <f>VALUE(TEXT(sales_order1[[#This Row],[date]], "D"))</f>
        <v>11</v>
      </c>
      <c r="Y4464">
        <v>2</v>
      </c>
    </row>
    <row r="4465" spans="1:25" x14ac:dyDescent="0.25">
      <c r="A4465" s="1">
        <v>44572</v>
      </c>
      <c r="B4465">
        <v>70062</v>
      </c>
      <c r="C4465" t="s">
        <v>352</v>
      </c>
      <c r="D4465" t="str">
        <f>VLOOKUP(sales_order1[[#This Row],[itemCode]],product_details3!B:C,2,0)</f>
        <v>MSTL50</v>
      </c>
      <c r="E4465" t="s">
        <v>353</v>
      </c>
      <c r="F4465" t="s">
        <v>21</v>
      </c>
      <c r="G4465">
        <v>50</v>
      </c>
      <c r="H4465">
        <v>16.95</v>
      </c>
      <c r="I4465">
        <v>847.5</v>
      </c>
      <c r="J4465">
        <v>5.2</v>
      </c>
      <c r="K4465">
        <v>260</v>
      </c>
      <c r="L4465">
        <v>11.75</v>
      </c>
      <c r="M4465">
        <v>0.69321533923303835</v>
      </c>
      <c r="N4465">
        <v>587.5</v>
      </c>
      <c r="O4465" t="s">
        <v>492</v>
      </c>
      <c r="P4465" t="s">
        <v>493</v>
      </c>
      <c r="Q4465" t="s">
        <v>378</v>
      </c>
      <c r="R4465" t="s">
        <v>72</v>
      </c>
      <c r="S4465" t="s">
        <v>379</v>
      </c>
      <c r="T4465" t="s">
        <v>494</v>
      </c>
      <c r="U4465" t="s">
        <v>1188</v>
      </c>
      <c r="V4465">
        <f>YEAR(sales_order1[[#This Row],[date]])</f>
        <v>2022</v>
      </c>
      <c r="W4465" t="str">
        <f>TEXT(sales_order1[[#This Row],[date]], "Mmm")</f>
        <v>Jan</v>
      </c>
      <c r="X4465">
        <f>VALUE(TEXT(sales_order1[[#This Row],[date]], "D"))</f>
        <v>11</v>
      </c>
      <c r="Y4465">
        <v>2</v>
      </c>
    </row>
    <row r="4466" spans="1:25" x14ac:dyDescent="0.25">
      <c r="A4466" s="1">
        <v>44572</v>
      </c>
      <c r="B4466">
        <v>70063</v>
      </c>
      <c r="C4466" t="s">
        <v>194</v>
      </c>
      <c r="D4466" t="str">
        <f>VLOOKUP(sales_order1[[#This Row],[itemCode]],product_details3!B:C,2,0)</f>
        <v>CLNG150</v>
      </c>
      <c r="E4466" t="s">
        <v>195</v>
      </c>
      <c r="F4466" t="s">
        <v>45</v>
      </c>
      <c r="G4466">
        <v>200</v>
      </c>
      <c r="H4466">
        <v>12.75</v>
      </c>
      <c r="I4466">
        <v>2550</v>
      </c>
      <c r="J4466">
        <v>4.45</v>
      </c>
      <c r="K4466">
        <v>890</v>
      </c>
      <c r="L4466">
        <v>8.3000000000000007</v>
      </c>
      <c r="M4466">
        <v>0.65098039215686276</v>
      </c>
      <c r="N4466">
        <v>1660</v>
      </c>
      <c r="O4466" t="s">
        <v>420</v>
      </c>
      <c r="P4466" t="s">
        <v>421</v>
      </c>
      <c r="Q4466" t="s">
        <v>77</v>
      </c>
      <c r="R4466" t="s">
        <v>72</v>
      </c>
      <c r="S4466" t="s">
        <v>78</v>
      </c>
      <c r="T4466" t="s">
        <v>422</v>
      </c>
      <c r="U4466" t="s">
        <v>1190</v>
      </c>
      <c r="V4466">
        <f>YEAR(sales_order1[[#This Row],[date]])</f>
        <v>2022</v>
      </c>
      <c r="W4466" t="str">
        <f>TEXT(sales_order1[[#This Row],[date]], "Mmm")</f>
        <v>Jan</v>
      </c>
      <c r="X4466">
        <f>VALUE(TEXT(sales_order1[[#This Row],[date]], "D"))</f>
        <v>11</v>
      </c>
      <c r="Y4466">
        <v>2</v>
      </c>
    </row>
    <row r="4467" spans="1:25" x14ac:dyDescent="0.25">
      <c r="A4467" s="1">
        <v>44572</v>
      </c>
      <c r="B4467">
        <v>70064</v>
      </c>
      <c r="C4467" t="s">
        <v>135</v>
      </c>
      <c r="D4467" t="str">
        <f>VLOOKUP(sales_order1[[#This Row],[itemCode]],product_details3!B:C,2,0)</f>
        <v>MSKSH</v>
      </c>
      <c r="E4467" t="s">
        <v>136</v>
      </c>
      <c r="F4467" t="s">
        <v>137</v>
      </c>
      <c r="G4467">
        <v>200</v>
      </c>
      <c r="H4467">
        <v>18.75</v>
      </c>
      <c r="I4467">
        <v>3750</v>
      </c>
      <c r="J4467">
        <v>7.45</v>
      </c>
      <c r="K4467">
        <v>1490</v>
      </c>
      <c r="L4467">
        <v>11.3</v>
      </c>
      <c r="M4467">
        <v>0.60266666666666668</v>
      </c>
      <c r="N4467">
        <v>2260</v>
      </c>
      <c r="O4467" t="s">
        <v>37</v>
      </c>
      <c r="P4467" t="s">
        <v>38</v>
      </c>
      <c r="Q4467" t="s">
        <v>39</v>
      </c>
      <c r="R4467" t="s">
        <v>40</v>
      </c>
      <c r="S4467" t="s">
        <v>41</v>
      </c>
      <c r="T4467" t="s">
        <v>42</v>
      </c>
      <c r="U4467" t="s">
        <v>1188</v>
      </c>
      <c r="V4467">
        <f>YEAR(sales_order1[[#This Row],[date]])</f>
        <v>2022</v>
      </c>
      <c r="W4467" t="str">
        <f>TEXT(sales_order1[[#This Row],[date]], "Mmm")</f>
        <v>Jan</v>
      </c>
      <c r="X4467">
        <f>VALUE(TEXT(sales_order1[[#This Row],[date]], "D"))</f>
        <v>11</v>
      </c>
      <c r="Y4467">
        <v>2</v>
      </c>
    </row>
    <row r="4468" spans="1:25" x14ac:dyDescent="0.25">
      <c r="A4468" s="1">
        <v>44572</v>
      </c>
      <c r="B4468">
        <v>70065</v>
      </c>
      <c r="C4468" t="s">
        <v>333</v>
      </c>
      <c r="D4468" t="str">
        <f>VLOOKUP(sales_order1[[#This Row],[itemCode]],product_details3!B:C,2,0)</f>
        <v>TNRH200</v>
      </c>
      <c r="E4468" t="s">
        <v>334</v>
      </c>
      <c r="F4468" t="s">
        <v>124</v>
      </c>
      <c r="G4468">
        <v>150</v>
      </c>
      <c r="H4468">
        <v>21</v>
      </c>
      <c r="I4468">
        <v>3150</v>
      </c>
      <c r="J4468">
        <v>6.6</v>
      </c>
      <c r="K4468">
        <v>990</v>
      </c>
      <c r="L4468">
        <v>14.4</v>
      </c>
      <c r="M4468">
        <v>0.68571428571428572</v>
      </c>
      <c r="N4468">
        <v>2160</v>
      </c>
      <c r="O4468" t="s">
        <v>756</v>
      </c>
      <c r="P4468" t="s">
        <v>757</v>
      </c>
      <c r="Q4468" t="s">
        <v>64</v>
      </c>
      <c r="R4468" t="s">
        <v>40</v>
      </c>
      <c r="S4468" t="s">
        <v>84</v>
      </c>
      <c r="T4468" t="s">
        <v>419</v>
      </c>
      <c r="U4468" t="s">
        <v>1189</v>
      </c>
      <c r="V4468">
        <f>YEAR(sales_order1[[#This Row],[date]])</f>
        <v>2022</v>
      </c>
      <c r="W4468" t="str">
        <f>TEXT(sales_order1[[#This Row],[date]], "Mmm")</f>
        <v>Jan</v>
      </c>
      <c r="X4468">
        <f>VALUE(TEXT(sales_order1[[#This Row],[date]], "D"))</f>
        <v>11</v>
      </c>
      <c r="Y4468">
        <v>2</v>
      </c>
    </row>
    <row r="4469" spans="1:25" x14ac:dyDescent="0.25">
      <c r="A4469" s="1">
        <v>44572</v>
      </c>
      <c r="B4469">
        <v>70066</v>
      </c>
      <c r="C4469" t="s">
        <v>115</v>
      </c>
      <c r="D4469" t="str">
        <f>VLOOKUP(sales_order1[[#This Row],[itemCode]],product_details3!B:C,2,0)</f>
        <v>SCRS30100</v>
      </c>
      <c r="E4469" t="s">
        <v>116</v>
      </c>
      <c r="F4469" t="s">
        <v>61</v>
      </c>
      <c r="G4469">
        <v>200</v>
      </c>
      <c r="H4469">
        <v>32.75</v>
      </c>
      <c r="I4469">
        <v>6550</v>
      </c>
      <c r="J4469">
        <v>11.25</v>
      </c>
      <c r="K4469">
        <v>2250</v>
      </c>
      <c r="L4469">
        <v>21.5</v>
      </c>
      <c r="M4469">
        <v>0.65648854961832059</v>
      </c>
      <c r="N4469">
        <v>4300</v>
      </c>
      <c r="O4469" t="s">
        <v>184</v>
      </c>
      <c r="P4469" t="s">
        <v>185</v>
      </c>
      <c r="Q4469" t="s">
        <v>186</v>
      </c>
      <c r="R4469" t="s">
        <v>112</v>
      </c>
      <c r="S4469" t="s">
        <v>187</v>
      </c>
      <c r="T4469" t="s">
        <v>188</v>
      </c>
      <c r="U4469" t="s">
        <v>1189</v>
      </c>
      <c r="V4469">
        <f>YEAR(sales_order1[[#This Row],[date]])</f>
        <v>2022</v>
      </c>
      <c r="W4469" t="str">
        <f>TEXT(sales_order1[[#This Row],[date]], "Mmm")</f>
        <v>Jan</v>
      </c>
      <c r="X4469">
        <f>VALUE(TEXT(sales_order1[[#This Row],[date]], "D"))</f>
        <v>11</v>
      </c>
      <c r="Y4469">
        <v>2</v>
      </c>
    </row>
    <row r="4470" spans="1:25" x14ac:dyDescent="0.25">
      <c r="A4470" s="1">
        <v>44572</v>
      </c>
      <c r="B4470">
        <v>70067</v>
      </c>
      <c r="C4470" t="s">
        <v>35</v>
      </c>
      <c r="D4470" t="str">
        <f>VLOOKUP(sales_order1[[#This Row],[itemCode]],product_details3!B:C,2,0)</f>
        <v>SRMA30</v>
      </c>
      <c r="E4470" t="s">
        <v>36</v>
      </c>
      <c r="F4470" t="s">
        <v>30</v>
      </c>
      <c r="G4470">
        <v>100</v>
      </c>
      <c r="H4470">
        <v>26.2</v>
      </c>
      <c r="I4470">
        <v>2620</v>
      </c>
      <c r="J4470">
        <v>9.4</v>
      </c>
      <c r="K4470">
        <v>940</v>
      </c>
      <c r="L4470">
        <v>16.8</v>
      </c>
      <c r="M4470">
        <v>0.6412213740458016</v>
      </c>
      <c r="N4470">
        <v>1680</v>
      </c>
      <c r="O4470" t="s">
        <v>723</v>
      </c>
      <c r="P4470" t="s">
        <v>724</v>
      </c>
      <c r="Q4470" t="s">
        <v>264</v>
      </c>
      <c r="R4470" t="s">
        <v>56</v>
      </c>
      <c r="S4470" t="s">
        <v>133</v>
      </c>
      <c r="T4470" t="s">
        <v>581</v>
      </c>
      <c r="U4470" t="s">
        <v>1191</v>
      </c>
      <c r="V4470">
        <f>YEAR(sales_order1[[#This Row],[date]])</f>
        <v>2022</v>
      </c>
      <c r="W4470" t="str">
        <f>TEXT(sales_order1[[#This Row],[date]], "Mmm")</f>
        <v>Jan</v>
      </c>
      <c r="X4470">
        <f>VALUE(TEXT(sales_order1[[#This Row],[date]], "D"))</f>
        <v>11</v>
      </c>
      <c r="Y4470">
        <v>2</v>
      </c>
    </row>
    <row r="4471" spans="1:25" x14ac:dyDescent="0.25">
      <c r="A4471" s="1">
        <v>44572</v>
      </c>
      <c r="B4471">
        <v>70068</v>
      </c>
      <c r="C4471" t="s">
        <v>360</v>
      </c>
      <c r="D4471" t="str">
        <f>VLOOKUP(sales_order1[[#This Row],[itemCode]],product_details3!B:C,2,0)</f>
        <v>TNRS100</v>
      </c>
      <c r="E4471" t="s">
        <v>361</v>
      </c>
      <c r="F4471" t="s">
        <v>124</v>
      </c>
      <c r="G4471">
        <v>250</v>
      </c>
      <c r="H4471">
        <v>13.1</v>
      </c>
      <c r="I4471">
        <v>3275</v>
      </c>
      <c r="J4471">
        <v>4.7</v>
      </c>
      <c r="K4471">
        <v>1175</v>
      </c>
      <c r="L4471">
        <v>8.4</v>
      </c>
      <c r="M4471">
        <v>0.6412213740458016</v>
      </c>
      <c r="N4471">
        <v>2100</v>
      </c>
      <c r="O4471" t="s">
        <v>117</v>
      </c>
      <c r="P4471" t="s">
        <v>118</v>
      </c>
      <c r="Q4471" t="s">
        <v>119</v>
      </c>
      <c r="R4471" t="s">
        <v>40</v>
      </c>
      <c r="S4471" t="s">
        <v>120</v>
      </c>
      <c r="T4471" t="s">
        <v>121</v>
      </c>
      <c r="U4471" t="s">
        <v>1190</v>
      </c>
      <c r="V4471">
        <f>YEAR(sales_order1[[#This Row],[date]])</f>
        <v>2022</v>
      </c>
      <c r="W4471" t="str">
        <f>TEXT(sales_order1[[#This Row],[date]], "Mmm")</f>
        <v>Jan</v>
      </c>
      <c r="X4471">
        <f>VALUE(TEXT(sales_order1[[#This Row],[date]], "D"))</f>
        <v>11</v>
      </c>
      <c r="Y4471">
        <v>2</v>
      </c>
    </row>
    <row r="4472" spans="1:25" x14ac:dyDescent="0.25">
      <c r="A4472" s="1">
        <v>44572</v>
      </c>
      <c r="B4472">
        <v>70069</v>
      </c>
      <c r="C4472" t="s">
        <v>43</v>
      </c>
      <c r="D4472" t="str">
        <f>VLOOKUP(sales_order1[[#This Row],[itemCode]],product_details3!B:C,2,0)</f>
        <v>CLNG200</v>
      </c>
      <c r="E4472" t="s">
        <v>44</v>
      </c>
      <c r="F4472" t="s">
        <v>45</v>
      </c>
      <c r="G4472">
        <v>200</v>
      </c>
      <c r="H4472">
        <v>21.25</v>
      </c>
      <c r="I4472">
        <v>4250</v>
      </c>
      <c r="J4472">
        <v>7.75</v>
      </c>
      <c r="K4472">
        <v>1550</v>
      </c>
      <c r="L4472">
        <v>13.5</v>
      </c>
      <c r="M4472">
        <v>0.63529411764705879</v>
      </c>
      <c r="N4472">
        <v>2700</v>
      </c>
      <c r="O4472" t="s">
        <v>514</v>
      </c>
      <c r="P4472" t="s">
        <v>515</v>
      </c>
      <c r="Q4472" t="s">
        <v>64</v>
      </c>
      <c r="R4472" t="s">
        <v>40</v>
      </c>
      <c r="S4472" t="s">
        <v>84</v>
      </c>
      <c r="T4472" t="s">
        <v>419</v>
      </c>
      <c r="U4472" t="s">
        <v>1189</v>
      </c>
      <c r="V4472">
        <f>YEAR(sales_order1[[#This Row],[date]])</f>
        <v>2022</v>
      </c>
      <c r="W4472" t="str">
        <f>TEXT(sales_order1[[#This Row],[date]], "Mmm")</f>
        <v>Jan</v>
      </c>
      <c r="X4472">
        <f>VALUE(TEXT(sales_order1[[#This Row],[date]], "D"))</f>
        <v>11</v>
      </c>
      <c r="Y4472">
        <v>2</v>
      </c>
    </row>
    <row r="4473" spans="1:25" x14ac:dyDescent="0.25">
      <c r="A4473" s="1">
        <v>44572</v>
      </c>
      <c r="B4473">
        <v>70070</v>
      </c>
      <c r="C4473" t="s">
        <v>194</v>
      </c>
      <c r="D4473" t="str">
        <f>VLOOKUP(sales_order1[[#This Row],[itemCode]],product_details3!B:C,2,0)</f>
        <v>CLNG150</v>
      </c>
      <c r="E4473" t="s">
        <v>195</v>
      </c>
      <c r="F4473" t="s">
        <v>45</v>
      </c>
      <c r="G4473">
        <v>200</v>
      </c>
      <c r="H4473">
        <v>12.75</v>
      </c>
      <c r="I4473">
        <v>2550</v>
      </c>
      <c r="J4473">
        <v>4.45</v>
      </c>
      <c r="K4473">
        <v>890</v>
      </c>
      <c r="L4473">
        <v>8.3000000000000007</v>
      </c>
      <c r="M4473">
        <v>0.65098039215686276</v>
      </c>
      <c r="N4473">
        <v>1660</v>
      </c>
      <c r="O4473" t="s">
        <v>412</v>
      </c>
      <c r="P4473" t="s">
        <v>413</v>
      </c>
      <c r="Q4473" t="s">
        <v>48</v>
      </c>
      <c r="R4473" t="s">
        <v>25</v>
      </c>
      <c r="S4473" t="s">
        <v>49</v>
      </c>
      <c r="T4473" t="s">
        <v>414</v>
      </c>
      <c r="U4473" t="s">
        <v>1191</v>
      </c>
      <c r="V4473">
        <f>YEAR(sales_order1[[#This Row],[date]])</f>
        <v>2022</v>
      </c>
      <c r="W4473" t="str">
        <f>TEXT(sales_order1[[#This Row],[date]], "Mmm")</f>
        <v>Jan</v>
      </c>
      <c r="X4473">
        <f>VALUE(TEXT(sales_order1[[#This Row],[date]], "D"))</f>
        <v>11</v>
      </c>
      <c r="Y4473">
        <v>2</v>
      </c>
    </row>
    <row r="4474" spans="1:25" x14ac:dyDescent="0.25">
      <c r="A4474" s="1">
        <v>44573</v>
      </c>
      <c r="B4474">
        <v>70071</v>
      </c>
      <c r="C4474" t="s">
        <v>86</v>
      </c>
      <c r="D4474" t="str">
        <f>VLOOKUP(sales_order1[[#This Row],[itemCode]],product_details3!B:C,2,0)</f>
        <v>SRMH30</v>
      </c>
      <c r="E4474" t="s">
        <v>87</v>
      </c>
      <c r="F4474" t="s">
        <v>30</v>
      </c>
      <c r="G4474">
        <v>150</v>
      </c>
      <c r="H4474">
        <v>21</v>
      </c>
      <c r="I4474">
        <v>3150</v>
      </c>
      <c r="J4474">
        <v>6.6</v>
      </c>
      <c r="K4474">
        <v>990</v>
      </c>
      <c r="L4474">
        <v>14.4</v>
      </c>
      <c r="M4474">
        <v>0.68571428571428572</v>
      </c>
      <c r="N4474">
        <v>2160</v>
      </c>
      <c r="O4474" t="s">
        <v>211</v>
      </c>
      <c r="P4474" t="s">
        <v>212</v>
      </c>
      <c r="Q4474" t="s">
        <v>213</v>
      </c>
      <c r="R4474" t="s">
        <v>25</v>
      </c>
      <c r="S4474" t="s">
        <v>214</v>
      </c>
      <c r="T4474" t="s">
        <v>215</v>
      </c>
      <c r="U4474" t="s">
        <v>1191</v>
      </c>
      <c r="V4474">
        <f>YEAR(sales_order1[[#This Row],[date]])</f>
        <v>2022</v>
      </c>
      <c r="W4474" t="str">
        <f>TEXT(sales_order1[[#This Row],[date]], "Mmm")</f>
        <v>Jan</v>
      </c>
      <c r="X4474">
        <f>VALUE(TEXT(sales_order1[[#This Row],[date]], "D"))</f>
        <v>12</v>
      </c>
      <c r="Y4474">
        <v>2</v>
      </c>
    </row>
    <row r="4475" spans="1:25" x14ac:dyDescent="0.25">
      <c r="A4475" s="1">
        <v>44573</v>
      </c>
      <c r="B4475">
        <v>70072</v>
      </c>
      <c r="C4475" t="s">
        <v>67</v>
      </c>
      <c r="D4475" t="str">
        <f>VLOOKUP(sales_order1[[#This Row],[itemCode]],product_details3!B:C,2,0)</f>
        <v>SRMH15</v>
      </c>
      <c r="E4475" t="s">
        <v>68</v>
      </c>
      <c r="F4475" t="s">
        <v>30</v>
      </c>
      <c r="G4475">
        <v>300</v>
      </c>
      <c r="H4475">
        <v>15.75</v>
      </c>
      <c r="I4475">
        <v>4725</v>
      </c>
      <c r="J4475">
        <v>5.45</v>
      </c>
      <c r="K4475">
        <v>1635</v>
      </c>
      <c r="L4475">
        <v>10.3</v>
      </c>
      <c r="M4475">
        <v>0.65396825396825398</v>
      </c>
      <c r="N4475">
        <v>3090</v>
      </c>
      <c r="O4475" t="s">
        <v>585</v>
      </c>
      <c r="P4475" t="s">
        <v>586</v>
      </c>
      <c r="Q4475" t="s">
        <v>64</v>
      </c>
      <c r="R4475" t="s">
        <v>40</v>
      </c>
      <c r="S4475" t="s">
        <v>65</v>
      </c>
      <c r="T4475" t="s">
        <v>587</v>
      </c>
      <c r="U4475" t="s">
        <v>1190</v>
      </c>
      <c r="V4475">
        <f>YEAR(sales_order1[[#This Row],[date]])</f>
        <v>2022</v>
      </c>
      <c r="W4475" t="str">
        <f>TEXT(sales_order1[[#This Row],[date]], "Mmm")</f>
        <v>Jan</v>
      </c>
      <c r="X4475">
        <f>VALUE(TEXT(sales_order1[[#This Row],[date]], "D"))</f>
        <v>12</v>
      </c>
      <c r="Y4475">
        <v>2</v>
      </c>
    </row>
    <row r="4476" spans="1:25" x14ac:dyDescent="0.25">
      <c r="A4476" s="1">
        <v>44573</v>
      </c>
      <c r="B4476">
        <v>70073</v>
      </c>
      <c r="C4476" t="s">
        <v>331</v>
      </c>
      <c r="D4476" t="str">
        <f>VLOOKUP(sales_order1[[#This Row],[itemCode]],product_details3!B:C,2,0)</f>
        <v>EXFP50</v>
      </c>
      <c r="E4476" t="s">
        <v>332</v>
      </c>
      <c r="F4476" t="s">
        <v>183</v>
      </c>
      <c r="G4476">
        <v>200</v>
      </c>
      <c r="H4476">
        <v>16.95</v>
      </c>
      <c r="I4476">
        <v>3390</v>
      </c>
      <c r="J4476">
        <v>6.2</v>
      </c>
      <c r="K4476">
        <v>1240</v>
      </c>
      <c r="L4476">
        <v>10.75</v>
      </c>
      <c r="M4476">
        <v>0.63421828908554578</v>
      </c>
      <c r="N4476">
        <v>2150</v>
      </c>
      <c r="O4476" t="s">
        <v>82</v>
      </c>
      <c r="P4476" t="s">
        <v>83</v>
      </c>
      <c r="Q4476" t="s">
        <v>64</v>
      </c>
      <c r="R4476" t="s">
        <v>40</v>
      </c>
      <c r="S4476" t="s">
        <v>84</v>
      </c>
      <c r="T4476" t="s">
        <v>85</v>
      </c>
      <c r="U4476" t="s">
        <v>1189</v>
      </c>
      <c r="V4476">
        <f>YEAR(sales_order1[[#This Row],[date]])</f>
        <v>2022</v>
      </c>
      <c r="W4476" t="str">
        <f>TEXT(sales_order1[[#This Row],[date]], "Mmm")</f>
        <v>Jan</v>
      </c>
      <c r="X4476">
        <f>VALUE(TEXT(sales_order1[[#This Row],[date]], "D"))</f>
        <v>12</v>
      </c>
      <c r="Y4476">
        <v>2</v>
      </c>
    </row>
    <row r="4477" spans="1:25" x14ac:dyDescent="0.25">
      <c r="A4477" s="1">
        <v>44573</v>
      </c>
      <c r="B4477">
        <v>70074</v>
      </c>
      <c r="C4477" t="s">
        <v>103</v>
      </c>
      <c r="D4477" t="str">
        <f>VLOOKUP(sales_order1[[#This Row],[itemCode]],product_details3!B:C,2,0)</f>
        <v>SCRT50</v>
      </c>
      <c r="E4477" t="s">
        <v>104</v>
      </c>
      <c r="F4477" t="s">
        <v>61</v>
      </c>
      <c r="G4477">
        <v>350</v>
      </c>
      <c r="H4477">
        <v>16.95</v>
      </c>
      <c r="I4477">
        <v>5932.5</v>
      </c>
      <c r="J4477">
        <v>5.2</v>
      </c>
      <c r="K4477">
        <v>1820</v>
      </c>
      <c r="L4477">
        <v>11.75</v>
      </c>
      <c r="M4477">
        <v>0.69321533923303835</v>
      </c>
      <c r="N4477">
        <v>4112.5</v>
      </c>
      <c r="O4477" t="s">
        <v>667</v>
      </c>
      <c r="P4477" t="s">
        <v>668</v>
      </c>
      <c r="Q4477" t="s">
        <v>271</v>
      </c>
      <c r="R4477" t="s">
        <v>56</v>
      </c>
      <c r="S4477" t="s">
        <v>192</v>
      </c>
      <c r="T4477" t="s">
        <v>669</v>
      </c>
      <c r="U4477" t="s">
        <v>1191</v>
      </c>
      <c r="V4477">
        <f>YEAR(sales_order1[[#This Row],[date]])</f>
        <v>2022</v>
      </c>
      <c r="W4477" t="str">
        <f>TEXT(sales_order1[[#This Row],[date]], "Mmm")</f>
        <v>Jan</v>
      </c>
      <c r="X4477">
        <f>VALUE(TEXT(sales_order1[[#This Row],[date]], "D"))</f>
        <v>12</v>
      </c>
      <c r="Y4477">
        <v>2</v>
      </c>
    </row>
    <row r="4478" spans="1:25" x14ac:dyDescent="0.25">
      <c r="A4478" s="1">
        <v>44573</v>
      </c>
      <c r="B4478">
        <v>70075</v>
      </c>
      <c r="C4478" t="s">
        <v>19</v>
      </c>
      <c r="D4478" t="str">
        <f>VLOOKUP(sales_order1[[#This Row],[itemCode]],product_details3!B:C,2,0)</f>
        <v>MSTH100</v>
      </c>
      <c r="E4478" t="s">
        <v>20</v>
      </c>
      <c r="F4478" t="s">
        <v>21</v>
      </c>
      <c r="G4478">
        <v>250</v>
      </c>
      <c r="H4478">
        <v>26.25</v>
      </c>
      <c r="I4478">
        <v>6562.5</v>
      </c>
      <c r="J4478">
        <v>7.75</v>
      </c>
      <c r="K4478">
        <v>1937.5</v>
      </c>
      <c r="L4478">
        <v>18.5</v>
      </c>
      <c r="M4478">
        <v>0.70476190476190481</v>
      </c>
      <c r="N4478">
        <v>4625</v>
      </c>
      <c r="O4478" t="s">
        <v>484</v>
      </c>
      <c r="P4478" t="s">
        <v>485</v>
      </c>
      <c r="Q4478" t="s">
        <v>24</v>
      </c>
      <c r="R4478" t="s">
        <v>25</v>
      </c>
      <c r="S4478" t="s">
        <v>26</v>
      </c>
      <c r="T4478" t="s">
        <v>486</v>
      </c>
      <c r="U4478" t="s">
        <v>1191</v>
      </c>
      <c r="V4478">
        <f>YEAR(sales_order1[[#This Row],[date]])</f>
        <v>2022</v>
      </c>
      <c r="W4478" t="str">
        <f>TEXT(sales_order1[[#This Row],[date]], "Mmm")</f>
        <v>Jan</v>
      </c>
      <c r="X4478">
        <f>VALUE(TEXT(sales_order1[[#This Row],[date]], "D"))</f>
        <v>12</v>
      </c>
      <c r="Y4478">
        <v>2</v>
      </c>
    </row>
    <row r="4479" spans="1:25" x14ac:dyDescent="0.25">
      <c r="A4479" s="1">
        <v>44573</v>
      </c>
      <c r="B4479">
        <v>70076</v>
      </c>
      <c r="C4479" t="s">
        <v>194</v>
      </c>
      <c r="D4479" t="str">
        <f>VLOOKUP(sales_order1[[#This Row],[itemCode]],product_details3!B:C,2,0)</f>
        <v>CLNG150</v>
      </c>
      <c r="E4479" t="s">
        <v>195</v>
      </c>
      <c r="F4479" t="s">
        <v>45</v>
      </c>
      <c r="G4479">
        <v>250</v>
      </c>
      <c r="H4479">
        <v>12.75</v>
      </c>
      <c r="I4479">
        <v>3187.5</v>
      </c>
      <c r="J4479">
        <v>4.45</v>
      </c>
      <c r="K4479">
        <v>1112.5</v>
      </c>
      <c r="L4479">
        <v>8.3000000000000007</v>
      </c>
      <c r="M4479">
        <v>0.65098039215686276</v>
      </c>
      <c r="N4479">
        <v>2075</v>
      </c>
      <c r="O4479" t="s">
        <v>258</v>
      </c>
      <c r="P4479" t="s">
        <v>259</v>
      </c>
      <c r="Q4479" t="s">
        <v>93</v>
      </c>
      <c r="R4479" t="s">
        <v>72</v>
      </c>
      <c r="S4479" t="s">
        <v>260</v>
      </c>
      <c r="T4479" t="s">
        <v>261</v>
      </c>
      <c r="U4479" t="s">
        <v>1190</v>
      </c>
      <c r="V4479">
        <f>YEAR(sales_order1[[#This Row],[date]])</f>
        <v>2022</v>
      </c>
      <c r="W4479" t="str">
        <f>TEXT(sales_order1[[#This Row],[date]], "Mmm")</f>
        <v>Jan</v>
      </c>
      <c r="X4479">
        <f>VALUE(TEXT(sales_order1[[#This Row],[date]], "D"))</f>
        <v>12</v>
      </c>
      <c r="Y4479">
        <v>2</v>
      </c>
    </row>
    <row r="4480" spans="1:25" x14ac:dyDescent="0.25">
      <c r="A4480" s="1">
        <v>44573</v>
      </c>
      <c r="B4480">
        <v>70077</v>
      </c>
      <c r="C4480" t="s">
        <v>19</v>
      </c>
      <c r="D4480" t="str">
        <f>VLOOKUP(sales_order1[[#This Row],[itemCode]],product_details3!B:C,2,0)</f>
        <v>MSTH100</v>
      </c>
      <c r="E4480" t="s">
        <v>20</v>
      </c>
      <c r="F4480" t="s">
        <v>21</v>
      </c>
      <c r="G4480">
        <v>200</v>
      </c>
      <c r="H4480">
        <v>26.25</v>
      </c>
      <c r="I4480">
        <v>5250</v>
      </c>
      <c r="J4480">
        <v>7.75</v>
      </c>
      <c r="K4480">
        <v>1550</v>
      </c>
      <c r="L4480">
        <v>18.5</v>
      </c>
      <c r="M4480">
        <v>0.70476190476190481</v>
      </c>
      <c r="N4480">
        <v>3700</v>
      </c>
      <c r="O4480" t="s">
        <v>594</v>
      </c>
      <c r="P4480" t="s">
        <v>595</v>
      </c>
      <c r="Q4480" t="s">
        <v>264</v>
      </c>
      <c r="R4480" t="s">
        <v>56</v>
      </c>
      <c r="S4480" t="s">
        <v>133</v>
      </c>
      <c r="T4480" t="s">
        <v>596</v>
      </c>
      <c r="U4480" t="s">
        <v>1191</v>
      </c>
      <c r="V4480">
        <f>YEAR(sales_order1[[#This Row],[date]])</f>
        <v>2022</v>
      </c>
      <c r="W4480" t="str">
        <f>TEXT(sales_order1[[#This Row],[date]], "Mmm")</f>
        <v>Jan</v>
      </c>
      <c r="X4480">
        <f>VALUE(TEXT(sales_order1[[#This Row],[date]], "D"))</f>
        <v>12</v>
      </c>
      <c r="Y4480">
        <v>2</v>
      </c>
    </row>
    <row r="4481" spans="1:25" x14ac:dyDescent="0.25">
      <c r="A4481" s="1">
        <v>44573</v>
      </c>
      <c r="B4481">
        <v>70078</v>
      </c>
      <c r="C4481" t="s">
        <v>86</v>
      </c>
      <c r="D4481" t="str">
        <f>VLOOKUP(sales_order1[[#This Row],[itemCode]],product_details3!B:C,2,0)</f>
        <v>SRMH30</v>
      </c>
      <c r="E4481" t="s">
        <v>87</v>
      </c>
      <c r="F4481" t="s">
        <v>30</v>
      </c>
      <c r="G4481">
        <v>50</v>
      </c>
      <c r="H4481">
        <v>21</v>
      </c>
      <c r="I4481">
        <v>1050</v>
      </c>
      <c r="J4481">
        <v>6.6</v>
      </c>
      <c r="K4481">
        <v>330</v>
      </c>
      <c r="L4481">
        <v>14.4</v>
      </c>
      <c r="M4481">
        <v>0.68571428571428572</v>
      </c>
      <c r="N4481">
        <v>720</v>
      </c>
      <c r="O4481" t="s">
        <v>381</v>
      </c>
      <c r="P4481" t="s">
        <v>382</v>
      </c>
      <c r="Q4481" t="s">
        <v>383</v>
      </c>
      <c r="R4481" t="s">
        <v>72</v>
      </c>
      <c r="S4481" t="s">
        <v>384</v>
      </c>
      <c r="T4481" t="s">
        <v>385</v>
      </c>
      <c r="U4481" t="s">
        <v>1188</v>
      </c>
      <c r="V4481">
        <f>YEAR(sales_order1[[#This Row],[date]])</f>
        <v>2022</v>
      </c>
      <c r="W4481" t="str">
        <f>TEXT(sales_order1[[#This Row],[date]], "Mmm")</f>
        <v>Jan</v>
      </c>
      <c r="X4481">
        <f>VALUE(TEXT(sales_order1[[#This Row],[date]], "D"))</f>
        <v>12</v>
      </c>
      <c r="Y4481">
        <v>2</v>
      </c>
    </row>
    <row r="4482" spans="1:25" x14ac:dyDescent="0.25">
      <c r="A4482" s="1">
        <v>44573</v>
      </c>
      <c r="B4482">
        <v>70079</v>
      </c>
      <c r="C4482" t="s">
        <v>103</v>
      </c>
      <c r="D4482" t="str">
        <f>VLOOKUP(sales_order1[[#This Row],[itemCode]],product_details3!B:C,2,0)</f>
        <v>SCRT50</v>
      </c>
      <c r="E4482" t="s">
        <v>104</v>
      </c>
      <c r="F4482" t="s">
        <v>61</v>
      </c>
      <c r="G4482">
        <v>200</v>
      </c>
      <c r="H4482">
        <v>16.95</v>
      </c>
      <c r="I4482">
        <v>3390</v>
      </c>
      <c r="J4482">
        <v>5.2</v>
      </c>
      <c r="K4482">
        <v>1040</v>
      </c>
      <c r="L4482">
        <v>11.75</v>
      </c>
      <c r="M4482">
        <v>0.69321533923303835</v>
      </c>
      <c r="N4482">
        <v>2350</v>
      </c>
      <c r="O4482" t="s">
        <v>682</v>
      </c>
      <c r="P4482" t="s">
        <v>683</v>
      </c>
      <c r="Q4482" t="s">
        <v>271</v>
      </c>
      <c r="R4482" t="s">
        <v>56</v>
      </c>
      <c r="S4482" t="s">
        <v>192</v>
      </c>
      <c r="T4482" t="s">
        <v>684</v>
      </c>
      <c r="U4482" t="s">
        <v>1191</v>
      </c>
      <c r="V4482">
        <f>YEAR(sales_order1[[#This Row],[date]])</f>
        <v>2022</v>
      </c>
      <c r="W4482" t="str">
        <f>TEXT(sales_order1[[#This Row],[date]], "Mmm")</f>
        <v>Jan</v>
      </c>
      <c r="X4482">
        <f>VALUE(TEXT(sales_order1[[#This Row],[date]], "D"))</f>
        <v>12</v>
      </c>
      <c r="Y4482">
        <v>2</v>
      </c>
    </row>
    <row r="4483" spans="1:25" x14ac:dyDescent="0.25">
      <c r="A4483" s="1">
        <v>44574</v>
      </c>
      <c r="B4483">
        <v>70080</v>
      </c>
      <c r="C4483" t="s">
        <v>204</v>
      </c>
      <c r="D4483" t="str">
        <f>VLOOKUP(sales_order1[[#This Row],[itemCode]],product_details3!B:C,2,0)</f>
        <v>MKRM150</v>
      </c>
      <c r="E4483" t="s">
        <v>205</v>
      </c>
      <c r="F4483" t="s">
        <v>151</v>
      </c>
      <c r="G4483">
        <v>150</v>
      </c>
      <c r="H4483">
        <v>10.75</v>
      </c>
      <c r="I4483">
        <v>1612.5</v>
      </c>
      <c r="J4483">
        <v>4.45</v>
      </c>
      <c r="K4483">
        <v>667.5</v>
      </c>
      <c r="L4483">
        <v>6.3</v>
      </c>
      <c r="M4483">
        <v>0.586046511627907</v>
      </c>
      <c r="N4483">
        <v>945</v>
      </c>
      <c r="O4483" t="s">
        <v>130</v>
      </c>
      <c r="P4483" t="s">
        <v>131</v>
      </c>
      <c r="Q4483" t="s">
        <v>132</v>
      </c>
      <c r="R4483" t="s">
        <v>56</v>
      </c>
      <c r="S4483" t="s">
        <v>133</v>
      </c>
      <c r="T4483" t="s">
        <v>134</v>
      </c>
      <c r="U4483" t="s">
        <v>1191</v>
      </c>
      <c r="V4483">
        <f>YEAR(sales_order1[[#This Row],[date]])</f>
        <v>2022</v>
      </c>
      <c r="W4483" t="str">
        <f>TEXT(sales_order1[[#This Row],[date]], "Mmm")</f>
        <v>Jan</v>
      </c>
      <c r="X4483">
        <f>VALUE(TEXT(sales_order1[[#This Row],[date]], "D"))</f>
        <v>13</v>
      </c>
      <c r="Y4483">
        <v>2</v>
      </c>
    </row>
    <row r="4484" spans="1:25" x14ac:dyDescent="0.25">
      <c r="A4484" s="1">
        <v>44574</v>
      </c>
      <c r="B4484">
        <v>70081</v>
      </c>
      <c r="C4484" t="s">
        <v>28</v>
      </c>
      <c r="D4484" t="str">
        <f>VLOOKUP(sales_order1[[#This Row],[itemCode]],product_details3!B:C,2,0)</f>
        <v>SRMC30</v>
      </c>
      <c r="E4484" t="s">
        <v>29</v>
      </c>
      <c r="F4484" t="s">
        <v>30</v>
      </c>
      <c r="G4484">
        <v>100</v>
      </c>
      <c r="H4484">
        <v>22.6</v>
      </c>
      <c r="I4484">
        <v>2260</v>
      </c>
      <c r="J4484">
        <v>7.6</v>
      </c>
      <c r="K4484">
        <v>760</v>
      </c>
      <c r="L4484">
        <v>15</v>
      </c>
      <c r="M4484">
        <v>0.66371681415929207</v>
      </c>
      <c r="N4484">
        <v>1500</v>
      </c>
      <c r="O4484" t="s">
        <v>752</v>
      </c>
      <c r="P4484" t="s">
        <v>753</v>
      </c>
      <c r="Q4484" t="s">
        <v>378</v>
      </c>
      <c r="R4484" t="s">
        <v>72</v>
      </c>
      <c r="S4484" t="s">
        <v>563</v>
      </c>
      <c r="T4484" t="s">
        <v>58</v>
      </c>
      <c r="U4484" t="s">
        <v>1188</v>
      </c>
      <c r="V4484">
        <f>YEAR(sales_order1[[#This Row],[date]])</f>
        <v>2022</v>
      </c>
      <c r="W4484" t="str">
        <f>TEXT(sales_order1[[#This Row],[date]], "Mmm")</f>
        <v>Jan</v>
      </c>
      <c r="X4484">
        <f>VALUE(TEXT(sales_order1[[#This Row],[date]], "D"))</f>
        <v>13</v>
      </c>
      <c r="Y4484">
        <v>2</v>
      </c>
    </row>
    <row r="4485" spans="1:25" x14ac:dyDescent="0.25">
      <c r="A4485" s="1">
        <v>44574</v>
      </c>
      <c r="B4485">
        <v>70082</v>
      </c>
      <c r="C4485" t="s">
        <v>242</v>
      </c>
      <c r="D4485" t="str">
        <f>VLOOKUP(sales_order1[[#This Row],[itemCode]],product_details3!B:C,2,0)</f>
        <v>MSTL100</v>
      </c>
      <c r="E4485" t="s">
        <v>243</v>
      </c>
      <c r="F4485" t="s">
        <v>21</v>
      </c>
      <c r="G4485">
        <v>100</v>
      </c>
      <c r="H4485">
        <v>28.25</v>
      </c>
      <c r="I4485">
        <v>2825</v>
      </c>
      <c r="J4485">
        <v>9</v>
      </c>
      <c r="K4485">
        <v>900</v>
      </c>
      <c r="L4485">
        <v>19.25</v>
      </c>
      <c r="M4485">
        <v>0.68141592920353977</v>
      </c>
      <c r="N4485">
        <v>1925</v>
      </c>
      <c r="O4485" t="s">
        <v>505</v>
      </c>
      <c r="P4485" t="s">
        <v>506</v>
      </c>
      <c r="Q4485" t="s">
        <v>48</v>
      </c>
      <c r="R4485" t="s">
        <v>25</v>
      </c>
      <c r="S4485" t="s">
        <v>49</v>
      </c>
      <c r="T4485" t="s">
        <v>507</v>
      </c>
      <c r="U4485" t="s">
        <v>1191</v>
      </c>
      <c r="V4485">
        <f>YEAR(sales_order1[[#This Row],[date]])</f>
        <v>2022</v>
      </c>
      <c r="W4485" t="str">
        <f>TEXT(sales_order1[[#This Row],[date]], "Mmm")</f>
        <v>Jan</v>
      </c>
      <c r="X4485">
        <f>VALUE(TEXT(sales_order1[[#This Row],[date]], "D"))</f>
        <v>13</v>
      </c>
      <c r="Y4485">
        <v>2</v>
      </c>
    </row>
    <row r="4486" spans="1:25" x14ac:dyDescent="0.25">
      <c r="A4486" s="1">
        <v>44574</v>
      </c>
      <c r="B4486">
        <v>70083</v>
      </c>
      <c r="C4486" t="s">
        <v>279</v>
      </c>
      <c r="D4486" t="str">
        <f>VLOOKUP(sales_order1[[#This Row],[itemCode]],product_details3!B:C,2,0)</f>
        <v>SRMC15</v>
      </c>
      <c r="E4486" t="s">
        <v>280</v>
      </c>
      <c r="F4486" t="s">
        <v>30</v>
      </c>
      <c r="G4486">
        <v>250</v>
      </c>
      <c r="H4486">
        <v>16.95</v>
      </c>
      <c r="I4486">
        <v>4237.5</v>
      </c>
      <c r="J4486">
        <v>6.2</v>
      </c>
      <c r="K4486">
        <v>1550</v>
      </c>
      <c r="L4486">
        <v>10.75</v>
      </c>
      <c r="M4486">
        <v>0.63421828908554578</v>
      </c>
      <c r="N4486">
        <v>2687.5</v>
      </c>
      <c r="O4486" t="s">
        <v>354</v>
      </c>
      <c r="P4486" t="s">
        <v>355</v>
      </c>
      <c r="Q4486" t="s">
        <v>119</v>
      </c>
      <c r="R4486" t="s">
        <v>40</v>
      </c>
      <c r="S4486" t="s">
        <v>356</v>
      </c>
      <c r="T4486" t="s">
        <v>357</v>
      </c>
      <c r="U4486" t="s">
        <v>1190</v>
      </c>
      <c r="V4486">
        <f>YEAR(sales_order1[[#This Row],[date]])</f>
        <v>2022</v>
      </c>
      <c r="W4486" t="str">
        <f>TEXT(sales_order1[[#This Row],[date]], "Mmm")</f>
        <v>Jan</v>
      </c>
      <c r="X4486">
        <f>VALUE(TEXT(sales_order1[[#This Row],[date]], "D"))</f>
        <v>13</v>
      </c>
      <c r="Y4486">
        <v>2</v>
      </c>
    </row>
    <row r="4487" spans="1:25" x14ac:dyDescent="0.25">
      <c r="A4487" s="1">
        <v>44574</v>
      </c>
      <c r="B4487">
        <v>70084</v>
      </c>
      <c r="C4487" t="s">
        <v>59</v>
      </c>
      <c r="D4487" t="str">
        <f>VLOOKUP(sales_order1[[#This Row],[itemCode]],product_details3!B:C,2,0)</f>
        <v>SCRS3050</v>
      </c>
      <c r="E4487" t="s">
        <v>60</v>
      </c>
      <c r="F4487" t="s">
        <v>61</v>
      </c>
      <c r="G4487">
        <v>500</v>
      </c>
      <c r="H4487">
        <v>19.649999999999999</v>
      </c>
      <c r="I4487">
        <v>9825</v>
      </c>
      <c r="J4487">
        <v>6.55</v>
      </c>
      <c r="K4487">
        <v>3275</v>
      </c>
      <c r="L4487">
        <v>13.1</v>
      </c>
      <c r="M4487">
        <v>0.66666666666666663</v>
      </c>
      <c r="N4487">
        <v>6550</v>
      </c>
      <c r="O4487" t="s">
        <v>547</v>
      </c>
      <c r="P4487" t="s">
        <v>548</v>
      </c>
      <c r="Q4487" t="s">
        <v>146</v>
      </c>
      <c r="R4487" t="s">
        <v>112</v>
      </c>
      <c r="S4487" t="s">
        <v>147</v>
      </c>
      <c r="T4487" t="s">
        <v>549</v>
      </c>
      <c r="U4487" t="s">
        <v>1190</v>
      </c>
      <c r="V4487">
        <f>YEAR(sales_order1[[#This Row],[date]])</f>
        <v>2022</v>
      </c>
      <c r="W4487" t="str">
        <f>TEXT(sales_order1[[#This Row],[date]], "Mmm")</f>
        <v>Jan</v>
      </c>
      <c r="X4487">
        <f>VALUE(TEXT(sales_order1[[#This Row],[date]], "D"))</f>
        <v>13</v>
      </c>
      <c r="Y4487">
        <v>2</v>
      </c>
    </row>
    <row r="4488" spans="1:25" x14ac:dyDescent="0.25">
      <c r="A4488" s="1">
        <v>44574</v>
      </c>
      <c r="B4488">
        <v>70085</v>
      </c>
      <c r="C4488" t="s">
        <v>115</v>
      </c>
      <c r="D4488" t="str">
        <f>VLOOKUP(sales_order1[[#This Row],[itemCode]],product_details3!B:C,2,0)</f>
        <v>SCRS30100</v>
      </c>
      <c r="E4488" t="s">
        <v>116</v>
      </c>
      <c r="F4488" t="s">
        <v>61</v>
      </c>
      <c r="G4488">
        <v>250</v>
      </c>
      <c r="H4488">
        <v>32.75</v>
      </c>
      <c r="I4488">
        <v>8187.5</v>
      </c>
      <c r="J4488">
        <v>11.25</v>
      </c>
      <c r="K4488">
        <v>2812.5</v>
      </c>
      <c r="L4488">
        <v>21.5</v>
      </c>
      <c r="M4488">
        <v>0.65648854961832059</v>
      </c>
      <c r="N4488">
        <v>5375</v>
      </c>
      <c r="O4488" t="s">
        <v>443</v>
      </c>
      <c r="P4488" t="s">
        <v>444</v>
      </c>
      <c r="Q4488" t="s">
        <v>111</v>
      </c>
      <c r="R4488" t="s">
        <v>112</v>
      </c>
      <c r="S4488" t="s">
        <v>445</v>
      </c>
      <c r="T4488" t="s">
        <v>446</v>
      </c>
      <c r="U4488" t="s">
        <v>1189</v>
      </c>
      <c r="V4488">
        <f>YEAR(sales_order1[[#This Row],[date]])</f>
        <v>2022</v>
      </c>
      <c r="W4488" t="str">
        <f>TEXT(sales_order1[[#This Row],[date]], "Mmm")</f>
        <v>Jan</v>
      </c>
      <c r="X4488">
        <f>VALUE(TEXT(sales_order1[[#This Row],[date]], "D"))</f>
        <v>13</v>
      </c>
      <c r="Y4488">
        <v>2</v>
      </c>
    </row>
    <row r="4489" spans="1:25" x14ac:dyDescent="0.25">
      <c r="A4489" s="1">
        <v>44574</v>
      </c>
      <c r="B4489">
        <v>70086</v>
      </c>
      <c r="C4489" t="s">
        <v>404</v>
      </c>
      <c r="D4489" t="str">
        <f>VLOOKUP(sales_order1[[#This Row],[itemCode]],product_details3!B:C,2,0)</f>
        <v>TNRE200</v>
      </c>
      <c r="E4489" t="s">
        <v>405</v>
      </c>
      <c r="F4489" t="s">
        <v>124</v>
      </c>
      <c r="G4489">
        <v>50</v>
      </c>
      <c r="H4489">
        <v>22.6</v>
      </c>
      <c r="I4489">
        <v>1130</v>
      </c>
      <c r="J4489">
        <v>7.6</v>
      </c>
      <c r="K4489">
        <v>380</v>
      </c>
      <c r="L4489">
        <v>15</v>
      </c>
      <c r="M4489">
        <v>0.66371681415929207</v>
      </c>
      <c r="N4489">
        <v>750</v>
      </c>
      <c r="O4489" t="s">
        <v>53</v>
      </c>
      <c r="P4489" t="s">
        <v>54</v>
      </c>
      <c r="Q4489" t="s">
        <v>55</v>
      </c>
      <c r="R4489" t="s">
        <v>56</v>
      </c>
      <c r="S4489" t="s">
        <v>57</v>
      </c>
      <c r="T4489" t="s">
        <v>58</v>
      </c>
      <c r="U4489" t="s">
        <v>1191</v>
      </c>
      <c r="V4489">
        <f>YEAR(sales_order1[[#This Row],[date]])</f>
        <v>2022</v>
      </c>
      <c r="W4489" t="str">
        <f>TEXT(sales_order1[[#This Row],[date]], "Mmm")</f>
        <v>Jan</v>
      </c>
      <c r="X4489">
        <f>VALUE(TEXT(sales_order1[[#This Row],[date]], "D"))</f>
        <v>13</v>
      </c>
      <c r="Y4489">
        <v>2</v>
      </c>
    </row>
    <row r="4490" spans="1:25" x14ac:dyDescent="0.25">
      <c r="A4490" s="1">
        <v>44574</v>
      </c>
      <c r="B4490">
        <v>70087</v>
      </c>
      <c r="C4490" t="s">
        <v>204</v>
      </c>
      <c r="D4490" t="str">
        <f>VLOOKUP(sales_order1[[#This Row],[itemCode]],product_details3!B:C,2,0)</f>
        <v>MKRM150</v>
      </c>
      <c r="E4490" t="s">
        <v>205</v>
      </c>
      <c r="F4490" t="s">
        <v>151</v>
      </c>
      <c r="G4490">
        <v>50</v>
      </c>
      <c r="H4490">
        <v>10.75</v>
      </c>
      <c r="I4490">
        <v>537.5</v>
      </c>
      <c r="J4490">
        <v>4.45</v>
      </c>
      <c r="K4490">
        <v>222.5</v>
      </c>
      <c r="L4490">
        <v>6.3</v>
      </c>
      <c r="M4490">
        <v>0.586046511627907</v>
      </c>
      <c r="N4490">
        <v>315</v>
      </c>
      <c r="O4490" t="s">
        <v>640</v>
      </c>
      <c r="P4490" t="s">
        <v>641</v>
      </c>
      <c r="Q4490" t="s">
        <v>132</v>
      </c>
      <c r="R4490" t="s">
        <v>56</v>
      </c>
      <c r="S4490" t="s">
        <v>133</v>
      </c>
      <c r="T4490" t="s">
        <v>642</v>
      </c>
      <c r="U4490" t="s">
        <v>1191</v>
      </c>
      <c r="V4490">
        <f>YEAR(sales_order1[[#This Row],[date]])</f>
        <v>2022</v>
      </c>
      <c r="W4490" t="str">
        <f>TEXT(sales_order1[[#This Row],[date]], "Mmm")</f>
        <v>Jan</v>
      </c>
      <c r="X4490">
        <f>VALUE(TEXT(sales_order1[[#This Row],[date]], "D"))</f>
        <v>13</v>
      </c>
      <c r="Y4490">
        <v>2</v>
      </c>
    </row>
    <row r="4491" spans="1:25" x14ac:dyDescent="0.25">
      <c r="A4491" s="1">
        <v>44574</v>
      </c>
      <c r="B4491">
        <v>70088</v>
      </c>
      <c r="C4491" t="s">
        <v>122</v>
      </c>
      <c r="D4491" t="str">
        <f>VLOOKUP(sales_order1[[#This Row],[itemCode]],product_details3!B:C,2,0)</f>
        <v>TNRE150</v>
      </c>
      <c r="E4491" t="s">
        <v>123</v>
      </c>
      <c r="F4491" t="s">
        <v>124</v>
      </c>
      <c r="G4491">
        <v>150</v>
      </c>
      <c r="H4491">
        <v>16.95</v>
      </c>
      <c r="I4491">
        <v>2542.5</v>
      </c>
      <c r="J4491">
        <v>5.2</v>
      </c>
      <c r="K4491">
        <v>780</v>
      </c>
      <c r="L4491">
        <v>11.75</v>
      </c>
      <c r="M4491">
        <v>0.69321533923303835</v>
      </c>
      <c r="N4491">
        <v>1762.5</v>
      </c>
      <c r="O4491" t="s">
        <v>366</v>
      </c>
      <c r="P4491" t="s">
        <v>367</v>
      </c>
      <c r="Q4491" t="s">
        <v>239</v>
      </c>
      <c r="R4491" t="s">
        <v>112</v>
      </c>
      <c r="S4491" t="s">
        <v>368</v>
      </c>
      <c r="T4491" t="s">
        <v>369</v>
      </c>
      <c r="U4491" t="s">
        <v>1189</v>
      </c>
      <c r="V4491">
        <f>YEAR(sales_order1[[#This Row],[date]])</f>
        <v>2022</v>
      </c>
      <c r="W4491" t="str">
        <f>TEXT(sales_order1[[#This Row],[date]], "Mmm")</f>
        <v>Jan</v>
      </c>
      <c r="X4491">
        <f>VALUE(TEXT(sales_order1[[#This Row],[date]], "D"))</f>
        <v>13</v>
      </c>
      <c r="Y4491">
        <v>2</v>
      </c>
    </row>
    <row r="4492" spans="1:25" x14ac:dyDescent="0.25">
      <c r="A4492" s="1">
        <v>44575</v>
      </c>
      <c r="B4492">
        <v>70089</v>
      </c>
      <c r="C4492" t="s">
        <v>128</v>
      </c>
      <c r="D4492" t="str">
        <f>VLOOKUP(sales_order1[[#This Row],[itemCode]],product_details3!B:C,2,0)</f>
        <v>SCRT100</v>
      </c>
      <c r="E4492" t="s">
        <v>129</v>
      </c>
      <c r="F4492" t="s">
        <v>61</v>
      </c>
      <c r="G4492">
        <v>50</v>
      </c>
      <c r="H4492">
        <v>28.25</v>
      </c>
      <c r="I4492">
        <v>1412.5</v>
      </c>
      <c r="J4492">
        <v>9</v>
      </c>
      <c r="K4492">
        <v>450</v>
      </c>
      <c r="L4492">
        <v>19.25</v>
      </c>
      <c r="M4492">
        <v>0.68141592920353977</v>
      </c>
      <c r="N4492">
        <v>962.5</v>
      </c>
      <c r="O4492" t="s">
        <v>615</v>
      </c>
      <c r="P4492" t="s">
        <v>616</v>
      </c>
      <c r="Q4492" t="s">
        <v>77</v>
      </c>
      <c r="R4492" t="s">
        <v>72</v>
      </c>
      <c r="S4492" t="s">
        <v>425</v>
      </c>
      <c r="T4492" t="s">
        <v>617</v>
      </c>
      <c r="U4492" t="s">
        <v>1190</v>
      </c>
      <c r="V4492">
        <f>YEAR(sales_order1[[#This Row],[date]])</f>
        <v>2022</v>
      </c>
      <c r="W4492" t="str">
        <f>TEXT(sales_order1[[#This Row],[date]], "Mmm")</f>
        <v>Jan</v>
      </c>
      <c r="X4492">
        <f>VALUE(TEXT(sales_order1[[#This Row],[date]], "D"))</f>
        <v>14</v>
      </c>
      <c r="Y4492">
        <v>2</v>
      </c>
    </row>
    <row r="4493" spans="1:25" x14ac:dyDescent="0.25">
      <c r="A4493" s="1">
        <v>44575</v>
      </c>
      <c r="B4493">
        <v>70090</v>
      </c>
      <c r="C4493" t="s">
        <v>135</v>
      </c>
      <c r="D4493" t="str">
        <f>VLOOKUP(sales_order1[[#This Row],[itemCode]],product_details3!B:C,2,0)</f>
        <v>MSKSH</v>
      </c>
      <c r="E4493" t="s">
        <v>136</v>
      </c>
      <c r="F4493" t="s">
        <v>137</v>
      </c>
      <c r="G4493">
        <v>300</v>
      </c>
      <c r="H4493">
        <v>18.75</v>
      </c>
      <c r="I4493">
        <v>5625</v>
      </c>
      <c r="J4493">
        <v>7.45</v>
      </c>
      <c r="K4493">
        <v>2235</v>
      </c>
      <c r="L4493">
        <v>11.3</v>
      </c>
      <c r="M4493">
        <v>0.60266666666666668</v>
      </c>
      <c r="N4493">
        <v>3390</v>
      </c>
      <c r="O4493" t="s">
        <v>276</v>
      </c>
      <c r="P4493" t="s">
        <v>277</v>
      </c>
      <c r="Q4493" t="s">
        <v>39</v>
      </c>
      <c r="R4493" t="s">
        <v>40</v>
      </c>
      <c r="S4493" t="s">
        <v>41</v>
      </c>
      <c r="T4493" t="s">
        <v>278</v>
      </c>
      <c r="U4493" t="s">
        <v>1188</v>
      </c>
      <c r="V4493">
        <f>YEAR(sales_order1[[#This Row],[date]])</f>
        <v>2022</v>
      </c>
      <c r="W4493" t="str">
        <f>TEXT(sales_order1[[#This Row],[date]], "Mmm")</f>
        <v>Jan</v>
      </c>
      <c r="X4493">
        <f>VALUE(TEXT(sales_order1[[#This Row],[date]], "D"))</f>
        <v>14</v>
      </c>
      <c r="Y4493">
        <v>2</v>
      </c>
    </row>
    <row r="4494" spans="1:25" x14ac:dyDescent="0.25">
      <c r="A4494" s="1">
        <v>44575</v>
      </c>
      <c r="B4494">
        <v>70091</v>
      </c>
      <c r="C4494" t="s">
        <v>103</v>
      </c>
      <c r="D4494" t="str">
        <f>VLOOKUP(sales_order1[[#This Row],[itemCode]],product_details3!B:C,2,0)</f>
        <v>SCRT50</v>
      </c>
      <c r="E4494" t="s">
        <v>104</v>
      </c>
      <c r="F4494" t="s">
        <v>61</v>
      </c>
      <c r="G4494">
        <v>150</v>
      </c>
      <c r="H4494">
        <v>16.95</v>
      </c>
      <c r="I4494">
        <v>2542.5</v>
      </c>
      <c r="J4494">
        <v>5.2</v>
      </c>
      <c r="K4494">
        <v>780</v>
      </c>
      <c r="L4494">
        <v>11.75</v>
      </c>
      <c r="M4494">
        <v>0.69321533923303835</v>
      </c>
      <c r="N4494">
        <v>1762.5</v>
      </c>
      <c r="O4494" t="s">
        <v>688</v>
      </c>
      <c r="P4494" t="s">
        <v>689</v>
      </c>
      <c r="Q4494" t="s">
        <v>77</v>
      </c>
      <c r="R4494" t="s">
        <v>72</v>
      </c>
      <c r="S4494" t="s">
        <v>140</v>
      </c>
      <c r="T4494" t="s">
        <v>690</v>
      </c>
      <c r="U4494" t="s">
        <v>1190</v>
      </c>
      <c r="V4494">
        <f>YEAR(sales_order1[[#This Row],[date]])</f>
        <v>2022</v>
      </c>
      <c r="W4494" t="str">
        <f>TEXT(sales_order1[[#This Row],[date]], "Mmm")</f>
        <v>Jan</v>
      </c>
      <c r="X4494">
        <f>VALUE(TEXT(sales_order1[[#This Row],[date]], "D"))</f>
        <v>14</v>
      </c>
      <c r="Y4494">
        <v>2</v>
      </c>
    </row>
    <row r="4495" spans="1:25" x14ac:dyDescent="0.25">
      <c r="A4495" s="1">
        <v>44575</v>
      </c>
      <c r="B4495">
        <v>70092</v>
      </c>
      <c r="C4495" t="s">
        <v>86</v>
      </c>
      <c r="D4495" t="str">
        <f>VLOOKUP(sales_order1[[#This Row],[itemCode]],product_details3!B:C,2,0)</f>
        <v>SRMH30</v>
      </c>
      <c r="E4495" t="s">
        <v>87</v>
      </c>
      <c r="F4495" t="s">
        <v>30</v>
      </c>
      <c r="G4495">
        <v>50</v>
      </c>
      <c r="H4495">
        <v>21</v>
      </c>
      <c r="I4495">
        <v>1050</v>
      </c>
      <c r="J4495">
        <v>6.6</v>
      </c>
      <c r="K4495">
        <v>330</v>
      </c>
      <c r="L4495">
        <v>14.4</v>
      </c>
      <c r="M4495">
        <v>0.68571428571428572</v>
      </c>
      <c r="N4495">
        <v>720</v>
      </c>
      <c r="O4495" t="s">
        <v>457</v>
      </c>
      <c r="P4495" t="s">
        <v>458</v>
      </c>
      <c r="Q4495" t="s">
        <v>383</v>
      </c>
      <c r="R4495" t="s">
        <v>72</v>
      </c>
      <c r="S4495" t="s">
        <v>459</v>
      </c>
      <c r="T4495" t="s">
        <v>460</v>
      </c>
      <c r="U4495" t="s">
        <v>1188</v>
      </c>
      <c r="V4495">
        <f>YEAR(sales_order1[[#This Row],[date]])</f>
        <v>2022</v>
      </c>
      <c r="W4495" t="str">
        <f>TEXT(sales_order1[[#This Row],[date]], "Mmm")</f>
        <v>Jan</v>
      </c>
      <c r="X4495">
        <f>VALUE(TEXT(sales_order1[[#This Row],[date]], "D"))</f>
        <v>14</v>
      </c>
      <c r="Y4495">
        <v>2</v>
      </c>
    </row>
    <row r="4496" spans="1:25" x14ac:dyDescent="0.25">
      <c r="A4496" s="1">
        <v>44575</v>
      </c>
      <c r="B4496">
        <v>70093</v>
      </c>
      <c r="C4496" t="s">
        <v>19</v>
      </c>
      <c r="D4496" t="str">
        <f>VLOOKUP(sales_order1[[#This Row],[itemCode]],product_details3!B:C,2,0)</f>
        <v>MSTH100</v>
      </c>
      <c r="E4496" t="s">
        <v>20</v>
      </c>
      <c r="F4496" t="s">
        <v>21</v>
      </c>
      <c r="G4496">
        <v>250</v>
      </c>
      <c r="H4496">
        <v>26.25</v>
      </c>
      <c r="I4496">
        <v>6562.5</v>
      </c>
      <c r="J4496">
        <v>7.75</v>
      </c>
      <c r="K4496">
        <v>1937.5</v>
      </c>
      <c r="L4496">
        <v>18.5</v>
      </c>
      <c r="M4496">
        <v>0.70476190476190481</v>
      </c>
      <c r="N4496">
        <v>4625</v>
      </c>
      <c r="O4496" t="s">
        <v>216</v>
      </c>
      <c r="P4496" t="s">
        <v>217</v>
      </c>
      <c r="Q4496" t="s">
        <v>218</v>
      </c>
      <c r="R4496" t="s">
        <v>40</v>
      </c>
      <c r="S4496" t="s">
        <v>219</v>
      </c>
      <c r="T4496" t="s">
        <v>220</v>
      </c>
      <c r="U4496" t="s">
        <v>1190</v>
      </c>
      <c r="V4496">
        <f>YEAR(sales_order1[[#This Row],[date]])</f>
        <v>2022</v>
      </c>
      <c r="W4496" t="str">
        <f>TEXT(sales_order1[[#This Row],[date]], "Mmm")</f>
        <v>Jan</v>
      </c>
      <c r="X4496">
        <f>VALUE(TEXT(sales_order1[[#This Row],[date]], "D"))</f>
        <v>14</v>
      </c>
      <c r="Y4496">
        <v>2</v>
      </c>
    </row>
    <row r="4497" spans="1:25" x14ac:dyDescent="0.25">
      <c r="A4497" s="1">
        <v>44575</v>
      </c>
      <c r="B4497">
        <v>70094</v>
      </c>
      <c r="C4497" t="s">
        <v>51</v>
      </c>
      <c r="D4497" t="str">
        <f>VLOOKUP(sales_order1[[#This Row],[itemCode]],product_details3!B:C,2,0)</f>
        <v>MSTH50</v>
      </c>
      <c r="E4497" t="s">
        <v>52</v>
      </c>
      <c r="F4497" t="s">
        <v>21</v>
      </c>
      <c r="G4497">
        <v>250</v>
      </c>
      <c r="H4497">
        <v>15.75</v>
      </c>
      <c r="I4497">
        <v>3937.5</v>
      </c>
      <c r="J4497">
        <v>4.45</v>
      </c>
      <c r="K4497">
        <v>1112.5</v>
      </c>
      <c r="L4497">
        <v>11.3</v>
      </c>
      <c r="M4497">
        <v>0.71746031746031746</v>
      </c>
      <c r="N4497">
        <v>2825</v>
      </c>
      <c r="O4497" t="s">
        <v>564</v>
      </c>
      <c r="P4497" t="s">
        <v>565</v>
      </c>
      <c r="Q4497" t="s">
        <v>218</v>
      </c>
      <c r="R4497" t="s">
        <v>40</v>
      </c>
      <c r="S4497" t="s">
        <v>432</v>
      </c>
      <c r="T4497" t="s">
        <v>566</v>
      </c>
      <c r="U4497" t="s">
        <v>1190</v>
      </c>
      <c r="V4497">
        <f>YEAR(sales_order1[[#This Row],[date]])</f>
        <v>2022</v>
      </c>
      <c r="W4497" t="str">
        <f>TEXT(sales_order1[[#This Row],[date]], "Mmm")</f>
        <v>Jan</v>
      </c>
      <c r="X4497">
        <f>VALUE(TEXT(sales_order1[[#This Row],[date]], "D"))</f>
        <v>14</v>
      </c>
      <c r="Y4497">
        <v>2</v>
      </c>
    </row>
    <row r="4498" spans="1:25" x14ac:dyDescent="0.25">
      <c r="A4498" s="1">
        <v>44575</v>
      </c>
      <c r="B4498">
        <v>70095</v>
      </c>
      <c r="C4498" t="s">
        <v>43</v>
      </c>
      <c r="D4498" t="str">
        <f>VLOOKUP(sales_order1[[#This Row],[itemCode]],product_details3!B:C,2,0)</f>
        <v>CLNG200</v>
      </c>
      <c r="E4498" t="s">
        <v>44</v>
      </c>
      <c r="F4498" t="s">
        <v>45</v>
      </c>
      <c r="G4498">
        <v>100</v>
      </c>
      <c r="H4498">
        <v>21.25</v>
      </c>
      <c r="I4498">
        <v>2125</v>
      </c>
      <c r="J4498">
        <v>7.75</v>
      </c>
      <c r="K4498">
        <v>775</v>
      </c>
      <c r="L4498">
        <v>13.5</v>
      </c>
      <c r="M4498">
        <v>0.63529411764705879</v>
      </c>
      <c r="N4498">
        <v>1350</v>
      </c>
      <c r="O4498" t="s">
        <v>223</v>
      </c>
      <c r="P4498" t="s">
        <v>224</v>
      </c>
      <c r="Q4498" t="s">
        <v>55</v>
      </c>
      <c r="R4498" t="s">
        <v>56</v>
      </c>
      <c r="S4498" t="s">
        <v>225</v>
      </c>
      <c r="T4498" t="s">
        <v>226</v>
      </c>
      <c r="U4498" t="s">
        <v>1191</v>
      </c>
      <c r="V4498">
        <f>YEAR(sales_order1[[#This Row],[date]])</f>
        <v>2022</v>
      </c>
      <c r="W4498" t="str">
        <f>TEXT(sales_order1[[#This Row],[date]], "Mmm")</f>
        <v>Jan</v>
      </c>
      <c r="X4498">
        <f>VALUE(TEXT(sales_order1[[#This Row],[date]], "D"))</f>
        <v>14</v>
      </c>
      <c r="Y4498">
        <v>2</v>
      </c>
    </row>
    <row r="4499" spans="1:25" x14ac:dyDescent="0.25">
      <c r="A4499" s="1">
        <v>44575</v>
      </c>
      <c r="B4499">
        <v>70096</v>
      </c>
      <c r="C4499" t="s">
        <v>333</v>
      </c>
      <c r="D4499" t="str">
        <f>VLOOKUP(sales_order1[[#This Row],[itemCode]],product_details3!B:C,2,0)</f>
        <v>TNRH200</v>
      </c>
      <c r="E4499" t="s">
        <v>334</v>
      </c>
      <c r="F4499" t="s">
        <v>124</v>
      </c>
      <c r="G4499">
        <v>50</v>
      </c>
      <c r="H4499">
        <v>21</v>
      </c>
      <c r="I4499">
        <v>1050</v>
      </c>
      <c r="J4499">
        <v>6.6</v>
      </c>
      <c r="K4499">
        <v>330</v>
      </c>
      <c r="L4499">
        <v>14.4</v>
      </c>
      <c r="M4499">
        <v>0.68571428571428572</v>
      </c>
      <c r="N4499">
        <v>720</v>
      </c>
      <c r="O4499" t="s">
        <v>451</v>
      </c>
      <c r="P4499" t="s">
        <v>452</v>
      </c>
      <c r="Q4499" t="s">
        <v>271</v>
      </c>
      <c r="R4499" t="s">
        <v>56</v>
      </c>
      <c r="S4499" t="s">
        <v>192</v>
      </c>
      <c r="T4499" t="s">
        <v>453</v>
      </c>
      <c r="U4499" t="s">
        <v>1191</v>
      </c>
      <c r="V4499">
        <f>YEAR(sales_order1[[#This Row],[date]])</f>
        <v>2022</v>
      </c>
      <c r="W4499" t="str">
        <f>TEXT(sales_order1[[#This Row],[date]], "Mmm")</f>
        <v>Jan</v>
      </c>
      <c r="X4499">
        <f>VALUE(TEXT(sales_order1[[#This Row],[date]], "D"))</f>
        <v>14</v>
      </c>
      <c r="Y4499">
        <v>2</v>
      </c>
    </row>
    <row r="4500" spans="1:25" x14ac:dyDescent="0.25">
      <c r="A4500" s="1">
        <v>44575</v>
      </c>
      <c r="B4500">
        <v>70097</v>
      </c>
      <c r="C4500" t="s">
        <v>135</v>
      </c>
      <c r="D4500" t="str">
        <f>VLOOKUP(sales_order1[[#This Row],[itemCode]],product_details3!B:C,2,0)</f>
        <v>MSKSH</v>
      </c>
      <c r="E4500" t="s">
        <v>136</v>
      </c>
      <c r="F4500" t="s">
        <v>137</v>
      </c>
      <c r="G4500">
        <v>300</v>
      </c>
      <c r="H4500">
        <v>18.75</v>
      </c>
      <c r="I4500">
        <v>5625</v>
      </c>
      <c r="J4500">
        <v>7.45</v>
      </c>
      <c r="K4500">
        <v>2235</v>
      </c>
      <c r="L4500">
        <v>11.3</v>
      </c>
      <c r="M4500">
        <v>0.60266666666666668</v>
      </c>
      <c r="N4500">
        <v>3390</v>
      </c>
      <c r="O4500" t="s">
        <v>284</v>
      </c>
      <c r="P4500" t="s">
        <v>285</v>
      </c>
      <c r="Q4500" t="s">
        <v>48</v>
      </c>
      <c r="R4500" t="s">
        <v>25</v>
      </c>
      <c r="S4500" t="s">
        <v>286</v>
      </c>
      <c r="T4500" t="s">
        <v>287</v>
      </c>
      <c r="U4500" t="s">
        <v>1191</v>
      </c>
      <c r="V4500">
        <f>YEAR(sales_order1[[#This Row],[date]])</f>
        <v>2022</v>
      </c>
      <c r="W4500" t="str">
        <f>TEXT(sales_order1[[#This Row],[date]], "Mmm")</f>
        <v>Jan</v>
      </c>
      <c r="X4500">
        <f>VALUE(TEXT(sales_order1[[#This Row],[date]], "D"))</f>
        <v>14</v>
      </c>
      <c r="Y4500">
        <v>2</v>
      </c>
    </row>
    <row r="4501" spans="1:25" x14ac:dyDescent="0.25">
      <c r="A4501" s="1">
        <v>44575</v>
      </c>
      <c r="B4501">
        <v>70098</v>
      </c>
      <c r="C4501" t="s">
        <v>35</v>
      </c>
      <c r="D4501" t="str">
        <f>VLOOKUP(sales_order1[[#This Row],[itemCode]],product_details3!B:C,2,0)</f>
        <v>SRMA30</v>
      </c>
      <c r="E4501" t="s">
        <v>36</v>
      </c>
      <c r="F4501" t="s">
        <v>30</v>
      </c>
      <c r="G4501">
        <v>100</v>
      </c>
      <c r="H4501">
        <v>26.2</v>
      </c>
      <c r="I4501">
        <v>2620</v>
      </c>
      <c r="J4501">
        <v>9.4</v>
      </c>
      <c r="K4501">
        <v>940</v>
      </c>
      <c r="L4501">
        <v>16.8</v>
      </c>
      <c r="M4501">
        <v>0.6412213740458016</v>
      </c>
      <c r="N4501">
        <v>1680</v>
      </c>
      <c r="O4501" t="s">
        <v>550</v>
      </c>
      <c r="P4501" t="s">
        <v>551</v>
      </c>
      <c r="Q4501" t="s">
        <v>100</v>
      </c>
      <c r="R4501" t="s">
        <v>40</v>
      </c>
      <c r="S4501" t="s">
        <v>101</v>
      </c>
      <c r="T4501" t="s">
        <v>552</v>
      </c>
      <c r="U4501" t="s">
        <v>1190</v>
      </c>
      <c r="V4501">
        <f>YEAR(sales_order1[[#This Row],[date]])</f>
        <v>2022</v>
      </c>
      <c r="W4501" t="str">
        <f>TEXT(sales_order1[[#This Row],[date]], "Mmm")</f>
        <v>Jan</v>
      </c>
      <c r="X4501">
        <f>VALUE(TEXT(sales_order1[[#This Row],[date]], "D"))</f>
        <v>14</v>
      </c>
      <c r="Y4501">
        <v>2</v>
      </c>
    </row>
    <row r="4502" spans="1:25" x14ac:dyDescent="0.25">
      <c r="A4502" s="1">
        <v>44578</v>
      </c>
      <c r="B4502">
        <v>70099</v>
      </c>
      <c r="C4502" t="s">
        <v>43</v>
      </c>
      <c r="D4502" t="str">
        <f>VLOOKUP(sales_order1[[#This Row],[itemCode]],product_details3!B:C,2,0)</f>
        <v>CLNG200</v>
      </c>
      <c r="E4502" t="s">
        <v>44</v>
      </c>
      <c r="F4502" t="s">
        <v>45</v>
      </c>
      <c r="G4502">
        <v>200</v>
      </c>
      <c r="H4502">
        <v>21.25</v>
      </c>
      <c r="I4502">
        <v>4250</v>
      </c>
      <c r="J4502">
        <v>7.75</v>
      </c>
      <c r="K4502">
        <v>1550</v>
      </c>
      <c r="L4502">
        <v>13.5</v>
      </c>
      <c r="M4502">
        <v>0.63529411764705879</v>
      </c>
      <c r="N4502">
        <v>2700</v>
      </c>
      <c r="O4502" t="s">
        <v>727</v>
      </c>
      <c r="P4502" t="s">
        <v>728</v>
      </c>
      <c r="Q4502" t="s">
        <v>93</v>
      </c>
      <c r="R4502" t="s">
        <v>72</v>
      </c>
      <c r="S4502" t="s">
        <v>260</v>
      </c>
      <c r="T4502" t="s">
        <v>611</v>
      </c>
      <c r="U4502" t="s">
        <v>1190</v>
      </c>
      <c r="V4502">
        <f>YEAR(sales_order1[[#This Row],[date]])</f>
        <v>2022</v>
      </c>
      <c r="W4502" t="str">
        <f>TEXT(sales_order1[[#This Row],[date]], "Mmm")</f>
        <v>Jan</v>
      </c>
      <c r="X4502">
        <f>VALUE(TEXT(sales_order1[[#This Row],[date]], "D"))</f>
        <v>17</v>
      </c>
      <c r="Y4502">
        <v>3</v>
      </c>
    </row>
    <row r="4503" spans="1:25" x14ac:dyDescent="0.25">
      <c r="A4503" s="1">
        <v>44578</v>
      </c>
      <c r="B4503">
        <v>70100</v>
      </c>
      <c r="C4503" t="s">
        <v>175</v>
      </c>
      <c r="D4503" t="str">
        <f>VLOOKUP(sales_order1[[#This Row],[itemCode]],product_details3!B:C,2,0)</f>
        <v>SCRS3030</v>
      </c>
      <c r="E4503" t="s">
        <v>176</v>
      </c>
      <c r="F4503" t="s">
        <v>61</v>
      </c>
      <c r="G4503">
        <v>350</v>
      </c>
      <c r="H4503">
        <v>13.1</v>
      </c>
      <c r="I4503">
        <v>4585</v>
      </c>
      <c r="J4503">
        <v>4.7</v>
      </c>
      <c r="K4503">
        <v>1645</v>
      </c>
      <c r="L4503">
        <v>8.4</v>
      </c>
      <c r="M4503">
        <v>0.6412213740458016</v>
      </c>
      <c r="N4503">
        <v>2940</v>
      </c>
      <c r="O4503" t="s">
        <v>196</v>
      </c>
      <c r="P4503" t="s">
        <v>197</v>
      </c>
      <c r="Q4503" t="s">
        <v>132</v>
      </c>
      <c r="R4503" t="s">
        <v>56</v>
      </c>
      <c r="S4503" t="s">
        <v>133</v>
      </c>
      <c r="T4503" t="s">
        <v>198</v>
      </c>
      <c r="U4503" t="s">
        <v>1191</v>
      </c>
      <c r="V4503">
        <f>YEAR(sales_order1[[#This Row],[date]])</f>
        <v>2022</v>
      </c>
      <c r="W4503" t="str">
        <f>TEXT(sales_order1[[#This Row],[date]], "Mmm")</f>
        <v>Jan</v>
      </c>
      <c r="X4503">
        <f>VALUE(TEXT(sales_order1[[#This Row],[date]], "D"))</f>
        <v>17</v>
      </c>
      <c r="Y4503">
        <v>3</v>
      </c>
    </row>
    <row r="4504" spans="1:25" x14ac:dyDescent="0.25">
      <c r="A4504" s="1">
        <v>44578</v>
      </c>
      <c r="B4504">
        <v>70101</v>
      </c>
      <c r="C4504" t="s">
        <v>135</v>
      </c>
      <c r="D4504" t="str">
        <f>VLOOKUP(sales_order1[[#This Row],[itemCode]],product_details3!B:C,2,0)</f>
        <v>MSKSH</v>
      </c>
      <c r="E4504" t="s">
        <v>136</v>
      </c>
      <c r="F4504" t="s">
        <v>137</v>
      </c>
      <c r="G4504">
        <v>150</v>
      </c>
      <c r="H4504">
        <v>18.75</v>
      </c>
      <c r="I4504">
        <v>2812.5</v>
      </c>
      <c r="J4504">
        <v>7.45</v>
      </c>
      <c r="K4504">
        <v>1117.5</v>
      </c>
      <c r="L4504">
        <v>11.3</v>
      </c>
      <c r="M4504">
        <v>0.60266666666666668</v>
      </c>
      <c r="N4504">
        <v>1695</v>
      </c>
      <c r="O4504" t="s">
        <v>673</v>
      </c>
      <c r="P4504" t="s">
        <v>674</v>
      </c>
      <c r="Q4504" t="s">
        <v>71</v>
      </c>
      <c r="R4504" t="s">
        <v>72</v>
      </c>
      <c r="S4504" t="s">
        <v>73</v>
      </c>
      <c r="T4504" t="s">
        <v>675</v>
      </c>
      <c r="U4504" t="s">
        <v>1190</v>
      </c>
      <c r="V4504">
        <f>YEAR(sales_order1[[#This Row],[date]])</f>
        <v>2022</v>
      </c>
      <c r="W4504" t="str">
        <f>TEXT(sales_order1[[#This Row],[date]], "Mmm")</f>
        <v>Jan</v>
      </c>
      <c r="X4504">
        <f>VALUE(TEXT(sales_order1[[#This Row],[date]], "D"))</f>
        <v>17</v>
      </c>
      <c r="Y4504">
        <v>3</v>
      </c>
    </row>
    <row r="4505" spans="1:25" x14ac:dyDescent="0.25">
      <c r="A4505" s="1">
        <v>44578</v>
      </c>
      <c r="B4505">
        <v>70102</v>
      </c>
      <c r="C4505" t="s">
        <v>170</v>
      </c>
      <c r="D4505" t="str">
        <f>VLOOKUP(sales_order1[[#This Row],[itemCode]],product_details3!B:C,2,0)</f>
        <v>MKRM100</v>
      </c>
      <c r="E4505" t="s">
        <v>171</v>
      </c>
      <c r="F4505" t="s">
        <v>151</v>
      </c>
      <c r="G4505">
        <v>50</v>
      </c>
      <c r="H4505">
        <v>5.5</v>
      </c>
      <c r="I4505">
        <v>275</v>
      </c>
      <c r="J4505">
        <v>2.2999999999999998</v>
      </c>
      <c r="K4505">
        <v>115</v>
      </c>
      <c r="L4505">
        <v>3.2</v>
      </c>
      <c r="M4505">
        <v>0.5818181818181819</v>
      </c>
      <c r="N4505">
        <v>160</v>
      </c>
      <c r="O4505" t="s">
        <v>266</v>
      </c>
      <c r="P4505" t="s">
        <v>267</v>
      </c>
      <c r="Q4505" t="s">
        <v>154</v>
      </c>
      <c r="R4505" t="s">
        <v>56</v>
      </c>
      <c r="S4505" t="s">
        <v>133</v>
      </c>
      <c r="T4505" t="s">
        <v>268</v>
      </c>
      <c r="U4505" t="s">
        <v>1191</v>
      </c>
      <c r="V4505">
        <f>YEAR(sales_order1[[#This Row],[date]])</f>
        <v>2022</v>
      </c>
      <c r="W4505" t="str">
        <f>TEXT(sales_order1[[#This Row],[date]], "Mmm")</f>
        <v>Jan</v>
      </c>
      <c r="X4505">
        <f>VALUE(TEXT(sales_order1[[#This Row],[date]], "D"))</f>
        <v>17</v>
      </c>
      <c r="Y4505">
        <v>3</v>
      </c>
    </row>
    <row r="4506" spans="1:25" x14ac:dyDescent="0.25">
      <c r="A4506" s="1">
        <v>44578</v>
      </c>
      <c r="B4506">
        <v>70103</v>
      </c>
      <c r="C4506" t="s">
        <v>327</v>
      </c>
      <c r="D4506" t="str">
        <f>VLOOKUP(sales_order1[[#This Row],[itemCode]],product_details3!B:C,2,0)</f>
        <v>SCR50+50</v>
      </c>
      <c r="E4506" t="s">
        <v>328</v>
      </c>
      <c r="F4506" t="s">
        <v>61</v>
      </c>
      <c r="G4506">
        <v>300</v>
      </c>
      <c r="H4506">
        <v>15.75</v>
      </c>
      <c r="I4506">
        <v>4725</v>
      </c>
      <c r="J4506">
        <v>4.45</v>
      </c>
      <c r="K4506">
        <v>1335</v>
      </c>
      <c r="L4506">
        <v>11.3</v>
      </c>
      <c r="M4506">
        <v>0.71746031746031746</v>
      </c>
      <c r="N4506">
        <v>3390</v>
      </c>
      <c r="O4506" t="s">
        <v>748</v>
      </c>
      <c r="P4506" t="s">
        <v>749</v>
      </c>
      <c r="Q4506" t="s">
        <v>383</v>
      </c>
      <c r="R4506" t="s">
        <v>72</v>
      </c>
      <c r="S4506" t="s">
        <v>459</v>
      </c>
      <c r="T4506" t="s">
        <v>672</v>
      </c>
      <c r="U4506" t="s">
        <v>1188</v>
      </c>
      <c r="V4506">
        <f>YEAR(sales_order1[[#This Row],[date]])</f>
        <v>2022</v>
      </c>
      <c r="W4506" t="str">
        <f>TEXT(sales_order1[[#This Row],[date]], "Mmm")</f>
        <v>Jan</v>
      </c>
      <c r="X4506">
        <f>VALUE(TEXT(sales_order1[[#This Row],[date]], "D"))</f>
        <v>17</v>
      </c>
      <c r="Y4506">
        <v>3</v>
      </c>
    </row>
    <row r="4507" spans="1:25" x14ac:dyDescent="0.25">
      <c r="A4507" s="1">
        <v>44578</v>
      </c>
      <c r="B4507">
        <v>70104</v>
      </c>
      <c r="C4507" t="s">
        <v>19</v>
      </c>
      <c r="D4507" t="str">
        <f>VLOOKUP(sales_order1[[#This Row],[itemCode]],product_details3!B:C,2,0)</f>
        <v>MSTH100</v>
      </c>
      <c r="E4507" t="s">
        <v>20</v>
      </c>
      <c r="F4507" t="s">
        <v>21</v>
      </c>
      <c r="G4507">
        <v>150</v>
      </c>
      <c r="H4507">
        <v>26.25</v>
      </c>
      <c r="I4507">
        <v>3937.5</v>
      </c>
      <c r="J4507">
        <v>7.75</v>
      </c>
      <c r="K4507">
        <v>1162.5</v>
      </c>
      <c r="L4507">
        <v>18.5</v>
      </c>
      <c r="M4507">
        <v>0.70476190476190481</v>
      </c>
      <c r="N4507">
        <v>2775</v>
      </c>
      <c r="O4507" t="s">
        <v>487</v>
      </c>
      <c r="P4507" t="s">
        <v>488</v>
      </c>
      <c r="Q4507" t="s">
        <v>48</v>
      </c>
      <c r="R4507" t="s">
        <v>25</v>
      </c>
      <c r="S4507" t="s">
        <v>286</v>
      </c>
      <c r="T4507" t="s">
        <v>489</v>
      </c>
      <c r="U4507" t="s">
        <v>1191</v>
      </c>
      <c r="V4507">
        <f>YEAR(sales_order1[[#This Row],[date]])</f>
        <v>2022</v>
      </c>
      <c r="W4507" t="str">
        <f>TEXT(sales_order1[[#This Row],[date]], "Mmm")</f>
        <v>Jan</v>
      </c>
      <c r="X4507">
        <f>VALUE(TEXT(sales_order1[[#This Row],[date]], "D"))</f>
        <v>17</v>
      </c>
      <c r="Y4507">
        <v>3</v>
      </c>
    </row>
    <row r="4508" spans="1:25" x14ac:dyDescent="0.25">
      <c r="A4508" s="1">
        <v>44578</v>
      </c>
      <c r="B4508">
        <v>70105</v>
      </c>
      <c r="C4508" t="s">
        <v>86</v>
      </c>
      <c r="D4508" t="str">
        <f>VLOOKUP(sales_order1[[#This Row],[itemCode]],product_details3!B:C,2,0)</f>
        <v>SRMH30</v>
      </c>
      <c r="E4508" t="s">
        <v>87</v>
      </c>
      <c r="F4508" t="s">
        <v>30</v>
      </c>
      <c r="G4508">
        <v>50</v>
      </c>
      <c r="H4508">
        <v>21</v>
      </c>
      <c r="I4508">
        <v>1050</v>
      </c>
      <c r="J4508">
        <v>6.6</v>
      </c>
      <c r="K4508">
        <v>330</v>
      </c>
      <c r="L4508">
        <v>14.4</v>
      </c>
      <c r="M4508">
        <v>0.68571428571428572</v>
      </c>
      <c r="N4508">
        <v>720</v>
      </c>
      <c r="O4508" t="s">
        <v>370</v>
      </c>
      <c r="P4508" t="s">
        <v>371</v>
      </c>
      <c r="Q4508" t="s">
        <v>201</v>
      </c>
      <c r="R4508" t="s">
        <v>25</v>
      </c>
      <c r="S4508" t="s">
        <v>372</v>
      </c>
      <c r="T4508" t="s">
        <v>373</v>
      </c>
      <c r="U4508" t="s">
        <v>1191</v>
      </c>
      <c r="V4508">
        <f>YEAR(sales_order1[[#This Row],[date]])</f>
        <v>2022</v>
      </c>
      <c r="W4508" t="str">
        <f>TEXT(sales_order1[[#This Row],[date]], "Mmm")</f>
        <v>Jan</v>
      </c>
      <c r="X4508">
        <f>VALUE(TEXT(sales_order1[[#This Row],[date]], "D"))</f>
        <v>17</v>
      </c>
      <c r="Y4508">
        <v>3</v>
      </c>
    </row>
    <row r="4509" spans="1:25" x14ac:dyDescent="0.25">
      <c r="A4509" s="1">
        <v>44578</v>
      </c>
      <c r="B4509">
        <v>70106</v>
      </c>
      <c r="C4509" t="s">
        <v>122</v>
      </c>
      <c r="D4509" t="str">
        <f>VLOOKUP(sales_order1[[#This Row],[itemCode]],product_details3!B:C,2,0)</f>
        <v>TNRE150</v>
      </c>
      <c r="E4509" t="s">
        <v>123</v>
      </c>
      <c r="F4509" t="s">
        <v>124</v>
      </c>
      <c r="G4509">
        <v>150</v>
      </c>
      <c r="H4509">
        <v>16.95</v>
      </c>
      <c r="I4509">
        <v>2542.5</v>
      </c>
      <c r="J4509">
        <v>5.2</v>
      </c>
      <c r="K4509">
        <v>780</v>
      </c>
      <c r="L4509">
        <v>11.75</v>
      </c>
      <c r="M4509">
        <v>0.69321533923303835</v>
      </c>
      <c r="N4509">
        <v>1762.5</v>
      </c>
      <c r="O4509" t="s">
        <v>612</v>
      </c>
      <c r="P4509" t="s">
        <v>613</v>
      </c>
      <c r="Q4509" t="s">
        <v>48</v>
      </c>
      <c r="R4509" t="s">
        <v>25</v>
      </c>
      <c r="S4509" t="s">
        <v>49</v>
      </c>
      <c r="T4509" t="s">
        <v>614</v>
      </c>
      <c r="U4509" t="s">
        <v>1191</v>
      </c>
      <c r="V4509">
        <f>YEAR(sales_order1[[#This Row],[date]])</f>
        <v>2022</v>
      </c>
      <c r="W4509" t="str">
        <f>TEXT(sales_order1[[#This Row],[date]], "Mmm")</f>
        <v>Jan</v>
      </c>
      <c r="X4509">
        <f>VALUE(TEXT(sales_order1[[#This Row],[date]], "D"))</f>
        <v>17</v>
      </c>
      <c r="Y4509">
        <v>3</v>
      </c>
    </row>
    <row r="4510" spans="1:25" x14ac:dyDescent="0.25">
      <c r="A4510" s="1">
        <v>44578</v>
      </c>
      <c r="B4510">
        <v>70107</v>
      </c>
      <c r="C4510" t="s">
        <v>86</v>
      </c>
      <c r="D4510" t="str">
        <f>VLOOKUP(sales_order1[[#This Row],[itemCode]],product_details3!B:C,2,0)</f>
        <v>SRMH30</v>
      </c>
      <c r="E4510" t="s">
        <v>87</v>
      </c>
      <c r="F4510" t="s">
        <v>30</v>
      </c>
      <c r="G4510">
        <v>200</v>
      </c>
      <c r="H4510">
        <v>21</v>
      </c>
      <c r="I4510">
        <v>4200</v>
      </c>
      <c r="J4510">
        <v>6.6</v>
      </c>
      <c r="K4510">
        <v>1320</v>
      </c>
      <c r="L4510">
        <v>14.4</v>
      </c>
      <c r="M4510">
        <v>0.68571428571428572</v>
      </c>
      <c r="N4510">
        <v>2880</v>
      </c>
      <c r="O4510" t="s">
        <v>302</v>
      </c>
      <c r="P4510" t="s">
        <v>303</v>
      </c>
      <c r="Q4510" t="s">
        <v>107</v>
      </c>
      <c r="R4510" t="s">
        <v>40</v>
      </c>
      <c r="S4510" t="s">
        <v>101</v>
      </c>
      <c r="T4510" t="s">
        <v>304</v>
      </c>
      <c r="U4510" t="s">
        <v>1190</v>
      </c>
      <c r="V4510">
        <f>YEAR(sales_order1[[#This Row],[date]])</f>
        <v>2022</v>
      </c>
      <c r="W4510" t="str">
        <f>TEXT(sales_order1[[#This Row],[date]], "Mmm")</f>
        <v>Jan</v>
      </c>
      <c r="X4510">
        <f>VALUE(TEXT(sales_order1[[#This Row],[date]], "D"))</f>
        <v>17</v>
      </c>
      <c r="Y4510">
        <v>3</v>
      </c>
    </row>
    <row r="4511" spans="1:25" x14ac:dyDescent="0.25">
      <c r="A4511" s="1">
        <v>44578</v>
      </c>
      <c r="B4511">
        <v>70108</v>
      </c>
      <c r="C4511" t="s">
        <v>209</v>
      </c>
      <c r="D4511" t="str">
        <f>VLOOKUP(sales_order1[[#This Row],[itemCode]],product_details3!B:C,2,0)</f>
        <v>CLNG50</v>
      </c>
      <c r="E4511" t="s">
        <v>210</v>
      </c>
      <c r="F4511" t="s">
        <v>45</v>
      </c>
      <c r="G4511">
        <v>100</v>
      </c>
      <c r="H4511">
        <v>6.5</v>
      </c>
      <c r="I4511">
        <v>650</v>
      </c>
      <c r="J4511">
        <v>2.2999999999999998</v>
      </c>
      <c r="K4511">
        <v>230</v>
      </c>
      <c r="L4511">
        <v>4.2</v>
      </c>
      <c r="M4511">
        <v>0.64615384615384619</v>
      </c>
      <c r="N4511">
        <v>420</v>
      </c>
      <c r="O4511" t="s">
        <v>514</v>
      </c>
      <c r="P4511" t="s">
        <v>515</v>
      </c>
      <c r="Q4511" t="s">
        <v>64</v>
      </c>
      <c r="R4511" t="s">
        <v>40</v>
      </c>
      <c r="S4511" t="s">
        <v>84</v>
      </c>
      <c r="T4511" t="s">
        <v>419</v>
      </c>
      <c r="U4511" t="s">
        <v>1189</v>
      </c>
      <c r="V4511">
        <f>YEAR(sales_order1[[#This Row],[date]])</f>
        <v>2022</v>
      </c>
      <c r="W4511" t="str">
        <f>TEXT(sales_order1[[#This Row],[date]], "Mmm")</f>
        <v>Jan</v>
      </c>
      <c r="X4511">
        <f>VALUE(TEXT(sales_order1[[#This Row],[date]], "D"))</f>
        <v>17</v>
      </c>
      <c r="Y4511">
        <v>3</v>
      </c>
    </row>
    <row r="4512" spans="1:25" x14ac:dyDescent="0.25">
      <c r="A4512" s="1">
        <v>44578</v>
      </c>
      <c r="B4512">
        <v>70109</v>
      </c>
      <c r="C4512" t="s">
        <v>103</v>
      </c>
      <c r="D4512" t="str">
        <f>VLOOKUP(sales_order1[[#This Row],[itemCode]],product_details3!B:C,2,0)</f>
        <v>SCRT50</v>
      </c>
      <c r="E4512" t="s">
        <v>104</v>
      </c>
      <c r="F4512" t="s">
        <v>61</v>
      </c>
      <c r="G4512">
        <v>250</v>
      </c>
      <c r="H4512">
        <v>16.95</v>
      </c>
      <c r="I4512">
        <v>4237.5</v>
      </c>
      <c r="J4512">
        <v>5.2</v>
      </c>
      <c r="K4512">
        <v>1300</v>
      </c>
      <c r="L4512">
        <v>11.75</v>
      </c>
      <c r="M4512">
        <v>0.69321533923303835</v>
      </c>
      <c r="N4512">
        <v>2937.5</v>
      </c>
      <c r="O4512" t="s">
        <v>427</v>
      </c>
      <c r="P4512" t="s">
        <v>428</v>
      </c>
      <c r="Q4512" t="s">
        <v>239</v>
      </c>
      <c r="R4512" t="s">
        <v>112</v>
      </c>
      <c r="S4512" t="s">
        <v>240</v>
      </c>
      <c r="T4512" t="s">
        <v>429</v>
      </c>
      <c r="U4512" t="s">
        <v>1189</v>
      </c>
      <c r="V4512">
        <f>YEAR(sales_order1[[#This Row],[date]])</f>
        <v>2022</v>
      </c>
      <c r="W4512" t="str">
        <f>TEXT(sales_order1[[#This Row],[date]], "Mmm")</f>
        <v>Jan</v>
      </c>
      <c r="X4512">
        <f>VALUE(TEXT(sales_order1[[#This Row],[date]], "D"))</f>
        <v>17</v>
      </c>
      <c r="Y4512">
        <v>3</v>
      </c>
    </row>
    <row r="4513" spans="1:25" x14ac:dyDescent="0.25">
      <c r="A4513" s="1">
        <v>44579</v>
      </c>
      <c r="B4513">
        <v>70110</v>
      </c>
      <c r="C4513" t="s">
        <v>35</v>
      </c>
      <c r="D4513" t="str">
        <f>VLOOKUP(sales_order1[[#This Row],[itemCode]],product_details3!B:C,2,0)</f>
        <v>SRMA30</v>
      </c>
      <c r="E4513" t="s">
        <v>36</v>
      </c>
      <c r="F4513" t="s">
        <v>30</v>
      </c>
      <c r="G4513">
        <v>100</v>
      </c>
      <c r="H4513">
        <v>26.2</v>
      </c>
      <c r="I4513">
        <v>2620</v>
      </c>
      <c r="J4513">
        <v>9.4</v>
      </c>
      <c r="K4513">
        <v>940</v>
      </c>
      <c r="L4513">
        <v>16.8</v>
      </c>
      <c r="M4513">
        <v>0.6412213740458016</v>
      </c>
      <c r="N4513">
        <v>1680</v>
      </c>
      <c r="O4513" t="s">
        <v>579</v>
      </c>
      <c r="P4513" t="s">
        <v>580</v>
      </c>
      <c r="Q4513" t="s">
        <v>264</v>
      </c>
      <c r="R4513" t="s">
        <v>56</v>
      </c>
      <c r="S4513" t="s">
        <v>133</v>
      </c>
      <c r="T4513" t="s">
        <v>581</v>
      </c>
      <c r="U4513" t="s">
        <v>1191</v>
      </c>
      <c r="V4513">
        <f>YEAR(sales_order1[[#This Row],[date]])</f>
        <v>2022</v>
      </c>
      <c r="W4513" t="str">
        <f>TEXT(sales_order1[[#This Row],[date]], "Mmm")</f>
        <v>Jan</v>
      </c>
      <c r="X4513">
        <f>VALUE(TEXT(sales_order1[[#This Row],[date]], "D"))</f>
        <v>18</v>
      </c>
      <c r="Y4513">
        <v>3</v>
      </c>
    </row>
    <row r="4514" spans="1:25" x14ac:dyDescent="0.25">
      <c r="A4514" s="1">
        <v>44579</v>
      </c>
      <c r="B4514">
        <v>70111</v>
      </c>
      <c r="C4514" t="s">
        <v>103</v>
      </c>
      <c r="D4514" t="str">
        <f>VLOOKUP(sales_order1[[#This Row],[itemCode]],product_details3!B:C,2,0)</f>
        <v>SCRT50</v>
      </c>
      <c r="E4514" t="s">
        <v>104</v>
      </c>
      <c r="F4514" t="s">
        <v>61</v>
      </c>
      <c r="G4514">
        <v>150</v>
      </c>
      <c r="H4514">
        <v>16.95</v>
      </c>
      <c r="I4514">
        <v>2542.5</v>
      </c>
      <c r="J4514">
        <v>5.2</v>
      </c>
      <c r="K4514">
        <v>780</v>
      </c>
      <c r="L4514">
        <v>11.75</v>
      </c>
      <c r="M4514">
        <v>0.69321533923303835</v>
      </c>
      <c r="N4514">
        <v>1762.5</v>
      </c>
      <c r="O4514" t="s">
        <v>244</v>
      </c>
      <c r="P4514" t="s">
        <v>245</v>
      </c>
      <c r="Q4514" t="s">
        <v>186</v>
      </c>
      <c r="R4514" t="s">
        <v>112</v>
      </c>
      <c r="S4514" t="s">
        <v>246</v>
      </c>
      <c r="T4514" t="s">
        <v>247</v>
      </c>
      <c r="U4514" t="s">
        <v>1189</v>
      </c>
      <c r="V4514">
        <f>YEAR(sales_order1[[#This Row],[date]])</f>
        <v>2022</v>
      </c>
      <c r="W4514" t="str">
        <f>TEXT(sales_order1[[#This Row],[date]], "Mmm")</f>
        <v>Jan</v>
      </c>
      <c r="X4514">
        <f>VALUE(TEXT(sales_order1[[#This Row],[date]], "D"))</f>
        <v>18</v>
      </c>
      <c r="Y4514">
        <v>3</v>
      </c>
    </row>
    <row r="4515" spans="1:25" x14ac:dyDescent="0.25">
      <c r="A4515" s="1">
        <v>44579</v>
      </c>
      <c r="B4515">
        <v>70112</v>
      </c>
      <c r="C4515" t="s">
        <v>28</v>
      </c>
      <c r="D4515" t="str">
        <f>VLOOKUP(sales_order1[[#This Row],[itemCode]],product_details3!B:C,2,0)</f>
        <v>SRMC30</v>
      </c>
      <c r="E4515" t="s">
        <v>29</v>
      </c>
      <c r="F4515" t="s">
        <v>30</v>
      </c>
      <c r="G4515">
        <v>100</v>
      </c>
      <c r="H4515">
        <v>22.6</v>
      </c>
      <c r="I4515">
        <v>2260</v>
      </c>
      <c r="J4515">
        <v>7.6</v>
      </c>
      <c r="K4515">
        <v>760</v>
      </c>
      <c r="L4515">
        <v>15</v>
      </c>
      <c r="M4515">
        <v>0.66371681415929207</v>
      </c>
      <c r="N4515">
        <v>1500</v>
      </c>
      <c r="O4515" t="s">
        <v>765</v>
      </c>
      <c r="P4515" t="s">
        <v>766</v>
      </c>
      <c r="Q4515" t="s">
        <v>39</v>
      </c>
      <c r="R4515" t="s">
        <v>40</v>
      </c>
      <c r="S4515" t="s">
        <v>41</v>
      </c>
      <c r="T4515" t="s">
        <v>745</v>
      </c>
      <c r="U4515" t="s">
        <v>1188</v>
      </c>
      <c r="V4515">
        <f>YEAR(sales_order1[[#This Row],[date]])</f>
        <v>2022</v>
      </c>
      <c r="W4515" t="str">
        <f>TEXT(sales_order1[[#This Row],[date]], "Mmm")</f>
        <v>Jan</v>
      </c>
      <c r="X4515">
        <f>VALUE(TEXT(sales_order1[[#This Row],[date]], "D"))</f>
        <v>18</v>
      </c>
      <c r="Y4515">
        <v>3</v>
      </c>
    </row>
    <row r="4516" spans="1:25" x14ac:dyDescent="0.25">
      <c r="A4516" s="1">
        <v>44579</v>
      </c>
      <c r="B4516">
        <v>70113</v>
      </c>
      <c r="C4516" t="s">
        <v>35</v>
      </c>
      <c r="D4516" t="str">
        <f>VLOOKUP(sales_order1[[#This Row],[itemCode]],product_details3!B:C,2,0)</f>
        <v>SRMA30</v>
      </c>
      <c r="E4516" t="s">
        <v>36</v>
      </c>
      <c r="F4516" t="s">
        <v>30</v>
      </c>
      <c r="G4516">
        <v>300</v>
      </c>
      <c r="H4516">
        <v>26.2</v>
      </c>
      <c r="I4516">
        <v>7860</v>
      </c>
      <c r="J4516">
        <v>9.4</v>
      </c>
      <c r="K4516">
        <v>2820</v>
      </c>
      <c r="L4516">
        <v>16.8</v>
      </c>
      <c r="M4516">
        <v>0.6412213740458016</v>
      </c>
      <c r="N4516">
        <v>5040</v>
      </c>
      <c r="O4516" t="s">
        <v>447</v>
      </c>
      <c r="P4516" t="s">
        <v>448</v>
      </c>
      <c r="Q4516" t="s">
        <v>378</v>
      </c>
      <c r="R4516" t="s">
        <v>72</v>
      </c>
      <c r="S4516" t="s">
        <v>449</v>
      </c>
      <c r="T4516" t="s">
        <v>450</v>
      </c>
      <c r="U4516" t="s">
        <v>1188</v>
      </c>
      <c r="V4516">
        <f>YEAR(sales_order1[[#This Row],[date]])</f>
        <v>2022</v>
      </c>
      <c r="W4516" t="str">
        <f>TEXT(sales_order1[[#This Row],[date]], "Mmm")</f>
        <v>Jan</v>
      </c>
      <c r="X4516">
        <f>VALUE(TEXT(sales_order1[[#This Row],[date]], "D"))</f>
        <v>18</v>
      </c>
      <c r="Y4516">
        <v>3</v>
      </c>
    </row>
    <row r="4517" spans="1:25" x14ac:dyDescent="0.25">
      <c r="A4517" s="1">
        <v>44579</v>
      </c>
      <c r="B4517">
        <v>70114</v>
      </c>
      <c r="C4517" t="s">
        <v>51</v>
      </c>
      <c r="D4517" t="str">
        <f>VLOOKUP(sales_order1[[#This Row],[itemCode]],product_details3!B:C,2,0)</f>
        <v>MSTH50</v>
      </c>
      <c r="E4517" t="s">
        <v>52</v>
      </c>
      <c r="F4517" t="s">
        <v>21</v>
      </c>
      <c r="G4517">
        <v>100</v>
      </c>
      <c r="H4517">
        <v>15.75</v>
      </c>
      <c r="I4517">
        <v>1575</v>
      </c>
      <c r="J4517">
        <v>4.45</v>
      </c>
      <c r="K4517">
        <v>445</v>
      </c>
      <c r="L4517">
        <v>11.3</v>
      </c>
      <c r="M4517">
        <v>0.71746031746031746</v>
      </c>
      <c r="N4517">
        <v>1130</v>
      </c>
      <c r="O4517" t="s">
        <v>177</v>
      </c>
      <c r="P4517" t="s">
        <v>178</v>
      </c>
      <c r="Q4517" t="s">
        <v>111</v>
      </c>
      <c r="R4517" t="s">
        <v>112</v>
      </c>
      <c r="S4517" t="s">
        <v>179</v>
      </c>
      <c r="T4517" t="s">
        <v>180</v>
      </c>
      <c r="U4517" t="s">
        <v>1189</v>
      </c>
      <c r="V4517">
        <f>YEAR(sales_order1[[#This Row],[date]])</f>
        <v>2022</v>
      </c>
      <c r="W4517" t="str">
        <f>TEXT(sales_order1[[#This Row],[date]], "Mmm")</f>
        <v>Jan</v>
      </c>
      <c r="X4517">
        <f>VALUE(TEXT(sales_order1[[#This Row],[date]], "D"))</f>
        <v>18</v>
      </c>
      <c r="Y4517">
        <v>3</v>
      </c>
    </row>
    <row r="4518" spans="1:25" x14ac:dyDescent="0.25">
      <c r="A4518" s="1">
        <v>44579</v>
      </c>
      <c r="B4518">
        <v>70115</v>
      </c>
      <c r="C4518" t="s">
        <v>181</v>
      </c>
      <c r="D4518" t="str">
        <f>VLOOKUP(sales_order1[[#This Row],[itemCode]],product_details3!B:C,2,0)</f>
        <v>EXFP100</v>
      </c>
      <c r="E4518" t="s">
        <v>182</v>
      </c>
      <c r="F4518" t="s">
        <v>183</v>
      </c>
      <c r="G4518">
        <v>150</v>
      </c>
      <c r="H4518">
        <v>21.95</v>
      </c>
      <c r="I4518">
        <v>3292.5</v>
      </c>
      <c r="J4518">
        <v>8.1999999999999993</v>
      </c>
      <c r="K4518">
        <v>1230</v>
      </c>
      <c r="L4518">
        <v>13.75</v>
      </c>
      <c r="M4518">
        <v>0.62642369020501143</v>
      </c>
      <c r="N4518">
        <v>2062.5</v>
      </c>
      <c r="O4518" t="s">
        <v>736</v>
      </c>
      <c r="P4518" t="s">
        <v>737</v>
      </c>
      <c r="Q4518" t="s">
        <v>132</v>
      </c>
      <c r="R4518" t="s">
        <v>56</v>
      </c>
      <c r="S4518" t="s">
        <v>133</v>
      </c>
      <c r="T4518" t="s">
        <v>642</v>
      </c>
      <c r="U4518" t="s">
        <v>1191</v>
      </c>
      <c r="V4518">
        <f>YEAR(sales_order1[[#This Row],[date]])</f>
        <v>2022</v>
      </c>
      <c r="W4518" t="str">
        <f>TEXT(sales_order1[[#This Row],[date]], "Mmm")</f>
        <v>Jan</v>
      </c>
      <c r="X4518">
        <f>VALUE(TEXT(sales_order1[[#This Row],[date]], "D"))</f>
        <v>18</v>
      </c>
      <c r="Y4518">
        <v>3</v>
      </c>
    </row>
    <row r="4519" spans="1:25" x14ac:dyDescent="0.25">
      <c r="A4519" s="1">
        <v>44579</v>
      </c>
      <c r="B4519">
        <v>70116</v>
      </c>
      <c r="C4519" t="s">
        <v>175</v>
      </c>
      <c r="D4519" t="str">
        <f>VLOOKUP(sales_order1[[#This Row],[itemCode]],product_details3!B:C,2,0)</f>
        <v>SCRS3030</v>
      </c>
      <c r="E4519" t="s">
        <v>176</v>
      </c>
      <c r="F4519" t="s">
        <v>61</v>
      </c>
      <c r="G4519">
        <v>200</v>
      </c>
      <c r="H4519">
        <v>13.1</v>
      </c>
      <c r="I4519">
        <v>2620</v>
      </c>
      <c r="J4519">
        <v>4.7</v>
      </c>
      <c r="K4519">
        <v>940</v>
      </c>
      <c r="L4519">
        <v>8.4</v>
      </c>
      <c r="M4519">
        <v>0.6412213740458016</v>
      </c>
      <c r="N4519">
        <v>1680</v>
      </c>
      <c r="O4519" t="s">
        <v>410</v>
      </c>
      <c r="P4519" t="s">
        <v>411</v>
      </c>
      <c r="Q4519" t="s">
        <v>64</v>
      </c>
      <c r="R4519" t="s">
        <v>40</v>
      </c>
      <c r="S4519" t="s">
        <v>229</v>
      </c>
      <c r="T4519" t="s">
        <v>230</v>
      </c>
      <c r="U4519" t="s">
        <v>1189</v>
      </c>
      <c r="V4519">
        <f>YEAR(sales_order1[[#This Row],[date]])</f>
        <v>2022</v>
      </c>
      <c r="W4519" t="str">
        <f>TEXT(sales_order1[[#This Row],[date]], "Mmm")</f>
        <v>Jan</v>
      </c>
      <c r="X4519">
        <f>VALUE(TEXT(sales_order1[[#This Row],[date]], "D"))</f>
        <v>18</v>
      </c>
      <c r="Y4519">
        <v>3</v>
      </c>
    </row>
    <row r="4520" spans="1:25" x14ac:dyDescent="0.25">
      <c r="A4520" s="1">
        <v>44579</v>
      </c>
      <c r="B4520">
        <v>70117</v>
      </c>
      <c r="C4520" t="s">
        <v>329</v>
      </c>
      <c r="D4520" t="str">
        <f>VLOOKUP(sales_order1[[#This Row],[itemCode]],product_details3!B:C,2,0)</f>
        <v>TNRS150</v>
      </c>
      <c r="E4520" t="s">
        <v>330</v>
      </c>
      <c r="F4520" t="s">
        <v>124</v>
      </c>
      <c r="G4520">
        <v>50</v>
      </c>
      <c r="H4520">
        <v>19.649999999999999</v>
      </c>
      <c r="I4520">
        <v>982.5</v>
      </c>
      <c r="J4520">
        <v>6.55</v>
      </c>
      <c r="K4520">
        <v>327.5</v>
      </c>
      <c r="L4520">
        <v>13.1</v>
      </c>
      <c r="M4520">
        <v>0.66666666666666663</v>
      </c>
      <c r="N4520">
        <v>655</v>
      </c>
      <c r="O4520" t="s">
        <v>676</v>
      </c>
      <c r="P4520" t="s">
        <v>677</v>
      </c>
      <c r="Q4520" t="s">
        <v>93</v>
      </c>
      <c r="R4520" t="s">
        <v>72</v>
      </c>
      <c r="S4520" t="s">
        <v>94</v>
      </c>
      <c r="T4520" t="s">
        <v>678</v>
      </c>
      <c r="U4520" t="s">
        <v>1190</v>
      </c>
      <c r="V4520">
        <f>YEAR(sales_order1[[#This Row],[date]])</f>
        <v>2022</v>
      </c>
      <c r="W4520" t="str">
        <f>TEXT(sales_order1[[#This Row],[date]], "Mmm")</f>
        <v>Jan</v>
      </c>
      <c r="X4520">
        <f>VALUE(TEXT(sales_order1[[#This Row],[date]], "D"))</f>
        <v>18</v>
      </c>
      <c r="Y4520">
        <v>3</v>
      </c>
    </row>
    <row r="4521" spans="1:25" x14ac:dyDescent="0.25">
      <c r="A4521" s="1">
        <v>44579</v>
      </c>
      <c r="B4521">
        <v>70118</v>
      </c>
      <c r="C4521" t="s">
        <v>103</v>
      </c>
      <c r="D4521" t="str">
        <f>VLOOKUP(sales_order1[[#This Row],[itemCode]],product_details3!B:C,2,0)</f>
        <v>SCRT50</v>
      </c>
      <c r="E4521" t="s">
        <v>104</v>
      </c>
      <c r="F4521" t="s">
        <v>61</v>
      </c>
      <c r="G4521">
        <v>300</v>
      </c>
      <c r="H4521">
        <v>16.95</v>
      </c>
      <c r="I4521">
        <v>5085</v>
      </c>
      <c r="J4521">
        <v>5.2</v>
      </c>
      <c r="K4521">
        <v>1560</v>
      </c>
      <c r="L4521">
        <v>11.75</v>
      </c>
      <c r="M4521">
        <v>0.69321533923303835</v>
      </c>
      <c r="N4521">
        <v>3525</v>
      </c>
      <c r="O4521" t="s">
        <v>206</v>
      </c>
      <c r="P4521" t="s">
        <v>207</v>
      </c>
      <c r="Q4521" t="s">
        <v>71</v>
      </c>
      <c r="R4521" t="s">
        <v>72</v>
      </c>
      <c r="S4521" t="s">
        <v>73</v>
      </c>
      <c r="T4521" t="s">
        <v>208</v>
      </c>
      <c r="U4521" t="s">
        <v>1190</v>
      </c>
      <c r="V4521">
        <f>YEAR(sales_order1[[#This Row],[date]])</f>
        <v>2022</v>
      </c>
      <c r="W4521" t="str">
        <f>TEXT(sales_order1[[#This Row],[date]], "Mmm")</f>
        <v>Jan</v>
      </c>
      <c r="X4521">
        <f>VALUE(TEXT(sales_order1[[#This Row],[date]], "D"))</f>
        <v>18</v>
      </c>
      <c r="Y4521">
        <v>3</v>
      </c>
    </row>
    <row r="4522" spans="1:25" x14ac:dyDescent="0.25">
      <c r="A4522" s="1">
        <v>44579</v>
      </c>
      <c r="B4522">
        <v>70119</v>
      </c>
      <c r="C4522" t="s">
        <v>209</v>
      </c>
      <c r="D4522" t="str">
        <f>VLOOKUP(sales_order1[[#This Row],[itemCode]],product_details3!B:C,2,0)</f>
        <v>CLNG50</v>
      </c>
      <c r="E4522" t="s">
        <v>210</v>
      </c>
      <c r="F4522" t="s">
        <v>45</v>
      </c>
      <c r="G4522">
        <v>100</v>
      </c>
      <c r="H4522">
        <v>6.5</v>
      </c>
      <c r="I4522">
        <v>650</v>
      </c>
      <c r="J4522">
        <v>2.2999999999999998</v>
      </c>
      <c r="K4522">
        <v>230</v>
      </c>
      <c r="L4522">
        <v>4.2</v>
      </c>
      <c r="M4522">
        <v>0.64615384615384619</v>
      </c>
      <c r="N4522">
        <v>420</v>
      </c>
      <c r="O4522" t="s">
        <v>720</v>
      </c>
      <c r="P4522" t="s">
        <v>721</v>
      </c>
      <c r="Q4522" t="s">
        <v>24</v>
      </c>
      <c r="R4522" t="s">
        <v>25</v>
      </c>
      <c r="S4522" t="s">
        <v>33</v>
      </c>
      <c r="T4522" t="s">
        <v>722</v>
      </c>
      <c r="U4522" t="s">
        <v>1191</v>
      </c>
      <c r="V4522">
        <f>YEAR(sales_order1[[#This Row],[date]])</f>
        <v>2022</v>
      </c>
      <c r="W4522" t="str">
        <f>TEXT(sales_order1[[#This Row],[date]], "Mmm")</f>
        <v>Jan</v>
      </c>
      <c r="X4522">
        <f>VALUE(TEXT(sales_order1[[#This Row],[date]], "D"))</f>
        <v>18</v>
      </c>
      <c r="Y4522">
        <v>3</v>
      </c>
    </row>
    <row r="4523" spans="1:25" x14ac:dyDescent="0.25">
      <c r="A4523" s="1">
        <v>44580</v>
      </c>
      <c r="B4523">
        <v>70120</v>
      </c>
      <c r="C4523" t="s">
        <v>329</v>
      </c>
      <c r="D4523" t="str">
        <f>VLOOKUP(sales_order1[[#This Row],[itemCode]],product_details3!B:C,2,0)</f>
        <v>TNRS150</v>
      </c>
      <c r="E4523" t="s">
        <v>330</v>
      </c>
      <c r="F4523" t="s">
        <v>124</v>
      </c>
      <c r="G4523">
        <v>150</v>
      </c>
      <c r="H4523">
        <v>19.649999999999999</v>
      </c>
      <c r="I4523">
        <v>2947.5</v>
      </c>
      <c r="J4523">
        <v>6.55</v>
      </c>
      <c r="K4523">
        <v>982.5</v>
      </c>
      <c r="L4523">
        <v>13.1</v>
      </c>
      <c r="M4523">
        <v>0.66666666666666663</v>
      </c>
      <c r="N4523">
        <v>1965</v>
      </c>
      <c r="O4523" t="s">
        <v>502</v>
      </c>
      <c r="P4523" t="s">
        <v>503</v>
      </c>
      <c r="Q4523" t="s">
        <v>218</v>
      </c>
      <c r="R4523" t="s">
        <v>40</v>
      </c>
      <c r="S4523" t="s">
        <v>219</v>
      </c>
      <c r="T4523" t="s">
        <v>504</v>
      </c>
      <c r="U4523" t="s">
        <v>1190</v>
      </c>
      <c r="V4523">
        <f>YEAR(sales_order1[[#This Row],[date]])</f>
        <v>2022</v>
      </c>
      <c r="W4523" t="str">
        <f>TEXT(sales_order1[[#This Row],[date]], "Mmm")</f>
        <v>Jan</v>
      </c>
      <c r="X4523">
        <f>VALUE(TEXT(sales_order1[[#This Row],[date]], "D"))</f>
        <v>19</v>
      </c>
      <c r="Y4523">
        <v>3</v>
      </c>
    </row>
    <row r="4524" spans="1:25" x14ac:dyDescent="0.25">
      <c r="A4524" s="1">
        <v>44580</v>
      </c>
      <c r="B4524">
        <v>70121</v>
      </c>
      <c r="C4524" t="s">
        <v>67</v>
      </c>
      <c r="D4524" t="str">
        <f>VLOOKUP(sales_order1[[#This Row],[itemCode]],product_details3!B:C,2,0)</f>
        <v>SRMH15</v>
      </c>
      <c r="E4524" t="s">
        <v>68</v>
      </c>
      <c r="F4524" t="s">
        <v>30</v>
      </c>
      <c r="G4524">
        <v>200</v>
      </c>
      <c r="H4524">
        <v>15.75</v>
      </c>
      <c r="I4524">
        <v>3150</v>
      </c>
      <c r="J4524">
        <v>5.45</v>
      </c>
      <c r="K4524">
        <v>1090</v>
      </c>
      <c r="L4524">
        <v>10.3</v>
      </c>
      <c r="M4524">
        <v>0.65396825396825398</v>
      </c>
      <c r="N4524">
        <v>2060</v>
      </c>
      <c r="O4524" t="s">
        <v>366</v>
      </c>
      <c r="P4524" t="s">
        <v>367</v>
      </c>
      <c r="Q4524" t="s">
        <v>239</v>
      </c>
      <c r="R4524" t="s">
        <v>112</v>
      </c>
      <c r="S4524" t="s">
        <v>368</v>
      </c>
      <c r="T4524" t="s">
        <v>369</v>
      </c>
      <c r="U4524" t="s">
        <v>1189</v>
      </c>
      <c r="V4524">
        <f>YEAR(sales_order1[[#This Row],[date]])</f>
        <v>2022</v>
      </c>
      <c r="W4524" t="str">
        <f>TEXT(sales_order1[[#This Row],[date]], "Mmm")</f>
        <v>Jan</v>
      </c>
      <c r="X4524">
        <f>VALUE(TEXT(sales_order1[[#This Row],[date]], "D"))</f>
        <v>19</v>
      </c>
      <c r="Y4524">
        <v>3</v>
      </c>
    </row>
    <row r="4525" spans="1:25" x14ac:dyDescent="0.25">
      <c r="A4525" s="1">
        <v>44580</v>
      </c>
      <c r="B4525">
        <v>70122</v>
      </c>
      <c r="C4525" t="s">
        <v>175</v>
      </c>
      <c r="D4525" t="str">
        <f>VLOOKUP(sales_order1[[#This Row],[itemCode]],product_details3!B:C,2,0)</f>
        <v>SCRS3030</v>
      </c>
      <c r="E4525" t="s">
        <v>176</v>
      </c>
      <c r="F4525" t="s">
        <v>61</v>
      </c>
      <c r="G4525">
        <v>100</v>
      </c>
      <c r="H4525">
        <v>13.1</v>
      </c>
      <c r="I4525">
        <v>1310</v>
      </c>
      <c r="J4525">
        <v>4.7</v>
      </c>
      <c r="K4525">
        <v>470</v>
      </c>
      <c r="L4525">
        <v>8.4</v>
      </c>
      <c r="M4525">
        <v>0.6412213740458016</v>
      </c>
      <c r="N4525">
        <v>840</v>
      </c>
      <c r="O4525" t="s">
        <v>534</v>
      </c>
      <c r="P4525" t="s">
        <v>535</v>
      </c>
      <c r="Q4525" t="s">
        <v>107</v>
      </c>
      <c r="R4525" t="s">
        <v>40</v>
      </c>
      <c r="S4525" t="s">
        <v>101</v>
      </c>
      <c r="T4525" t="s">
        <v>536</v>
      </c>
      <c r="U4525" t="s">
        <v>1190</v>
      </c>
      <c r="V4525">
        <f>YEAR(sales_order1[[#This Row],[date]])</f>
        <v>2022</v>
      </c>
      <c r="W4525" t="str">
        <f>TEXT(sales_order1[[#This Row],[date]], "Mmm")</f>
        <v>Jan</v>
      </c>
      <c r="X4525">
        <f>VALUE(TEXT(sales_order1[[#This Row],[date]], "D"))</f>
        <v>19</v>
      </c>
      <c r="Y4525">
        <v>3</v>
      </c>
    </row>
    <row r="4526" spans="1:25" x14ac:dyDescent="0.25">
      <c r="A4526" s="1">
        <v>44580</v>
      </c>
      <c r="B4526">
        <v>70123</v>
      </c>
      <c r="C4526" t="s">
        <v>115</v>
      </c>
      <c r="D4526" t="str">
        <f>VLOOKUP(sales_order1[[#This Row],[itemCode]],product_details3!B:C,2,0)</f>
        <v>SCRS30100</v>
      </c>
      <c r="E4526" t="s">
        <v>116</v>
      </c>
      <c r="F4526" t="s">
        <v>61</v>
      </c>
      <c r="G4526">
        <v>100</v>
      </c>
      <c r="H4526">
        <v>32.75</v>
      </c>
      <c r="I4526">
        <v>3275</v>
      </c>
      <c r="J4526">
        <v>11.25</v>
      </c>
      <c r="K4526">
        <v>1125</v>
      </c>
      <c r="L4526">
        <v>21.5</v>
      </c>
      <c r="M4526">
        <v>0.65648854961832059</v>
      </c>
      <c r="N4526">
        <v>2150</v>
      </c>
      <c r="O4526" t="s">
        <v>767</v>
      </c>
      <c r="P4526" t="s">
        <v>768</v>
      </c>
      <c r="Q4526" t="s">
        <v>201</v>
      </c>
      <c r="R4526" t="s">
        <v>25</v>
      </c>
      <c r="S4526" t="s">
        <v>372</v>
      </c>
      <c r="T4526" t="s">
        <v>513</v>
      </c>
      <c r="U4526" t="s">
        <v>1191</v>
      </c>
      <c r="V4526">
        <f>YEAR(sales_order1[[#This Row],[date]])</f>
        <v>2022</v>
      </c>
      <c r="W4526" t="str">
        <f>TEXT(sales_order1[[#This Row],[date]], "Mmm")</f>
        <v>Jan</v>
      </c>
      <c r="X4526">
        <f>VALUE(TEXT(sales_order1[[#This Row],[date]], "D"))</f>
        <v>19</v>
      </c>
      <c r="Y4526">
        <v>3</v>
      </c>
    </row>
    <row r="4527" spans="1:25" x14ac:dyDescent="0.25">
      <c r="A4527" s="1">
        <v>44580</v>
      </c>
      <c r="B4527">
        <v>70124</v>
      </c>
      <c r="C4527" t="s">
        <v>19</v>
      </c>
      <c r="D4527" t="str">
        <f>VLOOKUP(sales_order1[[#This Row],[itemCode]],product_details3!B:C,2,0)</f>
        <v>MSTH100</v>
      </c>
      <c r="E4527" t="s">
        <v>20</v>
      </c>
      <c r="F4527" t="s">
        <v>21</v>
      </c>
      <c r="G4527">
        <v>200</v>
      </c>
      <c r="H4527">
        <v>26.25</v>
      </c>
      <c r="I4527">
        <v>5250</v>
      </c>
      <c r="J4527">
        <v>7.75</v>
      </c>
      <c r="K4527">
        <v>1550</v>
      </c>
      <c r="L4527">
        <v>18.5</v>
      </c>
      <c r="M4527">
        <v>0.70476190476190481</v>
      </c>
      <c r="N4527">
        <v>3700</v>
      </c>
      <c r="O4527" t="s">
        <v>769</v>
      </c>
      <c r="P4527" t="s">
        <v>770</v>
      </c>
      <c r="Q4527" t="s">
        <v>378</v>
      </c>
      <c r="R4527" t="s">
        <v>72</v>
      </c>
      <c r="S4527" t="s">
        <v>545</v>
      </c>
      <c r="T4527" t="s">
        <v>546</v>
      </c>
      <c r="U4527" t="s">
        <v>1188</v>
      </c>
      <c r="V4527">
        <f>YEAR(sales_order1[[#This Row],[date]])</f>
        <v>2022</v>
      </c>
      <c r="W4527" t="str">
        <f>TEXT(sales_order1[[#This Row],[date]], "Mmm")</f>
        <v>Jan</v>
      </c>
      <c r="X4527">
        <f>VALUE(TEXT(sales_order1[[#This Row],[date]], "D"))</f>
        <v>19</v>
      </c>
      <c r="Y4527">
        <v>3</v>
      </c>
    </row>
    <row r="4528" spans="1:25" x14ac:dyDescent="0.25">
      <c r="A4528" s="1">
        <v>44580</v>
      </c>
      <c r="B4528">
        <v>70125</v>
      </c>
      <c r="C4528" t="s">
        <v>360</v>
      </c>
      <c r="D4528" t="str">
        <f>VLOOKUP(sales_order1[[#This Row],[itemCode]],product_details3!B:C,2,0)</f>
        <v>TNRS100</v>
      </c>
      <c r="E4528" t="s">
        <v>361</v>
      </c>
      <c r="F4528" t="s">
        <v>124</v>
      </c>
      <c r="G4528">
        <v>150</v>
      </c>
      <c r="H4528">
        <v>13.1</v>
      </c>
      <c r="I4528">
        <v>1965</v>
      </c>
      <c r="J4528">
        <v>4.7</v>
      </c>
      <c r="K4528">
        <v>705</v>
      </c>
      <c r="L4528">
        <v>8.4</v>
      </c>
      <c r="M4528">
        <v>0.6412213740458016</v>
      </c>
      <c r="N4528">
        <v>1260</v>
      </c>
      <c r="O4528" t="s">
        <v>467</v>
      </c>
      <c r="P4528" t="s">
        <v>468</v>
      </c>
      <c r="Q4528" t="s">
        <v>39</v>
      </c>
      <c r="R4528" t="s">
        <v>40</v>
      </c>
      <c r="S4528" t="s">
        <v>41</v>
      </c>
      <c r="T4528" t="s">
        <v>174</v>
      </c>
      <c r="U4528" t="s">
        <v>1188</v>
      </c>
      <c r="V4528">
        <f>YEAR(sales_order1[[#This Row],[date]])</f>
        <v>2022</v>
      </c>
      <c r="W4528" t="str">
        <f>TEXT(sales_order1[[#This Row],[date]], "Mmm")</f>
        <v>Jan</v>
      </c>
      <c r="X4528">
        <f>VALUE(TEXT(sales_order1[[#This Row],[date]], "D"))</f>
        <v>19</v>
      </c>
      <c r="Y4528">
        <v>3</v>
      </c>
    </row>
    <row r="4529" spans="1:25" x14ac:dyDescent="0.25">
      <c r="A4529" s="1">
        <v>44580</v>
      </c>
      <c r="B4529">
        <v>70126</v>
      </c>
      <c r="C4529" t="s">
        <v>19</v>
      </c>
      <c r="D4529" t="str">
        <f>VLOOKUP(sales_order1[[#This Row],[itemCode]],product_details3!B:C,2,0)</f>
        <v>MSTH100</v>
      </c>
      <c r="E4529" t="s">
        <v>20</v>
      </c>
      <c r="F4529" t="s">
        <v>21</v>
      </c>
      <c r="G4529">
        <v>50</v>
      </c>
      <c r="H4529">
        <v>26.25</v>
      </c>
      <c r="I4529">
        <v>1312.5</v>
      </c>
      <c r="J4529">
        <v>7.75</v>
      </c>
      <c r="K4529">
        <v>387.5</v>
      </c>
      <c r="L4529">
        <v>18.5</v>
      </c>
      <c r="M4529">
        <v>0.70476190476190481</v>
      </c>
      <c r="N4529">
        <v>925</v>
      </c>
      <c r="O4529" t="s">
        <v>676</v>
      </c>
      <c r="P4529" t="s">
        <v>677</v>
      </c>
      <c r="Q4529" t="s">
        <v>93</v>
      </c>
      <c r="R4529" t="s">
        <v>72</v>
      </c>
      <c r="S4529" t="s">
        <v>94</v>
      </c>
      <c r="T4529" t="s">
        <v>678</v>
      </c>
      <c r="U4529" t="s">
        <v>1190</v>
      </c>
      <c r="V4529">
        <f>YEAR(sales_order1[[#This Row],[date]])</f>
        <v>2022</v>
      </c>
      <c r="W4529" t="str">
        <f>TEXT(sales_order1[[#This Row],[date]], "Mmm")</f>
        <v>Jan</v>
      </c>
      <c r="X4529">
        <f>VALUE(TEXT(sales_order1[[#This Row],[date]], "D"))</f>
        <v>19</v>
      </c>
      <c r="Y4529">
        <v>3</v>
      </c>
    </row>
    <row r="4530" spans="1:25" x14ac:dyDescent="0.25">
      <c r="A4530" s="1">
        <v>44580</v>
      </c>
      <c r="B4530">
        <v>70127</v>
      </c>
      <c r="C4530" t="s">
        <v>103</v>
      </c>
      <c r="D4530" t="str">
        <f>VLOOKUP(sales_order1[[#This Row],[itemCode]],product_details3!B:C,2,0)</f>
        <v>SCRT50</v>
      </c>
      <c r="E4530" t="s">
        <v>104</v>
      </c>
      <c r="F4530" t="s">
        <v>61</v>
      </c>
      <c r="G4530">
        <v>350</v>
      </c>
      <c r="H4530">
        <v>16.95</v>
      </c>
      <c r="I4530">
        <v>5932.5</v>
      </c>
      <c r="J4530">
        <v>5.2</v>
      </c>
      <c r="K4530">
        <v>1820</v>
      </c>
      <c r="L4530">
        <v>11.75</v>
      </c>
      <c r="M4530">
        <v>0.69321533923303835</v>
      </c>
      <c r="N4530">
        <v>4112.5</v>
      </c>
      <c r="O4530" t="s">
        <v>231</v>
      </c>
      <c r="P4530" t="s">
        <v>232</v>
      </c>
      <c r="Q4530" t="s">
        <v>119</v>
      </c>
      <c r="R4530" t="s">
        <v>40</v>
      </c>
      <c r="S4530" t="s">
        <v>233</v>
      </c>
      <c r="T4530" t="s">
        <v>234</v>
      </c>
      <c r="U4530" t="s">
        <v>1190</v>
      </c>
      <c r="V4530">
        <f>YEAR(sales_order1[[#This Row],[date]])</f>
        <v>2022</v>
      </c>
      <c r="W4530" t="str">
        <f>TEXT(sales_order1[[#This Row],[date]], "Mmm")</f>
        <v>Jan</v>
      </c>
      <c r="X4530">
        <f>VALUE(TEXT(sales_order1[[#This Row],[date]], "D"))</f>
        <v>19</v>
      </c>
      <c r="Y4530">
        <v>3</v>
      </c>
    </row>
    <row r="4531" spans="1:25" x14ac:dyDescent="0.25">
      <c r="A4531" s="1">
        <v>44580</v>
      </c>
      <c r="B4531">
        <v>70128</v>
      </c>
      <c r="C4531" t="s">
        <v>320</v>
      </c>
      <c r="D4531" t="str">
        <f>VLOOKUP(sales_order1[[#This Row],[itemCode]],product_details3!B:C,2,0)</f>
        <v>SCR50+100</v>
      </c>
      <c r="E4531" t="s">
        <v>321</v>
      </c>
      <c r="F4531" t="s">
        <v>61</v>
      </c>
      <c r="G4531">
        <v>100</v>
      </c>
      <c r="H4531">
        <v>26.25</v>
      </c>
      <c r="I4531">
        <v>2625</v>
      </c>
      <c r="J4531">
        <v>7.75</v>
      </c>
      <c r="K4531">
        <v>775</v>
      </c>
      <c r="L4531">
        <v>18.5</v>
      </c>
      <c r="M4531">
        <v>0.70476190476190481</v>
      </c>
      <c r="N4531">
        <v>1850</v>
      </c>
      <c r="O4531" t="s">
        <v>763</v>
      </c>
      <c r="P4531" t="s">
        <v>764</v>
      </c>
      <c r="Q4531" t="s">
        <v>71</v>
      </c>
      <c r="R4531" t="s">
        <v>72</v>
      </c>
      <c r="S4531" t="s">
        <v>73</v>
      </c>
      <c r="T4531" t="s">
        <v>675</v>
      </c>
      <c r="U4531" t="s">
        <v>1190</v>
      </c>
      <c r="V4531">
        <f>YEAR(sales_order1[[#This Row],[date]])</f>
        <v>2022</v>
      </c>
      <c r="W4531" t="str">
        <f>TEXT(sales_order1[[#This Row],[date]], "Mmm")</f>
        <v>Jan</v>
      </c>
      <c r="X4531">
        <f>VALUE(TEXT(sales_order1[[#This Row],[date]], "D"))</f>
        <v>19</v>
      </c>
      <c r="Y4531">
        <v>3</v>
      </c>
    </row>
    <row r="4532" spans="1:25" x14ac:dyDescent="0.25">
      <c r="A4532" s="1">
        <v>44580</v>
      </c>
      <c r="B4532">
        <v>70129</v>
      </c>
      <c r="C4532" t="s">
        <v>86</v>
      </c>
      <c r="D4532" t="str">
        <f>VLOOKUP(sales_order1[[#This Row],[itemCode]],product_details3!B:C,2,0)</f>
        <v>SRMH30</v>
      </c>
      <c r="E4532" t="s">
        <v>87</v>
      </c>
      <c r="F4532" t="s">
        <v>30</v>
      </c>
      <c r="G4532">
        <v>150</v>
      </c>
      <c r="H4532">
        <v>21</v>
      </c>
      <c r="I4532">
        <v>3150</v>
      </c>
      <c r="J4532">
        <v>6.6</v>
      </c>
      <c r="K4532">
        <v>990</v>
      </c>
      <c r="L4532">
        <v>14.4</v>
      </c>
      <c r="M4532">
        <v>0.68571428571428572</v>
      </c>
      <c r="N4532">
        <v>2160</v>
      </c>
      <c r="O4532" t="s">
        <v>771</v>
      </c>
      <c r="P4532" t="s">
        <v>772</v>
      </c>
      <c r="Q4532" t="s">
        <v>160</v>
      </c>
      <c r="R4532" t="s">
        <v>112</v>
      </c>
      <c r="S4532" t="s">
        <v>297</v>
      </c>
      <c r="T4532" t="s">
        <v>693</v>
      </c>
      <c r="U4532" t="s">
        <v>1189</v>
      </c>
      <c r="V4532">
        <f>YEAR(sales_order1[[#This Row],[date]])</f>
        <v>2022</v>
      </c>
      <c r="W4532" t="str">
        <f>TEXT(sales_order1[[#This Row],[date]], "Mmm")</f>
        <v>Jan</v>
      </c>
      <c r="X4532">
        <f>VALUE(TEXT(sales_order1[[#This Row],[date]], "D"))</f>
        <v>19</v>
      </c>
      <c r="Y4532">
        <v>3</v>
      </c>
    </row>
    <row r="4533" spans="1:25" x14ac:dyDescent="0.25">
      <c r="A4533" s="1">
        <v>44581</v>
      </c>
      <c r="B4533">
        <v>70130</v>
      </c>
      <c r="C4533" t="s">
        <v>320</v>
      </c>
      <c r="D4533" t="str">
        <f>VLOOKUP(sales_order1[[#This Row],[itemCode]],product_details3!B:C,2,0)</f>
        <v>SCR50+100</v>
      </c>
      <c r="E4533" t="s">
        <v>321</v>
      </c>
      <c r="F4533" t="s">
        <v>61</v>
      </c>
      <c r="G4533">
        <v>300</v>
      </c>
      <c r="H4533">
        <v>26.25</v>
      </c>
      <c r="I4533">
        <v>7875</v>
      </c>
      <c r="J4533">
        <v>7.75</v>
      </c>
      <c r="K4533">
        <v>2325</v>
      </c>
      <c r="L4533">
        <v>18.5</v>
      </c>
      <c r="M4533">
        <v>0.70476190476190481</v>
      </c>
      <c r="N4533">
        <v>5550</v>
      </c>
      <c r="O4533" t="s">
        <v>22</v>
      </c>
      <c r="P4533" t="s">
        <v>23</v>
      </c>
      <c r="Q4533" t="s">
        <v>24</v>
      </c>
      <c r="R4533" t="s">
        <v>25</v>
      </c>
      <c r="S4533" t="s">
        <v>26</v>
      </c>
      <c r="T4533" t="s">
        <v>27</v>
      </c>
      <c r="U4533" t="s">
        <v>1191</v>
      </c>
      <c r="V4533">
        <f>YEAR(sales_order1[[#This Row],[date]])</f>
        <v>2022</v>
      </c>
      <c r="W4533" t="str">
        <f>TEXT(sales_order1[[#This Row],[date]], "Mmm")</f>
        <v>Jan</v>
      </c>
      <c r="X4533">
        <f>VALUE(TEXT(sales_order1[[#This Row],[date]], "D"))</f>
        <v>20</v>
      </c>
      <c r="Y4533">
        <v>3</v>
      </c>
    </row>
    <row r="4534" spans="1:25" x14ac:dyDescent="0.25">
      <c r="A4534" s="1">
        <v>44581</v>
      </c>
      <c r="B4534">
        <v>70131</v>
      </c>
      <c r="C4534" t="s">
        <v>149</v>
      </c>
      <c r="D4534" t="str">
        <f>VLOOKUP(sales_order1[[#This Row],[itemCode]],product_details3!B:C,2,0)</f>
        <v>MKRW80</v>
      </c>
      <c r="E4534" t="s">
        <v>150</v>
      </c>
      <c r="F4534" t="s">
        <v>151</v>
      </c>
      <c r="G4534">
        <v>50</v>
      </c>
      <c r="H4534">
        <v>14.65</v>
      </c>
      <c r="I4534">
        <v>732.5</v>
      </c>
      <c r="J4534">
        <v>6.55</v>
      </c>
      <c r="K4534">
        <v>327.5</v>
      </c>
      <c r="L4534">
        <v>8.1</v>
      </c>
      <c r="M4534">
        <v>0.55290102389078488</v>
      </c>
      <c r="N4534">
        <v>405</v>
      </c>
      <c r="O4534" t="s">
        <v>487</v>
      </c>
      <c r="P4534" t="s">
        <v>488</v>
      </c>
      <c r="Q4534" t="s">
        <v>48</v>
      </c>
      <c r="R4534" t="s">
        <v>25</v>
      </c>
      <c r="S4534" t="s">
        <v>286</v>
      </c>
      <c r="T4534" t="s">
        <v>489</v>
      </c>
      <c r="U4534" t="s">
        <v>1191</v>
      </c>
      <c r="V4534">
        <f>YEAR(sales_order1[[#This Row],[date]])</f>
        <v>2022</v>
      </c>
      <c r="W4534" t="str">
        <f>TEXT(sales_order1[[#This Row],[date]], "Mmm")</f>
        <v>Jan</v>
      </c>
      <c r="X4534">
        <f>VALUE(TEXT(sales_order1[[#This Row],[date]], "D"))</f>
        <v>20</v>
      </c>
      <c r="Y4534">
        <v>3</v>
      </c>
    </row>
    <row r="4535" spans="1:25" x14ac:dyDescent="0.25">
      <c r="A4535" s="1">
        <v>44581</v>
      </c>
      <c r="B4535">
        <v>70132</v>
      </c>
      <c r="C4535" t="s">
        <v>86</v>
      </c>
      <c r="D4535" t="str">
        <f>VLOOKUP(sales_order1[[#This Row],[itemCode]],product_details3!B:C,2,0)</f>
        <v>SRMH30</v>
      </c>
      <c r="E4535" t="s">
        <v>87</v>
      </c>
      <c r="F4535" t="s">
        <v>30</v>
      </c>
      <c r="G4535">
        <v>150</v>
      </c>
      <c r="H4535">
        <v>21</v>
      </c>
      <c r="I4535">
        <v>3150</v>
      </c>
      <c r="J4535">
        <v>6.6</v>
      </c>
      <c r="K4535">
        <v>990</v>
      </c>
      <c r="L4535">
        <v>14.4</v>
      </c>
      <c r="M4535">
        <v>0.68571428571428572</v>
      </c>
      <c r="N4535">
        <v>2160</v>
      </c>
      <c r="O4535" t="s">
        <v>553</v>
      </c>
      <c r="P4535" t="s">
        <v>554</v>
      </c>
      <c r="Q4535" t="s">
        <v>55</v>
      </c>
      <c r="R4535" t="s">
        <v>56</v>
      </c>
      <c r="S4535" t="s">
        <v>57</v>
      </c>
      <c r="T4535" t="s">
        <v>555</v>
      </c>
      <c r="U4535" t="s">
        <v>1191</v>
      </c>
      <c r="V4535">
        <f>YEAR(sales_order1[[#This Row],[date]])</f>
        <v>2022</v>
      </c>
      <c r="W4535" t="str">
        <f>TEXT(sales_order1[[#This Row],[date]], "Mmm")</f>
        <v>Jan</v>
      </c>
      <c r="X4535">
        <f>VALUE(TEXT(sales_order1[[#This Row],[date]], "D"))</f>
        <v>20</v>
      </c>
      <c r="Y4535">
        <v>3</v>
      </c>
    </row>
    <row r="4536" spans="1:25" x14ac:dyDescent="0.25">
      <c r="A4536" s="1">
        <v>44581</v>
      </c>
      <c r="B4536">
        <v>70133</v>
      </c>
      <c r="C4536" t="s">
        <v>51</v>
      </c>
      <c r="D4536" t="str">
        <f>VLOOKUP(sales_order1[[#This Row],[itemCode]],product_details3!B:C,2,0)</f>
        <v>MSTH50</v>
      </c>
      <c r="E4536" t="s">
        <v>52</v>
      </c>
      <c r="F4536" t="s">
        <v>21</v>
      </c>
      <c r="G4536">
        <v>100</v>
      </c>
      <c r="H4536">
        <v>15.75</v>
      </c>
      <c r="I4536">
        <v>1575</v>
      </c>
      <c r="J4536">
        <v>4.45</v>
      </c>
      <c r="K4536">
        <v>445</v>
      </c>
      <c r="L4536">
        <v>11.3</v>
      </c>
      <c r="M4536">
        <v>0.71746031746031746</v>
      </c>
      <c r="N4536">
        <v>1130</v>
      </c>
      <c r="O4536" t="s">
        <v>189</v>
      </c>
      <c r="P4536" t="s">
        <v>190</v>
      </c>
      <c r="Q4536" t="s">
        <v>191</v>
      </c>
      <c r="R4536" t="s">
        <v>56</v>
      </c>
      <c r="S4536" t="s">
        <v>192</v>
      </c>
      <c r="T4536" t="s">
        <v>193</v>
      </c>
      <c r="U4536" t="s">
        <v>1191</v>
      </c>
      <c r="V4536">
        <f>YEAR(sales_order1[[#This Row],[date]])</f>
        <v>2022</v>
      </c>
      <c r="W4536" t="str">
        <f>TEXT(sales_order1[[#This Row],[date]], "Mmm")</f>
        <v>Jan</v>
      </c>
      <c r="X4536">
        <f>VALUE(TEXT(sales_order1[[#This Row],[date]], "D"))</f>
        <v>20</v>
      </c>
      <c r="Y4536">
        <v>3</v>
      </c>
    </row>
    <row r="4537" spans="1:25" x14ac:dyDescent="0.25">
      <c r="A4537" s="1">
        <v>44581</v>
      </c>
      <c r="B4537">
        <v>70134</v>
      </c>
      <c r="C4537" t="s">
        <v>28</v>
      </c>
      <c r="D4537" t="str">
        <f>VLOOKUP(sales_order1[[#This Row],[itemCode]],product_details3!B:C,2,0)</f>
        <v>SRMC30</v>
      </c>
      <c r="E4537" t="s">
        <v>29</v>
      </c>
      <c r="F4537" t="s">
        <v>30</v>
      </c>
      <c r="G4537">
        <v>300</v>
      </c>
      <c r="H4537">
        <v>22.6</v>
      </c>
      <c r="I4537">
        <v>6780</v>
      </c>
      <c r="J4537">
        <v>7.6</v>
      </c>
      <c r="K4537">
        <v>2280</v>
      </c>
      <c r="L4537">
        <v>15</v>
      </c>
      <c r="M4537">
        <v>0.66371681415929207</v>
      </c>
      <c r="N4537">
        <v>4500</v>
      </c>
      <c r="O4537" t="s">
        <v>773</v>
      </c>
      <c r="P4537" t="s">
        <v>774</v>
      </c>
      <c r="Q4537" t="s">
        <v>239</v>
      </c>
      <c r="R4537" t="s">
        <v>112</v>
      </c>
      <c r="S4537" t="s">
        <v>368</v>
      </c>
      <c r="T4537" t="s">
        <v>599</v>
      </c>
      <c r="U4537" t="s">
        <v>1189</v>
      </c>
      <c r="V4537">
        <f>YEAR(sales_order1[[#This Row],[date]])</f>
        <v>2022</v>
      </c>
      <c r="W4537" t="str">
        <f>TEXT(sales_order1[[#This Row],[date]], "Mmm")</f>
        <v>Jan</v>
      </c>
      <c r="X4537">
        <f>VALUE(TEXT(sales_order1[[#This Row],[date]], "D"))</f>
        <v>20</v>
      </c>
      <c r="Y4537">
        <v>3</v>
      </c>
    </row>
    <row r="4538" spans="1:25" x14ac:dyDescent="0.25">
      <c r="A4538" s="1">
        <v>44581</v>
      </c>
      <c r="B4538">
        <v>70135</v>
      </c>
      <c r="C4538" t="s">
        <v>80</v>
      </c>
      <c r="D4538" t="str">
        <f>VLOOKUP(sales_order1[[#This Row],[itemCode]],product_details3!B:C,2,0)</f>
        <v>MSTA50</v>
      </c>
      <c r="E4538" t="s">
        <v>81</v>
      </c>
      <c r="F4538" t="s">
        <v>21</v>
      </c>
      <c r="G4538">
        <v>250</v>
      </c>
      <c r="H4538">
        <v>19.649999999999999</v>
      </c>
      <c r="I4538">
        <v>4912.5</v>
      </c>
      <c r="J4538">
        <v>6.55</v>
      </c>
      <c r="K4538">
        <v>1637.5</v>
      </c>
      <c r="L4538">
        <v>13.1</v>
      </c>
      <c r="M4538">
        <v>0.66666666666666663</v>
      </c>
      <c r="N4538">
        <v>3275</v>
      </c>
      <c r="O4538" t="s">
        <v>152</v>
      </c>
      <c r="P4538" t="s">
        <v>153</v>
      </c>
      <c r="Q4538" t="s">
        <v>154</v>
      </c>
      <c r="R4538" t="s">
        <v>56</v>
      </c>
      <c r="S4538" t="s">
        <v>133</v>
      </c>
      <c r="T4538" t="s">
        <v>155</v>
      </c>
      <c r="U4538" t="s">
        <v>1191</v>
      </c>
      <c r="V4538">
        <f>YEAR(sales_order1[[#This Row],[date]])</f>
        <v>2022</v>
      </c>
      <c r="W4538" t="str">
        <f>TEXT(sales_order1[[#This Row],[date]], "Mmm")</f>
        <v>Jan</v>
      </c>
      <c r="X4538">
        <f>VALUE(TEXT(sales_order1[[#This Row],[date]], "D"))</f>
        <v>20</v>
      </c>
      <c r="Y4538">
        <v>3</v>
      </c>
    </row>
    <row r="4539" spans="1:25" x14ac:dyDescent="0.25">
      <c r="A4539" s="1">
        <v>44581</v>
      </c>
      <c r="B4539">
        <v>70136</v>
      </c>
      <c r="C4539" t="s">
        <v>320</v>
      </c>
      <c r="D4539" t="str">
        <f>VLOOKUP(sales_order1[[#This Row],[itemCode]],product_details3!B:C,2,0)</f>
        <v>SCR50+100</v>
      </c>
      <c r="E4539" t="s">
        <v>321</v>
      </c>
      <c r="F4539" t="s">
        <v>61</v>
      </c>
      <c r="G4539">
        <v>300</v>
      </c>
      <c r="H4539">
        <v>26.25</v>
      </c>
      <c r="I4539">
        <v>7875</v>
      </c>
      <c r="J4539">
        <v>7.75</v>
      </c>
      <c r="K4539">
        <v>2325</v>
      </c>
      <c r="L4539">
        <v>18.5</v>
      </c>
      <c r="M4539">
        <v>0.70476190476190481</v>
      </c>
      <c r="N4539">
        <v>5550</v>
      </c>
      <c r="O4539" t="s">
        <v>556</v>
      </c>
      <c r="P4539" t="s">
        <v>557</v>
      </c>
      <c r="Q4539" t="s">
        <v>213</v>
      </c>
      <c r="R4539" t="s">
        <v>25</v>
      </c>
      <c r="S4539" t="s">
        <v>402</v>
      </c>
      <c r="T4539" t="s">
        <v>558</v>
      </c>
      <c r="U4539" t="s">
        <v>1191</v>
      </c>
      <c r="V4539">
        <f>YEAR(sales_order1[[#This Row],[date]])</f>
        <v>2022</v>
      </c>
      <c r="W4539" t="str">
        <f>TEXT(sales_order1[[#This Row],[date]], "Mmm")</f>
        <v>Jan</v>
      </c>
      <c r="X4539">
        <f>VALUE(TEXT(sales_order1[[#This Row],[date]], "D"))</f>
        <v>20</v>
      </c>
      <c r="Y4539">
        <v>3</v>
      </c>
    </row>
    <row r="4540" spans="1:25" x14ac:dyDescent="0.25">
      <c r="A4540" s="1">
        <v>44581</v>
      </c>
      <c r="B4540">
        <v>70137</v>
      </c>
      <c r="C4540" t="s">
        <v>362</v>
      </c>
      <c r="D4540" t="str">
        <f>VLOOKUP(sales_order1[[#This Row],[itemCode]],product_details3!B:C,2,0)</f>
        <v>MSKO100</v>
      </c>
      <c r="E4540" t="s">
        <v>363</v>
      </c>
      <c r="F4540" t="s">
        <v>137</v>
      </c>
      <c r="G4540">
        <v>250</v>
      </c>
      <c r="H4540">
        <v>22.65</v>
      </c>
      <c r="I4540">
        <v>5662.5</v>
      </c>
      <c r="J4540">
        <v>9.5500000000000007</v>
      </c>
      <c r="K4540">
        <v>2387.5</v>
      </c>
      <c r="L4540">
        <v>13.1</v>
      </c>
      <c r="M4540">
        <v>0.57836644591611486</v>
      </c>
      <c r="N4540">
        <v>3275</v>
      </c>
      <c r="O4540" t="s">
        <v>430</v>
      </c>
      <c r="P4540" t="s">
        <v>431</v>
      </c>
      <c r="Q4540" t="s">
        <v>218</v>
      </c>
      <c r="R4540" t="s">
        <v>40</v>
      </c>
      <c r="S4540" t="s">
        <v>432</v>
      </c>
      <c r="T4540" t="s">
        <v>433</v>
      </c>
      <c r="U4540" t="s">
        <v>1190</v>
      </c>
      <c r="V4540">
        <f>YEAR(sales_order1[[#This Row],[date]])</f>
        <v>2022</v>
      </c>
      <c r="W4540" t="str">
        <f>TEXT(sales_order1[[#This Row],[date]], "Mmm")</f>
        <v>Jan</v>
      </c>
      <c r="X4540">
        <f>VALUE(TEXT(sales_order1[[#This Row],[date]], "D"))</f>
        <v>20</v>
      </c>
      <c r="Y4540">
        <v>3</v>
      </c>
    </row>
    <row r="4541" spans="1:25" x14ac:dyDescent="0.25">
      <c r="A4541" s="1">
        <v>44581</v>
      </c>
      <c r="B4541">
        <v>70138</v>
      </c>
      <c r="C4541" t="s">
        <v>115</v>
      </c>
      <c r="D4541" t="str">
        <f>VLOOKUP(sales_order1[[#This Row],[itemCode]],product_details3!B:C,2,0)</f>
        <v>SCRS30100</v>
      </c>
      <c r="E4541" t="s">
        <v>116</v>
      </c>
      <c r="F4541" t="s">
        <v>61</v>
      </c>
      <c r="G4541">
        <v>250</v>
      </c>
      <c r="H4541">
        <v>32.75</v>
      </c>
      <c r="I4541">
        <v>8187.5</v>
      </c>
      <c r="J4541">
        <v>11.25</v>
      </c>
      <c r="K4541">
        <v>2812.5</v>
      </c>
      <c r="L4541">
        <v>21.5</v>
      </c>
      <c r="M4541">
        <v>0.65648854961832059</v>
      </c>
      <c r="N4541">
        <v>5375</v>
      </c>
      <c r="O4541" t="s">
        <v>354</v>
      </c>
      <c r="P4541" t="s">
        <v>355</v>
      </c>
      <c r="Q4541" t="s">
        <v>119</v>
      </c>
      <c r="R4541" t="s">
        <v>40</v>
      </c>
      <c r="S4541" t="s">
        <v>356</v>
      </c>
      <c r="T4541" t="s">
        <v>357</v>
      </c>
      <c r="U4541" t="s">
        <v>1190</v>
      </c>
      <c r="V4541">
        <f>YEAR(sales_order1[[#This Row],[date]])</f>
        <v>2022</v>
      </c>
      <c r="W4541" t="str">
        <f>TEXT(sales_order1[[#This Row],[date]], "Mmm")</f>
        <v>Jan</v>
      </c>
      <c r="X4541">
        <f>VALUE(TEXT(sales_order1[[#This Row],[date]], "D"))</f>
        <v>20</v>
      </c>
      <c r="Y4541">
        <v>3</v>
      </c>
    </row>
    <row r="4542" spans="1:25" x14ac:dyDescent="0.25">
      <c r="A4542" s="1">
        <v>44582</v>
      </c>
      <c r="B4542">
        <v>70139</v>
      </c>
      <c r="C4542" t="s">
        <v>51</v>
      </c>
      <c r="D4542" t="str">
        <f>VLOOKUP(sales_order1[[#This Row],[itemCode]],product_details3!B:C,2,0)</f>
        <v>MSTH50</v>
      </c>
      <c r="E4542" t="s">
        <v>52</v>
      </c>
      <c r="F4542" t="s">
        <v>21</v>
      </c>
      <c r="G4542">
        <v>100</v>
      </c>
      <c r="H4542">
        <v>15.75</v>
      </c>
      <c r="I4542">
        <v>1575</v>
      </c>
      <c r="J4542">
        <v>4.45</v>
      </c>
      <c r="K4542">
        <v>445</v>
      </c>
      <c r="L4542">
        <v>11.3</v>
      </c>
      <c r="M4542">
        <v>0.71746031746031746</v>
      </c>
      <c r="N4542">
        <v>1130</v>
      </c>
      <c r="O4542" t="s">
        <v>540</v>
      </c>
      <c r="P4542" t="s">
        <v>541</v>
      </c>
      <c r="Q4542" t="s">
        <v>24</v>
      </c>
      <c r="R4542" t="s">
        <v>25</v>
      </c>
      <c r="S4542" t="s">
        <v>26</v>
      </c>
      <c r="T4542" t="s">
        <v>542</v>
      </c>
      <c r="U4542" t="s">
        <v>1191</v>
      </c>
      <c r="V4542">
        <f>YEAR(sales_order1[[#This Row],[date]])</f>
        <v>2022</v>
      </c>
      <c r="W4542" t="str">
        <f>TEXT(sales_order1[[#This Row],[date]], "Mmm")</f>
        <v>Jan</v>
      </c>
      <c r="X4542">
        <f>VALUE(TEXT(sales_order1[[#This Row],[date]], "D"))</f>
        <v>21</v>
      </c>
      <c r="Y4542">
        <v>3</v>
      </c>
    </row>
    <row r="4543" spans="1:25" x14ac:dyDescent="0.25">
      <c r="A4543" s="1">
        <v>44582</v>
      </c>
      <c r="B4543">
        <v>70140</v>
      </c>
      <c r="C4543" t="s">
        <v>19</v>
      </c>
      <c r="D4543" t="str">
        <f>VLOOKUP(sales_order1[[#This Row],[itemCode]],product_details3!B:C,2,0)</f>
        <v>MSTH100</v>
      </c>
      <c r="E4543" t="s">
        <v>20</v>
      </c>
      <c r="F4543" t="s">
        <v>21</v>
      </c>
      <c r="G4543">
        <v>250</v>
      </c>
      <c r="H4543">
        <v>26.25</v>
      </c>
      <c r="I4543">
        <v>6562.5</v>
      </c>
      <c r="J4543">
        <v>7.75</v>
      </c>
      <c r="K4543">
        <v>1937.5</v>
      </c>
      <c r="L4543">
        <v>18.5</v>
      </c>
      <c r="M4543">
        <v>0.70476190476190481</v>
      </c>
      <c r="N4543">
        <v>4625</v>
      </c>
      <c r="O4543" t="s">
        <v>670</v>
      </c>
      <c r="P4543" t="s">
        <v>671</v>
      </c>
      <c r="Q4543" t="s">
        <v>383</v>
      </c>
      <c r="R4543" t="s">
        <v>72</v>
      </c>
      <c r="S4543" t="s">
        <v>459</v>
      </c>
      <c r="T4543" t="s">
        <v>672</v>
      </c>
      <c r="U4543" t="s">
        <v>1188</v>
      </c>
      <c r="V4543">
        <f>YEAR(sales_order1[[#This Row],[date]])</f>
        <v>2022</v>
      </c>
      <c r="W4543" t="str">
        <f>TEXT(sales_order1[[#This Row],[date]], "Mmm")</f>
        <v>Jan</v>
      </c>
      <c r="X4543">
        <f>VALUE(TEXT(sales_order1[[#This Row],[date]], "D"))</f>
        <v>21</v>
      </c>
      <c r="Y4543">
        <v>3</v>
      </c>
    </row>
    <row r="4544" spans="1:25" x14ac:dyDescent="0.25">
      <c r="A4544" s="1">
        <v>44582</v>
      </c>
      <c r="B4544">
        <v>70141</v>
      </c>
      <c r="C4544" t="s">
        <v>279</v>
      </c>
      <c r="D4544" t="str">
        <f>VLOOKUP(sales_order1[[#This Row],[itemCode]],product_details3!B:C,2,0)</f>
        <v>SRMC15</v>
      </c>
      <c r="E4544" t="s">
        <v>280</v>
      </c>
      <c r="F4544" t="s">
        <v>30</v>
      </c>
      <c r="G4544">
        <v>150</v>
      </c>
      <c r="H4544">
        <v>16.95</v>
      </c>
      <c r="I4544">
        <v>2542.5</v>
      </c>
      <c r="J4544">
        <v>6.2</v>
      </c>
      <c r="K4544">
        <v>930</v>
      </c>
      <c r="L4544">
        <v>10.75</v>
      </c>
      <c r="M4544">
        <v>0.63421828908554578</v>
      </c>
      <c r="N4544">
        <v>1612.5</v>
      </c>
      <c r="O4544" t="s">
        <v>712</v>
      </c>
      <c r="P4544" t="s">
        <v>713</v>
      </c>
      <c r="Q4544" t="s">
        <v>218</v>
      </c>
      <c r="R4544" t="s">
        <v>40</v>
      </c>
      <c r="S4544" t="s">
        <v>219</v>
      </c>
      <c r="T4544" t="s">
        <v>575</v>
      </c>
      <c r="U4544" t="s">
        <v>1190</v>
      </c>
      <c r="V4544">
        <f>YEAR(sales_order1[[#This Row],[date]])</f>
        <v>2022</v>
      </c>
      <c r="W4544" t="str">
        <f>TEXT(sales_order1[[#This Row],[date]], "Mmm")</f>
        <v>Jan</v>
      </c>
      <c r="X4544">
        <f>VALUE(TEXT(sales_order1[[#This Row],[date]], "D"))</f>
        <v>21</v>
      </c>
      <c r="Y4544">
        <v>3</v>
      </c>
    </row>
    <row r="4545" spans="1:25" x14ac:dyDescent="0.25">
      <c r="A4545" s="1">
        <v>44582</v>
      </c>
      <c r="B4545">
        <v>70142</v>
      </c>
      <c r="C4545" t="s">
        <v>194</v>
      </c>
      <c r="D4545" t="str">
        <f>VLOOKUP(sales_order1[[#This Row],[itemCode]],product_details3!B:C,2,0)</f>
        <v>CLNG150</v>
      </c>
      <c r="E4545" t="s">
        <v>195</v>
      </c>
      <c r="F4545" t="s">
        <v>45</v>
      </c>
      <c r="G4545">
        <v>200</v>
      </c>
      <c r="H4545">
        <v>12.75</v>
      </c>
      <c r="I4545">
        <v>2550</v>
      </c>
      <c r="J4545">
        <v>4.45</v>
      </c>
      <c r="K4545">
        <v>890</v>
      </c>
      <c r="L4545">
        <v>8.3000000000000007</v>
      </c>
      <c r="M4545">
        <v>0.65098039215686276</v>
      </c>
      <c r="N4545">
        <v>1660</v>
      </c>
      <c r="O4545" t="s">
        <v>398</v>
      </c>
      <c r="P4545" t="s">
        <v>399</v>
      </c>
      <c r="Q4545" t="s">
        <v>100</v>
      </c>
      <c r="R4545" t="s">
        <v>40</v>
      </c>
      <c r="S4545" t="s">
        <v>101</v>
      </c>
      <c r="T4545" t="s">
        <v>102</v>
      </c>
      <c r="U4545" t="s">
        <v>1190</v>
      </c>
      <c r="V4545">
        <f>YEAR(sales_order1[[#This Row],[date]])</f>
        <v>2022</v>
      </c>
      <c r="W4545" t="str">
        <f>TEXT(sales_order1[[#This Row],[date]], "Mmm")</f>
        <v>Jan</v>
      </c>
      <c r="X4545">
        <f>VALUE(TEXT(sales_order1[[#This Row],[date]], "D"))</f>
        <v>21</v>
      </c>
      <c r="Y4545">
        <v>3</v>
      </c>
    </row>
    <row r="4546" spans="1:25" x14ac:dyDescent="0.25">
      <c r="A4546" s="1">
        <v>44582</v>
      </c>
      <c r="B4546">
        <v>70143</v>
      </c>
      <c r="C4546" t="s">
        <v>103</v>
      </c>
      <c r="D4546" t="str">
        <f>VLOOKUP(sales_order1[[#This Row],[itemCode]],product_details3!B:C,2,0)</f>
        <v>SCRT50</v>
      </c>
      <c r="E4546" t="s">
        <v>104</v>
      </c>
      <c r="F4546" t="s">
        <v>61</v>
      </c>
      <c r="G4546">
        <v>50</v>
      </c>
      <c r="H4546">
        <v>16.95</v>
      </c>
      <c r="I4546">
        <v>847.5</v>
      </c>
      <c r="J4546">
        <v>5.2</v>
      </c>
      <c r="K4546">
        <v>260</v>
      </c>
      <c r="L4546">
        <v>11.75</v>
      </c>
      <c r="M4546">
        <v>0.69321533923303835</v>
      </c>
      <c r="N4546">
        <v>587.5</v>
      </c>
      <c r="O4546" t="s">
        <v>276</v>
      </c>
      <c r="P4546" t="s">
        <v>277</v>
      </c>
      <c r="Q4546" t="s">
        <v>39</v>
      </c>
      <c r="R4546" t="s">
        <v>40</v>
      </c>
      <c r="S4546" t="s">
        <v>41</v>
      </c>
      <c r="T4546" t="s">
        <v>278</v>
      </c>
      <c r="U4546" t="s">
        <v>1188</v>
      </c>
      <c r="V4546">
        <f>YEAR(sales_order1[[#This Row],[date]])</f>
        <v>2022</v>
      </c>
      <c r="W4546" t="str">
        <f>TEXT(sales_order1[[#This Row],[date]], "Mmm")</f>
        <v>Jan</v>
      </c>
      <c r="X4546">
        <f>VALUE(TEXT(sales_order1[[#This Row],[date]], "D"))</f>
        <v>21</v>
      </c>
      <c r="Y4546">
        <v>3</v>
      </c>
    </row>
    <row r="4547" spans="1:25" x14ac:dyDescent="0.25">
      <c r="A4547" s="1">
        <v>44582</v>
      </c>
      <c r="B4547">
        <v>70144</v>
      </c>
      <c r="C4547" t="s">
        <v>51</v>
      </c>
      <c r="D4547" t="str">
        <f>VLOOKUP(sales_order1[[#This Row],[itemCode]],product_details3!B:C,2,0)</f>
        <v>MSTH50</v>
      </c>
      <c r="E4547" t="s">
        <v>52</v>
      </c>
      <c r="F4547" t="s">
        <v>21</v>
      </c>
      <c r="G4547">
        <v>50</v>
      </c>
      <c r="H4547">
        <v>15.75</v>
      </c>
      <c r="I4547">
        <v>787.5</v>
      </c>
      <c r="J4547">
        <v>4.45</v>
      </c>
      <c r="K4547">
        <v>222.5</v>
      </c>
      <c r="L4547">
        <v>11.3</v>
      </c>
      <c r="M4547">
        <v>0.71746031746031746</v>
      </c>
      <c r="N4547">
        <v>565</v>
      </c>
      <c r="O4547" t="s">
        <v>588</v>
      </c>
      <c r="P4547" t="s">
        <v>589</v>
      </c>
      <c r="Q4547" t="s">
        <v>239</v>
      </c>
      <c r="R4547" t="s">
        <v>112</v>
      </c>
      <c r="S4547" t="s">
        <v>240</v>
      </c>
      <c r="T4547" t="s">
        <v>590</v>
      </c>
      <c r="U4547" t="s">
        <v>1189</v>
      </c>
      <c r="V4547">
        <f>YEAR(sales_order1[[#This Row],[date]])</f>
        <v>2022</v>
      </c>
      <c r="W4547" t="str">
        <f>TEXT(sales_order1[[#This Row],[date]], "Mmm")</f>
        <v>Jan</v>
      </c>
      <c r="X4547">
        <f>VALUE(TEXT(sales_order1[[#This Row],[date]], "D"))</f>
        <v>21</v>
      </c>
      <c r="Y4547">
        <v>3</v>
      </c>
    </row>
    <row r="4548" spans="1:25" x14ac:dyDescent="0.25">
      <c r="A4548" s="1">
        <v>44582</v>
      </c>
      <c r="B4548">
        <v>70145</v>
      </c>
      <c r="C4548" t="s">
        <v>352</v>
      </c>
      <c r="D4548" t="str">
        <f>VLOOKUP(sales_order1[[#This Row],[itemCode]],product_details3!B:C,2,0)</f>
        <v>MSTL50</v>
      </c>
      <c r="E4548" t="s">
        <v>353</v>
      </c>
      <c r="F4548" t="s">
        <v>21</v>
      </c>
      <c r="G4548">
        <v>50</v>
      </c>
      <c r="H4548">
        <v>16.95</v>
      </c>
      <c r="I4548">
        <v>847.5</v>
      </c>
      <c r="J4548">
        <v>5.2</v>
      </c>
      <c r="K4548">
        <v>260</v>
      </c>
      <c r="L4548">
        <v>11.75</v>
      </c>
      <c r="M4548">
        <v>0.69321533923303835</v>
      </c>
      <c r="N4548">
        <v>587.5</v>
      </c>
      <c r="O4548" t="s">
        <v>694</v>
      </c>
      <c r="P4548" t="s">
        <v>695</v>
      </c>
      <c r="Q4548" t="s">
        <v>213</v>
      </c>
      <c r="R4548" t="s">
        <v>25</v>
      </c>
      <c r="S4548" t="s">
        <v>214</v>
      </c>
      <c r="T4548" t="s">
        <v>696</v>
      </c>
      <c r="U4548" t="s">
        <v>1191</v>
      </c>
      <c r="V4548">
        <f>YEAR(sales_order1[[#This Row],[date]])</f>
        <v>2022</v>
      </c>
      <c r="W4548" t="str">
        <f>TEXT(sales_order1[[#This Row],[date]], "Mmm")</f>
        <v>Jan</v>
      </c>
      <c r="X4548">
        <f>VALUE(TEXT(sales_order1[[#This Row],[date]], "D"))</f>
        <v>21</v>
      </c>
      <c r="Y4548">
        <v>3</v>
      </c>
    </row>
    <row r="4549" spans="1:25" x14ac:dyDescent="0.25">
      <c r="A4549" s="1">
        <v>44582</v>
      </c>
      <c r="B4549">
        <v>70146</v>
      </c>
      <c r="C4549" t="s">
        <v>35</v>
      </c>
      <c r="D4549" t="str">
        <f>VLOOKUP(sales_order1[[#This Row],[itemCode]],product_details3!B:C,2,0)</f>
        <v>SRMA30</v>
      </c>
      <c r="E4549" t="s">
        <v>36</v>
      </c>
      <c r="F4549" t="s">
        <v>30</v>
      </c>
      <c r="G4549">
        <v>200</v>
      </c>
      <c r="H4549">
        <v>26.2</v>
      </c>
      <c r="I4549">
        <v>5240</v>
      </c>
      <c r="J4549">
        <v>9.4</v>
      </c>
      <c r="K4549">
        <v>1880</v>
      </c>
      <c r="L4549">
        <v>16.8</v>
      </c>
      <c r="M4549">
        <v>0.6412213740458016</v>
      </c>
      <c r="N4549">
        <v>3360</v>
      </c>
      <c r="O4549" t="s">
        <v>454</v>
      </c>
      <c r="P4549" t="s">
        <v>455</v>
      </c>
      <c r="Q4549" t="s">
        <v>71</v>
      </c>
      <c r="R4549" t="s">
        <v>72</v>
      </c>
      <c r="S4549" t="s">
        <v>73</v>
      </c>
      <c r="T4549" t="s">
        <v>456</v>
      </c>
      <c r="U4549" t="s">
        <v>1190</v>
      </c>
      <c r="V4549">
        <f>YEAR(sales_order1[[#This Row],[date]])</f>
        <v>2022</v>
      </c>
      <c r="W4549" t="str">
        <f>TEXT(sales_order1[[#This Row],[date]], "Mmm")</f>
        <v>Jan</v>
      </c>
      <c r="X4549">
        <f>VALUE(TEXT(sales_order1[[#This Row],[date]], "D"))</f>
        <v>21</v>
      </c>
      <c r="Y4549">
        <v>3</v>
      </c>
    </row>
    <row r="4550" spans="1:25" x14ac:dyDescent="0.25">
      <c r="A4550" s="1">
        <v>44582</v>
      </c>
      <c r="B4550">
        <v>70147</v>
      </c>
      <c r="C4550" t="s">
        <v>135</v>
      </c>
      <c r="D4550" t="str">
        <f>VLOOKUP(sales_order1[[#This Row],[itemCode]],product_details3!B:C,2,0)</f>
        <v>MSKSH</v>
      </c>
      <c r="E4550" t="s">
        <v>136</v>
      </c>
      <c r="F4550" t="s">
        <v>137</v>
      </c>
      <c r="G4550">
        <v>150</v>
      </c>
      <c r="H4550">
        <v>18.75</v>
      </c>
      <c r="I4550">
        <v>2812.5</v>
      </c>
      <c r="J4550">
        <v>7.45</v>
      </c>
      <c r="K4550">
        <v>1117.5</v>
      </c>
      <c r="L4550">
        <v>11.3</v>
      </c>
      <c r="M4550">
        <v>0.60266666666666668</v>
      </c>
      <c r="N4550">
        <v>1695</v>
      </c>
      <c r="O4550" t="s">
        <v>727</v>
      </c>
      <c r="P4550" t="s">
        <v>728</v>
      </c>
      <c r="Q4550" t="s">
        <v>93</v>
      </c>
      <c r="R4550" t="s">
        <v>72</v>
      </c>
      <c r="S4550" t="s">
        <v>260</v>
      </c>
      <c r="T4550" t="s">
        <v>611</v>
      </c>
      <c r="U4550" t="s">
        <v>1190</v>
      </c>
      <c r="V4550">
        <f>YEAR(sales_order1[[#This Row],[date]])</f>
        <v>2022</v>
      </c>
      <c r="W4550" t="str">
        <f>TEXT(sales_order1[[#This Row],[date]], "Mmm")</f>
        <v>Jan</v>
      </c>
      <c r="X4550">
        <f>VALUE(TEXT(sales_order1[[#This Row],[date]], "D"))</f>
        <v>21</v>
      </c>
      <c r="Y4550">
        <v>3</v>
      </c>
    </row>
    <row r="4551" spans="1:25" x14ac:dyDescent="0.25">
      <c r="A4551" s="1">
        <v>44582</v>
      </c>
      <c r="B4551">
        <v>70148</v>
      </c>
      <c r="C4551" t="s">
        <v>362</v>
      </c>
      <c r="D4551" t="str">
        <f>VLOOKUP(sales_order1[[#This Row],[itemCode]],product_details3!B:C,2,0)</f>
        <v>MSKO100</v>
      </c>
      <c r="E4551" t="s">
        <v>363</v>
      </c>
      <c r="F4551" t="s">
        <v>137</v>
      </c>
      <c r="G4551">
        <v>200</v>
      </c>
      <c r="H4551">
        <v>22.65</v>
      </c>
      <c r="I4551">
        <v>4530</v>
      </c>
      <c r="J4551">
        <v>9.5500000000000007</v>
      </c>
      <c r="K4551">
        <v>1910</v>
      </c>
      <c r="L4551">
        <v>13.1</v>
      </c>
      <c r="M4551">
        <v>0.57836644591611486</v>
      </c>
      <c r="N4551">
        <v>2620</v>
      </c>
      <c r="O4551" t="s">
        <v>624</v>
      </c>
      <c r="P4551" t="s">
        <v>625</v>
      </c>
      <c r="Q4551" t="s">
        <v>55</v>
      </c>
      <c r="R4551" t="s">
        <v>56</v>
      </c>
      <c r="S4551" t="s">
        <v>225</v>
      </c>
      <c r="T4551" t="s">
        <v>626</v>
      </c>
      <c r="U4551" t="s">
        <v>1191</v>
      </c>
      <c r="V4551">
        <f>YEAR(sales_order1[[#This Row],[date]])</f>
        <v>2022</v>
      </c>
      <c r="W4551" t="str">
        <f>TEXT(sales_order1[[#This Row],[date]], "Mmm")</f>
        <v>Jan</v>
      </c>
      <c r="X4551">
        <f>VALUE(TEXT(sales_order1[[#This Row],[date]], "D"))</f>
        <v>21</v>
      </c>
      <c r="Y4551">
        <v>3</v>
      </c>
    </row>
    <row r="4552" spans="1:25" x14ac:dyDescent="0.25">
      <c r="A4552" s="1">
        <v>44582</v>
      </c>
      <c r="B4552">
        <v>70149</v>
      </c>
      <c r="C4552" t="s">
        <v>51</v>
      </c>
      <c r="D4552" t="str">
        <f>VLOOKUP(sales_order1[[#This Row],[itemCode]],product_details3!B:C,2,0)</f>
        <v>MSTH50</v>
      </c>
      <c r="E4552" t="s">
        <v>52</v>
      </c>
      <c r="F4552" t="s">
        <v>21</v>
      </c>
      <c r="G4552">
        <v>50</v>
      </c>
      <c r="H4552">
        <v>15.75</v>
      </c>
      <c r="I4552">
        <v>787.5</v>
      </c>
      <c r="J4552">
        <v>4.45</v>
      </c>
      <c r="K4552">
        <v>222.5</v>
      </c>
      <c r="L4552">
        <v>11.3</v>
      </c>
      <c r="M4552">
        <v>0.71746031746031746</v>
      </c>
      <c r="N4552">
        <v>565</v>
      </c>
      <c r="O4552" t="s">
        <v>211</v>
      </c>
      <c r="P4552" t="s">
        <v>212</v>
      </c>
      <c r="Q4552" t="s">
        <v>213</v>
      </c>
      <c r="R4552" t="s">
        <v>25</v>
      </c>
      <c r="S4552" t="s">
        <v>214</v>
      </c>
      <c r="T4552" t="s">
        <v>215</v>
      </c>
      <c r="U4552" t="s">
        <v>1191</v>
      </c>
      <c r="V4552">
        <f>YEAR(sales_order1[[#This Row],[date]])</f>
        <v>2022</v>
      </c>
      <c r="W4552" t="str">
        <f>TEXT(sales_order1[[#This Row],[date]], "Mmm")</f>
        <v>Jan</v>
      </c>
      <c r="X4552">
        <f>VALUE(TEXT(sales_order1[[#This Row],[date]], "D"))</f>
        <v>21</v>
      </c>
      <c r="Y4552">
        <v>3</v>
      </c>
    </row>
    <row r="4553" spans="1:25" x14ac:dyDescent="0.25">
      <c r="A4553" s="1">
        <v>44585</v>
      </c>
      <c r="B4553">
        <v>70150</v>
      </c>
      <c r="C4553" t="s">
        <v>149</v>
      </c>
      <c r="D4553" t="str">
        <f>VLOOKUP(sales_order1[[#This Row],[itemCode]],product_details3!B:C,2,0)</f>
        <v>MKRW80</v>
      </c>
      <c r="E4553" t="s">
        <v>150</v>
      </c>
      <c r="F4553" t="s">
        <v>151</v>
      </c>
      <c r="G4553">
        <v>50</v>
      </c>
      <c r="H4553">
        <v>14.65</v>
      </c>
      <c r="I4553">
        <v>732.5</v>
      </c>
      <c r="J4553">
        <v>6.55</v>
      </c>
      <c r="K4553">
        <v>327.5</v>
      </c>
      <c r="L4553">
        <v>8.1</v>
      </c>
      <c r="M4553">
        <v>0.55290102389078488</v>
      </c>
      <c r="N4553">
        <v>405</v>
      </c>
      <c r="O4553" t="s">
        <v>525</v>
      </c>
      <c r="P4553" t="s">
        <v>526</v>
      </c>
      <c r="Q4553" t="s">
        <v>111</v>
      </c>
      <c r="R4553" t="s">
        <v>112</v>
      </c>
      <c r="S4553" t="s">
        <v>113</v>
      </c>
      <c r="T4553" t="s">
        <v>527</v>
      </c>
      <c r="U4553" t="s">
        <v>1189</v>
      </c>
      <c r="V4553">
        <f>YEAR(sales_order1[[#This Row],[date]])</f>
        <v>2022</v>
      </c>
      <c r="W4553" t="str">
        <f>TEXT(sales_order1[[#This Row],[date]], "Mmm")</f>
        <v>Jan</v>
      </c>
      <c r="X4553">
        <f>VALUE(TEXT(sales_order1[[#This Row],[date]], "D"))</f>
        <v>24</v>
      </c>
      <c r="Y4553">
        <v>4</v>
      </c>
    </row>
    <row r="4554" spans="1:25" x14ac:dyDescent="0.25">
      <c r="A4554" s="1">
        <v>44585</v>
      </c>
      <c r="B4554">
        <v>70151</v>
      </c>
      <c r="C4554" t="s">
        <v>51</v>
      </c>
      <c r="D4554" t="str">
        <f>VLOOKUP(sales_order1[[#This Row],[itemCode]],product_details3!B:C,2,0)</f>
        <v>MSTH50</v>
      </c>
      <c r="E4554" t="s">
        <v>52</v>
      </c>
      <c r="F4554" t="s">
        <v>21</v>
      </c>
      <c r="G4554">
        <v>150</v>
      </c>
      <c r="H4554">
        <v>15.75</v>
      </c>
      <c r="I4554">
        <v>2362.5</v>
      </c>
      <c r="J4554">
        <v>4.45</v>
      </c>
      <c r="K4554">
        <v>667.5</v>
      </c>
      <c r="L4554">
        <v>11.3</v>
      </c>
      <c r="M4554">
        <v>0.71746031746031746</v>
      </c>
      <c r="N4554">
        <v>1695</v>
      </c>
      <c r="O4554" t="s">
        <v>660</v>
      </c>
      <c r="P4554" t="s">
        <v>661</v>
      </c>
      <c r="Q4554" t="s">
        <v>378</v>
      </c>
      <c r="R4554" t="s">
        <v>72</v>
      </c>
      <c r="S4554" t="s">
        <v>662</v>
      </c>
      <c r="T4554" t="s">
        <v>663</v>
      </c>
      <c r="U4554" t="s">
        <v>1188</v>
      </c>
      <c r="V4554">
        <f>YEAR(sales_order1[[#This Row],[date]])</f>
        <v>2022</v>
      </c>
      <c r="W4554" t="str">
        <f>TEXT(sales_order1[[#This Row],[date]], "Mmm")</f>
        <v>Jan</v>
      </c>
      <c r="X4554">
        <f>VALUE(TEXT(sales_order1[[#This Row],[date]], "D"))</f>
        <v>24</v>
      </c>
      <c r="Y4554">
        <v>4</v>
      </c>
    </row>
    <row r="4555" spans="1:25" x14ac:dyDescent="0.25">
      <c r="A4555" s="1">
        <v>44585</v>
      </c>
      <c r="B4555">
        <v>70152</v>
      </c>
      <c r="C4555" t="s">
        <v>135</v>
      </c>
      <c r="D4555" t="str">
        <f>VLOOKUP(sales_order1[[#This Row],[itemCode]],product_details3!B:C,2,0)</f>
        <v>MSKSH</v>
      </c>
      <c r="E4555" t="s">
        <v>136</v>
      </c>
      <c r="F4555" t="s">
        <v>137</v>
      </c>
      <c r="G4555">
        <v>150</v>
      </c>
      <c r="H4555">
        <v>18.75</v>
      </c>
      <c r="I4555">
        <v>2812.5</v>
      </c>
      <c r="J4555">
        <v>7.45</v>
      </c>
      <c r="K4555">
        <v>1117.5</v>
      </c>
      <c r="L4555">
        <v>11.3</v>
      </c>
      <c r="M4555">
        <v>0.60266666666666668</v>
      </c>
      <c r="N4555">
        <v>1695</v>
      </c>
      <c r="O4555" t="s">
        <v>420</v>
      </c>
      <c r="P4555" t="s">
        <v>421</v>
      </c>
      <c r="Q4555" t="s">
        <v>77</v>
      </c>
      <c r="R4555" t="s">
        <v>72</v>
      </c>
      <c r="S4555" t="s">
        <v>78</v>
      </c>
      <c r="T4555" t="s">
        <v>422</v>
      </c>
      <c r="U4555" t="s">
        <v>1190</v>
      </c>
      <c r="V4555">
        <f>YEAR(sales_order1[[#This Row],[date]])</f>
        <v>2022</v>
      </c>
      <c r="W4555" t="str">
        <f>TEXT(sales_order1[[#This Row],[date]], "Mmm")</f>
        <v>Jan</v>
      </c>
      <c r="X4555">
        <f>VALUE(TEXT(sales_order1[[#This Row],[date]], "D"))</f>
        <v>24</v>
      </c>
      <c r="Y4555">
        <v>4</v>
      </c>
    </row>
    <row r="4556" spans="1:25" x14ac:dyDescent="0.25">
      <c r="A4556" s="1">
        <v>44585</v>
      </c>
      <c r="B4556">
        <v>70153</v>
      </c>
      <c r="C4556" t="s">
        <v>51</v>
      </c>
      <c r="D4556" t="str">
        <f>VLOOKUP(sales_order1[[#This Row],[itemCode]],product_details3!B:C,2,0)</f>
        <v>MSTH50</v>
      </c>
      <c r="E4556" t="s">
        <v>52</v>
      </c>
      <c r="F4556" t="s">
        <v>21</v>
      </c>
      <c r="G4556">
        <v>100</v>
      </c>
      <c r="H4556">
        <v>15.75</v>
      </c>
      <c r="I4556">
        <v>1575</v>
      </c>
      <c r="J4556">
        <v>4.45</v>
      </c>
      <c r="K4556">
        <v>445</v>
      </c>
      <c r="L4556">
        <v>11.3</v>
      </c>
      <c r="M4556">
        <v>0.71746031746031746</v>
      </c>
      <c r="N4556">
        <v>1130</v>
      </c>
      <c r="O4556" t="s">
        <v>82</v>
      </c>
      <c r="P4556" t="s">
        <v>83</v>
      </c>
      <c r="Q4556" t="s">
        <v>64</v>
      </c>
      <c r="R4556" t="s">
        <v>40</v>
      </c>
      <c r="S4556" t="s">
        <v>84</v>
      </c>
      <c r="T4556" t="s">
        <v>85</v>
      </c>
      <c r="U4556" t="s">
        <v>1189</v>
      </c>
      <c r="V4556">
        <f>YEAR(sales_order1[[#This Row],[date]])</f>
        <v>2022</v>
      </c>
      <c r="W4556" t="str">
        <f>TEXT(sales_order1[[#This Row],[date]], "Mmm")</f>
        <v>Jan</v>
      </c>
      <c r="X4556">
        <f>VALUE(TEXT(sales_order1[[#This Row],[date]], "D"))</f>
        <v>24</v>
      </c>
      <c r="Y4556">
        <v>4</v>
      </c>
    </row>
    <row r="4557" spans="1:25" x14ac:dyDescent="0.25">
      <c r="A4557" s="1">
        <v>44585</v>
      </c>
      <c r="B4557">
        <v>70154</v>
      </c>
      <c r="C4557" t="s">
        <v>149</v>
      </c>
      <c r="D4557" t="str">
        <f>VLOOKUP(sales_order1[[#This Row],[itemCode]],product_details3!B:C,2,0)</f>
        <v>MKRW80</v>
      </c>
      <c r="E4557" t="s">
        <v>150</v>
      </c>
      <c r="F4557" t="s">
        <v>151</v>
      </c>
      <c r="G4557">
        <v>50</v>
      </c>
      <c r="H4557">
        <v>14.65</v>
      </c>
      <c r="I4557">
        <v>732.5</v>
      </c>
      <c r="J4557">
        <v>6.55</v>
      </c>
      <c r="K4557">
        <v>327.5</v>
      </c>
      <c r="L4557">
        <v>8.1</v>
      </c>
      <c r="M4557">
        <v>0.55290102389078488</v>
      </c>
      <c r="N4557">
        <v>405</v>
      </c>
      <c r="O4557" t="s">
        <v>172</v>
      </c>
      <c r="P4557" t="s">
        <v>173</v>
      </c>
      <c r="Q4557" t="s">
        <v>39</v>
      </c>
      <c r="R4557" t="s">
        <v>40</v>
      </c>
      <c r="S4557" t="s">
        <v>41</v>
      </c>
      <c r="T4557" t="s">
        <v>174</v>
      </c>
      <c r="U4557" t="s">
        <v>1188</v>
      </c>
      <c r="V4557">
        <f>YEAR(sales_order1[[#This Row],[date]])</f>
        <v>2022</v>
      </c>
      <c r="W4557" t="str">
        <f>TEXT(sales_order1[[#This Row],[date]], "Mmm")</f>
        <v>Jan</v>
      </c>
      <c r="X4557">
        <f>VALUE(TEXT(sales_order1[[#This Row],[date]], "D"))</f>
        <v>24</v>
      </c>
      <c r="Y4557">
        <v>4</v>
      </c>
    </row>
    <row r="4558" spans="1:25" x14ac:dyDescent="0.25">
      <c r="A4558" s="1">
        <v>44585</v>
      </c>
      <c r="B4558">
        <v>70155</v>
      </c>
      <c r="C4558" t="s">
        <v>28</v>
      </c>
      <c r="D4558" t="str">
        <f>VLOOKUP(sales_order1[[#This Row],[itemCode]],product_details3!B:C,2,0)</f>
        <v>SRMC30</v>
      </c>
      <c r="E4558" t="s">
        <v>29</v>
      </c>
      <c r="F4558" t="s">
        <v>30</v>
      </c>
      <c r="G4558">
        <v>250</v>
      </c>
      <c r="H4558">
        <v>22.6</v>
      </c>
      <c r="I4558">
        <v>5650</v>
      </c>
      <c r="J4558">
        <v>7.6</v>
      </c>
      <c r="K4558">
        <v>1900</v>
      </c>
      <c r="L4558">
        <v>15</v>
      </c>
      <c r="M4558">
        <v>0.66371681415929207</v>
      </c>
      <c r="N4558">
        <v>3750</v>
      </c>
      <c r="O4558" t="s">
        <v>765</v>
      </c>
      <c r="P4558" t="s">
        <v>766</v>
      </c>
      <c r="Q4558" t="s">
        <v>39</v>
      </c>
      <c r="R4558" t="s">
        <v>40</v>
      </c>
      <c r="S4558" t="s">
        <v>41</v>
      </c>
      <c r="T4558" t="s">
        <v>745</v>
      </c>
      <c r="U4558" t="s">
        <v>1188</v>
      </c>
      <c r="V4558">
        <f>YEAR(sales_order1[[#This Row],[date]])</f>
        <v>2022</v>
      </c>
      <c r="W4558" t="str">
        <f>TEXT(sales_order1[[#This Row],[date]], "Mmm")</f>
        <v>Jan</v>
      </c>
      <c r="X4558">
        <f>VALUE(TEXT(sales_order1[[#This Row],[date]], "D"))</f>
        <v>24</v>
      </c>
      <c r="Y4558">
        <v>4</v>
      </c>
    </row>
    <row r="4559" spans="1:25" x14ac:dyDescent="0.25">
      <c r="A4559" s="1">
        <v>44585</v>
      </c>
      <c r="B4559">
        <v>70156</v>
      </c>
      <c r="C4559" t="s">
        <v>67</v>
      </c>
      <c r="D4559" t="str">
        <f>VLOOKUP(sales_order1[[#This Row],[itemCode]],product_details3!B:C,2,0)</f>
        <v>SRMH15</v>
      </c>
      <c r="E4559" t="s">
        <v>68</v>
      </c>
      <c r="F4559" t="s">
        <v>30</v>
      </c>
      <c r="G4559">
        <v>150</v>
      </c>
      <c r="H4559">
        <v>15.75</v>
      </c>
      <c r="I4559">
        <v>2362.5</v>
      </c>
      <c r="J4559">
        <v>5.45</v>
      </c>
      <c r="K4559">
        <v>817.5</v>
      </c>
      <c r="L4559">
        <v>10.3</v>
      </c>
      <c r="M4559">
        <v>0.65396825396825398</v>
      </c>
      <c r="N4559">
        <v>1545</v>
      </c>
      <c r="O4559" t="s">
        <v>725</v>
      </c>
      <c r="P4559" t="s">
        <v>726</v>
      </c>
      <c r="Q4559" t="s">
        <v>132</v>
      </c>
      <c r="R4559" t="s">
        <v>56</v>
      </c>
      <c r="S4559" t="s">
        <v>133</v>
      </c>
      <c r="T4559" t="s">
        <v>708</v>
      </c>
      <c r="U4559" t="s">
        <v>1191</v>
      </c>
      <c r="V4559">
        <f>YEAR(sales_order1[[#This Row],[date]])</f>
        <v>2022</v>
      </c>
      <c r="W4559" t="str">
        <f>TEXT(sales_order1[[#This Row],[date]], "Mmm")</f>
        <v>Jan</v>
      </c>
      <c r="X4559">
        <f>VALUE(TEXT(sales_order1[[#This Row],[date]], "D"))</f>
        <v>24</v>
      </c>
      <c r="Y4559">
        <v>4</v>
      </c>
    </row>
    <row r="4560" spans="1:25" x14ac:dyDescent="0.25">
      <c r="A4560" s="1">
        <v>44585</v>
      </c>
      <c r="B4560">
        <v>70157</v>
      </c>
      <c r="C4560" t="s">
        <v>362</v>
      </c>
      <c r="D4560" t="str">
        <f>VLOOKUP(sales_order1[[#This Row],[itemCode]],product_details3!B:C,2,0)</f>
        <v>MSKO100</v>
      </c>
      <c r="E4560" t="s">
        <v>363</v>
      </c>
      <c r="F4560" t="s">
        <v>137</v>
      </c>
      <c r="G4560">
        <v>300</v>
      </c>
      <c r="H4560">
        <v>22.65</v>
      </c>
      <c r="I4560">
        <v>6795</v>
      </c>
      <c r="J4560">
        <v>9.5500000000000007</v>
      </c>
      <c r="K4560">
        <v>2865</v>
      </c>
      <c r="L4560">
        <v>13.1</v>
      </c>
      <c r="M4560">
        <v>0.57836644591611486</v>
      </c>
      <c r="N4560">
        <v>3930</v>
      </c>
      <c r="O4560" t="s">
        <v>248</v>
      </c>
      <c r="P4560" t="s">
        <v>249</v>
      </c>
      <c r="Q4560" t="s">
        <v>191</v>
      </c>
      <c r="R4560" t="s">
        <v>56</v>
      </c>
      <c r="S4560" t="s">
        <v>192</v>
      </c>
      <c r="T4560" t="s">
        <v>250</v>
      </c>
      <c r="U4560" t="s">
        <v>1191</v>
      </c>
      <c r="V4560">
        <f>YEAR(sales_order1[[#This Row],[date]])</f>
        <v>2022</v>
      </c>
      <c r="W4560" t="str">
        <f>TEXT(sales_order1[[#This Row],[date]], "Mmm")</f>
        <v>Jan</v>
      </c>
      <c r="X4560">
        <f>VALUE(TEXT(sales_order1[[#This Row],[date]], "D"))</f>
        <v>24</v>
      </c>
      <c r="Y4560">
        <v>4</v>
      </c>
    </row>
    <row r="4561" spans="1:25" x14ac:dyDescent="0.25">
      <c r="A4561" s="1">
        <v>44585</v>
      </c>
      <c r="B4561">
        <v>70158</v>
      </c>
      <c r="C4561" t="s">
        <v>339</v>
      </c>
      <c r="D4561" t="str">
        <f>VLOOKUP(sales_order1[[#This Row],[itemCode]],product_details3!B:C,2,0)</f>
        <v>SRMH50</v>
      </c>
      <c r="E4561" t="s">
        <v>340</v>
      </c>
      <c r="F4561" t="s">
        <v>30</v>
      </c>
      <c r="G4561">
        <v>300</v>
      </c>
      <c r="H4561">
        <v>31.25</v>
      </c>
      <c r="I4561">
        <v>9375</v>
      </c>
      <c r="J4561">
        <v>10.75</v>
      </c>
      <c r="K4561">
        <v>3225</v>
      </c>
      <c r="L4561">
        <v>20.5</v>
      </c>
      <c r="M4561">
        <v>0.65600000000000003</v>
      </c>
      <c r="N4561">
        <v>6150</v>
      </c>
      <c r="O4561" t="s">
        <v>412</v>
      </c>
      <c r="P4561" t="s">
        <v>413</v>
      </c>
      <c r="Q4561" t="s">
        <v>48</v>
      </c>
      <c r="R4561" t="s">
        <v>25</v>
      </c>
      <c r="S4561" t="s">
        <v>49</v>
      </c>
      <c r="T4561" t="s">
        <v>414</v>
      </c>
      <c r="U4561" t="s">
        <v>1191</v>
      </c>
      <c r="V4561">
        <f>YEAR(sales_order1[[#This Row],[date]])</f>
        <v>2022</v>
      </c>
      <c r="W4561" t="str">
        <f>TEXT(sales_order1[[#This Row],[date]], "Mmm")</f>
        <v>Jan</v>
      </c>
      <c r="X4561">
        <f>VALUE(TEXT(sales_order1[[#This Row],[date]], "D"))</f>
        <v>24</v>
      </c>
      <c r="Y4561">
        <v>4</v>
      </c>
    </row>
    <row r="4562" spans="1:25" x14ac:dyDescent="0.25">
      <c r="A4562" s="1">
        <v>44585</v>
      </c>
      <c r="B4562">
        <v>70159</v>
      </c>
      <c r="C4562" t="s">
        <v>335</v>
      </c>
      <c r="D4562" t="str">
        <f>VLOOKUP(sales_order1[[#This Row],[itemCode]],product_details3!B:C,2,0)</f>
        <v>CLNF50</v>
      </c>
      <c r="E4562" t="s">
        <v>336</v>
      </c>
      <c r="F4562" t="s">
        <v>45</v>
      </c>
      <c r="G4562">
        <v>100</v>
      </c>
      <c r="H4562">
        <v>7.3</v>
      </c>
      <c r="I4562">
        <v>730</v>
      </c>
      <c r="J4562">
        <v>2.8</v>
      </c>
      <c r="K4562">
        <v>280</v>
      </c>
      <c r="L4562">
        <v>4.5</v>
      </c>
      <c r="M4562">
        <v>0.61643835616438358</v>
      </c>
      <c r="N4562">
        <v>450</v>
      </c>
      <c r="O4562" t="s">
        <v>775</v>
      </c>
      <c r="P4562" t="s">
        <v>776</v>
      </c>
      <c r="Q4562" t="s">
        <v>146</v>
      </c>
      <c r="R4562" t="s">
        <v>112</v>
      </c>
      <c r="S4562" t="s">
        <v>343</v>
      </c>
      <c r="T4562" t="s">
        <v>95</v>
      </c>
      <c r="U4562" t="s">
        <v>1190</v>
      </c>
      <c r="V4562">
        <f>YEAR(sales_order1[[#This Row],[date]])</f>
        <v>2022</v>
      </c>
      <c r="W4562" t="str">
        <f>TEXT(sales_order1[[#This Row],[date]], "Mmm")</f>
        <v>Jan</v>
      </c>
      <c r="X4562">
        <f>VALUE(TEXT(sales_order1[[#This Row],[date]], "D"))</f>
        <v>24</v>
      </c>
      <c r="Y4562">
        <v>4</v>
      </c>
    </row>
    <row r="4563" spans="1:25" x14ac:dyDescent="0.25">
      <c r="A4563" s="1">
        <v>44585</v>
      </c>
      <c r="B4563">
        <v>70160</v>
      </c>
      <c r="C4563" t="s">
        <v>128</v>
      </c>
      <c r="D4563" t="str">
        <f>VLOOKUP(sales_order1[[#This Row],[itemCode]],product_details3!B:C,2,0)</f>
        <v>SCRT100</v>
      </c>
      <c r="E4563" t="s">
        <v>129</v>
      </c>
      <c r="F4563" t="s">
        <v>61</v>
      </c>
      <c r="G4563">
        <v>100</v>
      </c>
      <c r="H4563">
        <v>28.25</v>
      </c>
      <c r="I4563">
        <v>2825</v>
      </c>
      <c r="J4563">
        <v>9</v>
      </c>
      <c r="K4563">
        <v>900</v>
      </c>
      <c r="L4563">
        <v>19.25</v>
      </c>
      <c r="M4563">
        <v>0.68141592920353977</v>
      </c>
      <c r="N4563">
        <v>1925</v>
      </c>
      <c r="O4563" t="s">
        <v>706</v>
      </c>
      <c r="P4563" t="s">
        <v>707</v>
      </c>
      <c r="Q4563" t="s">
        <v>132</v>
      </c>
      <c r="R4563" t="s">
        <v>56</v>
      </c>
      <c r="S4563" t="s">
        <v>133</v>
      </c>
      <c r="T4563" t="s">
        <v>708</v>
      </c>
      <c r="U4563" t="s">
        <v>1191</v>
      </c>
      <c r="V4563">
        <f>YEAR(sales_order1[[#This Row],[date]])</f>
        <v>2022</v>
      </c>
      <c r="W4563" t="str">
        <f>TEXT(sales_order1[[#This Row],[date]], "Mmm")</f>
        <v>Jan</v>
      </c>
      <c r="X4563">
        <f>VALUE(TEXT(sales_order1[[#This Row],[date]], "D"))</f>
        <v>24</v>
      </c>
      <c r="Y4563">
        <v>4</v>
      </c>
    </row>
    <row r="4564" spans="1:25" x14ac:dyDescent="0.25">
      <c r="A4564" s="1">
        <v>44586</v>
      </c>
      <c r="B4564">
        <v>70161</v>
      </c>
      <c r="C4564" t="s">
        <v>204</v>
      </c>
      <c r="D4564" t="str">
        <f>VLOOKUP(sales_order1[[#This Row],[itemCode]],product_details3!B:C,2,0)</f>
        <v>MKRM150</v>
      </c>
      <c r="E4564" t="s">
        <v>205</v>
      </c>
      <c r="F4564" t="s">
        <v>151</v>
      </c>
      <c r="G4564">
        <v>50</v>
      </c>
      <c r="H4564">
        <v>10.75</v>
      </c>
      <c r="I4564">
        <v>537.5</v>
      </c>
      <c r="J4564">
        <v>4.45</v>
      </c>
      <c r="K4564">
        <v>222.5</v>
      </c>
      <c r="L4564">
        <v>6.3</v>
      </c>
      <c r="M4564">
        <v>0.586046511627907</v>
      </c>
      <c r="N4564">
        <v>315</v>
      </c>
      <c r="O4564" t="s">
        <v>492</v>
      </c>
      <c r="P4564" t="s">
        <v>493</v>
      </c>
      <c r="Q4564" t="s">
        <v>378</v>
      </c>
      <c r="R4564" t="s">
        <v>72</v>
      </c>
      <c r="S4564" t="s">
        <v>379</v>
      </c>
      <c r="T4564" t="s">
        <v>494</v>
      </c>
      <c r="U4564" t="s">
        <v>1188</v>
      </c>
      <c r="V4564">
        <f>YEAR(sales_order1[[#This Row],[date]])</f>
        <v>2022</v>
      </c>
      <c r="W4564" t="str">
        <f>TEXT(sales_order1[[#This Row],[date]], "Mmm")</f>
        <v>Jan</v>
      </c>
      <c r="X4564">
        <f>VALUE(TEXT(sales_order1[[#This Row],[date]], "D"))</f>
        <v>25</v>
      </c>
      <c r="Y4564">
        <v>4</v>
      </c>
    </row>
    <row r="4565" spans="1:25" x14ac:dyDescent="0.25">
      <c r="A4565" s="1">
        <v>44586</v>
      </c>
      <c r="B4565">
        <v>70162</v>
      </c>
      <c r="C4565" t="s">
        <v>86</v>
      </c>
      <c r="D4565" t="str">
        <f>VLOOKUP(sales_order1[[#This Row],[itemCode]],product_details3!B:C,2,0)</f>
        <v>SRMH30</v>
      </c>
      <c r="E4565" t="s">
        <v>87</v>
      </c>
      <c r="F4565" t="s">
        <v>30</v>
      </c>
      <c r="G4565">
        <v>100</v>
      </c>
      <c r="H4565">
        <v>21</v>
      </c>
      <c r="I4565">
        <v>2100</v>
      </c>
      <c r="J4565">
        <v>6.6</v>
      </c>
      <c r="K4565">
        <v>660</v>
      </c>
      <c r="L4565">
        <v>14.4</v>
      </c>
      <c r="M4565">
        <v>0.68571428571428572</v>
      </c>
      <c r="N4565">
        <v>1440</v>
      </c>
      <c r="O4565" t="s">
        <v>341</v>
      </c>
      <c r="P4565" t="s">
        <v>342</v>
      </c>
      <c r="Q4565" t="s">
        <v>146</v>
      </c>
      <c r="R4565" t="s">
        <v>112</v>
      </c>
      <c r="S4565" t="s">
        <v>343</v>
      </c>
      <c r="T4565" t="s">
        <v>95</v>
      </c>
      <c r="U4565" t="s">
        <v>1190</v>
      </c>
      <c r="V4565">
        <f>YEAR(sales_order1[[#This Row],[date]])</f>
        <v>2022</v>
      </c>
      <c r="W4565" t="str">
        <f>TEXT(sales_order1[[#This Row],[date]], "Mmm")</f>
        <v>Jan</v>
      </c>
      <c r="X4565">
        <f>VALUE(TEXT(sales_order1[[#This Row],[date]], "D"))</f>
        <v>25</v>
      </c>
      <c r="Y4565">
        <v>4</v>
      </c>
    </row>
    <row r="4566" spans="1:25" x14ac:dyDescent="0.25">
      <c r="A4566" s="1">
        <v>44586</v>
      </c>
      <c r="B4566">
        <v>70163</v>
      </c>
      <c r="C4566" t="s">
        <v>128</v>
      </c>
      <c r="D4566" t="str">
        <f>VLOOKUP(sales_order1[[#This Row],[itemCode]],product_details3!B:C,2,0)</f>
        <v>SCRT100</v>
      </c>
      <c r="E4566" t="s">
        <v>129</v>
      </c>
      <c r="F4566" t="s">
        <v>61</v>
      </c>
      <c r="G4566">
        <v>350</v>
      </c>
      <c r="H4566">
        <v>28.25</v>
      </c>
      <c r="I4566">
        <v>9887.5</v>
      </c>
      <c r="J4566">
        <v>9</v>
      </c>
      <c r="K4566">
        <v>3150</v>
      </c>
      <c r="L4566">
        <v>19.25</v>
      </c>
      <c r="M4566">
        <v>0.68141592920353977</v>
      </c>
      <c r="N4566">
        <v>6737.5</v>
      </c>
      <c r="O4566" t="s">
        <v>46</v>
      </c>
      <c r="P4566" t="s">
        <v>47</v>
      </c>
      <c r="Q4566" t="s">
        <v>48</v>
      </c>
      <c r="R4566" t="s">
        <v>25</v>
      </c>
      <c r="S4566" t="s">
        <v>49</v>
      </c>
      <c r="T4566" t="s">
        <v>50</v>
      </c>
      <c r="U4566" t="s">
        <v>1191</v>
      </c>
      <c r="V4566">
        <f>YEAR(sales_order1[[#This Row],[date]])</f>
        <v>2022</v>
      </c>
      <c r="W4566" t="str">
        <f>TEXT(sales_order1[[#This Row],[date]], "Mmm")</f>
        <v>Jan</v>
      </c>
      <c r="X4566">
        <f>VALUE(TEXT(sales_order1[[#This Row],[date]], "D"))</f>
        <v>25</v>
      </c>
      <c r="Y4566">
        <v>4</v>
      </c>
    </row>
    <row r="4567" spans="1:25" x14ac:dyDescent="0.25">
      <c r="A4567" s="1">
        <v>44586</v>
      </c>
      <c r="B4567">
        <v>70164</v>
      </c>
      <c r="C4567" t="s">
        <v>86</v>
      </c>
      <c r="D4567" t="str">
        <f>VLOOKUP(sales_order1[[#This Row],[itemCode]],product_details3!B:C,2,0)</f>
        <v>SRMH30</v>
      </c>
      <c r="E4567" t="s">
        <v>87</v>
      </c>
      <c r="F4567" t="s">
        <v>30</v>
      </c>
      <c r="G4567">
        <v>300</v>
      </c>
      <c r="H4567">
        <v>21</v>
      </c>
      <c r="I4567">
        <v>6300</v>
      </c>
      <c r="J4567">
        <v>6.6</v>
      </c>
      <c r="K4567">
        <v>1980</v>
      </c>
      <c r="L4567">
        <v>14.4</v>
      </c>
      <c r="M4567">
        <v>0.68571428571428572</v>
      </c>
      <c r="N4567">
        <v>4320</v>
      </c>
      <c r="O4567" t="s">
        <v>130</v>
      </c>
      <c r="P4567" t="s">
        <v>131</v>
      </c>
      <c r="Q4567" t="s">
        <v>132</v>
      </c>
      <c r="R4567" t="s">
        <v>56</v>
      </c>
      <c r="S4567" t="s">
        <v>133</v>
      </c>
      <c r="T4567" t="s">
        <v>134</v>
      </c>
      <c r="U4567" t="s">
        <v>1191</v>
      </c>
      <c r="V4567">
        <f>YEAR(sales_order1[[#This Row],[date]])</f>
        <v>2022</v>
      </c>
      <c r="W4567" t="str">
        <f>TEXT(sales_order1[[#This Row],[date]], "Mmm")</f>
        <v>Jan</v>
      </c>
      <c r="X4567">
        <f>VALUE(TEXT(sales_order1[[#This Row],[date]], "D"))</f>
        <v>25</v>
      </c>
      <c r="Y4567">
        <v>4</v>
      </c>
    </row>
    <row r="4568" spans="1:25" x14ac:dyDescent="0.25">
      <c r="A4568" s="1">
        <v>44586</v>
      </c>
      <c r="B4568">
        <v>70165</v>
      </c>
      <c r="C4568" t="s">
        <v>288</v>
      </c>
      <c r="D4568" t="str">
        <f>VLOOKUP(sales_order1[[#This Row],[itemCode]],product_details3!B:C,2,0)</f>
        <v>MKRM200</v>
      </c>
      <c r="E4568" t="s">
        <v>289</v>
      </c>
      <c r="F4568" t="s">
        <v>151</v>
      </c>
      <c r="G4568">
        <v>150</v>
      </c>
      <c r="H4568">
        <v>19.25</v>
      </c>
      <c r="I4568">
        <v>2887.5</v>
      </c>
      <c r="J4568">
        <v>7.75</v>
      </c>
      <c r="K4568">
        <v>1162.5</v>
      </c>
      <c r="L4568">
        <v>11.5</v>
      </c>
      <c r="M4568">
        <v>0.59740259740259738</v>
      </c>
      <c r="N4568">
        <v>1725</v>
      </c>
      <c r="O4568" t="s">
        <v>691</v>
      </c>
      <c r="P4568" t="s">
        <v>692</v>
      </c>
      <c r="Q4568" t="s">
        <v>160</v>
      </c>
      <c r="R4568" t="s">
        <v>112</v>
      </c>
      <c r="S4568" t="s">
        <v>297</v>
      </c>
      <c r="T4568" t="s">
        <v>693</v>
      </c>
      <c r="U4568" t="s">
        <v>1189</v>
      </c>
      <c r="V4568">
        <f>YEAR(sales_order1[[#This Row],[date]])</f>
        <v>2022</v>
      </c>
      <c r="W4568" t="str">
        <f>TEXT(sales_order1[[#This Row],[date]], "Mmm")</f>
        <v>Jan</v>
      </c>
      <c r="X4568">
        <f>VALUE(TEXT(sales_order1[[#This Row],[date]], "D"))</f>
        <v>25</v>
      </c>
      <c r="Y4568">
        <v>4</v>
      </c>
    </row>
    <row r="4569" spans="1:25" x14ac:dyDescent="0.25">
      <c r="A4569" s="1">
        <v>44586</v>
      </c>
      <c r="B4569">
        <v>70166</v>
      </c>
      <c r="C4569" t="s">
        <v>175</v>
      </c>
      <c r="D4569" t="str">
        <f>VLOOKUP(sales_order1[[#This Row],[itemCode]],product_details3!B:C,2,0)</f>
        <v>SCRS3030</v>
      </c>
      <c r="E4569" t="s">
        <v>176</v>
      </c>
      <c r="F4569" t="s">
        <v>61</v>
      </c>
      <c r="G4569">
        <v>100</v>
      </c>
      <c r="H4569">
        <v>13.1</v>
      </c>
      <c r="I4569">
        <v>1310</v>
      </c>
      <c r="J4569">
        <v>4.7</v>
      </c>
      <c r="K4569">
        <v>470</v>
      </c>
      <c r="L4569">
        <v>8.4</v>
      </c>
      <c r="M4569">
        <v>0.6412213740458016</v>
      </c>
      <c r="N4569">
        <v>840</v>
      </c>
      <c r="O4569" t="s">
        <v>640</v>
      </c>
      <c r="P4569" t="s">
        <v>641</v>
      </c>
      <c r="Q4569" t="s">
        <v>132</v>
      </c>
      <c r="R4569" t="s">
        <v>56</v>
      </c>
      <c r="S4569" t="s">
        <v>133</v>
      </c>
      <c r="T4569" t="s">
        <v>642</v>
      </c>
      <c r="U4569" t="s">
        <v>1191</v>
      </c>
      <c r="V4569">
        <f>YEAR(sales_order1[[#This Row],[date]])</f>
        <v>2022</v>
      </c>
      <c r="W4569" t="str">
        <f>TEXT(sales_order1[[#This Row],[date]], "Mmm")</f>
        <v>Jan</v>
      </c>
      <c r="X4569">
        <f>VALUE(TEXT(sales_order1[[#This Row],[date]], "D"))</f>
        <v>25</v>
      </c>
      <c r="Y4569">
        <v>4</v>
      </c>
    </row>
    <row r="4570" spans="1:25" x14ac:dyDescent="0.25">
      <c r="A4570" s="1">
        <v>44586</v>
      </c>
      <c r="B4570">
        <v>70167</v>
      </c>
      <c r="C4570" t="s">
        <v>103</v>
      </c>
      <c r="D4570" t="str">
        <f>VLOOKUP(sales_order1[[#This Row],[itemCode]],product_details3!B:C,2,0)</f>
        <v>SCRT50</v>
      </c>
      <c r="E4570" t="s">
        <v>104</v>
      </c>
      <c r="F4570" t="s">
        <v>61</v>
      </c>
      <c r="G4570">
        <v>450</v>
      </c>
      <c r="H4570">
        <v>16.95</v>
      </c>
      <c r="I4570">
        <v>7627.5</v>
      </c>
      <c r="J4570">
        <v>5.2</v>
      </c>
      <c r="K4570">
        <v>2340</v>
      </c>
      <c r="L4570">
        <v>11.75</v>
      </c>
      <c r="M4570">
        <v>0.69321533923303835</v>
      </c>
      <c r="N4570">
        <v>5287.5</v>
      </c>
      <c r="O4570" t="s">
        <v>777</v>
      </c>
      <c r="P4570" t="s">
        <v>778</v>
      </c>
      <c r="Q4570" t="s">
        <v>93</v>
      </c>
      <c r="R4570" t="s">
        <v>72</v>
      </c>
      <c r="S4570" t="s">
        <v>94</v>
      </c>
      <c r="T4570" t="s">
        <v>678</v>
      </c>
      <c r="U4570" t="s">
        <v>1190</v>
      </c>
      <c r="V4570">
        <f>YEAR(sales_order1[[#This Row],[date]])</f>
        <v>2022</v>
      </c>
      <c r="W4570" t="str">
        <f>TEXT(sales_order1[[#This Row],[date]], "Mmm")</f>
        <v>Jan</v>
      </c>
      <c r="X4570">
        <f>VALUE(TEXT(sales_order1[[#This Row],[date]], "D"))</f>
        <v>25</v>
      </c>
      <c r="Y4570">
        <v>4</v>
      </c>
    </row>
    <row r="4571" spans="1:25" x14ac:dyDescent="0.25">
      <c r="A4571" s="1">
        <v>44586</v>
      </c>
      <c r="B4571">
        <v>70168</v>
      </c>
      <c r="C4571" t="s">
        <v>194</v>
      </c>
      <c r="D4571" t="str">
        <f>VLOOKUP(sales_order1[[#This Row],[itemCode]],product_details3!B:C,2,0)</f>
        <v>CLNG150</v>
      </c>
      <c r="E4571" t="s">
        <v>195</v>
      </c>
      <c r="F4571" t="s">
        <v>45</v>
      </c>
      <c r="G4571">
        <v>250</v>
      </c>
      <c r="H4571">
        <v>12.75</v>
      </c>
      <c r="I4571">
        <v>3187.5</v>
      </c>
      <c r="J4571">
        <v>4.45</v>
      </c>
      <c r="K4571">
        <v>1112.5</v>
      </c>
      <c r="L4571">
        <v>8.3000000000000007</v>
      </c>
      <c r="M4571">
        <v>0.65098039215686276</v>
      </c>
      <c r="N4571">
        <v>2075</v>
      </c>
      <c r="O4571" t="s">
        <v>163</v>
      </c>
      <c r="P4571" t="s">
        <v>164</v>
      </c>
      <c r="Q4571" t="s">
        <v>146</v>
      </c>
      <c r="R4571" t="s">
        <v>112</v>
      </c>
      <c r="S4571" t="s">
        <v>165</v>
      </c>
      <c r="T4571" t="s">
        <v>166</v>
      </c>
      <c r="U4571" t="s">
        <v>1189</v>
      </c>
      <c r="V4571">
        <f>YEAR(sales_order1[[#This Row],[date]])</f>
        <v>2022</v>
      </c>
      <c r="W4571" t="str">
        <f>TEXT(sales_order1[[#This Row],[date]], "Mmm")</f>
        <v>Jan</v>
      </c>
      <c r="X4571">
        <f>VALUE(TEXT(sales_order1[[#This Row],[date]], "D"))</f>
        <v>25</v>
      </c>
      <c r="Y4571">
        <v>4</v>
      </c>
    </row>
    <row r="4572" spans="1:25" x14ac:dyDescent="0.25">
      <c r="A4572" s="1">
        <v>44586</v>
      </c>
      <c r="B4572">
        <v>70169</v>
      </c>
      <c r="C4572" t="s">
        <v>194</v>
      </c>
      <c r="D4572" t="str">
        <f>VLOOKUP(sales_order1[[#This Row],[itemCode]],product_details3!B:C,2,0)</f>
        <v>CLNG150</v>
      </c>
      <c r="E4572" t="s">
        <v>195</v>
      </c>
      <c r="F4572" t="s">
        <v>45</v>
      </c>
      <c r="G4572">
        <v>250</v>
      </c>
      <c r="H4572">
        <v>12.75</v>
      </c>
      <c r="I4572">
        <v>3187.5</v>
      </c>
      <c r="J4572">
        <v>4.45</v>
      </c>
      <c r="K4572">
        <v>1112.5</v>
      </c>
      <c r="L4572">
        <v>8.3000000000000007</v>
      </c>
      <c r="M4572">
        <v>0.65098039215686276</v>
      </c>
      <c r="N4572">
        <v>2075</v>
      </c>
      <c r="O4572" t="s">
        <v>720</v>
      </c>
      <c r="P4572" t="s">
        <v>721</v>
      </c>
      <c r="Q4572" t="s">
        <v>24</v>
      </c>
      <c r="R4572" t="s">
        <v>25</v>
      </c>
      <c r="S4572" t="s">
        <v>33</v>
      </c>
      <c r="T4572" t="s">
        <v>722</v>
      </c>
      <c r="U4572" t="s">
        <v>1191</v>
      </c>
      <c r="V4572">
        <f>YEAR(sales_order1[[#This Row],[date]])</f>
        <v>2022</v>
      </c>
      <c r="W4572" t="str">
        <f>TEXT(sales_order1[[#This Row],[date]], "Mmm")</f>
        <v>Jan</v>
      </c>
      <c r="X4572">
        <f>VALUE(TEXT(sales_order1[[#This Row],[date]], "D"))</f>
        <v>25</v>
      </c>
      <c r="Y4572">
        <v>4</v>
      </c>
    </row>
    <row r="4573" spans="1:25" x14ac:dyDescent="0.25">
      <c r="A4573" s="1">
        <v>44587</v>
      </c>
      <c r="B4573">
        <v>70170</v>
      </c>
      <c r="C4573" t="s">
        <v>209</v>
      </c>
      <c r="D4573" t="str">
        <f>VLOOKUP(sales_order1[[#This Row],[itemCode]],product_details3!B:C,2,0)</f>
        <v>CLNG50</v>
      </c>
      <c r="E4573" t="s">
        <v>210</v>
      </c>
      <c r="F4573" t="s">
        <v>45</v>
      </c>
      <c r="G4573">
        <v>250</v>
      </c>
      <c r="H4573">
        <v>6.5</v>
      </c>
      <c r="I4573">
        <v>1625</v>
      </c>
      <c r="J4573">
        <v>2.2999999999999998</v>
      </c>
      <c r="K4573">
        <v>575</v>
      </c>
      <c r="L4573">
        <v>4.2</v>
      </c>
      <c r="M4573">
        <v>0.64615384615384619</v>
      </c>
      <c r="N4573">
        <v>1050</v>
      </c>
      <c r="O4573" t="s">
        <v>754</v>
      </c>
      <c r="P4573" t="s">
        <v>755</v>
      </c>
      <c r="Q4573" t="s">
        <v>191</v>
      </c>
      <c r="R4573" t="s">
        <v>56</v>
      </c>
      <c r="S4573" t="s">
        <v>192</v>
      </c>
      <c r="T4573" t="s">
        <v>255</v>
      </c>
      <c r="U4573" t="s">
        <v>1191</v>
      </c>
      <c r="V4573">
        <f>YEAR(sales_order1[[#This Row],[date]])</f>
        <v>2022</v>
      </c>
      <c r="W4573" t="str">
        <f>TEXT(sales_order1[[#This Row],[date]], "Mmm")</f>
        <v>Jan</v>
      </c>
      <c r="X4573">
        <f>VALUE(TEXT(sales_order1[[#This Row],[date]], "D"))</f>
        <v>26</v>
      </c>
      <c r="Y4573">
        <v>4</v>
      </c>
    </row>
    <row r="4574" spans="1:25" x14ac:dyDescent="0.25">
      <c r="A4574" s="1">
        <v>44587</v>
      </c>
      <c r="B4574">
        <v>70171</v>
      </c>
      <c r="C4574" t="s">
        <v>128</v>
      </c>
      <c r="D4574" t="str">
        <f>VLOOKUP(sales_order1[[#This Row],[itemCode]],product_details3!B:C,2,0)</f>
        <v>SCRT100</v>
      </c>
      <c r="E4574" t="s">
        <v>129</v>
      </c>
      <c r="F4574" t="s">
        <v>61</v>
      </c>
      <c r="G4574">
        <v>300</v>
      </c>
      <c r="H4574">
        <v>28.25</v>
      </c>
      <c r="I4574">
        <v>8475</v>
      </c>
      <c r="J4574">
        <v>9</v>
      </c>
      <c r="K4574">
        <v>2700</v>
      </c>
      <c r="L4574">
        <v>19.25</v>
      </c>
      <c r="M4574">
        <v>0.68141592920353977</v>
      </c>
      <c r="N4574">
        <v>5775</v>
      </c>
      <c r="O4574" t="s">
        <v>184</v>
      </c>
      <c r="P4574" t="s">
        <v>185</v>
      </c>
      <c r="Q4574" t="s">
        <v>186</v>
      </c>
      <c r="R4574" t="s">
        <v>112</v>
      </c>
      <c r="S4574" t="s">
        <v>187</v>
      </c>
      <c r="T4574" t="s">
        <v>188</v>
      </c>
      <c r="U4574" t="s">
        <v>1189</v>
      </c>
      <c r="V4574">
        <f>YEAR(sales_order1[[#This Row],[date]])</f>
        <v>2022</v>
      </c>
      <c r="W4574" t="str">
        <f>TEXT(sales_order1[[#This Row],[date]], "Mmm")</f>
        <v>Jan</v>
      </c>
      <c r="X4574">
        <f>VALUE(TEXT(sales_order1[[#This Row],[date]], "D"))</f>
        <v>26</v>
      </c>
      <c r="Y4574">
        <v>4</v>
      </c>
    </row>
    <row r="4575" spans="1:25" x14ac:dyDescent="0.25">
      <c r="A4575" s="1">
        <v>44587</v>
      </c>
      <c r="B4575">
        <v>70172</v>
      </c>
      <c r="C4575" t="s">
        <v>305</v>
      </c>
      <c r="D4575" t="str">
        <f>VLOOKUP(sales_order1[[#This Row],[itemCode]],product_details3!B:C,2,0)</f>
        <v>SRMA15</v>
      </c>
      <c r="E4575" t="s">
        <v>306</v>
      </c>
      <c r="F4575" t="s">
        <v>30</v>
      </c>
      <c r="G4575">
        <v>250</v>
      </c>
      <c r="H4575">
        <v>19.649999999999999</v>
      </c>
      <c r="I4575">
        <v>4912.5</v>
      </c>
      <c r="J4575">
        <v>7.55</v>
      </c>
      <c r="K4575">
        <v>1887.5</v>
      </c>
      <c r="L4575">
        <v>12.1</v>
      </c>
      <c r="M4575">
        <v>0.61577608142493634</v>
      </c>
      <c r="N4575">
        <v>3025</v>
      </c>
      <c r="O4575" t="s">
        <v>216</v>
      </c>
      <c r="P4575" t="s">
        <v>217</v>
      </c>
      <c r="Q4575" t="s">
        <v>218</v>
      </c>
      <c r="R4575" t="s">
        <v>40</v>
      </c>
      <c r="S4575" t="s">
        <v>219</v>
      </c>
      <c r="T4575" t="s">
        <v>220</v>
      </c>
      <c r="U4575" t="s">
        <v>1190</v>
      </c>
      <c r="V4575">
        <f>YEAR(sales_order1[[#This Row],[date]])</f>
        <v>2022</v>
      </c>
      <c r="W4575" t="str">
        <f>TEXT(sales_order1[[#This Row],[date]], "Mmm")</f>
        <v>Jan</v>
      </c>
      <c r="X4575">
        <f>VALUE(TEXT(sales_order1[[#This Row],[date]], "D"))</f>
        <v>26</v>
      </c>
      <c r="Y4575">
        <v>4</v>
      </c>
    </row>
    <row r="4576" spans="1:25" x14ac:dyDescent="0.25">
      <c r="A4576" s="1">
        <v>44587</v>
      </c>
      <c r="B4576">
        <v>70173</v>
      </c>
      <c r="C4576" t="s">
        <v>28</v>
      </c>
      <c r="D4576" t="str">
        <f>VLOOKUP(sales_order1[[#This Row],[itemCode]],product_details3!B:C,2,0)</f>
        <v>SRMC30</v>
      </c>
      <c r="E4576" t="s">
        <v>29</v>
      </c>
      <c r="F4576" t="s">
        <v>30</v>
      </c>
      <c r="G4576">
        <v>150</v>
      </c>
      <c r="H4576">
        <v>22.6</v>
      </c>
      <c r="I4576">
        <v>3390</v>
      </c>
      <c r="J4576">
        <v>7.6</v>
      </c>
      <c r="K4576">
        <v>1140</v>
      </c>
      <c r="L4576">
        <v>15</v>
      </c>
      <c r="M4576">
        <v>0.66371681415929207</v>
      </c>
      <c r="N4576">
        <v>2250</v>
      </c>
      <c r="O4576" t="s">
        <v>537</v>
      </c>
      <c r="P4576" t="s">
        <v>538</v>
      </c>
      <c r="Q4576" t="s">
        <v>111</v>
      </c>
      <c r="R4576" t="s">
        <v>112</v>
      </c>
      <c r="S4576" t="s">
        <v>179</v>
      </c>
      <c r="T4576" t="s">
        <v>539</v>
      </c>
      <c r="U4576" t="s">
        <v>1189</v>
      </c>
      <c r="V4576">
        <f>YEAR(sales_order1[[#This Row],[date]])</f>
        <v>2022</v>
      </c>
      <c r="W4576" t="str">
        <f>TEXT(sales_order1[[#This Row],[date]], "Mmm")</f>
        <v>Jan</v>
      </c>
      <c r="X4576">
        <f>VALUE(TEXT(sales_order1[[#This Row],[date]], "D"))</f>
        <v>26</v>
      </c>
      <c r="Y4576">
        <v>4</v>
      </c>
    </row>
    <row r="4577" spans="1:25" x14ac:dyDescent="0.25">
      <c r="A4577" s="1">
        <v>44587</v>
      </c>
      <c r="B4577">
        <v>70174</v>
      </c>
      <c r="C4577" t="s">
        <v>86</v>
      </c>
      <c r="D4577" t="str">
        <f>VLOOKUP(sales_order1[[#This Row],[itemCode]],product_details3!B:C,2,0)</f>
        <v>SRMH30</v>
      </c>
      <c r="E4577" t="s">
        <v>87</v>
      </c>
      <c r="F4577" t="s">
        <v>30</v>
      </c>
      <c r="G4577">
        <v>200</v>
      </c>
      <c r="H4577">
        <v>21</v>
      </c>
      <c r="I4577">
        <v>4200</v>
      </c>
      <c r="J4577">
        <v>6.6</v>
      </c>
      <c r="K4577">
        <v>1320</v>
      </c>
      <c r="L4577">
        <v>14.4</v>
      </c>
      <c r="M4577">
        <v>0.68571428571428572</v>
      </c>
      <c r="N4577">
        <v>2880</v>
      </c>
      <c r="O4577" t="s">
        <v>499</v>
      </c>
      <c r="P4577" t="s">
        <v>500</v>
      </c>
      <c r="Q4577" t="s">
        <v>107</v>
      </c>
      <c r="R4577" t="s">
        <v>40</v>
      </c>
      <c r="S4577" t="s">
        <v>101</v>
      </c>
      <c r="T4577" t="s">
        <v>501</v>
      </c>
      <c r="U4577" t="s">
        <v>1190</v>
      </c>
      <c r="V4577">
        <f>YEAR(sales_order1[[#This Row],[date]])</f>
        <v>2022</v>
      </c>
      <c r="W4577" t="str">
        <f>TEXT(sales_order1[[#This Row],[date]], "Mmm")</f>
        <v>Jan</v>
      </c>
      <c r="X4577">
        <f>VALUE(TEXT(sales_order1[[#This Row],[date]], "D"))</f>
        <v>26</v>
      </c>
      <c r="Y4577">
        <v>4</v>
      </c>
    </row>
    <row r="4578" spans="1:25" x14ac:dyDescent="0.25">
      <c r="A4578" s="1">
        <v>44587</v>
      </c>
      <c r="B4578">
        <v>70175</v>
      </c>
      <c r="C4578" t="s">
        <v>194</v>
      </c>
      <c r="D4578" t="str">
        <f>VLOOKUP(sales_order1[[#This Row],[itemCode]],product_details3!B:C,2,0)</f>
        <v>CLNG150</v>
      </c>
      <c r="E4578" t="s">
        <v>195</v>
      </c>
      <c r="F4578" t="s">
        <v>45</v>
      </c>
      <c r="G4578">
        <v>100</v>
      </c>
      <c r="H4578">
        <v>12.75</v>
      </c>
      <c r="I4578">
        <v>1275</v>
      </c>
      <c r="J4578">
        <v>4.45</v>
      </c>
      <c r="K4578">
        <v>445</v>
      </c>
      <c r="L4578">
        <v>8.3000000000000007</v>
      </c>
      <c r="M4578">
        <v>0.65098039215686276</v>
      </c>
      <c r="N4578">
        <v>830</v>
      </c>
      <c r="O4578" t="s">
        <v>627</v>
      </c>
      <c r="P4578" t="s">
        <v>628</v>
      </c>
      <c r="Q4578" t="s">
        <v>264</v>
      </c>
      <c r="R4578" t="s">
        <v>56</v>
      </c>
      <c r="S4578" t="s">
        <v>133</v>
      </c>
      <c r="T4578" t="s">
        <v>629</v>
      </c>
      <c r="U4578" t="s">
        <v>1191</v>
      </c>
      <c r="V4578">
        <f>YEAR(sales_order1[[#This Row],[date]])</f>
        <v>2022</v>
      </c>
      <c r="W4578" t="str">
        <f>TEXT(sales_order1[[#This Row],[date]], "Mmm")</f>
        <v>Jan</v>
      </c>
      <c r="X4578">
        <f>VALUE(TEXT(sales_order1[[#This Row],[date]], "D"))</f>
        <v>26</v>
      </c>
      <c r="Y4578">
        <v>4</v>
      </c>
    </row>
    <row r="4579" spans="1:25" x14ac:dyDescent="0.25">
      <c r="A4579" s="1">
        <v>44587</v>
      </c>
      <c r="B4579">
        <v>70176</v>
      </c>
      <c r="C4579" t="s">
        <v>149</v>
      </c>
      <c r="D4579" t="str">
        <f>VLOOKUP(sales_order1[[#This Row],[itemCode]],product_details3!B:C,2,0)</f>
        <v>MKRW80</v>
      </c>
      <c r="E4579" t="s">
        <v>150</v>
      </c>
      <c r="F4579" t="s">
        <v>151</v>
      </c>
      <c r="G4579">
        <v>250</v>
      </c>
      <c r="H4579">
        <v>14.65</v>
      </c>
      <c r="I4579">
        <v>3662.5</v>
      </c>
      <c r="J4579">
        <v>6.55</v>
      </c>
      <c r="K4579">
        <v>1637.5</v>
      </c>
      <c r="L4579">
        <v>8.1</v>
      </c>
      <c r="M4579">
        <v>0.55290102389078488</v>
      </c>
      <c r="N4579">
        <v>2025</v>
      </c>
      <c r="O4579" t="s">
        <v>779</v>
      </c>
      <c r="P4579" t="s">
        <v>780</v>
      </c>
      <c r="Q4579" t="s">
        <v>239</v>
      </c>
      <c r="R4579" t="s">
        <v>112</v>
      </c>
      <c r="S4579" t="s">
        <v>240</v>
      </c>
      <c r="T4579" t="s">
        <v>241</v>
      </c>
      <c r="U4579" t="s">
        <v>1189</v>
      </c>
      <c r="V4579">
        <f>YEAR(sales_order1[[#This Row],[date]])</f>
        <v>2022</v>
      </c>
      <c r="W4579" t="str">
        <f>TEXT(sales_order1[[#This Row],[date]], "Mmm")</f>
        <v>Jan</v>
      </c>
      <c r="X4579">
        <f>VALUE(TEXT(sales_order1[[#This Row],[date]], "D"))</f>
        <v>26</v>
      </c>
      <c r="Y4579">
        <v>4</v>
      </c>
    </row>
    <row r="4580" spans="1:25" x14ac:dyDescent="0.25">
      <c r="A4580" s="1">
        <v>44587</v>
      </c>
      <c r="B4580">
        <v>70177</v>
      </c>
      <c r="C4580" t="s">
        <v>35</v>
      </c>
      <c r="D4580" t="str">
        <f>VLOOKUP(sales_order1[[#This Row],[itemCode]],product_details3!B:C,2,0)</f>
        <v>SRMA30</v>
      </c>
      <c r="E4580" t="s">
        <v>36</v>
      </c>
      <c r="F4580" t="s">
        <v>30</v>
      </c>
      <c r="G4580">
        <v>200</v>
      </c>
      <c r="H4580">
        <v>26.2</v>
      </c>
      <c r="I4580">
        <v>5240</v>
      </c>
      <c r="J4580">
        <v>9.4</v>
      </c>
      <c r="K4580">
        <v>1880</v>
      </c>
      <c r="L4580">
        <v>16.8</v>
      </c>
      <c r="M4580">
        <v>0.6412213740458016</v>
      </c>
      <c r="N4580">
        <v>3360</v>
      </c>
      <c r="O4580" t="s">
        <v>615</v>
      </c>
      <c r="P4580" t="s">
        <v>616</v>
      </c>
      <c r="Q4580" t="s">
        <v>77</v>
      </c>
      <c r="R4580" t="s">
        <v>72</v>
      </c>
      <c r="S4580" t="s">
        <v>425</v>
      </c>
      <c r="T4580" t="s">
        <v>617</v>
      </c>
      <c r="U4580" t="s">
        <v>1190</v>
      </c>
      <c r="V4580">
        <f>YEAR(sales_order1[[#This Row],[date]])</f>
        <v>2022</v>
      </c>
      <c r="W4580" t="str">
        <f>TEXT(sales_order1[[#This Row],[date]], "Mmm")</f>
        <v>Jan</v>
      </c>
      <c r="X4580">
        <f>VALUE(TEXT(sales_order1[[#This Row],[date]], "D"))</f>
        <v>26</v>
      </c>
      <c r="Y4580">
        <v>4</v>
      </c>
    </row>
    <row r="4581" spans="1:25" x14ac:dyDescent="0.25">
      <c r="A4581" s="1">
        <v>44587</v>
      </c>
      <c r="B4581">
        <v>70178</v>
      </c>
      <c r="C4581" t="s">
        <v>86</v>
      </c>
      <c r="D4581" t="str">
        <f>VLOOKUP(sales_order1[[#This Row],[itemCode]],product_details3!B:C,2,0)</f>
        <v>SRMH30</v>
      </c>
      <c r="E4581" t="s">
        <v>87</v>
      </c>
      <c r="F4581" t="s">
        <v>30</v>
      </c>
      <c r="G4581">
        <v>100</v>
      </c>
      <c r="H4581">
        <v>21</v>
      </c>
      <c r="I4581">
        <v>2100</v>
      </c>
      <c r="J4581">
        <v>6.6</v>
      </c>
      <c r="K4581">
        <v>660</v>
      </c>
      <c r="L4581">
        <v>14.4</v>
      </c>
      <c r="M4581">
        <v>0.68571428571428572</v>
      </c>
      <c r="N4581">
        <v>1440</v>
      </c>
      <c r="O4581" t="s">
        <v>478</v>
      </c>
      <c r="P4581" t="s">
        <v>479</v>
      </c>
      <c r="Q4581" t="s">
        <v>186</v>
      </c>
      <c r="R4581" t="s">
        <v>112</v>
      </c>
      <c r="S4581" t="s">
        <v>246</v>
      </c>
      <c r="T4581" t="s">
        <v>480</v>
      </c>
      <c r="U4581" t="s">
        <v>1189</v>
      </c>
      <c r="V4581">
        <f>YEAR(sales_order1[[#This Row],[date]])</f>
        <v>2022</v>
      </c>
      <c r="W4581" t="str">
        <f>TEXT(sales_order1[[#This Row],[date]], "Mmm")</f>
        <v>Jan</v>
      </c>
      <c r="X4581">
        <f>VALUE(TEXT(sales_order1[[#This Row],[date]], "D"))</f>
        <v>26</v>
      </c>
      <c r="Y4581">
        <v>4</v>
      </c>
    </row>
    <row r="4582" spans="1:25" x14ac:dyDescent="0.25">
      <c r="A4582" s="1">
        <v>44587</v>
      </c>
      <c r="B4582">
        <v>70179</v>
      </c>
      <c r="C4582" t="s">
        <v>170</v>
      </c>
      <c r="D4582" t="str">
        <f>VLOOKUP(sales_order1[[#This Row],[itemCode]],product_details3!B:C,2,0)</f>
        <v>MKRM100</v>
      </c>
      <c r="E4582" t="s">
        <v>171</v>
      </c>
      <c r="F4582" t="s">
        <v>151</v>
      </c>
      <c r="G4582">
        <v>50</v>
      </c>
      <c r="H4582">
        <v>5.5</v>
      </c>
      <c r="I4582">
        <v>275</v>
      </c>
      <c r="J4582">
        <v>2.2999999999999998</v>
      </c>
      <c r="K4582">
        <v>115</v>
      </c>
      <c r="L4582">
        <v>3.2</v>
      </c>
      <c r="M4582">
        <v>0.5818181818181819</v>
      </c>
      <c r="N4582">
        <v>160</v>
      </c>
      <c r="O4582" t="s">
        <v>75</v>
      </c>
      <c r="P4582" t="s">
        <v>76</v>
      </c>
      <c r="Q4582" t="s">
        <v>77</v>
      </c>
      <c r="R4582" t="s">
        <v>72</v>
      </c>
      <c r="S4582" t="s">
        <v>78</v>
      </c>
      <c r="T4582" t="s">
        <v>79</v>
      </c>
      <c r="U4582" t="s">
        <v>1190</v>
      </c>
      <c r="V4582">
        <f>YEAR(sales_order1[[#This Row],[date]])</f>
        <v>2022</v>
      </c>
      <c r="W4582" t="str">
        <f>TEXT(sales_order1[[#This Row],[date]], "Mmm")</f>
        <v>Jan</v>
      </c>
      <c r="X4582">
        <f>VALUE(TEXT(sales_order1[[#This Row],[date]], "D"))</f>
        <v>26</v>
      </c>
      <c r="Y4582">
        <v>4</v>
      </c>
    </row>
    <row r="4583" spans="1:25" x14ac:dyDescent="0.25">
      <c r="A4583" s="1">
        <v>44588</v>
      </c>
      <c r="B4583">
        <v>70180</v>
      </c>
      <c r="C4583" t="s">
        <v>19</v>
      </c>
      <c r="D4583" t="str">
        <f>VLOOKUP(sales_order1[[#This Row],[itemCode]],product_details3!B:C,2,0)</f>
        <v>MSTH100</v>
      </c>
      <c r="E4583" t="s">
        <v>20</v>
      </c>
      <c r="F4583" t="s">
        <v>21</v>
      </c>
      <c r="G4583">
        <v>200</v>
      </c>
      <c r="H4583">
        <v>26.25</v>
      </c>
      <c r="I4583">
        <v>5250</v>
      </c>
      <c r="J4583">
        <v>7.75</v>
      </c>
      <c r="K4583">
        <v>1550</v>
      </c>
      <c r="L4583">
        <v>18.5</v>
      </c>
      <c r="M4583">
        <v>0.70476190476190481</v>
      </c>
      <c r="N4583">
        <v>3700</v>
      </c>
      <c r="O4583" t="s">
        <v>720</v>
      </c>
      <c r="P4583" t="s">
        <v>721</v>
      </c>
      <c r="Q4583" t="s">
        <v>24</v>
      </c>
      <c r="R4583" t="s">
        <v>25</v>
      </c>
      <c r="S4583" t="s">
        <v>33</v>
      </c>
      <c r="T4583" t="s">
        <v>722</v>
      </c>
      <c r="U4583" t="s">
        <v>1191</v>
      </c>
      <c r="V4583">
        <f>YEAR(sales_order1[[#This Row],[date]])</f>
        <v>2022</v>
      </c>
      <c r="W4583" t="str">
        <f>TEXT(sales_order1[[#This Row],[date]], "Mmm")</f>
        <v>Jan</v>
      </c>
      <c r="X4583">
        <f>VALUE(TEXT(sales_order1[[#This Row],[date]], "D"))</f>
        <v>27</v>
      </c>
      <c r="Y4583">
        <v>4</v>
      </c>
    </row>
    <row r="4584" spans="1:25" x14ac:dyDescent="0.25">
      <c r="A4584" s="1">
        <v>44588</v>
      </c>
      <c r="B4584">
        <v>70181</v>
      </c>
      <c r="C4584" t="s">
        <v>325</v>
      </c>
      <c r="D4584" t="str">
        <f>VLOOKUP(sales_order1[[#This Row],[itemCode]],product_details3!B:C,2,0)</f>
        <v>EXFG100</v>
      </c>
      <c r="E4584" t="s">
        <v>326</v>
      </c>
      <c r="F4584" t="s">
        <v>183</v>
      </c>
      <c r="G4584">
        <v>100</v>
      </c>
      <c r="H4584">
        <v>20.75</v>
      </c>
      <c r="I4584">
        <v>2075</v>
      </c>
      <c r="J4584">
        <v>7.45</v>
      </c>
      <c r="K4584">
        <v>745</v>
      </c>
      <c r="L4584">
        <v>13.3</v>
      </c>
      <c r="M4584">
        <v>0.64096385542168677</v>
      </c>
      <c r="N4584">
        <v>1330</v>
      </c>
      <c r="O4584" t="s">
        <v>781</v>
      </c>
      <c r="P4584" t="s">
        <v>782</v>
      </c>
      <c r="Q4584" t="s">
        <v>160</v>
      </c>
      <c r="R4584" t="s">
        <v>112</v>
      </c>
      <c r="S4584" t="s">
        <v>161</v>
      </c>
      <c r="T4584" t="s">
        <v>783</v>
      </c>
      <c r="U4584" t="s">
        <v>1189</v>
      </c>
      <c r="V4584">
        <f>YEAR(sales_order1[[#This Row],[date]])</f>
        <v>2022</v>
      </c>
      <c r="W4584" t="str">
        <f>TEXT(sales_order1[[#This Row],[date]], "Mmm")</f>
        <v>Jan</v>
      </c>
      <c r="X4584">
        <f>VALUE(TEXT(sales_order1[[#This Row],[date]], "D"))</f>
        <v>27</v>
      </c>
      <c r="Y4584">
        <v>4</v>
      </c>
    </row>
    <row r="4585" spans="1:25" x14ac:dyDescent="0.25">
      <c r="A4585" s="1">
        <v>44588</v>
      </c>
      <c r="B4585">
        <v>70182</v>
      </c>
      <c r="C4585" t="s">
        <v>135</v>
      </c>
      <c r="D4585" t="str">
        <f>VLOOKUP(sales_order1[[#This Row],[itemCode]],product_details3!B:C,2,0)</f>
        <v>MSKSH</v>
      </c>
      <c r="E4585" t="s">
        <v>136</v>
      </c>
      <c r="F4585" t="s">
        <v>137</v>
      </c>
      <c r="G4585">
        <v>100</v>
      </c>
      <c r="H4585">
        <v>18.75</v>
      </c>
      <c r="I4585">
        <v>1875</v>
      </c>
      <c r="J4585">
        <v>7.45</v>
      </c>
      <c r="K4585">
        <v>745</v>
      </c>
      <c r="L4585">
        <v>11.3</v>
      </c>
      <c r="M4585">
        <v>0.60266666666666668</v>
      </c>
      <c r="N4585">
        <v>1130</v>
      </c>
      <c r="O4585" t="s">
        <v>519</v>
      </c>
      <c r="P4585" t="s">
        <v>520</v>
      </c>
      <c r="Q4585" t="s">
        <v>383</v>
      </c>
      <c r="R4585" t="s">
        <v>72</v>
      </c>
      <c r="S4585" t="s">
        <v>459</v>
      </c>
      <c r="T4585" t="s">
        <v>521</v>
      </c>
      <c r="U4585" t="s">
        <v>1188</v>
      </c>
      <c r="V4585">
        <f>YEAR(sales_order1[[#This Row],[date]])</f>
        <v>2022</v>
      </c>
      <c r="W4585" t="str">
        <f>TEXT(sales_order1[[#This Row],[date]], "Mmm")</f>
        <v>Jan</v>
      </c>
      <c r="X4585">
        <f>VALUE(TEXT(sales_order1[[#This Row],[date]], "D"))</f>
        <v>27</v>
      </c>
      <c r="Y4585">
        <v>4</v>
      </c>
    </row>
    <row r="4586" spans="1:25" x14ac:dyDescent="0.25">
      <c r="A4586" s="1">
        <v>44588</v>
      </c>
      <c r="B4586">
        <v>70183</v>
      </c>
      <c r="C4586" t="s">
        <v>325</v>
      </c>
      <c r="D4586" t="str">
        <f>VLOOKUP(sales_order1[[#This Row],[itemCode]],product_details3!B:C,2,0)</f>
        <v>EXFG100</v>
      </c>
      <c r="E4586" t="s">
        <v>326</v>
      </c>
      <c r="F4586" t="s">
        <v>183</v>
      </c>
      <c r="G4586">
        <v>150</v>
      </c>
      <c r="H4586">
        <v>20.75</v>
      </c>
      <c r="I4586">
        <v>3112.5</v>
      </c>
      <c r="J4586">
        <v>7.45</v>
      </c>
      <c r="K4586">
        <v>1117.5</v>
      </c>
      <c r="L4586">
        <v>13.3</v>
      </c>
      <c r="M4586">
        <v>0.64096385542168677</v>
      </c>
      <c r="N4586">
        <v>1995</v>
      </c>
      <c r="O4586" t="s">
        <v>167</v>
      </c>
      <c r="P4586" t="s">
        <v>168</v>
      </c>
      <c r="Q4586" t="s">
        <v>100</v>
      </c>
      <c r="R4586" t="s">
        <v>40</v>
      </c>
      <c r="S4586" t="s">
        <v>101</v>
      </c>
      <c r="T4586" t="s">
        <v>169</v>
      </c>
      <c r="U4586" t="s">
        <v>1190</v>
      </c>
      <c r="V4586">
        <f>YEAR(sales_order1[[#This Row],[date]])</f>
        <v>2022</v>
      </c>
      <c r="W4586" t="str">
        <f>TEXT(sales_order1[[#This Row],[date]], "Mmm")</f>
        <v>Jan</v>
      </c>
      <c r="X4586">
        <f>VALUE(TEXT(sales_order1[[#This Row],[date]], "D"))</f>
        <v>27</v>
      </c>
      <c r="Y4586">
        <v>4</v>
      </c>
    </row>
    <row r="4587" spans="1:25" x14ac:dyDescent="0.25">
      <c r="A4587" s="1">
        <v>44588</v>
      </c>
      <c r="B4587">
        <v>70184</v>
      </c>
      <c r="C4587" t="s">
        <v>19</v>
      </c>
      <c r="D4587" t="str">
        <f>VLOOKUP(sales_order1[[#This Row],[itemCode]],product_details3!B:C,2,0)</f>
        <v>MSTH100</v>
      </c>
      <c r="E4587" t="s">
        <v>20</v>
      </c>
      <c r="F4587" t="s">
        <v>21</v>
      </c>
      <c r="G4587">
        <v>200</v>
      </c>
      <c r="H4587">
        <v>26.25</v>
      </c>
      <c r="I4587">
        <v>5250</v>
      </c>
      <c r="J4587">
        <v>7.75</v>
      </c>
      <c r="K4587">
        <v>1550</v>
      </c>
      <c r="L4587">
        <v>18.5</v>
      </c>
      <c r="M4587">
        <v>0.70476190476190481</v>
      </c>
      <c r="N4587">
        <v>3700</v>
      </c>
      <c r="O4587" t="s">
        <v>673</v>
      </c>
      <c r="P4587" t="s">
        <v>674</v>
      </c>
      <c r="Q4587" t="s">
        <v>71</v>
      </c>
      <c r="R4587" t="s">
        <v>72</v>
      </c>
      <c r="S4587" t="s">
        <v>73</v>
      </c>
      <c r="T4587" t="s">
        <v>675</v>
      </c>
      <c r="U4587" t="s">
        <v>1190</v>
      </c>
      <c r="V4587">
        <f>YEAR(sales_order1[[#This Row],[date]])</f>
        <v>2022</v>
      </c>
      <c r="W4587" t="str">
        <f>TEXT(sales_order1[[#This Row],[date]], "Mmm")</f>
        <v>Jan</v>
      </c>
      <c r="X4587">
        <f>VALUE(TEXT(sales_order1[[#This Row],[date]], "D"))</f>
        <v>27</v>
      </c>
      <c r="Y4587">
        <v>4</v>
      </c>
    </row>
    <row r="4588" spans="1:25" x14ac:dyDescent="0.25">
      <c r="A4588" s="1">
        <v>44588</v>
      </c>
      <c r="B4588">
        <v>70185</v>
      </c>
      <c r="C4588" t="s">
        <v>339</v>
      </c>
      <c r="D4588" t="str">
        <f>VLOOKUP(sales_order1[[#This Row],[itemCode]],product_details3!B:C,2,0)</f>
        <v>SRMH50</v>
      </c>
      <c r="E4588" t="s">
        <v>340</v>
      </c>
      <c r="F4588" t="s">
        <v>30</v>
      </c>
      <c r="G4588">
        <v>100</v>
      </c>
      <c r="H4588">
        <v>31.25</v>
      </c>
      <c r="I4588">
        <v>3125</v>
      </c>
      <c r="J4588">
        <v>10.75</v>
      </c>
      <c r="K4588">
        <v>1075</v>
      </c>
      <c r="L4588">
        <v>20.5</v>
      </c>
      <c r="M4588">
        <v>0.65600000000000003</v>
      </c>
      <c r="N4588">
        <v>2050</v>
      </c>
      <c r="O4588" t="s">
        <v>700</v>
      </c>
      <c r="P4588" t="s">
        <v>701</v>
      </c>
      <c r="Q4588" t="s">
        <v>378</v>
      </c>
      <c r="R4588" t="s">
        <v>72</v>
      </c>
      <c r="S4588" t="s">
        <v>545</v>
      </c>
      <c r="T4588" t="s">
        <v>702</v>
      </c>
      <c r="U4588" t="s">
        <v>1188</v>
      </c>
      <c r="V4588">
        <f>YEAR(sales_order1[[#This Row],[date]])</f>
        <v>2022</v>
      </c>
      <c r="W4588" t="str">
        <f>TEXT(sales_order1[[#This Row],[date]], "Mmm")</f>
        <v>Jan</v>
      </c>
      <c r="X4588">
        <f>VALUE(TEXT(sales_order1[[#This Row],[date]], "D"))</f>
        <v>27</v>
      </c>
      <c r="Y4588">
        <v>4</v>
      </c>
    </row>
    <row r="4589" spans="1:25" x14ac:dyDescent="0.25">
      <c r="A4589" s="1">
        <v>44588</v>
      </c>
      <c r="B4589">
        <v>70186</v>
      </c>
      <c r="C4589" t="s">
        <v>320</v>
      </c>
      <c r="D4589" t="str">
        <f>VLOOKUP(sales_order1[[#This Row],[itemCode]],product_details3!B:C,2,0)</f>
        <v>SCR50+100</v>
      </c>
      <c r="E4589" t="s">
        <v>321</v>
      </c>
      <c r="F4589" t="s">
        <v>61</v>
      </c>
      <c r="G4589">
        <v>200</v>
      </c>
      <c r="H4589">
        <v>26.25</v>
      </c>
      <c r="I4589">
        <v>5250</v>
      </c>
      <c r="J4589">
        <v>7.75</v>
      </c>
      <c r="K4589">
        <v>1550</v>
      </c>
      <c r="L4589">
        <v>18.5</v>
      </c>
      <c r="M4589">
        <v>0.70476190476190481</v>
      </c>
      <c r="N4589">
        <v>3700</v>
      </c>
      <c r="O4589" t="s">
        <v>451</v>
      </c>
      <c r="P4589" t="s">
        <v>452</v>
      </c>
      <c r="Q4589" t="s">
        <v>271</v>
      </c>
      <c r="R4589" t="s">
        <v>56</v>
      </c>
      <c r="S4589" t="s">
        <v>192</v>
      </c>
      <c r="T4589" t="s">
        <v>453</v>
      </c>
      <c r="U4589" t="s">
        <v>1191</v>
      </c>
      <c r="V4589">
        <f>YEAR(sales_order1[[#This Row],[date]])</f>
        <v>2022</v>
      </c>
      <c r="W4589" t="str">
        <f>TEXT(sales_order1[[#This Row],[date]], "Mmm")</f>
        <v>Jan</v>
      </c>
      <c r="X4589">
        <f>VALUE(TEXT(sales_order1[[#This Row],[date]], "D"))</f>
        <v>27</v>
      </c>
      <c r="Y4589">
        <v>4</v>
      </c>
    </row>
    <row r="4590" spans="1:25" x14ac:dyDescent="0.25">
      <c r="A4590" s="1">
        <v>44588</v>
      </c>
      <c r="B4590">
        <v>70187</v>
      </c>
      <c r="C4590" t="s">
        <v>307</v>
      </c>
      <c r="D4590" t="str">
        <f>VLOOKUP(sales_order1[[#This Row],[itemCode]],product_details3!B:C,2,0)</f>
        <v>TNRH150</v>
      </c>
      <c r="E4590" t="s">
        <v>308</v>
      </c>
      <c r="F4590" t="s">
        <v>124</v>
      </c>
      <c r="G4590">
        <v>200</v>
      </c>
      <c r="H4590">
        <v>15.75</v>
      </c>
      <c r="I4590">
        <v>3150</v>
      </c>
      <c r="J4590">
        <v>4.45</v>
      </c>
      <c r="K4590">
        <v>890</v>
      </c>
      <c r="L4590">
        <v>11.3</v>
      </c>
      <c r="M4590">
        <v>0.71746031746031746</v>
      </c>
      <c r="N4590">
        <v>2260</v>
      </c>
      <c r="O4590" t="s">
        <v>570</v>
      </c>
      <c r="P4590" t="s">
        <v>571</v>
      </c>
      <c r="Q4590" t="s">
        <v>77</v>
      </c>
      <c r="R4590" t="s">
        <v>72</v>
      </c>
      <c r="S4590" t="s">
        <v>140</v>
      </c>
      <c r="T4590" t="s">
        <v>572</v>
      </c>
      <c r="U4590" t="s">
        <v>1190</v>
      </c>
      <c r="V4590">
        <f>YEAR(sales_order1[[#This Row],[date]])</f>
        <v>2022</v>
      </c>
      <c r="W4590" t="str">
        <f>TEXT(sales_order1[[#This Row],[date]], "Mmm")</f>
        <v>Jan</v>
      </c>
      <c r="X4590">
        <f>VALUE(TEXT(sales_order1[[#This Row],[date]], "D"))</f>
        <v>27</v>
      </c>
      <c r="Y4590">
        <v>4</v>
      </c>
    </row>
    <row r="4591" spans="1:25" x14ac:dyDescent="0.25">
      <c r="A4591" s="1">
        <v>44588</v>
      </c>
      <c r="B4591">
        <v>70188</v>
      </c>
      <c r="C4591" t="s">
        <v>51</v>
      </c>
      <c r="D4591" t="str">
        <f>VLOOKUP(sales_order1[[#This Row],[itemCode]],product_details3!B:C,2,0)</f>
        <v>MSTH50</v>
      </c>
      <c r="E4591" t="s">
        <v>52</v>
      </c>
      <c r="F4591" t="s">
        <v>21</v>
      </c>
      <c r="G4591">
        <v>250</v>
      </c>
      <c r="H4591">
        <v>15.75</v>
      </c>
      <c r="I4591">
        <v>3937.5</v>
      </c>
      <c r="J4591">
        <v>4.45</v>
      </c>
      <c r="K4591">
        <v>1112.5</v>
      </c>
      <c r="L4591">
        <v>11.3</v>
      </c>
      <c r="M4591">
        <v>0.71746031746031746</v>
      </c>
      <c r="N4591">
        <v>2825</v>
      </c>
      <c r="O4591" t="s">
        <v>741</v>
      </c>
      <c r="P4591" t="s">
        <v>742</v>
      </c>
      <c r="Q4591" t="s">
        <v>64</v>
      </c>
      <c r="R4591" t="s">
        <v>40</v>
      </c>
      <c r="S4591" t="s">
        <v>65</v>
      </c>
      <c r="T4591" t="s">
        <v>587</v>
      </c>
      <c r="U4591" t="s">
        <v>1190</v>
      </c>
      <c r="V4591">
        <f>YEAR(sales_order1[[#This Row],[date]])</f>
        <v>2022</v>
      </c>
      <c r="W4591" t="str">
        <f>TEXT(sales_order1[[#This Row],[date]], "Mmm")</f>
        <v>Jan</v>
      </c>
      <c r="X4591">
        <f>VALUE(TEXT(sales_order1[[#This Row],[date]], "D"))</f>
        <v>27</v>
      </c>
      <c r="Y4591">
        <v>4</v>
      </c>
    </row>
    <row r="4592" spans="1:25" x14ac:dyDescent="0.25">
      <c r="A4592" s="1">
        <v>44588</v>
      </c>
      <c r="B4592">
        <v>70189</v>
      </c>
      <c r="C4592" t="s">
        <v>103</v>
      </c>
      <c r="D4592" t="str">
        <f>VLOOKUP(sales_order1[[#This Row],[itemCode]],product_details3!B:C,2,0)</f>
        <v>SCRT50</v>
      </c>
      <c r="E4592" t="s">
        <v>104</v>
      </c>
      <c r="F4592" t="s">
        <v>61</v>
      </c>
      <c r="G4592">
        <v>100</v>
      </c>
      <c r="H4592">
        <v>16.95</v>
      </c>
      <c r="I4592">
        <v>1695</v>
      </c>
      <c r="J4592">
        <v>5.2</v>
      </c>
      <c r="K4592">
        <v>520</v>
      </c>
      <c r="L4592">
        <v>11.75</v>
      </c>
      <c r="M4592">
        <v>0.69321533923303835</v>
      </c>
      <c r="N4592">
        <v>1175</v>
      </c>
      <c r="O4592" t="s">
        <v>457</v>
      </c>
      <c r="P4592" t="s">
        <v>458</v>
      </c>
      <c r="Q4592" t="s">
        <v>383</v>
      </c>
      <c r="R4592" t="s">
        <v>72</v>
      </c>
      <c r="S4592" t="s">
        <v>459</v>
      </c>
      <c r="T4592" t="s">
        <v>460</v>
      </c>
      <c r="U4592" t="s">
        <v>1188</v>
      </c>
      <c r="V4592">
        <f>YEAR(sales_order1[[#This Row],[date]])</f>
        <v>2022</v>
      </c>
      <c r="W4592" t="str">
        <f>TEXT(sales_order1[[#This Row],[date]], "Mmm")</f>
        <v>Jan</v>
      </c>
      <c r="X4592">
        <f>VALUE(TEXT(sales_order1[[#This Row],[date]], "D"))</f>
        <v>27</v>
      </c>
      <c r="Y4592">
        <v>4</v>
      </c>
    </row>
    <row r="4593" spans="1:25" x14ac:dyDescent="0.25">
      <c r="A4593" s="1">
        <v>44588</v>
      </c>
      <c r="B4593">
        <v>70190</v>
      </c>
      <c r="C4593" t="s">
        <v>320</v>
      </c>
      <c r="D4593" t="str">
        <f>VLOOKUP(sales_order1[[#This Row],[itemCode]],product_details3!B:C,2,0)</f>
        <v>SCR50+100</v>
      </c>
      <c r="E4593" t="s">
        <v>321</v>
      </c>
      <c r="F4593" t="s">
        <v>61</v>
      </c>
      <c r="G4593">
        <v>50</v>
      </c>
      <c r="H4593">
        <v>26.25</v>
      </c>
      <c r="I4593">
        <v>1312.5</v>
      </c>
      <c r="J4593">
        <v>7.75</v>
      </c>
      <c r="K4593">
        <v>387.5</v>
      </c>
      <c r="L4593">
        <v>18.5</v>
      </c>
      <c r="M4593">
        <v>0.70476190476190481</v>
      </c>
      <c r="N4593">
        <v>925</v>
      </c>
      <c r="O4593" t="s">
        <v>417</v>
      </c>
      <c r="P4593" t="s">
        <v>418</v>
      </c>
      <c r="Q4593" t="s">
        <v>160</v>
      </c>
      <c r="R4593" t="s">
        <v>112</v>
      </c>
      <c r="S4593" t="s">
        <v>161</v>
      </c>
      <c r="T4593" t="s">
        <v>419</v>
      </c>
      <c r="U4593" t="s">
        <v>1189</v>
      </c>
      <c r="V4593">
        <f>YEAR(sales_order1[[#This Row],[date]])</f>
        <v>2022</v>
      </c>
      <c r="W4593" t="str">
        <f>TEXT(sales_order1[[#This Row],[date]], "Mmm")</f>
        <v>Jan</v>
      </c>
      <c r="X4593">
        <f>VALUE(TEXT(sales_order1[[#This Row],[date]], "D"))</f>
        <v>27</v>
      </c>
      <c r="Y4593">
        <v>4</v>
      </c>
    </row>
    <row r="4594" spans="1:25" x14ac:dyDescent="0.25">
      <c r="A4594" s="1">
        <v>44589</v>
      </c>
      <c r="B4594">
        <v>70191</v>
      </c>
      <c r="C4594" t="s">
        <v>307</v>
      </c>
      <c r="D4594" t="str">
        <f>VLOOKUP(sales_order1[[#This Row],[itemCode]],product_details3!B:C,2,0)</f>
        <v>TNRH150</v>
      </c>
      <c r="E4594" t="s">
        <v>308</v>
      </c>
      <c r="F4594" t="s">
        <v>124</v>
      </c>
      <c r="G4594">
        <v>100</v>
      </c>
      <c r="H4594">
        <v>15.75</v>
      </c>
      <c r="I4594">
        <v>1575</v>
      </c>
      <c r="J4594">
        <v>4.45</v>
      </c>
      <c r="K4594">
        <v>445</v>
      </c>
      <c r="L4594">
        <v>11.3</v>
      </c>
      <c r="M4594">
        <v>0.71746031746031746</v>
      </c>
      <c r="N4594">
        <v>1130</v>
      </c>
      <c r="O4594" t="s">
        <v>784</v>
      </c>
      <c r="P4594" t="s">
        <v>785</v>
      </c>
      <c r="Q4594" t="s">
        <v>93</v>
      </c>
      <c r="R4594" t="s">
        <v>72</v>
      </c>
      <c r="S4594" t="s">
        <v>260</v>
      </c>
      <c r="T4594" t="s">
        <v>611</v>
      </c>
      <c r="U4594" t="s">
        <v>1190</v>
      </c>
      <c r="V4594">
        <f>YEAR(sales_order1[[#This Row],[date]])</f>
        <v>2022</v>
      </c>
      <c r="W4594" t="str">
        <f>TEXT(sales_order1[[#This Row],[date]], "Mmm")</f>
        <v>Jan</v>
      </c>
      <c r="X4594">
        <f>VALUE(TEXT(sales_order1[[#This Row],[date]], "D"))</f>
        <v>28</v>
      </c>
      <c r="Y4594">
        <v>4</v>
      </c>
    </row>
    <row r="4595" spans="1:25" x14ac:dyDescent="0.25">
      <c r="A4595" s="1">
        <v>44589</v>
      </c>
      <c r="B4595">
        <v>70192</v>
      </c>
      <c r="C4595" t="s">
        <v>19</v>
      </c>
      <c r="D4595" t="str">
        <f>VLOOKUP(sales_order1[[#This Row],[itemCode]],product_details3!B:C,2,0)</f>
        <v>MSTH100</v>
      </c>
      <c r="E4595" t="s">
        <v>20</v>
      </c>
      <c r="F4595" t="s">
        <v>21</v>
      </c>
      <c r="G4595">
        <v>250</v>
      </c>
      <c r="H4595">
        <v>26.25</v>
      </c>
      <c r="I4595">
        <v>6562.5</v>
      </c>
      <c r="J4595">
        <v>7.75</v>
      </c>
      <c r="K4595">
        <v>1937.5</v>
      </c>
      <c r="L4595">
        <v>18.5</v>
      </c>
      <c r="M4595">
        <v>0.70476190476190481</v>
      </c>
      <c r="N4595">
        <v>4625</v>
      </c>
      <c r="O4595" t="s">
        <v>290</v>
      </c>
      <c r="P4595" t="s">
        <v>291</v>
      </c>
      <c r="Q4595" t="s">
        <v>201</v>
      </c>
      <c r="R4595" t="s">
        <v>25</v>
      </c>
      <c r="S4595" t="s">
        <v>202</v>
      </c>
      <c r="T4595" t="s">
        <v>292</v>
      </c>
      <c r="U4595" t="s">
        <v>1191</v>
      </c>
      <c r="V4595">
        <f>YEAR(sales_order1[[#This Row],[date]])</f>
        <v>2022</v>
      </c>
      <c r="W4595" t="str">
        <f>TEXT(sales_order1[[#This Row],[date]], "Mmm")</f>
        <v>Jan</v>
      </c>
      <c r="X4595">
        <f>VALUE(TEXT(sales_order1[[#This Row],[date]], "D"))</f>
        <v>28</v>
      </c>
      <c r="Y4595">
        <v>4</v>
      </c>
    </row>
    <row r="4596" spans="1:25" x14ac:dyDescent="0.25">
      <c r="A4596" s="1">
        <v>44589</v>
      </c>
      <c r="B4596">
        <v>70193</v>
      </c>
      <c r="C4596" t="s">
        <v>67</v>
      </c>
      <c r="D4596" t="str">
        <f>VLOOKUP(sales_order1[[#This Row],[itemCode]],product_details3!B:C,2,0)</f>
        <v>SRMH15</v>
      </c>
      <c r="E4596" t="s">
        <v>68</v>
      </c>
      <c r="F4596" t="s">
        <v>30</v>
      </c>
      <c r="G4596">
        <v>150</v>
      </c>
      <c r="H4596">
        <v>15.75</v>
      </c>
      <c r="I4596">
        <v>2362.5</v>
      </c>
      <c r="J4596">
        <v>5.45</v>
      </c>
      <c r="K4596">
        <v>817.5</v>
      </c>
      <c r="L4596">
        <v>10.3</v>
      </c>
      <c r="M4596">
        <v>0.65396825396825398</v>
      </c>
      <c r="N4596">
        <v>1545</v>
      </c>
      <c r="O4596" t="s">
        <v>395</v>
      </c>
      <c r="P4596" t="s">
        <v>396</v>
      </c>
      <c r="Q4596" t="s">
        <v>191</v>
      </c>
      <c r="R4596" t="s">
        <v>56</v>
      </c>
      <c r="S4596" t="s">
        <v>192</v>
      </c>
      <c r="T4596" t="s">
        <v>397</v>
      </c>
      <c r="U4596" t="s">
        <v>1191</v>
      </c>
      <c r="V4596">
        <f>YEAR(sales_order1[[#This Row],[date]])</f>
        <v>2022</v>
      </c>
      <c r="W4596" t="str">
        <f>TEXT(sales_order1[[#This Row],[date]], "Mmm")</f>
        <v>Jan</v>
      </c>
      <c r="X4596">
        <f>VALUE(TEXT(sales_order1[[#This Row],[date]], "D"))</f>
        <v>28</v>
      </c>
      <c r="Y4596">
        <v>4</v>
      </c>
    </row>
    <row r="4597" spans="1:25" x14ac:dyDescent="0.25">
      <c r="A4597" s="1">
        <v>44589</v>
      </c>
      <c r="B4597">
        <v>70194</v>
      </c>
      <c r="C4597" t="s">
        <v>360</v>
      </c>
      <c r="D4597" t="str">
        <f>VLOOKUP(sales_order1[[#This Row],[itemCode]],product_details3!B:C,2,0)</f>
        <v>TNRS100</v>
      </c>
      <c r="E4597" t="s">
        <v>361</v>
      </c>
      <c r="F4597" t="s">
        <v>124</v>
      </c>
      <c r="G4597">
        <v>150</v>
      </c>
      <c r="H4597">
        <v>13.1</v>
      </c>
      <c r="I4597">
        <v>1965</v>
      </c>
      <c r="J4597">
        <v>4.7</v>
      </c>
      <c r="K4597">
        <v>705</v>
      </c>
      <c r="L4597">
        <v>8.4</v>
      </c>
      <c r="M4597">
        <v>0.6412213740458016</v>
      </c>
      <c r="N4597">
        <v>1260</v>
      </c>
      <c r="O4597" t="s">
        <v>748</v>
      </c>
      <c r="P4597" t="s">
        <v>749</v>
      </c>
      <c r="Q4597" t="s">
        <v>383</v>
      </c>
      <c r="R4597" t="s">
        <v>72</v>
      </c>
      <c r="S4597" t="s">
        <v>459</v>
      </c>
      <c r="T4597" t="s">
        <v>672</v>
      </c>
      <c r="U4597" t="s">
        <v>1188</v>
      </c>
      <c r="V4597">
        <f>YEAR(sales_order1[[#This Row],[date]])</f>
        <v>2022</v>
      </c>
      <c r="W4597" t="str">
        <f>TEXT(sales_order1[[#This Row],[date]], "Mmm")</f>
        <v>Jan</v>
      </c>
      <c r="X4597">
        <f>VALUE(TEXT(sales_order1[[#This Row],[date]], "D"))</f>
        <v>28</v>
      </c>
      <c r="Y4597">
        <v>4</v>
      </c>
    </row>
    <row r="4598" spans="1:25" x14ac:dyDescent="0.25">
      <c r="A4598" s="1">
        <v>44589</v>
      </c>
      <c r="B4598">
        <v>70195</v>
      </c>
      <c r="C4598" t="s">
        <v>51</v>
      </c>
      <c r="D4598" t="str">
        <f>VLOOKUP(sales_order1[[#This Row],[itemCode]],product_details3!B:C,2,0)</f>
        <v>MSTH50</v>
      </c>
      <c r="E4598" t="s">
        <v>52</v>
      </c>
      <c r="F4598" t="s">
        <v>21</v>
      </c>
      <c r="G4598">
        <v>250</v>
      </c>
      <c r="H4598">
        <v>15.75</v>
      </c>
      <c r="I4598">
        <v>3937.5</v>
      </c>
      <c r="J4598">
        <v>4.45</v>
      </c>
      <c r="K4598">
        <v>1112.5</v>
      </c>
      <c r="L4598">
        <v>11.3</v>
      </c>
      <c r="M4598">
        <v>0.71746031746031746</v>
      </c>
      <c r="N4598">
        <v>2825</v>
      </c>
      <c r="O4598" t="s">
        <v>206</v>
      </c>
      <c r="P4598" t="s">
        <v>207</v>
      </c>
      <c r="Q4598" t="s">
        <v>71</v>
      </c>
      <c r="R4598" t="s">
        <v>72</v>
      </c>
      <c r="S4598" t="s">
        <v>73</v>
      </c>
      <c r="T4598" t="s">
        <v>208</v>
      </c>
      <c r="U4598" t="s">
        <v>1190</v>
      </c>
      <c r="V4598">
        <f>YEAR(sales_order1[[#This Row],[date]])</f>
        <v>2022</v>
      </c>
      <c r="W4598" t="str">
        <f>TEXT(sales_order1[[#This Row],[date]], "Mmm")</f>
        <v>Jan</v>
      </c>
      <c r="X4598">
        <f>VALUE(TEXT(sales_order1[[#This Row],[date]], "D"))</f>
        <v>28</v>
      </c>
      <c r="Y4598">
        <v>4</v>
      </c>
    </row>
    <row r="4599" spans="1:25" x14ac:dyDescent="0.25">
      <c r="A4599" s="1">
        <v>44589</v>
      </c>
      <c r="B4599">
        <v>70196</v>
      </c>
      <c r="C4599" t="s">
        <v>348</v>
      </c>
      <c r="D4599" t="str">
        <f>VLOOKUP(sales_order1[[#This Row],[itemCode]],product_details3!B:C,2,0)</f>
        <v>EXFG150</v>
      </c>
      <c r="E4599" t="s">
        <v>349</v>
      </c>
      <c r="F4599" t="s">
        <v>183</v>
      </c>
      <c r="G4599">
        <v>50</v>
      </c>
      <c r="H4599">
        <v>26.25</v>
      </c>
      <c r="I4599">
        <v>1312.5</v>
      </c>
      <c r="J4599">
        <v>10.75</v>
      </c>
      <c r="K4599">
        <v>537.5</v>
      </c>
      <c r="L4599">
        <v>15.5</v>
      </c>
      <c r="M4599">
        <v>0.59047619047619049</v>
      </c>
      <c r="N4599">
        <v>775</v>
      </c>
      <c r="O4599" t="s">
        <v>244</v>
      </c>
      <c r="P4599" t="s">
        <v>245</v>
      </c>
      <c r="Q4599" t="s">
        <v>186</v>
      </c>
      <c r="R4599" t="s">
        <v>112</v>
      </c>
      <c r="S4599" t="s">
        <v>246</v>
      </c>
      <c r="T4599" t="s">
        <v>247</v>
      </c>
      <c r="U4599" t="s">
        <v>1189</v>
      </c>
      <c r="V4599">
        <f>YEAR(sales_order1[[#This Row],[date]])</f>
        <v>2022</v>
      </c>
      <c r="W4599" t="str">
        <f>TEXT(sales_order1[[#This Row],[date]], "Mmm")</f>
        <v>Jan</v>
      </c>
      <c r="X4599">
        <f>VALUE(TEXT(sales_order1[[#This Row],[date]], "D"))</f>
        <v>28</v>
      </c>
      <c r="Y4599">
        <v>4</v>
      </c>
    </row>
    <row r="4600" spans="1:25" x14ac:dyDescent="0.25">
      <c r="A4600" s="1">
        <v>44589</v>
      </c>
      <c r="B4600">
        <v>70197</v>
      </c>
      <c r="C4600" t="s">
        <v>115</v>
      </c>
      <c r="D4600" t="str">
        <f>VLOOKUP(sales_order1[[#This Row],[itemCode]],product_details3!B:C,2,0)</f>
        <v>SCRS30100</v>
      </c>
      <c r="E4600" t="s">
        <v>116</v>
      </c>
      <c r="F4600" t="s">
        <v>61</v>
      </c>
      <c r="G4600">
        <v>200</v>
      </c>
      <c r="H4600">
        <v>32.75</v>
      </c>
      <c r="I4600">
        <v>6550</v>
      </c>
      <c r="J4600">
        <v>11.25</v>
      </c>
      <c r="K4600">
        <v>2250</v>
      </c>
      <c r="L4600">
        <v>21.5</v>
      </c>
      <c r="M4600">
        <v>0.65648854961832059</v>
      </c>
      <c r="N4600">
        <v>4300</v>
      </c>
      <c r="O4600" t="s">
        <v>756</v>
      </c>
      <c r="P4600" t="s">
        <v>757</v>
      </c>
      <c r="Q4600" t="s">
        <v>64</v>
      </c>
      <c r="R4600" t="s">
        <v>40</v>
      </c>
      <c r="S4600" t="s">
        <v>84</v>
      </c>
      <c r="T4600" t="s">
        <v>419</v>
      </c>
      <c r="U4600" t="s">
        <v>1189</v>
      </c>
      <c r="V4600">
        <f>YEAR(sales_order1[[#This Row],[date]])</f>
        <v>2022</v>
      </c>
      <c r="W4600" t="str">
        <f>TEXT(sales_order1[[#This Row],[date]], "Mmm")</f>
        <v>Jan</v>
      </c>
      <c r="X4600">
        <f>VALUE(TEXT(sales_order1[[#This Row],[date]], "D"))</f>
        <v>28</v>
      </c>
      <c r="Y4600">
        <v>4</v>
      </c>
    </row>
    <row r="4601" spans="1:25" x14ac:dyDescent="0.25">
      <c r="A4601" s="1">
        <v>44589</v>
      </c>
      <c r="B4601">
        <v>70198</v>
      </c>
      <c r="C4601" t="s">
        <v>28</v>
      </c>
      <c r="D4601" t="str">
        <f>VLOOKUP(sales_order1[[#This Row],[itemCode]],product_details3!B:C,2,0)</f>
        <v>SRMC30</v>
      </c>
      <c r="E4601" t="s">
        <v>29</v>
      </c>
      <c r="F4601" t="s">
        <v>30</v>
      </c>
      <c r="G4601">
        <v>50</v>
      </c>
      <c r="H4601">
        <v>22.6</v>
      </c>
      <c r="I4601">
        <v>1130</v>
      </c>
      <c r="J4601">
        <v>7.6</v>
      </c>
      <c r="K4601">
        <v>380</v>
      </c>
      <c r="L4601">
        <v>15</v>
      </c>
      <c r="M4601">
        <v>0.66371681415929207</v>
      </c>
      <c r="N4601">
        <v>750</v>
      </c>
      <c r="O4601" t="s">
        <v>630</v>
      </c>
      <c r="P4601" t="s">
        <v>631</v>
      </c>
      <c r="Q4601" t="s">
        <v>119</v>
      </c>
      <c r="R4601" t="s">
        <v>40</v>
      </c>
      <c r="S4601" t="s">
        <v>233</v>
      </c>
      <c r="T4601" t="s">
        <v>632</v>
      </c>
      <c r="U4601" t="s">
        <v>1190</v>
      </c>
      <c r="V4601">
        <f>YEAR(sales_order1[[#This Row],[date]])</f>
        <v>2022</v>
      </c>
      <c r="W4601" t="str">
        <f>TEXT(sales_order1[[#This Row],[date]], "Mmm")</f>
        <v>Jan</v>
      </c>
      <c r="X4601">
        <f>VALUE(TEXT(sales_order1[[#This Row],[date]], "D"))</f>
        <v>28</v>
      </c>
      <c r="Y4601">
        <v>4</v>
      </c>
    </row>
    <row r="4602" spans="1:25" x14ac:dyDescent="0.25">
      <c r="A4602" s="1">
        <v>44589</v>
      </c>
      <c r="B4602">
        <v>70199</v>
      </c>
      <c r="C4602" t="s">
        <v>325</v>
      </c>
      <c r="D4602" t="str">
        <f>VLOOKUP(sales_order1[[#This Row],[itemCode]],product_details3!B:C,2,0)</f>
        <v>EXFG100</v>
      </c>
      <c r="E4602" t="s">
        <v>326</v>
      </c>
      <c r="F4602" t="s">
        <v>183</v>
      </c>
      <c r="G4602">
        <v>100</v>
      </c>
      <c r="H4602">
        <v>20.75</v>
      </c>
      <c r="I4602">
        <v>2075</v>
      </c>
      <c r="J4602">
        <v>7.45</v>
      </c>
      <c r="K4602">
        <v>745</v>
      </c>
      <c r="L4602">
        <v>13.3</v>
      </c>
      <c r="M4602">
        <v>0.64096385542168677</v>
      </c>
      <c r="N4602">
        <v>1330</v>
      </c>
      <c r="O4602" t="s">
        <v>109</v>
      </c>
      <c r="P4602" t="s">
        <v>110</v>
      </c>
      <c r="Q4602" t="s">
        <v>111</v>
      </c>
      <c r="R4602" t="s">
        <v>112</v>
      </c>
      <c r="S4602" t="s">
        <v>113</v>
      </c>
      <c r="T4602" t="s">
        <v>114</v>
      </c>
      <c r="U4602" t="s">
        <v>1189</v>
      </c>
      <c r="V4602">
        <f>YEAR(sales_order1[[#This Row],[date]])</f>
        <v>2022</v>
      </c>
      <c r="W4602" t="str">
        <f>TEXT(sales_order1[[#This Row],[date]], "Mmm")</f>
        <v>Jan</v>
      </c>
      <c r="X4602">
        <f>VALUE(TEXT(sales_order1[[#This Row],[date]], "D"))</f>
        <v>28</v>
      </c>
      <c r="Y4602">
        <v>4</v>
      </c>
    </row>
    <row r="4603" spans="1:25" x14ac:dyDescent="0.25">
      <c r="A4603" s="1">
        <v>44592</v>
      </c>
      <c r="B4603">
        <v>70200</v>
      </c>
      <c r="C4603" t="s">
        <v>28</v>
      </c>
      <c r="D4603" t="str">
        <f>VLOOKUP(sales_order1[[#This Row],[itemCode]],product_details3!B:C,2,0)</f>
        <v>SRMC30</v>
      </c>
      <c r="E4603" t="s">
        <v>29</v>
      </c>
      <c r="F4603" t="s">
        <v>30</v>
      </c>
      <c r="G4603">
        <v>250</v>
      </c>
      <c r="H4603">
        <v>22.6</v>
      </c>
      <c r="I4603">
        <v>5650</v>
      </c>
      <c r="J4603">
        <v>7.6</v>
      </c>
      <c r="K4603">
        <v>1900</v>
      </c>
      <c r="L4603">
        <v>15</v>
      </c>
      <c r="M4603">
        <v>0.66371681415929207</v>
      </c>
      <c r="N4603">
        <v>3750</v>
      </c>
      <c r="O4603" t="s">
        <v>269</v>
      </c>
      <c r="P4603" t="s">
        <v>270</v>
      </c>
      <c r="Q4603" t="s">
        <v>271</v>
      </c>
      <c r="R4603" t="s">
        <v>56</v>
      </c>
      <c r="S4603" t="s">
        <v>192</v>
      </c>
      <c r="T4603" t="s">
        <v>272</v>
      </c>
      <c r="U4603" t="s">
        <v>1191</v>
      </c>
      <c r="V4603">
        <f>YEAR(sales_order1[[#This Row],[date]])</f>
        <v>2022</v>
      </c>
      <c r="W4603" t="str">
        <f>TEXT(sales_order1[[#This Row],[date]], "Mmm")</f>
        <v>Jan</v>
      </c>
      <c r="X4603">
        <f>VALUE(TEXT(sales_order1[[#This Row],[date]], "D"))</f>
        <v>31</v>
      </c>
      <c r="Y4603">
        <v>5</v>
      </c>
    </row>
    <row r="4604" spans="1:25" x14ac:dyDescent="0.25">
      <c r="A4604" s="1">
        <v>44592</v>
      </c>
      <c r="B4604">
        <v>70201</v>
      </c>
      <c r="C4604" t="s">
        <v>333</v>
      </c>
      <c r="D4604" t="str">
        <f>VLOOKUP(sales_order1[[#This Row],[itemCode]],product_details3!B:C,2,0)</f>
        <v>TNRH200</v>
      </c>
      <c r="E4604" t="s">
        <v>334</v>
      </c>
      <c r="F4604" t="s">
        <v>124</v>
      </c>
      <c r="G4604">
        <v>150</v>
      </c>
      <c r="H4604">
        <v>21</v>
      </c>
      <c r="I4604">
        <v>3150</v>
      </c>
      <c r="J4604">
        <v>6.6</v>
      </c>
      <c r="K4604">
        <v>990</v>
      </c>
      <c r="L4604">
        <v>14.4</v>
      </c>
      <c r="M4604">
        <v>0.68571428571428572</v>
      </c>
      <c r="N4604">
        <v>2160</v>
      </c>
      <c r="O4604" t="s">
        <v>636</v>
      </c>
      <c r="P4604" t="s">
        <v>637</v>
      </c>
      <c r="Q4604" t="s">
        <v>378</v>
      </c>
      <c r="R4604" t="s">
        <v>72</v>
      </c>
      <c r="S4604" t="s">
        <v>638</v>
      </c>
      <c r="T4604" t="s">
        <v>639</v>
      </c>
      <c r="U4604" t="s">
        <v>1188</v>
      </c>
      <c r="V4604">
        <f>YEAR(sales_order1[[#This Row],[date]])</f>
        <v>2022</v>
      </c>
      <c r="W4604" t="str">
        <f>TEXT(sales_order1[[#This Row],[date]], "Mmm")</f>
        <v>Jan</v>
      </c>
      <c r="X4604">
        <f>VALUE(TEXT(sales_order1[[#This Row],[date]], "D"))</f>
        <v>31</v>
      </c>
      <c r="Y4604">
        <v>5</v>
      </c>
    </row>
    <row r="4605" spans="1:25" x14ac:dyDescent="0.25">
      <c r="A4605" s="1">
        <v>44592</v>
      </c>
      <c r="B4605">
        <v>70202</v>
      </c>
      <c r="C4605" t="s">
        <v>103</v>
      </c>
      <c r="D4605" t="str">
        <f>VLOOKUP(sales_order1[[#This Row],[itemCode]],product_details3!B:C,2,0)</f>
        <v>SCRT50</v>
      </c>
      <c r="E4605" t="s">
        <v>104</v>
      </c>
      <c r="F4605" t="s">
        <v>61</v>
      </c>
      <c r="G4605">
        <v>250</v>
      </c>
      <c r="H4605">
        <v>16.95</v>
      </c>
      <c r="I4605">
        <v>4237.5</v>
      </c>
      <c r="J4605">
        <v>5.2</v>
      </c>
      <c r="K4605">
        <v>1300</v>
      </c>
      <c r="L4605">
        <v>11.75</v>
      </c>
      <c r="M4605">
        <v>0.69321533923303835</v>
      </c>
      <c r="N4605">
        <v>2937.5</v>
      </c>
      <c r="O4605" t="s">
        <v>660</v>
      </c>
      <c r="P4605" t="s">
        <v>661</v>
      </c>
      <c r="Q4605" t="s">
        <v>378</v>
      </c>
      <c r="R4605" t="s">
        <v>72</v>
      </c>
      <c r="S4605" t="s">
        <v>662</v>
      </c>
      <c r="T4605" t="s">
        <v>663</v>
      </c>
      <c r="U4605" t="s">
        <v>1188</v>
      </c>
      <c r="V4605">
        <f>YEAR(sales_order1[[#This Row],[date]])</f>
        <v>2022</v>
      </c>
      <c r="W4605" t="str">
        <f>TEXT(sales_order1[[#This Row],[date]], "Mmm")</f>
        <v>Jan</v>
      </c>
      <c r="X4605">
        <f>VALUE(TEXT(sales_order1[[#This Row],[date]], "D"))</f>
        <v>31</v>
      </c>
      <c r="Y4605">
        <v>5</v>
      </c>
    </row>
    <row r="4606" spans="1:25" x14ac:dyDescent="0.25">
      <c r="A4606" s="1">
        <v>44592</v>
      </c>
      <c r="B4606">
        <v>70203</v>
      </c>
      <c r="C4606" t="s">
        <v>320</v>
      </c>
      <c r="D4606" t="str">
        <f>VLOOKUP(sales_order1[[#This Row],[itemCode]],product_details3!B:C,2,0)</f>
        <v>SCR50+100</v>
      </c>
      <c r="E4606" t="s">
        <v>321</v>
      </c>
      <c r="F4606" t="s">
        <v>61</v>
      </c>
      <c r="G4606">
        <v>100</v>
      </c>
      <c r="H4606">
        <v>26.25</v>
      </c>
      <c r="I4606">
        <v>2625</v>
      </c>
      <c r="J4606">
        <v>7.75</v>
      </c>
      <c r="K4606">
        <v>775</v>
      </c>
      <c r="L4606">
        <v>18.5</v>
      </c>
      <c r="M4606">
        <v>0.70476190476190481</v>
      </c>
      <c r="N4606">
        <v>1850</v>
      </c>
      <c r="O4606" t="s">
        <v>440</v>
      </c>
      <c r="P4606" t="s">
        <v>441</v>
      </c>
      <c r="Q4606" t="s">
        <v>39</v>
      </c>
      <c r="R4606" t="s">
        <v>40</v>
      </c>
      <c r="S4606" t="s">
        <v>41</v>
      </c>
      <c r="T4606" t="s">
        <v>442</v>
      </c>
      <c r="U4606" t="s">
        <v>1188</v>
      </c>
      <c r="V4606">
        <f>YEAR(sales_order1[[#This Row],[date]])</f>
        <v>2022</v>
      </c>
      <c r="W4606" t="str">
        <f>TEXT(sales_order1[[#This Row],[date]], "Mmm")</f>
        <v>Jan</v>
      </c>
      <c r="X4606">
        <f>VALUE(TEXT(sales_order1[[#This Row],[date]], "D"))</f>
        <v>31</v>
      </c>
      <c r="Y4606">
        <v>5</v>
      </c>
    </row>
    <row r="4607" spans="1:25" x14ac:dyDescent="0.25">
      <c r="A4607" s="1">
        <v>44592</v>
      </c>
      <c r="B4607">
        <v>70204</v>
      </c>
      <c r="C4607" t="s">
        <v>181</v>
      </c>
      <c r="D4607" t="str">
        <f>VLOOKUP(sales_order1[[#This Row],[itemCode]],product_details3!B:C,2,0)</f>
        <v>EXFP100</v>
      </c>
      <c r="E4607" t="s">
        <v>182</v>
      </c>
      <c r="F4607" t="s">
        <v>183</v>
      </c>
      <c r="G4607">
        <v>100</v>
      </c>
      <c r="H4607">
        <v>21.95</v>
      </c>
      <c r="I4607">
        <v>2195</v>
      </c>
      <c r="J4607">
        <v>8.1999999999999993</v>
      </c>
      <c r="K4607">
        <v>820</v>
      </c>
      <c r="L4607">
        <v>13.75</v>
      </c>
      <c r="M4607">
        <v>0.62642369020501143</v>
      </c>
      <c r="N4607">
        <v>1375</v>
      </c>
      <c r="O4607" t="s">
        <v>758</v>
      </c>
      <c r="P4607" t="s">
        <v>759</v>
      </c>
      <c r="Q4607" t="s">
        <v>186</v>
      </c>
      <c r="R4607" t="s">
        <v>112</v>
      </c>
      <c r="S4607" t="s">
        <v>187</v>
      </c>
      <c r="T4607" t="s">
        <v>760</v>
      </c>
      <c r="U4607" t="s">
        <v>1189</v>
      </c>
      <c r="V4607">
        <f>YEAR(sales_order1[[#This Row],[date]])</f>
        <v>2022</v>
      </c>
      <c r="W4607" t="str">
        <f>TEXT(sales_order1[[#This Row],[date]], "Mmm")</f>
        <v>Jan</v>
      </c>
      <c r="X4607">
        <f>VALUE(TEXT(sales_order1[[#This Row],[date]], "D"))</f>
        <v>31</v>
      </c>
      <c r="Y4607">
        <v>5</v>
      </c>
    </row>
    <row r="4608" spans="1:25" x14ac:dyDescent="0.25">
      <c r="A4608" s="1">
        <v>44592</v>
      </c>
      <c r="B4608">
        <v>70205</v>
      </c>
      <c r="C4608" t="s">
        <v>128</v>
      </c>
      <c r="D4608" t="str">
        <f>VLOOKUP(sales_order1[[#This Row],[itemCode]],product_details3!B:C,2,0)</f>
        <v>SCRT100</v>
      </c>
      <c r="E4608" t="s">
        <v>129</v>
      </c>
      <c r="F4608" t="s">
        <v>61</v>
      </c>
      <c r="G4608">
        <v>200</v>
      </c>
      <c r="H4608">
        <v>28.25</v>
      </c>
      <c r="I4608">
        <v>5650</v>
      </c>
      <c r="J4608">
        <v>9</v>
      </c>
      <c r="K4608">
        <v>1800</v>
      </c>
      <c r="L4608">
        <v>19.25</v>
      </c>
      <c r="M4608">
        <v>0.68141592920353977</v>
      </c>
      <c r="N4608">
        <v>3850</v>
      </c>
      <c r="O4608" t="s">
        <v>138</v>
      </c>
      <c r="P4608" t="s">
        <v>139</v>
      </c>
      <c r="Q4608" t="s">
        <v>77</v>
      </c>
      <c r="R4608" t="s">
        <v>72</v>
      </c>
      <c r="S4608" t="s">
        <v>140</v>
      </c>
      <c r="T4608" t="s">
        <v>141</v>
      </c>
      <c r="U4608" t="s">
        <v>1190</v>
      </c>
      <c r="V4608">
        <f>YEAR(sales_order1[[#This Row],[date]])</f>
        <v>2022</v>
      </c>
      <c r="W4608" t="str">
        <f>TEXT(sales_order1[[#This Row],[date]], "Mmm")</f>
        <v>Jan</v>
      </c>
      <c r="X4608">
        <f>VALUE(TEXT(sales_order1[[#This Row],[date]], "D"))</f>
        <v>31</v>
      </c>
      <c r="Y4608">
        <v>5</v>
      </c>
    </row>
    <row r="4609" spans="1:25" x14ac:dyDescent="0.25">
      <c r="A4609" s="1">
        <v>44592</v>
      </c>
      <c r="B4609">
        <v>70206</v>
      </c>
      <c r="C4609" t="s">
        <v>51</v>
      </c>
      <c r="D4609" t="str">
        <f>VLOOKUP(sales_order1[[#This Row],[itemCode]],product_details3!B:C,2,0)</f>
        <v>MSTH50</v>
      </c>
      <c r="E4609" t="s">
        <v>52</v>
      </c>
      <c r="F4609" t="s">
        <v>21</v>
      </c>
      <c r="G4609">
        <v>100</v>
      </c>
      <c r="H4609">
        <v>15.75</v>
      </c>
      <c r="I4609">
        <v>1575</v>
      </c>
      <c r="J4609">
        <v>4.45</v>
      </c>
      <c r="K4609">
        <v>445</v>
      </c>
      <c r="L4609">
        <v>11.3</v>
      </c>
      <c r="M4609">
        <v>0.71746031746031746</v>
      </c>
      <c r="N4609">
        <v>1130</v>
      </c>
      <c r="O4609" t="s">
        <v>746</v>
      </c>
      <c r="P4609" t="s">
        <v>747</v>
      </c>
      <c r="Q4609" t="s">
        <v>264</v>
      </c>
      <c r="R4609" t="s">
        <v>56</v>
      </c>
      <c r="S4609" t="s">
        <v>133</v>
      </c>
      <c r="T4609" t="s">
        <v>596</v>
      </c>
      <c r="U4609" t="s">
        <v>1191</v>
      </c>
      <c r="V4609">
        <f>YEAR(sales_order1[[#This Row],[date]])</f>
        <v>2022</v>
      </c>
      <c r="W4609" t="str">
        <f>TEXT(sales_order1[[#This Row],[date]], "Mmm")</f>
        <v>Jan</v>
      </c>
      <c r="X4609">
        <f>VALUE(TEXT(sales_order1[[#This Row],[date]], "D"))</f>
        <v>31</v>
      </c>
      <c r="Y4609">
        <v>5</v>
      </c>
    </row>
    <row r="4610" spans="1:25" x14ac:dyDescent="0.25">
      <c r="A4610" s="1">
        <v>44592</v>
      </c>
      <c r="B4610">
        <v>70207</v>
      </c>
      <c r="C4610" t="s">
        <v>103</v>
      </c>
      <c r="D4610" t="str">
        <f>VLOOKUP(sales_order1[[#This Row],[itemCode]],product_details3!B:C,2,0)</f>
        <v>SCRT50</v>
      </c>
      <c r="E4610" t="s">
        <v>104</v>
      </c>
      <c r="F4610" t="s">
        <v>61</v>
      </c>
      <c r="G4610">
        <v>100</v>
      </c>
      <c r="H4610">
        <v>16.95</v>
      </c>
      <c r="I4610">
        <v>1695</v>
      </c>
      <c r="J4610">
        <v>5.2</v>
      </c>
      <c r="K4610">
        <v>520</v>
      </c>
      <c r="L4610">
        <v>11.75</v>
      </c>
      <c r="M4610">
        <v>0.69321533923303835</v>
      </c>
      <c r="N4610">
        <v>1175</v>
      </c>
      <c r="O4610" t="s">
        <v>295</v>
      </c>
      <c r="P4610" t="s">
        <v>296</v>
      </c>
      <c r="Q4610" t="s">
        <v>160</v>
      </c>
      <c r="R4610" t="s">
        <v>112</v>
      </c>
      <c r="S4610" t="s">
        <v>297</v>
      </c>
      <c r="T4610" t="s">
        <v>298</v>
      </c>
      <c r="U4610" t="s">
        <v>1189</v>
      </c>
      <c r="V4610">
        <f>YEAR(sales_order1[[#This Row],[date]])</f>
        <v>2022</v>
      </c>
      <c r="W4610" t="str">
        <f>TEXT(sales_order1[[#This Row],[date]], "Mmm")</f>
        <v>Jan</v>
      </c>
      <c r="X4610">
        <f>VALUE(TEXT(sales_order1[[#This Row],[date]], "D"))</f>
        <v>31</v>
      </c>
      <c r="Y4610">
        <v>5</v>
      </c>
    </row>
    <row r="4611" spans="1:25" x14ac:dyDescent="0.25">
      <c r="A4611" s="1">
        <v>44592</v>
      </c>
      <c r="B4611">
        <v>70208</v>
      </c>
      <c r="C4611" t="s">
        <v>194</v>
      </c>
      <c r="D4611" t="str">
        <f>VLOOKUP(sales_order1[[#This Row],[itemCode]],product_details3!B:C,2,0)</f>
        <v>CLNG150</v>
      </c>
      <c r="E4611" t="s">
        <v>195</v>
      </c>
      <c r="F4611" t="s">
        <v>45</v>
      </c>
      <c r="G4611">
        <v>250</v>
      </c>
      <c r="H4611">
        <v>12.75</v>
      </c>
      <c r="I4611">
        <v>3187.5</v>
      </c>
      <c r="J4611">
        <v>4.45</v>
      </c>
      <c r="K4611">
        <v>1112.5</v>
      </c>
      <c r="L4611">
        <v>8.3000000000000007</v>
      </c>
      <c r="M4611">
        <v>0.65098039215686276</v>
      </c>
      <c r="N4611">
        <v>2075</v>
      </c>
      <c r="O4611" t="s">
        <v>769</v>
      </c>
      <c r="P4611" t="s">
        <v>770</v>
      </c>
      <c r="Q4611" t="s">
        <v>378</v>
      </c>
      <c r="R4611" t="s">
        <v>72</v>
      </c>
      <c r="S4611" t="s">
        <v>545</v>
      </c>
      <c r="T4611" t="s">
        <v>546</v>
      </c>
      <c r="U4611" t="s">
        <v>1188</v>
      </c>
      <c r="V4611">
        <f>YEAR(sales_order1[[#This Row],[date]])</f>
        <v>2022</v>
      </c>
      <c r="W4611" t="str">
        <f>TEXT(sales_order1[[#This Row],[date]], "Mmm")</f>
        <v>Jan</v>
      </c>
      <c r="X4611">
        <f>VALUE(TEXT(sales_order1[[#This Row],[date]], "D"))</f>
        <v>31</v>
      </c>
      <c r="Y4611">
        <v>5</v>
      </c>
    </row>
    <row r="4612" spans="1:25" x14ac:dyDescent="0.25">
      <c r="A4612" s="1">
        <v>44592</v>
      </c>
      <c r="B4612">
        <v>70209</v>
      </c>
      <c r="C4612" t="s">
        <v>388</v>
      </c>
      <c r="D4612" t="str">
        <f>VLOOKUP(sales_order1[[#This Row],[itemCode]],product_details3!B:C,2,0)</f>
        <v>TNRS200</v>
      </c>
      <c r="E4612" t="s">
        <v>389</v>
      </c>
      <c r="F4612" t="s">
        <v>124</v>
      </c>
      <c r="G4612">
        <v>100</v>
      </c>
      <c r="H4612">
        <v>26.2</v>
      </c>
      <c r="I4612">
        <v>2620</v>
      </c>
      <c r="J4612">
        <v>9.4</v>
      </c>
      <c r="K4612">
        <v>940</v>
      </c>
      <c r="L4612">
        <v>16.8</v>
      </c>
      <c r="M4612">
        <v>0.6412213740458016</v>
      </c>
      <c r="N4612">
        <v>1680</v>
      </c>
      <c r="O4612" t="s">
        <v>262</v>
      </c>
      <c r="P4612" t="s">
        <v>263</v>
      </c>
      <c r="Q4612" t="s">
        <v>264</v>
      </c>
      <c r="R4612" t="s">
        <v>56</v>
      </c>
      <c r="S4612" t="s">
        <v>133</v>
      </c>
      <c r="T4612" t="s">
        <v>265</v>
      </c>
      <c r="U4612" t="s">
        <v>1191</v>
      </c>
      <c r="V4612">
        <f>YEAR(sales_order1[[#This Row],[date]])</f>
        <v>2022</v>
      </c>
      <c r="W4612" t="str">
        <f>TEXT(sales_order1[[#This Row],[date]], "Mmm")</f>
        <v>Jan</v>
      </c>
      <c r="X4612">
        <f>VALUE(TEXT(sales_order1[[#This Row],[date]], "D"))</f>
        <v>31</v>
      </c>
      <c r="Y4612">
        <v>5</v>
      </c>
    </row>
    <row r="4613" spans="1:25" x14ac:dyDescent="0.25">
      <c r="A4613" s="1">
        <v>44592</v>
      </c>
      <c r="B4613">
        <v>70210</v>
      </c>
      <c r="C4613" t="s">
        <v>115</v>
      </c>
      <c r="D4613" t="str">
        <f>VLOOKUP(sales_order1[[#This Row],[itemCode]],product_details3!B:C,2,0)</f>
        <v>SCRS30100</v>
      </c>
      <c r="E4613" t="s">
        <v>116</v>
      </c>
      <c r="F4613" t="s">
        <v>61</v>
      </c>
      <c r="G4613">
        <v>350</v>
      </c>
      <c r="H4613">
        <v>32.75</v>
      </c>
      <c r="I4613">
        <v>11462.5</v>
      </c>
      <c r="J4613">
        <v>11.25</v>
      </c>
      <c r="K4613">
        <v>3937.5</v>
      </c>
      <c r="L4613">
        <v>21.5</v>
      </c>
      <c r="M4613">
        <v>0.65648854961832059</v>
      </c>
      <c r="N4613">
        <v>7525</v>
      </c>
      <c r="O4613" t="s">
        <v>579</v>
      </c>
      <c r="P4613" t="s">
        <v>580</v>
      </c>
      <c r="Q4613" t="s">
        <v>264</v>
      </c>
      <c r="R4613" t="s">
        <v>56</v>
      </c>
      <c r="S4613" t="s">
        <v>133</v>
      </c>
      <c r="T4613" t="s">
        <v>581</v>
      </c>
      <c r="U4613" t="s">
        <v>1191</v>
      </c>
      <c r="V4613">
        <f>YEAR(sales_order1[[#This Row],[date]])</f>
        <v>2022</v>
      </c>
      <c r="W4613" t="str">
        <f>TEXT(sales_order1[[#This Row],[date]], "Mmm")</f>
        <v>Jan</v>
      </c>
      <c r="X4613">
        <f>VALUE(TEXT(sales_order1[[#This Row],[date]], "D"))</f>
        <v>31</v>
      </c>
      <c r="Y4613">
        <v>5</v>
      </c>
    </row>
    <row r="4614" spans="1:25" x14ac:dyDescent="0.25">
      <c r="A4614" s="1">
        <v>44593</v>
      </c>
      <c r="B4614">
        <v>70211</v>
      </c>
      <c r="C4614" t="s">
        <v>115</v>
      </c>
      <c r="D4614" t="str">
        <f>VLOOKUP(sales_order1[[#This Row],[itemCode]],product_details3!B:C,2,0)</f>
        <v>SCRS30100</v>
      </c>
      <c r="E4614" t="s">
        <v>116</v>
      </c>
      <c r="F4614" t="s">
        <v>61</v>
      </c>
      <c r="G4614">
        <v>250</v>
      </c>
      <c r="H4614">
        <v>32.75</v>
      </c>
      <c r="I4614">
        <v>8187.5</v>
      </c>
      <c r="J4614">
        <v>11.25</v>
      </c>
      <c r="K4614">
        <v>2812.5</v>
      </c>
      <c r="L4614">
        <v>21.5</v>
      </c>
      <c r="M4614">
        <v>0.65648854961832059</v>
      </c>
      <c r="N4614">
        <v>5375</v>
      </c>
      <c r="O4614" t="s">
        <v>654</v>
      </c>
      <c r="P4614" t="s">
        <v>655</v>
      </c>
      <c r="Q4614" t="s">
        <v>100</v>
      </c>
      <c r="R4614" t="s">
        <v>40</v>
      </c>
      <c r="S4614" t="s">
        <v>101</v>
      </c>
      <c r="T4614" t="s">
        <v>656</v>
      </c>
      <c r="U4614" t="s">
        <v>1190</v>
      </c>
      <c r="V4614">
        <f>YEAR(sales_order1[[#This Row],[date]])</f>
        <v>2022</v>
      </c>
      <c r="W4614" t="str">
        <f>TEXT(sales_order1[[#This Row],[date]], "Mmm")</f>
        <v>Feb</v>
      </c>
      <c r="X4614">
        <f>VALUE(TEXT(sales_order1[[#This Row],[date]], "D"))</f>
        <v>1</v>
      </c>
      <c r="Y4614">
        <v>5</v>
      </c>
    </row>
    <row r="4615" spans="1:25" x14ac:dyDescent="0.25">
      <c r="A4615" s="1">
        <v>44593</v>
      </c>
      <c r="B4615">
        <v>70212</v>
      </c>
      <c r="C4615" t="s">
        <v>327</v>
      </c>
      <c r="D4615" t="str">
        <f>VLOOKUP(sales_order1[[#This Row],[itemCode]],product_details3!B:C,2,0)</f>
        <v>SCR50+50</v>
      </c>
      <c r="E4615" t="s">
        <v>328</v>
      </c>
      <c r="F4615" t="s">
        <v>61</v>
      </c>
      <c r="G4615">
        <v>400</v>
      </c>
      <c r="H4615">
        <v>15.75</v>
      </c>
      <c r="I4615">
        <v>6300</v>
      </c>
      <c r="J4615">
        <v>4.45</v>
      </c>
      <c r="K4615">
        <v>1780</v>
      </c>
      <c r="L4615">
        <v>11.3</v>
      </c>
      <c r="M4615">
        <v>0.71746031746031746</v>
      </c>
      <c r="N4615">
        <v>4520</v>
      </c>
      <c r="O4615" t="s">
        <v>543</v>
      </c>
      <c r="P4615" t="s">
        <v>544</v>
      </c>
      <c r="Q4615" t="s">
        <v>378</v>
      </c>
      <c r="R4615" t="s">
        <v>72</v>
      </c>
      <c r="S4615" t="s">
        <v>545</v>
      </c>
      <c r="T4615" t="s">
        <v>546</v>
      </c>
      <c r="U4615" t="s">
        <v>1188</v>
      </c>
      <c r="V4615">
        <f>YEAR(sales_order1[[#This Row],[date]])</f>
        <v>2022</v>
      </c>
      <c r="W4615" t="str">
        <f>TEXT(sales_order1[[#This Row],[date]], "Mmm")</f>
        <v>Feb</v>
      </c>
      <c r="X4615">
        <f>VALUE(TEXT(sales_order1[[#This Row],[date]], "D"))</f>
        <v>1</v>
      </c>
      <c r="Y4615">
        <v>5</v>
      </c>
    </row>
    <row r="4616" spans="1:25" x14ac:dyDescent="0.25">
      <c r="A4616" s="1">
        <v>44593</v>
      </c>
      <c r="B4616">
        <v>70213</v>
      </c>
      <c r="C4616" t="s">
        <v>115</v>
      </c>
      <c r="D4616" t="str">
        <f>VLOOKUP(sales_order1[[#This Row],[itemCode]],product_details3!B:C,2,0)</f>
        <v>SCRS30100</v>
      </c>
      <c r="E4616" t="s">
        <v>116</v>
      </c>
      <c r="F4616" t="s">
        <v>61</v>
      </c>
      <c r="G4616">
        <v>300</v>
      </c>
      <c r="H4616">
        <v>32.75</v>
      </c>
      <c r="I4616">
        <v>9825</v>
      </c>
      <c r="J4616">
        <v>11.25</v>
      </c>
      <c r="K4616">
        <v>3375</v>
      </c>
      <c r="L4616">
        <v>21.5</v>
      </c>
      <c r="M4616">
        <v>0.65648854961832059</v>
      </c>
      <c r="N4616">
        <v>6450</v>
      </c>
      <c r="O4616" t="s">
        <v>514</v>
      </c>
      <c r="P4616" t="s">
        <v>515</v>
      </c>
      <c r="Q4616" t="s">
        <v>64</v>
      </c>
      <c r="R4616" t="s">
        <v>40</v>
      </c>
      <c r="S4616" t="s">
        <v>84</v>
      </c>
      <c r="T4616" t="s">
        <v>419</v>
      </c>
      <c r="U4616" t="s">
        <v>1189</v>
      </c>
      <c r="V4616">
        <f>YEAR(sales_order1[[#This Row],[date]])</f>
        <v>2022</v>
      </c>
      <c r="W4616" t="str">
        <f>TEXT(sales_order1[[#This Row],[date]], "Mmm")</f>
        <v>Feb</v>
      </c>
      <c r="X4616">
        <f>VALUE(TEXT(sales_order1[[#This Row],[date]], "D"))</f>
        <v>1</v>
      </c>
      <c r="Y4616">
        <v>5</v>
      </c>
    </row>
    <row r="4617" spans="1:25" x14ac:dyDescent="0.25">
      <c r="A4617" s="1">
        <v>44593</v>
      </c>
      <c r="B4617">
        <v>70214</v>
      </c>
      <c r="C4617" t="s">
        <v>279</v>
      </c>
      <c r="D4617" t="str">
        <f>VLOOKUP(sales_order1[[#This Row],[itemCode]],product_details3!B:C,2,0)</f>
        <v>SRMC15</v>
      </c>
      <c r="E4617" t="s">
        <v>280</v>
      </c>
      <c r="F4617" t="s">
        <v>30</v>
      </c>
      <c r="G4617">
        <v>150</v>
      </c>
      <c r="H4617">
        <v>16.95</v>
      </c>
      <c r="I4617">
        <v>2542.5</v>
      </c>
      <c r="J4617">
        <v>6.2</v>
      </c>
      <c r="K4617">
        <v>930</v>
      </c>
      <c r="L4617">
        <v>10.75</v>
      </c>
      <c r="M4617">
        <v>0.63421828908554578</v>
      </c>
      <c r="N4617">
        <v>1612.5</v>
      </c>
      <c r="O4617" t="s">
        <v>302</v>
      </c>
      <c r="P4617" t="s">
        <v>303</v>
      </c>
      <c r="Q4617" t="s">
        <v>107</v>
      </c>
      <c r="R4617" t="s">
        <v>40</v>
      </c>
      <c r="S4617" t="s">
        <v>101</v>
      </c>
      <c r="T4617" t="s">
        <v>304</v>
      </c>
      <c r="U4617" t="s">
        <v>1190</v>
      </c>
      <c r="V4617">
        <f>YEAR(sales_order1[[#This Row],[date]])</f>
        <v>2022</v>
      </c>
      <c r="W4617" t="str">
        <f>TEXT(sales_order1[[#This Row],[date]], "Mmm")</f>
        <v>Feb</v>
      </c>
      <c r="X4617">
        <f>VALUE(TEXT(sales_order1[[#This Row],[date]], "D"))</f>
        <v>1</v>
      </c>
      <c r="Y4617">
        <v>5</v>
      </c>
    </row>
    <row r="4618" spans="1:25" x14ac:dyDescent="0.25">
      <c r="A4618" s="1">
        <v>44593</v>
      </c>
      <c r="B4618">
        <v>70215</v>
      </c>
      <c r="C4618" t="s">
        <v>348</v>
      </c>
      <c r="D4618" t="str">
        <f>VLOOKUP(sales_order1[[#This Row],[itemCode]],product_details3!B:C,2,0)</f>
        <v>EXFG150</v>
      </c>
      <c r="E4618" t="s">
        <v>349</v>
      </c>
      <c r="F4618" t="s">
        <v>183</v>
      </c>
      <c r="G4618">
        <v>100</v>
      </c>
      <c r="H4618">
        <v>26.25</v>
      </c>
      <c r="I4618">
        <v>2625</v>
      </c>
      <c r="J4618">
        <v>10.75</v>
      </c>
      <c r="K4618">
        <v>1075</v>
      </c>
      <c r="L4618">
        <v>15.5</v>
      </c>
      <c r="M4618">
        <v>0.59047619047619049</v>
      </c>
      <c r="N4618">
        <v>1550</v>
      </c>
      <c r="O4618" t="s">
        <v>531</v>
      </c>
      <c r="P4618" t="s">
        <v>532</v>
      </c>
      <c r="Q4618" t="s">
        <v>119</v>
      </c>
      <c r="R4618" t="s">
        <v>40</v>
      </c>
      <c r="S4618" t="s">
        <v>120</v>
      </c>
      <c r="T4618" t="s">
        <v>533</v>
      </c>
      <c r="U4618" t="s">
        <v>1190</v>
      </c>
      <c r="V4618">
        <f>YEAR(sales_order1[[#This Row],[date]])</f>
        <v>2022</v>
      </c>
      <c r="W4618" t="str">
        <f>TEXT(sales_order1[[#This Row],[date]], "Mmm")</f>
        <v>Feb</v>
      </c>
      <c r="X4618">
        <f>VALUE(TEXT(sales_order1[[#This Row],[date]], "D"))</f>
        <v>1</v>
      </c>
      <c r="Y4618">
        <v>5</v>
      </c>
    </row>
    <row r="4619" spans="1:25" x14ac:dyDescent="0.25">
      <c r="A4619" s="1">
        <v>44593</v>
      </c>
      <c r="B4619">
        <v>70216</v>
      </c>
      <c r="C4619" t="s">
        <v>335</v>
      </c>
      <c r="D4619" t="str">
        <f>VLOOKUP(sales_order1[[#This Row],[itemCode]],product_details3!B:C,2,0)</f>
        <v>CLNF50</v>
      </c>
      <c r="E4619" t="s">
        <v>336</v>
      </c>
      <c r="F4619" t="s">
        <v>45</v>
      </c>
      <c r="G4619">
        <v>50</v>
      </c>
      <c r="H4619">
        <v>7.3</v>
      </c>
      <c r="I4619">
        <v>365</v>
      </c>
      <c r="J4619">
        <v>2.8</v>
      </c>
      <c r="K4619">
        <v>140</v>
      </c>
      <c r="L4619">
        <v>4.5</v>
      </c>
      <c r="M4619">
        <v>0.61643835616438358</v>
      </c>
      <c r="N4619">
        <v>225</v>
      </c>
      <c r="O4619" t="s">
        <v>640</v>
      </c>
      <c r="P4619" t="s">
        <v>641</v>
      </c>
      <c r="Q4619" t="s">
        <v>132</v>
      </c>
      <c r="R4619" t="s">
        <v>56</v>
      </c>
      <c r="S4619" t="s">
        <v>133</v>
      </c>
      <c r="T4619" t="s">
        <v>642</v>
      </c>
      <c r="U4619" t="s">
        <v>1191</v>
      </c>
      <c r="V4619">
        <f>YEAR(sales_order1[[#This Row],[date]])</f>
        <v>2022</v>
      </c>
      <c r="W4619" t="str">
        <f>TEXT(sales_order1[[#This Row],[date]], "Mmm")</f>
        <v>Feb</v>
      </c>
      <c r="X4619">
        <f>VALUE(TEXT(sales_order1[[#This Row],[date]], "D"))</f>
        <v>1</v>
      </c>
      <c r="Y4619">
        <v>5</v>
      </c>
    </row>
    <row r="4620" spans="1:25" x14ac:dyDescent="0.25">
      <c r="A4620" s="1">
        <v>44593</v>
      </c>
      <c r="B4620">
        <v>70217</v>
      </c>
      <c r="C4620" t="s">
        <v>194</v>
      </c>
      <c r="D4620" t="str">
        <f>VLOOKUP(sales_order1[[#This Row],[itemCode]],product_details3!B:C,2,0)</f>
        <v>CLNG150</v>
      </c>
      <c r="E4620" t="s">
        <v>195</v>
      </c>
      <c r="F4620" t="s">
        <v>45</v>
      </c>
      <c r="G4620">
        <v>200</v>
      </c>
      <c r="H4620">
        <v>12.75</v>
      </c>
      <c r="I4620">
        <v>2550</v>
      </c>
      <c r="J4620">
        <v>4.45</v>
      </c>
      <c r="K4620">
        <v>890</v>
      </c>
      <c r="L4620">
        <v>8.3000000000000007</v>
      </c>
      <c r="M4620">
        <v>0.65098039215686276</v>
      </c>
      <c r="N4620">
        <v>1660</v>
      </c>
      <c r="O4620" t="s">
        <v>227</v>
      </c>
      <c r="P4620" t="s">
        <v>228</v>
      </c>
      <c r="Q4620" t="s">
        <v>64</v>
      </c>
      <c r="R4620" t="s">
        <v>40</v>
      </c>
      <c r="S4620" t="s">
        <v>229</v>
      </c>
      <c r="T4620" t="s">
        <v>230</v>
      </c>
      <c r="U4620" t="s">
        <v>1189</v>
      </c>
      <c r="V4620">
        <f>YEAR(sales_order1[[#This Row],[date]])</f>
        <v>2022</v>
      </c>
      <c r="W4620" t="str">
        <f>TEXT(sales_order1[[#This Row],[date]], "Mmm")</f>
        <v>Feb</v>
      </c>
      <c r="X4620">
        <f>VALUE(TEXT(sales_order1[[#This Row],[date]], "D"))</f>
        <v>1</v>
      </c>
      <c r="Y4620">
        <v>5</v>
      </c>
    </row>
    <row r="4621" spans="1:25" x14ac:dyDescent="0.25">
      <c r="A4621" s="1">
        <v>44593</v>
      </c>
      <c r="B4621">
        <v>70218</v>
      </c>
      <c r="C4621" t="s">
        <v>320</v>
      </c>
      <c r="D4621" t="str">
        <f>VLOOKUP(sales_order1[[#This Row],[itemCode]],product_details3!B:C,2,0)</f>
        <v>SCR50+100</v>
      </c>
      <c r="E4621" t="s">
        <v>321</v>
      </c>
      <c r="F4621" t="s">
        <v>61</v>
      </c>
      <c r="G4621">
        <v>150</v>
      </c>
      <c r="H4621">
        <v>26.25</v>
      </c>
      <c r="I4621">
        <v>3937.5</v>
      </c>
      <c r="J4621">
        <v>7.75</v>
      </c>
      <c r="K4621">
        <v>1162.5</v>
      </c>
      <c r="L4621">
        <v>18.5</v>
      </c>
      <c r="M4621">
        <v>0.70476190476190481</v>
      </c>
      <c r="N4621">
        <v>2775</v>
      </c>
      <c r="O4621" t="s">
        <v>427</v>
      </c>
      <c r="P4621" t="s">
        <v>428</v>
      </c>
      <c r="Q4621" t="s">
        <v>239</v>
      </c>
      <c r="R4621" t="s">
        <v>112</v>
      </c>
      <c r="S4621" t="s">
        <v>240</v>
      </c>
      <c r="T4621" t="s">
        <v>429</v>
      </c>
      <c r="U4621" t="s">
        <v>1189</v>
      </c>
      <c r="V4621">
        <f>YEAR(sales_order1[[#This Row],[date]])</f>
        <v>2022</v>
      </c>
      <c r="W4621" t="str">
        <f>TEXT(sales_order1[[#This Row],[date]], "Mmm")</f>
        <v>Feb</v>
      </c>
      <c r="X4621">
        <f>VALUE(TEXT(sales_order1[[#This Row],[date]], "D"))</f>
        <v>1</v>
      </c>
      <c r="Y4621">
        <v>5</v>
      </c>
    </row>
    <row r="4622" spans="1:25" x14ac:dyDescent="0.25">
      <c r="A4622" s="1">
        <v>44593</v>
      </c>
      <c r="B4622">
        <v>70219</v>
      </c>
      <c r="C4622" t="s">
        <v>327</v>
      </c>
      <c r="D4622" t="str">
        <f>VLOOKUP(sales_order1[[#This Row],[itemCode]],product_details3!B:C,2,0)</f>
        <v>SCR50+50</v>
      </c>
      <c r="E4622" t="s">
        <v>328</v>
      </c>
      <c r="F4622" t="s">
        <v>61</v>
      </c>
      <c r="G4622">
        <v>300</v>
      </c>
      <c r="H4622">
        <v>15.75</v>
      </c>
      <c r="I4622">
        <v>4725</v>
      </c>
      <c r="J4622">
        <v>4.45</v>
      </c>
      <c r="K4622">
        <v>1335</v>
      </c>
      <c r="L4622">
        <v>11.3</v>
      </c>
      <c r="M4622">
        <v>0.71746031746031746</v>
      </c>
      <c r="N4622">
        <v>3390</v>
      </c>
      <c r="O4622" t="s">
        <v>657</v>
      </c>
      <c r="P4622" t="s">
        <v>658</v>
      </c>
      <c r="Q4622" t="s">
        <v>55</v>
      </c>
      <c r="R4622" t="s">
        <v>56</v>
      </c>
      <c r="S4622" t="s">
        <v>57</v>
      </c>
      <c r="T4622" t="s">
        <v>659</v>
      </c>
      <c r="U4622" t="s">
        <v>1191</v>
      </c>
      <c r="V4622">
        <f>YEAR(sales_order1[[#This Row],[date]])</f>
        <v>2022</v>
      </c>
      <c r="W4622" t="str">
        <f>TEXT(sales_order1[[#This Row],[date]], "Mmm")</f>
        <v>Feb</v>
      </c>
      <c r="X4622">
        <f>VALUE(TEXT(sales_order1[[#This Row],[date]], "D"))</f>
        <v>1</v>
      </c>
      <c r="Y4622">
        <v>5</v>
      </c>
    </row>
    <row r="4623" spans="1:25" x14ac:dyDescent="0.25">
      <c r="A4623" s="1">
        <v>44594</v>
      </c>
      <c r="B4623">
        <v>70220</v>
      </c>
      <c r="C4623" t="s">
        <v>43</v>
      </c>
      <c r="D4623" t="str">
        <f>VLOOKUP(sales_order1[[#This Row],[itemCode]],product_details3!B:C,2,0)</f>
        <v>CLNG200</v>
      </c>
      <c r="E4623" t="s">
        <v>44</v>
      </c>
      <c r="F4623" t="s">
        <v>45</v>
      </c>
      <c r="G4623">
        <v>150</v>
      </c>
      <c r="H4623">
        <v>21.25</v>
      </c>
      <c r="I4623">
        <v>3187.5</v>
      </c>
      <c r="J4623">
        <v>7.75</v>
      </c>
      <c r="K4623">
        <v>1162.5</v>
      </c>
      <c r="L4623">
        <v>13.5</v>
      </c>
      <c r="M4623">
        <v>0.63529411764705879</v>
      </c>
      <c r="N4623">
        <v>2025</v>
      </c>
      <c r="O4623" t="s">
        <v>484</v>
      </c>
      <c r="P4623" t="s">
        <v>485</v>
      </c>
      <c r="Q4623" t="s">
        <v>24</v>
      </c>
      <c r="R4623" t="s">
        <v>25</v>
      </c>
      <c r="S4623" t="s">
        <v>26</v>
      </c>
      <c r="T4623" t="s">
        <v>486</v>
      </c>
      <c r="U4623" t="s">
        <v>1191</v>
      </c>
      <c r="V4623">
        <f>YEAR(sales_order1[[#This Row],[date]])</f>
        <v>2022</v>
      </c>
      <c r="W4623" t="str">
        <f>TEXT(sales_order1[[#This Row],[date]], "Mmm")</f>
        <v>Feb</v>
      </c>
      <c r="X4623">
        <f>VALUE(TEXT(sales_order1[[#This Row],[date]], "D"))</f>
        <v>2</v>
      </c>
      <c r="Y4623">
        <v>5</v>
      </c>
    </row>
    <row r="4624" spans="1:25" x14ac:dyDescent="0.25">
      <c r="A4624" s="1">
        <v>44594</v>
      </c>
      <c r="B4624">
        <v>70221</v>
      </c>
      <c r="C4624" t="s">
        <v>103</v>
      </c>
      <c r="D4624" t="str">
        <f>VLOOKUP(sales_order1[[#This Row],[itemCode]],product_details3!B:C,2,0)</f>
        <v>SCRT50</v>
      </c>
      <c r="E4624" t="s">
        <v>104</v>
      </c>
      <c r="F4624" t="s">
        <v>61</v>
      </c>
      <c r="G4624">
        <v>300</v>
      </c>
      <c r="H4624">
        <v>16.95</v>
      </c>
      <c r="I4624">
        <v>5085</v>
      </c>
      <c r="J4624">
        <v>5.2</v>
      </c>
      <c r="K4624">
        <v>1560</v>
      </c>
      <c r="L4624">
        <v>11.75</v>
      </c>
      <c r="M4624">
        <v>0.69321533923303835</v>
      </c>
      <c r="N4624">
        <v>3525</v>
      </c>
      <c r="O4624" t="s">
        <v>199</v>
      </c>
      <c r="P4624" t="s">
        <v>200</v>
      </c>
      <c r="Q4624" t="s">
        <v>201</v>
      </c>
      <c r="R4624" t="s">
        <v>25</v>
      </c>
      <c r="S4624" t="s">
        <v>202</v>
      </c>
      <c r="T4624" t="s">
        <v>203</v>
      </c>
      <c r="U4624" t="s">
        <v>1191</v>
      </c>
      <c r="V4624">
        <f>YEAR(sales_order1[[#This Row],[date]])</f>
        <v>2022</v>
      </c>
      <c r="W4624" t="str">
        <f>TEXT(sales_order1[[#This Row],[date]], "Mmm")</f>
        <v>Feb</v>
      </c>
      <c r="X4624">
        <f>VALUE(TEXT(sales_order1[[#This Row],[date]], "D"))</f>
        <v>2</v>
      </c>
      <c r="Y4624">
        <v>5</v>
      </c>
    </row>
    <row r="4625" spans="1:25" x14ac:dyDescent="0.25">
      <c r="A4625" s="1">
        <v>44594</v>
      </c>
      <c r="B4625">
        <v>70222</v>
      </c>
      <c r="C4625" t="s">
        <v>19</v>
      </c>
      <c r="D4625" t="str">
        <f>VLOOKUP(sales_order1[[#This Row],[itemCode]],product_details3!B:C,2,0)</f>
        <v>MSTH100</v>
      </c>
      <c r="E4625" t="s">
        <v>20</v>
      </c>
      <c r="F4625" t="s">
        <v>21</v>
      </c>
      <c r="G4625">
        <v>50</v>
      </c>
      <c r="H4625">
        <v>26.25</v>
      </c>
      <c r="I4625">
        <v>1312.5</v>
      </c>
      <c r="J4625">
        <v>7.75</v>
      </c>
      <c r="K4625">
        <v>387.5</v>
      </c>
      <c r="L4625">
        <v>18.5</v>
      </c>
      <c r="M4625">
        <v>0.70476190476190481</v>
      </c>
      <c r="N4625">
        <v>925</v>
      </c>
      <c r="O4625" t="s">
        <v>547</v>
      </c>
      <c r="P4625" t="s">
        <v>548</v>
      </c>
      <c r="Q4625" t="s">
        <v>146</v>
      </c>
      <c r="R4625" t="s">
        <v>112</v>
      </c>
      <c r="S4625" t="s">
        <v>147</v>
      </c>
      <c r="T4625" t="s">
        <v>549</v>
      </c>
      <c r="U4625" t="s">
        <v>1190</v>
      </c>
      <c r="V4625">
        <f>YEAR(sales_order1[[#This Row],[date]])</f>
        <v>2022</v>
      </c>
      <c r="W4625" t="str">
        <f>TEXT(sales_order1[[#This Row],[date]], "Mmm")</f>
        <v>Feb</v>
      </c>
      <c r="X4625">
        <f>VALUE(TEXT(sales_order1[[#This Row],[date]], "D"))</f>
        <v>2</v>
      </c>
      <c r="Y4625">
        <v>5</v>
      </c>
    </row>
    <row r="4626" spans="1:25" x14ac:dyDescent="0.25">
      <c r="A4626" s="1">
        <v>44594</v>
      </c>
      <c r="B4626">
        <v>70223</v>
      </c>
      <c r="C4626" t="s">
        <v>115</v>
      </c>
      <c r="D4626" t="str">
        <f>VLOOKUP(sales_order1[[#This Row],[itemCode]],product_details3!B:C,2,0)</f>
        <v>SCRS30100</v>
      </c>
      <c r="E4626" t="s">
        <v>116</v>
      </c>
      <c r="F4626" t="s">
        <v>61</v>
      </c>
      <c r="G4626">
        <v>200</v>
      </c>
      <c r="H4626">
        <v>32.75</v>
      </c>
      <c r="I4626">
        <v>6550</v>
      </c>
      <c r="J4626">
        <v>11.25</v>
      </c>
      <c r="K4626">
        <v>2250</v>
      </c>
      <c r="L4626">
        <v>21.5</v>
      </c>
      <c r="M4626">
        <v>0.65648854961832059</v>
      </c>
      <c r="N4626">
        <v>4300</v>
      </c>
      <c r="O4626" t="s">
        <v>685</v>
      </c>
      <c r="P4626" t="s">
        <v>686</v>
      </c>
      <c r="Q4626" t="s">
        <v>111</v>
      </c>
      <c r="R4626" t="s">
        <v>112</v>
      </c>
      <c r="S4626" t="s">
        <v>179</v>
      </c>
      <c r="T4626" t="s">
        <v>687</v>
      </c>
      <c r="U4626" t="s">
        <v>1189</v>
      </c>
      <c r="V4626">
        <f>YEAR(sales_order1[[#This Row],[date]])</f>
        <v>2022</v>
      </c>
      <c r="W4626" t="str">
        <f>TEXT(sales_order1[[#This Row],[date]], "Mmm")</f>
        <v>Feb</v>
      </c>
      <c r="X4626">
        <f>VALUE(TEXT(sales_order1[[#This Row],[date]], "D"))</f>
        <v>2</v>
      </c>
      <c r="Y4626">
        <v>5</v>
      </c>
    </row>
    <row r="4627" spans="1:25" x14ac:dyDescent="0.25">
      <c r="A4627" s="1">
        <v>44594</v>
      </c>
      <c r="B4627">
        <v>70224</v>
      </c>
      <c r="C4627" t="s">
        <v>170</v>
      </c>
      <c r="D4627" t="str">
        <f>VLOOKUP(sales_order1[[#This Row],[itemCode]],product_details3!B:C,2,0)</f>
        <v>MKRM100</v>
      </c>
      <c r="E4627" t="s">
        <v>171</v>
      </c>
      <c r="F4627" t="s">
        <v>151</v>
      </c>
      <c r="G4627">
        <v>100</v>
      </c>
      <c r="H4627">
        <v>5.5</v>
      </c>
      <c r="I4627">
        <v>550</v>
      </c>
      <c r="J4627">
        <v>2.2999999999999998</v>
      </c>
      <c r="K4627">
        <v>230</v>
      </c>
      <c r="L4627">
        <v>3.2</v>
      </c>
      <c r="M4627">
        <v>0.5818181818181819</v>
      </c>
      <c r="N4627">
        <v>320</v>
      </c>
      <c r="O4627" t="s">
        <v>472</v>
      </c>
      <c r="P4627" t="s">
        <v>473</v>
      </c>
      <c r="Q4627" t="s">
        <v>107</v>
      </c>
      <c r="R4627" t="s">
        <v>40</v>
      </c>
      <c r="S4627" t="s">
        <v>101</v>
      </c>
      <c r="T4627" t="s">
        <v>474</v>
      </c>
      <c r="U4627" t="s">
        <v>1190</v>
      </c>
      <c r="V4627">
        <f>YEAR(sales_order1[[#This Row],[date]])</f>
        <v>2022</v>
      </c>
      <c r="W4627" t="str">
        <f>TEXT(sales_order1[[#This Row],[date]], "Mmm")</f>
        <v>Feb</v>
      </c>
      <c r="X4627">
        <f>VALUE(TEXT(sales_order1[[#This Row],[date]], "D"))</f>
        <v>2</v>
      </c>
      <c r="Y4627">
        <v>5</v>
      </c>
    </row>
    <row r="4628" spans="1:25" x14ac:dyDescent="0.25">
      <c r="A4628" s="1">
        <v>44594</v>
      </c>
      <c r="B4628">
        <v>70225</v>
      </c>
      <c r="C4628" t="s">
        <v>436</v>
      </c>
      <c r="D4628" t="str">
        <f>VLOOKUP(sales_order1[[#This Row],[itemCode]],product_details3!B:C,2,0)</f>
        <v>TNRH100</v>
      </c>
      <c r="E4628" t="s">
        <v>437</v>
      </c>
      <c r="F4628" t="s">
        <v>124</v>
      </c>
      <c r="G4628">
        <v>200</v>
      </c>
      <c r="H4628">
        <v>10.5</v>
      </c>
      <c r="I4628">
        <v>2100</v>
      </c>
      <c r="J4628">
        <v>3.3</v>
      </c>
      <c r="K4628">
        <v>660</v>
      </c>
      <c r="L4628">
        <v>7.2</v>
      </c>
      <c r="M4628">
        <v>0.68571428571428572</v>
      </c>
      <c r="N4628">
        <v>1440</v>
      </c>
      <c r="O4628" t="s">
        <v>177</v>
      </c>
      <c r="P4628" t="s">
        <v>178</v>
      </c>
      <c r="Q4628" t="s">
        <v>111</v>
      </c>
      <c r="R4628" t="s">
        <v>112</v>
      </c>
      <c r="S4628" t="s">
        <v>179</v>
      </c>
      <c r="T4628" t="s">
        <v>180</v>
      </c>
      <c r="U4628" t="s">
        <v>1189</v>
      </c>
      <c r="V4628">
        <f>YEAR(sales_order1[[#This Row],[date]])</f>
        <v>2022</v>
      </c>
      <c r="W4628" t="str">
        <f>TEXT(sales_order1[[#This Row],[date]], "Mmm")</f>
        <v>Feb</v>
      </c>
      <c r="X4628">
        <f>VALUE(TEXT(sales_order1[[#This Row],[date]], "D"))</f>
        <v>2</v>
      </c>
      <c r="Y4628">
        <v>5</v>
      </c>
    </row>
    <row r="4629" spans="1:25" x14ac:dyDescent="0.25">
      <c r="A4629" s="1">
        <v>44594</v>
      </c>
      <c r="B4629">
        <v>70226</v>
      </c>
      <c r="C4629" t="s">
        <v>135</v>
      </c>
      <c r="D4629" t="str">
        <f>VLOOKUP(sales_order1[[#This Row],[itemCode]],product_details3!B:C,2,0)</f>
        <v>MSKSH</v>
      </c>
      <c r="E4629" t="s">
        <v>136</v>
      </c>
      <c r="F4629" t="s">
        <v>137</v>
      </c>
      <c r="G4629">
        <v>250</v>
      </c>
      <c r="H4629">
        <v>18.75</v>
      </c>
      <c r="I4629">
        <v>4687.5</v>
      </c>
      <c r="J4629">
        <v>7.45</v>
      </c>
      <c r="K4629">
        <v>1862.5</v>
      </c>
      <c r="L4629">
        <v>11.3</v>
      </c>
      <c r="M4629">
        <v>0.60266666666666668</v>
      </c>
      <c r="N4629">
        <v>2825</v>
      </c>
      <c r="O4629" t="s">
        <v>105</v>
      </c>
      <c r="P4629" t="s">
        <v>106</v>
      </c>
      <c r="Q4629" t="s">
        <v>107</v>
      </c>
      <c r="R4629" t="s">
        <v>40</v>
      </c>
      <c r="S4629" t="s">
        <v>101</v>
      </c>
      <c r="T4629" t="s">
        <v>108</v>
      </c>
      <c r="U4629" t="s">
        <v>1190</v>
      </c>
      <c r="V4629">
        <f>YEAR(sales_order1[[#This Row],[date]])</f>
        <v>2022</v>
      </c>
      <c r="W4629" t="str">
        <f>TEXT(sales_order1[[#This Row],[date]], "Mmm")</f>
        <v>Feb</v>
      </c>
      <c r="X4629">
        <f>VALUE(TEXT(sales_order1[[#This Row],[date]], "D"))</f>
        <v>2</v>
      </c>
      <c r="Y4629">
        <v>5</v>
      </c>
    </row>
    <row r="4630" spans="1:25" x14ac:dyDescent="0.25">
      <c r="A4630" s="1">
        <v>44594</v>
      </c>
      <c r="B4630">
        <v>70227</v>
      </c>
      <c r="C4630" t="s">
        <v>194</v>
      </c>
      <c r="D4630" t="str">
        <f>VLOOKUP(sales_order1[[#This Row],[itemCode]],product_details3!B:C,2,0)</f>
        <v>CLNG150</v>
      </c>
      <c r="E4630" t="s">
        <v>195</v>
      </c>
      <c r="F4630" t="s">
        <v>45</v>
      </c>
      <c r="G4630">
        <v>200</v>
      </c>
      <c r="H4630">
        <v>12.75</v>
      </c>
      <c r="I4630">
        <v>2550</v>
      </c>
      <c r="J4630">
        <v>4.45</v>
      </c>
      <c r="K4630">
        <v>890</v>
      </c>
      <c r="L4630">
        <v>8.3000000000000007</v>
      </c>
      <c r="M4630">
        <v>0.65098039215686276</v>
      </c>
      <c r="N4630">
        <v>1660</v>
      </c>
      <c r="O4630" t="s">
        <v>679</v>
      </c>
      <c r="P4630" t="s">
        <v>680</v>
      </c>
      <c r="Q4630" t="s">
        <v>71</v>
      </c>
      <c r="R4630" t="s">
        <v>72</v>
      </c>
      <c r="S4630" t="s">
        <v>73</v>
      </c>
      <c r="T4630" t="s">
        <v>681</v>
      </c>
      <c r="U4630" t="s">
        <v>1190</v>
      </c>
      <c r="V4630">
        <f>YEAR(sales_order1[[#This Row],[date]])</f>
        <v>2022</v>
      </c>
      <c r="W4630" t="str">
        <f>TEXT(sales_order1[[#This Row],[date]], "Mmm")</f>
        <v>Feb</v>
      </c>
      <c r="X4630">
        <f>VALUE(TEXT(sales_order1[[#This Row],[date]], "D"))</f>
        <v>2</v>
      </c>
      <c r="Y4630">
        <v>5</v>
      </c>
    </row>
    <row r="4631" spans="1:25" x14ac:dyDescent="0.25">
      <c r="A4631" s="1">
        <v>44594</v>
      </c>
      <c r="B4631">
        <v>70228</v>
      </c>
      <c r="C4631" t="s">
        <v>149</v>
      </c>
      <c r="D4631" t="str">
        <f>VLOOKUP(sales_order1[[#This Row],[itemCode]],product_details3!B:C,2,0)</f>
        <v>MKRW80</v>
      </c>
      <c r="E4631" t="s">
        <v>150</v>
      </c>
      <c r="F4631" t="s">
        <v>151</v>
      </c>
      <c r="G4631">
        <v>100</v>
      </c>
      <c r="H4631">
        <v>14.65</v>
      </c>
      <c r="I4631">
        <v>1465</v>
      </c>
      <c r="J4631">
        <v>6.55</v>
      </c>
      <c r="K4631">
        <v>655</v>
      </c>
      <c r="L4631">
        <v>8.1</v>
      </c>
      <c r="M4631">
        <v>0.55290102389078488</v>
      </c>
      <c r="N4631">
        <v>810</v>
      </c>
      <c r="O4631" t="s">
        <v>443</v>
      </c>
      <c r="P4631" t="s">
        <v>444</v>
      </c>
      <c r="Q4631" t="s">
        <v>111</v>
      </c>
      <c r="R4631" t="s">
        <v>112</v>
      </c>
      <c r="S4631" t="s">
        <v>445</v>
      </c>
      <c r="T4631" t="s">
        <v>446</v>
      </c>
      <c r="U4631" t="s">
        <v>1189</v>
      </c>
      <c r="V4631">
        <f>YEAR(sales_order1[[#This Row],[date]])</f>
        <v>2022</v>
      </c>
      <c r="W4631" t="str">
        <f>TEXT(sales_order1[[#This Row],[date]], "Mmm")</f>
        <v>Feb</v>
      </c>
      <c r="X4631">
        <f>VALUE(TEXT(sales_order1[[#This Row],[date]], "D"))</f>
        <v>2</v>
      </c>
      <c r="Y4631">
        <v>5</v>
      </c>
    </row>
    <row r="4632" spans="1:25" x14ac:dyDescent="0.25">
      <c r="A4632" s="1">
        <v>44594</v>
      </c>
      <c r="B4632">
        <v>70229</v>
      </c>
      <c r="C4632" t="s">
        <v>320</v>
      </c>
      <c r="D4632" t="str">
        <f>VLOOKUP(sales_order1[[#This Row],[itemCode]],product_details3!B:C,2,0)</f>
        <v>SCR50+100</v>
      </c>
      <c r="E4632" t="s">
        <v>321</v>
      </c>
      <c r="F4632" t="s">
        <v>61</v>
      </c>
      <c r="G4632">
        <v>100</v>
      </c>
      <c r="H4632">
        <v>26.25</v>
      </c>
      <c r="I4632">
        <v>2625</v>
      </c>
      <c r="J4632">
        <v>7.75</v>
      </c>
      <c r="K4632">
        <v>775</v>
      </c>
      <c r="L4632">
        <v>18.5</v>
      </c>
      <c r="M4632">
        <v>0.70476190476190481</v>
      </c>
      <c r="N4632">
        <v>1850</v>
      </c>
      <c r="O4632" t="s">
        <v>253</v>
      </c>
      <c r="P4632" t="s">
        <v>254</v>
      </c>
      <c r="Q4632" t="s">
        <v>191</v>
      </c>
      <c r="R4632" t="s">
        <v>56</v>
      </c>
      <c r="S4632" t="s">
        <v>192</v>
      </c>
      <c r="T4632" t="s">
        <v>255</v>
      </c>
      <c r="U4632" t="s">
        <v>1191</v>
      </c>
      <c r="V4632">
        <f>YEAR(sales_order1[[#This Row],[date]])</f>
        <v>2022</v>
      </c>
      <c r="W4632" t="str">
        <f>TEXT(sales_order1[[#This Row],[date]], "Mmm")</f>
        <v>Feb</v>
      </c>
      <c r="X4632">
        <f>VALUE(TEXT(sales_order1[[#This Row],[date]], "D"))</f>
        <v>2</v>
      </c>
      <c r="Y4632">
        <v>5</v>
      </c>
    </row>
    <row r="4633" spans="1:25" x14ac:dyDescent="0.25">
      <c r="A4633" s="1">
        <v>44595</v>
      </c>
      <c r="B4633">
        <v>70230</v>
      </c>
      <c r="C4633" t="s">
        <v>358</v>
      </c>
      <c r="D4633" t="str">
        <f>VLOOKUP(sales_order1[[#This Row],[itemCode]],product_details3!B:C,2,0)</f>
        <v>SCR50+30</v>
      </c>
      <c r="E4633" t="s">
        <v>359</v>
      </c>
      <c r="F4633" t="s">
        <v>61</v>
      </c>
      <c r="G4633">
        <v>500</v>
      </c>
      <c r="H4633">
        <v>10.5</v>
      </c>
      <c r="I4633">
        <v>5250</v>
      </c>
      <c r="J4633">
        <v>3.3</v>
      </c>
      <c r="K4633">
        <v>1650</v>
      </c>
      <c r="L4633">
        <v>7.2</v>
      </c>
      <c r="M4633">
        <v>0.68571428571428572</v>
      </c>
      <c r="N4633">
        <v>3600</v>
      </c>
      <c r="O4633" t="s">
        <v>505</v>
      </c>
      <c r="P4633" t="s">
        <v>506</v>
      </c>
      <c r="Q4633" t="s">
        <v>48</v>
      </c>
      <c r="R4633" t="s">
        <v>25</v>
      </c>
      <c r="S4633" t="s">
        <v>49</v>
      </c>
      <c r="T4633" t="s">
        <v>507</v>
      </c>
      <c r="U4633" t="s">
        <v>1191</v>
      </c>
      <c r="V4633">
        <f>YEAR(sales_order1[[#This Row],[date]])</f>
        <v>2022</v>
      </c>
      <c r="W4633" t="str">
        <f>TEXT(sales_order1[[#This Row],[date]], "Mmm")</f>
        <v>Feb</v>
      </c>
      <c r="X4633">
        <f>VALUE(TEXT(sales_order1[[#This Row],[date]], "D"))</f>
        <v>3</v>
      </c>
      <c r="Y4633">
        <v>5</v>
      </c>
    </row>
    <row r="4634" spans="1:25" x14ac:dyDescent="0.25">
      <c r="A4634" s="1">
        <v>44595</v>
      </c>
      <c r="B4634">
        <v>70231</v>
      </c>
      <c r="C4634" t="s">
        <v>327</v>
      </c>
      <c r="D4634" t="str">
        <f>VLOOKUP(sales_order1[[#This Row],[itemCode]],product_details3!B:C,2,0)</f>
        <v>SCR50+50</v>
      </c>
      <c r="E4634" t="s">
        <v>328</v>
      </c>
      <c r="F4634" t="s">
        <v>61</v>
      </c>
      <c r="G4634">
        <v>150</v>
      </c>
      <c r="H4634">
        <v>15.75</v>
      </c>
      <c r="I4634">
        <v>2362.5</v>
      </c>
      <c r="J4634">
        <v>4.45</v>
      </c>
      <c r="K4634">
        <v>667.5</v>
      </c>
      <c r="L4634">
        <v>11.3</v>
      </c>
      <c r="M4634">
        <v>0.71746031746031746</v>
      </c>
      <c r="N4634">
        <v>1695</v>
      </c>
      <c r="O4634" t="s">
        <v>117</v>
      </c>
      <c r="P4634" t="s">
        <v>118</v>
      </c>
      <c r="Q4634" t="s">
        <v>119</v>
      </c>
      <c r="R4634" t="s">
        <v>40</v>
      </c>
      <c r="S4634" t="s">
        <v>120</v>
      </c>
      <c r="T4634" t="s">
        <v>121</v>
      </c>
      <c r="U4634" t="s">
        <v>1190</v>
      </c>
      <c r="V4634">
        <f>YEAR(sales_order1[[#This Row],[date]])</f>
        <v>2022</v>
      </c>
      <c r="W4634" t="str">
        <f>TEXT(sales_order1[[#This Row],[date]], "Mmm")</f>
        <v>Feb</v>
      </c>
      <c r="X4634">
        <f>VALUE(TEXT(sales_order1[[#This Row],[date]], "D"))</f>
        <v>3</v>
      </c>
      <c r="Y4634">
        <v>5</v>
      </c>
    </row>
    <row r="4635" spans="1:25" x14ac:dyDescent="0.25">
      <c r="A4635" s="1">
        <v>44595</v>
      </c>
      <c r="B4635">
        <v>70232</v>
      </c>
      <c r="C4635" t="s">
        <v>311</v>
      </c>
      <c r="D4635" t="str">
        <f>VLOOKUP(sales_order1[[#This Row],[itemCode]],product_details3!B:C,2,0)</f>
        <v>MSTH30</v>
      </c>
      <c r="E4635" t="s">
        <v>312</v>
      </c>
      <c r="F4635" t="s">
        <v>21</v>
      </c>
      <c r="G4635">
        <v>50</v>
      </c>
      <c r="H4635">
        <v>8.5</v>
      </c>
      <c r="I4635">
        <v>425</v>
      </c>
      <c r="J4635">
        <v>3.3</v>
      </c>
      <c r="K4635">
        <v>165</v>
      </c>
      <c r="L4635">
        <v>5.2</v>
      </c>
      <c r="M4635">
        <v>0.61176470588235299</v>
      </c>
      <c r="N4635">
        <v>260</v>
      </c>
      <c r="O4635" t="s">
        <v>588</v>
      </c>
      <c r="P4635" t="s">
        <v>589</v>
      </c>
      <c r="Q4635" t="s">
        <v>239</v>
      </c>
      <c r="R4635" t="s">
        <v>112</v>
      </c>
      <c r="S4635" t="s">
        <v>240</v>
      </c>
      <c r="T4635" t="s">
        <v>590</v>
      </c>
      <c r="U4635" t="s">
        <v>1189</v>
      </c>
      <c r="V4635">
        <f>YEAR(sales_order1[[#This Row],[date]])</f>
        <v>2022</v>
      </c>
      <c r="W4635" t="str">
        <f>TEXT(sales_order1[[#This Row],[date]], "Mmm")</f>
        <v>Feb</v>
      </c>
      <c r="X4635">
        <f>VALUE(TEXT(sales_order1[[#This Row],[date]], "D"))</f>
        <v>3</v>
      </c>
      <c r="Y4635">
        <v>5</v>
      </c>
    </row>
    <row r="4636" spans="1:25" x14ac:dyDescent="0.25">
      <c r="A4636" s="1">
        <v>44595</v>
      </c>
      <c r="B4636">
        <v>70233</v>
      </c>
      <c r="C4636" t="s">
        <v>251</v>
      </c>
      <c r="D4636" t="str">
        <f>VLOOKUP(sales_order1[[#This Row],[itemCode]],product_details3!B:C,2,0)</f>
        <v>CLNO50</v>
      </c>
      <c r="E4636" t="s">
        <v>252</v>
      </c>
      <c r="F4636" t="s">
        <v>45</v>
      </c>
      <c r="G4636">
        <v>200</v>
      </c>
      <c r="H4636">
        <v>9.1</v>
      </c>
      <c r="I4636">
        <v>1820</v>
      </c>
      <c r="J4636">
        <v>3.7</v>
      </c>
      <c r="K4636">
        <v>740</v>
      </c>
      <c r="L4636">
        <v>5.4</v>
      </c>
      <c r="M4636">
        <v>0.59340659340659352</v>
      </c>
      <c r="N4636">
        <v>1080</v>
      </c>
      <c r="O4636" t="s">
        <v>281</v>
      </c>
      <c r="P4636" t="s">
        <v>282</v>
      </c>
      <c r="Q4636" t="s">
        <v>24</v>
      </c>
      <c r="R4636" t="s">
        <v>25</v>
      </c>
      <c r="S4636" t="s">
        <v>33</v>
      </c>
      <c r="T4636" t="s">
        <v>283</v>
      </c>
      <c r="U4636" t="s">
        <v>1191</v>
      </c>
      <c r="V4636">
        <f>YEAR(sales_order1[[#This Row],[date]])</f>
        <v>2022</v>
      </c>
      <c r="W4636" t="str">
        <f>TEXT(sales_order1[[#This Row],[date]], "Mmm")</f>
        <v>Feb</v>
      </c>
      <c r="X4636">
        <f>VALUE(TEXT(sales_order1[[#This Row],[date]], "D"))</f>
        <v>3</v>
      </c>
      <c r="Y4636">
        <v>5</v>
      </c>
    </row>
    <row r="4637" spans="1:25" x14ac:dyDescent="0.25">
      <c r="A4637" s="1">
        <v>44595</v>
      </c>
      <c r="B4637">
        <v>70234</v>
      </c>
      <c r="C4637" t="s">
        <v>19</v>
      </c>
      <c r="D4637" t="str">
        <f>VLOOKUP(sales_order1[[#This Row],[itemCode]],product_details3!B:C,2,0)</f>
        <v>MSTH100</v>
      </c>
      <c r="E4637" t="s">
        <v>20</v>
      </c>
      <c r="F4637" t="s">
        <v>21</v>
      </c>
      <c r="G4637">
        <v>50</v>
      </c>
      <c r="H4637">
        <v>26.25</v>
      </c>
      <c r="I4637">
        <v>1312.5</v>
      </c>
      <c r="J4637">
        <v>7.75</v>
      </c>
      <c r="K4637">
        <v>387.5</v>
      </c>
      <c r="L4637">
        <v>18.5</v>
      </c>
      <c r="M4637">
        <v>0.70476190476190481</v>
      </c>
      <c r="N4637">
        <v>925</v>
      </c>
      <c r="O4637" t="s">
        <v>786</v>
      </c>
      <c r="P4637" t="s">
        <v>787</v>
      </c>
      <c r="Q4637" t="s">
        <v>378</v>
      </c>
      <c r="R4637" t="s">
        <v>72</v>
      </c>
      <c r="S4637" t="s">
        <v>545</v>
      </c>
      <c r="T4637" t="s">
        <v>702</v>
      </c>
      <c r="U4637" t="s">
        <v>1188</v>
      </c>
      <c r="V4637">
        <f>YEAR(sales_order1[[#This Row],[date]])</f>
        <v>2022</v>
      </c>
      <c r="W4637" t="str">
        <f>TEXT(sales_order1[[#This Row],[date]], "Mmm")</f>
        <v>Feb</v>
      </c>
      <c r="X4637">
        <f>VALUE(TEXT(sales_order1[[#This Row],[date]], "D"))</f>
        <v>3</v>
      </c>
      <c r="Y4637">
        <v>5</v>
      </c>
    </row>
    <row r="4638" spans="1:25" x14ac:dyDescent="0.25">
      <c r="A4638" s="1">
        <v>44595</v>
      </c>
      <c r="B4638">
        <v>70235</v>
      </c>
      <c r="C4638" t="s">
        <v>358</v>
      </c>
      <c r="D4638" t="str">
        <f>VLOOKUP(sales_order1[[#This Row],[itemCode]],product_details3!B:C,2,0)</f>
        <v>SCR50+30</v>
      </c>
      <c r="E4638" t="s">
        <v>359</v>
      </c>
      <c r="F4638" t="s">
        <v>61</v>
      </c>
      <c r="G4638">
        <v>200</v>
      </c>
      <c r="H4638">
        <v>10.5</v>
      </c>
      <c r="I4638">
        <v>2100</v>
      </c>
      <c r="J4638">
        <v>3.3</v>
      </c>
      <c r="K4638">
        <v>660</v>
      </c>
      <c r="L4638">
        <v>7.2</v>
      </c>
      <c r="M4638">
        <v>0.68571428571428572</v>
      </c>
      <c r="N4638">
        <v>1440</v>
      </c>
      <c r="O4638" t="s">
        <v>341</v>
      </c>
      <c r="P4638" t="s">
        <v>342</v>
      </c>
      <c r="Q4638" t="s">
        <v>146</v>
      </c>
      <c r="R4638" t="s">
        <v>112</v>
      </c>
      <c r="S4638" t="s">
        <v>343</v>
      </c>
      <c r="T4638" t="s">
        <v>95</v>
      </c>
      <c r="U4638" t="s">
        <v>1190</v>
      </c>
      <c r="V4638">
        <f>YEAR(sales_order1[[#This Row],[date]])</f>
        <v>2022</v>
      </c>
      <c r="W4638" t="str">
        <f>TEXT(sales_order1[[#This Row],[date]], "Mmm")</f>
        <v>Feb</v>
      </c>
      <c r="X4638">
        <f>VALUE(TEXT(sales_order1[[#This Row],[date]], "D"))</f>
        <v>3</v>
      </c>
      <c r="Y4638">
        <v>5</v>
      </c>
    </row>
    <row r="4639" spans="1:25" x14ac:dyDescent="0.25">
      <c r="A4639" s="1">
        <v>44595</v>
      </c>
      <c r="B4639">
        <v>70236</v>
      </c>
      <c r="C4639" t="s">
        <v>204</v>
      </c>
      <c r="D4639" t="str">
        <f>VLOOKUP(sales_order1[[#This Row],[itemCode]],product_details3!B:C,2,0)</f>
        <v>MKRM150</v>
      </c>
      <c r="E4639" t="s">
        <v>205</v>
      </c>
      <c r="F4639" t="s">
        <v>151</v>
      </c>
      <c r="G4639">
        <v>150</v>
      </c>
      <c r="H4639">
        <v>10.75</v>
      </c>
      <c r="I4639">
        <v>1612.5</v>
      </c>
      <c r="J4639">
        <v>4.45</v>
      </c>
      <c r="K4639">
        <v>667.5</v>
      </c>
      <c r="L4639">
        <v>6.3</v>
      </c>
      <c r="M4639">
        <v>0.586046511627907</v>
      </c>
      <c r="N4639">
        <v>945</v>
      </c>
      <c r="O4639" t="s">
        <v>469</v>
      </c>
      <c r="P4639" t="s">
        <v>470</v>
      </c>
      <c r="Q4639" t="s">
        <v>160</v>
      </c>
      <c r="R4639" t="s">
        <v>112</v>
      </c>
      <c r="S4639" t="s">
        <v>161</v>
      </c>
      <c r="T4639" t="s">
        <v>471</v>
      </c>
      <c r="U4639" t="s">
        <v>1189</v>
      </c>
      <c r="V4639">
        <f>YEAR(sales_order1[[#This Row],[date]])</f>
        <v>2022</v>
      </c>
      <c r="W4639" t="str">
        <f>TEXT(sales_order1[[#This Row],[date]], "Mmm")</f>
        <v>Feb</v>
      </c>
      <c r="X4639">
        <f>VALUE(TEXT(sales_order1[[#This Row],[date]], "D"))</f>
        <v>3</v>
      </c>
      <c r="Y4639">
        <v>5</v>
      </c>
    </row>
    <row r="4640" spans="1:25" x14ac:dyDescent="0.25">
      <c r="A4640" s="1">
        <v>44595</v>
      </c>
      <c r="B4640">
        <v>70237</v>
      </c>
      <c r="C4640" t="s">
        <v>325</v>
      </c>
      <c r="D4640" t="str">
        <f>VLOOKUP(sales_order1[[#This Row],[itemCode]],product_details3!B:C,2,0)</f>
        <v>EXFG100</v>
      </c>
      <c r="E4640" t="s">
        <v>326</v>
      </c>
      <c r="F4640" t="s">
        <v>183</v>
      </c>
      <c r="G4640">
        <v>50</v>
      </c>
      <c r="H4640">
        <v>20.75</v>
      </c>
      <c r="I4640">
        <v>1037.5</v>
      </c>
      <c r="J4640">
        <v>7.45</v>
      </c>
      <c r="K4640">
        <v>372.5</v>
      </c>
      <c r="L4640">
        <v>13.3</v>
      </c>
      <c r="M4640">
        <v>0.64096385542168677</v>
      </c>
      <c r="N4640">
        <v>665</v>
      </c>
      <c r="O4640" t="s">
        <v>712</v>
      </c>
      <c r="P4640" t="s">
        <v>713</v>
      </c>
      <c r="Q4640" t="s">
        <v>218</v>
      </c>
      <c r="R4640" t="s">
        <v>40</v>
      </c>
      <c r="S4640" t="s">
        <v>219</v>
      </c>
      <c r="T4640" t="s">
        <v>575</v>
      </c>
      <c r="U4640" t="s">
        <v>1190</v>
      </c>
      <c r="V4640">
        <f>YEAR(sales_order1[[#This Row],[date]])</f>
        <v>2022</v>
      </c>
      <c r="W4640" t="str">
        <f>TEXT(sales_order1[[#This Row],[date]], "Mmm")</f>
        <v>Feb</v>
      </c>
      <c r="X4640">
        <f>VALUE(TEXT(sales_order1[[#This Row],[date]], "D"))</f>
        <v>3</v>
      </c>
      <c r="Y4640">
        <v>5</v>
      </c>
    </row>
    <row r="4641" spans="1:25" x14ac:dyDescent="0.25">
      <c r="A4641" s="1">
        <v>44596</v>
      </c>
      <c r="B4641">
        <v>70238</v>
      </c>
      <c r="C4641" t="s">
        <v>115</v>
      </c>
      <c r="D4641" t="str">
        <f>VLOOKUP(sales_order1[[#This Row],[itemCode]],product_details3!B:C,2,0)</f>
        <v>SCRS30100</v>
      </c>
      <c r="E4641" t="s">
        <v>116</v>
      </c>
      <c r="F4641" t="s">
        <v>61</v>
      </c>
      <c r="G4641">
        <v>150</v>
      </c>
      <c r="H4641">
        <v>32.75</v>
      </c>
      <c r="I4641">
        <v>4912.5</v>
      </c>
      <c r="J4641">
        <v>11.25</v>
      </c>
      <c r="K4641">
        <v>1687.5</v>
      </c>
      <c r="L4641">
        <v>21.5</v>
      </c>
      <c r="M4641">
        <v>0.65648854961832059</v>
      </c>
      <c r="N4641">
        <v>3225</v>
      </c>
      <c r="O4641" t="s">
        <v>691</v>
      </c>
      <c r="P4641" t="s">
        <v>692</v>
      </c>
      <c r="Q4641" t="s">
        <v>160</v>
      </c>
      <c r="R4641" t="s">
        <v>112</v>
      </c>
      <c r="S4641" t="s">
        <v>297</v>
      </c>
      <c r="T4641" t="s">
        <v>693</v>
      </c>
      <c r="U4641" t="s">
        <v>1189</v>
      </c>
      <c r="V4641">
        <f>YEAR(sales_order1[[#This Row],[date]])</f>
        <v>2022</v>
      </c>
      <c r="W4641" t="str">
        <f>TEXT(sales_order1[[#This Row],[date]], "Mmm")</f>
        <v>Feb</v>
      </c>
      <c r="X4641">
        <f>VALUE(TEXT(sales_order1[[#This Row],[date]], "D"))</f>
        <v>4</v>
      </c>
      <c r="Y4641">
        <v>5</v>
      </c>
    </row>
    <row r="4642" spans="1:25" x14ac:dyDescent="0.25">
      <c r="A4642" s="1">
        <v>44596</v>
      </c>
      <c r="B4642">
        <v>70239</v>
      </c>
      <c r="C4642" t="s">
        <v>51</v>
      </c>
      <c r="D4642" t="str">
        <f>VLOOKUP(sales_order1[[#This Row],[itemCode]],product_details3!B:C,2,0)</f>
        <v>MSTH50</v>
      </c>
      <c r="E4642" t="s">
        <v>52</v>
      </c>
      <c r="F4642" t="s">
        <v>21</v>
      </c>
      <c r="G4642">
        <v>150</v>
      </c>
      <c r="H4642">
        <v>15.75</v>
      </c>
      <c r="I4642">
        <v>2362.5</v>
      </c>
      <c r="J4642">
        <v>4.45</v>
      </c>
      <c r="K4642">
        <v>667.5</v>
      </c>
      <c r="L4642">
        <v>11.3</v>
      </c>
      <c r="M4642">
        <v>0.71746031746031746</v>
      </c>
      <c r="N4642">
        <v>1695</v>
      </c>
      <c r="O4642" t="s">
        <v>573</v>
      </c>
      <c r="P4642" t="s">
        <v>574</v>
      </c>
      <c r="Q4642" t="s">
        <v>218</v>
      </c>
      <c r="R4642" t="s">
        <v>40</v>
      </c>
      <c r="S4642" t="s">
        <v>219</v>
      </c>
      <c r="T4642" t="s">
        <v>575</v>
      </c>
      <c r="U4642" t="s">
        <v>1190</v>
      </c>
      <c r="V4642">
        <f>YEAR(sales_order1[[#This Row],[date]])</f>
        <v>2022</v>
      </c>
      <c r="W4642" t="str">
        <f>TEXT(sales_order1[[#This Row],[date]], "Mmm")</f>
        <v>Feb</v>
      </c>
      <c r="X4642">
        <f>VALUE(TEXT(sales_order1[[#This Row],[date]], "D"))</f>
        <v>4</v>
      </c>
      <c r="Y4642">
        <v>5</v>
      </c>
    </row>
    <row r="4643" spans="1:25" x14ac:dyDescent="0.25">
      <c r="A4643" s="1">
        <v>44596</v>
      </c>
      <c r="B4643">
        <v>70240</v>
      </c>
      <c r="C4643" t="s">
        <v>279</v>
      </c>
      <c r="D4643" t="str">
        <f>VLOOKUP(sales_order1[[#This Row],[itemCode]],product_details3!B:C,2,0)</f>
        <v>SRMC15</v>
      </c>
      <c r="E4643" t="s">
        <v>280</v>
      </c>
      <c r="F4643" t="s">
        <v>30</v>
      </c>
      <c r="G4643">
        <v>200</v>
      </c>
      <c r="H4643">
        <v>16.95</v>
      </c>
      <c r="I4643">
        <v>3390</v>
      </c>
      <c r="J4643">
        <v>6.2</v>
      </c>
      <c r="K4643">
        <v>1240</v>
      </c>
      <c r="L4643">
        <v>10.75</v>
      </c>
      <c r="M4643">
        <v>0.63421828908554578</v>
      </c>
      <c r="N4643">
        <v>2150</v>
      </c>
      <c r="O4643" t="s">
        <v>457</v>
      </c>
      <c r="P4643" t="s">
        <v>458</v>
      </c>
      <c r="Q4643" t="s">
        <v>383</v>
      </c>
      <c r="R4643" t="s">
        <v>72</v>
      </c>
      <c r="S4643" t="s">
        <v>459</v>
      </c>
      <c r="T4643" t="s">
        <v>460</v>
      </c>
      <c r="U4643" t="s">
        <v>1188</v>
      </c>
      <c r="V4643">
        <f>YEAR(sales_order1[[#This Row],[date]])</f>
        <v>2022</v>
      </c>
      <c r="W4643" t="str">
        <f>TEXT(sales_order1[[#This Row],[date]], "Mmm")</f>
        <v>Feb</v>
      </c>
      <c r="X4643">
        <f>VALUE(TEXT(sales_order1[[#This Row],[date]], "D"))</f>
        <v>4</v>
      </c>
      <c r="Y4643">
        <v>5</v>
      </c>
    </row>
    <row r="4644" spans="1:25" x14ac:dyDescent="0.25">
      <c r="A4644" s="1">
        <v>44596</v>
      </c>
      <c r="B4644">
        <v>70241</v>
      </c>
      <c r="C4644" t="s">
        <v>51</v>
      </c>
      <c r="D4644" t="str">
        <f>VLOOKUP(sales_order1[[#This Row],[itemCode]],product_details3!B:C,2,0)</f>
        <v>MSTH50</v>
      </c>
      <c r="E4644" t="s">
        <v>52</v>
      </c>
      <c r="F4644" t="s">
        <v>21</v>
      </c>
      <c r="G4644">
        <v>200</v>
      </c>
      <c r="H4644">
        <v>15.75</v>
      </c>
      <c r="I4644">
        <v>3150</v>
      </c>
      <c r="J4644">
        <v>4.45</v>
      </c>
      <c r="K4644">
        <v>890</v>
      </c>
      <c r="L4644">
        <v>11.3</v>
      </c>
      <c r="M4644">
        <v>0.71746031746031746</v>
      </c>
      <c r="N4644">
        <v>2260</v>
      </c>
      <c r="O4644" t="s">
        <v>543</v>
      </c>
      <c r="P4644" t="s">
        <v>544</v>
      </c>
      <c r="Q4644" t="s">
        <v>378</v>
      </c>
      <c r="R4644" t="s">
        <v>72</v>
      </c>
      <c r="S4644" t="s">
        <v>545</v>
      </c>
      <c r="T4644" t="s">
        <v>546</v>
      </c>
      <c r="U4644" t="s">
        <v>1188</v>
      </c>
      <c r="V4644">
        <f>YEAR(sales_order1[[#This Row],[date]])</f>
        <v>2022</v>
      </c>
      <c r="W4644" t="str">
        <f>TEXT(sales_order1[[#This Row],[date]], "Mmm")</f>
        <v>Feb</v>
      </c>
      <c r="X4644">
        <f>VALUE(TEXT(sales_order1[[#This Row],[date]], "D"))</f>
        <v>4</v>
      </c>
      <c r="Y4644">
        <v>5</v>
      </c>
    </row>
    <row r="4645" spans="1:25" x14ac:dyDescent="0.25">
      <c r="A4645" s="1">
        <v>44596</v>
      </c>
      <c r="B4645">
        <v>70242</v>
      </c>
      <c r="C4645" t="s">
        <v>115</v>
      </c>
      <c r="D4645" t="str">
        <f>VLOOKUP(sales_order1[[#This Row],[itemCode]],product_details3!B:C,2,0)</f>
        <v>SCRS30100</v>
      </c>
      <c r="E4645" t="s">
        <v>116</v>
      </c>
      <c r="F4645" t="s">
        <v>61</v>
      </c>
      <c r="G4645">
        <v>400</v>
      </c>
      <c r="H4645">
        <v>32.75</v>
      </c>
      <c r="I4645">
        <v>13100</v>
      </c>
      <c r="J4645">
        <v>11.25</v>
      </c>
      <c r="K4645">
        <v>4500</v>
      </c>
      <c r="L4645">
        <v>21.5</v>
      </c>
      <c r="M4645">
        <v>0.65648854961832059</v>
      </c>
      <c r="N4645">
        <v>8600</v>
      </c>
      <c r="O4645" t="s">
        <v>163</v>
      </c>
      <c r="P4645" t="s">
        <v>164</v>
      </c>
      <c r="Q4645" t="s">
        <v>146</v>
      </c>
      <c r="R4645" t="s">
        <v>112</v>
      </c>
      <c r="S4645" t="s">
        <v>165</v>
      </c>
      <c r="T4645" t="s">
        <v>166</v>
      </c>
      <c r="U4645" t="s">
        <v>1189</v>
      </c>
      <c r="V4645">
        <f>YEAR(sales_order1[[#This Row],[date]])</f>
        <v>2022</v>
      </c>
      <c r="W4645" t="str">
        <f>TEXT(sales_order1[[#This Row],[date]], "Mmm")</f>
        <v>Feb</v>
      </c>
      <c r="X4645">
        <f>VALUE(TEXT(sales_order1[[#This Row],[date]], "D"))</f>
        <v>4</v>
      </c>
      <c r="Y4645">
        <v>5</v>
      </c>
    </row>
    <row r="4646" spans="1:25" x14ac:dyDescent="0.25">
      <c r="A4646" s="1">
        <v>44596</v>
      </c>
      <c r="B4646">
        <v>70243</v>
      </c>
      <c r="C4646" t="s">
        <v>320</v>
      </c>
      <c r="D4646" t="str">
        <f>VLOOKUP(sales_order1[[#This Row],[itemCode]],product_details3!B:C,2,0)</f>
        <v>SCR50+100</v>
      </c>
      <c r="E4646" t="s">
        <v>321</v>
      </c>
      <c r="F4646" t="s">
        <v>61</v>
      </c>
      <c r="G4646">
        <v>350</v>
      </c>
      <c r="H4646">
        <v>26.25</v>
      </c>
      <c r="I4646">
        <v>9187.5</v>
      </c>
      <c r="J4646">
        <v>7.75</v>
      </c>
      <c r="K4646">
        <v>2712.5</v>
      </c>
      <c r="L4646">
        <v>18.5</v>
      </c>
      <c r="M4646">
        <v>0.70476190476190481</v>
      </c>
      <c r="N4646">
        <v>6475</v>
      </c>
      <c r="O4646" t="s">
        <v>758</v>
      </c>
      <c r="P4646" t="s">
        <v>759</v>
      </c>
      <c r="Q4646" t="s">
        <v>186</v>
      </c>
      <c r="R4646" t="s">
        <v>112</v>
      </c>
      <c r="S4646" t="s">
        <v>187</v>
      </c>
      <c r="T4646" t="s">
        <v>760</v>
      </c>
      <c r="U4646" t="s">
        <v>1189</v>
      </c>
      <c r="V4646">
        <f>YEAR(sales_order1[[#This Row],[date]])</f>
        <v>2022</v>
      </c>
      <c r="W4646" t="str">
        <f>TEXT(sales_order1[[#This Row],[date]], "Mmm")</f>
        <v>Feb</v>
      </c>
      <c r="X4646">
        <f>VALUE(TEXT(sales_order1[[#This Row],[date]], "D"))</f>
        <v>4</v>
      </c>
      <c r="Y4646">
        <v>5</v>
      </c>
    </row>
    <row r="4647" spans="1:25" x14ac:dyDescent="0.25">
      <c r="A4647" s="1">
        <v>44596</v>
      </c>
      <c r="B4647">
        <v>70244</v>
      </c>
      <c r="C4647" t="s">
        <v>313</v>
      </c>
      <c r="D4647" t="str">
        <f>VLOOKUP(sales_order1[[#This Row],[itemCode]],product_details3!B:C,2,0)</f>
        <v>MSKO50</v>
      </c>
      <c r="E4647" t="s">
        <v>314</v>
      </c>
      <c r="F4647" t="s">
        <v>137</v>
      </c>
      <c r="G4647">
        <v>250</v>
      </c>
      <c r="H4647">
        <v>14.65</v>
      </c>
      <c r="I4647">
        <v>3662.5</v>
      </c>
      <c r="J4647">
        <v>6.55</v>
      </c>
      <c r="K4647">
        <v>1637.5</v>
      </c>
      <c r="L4647">
        <v>8.1</v>
      </c>
      <c r="M4647">
        <v>0.55290102389078488</v>
      </c>
      <c r="N4647">
        <v>2025</v>
      </c>
      <c r="O4647" t="s">
        <v>464</v>
      </c>
      <c r="P4647" t="s">
        <v>465</v>
      </c>
      <c r="Q4647" t="s">
        <v>146</v>
      </c>
      <c r="R4647" t="s">
        <v>112</v>
      </c>
      <c r="S4647" t="s">
        <v>165</v>
      </c>
      <c r="T4647" t="s">
        <v>466</v>
      </c>
      <c r="U4647" t="s">
        <v>1189</v>
      </c>
      <c r="V4647">
        <f>YEAR(sales_order1[[#This Row],[date]])</f>
        <v>2022</v>
      </c>
      <c r="W4647" t="str">
        <f>TEXT(sales_order1[[#This Row],[date]], "Mmm")</f>
        <v>Feb</v>
      </c>
      <c r="X4647">
        <f>VALUE(TEXT(sales_order1[[#This Row],[date]], "D"))</f>
        <v>4</v>
      </c>
      <c r="Y4647">
        <v>5</v>
      </c>
    </row>
    <row r="4648" spans="1:25" x14ac:dyDescent="0.25">
      <c r="A4648" s="1">
        <v>44596</v>
      </c>
      <c r="B4648">
        <v>70245</v>
      </c>
      <c r="C4648" t="s">
        <v>86</v>
      </c>
      <c r="D4648" t="str">
        <f>VLOOKUP(sales_order1[[#This Row],[itemCode]],product_details3!B:C,2,0)</f>
        <v>SRMH30</v>
      </c>
      <c r="E4648" t="s">
        <v>87</v>
      </c>
      <c r="F4648" t="s">
        <v>30</v>
      </c>
      <c r="G4648">
        <v>50</v>
      </c>
      <c r="H4648">
        <v>21</v>
      </c>
      <c r="I4648">
        <v>1050</v>
      </c>
      <c r="J4648">
        <v>6.6</v>
      </c>
      <c r="K4648">
        <v>330</v>
      </c>
      <c r="L4648">
        <v>14.4</v>
      </c>
      <c r="M4648">
        <v>0.68571428571428572</v>
      </c>
      <c r="N4648">
        <v>720</v>
      </c>
      <c r="O4648" t="s">
        <v>609</v>
      </c>
      <c r="P4648" t="s">
        <v>610</v>
      </c>
      <c r="Q4648" t="s">
        <v>93</v>
      </c>
      <c r="R4648" t="s">
        <v>72</v>
      </c>
      <c r="S4648" t="s">
        <v>260</v>
      </c>
      <c r="T4648" t="s">
        <v>611</v>
      </c>
      <c r="U4648" t="s">
        <v>1190</v>
      </c>
      <c r="V4648">
        <f>YEAR(sales_order1[[#This Row],[date]])</f>
        <v>2022</v>
      </c>
      <c r="W4648" t="str">
        <f>TEXT(sales_order1[[#This Row],[date]], "Mmm")</f>
        <v>Feb</v>
      </c>
      <c r="X4648">
        <f>VALUE(TEXT(sales_order1[[#This Row],[date]], "D"))</f>
        <v>4</v>
      </c>
      <c r="Y4648">
        <v>5</v>
      </c>
    </row>
    <row r="4649" spans="1:25" x14ac:dyDescent="0.25">
      <c r="A4649" s="1">
        <v>44596</v>
      </c>
      <c r="B4649">
        <v>70246</v>
      </c>
      <c r="C4649" t="s">
        <v>320</v>
      </c>
      <c r="D4649" t="str">
        <f>VLOOKUP(sales_order1[[#This Row],[itemCode]],product_details3!B:C,2,0)</f>
        <v>SCR50+100</v>
      </c>
      <c r="E4649" t="s">
        <v>321</v>
      </c>
      <c r="F4649" t="s">
        <v>61</v>
      </c>
      <c r="G4649">
        <v>450</v>
      </c>
      <c r="H4649">
        <v>26.25</v>
      </c>
      <c r="I4649">
        <v>11812.5</v>
      </c>
      <c r="J4649">
        <v>7.75</v>
      </c>
      <c r="K4649">
        <v>3487.5</v>
      </c>
      <c r="L4649">
        <v>18.5</v>
      </c>
      <c r="M4649">
        <v>0.70476190476190481</v>
      </c>
      <c r="N4649">
        <v>8325</v>
      </c>
      <c r="O4649" t="s">
        <v>775</v>
      </c>
      <c r="P4649" t="s">
        <v>776</v>
      </c>
      <c r="Q4649" t="s">
        <v>146</v>
      </c>
      <c r="R4649" t="s">
        <v>112</v>
      </c>
      <c r="S4649" t="s">
        <v>343</v>
      </c>
      <c r="T4649" t="s">
        <v>95</v>
      </c>
      <c r="U4649" t="s">
        <v>1190</v>
      </c>
      <c r="V4649">
        <f>YEAR(sales_order1[[#This Row],[date]])</f>
        <v>2022</v>
      </c>
      <c r="W4649" t="str">
        <f>TEXT(sales_order1[[#This Row],[date]], "Mmm")</f>
        <v>Feb</v>
      </c>
      <c r="X4649">
        <f>VALUE(TEXT(sales_order1[[#This Row],[date]], "D"))</f>
        <v>4</v>
      </c>
      <c r="Y4649">
        <v>5</v>
      </c>
    </row>
    <row r="4650" spans="1:25" x14ac:dyDescent="0.25">
      <c r="A4650" s="1">
        <v>44596</v>
      </c>
      <c r="B4650">
        <v>70247</v>
      </c>
      <c r="C4650" t="s">
        <v>51</v>
      </c>
      <c r="D4650" t="str">
        <f>VLOOKUP(sales_order1[[#This Row],[itemCode]],product_details3!B:C,2,0)</f>
        <v>MSTH50</v>
      </c>
      <c r="E4650" t="s">
        <v>52</v>
      </c>
      <c r="F4650" t="s">
        <v>21</v>
      </c>
      <c r="G4650">
        <v>100</v>
      </c>
      <c r="H4650">
        <v>15.75</v>
      </c>
      <c r="I4650">
        <v>1575</v>
      </c>
      <c r="J4650">
        <v>4.45</v>
      </c>
      <c r="K4650">
        <v>445</v>
      </c>
      <c r="L4650">
        <v>11.3</v>
      </c>
      <c r="M4650">
        <v>0.71746031746031746</v>
      </c>
      <c r="N4650">
        <v>1130</v>
      </c>
      <c r="O4650" t="s">
        <v>82</v>
      </c>
      <c r="P4650" t="s">
        <v>83</v>
      </c>
      <c r="Q4650" t="s">
        <v>64</v>
      </c>
      <c r="R4650" t="s">
        <v>40</v>
      </c>
      <c r="S4650" t="s">
        <v>84</v>
      </c>
      <c r="T4650" t="s">
        <v>85</v>
      </c>
      <c r="U4650" t="s">
        <v>1189</v>
      </c>
      <c r="V4650">
        <f>YEAR(sales_order1[[#This Row],[date]])</f>
        <v>2022</v>
      </c>
      <c r="W4650" t="str">
        <f>TEXT(sales_order1[[#This Row],[date]], "Mmm")</f>
        <v>Feb</v>
      </c>
      <c r="X4650">
        <f>VALUE(TEXT(sales_order1[[#This Row],[date]], "D"))</f>
        <v>4</v>
      </c>
      <c r="Y4650">
        <v>5</v>
      </c>
    </row>
    <row r="4651" spans="1:25" x14ac:dyDescent="0.25">
      <c r="A4651" s="1">
        <v>44599</v>
      </c>
      <c r="B4651">
        <v>70248</v>
      </c>
      <c r="C4651" t="s">
        <v>51</v>
      </c>
      <c r="D4651" t="str">
        <f>VLOOKUP(sales_order1[[#This Row],[itemCode]],product_details3!B:C,2,0)</f>
        <v>MSTH50</v>
      </c>
      <c r="E4651" t="s">
        <v>52</v>
      </c>
      <c r="F4651" t="s">
        <v>21</v>
      </c>
      <c r="G4651">
        <v>150</v>
      </c>
      <c r="H4651">
        <v>15.75</v>
      </c>
      <c r="I4651">
        <v>2362.5</v>
      </c>
      <c r="J4651">
        <v>4.45</v>
      </c>
      <c r="K4651">
        <v>667.5</v>
      </c>
      <c r="L4651">
        <v>11.3</v>
      </c>
      <c r="M4651">
        <v>0.71746031746031746</v>
      </c>
      <c r="N4651">
        <v>1695</v>
      </c>
      <c r="O4651" t="s">
        <v>528</v>
      </c>
      <c r="P4651" t="s">
        <v>529</v>
      </c>
      <c r="Q4651" t="s">
        <v>132</v>
      </c>
      <c r="R4651" t="s">
        <v>56</v>
      </c>
      <c r="S4651" t="s">
        <v>133</v>
      </c>
      <c r="T4651" t="s">
        <v>530</v>
      </c>
      <c r="U4651" t="s">
        <v>1191</v>
      </c>
      <c r="V4651">
        <f>YEAR(sales_order1[[#This Row],[date]])</f>
        <v>2022</v>
      </c>
      <c r="W4651" t="str">
        <f>TEXT(sales_order1[[#This Row],[date]], "Mmm")</f>
        <v>Feb</v>
      </c>
      <c r="X4651">
        <f>VALUE(TEXT(sales_order1[[#This Row],[date]], "D"))</f>
        <v>7</v>
      </c>
      <c r="Y4651">
        <v>6</v>
      </c>
    </row>
    <row r="4652" spans="1:25" x14ac:dyDescent="0.25">
      <c r="A4652" s="1">
        <v>44599</v>
      </c>
      <c r="B4652">
        <v>70249</v>
      </c>
      <c r="C4652" t="s">
        <v>209</v>
      </c>
      <c r="D4652" t="str">
        <f>VLOOKUP(sales_order1[[#This Row],[itemCode]],product_details3!B:C,2,0)</f>
        <v>CLNG50</v>
      </c>
      <c r="E4652" t="s">
        <v>210</v>
      </c>
      <c r="F4652" t="s">
        <v>45</v>
      </c>
      <c r="G4652">
        <v>200</v>
      </c>
      <c r="H4652">
        <v>6.5</v>
      </c>
      <c r="I4652">
        <v>1300</v>
      </c>
      <c r="J4652">
        <v>2.2999999999999998</v>
      </c>
      <c r="K4652">
        <v>460</v>
      </c>
      <c r="L4652">
        <v>4.2</v>
      </c>
      <c r="M4652">
        <v>0.64615384615384619</v>
      </c>
      <c r="N4652">
        <v>840</v>
      </c>
      <c r="O4652" t="s">
        <v>75</v>
      </c>
      <c r="P4652" t="s">
        <v>76</v>
      </c>
      <c r="Q4652" t="s">
        <v>77</v>
      </c>
      <c r="R4652" t="s">
        <v>72</v>
      </c>
      <c r="S4652" t="s">
        <v>78</v>
      </c>
      <c r="T4652" t="s">
        <v>79</v>
      </c>
      <c r="U4652" t="s">
        <v>1190</v>
      </c>
      <c r="V4652">
        <f>YEAR(sales_order1[[#This Row],[date]])</f>
        <v>2022</v>
      </c>
      <c r="W4652" t="str">
        <f>TEXT(sales_order1[[#This Row],[date]], "Mmm")</f>
        <v>Feb</v>
      </c>
      <c r="X4652">
        <f>VALUE(TEXT(sales_order1[[#This Row],[date]], "D"))</f>
        <v>7</v>
      </c>
      <c r="Y4652">
        <v>6</v>
      </c>
    </row>
    <row r="4653" spans="1:25" x14ac:dyDescent="0.25">
      <c r="A4653" s="1">
        <v>44599</v>
      </c>
      <c r="B4653">
        <v>70250</v>
      </c>
      <c r="C4653" t="s">
        <v>279</v>
      </c>
      <c r="D4653" t="str">
        <f>VLOOKUP(sales_order1[[#This Row],[itemCode]],product_details3!B:C,2,0)</f>
        <v>SRMC15</v>
      </c>
      <c r="E4653" t="s">
        <v>280</v>
      </c>
      <c r="F4653" t="s">
        <v>30</v>
      </c>
      <c r="G4653">
        <v>250</v>
      </c>
      <c r="H4653">
        <v>16.95</v>
      </c>
      <c r="I4653">
        <v>4237.5</v>
      </c>
      <c r="J4653">
        <v>6.2</v>
      </c>
      <c r="K4653">
        <v>1550</v>
      </c>
      <c r="L4653">
        <v>10.75</v>
      </c>
      <c r="M4653">
        <v>0.63421828908554578</v>
      </c>
      <c r="N4653">
        <v>2687.5</v>
      </c>
      <c r="O4653" t="s">
        <v>417</v>
      </c>
      <c r="P4653" t="s">
        <v>418</v>
      </c>
      <c r="Q4653" t="s">
        <v>160</v>
      </c>
      <c r="R4653" t="s">
        <v>112</v>
      </c>
      <c r="S4653" t="s">
        <v>161</v>
      </c>
      <c r="T4653" t="s">
        <v>419</v>
      </c>
      <c r="U4653" t="s">
        <v>1189</v>
      </c>
      <c r="V4653">
        <f>YEAR(sales_order1[[#This Row],[date]])</f>
        <v>2022</v>
      </c>
      <c r="W4653" t="str">
        <f>TEXT(sales_order1[[#This Row],[date]], "Mmm")</f>
        <v>Feb</v>
      </c>
      <c r="X4653">
        <f>VALUE(TEXT(sales_order1[[#This Row],[date]], "D"))</f>
        <v>7</v>
      </c>
      <c r="Y4653">
        <v>6</v>
      </c>
    </row>
    <row r="4654" spans="1:25" x14ac:dyDescent="0.25">
      <c r="A4654" s="1">
        <v>44599</v>
      </c>
      <c r="B4654">
        <v>70251</v>
      </c>
      <c r="C4654" t="s">
        <v>388</v>
      </c>
      <c r="D4654" t="str">
        <f>VLOOKUP(sales_order1[[#This Row],[itemCode]],product_details3!B:C,2,0)</f>
        <v>TNRS200</v>
      </c>
      <c r="E4654" t="s">
        <v>389</v>
      </c>
      <c r="F4654" t="s">
        <v>124</v>
      </c>
      <c r="G4654">
        <v>50</v>
      </c>
      <c r="H4654">
        <v>26.2</v>
      </c>
      <c r="I4654">
        <v>1310</v>
      </c>
      <c r="J4654">
        <v>9.4</v>
      </c>
      <c r="K4654">
        <v>470</v>
      </c>
      <c r="L4654">
        <v>16.8</v>
      </c>
      <c r="M4654">
        <v>0.6412213740458016</v>
      </c>
      <c r="N4654">
        <v>840</v>
      </c>
      <c r="O4654" t="s">
        <v>648</v>
      </c>
      <c r="P4654" t="s">
        <v>649</v>
      </c>
      <c r="Q4654" t="s">
        <v>107</v>
      </c>
      <c r="R4654" t="s">
        <v>40</v>
      </c>
      <c r="S4654" t="s">
        <v>101</v>
      </c>
      <c r="T4654" t="s">
        <v>650</v>
      </c>
      <c r="U4654" t="s">
        <v>1190</v>
      </c>
      <c r="V4654">
        <f>YEAR(sales_order1[[#This Row],[date]])</f>
        <v>2022</v>
      </c>
      <c r="W4654" t="str">
        <f>TEXT(sales_order1[[#This Row],[date]], "Mmm")</f>
        <v>Feb</v>
      </c>
      <c r="X4654">
        <f>VALUE(TEXT(sales_order1[[#This Row],[date]], "D"))</f>
        <v>7</v>
      </c>
      <c r="Y4654">
        <v>6</v>
      </c>
    </row>
    <row r="4655" spans="1:25" x14ac:dyDescent="0.25">
      <c r="A4655" s="1">
        <v>44599</v>
      </c>
      <c r="B4655">
        <v>70252</v>
      </c>
      <c r="C4655" t="s">
        <v>19</v>
      </c>
      <c r="D4655" t="str">
        <f>VLOOKUP(sales_order1[[#This Row],[itemCode]],product_details3!B:C,2,0)</f>
        <v>MSTH100</v>
      </c>
      <c r="E4655" t="s">
        <v>20</v>
      </c>
      <c r="F4655" t="s">
        <v>21</v>
      </c>
      <c r="G4655">
        <v>100</v>
      </c>
      <c r="H4655">
        <v>26.25</v>
      </c>
      <c r="I4655">
        <v>2625</v>
      </c>
      <c r="J4655">
        <v>7.75</v>
      </c>
      <c r="K4655">
        <v>775</v>
      </c>
      <c r="L4655">
        <v>18.5</v>
      </c>
      <c r="M4655">
        <v>0.70476190476190481</v>
      </c>
      <c r="N4655">
        <v>1850</v>
      </c>
      <c r="O4655" t="s">
        <v>754</v>
      </c>
      <c r="P4655" t="s">
        <v>755</v>
      </c>
      <c r="Q4655" t="s">
        <v>191</v>
      </c>
      <c r="R4655" t="s">
        <v>56</v>
      </c>
      <c r="S4655" t="s">
        <v>192</v>
      </c>
      <c r="T4655" t="s">
        <v>255</v>
      </c>
      <c r="U4655" t="s">
        <v>1191</v>
      </c>
      <c r="V4655">
        <f>YEAR(sales_order1[[#This Row],[date]])</f>
        <v>2022</v>
      </c>
      <c r="W4655" t="str">
        <f>TEXT(sales_order1[[#This Row],[date]], "Mmm")</f>
        <v>Feb</v>
      </c>
      <c r="X4655">
        <f>VALUE(TEXT(sales_order1[[#This Row],[date]], "D"))</f>
        <v>7</v>
      </c>
      <c r="Y4655">
        <v>6</v>
      </c>
    </row>
    <row r="4656" spans="1:25" x14ac:dyDescent="0.25">
      <c r="A4656" s="1">
        <v>44599</v>
      </c>
      <c r="B4656">
        <v>70253</v>
      </c>
      <c r="C4656" t="s">
        <v>170</v>
      </c>
      <c r="D4656" t="str">
        <f>VLOOKUP(sales_order1[[#This Row],[itemCode]],product_details3!B:C,2,0)</f>
        <v>MKRM100</v>
      </c>
      <c r="E4656" t="s">
        <v>171</v>
      </c>
      <c r="F4656" t="s">
        <v>151</v>
      </c>
      <c r="G4656">
        <v>100</v>
      </c>
      <c r="H4656">
        <v>5.5</v>
      </c>
      <c r="I4656">
        <v>550</v>
      </c>
      <c r="J4656">
        <v>2.2999999999999998</v>
      </c>
      <c r="K4656">
        <v>230</v>
      </c>
      <c r="L4656">
        <v>3.2</v>
      </c>
      <c r="M4656">
        <v>0.5818181818181819</v>
      </c>
      <c r="N4656">
        <v>320</v>
      </c>
      <c r="O4656" t="s">
        <v>152</v>
      </c>
      <c r="P4656" t="s">
        <v>153</v>
      </c>
      <c r="Q4656" t="s">
        <v>154</v>
      </c>
      <c r="R4656" t="s">
        <v>56</v>
      </c>
      <c r="S4656" t="s">
        <v>133</v>
      </c>
      <c r="T4656" t="s">
        <v>155</v>
      </c>
      <c r="U4656" t="s">
        <v>1191</v>
      </c>
      <c r="V4656">
        <f>YEAR(sales_order1[[#This Row],[date]])</f>
        <v>2022</v>
      </c>
      <c r="W4656" t="str">
        <f>TEXT(sales_order1[[#This Row],[date]], "Mmm")</f>
        <v>Feb</v>
      </c>
      <c r="X4656">
        <f>VALUE(TEXT(sales_order1[[#This Row],[date]], "D"))</f>
        <v>7</v>
      </c>
      <c r="Y4656">
        <v>6</v>
      </c>
    </row>
    <row r="4657" spans="1:25" x14ac:dyDescent="0.25">
      <c r="A4657" s="1">
        <v>44599</v>
      </c>
      <c r="B4657">
        <v>70254</v>
      </c>
      <c r="C4657" t="s">
        <v>86</v>
      </c>
      <c r="D4657" t="str">
        <f>VLOOKUP(sales_order1[[#This Row],[itemCode]],product_details3!B:C,2,0)</f>
        <v>SRMH30</v>
      </c>
      <c r="E4657" t="s">
        <v>87</v>
      </c>
      <c r="F4657" t="s">
        <v>30</v>
      </c>
      <c r="G4657">
        <v>50</v>
      </c>
      <c r="H4657">
        <v>21</v>
      </c>
      <c r="I4657">
        <v>1050</v>
      </c>
      <c r="J4657">
        <v>6.6</v>
      </c>
      <c r="K4657">
        <v>330</v>
      </c>
      <c r="L4657">
        <v>14.4</v>
      </c>
      <c r="M4657">
        <v>0.68571428571428572</v>
      </c>
      <c r="N4657">
        <v>720</v>
      </c>
      <c r="O4657" t="s">
        <v>410</v>
      </c>
      <c r="P4657" t="s">
        <v>411</v>
      </c>
      <c r="Q4657" t="s">
        <v>64</v>
      </c>
      <c r="R4657" t="s">
        <v>40</v>
      </c>
      <c r="S4657" t="s">
        <v>229</v>
      </c>
      <c r="T4657" t="s">
        <v>230</v>
      </c>
      <c r="U4657" t="s">
        <v>1189</v>
      </c>
      <c r="V4657">
        <f>YEAR(sales_order1[[#This Row],[date]])</f>
        <v>2022</v>
      </c>
      <c r="W4657" t="str">
        <f>TEXT(sales_order1[[#This Row],[date]], "Mmm")</f>
        <v>Feb</v>
      </c>
      <c r="X4657">
        <f>VALUE(TEXT(sales_order1[[#This Row],[date]], "D"))</f>
        <v>7</v>
      </c>
      <c r="Y4657">
        <v>6</v>
      </c>
    </row>
    <row r="4658" spans="1:25" x14ac:dyDescent="0.25">
      <c r="A4658" s="1">
        <v>44599</v>
      </c>
      <c r="B4658">
        <v>70255</v>
      </c>
      <c r="C4658" t="s">
        <v>19</v>
      </c>
      <c r="D4658" t="str">
        <f>VLOOKUP(sales_order1[[#This Row],[itemCode]],product_details3!B:C,2,0)</f>
        <v>MSTH100</v>
      </c>
      <c r="E4658" t="s">
        <v>20</v>
      </c>
      <c r="F4658" t="s">
        <v>21</v>
      </c>
      <c r="G4658">
        <v>100</v>
      </c>
      <c r="H4658">
        <v>26.25</v>
      </c>
      <c r="I4658">
        <v>2625</v>
      </c>
      <c r="J4658">
        <v>7.75</v>
      </c>
      <c r="K4658">
        <v>775</v>
      </c>
      <c r="L4658">
        <v>18.5</v>
      </c>
      <c r="M4658">
        <v>0.70476190476190481</v>
      </c>
      <c r="N4658">
        <v>1850</v>
      </c>
      <c r="O4658" t="s">
        <v>31</v>
      </c>
      <c r="P4658" t="s">
        <v>32</v>
      </c>
      <c r="Q4658" t="s">
        <v>24</v>
      </c>
      <c r="R4658" t="s">
        <v>25</v>
      </c>
      <c r="S4658" t="s">
        <v>33</v>
      </c>
      <c r="T4658" t="s">
        <v>34</v>
      </c>
      <c r="U4658" t="s">
        <v>1191</v>
      </c>
      <c r="V4658">
        <f>YEAR(sales_order1[[#This Row],[date]])</f>
        <v>2022</v>
      </c>
      <c r="W4658" t="str">
        <f>TEXT(sales_order1[[#This Row],[date]], "Mmm")</f>
        <v>Feb</v>
      </c>
      <c r="X4658">
        <f>VALUE(TEXT(sales_order1[[#This Row],[date]], "D"))</f>
        <v>7</v>
      </c>
      <c r="Y4658">
        <v>6</v>
      </c>
    </row>
    <row r="4659" spans="1:25" x14ac:dyDescent="0.25">
      <c r="A4659" s="1">
        <v>44600</v>
      </c>
      <c r="B4659">
        <v>70256</v>
      </c>
      <c r="C4659" t="s">
        <v>103</v>
      </c>
      <c r="D4659" t="str">
        <f>VLOOKUP(sales_order1[[#This Row],[itemCode]],product_details3!B:C,2,0)</f>
        <v>SCRT50</v>
      </c>
      <c r="E4659" t="s">
        <v>104</v>
      </c>
      <c r="F4659" t="s">
        <v>61</v>
      </c>
      <c r="G4659">
        <v>200</v>
      </c>
      <c r="H4659">
        <v>16.95</v>
      </c>
      <c r="I4659">
        <v>3390</v>
      </c>
      <c r="J4659">
        <v>5.2</v>
      </c>
      <c r="K4659">
        <v>1040</v>
      </c>
      <c r="L4659">
        <v>11.75</v>
      </c>
      <c r="M4659">
        <v>0.69321533923303835</v>
      </c>
      <c r="N4659">
        <v>2350</v>
      </c>
      <c r="O4659" t="s">
        <v>550</v>
      </c>
      <c r="P4659" t="s">
        <v>551</v>
      </c>
      <c r="Q4659" t="s">
        <v>100</v>
      </c>
      <c r="R4659" t="s">
        <v>40</v>
      </c>
      <c r="S4659" t="s">
        <v>101</v>
      </c>
      <c r="T4659" t="s">
        <v>552</v>
      </c>
      <c r="U4659" t="s">
        <v>1190</v>
      </c>
      <c r="V4659">
        <f>YEAR(sales_order1[[#This Row],[date]])</f>
        <v>2022</v>
      </c>
      <c r="W4659" t="str">
        <f>TEXT(sales_order1[[#This Row],[date]], "Mmm")</f>
        <v>Feb</v>
      </c>
      <c r="X4659">
        <f>VALUE(TEXT(sales_order1[[#This Row],[date]], "D"))</f>
        <v>8</v>
      </c>
      <c r="Y4659">
        <v>6</v>
      </c>
    </row>
    <row r="4660" spans="1:25" x14ac:dyDescent="0.25">
      <c r="A4660" s="1">
        <v>44600</v>
      </c>
      <c r="B4660">
        <v>70257</v>
      </c>
      <c r="C4660" t="s">
        <v>325</v>
      </c>
      <c r="D4660" t="str">
        <f>VLOOKUP(sales_order1[[#This Row],[itemCode]],product_details3!B:C,2,0)</f>
        <v>EXFG100</v>
      </c>
      <c r="E4660" t="s">
        <v>326</v>
      </c>
      <c r="F4660" t="s">
        <v>183</v>
      </c>
      <c r="G4660">
        <v>50</v>
      </c>
      <c r="H4660">
        <v>20.75</v>
      </c>
      <c r="I4660">
        <v>1037.5</v>
      </c>
      <c r="J4660">
        <v>7.45</v>
      </c>
      <c r="K4660">
        <v>372.5</v>
      </c>
      <c r="L4660">
        <v>13.3</v>
      </c>
      <c r="M4660">
        <v>0.64096385542168677</v>
      </c>
      <c r="N4660">
        <v>665</v>
      </c>
      <c r="O4660" t="s">
        <v>492</v>
      </c>
      <c r="P4660" t="s">
        <v>493</v>
      </c>
      <c r="Q4660" t="s">
        <v>378</v>
      </c>
      <c r="R4660" t="s">
        <v>72</v>
      </c>
      <c r="S4660" t="s">
        <v>379</v>
      </c>
      <c r="T4660" t="s">
        <v>494</v>
      </c>
      <c r="U4660" t="s">
        <v>1188</v>
      </c>
      <c r="V4660">
        <f>YEAR(sales_order1[[#This Row],[date]])</f>
        <v>2022</v>
      </c>
      <c r="W4660" t="str">
        <f>TEXT(sales_order1[[#This Row],[date]], "Mmm")</f>
        <v>Feb</v>
      </c>
      <c r="X4660">
        <f>VALUE(TEXT(sales_order1[[#This Row],[date]], "D"))</f>
        <v>8</v>
      </c>
      <c r="Y4660">
        <v>6</v>
      </c>
    </row>
    <row r="4661" spans="1:25" x14ac:dyDescent="0.25">
      <c r="A4661" s="1">
        <v>44600</v>
      </c>
      <c r="B4661">
        <v>70258</v>
      </c>
      <c r="C4661" t="s">
        <v>311</v>
      </c>
      <c r="D4661" t="str">
        <f>VLOOKUP(sales_order1[[#This Row],[itemCode]],product_details3!B:C,2,0)</f>
        <v>MSTH30</v>
      </c>
      <c r="E4661" t="s">
        <v>312</v>
      </c>
      <c r="F4661" t="s">
        <v>21</v>
      </c>
      <c r="G4661">
        <v>50</v>
      </c>
      <c r="H4661">
        <v>8.5</v>
      </c>
      <c r="I4661">
        <v>425</v>
      </c>
      <c r="J4661">
        <v>3.3</v>
      </c>
      <c r="K4661">
        <v>165</v>
      </c>
      <c r="L4661">
        <v>5.2</v>
      </c>
      <c r="M4661">
        <v>0.61176470588235299</v>
      </c>
      <c r="N4661">
        <v>260</v>
      </c>
      <c r="O4661" t="s">
        <v>585</v>
      </c>
      <c r="P4661" t="s">
        <v>586</v>
      </c>
      <c r="Q4661" t="s">
        <v>64</v>
      </c>
      <c r="R4661" t="s">
        <v>40</v>
      </c>
      <c r="S4661" t="s">
        <v>65</v>
      </c>
      <c r="T4661" t="s">
        <v>587</v>
      </c>
      <c r="U4661" t="s">
        <v>1190</v>
      </c>
      <c r="V4661">
        <f>YEAR(sales_order1[[#This Row],[date]])</f>
        <v>2022</v>
      </c>
      <c r="W4661" t="str">
        <f>TEXT(sales_order1[[#This Row],[date]], "Mmm")</f>
        <v>Feb</v>
      </c>
      <c r="X4661">
        <f>VALUE(TEXT(sales_order1[[#This Row],[date]], "D"))</f>
        <v>8</v>
      </c>
      <c r="Y4661">
        <v>6</v>
      </c>
    </row>
    <row r="4662" spans="1:25" x14ac:dyDescent="0.25">
      <c r="A4662" s="1">
        <v>44600</v>
      </c>
      <c r="B4662">
        <v>70259</v>
      </c>
      <c r="C4662" t="s">
        <v>35</v>
      </c>
      <c r="D4662" t="str">
        <f>VLOOKUP(sales_order1[[#This Row],[itemCode]],product_details3!B:C,2,0)</f>
        <v>SRMA30</v>
      </c>
      <c r="E4662" t="s">
        <v>36</v>
      </c>
      <c r="F4662" t="s">
        <v>30</v>
      </c>
      <c r="G4662">
        <v>200</v>
      </c>
      <c r="H4662">
        <v>26.2</v>
      </c>
      <c r="I4662">
        <v>5240</v>
      </c>
      <c r="J4662">
        <v>9.4</v>
      </c>
      <c r="K4662">
        <v>1880</v>
      </c>
      <c r="L4662">
        <v>16.8</v>
      </c>
      <c r="M4662">
        <v>0.6412213740458016</v>
      </c>
      <c r="N4662">
        <v>3360</v>
      </c>
      <c r="O4662" t="s">
        <v>62</v>
      </c>
      <c r="P4662" t="s">
        <v>63</v>
      </c>
      <c r="Q4662" t="s">
        <v>64</v>
      </c>
      <c r="R4662" t="s">
        <v>40</v>
      </c>
      <c r="S4662" t="s">
        <v>65</v>
      </c>
      <c r="T4662" t="s">
        <v>66</v>
      </c>
      <c r="U4662" t="s">
        <v>1190</v>
      </c>
      <c r="V4662">
        <f>YEAR(sales_order1[[#This Row],[date]])</f>
        <v>2022</v>
      </c>
      <c r="W4662" t="str">
        <f>TEXT(sales_order1[[#This Row],[date]], "Mmm")</f>
        <v>Feb</v>
      </c>
      <c r="X4662">
        <f>VALUE(TEXT(sales_order1[[#This Row],[date]], "D"))</f>
        <v>8</v>
      </c>
      <c r="Y4662">
        <v>6</v>
      </c>
    </row>
    <row r="4663" spans="1:25" x14ac:dyDescent="0.25">
      <c r="A4663" s="1">
        <v>44600</v>
      </c>
      <c r="B4663">
        <v>70260</v>
      </c>
      <c r="C4663" t="s">
        <v>122</v>
      </c>
      <c r="D4663" t="str">
        <f>VLOOKUP(sales_order1[[#This Row],[itemCode]],product_details3!B:C,2,0)</f>
        <v>TNRE150</v>
      </c>
      <c r="E4663" t="s">
        <v>123</v>
      </c>
      <c r="F4663" t="s">
        <v>124</v>
      </c>
      <c r="G4663">
        <v>250</v>
      </c>
      <c r="H4663">
        <v>16.95</v>
      </c>
      <c r="I4663">
        <v>4237.5</v>
      </c>
      <c r="J4663">
        <v>5.2</v>
      </c>
      <c r="K4663">
        <v>1300</v>
      </c>
      <c r="L4663">
        <v>11.75</v>
      </c>
      <c r="M4663">
        <v>0.69321533923303835</v>
      </c>
      <c r="N4663">
        <v>2937.5</v>
      </c>
      <c r="O4663" t="s">
        <v>216</v>
      </c>
      <c r="P4663" t="s">
        <v>217</v>
      </c>
      <c r="Q4663" t="s">
        <v>218</v>
      </c>
      <c r="R4663" t="s">
        <v>40</v>
      </c>
      <c r="S4663" t="s">
        <v>219</v>
      </c>
      <c r="T4663" t="s">
        <v>220</v>
      </c>
      <c r="U4663" t="s">
        <v>1190</v>
      </c>
      <c r="V4663">
        <f>YEAR(sales_order1[[#This Row],[date]])</f>
        <v>2022</v>
      </c>
      <c r="W4663" t="str">
        <f>TEXT(sales_order1[[#This Row],[date]], "Mmm")</f>
        <v>Feb</v>
      </c>
      <c r="X4663">
        <f>VALUE(TEXT(sales_order1[[#This Row],[date]], "D"))</f>
        <v>8</v>
      </c>
      <c r="Y4663">
        <v>6</v>
      </c>
    </row>
    <row r="4664" spans="1:25" x14ac:dyDescent="0.25">
      <c r="A4664" s="1">
        <v>44600</v>
      </c>
      <c r="B4664">
        <v>70261</v>
      </c>
      <c r="C4664" t="s">
        <v>194</v>
      </c>
      <c r="D4664" t="str">
        <f>VLOOKUP(sales_order1[[#This Row],[itemCode]],product_details3!B:C,2,0)</f>
        <v>CLNG150</v>
      </c>
      <c r="E4664" t="s">
        <v>195</v>
      </c>
      <c r="F4664" t="s">
        <v>45</v>
      </c>
      <c r="G4664">
        <v>150</v>
      </c>
      <c r="H4664">
        <v>12.75</v>
      </c>
      <c r="I4664">
        <v>1912.5</v>
      </c>
      <c r="J4664">
        <v>4.45</v>
      </c>
      <c r="K4664">
        <v>667.5</v>
      </c>
      <c r="L4664">
        <v>8.3000000000000007</v>
      </c>
      <c r="M4664">
        <v>0.65098039215686276</v>
      </c>
      <c r="N4664">
        <v>1245</v>
      </c>
      <c r="O4664" t="s">
        <v>443</v>
      </c>
      <c r="P4664" t="s">
        <v>444</v>
      </c>
      <c r="Q4664" t="s">
        <v>111</v>
      </c>
      <c r="R4664" t="s">
        <v>112</v>
      </c>
      <c r="S4664" t="s">
        <v>445</v>
      </c>
      <c r="T4664" t="s">
        <v>446</v>
      </c>
      <c r="U4664" t="s">
        <v>1189</v>
      </c>
      <c r="V4664">
        <f>YEAR(sales_order1[[#This Row],[date]])</f>
        <v>2022</v>
      </c>
      <c r="W4664" t="str">
        <f>TEXT(sales_order1[[#This Row],[date]], "Mmm")</f>
        <v>Feb</v>
      </c>
      <c r="X4664">
        <f>VALUE(TEXT(sales_order1[[#This Row],[date]], "D"))</f>
        <v>8</v>
      </c>
      <c r="Y4664">
        <v>6</v>
      </c>
    </row>
    <row r="4665" spans="1:25" x14ac:dyDescent="0.25">
      <c r="A4665" s="1">
        <v>44600</v>
      </c>
      <c r="B4665">
        <v>70262</v>
      </c>
      <c r="C4665" t="s">
        <v>325</v>
      </c>
      <c r="D4665" t="str">
        <f>VLOOKUP(sales_order1[[#This Row],[itemCode]],product_details3!B:C,2,0)</f>
        <v>EXFG100</v>
      </c>
      <c r="E4665" t="s">
        <v>326</v>
      </c>
      <c r="F4665" t="s">
        <v>183</v>
      </c>
      <c r="G4665">
        <v>100</v>
      </c>
      <c r="H4665">
        <v>20.75</v>
      </c>
      <c r="I4665">
        <v>2075</v>
      </c>
      <c r="J4665">
        <v>7.45</v>
      </c>
      <c r="K4665">
        <v>745</v>
      </c>
      <c r="L4665">
        <v>13.3</v>
      </c>
      <c r="M4665">
        <v>0.64096385542168677</v>
      </c>
      <c r="N4665">
        <v>1330</v>
      </c>
      <c r="O4665" t="s">
        <v>732</v>
      </c>
      <c r="P4665" t="s">
        <v>733</v>
      </c>
      <c r="Q4665" t="s">
        <v>383</v>
      </c>
      <c r="R4665" t="s">
        <v>72</v>
      </c>
      <c r="S4665" t="s">
        <v>384</v>
      </c>
      <c r="T4665" t="s">
        <v>635</v>
      </c>
      <c r="U4665" t="s">
        <v>1188</v>
      </c>
      <c r="V4665">
        <f>YEAR(sales_order1[[#This Row],[date]])</f>
        <v>2022</v>
      </c>
      <c r="W4665" t="str">
        <f>TEXT(sales_order1[[#This Row],[date]], "Mmm")</f>
        <v>Feb</v>
      </c>
      <c r="X4665">
        <f>VALUE(TEXT(sales_order1[[#This Row],[date]], "D"))</f>
        <v>8</v>
      </c>
      <c r="Y4665">
        <v>6</v>
      </c>
    </row>
    <row r="4666" spans="1:25" x14ac:dyDescent="0.25">
      <c r="A4666" s="1">
        <v>44600</v>
      </c>
      <c r="B4666">
        <v>70263</v>
      </c>
      <c r="C4666" t="s">
        <v>51</v>
      </c>
      <c r="D4666" t="str">
        <f>VLOOKUP(sales_order1[[#This Row],[itemCode]],product_details3!B:C,2,0)</f>
        <v>MSTH50</v>
      </c>
      <c r="E4666" t="s">
        <v>52</v>
      </c>
      <c r="F4666" t="s">
        <v>21</v>
      </c>
      <c r="G4666">
        <v>200</v>
      </c>
      <c r="H4666">
        <v>15.75</v>
      </c>
      <c r="I4666">
        <v>3150</v>
      </c>
      <c r="J4666">
        <v>4.45</v>
      </c>
      <c r="K4666">
        <v>890</v>
      </c>
      <c r="L4666">
        <v>11.3</v>
      </c>
      <c r="M4666">
        <v>0.71746031746031746</v>
      </c>
      <c r="N4666">
        <v>2260</v>
      </c>
      <c r="O4666" t="s">
        <v>771</v>
      </c>
      <c r="P4666" t="s">
        <v>772</v>
      </c>
      <c r="Q4666" t="s">
        <v>160</v>
      </c>
      <c r="R4666" t="s">
        <v>112</v>
      </c>
      <c r="S4666" t="s">
        <v>297</v>
      </c>
      <c r="T4666" t="s">
        <v>693</v>
      </c>
      <c r="U4666" t="s">
        <v>1189</v>
      </c>
      <c r="V4666">
        <f>YEAR(sales_order1[[#This Row],[date]])</f>
        <v>2022</v>
      </c>
      <c r="W4666" t="str">
        <f>TEXT(sales_order1[[#This Row],[date]], "Mmm")</f>
        <v>Feb</v>
      </c>
      <c r="X4666">
        <f>VALUE(TEXT(sales_order1[[#This Row],[date]], "D"))</f>
        <v>8</v>
      </c>
      <c r="Y4666">
        <v>6</v>
      </c>
    </row>
    <row r="4667" spans="1:25" x14ac:dyDescent="0.25">
      <c r="A4667" s="1">
        <v>44600</v>
      </c>
      <c r="B4667">
        <v>70264</v>
      </c>
      <c r="C4667" t="s">
        <v>115</v>
      </c>
      <c r="D4667" t="str">
        <f>VLOOKUP(sales_order1[[#This Row],[itemCode]],product_details3!B:C,2,0)</f>
        <v>SCRS30100</v>
      </c>
      <c r="E4667" t="s">
        <v>116</v>
      </c>
      <c r="F4667" t="s">
        <v>61</v>
      </c>
      <c r="G4667">
        <v>300</v>
      </c>
      <c r="H4667">
        <v>32.75</v>
      </c>
      <c r="I4667">
        <v>9825</v>
      </c>
      <c r="J4667">
        <v>11.25</v>
      </c>
      <c r="K4667">
        <v>3375</v>
      </c>
      <c r="L4667">
        <v>21.5</v>
      </c>
      <c r="M4667">
        <v>0.65648854961832059</v>
      </c>
      <c r="N4667">
        <v>6450</v>
      </c>
      <c r="O4667" t="s">
        <v>91</v>
      </c>
      <c r="P4667" t="s">
        <v>92</v>
      </c>
      <c r="Q4667" t="s">
        <v>93</v>
      </c>
      <c r="R4667" t="s">
        <v>72</v>
      </c>
      <c r="S4667" t="s">
        <v>94</v>
      </c>
      <c r="T4667" t="s">
        <v>95</v>
      </c>
      <c r="U4667" t="s">
        <v>1190</v>
      </c>
      <c r="V4667">
        <f>YEAR(sales_order1[[#This Row],[date]])</f>
        <v>2022</v>
      </c>
      <c r="W4667" t="str">
        <f>TEXT(sales_order1[[#This Row],[date]], "Mmm")</f>
        <v>Feb</v>
      </c>
      <c r="X4667">
        <f>VALUE(TEXT(sales_order1[[#This Row],[date]], "D"))</f>
        <v>8</v>
      </c>
      <c r="Y4667">
        <v>6</v>
      </c>
    </row>
    <row r="4668" spans="1:25" x14ac:dyDescent="0.25">
      <c r="A4668" s="1">
        <v>44600</v>
      </c>
      <c r="B4668">
        <v>70265</v>
      </c>
      <c r="C4668" t="s">
        <v>28</v>
      </c>
      <c r="D4668" t="str">
        <f>VLOOKUP(sales_order1[[#This Row],[itemCode]],product_details3!B:C,2,0)</f>
        <v>SRMC30</v>
      </c>
      <c r="E4668" t="s">
        <v>29</v>
      </c>
      <c r="F4668" t="s">
        <v>30</v>
      </c>
      <c r="G4668">
        <v>50</v>
      </c>
      <c r="H4668">
        <v>22.6</v>
      </c>
      <c r="I4668">
        <v>1130</v>
      </c>
      <c r="J4668">
        <v>7.6</v>
      </c>
      <c r="K4668">
        <v>380</v>
      </c>
      <c r="L4668">
        <v>15</v>
      </c>
      <c r="M4668">
        <v>0.66371681415929207</v>
      </c>
      <c r="N4668">
        <v>750</v>
      </c>
      <c r="O4668" t="s">
        <v>184</v>
      </c>
      <c r="P4668" t="s">
        <v>185</v>
      </c>
      <c r="Q4668" t="s">
        <v>186</v>
      </c>
      <c r="R4668" t="s">
        <v>112</v>
      </c>
      <c r="S4668" t="s">
        <v>187</v>
      </c>
      <c r="T4668" t="s">
        <v>188</v>
      </c>
      <c r="U4668" t="s">
        <v>1189</v>
      </c>
      <c r="V4668">
        <f>YEAR(sales_order1[[#This Row],[date]])</f>
        <v>2022</v>
      </c>
      <c r="W4668" t="str">
        <f>TEXT(sales_order1[[#This Row],[date]], "Mmm")</f>
        <v>Feb</v>
      </c>
      <c r="X4668">
        <f>VALUE(TEXT(sales_order1[[#This Row],[date]], "D"))</f>
        <v>8</v>
      </c>
      <c r="Y4668">
        <v>6</v>
      </c>
    </row>
    <row r="4669" spans="1:25" x14ac:dyDescent="0.25">
      <c r="A4669" s="1">
        <v>44600</v>
      </c>
      <c r="B4669">
        <v>70266</v>
      </c>
      <c r="C4669" t="s">
        <v>115</v>
      </c>
      <c r="D4669" t="str">
        <f>VLOOKUP(sales_order1[[#This Row],[itemCode]],product_details3!B:C,2,0)</f>
        <v>SCRS30100</v>
      </c>
      <c r="E4669" t="s">
        <v>116</v>
      </c>
      <c r="F4669" t="s">
        <v>61</v>
      </c>
      <c r="G4669">
        <v>50</v>
      </c>
      <c r="H4669">
        <v>32.75</v>
      </c>
      <c r="I4669">
        <v>1637.5</v>
      </c>
      <c r="J4669">
        <v>11.25</v>
      </c>
      <c r="K4669">
        <v>562.5</v>
      </c>
      <c r="L4669">
        <v>21.5</v>
      </c>
      <c r="M4669">
        <v>0.65648854961832059</v>
      </c>
      <c r="N4669">
        <v>1075</v>
      </c>
      <c r="O4669" t="s">
        <v>784</v>
      </c>
      <c r="P4669" t="s">
        <v>785</v>
      </c>
      <c r="Q4669" t="s">
        <v>93</v>
      </c>
      <c r="R4669" t="s">
        <v>72</v>
      </c>
      <c r="S4669" t="s">
        <v>260</v>
      </c>
      <c r="T4669" t="s">
        <v>611</v>
      </c>
      <c r="U4669" t="s">
        <v>1190</v>
      </c>
      <c r="V4669">
        <f>YEAR(sales_order1[[#This Row],[date]])</f>
        <v>2022</v>
      </c>
      <c r="W4669" t="str">
        <f>TEXT(sales_order1[[#This Row],[date]], "Mmm")</f>
        <v>Feb</v>
      </c>
      <c r="X4669">
        <f>VALUE(TEXT(sales_order1[[#This Row],[date]], "D"))</f>
        <v>8</v>
      </c>
      <c r="Y4669">
        <v>6</v>
      </c>
    </row>
    <row r="4670" spans="1:25" x14ac:dyDescent="0.25">
      <c r="A4670" s="1">
        <v>44601</v>
      </c>
      <c r="B4670">
        <v>70267</v>
      </c>
      <c r="C4670" t="s">
        <v>51</v>
      </c>
      <c r="D4670" t="str">
        <f>VLOOKUP(sales_order1[[#This Row],[itemCode]],product_details3!B:C,2,0)</f>
        <v>MSTH50</v>
      </c>
      <c r="E4670" t="s">
        <v>52</v>
      </c>
      <c r="F4670" t="s">
        <v>21</v>
      </c>
      <c r="G4670">
        <v>200</v>
      </c>
      <c r="H4670">
        <v>15.75</v>
      </c>
      <c r="I4670">
        <v>3150</v>
      </c>
      <c r="J4670">
        <v>4.45</v>
      </c>
      <c r="K4670">
        <v>890</v>
      </c>
      <c r="L4670">
        <v>11.3</v>
      </c>
      <c r="M4670">
        <v>0.71746031746031746</v>
      </c>
      <c r="N4670">
        <v>2260</v>
      </c>
      <c r="O4670" t="s">
        <v>576</v>
      </c>
      <c r="P4670" t="s">
        <v>577</v>
      </c>
      <c r="Q4670" t="s">
        <v>132</v>
      </c>
      <c r="R4670" t="s">
        <v>56</v>
      </c>
      <c r="S4670" t="s">
        <v>133</v>
      </c>
      <c r="T4670" t="s">
        <v>578</v>
      </c>
      <c r="U4670" t="s">
        <v>1191</v>
      </c>
      <c r="V4670">
        <f>YEAR(sales_order1[[#This Row],[date]])</f>
        <v>2022</v>
      </c>
      <c r="W4670" t="str">
        <f>TEXT(sales_order1[[#This Row],[date]], "Mmm")</f>
        <v>Feb</v>
      </c>
      <c r="X4670">
        <f>VALUE(TEXT(sales_order1[[#This Row],[date]], "D"))</f>
        <v>9</v>
      </c>
      <c r="Y4670">
        <v>6</v>
      </c>
    </row>
    <row r="4671" spans="1:25" x14ac:dyDescent="0.25">
      <c r="A4671" s="1">
        <v>44601</v>
      </c>
      <c r="B4671">
        <v>70268</v>
      </c>
      <c r="C4671" t="s">
        <v>86</v>
      </c>
      <c r="D4671" t="str">
        <f>VLOOKUP(sales_order1[[#This Row],[itemCode]],product_details3!B:C,2,0)</f>
        <v>SRMH30</v>
      </c>
      <c r="E4671" t="s">
        <v>87</v>
      </c>
      <c r="F4671" t="s">
        <v>30</v>
      </c>
      <c r="G4671">
        <v>150</v>
      </c>
      <c r="H4671">
        <v>21</v>
      </c>
      <c r="I4671">
        <v>3150</v>
      </c>
      <c r="J4671">
        <v>6.6</v>
      </c>
      <c r="K4671">
        <v>990</v>
      </c>
      <c r="L4671">
        <v>14.4</v>
      </c>
      <c r="M4671">
        <v>0.68571428571428572</v>
      </c>
      <c r="N4671">
        <v>2160</v>
      </c>
      <c r="O4671" t="s">
        <v>430</v>
      </c>
      <c r="P4671" t="s">
        <v>431</v>
      </c>
      <c r="Q4671" t="s">
        <v>218</v>
      </c>
      <c r="R4671" t="s">
        <v>40</v>
      </c>
      <c r="S4671" t="s">
        <v>432</v>
      </c>
      <c r="T4671" t="s">
        <v>433</v>
      </c>
      <c r="U4671" t="s">
        <v>1190</v>
      </c>
      <c r="V4671">
        <f>YEAR(sales_order1[[#This Row],[date]])</f>
        <v>2022</v>
      </c>
      <c r="W4671" t="str">
        <f>TEXT(sales_order1[[#This Row],[date]], "Mmm")</f>
        <v>Feb</v>
      </c>
      <c r="X4671">
        <f>VALUE(TEXT(sales_order1[[#This Row],[date]], "D"))</f>
        <v>9</v>
      </c>
      <c r="Y4671">
        <v>6</v>
      </c>
    </row>
    <row r="4672" spans="1:25" x14ac:dyDescent="0.25">
      <c r="A4672" s="1">
        <v>44601</v>
      </c>
      <c r="B4672">
        <v>70269</v>
      </c>
      <c r="C4672" t="s">
        <v>96</v>
      </c>
      <c r="D4672" t="str">
        <f>VLOOKUP(sales_order1[[#This Row],[itemCode]],product_details3!B:C,2,0)</f>
        <v>MSTL30</v>
      </c>
      <c r="E4672" t="s">
        <v>97</v>
      </c>
      <c r="F4672" t="s">
        <v>21</v>
      </c>
      <c r="G4672">
        <v>150</v>
      </c>
      <c r="H4672">
        <v>9.3000000000000007</v>
      </c>
      <c r="I4672">
        <v>1395</v>
      </c>
      <c r="J4672">
        <v>3.8</v>
      </c>
      <c r="K4672">
        <v>570</v>
      </c>
      <c r="L4672">
        <v>5.5</v>
      </c>
      <c r="M4672">
        <v>0.59139784946236562</v>
      </c>
      <c r="N4672">
        <v>825</v>
      </c>
      <c r="O4672" t="s">
        <v>511</v>
      </c>
      <c r="P4672" t="s">
        <v>512</v>
      </c>
      <c r="Q4672" t="s">
        <v>201</v>
      </c>
      <c r="R4672" t="s">
        <v>25</v>
      </c>
      <c r="S4672" t="s">
        <v>372</v>
      </c>
      <c r="T4672" t="s">
        <v>513</v>
      </c>
      <c r="U4672" t="s">
        <v>1191</v>
      </c>
      <c r="V4672">
        <f>YEAR(sales_order1[[#This Row],[date]])</f>
        <v>2022</v>
      </c>
      <c r="W4672" t="str">
        <f>TEXT(sales_order1[[#This Row],[date]], "Mmm")</f>
        <v>Feb</v>
      </c>
      <c r="X4672">
        <f>VALUE(TEXT(sales_order1[[#This Row],[date]], "D"))</f>
        <v>9</v>
      </c>
      <c r="Y4672">
        <v>6</v>
      </c>
    </row>
    <row r="4673" spans="1:25" x14ac:dyDescent="0.25">
      <c r="A4673" s="1">
        <v>44601</v>
      </c>
      <c r="B4673">
        <v>70270</v>
      </c>
      <c r="C4673" t="s">
        <v>86</v>
      </c>
      <c r="D4673" t="str">
        <f>VLOOKUP(sales_order1[[#This Row],[itemCode]],product_details3!B:C,2,0)</f>
        <v>SRMH30</v>
      </c>
      <c r="E4673" t="s">
        <v>87</v>
      </c>
      <c r="F4673" t="s">
        <v>30</v>
      </c>
      <c r="G4673">
        <v>50</v>
      </c>
      <c r="H4673">
        <v>21</v>
      </c>
      <c r="I4673">
        <v>1050</v>
      </c>
      <c r="J4673">
        <v>6.6</v>
      </c>
      <c r="K4673">
        <v>330</v>
      </c>
      <c r="L4673">
        <v>14.4</v>
      </c>
      <c r="M4673">
        <v>0.68571428571428572</v>
      </c>
      <c r="N4673">
        <v>720</v>
      </c>
      <c r="O4673" t="s">
        <v>490</v>
      </c>
      <c r="P4673" t="s">
        <v>491</v>
      </c>
      <c r="Q4673" t="s">
        <v>271</v>
      </c>
      <c r="R4673" t="s">
        <v>56</v>
      </c>
      <c r="S4673" t="s">
        <v>192</v>
      </c>
      <c r="T4673" t="s">
        <v>272</v>
      </c>
      <c r="U4673" t="s">
        <v>1191</v>
      </c>
      <c r="V4673">
        <f>YEAR(sales_order1[[#This Row],[date]])</f>
        <v>2022</v>
      </c>
      <c r="W4673" t="str">
        <f>TEXT(sales_order1[[#This Row],[date]], "Mmm")</f>
        <v>Feb</v>
      </c>
      <c r="X4673">
        <f>VALUE(TEXT(sales_order1[[#This Row],[date]], "D"))</f>
        <v>9</v>
      </c>
      <c r="Y4673">
        <v>6</v>
      </c>
    </row>
    <row r="4674" spans="1:25" x14ac:dyDescent="0.25">
      <c r="A4674" s="1">
        <v>44601</v>
      </c>
      <c r="B4674">
        <v>70271</v>
      </c>
      <c r="C4674" t="s">
        <v>327</v>
      </c>
      <c r="D4674" t="str">
        <f>VLOOKUP(sales_order1[[#This Row],[itemCode]],product_details3!B:C,2,0)</f>
        <v>SCR50+50</v>
      </c>
      <c r="E4674" t="s">
        <v>328</v>
      </c>
      <c r="F4674" t="s">
        <v>61</v>
      </c>
      <c r="G4674">
        <v>200</v>
      </c>
      <c r="H4674">
        <v>15.75</v>
      </c>
      <c r="I4674">
        <v>3150</v>
      </c>
      <c r="J4674">
        <v>4.45</v>
      </c>
      <c r="K4674">
        <v>890</v>
      </c>
      <c r="L4674">
        <v>11.3</v>
      </c>
      <c r="M4674">
        <v>0.71746031746031746</v>
      </c>
      <c r="N4674">
        <v>2260</v>
      </c>
      <c r="O4674" t="s">
        <v>670</v>
      </c>
      <c r="P4674" t="s">
        <v>671</v>
      </c>
      <c r="Q4674" t="s">
        <v>383</v>
      </c>
      <c r="R4674" t="s">
        <v>72</v>
      </c>
      <c r="S4674" t="s">
        <v>459</v>
      </c>
      <c r="T4674" t="s">
        <v>672</v>
      </c>
      <c r="U4674" t="s">
        <v>1188</v>
      </c>
      <c r="V4674">
        <f>YEAR(sales_order1[[#This Row],[date]])</f>
        <v>2022</v>
      </c>
      <c r="W4674" t="str">
        <f>TEXT(sales_order1[[#This Row],[date]], "Mmm")</f>
        <v>Feb</v>
      </c>
      <c r="X4674">
        <f>VALUE(TEXT(sales_order1[[#This Row],[date]], "D"))</f>
        <v>9</v>
      </c>
      <c r="Y4674">
        <v>6</v>
      </c>
    </row>
    <row r="4675" spans="1:25" x14ac:dyDescent="0.25">
      <c r="A4675" s="1">
        <v>44601</v>
      </c>
      <c r="B4675">
        <v>70272</v>
      </c>
      <c r="C4675" t="s">
        <v>327</v>
      </c>
      <c r="D4675" t="str">
        <f>VLOOKUP(sales_order1[[#This Row],[itemCode]],product_details3!B:C,2,0)</f>
        <v>SCR50+50</v>
      </c>
      <c r="E4675" t="s">
        <v>328</v>
      </c>
      <c r="F4675" t="s">
        <v>61</v>
      </c>
      <c r="G4675">
        <v>50</v>
      </c>
      <c r="H4675">
        <v>15.75</v>
      </c>
      <c r="I4675">
        <v>787.5</v>
      </c>
      <c r="J4675">
        <v>4.45</v>
      </c>
      <c r="K4675">
        <v>222.5</v>
      </c>
      <c r="L4675">
        <v>11.3</v>
      </c>
      <c r="M4675">
        <v>0.71746031746031746</v>
      </c>
      <c r="N4675">
        <v>565</v>
      </c>
      <c r="O4675" t="s">
        <v>196</v>
      </c>
      <c r="P4675" t="s">
        <v>197</v>
      </c>
      <c r="Q4675" t="s">
        <v>132</v>
      </c>
      <c r="R4675" t="s">
        <v>56</v>
      </c>
      <c r="S4675" t="s">
        <v>133</v>
      </c>
      <c r="T4675" t="s">
        <v>198</v>
      </c>
      <c r="U4675" t="s">
        <v>1191</v>
      </c>
      <c r="V4675">
        <f>YEAR(sales_order1[[#This Row],[date]])</f>
        <v>2022</v>
      </c>
      <c r="W4675" t="str">
        <f>TEXT(sales_order1[[#This Row],[date]], "Mmm")</f>
        <v>Feb</v>
      </c>
      <c r="X4675">
        <f>VALUE(TEXT(sales_order1[[#This Row],[date]], "D"))</f>
        <v>9</v>
      </c>
      <c r="Y4675">
        <v>6</v>
      </c>
    </row>
    <row r="4676" spans="1:25" x14ac:dyDescent="0.25">
      <c r="A4676" s="1">
        <v>44601</v>
      </c>
      <c r="B4676">
        <v>70273</v>
      </c>
      <c r="C4676" t="s">
        <v>135</v>
      </c>
      <c r="D4676" t="str">
        <f>VLOOKUP(sales_order1[[#This Row],[itemCode]],product_details3!B:C,2,0)</f>
        <v>MSKSH</v>
      </c>
      <c r="E4676" t="s">
        <v>136</v>
      </c>
      <c r="F4676" t="s">
        <v>137</v>
      </c>
      <c r="G4676">
        <v>300</v>
      </c>
      <c r="H4676">
        <v>18.75</v>
      </c>
      <c r="I4676">
        <v>5625</v>
      </c>
      <c r="J4676">
        <v>7.45</v>
      </c>
      <c r="K4676">
        <v>2235</v>
      </c>
      <c r="L4676">
        <v>11.3</v>
      </c>
      <c r="M4676">
        <v>0.60266666666666668</v>
      </c>
      <c r="N4676">
        <v>3390</v>
      </c>
      <c r="O4676" t="s">
        <v>138</v>
      </c>
      <c r="P4676" t="s">
        <v>139</v>
      </c>
      <c r="Q4676" t="s">
        <v>77</v>
      </c>
      <c r="R4676" t="s">
        <v>72</v>
      </c>
      <c r="S4676" t="s">
        <v>140</v>
      </c>
      <c r="T4676" t="s">
        <v>141</v>
      </c>
      <c r="U4676" t="s">
        <v>1190</v>
      </c>
      <c r="V4676">
        <f>YEAR(sales_order1[[#This Row],[date]])</f>
        <v>2022</v>
      </c>
      <c r="W4676" t="str">
        <f>TEXT(sales_order1[[#This Row],[date]], "Mmm")</f>
        <v>Feb</v>
      </c>
      <c r="X4676">
        <f>VALUE(TEXT(sales_order1[[#This Row],[date]], "D"))</f>
        <v>9</v>
      </c>
      <c r="Y4676">
        <v>6</v>
      </c>
    </row>
    <row r="4677" spans="1:25" x14ac:dyDescent="0.25">
      <c r="A4677" s="1">
        <v>44601</v>
      </c>
      <c r="B4677">
        <v>70274</v>
      </c>
      <c r="C4677" t="s">
        <v>19</v>
      </c>
      <c r="D4677" t="str">
        <f>VLOOKUP(sales_order1[[#This Row],[itemCode]],product_details3!B:C,2,0)</f>
        <v>MSTH100</v>
      </c>
      <c r="E4677" t="s">
        <v>20</v>
      </c>
      <c r="F4677" t="s">
        <v>21</v>
      </c>
      <c r="G4677">
        <v>200</v>
      </c>
      <c r="H4677">
        <v>26.25</v>
      </c>
      <c r="I4677">
        <v>5250</v>
      </c>
      <c r="J4677">
        <v>7.75</v>
      </c>
      <c r="K4677">
        <v>1550</v>
      </c>
      <c r="L4677">
        <v>18.5</v>
      </c>
      <c r="M4677">
        <v>0.70476190476190481</v>
      </c>
      <c r="N4677">
        <v>3700</v>
      </c>
      <c r="O4677" t="s">
        <v>643</v>
      </c>
      <c r="P4677" t="s">
        <v>644</v>
      </c>
      <c r="Q4677" t="s">
        <v>107</v>
      </c>
      <c r="R4677" t="s">
        <v>40</v>
      </c>
      <c r="S4677" t="s">
        <v>101</v>
      </c>
      <c r="T4677" t="s">
        <v>645</v>
      </c>
      <c r="U4677" t="s">
        <v>1190</v>
      </c>
      <c r="V4677">
        <f>YEAR(sales_order1[[#This Row],[date]])</f>
        <v>2022</v>
      </c>
      <c r="W4677" t="str">
        <f>TEXT(sales_order1[[#This Row],[date]], "Mmm")</f>
        <v>Feb</v>
      </c>
      <c r="X4677">
        <f>VALUE(TEXT(sales_order1[[#This Row],[date]], "D"))</f>
        <v>9</v>
      </c>
      <c r="Y4677">
        <v>6</v>
      </c>
    </row>
    <row r="4678" spans="1:25" x14ac:dyDescent="0.25">
      <c r="A4678" s="1">
        <v>44601</v>
      </c>
      <c r="B4678">
        <v>70275</v>
      </c>
      <c r="C4678" t="s">
        <v>103</v>
      </c>
      <c r="D4678" t="str">
        <f>VLOOKUP(sales_order1[[#This Row],[itemCode]],product_details3!B:C,2,0)</f>
        <v>SCRT50</v>
      </c>
      <c r="E4678" t="s">
        <v>104</v>
      </c>
      <c r="F4678" t="s">
        <v>61</v>
      </c>
      <c r="G4678">
        <v>350</v>
      </c>
      <c r="H4678">
        <v>16.95</v>
      </c>
      <c r="I4678">
        <v>5932.5</v>
      </c>
      <c r="J4678">
        <v>5.2</v>
      </c>
      <c r="K4678">
        <v>1820</v>
      </c>
      <c r="L4678">
        <v>11.75</v>
      </c>
      <c r="M4678">
        <v>0.69321533923303835</v>
      </c>
      <c r="N4678">
        <v>4112.5</v>
      </c>
      <c r="O4678" t="s">
        <v>167</v>
      </c>
      <c r="P4678" t="s">
        <v>168</v>
      </c>
      <c r="Q4678" t="s">
        <v>100</v>
      </c>
      <c r="R4678" t="s">
        <v>40</v>
      </c>
      <c r="S4678" t="s">
        <v>101</v>
      </c>
      <c r="T4678" t="s">
        <v>169</v>
      </c>
      <c r="U4678" t="s">
        <v>1190</v>
      </c>
      <c r="V4678">
        <f>YEAR(sales_order1[[#This Row],[date]])</f>
        <v>2022</v>
      </c>
      <c r="W4678" t="str">
        <f>TEXT(sales_order1[[#This Row],[date]], "Mmm")</f>
        <v>Feb</v>
      </c>
      <c r="X4678">
        <f>VALUE(TEXT(sales_order1[[#This Row],[date]], "D"))</f>
        <v>9</v>
      </c>
      <c r="Y4678">
        <v>6</v>
      </c>
    </row>
    <row r="4679" spans="1:25" x14ac:dyDescent="0.25">
      <c r="A4679" s="1">
        <v>44601</v>
      </c>
      <c r="B4679">
        <v>70276</v>
      </c>
      <c r="C4679" t="s">
        <v>28</v>
      </c>
      <c r="D4679" t="str">
        <f>VLOOKUP(sales_order1[[#This Row],[itemCode]],product_details3!B:C,2,0)</f>
        <v>SRMC30</v>
      </c>
      <c r="E4679" t="s">
        <v>29</v>
      </c>
      <c r="F4679" t="s">
        <v>30</v>
      </c>
      <c r="G4679">
        <v>200</v>
      </c>
      <c r="H4679">
        <v>22.6</v>
      </c>
      <c r="I4679">
        <v>4520</v>
      </c>
      <c r="J4679">
        <v>7.6</v>
      </c>
      <c r="K4679">
        <v>1520</v>
      </c>
      <c r="L4679">
        <v>15</v>
      </c>
      <c r="M4679">
        <v>0.66371681415929207</v>
      </c>
      <c r="N4679">
        <v>3000</v>
      </c>
      <c r="O4679" t="s">
        <v>376</v>
      </c>
      <c r="P4679" t="s">
        <v>377</v>
      </c>
      <c r="Q4679" t="s">
        <v>378</v>
      </c>
      <c r="R4679" t="s">
        <v>72</v>
      </c>
      <c r="S4679" t="s">
        <v>379</v>
      </c>
      <c r="T4679" t="s">
        <v>380</v>
      </c>
      <c r="U4679" t="s">
        <v>1188</v>
      </c>
      <c r="V4679">
        <f>YEAR(sales_order1[[#This Row],[date]])</f>
        <v>2022</v>
      </c>
      <c r="W4679" t="str">
        <f>TEXT(sales_order1[[#This Row],[date]], "Mmm")</f>
        <v>Feb</v>
      </c>
      <c r="X4679">
        <f>VALUE(TEXT(sales_order1[[#This Row],[date]], "D"))</f>
        <v>9</v>
      </c>
      <c r="Y4679">
        <v>6</v>
      </c>
    </row>
    <row r="4680" spans="1:25" x14ac:dyDescent="0.25">
      <c r="A4680" s="1">
        <v>44602</v>
      </c>
      <c r="B4680">
        <v>70277</v>
      </c>
      <c r="C4680" t="s">
        <v>103</v>
      </c>
      <c r="D4680" t="str">
        <f>VLOOKUP(sales_order1[[#This Row],[itemCode]],product_details3!B:C,2,0)</f>
        <v>SCRT50</v>
      </c>
      <c r="E4680" t="s">
        <v>104</v>
      </c>
      <c r="F4680" t="s">
        <v>61</v>
      </c>
      <c r="G4680">
        <v>250</v>
      </c>
      <c r="H4680">
        <v>16.95</v>
      </c>
      <c r="I4680">
        <v>4237.5</v>
      </c>
      <c r="J4680">
        <v>5.2</v>
      </c>
      <c r="K4680">
        <v>1300</v>
      </c>
      <c r="L4680">
        <v>11.75</v>
      </c>
      <c r="M4680">
        <v>0.69321533923303835</v>
      </c>
      <c r="N4680">
        <v>2937.5</v>
      </c>
      <c r="O4680" t="s">
        <v>46</v>
      </c>
      <c r="P4680" t="s">
        <v>47</v>
      </c>
      <c r="Q4680" t="s">
        <v>48</v>
      </c>
      <c r="R4680" t="s">
        <v>25</v>
      </c>
      <c r="S4680" t="s">
        <v>49</v>
      </c>
      <c r="T4680" t="s">
        <v>50</v>
      </c>
      <c r="U4680" t="s">
        <v>1191</v>
      </c>
      <c r="V4680">
        <f>YEAR(sales_order1[[#This Row],[date]])</f>
        <v>2022</v>
      </c>
      <c r="W4680" t="str">
        <f>TEXT(sales_order1[[#This Row],[date]], "Mmm")</f>
        <v>Feb</v>
      </c>
      <c r="X4680">
        <f>VALUE(TEXT(sales_order1[[#This Row],[date]], "D"))</f>
        <v>10</v>
      </c>
      <c r="Y4680">
        <v>6</v>
      </c>
    </row>
    <row r="4681" spans="1:25" x14ac:dyDescent="0.25">
      <c r="A4681" s="1">
        <v>44602</v>
      </c>
      <c r="B4681">
        <v>70278</v>
      </c>
      <c r="C4681" t="s">
        <v>67</v>
      </c>
      <c r="D4681" t="str">
        <f>VLOOKUP(sales_order1[[#This Row],[itemCode]],product_details3!B:C,2,0)</f>
        <v>SRMH15</v>
      </c>
      <c r="E4681" t="s">
        <v>68</v>
      </c>
      <c r="F4681" t="s">
        <v>30</v>
      </c>
      <c r="G4681">
        <v>100</v>
      </c>
      <c r="H4681">
        <v>15.75</v>
      </c>
      <c r="I4681">
        <v>1575</v>
      </c>
      <c r="J4681">
        <v>5.45</v>
      </c>
      <c r="K4681">
        <v>545</v>
      </c>
      <c r="L4681">
        <v>10.3</v>
      </c>
      <c r="M4681">
        <v>0.65396825396825398</v>
      </c>
      <c r="N4681">
        <v>1030</v>
      </c>
      <c r="O4681" t="s">
        <v>765</v>
      </c>
      <c r="P4681" t="s">
        <v>766</v>
      </c>
      <c r="Q4681" t="s">
        <v>39</v>
      </c>
      <c r="R4681" t="s">
        <v>40</v>
      </c>
      <c r="S4681" t="s">
        <v>41</v>
      </c>
      <c r="T4681" t="s">
        <v>745</v>
      </c>
      <c r="U4681" t="s">
        <v>1188</v>
      </c>
      <c r="V4681">
        <f>YEAR(sales_order1[[#This Row],[date]])</f>
        <v>2022</v>
      </c>
      <c r="W4681" t="str">
        <f>TEXT(sales_order1[[#This Row],[date]], "Mmm")</f>
        <v>Feb</v>
      </c>
      <c r="X4681">
        <f>VALUE(TEXT(sales_order1[[#This Row],[date]], "D"))</f>
        <v>10</v>
      </c>
      <c r="Y4681">
        <v>6</v>
      </c>
    </row>
    <row r="4682" spans="1:25" x14ac:dyDescent="0.25">
      <c r="A4682" s="1">
        <v>44602</v>
      </c>
      <c r="B4682">
        <v>70279</v>
      </c>
      <c r="C4682" t="s">
        <v>19</v>
      </c>
      <c r="D4682" t="str">
        <f>VLOOKUP(sales_order1[[#This Row],[itemCode]],product_details3!B:C,2,0)</f>
        <v>MSTH100</v>
      </c>
      <c r="E4682" t="s">
        <v>20</v>
      </c>
      <c r="F4682" t="s">
        <v>21</v>
      </c>
      <c r="G4682">
        <v>50</v>
      </c>
      <c r="H4682">
        <v>26.25</v>
      </c>
      <c r="I4682">
        <v>1312.5</v>
      </c>
      <c r="J4682">
        <v>7.75</v>
      </c>
      <c r="K4682">
        <v>387.5</v>
      </c>
      <c r="L4682">
        <v>18.5</v>
      </c>
      <c r="M4682">
        <v>0.70476190476190481</v>
      </c>
      <c r="N4682">
        <v>925</v>
      </c>
      <c r="O4682" t="s">
        <v>244</v>
      </c>
      <c r="P4682" t="s">
        <v>245</v>
      </c>
      <c r="Q4682" t="s">
        <v>186</v>
      </c>
      <c r="R4682" t="s">
        <v>112</v>
      </c>
      <c r="S4682" t="s">
        <v>246</v>
      </c>
      <c r="T4682" t="s">
        <v>247</v>
      </c>
      <c r="U4682" t="s">
        <v>1189</v>
      </c>
      <c r="V4682">
        <f>YEAR(sales_order1[[#This Row],[date]])</f>
        <v>2022</v>
      </c>
      <c r="W4682" t="str">
        <f>TEXT(sales_order1[[#This Row],[date]], "Mmm")</f>
        <v>Feb</v>
      </c>
      <c r="X4682">
        <f>VALUE(TEXT(sales_order1[[#This Row],[date]], "D"))</f>
        <v>10</v>
      </c>
      <c r="Y4682">
        <v>6</v>
      </c>
    </row>
    <row r="4683" spans="1:25" x14ac:dyDescent="0.25">
      <c r="A4683" s="1">
        <v>44602</v>
      </c>
      <c r="B4683">
        <v>70280</v>
      </c>
      <c r="C4683" t="s">
        <v>28</v>
      </c>
      <c r="D4683" t="str">
        <f>VLOOKUP(sales_order1[[#This Row],[itemCode]],product_details3!B:C,2,0)</f>
        <v>SRMC30</v>
      </c>
      <c r="E4683" t="s">
        <v>29</v>
      </c>
      <c r="F4683" t="s">
        <v>30</v>
      </c>
      <c r="G4683">
        <v>50</v>
      </c>
      <c r="H4683">
        <v>22.6</v>
      </c>
      <c r="I4683">
        <v>1130</v>
      </c>
      <c r="J4683">
        <v>7.6</v>
      </c>
      <c r="K4683">
        <v>380</v>
      </c>
      <c r="L4683">
        <v>15</v>
      </c>
      <c r="M4683">
        <v>0.66371681415929207</v>
      </c>
      <c r="N4683">
        <v>750</v>
      </c>
      <c r="O4683" t="s">
        <v>531</v>
      </c>
      <c r="P4683" t="s">
        <v>532</v>
      </c>
      <c r="Q4683" t="s">
        <v>119</v>
      </c>
      <c r="R4683" t="s">
        <v>40</v>
      </c>
      <c r="S4683" t="s">
        <v>120</v>
      </c>
      <c r="T4683" t="s">
        <v>533</v>
      </c>
      <c r="U4683" t="s">
        <v>1190</v>
      </c>
      <c r="V4683">
        <f>YEAR(sales_order1[[#This Row],[date]])</f>
        <v>2022</v>
      </c>
      <c r="W4683" t="str">
        <f>TEXT(sales_order1[[#This Row],[date]], "Mmm")</f>
        <v>Feb</v>
      </c>
      <c r="X4683">
        <f>VALUE(TEXT(sales_order1[[#This Row],[date]], "D"))</f>
        <v>10</v>
      </c>
      <c r="Y4683">
        <v>6</v>
      </c>
    </row>
    <row r="4684" spans="1:25" x14ac:dyDescent="0.25">
      <c r="A4684" s="1">
        <v>44602</v>
      </c>
      <c r="B4684">
        <v>70281</v>
      </c>
      <c r="C4684" t="s">
        <v>149</v>
      </c>
      <c r="D4684" t="str">
        <f>VLOOKUP(sales_order1[[#This Row],[itemCode]],product_details3!B:C,2,0)</f>
        <v>MKRW80</v>
      </c>
      <c r="E4684" t="s">
        <v>150</v>
      </c>
      <c r="F4684" t="s">
        <v>151</v>
      </c>
      <c r="G4684">
        <v>50</v>
      </c>
      <c r="H4684">
        <v>14.65</v>
      </c>
      <c r="I4684">
        <v>732.5</v>
      </c>
      <c r="J4684">
        <v>6.55</v>
      </c>
      <c r="K4684">
        <v>327.5</v>
      </c>
      <c r="L4684">
        <v>8.1</v>
      </c>
      <c r="M4684">
        <v>0.55290102389078488</v>
      </c>
      <c r="N4684">
        <v>405</v>
      </c>
      <c r="O4684" t="s">
        <v>556</v>
      </c>
      <c r="P4684" t="s">
        <v>557</v>
      </c>
      <c r="Q4684" t="s">
        <v>213</v>
      </c>
      <c r="R4684" t="s">
        <v>25</v>
      </c>
      <c r="S4684" t="s">
        <v>402</v>
      </c>
      <c r="T4684" t="s">
        <v>558</v>
      </c>
      <c r="U4684" t="s">
        <v>1191</v>
      </c>
      <c r="V4684">
        <f>YEAR(sales_order1[[#This Row],[date]])</f>
        <v>2022</v>
      </c>
      <c r="W4684" t="str">
        <f>TEXT(sales_order1[[#This Row],[date]], "Mmm")</f>
        <v>Feb</v>
      </c>
      <c r="X4684">
        <f>VALUE(TEXT(sales_order1[[#This Row],[date]], "D"))</f>
        <v>10</v>
      </c>
      <c r="Y4684">
        <v>6</v>
      </c>
    </row>
    <row r="4685" spans="1:25" x14ac:dyDescent="0.25">
      <c r="A4685" s="1">
        <v>44602</v>
      </c>
      <c r="B4685">
        <v>70282</v>
      </c>
      <c r="C4685" t="s">
        <v>204</v>
      </c>
      <c r="D4685" t="str">
        <f>VLOOKUP(sales_order1[[#This Row],[itemCode]],product_details3!B:C,2,0)</f>
        <v>MKRM150</v>
      </c>
      <c r="E4685" t="s">
        <v>205</v>
      </c>
      <c r="F4685" t="s">
        <v>151</v>
      </c>
      <c r="G4685">
        <v>50</v>
      </c>
      <c r="H4685">
        <v>10.75</v>
      </c>
      <c r="I4685">
        <v>537.5</v>
      </c>
      <c r="J4685">
        <v>4.45</v>
      </c>
      <c r="K4685">
        <v>222.5</v>
      </c>
      <c r="L4685">
        <v>6.3</v>
      </c>
      <c r="M4685">
        <v>0.586046511627907</v>
      </c>
      <c r="N4685">
        <v>315</v>
      </c>
      <c r="O4685" t="s">
        <v>475</v>
      </c>
      <c r="P4685" t="s">
        <v>476</v>
      </c>
      <c r="Q4685" t="s">
        <v>93</v>
      </c>
      <c r="R4685" t="s">
        <v>72</v>
      </c>
      <c r="S4685" t="s">
        <v>94</v>
      </c>
      <c r="T4685" t="s">
        <v>477</v>
      </c>
      <c r="U4685" t="s">
        <v>1190</v>
      </c>
      <c r="V4685">
        <f>YEAR(sales_order1[[#This Row],[date]])</f>
        <v>2022</v>
      </c>
      <c r="W4685" t="str">
        <f>TEXT(sales_order1[[#This Row],[date]], "Mmm")</f>
        <v>Feb</v>
      </c>
      <c r="X4685">
        <f>VALUE(TEXT(sales_order1[[#This Row],[date]], "D"))</f>
        <v>10</v>
      </c>
      <c r="Y4685">
        <v>6</v>
      </c>
    </row>
    <row r="4686" spans="1:25" x14ac:dyDescent="0.25">
      <c r="A4686" s="1">
        <v>44602</v>
      </c>
      <c r="B4686">
        <v>70283</v>
      </c>
      <c r="C4686" t="s">
        <v>320</v>
      </c>
      <c r="D4686" t="str">
        <f>VLOOKUP(sales_order1[[#This Row],[itemCode]],product_details3!B:C,2,0)</f>
        <v>SCR50+100</v>
      </c>
      <c r="E4686" t="s">
        <v>321</v>
      </c>
      <c r="F4686" t="s">
        <v>61</v>
      </c>
      <c r="G4686">
        <v>100</v>
      </c>
      <c r="H4686">
        <v>26.25</v>
      </c>
      <c r="I4686">
        <v>2625</v>
      </c>
      <c r="J4686">
        <v>7.75</v>
      </c>
      <c r="K4686">
        <v>775</v>
      </c>
      <c r="L4686">
        <v>18.5</v>
      </c>
      <c r="M4686">
        <v>0.70476190476190481</v>
      </c>
      <c r="N4686">
        <v>1850</v>
      </c>
      <c r="O4686" t="s">
        <v>284</v>
      </c>
      <c r="P4686" t="s">
        <v>285</v>
      </c>
      <c r="Q4686" t="s">
        <v>48</v>
      </c>
      <c r="R4686" t="s">
        <v>25</v>
      </c>
      <c r="S4686" t="s">
        <v>286</v>
      </c>
      <c r="T4686" t="s">
        <v>287</v>
      </c>
      <c r="U4686" t="s">
        <v>1191</v>
      </c>
      <c r="V4686">
        <f>YEAR(sales_order1[[#This Row],[date]])</f>
        <v>2022</v>
      </c>
      <c r="W4686" t="str">
        <f>TEXT(sales_order1[[#This Row],[date]], "Mmm")</f>
        <v>Feb</v>
      </c>
      <c r="X4686">
        <f>VALUE(TEXT(sales_order1[[#This Row],[date]], "D"))</f>
        <v>10</v>
      </c>
      <c r="Y4686">
        <v>6</v>
      </c>
    </row>
    <row r="4687" spans="1:25" x14ac:dyDescent="0.25">
      <c r="A4687" s="1">
        <v>44602</v>
      </c>
      <c r="B4687">
        <v>70284</v>
      </c>
      <c r="C4687" t="s">
        <v>51</v>
      </c>
      <c r="D4687" t="str">
        <f>VLOOKUP(sales_order1[[#This Row],[itemCode]],product_details3!B:C,2,0)</f>
        <v>MSTH50</v>
      </c>
      <c r="E4687" t="s">
        <v>52</v>
      </c>
      <c r="F4687" t="s">
        <v>21</v>
      </c>
      <c r="G4687">
        <v>200</v>
      </c>
      <c r="H4687">
        <v>15.75</v>
      </c>
      <c r="I4687">
        <v>3150</v>
      </c>
      <c r="J4687">
        <v>4.45</v>
      </c>
      <c r="K4687">
        <v>890</v>
      </c>
      <c r="L4687">
        <v>11.3</v>
      </c>
      <c r="M4687">
        <v>0.71746031746031746</v>
      </c>
      <c r="N4687">
        <v>2260</v>
      </c>
      <c r="O4687" t="s">
        <v>88</v>
      </c>
      <c r="P4687" t="s">
        <v>89</v>
      </c>
      <c r="Q4687" t="s">
        <v>24</v>
      </c>
      <c r="R4687" t="s">
        <v>25</v>
      </c>
      <c r="S4687" t="s">
        <v>26</v>
      </c>
      <c r="T4687" t="s">
        <v>90</v>
      </c>
      <c r="U4687" t="s">
        <v>1191</v>
      </c>
      <c r="V4687">
        <f>YEAR(sales_order1[[#This Row],[date]])</f>
        <v>2022</v>
      </c>
      <c r="W4687" t="str">
        <f>TEXT(sales_order1[[#This Row],[date]], "Mmm")</f>
        <v>Feb</v>
      </c>
      <c r="X4687">
        <f>VALUE(TEXT(sales_order1[[#This Row],[date]], "D"))</f>
        <v>10</v>
      </c>
      <c r="Y4687">
        <v>6</v>
      </c>
    </row>
    <row r="4688" spans="1:25" x14ac:dyDescent="0.25">
      <c r="A4688" s="1">
        <v>44602</v>
      </c>
      <c r="B4688">
        <v>70285</v>
      </c>
      <c r="C4688" t="s">
        <v>181</v>
      </c>
      <c r="D4688" t="str">
        <f>VLOOKUP(sales_order1[[#This Row],[itemCode]],product_details3!B:C,2,0)</f>
        <v>EXFP100</v>
      </c>
      <c r="E4688" t="s">
        <v>182</v>
      </c>
      <c r="F4688" t="s">
        <v>183</v>
      </c>
      <c r="G4688">
        <v>150</v>
      </c>
      <c r="H4688">
        <v>21.95</v>
      </c>
      <c r="I4688">
        <v>3292.5</v>
      </c>
      <c r="J4688">
        <v>8.1999999999999993</v>
      </c>
      <c r="K4688">
        <v>1230</v>
      </c>
      <c r="L4688">
        <v>13.75</v>
      </c>
      <c r="M4688">
        <v>0.62642369020501143</v>
      </c>
      <c r="N4688">
        <v>2062.5</v>
      </c>
      <c r="O4688" t="s">
        <v>651</v>
      </c>
      <c r="P4688" t="s">
        <v>652</v>
      </c>
      <c r="Q4688" t="s">
        <v>218</v>
      </c>
      <c r="R4688" t="s">
        <v>40</v>
      </c>
      <c r="S4688" t="s">
        <v>432</v>
      </c>
      <c r="T4688" t="s">
        <v>653</v>
      </c>
      <c r="U4688" t="s">
        <v>1190</v>
      </c>
      <c r="V4688">
        <f>YEAR(sales_order1[[#This Row],[date]])</f>
        <v>2022</v>
      </c>
      <c r="W4688" t="str">
        <f>TEXT(sales_order1[[#This Row],[date]], "Mmm")</f>
        <v>Feb</v>
      </c>
      <c r="X4688">
        <f>VALUE(TEXT(sales_order1[[#This Row],[date]], "D"))</f>
        <v>10</v>
      </c>
      <c r="Y4688">
        <v>6</v>
      </c>
    </row>
    <row r="4689" spans="1:25" x14ac:dyDescent="0.25">
      <c r="A4689" s="1">
        <v>44602</v>
      </c>
      <c r="B4689">
        <v>70286</v>
      </c>
      <c r="C4689" t="s">
        <v>175</v>
      </c>
      <c r="D4689" t="str">
        <f>VLOOKUP(sales_order1[[#This Row],[itemCode]],product_details3!B:C,2,0)</f>
        <v>SCRS3030</v>
      </c>
      <c r="E4689" t="s">
        <v>176</v>
      </c>
      <c r="F4689" t="s">
        <v>61</v>
      </c>
      <c r="G4689">
        <v>200</v>
      </c>
      <c r="H4689">
        <v>13.1</v>
      </c>
      <c r="I4689">
        <v>2620</v>
      </c>
      <c r="J4689">
        <v>4.7</v>
      </c>
      <c r="K4689">
        <v>940</v>
      </c>
      <c r="L4689">
        <v>8.4</v>
      </c>
      <c r="M4689">
        <v>0.6412213740458016</v>
      </c>
      <c r="N4689">
        <v>1680</v>
      </c>
      <c r="O4689" t="s">
        <v>561</v>
      </c>
      <c r="P4689" t="s">
        <v>562</v>
      </c>
      <c r="Q4689" t="s">
        <v>378</v>
      </c>
      <c r="R4689" t="s">
        <v>72</v>
      </c>
      <c r="S4689" t="s">
        <v>563</v>
      </c>
      <c r="T4689" t="s">
        <v>58</v>
      </c>
      <c r="U4689" t="s">
        <v>1188</v>
      </c>
      <c r="V4689">
        <f>YEAR(sales_order1[[#This Row],[date]])</f>
        <v>2022</v>
      </c>
      <c r="W4689" t="str">
        <f>TEXT(sales_order1[[#This Row],[date]], "Mmm")</f>
        <v>Feb</v>
      </c>
      <c r="X4689">
        <f>VALUE(TEXT(sales_order1[[#This Row],[date]], "D"))</f>
        <v>10</v>
      </c>
      <c r="Y4689">
        <v>6</v>
      </c>
    </row>
    <row r="4690" spans="1:25" x14ac:dyDescent="0.25">
      <c r="A4690" s="1">
        <v>44603</v>
      </c>
      <c r="B4690">
        <v>70287</v>
      </c>
      <c r="C4690" t="s">
        <v>51</v>
      </c>
      <c r="D4690" t="str">
        <f>VLOOKUP(sales_order1[[#This Row],[itemCode]],product_details3!B:C,2,0)</f>
        <v>MSTH50</v>
      </c>
      <c r="E4690" t="s">
        <v>52</v>
      </c>
      <c r="F4690" t="s">
        <v>21</v>
      </c>
      <c r="G4690">
        <v>50</v>
      </c>
      <c r="H4690">
        <v>15.75</v>
      </c>
      <c r="I4690">
        <v>787.5</v>
      </c>
      <c r="J4690">
        <v>4.45</v>
      </c>
      <c r="K4690">
        <v>222.5</v>
      </c>
      <c r="L4690">
        <v>11.3</v>
      </c>
      <c r="M4690">
        <v>0.71746031746031746</v>
      </c>
      <c r="N4690">
        <v>565</v>
      </c>
      <c r="O4690" t="s">
        <v>69</v>
      </c>
      <c r="P4690" t="s">
        <v>70</v>
      </c>
      <c r="Q4690" t="s">
        <v>71</v>
      </c>
      <c r="R4690" t="s">
        <v>72</v>
      </c>
      <c r="S4690" t="s">
        <v>73</v>
      </c>
      <c r="T4690" t="s">
        <v>74</v>
      </c>
      <c r="U4690" t="s">
        <v>1190</v>
      </c>
      <c r="V4690">
        <f>YEAR(sales_order1[[#This Row],[date]])</f>
        <v>2022</v>
      </c>
      <c r="W4690" t="str">
        <f>TEXT(sales_order1[[#This Row],[date]], "Mmm")</f>
        <v>Feb</v>
      </c>
      <c r="X4690">
        <f>VALUE(TEXT(sales_order1[[#This Row],[date]], "D"))</f>
        <v>11</v>
      </c>
      <c r="Y4690">
        <v>6</v>
      </c>
    </row>
    <row r="4691" spans="1:25" x14ac:dyDescent="0.25">
      <c r="A4691" s="1">
        <v>44603</v>
      </c>
      <c r="B4691">
        <v>70288</v>
      </c>
      <c r="C4691" t="s">
        <v>51</v>
      </c>
      <c r="D4691" t="str">
        <f>VLOOKUP(sales_order1[[#This Row],[itemCode]],product_details3!B:C,2,0)</f>
        <v>MSTH50</v>
      </c>
      <c r="E4691" t="s">
        <v>52</v>
      </c>
      <c r="F4691" t="s">
        <v>21</v>
      </c>
      <c r="G4691">
        <v>50</v>
      </c>
      <c r="H4691">
        <v>15.75</v>
      </c>
      <c r="I4691">
        <v>787.5</v>
      </c>
      <c r="J4691">
        <v>4.45</v>
      </c>
      <c r="K4691">
        <v>222.5</v>
      </c>
      <c r="L4691">
        <v>11.3</v>
      </c>
      <c r="M4691">
        <v>0.71746031746031746</v>
      </c>
      <c r="N4691">
        <v>565</v>
      </c>
      <c r="O4691" t="s">
        <v>262</v>
      </c>
      <c r="P4691" t="s">
        <v>263</v>
      </c>
      <c r="Q4691" t="s">
        <v>264</v>
      </c>
      <c r="R4691" t="s">
        <v>56</v>
      </c>
      <c r="S4691" t="s">
        <v>133</v>
      </c>
      <c r="T4691" t="s">
        <v>265</v>
      </c>
      <c r="U4691" t="s">
        <v>1191</v>
      </c>
      <c r="V4691">
        <f>YEAR(sales_order1[[#This Row],[date]])</f>
        <v>2022</v>
      </c>
      <c r="W4691" t="str">
        <f>TEXT(sales_order1[[#This Row],[date]], "Mmm")</f>
        <v>Feb</v>
      </c>
      <c r="X4691">
        <f>VALUE(TEXT(sales_order1[[#This Row],[date]], "D"))</f>
        <v>11</v>
      </c>
      <c r="Y4691">
        <v>6</v>
      </c>
    </row>
    <row r="4692" spans="1:25" x14ac:dyDescent="0.25">
      <c r="A4692" s="1">
        <v>44603</v>
      </c>
      <c r="B4692">
        <v>70289</v>
      </c>
      <c r="C4692" t="s">
        <v>209</v>
      </c>
      <c r="D4692" t="str">
        <f>VLOOKUP(sales_order1[[#This Row],[itemCode]],product_details3!B:C,2,0)</f>
        <v>CLNG50</v>
      </c>
      <c r="E4692" t="s">
        <v>210</v>
      </c>
      <c r="F4692" t="s">
        <v>45</v>
      </c>
      <c r="G4692">
        <v>50</v>
      </c>
      <c r="H4692">
        <v>6.5</v>
      </c>
      <c r="I4692">
        <v>325</v>
      </c>
      <c r="J4692">
        <v>2.2999999999999998</v>
      </c>
      <c r="K4692">
        <v>115</v>
      </c>
      <c r="L4692">
        <v>4.2</v>
      </c>
      <c r="M4692">
        <v>0.64615384615384619</v>
      </c>
      <c r="N4692">
        <v>210</v>
      </c>
      <c r="O4692" t="s">
        <v>53</v>
      </c>
      <c r="P4692" t="s">
        <v>54</v>
      </c>
      <c r="Q4692" t="s">
        <v>55</v>
      </c>
      <c r="R4692" t="s">
        <v>56</v>
      </c>
      <c r="S4692" t="s">
        <v>57</v>
      </c>
      <c r="T4692" t="s">
        <v>58</v>
      </c>
      <c r="U4692" t="s">
        <v>1191</v>
      </c>
      <c r="V4692">
        <f>YEAR(sales_order1[[#This Row],[date]])</f>
        <v>2022</v>
      </c>
      <c r="W4692" t="str">
        <f>TEXT(sales_order1[[#This Row],[date]], "Mmm")</f>
        <v>Feb</v>
      </c>
      <c r="X4692">
        <f>VALUE(TEXT(sales_order1[[#This Row],[date]], "D"))</f>
        <v>11</v>
      </c>
      <c r="Y4692">
        <v>6</v>
      </c>
    </row>
    <row r="4693" spans="1:25" x14ac:dyDescent="0.25">
      <c r="A4693" s="1">
        <v>44603</v>
      </c>
      <c r="B4693">
        <v>70290</v>
      </c>
      <c r="C4693" t="s">
        <v>194</v>
      </c>
      <c r="D4693" t="str">
        <f>VLOOKUP(sales_order1[[#This Row],[itemCode]],product_details3!B:C,2,0)</f>
        <v>CLNG150</v>
      </c>
      <c r="E4693" t="s">
        <v>195</v>
      </c>
      <c r="F4693" t="s">
        <v>45</v>
      </c>
      <c r="G4693">
        <v>250</v>
      </c>
      <c r="H4693">
        <v>12.75</v>
      </c>
      <c r="I4693">
        <v>3187.5</v>
      </c>
      <c r="J4693">
        <v>4.45</v>
      </c>
      <c r="K4693">
        <v>1112.5</v>
      </c>
      <c r="L4693">
        <v>8.3000000000000007</v>
      </c>
      <c r="M4693">
        <v>0.65098039215686276</v>
      </c>
      <c r="N4693">
        <v>2075</v>
      </c>
      <c r="O4693" t="s">
        <v>600</v>
      </c>
      <c r="P4693" t="s">
        <v>601</v>
      </c>
      <c r="Q4693" t="s">
        <v>100</v>
      </c>
      <c r="R4693" t="s">
        <v>40</v>
      </c>
      <c r="S4693" t="s">
        <v>101</v>
      </c>
      <c r="T4693" t="s">
        <v>602</v>
      </c>
      <c r="U4693" t="s">
        <v>1190</v>
      </c>
      <c r="V4693">
        <f>YEAR(sales_order1[[#This Row],[date]])</f>
        <v>2022</v>
      </c>
      <c r="W4693" t="str">
        <f>TEXT(sales_order1[[#This Row],[date]], "Mmm")</f>
        <v>Feb</v>
      </c>
      <c r="X4693">
        <f>VALUE(TEXT(sales_order1[[#This Row],[date]], "D"))</f>
        <v>11</v>
      </c>
      <c r="Y4693">
        <v>6</v>
      </c>
    </row>
    <row r="4694" spans="1:25" x14ac:dyDescent="0.25">
      <c r="A4694" s="1">
        <v>44603</v>
      </c>
      <c r="B4694">
        <v>70291</v>
      </c>
      <c r="C4694" t="s">
        <v>19</v>
      </c>
      <c r="D4694" t="str">
        <f>VLOOKUP(sales_order1[[#This Row],[itemCode]],product_details3!B:C,2,0)</f>
        <v>MSTH100</v>
      </c>
      <c r="E4694" t="s">
        <v>20</v>
      </c>
      <c r="F4694" t="s">
        <v>21</v>
      </c>
      <c r="G4694">
        <v>150</v>
      </c>
      <c r="H4694">
        <v>26.25</v>
      </c>
      <c r="I4694">
        <v>3937.5</v>
      </c>
      <c r="J4694">
        <v>7.75</v>
      </c>
      <c r="K4694">
        <v>1162.5</v>
      </c>
      <c r="L4694">
        <v>18.5</v>
      </c>
      <c r="M4694">
        <v>0.70476190476190481</v>
      </c>
      <c r="N4694">
        <v>2775</v>
      </c>
      <c r="O4694" t="s">
        <v>412</v>
      </c>
      <c r="P4694" t="s">
        <v>413</v>
      </c>
      <c r="Q4694" t="s">
        <v>48</v>
      </c>
      <c r="R4694" t="s">
        <v>25</v>
      </c>
      <c r="S4694" t="s">
        <v>49</v>
      </c>
      <c r="T4694" t="s">
        <v>414</v>
      </c>
      <c r="U4694" t="s">
        <v>1191</v>
      </c>
      <c r="V4694">
        <f>YEAR(sales_order1[[#This Row],[date]])</f>
        <v>2022</v>
      </c>
      <c r="W4694" t="str">
        <f>TEXT(sales_order1[[#This Row],[date]], "Mmm")</f>
        <v>Feb</v>
      </c>
      <c r="X4694">
        <f>VALUE(TEXT(sales_order1[[#This Row],[date]], "D"))</f>
        <v>11</v>
      </c>
      <c r="Y4694">
        <v>6</v>
      </c>
    </row>
    <row r="4695" spans="1:25" x14ac:dyDescent="0.25">
      <c r="A4695" s="1">
        <v>44603</v>
      </c>
      <c r="B4695">
        <v>70292</v>
      </c>
      <c r="C4695" t="s">
        <v>320</v>
      </c>
      <c r="D4695" t="str">
        <f>VLOOKUP(sales_order1[[#This Row],[itemCode]],product_details3!B:C,2,0)</f>
        <v>SCR50+100</v>
      </c>
      <c r="E4695" t="s">
        <v>321</v>
      </c>
      <c r="F4695" t="s">
        <v>61</v>
      </c>
      <c r="G4695">
        <v>300</v>
      </c>
      <c r="H4695">
        <v>26.25</v>
      </c>
      <c r="I4695">
        <v>7875</v>
      </c>
      <c r="J4695">
        <v>7.75</v>
      </c>
      <c r="K4695">
        <v>2325</v>
      </c>
      <c r="L4695">
        <v>18.5</v>
      </c>
      <c r="M4695">
        <v>0.70476190476190481</v>
      </c>
      <c r="N4695">
        <v>5550</v>
      </c>
      <c r="O4695" t="s">
        <v>771</v>
      </c>
      <c r="P4695" t="s">
        <v>772</v>
      </c>
      <c r="Q4695" t="s">
        <v>160</v>
      </c>
      <c r="R4695" t="s">
        <v>112</v>
      </c>
      <c r="S4695" t="s">
        <v>297</v>
      </c>
      <c r="T4695" t="s">
        <v>693</v>
      </c>
      <c r="U4695" t="s">
        <v>1189</v>
      </c>
      <c r="V4695">
        <f>YEAR(sales_order1[[#This Row],[date]])</f>
        <v>2022</v>
      </c>
      <c r="W4695" t="str">
        <f>TEXT(sales_order1[[#This Row],[date]], "Mmm")</f>
        <v>Feb</v>
      </c>
      <c r="X4695">
        <f>VALUE(TEXT(sales_order1[[#This Row],[date]], "D"))</f>
        <v>11</v>
      </c>
      <c r="Y4695">
        <v>6</v>
      </c>
    </row>
    <row r="4696" spans="1:25" x14ac:dyDescent="0.25">
      <c r="A4696" s="1">
        <v>44603</v>
      </c>
      <c r="B4696">
        <v>70293</v>
      </c>
      <c r="C4696" t="s">
        <v>51</v>
      </c>
      <c r="D4696" t="str">
        <f>VLOOKUP(sales_order1[[#This Row],[itemCode]],product_details3!B:C,2,0)</f>
        <v>MSTH50</v>
      </c>
      <c r="E4696" t="s">
        <v>52</v>
      </c>
      <c r="F4696" t="s">
        <v>21</v>
      </c>
      <c r="G4696">
        <v>250</v>
      </c>
      <c r="H4696">
        <v>15.75</v>
      </c>
      <c r="I4696">
        <v>3937.5</v>
      </c>
      <c r="J4696">
        <v>4.45</v>
      </c>
      <c r="K4696">
        <v>1112.5</v>
      </c>
      <c r="L4696">
        <v>11.3</v>
      </c>
      <c r="M4696">
        <v>0.71746031746031746</v>
      </c>
      <c r="N4696">
        <v>2825</v>
      </c>
      <c r="O4696" t="s">
        <v>781</v>
      </c>
      <c r="P4696" t="s">
        <v>782</v>
      </c>
      <c r="Q4696" t="s">
        <v>160</v>
      </c>
      <c r="R4696" t="s">
        <v>112</v>
      </c>
      <c r="S4696" t="s">
        <v>161</v>
      </c>
      <c r="T4696" t="s">
        <v>783</v>
      </c>
      <c r="U4696" t="s">
        <v>1189</v>
      </c>
      <c r="V4696">
        <f>YEAR(sales_order1[[#This Row],[date]])</f>
        <v>2022</v>
      </c>
      <c r="W4696" t="str">
        <f>TEXT(sales_order1[[#This Row],[date]], "Mmm")</f>
        <v>Feb</v>
      </c>
      <c r="X4696">
        <f>VALUE(TEXT(sales_order1[[#This Row],[date]], "D"))</f>
        <v>11</v>
      </c>
      <c r="Y4696">
        <v>6</v>
      </c>
    </row>
    <row r="4697" spans="1:25" x14ac:dyDescent="0.25">
      <c r="A4697" s="1">
        <v>44603</v>
      </c>
      <c r="B4697">
        <v>70294</v>
      </c>
      <c r="C4697" t="s">
        <v>35</v>
      </c>
      <c r="D4697" t="str">
        <f>VLOOKUP(sales_order1[[#This Row],[itemCode]],product_details3!B:C,2,0)</f>
        <v>SRMA30</v>
      </c>
      <c r="E4697" t="s">
        <v>36</v>
      </c>
      <c r="F4697" t="s">
        <v>30</v>
      </c>
      <c r="G4697">
        <v>200</v>
      </c>
      <c r="H4697">
        <v>26.2</v>
      </c>
      <c r="I4697">
        <v>5240</v>
      </c>
      <c r="J4697">
        <v>9.4</v>
      </c>
      <c r="K4697">
        <v>1880</v>
      </c>
      <c r="L4697">
        <v>16.8</v>
      </c>
      <c r="M4697">
        <v>0.6412213740458016</v>
      </c>
      <c r="N4697">
        <v>3360</v>
      </c>
      <c r="O4697" t="s">
        <v>223</v>
      </c>
      <c r="P4697" t="s">
        <v>224</v>
      </c>
      <c r="Q4697" t="s">
        <v>55</v>
      </c>
      <c r="R4697" t="s">
        <v>56</v>
      </c>
      <c r="S4697" t="s">
        <v>225</v>
      </c>
      <c r="T4697" t="s">
        <v>226</v>
      </c>
      <c r="U4697" t="s">
        <v>1191</v>
      </c>
      <c r="V4697">
        <f>YEAR(sales_order1[[#This Row],[date]])</f>
        <v>2022</v>
      </c>
      <c r="W4697" t="str">
        <f>TEXT(sales_order1[[#This Row],[date]], "Mmm")</f>
        <v>Feb</v>
      </c>
      <c r="X4697">
        <f>VALUE(TEXT(sales_order1[[#This Row],[date]], "D"))</f>
        <v>11</v>
      </c>
      <c r="Y4697">
        <v>6</v>
      </c>
    </row>
    <row r="4698" spans="1:25" x14ac:dyDescent="0.25">
      <c r="A4698" s="1">
        <v>44603</v>
      </c>
      <c r="B4698">
        <v>70295</v>
      </c>
      <c r="C4698" t="s">
        <v>86</v>
      </c>
      <c r="D4698" t="str">
        <f>VLOOKUP(sales_order1[[#This Row],[itemCode]],product_details3!B:C,2,0)</f>
        <v>SRMH30</v>
      </c>
      <c r="E4698" t="s">
        <v>87</v>
      </c>
      <c r="F4698" t="s">
        <v>30</v>
      </c>
      <c r="G4698">
        <v>150</v>
      </c>
      <c r="H4698">
        <v>21</v>
      </c>
      <c r="I4698">
        <v>3150</v>
      </c>
      <c r="J4698">
        <v>6.6</v>
      </c>
      <c r="K4698">
        <v>990</v>
      </c>
      <c r="L4698">
        <v>14.4</v>
      </c>
      <c r="M4698">
        <v>0.68571428571428572</v>
      </c>
      <c r="N4698">
        <v>2160</v>
      </c>
      <c r="O4698" t="s">
        <v>657</v>
      </c>
      <c r="P4698" t="s">
        <v>658</v>
      </c>
      <c r="Q4698" t="s">
        <v>55</v>
      </c>
      <c r="R4698" t="s">
        <v>56</v>
      </c>
      <c r="S4698" t="s">
        <v>57</v>
      </c>
      <c r="T4698" t="s">
        <v>659</v>
      </c>
      <c r="U4698" t="s">
        <v>1191</v>
      </c>
      <c r="V4698">
        <f>YEAR(sales_order1[[#This Row],[date]])</f>
        <v>2022</v>
      </c>
      <c r="W4698" t="str">
        <f>TEXT(sales_order1[[#This Row],[date]], "Mmm")</f>
        <v>Feb</v>
      </c>
      <c r="X4698">
        <f>VALUE(TEXT(sales_order1[[#This Row],[date]], "D"))</f>
        <v>11</v>
      </c>
      <c r="Y4698">
        <v>6</v>
      </c>
    </row>
    <row r="4699" spans="1:25" x14ac:dyDescent="0.25">
      <c r="A4699" s="1">
        <v>44606</v>
      </c>
      <c r="B4699">
        <v>70296</v>
      </c>
      <c r="C4699" t="s">
        <v>86</v>
      </c>
      <c r="D4699" t="str">
        <f>VLOOKUP(sales_order1[[#This Row],[itemCode]],product_details3!B:C,2,0)</f>
        <v>SRMH30</v>
      </c>
      <c r="E4699" t="s">
        <v>87</v>
      </c>
      <c r="F4699" t="s">
        <v>30</v>
      </c>
      <c r="G4699">
        <v>300</v>
      </c>
      <c r="H4699">
        <v>21</v>
      </c>
      <c r="I4699">
        <v>6300</v>
      </c>
      <c r="J4699">
        <v>6.6</v>
      </c>
      <c r="K4699">
        <v>1980</v>
      </c>
      <c r="L4699">
        <v>14.4</v>
      </c>
      <c r="M4699">
        <v>0.68571428571428572</v>
      </c>
      <c r="N4699">
        <v>4320</v>
      </c>
      <c r="O4699" t="s">
        <v>447</v>
      </c>
      <c r="P4699" t="s">
        <v>448</v>
      </c>
      <c r="Q4699" t="s">
        <v>378</v>
      </c>
      <c r="R4699" t="s">
        <v>72</v>
      </c>
      <c r="S4699" t="s">
        <v>449</v>
      </c>
      <c r="T4699" t="s">
        <v>450</v>
      </c>
      <c r="U4699" t="s">
        <v>1188</v>
      </c>
      <c r="V4699">
        <f>YEAR(sales_order1[[#This Row],[date]])</f>
        <v>2022</v>
      </c>
      <c r="W4699" t="str">
        <f>TEXT(sales_order1[[#This Row],[date]], "Mmm")</f>
        <v>Feb</v>
      </c>
      <c r="X4699">
        <f>VALUE(TEXT(sales_order1[[#This Row],[date]], "D"))</f>
        <v>14</v>
      </c>
      <c r="Y4699">
        <v>7</v>
      </c>
    </row>
    <row r="4700" spans="1:25" x14ac:dyDescent="0.25">
      <c r="A4700" s="1">
        <v>44606</v>
      </c>
      <c r="B4700">
        <v>70297</v>
      </c>
      <c r="C4700" t="s">
        <v>436</v>
      </c>
      <c r="D4700" t="str">
        <f>VLOOKUP(sales_order1[[#This Row],[itemCode]],product_details3!B:C,2,0)</f>
        <v>TNRH100</v>
      </c>
      <c r="E4700" t="s">
        <v>437</v>
      </c>
      <c r="F4700" t="s">
        <v>124</v>
      </c>
      <c r="G4700">
        <v>200</v>
      </c>
      <c r="H4700">
        <v>10.5</v>
      </c>
      <c r="I4700">
        <v>2100</v>
      </c>
      <c r="J4700">
        <v>3.3</v>
      </c>
      <c r="K4700">
        <v>660</v>
      </c>
      <c r="L4700">
        <v>7.2</v>
      </c>
      <c r="M4700">
        <v>0.68571428571428572</v>
      </c>
      <c r="N4700">
        <v>1440</v>
      </c>
      <c r="O4700" t="s">
        <v>177</v>
      </c>
      <c r="P4700" t="s">
        <v>178</v>
      </c>
      <c r="Q4700" t="s">
        <v>111</v>
      </c>
      <c r="R4700" t="s">
        <v>112</v>
      </c>
      <c r="S4700" t="s">
        <v>179</v>
      </c>
      <c r="T4700" t="s">
        <v>180</v>
      </c>
      <c r="U4700" t="s">
        <v>1189</v>
      </c>
      <c r="V4700">
        <f>YEAR(sales_order1[[#This Row],[date]])</f>
        <v>2022</v>
      </c>
      <c r="W4700" t="str">
        <f>TEXT(sales_order1[[#This Row],[date]], "Mmm")</f>
        <v>Feb</v>
      </c>
      <c r="X4700">
        <f>VALUE(TEXT(sales_order1[[#This Row],[date]], "D"))</f>
        <v>14</v>
      </c>
      <c r="Y4700">
        <v>7</v>
      </c>
    </row>
    <row r="4701" spans="1:25" x14ac:dyDescent="0.25">
      <c r="A4701" s="1">
        <v>44606</v>
      </c>
      <c r="B4701">
        <v>70298</v>
      </c>
      <c r="C4701" t="s">
        <v>194</v>
      </c>
      <c r="D4701" t="str">
        <f>VLOOKUP(sales_order1[[#This Row],[itemCode]],product_details3!B:C,2,0)</f>
        <v>CLNG150</v>
      </c>
      <c r="E4701" t="s">
        <v>195</v>
      </c>
      <c r="F4701" t="s">
        <v>45</v>
      </c>
      <c r="G4701">
        <v>250</v>
      </c>
      <c r="H4701">
        <v>12.75</v>
      </c>
      <c r="I4701">
        <v>3187.5</v>
      </c>
      <c r="J4701">
        <v>4.45</v>
      </c>
      <c r="K4701">
        <v>1112.5</v>
      </c>
      <c r="L4701">
        <v>8.3000000000000007</v>
      </c>
      <c r="M4701">
        <v>0.65098039215686276</v>
      </c>
      <c r="N4701">
        <v>2075</v>
      </c>
      <c r="O4701" t="s">
        <v>381</v>
      </c>
      <c r="P4701" t="s">
        <v>382</v>
      </c>
      <c r="Q4701" t="s">
        <v>383</v>
      </c>
      <c r="R4701" t="s">
        <v>72</v>
      </c>
      <c r="S4701" t="s">
        <v>384</v>
      </c>
      <c r="T4701" t="s">
        <v>385</v>
      </c>
      <c r="U4701" t="s">
        <v>1188</v>
      </c>
      <c r="V4701">
        <f>YEAR(sales_order1[[#This Row],[date]])</f>
        <v>2022</v>
      </c>
      <c r="W4701" t="str">
        <f>TEXT(sales_order1[[#This Row],[date]], "Mmm")</f>
        <v>Feb</v>
      </c>
      <c r="X4701">
        <f>VALUE(TEXT(sales_order1[[#This Row],[date]], "D"))</f>
        <v>14</v>
      </c>
      <c r="Y4701">
        <v>7</v>
      </c>
    </row>
    <row r="4702" spans="1:25" x14ac:dyDescent="0.25">
      <c r="A4702" s="1">
        <v>44606</v>
      </c>
      <c r="B4702">
        <v>70299</v>
      </c>
      <c r="C4702" t="s">
        <v>28</v>
      </c>
      <c r="D4702" t="str">
        <f>VLOOKUP(sales_order1[[#This Row],[itemCode]],product_details3!B:C,2,0)</f>
        <v>SRMC30</v>
      </c>
      <c r="E4702" t="s">
        <v>29</v>
      </c>
      <c r="F4702" t="s">
        <v>30</v>
      </c>
      <c r="G4702">
        <v>50</v>
      </c>
      <c r="H4702">
        <v>22.6</v>
      </c>
      <c r="I4702">
        <v>1130</v>
      </c>
      <c r="J4702">
        <v>7.6</v>
      </c>
      <c r="K4702">
        <v>380</v>
      </c>
      <c r="L4702">
        <v>15</v>
      </c>
      <c r="M4702">
        <v>0.66371681415929207</v>
      </c>
      <c r="N4702">
        <v>750</v>
      </c>
      <c r="O4702" t="s">
        <v>158</v>
      </c>
      <c r="P4702" t="s">
        <v>159</v>
      </c>
      <c r="Q4702" t="s">
        <v>160</v>
      </c>
      <c r="R4702" t="s">
        <v>112</v>
      </c>
      <c r="S4702" t="s">
        <v>161</v>
      </c>
      <c r="T4702" t="s">
        <v>162</v>
      </c>
      <c r="U4702" t="s">
        <v>1189</v>
      </c>
      <c r="V4702">
        <f>YEAR(sales_order1[[#This Row],[date]])</f>
        <v>2022</v>
      </c>
      <c r="W4702" t="str">
        <f>TEXT(sales_order1[[#This Row],[date]], "Mmm")</f>
        <v>Feb</v>
      </c>
      <c r="X4702">
        <f>VALUE(TEXT(sales_order1[[#This Row],[date]], "D"))</f>
        <v>14</v>
      </c>
      <c r="Y4702">
        <v>7</v>
      </c>
    </row>
    <row r="4703" spans="1:25" x14ac:dyDescent="0.25">
      <c r="A4703" s="1">
        <v>44606</v>
      </c>
      <c r="B4703">
        <v>70300</v>
      </c>
      <c r="C4703" t="s">
        <v>28</v>
      </c>
      <c r="D4703" t="str">
        <f>VLOOKUP(sales_order1[[#This Row],[itemCode]],product_details3!B:C,2,0)</f>
        <v>SRMC30</v>
      </c>
      <c r="E4703" t="s">
        <v>29</v>
      </c>
      <c r="F4703" t="s">
        <v>30</v>
      </c>
      <c r="G4703">
        <v>150</v>
      </c>
      <c r="H4703">
        <v>22.6</v>
      </c>
      <c r="I4703">
        <v>3390</v>
      </c>
      <c r="J4703">
        <v>7.6</v>
      </c>
      <c r="K4703">
        <v>1140</v>
      </c>
      <c r="L4703">
        <v>15</v>
      </c>
      <c r="M4703">
        <v>0.66371681415929207</v>
      </c>
      <c r="N4703">
        <v>2250</v>
      </c>
      <c r="O4703" t="s">
        <v>630</v>
      </c>
      <c r="P4703" t="s">
        <v>631</v>
      </c>
      <c r="Q4703" t="s">
        <v>119</v>
      </c>
      <c r="R4703" t="s">
        <v>40</v>
      </c>
      <c r="S4703" t="s">
        <v>233</v>
      </c>
      <c r="T4703" t="s">
        <v>632</v>
      </c>
      <c r="U4703" t="s">
        <v>1190</v>
      </c>
      <c r="V4703">
        <f>YEAR(sales_order1[[#This Row],[date]])</f>
        <v>2022</v>
      </c>
      <c r="W4703" t="str">
        <f>TEXT(sales_order1[[#This Row],[date]], "Mmm")</f>
        <v>Feb</v>
      </c>
      <c r="X4703">
        <f>VALUE(TEXT(sales_order1[[#This Row],[date]], "D"))</f>
        <v>14</v>
      </c>
      <c r="Y4703">
        <v>7</v>
      </c>
    </row>
    <row r="4704" spans="1:25" x14ac:dyDescent="0.25">
      <c r="A4704" s="1">
        <v>44606</v>
      </c>
      <c r="B4704">
        <v>70301</v>
      </c>
      <c r="C4704" t="s">
        <v>329</v>
      </c>
      <c r="D4704" t="str">
        <f>VLOOKUP(sales_order1[[#This Row],[itemCode]],product_details3!B:C,2,0)</f>
        <v>TNRS150</v>
      </c>
      <c r="E4704" t="s">
        <v>330</v>
      </c>
      <c r="F4704" t="s">
        <v>124</v>
      </c>
      <c r="G4704">
        <v>50</v>
      </c>
      <c r="H4704">
        <v>19.649999999999999</v>
      </c>
      <c r="I4704">
        <v>982.5</v>
      </c>
      <c r="J4704">
        <v>6.55</v>
      </c>
      <c r="K4704">
        <v>327.5</v>
      </c>
      <c r="L4704">
        <v>13.1</v>
      </c>
      <c r="M4704">
        <v>0.66666666666666663</v>
      </c>
      <c r="N4704">
        <v>655</v>
      </c>
      <c r="O4704" t="s">
        <v>451</v>
      </c>
      <c r="P4704" t="s">
        <v>452</v>
      </c>
      <c r="Q4704" t="s">
        <v>271</v>
      </c>
      <c r="R4704" t="s">
        <v>56</v>
      </c>
      <c r="S4704" t="s">
        <v>192</v>
      </c>
      <c r="T4704" t="s">
        <v>453</v>
      </c>
      <c r="U4704" t="s">
        <v>1191</v>
      </c>
      <c r="V4704">
        <f>YEAR(sales_order1[[#This Row],[date]])</f>
        <v>2022</v>
      </c>
      <c r="W4704" t="str">
        <f>TEXT(sales_order1[[#This Row],[date]], "Mmm")</f>
        <v>Feb</v>
      </c>
      <c r="X4704">
        <f>VALUE(TEXT(sales_order1[[#This Row],[date]], "D"))</f>
        <v>14</v>
      </c>
      <c r="Y4704">
        <v>7</v>
      </c>
    </row>
    <row r="4705" spans="1:25" x14ac:dyDescent="0.25">
      <c r="A4705" s="1">
        <v>44606</v>
      </c>
      <c r="B4705">
        <v>70302</v>
      </c>
      <c r="C4705" t="s">
        <v>103</v>
      </c>
      <c r="D4705" t="str">
        <f>VLOOKUP(sales_order1[[#This Row],[itemCode]],product_details3!B:C,2,0)</f>
        <v>SCRT50</v>
      </c>
      <c r="E4705" t="s">
        <v>104</v>
      </c>
      <c r="F4705" t="s">
        <v>61</v>
      </c>
      <c r="G4705">
        <v>200</v>
      </c>
      <c r="H4705">
        <v>16.95</v>
      </c>
      <c r="I4705">
        <v>3390</v>
      </c>
      <c r="J4705">
        <v>5.2</v>
      </c>
      <c r="K4705">
        <v>1040</v>
      </c>
      <c r="L4705">
        <v>11.75</v>
      </c>
      <c r="M4705">
        <v>0.69321533923303835</v>
      </c>
      <c r="N4705">
        <v>2350</v>
      </c>
      <c r="O4705" t="s">
        <v>522</v>
      </c>
      <c r="P4705" t="s">
        <v>523</v>
      </c>
      <c r="Q4705" t="s">
        <v>146</v>
      </c>
      <c r="R4705" t="s">
        <v>112</v>
      </c>
      <c r="S4705" t="s">
        <v>165</v>
      </c>
      <c r="T4705" t="s">
        <v>524</v>
      </c>
      <c r="U4705" t="s">
        <v>1189</v>
      </c>
      <c r="V4705">
        <f>YEAR(sales_order1[[#This Row],[date]])</f>
        <v>2022</v>
      </c>
      <c r="W4705" t="str">
        <f>TEXT(sales_order1[[#This Row],[date]], "Mmm")</f>
        <v>Feb</v>
      </c>
      <c r="X4705">
        <f>VALUE(TEXT(sales_order1[[#This Row],[date]], "D"))</f>
        <v>14</v>
      </c>
      <c r="Y4705">
        <v>7</v>
      </c>
    </row>
    <row r="4706" spans="1:25" x14ac:dyDescent="0.25">
      <c r="A4706" s="1">
        <v>44606</v>
      </c>
      <c r="B4706">
        <v>70303</v>
      </c>
      <c r="C4706" t="s">
        <v>327</v>
      </c>
      <c r="D4706" t="str">
        <f>VLOOKUP(sales_order1[[#This Row],[itemCode]],product_details3!B:C,2,0)</f>
        <v>SCR50+50</v>
      </c>
      <c r="E4706" t="s">
        <v>328</v>
      </c>
      <c r="F4706" t="s">
        <v>61</v>
      </c>
      <c r="G4706">
        <v>400</v>
      </c>
      <c r="H4706">
        <v>15.75</v>
      </c>
      <c r="I4706">
        <v>6300</v>
      </c>
      <c r="J4706">
        <v>4.45</v>
      </c>
      <c r="K4706">
        <v>1780</v>
      </c>
      <c r="L4706">
        <v>11.3</v>
      </c>
      <c r="M4706">
        <v>0.71746031746031746</v>
      </c>
      <c r="N4706">
        <v>4520</v>
      </c>
      <c r="O4706" t="s">
        <v>37</v>
      </c>
      <c r="P4706" t="s">
        <v>38</v>
      </c>
      <c r="Q4706" t="s">
        <v>39</v>
      </c>
      <c r="R4706" t="s">
        <v>40</v>
      </c>
      <c r="S4706" t="s">
        <v>41</v>
      </c>
      <c r="T4706" t="s">
        <v>42</v>
      </c>
      <c r="U4706" t="s">
        <v>1188</v>
      </c>
      <c r="V4706">
        <f>YEAR(sales_order1[[#This Row],[date]])</f>
        <v>2022</v>
      </c>
      <c r="W4706" t="str">
        <f>TEXT(sales_order1[[#This Row],[date]], "Mmm")</f>
        <v>Feb</v>
      </c>
      <c r="X4706">
        <f>VALUE(TEXT(sales_order1[[#This Row],[date]], "D"))</f>
        <v>14</v>
      </c>
      <c r="Y4706">
        <v>7</v>
      </c>
    </row>
    <row r="4707" spans="1:25" x14ac:dyDescent="0.25">
      <c r="A4707" s="1">
        <v>44607</v>
      </c>
      <c r="B4707">
        <v>70304</v>
      </c>
      <c r="C4707" t="s">
        <v>175</v>
      </c>
      <c r="D4707" t="str">
        <f>VLOOKUP(sales_order1[[#This Row],[itemCode]],product_details3!B:C,2,0)</f>
        <v>SCRS3030</v>
      </c>
      <c r="E4707" t="s">
        <v>176</v>
      </c>
      <c r="F4707" t="s">
        <v>61</v>
      </c>
      <c r="G4707">
        <v>350</v>
      </c>
      <c r="H4707">
        <v>13.1</v>
      </c>
      <c r="I4707">
        <v>4585</v>
      </c>
      <c r="J4707">
        <v>4.7</v>
      </c>
      <c r="K4707">
        <v>1645</v>
      </c>
      <c r="L4707">
        <v>8.4</v>
      </c>
      <c r="M4707">
        <v>0.6412213740458016</v>
      </c>
      <c r="N4707">
        <v>2940</v>
      </c>
      <c r="O4707" t="s">
        <v>788</v>
      </c>
      <c r="P4707" t="s">
        <v>789</v>
      </c>
      <c r="Q4707" t="s">
        <v>186</v>
      </c>
      <c r="R4707" t="s">
        <v>112</v>
      </c>
      <c r="S4707" t="s">
        <v>246</v>
      </c>
      <c r="T4707" t="s">
        <v>247</v>
      </c>
      <c r="U4707" t="s">
        <v>1189</v>
      </c>
      <c r="V4707">
        <f>YEAR(sales_order1[[#This Row],[date]])</f>
        <v>2022</v>
      </c>
      <c r="W4707" t="str">
        <f>TEXT(sales_order1[[#This Row],[date]], "Mmm")</f>
        <v>Feb</v>
      </c>
      <c r="X4707">
        <f>VALUE(TEXT(sales_order1[[#This Row],[date]], "D"))</f>
        <v>15</v>
      </c>
      <c r="Y4707">
        <v>7</v>
      </c>
    </row>
    <row r="4708" spans="1:25" x14ac:dyDescent="0.25">
      <c r="A4708" s="1">
        <v>44607</v>
      </c>
      <c r="B4708">
        <v>70305</v>
      </c>
      <c r="C4708" t="s">
        <v>194</v>
      </c>
      <c r="D4708" t="str">
        <f>VLOOKUP(sales_order1[[#This Row],[itemCode]],product_details3!B:C,2,0)</f>
        <v>CLNG150</v>
      </c>
      <c r="E4708" t="s">
        <v>195</v>
      </c>
      <c r="F4708" t="s">
        <v>45</v>
      </c>
      <c r="G4708">
        <v>100</v>
      </c>
      <c r="H4708">
        <v>12.75</v>
      </c>
      <c r="I4708">
        <v>1275</v>
      </c>
      <c r="J4708">
        <v>4.45</v>
      </c>
      <c r="K4708">
        <v>445</v>
      </c>
      <c r="L4708">
        <v>8.3000000000000007</v>
      </c>
      <c r="M4708">
        <v>0.65098039215686276</v>
      </c>
      <c r="N4708">
        <v>830</v>
      </c>
      <c r="O4708" t="s">
        <v>700</v>
      </c>
      <c r="P4708" t="s">
        <v>701</v>
      </c>
      <c r="Q4708" t="s">
        <v>378</v>
      </c>
      <c r="R4708" t="s">
        <v>72</v>
      </c>
      <c r="S4708" t="s">
        <v>545</v>
      </c>
      <c r="T4708" t="s">
        <v>702</v>
      </c>
      <c r="U4708" t="s">
        <v>1188</v>
      </c>
      <c r="V4708">
        <f>YEAR(sales_order1[[#This Row],[date]])</f>
        <v>2022</v>
      </c>
      <c r="W4708" t="str">
        <f>TEXT(sales_order1[[#This Row],[date]], "Mmm")</f>
        <v>Feb</v>
      </c>
      <c r="X4708">
        <f>VALUE(TEXT(sales_order1[[#This Row],[date]], "D"))</f>
        <v>15</v>
      </c>
      <c r="Y4708">
        <v>7</v>
      </c>
    </row>
    <row r="4709" spans="1:25" x14ac:dyDescent="0.25">
      <c r="A4709" s="1">
        <v>44607</v>
      </c>
      <c r="B4709">
        <v>70306</v>
      </c>
      <c r="C4709" t="s">
        <v>194</v>
      </c>
      <c r="D4709" t="str">
        <f>VLOOKUP(sales_order1[[#This Row],[itemCode]],product_details3!B:C,2,0)</f>
        <v>CLNG150</v>
      </c>
      <c r="E4709" t="s">
        <v>195</v>
      </c>
      <c r="F4709" t="s">
        <v>45</v>
      </c>
      <c r="G4709">
        <v>150</v>
      </c>
      <c r="H4709">
        <v>12.75</v>
      </c>
      <c r="I4709">
        <v>1912.5</v>
      </c>
      <c r="J4709">
        <v>4.45</v>
      </c>
      <c r="K4709">
        <v>667.5</v>
      </c>
      <c r="L4709">
        <v>8.3000000000000007</v>
      </c>
      <c r="M4709">
        <v>0.65098039215686276</v>
      </c>
      <c r="N4709">
        <v>1245</v>
      </c>
      <c r="O4709" t="s">
        <v>22</v>
      </c>
      <c r="P4709" t="s">
        <v>23</v>
      </c>
      <c r="Q4709" t="s">
        <v>24</v>
      </c>
      <c r="R4709" t="s">
        <v>25</v>
      </c>
      <c r="S4709" t="s">
        <v>26</v>
      </c>
      <c r="T4709" t="s">
        <v>27</v>
      </c>
      <c r="U4709" t="s">
        <v>1191</v>
      </c>
      <c r="V4709">
        <f>YEAR(sales_order1[[#This Row],[date]])</f>
        <v>2022</v>
      </c>
      <c r="W4709" t="str">
        <f>TEXT(sales_order1[[#This Row],[date]], "Mmm")</f>
        <v>Feb</v>
      </c>
      <c r="X4709">
        <f>VALUE(TEXT(sales_order1[[#This Row],[date]], "D"))</f>
        <v>15</v>
      </c>
      <c r="Y4709">
        <v>7</v>
      </c>
    </row>
    <row r="4710" spans="1:25" x14ac:dyDescent="0.25">
      <c r="A4710" s="1">
        <v>44607</v>
      </c>
      <c r="B4710">
        <v>70307</v>
      </c>
      <c r="C4710" t="s">
        <v>194</v>
      </c>
      <c r="D4710" t="str">
        <f>VLOOKUP(sales_order1[[#This Row],[itemCode]],product_details3!B:C,2,0)</f>
        <v>CLNG150</v>
      </c>
      <c r="E4710" t="s">
        <v>195</v>
      </c>
      <c r="F4710" t="s">
        <v>45</v>
      </c>
      <c r="G4710">
        <v>50</v>
      </c>
      <c r="H4710">
        <v>12.75</v>
      </c>
      <c r="I4710">
        <v>637.5</v>
      </c>
      <c r="J4710">
        <v>4.45</v>
      </c>
      <c r="K4710">
        <v>222.5</v>
      </c>
      <c r="L4710">
        <v>8.3000000000000007</v>
      </c>
      <c r="M4710">
        <v>0.65098039215686276</v>
      </c>
      <c r="N4710">
        <v>415</v>
      </c>
      <c r="O4710" t="s">
        <v>676</v>
      </c>
      <c r="P4710" t="s">
        <v>677</v>
      </c>
      <c r="Q4710" t="s">
        <v>93</v>
      </c>
      <c r="R4710" t="s">
        <v>72</v>
      </c>
      <c r="S4710" t="s">
        <v>94</v>
      </c>
      <c r="T4710" t="s">
        <v>678</v>
      </c>
      <c r="U4710" t="s">
        <v>1190</v>
      </c>
      <c r="V4710">
        <f>YEAR(sales_order1[[#This Row],[date]])</f>
        <v>2022</v>
      </c>
      <c r="W4710" t="str">
        <f>TEXT(sales_order1[[#This Row],[date]], "Mmm")</f>
        <v>Feb</v>
      </c>
      <c r="X4710">
        <f>VALUE(TEXT(sales_order1[[#This Row],[date]], "D"))</f>
        <v>15</v>
      </c>
      <c r="Y4710">
        <v>7</v>
      </c>
    </row>
    <row r="4711" spans="1:25" x14ac:dyDescent="0.25">
      <c r="A4711" s="1">
        <v>44607</v>
      </c>
      <c r="B4711">
        <v>70308</v>
      </c>
      <c r="C4711" t="s">
        <v>352</v>
      </c>
      <c r="D4711" t="str">
        <f>VLOOKUP(sales_order1[[#This Row],[itemCode]],product_details3!B:C,2,0)</f>
        <v>MSTL50</v>
      </c>
      <c r="E4711" t="s">
        <v>353</v>
      </c>
      <c r="F4711" t="s">
        <v>21</v>
      </c>
      <c r="G4711">
        <v>100</v>
      </c>
      <c r="H4711">
        <v>16.95</v>
      </c>
      <c r="I4711">
        <v>1695</v>
      </c>
      <c r="J4711">
        <v>5.2</v>
      </c>
      <c r="K4711">
        <v>520</v>
      </c>
      <c r="L4711">
        <v>11.75</v>
      </c>
      <c r="M4711">
        <v>0.69321533923303835</v>
      </c>
      <c r="N4711">
        <v>1175</v>
      </c>
      <c r="O4711" t="s">
        <v>550</v>
      </c>
      <c r="P4711" t="s">
        <v>551</v>
      </c>
      <c r="Q4711" t="s">
        <v>100</v>
      </c>
      <c r="R4711" t="s">
        <v>40</v>
      </c>
      <c r="S4711" t="s">
        <v>101</v>
      </c>
      <c r="T4711" t="s">
        <v>552</v>
      </c>
      <c r="U4711" t="s">
        <v>1190</v>
      </c>
      <c r="V4711">
        <f>YEAR(sales_order1[[#This Row],[date]])</f>
        <v>2022</v>
      </c>
      <c r="W4711" t="str">
        <f>TEXT(sales_order1[[#This Row],[date]], "Mmm")</f>
        <v>Feb</v>
      </c>
      <c r="X4711">
        <f>VALUE(TEXT(sales_order1[[#This Row],[date]], "D"))</f>
        <v>15</v>
      </c>
      <c r="Y4711">
        <v>7</v>
      </c>
    </row>
    <row r="4712" spans="1:25" x14ac:dyDescent="0.25">
      <c r="A4712" s="1">
        <v>44607</v>
      </c>
      <c r="B4712">
        <v>70309</v>
      </c>
      <c r="C4712" t="s">
        <v>28</v>
      </c>
      <c r="D4712" t="str">
        <f>VLOOKUP(sales_order1[[#This Row],[itemCode]],product_details3!B:C,2,0)</f>
        <v>SRMC30</v>
      </c>
      <c r="E4712" t="s">
        <v>29</v>
      </c>
      <c r="F4712" t="s">
        <v>30</v>
      </c>
      <c r="G4712">
        <v>200</v>
      </c>
      <c r="H4712">
        <v>22.6</v>
      </c>
      <c r="I4712">
        <v>4520</v>
      </c>
      <c r="J4712">
        <v>7.6</v>
      </c>
      <c r="K4712">
        <v>1520</v>
      </c>
      <c r="L4712">
        <v>15</v>
      </c>
      <c r="M4712">
        <v>0.66371681415929207</v>
      </c>
      <c r="N4712">
        <v>3000</v>
      </c>
      <c r="O4712" t="s">
        <v>392</v>
      </c>
      <c r="P4712" t="s">
        <v>393</v>
      </c>
      <c r="Q4712" t="s">
        <v>264</v>
      </c>
      <c r="R4712" t="s">
        <v>56</v>
      </c>
      <c r="S4712" t="s">
        <v>133</v>
      </c>
      <c r="T4712" t="s">
        <v>394</v>
      </c>
      <c r="U4712" t="s">
        <v>1191</v>
      </c>
      <c r="V4712">
        <f>YEAR(sales_order1[[#This Row],[date]])</f>
        <v>2022</v>
      </c>
      <c r="W4712" t="str">
        <f>TEXT(sales_order1[[#This Row],[date]], "Mmm")</f>
        <v>Feb</v>
      </c>
      <c r="X4712">
        <f>VALUE(TEXT(sales_order1[[#This Row],[date]], "D"))</f>
        <v>15</v>
      </c>
      <c r="Y4712">
        <v>7</v>
      </c>
    </row>
    <row r="4713" spans="1:25" x14ac:dyDescent="0.25">
      <c r="A4713" s="1">
        <v>44607</v>
      </c>
      <c r="B4713">
        <v>70310</v>
      </c>
      <c r="C4713" t="s">
        <v>28</v>
      </c>
      <c r="D4713" t="str">
        <f>VLOOKUP(sales_order1[[#This Row],[itemCode]],product_details3!B:C,2,0)</f>
        <v>SRMC30</v>
      </c>
      <c r="E4713" t="s">
        <v>29</v>
      </c>
      <c r="F4713" t="s">
        <v>30</v>
      </c>
      <c r="G4713">
        <v>200</v>
      </c>
      <c r="H4713">
        <v>22.6</v>
      </c>
      <c r="I4713">
        <v>4520</v>
      </c>
      <c r="J4713">
        <v>7.6</v>
      </c>
      <c r="K4713">
        <v>1520</v>
      </c>
      <c r="L4713">
        <v>15</v>
      </c>
      <c r="M4713">
        <v>0.66371681415929207</v>
      </c>
      <c r="N4713">
        <v>3000</v>
      </c>
      <c r="O4713" t="s">
        <v>556</v>
      </c>
      <c r="P4713" t="s">
        <v>557</v>
      </c>
      <c r="Q4713" t="s">
        <v>213</v>
      </c>
      <c r="R4713" t="s">
        <v>25</v>
      </c>
      <c r="S4713" t="s">
        <v>402</v>
      </c>
      <c r="T4713" t="s">
        <v>558</v>
      </c>
      <c r="U4713" t="s">
        <v>1191</v>
      </c>
      <c r="V4713">
        <f>YEAR(sales_order1[[#This Row],[date]])</f>
        <v>2022</v>
      </c>
      <c r="W4713" t="str">
        <f>TEXT(sales_order1[[#This Row],[date]], "Mmm")</f>
        <v>Feb</v>
      </c>
      <c r="X4713">
        <f>VALUE(TEXT(sales_order1[[#This Row],[date]], "D"))</f>
        <v>15</v>
      </c>
      <c r="Y4713">
        <v>7</v>
      </c>
    </row>
    <row r="4714" spans="1:25" x14ac:dyDescent="0.25">
      <c r="A4714" s="1">
        <v>44607</v>
      </c>
      <c r="B4714">
        <v>70311</v>
      </c>
      <c r="C4714" t="s">
        <v>51</v>
      </c>
      <c r="D4714" t="str">
        <f>VLOOKUP(sales_order1[[#This Row],[itemCode]],product_details3!B:C,2,0)</f>
        <v>MSTH50</v>
      </c>
      <c r="E4714" t="s">
        <v>52</v>
      </c>
      <c r="F4714" t="s">
        <v>21</v>
      </c>
      <c r="G4714">
        <v>50</v>
      </c>
      <c r="H4714">
        <v>15.75</v>
      </c>
      <c r="I4714">
        <v>787.5</v>
      </c>
      <c r="J4714">
        <v>4.45</v>
      </c>
      <c r="K4714">
        <v>222.5</v>
      </c>
      <c r="L4714">
        <v>11.3</v>
      </c>
      <c r="M4714">
        <v>0.71746031746031746</v>
      </c>
      <c r="N4714">
        <v>565</v>
      </c>
      <c r="O4714" t="s">
        <v>144</v>
      </c>
      <c r="P4714" t="s">
        <v>145</v>
      </c>
      <c r="Q4714" t="s">
        <v>146</v>
      </c>
      <c r="R4714" t="s">
        <v>112</v>
      </c>
      <c r="S4714" t="s">
        <v>147</v>
      </c>
      <c r="T4714" t="s">
        <v>148</v>
      </c>
      <c r="U4714" t="s">
        <v>1190</v>
      </c>
      <c r="V4714">
        <f>YEAR(sales_order1[[#This Row],[date]])</f>
        <v>2022</v>
      </c>
      <c r="W4714" t="str">
        <f>TEXT(sales_order1[[#This Row],[date]], "Mmm")</f>
        <v>Feb</v>
      </c>
      <c r="X4714">
        <f>VALUE(TEXT(sales_order1[[#This Row],[date]], "D"))</f>
        <v>15</v>
      </c>
      <c r="Y4714">
        <v>7</v>
      </c>
    </row>
    <row r="4715" spans="1:25" x14ac:dyDescent="0.25">
      <c r="A4715" s="1">
        <v>44607</v>
      </c>
      <c r="B4715">
        <v>70312</v>
      </c>
      <c r="C4715" t="s">
        <v>28</v>
      </c>
      <c r="D4715" t="str">
        <f>VLOOKUP(sales_order1[[#This Row],[itemCode]],product_details3!B:C,2,0)</f>
        <v>SRMC30</v>
      </c>
      <c r="E4715" t="s">
        <v>29</v>
      </c>
      <c r="F4715" t="s">
        <v>30</v>
      </c>
      <c r="G4715">
        <v>100</v>
      </c>
      <c r="H4715">
        <v>22.6</v>
      </c>
      <c r="I4715">
        <v>2260</v>
      </c>
      <c r="J4715">
        <v>7.6</v>
      </c>
      <c r="K4715">
        <v>760</v>
      </c>
      <c r="L4715">
        <v>15</v>
      </c>
      <c r="M4715">
        <v>0.66371681415929207</v>
      </c>
      <c r="N4715">
        <v>1500</v>
      </c>
      <c r="O4715" t="s">
        <v>727</v>
      </c>
      <c r="P4715" t="s">
        <v>728</v>
      </c>
      <c r="Q4715" t="s">
        <v>93</v>
      </c>
      <c r="R4715" t="s">
        <v>72</v>
      </c>
      <c r="S4715" t="s">
        <v>260</v>
      </c>
      <c r="T4715" t="s">
        <v>611</v>
      </c>
      <c r="U4715" t="s">
        <v>1190</v>
      </c>
      <c r="V4715">
        <f>YEAR(sales_order1[[#This Row],[date]])</f>
        <v>2022</v>
      </c>
      <c r="W4715" t="str">
        <f>TEXT(sales_order1[[#This Row],[date]], "Mmm")</f>
        <v>Feb</v>
      </c>
      <c r="X4715">
        <f>VALUE(TEXT(sales_order1[[#This Row],[date]], "D"))</f>
        <v>15</v>
      </c>
      <c r="Y4715">
        <v>7</v>
      </c>
    </row>
    <row r="4716" spans="1:25" x14ac:dyDescent="0.25">
      <c r="A4716" s="1">
        <v>44607</v>
      </c>
      <c r="B4716">
        <v>70313</v>
      </c>
      <c r="C4716" t="s">
        <v>51</v>
      </c>
      <c r="D4716" t="str">
        <f>VLOOKUP(sales_order1[[#This Row],[itemCode]],product_details3!B:C,2,0)</f>
        <v>MSTH50</v>
      </c>
      <c r="E4716" t="s">
        <v>52</v>
      </c>
      <c r="F4716" t="s">
        <v>21</v>
      </c>
      <c r="G4716">
        <v>150</v>
      </c>
      <c r="H4716">
        <v>15.75</v>
      </c>
      <c r="I4716">
        <v>2362.5</v>
      </c>
      <c r="J4716">
        <v>4.45</v>
      </c>
      <c r="K4716">
        <v>667.5</v>
      </c>
      <c r="L4716">
        <v>11.3</v>
      </c>
      <c r="M4716">
        <v>0.71746031746031746</v>
      </c>
      <c r="N4716">
        <v>1695</v>
      </c>
      <c r="O4716" t="s">
        <v>559</v>
      </c>
      <c r="P4716" t="s">
        <v>560</v>
      </c>
      <c r="Q4716" t="s">
        <v>191</v>
      </c>
      <c r="R4716" t="s">
        <v>56</v>
      </c>
      <c r="S4716" t="s">
        <v>192</v>
      </c>
      <c r="T4716" t="s">
        <v>193</v>
      </c>
      <c r="U4716" t="s">
        <v>1191</v>
      </c>
      <c r="V4716">
        <f>YEAR(sales_order1[[#This Row],[date]])</f>
        <v>2022</v>
      </c>
      <c r="W4716" t="str">
        <f>TEXT(sales_order1[[#This Row],[date]], "Mmm")</f>
        <v>Feb</v>
      </c>
      <c r="X4716">
        <f>VALUE(TEXT(sales_order1[[#This Row],[date]], "D"))</f>
        <v>15</v>
      </c>
      <c r="Y4716">
        <v>7</v>
      </c>
    </row>
    <row r="4717" spans="1:25" x14ac:dyDescent="0.25">
      <c r="A4717" s="1">
        <v>44607</v>
      </c>
      <c r="B4717">
        <v>70314</v>
      </c>
      <c r="C4717" t="s">
        <v>194</v>
      </c>
      <c r="D4717" t="str">
        <f>VLOOKUP(sales_order1[[#This Row],[itemCode]],product_details3!B:C,2,0)</f>
        <v>CLNG150</v>
      </c>
      <c r="E4717" t="s">
        <v>195</v>
      </c>
      <c r="F4717" t="s">
        <v>45</v>
      </c>
      <c r="G4717">
        <v>150</v>
      </c>
      <c r="H4717">
        <v>12.75</v>
      </c>
      <c r="I4717">
        <v>1912.5</v>
      </c>
      <c r="J4717">
        <v>4.45</v>
      </c>
      <c r="K4717">
        <v>667.5</v>
      </c>
      <c r="L4717">
        <v>8.3000000000000007</v>
      </c>
      <c r="M4717">
        <v>0.65098039215686276</v>
      </c>
      <c r="N4717">
        <v>1245</v>
      </c>
      <c r="O4717" t="s">
        <v>752</v>
      </c>
      <c r="P4717" t="s">
        <v>753</v>
      </c>
      <c r="Q4717" t="s">
        <v>378</v>
      </c>
      <c r="R4717" t="s">
        <v>72</v>
      </c>
      <c r="S4717" t="s">
        <v>563</v>
      </c>
      <c r="T4717" t="s">
        <v>58</v>
      </c>
      <c r="U4717" t="s">
        <v>1188</v>
      </c>
      <c r="V4717">
        <f>YEAR(sales_order1[[#This Row],[date]])</f>
        <v>2022</v>
      </c>
      <c r="W4717" t="str">
        <f>TEXT(sales_order1[[#This Row],[date]], "Mmm")</f>
        <v>Feb</v>
      </c>
      <c r="X4717">
        <f>VALUE(TEXT(sales_order1[[#This Row],[date]], "D"))</f>
        <v>15</v>
      </c>
      <c r="Y4717">
        <v>7</v>
      </c>
    </row>
    <row r="4718" spans="1:25" x14ac:dyDescent="0.25">
      <c r="A4718" s="1">
        <v>44608</v>
      </c>
      <c r="B4718">
        <v>70315</v>
      </c>
      <c r="C4718" t="s">
        <v>209</v>
      </c>
      <c r="D4718" t="str">
        <f>VLOOKUP(sales_order1[[#This Row],[itemCode]],product_details3!B:C,2,0)</f>
        <v>CLNG50</v>
      </c>
      <c r="E4718" t="s">
        <v>210</v>
      </c>
      <c r="F4718" t="s">
        <v>45</v>
      </c>
      <c r="G4718">
        <v>50</v>
      </c>
      <c r="H4718">
        <v>6.5</v>
      </c>
      <c r="I4718">
        <v>325</v>
      </c>
      <c r="J4718">
        <v>2.2999999999999998</v>
      </c>
      <c r="K4718">
        <v>115</v>
      </c>
      <c r="L4718">
        <v>4.2</v>
      </c>
      <c r="M4718">
        <v>0.64615384615384619</v>
      </c>
      <c r="N4718">
        <v>210</v>
      </c>
      <c r="O4718" t="s">
        <v>725</v>
      </c>
      <c r="P4718" t="s">
        <v>726</v>
      </c>
      <c r="Q4718" t="s">
        <v>132</v>
      </c>
      <c r="R4718" t="s">
        <v>56</v>
      </c>
      <c r="S4718" t="s">
        <v>133</v>
      </c>
      <c r="T4718" t="s">
        <v>708</v>
      </c>
      <c r="U4718" t="s">
        <v>1191</v>
      </c>
      <c r="V4718">
        <f>YEAR(sales_order1[[#This Row],[date]])</f>
        <v>2022</v>
      </c>
      <c r="W4718" t="str">
        <f>TEXT(sales_order1[[#This Row],[date]], "Mmm")</f>
        <v>Feb</v>
      </c>
      <c r="X4718">
        <f>VALUE(TEXT(sales_order1[[#This Row],[date]], "D"))</f>
        <v>16</v>
      </c>
      <c r="Y4718">
        <v>7</v>
      </c>
    </row>
    <row r="4719" spans="1:25" x14ac:dyDescent="0.25">
      <c r="A4719" s="1">
        <v>44608</v>
      </c>
      <c r="B4719">
        <v>70316</v>
      </c>
      <c r="C4719" t="s">
        <v>337</v>
      </c>
      <c r="D4719" t="str">
        <f>VLOOKUP(sales_order1[[#This Row],[itemCode]],product_details3!B:C,2,0)</f>
        <v>MKRO100</v>
      </c>
      <c r="E4719" t="s">
        <v>338</v>
      </c>
      <c r="F4719" t="s">
        <v>151</v>
      </c>
      <c r="G4719">
        <v>150</v>
      </c>
      <c r="H4719">
        <v>6.3</v>
      </c>
      <c r="I4719">
        <v>945</v>
      </c>
      <c r="J4719">
        <v>2.8</v>
      </c>
      <c r="K4719">
        <v>420</v>
      </c>
      <c r="L4719">
        <v>3.5</v>
      </c>
      <c r="M4719">
        <v>0.55555555555555558</v>
      </c>
      <c r="N4719">
        <v>525</v>
      </c>
      <c r="O4719" t="s">
        <v>227</v>
      </c>
      <c r="P4719" t="s">
        <v>228</v>
      </c>
      <c r="Q4719" t="s">
        <v>64</v>
      </c>
      <c r="R4719" t="s">
        <v>40</v>
      </c>
      <c r="S4719" t="s">
        <v>229</v>
      </c>
      <c r="T4719" t="s">
        <v>230</v>
      </c>
      <c r="U4719" t="s">
        <v>1189</v>
      </c>
      <c r="V4719">
        <f>YEAR(sales_order1[[#This Row],[date]])</f>
        <v>2022</v>
      </c>
      <c r="W4719" t="str">
        <f>TEXT(sales_order1[[#This Row],[date]], "Mmm")</f>
        <v>Feb</v>
      </c>
      <c r="X4719">
        <f>VALUE(TEXT(sales_order1[[#This Row],[date]], "D"))</f>
        <v>16</v>
      </c>
      <c r="Y4719">
        <v>7</v>
      </c>
    </row>
    <row r="4720" spans="1:25" x14ac:dyDescent="0.25">
      <c r="A4720" s="1">
        <v>44608</v>
      </c>
      <c r="B4720">
        <v>70317</v>
      </c>
      <c r="C4720" t="s">
        <v>279</v>
      </c>
      <c r="D4720" t="str">
        <f>VLOOKUP(sales_order1[[#This Row],[itemCode]],product_details3!B:C,2,0)</f>
        <v>SRMC15</v>
      </c>
      <c r="E4720" t="s">
        <v>280</v>
      </c>
      <c r="F4720" t="s">
        <v>30</v>
      </c>
      <c r="G4720">
        <v>50</v>
      </c>
      <c r="H4720">
        <v>16.95</v>
      </c>
      <c r="I4720">
        <v>847.5</v>
      </c>
      <c r="J4720">
        <v>6.2</v>
      </c>
      <c r="K4720">
        <v>310</v>
      </c>
      <c r="L4720">
        <v>10.75</v>
      </c>
      <c r="M4720">
        <v>0.63421828908554578</v>
      </c>
      <c r="N4720">
        <v>537.5</v>
      </c>
      <c r="O4720" t="s">
        <v>395</v>
      </c>
      <c r="P4720" t="s">
        <v>396</v>
      </c>
      <c r="Q4720" t="s">
        <v>191</v>
      </c>
      <c r="R4720" t="s">
        <v>56</v>
      </c>
      <c r="S4720" t="s">
        <v>192</v>
      </c>
      <c r="T4720" t="s">
        <v>397</v>
      </c>
      <c r="U4720" t="s">
        <v>1191</v>
      </c>
      <c r="V4720">
        <f>YEAR(sales_order1[[#This Row],[date]])</f>
        <v>2022</v>
      </c>
      <c r="W4720" t="str">
        <f>TEXT(sales_order1[[#This Row],[date]], "Mmm")</f>
        <v>Feb</v>
      </c>
      <c r="X4720">
        <f>VALUE(TEXT(sales_order1[[#This Row],[date]], "D"))</f>
        <v>16</v>
      </c>
      <c r="Y4720">
        <v>7</v>
      </c>
    </row>
    <row r="4721" spans="1:25" x14ac:dyDescent="0.25">
      <c r="A4721" s="1">
        <v>44608</v>
      </c>
      <c r="B4721">
        <v>70318</v>
      </c>
      <c r="C4721" t="s">
        <v>103</v>
      </c>
      <c r="D4721" t="str">
        <f>VLOOKUP(sales_order1[[#This Row],[itemCode]],product_details3!B:C,2,0)</f>
        <v>SCRT50</v>
      </c>
      <c r="E4721" t="s">
        <v>104</v>
      </c>
      <c r="F4721" t="s">
        <v>61</v>
      </c>
      <c r="G4721">
        <v>150</v>
      </c>
      <c r="H4721">
        <v>16.95</v>
      </c>
      <c r="I4721">
        <v>2542.5</v>
      </c>
      <c r="J4721">
        <v>5.2</v>
      </c>
      <c r="K4721">
        <v>780</v>
      </c>
      <c r="L4721">
        <v>11.75</v>
      </c>
      <c r="M4721">
        <v>0.69321533923303835</v>
      </c>
      <c r="N4721">
        <v>1762.5</v>
      </c>
      <c r="O4721" t="s">
        <v>630</v>
      </c>
      <c r="P4721" t="s">
        <v>631</v>
      </c>
      <c r="Q4721" t="s">
        <v>119</v>
      </c>
      <c r="R4721" t="s">
        <v>40</v>
      </c>
      <c r="S4721" t="s">
        <v>233</v>
      </c>
      <c r="T4721" t="s">
        <v>632</v>
      </c>
      <c r="U4721" t="s">
        <v>1190</v>
      </c>
      <c r="V4721">
        <f>YEAR(sales_order1[[#This Row],[date]])</f>
        <v>2022</v>
      </c>
      <c r="W4721" t="str">
        <f>TEXT(sales_order1[[#This Row],[date]], "Mmm")</f>
        <v>Feb</v>
      </c>
      <c r="X4721">
        <f>VALUE(TEXT(sales_order1[[#This Row],[date]], "D"))</f>
        <v>16</v>
      </c>
      <c r="Y4721">
        <v>7</v>
      </c>
    </row>
    <row r="4722" spans="1:25" x14ac:dyDescent="0.25">
      <c r="A4722" s="1">
        <v>44608</v>
      </c>
      <c r="B4722">
        <v>70319</v>
      </c>
      <c r="C4722" t="s">
        <v>320</v>
      </c>
      <c r="D4722" t="str">
        <f>VLOOKUP(sales_order1[[#This Row],[itemCode]],product_details3!B:C,2,0)</f>
        <v>SCR50+100</v>
      </c>
      <c r="E4722" t="s">
        <v>321</v>
      </c>
      <c r="F4722" t="s">
        <v>61</v>
      </c>
      <c r="G4722">
        <v>250</v>
      </c>
      <c r="H4722">
        <v>26.25</v>
      </c>
      <c r="I4722">
        <v>6562.5</v>
      </c>
      <c r="J4722">
        <v>7.75</v>
      </c>
      <c r="K4722">
        <v>1937.5</v>
      </c>
      <c r="L4722">
        <v>18.5</v>
      </c>
      <c r="M4722">
        <v>0.70476190476190481</v>
      </c>
      <c r="N4722">
        <v>4625</v>
      </c>
      <c r="O4722" t="s">
        <v>775</v>
      </c>
      <c r="P4722" t="s">
        <v>776</v>
      </c>
      <c r="Q4722" t="s">
        <v>146</v>
      </c>
      <c r="R4722" t="s">
        <v>112</v>
      </c>
      <c r="S4722" t="s">
        <v>343</v>
      </c>
      <c r="T4722" t="s">
        <v>95</v>
      </c>
      <c r="U4722" t="s">
        <v>1190</v>
      </c>
      <c r="V4722">
        <f>YEAR(sales_order1[[#This Row],[date]])</f>
        <v>2022</v>
      </c>
      <c r="W4722" t="str">
        <f>TEXT(sales_order1[[#This Row],[date]], "Mmm")</f>
        <v>Feb</v>
      </c>
      <c r="X4722">
        <f>VALUE(TEXT(sales_order1[[#This Row],[date]], "D"))</f>
        <v>16</v>
      </c>
      <c r="Y4722">
        <v>7</v>
      </c>
    </row>
    <row r="4723" spans="1:25" x14ac:dyDescent="0.25">
      <c r="A4723" s="1">
        <v>44608</v>
      </c>
      <c r="B4723">
        <v>70320</v>
      </c>
      <c r="C4723" t="s">
        <v>86</v>
      </c>
      <c r="D4723" t="str">
        <f>VLOOKUP(sales_order1[[#This Row],[itemCode]],product_details3!B:C,2,0)</f>
        <v>SRMH30</v>
      </c>
      <c r="E4723" t="s">
        <v>87</v>
      </c>
      <c r="F4723" t="s">
        <v>30</v>
      </c>
      <c r="G4723">
        <v>250</v>
      </c>
      <c r="H4723">
        <v>21</v>
      </c>
      <c r="I4723">
        <v>5250</v>
      </c>
      <c r="J4723">
        <v>6.6</v>
      </c>
      <c r="K4723">
        <v>1650</v>
      </c>
      <c r="L4723">
        <v>14.4</v>
      </c>
      <c r="M4723">
        <v>0.68571428571428572</v>
      </c>
      <c r="N4723">
        <v>3600</v>
      </c>
      <c r="O4723" t="s">
        <v>138</v>
      </c>
      <c r="P4723" t="s">
        <v>139</v>
      </c>
      <c r="Q4723" t="s">
        <v>77</v>
      </c>
      <c r="R4723" t="s">
        <v>72</v>
      </c>
      <c r="S4723" t="s">
        <v>140</v>
      </c>
      <c r="T4723" t="s">
        <v>141</v>
      </c>
      <c r="U4723" t="s">
        <v>1190</v>
      </c>
      <c r="V4723">
        <f>YEAR(sales_order1[[#This Row],[date]])</f>
        <v>2022</v>
      </c>
      <c r="W4723" t="str">
        <f>TEXT(sales_order1[[#This Row],[date]], "Mmm")</f>
        <v>Feb</v>
      </c>
      <c r="X4723">
        <f>VALUE(TEXT(sales_order1[[#This Row],[date]], "D"))</f>
        <v>16</v>
      </c>
      <c r="Y4723">
        <v>7</v>
      </c>
    </row>
    <row r="4724" spans="1:25" x14ac:dyDescent="0.25">
      <c r="A4724" s="1">
        <v>44608</v>
      </c>
      <c r="B4724">
        <v>70321</v>
      </c>
      <c r="C4724" t="s">
        <v>19</v>
      </c>
      <c r="D4724" t="str">
        <f>VLOOKUP(sales_order1[[#This Row],[itemCode]],product_details3!B:C,2,0)</f>
        <v>MSTH100</v>
      </c>
      <c r="E4724" t="s">
        <v>20</v>
      </c>
      <c r="F4724" t="s">
        <v>21</v>
      </c>
      <c r="G4724">
        <v>150</v>
      </c>
      <c r="H4724">
        <v>26.25</v>
      </c>
      <c r="I4724">
        <v>3937.5</v>
      </c>
      <c r="J4724">
        <v>7.75</v>
      </c>
      <c r="K4724">
        <v>1162.5</v>
      </c>
      <c r="L4724">
        <v>18.5</v>
      </c>
      <c r="M4724">
        <v>0.70476190476190481</v>
      </c>
      <c r="N4724">
        <v>2775</v>
      </c>
      <c r="O4724" t="s">
        <v>534</v>
      </c>
      <c r="P4724" t="s">
        <v>535</v>
      </c>
      <c r="Q4724" t="s">
        <v>107</v>
      </c>
      <c r="R4724" t="s">
        <v>40</v>
      </c>
      <c r="S4724" t="s">
        <v>101</v>
      </c>
      <c r="T4724" t="s">
        <v>536</v>
      </c>
      <c r="U4724" t="s">
        <v>1190</v>
      </c>
      <c r="V4724">
        <f>YEAR(sales_order1[[#This Row],[date]])</f>
        <v>2022</v>
      </c>
      <c r="W4724" t="str">
        <f>TEXT(sales_order1[[#This Row],[date]], "Mmm")</f>
        <v>Feb</v>
      </c>
      <c r="X4724">
        <f>VALUE(TEXT(sales_order1[[#This Row],[date]], "D"))</f>
        <v>16</v>
      </c>
      <c r="Y4724">
        <v>7</v>
      </c>
    </row>
    <row r="4725" spans="1:25" x14ac:dyDescent="0.25">
      <c r="A4725" s="1">
        <v>44608</v>
      </c>
      <c r="B4725">
        <v>70322</v>
      </c>
      <c r="C4725" t="s">
        <v>19</v>
      </c>
      <c r="D4725" t="str">
        <f>VLOOKUP(sales_order1[[#This Row],[itemCode]],product_details3!B:C,2,0)</f>
        <v>MSTH100</v>
      </c>
      <c r="E4725" t="s">
        <v>20</v>
      </c>
      <c r="F4725" t="s">
        <v>21</v>
      </c>
      <c r="G4725">
        <v>100</v>
      </c>
      <c r="H4725">
        <v>26.25</v>
      </c>
      <c r="I4725">
        <v>2625</v>
      </c>
      <c r="J4725">
        <v>7.75</v>
      </c>
      <c r="K4725">
        <v>775</v>
      </c>
      <c r="L4725">
        <v>18.5</v>
      </c>
      <c r="M4725">
        <v>0.70476190476190481</v>
      </c>
      <c r="N4725">
        <v>1850</v>
      </c>
      <c r="O4725" t="s">
        <v>725</v>
      </c>
      <c r="P4725" t="s">
        <v>726</v>
      </c>
      <c r="Q4725" t="s">
        <v>132</v>
      </c>
      <c r="R4725" t="s">
        <v>56</v>
      </c>
      <c r="S4725" t="s">
        <v>133</v>
      </c>
      <c r="T4725" t="s">
        <v>708</v>
      </c>
      <c r="U4725" t="s">
        <v>1191</v>
      </c>
      <c r="V4725">
        <f>YEAR(sales_order1[[#This Row],[date]])</f>
        <v>2022</v>
      </c>
      <c r="W4725" t="str">
        <f>TEXT(sales_order1[[#This Row],[date]], "Mmm")</f>
        <v>Feb</v>
      </c>
      <c r="X4725">
        <f>VALUE(TEXT(sales_order1[[#This Row],[date]], "D"))</f>
        <v>16</v>
      </c>
      <c r="Y4725">
        <v>7</v>
      </c>
    </row>
    <row r="4726" spans="1:25" x14ac:dyDescent="0.25">
      <c r="A4726" s="1">
        <v>44608</v>
      </c>
      <c r="B4726">
        <v>70323</v>
      </c>
      <c r="C4726" t="s">
        <v>86</v>
      </c>
      <c r="D4726" t="str">
        <f>VLOOKUP(sales_order1[[#This Row],[itemCode]],product_details3!B:C,2,0)</f>
        <v>SRMH30</v>
      </c>
      <c r="E4726" t="s">
        <v>87</v>
      </c>
      <c r="F4726" t="s">
        <v>30</v>
      </c>
      <c r="G4726">
        <v>150</v>
      </c>
      <c r="H4726">
        <v>21</v>
      </c>
      <c r="I4726">
        <v>3150</v>
      </c>
      <c r="J4726">
        <v>6.6</v>
      </c>
      <c r="K4726">
        <v>990</v>
      </c>
      <c r="L4726">
        <v>14.4</v>
      </c>
      <c r="M4726">
        <v>0.68571428571428572</v>
      </c>
      <c r="N4726">
        <v>2160</v>
      </c>
      <c r="O4726" t="s">
        <v>262</v>
      </c>
      <c r="P4726" t="s">
        <v>263</v>
      </c>
      <c r="Q4726" t="s">
        <v>264</v>
      </c>
      <c r="R4726" t="s">
        <v>56</v>
      </c>
      <c r="S4726" t="s">
        <v>133</v>
      </c>
      <c r="T4726" t="s">
        <v>265</v>
      </c>
      <c r="U4726" t="s">
        <v>1191</v>
      </c>
      <c r="V4726">
        <f>YEAR(sales_order1[[#This Row],[date]])</f>
        <v>2022</v>
      </c>
      <c r="W4726" t="str">
        <f>TEXT(sales_order1[[#This Row],[date]], "Mmm")</f>
        <v>Feb</v>
      </c>
      <c r="X4726">
        <f>VALUE(TEXT(sales_order1[[#This Row],[date]], "D"))</f>
        <v>16</v>
      </c>
      <c r="Y4726">
        <v>7</v>
      </c>
    </row>
    <row r="4727" spans="1:25" x14ac:dyDescent="0.25">
      <c r="A4727" s="1">
        <v>44609</v>
      </c>
      <c r="B4727">
        <v>70324</v>
      </c>
      <c r="C4727" t="s">
        <v>103</v>
      </c>
      <c r="D4727" t="str">
        <f>VLOOKUP(sales_order1[[#This Row],[itemCode]],product_details3!B:C,2,0)</f>
        <v>SCRT50</v>
      </c>
      <c r="E4727" t="s">
        <v>104</v>
      </c>
      <c r="F4727" t="s">
        <v>61</v>
      </c>
      <c r="G4727">
        <v>150</v>
      </c>
      <c r="H4727">
        <v>16.95</v>
      </c>
      <c r="I4727">
        <v>2542.5</v>
      </c>
      <c r="J4727">
        <v>5.2</v>
      </c>
      <c r="K4727">
        <v>780</v>
      </c>
      <c r="L4727">
        <v>11.75</v>
      </c>
      <c r="M4727">
        <v>0.69321533923303835</v>
      </c>
      <c r="N4727">
        <v>1762.5</v>
      </c>
      <c r="O4727" t="s">
        <v>790</v>
      </c>
      <c r="P4727" t="s">
        <v>791</v>
      </c>
      <c r="Q4727" t="s">
        <v>100</v>
      </c>
      <c r="R4727" t="s">
        <v>40</v>
      </c>
      <c r="S4727" t="s">
        <v>101</v>
      </c>
      <c r="T4727" t="s">
        <v>792</v>
      </c>
      <c r="U4727" t="s">
        <v>1190</v>
      </c>
      <c r="V4727">
        <f>YEAR(sales_order1[[#This Row],[date]])</f>
        <v>2022</v>
      </c>
      <c r="W4727" t="str">
        <f>TEXT(sales_order1[[#This Row],[date]], "Mmm")</f>
        <v>Feb</v>
      </c>
      <c r="X4727">
        <f>VALUE(TEXT(sales_order1[[#This Row],[date]], "D"))</f>
        <v>17</v>
      </c>
      <c r="Y4727">
        <v>7</v>
      </c>
    </row>
    <row r="4728" spans="1:25" x14ac:dyDescent="0.25">
      <c r="A4728" s="1">
        <v>44609</v>
      </c>
      <c r="B4728">
        <v>70325</v>
      </c>
      <c r="C4728" t="s">
        <v>128</v>
      </c>
      <c r="D4728" t="str">
        <f>VLOOKUP(sales_order1[[#This Row],[itemCode]],product_details3!B:C,2,0)</f>
        <v>SCRT100</v>
      </c>
      <c r="E4728" t="s">
        <v>129</v>
      </c>
      <c r="F4728" t="s">
        <v>61</v>
      </c>
      <c r="G4728">
        <v>200</v>
      </c>
      <c r="H4728">
        <v>28.25</v>
      </c>
      <c r="I4728">
        <v>5650</v>
      </c>
      <c r="J4728">
        <v>9</v>
      </c>
      <c r="K4728">
        <v>1800</v>
      </c>
      <c r="L4728">
        <v>19.25</v>
      </c>
      <c r="M4728">
        <v>0.68141592920353977</v>
      </c>
      <c r="N4728">
        <v>3850</v>
      </c>
      <c r="O4728" t="s">
        <v>472</v>
      </c>
      <c r="P4728" t="s">
        <v>473</v>
      </c>
      <c r="Q4728" t="s">
        <v>107</v>
      </c>
      <c r="R4728" t="s">
        <v>40</v>
      </c>
      <c r="S4728" t="s">
        <v>101</v>
      </c>
      <c r="T4728" t="s">
        <v>474</v>
      </c>
      <c r="U4728" t="s">
        <v>1190</v>
      </c>
      <c r="V4728">
        <f>YEAR(sales_order1[[#This Row],[date]])</f>
        <v>2022</v>
      </c>
      <c r="W4728" t="str">
        <f>TEXT(sales_order1[[#This Row],[date]], "Mmm")</f>
        <v>Feb</v>
      </c>
      <c r="X4728">
        <f>VALUE(TEXT(sales_order1[[#This Row],[date]], "D"))</f>
        <v>17</v>
      </c>
      <c r="Y4728">
        <v>7</v>
      </c>
    </row>
    <row r="4729" spans="1:25" x14ac:dyDescent="0.25">
      <c r="A4729" s="1">
        <v>44609</v>
      </c>
      <c r="B4729">
        <v>70326</v>
      </c>
      <c r="C4729" t="s">
        <v>320</v>
      </c>
      <c r="D4729" t="str">
        <f>VLOOKUP(sales_order1[[#This Row],[itemCode]],product_details3!B:C,2,0)</f>
        <v>SCR50+100</v>
      </c>
      <c r="E4729" t="s">
        <v>321</v>
      </c>
      <c r="F4729" t="s">
        <v>61</v>
      </c>
      <c r="G4729">
        <v>450</v>
      </c>
      <c r="H4729">
        <v>26.25</v>
      </c>
      <c r="I4729">
        <v>11812.5</v>
      </c>
      <c r="J4729">
        <v>7.75</v>
      </c>
      <c r="K4729">
        <v>3487.5</v>
      </c>
      <c r="L4729">
        <v>18.5</v>
      </c>
      <c r="M4729">
        <v>0.70476190476190481</v>
      </c>
      <c r="N4729">
        <v>8325</v>
      </c>
      <c r="O4729" t="s">
        <v>269</v>
      </c>
      <c r="P4729" t="s">
        <v>270</v>
      </c>
      <c r="Q4729" t="s">
        <v>271</v>
      </c>
      <c r="R4729" t="s">
        <v>56</v>
      </c>
      <c r="S4729" t="s">
        <v>192</v>
      </c>
      <c r="T4729" t="s">
        <v>272</v>
      </c>
      <c r="U4729" t="s">
        <v>1191</v>
      </c>
      <c r="V4729">
        <f>YEAR(sales_order1[[#This Row],[date]])</f>
        <v>2022</v>
      </c>
      <c r="W4729" t="str">
        <f>TEXT(sales_order1[[#This Row],[date]], "Mmm")</f>
        <v>Feb</v>
      </c>
      <c r="X4729">
        <f>VALUE(TEXT(sales_order1[[#This Row],[date]], "D"))</f>
        <v>17</v>
      </c>
      <c r="Y4729">
        <v>7</v>
      </c>
    </row>
    <row r="4730" spans="1:25" x14ac:dyDescent="0.25">
      <c r="A4730" s="1">
        <v>44609</v>
      </c>
      <c r="B4730">
        <v>70327</v>
      </c>
      <c r="C4730" t="s">
        <v>28</v>
      </c>
      <c r="D4730" t="str">
        <f>VLOOKUP(sales_order1[[#This Row],[itemCode]],product_details3!B:C,2,0)</f>
        <v>SRMC30</v>
      </c>
      <c r="E4730" t="s">
        <v>29</v>
      </c>
      <c r="F4730" t="s">
        <v>30</v>
      </c>
      <c r="G4730">
        <v>250</v>
      </c>
      <c r="H4730">
        <v>22.6</v>
      </c>
      <c r="I4730">
        <v>5650</v>
      </c>
      <c r="J4730">
        <v>7.6</v>
      </c>
      <c r="K4730">
        <v>1900</v>
      </c>
      <c r="L4730">
        <v>15</v>
      </c>
      <c r="M4730">
        <v>0.66371681415929207</v>
      </c>
      <c r="N4730">
        <v>3750</v>
      </c>
      <c r="O4730" t="s">
        <v>763</v>
      </c>
      <c r="P4730" t="s">
        <v>764</v>
      </c>
      <c r="Q4730" t="s">
        <v>71</v>
      </c>
      <c r="R4730" t="s">
        <v>72</v>
      </c>
      <c r="S4730" t="s">
        <v>73</v>
      </c>
      <c r="T4730" t="s">
        <v>675</v>
      </c>
      <c r="U4730" t="s">
        <v>1190</v>
      </c>
      <c r="V4730">
        <f>YEAR(sales_order1[[#This Row],[date]])</f>
        <v>2022</v>
      </c>
      <c r="W4730" t="str">
        <f>TEXT(sales_order1[[#This Row],[date]], "Mmm")</f>
        <v>Feb</v>
      </c>
      <c r="X4730">
        <f>VALUE(TEXT(sales_order1[[#This Row],[date]], "D"))</f>
        <v>17</v>
      </c>
      <c r="Y4730">
        <v>7</v>
      </c>
    </row>
    <row r="4731" spans="1:25" x14ac:dyDescent="0.25">
      <c r="A4731" s="1">
        <v>44609</v>
      </c>
      <c r="B4731">
        <v>70328</v>
      </c>
      <c r="C4731" t="s">
        <v>313</v>
      </c>
      <c r="D4731" t="str">
        <f>VLOOKUP(sales_order1[[#This Row],[itemCode]],product_details3!B:C,2,0)</f>
        <v>MSKO50</v>
      </c>
      <c r="E4731" t="s">
        <v>314</v>
      </c>
      <c r="F4731" t="s">
        <v>137</v>
      </c>
      <c r="G4731">
        <v>200</v>
      </c>
      <c r="H4731">
        <v>14.65</v>
      </c>
      <c r="I4731">
        <v>2930</v>
      </c>
      <c r="J4731">
        <v>6.55</v>
      </c>
      <c r="K4731">
        <v>1310</v>
      </c>
      <c r="L4731">
        <v>8.1</v>
      </c>
      <c r="M4731">
        <v>0.55290102389078488</v>
      </c>
      <c r="N4731">
        <v>1620</v>
      </c>
      <c r="O4731" t="s">
        <v>603</v>
      </c>
      <c r="P4731" t="s">
        <v>604</v>
      </c>
      <c r="Q4731" t="s">
        <v>100</v>
      </c>
      <c r="R4731" t="s">
        <v>40</v>
      </c>
      <c r="S4731" t="s">
        <v>101</v>
      </c>
      <c r="T4731" t="s">
        <v>605</v>
      </c>
      <c r="U4731" t="s">
        <v>1190</v>
      </c>
      <c r="V4731">
        <f>YEAR(sales_order1[[#This Row],[date]])</f>
        <v>2022</v>
      </c>
      <c r="W4731" t="str">
        <f>TEXT(sales_order1[[#This Row],[date]], "Mmm")</f>
        <v>Feb</v>
      </c>
      <c r="X4731">
        <f>VALUE(TEXT(sales_order1[[#This Row],[date]], "D"))</f>
        <v>17</v>
      </c>
      <c r="Y4731">
        <v>7</v>
      </c>
    </row>
    <row r="4732" spans="1:25" x14ac:dyDescent="0.25">
      <c r="A4732" s="1">
        <v>44609</v>
      </c>
      <c r="B4732">
        <v>70329</v>
      </c>
      <c r="C4732" t="s">
        <v>194</v>
      </c>
      <c r="D4732" t="str">
        <f>VLOOKUP(sales_order1[[#This Row],[itemCode]],product_details3!B:C,2,0)</f>
        <v>CLNG150</v>
      </c>
      <c r="E4732" t="s">
        <v>195</v>
      </c>
      <c r="F4732" t="s">
        <v>45</v>
      </c>
      <c r="G4732">
        <v>100</v>
      </c>
      <c r="H4732">
        <v>12.75</v>
      </c>
      <c r="I4732">
        <v>1275</v>
      </c>
      <c r="J4732">
        <v>4.45</v>
      </c>
      <c r="K4732">
        <v>445</v>
      </c>
      <c r="L4732">
        <v>8.3000000000000007</v>
      </c>
      <c r="M4732">
        <v>0.65098039215686276</v>
      </c>
      <c r="N4732">
        <v>830</v>
      </c>
      <c r="O4732" t="s">
        <v>467</v>
      </c>
      <c r="P4732" t="s">
        <v>468</v>
      </c>
      <c r="Q4732" t="s">
        <v>39</v>
      </c>
      <c r="R4732" t="s">
        <v>40</v>
      </c>
      <c r="S4732" t="s">
        <v>41</v>
      </c>
      <c r="T4732" t="s">
        <v>174</v>
      </c>
      <c r="U4732" t="s">
        <v>1188</v>
      </c>
      <c r="V4732">
        <f>YEAR(sales_order1[[#This Row],[date]])</f>
        <v>2022</v>
      </c>
      <c r="W4732" t="str">
        <f>TEXT(sales_order1[[#This Row],[date]], "Mmm")</f>
        <v>Feb</v>
      </c>
      <c r="X4732">
        <f>VALUE(TEXT(sales_order1[[#This Row],[date]], "D"))</f>
        <v>17</v>
      </c>
      <c r="Y4732">
        <v>7</v>
      </c>
    </row>
    <row r="4733" spans="1:25" x14ac:dyDescent="0.25">
      <c r="A4733" s="1">
        <v>44609</v>
      </c>
      <c r="B4733">
        <v>70330</v>
      </c>
      <c r="C4733" t="s">
        <v>19</v>
      </c>
      <c r="D4733" t="str">
        <f>VLOOKUP(sales_order1[[#This Row],[itemCode]],product_details3!B:C,2,0)</f>
        <v>MSTH100</v>
      </c>
      <c r="E4733" t="s">
        <v>20</v>
      </c>
      <c r="F4733" t="s">
        <v>21</v>
      </c>
      <c r="G4733">
        <v>200</v>
      </c>
      <c r="H4733">
        <v>26.25</v>
      </c>
      <c r="I4733">
        <v>5250</v>
      </c>
      <c r="J4733">
        <v>7.75</v>
      </c>
      <c r="K4733">
        <v>1550</v>
      </c>
      <c r="L4733">
        <v>18.5</v>
      </c>
      <c r="M4733">
        <v>0.70476190476190481</v>
      </c>
      <c r="N4733">
        <v>3700</v>
      </c>
      <c r="O4733" t="s">
        <v>688</v>
      </c>
      <c r="P4733" t="s">
        <v>689</v>
      </c>
      <c r="Q4733" t="s">
        <v>77</v>
      </c>
      <c r="R4733" t="s">
        <v>72</v>
      </c>
      <c r="S4733" t="s">
        <v>140</v>
      </c>
      <c r="T4733" t="s">
        <v>690</v>
      </c>
      <c r="U4733" t="s">
        <v>1190</v>
      </c>
      <c r="V4733">
        <f>YEAR(sales_order1[[#This Row],[date]])</f>
        <v>2022</v>
      </c>
      <c r="W4733" t="str">
        <f>TEXT(sales_order1[[#This Row],[date]], "Mmm")</f>
        <v>Feb</v>
      </c>
      <c r="X4733">
        <f>VALUE(TEXT(sales_order1[[#This Row],[date]], "D"))</f>
        <v>17</v>
      </c>
      <c r="Y4733">
        <v>7</v>
      </c>
    </row>
    <row r="4734" spans="1:25" x14ac:dyDescent="0.25">
      <c r="A4734" s="1">
        <v>44609</v>
      </c>
      <c r="B4734">
        <v>70331</v>
      </c>
      <c r="C4734" t="s">
        <v>128</v>
      </c>
      <c r="D4734" t="str">
        <f>VLOOKUP(sales_order1[[#This Row],[itemCode]],product_details3!B:C,2,0)</f>
        <v>SCRT100</v>
      </c>
      <c r="E4734" t="s">
        <v>129</v>
      </c>
      <c r="F4734" t="s">
        <v>61</v>
      </c>
      <c r="G4734">
        <v>250</v>
      </c>
      <c r="H4734">
        <v>28.25</v>
      </c>
      <c r="I4734">
        <v>7062.5</v>
      </c>
      <c r="J4734">
        <v>9</v>
      </c>
      <c r="K4734">
        <v>2250</v>
      </c>
      <c r="L4734">
        <v>19.25</v>
      </c>
      <c r="M4734">
        <v>0.68141592920353977</v>
      </c>
      <c r="N4734">
        <v>4812.5</v>
      </c>
      <c r="O4734" t="s">
        <v>273</v>
      </c>
      <c r="P4734" t="s">
        <v>274</v>
      </c>
      <c r="Q4734" t="s">
        <v>132</v>
      </c>
      <c r="R4734" t="s">
        <v>56</v>
      </c>
      <c r="S4734" t="s">
        <v>133</v>
      </c>
      <c r="T4734" t="s">
        <v>275</v>
      </c>
      <c r="U4734" t="s">
        <v>1191</v>
      </c>
      <c r="V4734">
        <f>YEAR(sales_order1[[#This Row],[date]])</f>
        <v>2022</v>
      </c>
      <c r="W4734" t="str">
        <f>TEXT(sales_order1[[#This Row],[date]], "Mmm")</f>
        <v>Feb</v>
      </c>
      <c r="X4734">
        <f>VALUE(TEXT(sales_order1[[#This Row],[date]], "D"))</f>
        <v>17</v>
      </c>
      <c r="Y4734">
        <v>7</v>
      </c>
    </row>
    <row r="4735" spans="1:25" x14ac:dyDescent="0.25">
      <c r="A4735" s="1">
        <v>44609</v>
      </c>
      <c r="B4735">
        <v>70332</v>
      </c>
      <c r="C4735" t="s">
        <v>135</v>
      </c>
      <c r="D4735" t="str">
        <f>VLOOKUP(sales_order1[[#This Row],[itemCode]],product_details3!B:C,2,0)</f>
        <v>MSKSH</v>
      </c>
      <c r="E4735" t="s">
        <v>136</v>
      </c>
      <c r="F4735" t="s">
        <v>137</v>
      </c>
      <c r="G4735">
        <v>150</v>
      </c>
      <c r="H4735">
        <v>18.75</v>
      </c>
      <c r="I4735">
        <v>2812.5</v>
      </c>
      <c r="J4735">
        <v>7.45</v>
      </c>
      <c r="K4735">
        <v>1117.5</v>
      </c>
      <c r="L4735">
        <v>11.3</v>
      </c>
      <c r="M4735">
        <v>0.60266666666666668</v>
      </c>
      <c r="N4735">
        <v>1695</v>
      </c>
      <c r="O4735" t="s">
        <v>561</v>
      </c>
      <c r="P4735" t="s">
        <v>562</v>
      </c>
      <c r="Q4735" t="s">
        <v>378</v>
      </c>
      <c r="R4735" t="s">
        <v>72</v>
      </c>
      <c r="S4735" t="s">
        <v>563</v>
      </c>
      <c r="T4735" t="s">
        <v>58</v>
      </c>
      <c r="U4735" t="s">
        <v>1188</v>
      </c>
      <c r="V4735">
        <f>YEAR(sales_order1[[#This Row],[date]])</f>
        <v>2022</v>
      </c>
      <c r="W4735" t="str">
        <f>TEXT(sales_order1[[#This Row],[date]], "Mmm")</f>
        <v>Feb</v>
      </c>
      <c r="X4735">
        <f>VALUE(TEXT(sales_order1[[#This Row],[date]], "D"))</f>
        <v>17</v>
      </c>
      <c r="Y4735">
        <v>7</v>
      </c>
    </row>
    <row r="4736" spans="1:25" x14ac:dyDescent="0.25">
      <c r="A4736" s="1">
        <v>44609</v>
      </c>
      <c r="B4736">
        <v>70333</v>
      </c>
      <c r="C4736" t="s">
        <v>142</v>
      </c>
      <c r="D4736" t="str">
        <f>VLOOKUP(sales_order1[[#This Row],[itemCode]],product_details3!B:C,2,0)</f>
        <v>SRMC50</v>
      </c>
      <c r="E4736" t="s">
        <v>143</v>
      </c>
      <c r="F4736" t="s">
        <v>30</v>
      </c>
      <c r="G4736">
        <v>50</v>
      </c>
      <c r="H4736">
        <v>33.25</v>
      </c>
      <c r="I4736">
        <v>1662.5</v>
      </c>
      <c r="J4736">
        <v>12</v>
      </c>
      <c r="K4736">
        <v>600</v>
      </c>
      <c r="L4736">
        <v>21.25</v>
      </c>
      <c r="M4736">
        <v>0.63909774436090228</v>
      </c>
      <c r="N4736">
        <v>1062.5</v>
      </c>
      <c r="O4736" t="s">
        <v>754</v>
      </c>
      <c r="P4736" t="s">
        <v>755</v>
      </c>
      <c r="Q4736" t="s">
        <v>191</v>
      </c>
      <c r="R4736" t="s">
        <v>56</v>
      </c>
      <c r="S4736" t="s">
        <v>192</v>
      </c>
      <c r="T4736" t="s">
        <v>255</v>
      </c>
      <c r="U4736" t="s">
        <v>1191</v>
      </c>
      <c r="V4736">
        <f>YEAR(sales_order1[[#This Row],[date]])</f>
        <v>2022</v>
      </c>
      <c r="W4736" t="str">
        <f>TEXT(sales_order1[[#This Row],[date]], "Mmm")</f>
        <v>Feb</v>
      </c>
      <c r="X4736">
        <f>VALUE(TEXT(sales_order1[[#This Row],[date]], "D"))</f>
        <v>17</v>
      </c>
      <c r="Y4736">
        <v>7</v>
      </c>
    </row>
    <row r="4737" spans="1:25" x14ac:dyDescent="0.25">
      <c r="A4737" s="1">
        <v>44609</v>
      </c>
      <c r="B4737">
        <v>70334</v>
      </c>
      <c r="C4737" t="s">
        <v>28</v>
      </c>
      <c r="D4737" t="str">
        <f>VLOOKUP(sales_order1[[#This Row],[itemCode]],product_details3!B:C,2,0)</f>
        <v>SRMC30</v>
      </c>
      <c r="E4737" t="s">
        <v>29</v>
      </c>
      <c r="F4737" t="s">
        <v>30</v>
      </c>
      <c r="G4737">
        <v>50</v>
      </c>
      <c r="H4737">
        <v>22.6</v>
      </c>
      <c r="I4737">
        <v>1130</v>
      </c>
      <c r="J4737">
        <v>7.6</v>
      </c>
      <c r="K4737">
        <v>380</v>
      </c>
      <c r="L4737">
        <v>15</v>
      </c>
      <c r="M4737">
        <v>0.66371681415929207</v>
      </c>
      <c r="N4737">
        <v>750</v>
      </c>
      <c r="O4737" t="s">
        <v>505</v>
      </c>
      <c r="P4737" t="s">
        <v>506</v>
      </c>
      <c r="Q4737" t="s">
        <v>48</v>
      </c>
      <c r="R4737" t="s">
        <v>25</v>
      </c>
      <c r="S4737" t="s">
        <v>49</v>
      </c>
      <c r="T4737" t="s">
        <v>507</v>
      </c>
      <c r="U4737" t="s">
        <v>1191</v>
      </c>
      <c r="V4737">
        <f>YEAR(sales_order1[[#This Row],[date]])</f>
        <v>2022</v>
      </c>
      <c r="W4737" t="str">
        <f>TEXT(sales_order1[[#This Row],[date]], "Mmm")</f>
        <v>Feb</v>
      </c>
      <c r="X4737">
        <f>VALUE(TEXT(sales_order1[[#This Row],[date]], "D"))</f>
        <v>17</v>
      </c>
      <c r="Y4737">
        <v>7</v>
      </c>
    </row>
    <row r="4738" spans="1:25" x14ac:dyDescent="0.25">
      <c r="A4738" s="1">
        <v>44610</v>
      </c>
      <c r="B4738">
        <v>70335</v>
      </c>
      <c r="C4738" t="s">
        <v>51</v>
      </c>
      <c r="D4738" t="str">
        <f>VLOOKUP(sales_order1[[#This Row],[itemCode]],product_details3!B:C,2,0)</f>
        <v>MSTH50</v>
      </c>
      <c r="E4738" t="s">
        <v>52</v>
      </c>
      <c r="F4738" t="s">
        <v>21</v>
      </c>
      <c r="G4738">
        <v>50</v>
      </c>
      <c r="H4738">
        <v>15.75</v>
      </c>
      <c r="I4738">
        <v>787.5</v>
      </c>
      <c r="J4738">
        <v>4.45</v>
      </c>
      <c r="K4738">
        <v>222.5</v>
      </c>
      <c r="L4738">
        <v>11.3</v>
      </c>
      <c r="M4738">
        <v>0.71746031746031746</v>
      </c>
      <c r="N4738">
        <v>565</v>
      </c>
      <c r="O4738" t="s">
        <v>167</v>
      </c>
      <c r="P4738" t="s">
        <v>168</v>
      </c>
      <c r="Q4738" t="s">
        <v>100</v>
      </c>
      <c r="R4738" t="s">
        <v>40</v>
      </c>
      <c r="S4738" t="s">
        <v>101</v>
      </c>
      <c r="T4738" t="s">
        <v>169</v>
      </c>
      <c r="U4738" t="s">
        <v>1190</v>
      </c>
      <c r="V4738">
        <f>YEAR(sales_order1[[#This Row],[date]])</f>
        <v>2022</v>
      </c>
      <c r="W4738" t="str">
        <f>TEXT(sales_order1[[#This Row],[date]], "Mmm")</f>
        <v>Feb</v>
      </c>
      <c r="X4738">
        <f>VALUE(TEXT(sales_order1[[#This Row],[date]], "D"))</f>
        <v>18</v>
      </c>
      <c r="Y4738">
        <v>7</v>
      </c>
    </row>
    <row r="4739" spans="1:25" x14ac:dyDescent="0.25">
      <c r="A4739" s="1">
        <v>44610</v>
      </c>
      <c r="B4739">
        <v>70336</v>
      </c>
      <c r="C4739" t="s">
        <v>67</v>
      </c>
      <c r="D4739" t="str">
        <f>VLOOKUP(sales_order1[[#This Row],[itemCode]],product_details3!B:C,2,0)</f>
        <v>SRMH15</v>
      </c>
      <c r="E4739" t="s">
        <v>68</v>
      </c>
      <c r="F4739" t="s">
        <v>30</v>
      </c>
      <c r="G4739">
        <v>200</v>
      </c>
      <c r="H4739">
        <v>15.75</v>
      </c>
      <c r="I4739">
        <v>3150</v>
      </c>
      <c r="J4739">
        <v>5.45</v>
      </c>
      <c r="K4739">
        <v>1090</v>
      </c>
      <c r="L4739">
        <v>10.3</v>
      </c>
      <c r="M4739">
        <v>0.65396825396825398</v>
      </c>
      <c r="N4739">
        <v>2060</v>
      </c>
      <c r="O4739" t="s">
        <v>630</v>
      </c>
      <c r="P4739" t="s">
        <v>631</v>
      </c>
      <c r="Q4739" t="s">
        <v>119</v>
      </c>
      <c r="R4739" t="s">
        <v>40</v>
      </c>
      <c r="S4739" t="s">
        <v>233</v>
      </c>
      <c r="T4739" t="s">
        <v>632</v>
      </c>
      <c r="U4739" t="s">
        <v>1190</v>
      </c>
      <c r="V4739">
        <f>YEAR(sales_order1[[#This Row],[date]])</f>
        <v>2022</v>
      </c>
      <c r="W4739" t="str">
        <f>TEXT(sales_order1[[#This Row],[date]], "Mmm")</f>
        <v>Feb</v>
      </c>
      <c r="X4739">
        <f>VALUE(TEXT(sales_order1[[#This Row],[date]], "D"))</f>
        <v>18</v>
      </c>
      <c r="Y4739">
        <v>7</v>
      </c>
    </row>
    <row r="4740" spans="1:25" x14ac:dyDescent="0.25">
      <c r="A4740" s="1">
        <v>44610</v>
      </c>
      <c r="B4740">
        <v>70337</v>
      </c>
      <c r="C4740" t="s">
        <v>256</v>
      </c>
      <c r="D4740" t="str">
        <f>VLOOKUP(sales_order1[[#This Row],[itemCode]],product_details3!B:C,2,0)</f>
        <v>MSKC50</v>
      </c>
      <c r="E4740" t="s">
        <v>257</v>
      </c>
      <c r="F4740" t="s">
        <v>137</v>
      </c>
      <c r="G4740">
        <v>250</v>
      </c>
      <c r="H4740">
        <v>11.95</v>
      </c>
      <c r="I4740">
        <v>2987.5</v>
      </c>
      <c r="J4740">
        <v>5.2</v>
      </c>
      <c r="K4740">
        <v>1300</v>
      </c>
      <c r="L4740">
        <v>6.75</v>
      </c>
      <c r="M4740">
        <v>0.56485355648535562</v>
      </c>
      <c r="N4740">
        <v>1687.5</v>
      </c>
      <c r="O4740" t="s">
        <v>443</v>
      </c>
      <c r="P4740" t="s">
        <v>444</v>
      </c>
      <c r="Q4740" t="s">
        <v>111</v>
      </c>
      <c r="R4740" t="s">
        <v>112</v>
      </c>
      <c r="S4740" t="s">
        <v>445</v>
      </c>
      <c r="T4740" t="s">
        <v>446</v>
      </c>
      <c r="U4740" t="s">
        <v>1189</v>
      </c>
      <c r="V4740">
        <f>YEAR(sales_order1[[#This Row],[date]])</f>
        <v>2022</v>
      </c>
      <c r="W4740" t="str">
        <f>TEXT(sales_order1[[#This Row],[date]], "Mmm")</f>
        <v>Feb</v>
      </c>
      <c r="X4740">
        <f>VALUE(TEXT(sales_order1[[#This Row],[date]], "D"))</f>
        <v>18</v>
      </c>
      <c r="Y4740">
        <v>7</v>
      </c>
    </row>
    <row r="4741" spans="1:25" x14ac:dyDescent="0.25">
      <c r="A4741" s="1">
        <v>44610</v>
      </c>
      <c r="B4741">
        <v>70338</v>
      </c>
      <c r="C4741" t="s">
        <v>19</v>
      </c>
      <c r="D4741" t="str">
        <f>VLOOKUP(sales_order1[[#This Row],[itemCode]],product_details3!B:C,2,0)</f>
        <v>MSTH100</v>
      </c>
      <c r="E4741" t="s">
        <v>20</v>
      </c>
      <c r="F4741" t="s">
        <v>21</v>
      </c>
      <c r="G4741">
        <v>250</v>
      </c>
      <c r="H4741">
        <v>26.25</v>
      </c>
      <c r="I4741">
        <v>6562.5</v>
      </c>
      <c r="J4741">
        <v>7.75</v>
      </c>
      <c r="K4741">
        <v>1937.5</v>
      </c>
      <c r="L4741">
        <v>18.5</v>
      </c>
      <c r="M4741">
        <v>0.70476190476190481</v>
      </c>
      <c r="N4741">
        <v>4625</v>
      </c>
      <c r="O4741" t="s">
        <v>564</v>
      </c>
      <c r="P4741" t="s">
        <v>565</v>
      </c>
      <c r="Q4741" t="s">
        <v>218</v>
      </c>
      <c r="R4741" t="s">
        <v>40</v>
      </c>
      <c r="S4741" t="s">
        <v>432</v>
      </c>
      <c r="T4741" t="s">
        <v>566</v>
      </c>
      <c r="U4741" t="s">
        <v>1190</v>
      </c>
      <c r="V4741">
        <f>YEAR(sales_order1[[#This Row],[date]])</f>
        <v>2022</v>
      </c>
      <c r="W4741" t="str">
        <f>TEXT(sales_order1[[#This Row],[date]], "Mmm")</f>
        <v>Feb</v>
      </c>
      <c r="X4741">
        <f>VALUE(TEXT(sales_order1[[#This Row],[date]], "D"))</f>
        <v>18</v>
      </c>
      <c r="Y4741">
        <v>7</v>
      </c>
    </row>
    <row r="4742" spans="1:25" x14ac:dyDescent="0.25">
      <c r="A4742" s="1">
        <v>44610</v>
      </c>
      <c r="B4742">
        <v>70339</v>
      </c>
      <c r="C4742" t="s">
        <v>86</v>
      </c>
      <c r="D4742" t="str">
        <f>VLOOKUP(sales_order1[[#This Row],[itemCode]],product_details3!B:C,2,0)</f>
        <v>SRMH30</v>
      </c>
      <c r="E4742" t="s">
        <v>87</v>
      </c>
      <c r="F4742" t="s">
        <v>30</v>
      </c>
      <c r="G4742">
        <v>150</v>
      </c>
      <c r="H4742">
        <v>21</v>
      </c>
      <c r="I4742">
        <v>3150</v>
      </c>
      <c r="J4742">
        <v>6.6</v>
      </c>
      <c r="K4742">
        <v>990</v>
      </c>
      <c r="L4742">
        <v>14.4</v>
      </c>
      <c r="M4742">
        <v>0.68571428571428572</v>
      </c>
      <c r="N4742">
        <v>2160</v>
      </c>
      <c r="O4742" t="s">
        <v>417</v>
      </c>
      <c r="P4742" t="s">
        <v>418</v>
      </c>
      <c r="Q4742" t="s">
        <v>160</v>
      </c>
      <c r="R4742" t="s">
        <v>112</v>
      </c>
      <c r="S4742" t="s">
        <v>161</v>
      </c>
      <c r="T4742" t="s">
        <v>419</v>
      </c>
      <c r="U4742" t="s">
        <v>1189</v>
      </c>
      <c r="V4742">
        <f>YEAR(sales_order1[[#This Row],[date]])</f>
        <v>2022</v>
      </c>
      <c r="W4742" t="str">
        <f>TEXT(sales_order1[[#This Row],[date]], "Mmm")</f>
        <v>Feb</v>
      </c>
      <c r="X4742">
        <f>VALUE(TEXT(sales_order1[[#This Row],[date]], "D"))</f>
        <v>18</v>
      </c>
      <c r="Y4742">
        <v>7</v>
      </c>
    </row>
    <row r="4743" spans="1:25" x14ac:dyDescent="0.25">
      <c r="A4743" s="1">
        <v>44610</v>
      </c>
      <c r="B4743">
        <v>70340</v>
      </c>
      <c r="C4743" t="s">
        <v>350</v>
      </c>
      <c r="D4743" t="str">
        <f>VLOOKUP(sales_order1[[#This Row],[itemCode]],product_details3!B:C,2,0)</f>
        <v>SRMA50</v>
      </c>
      <c r="E4743" t="s">
        <v>351</v>
      </c>
      <c r="F4743" t="s">
        <v>30</v>
      </c>
      <c r="G4743">
        <v>200</v>
      </c>
      <c r="H4743">
        <v>37.75</v>
      </c>
      <c r="I4743">
        <v>7550</v>
      </c>
      <c r="J4743">
        <v>14.25</v>
      </c>
      <c r="K4743">
        <v>2850</v>
      </c>
      <c r="L4743">
        <v>23.5</v>
      </c>
      <c r="M4743">
        <v>0.62251655629139069</v>
      </c>
      <c r="N4743">
        <v>4700</v>
      </c>
      <c r="O4743" t="s">
        <v>793</v>
      </c>
      <c r="P4743" t="s">
        <v>794</v>
      </c>
      <c r="Q4743" t="s">
        <v>107</v>
      </c>
      <c r="R4743" t="s">
        <v>40</v>
      </c>
      <c r="S4743" t="s">
        <v>101</v>
      </c>
      <c r="T4743" t="s">
        <v>795</v>
      </c>
      <c r="U4743" t="s">
        <v>1190</v>
      </c>
      <c r="V4743">
        <f>YEAR(sales_order1[[#This Row],[date]])</f>
        <v>2022</v>
      </c>
      <c r="W4743" t="str">
        <f>TEXT(sales_order1[[#This Row],[date]], "Mmm")</f>
        <v>Feb</v>
      </c>
      <c r="X4743">
        <f>VALUE(TEXT(sales_order1[[#This Row],[date]], "D"))</f>
        <v>18</v>
      </c>
      <c r="Y4743">
        <v>7</v>
      </c>
    </row>
    <row r="4744" spans="1:25" x14ac:dyDescent="0.25">
      <c r="A4744" s="1">
        <v>44610</v>
      </c>
      <c r="B4744">
        <v>70341</v>
      </c>
      <c r="C4744" t="s">
        <v>86</v>
      </c>
      <c r="D4744" t="str">
        <f>VLOOKUP(sales_order1[[#This Row],[itemCode]],product_details3!B:C,2,0)</f>
        <v>SRMH30</v>
      </c>
      <c r="E4744" t="s">
        <v>87</v>
      </c>
      <c r="F4744" t="s">
        <v>30</v>
      </c>
      <c r="G4744">
        <v>200</v>
      </c>
      <c r="H4744">
        <v>21</v>
      </c>
      <c r="I4744">
        <v>4200</v>
      </c>
      <c r="J4744">
        <v>6.6</v>
      </c>
      <c r="K4744">
        <v>1320</v>
      </c>
      <c r="L4744">
        <v>14.4</v>
      </c>
      <c r="M4744">
        <v>0.68571428571428572</v>
      </c>
      <c r="N4744">
        <v>2880</v>
      </c>
      <c r="O4744" t="s">
        <v>514</v>
      </c>
      <c r="P4744" t="s">
        <v>515</v>
      </c>
      <c r="Q4744" t="s">
        <v>64</v>
      </c>
      <c r="R4744" t="s">
        <v>40</v>
      </c>
      <c r="S4744" t="s">
        <v>84</v>
      </c>
      <c r="T4744" t="s">
        <v>419</v>
      </c>
      <c r="U4744" t="s">
        <v>1189</v>
      </c>
      <c r="V4744">
        <f>YEAR(sales_order1[[#This Row],[date]])</f>
        <v>2022</v>
      </c>
      <c r="W4744" t="str">
        <f>TEXT(sales_order1[[#This Row],[date]], "Mmm")</f>
        <v>Feb</v>
      </c>
      <c r="X4744">
        <f>VALUE(TEXT(sales_order1[[#This Row],[date]], "D"))</f>
        <v>18</v>
      </c>
      <c r="Y4744">
        <v>7</v>
      </c>
    </row>
    <row r="4745" spans="1:25" x14ac:dyDescent="0.25">
      <c r="A4745" s="1">
        <v>44610</v>
      </c>
      <c r="B4745">
        <v>70342</v>
      </c>
      <c r="C4745" t="s">
        <v>19</v>
      </c>
      <c r="D4745" t="str">
        <f>VLOOKUP(sales_order1[[#This Row],[itemCode]],product_details3!B:C,2,0)</f>
        <v>MSTH100</v>
      </c>
      <c r="E4745" t="s">
        <v>20</v>
      </c>
      <c r="F4745" t="s">
        <v>21</v>
      </c>
      <c r="G4745">
        <v>250</v>
      </c>
      <c r="H4745">
        <v>26.25</v>
      </c>
      <c r="I4745">
        <v>6562.5</v>
      </c>
      <c r="J4745">
        <v>7.75</v>
      </c>
      <c r="K4745">
        <v>1937.5</v>
      </c>
      <c r="L4745">
        <v>18.5</v>
      </c>
      <c r="M4745">
        <v>0.70476190476190481</v>
      </c>
      <c r="N4745">
        <v>4625</v>
      </c>
      <c r="O4745" t="s">
        <v>244</v>
      </c>
      <c r="P4745" t="s">
        <v>245</v>
      </c>
      <c r="Q4745" t="s">
        <v>186</v>
      </c>
      <c r="R4745" t="s">
        <v>112</v>
      </c>
      <c r="S4745" t="s">
        <v>246</v>
      </c>
      <c r="T4745" t="s">
        <v>247</v>
      </c>
      <c r="U4745" t="s">
        <v>1189</v>
      </c>
      <c r="V4745">
        <f>YEAR(sales_order1[[#This Row],[date]])</f>
        <v>2022</v>
      </c>
      <c r="W4745" t="str">
        <f>TEXT(sales_order1[[#This Row],[date]], "Mmm")</f>
        <v>Feb</v>
      </c>
      <c r="X4745">
        <f>VALUE(TEXT(sales_order1[[#This Row],[date]], "D"))</f>
        <v>18</v>
      </c>
      <c r="Y4745">
        <v>7</v>
      </c>
    </row>
    <row r="4746" spans="1:25" x14ac:dyDescent="0.25">
      <c r="A4746" s="1">
        <v>44610</v>
      </c>
      <c r="B4746">
        <v>70343</v>
      </c>
      <c r="C4746" t="s">
        <v>86</v>
      </c>
      <c r="D4746" t="str">
        <f>VLOOKUP(sales_order1[[#This Row],[itemCode]],product_details3!B:C,2,0)</f>
        <v>SRMH30</v>
      </c>
      <c r="E4746" t="s">
        <v>87</v>
      </c>
      <c r="F4746" t="s">
        <v>30</v>
      </c>
      <c r="G4746">
        <v>100</v>
      </c>
      <c r="H4746">
        <v>21</v>
      </c>
      <c r="I4746">
        <v>2100</v>
      </c>
      <c r="J4746">
        <v>6.6</v>
      </c>
      <c r="K4746">
        <v>660</v>
      </c>
      <c r="L4746">
        <v>14.4</v>
      </c>
      <c r="M4746">
        <v>0.68571428571428572</v>
      </c>
      <c r="N4746">
        <v>1440</v>
      </c>
      <c r="O4746" t="s">
        <v>231</v>
      </c>
      <c r="P4746" t="s">
        <v>232</v>
      </c>
      <c r="Q4746" t="s">
        <v>119</v>
      </c>
      <c r="R4746" t="s">
        <v>40</v>
      </c>
      <c r="S4746" t="s">
        <v>233</v>
      </c>
      <c r="T4746" t="s">
        <v>234</v>
      </c>
      <c r="U4746" t="s">
        <v>1190</v>
      </c>
      <c r="V4746">
        <f>YEAR(sales_order1[[#This Row],[date]])</f>
        <v>2022</v>
      </c>
      <c r="W4746" t="str">
        <f>TEXT(sales_order1[[#This Row],[date]], "Mmm")</f>
        <v>Feb</v>
      </c>
      <c r="X4746">
        <f>VALUE(TEXT(sales_order1[[#This Row],[date]], "D"))</f>
        <v>18</v>
      </c>
      <c r="Y4746">
        <v>7</v>
      </c>
    </row>
    <row r="4747" spans="1:25" x14ac:dyDescent="0.25">
      <c r="A4747" s="1">
        <v>44613</v>
      </c>
      <c r="B4747">
        <v>70344</v>
      </c>
      <c r="C4747" t="s">
        <v>360</v>
      </c>
      <c r="D4747" t="str">
        <f>VLOOKUP(sales_order1[[#This Row],[itemCode]],product_details3!B:C,2,0)</f>
        <v>TNRS100</v>
      </c>
      <c r="E4747" t="s">
        <v>361</v>
      </c>
      <c r="F4747" t="s">
        <v>124</v>
      </c>
      <c r="G4747">
        <v>200</v>
      </c>
      <c r="H4747">
        <v>13.1</v>
      </c>
      <c r="I4747">
        <v>2620</v>
      </c>
      <c r="J4747">
        <v>4.7</v>
      </c>
      <c r="K4747">
        <v>940</v>
      </c>
      <c r="L4747">
        <v>8.4</v>
      </c>
      <c r="M4747">
        <v>0.6412213740458016</v>
      </c>
      <c r="N4747">
        <v>1680</v>
      </c>
      <c r="O4747" t="s">
        <v>660</v>
      </c>
      <c r="P4747" t="s">
        <v>661</v>
      </c>
      <c r="Q4747" t="s">
        <v>378</v>
      </c>
      <c r="R4747" t="s">
        <v>72</v>
      </c>
      <c r="S4747" t="s">
        <v>662</v>
      </c>
      <c r="T4747" t="s">
        <v>663</v>
      </c>
      <c r="U4747" t="s">
        <v>1188</v>
      </c>
      <c r="V4747">
        <f>YEAR(sales_order1[[#This Row],[date]])</f>
        <v>2022</v>
      </c>
      <c r="W4747" t="str">
        <f>TEXT(sales_order1[[#This Row],[date]], "Mmm")</f>
        <v>Feb</v>
      </c>
      <c r="X4747">
        <f>VALUE(TEXT(sales_order1[[#This Row],[date]], "D"))</f>
        <v>21</v>
      </c>
      <c r="Y4747">
        <v>8</v>
      </c>
    </row>
    <row r="4748" spans="1:25" x14ac:dyDescent="0.25">
      <c r="A4748" s="1">
        <v>44613</v>
      </c>
      <c r="B4748">
        <v>70345</v>
      </c>
      <c r="C4748" t="s">
        <v>103</v>
      </c>
      <c r="D4748" t="str">
        <f>VLOOKUP(sales_order1[[#This Row],[itemCode]],product_details3!B:C,2,0)</f>
        <v>SCRT50</v>
      </c>
      <c r="E4748" t="s">
        <v>104</v>
      </c>
      <c r="F4748" t="s">
        <v>61</v>
      </c>
      <c r="G4748">
        <v>350</v>
      </c>
      <c r="H4748">
        <v>16.95</v>
      </c>
      <c r="I4748">
        <v>5932.5</v>
      </c>
      <c r="J4748">
        <v>5.2</v>
      </c>
      <c r="K4748">
        <v>1820</v>
      </c>
      <c r="L4748">
        <v>11.75</v>
      </c>
      <c r="M4748">
        <v>0.69321533923303835</v>
      </c>
      <c r="N4748">
        <v>4112.5</v>
      </c>
      <c r="O4748" t="s">
        <v>248</v>
      </c>
      <c r="P4748" t="s">
        <v>249</v>
      </c>
      <c r="Q4748" t="s">
        <v>191</v>
      </c>
      <c r="R4748" t="s">
        <v>56</v>
      </c>
      <c r="S4748" t="s">
        <v>192</v>
      </c>
      <c r="T4748" t="s">
        <v>250</v>
      </c>
      <c r="U4748" t="s">
        <v>1191</v>
      </c>
      <c r="V4748">
        <f>YEAR(sales_order1[[#This Row],[date]])</f>
        <v>2022</v>
      </c>
      <c r="W4748" t="str">
        <f>TEXT(sales_order1[[#This Row],[date]], "Mmm")</f>
        <v>Feb</v>
      </c>
      <c r="X4748">
        <f>VALUE(TEXT(sales_order1[[#This Row],[date]], "D"))</f>
        <v>21</v>
      </c>
      <c r="Y4748">
        <v>8</v>
      </c>
    </row>
    <row r="4749" spans="1:25" x14ac:dyDescent="0.25">
      <c r="A4749" s="1">
        <v>44613</v>
      </c>
      <c r="B4749">
        <v>70346</v>
      </c>
      <c r="C4749" t="s">
        <v>194</v>
      </c>
      <c r="D4749" t="str">
        <f>VLOOKUP(sales_order1[[#This Row],[itemCode]],product_details3!B:C,2,0)</f>
        <v>CLNG150</v>
      </c>
      <c r="E4749" t="s">
        <v>195</v>
      </c>
      <c r="F4749" t="s">
        <v>45</v>
      </c>
      <c r="G4749">
        <v>250</v>
      </c>
      <c r="H4749">
        <v>12.75</v>
      </c>
      <c r="I4749">
        <v>3187.5</v>
      </c>
      <c r="J4749">
        <v>4.45</v>
      </c>
      <c r="K4749">
        <v>1112.5</v>
      </c>
      <c r="L4749">
        <v>8.3000000000000007</v>
      </c>
      <c r="M4749">
        <v>0.65098039215686276</v>
      </c>
      <c r="N4749">
        <v>2075</v>
      </c>
      <c r="O4749" t="s">
        <v>752</v>
      </c>
      <c r="P4749" t="s">
        <v>753</v>
      </c>
      <c r="Q4749" t="s">
        <v>378</v>
      </c>
      <c r="R4749" t="s">
        <v>72</v>
      </c>
      <c r="S4749" t="s">
        <v>563</v>
      </c>
      <c r="T4749" t="s">
        <v>58</v>
      </c>
      <c r="U4749" t="s">
        <v>1188</v>
      </c>
      <c r="V4749">
        <f>YEAR(sales_order1[[#This Row],[date]])</f>
        <v>2022</v>
      </c>
      <c r="W4749" t="str">
        <f>TEXT(sales_order1[[#This Row],[date]], "Mmm")</f>
        <v>Feb</v>
      </c>
      <c r="X4749">
        <f>VALUE(TEXT(sales_order1[[#This Row],[date]], "D"))</f>
        <v>21</v>
      </c>
      <c r="Y4749">
        <v>8</v>
      </c>
    </row>
    <row r="4750" spans="1:25" x14ac:dyDescent="0.25">
      <c r="A4750" s="1">
        <v>44613</v>
      </c>
      <c r="B4750">
        <v>70347</v>
      </c>
      <c r="C4750" t="s">
        <v>35</v>
      </c>
      <c r="D4750" t="str">
        <f>VLOOKUP(sales_order1[[#This Row],[itemCode]],product_details3!B:C,2,0)</f>
        <v>SRMA30</v>
      </c>
      <c r="E4750" t="s">
        <v>36</v>
      </c>
      <c r="F4750" t="s">
        <v>30</v>
      </c>
      <c r="G4750">
        <v>100</v>
      </c>
      <c r="H4750">
        <v>26.2</v>
      </c>
      <c r="I4750">
        <v>2620</v>
      </c>
      <c r="J4750">
        <v>9.4</v>
      </c>
      <c r="K4750">
        <v>940</v>
      </c>
      <c r="L4750">
        <v>16.8</v>
      </c>
      <c r="M4750">
        <v>0.6412213740458016</v>
      </c>
      <c r="N4750">
        <v>1680</v>
      </c>
      <c r="O4750" t="s">
        <v>281</v>
      </c>
      <c r="P4750" t="s">
        <v>282</v>
      </c>
      <c r="Q4750" t="s">
        <v>24</v>
      </c>
      <c r="R4750" t="s">
        <v>25</v>
      </c>
      <c r="S4750" t="s">
        <v>33</v>
      </c>
      <c r="T4750" t="s">
        <v>283</v>
      </c>
      <c r="U4750" t="s">
        <v>1191</v>
      </c>
      <c r="V4750">
        <f>YEAR(sales_order1[[#This Row],[date]])</f>
        <v>2022</v>
      </c>
      <c r="W4750" t="str">
        <f>TEXT(sales_order1[[#This Row],[date]], "Mmm")</f>
        <v>Feb</v>
      </c>
      <c r="X4750">
        <f>VALUE(TEXT(sales_order1[[#This Row],[date]], "D"))</f>
        <v>21</v>
      </c>
      <c r="Y4750">
        <v>8</v>
      </c>
    </row>
    <row r="4751" spans="1:25" x14ac:dyDescent="0.25">
      <c r="A4751" s="1">
        <v>44613</v>
      </c>
      <c r="B4751">
        <v>70348</v>
      </c>
      <c r="C4751" t="s">
        <v>209</v>
      </c>
      <c r="D4751" t="str">
        <f>VLOOKUP(sales_order1[[#This Row],[itemCode]],product_details3!B:C,2,0)</f>
        <v>CLNG50</v>
      </c>
      <c r="E4751" t="s">
        <v>210</v>
      </c>
      <c r="F4751" t="s">
        <v>45</v>
      </c>
      <c r="G4751">
        <v>150</v>
      </c>
      <c r="H4751">
        <v>6.5</v>
      </c>
      <c r="I4751">
        <v>975</v>
      </c>
      <c r="J4751">
        <v>2.2999999999999998</v>
      </c>
      <c r="K4751">
        <v>345</v>
      </c>
      <c r="L4751">
        <v>4.2</v>
      </c>
      <c r="M4751">
        <v>0.64615384615384619</v>
      </c>
      <c r="N4751">
        <v>630</v>
      </c>
      <c r="O4751" t="s">
        <v>796</v>
      </c>
      <c r="P4751" t="s">
        <v>797</v>
      </c>
      <c r="Q4751" t="s">
        <v>146</v>
      </c>
      <c r="R4751" t="s">
        <v>112</v>
      </c>
      <c r="S4751" t="s">
        <v>343</v>
      </c>
      <c r="T4751" t="s">
        <v>95</v>
      </c>
      <c r="U4751" t="s">
        <v>1190</v>
      </c>
      <c r="V4751">
        <f>YEAR(sales_order1[[#This Row],[date]])</f>
        <v>2022</v>
      </c>
      <c r="W4751" t="str">
        <f>TEXT(sales_order1[[#This Row],[date]], "Mmm")</f>
        <v>Feb</v>
      </c>
      <c r="X4751">
        <f>VALUE(TEXT(sales_order1[[#This Row],[date]], "D"))</f>
        <v>21</v>
      </c>
      <c r="Y4751">
        <v>8</v>
      </c>
    </row>
    <row r="4752" spans="1:25" x14ac:dyDescent="0.25">
      <c r="A4752" s="1">
        <v>44613</v>
      </c>
      <c r="B4752">
        <v>70349</v>
      </c>
      <c r="C4752" t="s">
        <v>320</v>
      </c>
      <c r="D4752" t="str">
        <f>VLOOKUP(sales_order1[[#This Row],[itemCode]],product_details3!B:C,2,0)</f>
        <v>SCR50+100</v>
      </c>
      <c r="E4752" t="s">
        <v>321</v>
      </c>
      <c r="F4752" t="s">
        <v>61</v>
      </c>
      <c r="G4752">
        <v>500</v>
      </c>
      <c r="H4752">
        <v>26.25</v>
      </c>
      <c r="I4752">
        <v>13125</v>
      </c>
      <c r="J4752">
        <v>7.75</v>
      </c>
      <c r="K4752">
        <v>3875</v>
      </c>
      <c r="L4752">
        <v>18.5</v>
      </c>
      <c r="M4752">
        <v>0.70476190476190481</v>
      </c>
      <c r="N4752">
        <v>9250</v>
      </c>
      <c r="O4752" t="s">
        <v>537</v>
      </c>
      <c r="P4752" t="s">
        <v>538</v>
      </c>
      <c r="Q4752" t="s">
        <v>111</v>
      </c>
      <c r="R4752" t="s">
        <v>112</v>
      </c>
      <c r="S4752" t="s">
        <v>179</v>
      </c>
      <c r="T4752" t="s">
        <v>539</v>
      </c>
      <c r="U4752" t="s">
        <v>1189</v>
      </c>
      <c r="V4752">
        <f>YEAR(sales_order1[[#This Row],[date]])</f>
        <v>2022</v>
      </c>
      <c r="W4752" t="str">
        <f>TEXT(sales_order1[[#This Row],[date]], "Mmm")</f>
        <v>Feb</v>
      </c>
      <c r="X4752">
        <f>VALUE(TEXT(sales_order1[[#This Row],[date]], "D"))</f>
        <v>21</v>
      </c>
      <c r="Y4752">
        <v>8</v>
      </c>
    </row>
    <row r="4753" spans="1:25" x14ac:dyDescent="0.25">
      <c r="A4753" s="1">
        <v>44613</v>
      </c>
      <c r="B4753">
        <v>70350</v>
      </c>
      <c r="C4753" t="s">
        <v>358</v>
      </c>
      <c r="D4753" t="str">
        <f>VLOOKUP(sales_order1[[#This Row],[itemCode]],product_details3!B:C,2,0)</f>
        <v>SCR50+30</v>
      </c>
      <c r="E4753" t="s">
        <v>359</v>
      </c>
      <c r="F4753" t="s">
        <v>61</v>
      </c>
      <c r="G4753">
        <v>350</v>
      </c>
      <c r="H4753">
        <v>10.5</v>
      </c>
      <c r="I4753">
        <v>3675</v>
      </c>
      <c r="J4753">
        <v>3.3</v>
      </c>
      <c r="K4753">
        <v>1155</v>
      </c>
      <c r="L4753">
        <v>7.2</v>
      </c>
      <c r="M4753">
        <v>0.68571428571428572</v>
      </c>
      <c r="N4753">
        <v>2520</v>
      </c>
      <c r="O4753" t="s">
        <v>392</v>
      </c>
      <c r="P4753" t="s">
        <v>393</v>
      </c>
      <c r="Q4753" t="s">
        <v>264</v>
      </c>
      <c r="R4753" t="s">
        <v>56</v>
      </c>
      <c r="S4753" t="s">
        <v>133</v>
      </c>
      <c r="T4753" t="s">
        <v>394</v>
      </c>
      <c r="U4753" t="s">
        <v>1191</v>
      </c>
      <c r="V4753">
        <f>YEAR(sales_order1[[#This Row],[date]])</f>
        <v>2022</v>
      </c>
      <c r="W4753" t="str">
        <f>TEXT(sales_order1[[#This Row],[date]], "Mmm")</f>
        <v>Feb</v>
      </c>
      <c r="X4753">
        <f>VALUE(TEXT(sales_order1[[#This Row],[date]], "D"))</f>
        <v>21</v>
      </c>
      <c r="Y4753">
        <v>8</v>
      </c>
    </row>
    <row r="4754" spans="1:25" x14ac:dyDescent="0.25">
      <c r="A4754" s="1">
        <v>44613</v>
      </c>
      <c r="B4754">
        <v>70351</v>
      </c>
      <c r="C4754" t="s">
        <v>19</v>
      </c>
      <c r="D4754" t="str">
        <f>VLOOKUP(sales_order1[[#This Row],[itemCode]],product_details3!B:C,2,0)</f>
        <v>MSTH100</v>
      </c>
      <c r="E4754" t="s">
        <v>20</v>
      </c>
      <c r="F4754" t="s">
        <v>21</v>
      </c>
      <c r="G4754">
        <v>100</v>
      </c>
      <c r="H4754">
        <v>26.25</v>
      </c>
      <c r="I4754">
        <v>2625</v>
      </c>
      <c r="J4754">
        <v>7.75</v>
      </c>
      <c r="K4754">
        <v>775</v>
      </c>
      <c r="L4754">
        <v>18.5</v>
      </c>
      <c r="M4754">
        <v>0.70476190476190481</v>
      </c>
      <c r="N4754">
        <v>1850</v>
      </c>
      <c r="O4754" t="s">
        <v>206</v>
      </c>
      <c r="P4754" t="s">
        <v>207</v>
      </c>
      <c r="Q4754" t="s">
        <v>71</v>
      </c>
      <c r="R4754" t="s">
        <v>72</v>
      </c>
      <c r="S4754" t="s">
        <v>73</v>
      </c>
      <c r="T4754" t="s">
        <v>208</v>
      </c>
      <c r="U4754" t="s">
        <v>1190</v>
      </c>
      <c r="V4754">
        <f>YEAR(sales_order1[[#This Row],[date]])</f>
        <v>2022</v>
      </c>
      <c r="W4754" t="str">
        <f>TEXT(sales_order1[[#This Row],[date]], "Mmm")</f>
        <v>Feb</v>
      </c>
      <c r="X4754">
        <f>VALUE(TEXT(sales_order1[[#This Row],[date]], "D"))</f>
        <v>21</v>
      </c>
      <c r="Y4754">
        <v>8</v>
      </c>
    </row>
    <row r="4755" spans="1:25" x14ac:dyDescent="0.25">
      <c r="A4755" s="1">
        <v>44614</v>
      </c>
      <c r="B4755">
        <v>70352</v>
      </c>
      <c r="C4755" t="s">
        <v>122</v>
      </c>
      <c r="D4755" t="str">
        <f>VLOOKUP(sales_order1[[#This Row],[itemCode]],product_details3!B:C,2,0)</f>
        <v>TNRE150</v>
      </c>
      <c r="E4755" t="s">
        <v>123</v>
      </c>
      <c r="F4755" t="s">
        <v>124</v>
      </c>
      <c r="G4755">
        <v>50</v>
      </c>
      <c r="H4755">
        <v>16.95</v>
      </c>
      <c r="I4755">
        <v>847.5</v>
      </c>
      <c r="J4755">
        <v>5.2</v>
      </c>
      <c r="K4755">
        <v>260</v>
      </c>
      <c r="L4755">
        <v>11.75</v>
      </c>
      <c r="M4755">
        <v>0.69321533923303835</v>
      </c>
      <c r="N4755">
        <v>587.5</v>
      </c>
      <c r="O4755" t="s">
        <v>585</v>
      </c>
      <c r="P4755" t="s">
        <v>586</v>
      </c>
      <c r="Q4755" t="s">
        <v>64</v>
      </c>
      <c r="R4755" t="s">
        <v>40</v>
      </c>
      <c r="S4755" t="s">
        <v>65</v>
      </c>
      <c r="T4755" t="s">
        <v>587</v>
      </c>
      <c r="U4755" t="s">
        <v>1190</v>
      </c>
      <c r="V4755">
        <f>YEAR(sales_order1[[#This Row],[date]])</f>
        <v>2022</v>
      </c>
      <c r="W4755" t="str">
        <f>TEXT(sales_order1[[#This Row],[date]], "Mmm")</f>
        <v>Feb</v>
      </c>
      <c r="X4755">
        <f>VALUE(TEXT(sales_order1[[#This Row],[date]], "D"))</f>
        <v>22</v>
      </c>
      <c r="Y4755">
        <v>8</v>
      </c>
    </row>
    <row r="4756" spans="1:25" x14ac:dyDescent="0.25">
      <c r="A4756" s="1">
        <v>44614</v>
      </c>
      <c r="B4756">
        <v>70353</v>
      </c>
      <c r="C4756" t="s">
        <v>28</v>
      </c>
      <c r="D4756" t="str">
        <f>VLOOKUP(sales_order1[[#This Row],[itemCode]],product_details3!B:C,2,0)</f>
        <v>SRMC30</v>
      </c>
      <c r="E4756" t="s">
        <v>29</v>
      </c>
      <c r="F4756" t="s">
        <v>30</v>
      </c>
      <c r="G4756">
        <v>50</v>
      </c>
      <c r="H4756">
        <v>22.6</v>
      </c>
      <c r="I4756">
        <v>1130</v>
      </c>
      <c r="J4756">
        <v>7.6</v>
      </c>
      <c r="K4756">
        <v>380</v>
      </c>
      <c r="L4756">
        <v>15</v>
      </c>
      <c r="M4756">
        <v>0.66371681415929207</v>
      </c>
      <c r="N4756">
        <v>750</v>
      </c>
      <c r="O4756" t="s">
        <v>440</v>
      </c>
      <c r="P4756" t="s">
        <v>441</v>
      </c>
      <c r="Q4756" t="s">
        <v>39</v>
      </c>
      <c r="R4756" t="s">
        <v>40</v>
      </c>
      <c r="S4756" t="s">
        <v>41</v>
      </c>
      <c r="T4756" t="s">
        <v>442</v>
      </c>
      <c r="U4756" t="s">
        <v>1188</v>
      </c>
      <c r="V4756">
        <f>YEAR(sales_order1[[#This Row],[date]])</f>
        <v>2022</v>
      </c>
      <c r="W4756" t="str">
        <f>TEXT(sales_order1[[#This Row],[date]], "Mmm")</f>
        <v>Feb</v>
      </c>
      <c r="X4756">
        <f>VALUE(TEXT(sales_order1[[#This Row],[date]], "D"))</f>
        <v>22</v>
      </c>
      <c r="Y4756">
        <v>8</v>
      </c>
    </row>
    <row r="4757" spans="1:25" x14ac:dyDescent="0.25">
      <c r="A4757" s="1">
        <v>44614</v>
      </c>
      <c r="B4757">
        <v>70354</v>
      </c>
      <c r="C4757" t="s">
        <v>135</v>
      </c>
      <c r="D4757" t="str">
        <f>VLOOKUP(sales_order1[[#This Row],[itemCode]],product_details3!B:C,2,0)</f>
        <v>MSKSH</v>
      </c>
      <c r="E4757" t="s">
        <v>136</v>
      </c>
      <c r="F4757" t="s">
        <v>137</v>
      </c>
      <c r="G4757">
        <v>300</v>
      </c>
      <c r="H4757">
        <v>18.75</v>
      </c>
      <c r="I4757">
        <v>5625</v>
      </c>
      <c r="J4757">
        <v>7.45</v>
      </c>
      <c r="K4757">
        <v>2235</v>
      </c>
      <c r="L4757">
        <v>11.3</v>
      </c>
      <c r="M4757">
        <v>0.60266666666666668</v>
      </c>
      <c r="N4757">
        <v>3390</v>
      </c>
      <c r="O4757" t="s">
        <v>196</v>
      </c>
      <c r="P4757" t="s">
        <v>197</v>
      </c>
      <c r="Q4757" t="s">
        <v>132</v>
      </c>
      <c r="R4757" t="s">
        <v>56</v>
      </c>
      <c r="S4757" t="s">
        <v>133</v>
      </c>
      <c r="T4757" t="s">
        <v>198</v>
      </c>
      <c r="U4757" t="s">
        <v>1191</v>
      </c>
      <c r="V4757">
        <f>YEAR(sales_order1[[#This Row],[date]])</f>
        <v>2022</v>
      </c>
      <c r="W4757" t="str">
        <f>TEXT(sales_order1[[#This Row],[date]], "Mmm")</f>
        <v>Feb</v>
      </c>
      <c r="X4757">
        <f>VALUE(TEXT(sales_order1[[#This Row],[date]], "D"))</f>
        <v>22</v>
      </c>
      <c r="Y4757">
        <v>8</v>
      </c>
    </row>
    <row r="4758" spans="1:25" x14ac:dyDescent="0.25">
      <c r="A4758" s="1">
        <v>44614</v>
      </c>
      <c r="B4758">
        <v>70355</v>
      </c>
      <c r="C4758" t="s">
        <v>313</v>
      </c>
      <c r="D4758" t="str">
        <f>VLOOKUP(sales_order1[[#This Row],[itemCode]],product_details3!B:C,2,0)</f>
        <v>MSKO50</v>
      </c>
      <c r="E4758" t="s">
        <v>314</v>
      </c>
      <c r="F4758" t="s">
        <v>137</v>
      </c>
      <c r="G4758">
        <v>200</v>
      </c>
      <c r="H4758">
        <v>14.65</v>
      </c>
      <c r="I4758">
        <v>2930</v>
      </c>
      <c r="J4758">
        <v>6.55</v>
      </c>
      <c r="K4758">
        <v>1310</v>
      </c>
      <c r="L4758">
        <v>8.1</v>
      </c>
      <c r="M4758">
        <v>0.55290102389078488</v>
      </c>
      <c r="N4758">
        <v>1620</v>
      </c>
      <c r="O4758" t="s">
        <v>184</v>
      </c>
      <c r="P4758" t="s">
        <v>185</v>
      </c>
      <c r="Q4758" t="s">
        <v>186</v>
      </c>
      <c r="R4758" t="s">
        <v>112</v>
      </c>
      <c r="S4758" t="s">
        <v>187</v>
      </c>
      <c r="T4758" t="s">
        <v>188</v>
      </c>
      <c r="U4758" t="s">
        <v>1189</v>
      </c>
      <c r="V4758">
        <f>YEAR(sales_order1[[#This Row],[date]])</f>
        <v>2022</v>
      </c>
      <c r="W4758" t="str">
        <f>TEXT(sales_order1[[#This Row],[date]], "Mmm")</f>
        <v>Feb</v>
      </c>
      <c r="X4758">
        <f>VALUE(TEXT(sales_order1[[#This Row],[date]], "D"))</f>
        <v>22</v>
      </c>
      <c r="Y4758">
        <v>8</v>
      </c>
    </row>
    <row r="4759" spans="1:25" x14ac:dyDescent="0.25">
      <c r="A4759" s="1">
        <v>44614</v>
      </c>
      <c r="B4759">
        <v>70356</v>
      </c>
      <c r="C4759" t="s">
        <v>67</v>
      </c>
      <c r="D4759" t="str">
        <f>VLOOKUP(sales_order1[[#This Row],[itemCode]],product_details3!B:C,2,0)</f>
        <v>SRMH15</v>
      </c>
      <c r="E4759" t="s">
        <v>68</v>
      </c>
      <c r="F4759" t="s">
        <v>30</v>
      </c>
      <c r="G4759">
        <v>200</v>
      </c>
      <c r="H4759">
        <v>15.75</v>
      </c>
      <c r="I4759">
        <v>3150</v>
      </c>
      <c r="J4759">
        <v>5.45</v>
      </c>
      <c r="K4759">
        <v>1090</v>
      </c>
      <c r="L4759">
        <v>10.3</v>
      </c>
      <c r="M4759">
        <v>0.65396825396825398</v>
      </c>
      <c r="N4759">
        <v>2060</v>
      </c>
      <c r="O4759" t="s">
        <v>646</v>
      </c>
      <c r="P4759" t="s">
        <v>647</v>
      </c>
      <c r="Q4759" t="s">
        <v>107</v>
      </c>
      <c r="R4759" t="s">
        <v>40</v>
      </c>
      <c r="S4759" t="s">
        <v>101</v>
      </c>
      <c r="T4759" t="s">
        <v>483</v>
      </c>
      <c r="U4759" t="s">
        <v>1190</v>
      </c>
      <c r="V4759">
        <f>YEAR(sales_order1[[#This Row],[date]])</f>
        <v>2022</v>
      </c>
      <c r="W4759" t="str">
        <f>TEXT(sales_order1[[#This Row],[date]], "Mmm")</f>
        <v>Feb</v>
      </c>
      <c r="X4759">
        <f>VALUE(TEXT(sales_order1[[#This Row],[date]], "D"))</f>
        <v>22</v>
      </c>
      <c r="Y4759">
        <v>8</v>
      </c>
    </row>
    <row r="4760" spans="1:25" x14ac:dyDescent="0.25">
      <c r="A4760" s="1">
        <v>44614</v>
      </c>
      <c r="B4760">
        <v>70357</v>
      </c>
      <c r="C4760" t="s">
        <v>320</v>
      </c>
      <c r="D4760" t="str">
        <f>VLOOKUP(sales_order1[[#This Row],[itemCode]],product_details3!B:C,2,0)</f>
        <v>SCR50+100</v>
      </c>
      <c r="E4760" t="s">
        <v>321</v>
      </c>
      <c r="F4760" t="s">
        <v>61</v>
      </c>
      <c r="G4760">
        <v>200</v>
      </c>
      <c r="H4760">
        <v>26.25</v>
      </c>
      <c r="I4760">
        <v>5250</v>
      </c>
      <c r="J4760">
        <v>7.75</v>
      </c>
      <c r="K4760">
        <v>1550</v>
      </c>
      <c r="L4760">
        <v>18.5</v>
      </c>
      <c r="M4760">
        <v>0.70476190476190481</v>
      </c>
      <c r="N4760">
        <v>3700</v>
      </c>
      <c r="O4760" t="s">
        <v>484</v>
      </c>
      <c r="P4760" t="s">
        <v>485</v>
      </c>
      <c r="Q4760" t="s">
        <v>24</v>
      </c>
      <c r="R4760" t="s">
        <v>25</v>
      </c>
      <c r="S4760" t="s">
        <v>26</v>
      </c>
      <c r="T4760" t="s">
        <v>486</v>
      </c>
      <c r="U4760" t="s">
        <v>1191</v>
      </c>
      <c r="V4760">
        <f>YEAR(sales_order1[[#This Row],[date]])</f>
        <v>2022</v>
      </c>
      <c r="W4760" t="str">
        <f>TEXT(sales_order1[[#This Row],[date]], "Mmm")</f>
        <v>Feb</v>
      </c>
      <c r="X4760">
        <f>VALUE(TEXT(sales_order1[[#This Row],[date]], "D"))</f>
        <v>22</v>
      </c>
      <c r="Y4760">
        <v>8</v>
      </c>
    </row>
    <row r="4761" spans="1:25" x14ac:dyDescent="0.25">
      <c r="A4761" s="1">
        <v>44614</v>
      </c>
      <c r="B4761">
        <v>70358</v>
      </c>
      <c r="C4761" t="s">
        <v>170</v>
      </c>
      <c r="D4761" t="str">
        <f>VLOOKUP(sales_order1[[#This Row],[itemCode]],product_details3!B:C,2,0)</f>
        <v>MKRM100</v>
      </c>
      <c r="E4761" t="s">
        <v>171</v>
      </c>
      <c r="F4761" t="s">
        <v>151</v>
      </c>
      <c r="G4761">
        <v>100</v>
      </c>
      <c r="H4761">
        <v>5.5</v>
      </c>
      <c r="I4761">
        <v>550</v>
      </c>
      <c r="J4761">
        <v>2.2999999999999998</v>
      </c>
      <c r="K4761">
        <v>230</v>
      </c>
      <c r="L4761">
        <v>3.2</v>
      </c>
      <c r="M4761">
        <v>0.5818181818181819</v>
      </c>
      <c r="N4761">
        <v>320</v>
      </c>
      <c r="O4761" t="s">
        <v>798</v>
      </c>
      <c r="P4761" t="s">
        <v>799</v>
      </c>
      <c r="Q4761" t="s">
        <v>71</v>
      </c>
      <c r="R4761" t="s">
        <v>72</v>
      </c>
      <c r="S4761" t="s">
        <v>73</v>
      </c>
      <c r="T4761" t="s">
        <v>681</v>
      </c>
      <c r="U4761" t="s">
        <v>1190</v>
      </c>
      <c r="V4761">
        <f>YEAR(sales_order1[[#This Row],[date]])</f>
        <v>2022</v>
      </c>
      <c r="W4761" t="str">
        <f>TEXT(sales_order1[[#This Row],[date]], "Mmm")</f>
        <v>Feb</v>
      </c>
      <c r="X4761">
        <f>VALUE(TEXT(sales_order1[[#This Row],[date]], "D"))</f>
        <v>22</v>
      </c>
      <c r="Y4761">
        <v>8</v>
      </c>
    </row>
    <row r="4762" spans="1:25" x14ac:dyDescent="0.25">
      <c r="A4762" s="1">
        <v>44614</v>
      </c>
      <c r="B4762">
        <v>70359</v>
      </c>
      <c r="C4762" t="s">
        <v>209</v>
      </c>
      <c r="D4762" t="str">
        <f>VLOOKUP(sales_order1[[#This Row],[itemCode]],product_details3!B:C,2,0)</f>
        <v>CLNG50</v>
      </c>
      <c r="E4762" t="s">
        <v>210</v>
      </c>
      <c r="F4762" t="s">
        <v>45</v>
      </c>
      <c r="G4762">
        <v>100</v>
      </c>
      <c r="H4762">
        <v>6.5</v>
      </c>
      <c r="I4762">
        <v>650</v>
      </c>
      <c r="J4762">
        <v>2.2999999999999998</v>
      </c>
      <c r="K4762">
        <v>230</v>
      </c>
      <c r="L4762">
        <v>4.2</v>
      </c>
      <c r="M4762">
        <v>0.64615384615384619</v>
      </c>
      <c r="N4762">
        <v>420</v>
      </c>
      <c r="O4762" t="s">
        <v>163</v>
      </c>
      <c r="P4762" t="s">
        <v>164</v>
      </c>
      <c r="Q4762" t="s">
        <v>146</v>
      </c>
      <c r="R4762" t="s">
        <v>112</v>
      </c>
      <c r="S4762" t="s">
        <v>165</v>
      </c>
      <c r="T4762" t="s">
        <v>166</v>
      </c>
      <c r="U4762" t="s">
        <v>1189</v>
      </c>
      <c r="V4762">
        <f>YEAR(sales_order1[[#This Row],[date]])</f>
        <v>2022</v>
      </c>
      <c r="W4762" t="str">
        <f>TEXT(sales_order1[[#This Row],[date]], "Mmm")</f>
        <v>Feb</v>
      </c>
      <c r="X4762">
        <f>VALUE(TEXT(sales_order1[[#This Row],[date]], "D"))</f>
        <v>22</v>
      </c>
      <c r="Y4762">
        <v>8</v>
      </c>
    </row>
    <row r="4763" spans="1:25" x14ac:dyDescent="0.25">
      <c r="A4763" s="1">
        <v>44614</v>
      </c>
      <c r="B4763">
        <v>70360</v>
      </c>
      <c r="C4763" t="s">
        <v>28</v>
      </c>
      <c r="D4763" t="str">
        <f>VLOOKUP(sales_order1[[#This Row],[itemCode]],product_details3!B:C,2,0)</f>
        <v>SRMC30</v>
      </c>
      <c r="E4763" t="s">
        <v>29</v>
      </c>
      <c r="F4763" t="s">
        <v>30</v>
      </c>
      <c r="G4763">
        <v>50</v>
      </c>
      <c r="H4763">
        <v>22.6</v>
      </c>
      <c r="I4763">
        <v>1130</v>
      </c>
      <c r="J4763">
        <v>7.6</v>
      </c>
      <c r="K4763">
        <v>380</v>
      </c>
      <c r="L4763">
        <v>15</v>
      </c>
      <c r="M4763">
        <v>0.66371681415929207</v>
      </c>
      <c r="N4763">
        <v>750</v>
      </c>
      <c r="O4763" t="s">
        <v>46</v>
      </c>
      <c r="P4763" t="s">
        <v>47</v>
      </c>
      <c r="Q4763" t="s">
        <v>48</v>
      </c>
      <c r="R4763" t="s">
        <v>25</v>
      </c>
      <c r="S4763" t="s">
        <v>49</v>
      </c>
      <c r="T4763" t="s">
        <v>50</v>
      </c>
      <c r="U4763" t="s">
        <v>1191</v>
      </c>
      <c r="V4763">
        <f>YEAR(sales_order1[[#This Row],[date]])</f>
        <v>2022</v>
      </c>
      <c r="W4763" t="str">
        <f>TEXT(sales_order1[[#This Row],[date]], "Mmm")</f>
        <v>Feb</v>
      </c>
      <c r="X4763">
        <f>VALUE(TEXT(sales_order1[[#This Row],[date]], "D"))</f>
        <v>22</v>
      </c>
      <c r="Y4763">
        <v>8</v>
      </c>
    </row>
    <row r="4764" spans="1:25" x14ac:dyDescent="0.25">
      <c r="A4764" s="1">
        <v>44615</v>
      </c>
      <c r="B4764">
        <v>70361</v>
      </c>
      <c r="C4764" t="s">
        <v>335</v>
      </c>
      <c r="D4764" t="str">
        <f>VLOOKUP(sales_order1[[#This Row],[itemCode]],product_details3!B:C,2,0)</f>
        <v>CLNF50</v>
      </c>
      <c r="E4764" t="s">
        <v>336</v>
      </c>
      <c r="F4764" t="s">
        <v>45</v>
      </c>
      <c r="G4764">
        <v>100</v>
      </c>
      <c r="H4764">
        <v>7.3</v>
      </c>
      <c r="I4764">
        <v>730</v>
      </c>
      <c r="J4764">
        <v>2.8</v>
      </c>
      <c r="K4764">
        <v>280</v>
      </c>
      <c r="L4764">
        <v>4.5</v>
      </c>
      <c r="M4764">
        <v>0.61643835616438358</v>
      </c>
      <c r="N4764">
        <v>450</v>
      </c>
      <c r="O4764" t="s">
        <v>88</v>
      </c>
      <c r="P4764" t="s">
        <v>89</v>
      </c>
      <c r="Q4764" t="s">
        <v>24</v>
      </c>
      <c r="R4764" t="s">
        <v>25</v>
      </c>
      <c r="S4764" t="s">
        <v>26</v>
      </c>
      <c r="T4764" t="s">
        <v>90</v>
      </c>
      <c r="U4764" t="s">
        <v>1191</v>
      </c>
      <c r="V4764">
        <f>YEAR(sales_order1[[#This Row],[date]])</f>
        <v>2022</v>
      </c>
      <c r="W4764" t="str">
        <f>TEXT(sales_order1[[#This Row],[date]], "Mmm")</f>
        <v>Feb</v>
      </c>
      <c r="X4764">
        <f>VALUE(TEXT(sales_order1[[#This Row],[date]], "D"))</f>
        <v>23</v>
      </c>
      <c r="Y4764">
        <v>8</v>
      </c>
    </row>
    <row r="4765" spans="1:25" x14ac:dyDescent="0.25">
      <c r="A4765" s="1">
        <v>44615</v>
      </c>
      <c r="B4765">
        <v>70362</v>
      </c>
      <c r="C4765" t="s">
        <v>51</v>
      </c>
      <c r="D4765" t="str">
        <f>VLOOKUP(sales_order1[[#This Row],[itemCode]],product_details3!B:C,2,0)</f>
        <v>MSTH50</v>
      </c>
      <c r="E4765" t="s">
        <v>52</v>
      </c>
      <c r="F4765" t="s">
        <v>21</v>
      </c>
      <c r="G4765">
        <v>150</v>
      </c>
      <c r="H4765">
        <v>15.75</v>
      </c>
      <c r="I4765">
        <v>2362.5</v>
      </c>
      <c r="J4765">
        <v>4.45</v>
      </c>
      <c r="K4765">
        <v>667.5</v>
      </c>
      <c r="L4765">
        <v>11.3</v>
      </c>
      <c r="M4765">
        <v>0.71746031746031746</v>
      </c>
      <c r="N4765">
        <v>1695</v>
      </c>
      <c r="O4765" t="s">
        <v>253</v>
      </c>
      <c r="P4765" t="s">
        <v>254</v>
      </c>
      <c r="Q4765" t="s">
        <v>191</v>
      </c>
      <c r="R4765" t="s">
        <v>56</v>
      </c>
      <c r="S4765" t="s">
        <v>192</v>
      </c>
      <c r="T4765" t="s">
        <v>255</v>
      </c>
      <c r="U4765" t="s">
        <v>1191</v>
      </c>
      <c r="V4765">
        <f>YEAR(sales_order1[[#This Row],[date]])</f>
        <v>2022</v>
      </c>
      <c r="W4765" t="str">
        <f>TEXT(sales_order1[[#This Row],[date]], "Mmm")</f>
        <v>Feb</v>
      </c>
      <c r="X4765">
        <f>VALUE(TEXT(sales_order1[[#This Row],[date]], "D"))</f>
        <v>23</v>
      </c>
      <c r="Y4765">
        <v>8</v>
      </c>
    </row>
    <row r="4766" spans="1:25" x14ac:dyDescent="0.25">
      <c r="A4766" s="1">
        <v>44615</v>
      </c>
      <c r="B4766">
        <v>70363</v>
      </c>
      <c r="C4766" t="s">
        <v>86</v>
      </c>
      <c r="D4766" t="str">
        <f>VLOOKUP(sales_order1[[#This Row],[itemCode]],product_details3!B:C,2,0)</f>
        <v>SRMH30</v>
      </c>
      <c r="E4766" t="s">
        <v>87</v>
      </c>
      <c r="F4766" t="s">
        <v>30</v>
      </c>
      <c r="G4766">
        <v>50</v>
      </c>
      <c r="H4766">
        <v>21</v>
      </c>
      <c r="I4766">
        <v>1050</v>
      </c>
      <c r="J4766">
        <v>6.6</v>
      </c>
      <c r="K4766">
        <v>330</v>
      </c>
      <c r="L4766">
        <v>14.4</v>
      </c>
      <c r="M4766">
        <v>0.68571428571428572</v>
      </c>
      <c r="N4766">
        <v>720</v>
      </c>
      <c r="O4766" t="s">
        <v>685</v>
      </c>
      <c r="P4766" t="s">
        <v>686</v>
      </c>
      <c r="Q4766" t="s">
        <v>111</v>
      </c>
      <c r="R4766" t="s">
        <v>112</v>
      </c>
      <c r="S4766" t="s">
        <v>179</v>
      </c>
      <c r="T4766" t="s">
        <v>687</v>
      </c>
      <c r="U4766" t="s">
        <v>1189</v>
      </c>
      <c r="V4766">
        <f>YEAR(sales_order1[[#This Row],[date]])</f>
        <v>2022</v>
      </c>
      <c r="W4766" t="str">
        <f>TEXT(sales_order1[[#This Row],[date]], "Mmm")</f>
        <v>Feb</v>
      </c>
      <c r="X4766">
        <f>VALUE(TEXT(sales_order1[[#This Row],[date]], "D"))</f>
        <v>23</v>
      </c>
      <c r="Y4766">
        <v>8</v>
      </c>
    </row>
    <row r="4767" spans="1:25" x14ac:dyDescent="0.25">
      <c r="A4767" s="1">
        <v>44615</v>
      </c>
      <c r="B4767">
        <v>70364</v>
      </c>
      <c r="C4767" t="s">
        <v>436</v>
      </c>
      <c r="D4767" t="str">
        <f>VLOOKUP(sales_order1[[#This Row],[itemCode]],product_details3!B:C,2,0)</f>
        <v>TNRH100</v>
      </c>
      <c r="E4767" t="s">
        <v>437</v>
      </c>
      <c r="F4767" t="s">
        <v>124</v>
      </c>
      <c r="G4767">
        <v>250</v>
      </c>
      <c r="H4767">
        <v>10.5</v>
      </c>
      <c r="I4767">
        <v>2625</v>
      </c>
      <c r="J4767">
        <v>3.3</v>
      </c>
      <c r="K4767">
        <v>825</v>
      </c>
      <c r="L4767">
        <v>7.2</v>
      </c>
      <c r="M4767">
        <v>0.68571428571428572</v>
      </c>
      <c r="N4767">
        <v>1800</v>
      </c>
      <c r="O4767" t="s">
        <v>522</v>
      </c>
      <c r="P4767" t="s">
        <v>523</v>
      </c>
      <c r="Q4767" t="s">
        <v>146</v>
      </c>
      <c r="R4767" t="s">
        <v>112</v>
      </c>
      <c r="S4767" t="s">
        <v>165</v>
      </c>
      <c r="T4767" t="s">
        <v>524</v>
      </c>
      <c r="U4767" t="s">
        <v>1189</v>
      </c>
      <c r="V4767">
        <f>YEAR(sales_order1[[#This Row],[date]])</f>
        <v>2022</v>
      </c>
      <c r="W4767" t="str">
        <f>TEXT(sales_order1[[#This Row],[date]], "Mmm")</f>
        <v>Feb</v>
      </c>
      <c r="X4767">
        <f>VALUE(TEXT(sales_order1[[#This Row],[date]], "D"))</f>
        <v>23</v>
      </c>
      <c r="Y4767">
        <v>8</v>
      </c>
    </row>
    <row r="4768" spans="1:25" x14ac:dyDescent="0.25">
      <c r="A4768" s="1">
        <v>44615</v>
      </c>
      <c r="B4768">
        <v>70365</v>
      </c>
      <c r="C4768" t="s">
        <v>194</v>
      </c>
      <c r="D4768" t="str">
        <f>VLOOKUP(sales_order1[[#This Row],[itemCode]],product_details3!B:C,2,0)</f>
        <v>CLNG150</v>
      </c>
      <c r="E4768" t="s">
        <v>195</v>
      </c>
      <c r="F4768" t="s">
        <v>45</v>
      </c>
      <c r="G4768">
        <v>100</v>
      </c>
      <c r="H4768">
        <v>12.75</v>
      </c>
      <c r="I4768">
        <v>1275</v>
      </c>
      <c r="J4768">
        <v>4.45</v>
      </c>
      <c r="K4768">
        <v>445</v>
      </c>
      <c r="L4768">
        <v>8.3000000000000007</v>
      </c>
      <c r="M4768">
        <v>0.65098039215686276</v>
      </c>
      <c r="N4768">
        <v>830</v>
      </c>
      <c r="O4768" t="s">
        <v>211</v>
      </c>
      <c r="P4768" t="s">
        <v>212</v>
      </c>
      <c r="Q4768" t="s">
        <v>213</v>
      </c>
      <c r="R4768" t="s">
        <v>25</v>
      </c>
      <c r="S4768" t="s">
        <v>214</v>
      </c>
      <c r="T4768" t="s">
        <v>215</v>
      </c>
      <c r="U4768" t="s">
        <v>1191</v>
      </c>
      <c r="V4768">
        <f>YEAR(sales_order1[[#This Row],[date]])</f>
        <v>2022</v>
      </c>
      <c r="W4768" t="str">
        <f>TEXT(sales_order1[[#This Row],[date]], "Mmm")</f>
        <v>Feb</v>
      </c>
      <c r="X4768">
        <f>VALUE(TEXT(sales_order1[[#This Row],[date]], "D"))</f>
        <v>23</v>
      </c>
      <c r="Y4768">
        <v>8</v>
      </c>
    </row>
    <row r="4769" spans="1:25" x14ac:dyDescent="0.25">
      <c r="A4769" s="1">
        <v>44615</v>
      </c>
      <c r="B4769">
        <v>70366</v>
      </c>
      <c r="C4769" t="s">
        <v>103</v>
      </c>
      <c r="D4769" t="str">
        <f>VLOOKUP(sales_order1[[#This Row],[itemCode]],product_details3!B:C,2,0)</f>
        <v>SCRT50</v>
      </c>
      <c r="E4769" t="s">
        <v>104</v>
      </c>
      <c r="F4769" t="s">
        <v>61</v>
      </c>
      <c r="G4769">
        <v>150</v>
      </c>
      <c r="H4769">
        <v>16.95</v>
      </c>
      <c r="I4769">
        <v>2542.5</v>
      </c>
      <c r="J4769">
        <v>5.2</v>
      </c>
      <c r="K4769">
        <v>780</v>
      </c>
      <c r="L4769">
        <v>11.75</v>
      </c>
      <c r="M4769">
        <v>0.69321533923303835</v>
      </c>
      <c r="N4769">
        <v>1762.5</v>
      </c>
      <c r="O4769" t="s">
        <v>800</v>
      </c>
      <c r="P4769" t="s">
        <v>801</v>
      </c>
      <c r="Q4769" t="s">
        <v>378</v>
      </c>
      <c r="R4769" t="s">
        <v>72</v>
      </c>
      <c r="S4769" t="s">
        <v>638</v>
      </c>
      <c r="T4769" t="s">
        <v>802</v>
      </c>
      <c r="U4769" t="s">
        <v>1188</v>
      </c>
      <c r="V4769">
        <f>YEAR(sales_order1[[#This Row],[date]])</f>
        <v>2022</v>
      </c>
      <c r="W4769" t="str">
        <f>TEXT(sales_order1[[#This Row],[date]], "Mmm")</f>
        <v>Feb</v>
      </c>
      <c r="X4769">
        <f>VALUE(TEXT(sales_order1[[#This Row],[date]], "D"))</f>
        <v>23</v>
      </c>
      <c r="Y4769">
        <v>8</v>
      </c>
    </row>
    <row r="4770" spans="1:25" x14ac:dyDescent="0.25">
      <c r="A4770" s="1">
        <v>44615</v>
      </c>
      <c r="B4770">
        <v>70367</v>
      </c>
      <c r="C4770" t="s">
        <v>320</v>
      </c>
      <c r="D4770" t="str">
        <f>VLOOKUP(sales_order1[[#This Row],[itemCode]],product_details3!B:C,2,0)</f>
        <v>SCR50+100</v>
      </c>
      <c r="E4770" t="s">
        <v>321</v>
      </c>
      <c r="F4770" t="s">
        <v>61</v>
      </c>
      <c r="G4770">
        <v>450</v>
      </c>
      <c r="H4770">
        <v>26.25</v>
      </c>
      <c r="I4770">
        <v>11812.5</v>
      </c>
      <c r="J4770">
        <v>7.75</v>
      </c>
      <c r="K4770">
        <v>3487.5</v>
      </c>
      <c r="L4770">
        <v>18.5</v>
      </c>
      <c r="M4770">
        <v>0.70476190476190481</v>
      </c>
      <c r="N4770">
        <v>8325</v>
      </c>
      <c r="O4770" t="s">
        <v>803</v>
      </c>
      <c r="P4770" t="s">
        <v>804</v>
      </c>
      <c r="Q4770" t="s">
        <v>264</v>
      </c>
      <c r="R4770" t="s">
        <v>56</v>
      </c>
      <c r="S4770" t="s">
        <v>133</v>
      </c>
      <c r="T4770" t="s">
        <v>629</v>
      </c>
      <c r="U4770" t="s">
        <v>1191</v>
      </c>
      <c r="V4770">
        <f>YEAR(sales_order1[[#This Row],[date]])</f>
        <v>2022</v>
      </c>
      <c r="W4770" t="str">
        <f>TEXT(sales_order1[[#This Row],[date]], "Mmm")</f>
        <v>Feb</v>
      </c>
      <c r="X4770">
        <f>VALUE(TEXT(sales_order1[[#This Row],[date]], "D"))</f>
        <v>23</v>
      </c>
      <c r="Y4770">
        <v>8</v>
      </c>
    </row>
    <row r="4771" spans="1:25" x14ac:dyDescent="0.25">
      <c r="A4771" s="1">
        <v>44615</v>
      </c>
      <c r="B4771">
        <v>70368</v>
      </c>
      <c r="C4771" t="s">
        <v>86</v>
      </c>
      <c r="D4771" t="str">
        <f>VLOOKUP(sales_order1[[#This Row],[itemCode]],product_details3!B:C,2,0)</f>
        <v>SRMH30</v>
      </c>
      <c r="E4771" t="s">
        <v>87</v>
      </c>
      <c r="F4771" t="s">
        <v>30</v>
      </c>
      <c r="G4771">
        <v>250</v>
      </c>
      <c r="H4771">
        <v>21</v>
      </c>
      <c r="I4771">
        <v>5250</v>
      </c>
      <c r="J4771">
        <v>6.6</v>
      </c>
      <c r="K4771">
        <v>1650</v>
      </c>
      <c r="L4771">
        <v>14.4</v>
      </c>
      <c r="M4771">
        <v>0.68571428571428572</v>
      </c>
      <c r="N4771">
        <v>3600</v>
      </c>
      <c r="O4771" t="s">
        <v>454</v>
      </c>
      <c r="P4771" t="s">
        <v>455</v>
      </c>
      <c r="Q4771" t="s">
        <v>71</v>
      </c>
      <c r="R4771" t="s">
        <v>72</v>
      </c>
      <c r="S4771" t="s">
        <v>73</v>
      </c>
      <c r="T4771" t="s">
        <v>456</v>
      </c>
      <c r="U4771" t="s">
        <v>1190</v>
      </c>
      <c r="V4771">
        <f>YEAR(sales_order1[[#This Row],[date]])</f>
        <v>2022</v>
      </c>
      <c r="W4771" t="str">
        <f>TEXT(sales_order1[[#This Row],[date]], "Mmm")</f>
        <v>Feb</v>
      </c>
      <c r="X4771">
        <f>VALUE(TEXT(sales_order1[[#This Row],[date]], "D"))</f>
        <v>23</v>
      </c>
      <c r="Y4771">
        <v>8</v>
      </c>
    </row>
    <row r="4772" spans="1:25" x14ac:dyDescent="0.25">
      <c r="A4772" s="1">
        <v>44615</v>
      </c>
      <c r="B4772">
        <v>70369</v>
      </c>
      <c r="C4772" t="s">
        <v>339</v>
      </c>
      <c r="D4772" t="str">
        <f>VLOOKUP(sales_order1[[#This Row],[itemCode]],product_details3!B:C,2,0)</f>
        <v>SRMH50</v>
      </c>
      <c r="E4772" t="s">
        <v>340</v>
      </c>
      <c r="F4772" t="s">
        <v>30</v>
      </c>
      <c r="G4772">
        <v>300</v>
      </c>
      <c r="H4772">
        <v>31.25</v>
      </c>
      <c r="I4772">
        <v>9375</v>
      </c>
      <c r="J4772">
        <v>10.75</v>
      </c>
      <c r="K4772">
        <v>3225</v>
      </c>
      <c r="L4772">
        <v>20.5</v>
      </c>
      <c r="M4772">
        <v>0.65600000000000003</v>
      </c>
      <c r="N4772">
        <v>6150</v>
      </c>
      <c r="O4772" t="s">
        <v>624</v>
      </c>
      <c r="P4772" t="s">
        <v>625</v>
      </c>
      <c r="Q4772" t="s">
        <v>55</v>
      </c>
      <c r="R4772" t="s">
        <v>56</v>
      </c>
      <c r="S4772" t="s">
        <v>225</v>
      </c>
      <c r="T4772" t="s">
        <v>626</v>
      </c>
      <c r="U4772" t="s">
        <v>1191</v>
      </c>
      <c r="V4772">
        <f>YEAR(sales_order1[[#This Row],[date]])</f>
        <v>2022</v>
      </c>
      <c r="W4772" t="str">
        <f>TEXT(sales_order1[[#This Row],[date]], "Mmm")</f>
        <v>Feb</v>
      </c>
      <c r="X4772">
        <f>VALUE(TEXT(sales_order1[[#This Row],[date]], "D"))</f>
        <v>23</v>
      </c>
      <c r="Y4772">
        <v>8</v>
      </c>
    </row>
    <row r="4773" spans="1:25" x14ac:dyDescent="0.25">
      <c r="A4773" s="1">
        <v>44615</v>
      </c>
      <c r="B4773">
        <v>70370</v>
      </c>
      <c r="C4773" t="s">
        <v>142</v>
      </c>
      <c r="D4773" t="str">
        <f>VLOOKUP(sales_order1[[#This Row],[itemCode]],product_details3!B:C,2,0)</f>
        <v>SRMC50</v>
      </c>
      <c r="E4773" t="s">
        <v>143</v>
      </c>
      <c r="F4773" t="s">
        <v>30</v>
      </c>
      <c r="G4773">
        <v>150</v>
      </c>
      <c r="H4773">
        <v>33.25</v>
      </c>
      <c r="I4773">
        <v>4987.5</v>
      </c>
      <c r="J4773">
        <v>12</v>
      </c>
      <c r="K4773">
        <v>1800</v>
      </c>
      <c r="L4773">
        <v>21.25</v>
      </c>
      <c r="M4773">
        <v>0.63909774436090228</v>
      </c>
      <c r="N4773">
        <v>3187.5</v>
      </c>
      <c r="O4773" t="s">
        <v>423</v>
      </c>
      <c r="P4773" t="s">
        <v>424</v>
      </c>
      <c r="Q4773" t="s">
        <v>77</v>
      </c>
      <c r="R4773" t="s">
        <v>72</v>
      </c>
      <c r="S4773" t="s">
        <v>425</v>
      </c>
      <c r="T4773" t="s">
        <v>426</v>
      </c>
      <c r="U4773" t="s">
        <v>1190</v>
      </c>
      <c r="V4773">
        <f>YEAR(sales_order1[[#This Row],[date]])</f>
        <v>2022</v>
      </c>
      <c r="W4773" t="str">
        <f>TEXT(sales_order1[[#This Row],[date]], "Mmm")</f>
        <v>Feb</v>
      </c>
      <c r="X4773">
        <f>VALUE(TEXT(sales_order1[[#This Row],[date]], "D"))</f>
        <v>23</v>
      </c>
      <c r="Y4773">
        <v>8</v>
      </c>
    </row>
    <row r="4774" spans="1:25" x14ac:dyDescent="0.25">
      <c r="A4774" s="1">
        <v>44615</v>
      </c>
      <c r="B4774">
        <v>70371</v>
      </c>
      <c r="C4774" t="s">
        <v>315</v>
      </c>
      <c r="D4774" t="str">
        <f>VLOOKUP(sales_order1[[#This Row],[itemCode]],product_details3!B:C,2,0)</f>
        <v>EXFG50</v>
      </c>
      <c r="E4774" t="s">
        <v>316</v>
      </c>
      <c r="F4774" t="s">
        <v>183</v>
      </c>
      <c r="G4774">
        <v>150</v>
      </c>
      <c r="H4774">
        <v>15.75</v>
      </c>
      <c r="I4774">
        <v>2362.5</v>
      </c>
      <c r="J4774">
        <v>5.45</v>
      </c>
      <c r="K4774">
        <v>817.5</v>
      </c>
      <c r="L4774">
        <v>10.3</v>
      </c>
      <c r="M4774">
        <v>0.65396825396825398</v>
      </c>
      <c r="N4774">
        <v>1545</v>
      </c>
      <c r="O4774" t="s">
        <v>511</v>
      </c>
      <c r="P4774" t="s">
        <v>512</v>
      </c>
      <c r="Q4774" t="s">
        <v>201</v>
      </c>
      <c r="R4774" t="s">
        <v>25</v>
      </c>
      <c r="S4774" t="s">
        <v>372</v>
      </c>
      <c r="T4774" t="s">
        <v>513</v>
      </c>
      <c r="U4774" t="s">
        <v>1191</v>
      </c>
      <c r="V4774">
        <f>YEAR(sales_order1[[#This Row],[date]])</f>
        <v>2022</v>
      </c>
      <c r="W4774" t="str">
        <f>TEXT(sales_order1[[#This Row],[date]], "Mmm")</f>
        <v>Feb</v>
      </c>
      <c r="X4774">
        <f>VALUE(TEXT(sales_order1[[#This Row],[date]], "D"))</f>
        <v>23</v>
      </c>
      <c r="Y4774">
        <v>8</v>
      </c>
    </row>
    <row r="4775" spans="1:25" x14ac:dyDescent="0.25">
      <c r="A4775" s="1">
        <v>44616</v>
      </c>
      <c r="B4775">
        <v>70372</v>
      </c>
      <c r="C4775" t="s">
        <v>320</v>
      </c>
      <c r="D4775" t="str">
        <f>VLOOKUP(sales_order1[[#This Row],[itemCode]],product_details3!B:C,2,0)</f>
        <v>SCR50+100</v>
      </c>
      <c r="E4775" t="s">
        <v>321</v>
      </c>
      <c r="F4775" t="s">
        <v>61</v>
      </c>
      <c r="G4775">
        <v>400</v>
      </c>
      <c r="H4775">
        <v>26.25</v>
      </c>
      <c r="I4775">
        <v>10500</v>
      </c>
      <c r="J4775">
        <v>7.75</v>
      </c>
      <c r="K4775">
        <v>3100</v>
      </c>
      <c r="L4775">
        <v>18.5</v>
      </c>
      <c r="M4775">
        <v>0.70476190476190481</v>
      </c>
      <c r="N4775">
        <v>7400</v>
      </c>
      <c r="O4775" t="s">
        <v>381</v>
      </c>
      <c r="P4775" t="s">
        <v>382</v>
      </c>
      <c r="Q4775" t="s">
        <v>383</v>
      </c>
      <c r="R4775" t="s">
        <v>72</v>
      </c>
      <c r="S4775" t="s">
        <v>384</v>
      </c>
      <c r="T4775" t="s">
        <v>385</v>
      </c>
      <c r="U4775" t="s">
        <v>1188</v>
      </c>
      <c r="V4775">
        <f>YEAR(sales_order1[[#This Row],[date]])</f>
        <v>2022</v>
      </c>
      <c r="W4775" t="str">
        <f>TEXT(sales_order1[[#This Row],[date]], "Mmm")</f>
        <v>Feb</v>
      </c>
      <c r="X4775">
        <f>VALUE(TEXT(sales_order1[[#This Row],[date]], "D"))</f>
        <v>24</v>
      </c>
      <c r="Y4775">
        <v>8</v>
      </c>
    </row>
    <row r="4776" spans="1:25" x14ac:dyDescent="0.25">
      <c r="A4776" s="1">
        <v>44616</v>
      </c>
      <c r="B4776">
        <v>70373</v>
      </c>
      <c r="C4776" t="s">
        <v>320</v>
      </c>
      <c r="D4776" t="str">
        <f>VLOOKUP(sales_order1[[#This Row],[itemCode]],product_details3!B:C,2,0)</f>
        <v>SCR50+100</v>
      </c>
      <c r="E4776" t="s">
        <v>321</v>
      </c>
      <c r="F4776" t="s">
        <v>61</v>
      </c>
      <c r="G4776">
        <v>100</v>
      </c>
      <c r="H4776">
        <v>26.25</v>
      </c>
      <c r="I4776">
        <v>2625</v>
      </c>
      <c r="J4776">
        <v>7.75</v>
      </c>
      <c r="K4776">
        <v>775</v>
      </c>
      <c r="L4776">
        <v>18.5</v>
      </c>
      <c r="M4776">
        <v>0.70476190476190481</v>
      </c>
      <c r="N4776">
        <v>1850</v>
      </c>
      <c r="O4776" t="s">
        <v>756</v>
      </c>
      <c r="P4776" t="s">
        <v>757</v>
      </c>
      <c r="Q4776" t="s">
        <v>64</v>
      </c>
      <c r="R4776" t="s">
        <v>40</v>
      </c>
      <c r="S4776" t="s">
        <v>84</v>
      </c>
      <c r="T4776" t="s">
        <v>419</v>
      </c>
      <c r="U4776" t="s">
        <v>1189</v>
      </c>
      <c r="V4776">
        <f>YEAR(sales_order1[[#This Row],[date]])</f>
        <v>2022</v>
      </c>
      <c r="W4776" t="str">
        <f>TEXT(sales_order1[[#This Row],[date]], "Mmm")</f>
        <v>Feb</v>
      </c>
      <c r="X4776">
        <f>VALUE(TEXT(sales_order1[[#This Row],[date]], "D"))</f>
        <v>24</v>
      </c>
      <c r="Y4776">
        <v>8</v>
      </c>
    </row>
    <row r="4777" spans="1:25" x14ac:dyDescent="0.25">
      <c r="A4777" s="1">
        <v>44616</v>
      </c>
      <c r="B4777">
        <v>70374</v>
      </c>
      <c r="C4777" t="s">
        <v>103</v>
      </c>
      <c r="D4777" t="str">
        <f>VLOOKUP(sales_order1[[#This Row],[itemCode]],product_details3!B:C,2,0)</f>
        <v>SCRT50</v>
      </c>
      <c r="E4777" t="s">
        <v>104</v>
      </c>
      <c r="F4777" t="s">
        <v>61</v>
      </c>
      <c r="G4777">
        <v>50</v>
      </c>
      <c r="H4777">
        <v>16.95</v>
      </c>
      <c r="I4777">
        <v>847.5</v>
      </c>
      <c r="J4777">
        <v>5.2</v>
      </c>
      <c r="K4777">
        <v>260</v>
      </c>
      <c r="L4777">
        <v>11.75</v>
      </c>
      <c r="M4777">
        <v>0.69321533923303835</v>
      </c>
      <c r="N4777">
        <v>587.5</v>
      </c>
      <c r="O4777" t="s">
        <v>158</v>
      </c>
      <c r="P4777" t="s">
        <v>159</v>
      </c>
      <c r="Q4777" t="s">
        <v>160</v>
      </c>
      <c r="R4777" t="s">
        <v>112</v>
      </c>
      <c r="S4777" t="s">
        <v>161</v>
      </c>
      <c r="T4777" t="s">
        <v>162</v>
      </c>
      <c r="U4777" t="s">
        <v>1189</v>
      </c>
      <c r="V4777">
        <f>YEAR(sales_order1[[#This Row],[date]])</f>
        <v>2022</v>
      </c>
      <c r="W4777" t="str">
        <f>TEXT(sales_order1[[#This Row],[date]], "Mmm")</f>
        <v>Feb</v>
      </c>
      <c r="X4777">
        <f>VALUE(TEXT(sales_order1[[#This Row],[date]], "D"))</f>
        <v>24</v>
      </c>
      <c r="Y4777">
        <v>8</v>
      </c>
    </row>
    <row r="4778" spans="1:25" x14ac:dyDescent="0.25">
      <c r="A4778" s="1">
        <v>44616</v>
      </c>
      <c r="B4778">
        <v>70375</v>
      </c>
      <c r="C4778" t="s">
        <v>51</v>
      </c>
      <c r="D4778" t="str">
        <f>VLOOKUP(sales_order1[[#This Row],[itemCode]],product_details3!B:C,2,0)</f>
        <v>MSTH50</v>
      </c>
      <c r="E4778" t="s">
        <v>52</v>
      </c>
      <c r="F4778" t="s">
        <v>21</v>
      </c>
      <c r="G4778">
        <v>200</v>
      </c>
      <c r="H4778">
        <v>15.75</v>
      </c>
      <c r="I4778">
        <v>3150</v>
      </c>
      <c r="J4778">
        <v>4.45</v>
      </c>
      <c r="K4778">
        <v>890</v>
      </c>
      <c r="L4778">
        <v>11.3</v>
      </c>
      <c r="M4778">
        <v>0.71746031746031746</v>
      </c>
      <c r="N4778">
        <v>2260</v>
      </c>
      <c r="O4778" t="s">
        <v>262</v>
      </c>
      <c r="P4778" t="s">
        <v>263</v>
      </c>
      <c r="Q4778" t="s">
        <v>264</v>
      </c>
      <c r="R4778" t="s">
        <v>56</v>
      </c>
      <c r="S4778" t="s">
        <v>133</v>
      </c>
      <c r="T4778" t="s">
        <v>265</v>
      </c>
      <c r="U4778" t="s">
        <v>1191</v>
      </c>
      <c r="V4778">
        <f>YEAR(sales_order1[[#This Row],[date]])</f>
        <v>2022</v>
      </c>
      <c r="W4778" t="str">
        <f>TEXT(sales_order1[[#This Row],[date]], "Mmm")</f>
        <v>Feb</v>
      </c>
      <c r="X4778">
        <f>VALUE(TEXT(sales_order1[[#This Row],[date]], "D"))</f>
        <v>24</v>
      </c>
      <c r="Y4778">
        <v>8</v>
      </c>
    </row>
    <row r="4779" spans="1:25" x14ac:dyDescent="0.25">
      <c r="A4779" s="1">
        <v>44616</v>
      </c>
      <c r="B4779">
        <v>70376</v>
      </c>
      <c r="C4779" t="s">
        <v>194</v>
      </c>
      <c r="D4779" t="str">
        <f>VLOOKUP(sales_order1[[#This Row],[itemCode]],product_details3!B:C,2,0)</f>
        <v>CLNG150</v>
      </c>
      <c r="E4779" t="s">
        <v>195</v>
      </c>
      <c r="F4779" t="s">
        <v>45</v>
      </c>
      <c r="G4779">
        <v>100</v>
      </c>
      <c r="H4779">
        <v>12.75</v>
      </c>
      <c r="I4779">
        <v>1275</v>
      </c>
      <c r="J4779">
        <v>4.45</v>
      </c>
      <c r="K4779">
        <v>445</v>
      </c>
      <c r="L4779">
        <v>8.3000000000000007</v>
      </c>
      <c r="M4779">
        <v>0.65098039215686276</v>
      </c>
      <c r="N4779">
        <v>830</v>
      </c>
      <c r="O4779" t="s">
        <v>805</v>
      </c>
      <c r="P4779" t="s">
        <v>806</v>
      </c>
      <c r="Q4779" t="s">
        <v>100</v>
      </c>
      <c r="R4779" t="s">
        <v>40</v>
      </c>
      <c r="S4779" t="s">
        <v>101</v>
      </c>
      <c r="T4779" t="s">
        <v>169</v>
      </c>
      <c r="U4779" t="s">
        <v>1190</v>
      </c>
      <c r="V4779">
        <f>YEAR(sales_order1[[#This Row],[date]])</f>
        <v>2022</v>
      </c>
      <c r="W4779" t="str">
        <f>TEXT(sales_order1[[#This Row],[date]], "Mmm")</f>
        <v>Feb</v>
      </c>
      <c r="X4779">
        <f>VALUE(TEXT(sales_order1[[#This Row],[date]], "D"))</f>
        <v>24</v>
      </c>
      <c r="Y4779">
        <v>8</v>
      </c>
    </row>
    <row r="4780" spans="1:25" x14ac:dyDescent="0.25">
      <c r="A4780" s="1">
        <v>44616</v>
      </c>
      <c r="B4780">
        <v>70377</v>
      </c>
      <c r="C4780" t="s">
        <v>209</v>
      </c>
      <c r="D4780" t="str">
        <f>VLOOKUP(sales_order1[[#This Row],[itemCode]],product_details3!B:C,2,0)</f>
        <v>CLNG50</v>
      </c>
      <c r="E4780" t="s">
        <v>210</v>
      </c>
      <c r="F4780" t="s">
        <v>45</v>
      </c>
      <c r="G4780">
        <v>200</v>
      </c>
      <c r="H4780">
        <v>6.5</v>
      </c>
      <c r="I4780">
        <v>1300</v>
      </c>
      <c r="J4780">
        <v>2.2999999999999998</v>
      </c>
      <c r="K4780">
        <v>460</v>
      </c>
      <c r="L4780">
        <v>4.2</v>
      </c>
      <c r="M4780">
        <v>0.64615384615384619</v>
      </c>
      <c r="N4780">
        <v>840</v>
      </c>
      <c r="O4780" t="s">
        <v>395</v>
      </c>
      <c r="P4780" t="s">
        <v>396</v>
      </c>
      <c r="Q4780" t="s">
        <v>191</v>
      </c>
      <c r="R4780" t="s">
        <v>56</v>
      </c>
      <c r="S4780" t="s">
        <v>192</v>
      </c>
      <c r="T4780" t="s">
        <v>397</v>
      </c>
      <c r="U4780" t="s">
        <v>1191</v>
      </c>
      <c r="V4780">
        <f>YEAR(sales_order1[[#This Row],[date]])</f>
        <v>2022</v>
      </c>
      <c r="W4780" t="str">
        <f>TEXT(sales_order1[[#This Row],[date]], "Mmm")</f>
        <v>Feb</v>
      </c>
      <c r="X4780">
        <f>VALUE(TEXT(sales_order1[[#This Row],[date]], "D"))</f>
        <v>24</v>
      </c>
      <c r="Y4780">
        <v>8</v>
      </c>
    </row>
    <row r="4781" spans="1:25" x14ac:dyDescent="0.25">
      <c r="A4781" s="1">
        <v>44616</v>
      </c>
      <c r="B4781">
        <v>70378</v>
      </c>
      <c r="C4781" t="s">
        <v>86</v>
      </c>
      <c r="D4781" t="str">
        <f>VLOOKUP(sales_order1[[#This Row],[itemCode]],product_details3!B:C,2,0)</f>
        <v>SRMH30</v>
      </c>
      <c r="E4781" t="s">
        <v>87</v>
      </c>
      <c r="F4781" t="s">
        <v>30</v>
      </c>
      <c r="G4781">
        <v>250</v>
      </c>
      <c r="H4781">
        <v>21</v>
      </c>
      <c r="I4781">
        <v>5250</v>
      </c>
      <c r="J4781">
        <v>6.6</v>
      </c>
      <c r="K4781">
        <v>1650</v>
      </c>
      <c r="L4781">
        <v>14.4</v>
      </c>
      <c r="M4781">
        <v>0.68571428571428572</v>
      </c>
      <c r="N4781">
        <v>3600</v>
      </c>
      <c r="O4781" t="s">
        <v>618</v>
      </c>
      <c r="P4781" t="s">
        <v>619</v>
      </c>
      <c r="Q4781" t="s">
        <v>77</v>
      </c>
      <c r="R4781" t="s">
        <v>72</v>
      </c>
      <c r="S4781" t="s">
        <v>140</v>
      </c>
      <c r="T4781" t="s">
        <v>620</v>
      </c>
      <c r="U4781" t="s">
        <v>1190</v>
      </c>
      <c r="V4781">
        <f>YEAR(sales_order1[[#This Row],[date]])</f>
        <v>2022</v>
      </c>
      <c r="W4781" t="str">
        <f>TEXT(sales_order1[[#This Row],[date]], "Mmm")</f>
        <v>Feb</v>
      </c>
      <c r="X4781">
        <f>VALUE(TEXT(sales_order1[[#This Row],[date]], "D"))</f>
        <v>24</v>
      </c>
      <c r="Y4781">
        <v>8</v>
      </c>
    </row>
    <row r="4782" spans="1:25" x14ac:dyDescent="0.25">
      <c r="A4782" s="1">
        <v>44616</v>
      </c>
      <c r="B4782">
        <v>70379</v>
      </c>
      <c r="C4782" t="s">
        <v>115</v>
      </c>
      <c r="D4782" t="str">
        <f>VLOOKUP(sales_order1[[#This Row],[itemCode]],product_details3!B:C,2,0)</f>
        <v>SCRS30100</v>
      </c>
      <c r="E4782" t="s">
        <v>116</v>
      </c>
      <c r="F4782" t="s">
        <v>61</v>
      </c>
      <c r="G4782">
        <v>100</v>
      </c>
      <c r="H4782">
        <v>32.75</v>
      </c>
      <c r="I4782">
        <v>3275</v>
      </c>
      <c r="J4782">
        <v>11.25</v>
      </c>
      <c r="K4782">
        <v>1125</v>
      </c>
      <c r="L4782">
        <v>21.5</v>
      </c>
      <c r="M4782">
        <v>0.65648854961832059</v>
      </c>
      <c r="N4782">
        <v>2150</v>
      </c>
      <c r="O4782" t="s">
        <v>525</v>
      </c>
      <c r="P4782" t="s">
        <v>526</v>
      </c>
      <c r="Q4782" t="s">
        <v>111</v>
      </c>
      <c r="R4782" t="s">
        <v>112</v>
      </c>
      <c r="S4782" t="s">
        <v>113</v>
      </c>
      <c r="T4782" t="s">
        <v>527</v>
      </c>
      <c r="U4782" t="s">
        <v>1189</v>
      </c>
      <c r="V4782">
        <f>YEAR(sales_order1[[#This Row],[date]])</f>
        <v>2022</v>
      </c>
      <c r="W4782" t="str">
        <f>TEXT(sales_order1[[#This Row],[date]], "Mmm")</f>
        <v>Feb</v>
      </c>
      <c r="X4782">
        <f>VALUE(TEXT(sales_order1[[#This Row],[date]], "D"))</f>
        <v>24</v>
      </c>
      <c r="Y4782">
        <v>8</v>
      </c>
    </row>
    <row r="4783" spans="1:25" x14ac:dyDescent="0.25">
      <c r="A4783" s="1">
        <v>44616</v>
      </c>
      <c r="B4783">
        <v>70380</v>
      </c>
      <c r="C4783" t="s">
        <v>103</v>
      </c>
      <c r="D4783" t="str">
        <f>VLOOKUP(sales_order1[[#This Row],[itemCode]],product_details3!B:C,2,0)</f>
        <v>SCRT50</v>
      </c>
      <c r="E4783" t="s">
        <v>104</v>
      </c>
      <c r="F4783" t="s">
        <v>61</v>
      </c>
      <c r="G4783">
        <v>150</v>
      </c>
      <c r="H4783">
        <v>16.95</v>
      </c>
      <c r="I4783">
        <v>2542.5</v>
      </c>
      <c r="J4783">
        <v>5.2</v>
      </c>
      <c r="K4783">
        <v>780</v>
      </c>
      <c r="L4783">
        <v>11.75</v>
      </c>
      <c r="M4783">
        <v>0.69321533923303835</v>
      </c>
      <c r="N4783">
        <v>1762.5</v>
      </c>
      <c r="O4783" t="s">
        <v>370</v>
      </c>
      <c r="P4783" t="s">
        <v>371</v>
      </c>
      <c r="Q4783" t="s">
        <v>201</v>
      </c>
      <c r="R4783" t="s">
        <v>25</v>
      </c>
      <c r="S4783" t="s">
        <v>372</v>
      </c>
      <c r="T4783" t="s">
        <v>373</v>
      </c>
      <c r="U4783" t="s">
        <v>1191</v>
      </c>
      <c r="V4783">
        <f>YEAR(sales_order1[[#This Row],[date]])</f>
        <v>2022</v>
      </c>
      <c r="W4783" t="str">
        <f>TEXT(sales_order1[[#This Row],[date]], "Mmm")</f>
        <v>Feb</v>
      </c>
      <c r="X4783">
        <f>VALUE(TEXT(sales_order1[[#This Row],[date]], "D"))</f>
        <v>24</v>
      </c>
      <c r="Y4783">
        <v>8</v>
      </c>
    </row>
    <row r="4784" spans="1:25" x14ac:dyDescent="0.25">
      <c r="A4784" s="1">
        <v>44616</v>
      </c>
      <c r="B4784">
        <v>70381</v>
      </c>
      <c r="C4784" t="s">
        <v>181</v>
      </c>
      <c r="D4784" t="str">
        <f>VLOOKUP(sales_order1[[#This Row],[itemCode]],product_details3!B:C,2,0)</f>
        <v>EXFP100</v>
      </c>
      <c r="E4784" t="s">
        <v>182</v>
      </c>
      <c r="F4784" t="s">
        <v>183</v>
      </c>
      <c r="G4784">
        <v>100</v>
      </c>
      <c r="H4784">
        <v>21.95</v>
      </c>
      <c r="I4784">
        <v>2195</v>
      </c>
      <c r="J4784">
        <v>8.1999999999999993</v>
      </c>
      <c r="K4784">
        <v>820</v>
      </c>
      <c r="L4784">
        <v>13.75</v>
      </c>
      <c r="M4784">
        <v>0.62642369020501143</v>
      </c>
      <c r="N4784">
        <v>1375</v>
      </c>
      <c r="O4784" t="s">
        <v>746</v>
      </c>
      <c r="P4784" t="s">
        <v>747</v>
      </c>
      <c r="Q4784" t="s">
        <v>264</v>
      </c>
      <c r="R4784" t="s">
        <v>56</v>
      </c>
      <c r="S4784" t="s">
        <v>133</v>
      </c>
      <c r="T4784" t="s">
        <v>596</v>
      </c>
      <c r="U4784" t="s">
        <v>1191</v>
      </c>
      <c r="V4784">
        <f>YEAR(sales_order1[[#This Row],[date]])</f>
        <v>2022</v>
      </c>
      <c r="W4784" t="str">
        <f>TEXT(sales_order1[[#This Row],[date]], "Mmm")</f>
        <v>Feb</v>
      </c>
      <c r="X4784">
        <f>VALUE(TEXT(sales_order1[[#This Row],[date]], "D"))</f>
        <v>24</v>
      </c>
      <c r="Y4784">
        <v>8</v>
      </c>
    </row>
    <row r="4785" spans="1:25" x14ac:dyDescent="0.25">
      <c r="A4785" s="1">
        <v>44616</v>
      </c>
      <c r="B4785">
        <v>70382</v>
      </c>
      <c r="C4785" t="s">
        <v>358</v>
      </c>
      <c r="D4785" t="str">
        <f>VLOOKUP(sales_order1[[#This Row],[itemCode]],product_details3!B:C,2,0)</f>
        <v>SCR50+30</v>
      </c>
      <c r="E4785" t="s">
        <v>359</v>
      </c>
      <c r="F4785" t="s">
        <v>61</v>
      </c>
      <c r="G4785">
        <v>150</v>
      </c>
      <c r="H4785">
        <v>10.5</v>
      </c>
      <c r="I4785">
        <v>1575</v>
      </c>
      <c r="J4785">
        <v>3.3</v>
      </c>
      <c r="K4785">
        <v>495</v>
      </c>
      <c r="L4785">
        <v>7.2</v>
      </c>
      <c r="M4785">
        <v>0.68571428571428572</v>
      </c>
      <c r="N4785">
        <v>1080</v>
      </c>
      <c r="O4785" t="s">
        <v>594</v>
      </c>
      <c r="P4785" t="s">
        <v>595</v>
      </c>
      <c r="Q4785" t="s">
        <v>264</v>
      </c>
      <c r="R4785" t="s">
        <v>56</v>
      </c>
      <c r="S4785" t="s">
        <v>133</v>
      </c>
      <c r="T4785" t="s">
        <v>596</v>
      </c>
      <c r="U4785" t="s">
        <v>1191</v>
      </c>
      <c r="V4785">
        <f>YEAR(sales_order1[[#This Row],[date]])</f>
        <v>2022</v>
      </c>
      <c r="W4785" t="str">
        <f>TEXT(sales_order1[[#This Row],[date]], "Mmm")</f>
        <v>Feb</v>
      </c>
      <c r="X4785">
        <f>VALUE(TEXT(sales_order1[[#This Row],[date]], "D"))</f>
        <v>24</v>
      </c>
      <c r="Y4785">
        <v>8</v>
      </c>
    </row>
    <row r="4786" spans="1:25" x14ac:dyDescent="0.25">
      <c r="A4786" s="1">
        <v>44617</v>
      </c>
      <c r="B4786">
        <v>70383</v>
      </c>
      <c r="C4786" t="s">
        <v>103</v>
      </c>
      <c r="D4786" t="str">
        <f>VLOOKUP(sales_order1[[#This Row],[itemCode]],product_details3!B:C,2,0)</f>
        <v>SCRT50</v>
      </c>
      <c r="E4786" t="s">
        <v>104</v>
      </c>
      <c r="F4786" t="s">
        <v>61</v>
      </c>
      <c r="G4786">
        <v>350</v>
      </c>
      <c r="H4786">
        <v>16.95</v>
      </c>
      <c r="I4786">
        <v>5932.5</v>
      </c>
      <c r="J4786">
        <v>5.2</v>
      </c>
      <c r="K4786">
        <v>1820</v>
      </c>
      <c r="L4786">
        <v>11.75</v>
      </c>
      <c r="M4786">
        <v>0.69321533923303835</v>
      </c>
      <c r="N4786">
        <v>4112.5</v>
      </c>
      <c r="O4786" t="s">
        <v>281</v>
      </c>
      <c r="P4786" t="s">
        <v>282</v>
      </c>
      <c r="Q4786" t="s">
        <v>24</v>
      </c>
      <c r="R4786" t="s">
        <v>25</v>
      </c>
      <c r="S4786" t="s">
        <v>33</v>
      </c>
      <c r="T4786" t="s">
        <v>283</v>
      </c>
      <c r="U4786" t="s">
        <v>1191</v>
      </c>
      <c r="V4786">
        <f>YEAR(sales_order1[[#This Row],[date]])</f>
        <v>2022</v>
      </c>
      <c r="W4786" t="str">
        <f>TEXT(sales_order1[[#This Row],[date]], "Mmm")</f>
        <v>Feb</v>
      </c>
      <c r="X4786">
        <f>VALUE(TEXT(sales_order1[[#This Row],[date]], "D"))</f>
        <v>25</v>
      </c>
      <c r="Y4786">
        <v>8</v>
      </c>
    </row>
    <row r="4787" spans="1:25" x14ac:dyDescent="0.25">
      <c r="A4787" s="1">
        <v>44617</v>
      </c>
      <c r="B4787">
        <v>70384</v>
      </c>
      <c r="C4787" t="s">
        <v>438</v>
      </c>
      <c r="D4787" t="str">
        <f>VLOOKUP(sales_order1[[#This Row],[itemCode]],product_details3!B:C,2,0)</f>
        <v>EXFP150</v>
      </c>
      <c r="E4787" t="s">
        <v>439</v>
      </c>
      <c r="F4787" t="s">
        <v>183</v>
      </c>
      <c r="G4787">
        <v>250</v>
      </c>
      <c r="H4787">
        <v>28.25</v>
      </c>
      <c r="I4787">
        <v>7062.5</v>
      </c>
      <c r="J4787">
        <v>12</v>
      </c>
      <c r="K4787">
        <v>3000</v>
      </c>
      <c r="L4787">
        <v>16.25</v>
      </c>
      <c r="M4787">
        <v>0.5752212389380531</v>
      </c>
      <c r="N4787">
        <v>4062.5</v>
      </c>
      <c r="O4787" t="s">
        <v>495</v>
      </c>
      <c r="P4787" t="s">
        <v>496</v>
      </c>
      <c r="Q4787" t="s">
        <v>119</v>
      </c>
      <c r="R4787" t="s">
        <v>40</v>
      </c>
      <c r="S4787" t="s">
        <v>497</v>
      </c>
      <c r="T4787" t="s">
        <v>498</v>
      </c>
      <c r="U4787" t="s">
        <v>1190</v>
      </c>
      <c r="V4787">
        <f>YEAR(sales_order1[[#This Row],[date]])</f>
        <v>2022</v>
      </c>
      <c r="W4787" t="str">
        <f>TEXT(sales_order1[[#This Row],[date]], "Mmm")</f>
        <v>Feb</v>
      </c>
      <c r="X4787">
        <f>VALUE(TEXT(sales_order1[[#This Row],[date]], "D"))</f>
        <v>25</v>
      </c>
      <c r="Y4787">
        <v>8</v>
      </c>
    </row>
    <row r="4788" spans="1:25" x14ac:dyDescent="0.25">
      <c r="A4788" s="1">
        <v>44617</v>
      </c>
      <c r="B4788">
        <v>70385</v>
      </c>
      <c r="C4788" t="s">
        <v>103</v>
      </c>
      <c r="D4788" t="str">
        <f>VLOOKUP(sales_order1[[#This Row],[itemCode]],product_details3!B:C,2,0)</f>
        <v>SCRT50</v>
      </c>
      <c r="E4788" t="s">
        <v>104</v>
      </c>
      <c r="F4788" t="s">
        <v>61</v>
      </c>
      <c r="G4788">
        <v>100</v>
      </c>
      <c r="H4788">
        <v>16.95</v>
      </c>
      <c r="I4788">
        <v>1695</v>
      </c>
      <c r="J4788">
        <v>5.2</v>
      </c>
      <c r="K4788">
        <v>520</v>
      </c>
      <c r="L4788">
        <v>11.75</v>
      </c>
      <c r="M4788">
        <v>0.69321533923303835</v>
      </c>
      <c r="N4788">
        <v>1175</v>
      </c>
      <c r="O4788" t="s">
        <v>487</v>
      </c>
      <c r="P4788" t="s">
        <v>488</v>
      </c>
      <c r="Q4788" t="s">
        <v>48</v>
      </c>
      <c r="R4788" t="s">
        <v>25</v>
      </c>
      <c r="S4788" t="s">
        <v>286</v>
      </c>
      <c r="T4788" t="s">
        <v>489</v>
      </c>
      <c r="U4788" t="s">
        <v>1191</v>
      </c>
      <c r="V4788">
        <f>YEAR(sales_order1[[#This Row],[date]])</f>
        <v>2022</v>
      </c>
      <c r="W4788" t="str">
        <f>TEXT(sales_order1[[#This Row],[date]], "Mmm")</f>
        <v>Feb</v>
      </c>
      <c r="X4788">
        <f>VALUE(TEXT(sales_order1[[#This Row],[date]], "D"))</f>
        <v>25</v>
      </c>
      <c r="Y4788">
        <v>8</v>
      </c>
    </row>
    <row r="4789" spans="1:25" x14ac:dyDescent="0.25">
      <c r="A4789" s="1">
        <v>44617</v>
      </c>
      <c r="B4789">
        <v>70386</v>
      </c>
      <c r="C4789" t="s">
        <v>51</v>
      </c>
      <c r="D4789" t="str">
        <f>VLOOKUP(sales_order1[[#This Row],[itemCode]],product_details3!B:C,2,0)</f>
        <v>MSTH50</v>
      </c>
      <c r="E4789" t="s">
        <v>52</v>
      </c>
      <c r="F4789" t="s">
        <v>21</v>
      </c>
      <c r="G4789">
        <v>50</v>
      </c>
      <c r="H4789">
        <v>15.75</v>
      </c>
      <c r="I4789">
        <v>787.5</v>
      </c>
      <c r="J4789">
        <v>4.45</v>
      </c>
      <c r="K4789">
        <v>222.5</v>
      </c>
      <c r="L4789">
        <v>11.3</v>
      </c>
      <c r="M4789">
        <v>0.71746031746031746</v>
      </c>
      <c r="N4789">
        <v>565</v>
      </c>
      <c r="O4789" t="s">
        <v>109</v>
      </c>
      <c r="P4789" t="s">
        <v>110</v>
      </c>
      <c r="Q4789" t="s">
        <v>111</v>
      </c>
      <c r="R4789" t="s">
        <v>112</v>
      </c>
      <c r="S4789" t="s">
        <v>113</v>
      </c>
      <c r="T4789" t="s">
        <v>114</v>
      </c>
      <c r="U4789" t="s">
        <v>1189</v>
      </c>
      <c r="V4789">
        <f>YEAR(sales_order1[[#This Row],[date]])</f>
        <v>2022</v>
      </c>
      <c r="W4789" t="str">
        <f>TEXT(sales_order1[[#This Row],[date]], "Mmm")</f>
        <v>Feb</v>
      </c>
      <c r="X4789">
        <f>VALUE(TEXT(sales_order1[[#This Row],[date]], "D"))</f>
        <v>25</v>
      </c>
      <c r="Y4789">
        <v>8</v>
      </c>
    </row>
    <row r="4790" spans="1:25" x14ac:dyDescent="0.25">
      <c r="A4790" s="1">
        <v>44617</v>
      </c>
      <c r="B4790">
        <v>70387</v>
      </c>
      <c r="C4790" t="s">
        <v>128</v>
      </c>
      <c r="D4790" t="str">
        <f>VLOOKUP(sales_order1[[#This Row],[itemCode]],product_details3!B:C,2,0)</f>
        <v>SCRT100</v>
      </c>
      <c r="E4790" t="s">
        <v>129</v>
      </c>
      <c r="F4790" t="s">
        <v>61</v>
      </c>
      <c r="G4790">
        <v>350</v>
      </c>
      <c r="H4790">
        <v>28.25</v>
      </c>
      <c r="I4790">
        <v>9887.5</v>
      </c>
      <c r="J4790">
        <v>9</v>
      </c>
      <c r="K4790">
        <v>3150</v>
      </c>
      <c r="L4790">
        <v>19.25</v>
      </c>
      <c r="M4790">
        <v>0.68141592920353977</v>
      </c>
      <c r="N4790">
        <v>6737.5</v>
      </c>
      <c r="O4790" t="s">
        <v>172</v>
      </c>
      <c r="P4790" t="s">
        <v>173</v>
      </c>
      <c r="Q4790" t="s">
        <v>39</v>
      </c>
      <c r="R4790" t="s">
        <v>40</v>
      </c>
      <c r="S4790" t="s">
        <v>41</v>
      </c>
      <c r="T4790" t="s">
        <v>174</v>
      </c>
      <c r="U4790" t="s">
        <v>1188</v>
      </c>
      <c r="V4790">
        <f>YEAR(sales_order1[[#This Row],[date]])</f>
        <v>2022</v>
      </c>
      <c r="W4790" t="str">
        <f>TEXT(sales_order1[[#This Row],[date]], "Mmm")</f>
        <v>Feb</v>
      </c>
      <c r="X4790">
        <f>VALUE(TEXT(sales_order1[[#This Row],[date]], "D"))</f>
        <v>25</v>
      </c>
      <c r="Y4790">
        <v>8</v>
      </c>
    </row>
    <row r="4791" spans="1:25" x14ac:dyDescent="0.25">
      <c r="A4791" s="1">
        <v>44617</v>
      </c>
      <c r="B4791">
        <v>70388</v>
      </c>
      <c r="C4791" t="s">
        <v>329</v>
      </c>
      <c r="D4791" t="str">
        <f>VLOOKUP(sales_order1[[#This Row],[itemCode]],product_details3!B:C,2,0)</f>
        <v>TNRS150</v>
      </c>
      <c r="E4791" t="s">
        <v>330</v>
      </c>
      <c r="F4791" t="s">
        <v>124</v>
      </c>
      <c r="G4791">
        <v>50</v>
      </c>
      <c r="H4791">
        <v>19.649999999999999</v>
      </c>
      <c r="I4791">
        <v>982.5</v>
      </c>
      <c r="J4791">
        <v>6.55</v>
      </c>
      <c r="K4791">
        <v>327.5</v>
      </c>
      <c r="L4791">
        <v>13.1</v>
      </c>
      <c r="M4791">
        <v>0.66666666666666663</v>
      </c>
      <c r="N4791">
        <v>655</v>
      </c>
      <c r="O4791" t="s">
        <v>567</v>
      </c>
      <c r="P4791" t="s">
        <v>568</v>
      </c>
      <c r="Q4791" t="s">
        <v>271</v>
      </c>
      <c r="R4791" t="s">
        <v>56</v>
      </c>
      <c r="S4791" t="s">
        <v>192</v>
      </c>
      <c r="T4791" t="s">
        <v>569</v>
      </c>
      <c r="U4791" t="s">
        <v>1191</v>
      </c>
      <c r="V4791">
        <f>YEAR(sales_order1[[#This Row],[date]])</f>
        <v>2022</v>
      </c>
      <c r="W4791" t="str">
        <f>TEXT(sales_order1[[#This Row],[date]], "Mmm")</f>
        <v>Feb</v>
      </c>
      <c r="X4791">
        <f>VALUE(TEXT(sales_order1[[#This Row],[date]], "D"))</f>
        <v>25</v>
      </c>
      <c r="Y4791">
        <v>8</v>
      </c>
    </row>
    <row r="4792" spans="1:25" x14ac:dyDescent="0.25">
      <c r="A4792" s="1">
        <v>44617</v>
      </c>
      <c r="B4792">
        <v>70389</v>
      </c>
      <c r="C4792" t="s">
        <v>86</v>
      </c>
      <c r="D4792" t="str">
        <f>VLOOKUP(sales_order1[[#This Row],[itemCode]],product_details3!B:C,2,0)</f>
        <v>SRMH30</v>
      </c>
      <c r="E4792" t="s">
        <v>87</v>
      </c>
      <c r="F4792" t="s">
        <v>30</v>
      </c>
      <c r="G4792">
        <v>300</v>
      </c>
      <c r="H4792">
        <v>21</v>
      </c>
      <c r="I4792">
        <v>6300</v>
      </c>
      <c r="J4792">
        <v>6.6</v>
      </c>
      <c r="K4792">
        <v>1980</v>
      </c>
      <c r="L4792">
        <v>14.4</v>
      </c>
      <c r="M4792">
        <v>0.68571428571428572</v>
      </c>
      <c r="N4792">
        <v>4320</v>
      </c>
      <c r="O4792" t="s">
        <v>723</v>
      </c>
      <c r="P4792" t="s">
        <v>724</v>
      </c>
      <c r="Q4792" t="s">
        <v>264</v>
      </c>
      <c r="R4792" t="s">
        <v>56</v>
      </c>
      <c r="S4792" t="s">
        <v>133</v>
      </c>
      <c r="T4792" t="s">
        <v>581</v>
      </c>
      <c r="U4792" t="s">
        <v>1191</v>
      </c>
      <c r="V4792">
        <f>YEAR(sales_order1[[#This Row],[date]])</f>
        <v>2022</v>
      </c>
      <c r="W4792" t="str">
        <f>TEXT(sales_order1[[#This Row],[date]], "Mmm")</f>
        <v>Feb</v>
      </c>
      <c r="X4792">
        <f>VALUE(TEXT(sales_order1[[#This Row],[date]], "D"))</f>
        <v>25</v>
      </c>
      <c r="Y4792">
        <v>8</v>
      </c>
    </row>
    <row r="4793" spans="1:25" x14ac:dyDescent="0.25">
      <c r="A4793" s="1">
        <v>44617</v>
      </c>
      <c r="B4793">
        <v>70390</v>
      </c>
      <c r="C4793" t="s">
        <v>311</v>
      </c>
      <c r="D4793" t="str">
        <f>VLOOKUP(sales_order1[[#This Row],[itemCode]],product_details3!B:C,2,0)</f>
        <v>MSTH30</v>
      </c>
      <c r="E4793" t="s">
        <v>312</v>
      </c>
      <c r="F4793" t="s">
        <v>21</v>
      </c>
      <c r="G4793">
        <v>250</v>
      </c>
      <c r="H4793">
        <v>8.5</v>
      </c>
      <c r="I4793">
        <v>2125</v>
      </c>
      <c r="J4793">
        <v>3.3</v>
      </c>
      <c r="K4793">
        <v>825</v>
      </c>
      <c r="L4793">
        <v>5.2</v>
      </c>
      <c r="M4793">
        <v>0.61176470588235299</v>
      </c>
      <c r="N4793">
        <v>1300</v>
      </c>
      <c r="O4793" t="s">
        <v>531</v>
      </c>
      <c r="P4793" t="s">
        <v>532</v>
      </c>
      <c r="Q4793" t="s">
        <v>119</v>
      </c>
      <c r="R4793" t="s">
        <v>40</v>
      </c>
      <c r="S4793" t="s">
        <v>120</v>
      </c>
      <c r="T4793" t="s">
        <v>533</v>
      </c>
      <c r="U4793" t="s">
        <v>1190</v>
      </c>
      <c r="V4793">
        <f>YEAR(sales_order1[[#This Row],[date]])</f>
        <v>2022</v>
      </c>
      <c r="W4793" t="str">
        <f>TEXT(sales_order1[[#This Row],[date]], "Mmm")</f>
        <v>Feb</v>
      </c>
      <c r="X4793">
        <f>VALUE(TEXT(sales_order1[[#This Row],[date]], "D"))</f>
        <v>25</v>
      </c>
      <c r="Y4793">
        <v>8</v>
      </c>
    </row>
    <row r="4794" spans="1:25" x14ac:dyDescent="0.25">
      <c r="A4794" s="1">
        <v>44617</v>
      </c>
      <c r="B4794">
        <v>70391</v>
      </c>
      <c r="C4794" t="s">
        <v>320</v>
      </c>
      <c r="D4794" t="str">
        <f>VLOOKUP(sales_order1[[#This Row],[itemCode]],product_details3!B:C,2,0)</f>
        <v>SCR50+100</v>
      </c>
      <c r="E4794" t="s">
        <v>321</v>
      </c>
      <c r="F4794" t="s">
        <v>61</v>
      </c>
      <c r="G4794">
        <v>350</v>
      </c>
      <c r="H4794">
        <v>26.25</v>
      </c>
      <c r="I4794">
        <v>9187.5</v>
      </c>
      <c r="J4794">
        <v>7.75</v>
      </c>
      <c r="K4794">
        <v>2712.5</v>
      </c>
      <c r="L4794">
        <v>18.5</v>
      </c>
      <c r="M4794">
        <v>0.70476190476190481</v>
      </c>
      <c r="N4794">
        <v>6475</v>
      </c>
      <c r="O4794" t="s">
        <v>420</v>
      </c>
      <c r="P4794" t="s">
        <v>421</v>
      </c>
      <c r="Q4794" t="s">
        <v>77</v>
      </c>
      <c r="R4794" t="s">
        <v>72</v>
      </c>
      <c r="S4794" t="s">
        <v>78</v>
      </c>
      <c r="T4794" t="s">
        <v>422</v>
      </c>
      <c r="U4794" t="s">
        <v>1190</v>
      </c>
      <c r="V4794">
        <f>YEAR(sales_order1[[#This Row],[date]])</f>
        <v>2022</v>
      </c>
      <c r="W4794" t="str">
        <f>TEXT(sales_order1[[#This Row],[date]], "Mmm")</f>
        <v>Feb</v>
      </c>
      <c r="X4794">
        <f>VALUE(TEXT(sales_order1[[#This Row],[date]], "D"))</f>
        <v>25</v>
      </c>
      <c r="Y4794">
        <v>8</v>
      </c>
    </row>
    <row r="4795" spans="1:25" x14ac:dyDescent="0.25">
      <c r="A4795" s="1">
        <v>44620</v>
      </c>
      <c r="B4795">
        <v>70392</v>
      </c>
      <c r="C4795" t="s">
        <v>35</v>
      </c>
      <c r="D4795" t="str">
        <f>VLOOKUP(sales_order1[[#This Row],[itemCode]],product_details3!B:C,2,0)</f>
        <v>SRMA30</v>
      </c>
      <c r="E4795" t="s">
        <v>36</v>
      </c>
      <c r="F4795" t="s">
        <v>30</v>
      </c>
      <c r="G4795">
        <v>200</v>
      </c>
      <c r="H4795">
        <v>26.2</v>
      </c>
      <c r="I4795">
        <v>5240</v>
      </c>
      <c r="J4795">
        <v>9.4</v>
      </c>
      <c r="K4795">
        <v>1880</v>
      </c>
      <c r="L4795">
        <v>16.8</v>
      </c>
      <c r="M4795">
        <v>0.6412213740458016</v>
      </c>
      <c r="N4795">
        <v>3360</v>
      </c>
      <c r="O4795" t="s">
        <v>273</v>
      </c>
      <c r="P4795" t="s">
        <v>274</v>
      </c>
      <c r="Q4795" t="s">
        <v>132</v>
      </c>
      <c r="R4795" t="s">
        <v>56</v>
      </c>
      <c r="S4795" t="s">
        <v>133</v>
      </c>
      <c r="T4795" t="s">
        <v>275</v>
      </c>
      <c r="U4795" t="s">
        <v>1191</v>
      </c>
      <c r="V4795">
        <f>YEAR(sales_order1[[#This Row],[date]])</f>
        <v>2022</v>
      </c>
      <c r="W4795" t="str">
        <f>TEXT(sales_order1[[#This Row],[date]], "Mmm")</f>
        <v>Feb</v>
      </c>
      <c r="X4795">
        <f>VALUE(TEXT(sales_order1[[#This Row],[date]], "D"))</f>
        <v>28</v>
      </c>
      <c r="Y4795">
        <v>9</v>
      </c>
    </row>
    <row r="4796" spans="1:25" x14ac:dyDescent="0.25">
      <c r="A4796" s="1">
        <v>44620</v>
      </c>
      <c r="B4796">
        <v>70393</v>
      </c>
      <c r="C4796" t="s">
        <v>313</v>
      </c>
      <c r="D4796" t="str">
        <f>VLOOKUP(sales_order1[[#This Row],[itemCode]],product_details3!B:C,2,0)</f>
        <v>MSKO50</v>
      </c>
      <c r="E4796" t="s">
        <v>314</v>
      </c>
      <c r="F4796" t="s">
        <v>137</v>
      </c>
      <c r="G4796">
        <v>250</v>
      </c>
      <c r="H4796">
        <v>14.65</v>
      </c>
      <c r="I4796">
        <v>3662.5</v>
      </c>
      <c r="J4796">
        <v>6.55</v>
      </c>
      <c r="K4796">
        <v>1637.5</v>
      </c>
      <c r="L4796">
        <v>8.1</v>
      </c>
      <c r="M4796">
        <v>0.55290102389078488</v>
      </c>
      <c r="N4796">
        <v>2025</v>
      </c>
      <c r="O4796" t="s">
        <v>582</v>
      </c>
      <c r="P4796" t="s">
        <v>583</v>
      </c>
      <c r="Q4796" t="s">
        <v>213</v>
      </c>
      <c r="R4796" t="s">
        <v>25</v>
      </c>
      <c r="S4796" t="s">
        <v>214</v>
      </c>
      <c r="T4796" t="s">
        <v>584</v>
      </c>
      <c r="U4796" t="s">
        <v>1191</v>
      </c>
      <c r="V4796">
        <f>YEAR(sales_order1[[#This Row],[date]])</f>
        <v>2022</v>
      </c>
      <c r="W4796" t="str">
        <f>TEXT(sales_order1[[#This Row],[date]], "Mmm")</f>
        <v>Feb</v>
      </c>
      <c r="X4796">
        <f>VALUE(TEXT(sales_order1[[#This Row],[date]], "D"))</f>
        <v>28</v>
      </c>
      <c r="Y4796">
        <v>9</v>
      </c>
    </row>
    <row r="4797" spans="1:25" x14ac:dyDescent="0.25">
      <c r="A4797" s="1">
        <v>44620</v>
      </c>
      <c r="B4797">
        <v>70394</v>
      </c>
      <c r="C4797" t="s">
        <v>362</v>
      </c>
      <c r="D4797" t="str">
        <f>VLOOKUP(sales_order1[[#This Row],[itemCode]],product_details3!B:C,2,0)</f>
        <v>MSKO100</v>
      </c>
      <c r="E4797" t="s">
        <v>363</v>
      </c>
      <c r="F4797" t="s">
        <v>137</v>
      </c>
      <c r="G4797">
        <v>150</v>
      </c>
      <c r="H4797">
        <v>22.65</v>
      </c>
      <c r="I4797">
        <v>3397.5</v>
      </c>
      <c r="J4797">
        <v>9.5500000000000007</v>
      </c>
      <c r="K4797">
        <v>1432.5</v>
      </c>
      <c r="L4797">
        <v>13.1</v>
      </c>
      <c r="M4797">
        <v>0.57836644591611486</v>
      </c>
      <c r="N4797">
        <v>1965</v>
      </c>
      <c r="O4797" t="s">
        <v>199</v>
      </c>
      <c r="P4797" t="s">
        <v>200</v>
      </c>
      <c r="Q4797" t="s">
        <v>201</v>
      </c>
      <c r="R4797" t="s">
        <v>25</v>
      </c>
      <c r="S4797" t="s">
        <v>202</v>
      </c>
      <c r="T4797" t="s">
        <v>203</v>
      </c>
      <c r="U4797" t="s">
        <v>1191</v>
      </c>
      <c r="V4797">
        <f>YEAR(sales_order1[[#This Row],[date]])</f>
        <v>2022</v>
      </c>
      <c r="W4797" t="str">
        <f>TEXT(sales_order1[[#This Row],[date]], "Mmm")</f>
        <v>Feb</v>
      </c>
      <c r="X4797">
        <f>VALUE(TEXT(sales_order1[[#This Row],[date]], "D"))</f>
        <v>28</v>
      </c>
      <c r="Y4797">
        <v>9</v>
      </c>
    </row>
    <row r="4798" spans="1:25" x14ac:dyDescent="0.25">
      <c r="A4798" s="1">
        <v>44620</v>
      </c>
      <c r="B4798">
        <v>70395</v>
      </c>
      <c r="C4798" t="s">
        <v>170</v>
      </c>
      <c r="D4798" t="str">
        <f>VLOOKUP(sales_order1[[#This Row],[itemCode]],product_details3!B:C,2,0)</f>
        <v>MKRM100</v>
      </c>
      <c r="E4798" t="s">
        <v>171</v>
      </c>
      <c r="F4798" t="s">
        <v>151</v>
      </c>
      <c r="G4798">
        <v>200</v>
      </c>
      <c r="H4798">
        <v>5.5</v>
      </c>
      <c r="I4798">
        <v>1100</v>
      </c>
      <c r="J4798">
        <v>2.2999999999999998</v>
      </c>
      <c r="K4798">
        <v>460</v>
      </c>
      <c r="L4798">
        <v>3.2</v>
      </c>
      <c r="M4798">
        <v>0.5818181818181819</v>
      </c>
      <c r="N4798">
        <v>640</v>
      </c>
      <c r="O4798" t="s">
        <v>691</v>
      </c>
      <c r="P4798" t="s">
        <v>692</v>
      </c>
      <c r="Q4798" t="s">
        <v>160</v>
      </c>
      <c r="R4798" t="s">
        <v>112</v>
      </c>
      <c r="S4798" t="s">
        <v>297</v>
      </c>
      <c r="T4798" t="s">
        <v>693</v>
      </c>
      <c r="U4798" t="s">
        <v>1189</v>
      </c>
      <c r="V4798">
        <f>YEAR(sales_order1[[#This Row],[date]])</f>
        <v>2022</v>
      </c>
      <c r="W4798" t="str">
        <f>TEXT(sales_order1[[#This Row],[date]], "Mmm")</f>
        <v>Feb</v>
      </c>
      <c r="X4798">
        <f>VALUE(TEXT(sales_order1[[#This Row],[date]], "D"))</f>
        <v>28</v>
      </c>
      <c r="Y4798">
        <v>9</v>
      </c>
    </row>
    <row r="4799" spans="1:25" x14ac:dyDescent="0.25">
      <c r="A4799" s="1">
        <v>44620</v>
      </c>
      <c r="B4799">
        <v>70396</v>
      </c>
      <c r="C4799" t="s">
        <v>35</v>
      </c>
      <c r="D4799" t="str">
        <f>VLOOKUP(sales_order1[[#This Row],[itemCode]],product_details3!B:C,2,0)</f>
        <v>SRMA30</v>
      </c>
      <c r="E4799" t="s">
        <v>36</v>
      </c>
      <c r="F4799" t="s">
        <v>30</v>
      </c>
      <c r="G4799">
        <v>100</v>
      </c>
      <c r="H4799">
        <v>26.2</v>
      </c>
      <c r="I4799">
        <v>2620</v>
      </c>
      <c r="J4799">
        <v>9.4</v>
      </c>
      <c r="K4799">
        <v>940</v>
      </c>
      <c r="L4799">
        <v>16.8</v>
      </c>
      <c r="M4799">
        <v>0.6412213740458016</v>
      </c>
      <c r="N4799">
        <v>1680</v>
      </c>
      <c r="O4799" t="s">
        <v>758</v>
      </c>
      <c r="P4799" t="s">
        <v>759</v>
      </c>
      <c r="Q4799" t="s">
        <v>186</v>
      </c>
      <c r="R4799" t="s">
        <v>112</v>
      </c>
      <c r="S4799" t="s">
        <v>187</v>
      </c>
      <c r="T4799" t="s">
        <v>760</v>
      </c>
      <c r="U4799" t="s">
        <v>1189</v>
      </c>
      <c r="V4799">
        <f>YEAR(sales_order1[[#This Row],[date]])</f>
        <v>2022</v>
      </c>
      <c r="W4799" t="str">
        <f>TEXT(sales_order1[[#This Row],[date]], "Mmm")</f>
        <v>Feb</v>
      </c>
      <c r="X4799">
        <f>VALUE(TEXT(sales_order1[[#This Row],[date]], "D"))</f>
        <v>28</v>
      </c>
      <c r="Y4799">
        <v>9</v>
      </c>
    </row>
    <row r="4800" spans="1:25" x14ac:dyDescent="0.25">
      <c r="A4800" s="1">
        <v>44620</v>
      </c>
      <c r="B4800">
        <v>70397</v>
      </c>
      <c r="C4800" t="s">
        <v>43</v>
      </c>
      <c r="D4800" t="str">
        <f>VLOOKUP(sales_order1[[#This Row],[itemCode]],product_details3!B:C,2,0)</f>
        <v>CLNG200</v>
      </c>
      <c r="E4800" t="s">
        <v>44</v>
      </c>
      <c r="F4800" t="s">
        <v>45</v>
      </c>
      <c r="G4800">
        <v>200</v>
      </c>
      <c r="H4800">
        <v>21.25</v>
      </c>
      <c r="I4800">
        <v>4250</v>
      </c>
      <c r="J4800">
        <v>7.75</v>
      </c>
      <c r="K4800">
        <v>1550</v>
      </c>
      <c r="L4800">
        <v>13.5</v>
      </c>
      <c r="M4800">
        <v>0.63529411764705879</v>
      </c>
      <c r="N4800">
        <v>2700</v>
      </c>
      <c r="O4800" t="s">
        <v>144</v>
      </c>
      <c r="P4800" t="s">
        <v>145</v>
      </c>
      <c r="Q4800" t="s">
        <v>146</v>
      </c>
      <c r="R4800" t="s">
        <v>112</v>
      </c>
      <c r="S4800" t="s">
        <v>147</v>
      </c>
      <c r="T4800" t="s">
        <v>148</v>
      </c>
      <c r="U4800" t="s">
        <v>1190</v>
      </c>
      <c r="V4800">
        <f>YEAR(sales_order1[[#This Row],[date]])</f>
        <v>2022</v>
      </c>
      <c r="W4800" t="str">
        <f>TEXT(sales_order1[[#This Row],[date]], "Mmm")</f>
        <v>Feb</v>
      </c>
      <c r="X4800">
        <f>VALUE(TEXT(sales_order1[[#This Row],[date]], "D"))</f>
        <v>28</v>
      </c>
      <c r="Y4800">
        <v>9</v>
      </c>
    </row>
    <row r="4801" spans="1:25" x14ac:dyDescent="0.25">
      <c r="A4801" s="1">
        <v>44620</v>
      </c>
      <c r="B4801">
        <v>70398</v>
      </c>
      <c r="C4801" t="s">
        <v>335</v>
      </c>
      <c r="D4801" t="str">
        <f>VLOOKUP(sales_order1[[#This Row],[itemCode]],product_details3!B:C,2,0)</f>
        <v>CLNF50</v>
      </c>
      <c r="E4801" t="s">
        <v>336</v>
      </c>
      <c r="F4801" t="s">
        <v>45</v>
      </c>
      <c r="G4801">
        <v>250</v>
      </c>
      <c r="H4801">
        <v>7.3</v>
      </c>
      <c r="I4801">
        <v>1825</v>
      </c>
      <c r="J4801">
        <v>2.8</v>
      </c>
      <c r="K4801">
        <v>700</v>
      </c>
      <c r="L4801">
        <v>4.5</v>
      </c>
      <c r="M4801">
        <v>0.61643835616438358</v>
      </c>
      <c r="N4801">
        <v>1125</v>
      </c>
      <c r="O4801" t="s">
        <v>775</v>
      </c>
      <c r="P4801" t="s">
        <v>776</v>
      </c>
      <c r="Q4801" t="s">
        <v>146</v>
      </c>
      <c r="R4801" t="s">
        <v>112</v>
      </c>
      <c r="S4801" t="s">
        <v>343</v>
      </c>
      <c r="T4801" t="s">
        <v>95</v>
      </c>
      <c r="U4801" t="s">
        <v>1190</v>
      </c>
      <c r="V4801">
        <f>YEAR(sales_order1[[#This Row],[date]])</f>
        <v>2022</v>
      </c>
      <c r="W4801" t="str">
        <f>TEXT(sales_order1[[#This Row],[date]], "Mmm")</f>
        <v>Feb</v>
      </c>
      <c r="X4801">
        <f>VALUE(TEXT(sales_order1[[#This Row],[date]], "D"))</f>
        <v>28</v>
      </c>
      <c r="Y4801">
        <v>9</v>
      </c>
    </row>
    <row r="4802" spans="1:25" x14ac:dyDescent="0.25">
      <c r="A4802" s="1">
        <v>44620</v>
      </c>
      <c r="B4802">
        <v>70399</v>
      </c>
      <c r="C4802" t="s">
        <v>86</v>
      </c>
      <c r="D4802" t="str">
        <f>VLOOKUP(sales_order1[[#This Row],[itemCode]],product_details3!B:C,2,0)</f>
        <v>SRMH30</v>
      </c>
      <c r="E4802" t="s">
        <v>87</v>
      </c>
      <c r="F4802" t="s">
        <v>30</v>
      </c>
      <c r="G4802">
        <v>300</v>
      </c>
      <c r="H4802">
        <v>21</v>
      </c>
      <c r="I4802">
        <v>6300</v>
      </c>
      <c r="J4802">
        <v>6.6</v>
      </c>
      <c r="K4802">
        <v>1980</v>
      </c>
      <c r="L4802">
        <v>14.4</v>
      </c>
      <c r="M4802">
        <v>0.68571428571428572</v>
      </c>
      <c r="N4802">
        <v>4320</v>
      </c>
      <c r="O4802" t="s">
        <v>664</v>
      </c>
      <c r="P4802" t="s">
        <v>665</v>
      </c>
      <c r="Q4802" t="s">
        <v>48</v>
      </c>
      <c r="R4802" t="s">
        <v>25</v>
      </c>
      <c r="S4802" t="s">
        <v>286</v>
      </c>
      <c r="T4802" t="s">
        <v>666</v>
      </c>
      <c r="U4802" t="s">
        <v>1191</v>
      </c>
      <c r="V4802">
        <f>YEAR(sales_order1[[#This Row],[date]])</f>
        <v>2022</v>
      </c>
      <c r="W4802" t="str">
        <f>TEXT(sales_order1[[#This Row],[date]], "Mmm")</f>
        <v>Feb</v>
      </c>
      <c r="X4802">
        <f>VALUE(TEXT(sales_order1[[#This Row],[date]], "D"))</f>
        <v>28</v>
      </c>
      <c r="Y4802">
        <v>9</v>
      </c>
    </row>
    <row r="4803" spans="1:25" x14ac:dyDescent="0.25">
      <c r="A4803" s="1">
        <v>44621</v>
      </c>
      <c r="B4803">
        <v>70400</v>
      </c>
      <c r="C4803" t="s">
        <v>194</v>
      </c>
      <c r="D4803" t="str">
        <f>VLOOKUP(sales_order1[[#This Row],[itemCode]],product_details3!B:C,2,0)</f>
        <v>CLNG150</v>
      </c>
      <c r="E4803" t="s">
        <v>195</v>
      </c>
      <c r="F4803" t="s">
        <v>45</v>
      </c>
      <c r="G4803">
        <v>150</v>
      </c>
      <c r="H4803">
        <v>12.75</v>
      </c>
      <c r="I4803">
        <v>1912.5</v>
      </c>
      <c r="J4803">
        <v>4.45</v>
      </c>
      <c r="K4803">
        <v>667.5</v>
      </c>
      <c r="L4803">
        <v>8.3000000000000007</v>
      </c>
      <c r="M4803">
        <v>0.65098039215686276</v>
      </c>
      <c r="N4803">
        <v>1245</v>
      </c>
      <c r="O4803" t="s">
        <v>556</v>
      </c>
      <c r="P4803" t="s">
        <v>557</v>
      </c>
      <c r="Q4803" t="s">
        <v>213</v>
      </c>
      <c r="R4803" t="s">
        <v>25</v>
      </c>
      <c r="S4803" t="s">
        <v>402</v>
      </c>
      <c r="T4803" t="s">
        <v>558</v>
      </c>
      <c r="U4803" t="s">
        <v>1191</v>
      </c>
      <c r="V4803">
        <f>YEAR(sales_order1[[#This Row],[date]])</f>
        <v>2022</v>
      </c>
      <c r="W4803" t="str">
        <f>TEXT(sales_order1[[#This Row],[date]], "Mmm")</f>
        <v>Mar</v>
      </c>
      <c r="X4803">
        <f>VALUE(TEXT(sales_order1[[#This Row],[date]], "D"))</f>
        <v>1</v>
      </c>
      <c r="Y4803">
        <v>9</v>
      </c>
    </row>
    <row r="4804" spans="1:25" x14ac:dyDescent="0.25">
      <c r="A4804" s="1">
        <v>44621</v>
      </c>
      <c r="B4804">
        <v>70401</v>
      </c>
      <c r="C4804" t="s">
        <v>256</v>
      </c>
      <c r="D4804" t="str">
        <f>VLOOKUP(sales_order1[[#This Row],[itemCode]],product_details3!B:C,2,0)</f>
        <v>MSKC50</v>
      </c>
      <c r="E4804" t="s">
        <v>257</v>
      </c>
      <c r="F4804" t="s">
        <v>137</v>
      </c>
      <c r="G4804">
        <v>200</v>
      </c>
      <c r="H4804">
        <v>11.95</v>
      </c>
      <c r="I4804">
        <v>2390</v>
      </c>
      <c r="J4804">
        <v>5.2</v>
      </c>
      <c r="K4804">
        <v>1040</v>
      </c>
      <c r="L4804">
        <v>6.75</v>
      </c>
      <c r="M4804">
        <v>0.56485355648535562</v>
      </c>
      <c r="N4804">
        <v>1350</v>
      </c>
      <c r="O4804" t="s">
        <v>163</v>
      </c>
      <c r="P4804" t="s">
        <v>164</v>
      </c>
      <c r="Q4804" t="s">
        <v>146</v>
      </c>
      <c r="R4804" t="s">
        <v>112</v>
      </c>
      <c r="S4804" t="s">
        <v>165</v>
      </c>
      <c r="T4804" t="s">
        <v>166</v>
      </c>
      <c r="U4804" t="s">
        <v>1189</v>
      </c>
      <c r="V4804">
        <f>YEAR(sales_order1[[#This Row],[date]])</f>
        <v>2022</v>
      </c>
      <c r="W4804" t="str">
        <f>TEXT(sales_order1[[#This Row],[date]], "Mmm")</f>
        <v>Mar</v>
      </c>
      <c r="X4804">
        <f>VALUE(TEXT(sales_order1[[#This Row],[date]], "D"))</f>
        <v>1</v>
      </c>
      <c r="Y4804">
        <v>9</v>
      </c>
    </row>
    <row r="4805" spans="1:25" x14ac:dyDescent="0.25">
      <c r="A4805" s="1">
        <v>44621</v>
      </c>
      <c r="B4805">
        <v>70402</v>
      </c>
      <c r="C4805" t="s">
        <v>103</v>
      </c>
      <c r="D4805" t="str">
        <f>VLOOKUP(sales_order1[[#This Row],[itemCode]],product_details3!B:C,2,0)</f>
        <v>SCRT50</v>
      </c>
      <c r="E4805" t="s">
        <v>104</v>
      </c>
      <c r="F4805" t="s">
        <v>61</v>
      </c>
      <c r="G4805">
        <v>50</v>
      </c>
      <c r="H4805">
        <v>16.95</v>
      </c>
      <c r="I4805">
        <v>847.5</v>
      </c>
      <c r="J4805">
        <v>5.2</v>
      </c>
      <c r="K4805">
        <v>260</v>
      </c>
      <c r="L4805">
        <v>11.75</v>
      </c>
      <c r="M4805">
        <v>0.69321533923303835</v>
      </c>
      <c r="N4805">
        <v>587.5</v>
      </c>
      <c r="O4805" t="s">
        <v>561</v>
      </c>
      <c r="P4805" t="s">
        <v>562</v>
      </c>
      <c r="Q4805" t="s">
        <v>378</v>
      </c>
      <c r="R4805" t="s">
        <v>72</v>
      </c>
      <c r="S4805" t="s">
        <v>563</v>
      </c>
      <c r="T4805" t="s">
        <v>58</v>
      </c>
      <c r="U4805" t="s">
        <v>1188</v>
      </c>
      <c r="V4805">
        <f>YEAR(sales_order1[[#This Row],[date]])</f>
        <v>2022</v>
      </c>
      <c r="W4805" t="str">
        <f>TEXT(sales_order1[[#This Row],[date]], "Mmm")</f>
        <v>Mar</v>
      </c>
      <c r="X4805">
        <f>VALUE(TEXT(sales_order1[[#This Row],[date]], "D"))</f>
        <v>1</v>
      </c>
      <c r="Y4805">
        <v>9</v>
      </c>
    </row>
    <row r="4806" spans="1:25" x14ac:dyDescent="0.25">
      <c r="A4806" s="1">
        <v>44621</v>
      </c>
      <c r="B4806">
        <v>70403</v>
      </c>
      <c r="C4806" t="s">
        <v>51</v>
      </c>
      <c r="D4806" t="str">
        <f>VLOOKUP(sales_order1[[#This Row],[itemCode]],product_details3!B:C,2,0)</f>
        <v>MSTH50</v>
      </c>
      <c r="E4806" t="s">
        <v>52</v>
      </c>
      <c r="F4806" t="s">
        <v>21</v>
      </c>
      <c r="G4806">
        <v>250</v>
      </c>
      <c r="H4806">
        <v>15.75</v>
      </c>
      <c r="I4806">
        <v>3937.5</v>
      </c>
      <c r="J4806">
        <v>4.45</v>
      </c>
      <c r="K4806">
        <v>1112.5</v>
      </c>
      <c r="L4806">
        <v>11.3</v>
      </c>
      <c r="M4806">
        <v>0.71746031746031746</v>
      </c>
      <c r="N4806">
        <v>2825</v>
      </c>
      <c r="O4806" t="s">
        <v>109</v>
      </c>
      <c r="P4806" t="s">
        <v>110</v>
      </c>
      <c r="Q4806" t="s">
        <v>111</v>
      </c>
      <c r="R4806" t="s">
        <v>112</v>
      </c>
      <c r="S4806" t="s">
        <v>113</v>
      </c>
      <c r="T4806" t="s">
        <v>114</v>
      </c>
      <c r="U4806" t="s">
        <v>1189</v>
      </c>
      <c r="V4806">
        <f>YEAR(sales_order1[[#This Row],[date]])</f>
        <v>2022</v>
      </c>
      <c r="W4806" t="str">
        <f>TEXT(sales_order1[[#This Row],[date]], "Mmm")</f>
        <v>Mar</v>
      </c>
      <c r="X4806">
        <f>VALUE(TEXT(sales_order1[[#This Row],[date]], "D"))</f>
        <v>1</v>
      </c>
      <c r="Y4806">
        <v>9</v>
      </c>
    </row>
    <row r="4807" spans="1:25" x14ac:dyDescent="0.25">
      <c r="A4807" s="1">
        <v>44621</v>
      </c>
      <c r="B4807">
        <v>70404</v>
      </c>
      <c r="C4807" t="s">
        <v>313</v>
      </c>
      <c r="D4807" t="str">
        <f>VLOOKUP(sales_order1[[#This Row],[itemCode]],product_details3!B:C,2,0)</f>
        <v>MSKO50</v>
      </c>
      <c r="E4807" t="s">
        <v>314</v>
      </c>
      <c r="F4807" t="s">
        <v>137</v>
      </c>
      <c r="G4807">
        <v>200</v>
      </c>
      <c r="H4807">
        <v>14.65</v>
      </c>
      <c r="I4807">
        <v>2930</v>
      </c>
      <c r="J4807">
        <v>6.55</v>
      </c>
      <c r="K4807">
        <v>1310</v>
      </c>
      <c r="L4807">
        <v>8.1</v>
      </c>
      <c r="M4807">
        <v>0.55290102389078488</v>
      </c>
      <c r="N4807">
        <v>1620</v>
      </c>
      <c r="O4807" t="s">
        <v>447</v>
      </c>
      <c r="P4807" t="s">
        <v>448</v>
      </c>
      <c r="Q4807" t="s">
        <v>378</v>
      </c>
      <c r="R4807" t="s">
        <v>72</v>
      </c>
      <c r="S4807" t="s">
        <v>449</v>
      </c>
      <c r="T4807" t="s">
        <v>450</v>
      </c>
      <c r="U4807" t="s">
        <v>1188</v>
      </c>
      <c r="V4807">
        <f>YEAR(sales_order1[[#This Row],[date]])</f>
        <v>2022</v>
      </c>
      <c r="W4807" t="str">
        <f>TEXT(sales_order1[[#This Row],[date]], "Mmm")</f>
        <v>Mar</v>
      </c>
      <c r="X4807">
        <f>VALUE(TEXT(sales_order1[[#This Row],[date]], "D"))</f>
        <v>1</v>
      </c>
      <c r="Y4807">
        <v>9</v>
      </c>
    </row>
    <row r="4808" spans="1:25" x14ac:dyDescent="0.25">
      <c r="A4808" s="1">
        <v>44621</v>
      </c>
      <c r="B4808">
        <v>70405</v>
      </c>
      <c r="C4808" t="s">
        <v>320</v>
      </c>
      <c r="D4808" t="str">
        <f>VLOOKUP(sales_order1[[#This Row],[itemCode]],product_details3!B:C,2,0)</f>
        <v>SCR50+100</v>
      </c>
      <c r="E4808" t="s">
        <v>321</v>
      </c>
      <c r="F4808" t="s">
        <v>61</v>
      </c>
      <c r="G4808">
        <v>100</v>
      </c>
      <c r="H4808">
        <v>26.25</v>
      </c>
      <c r="I4808">
        <v>2625</v>
      </c>
      <c r="J4808">
        <v>7.75</v>
      </c>
      <c r="K4808">
        <v>775</v>
      </c>
      <c r="L4808">
        <v>18.5</v>
      </c>
      <c r="M4808">
        <v>0.70476190476190481</v>
      </c>
      <c r="N4808">
        <v>1850</v>
      </c>
      <c r="O4808" t="s">
        <v>609</v>
      </c>
      <c r="P4808" t="s">
        <v>610</v>
      </c>
      <c r="Q4808" t="s">
        <v>93</v>
      </c>
      <c r="R4808" t="s">
        <v>72</v>
      </c>
      <c r="S4808" t="s">
        <v>260</v>
      </c>
      <c r="T4808" t="s">
        <v>611</v>
      </c>
      <c r="U4808" t="s">
        <v>1190</v>
      </c>
      <c r="V4808">
        <f>YEAR(sales_order1[[#This Row],[date]])</f>
        <v>2022</v>
      </c>
      <c r="W4808" t="str">
        <f>TEXT(sales_order1[[#This Row],[date]], "Mmm")</f>
        <v>Mar</v>
      </c>
      <c r="X4808">
        <f>VALUE(TEXT(sales_order1[[#This Row],[date]], "D"))</f>
        <v>1</v>
      </c>
      <c r="Y4808">
        <v>9</v>
      </c>
    </row>
    <row r="4809" spans="1:25" x14ac:dyDescent="0.25">
      <c r="A4809" s="1">
        <v>44621</v>
      </c>
      <c r="B4809">
        <v>70406</v>
      </c>
      <c r="C4809" t="s">
        <v>115</v>
      </c>
      <c r="D4809" t="str">
        <f>VLOOKUP(sales_order1[[#This Row],[itemCode]],product_details3!B:C,2,0)</f>
        <v>SCRS30100</v>
      </c>
      <c r="E4809" t="s">
        <v>116</v>
      </c>
      <c r="F4809" t="s">
        <v>61</v>
      </c>
      <c r="G4809">
        <v>450</v>
      </c>
      <c r="H4809">
        <v>32.75</v>
      </c>
      <c r="I4809">
        <v>14737.5</v>
      </c>
      <c r="J4809">
        <v>11.25</v>
      </c>
      <c r="K4809">
        <v>5062.5</v>
      </c>
      <c r="L4809">
        <v>21.5</v>
      </c>
      <c r="M4809">
        <v>0.65648854961832059</v>
      </c>
      <c r="N4809">
        <v>9675</v>
      </c>
      <c r="O4809" t="s">
        <v>248</v>
      </c>
      <c r="P4809" t="s">
        <v>249</v>
      </c>
      <c r="Q4809" t="s">
        <v>191</v>
      </c>
      <c r="R4809" t="s">
        <v>56</v>
      </c>
      <c r="S4809" t="s">
        <v>192</v>
      </c>
      <c r="T4809" t="s">
        <v>250</v>
      </c>
      <c r="U4809" t="s">
        <v>1191</v>
      </c>
      <c r="V4809">
        <f>YEAR(sales_order1[[#This Row],[date]])</f>
        <v>2022</v>
      </c>
      <c r="W4809" t="str">
        <f>TEXT(sales_order1[[#This Row],[date]], "Mmm")</f>
        <v>Mar</v>
      </c>
      <c r="X4809">
        <f>VALUE(TEXT(sales_order1[[#This Row],[date]], "D"))</f>
        <v>1</v>
      </c>
      <c r="Y4809">
        <v>9</v>
      </c>
    </row>
    <row r="4810" spans="1:25" x14ac:dyDescent="0.25">
      <c r="A4810" s="1">
        <v>44621</v>
      </c>
      <c r="B4810">
        <v>70407</v>
      </c>
      <c r="C4810" t="s">
        <v>103</v>
      </c>
      <c r="D4810" t="str">
        <f>VLOOKUP(sales_order1[[#This Row],[itemCode]],product_details3!B:C,2,0)</f>
        <v>SCRT50</v>
      </c>
      <c r="E4810" t="s">
        <v>104</v>
      </c>
      <c r="F4810" t="s">
        <v>61</v>
      </c>
      <c r="G4810">
        <v>250</v>
      </c>
      <c r="H4810">
        <v>16.95</v>
      </c>
      <c r="I4810">
        <v>4237.5</v>
      </c>
      <c r="J4810">
        <v>5.2</v>
      </c>
      <c r="K4810">
        <v>1300</v>
      </c>
      <c r="L4810">
        <v>11.75</v>
      </c>
      <c r="M4810">
        <v>0.69321533923303835</v>
      </c>
      <c r="N4810">
        <v>2937.5</v>
      </c>
      <c r="O4810" t="s">
        <v>765</v>
      </c>
      <c r="P4810" t="s">
        <v>766</v>
      </c>
      <c r="Q4810" t="s">
        <v>39</v>
      </c>
      <c r="R4810" t="s">
        <v>40</v>
      </c>
      <c r="S4810" t="s">
        <v>41</v>
      </c>
      <c r="T4810" t="s">
        <v>745</v>
      </c>
      <c r="U4810" t="s">
        <v>1188</v>
      </c>
      <c r="V4810">
        <f>YEAR(sales_order1[[#This Row],[date]])</f>
        <v>2022</v>
      </c>
      <c r="W4810" t="str">
        <f>TEXT(sales_order1[[#This Row],[date]], "Mmm")</f>
        <v>Mar</v>
      </c>
      <c r="X4810">
        <f>VALUE(TEXT(sales_order1[[#This Row],[date]], "D"))</f>
        <v>1</v>
      </c>
      <c r="Y4810">
        <v>9</v>
      </c>
    </row>
    <row r="4811" spans="1:25" x14ac:dyDescent="0.25">
      <c r="A4811" s="1">
        <v>44621</v>
      </c>
      <c r="B4811">
        <v>70408</v>
      </c>
      <c r="C4811" t="s">
        <v>19</v>
      </c>
      <c r="D4811" t="str">
        <f>VLOOKUP(sales_order1[[#This Row],[itemCode]],product_details3!B:C,2,0)</f>
        <v>MSTH100</v>
      </c>
      <c r="E4811" t="s">
        <v>20</v>
      </c>
      <c r="F4811" t="s">
        <v>21</v>
      </c>
      <c r="G4811">
        <v>200</v>
      </c>
      <c r="H4811">
        <v>26.25</v>
      </c>
      <c r="I4811">
        <v>5250</v>
      </c>
      <c r="J4811">
        <v>7.75</v>
      </c>
      <c r="K4811">
        <v>1550</v>
      </c>
      <c r="L4811">
        <v>18.5</v>
      </c>
      <c r="M4811">
        <v>0.70476190476190481</v>
      </c>
      <c r="N4811">
        <v>3700</v>
      </c>
      <c r="O4811" t="s">
        <v>273</v>
      </c>
      <c r="P4811" t="s">
        <v>274</v>
      </c>
      <c r="Q4811" t="s">
        <v>132</v>
      </c>
      <c r="R4811" t="s">
        <v>56</v>
      </c>
      <c r="S4811" t="s">
        <v>133</v>
      </c>
      <c r="T4811" t="s">
        <v>275</v>
      </c>
      <c r="U4811" t="s">
        <v>1191</v>
      </c>
      <c r="V4811">
        <f>YEAR(sales_order1[[#This Row],[date]])</f>
        <v>2022</v>
      </c>
      <c r="W4811" t="str">
        <f>TEXT(sales_order1[[#This Row],[date]], "Mmm")</f>
        <v>Mar</v>
      </c>
      <c r="X4811">
        <f>VALUE(TEXT(sales_order1[[#This Row],[date]], "D"))</f>
        <v>1</v>
      </c>
      <c r="Y4811">
        <v>9</v>
      </c>
    </row>
    <row r="4812" spans="1:25" x14ac:dyDescent="0.25">
      <c r="A4812" s="1">
        <v>44621</v>
      </c>
      <c r="B4812">
        <v>70409</v>
      </c>
      <c r="C4812" t="s">
        <v>181</v>
      </c>
      <c r="D4812" t="str">
        <f>VLOOKUP(sales_order1[[#This Row],[itemCode]],product_details3!B:C,2,0)</f>
        <v>EXFP100</v>
      </c>
      <c r="E4812" t="s">
        <v>182</v>
      </c>
      <c r="F4812" t="s">
        <v>183</v>
      </c>
      <c r="G4812">
        <v>100</v>
      </c>
      <c r="H4812">
        <v>21.95</v>
      </c>
      <c r="I4812">
        <v>2195</v>
      </c>
      <c r="J4812">
        <v>8.1999999999999993</v>
      </c>
      <c r="K4812">
        <v>820</v>
      </c>
      <c r="L4812">
        <v>13.75</v>
      </c>
      <c r="M4812">
        <v>0.62642369020501143</v>
      </c>
      <c r="N4812">
        <v>1375</v>
      </c>
      <c r="O4812" t="s">
        <v>682</v>
      </c>
      <c r="P4812" t="s">
        <v>683</v>
      </c>
      <c r="Q4812" t="s">
        <v>271</v>
      </c>
      <c r="R4812" t="s">
        <v>56</v>
      </c>
      <c r="S4812" t="s">
        <v>192</v>
      </c>
      <c r="T4812" t="s">
        <v>684</v>
      </c>
      <c r="U4812" t="s">
        <v>1191</v>
      </c>
      <c r="V4812">
        <f>YEAR(sales_order1[[#This Row],[date]])</f>
        <v>2022</v>
      </c>
      <c r="W4812" t="str">
        <f>TEXT(sales_order1[[#This Row],[date]], "Mmm")</f>
        <v>Mar</v>
      </c>
      <c r="X4812">
        <f>VALUE(TEXT(sales_order1[[#This Row],[date]], "D"))</f>
        <v>1</v>
      </c>
      <c r="Y4812">
        <v>9</v>
      </c>
    </row>
    <row r="4813" spans="1:25" x14ac:dyDescent="0.25">
      <c r="A4813" s="1">
        <v>44622</v>
      </c>
      <c r="B4813">
        <v>70410</v>
      </c>
      <c r="C4813" t="s">
        <v>221</v>
      </c>
      <c r="D4813" t="str">
        <f>VLOOKUP(sales_order1[[#This Row],[itemCode]],product_details3!B:C,2,0)</f>
        <v>CLNF200</v>
      </c>
      <c r="E4813" t="s">
        <v>222</v>
      </c>
      <c r="F4813" t="s">
        <v>45</v>
      </c>
      <c r="G4813">
        <v>50</v>
      </c>
      <c r="H4813">
        <v>23.25</v>
      </c>
      <c r="I4813">
        <v>1162.5</v>
      </c>
      <c r="J4813">
        <v>9</v>
      </c>
      <c r="K4813">
        <v>450</v>
      </c>
      <c r="L4813">
        <v>14.25</v>
      </c>
      <c r="M4813">
        <v>0.61290322580645162</v>
      </c>
      <c r="N4813">
        <v>712.5</v>
      </c>
      <c r="O4813" t="s">
        <v>392</v>
      </c>
      <c r="P4813" t="s">
        <v>393</v>
      </c>
      <c r="Q4813" t="s">
        <v>264</v>
      </c>
      <c r="R4813" t="s">
        <v>56</v>
      </c>
      <c r="S4813" t="s">
        <v>133</v>
      </c>
      <c r="T4813" t="s">
        <v>394</v>
      </c>
      <c r="U4813" t="s">
        <v>1191</v>
      </c>
      <c r="V4813">
        <f>YEAR(sales_order1[[#This Row],[date]])</f>
        <v>2022</v>
      </c>
      <c r="W4813" t="str">
        <f>TEXT(sales_order1[[#This Row],[date]], "Mmm")</f>
        <v>Mar</v>
      </c>
      <c r="X4813">
        <f>VALUE(TEXT(sales_order1[[#This Row],[date]], "D"))</f>
        <v>2</v>
      </c>
      <c r="Y4813">
        <v>9</v>
      </c>
    </row>
    <row r="4814" spans="1:25" x14ac:dyDescent="0.25">
      <c r="A4814" s="1">
        <v>44622</v>
      </c>
      <c r="B4814">
        <v>70411</v>
      </c>
      <c r="C4814" t="s">
        <v>404</v>
      </c>
      <c r="D4814" t="str">
        <f>VLOOKUP(sales_order1[[#This Row],[itemCode]],product_details3!B:C,2,0)</f>
        <v>TNRE200</v>
      </c>
      <c r="E4814" t="s">
        <v>405</v>
      </c>
      <c r="F4814" t="s">
        <v>124</v>
      </c>
      <c r="G4814">
        <v>150</v>
      </c>
      <c r="H4814">
        <v>22.6</v>
      </c>
      <c r="I4814">
        <v>3390</v>
      </c>
      <c r="J4814">
        <v>7.6</v>
      </c>
      <c r="K4814">
        <v>1140</v>
      </c>
      <c r="L4814">
        <v>15</v>
      </c>
      <c r="M4814">
        <v>0.66371681415929207</v>
      </c>
      <c r="N4814">
        <v>2250</v>
      </c>
      <c r="O4814" t="s">
        <v>492</v>
      </c>
      <c r="P4814" t="s">
        <v>493</v>
      </c>
      <c r="Q4814" t="s">
        <v>378</v>
      </c>
      <c r="R4814" t="s">
        <v>72</v>
      </c>
      <c r="S4814" t="s">
        <v>379</v>
      </c>
      <c r="T4814" t="s">
        <v>494</v>
      </c>
      <c r="U4814" t="s">
        <v>1188</v>
      </c>
      <c r="V4814">
        <f>YEAR(sales_order1[[#This Row],[date]])</f>
        <v>2022</v>
      </c>
      <c r="W4814" t="str">
        <f>TEXT(sales_order1[[#This Row],[date]], "Mmm")</f>
        <v>Mar</v>
      </c>
      <c r="X4814">
        <f>VALUE(TEXT(sales_order1[[#This Row],[date]], "D"))</f>
        <v>2</v>
      </c>
      <c r="Y4814">
        <v>9</v>
      </c>
    </row>
    <row r="4815" spans="1:25" x14ac:dyDescent="0.25">
      <c r="A4815" s="1">
        <v>44622</v>
      </c>
      <c r="B4815">
        <v>70412</v>
      </c>
      <c r="C4815" t="s">
        <v>135</v>
      </c>
      <c r="D4815" t="str">
        <f>VLOOKUP(sales_order1[[#This Row],[itemCode]],product_details3!B:C,2,0)</f>
        <v>MSKSH</v>
      </c>
      <c r="E4815" t="s">
        <v>136</v>
      </c>
      <c r="F4815" t="s">
        <v>137</v>
      </c>
      <c r="G4815">
        <v>300</v>
      </c>
      <c r="H4815">
        <v>18.75</v>
      </c>
      <c r="I4815">
        <v>5625</v>
      </c>
      <c r="J4815">
        <v>7.45</v>
      </c>
      <c r="K4815">
        <v>2235</v>
      </c>
      <c r="L4815">
        <v>11.3</v>
      </c>
      <c r="M4815">
        <v>0.60266666666666668</v>
      </c>
      <c r="N4815">
        <v>3390</v>
      </c>
      <c r="O4815" t="s">
        <v>531</v>
      </c>
      <c r="P4815" t="s">
        <v>532</v>
      </c>
      <c r="Q4815" t="s">
        <v>119</v>
      </c>
      <c r="R4815" t="s">
        <v>40</v>
      </c>
      <c r="S4815" t="s">
        <v>120</v>
      </c>
      <c r="T4815" t="s">
        <v>533</v>
      </c>
      <c r="U4815" t="s">
        <v>1190</v>
      </c>
      <c r="V4815">
        <f>YEAR(sales_order1[[#This Row],[date]])</f>
        <v>2022</v>
      </c>
      <c r="W4815" t="str">
        <f>TEXT(sales_order1[[#This Row],[date]], "Mmm")</f>
        <v>Mar</v>
      </c>
      <c r="X4815">
        <f>VALUE(TEXT(sales_order1[[#This Row],[date]], "D"))</f>
        <v>2</v>
      </c>
      <c r="Y4815">
        <v>9</v>
      </c>
    </row>
    <row r="4816" spans="1:25" x14ac:dyDescent="0.25">
      <c r="A4816" s="1">
        <v>44622</v>
      </c>
      <c r="B4816">
        <v>70413</v>
      </c>
      <c r="C4816" t="s">
        <v>103</v>
      </c>
      <c r="D4816" t="str">
        <f>VLOOKUP(sales_order1[[#This Row],[itemCode]],product_details3!B:C,2,0)</f>
        <v>SCRT50</v>
      </c>
      <c r="E4816" t="s">
        <v>104</v>
      </c>
      <c r="F4816" t="s">
        <v>61</v>
      </c>
      <c r="G4816">
        <v>100</v>
      </c>
      <c r="H4816">
        <v>16.95</v>
      </c>
      <c r="I4816">
        <v>1695</v>
      </c>
      <c r="J4816">
        <v>5.2</v>
      </c>
      <c r="K4816">
        <v>520</v>
      </c>
      <c r="L4816">
        <v>11.75</v>
      </c>
      <c r="M4816">
        <v>0.69321533923303835</v>
      </c>
      <c r="N4816">
        <v>1175</v>
      </c>
      <c r="O4816" t="s">
        <v>807</v>
      </c>
      <c r="P4816" t="s">
        <v>808</v>
      </c>
      <c r="Q4816" t="s">
        <v>119</v>
      </c>
      <c r="R4816" t="s">
        <v>40</v>
      </c>
      <c r="S4816" t="s">
        <v>497</v>
      </c>
      <c r="T4816" t="s">
        <v>809</v>
      </c>
      <c r="U4816" t="s">
        <v>1190</v>
      </c>
      <c r="V4816">
        <f>YEAR(sales_order1[[#This Row],[date]])</f>
        <v>2022</v>
      </c>
      <c r="W4816" t="str">
        <f>TEXT(sales_order1[[#This Row],[date]], "Mmm")</f>
        <v>Mar</v>
      </c>
      <c r="X4816">
        <f>VALUE(TEXT(sales_order1[[#This Row],[date]], "D"))</f>
        <v>2</v>
      </c>
      <c r="Y4816">
        <v>9</v>
      </c>
    </row>
    <row r="4817" spans="1:25" x14ac:dyDescent="0.25">
      <c r="A4817" s="1">
        <v>44622</v>
      </c>
      <c r="B4817">
        <v>70414</v>
      </c>
      <c r="C4817" t="s">
        <v>320</v>
      </c>
      <c r="D4817" t="str">
        <f>VLOOKUP(sales_order1[[#This Row],[itemCode]],product_details3!B:C,2,0)</f>
        <v>SCR50+100</v>
      </c>
      <c r="E4817" t="s">
        <v>321</v>
      </c>
      <c r="F4817" t="s">
        <v>61</v>
      </c>
      <c r="G4817">
        <v>250</v>
      </c>
      <c r="H4817">
        <v>26.25</v>
      </c>
      <c r="I4817">
        <v>6562.5</v>
      </c>
      <c r="J4817">
        <v>7.75</v>
      </c>
      <c r="K4817">
        <v>1937.5</v>
      </c>
      <c r="L4817">
        <v>18.5</v>
      </c>
      <c r="M4817">
        <v>0.70476190476190481</v>
      </c>
      <c r="N4817">
        <v>4625</v>
      </c>
      <c r="O4817" t="s">
        <v>630</v>
      </c>
      <c r="P4817" t="s">
        <v>631</v>
      </c>
      <c r="Q4817" t="s">
        <v>119</v>
      </c>
      <c r="R4817" t="s">
        <v>40</v>
      </c>
      <c r="S4817" t="s">
        <v>233</v>
      </c>
      <c r="T4817" t="s">
        <v>632</v>
      </c>
      <c r="U4817" t="s">
        <v>1190</v>
      </c>
      <c r="V4817">
        <f>YEAR(sales_order1[[#This Row],[date]])</f>
        <v>2022</v>
      </c>
      <c r="W4817" t="str">
        <f>TEXT(sales_order1[[#This Row],[date]], "Mmm")</f>
        <v>Mar</v>
      </c>
      <c r="X4817">
        <f>VALUE(TEXT(sales_order1[[#This Row],[date]], "D"))</f>
        <v>2</v>
      </c>
      <c r="Y4817">
        <v>9</v>
      </c>
    </row>
    <row r="4818" spans="1:25" x14ac:dyDescent="0.25">
      <c r="A4818" s="1">
        <v>44622</v>
      </c>
      <c r="B4818">
        <v>70415</v>
      </c>
      <c r="C4818" t="s">
        <v>325</v>
      </c>
      <c r="D4818" t="str">
        <f>VLOOKUP(sales_order1[[#This Row],[itemCode]],product_details3!B:C,2,0)</f>
        <v>EXFG100</v>
      </c>
      <c r="E4818" t="s">
        <v>326</v>
      </c>
      <c r="F4818" t="s">
        <v>183</v>
      </c>
      <c r="G4818">
        <v>100</v>
      </c>
      <c r="H4818">
        <v>20.75</v>
      </c>
      <c r="I4818">
        <v>2075</v>
      </c>
      <c r="J4818">
        <v>7.45</v>
      </c>
      <c r="K4818">
        <v>745</v>
      </c>
      <c r="L4818">
        <v>13.3</v>
      </c>
      <c r="M4818">
        <v>0.64096385542168677</v>
      </c>
      <c r="N4818">
        <v>1330</v>
      </c>
      <c r="O4818" t="s">
        <v>457</v>
      </c>
      <c r="P4818" t="s">
        <v>458</v>
      </c>
      <c r="Q4818" t="s">
        <v>383</v>
      </c>
      <c r="R4818" t="s">
        <v>72</v>
      </c>
      <c r="S4818" t="s">
        <v>459</v>
      </c>
      <c r="T4818" t="s">
        <v>460</v>
      </c>
      <c r="U4818" t="s">
        <v>1188</v>
      </c>
      <c r="V4818">
        <f>YEAR(sales_order1[[#This Row],[date]])</f>
        <v>2022</v>
      </c>
      <c r="W4818" t="str">
        <f>TEXT(sales_order1[[#This Row],[date]], "Mmm")</f>
        <v>Mar</v>
      </c>
      <c r="X4818">
        <f>VALUE(TEXT(sales_order1[[#This Row],[date]], "D"))</f>
        <v>2</v>
      </c>
      <c r="Y4818">
        <v>9</v>
      </c>
    </row>
    <row r="4819" spans="1:25" x14ac:dyDescent="0.25">
      <c r="A4819" s="1">
        <v>44622</v>
      </c>
      <c r="B4819">
        <v>70416</v>
      </c>
      <c r="C4819" t="s">
        <v>288</v>
      </c>
      <c r="D4819" t="str">
        <f>VLOOKUP(sales_order1[[#This Row],[itemCode]],product_details3!B:C,2,0)</f>
        <v>MKRM200</v>
      </c>
      <c r="E4819" t="s">
        <v>289</v>
      </c>
      <c r="F4819" t="s">
        <v>151</v>
      </c>
      <c r="G4819">
        <v>150</v>
      </c>
      <c r="H4819">
        <v>19.25</v>
      </c>
      <c r="I4819">
        <v>2887.5</v>
      </c>
      <c r="J4819">
        <v>7.75</v>
      </c>
      <c r="K4819">
        <v>1162.5</v>
      </c>
      <c r="L4819">
        <v>11.5</v>
      </c>
      <c r="M4819">
        <v>0.59740259740259738</v>
      </c>
      <c r="N4819">
        <v>1725</v>
      </c>
      <c r="O4819" t="s">
        <v>231</v>
      </c>
      <c r="P4819" t="s">
        <v>232</v>
      </c>
      <c r="Q4819" t="s">
        <v>119</v>
      </c>
      <c r="R4819" t="s">
        <v>40</v>
      </c>
      <c r="S4819" t="s">
        <v>233</v>
      </c>
      <c r="T4819" t="s">
        <v>234</v>
      </c>
      <c r="U4819" t="s">
        <v>1190</v>
      </c>
      <c r="V4819">
        <f>YEAR(sales_order1[[#This Row],[date]])</f>
        <v>2022</v>
      </c>
      <c r="W4819" t="str">
        <f>TEXT(sales_order1[[#This Row],[date]], "Mmm")</f>
        <v>Mar</v>
      </c>
      <c r="X4819">
        <f>VALUE(TEXT(sales_order1[[#This Row],[date]], "D"))</f>
        <v>2</v>
      </c>
      <c r="Y4819">
        <v>9</v>
      </c>
    </row>
    <row r="4820" spans="1:25" x14ac:dyDescent="0.25">
      <c r="A4820" s="1">
        <v>44622</v>
      </c>
      <c r="B4820">
        <v>70417</v>
      </c>
      <c r="C4820" t="s">
        <v>325</v>
      </c>
      <c r="D4820" t="str">
        <f>VLOOKUP(sales_order1[[#This Row],[itemCode]],product_details3!B:C,2,0)</f>
        <v>EXFG100</v>
      </c>
      <c r="E4820" t="s">
        <v>326</v>
      </c>
      <c r="F4820" t="s">
        <v>183</v>
      </c>
      <c r="G4820">
        <v>50</v>
      </c>
      <c r="H4820">
        <v>20.75</v>
      </c>
      <c r="I4820">
        <v>1037.5</v>
      </c>
      <c r="J4820">
        <v>7.45</v>
      </c>
      <c r="K4820">
        <v>372.5</v>
      </c>
      <c r="L4820">
        <v>13.3</v>
      </c>
      <c r="M4820">
        <v>0.64096385542168677</v>
      </c>
      <c r="N4820">
        <v>665</v>
      </c>
      <c r="O4820" t="s">
        <v>750</v>
      </c>
      <c r="P4820" t="s">
        <v>751</v>
      </c>
      <c r="Q4820" t="s">
        <v>132</v>
      </c>
      <c r="R4820" t="s">
        <v>56</v>
      </c>
      <c r="S4820" t="s">
        <v>133</v>
      </c>
      <c r="T4820" t="s">
        <v>578</v>
      </c>
      <c r="U4820" t="s">
        <v>1191</v>
      </c>
      <c r="V4820">
        <f>YEAR(sales_order1[[#This Row],[date]])</f>
        <v>2022</v>
      </c>
      <c r="W4820" t="str">
        <f>TEXT(sales_order1[[#This Row],[date]], "Mmm")</f>
        <v>Mar</v>
      </c>
      <c r="X4820">
        <f>VALUE(TEXT(sales_order1[[#This Row],[date]], "D"))</f>
        <v>2</v>
      </c>
      <c r="Y4820">
        <v>9</v>
      </c>
    </row>
    <row r="4821" spans="1:25" x14ac:dyDescent="0.25">
      <c r="A4821" s="1">
        <v>44622</v>
      </c>
      <c r="B4821">
        <v>70418</v>
      </c>
      <c r="C4821" t="s">
        <v>51</v>
      </c>
      <c r="D4821" t="str">
        <f>VLOOKUP(sales_order1[[#This Row],[itemCode]],product_details3!B:C,2,0)</f>
        <v>MSTH50</v>
      </c>
      <c r="E4821" t="s">
        <v>52</v>
      </c>
      <c r="F4821" t="s">
        <v>21</v>
      </c>
      <c r="G4821">
        <v>100</v>
      </c>
      <c r="H4821">
        <v>15.75</v>
      </c>
      <c r="I4821">
        <v>1575</v>
      </c>
      <c r="J4821">
        <v>4.45</v>
      </c>
      <c r="K4821">
        <v>445</v>
      </c>
      <c r="L4821">
        <v>11.3</v>
      </c>
      <c r="M4821">
        <v>0.71746031746031746</v>
      </c>
      <c r="N4821">
        <v>1130</v>
      </c>
      <c r="O4821" t="s">
        <v>516</v>
      </c>
      <c r="P4821" t="s">
        <v>517</v>
      </c>
      <c r="Q4821" t="s">
        <v>191</v>
      </c>
      <c r="R4821" t="s">
        <v>56</v>
      </c>
      <c r="S4821" t="s">
        <v>192</v>
      </c>
      <c r="T4821" t="s">
        <v>518</v>
      </c>
      <c r="U4821" t="s">
        <v>1191</v>
      </c>
      <c r="V4821">
        <f>YEAR(sales_order1[[#This Row],[date]])</f>
        <v>2022</v>
      </c>
      <c r="W4821" t="str">
        <f>TEXT(sales_order1[[#This Row],[date]], "Mmm")</f>
        <v>Mar</v>
      </c>
      <c r="X4821">
        <f>VALUE(TEXT(sales_order1[[#This Row],[date]], "D"))</f>
        <v>2</v>
      </c>
      <c r="Y4821">
        <v>9</v>
      </c>
    </row>
    <row r="4822" spans="1:25" x14ac:dyDescent="0.25">
      <c r="A4822" s="1">
        <v>44622</v>
      </c>
      <c r="B4822">
        <v>70419</v>
      </c>
      <c r="C4822" t="s">
        <v>51</v>
      </c>
      <c r="D4822" t="str">
        <f>VLOOKUP(sales_order1[[#This Row],[itemCode]],product_details3!B:C,2,0)</f>
        <v>MSTH50</v>
      </c>
      <c r="E4822" t="s">
        <v>52</v>
      </c>
      <c r="F4822" t="s">
        <v>21</v>
      </c>
      <c r="G4822">
        <v>150</v>
      </c>
      <c r="H4822">
        <v>15.75</v>
      </c>
      <c r="I4822">
        <v>2362.5</v>
      </c>
      <c r="J4822">
        <v>4.45</v>
      </c>
      <c r="K4822">
        <v>667.5</v>
      </c>
      <c r="L4822">
        <v>11.3</v>
      </c>
      <c r="M4822">
        <v>0.71746031746031746</v>
      </c>
      <c r="N4822">
        <v>1695</v>
      </c>
      <c r="O4822" t="s">
        <v>417</v>
      </c>
      <c r="P4822" t="s">
        <v>418</v>
      </c>
      <c r="Q4822" t="s">
        <v>160</v>
      </c>
      <c r="R4822" t="s">
        <v>112</v>
      </c>
      <c r="S4822" t="s">
        <v>161</v>
      </c>
      <c r="T4822" t="s">
        <v>419</v>
      </c>
      <c r="U4822" t="s">
        <v>1189</v>
      </c>
      <c r="V4822">
        <f>YEAR(sales_order1[[#This Row],[date]])</f>
        <v>2022</v>
      </c>
      <c r="W4822" t="str">
        <f>TEXT(sales_order1[[#This Row],[date]], "Mmm")</f>
        <v>Mar</v>
      </c>
      <c r="X4822">
        <f>VALUE(TEXT(sales_order1[[#This Row],[date]], "D"))</f>
        <v>2</v>
      </c>
      <c r="Y4822">
        <v>9</v>
      </c>
    </row>
    <row r="4823" spans="1:25" x14ac:dyDescent="0.25">
      <c r="A4823" s="1">
        <v>44623</v>
      </c>
      <c r="B4823">
        <v>70420</v>
      </c>
      <c r="C4823" t="s">
        <v>360</v>
      </c>
      <c r="D4823" t="str">
        <f>VLOOKUP(sales_order1[[#This Row],[itemCode]],product_details3!B:C,2,0)</f>
        <v>TNRS100</v>
      </c>
      <c r="E4823" t="s">
        <v>361</v>
      </c>
      <c r="F4823" t="s">
        <v>124</v>
      </c>
      <c r="G4823">
        <v>200</v>
      </c>
      <c r="H4823">
        <v>13.1</v>
      </c>
      <c r="I4823">
        <v>2620</v>
      </c>
      <c r="J4823">
        <v>4.7</v>
      </c>
      <c r="K4823">
        <v>940</v>
      </c>
      <c r="L4823">
        <v>8.4</v>
      </c>
      <c r="M4823">
        <v>0.6412213740458016</v>
      </c>
      <c r="N4823">
        <v>1680</v>
      </c>
      <c r="O4823" t="s">
        <v>31</v>
      </c>
      <c r="P4823" t="s">
        <v>32</v>
      </c>
      <c r="Q4823" t="s">
        <v>24</v>
      </c>
      <c r="R4823" t="s">
        <v>25</v>
      </c>
      <c r="S4823" t="s">
        <v>33</v>
      </c>
      <c r="T4823" t="s">
        <v>34</v>
      </c>
      <c r="U4823" t="s">
        <v>1191</v>
      </c>
      <c r="V4823">
        <f>YEAR(sales_order1[[#This Row],[date]])</f>
        <v>2022</v>
      </c>
      <c r="W4823" t="str">
        <f>TEXT(sales_order1[[#This Row],[date]], "Mmm")</f>
        <v>Mar</v>
      </c>
      <c r="X4823">
        <f>VALUE(TEXT(sales_order1[[#This Row],[date]], "D"))</f>
        <v>3</v>
      </c>
      <c r="Y4823">
        <v>9</v>
      </c>
    </row>
    <row r="4824" spans="1:25" x14ac:dyDescent="0.25">
      <c r="A4824" s="1">
        <v>44623</v>
      </c>
      <c r="B4824">
        <v>70421</v>
      </c>
      <c r="C4824" t="s">
        <v>320</v>
      </c>
      <c r="D4824" t="str">
        <f>VLOOKUP(sales_order1[[#This Row],[itemCode]],product_details3!B:C,2,0)</f>
        <v>SCR50+100</v>
      </c>
      <c r="E4824" t="s">
        <v>321</v>
      </c>
      <c r="F4824" t="s">
        <v>61</v>
      </c>
      <c r="G4824">
        <v>350</v>
      </c>
      <c r="H4824">
        <v>26.25</v>
      </c>
      <c r="I4824">
        <v>9187.5</v>
      </c>
      <c r="J4824">
        <v>7.75</v>
      </c>
      <c r="K4824">
        <v>2712.5</v>
      </c>
      <c r="L4824">
        <v>18.5</v>
      </c>
      <c r="M4824">
        <v>0.70476190476190481</v>
      </c>
      <c r="N4824">
        <v>6475</v>
      </c>
      <c r="O4824" t="s">
        <v>756</v>
      </c>
      <c r="P4824" t="s">
        <v>757</v>
      </c>
      <c r="Q4824" t="s">
        <v>64</v>
      </c>
      <c r="R4824" t="s">
        <v>40</v>
      </c>
      <c r="S4824" t="s">
        <v>84</v>
      </c>
      <c r="T4824" t="s">
        <v>419</v>
      </c>
      <c r="U4824" t="s">
        <v>1189</v>
      </c>
      <c r="V4824">
        <f>YEAR(sales_order1[[#This Row],[date]])</f>
        <v>2022</v>
      </c>
      <c r="W4824" t="str">
        <f>TEXT(sales_order1[[#This Row],[date]], "Mmm")</f>
        <v>Mar</v>
      </c>
      <c r="X4824">
        <f>VALUE(TEXT(sales_order1[[#This Row],[date]], "D"))</f>
        <v>3</v>
      </c>
      <c r="Y4824">
        <v>9</v>
      </c>
    </row>
    <row r="4825" spans="1:25" x14ac:dyDescent="0.25">
      <c r="A4825" s="1">
        <v>44623</v>
      </c>
      <c r="B4825">
        <v>70422</v>
      </c>
      <c r="C4825" t="s">
        <v>128</v>
      </c>
      <c r="D4825" t="str">
        <f>VLOOKUP(sales_order1[[#This Row],[itemCode]],product_details3!B:C,2,0)</f>
        <v>SCRT100</v>
      </c>
      <c r="E4825" t="s">
        <v>129</v>
      </c>
      <c r="F4825" t="s">
        <v>61</v>
      </c>
      <c r="G4825">
        <v>150</v>
      </c>
      <c r="H4825">
        <v>28.25</v>
      </c>
      <c r="I4825">
        <v>4237.5</v>
      </c>
      <c r="J4825">
        <v>9</v>
      </c>
      <c r="K4825">
        <v>1350</v>
      </c>
      <c r="L4825">
        <v>19.25</v>
      </c>
      <c r="M4825">
        <v>0.68141592920353977</v>
      </c>
      <c r="N4825">
        <v>2887.5</v>
      </c>
      <c r="O4825" t="s">
        <v>543</v>
      </c>
      <c r="P4825" t="s">
        <v>544</v>
      </c>
      <c r="Q4825" t="s">
        <v>378</v>
      </c>
      <c r="R4825" t="s">
        <v>72</v>
      </c>
      <c r="S4825" t="s">
        <v>545</v>
      </c>
      <c r="T4825" t="s">
        <v>546</v>
      </c>
      <c r="U4825" t="s">
        <v>1188</v>
      </c>
      <c r="V4825">
        <f>YEAR(sales_order1[[#This Row],[date]])</f>
        <v>2022</v>
      </c>
      <c r="W4825" t="str">
        <f>TEXT(sales_order1[[#This Row],[date]], "Mmm")</f>
        <v>Mar</v>
      </c>
      <c r="X4825">
        <f>VALUE(TEXT(sales_order1[[#This Row],[date]], "D"))</f>
        <v>3</v>
      </c>
      <c r="Y4825">
        <v>9</v>
      </c>
    </row>
    <row r="4826" spans="1:25" x14ac:dyDescent="0.25">
      <c r="A4826" s="1">
        <v>44623</v>
      </c>
      <c r="B4826">
        <v>70423</v>
      </c>
      <c r="C4826" t="s">
        <v>135</v>
      </c>
      <c r="D4826" t="str">
        <f>VLOOKUP(sales_order1[[#This Row],[itemCode]],product_details3!B:C,2,0)</f>
        <v>MSKSH</v>
      </c>
      <c r="E4826" t="s">
        <v>136</v>
      </c>
      <c r="F4826" t="s">
        <v>137</v>
      </c>
      <c r="G4826">
        <v>50</v>
      </c>
      <c r="H4826">
        <v>18.75</v>
      </c>
      <c r="I4826">
        <v>937.5</v>
      </c>
      <c r="J4826">
        <v>7.45</v>
      </c>
      <c r="K4826">
        <v>372.5</v>
      </c>
      <c r="L4826">
        <v>11.3</v>
      </c>
      <c r="M4826">
        <v>0.60266666666666668</v>
      </c>
      <c r="N4826">
        <v>565</v>
      </c>
      <c r="O4826" t="s">
        <v>299</v>
      </c>
      <c r="P4826" t="s">
        <v>300</v>
      </c>
      <c r="Q4826" t="s">
        <v>100</v>
      </c>
      <c r="R4826" t="s">
        <v>40</v>
      </c>
      <c r="S4826" t="s">
        <v>101</v>
      </c>
      <c r="T4826" t="s">
        <v>301</v>
      </c>
      <c r="U4826" t="s">
        <v>1190</v>
      </c>
      <c r="V4826">
        <f>YEAR(sales_order1[[#This Row],[date]])</f>
        <v>2022</v>
      </c>
      <c r="W4826" t="str">
        <f>TEXT(sales_order1[[#This Row],[date]], "Mmm")</f>
        <v>Mar</v>
      </c>
      <c r="X4826">
        <f>VALUE(TEXT(sales_order1[[#This Row],[date]], "D"))</f>
        <v>3</v>
      </c>
      <c r="Y4826">
        <v>9</v>
      </c>
    </row>
    <row r="4827" spans="1:25" x14ac:dyDescent="0.25">
      <c r="A4827" s="1">
        <v>44623</v>
      </c>
      <c r="B4827">
        <v>70424</v>
      </c>
      <c r="C4827" t="s">
        <v>135</v>
      </c>
      <c r="D4827" t="str">
        <f>VLOOKUP(sales_order1[[#This Row],[itemCode]],product_details3!B:C,2,0)</f>
        <v>MSKSH</v>
      </c>
      <c r="E4827" t="s">
        <v>136</v>
      </c>
      <c r="F4827" t="s">
        <v>137</v>
      </c>
      <c r="G4827">
        <v>150</v>
      </c>
      <c r="H4827">
        <v>18.75</v>
      </c>
      <c r="I4827">
        <v>2812.5</v>
      </c>
      <c r="J4827">
        <v>7.45</v>
      </c>
      <c r="K4827">
        <v>1117.5</v>
      </c>
      <c r="L4827">
        <v>11.3</v>
      </c>
      <c r="M4827">
        <v>0.60266666666666668</v>
      </c>
      <c r="N4827">
        <v>1695</v>
      </c>
      <c r="O4827" t="s">
        <v>211</v>
      </c>
      <c r="P4827" t="s">
        <v>212</v>
      </c>
      <c r="Q4827" t="s">
        <v>213</v>
      </c>
      <c r="R4827" t="s">
        <v>25</v>
      </c>
      <c r="S4827" t="s">
        <v>214</v>
      </c>
      <c r="T4827" t="s">
        <v>215</v>
      </c>
      <c r="U4827" t="s">
        <v>1191</v>
      </c>
      <c r="V4827">
        <f>YEAR(sales_order1[[#This Row],[date]])</f>
        <v>2022</v>
      </c>
      <c r="W4827" t="str">
        <f>TEXT(sales_order1[[#This Row],[date]], "Mmm")</f>
        <v>Mar</v>
      </c>
      <c r="X4827">
        <f>VALUE(TEXT(sales_order1[[#This Row],[date]], "D"))</f>
        <v>3</v>
      </c>
      <c r="Y4827">
        <v>9</v>
      </c>
    </row>
    <row r="4828" spans="1:25" x14ac:dyDescent="0.25">
      <c r="A4828" s="1">
        <v>44623</v>
      </c>
      <c r="B4828">
        <v>70425</v>
      </c>
      <c r="C4828" t="s">
        <v>181</v>
      </c>
      <c r="D4828" t="str">
        <f>VLOOKUP(sales_order1[[#This Row],[itemCode]],product_details3!B:C,2,0)</f>
        <v>EXFP100</v>
      </c>
      <c r="E4828" t="s">
        <v>182</v>
      </c>
      <c r="F4828" t="s">
        <v>183</v>
      </c>
      <c r="G4828">
        <v>150</v>
      </c>
      <c r="H4828">
        <v>21.95</v>
      </c>
      <c r="I4828">
        <v>3292.5</v>
      </c>
      <c r="J4828">
        <v>8.1999999999999993</v>
      </c>
      <c r="K4828">
        <v>1230</v>
      </c>
      <c r="L4828">
        <v>13.75</v>
      </c>
      <c r="M4828">
        <v>0.62642369020501143</v>
      </c>
      <c r="N4828">
        <v>2062.5</v>
      </c>
      <c r="O4828" t="s">
        <v>743</v>
      </c>
      <c r="P4828" t="s">
        <v>744</v>
      </c>
      <c r="Q4828" t="s">
        <v>39</v>
      </c>
      <c r="R4828" t="s">
        <v>40</v>
      </c>
      <c r="S4828" t="s">
        <v>41</v>
      </c>
      <c r="T4828" t="s">
        <v>745</v>
      </c>
      <c r="U4828" t="s">
        <v>1188</v>
      </c>
      <c r="V4828">
        <f>YEAR(sales_order1[[#This Row],[date]])</f>
        <v>2022</v>
      </c>
      <c r="W4828" t="str">
        <f>TEXT(sales_order1[[#This Row],[date]], "Mmm")</f>
        <v>Mar</v>
      </c>
      <c r="X4828">
        <f>VALUE(TEXT(sales_order1[[#This Row],[date]], "D"))</f>
        <v>3</v>
      </c>
      <c r="Y4828">
        <v>9</v>
      </c>
    </row>
    <row r="4829" spans="1:25" x14ac:dyDescent="0.25">
      <c r="A4829" s="1">
        <v>44623</v>
      </c>
      <c r="B4829">
        <v>70426</v>
      </c>
      <c r="C4829" t="s">
        <v>335</v>
      </c>
      <c r="D4829" t="str">
        <f>VLOOKUP(sales_order1[[#This Row],[itemCode]],product_details3!B:C,2,0)</f>
        <v>CLNF50</v>
      </c>
      <c r="E4829" t="s">
        <v>336</v>
      </c>
      <c r="F4829" t="s">
        <v>45</v>
      </c>
      <c r="G4829">
        <v>150</v>
      </c>
      <c r="H4829">
        <v>7.3</v>
      </c>
      <c r="I4829">
        <v>1095</v>
      </c>
      <c r="J4829">
        <v>2.8</v>
      </c>
      <c r="K4829">
        <v>420</v>
      </c>
      <c r="L4829">
        <v>4.5</v>
      </c>
      <c r="M4829">
        <v>0.61643835616438358</v>
      </c>
      <c r="N4829">
        <v>675</v>
      </c>
      <c r="O4829" t="s">
        <v>469</v>
      </c>
      <c r="P4829" t="s">
        <v>470</v>
      </c>
      <c r="Q4829" t="s">
        <v>160</v>
      </c>
      <c r="R4829" t="s">
        <v>112</v>
      </c>
      <c r="S4829" t="s">
        <v>161</v>
      </c>
      <c r="T4829" t="s">
        <v>471</v>
      </c>
      <c r="U4829" t="s">
        <v>1189</v>
      </c>
      <c r="V4829">
        <f>YEAR(sales_order1[[#This Row],[date]])</f>
        <v>2022</v>
      </c>
      <c r="W4829" t="str">
        <f>TEXT(sales_order1[[#This Row],[date]], "Mmm")</f>
        <v>Mar</v>
      </c>
      <c r="X4829">
        <f>VALUE(TEXT(sales_order1[[#This Row],[date]], "D"))</f>
        <v>3</v>
      </c>
      <c r="Y4829">
        <v>9</v>
      </c>
    </row>
    <row r="4830" spans="1:25" x14ac:dyDescent="0.25">
      <c r="A4830" s="1">
        <v>44623</v>
      </c>
      <c r="B4830">
        <v>70427</v>
      </c>
      <c r="C4830" t="s">
        <v>103</v>
      </c>
      <c r="D4830" t="str">
        <f>VLOOKUP(sales_order1[[#This Row],[itemCode]],product_details3!B:C,2,0)</f>
        <v>SCRT50</v>
      </c>
      <c r="E4830" t="s">
        <v>104</v>
      </c>
      <c r="F4830" t="s">
        <v>61</v>
      </c>
      <c r="G4830">
        <v>400</v>
      </c>
      <c r="H4830">
        <v>16.95</v>
      </c>
      <c r="I4830">
        <v>6780</v>
      </c>
      <c r="J4830">
        <v>5.2</v>
      </c>
      <c r="K4830">
        <v>2080</v>
      </c>
      <c r="L4830">
        <v>11.75</v>
      </c>
      <c r="M4830">
        <v>0.69321533923303835</v>
      </c>
      <c r="N4830">
        <v>4700</v>
      </c>
      <c r="O4830" t="s">
        <v>206</v>
      </c>
      <c r="P4830" t="s">
        <v>207</v>
      </c>
      <c r="Q4830" t="s">
        <v>71</v>
      </c>
      <c r="R4830" t="s">
        <v>72</v>
      </c>
      <c r="S4830" t="s">
        <v>73</v>
      </c>
      <c r="T4830" t="s">
        <v>208</v>
      </c>
      <c r="U4830" t="s">
        <v>1190</v>
      </c>
      <c r="V4830">
        <f>YEAR(sales_order1[[#This Row],[date]])</f>
        <v>2022</v>
      </c>
      <c r="W4830" t="str">
        <f>TEXT(sales_order1[[#This Row],[date]], "Mmm")</f>
        <v>Mar</v>
      </c>
      <c r="X4830">
        <f>VALUE(TEXT(sales_order1[[#This Row],[date]], "D"))</f>
        <v>3</v>
      </c>
      <c r="Y4830">
        <v>9</v>
      </c>
    </row>
    <row r="4831" spans="1:25" x14ac:dyDescent="0.25">
      <c r="A4831" s="1">
        <v>44623</v>
      </c>
      <c r="B4831">
        <v>70428</v>
      </c>
      <c r="C4831" t="s">
        <v>51</v>
      </c>
      <c r="D4831" t="str">
        <f>VLOOKUP(sales_order1[[#This Row],[itemCode]],product_details3!B:C,2,0)</f>
        <v>MSTH50</v>
      </c>
      <c r="E4831" t="s">
        <v>52</v>
      </c>
      <c r="F4831" t="s">
        <v>21</v>
      </c>
      <c r="G4831">
        <v>100</v>
      </c>
      <c r="H4831">
        <v>15.75</v>
      </c>
      <c r="I4831">
        <v>1575</v>
      </c>
      <c r="J4831">
        <v>4.45</v>
      </c>
      <c r="K4831">
        <v>445</v>
      </c>
      <c r="L4831">
        <v>11.3</v>
      </c>
      <c r="M4831">
        <v>0.71746031746031746</v>
      </c>
      <c r="N4831">
        <v>1130</v>
      </c>
      <c r="O4831" t="s">
        <v>75</v>
      </c>
      <c r="P4831" t="s">
        <v>76</v>
      </c>
      <c r="Q4831" t="s">
        <v>77</v>
      </c>
      <c r="R4831" t="s">
        <v>72</v>
      </c>
      <c r="S4831" t="s">
        <v>78</v>
      </c>
      <c r="T4831" t="s">
        <v>79</v>
      </c>
      <c r="U4831" t="s">
        <v>1190</v>
      </c>
      <c r="V4831">
        <f>YEAR(sales_order1[[#This Row],[date]])</f>
        <v>2022</v>
      </c>
      <c r="W4831" t="str">
        <f>TEXT(sales_order1[[#This Row],[date]], "Mmm")</f>
        <v>Mar</v>
      </c>
      <c r="X4831">
        <f>VALUE(TEXT(sales_order1[[#This Row],[date]], "D"))</f>
        <v>3</v>
      </c>
      <c r="Y4831">
        <v>9</v>
      </c>
    </row>
    <row r="4832" spans="1:25" x14ac:dyDescent="0.25">
      <c r="A4832" s="1">
        <v>44624</v>
      </c>
      <c r="B4832">
        <v>70429</v>
      </c>
      <c r="C4832" t="s">
        <v>327</v>
      </c>
      <c r="D4832" t="str">
        <f>VLOOKUP(sales_order1[[#This Row],[itemCode]],product_details3!B:C,2,0)</f>
        <v>SCR50+50</v>
      </c>
      <c r="E4832" t="s">
        <v>328</v>
      </c>
      <c r="F4832" t="s">
        <v>61</v>
      </c>
      <c r="G4832">
        <v>50</v>
      </c>
      <c r="H4832">
        <v>15.75</v>
      </c>
      <c r="I4832">
        <v>787.5</v>
      </c>
      <c r="J4832">
        <v>4.45</v>
      </c>
      <c r="K4832">
        <v>222.5</v>
      </c>
      <c r="L4832">
        <v>11.3</v>
      </c>
      <c r="M4832">
        <v>0.71746031746031746</v>
      </c>
      <c r="N4832">
        <v>565</v>
      </c>
      <c r="O4832" t="s">
        <v>585</v>
      </c>
      <c r="P4832" t="s">
        <v>586</v>
      </c>
      <c r="Q4832" t="s">
        <v>64</v>
      </c>
      <c r="R4832" t="s">
        <v>40</v>
      </c>
      <c r="S4832" t="s">
        <v>65</v>
      </c>
      <c r="T4832" t="s">
        <v>587</v>
      </c>
      <c r="U4832" t="s">
        <v>1190</v>
      </c>
      <c r="V4832">
        <f>YEAR(sales_order1[[#This Row],[date]])</f>
        <v>2022</v>
      </c>
      <c r="W4832" t="str">
        <f>TEXT(sales_order1[[#This Row],[date]], "Mmm")</f>
        <v>Mar</v>
      </c>
      <c r="X4832">
        <f>VALUE(TEXT(sales_order1[[#This Row],[date]], "D"))</f>
        <v>4</v>
      </c>
      <c r="Y4832">
        <v>9</v>
      </c>
    </row>
    <row r="4833" spans="1:25" x14ac:dyDescent="0.25">
      <c r="A4833" s="1">
        <v>44624</v>
      </c>
      <c r="B4833">
        <v>70430</v>
      </c>
      <c r="C4833" t="s">
        <v>194</v>
      </c>
      <c r="D4833" t="str">
        <f>VLOOKUP(sales_order1[[#This Row],[itemCode]],product_details3!B:C,2,0)</f>
        <v>CLNG150</v>
      </c>
      <c r="E4833" t="s">
        <v>195</v>
      </c>
      <c r="F4833" t="s">
        <v>45</v>
      </c>
      <c r="G4833">
        <v>200</v>
      </c>
      <c r="H4833">
        <v>12.75</v>
      </c>
      <c r="I4833">
        <v>2550</v>
      </c>
      <c r="J4833">
        <v>4.45</v>
      </c>
      <c r="K4833">
        <v>890</v>
      </c>
      <c r="L4833">
        <v>8.3000000000000007</v>
      </c>
      <c r="M4833">
        <v>0.65098039215686276</v>
      </c>
      <c r="N4833">
        <v>1660</v>
      </c>
      <c r="O4833" t="s">
        <v>771</v>
      </c>
      <c r="P4833" t="s">
        <v>772</v>
      </c>
      <c r="Q4833" t="s">
        <v>160</v>
      </c>
      <c r="R4833" t="s">
        <v>112</v>
      </c>
      <c r="S4833" t="s">
        <v>297</v>
      </c>
      <c r="T4833" t="s">
        <v>693</v>
      </c>
      <c r="U4833" t="s">
        <v>1189</v>
      </c>
      <c r="V4833">
        <f>YEAR(sales_order1[[#This Row],[date]])</f>
        <v>2022</v>
      </c>
      <c r="W4833" t="str">
        <f>TEXT(sales_order1[[#This Row],[date]], "Mmm")</f>
        <v>Mar</v>
      </c>
      <c r="X4833">
        <f>VALUE(TEXT(sales_order1[[#This Row],[date]], "D"))</f>
        <v>4</v>
      </c>
      <c r="Y4833">
        <v>9</v>
      </c>
    </row>
    <row r="4834" spans="1:25" x14ac:dyDescent="0.25">
      <c r="A4834" s="1">
        <v>44624</v>
      </c>
      <c r="B4834">
        <v>70431</v>
      </c>
      <c r="C4834" t="s">
        <v>135</v>
      </c>
      <c r="D4834" t="str">
        <f>VLOOKUP(sales_order1[[#This Row],[itemCode]],product_details3!B:C,2,0)</f>
        <v>MSKSH</v>
      </c>
      <c r="E4834" t="s">
        <v>136</v>
      </c>
      <c r="F4834" t="s">
        <v>137</v>
      </c>
      <c r="G4834">
        <v>300</v>
      </c>
      <c r="H4834">
        <v>18.75</v>
      </c>
      <c r="I4834">
        <v>5625</v>
      </c>
      <c r="J4834">
        <v>7.45</v>
      </c>
      <c r="K4834">
        <v>2235</v>
      </c>
      <c r="L4834">
        <v>11.3</v>
      </c>
      <c r="M4834">
        <v>0.60266666666666668</v>
      </c>
      <c r="N4834">
        <v>3390</v>
      </c>
      <c r="O4834" t="s">
        <v>773</v>
      </c>
      <c r="P4834" t="s">
        <v>774</v>
      </c>
      <c r="Q4834" t="s">
        <v>239</v>
      </c>
      <c r="R4834" t="s">
        <v>112</v>
      </c>
      <c r="S4834" t="s">
        <v>368</v>
      </c>
      <c r="T4834" t="s">
        <v>599</v>
      </c>
      <c r="U4834" t="s">
        <v>1189</v>
      </c>
      <c r="V4834">
        <f>YEAR(sales_order1[[#This Row],[date]])</f>
        <v>2022</v>
      </c>
      <c r="W4834" t="str">
        <f>TEXT(sales_order1[[#This Row],[date]], "Mmm")</f>
        <v>Mar</v>
      </c>
      <c r="X4834">
        <f>VALUE(TEXT(sales_order1[[#This Row],[date]], "D"))</f>
        <v>4</v>
      </c>
      <c r="Y4834">
        <v>9</v>
      </c>
    </row>
    <row r="4835" spans="1:25" x14ac:dyDescent="0.25">
      <c r="A4835" s="1">
        <v>44624</v>
      </c>
      <c r="B4835">
        <v>70432</v>
      </c>
      <c r="C4835" t="s">
        <v>194</v>
      </c>
      <c r="D4835" t="str">
        <f>VLOOKUP(sales_order1[[#This Row],[itemCode]],product_details3!B:C,2,0)</f>
        <v>CLNG150</v>
      </c>
      <c r="E4835" t="s">
        <v>195</v>
      </c>
      <c r="F4835" t="s">
        <v>45</v>
      </c>
      <c r="G4835">
        <v>200</v>
      </c>
      <c r="H4835">
        <v>12.75</v>
      </c>
      <c r="I4835">
        <v>2550</v>
      </c>
      <c r="J4835">
        <v>4.45</v>
      </c>
      <c r="K4835">
        <v>890</v>
      </c>
      <c r="L4835">
        <v>8.3000000000000007</v>
      </c>
      <c r="M4835">
        <v>0.65098039215686276</v>
      </c>
      <c r="N4835">
        <v>1660</v>
      </c>
      <c r="O4835" t="s">
        <v>519</v>
      </c>
      <c r="P4835" t="s">
        <v>520</v>
      </c>
      <c r="Q4835" t="s">
        <v>383</v>
      </c>
      <c r="R4835" t="s">
        <v>72</v>
      </c>
      <c r="S4835" t="s">
        <v>459</v>
      </c>
      <c r="T4835" t="s">
        <v>521</v>
      </c>
      <c r="U4835" t="s">
        <v>1188</v>
      </c>
      <c r="V4835">
        <f>YEAR(sales_order1[[#This Row],[date]])</f>
        <v>2022</v>
      </c>
      <c r="W4835" t="str">
        <f>TEXT(sales_order1[[#This Row],[date]], "Mmm")</f>
        <v>Mar</v>
      </c>
      <c r="X4835">
        <f>VALUE(TEXT(sales_order1[[#This Row],[date]], "D"))</f>
        <v>4</v>
      </c>
      <c r="Y4835">
        <v>9</v>
      </c>
    </row>
    <row r="4836" spans="1:25" x14ac:dyDescent="0.25">
      <c r="A4836" s="1">
        <v>44624</v>
      </c>
      <c r="B4836">
        <v>70433</v>
      </c>
      <c r="C4836" t="s">
        <v>19</v>
      </c>
      <c r="D4836" t="str">
        <f>VLOOKUP(sales_order1[[#This Row],[itemCode]],product_details3!B:C,2,0)</f>
        <v>MSTH100</v>
      </c>
      <c r="E4836" t="s">
        <v>20</v>
      </c>
      <c r="F4836" t="s">
        <v>21</v>
      </c>
      <c r="G4836">
        <v>200</v>
      </c>
      <c r="H4836">
        <v>26.25</v>
      </c>
      <c r="I4836">
        <v>5250</v>
      </c>
      <c r="J4836">
        <v>7.75</v>
      </c>
      <c r="K4836">
        <v>1550</v>
      </c>
      <c r="L4836">
        <v>18.5</v>
      </c>
      <c r="M4836">
        <v>0.70476190476190481</v>
      </c>
      <c r="N4836">
        <v>3700</v>
      </c>
      <c r="O4836" t="s">
        <v>676</v>
      </c>
      <c r="P4836" t="s">
        <v>677</v>
      </c>
      <c r="Q4836" t="s">
        <v>93</v>
      </c>
      <c r="R4836" t="s">
        <v>72</v>
      </c>
      <c r="S4836" t="s">
        <v>94</v>
      </c>
      <c r="T4836" t="s">
        <v>678</v>
      </c>
      <c r="U4836" t="s">
        <v>1190</v>
      </c>
      <c r="V4836">
        <f>YEAR(sales_order1[[#This Row],[date]])</f>
        <v>2022</v>
      </c>
      <c r="W4836" t="str">
        <f>TEXT(sales_order1[[#This Row],[date]], "Mmm")</f>
        <v>Mar</v>
      </c>
      <c r="X4836">
        <f>VALUE(TEXT(sales_order1[[#This Row],[date]], "D"))</f>
        <v>4</v>
      </c>
      <c r="Y4836">
        <v>9</v>
      </c>
    </row>
    <row r="4837" spans="1:25" x14ac:dyDescent="0.25">
      <c r="A4837" s="1">
        <v>44624</v>
      </c>
      <c r="B4837">
        <v>70434</v>
      </c>
      <c r="C4837" t="s">
        <v>86</v>
      </c>
      <c r="D4837" t="str">
        <f>VLOOKUP(sales_order1[[#This Row],[itemCode]],product_details3!B:C,2,0)</f>
        <v>SRMH30</v>
      </c>
      <c r="E4837" t="s">
        <v>87</v>
      </c>
      <c r="F4837" t="s">
        <v>30</v>
      </c>
      <c r="G4837">
        <v>100</v>
      </c>
      <c r="H4837">
        <v>21</v>
      </c>
      <c r="I4837">
        <v>2100</v>
      </c>
      <c r="J4837">
        <v>6.6</v>
      </c>
      <c r="K4837">
        <v>660</v>
      </c>
      <c r="L4837">
        <v>14.4</v>
      </c>
      <c r="M4837">
        <v>0.68571428571428572</v>
      </c>
      <c r="N4837">
        <v>1440</v>
      </c>
      <c r="O4837" t="s">
        <v>62</v>
      </c>
      <c r="P4837" t="s">
        <v>63</v>
      </c>
      <c r="Q4837" t="s">
        <v>64</v>
      </c>
      <c r="R4837" t="s">
        <v>40</v>
      </c>
      <c r="S4837" t="s">
        <v>65</v>
      </c>
      <c r="T4837" t="s">
        <v>66</v>
      </c>
      <c r="U4837" t="s">
        <v>1190</v>
      </c>
      <c r="V4837">
        <f>YEAR(sales_order1[[#This Row],[date]])</f>
        <v>2022</v>
      </c>
      <c r="W4837" t="str">
        <f>TEXT(sales_order1[[#This Row],[date]], "Mmm")</f>
        <v>Mar</v>
      </c>
      <c r="X4837">
        <f>VALUE(TEXT(sales_order1[[#This Row],[date]], "D"))</f>
        <v>4</v>
      </c>
      <c r="Y4837">
        <v>9</v>
      </c>
    </row>
    <row r="4838" spans="1:25" x14ac:dyDescent="0.25">
      <c r="A4838" s="1">
        <v>44624</v>
      </c>
      <c r="B4838">
        <v>70435</v>
      </c>
      <c r="C4838" t="s">
        <v>386</v>
      </c>
      <c r="D4838" t="str">
        <f>VLOOKUP(sales_order1[[#This Row],[itemCode]],product_details3!B:C,2,0)</f>
        <v>EXFC100</v>
      </c>
      <c r="E4838" t="s">
        <v>387</v>
      </c>
      <c r="F4838" t="s">
        <v>183</v>
      </c>
      <c r="G4838">
        <v>100</v>
      </c>
      <c r="H4838">
        <v>24.65</v>
      </c>
      <c r="I4838">
        <v>2465</v>
      </c>
      <c r="J4838">
        <v>9.5500000000000007</v>
      </c>
      <c r="K4838">
        <v>955</v>
      </c>
      <c r="L4838">
        <v>15.1</v>
      </c>
      <c r="M4838">
        <v>0.61257606490872218</v>
      </c>
      <c r="N4838">
        <v>1510</v>
      </c>
      <c r="O4838" t="s">
        <v>793</v>
      </c>
      <c r="P4838" t="s">
        <v>794</v>
      </c>
      <c r="Q4838" t="s">
        <v>107</v>
      </c>
      <c r="R4838" t="s">
        <v>40</v>
      </c>
      <c r="S4838" t="s">
        <v>101</v>
      </c>
      <c r="T4838" t="s">
        <v>795</v>
      </c>
      <c r="U4838" t="s">
        <v>1190</v>
      </c>
      <c r="V4838">
        <f>YEAR(sales_order1[[#This Row],[date]])</f>
        <v>2022</v>
      </c>
      <c r="W4838" t="str">
        <f>TEXT(sales_order1[[#This Row],[date]], "Mmm")</f>
        <v>Mar</v>
      </c>
      <c r="X4838">
        <f>VALUE(TEXT(sales_order1[[#This Row],[date]], "D"))</f>
        <v>4</v>
      </c>
      <c r="Y4838">
        <v>9</v>
      </c>
    </row>
    <row r="4839" spans="1:25" x14ac:dyDescent="0.25">
      <c r="A4839" s="1">
        <v>44624</v>
      </c>
      <c r="B4839">
        <v>70436</v>
      </c>
      <c r="C4839" t="s">
        <v>194</v>
      </c>
      <c r="D4839" t="str">
        <f>VLOOKUP(sales_order1[[#This Row],[itemCode]],product_details3!B:C,2,0)</f>
        <v>CLNG150</v>
      </c>
      <c r="E4839" t="s">
        <v>195</v>
      </c>
      <c r="F4839" t="s">
        <v>45</v>
      </c>
      <c r="G4839">
        <v>200</v>
      </c>
      <c r="H4839">
        <v>12.75</v>
      </c>
      <c r="I4839">
        <v>2550</v>
      </c>
      <c r="J4839">
        <v>4.45</v>
      </c>
      <c r="K4839">
        <v>890</v>
      </c>
      <c r="L4839">
        <v>8.3000000000000007</v>
      </c>
      <c r="M4839">
        <v>0.65098039215686276</v>
      </c>
      <c r="N4839">
        <v>1660</v>
      </c>
      <c r="O4839" t="s">
        <v>199</v>
      </c>
      <c r="P4839" t="s">
        <v>200</v>
      </c>
      <c r="Q4839" t="s">
        <v>201</v>
      </c>
      <c r="R4839" t="s">
        <v>25</v>
      </c>
      <c r="S4839" t="s">
        <v>202</v>
      </c>
      <c r="T4839" t="s">
        <v>203</v>
      </c>
      <c r="U4839" t="s">
        <v>1191</v>
      </c>
      <c r="V4839">
        <f>YEAR(sales_order1[[#This Row],[date]])</f>
        <v>2022</v>
      </c>
      <c r="W4839" t="str">
        <f>TEXT(sales_order1[[#This Row],[date]], "Mmm")</f>
        <v>Mar</v>
      </c>
      <c r="X4839">
        <f>VALUE(TEXT(sales_order1[[#This Row],[date]], "D"))</f>
        <v>4</v>
      </c>
      <c r="Y4839">
        <v>9</v>
      </c>
    </row>
    <row r="4840" spans="1:25" x14ac:dyDescent="0.25">
      <c r="A4840" s="1">
        <v>44627</v>
      </c>
      <c r="B4840">
        <v>70437</v>
      </c>
      <c r="C4840" t="s">
        <v>19</v>
      </c>
      <c r="D4840" t="str">
        <f>VLOOKUP(sales_order1[[#This Row],[itemCode]],product_details3!B:C,2,0)</f>
        <v>MSTH100</v>
      </c>
      <c r="E4840" t="s">
        <v>20</v>
      </c>
      <c r="F4840" t="s">
        <v>21</v>
      </c>
      <c r="G4840">
        <v>100</v>
      </c>
      <c r="H4840">
        <v>26.25</v>
      </c>
      <c r="I4840">
        <v>2625</v>
      </c>
      <c r="J4840">
        <v>7.75</v>
      </c>
      <c r="K4840">
        <v>775</v>
      </c>
      <c r="L4840">
        <v>18.5</v>
      </c>
      <c r="M4840">
        <v>0.70476190476190481</v>
      </c>
      <c r="N4840">
        <v>1850</v>
      </c>
      <c r="O4840" t="s">
        <v>718</v>
      </c>
      <c r="P4840" t="s">
        <v>719</v>
      </c>
      <c r="Q4840" t="s">
        <v>239</v>
      </c>
      <c r="R4840" t="s">
        <v>112</v>
      </c>
      <c r="S4840" t="s">
        <v>368</v>
      </c>
      <c r="T4840" t="s">
        <v>608</v>
      </c>
      <c r="U4840" t="s">
        <v>1189</v>
      </c>
      <c r="V4840">
        <f>YEAR(sales_order1[[#This Row],[date]])</f>
        <v>2022</v>
      </c>
      <c r="W4840" t="str">
        <f>TEXT(sales_order1[[#This Row],[date]], "Mmm")</f>
        <v>Mar</v>
      </c>
      <c r="X4840">
        <f>VALUE(TEXT(sales_order1[[#This Row],[date]], "D"))</f>
        <v>7</v>
      </c>
      <c r="Y4840">
        <v>10</v>
      </c>
    </row>
    <row r="4841" spans="1:25" x14ac:dyDescent="0.25">
      <c r="A4841" s="1">
        <v>44627</v>
      </c>
      <c r="B4841">
        <v>70438</v>
      </c>
      <c r="C4841" t="s">
        <v>135</v>
      </c>
      <c r="D4841" t="str">
        <f>VLOOKUP(sales_order1[[#This Row],[itemCode]],product_details3!B:C,2,0)</f>
        <v>MSKSH</v>
      </c>
      <c r="E4841" t="s">
        <v>136</v>
      </c>
      <c r="F4841" t="s">
        <v>137</v>
      </c>
      <c r="G4841">
        <v>250</v>
      </c>
      <c r="H4841">
        <v>18.75</v>
      </c>
      <c r="I4841">
        <v>4687.5</v>
      </c>
      <c r="J4841">
        <v>7.45</v>
      </c>
      <c r="K4841">
        <v>1862.5</v>
      </c>
      <c r="L4841">
        <v>11.3</v>
      </c>
      <c r="M4841">
        <v>0.60266666666666668</v>
      </c>
      <c r="N4841">
        <v>2825</v>
      </c>
      <c r="O4841" t="s">
        <v>475</v>
      </c>
      <c r="P4841" t="s">
        <v>476</v>
      </c>
      <c r="Q4841" t="s">
        <v>93</v>
      </c>
      <c r="R4841" t="s">
        <v>72</v>
      </c>
      <c r="S4841" t="s">
        <v>94</v>
      </c>
      <c r="T4841" t="s">
        <v>477</v>
      </c>
      <c r="U4841" t="s">
        <v>1190</v>
      </c>
      <c r="V4841">
        <f>YEAR(sales_order1[[#This Row],[date]])</f>
        <v>2022</v>
      </c>
      <c r="W4841" t="str">
        <f>TEXT(sales_order1[[#This Row],[date]], "Mmm")</f>
        <v>Mar</v>
      </c>
      <c r="X4841">
        <f>VALUE(TEXT(sales_order1[[#This Row],[date]], "D"))</f>
        <v>7</v>
      </c>
      <c r="Y4841">
        <v>10</v>
      </c>
    </row>
    <row r="4842" spans="1:25" x14ac:dyDescent="0.25">
      <c r="A4842" s="1">
        <v>44627</v>
      </c>
      <c r="B4842">
        <v>70439</v>
      </c>
      <c r="C4842" t="s">
        <v>86</v>
      </c>
      <c r="D4842" t="str">
        <f>VLOOKUP(sales_order1[[#This Row],[itemCode]],product_details3!B:C,2,0)</f>
        <v>SRMH30</v>
      </c>
      <c r="E4842" t="s">
        <v>87</v>
      </c>
      <c r="F4842" t="s">
        <v>30</v>
      </c>
      <c r="G4842">
        <v>300</v>
      </c>
      <c r="H4842">
        <v>21</v>
      </c>
      <c r="I4842">
        <v>6300</v>
      </c>
      <c r="J4842">
        <v>6.6</v>
      </c>
      <c r="K4842">
        <v>1980</v>
      </c>
      <c r="L4842">
        <v>14.4</v>
      </c>
      <c r="M4842">
        <v>0.68571428571428572</v>
      </c>
      <c r="N4842">
        <v>4320</v>
      </c>
      <c r="O4842" t="s">
        <v>709</v>
      </c>
      <c r="P4842" t="s">
        <v>710</v>
      </c>
      <c r="Q4842" t="s">
        <v>191</v>
      </c>
      <c r="R4842" t="s">
        <v>56</v>
      </c>
      <c r="S4842" t="s">
        <v>192</v>
      </c>
      <c r="T4842" t="s">
        <v>711</v>
      </c>
      <c r="U4842" t="s">
        <v>1191</v>
      </c>
      <c r="V4842">
        <f>YEAR(sales_order1[[#This Row],[date]])</f>
        <v>2022</v>
      </c>
      <c r="W4842" t="str">
        <f>TEXT(sales_order1[[#This Row],[date]], "Mmm")</f>
        <v>Mar</v>
      </c>
      <c r="X4842">
        <f>VALUE(TEXT(sales_order1[[#This Row],[date]], "D"))</f>
        <v>7</v>
      </c>
      <c r="Y4842">
        <v>10</v>
      </c>
    </row>
    <row r="4843" spans="1:25" x14ac:dyDescent="0.25">
      <c r="A4843" s="1">
        <v>44627</v>
      </c>
      <c r="B4843">
        <v>70440</v>
      </c>
      <c r="C4843" t="s">
        <v>327</v>
      </c>
      <c r="D4843" t="str">
        <f>VLOOKUP(sales_order1[[#This Row],[itemCode]],product_details3!B:C,2,0)</f>
        <v>SCR50+50</v>
      </c>
      <c r="E4843" t="s">
        <v>328</v>
      </c>
      <c r="F4843" t="s">
        <v>61</v>
      </c>
      <c r="G4843">
        <v>450</v>
      </c>
      <c r="H4843">
        <v>15.75</v>
      </c>
      <c r="I4843">
        <v>7087.5</v>
      </c>
      <c r="J4843">
        <v>4.45</v>
      </c>
      <c r="K4843">
        <v>2002.5</v>
      </c>
      <c r="L4843">
        <v>11.3</v>
      </c>
      <c r="M4843">
        <v>0.71746031746031746</v>
      </c>
      <c r="N4843">
        <v>5085</v>
      </c>
      <c r="O4843" t="s">
        <v>144</v>
      </c>
      <c r="P4843" t="s">
        <v>145</v>
      </c>
      <c r="Q4843" t="s">
        <v>146</v>
      </c>
      <c r="R4843" t="s">
        <v>112</v>
      </c>
      <c r="S4843" t="s">
        <v>147</v>
      </c>
      <c r="T4843" t="s">
        <v>148</v>
      </c>
      <c r="U4843" t="s">
        <v>1190</v>
      </c>
      <c r="V4843">
        <f>YEAR(sales_order1[[#This Row],[date]])</f>
        <v>2022</v>
      </c>
      <c r="W4843" t="str">
        <f>TEXT(sales_order1[[#This Row],[date]], "Mmm")</f>
        <v>Mar</v>
      </c>
      <c r="X4843">
        <f>VALUE(TEXT(sales_order1[[#This Row],[date]], "D"))</f>
        <v>7</v>
      </c>
      <c r="Y4843">
        <v>10</v>
      </c>
    </row>
    <row r="4844" spans="1:25" x14ac:dyDescent="0.25">
      <c r="A4844" s="1">
        <v>44627</v>
      </c>
      <c r="B4844">
        <v>70441</v>
      </c>
      <c r="C4844" t="s">
        <v>128</v>
      </c>
      <c r="D4844" t="str">
        <f>VLOOKUP(sales_order1[[#This Row],[itemCode]],product_details3!B:C,2,0)</f>
        <v>SCRT100</v>
      </c>
      <c r="E4844" t="s">
        <v>129</v>
      </c>
      <c r="F4844" t="s">
        <v>61</v>
      </c>
      <c r="G4844">
        <v>150</v>
      </c>
      <c r="H4844">
        <v>28.25</v>
      </c>
      <c r="I4844">
        <v>4237.5</v>
      </c>
      <c r="J4844">
        <v>9</v>
      </c>
      <c r="K4844">
        <v>1350</v>
      </c>
      <c r="L4844">
        <v>19.25</v>
      </c>
      <c r="M4844">
        <v>0.68141592920353977</v>
      </c>
      <c r="N4844">
        <v>2887.5</v>
      </c>
      <c r="O4844" t="s">
        <v>398</v>
      </c>
      <c r="P4844" t="s">
        <v>399</v>
      </c>
      <c r="Q4844" t="s">
        <v>100</v>
      </c>
      <c r="R4844" t="s">
        <v>40</v>
      </c>
      <c r="S4844" t="s">
        <v>101</v>
      </c>
      <c r="T4844" t="s">
        <v>102</v>
      </c>
      <c r="U4844" t="s">
        <v>1190</v>
      </c>
      <c r="V4844">
        <f>YEAR(sales_order1[[#This Row],[date]])</f>
        <v>2022</v>
      </c>
      <c r="W4844" t="str">
        <f>TEXT(sales_order1[[#This Row],[date]], "Mmm")</f>
        <v>Mar</v>
      </c>
      <c r="X4844">
        <f>VALUE(TEXT(sales_order1[[#This Row],[date]], "D"))</f>
        <v>7</v>
      </c>
      <c r="Y4844">
        <v>10</v>
      </c>
    </row>
    <row r="4845" spans="1:25" x14ac:dyDescent="0.25">
      <c r="A4845" s="1">
        <v>44627</v>
      </c>
      <c r="B4845">
        <v>70442</v>
      </c>
      <c r="C4845" t="s">
        <v>19</v>
      </c>
      <c r="D4845" t="str">
        <f>VLOOKUP(sales_order1[[#This Row],[itemCode]],product_details3!B:C,2,0)</f>
        <v>MSTH100</v>
      </c>
      <c r="E4845" t="s">
        <v>20</v>
      </c>
      <c r="F4845" t="s">
        <v>21</v>
      </c>
      <c r="G4845">
        <v>200</v>
      </c>
      <c r="H4845">
        <v>26.25</v>
      </c>
      <c r="I4845">
        <v>5250</v>
      </c>
      <c r="J4845">
        <v>7.75</v>
      </c>
      <c r="K4845">
        <v>1550</v>
      </c>
      <c r="L4845">
        <v>18.5</v>
      </c>
      <c r="M4845">
        <v>0.70476190476190481</v>
      </c>
      <c r="N4845">
        <v>3700</v>
      </c>
      <c r="O4845" t="s">
        <v>784</v>
      </c>
      <c r="P4845" t="s">
        <v>785</v>
      </c>
      <c r="Q4845" t="s">
        <v>93</v>
      </c>
      <c r="R4845" t="s">
        <v>72</v>
      </c>
      <c r="S4845" t="s">
        <v>260</v>
      </c>
      <c r="T4845" t="s">
        <v>611</v>
      </c>
      <c r="U4845" t="s">
        <v>1190</v>
      </c>
      <c r="V4845">
        <f>YEAR(sales_order1[[#This Row],[date]])</f>
        <v>2022</v>
      </c>
      <c r="W4845" t="str">
        <f>TEXT(sales_order1[[#This Row],[date]], "Mmm")</f>
        <v>Mar</v>
      </c>
      <c r="X4845">
        <f>VALUE(TEXT(sales_order1[[#This Row],[date]], "D"))</f>
        <v>7</v>
      </c>
      <c r="Y4845">
        <v>10</v>
      </c>
    </row>
    <row r="4846" spans="1:25" x14ac:dyDescent="0.25">
      <c r="A4846" s="1">
        <v>44627</v>
      </c>
      <c r="B4846">
        <v>70443</v>
      </c>
      <c r="C4846" t="s">
        <v>209</v>
      </c>
      <c r="D4846" t="str">
        <f>VLOOKUP(sales_order1[[#This Row],[itemCode]],product_details3!B:C,2,0)</f>
        <v>CLNG50</v>
      </c>
      <c r="E4846" t="s">
        <v>210</v>
      </c>
      <c r="F4846" t="s">
        <v>45</v>
      </c>
      <c r="G4846">
        <v>150</v>
      </c>
      <c r="H4846">
        <v>6.5</v>
      </c>
      <c r="I4846">
        <v>975</v>
      </c>
      <c r="J4846">
        <v>2.2999999999999998</v>
      </c>
      <c r="K4846">
        <v>345</v>
      </c>
      <c r="L4846">
        <v>4.2</v>
      </c>
      <c r="M4846">
        <v>0.64615384615384619</v>
      </c>
      <c r="N4846">
        <v>630</v>
      </c>
      <c r="O4846" t="s">
        <v>454</v>
      </c>
      <c r="P4846" t="s">
        <v>455</v>
      </c>
      <c r="Q4846" t="s">
        <v>71</v>
      </c>
      <c r="R4846" t="s">
        <v>72</v>
      </c>
      <c r="S4846" t="s">
        <v>73</v>
      </c>
      <c r="T4846" t="s">
        <v>456</v>
      </c>
      <c r="U4846" t="s">
        <v>1190</v>
      </c>
      <c r="V4846">
        <f>YEAR(sales_order1[[#This Row],[date]])</f>
        <v>2022</v>
      </c>
      <c r="W4846" t="str">
        <f>TEXT(sales_order1[[#This Row],[date]], "Mmm")</f>
        <v>Mar</v>
      </c>
      <c r="X4846">
        <f>VALUE(TEXT(sales_order1[[#This Row],[date]], "D"))</f>
        <v>7</v>
      </c>
      <c r="Y4846">
        <v>10</v>
      </c>
    </row>
    <row r="4847" spans="1:25" x14ac:dyDescent="0.25">
      <c r="A4847" s="1">
        <v>44627</v>
      </c>
      <c r="B4847">
        <v>70444</v>
      </c>
      <c r="C4847" t="s">
        <v>360</v>
      </c>
      <c r="D4847" t="str">
        <f>VLOOKUP(sales_order1[[#This Row],[itemCode]],product_details3!B:C,2,0)</f>
        <v>TNRS100</v>
      </c>
      <c r="E4847" t="s">
        <v>361</v>
      </c>
      <c r="F4847" t="s">
        <v>124</v>
      </c>
      <c r="G4847">
        <v>100</v>
      </c>
      <c r="H4847">
        <v>13.1</v>
      </c>
      <c r="I4847">
        <v>1310</v>
      </c>
      <c r="J4847">
        <v>4.7</v>
      </c>
      <c r="K4847">
        <v>470</v>
      </c>
      <c r="L4847">
        <v>8.4</v>
      </c>
      <c r="M4847">
        <v>0.6412213740458016</v>
      </c>
      <c r="N4847">
        <v>840</v>
      </c>
      <c r="O4847" t="s">
        <v>612</v>
      </c>
      <c r="P4847" t="s">
        <v>613</v>
      </c>
      <c r="Q4847" t="s">
        <v>48</v>
      </c>
      <c r="R4847" t="s">
        <v>25</v>
      </c>
      <c r="S4847" t="s">
        <v>49</v>
      </c>
      <c r="T4847" t="s">
        <v>614</v>
      </c>
      <c r="U4847" t="s">
        <v>1191</v>
      </c>
      <c r="V4847">
        <f>YEAR(sales_order1[[#This Row],[date]])</f>
        <v>2022</v>
      </c>
      <c r="W4847" t="str">
        <f>TEXT(sales_order1[[#This Row],[date]], "Mmm")</f>
        <v>Mar</v>
      </c>
      <c r="X4847">
        <f>VALUE(TEXT(sales_order1[[#This Row],[date]], "D"))</f>
        <v>7</v>
      </c>
      <c r="Y4847">
        <v>10</v>
      </c>
    </row>
    <row r="4848" spans="1:25" x14ac:dyDescent="0.25">
      <c r="A4848" s="1">
        <v>44627</v>
      </c>
      <c r="B4848">
        <v>70445</v>
      </c>
      <c r="C4848" t="s">
        <v>122</v>
      </c>
      <c r="D4848" t="str">
        <f>VLOOKUP(sales_order1[[#This Row],[itemCode]],product_details3!B:C,2,0)</f>
        <v>TNRE150</v>
      </c>
      <c r="E4848" t="s">
        <v>123</v>
      </c>
      <c r="F4848" t="s">
        <v>124</v>
      </c>
      <c r="G4848">
        <v>150</v>
      </c>
      <c r="H4848">
        <v>16.95</v>
      </c>
      <c r="I4848">
        <v>2542.5</v>
      </c>
      <c r="J4848">
        <v>5.2</v>
      </c>
      <c r="K4848">
        <v>780</v>
      </c>
      <c r="L4848">
        <v>11.75</v>
      </c>
      <c r="M4848">
        <v>0.69321533923303835</v>
      </c>
      <c r="N4848">
        <v>1762.5</v>
      </c>
      <c r="O4848" t="s">
        <v>91</v>
      </c>
      <c r="P4848" t="s">
        <v>92</v>
      </c>
      <c r="Q4848" t="s">
        <v>93</v>
      </c>
      <c r="R4848" t="s">
        <v>72</v>
      </c>
      <c r="S4848" t="s">
        <v>94</v>
      </c>
      <c r="T4848" t="s">
        <v>95</v>
      </c>
      <c r="U4848" t="s">
        <v>1190</v>
      </c>
      <c r="V4848">
        <f>YEAR(sales_order1[[#This Row],[date]])</f>
        <v>2022</v>
      </c>
      <c r="W4848" t="str">
        <f>TEXT(sales_order1[[#This Row],[date]], "Mmm")</f>
        <v>Mar</v>
      </c>
      <c r="X4848">
        <f>VALUE(TEXT(sales_order1[[#This Row],[date]], "D"))</f>
        <v>7</v>
      </c>
      <c r="Y4848">
        <v>10</v>
      </c>
    </row>
    <row r="4849" spans="1:25" x14ac:dyDescent="0.25">
      <c r="A4849" s="1">
        <v>44628</v>
      </c>
      <c r="B4849">
        <v>70446</v>
      </c>
      <c r="C4849" t="s">
        <v>325</v>
      </c>
      <c r="D4849" t="str">
        <f>VLOOKUP(sales_order1[[#This Row],[itemCode]],product_details3!B:C,2,0)</f>
        <v>EXFG100</v>
      </c>
      <c r="E4849" t="s">
        <v>326</v>
      </c>
      <c r="F4849" t="s">
        <v>183</v>
      </c>
      <c r="G4849">
        <v>50</v>
      </c>
      <c r="H4849">
        <v>20.75</v>
      </c>
      <c r="I4849">
        <v>1037.5</v>
      </c>
      <c r="J4849">
        <v>7.45</v>
      </c>
      <c r="K4849">
        <v>372.5</v>
      </c>
      <c r="L4849">
        <v>13.3</v>
      </c>
      <c r="M4849">
        <v>0.64096385542168677</v>
      </c>
      <c r="N4849">
        <v>665</v>
      </c>
      <c r="O4849" t="s">
        <v>685</v>
      </c>
      <c r="P4849" t="s">
        <v>686</v>
      </c>
      <c r="Q4849" t="s">
        <v>111</v>
      </c>
      <c r="R4849" t="s">
        <v>112</v>
      </c>
      <c r="S4849" t="s">
        <v>179</v>
      </c>
      <c r="T4849" t="s">
        <v>687</v>
      </c>
      <c r="U4849" t="s">
        <v>1189</v>
      </c>
      <c r="V4849">
        <f>YEAR(sales_order1[[#This Row],[date]])</f>
        <v>2022</v>
      </c>
      <c r="W4849" t="str">
        <f>TEXT(sales_order1[[#This Row],[date]], "Mmm")</f>
        <v>Mar</v>
      </c>
      <c r="X4849">
        <f>VALUE(TEXT(sales_order1[[#This Row],[date]], "D"))</f>
        <v>8</v>
      </c>
      <c r="Y4849">
        <v>10</v>
      </c>
    </row>
    <row r="4850" spans="1:25" x14ac:dyDescent="0.25">
      <c r="A4850" s="1">
        <v>44628</v>
      </c>
      <c r="B4850">
        <v>70447</v>
      </c>
      <c r="C4850" t="s">
        <v>374</v>
      </c>
      <c r="D4850" t="str">
        <f>VLOOKUP(sales_order1[[#This Row],[itemCode]],product_details3!B:C,2,0)</f>
        <v>EXFC50</v>
      </c>
      <c r="E4850" t="s">
        <v>375</v>
      </c>
      <c r="F4850" t="s">
        <v>183</v>
      </c>
      <c r="G4850">
        <v>200</v>
      </c>
      <c r="H4850">
        <v>19.649999999999999</v>
      </c>
      <c r="I4850">
        <v>3930</v>
      </c>
      <c r="J4850">
        <v>7.55</v>
      </c>
      <c r="K4850">
        <v>1510</v>
      </c>
      <c r="L4850">
        <v>12.1</v>
      </c>
      <c r="M4850">
        <v>0.61577608142493634</v>
      </c>
      <c r="N4850">
        <v>2420</v>
      </c>
      <c r="O4850" t="s">
        <v>69</v>
      </c>
      <c r="P4850" t="s">
        <v>70</v>
      </c>
      <c r="Q4850" t="s">
        <v>71</v>
      </c>
      <c r="R4850" t="s">
        <v>72</v>
      </c>
      <c r="S4850" t="s">
        <v>73</v>
      </c>
      <c r="T4850" t="s">
        <v>74</v>
      </c>
      <c r="U4850" t="s">
        <v>1190</v>
      </c>
      <c r="V4850">
        <f>YEAR(sales_order1[[#This Row],[date]])</f>
        <v>2022</v>
      </c>
      <c r="W4850" t="str">
        <f>TEXT(sales_order1[[#This Row],[date]], "Mmm")</f>
        <v>Mar</v>
      </c>
      <c r="X4850">
        <f>VALUE(TEXT(sales_order1[[#This Row],[date]], "D"))</f>
        <v>8</v>
      </c>
      <c r="Y4850">
        <v>10</v>
      </c>
    </row>
    <row r="4851" spans="1:25" x14ac:dyDescent="0.25">
      <c r="A4851" s="1">
        <v>44628</v>
      </c>
      <c r="B4851">
        <v>70448</v>
      </c>
      <c r="C4851" t="s">
        <v>35</v>
      </c>
      <c r="D4851" t="str">
        <f>VLOOKUP(sales_order1[[#This Row],[itemCode]],product_details3!B:C,2,0)</f>
        <v>SRMA30</v>
      </c>
      <c r="E4851" t="s">
        <v>36</v>
      </c>
      <c r="F4851" t="s">
        <v>30</v>
      </c>
      <c r="G4851">
        <v>150</v>
      </c>
      <c r="H4851">
        <v>26.2</v>
      </c>
      <c r="I4851">
        <v>3930</v>
      </c>
      <c r="J4851">
        <v>9.4</v>
      </c>
      <c r="K4851">
        <v>1410</v>
      </c>
      <c r="L4851">
        <v>16.8</v>
      </c>
      <c r="M4851">
        <v>0.6412213740458016</v>
      </c>
      <c r="N4851">
        <v>2520</v>
      </c>
      <c r="O4851" t="s">
        <v>582</v>
      </c>
      <c r="P4851" t="s">
        <v>583</v>
      </c>
      <c r="Q4851" t="s">
        <v>213</v>
      </c>
      <c r="R4851" t="s">
        <v>25</v>
      </c>
      <c r="S4851" t="s">
        <v>214</v>
      </c>
      <c r="T4851" t="s">
        <v>584</v>
      </c>
      <c r="U4851" t="s">
        <v>1191</v>
      </c>
      <c r="V4851">
        <f>YEAR(sales_order1[[#This Row],[date]])</f>
        <v>2022</v>
      </c>
      <c r="W4851" t="str">
        <f>TEXT(sales_order1[[#This Row],[date]], "Mmm")</f>
        <v>Mar</v>
      </c>
      <c r="X4851">
        <f>VALUE(TEXT(sales_order1[[#This Row],[date]], "D"))</f>
        <v>8</v>
      </c>
      <c r="Y4851">
        <v>10</v>
      </c>
    </row>
    <row r="4852" spans="1:25" x14ac:dyDescent="0.25">
      <c r="A4852" s="1">
        <v>44628</v>
      </c>
      <c r="B4852">
        <v>70449</v>
      </c>
      <c r="C4852" t="s">
        <v>115</v>
      </c>
      <c r="D4852" t="str">
        <f>VLOOKUP(sales_order1[[#This Row],[itemCode]],product_details3!B:C,2,0)</f>
        <v>SCRS30100</v>
      </c>
      <c r="E4852" t="s">
        <v>116</v>
      </c>
      <c r="F4852" t="s">
        <v>61</v>
      </c>
      <c r="G4852">
        <v>100</v>
      </c>
      <c r="H4852">
        <v>32.75</v>
      </c>
      <c r="I4852">
        <v>3275</v>
      </c>
      <c r="J4852">
        <v>11.25</v>
      </c>
      <c r="K4852">
        <v>1125</v>
      </c>
      <c r="L4852">
        <v>21.5</v>
      </c>
      <c r="M4852">
        <v>0.65648854961832059</v>
      </c>
      <c r="N4852">
        <v>2150</v>
      </c>
      <c r="O4852" t="s">
        <v>750</v>
      </c>
      <c r="P4852" t="s">
        <v>751</v>
      </c>
      <c r="Q4852" t="s">
        <v>132</v>
      </c>
      <c r="R4852" t="s">
        <v>56</v>
      </c>
      <c r="S4852" t="s">
        <v>133</v>
      </c>
      <c r="T4852" t="s">
        <v>578</v>
      </c>
      <c r="U4852" t="s">
        <v>1191</v>
      </c>
      <c r="V4852">
        <f>YEAR(sales_order1[[#This Row],[date]])</f>
        <v>2022</v>
      </c>
      <c r="W4852" t="str">
        <f>TEXT(sales_order1[[#This Row],[date]], "Mmm")</f>
        <v>Mar</v>
      </c>
      <c r="X4852">
        <f>VALUE(TEXT(sales_order1[[#This Row],[date]], "D"))</f>
        <v>8</v>
      </c>
      <c r="Y4852">
        <v>10</v>
      </c>
    </row>
    <row r="4853" spans="1:25" x14ac:dyDescent="0.25">
      <c r="A4853" s="1">
        <v>44628</v>
      </c>
      <c r="B4853">
        <v>70450</v>
      </c>
      <c r="C4853" t="s">
        <v>305</v>
      </c>
      <c r="D4853" t="str">
        <f>VLOOKUP(sales_order1[[#This Row],[itemCode]],product_details3!B:C,2,0)</f>
        <v>SRMA15</v>
      </c>
      <c r="E4853" t="s">
        <v>306</v>
      </c>
      <c r="F4853" t="s">
        <v>30</v>
      </c>
      <c r="G4853">
        <v>100</v>
      </c>
      <c r="H4853">
        <v>19.649999999999999</v>
      </c>
      <c r="I4853">
        <v>1965</v>
      </c>
      <c r="J4853">
        <v>7.55</v>
      </c>
      <c r="K4853">
        <v>755</v>
      </c>
      <c r="L4853">
        <v>12.1</v>
      </c>
      <c r="M4853">
        <v>0.61577608142493634</v>
      </c>
      <c r="N4853">
        <v>1210</v>
      </c>
      <c r="O4853" t="s">
        <v>495</v>
      </c>
      <c r="P4853" t="s">
        <v>496</v>
      </c>
      <c r="Q4853" t="s">
        <v>119</v>
      </c>
      <c r="R4853" t="s">
        <v>40</v>
      </c>
      <c r="S4853" t="s">
        <v>497</v>
      </c>
      <c r="T4853" t="s">
        <v>498</v>
      </c>
      <c r="U4853" t="s">
        <v>1190</v>
      </c>
      <c r="V4853">
        <f>YEAR(sales_order1[[#This Row],[date]])</f>
        <v>2022</v>
      </c>
      <c r="W4853" t="str">
        <f>TEXT(sales_order1[[#This Row],[date]], "Mmm")</f>
        <v>Mar</v>
      </c>
      <c r="X4853">
        <f>VALUE(TEXT(sales_order1[[#This Row],[date]], "D"))</f>
        <v>8</v>
      </c>
      <c r="Y4853">
        <v>10</v>
      </c>
    </row>
    <row r="4854" spans="1:25" x14ac:dyDescent="0.25">
      <c r="A4854" s="1">
        <v>44628</v>
      </c>
      <c r="B4854">
        <v>70451</v>
      </c>
      <c r="C4854" t="s">
        <v>288</v>
      </c>
      <c r="D4854" t="str">
        <f>VLOOKUP(sales_order1[[#This Row],[itemCode]],product_details3!B:C,2,0)</f>
        <v>MKRM200</v>
      </c>
      <c r="E4854" t="s">
        <v>289</v>
      </c>
      <c r="F4854" t="s">
        <v>151</v>
      </c>
      <c r="G4854">
        <v>50</v>
      </c>
      <c r="H4854">
        <v>19.25</v>
      </c>
      <c r="I4854">
        <v>962.5</v>
      </c>
      <c r="J4854">
        <v>7.75</v>
      </c>
      <c r="K4854">
        <v>387.5</v>
      </c>
      <c r="L4854">
        <v>11.5</v>
      </c>
      <c r="M4854">
        <v>0.59740259740259738</v>
      </c>
      <c r="N4854">
        <v>575</v>
      </c>
      <c r="O4854" t="s">
        <v>46</v>
      </c>
      <c r="P4854" t="s">
        <v>47</v>
      </c>
      <c r="Q4854" t="s">
        <v>48</v>
      </c>
      <c r="R4854" t="s">
        <v>25</v>
      </c>
      <c r="S4854" t="s">
        <v>49</v>
      </c>
      <c r="T4854" t="s">
        <v>50</v>
      </c>
      <c r="U4854" t="s">
        <v>1191</v>
      </c>
      <c r="V4854">
        <f>YEAR(sales_order1[[#This Row],[date]])</f>
        <v>2022</v>
      </c>
      <c r="W4854" t="str">
        <f>TEXT(sales_order1[[#This Row],[date]], "Mmm")</f>
        <v>Mar</v>
      </c>
      <c r="X4854">
        <f>VALUE(TEXT(sales_order1[[#This Row],[date]], "D"))</f>
        <v>8</v>
      </c>
      <c r="Y4854">
        <v>10</v>
      </c>
    </row>
    <row r="4855" spans="1:25" x14ac:dyDescent="0.25">
      <c r="A4855" s="1">
        <v>44628</v>
      </c>
      <c r="B4855">
        <v>70452</v>
      </c>
      <c r="C4855" t="s">
        <v>309</v>
      </c>
      <c r="D4855" t="str">
        <f>VLOOKUP(sales_order1[[#This Row],[itemCode]],product_details3!B:C,2,0)</f>
        <v>MSKC100</v>
      </c>
      <c r="E4855" t="s">
        <v>310</v>
      </c>
      <c r="F4855" t="s">
        <v>137</v>
      </c>
      <c r="G4855">
        <v>250</v>
      </c>
      <c r="H4855">
        <v>19.95</v>
      </c>
      <c r="I4855">
        <v>4987.5</v>
      </c>
      <c r="J4855">
        <v>8.1999999999999993</v>
      </c>
      <c r="K4855">
        <v>2050</v>
      </c>
      <c r="L4855">
        <v>11.75</v>
      </c>
      <c r="M4855">
        <v>0.58897243107769426</v>
      </c>
      <c r="N4855">
        <v>2937.5</v>
      </c>
      <c r="O4855" t="s">
        <v>417</v>
      </c>
      <c r="P4855" t="s">
        <v>418</v>
      </c>
      <c r="Q4855" t="s">
        <v>160</v>
      </c>
      <c r="R4855" t="s">
        <v>112</v>
      </c>
      <c r="S4855" t="s">
        <v>161</v>
      </c>
      <c r="T4855" t="s">
        <v>419</v>
      </c>
      <c r="U4855" t="s">
        <v>1189</v>
      </c>
      <c r="V4855">
        <f>YEAR(sales_order1[[#This Row],[date]])</f>
        <v>2022</v>
      </c>
      <c r="W4855" t="str">
        <f>TEXT(sales_order1[[#This Row],[date]], "Mmm")</f>
        <v>Mar</v>
      </c>
      <c r="X4855">
        <f>VALUE(TEXT(sales_order1[[#This Row],[date]], "D"))</f>
        <v>8</v>
      </c>
      <c r="Y4855">
        <v>10</v>
      </c>
    </row>
    <row r="4856" spans="1:25" x14ac:dyDescent="0.25">
      <c r="A4856" s="1">
        <v>44628</v>
      </c>
      <c r="B4856">
        <v>70453</v>
      </c>
      <c r="C4856" t="s">
        <v>309</v>
      </c>
      <c r="D4856" t="str">
        <f>VLOOKUP(sales_order1[[#This Row],[itemCode]],product_details3!B:C,2,0)</f>
        <v>MSKC100</v>
      </c>
      <c r="E4856" t="s">
        <v>310</v>
      </c>
      <c r="F4856" t="s">
        <v>137</v>
      </c>
      <c r="G4856">
        <v>200</v>
      </c>
      <c r="H4856">
        <v>19.95</v>
      </c>
      <c r="I4856">
        <v>3990</v>
      </c>
      <c r="J4856">
        <v>8.1999999999999993</v>
      </c>
      <c r="K4856">
        <v>1640</v>
      </c>
      <c r="L4856">
        <v>11.75</v>
      </c>
      <c r="M4856">
        <v>0.58897243107769426</v>
      </c>
      <c r="N4856">
        <v>2350</v>
      </c>
      <c r="O4856" t="s">
        <v>720</v>
      </c>
      <c r="P4856" t="s">
        <v>721</v>
      </c>
      <c r="Q4856" t="s">
        <v>24</v>
      </c>
      <c r="R4856" t="s">
        <v>25</v>
      </c>
      <c r="S4856" t="s">
        <v>33</v>
      </c>
      <c r="T4856" t="s">
        <v>722</v>
      </c>
      <c r="U4856" t="s">
        <v>1191</v>
      </c>
      <c r="V4856">
        <f>YEAR(sales_order1[[#This Row],[date]])</f>
        <v>2022</v>
      </c>
      <c r="W4856" t="str">
        <f>TEXT(sales_order1[[#This Row],[date]], "Mmm")</f>
        <v>Mar</v>
      </c>
      <c r="X4856">
        <f>VALUE(TEXT(sales_order1[[#This Row],[date]], "D"))</f>
        <v>8</v>
      </c>
      <c r="Y4856">
        <v>10</v>
      </c>
    </row>
    <row r="4857" spans="1:25" x14ac:dyDescent="0.25">
      <c r="A4857" s="1">
        <v>44628</v>
      </c>
      <c r="B4857">
        <v>70454</v>
      </c>
      <c r="C4857" t="s">
        <v>279</v>
      </c>
      <c r="D4857" t="str">
        <f>VLOOKUP(sales_order1[[#This Row],[itemCode]],product_details3!B:C,2,0)</f>
        <v>SRMC15</v>
      </c>
      <c r="E4857" t="s">
        <v>280</v>
      </c>
      <c r="F4857" t="s">
        <v>30</v>
      </c>
      <c r="G4857">
        <v>250</v>
      </c>
      <c r="H4857">
        <v>16.95</v>
      </c>
      <c r="I4857">
        <v>4237.5</v>
      </c>
      <c r="J4857">
        <v>6.2</v>
      </c>
      <c r="K4857">
        <v>1550</v>
      </c>
      <c r="L4857">
        <v>10.75</v>
      </c>
      <c r="M4857">
        <v>0.63421828908554578</v>
      </c>
      <c r="N4857">
        <v>2687.5</v>
      </c>
      <c r="O4857" t="s">
        <v>177</v>
      </c>
      <c r="P4857" t="s">
        <v>178</v>
      </c>
      <c r="Q4857" t="s">
        <v>111</v>
      </c>
      <c r="R4857" t="s">
        <v>112</v>
      </c>
      <c r="S4857" t="s">
        <v>179</v>
      </c>
      <c r="T4857" t="s">
        <v>180</v>
      </c>
      <c r="U4857" t="s">
        <v>1189</v>
      </c>
      <c r="V4857">
        <f>YEAR(sales_order1[[#This Row],[date]])</f>
        <v>2022</v>
      </c>
      <c r="W4857" t="str">
        <f>TEXT(sales_order1[[#This Row],[date]], "Mmm")</f>
        <v>Mar</v>
      </c>
      <c r="X4857">
        <f>VALUE(TEXT(sales_order1[[#This Row],[date]], "D"))</f>
        <v>8</v>
      </c>
      <c r="Y4857">
        <v>10</v>
      </c>
    </row>
    <row r="4858" spans="1:25" x14ac:dyDescent="0.25">
      <c r="A4858" s="1">
        <v>44628</v>
      </c>
      <c r="B4858">
        <v>70455</v>
      </c>
      <c r="C4858" t="s">
        <v>170</v>
      </c>
      <c r="D4858" t="str">
        <f>VLOOKUP(sales_order1[[#This Row],[itemCode]],product_details3!B:C,2,0)</f>
        <v>MKRM100</v>
      </c>
      <c r="E4858" t="s">
        <v>171</v>
      </c>
      <c r="F4858" t="s">
        <v>151</v>
      </c>
      <c r="G4858">
        <v>250</v>
      </c>
      <c r="H4858">
        <v>5.5</v>
      </c>
      <c r="I4858">
        <v>1375</v>
      </c>
      <c r="J4858">
        <v>2.2999999999999998</v>
      </c>
      <c r="K4858">
        <v>575</v>
      </c>
      <c r="L4858">
        <v>3.2</v>
      </c>
      <c r="M4858">
        <v>0.5818181818181819</v>
      </c>
      <c r="N4858">
        <v>800</v>
      </c>
      <c r="O4858" t="s">
        <v>528</v>
      </c>
      <c r="P4858" t="s">
        <v>529</v>
      </c>
      <c r="Q4858" t="s">
        <v>132</v>
      </c>
      <c r="R4858" t="s">
        <v>56</v>
      </c>
      <c r="S4858" t="s">
        <v>133</v>
      </c>
      <c r="T4858" t="s">
        <v>530</v>
      </c>
      <c r="U4858" t="s">
        <v>1191</v>
      </c>
      <c r="V4858">
        <f>YEAR(sales_order1[[#This Row],[date]])</f>
        <v>2022</v>
      </c>
      <c r="W4858" t="str">
        <f>TEXT(sales_order1[[#This Row],[date]], "Mmm")</f>
        <v>Mar</v>
      </c>
      <c r="X4858">
        <f>VALUE(TEXT(sales_order1[[#This Row],[date]], "D"))</f>
        <v>8</v>
      </c>
      <c r="Y4858">
        <v>10</v>
      </c>
    </row>
    <row r="4859" spans="1:25" x14ac:dyDescent="0.25">
      <c r="A4859" s="1">
        <v>44628</v>
      </c>
      <c r="B4859">
        <v>70456</v>
      </c>
      <c r="C4859" t="s">
        <v>103</v>
      </c>
      <c r="D4859" t="str">
        <f>VLOOKUP(sales_order1[[#This Row],[itemCode]],product_details3!B:C,2,0)</f>
        <v>SCRT50</v>
      </c>
      <c r="E4859" t="s">
        <v>104</v>
      </c>
      <c r="F4859" t="s">
        <v>61</v>
      </c>
      <c r="G4859">
        <v>200</v>
      </c>
      <c r="H4859">
        <v>16.95</v>
      </c>
      <c r="I4859">
        <v>3390</v>
      </c>
      <c r="J4859">
        <v>5.2</v>
      </c>
      <c r="K4859">
        <v>1040</v>
      </c>
      <c r="L4859">
        <v>11.75</v>
      </c>
      <c r="M4859">
        <v>0.69321533923303835</v>
      </c>
      <c r="N4859">
        <v>2350</v>
      </c>
      <c r="O4859" t="s">
        <v>467</v>
      </c>
      <c r="P4859" t="s">
        <v>468</v>
      </c>
      <c r="Q4859" t="s">
        <v>39</v>
      </c>
      <c r="R4859" t="s">
        <v>40</v>
      </c>
      <c r="S4859" t="s">
        <v>41</v>
      </c>
      <c r="T4859" t="s">
        <v>174</v>
      </c>
      <c r="U4859" t="s">
        <v>1188</v>
      </c>
      <c r="V4859">
        <f>YEAR(sales_order1[[#This Row],[date]])</f>
        <v>2022</v>
      </c>
      <c r="W4859" t="str">
        <f>TEXT(sales_order1[[#This Row],[date]], "Mmm")</f>
        <v>Mar</v>
      </c>
      <c r="X4859">
        <f>VALUE(TEXT(sales_order1[[#This Row],[date]], "D"))</f>
        <v>8</v>
      </c>
      <c r="Y4859">
        <v>10</v>
      </c>
    </row>
    <row r="4860" spans="1:25" x14ac:dyDescent="0.25">
      <c r="A4860" s="1">
        <v>44629</v>
      </c>
      <c r="B4860">
        <v>70457</v>
      </c>
      <c r="C4860" t="s">
        <v>320</v>
      </c>
      <c r="D4860" t="str">
        <f>VLOOKUP(sales_order1[[#This Row],[itemCode]],product_details3!B:C,2,0)</f>
        <v>SCR50+100</v>
      </c>
      <c r="E4860" t="s">
        <v>321</v>
      </c>
      <c r="F4860" t="s">
        <v>61</v>
      </c>
      <c r="G4860">
        <v>150</v>
      </c>
      <c r="H4860">
        <v>26.25</v>
      </c>
      <c r="I4860">
        <v>3937.5</v>
      </c>
      <c r="J4860">
        <v>7.75</v>
      </c>
      <c r="K4860">
        <v>1162.5</v>
      </c>
      <c r="L4860">
        <v>18.5</v>
      </c>
      <c r="M4860">
        <v>0.70476190476190481</v>
      </c>
      <c r="N4860">
        <v>2775</v>
      </c>
      <c r="O4860" t="s">
        <v>299</v>
      </c>
      <c r="P4860" t="s">
        <v>300</v>
      </c>
      <c r="Q4860" t="s">
        <v>100</v>
      </c>
      <c r="R4860" t="s">
        <v>40</v>
      </c>
      <c r="S4860" t="s">
        <v>101</v>
      </c>
      <c r="T4860" t="s">
        <v>301</v>
      </c>
      <c r="U4860" t="s">
        <v>1190</v>
      </c>
      <c r="V4860">
        <f>YEAR(sales_order1[[#This Row],[date]])</f>
        <v>2022</v>
      </c>
      <c r="W4860" t="str">
        <f>TEXT(sales_order1[[#This Row],[date]], "Mmm")</f>
        <v>Mar</v>
      </c>
      <c r="X4860">
        <f>VALUE(TEXT(sales_order1[[#This Row],[date]], "D"))</f>
        <v>9</v>
      </c>
      <c r="Y4860">
        <v>10</v>
      </c>
    </row>
    <row r="4861" spans="1:25" x14ac:dyDescent="0.25">
      <c r="A4861" s="1">
        <v>44629</v>
      </c>
      <c r="B4861">
        <v>70458</v>
      </c>
      <c r="C4861" t="s">
        <v>149</v>
      </c>
      <c r="D4861" t="str">
        <f>VLOOKUP(sales_order1[[#This Row],[itemCode]],product_details3!B:C,2,0)</f>
        <v>MKRW80</v>
      </c>
      <c r="E4861" t="s">
        <v>150</v>
      </c>
      <c r="F4861" t="s">
        <v>151</v>
      </c>
      <c r="G4861">
        <v>100</v>
      </c>
      <c r="H4861">
        <v>14.65</v>
      </c>
      <c r="I4861">
        <v>1465</v>
      </c>
      <c r="J4861">
        <v>6.55</v>
      </c>
      <c r="K4861">
        <v>655</v>
      </c>
      <c r="L4861">
        <v>8.1</v>
      </c>
      <c r="M4861">
        <v>0.55290102389078488</v>
      </c>
      <c r="N4861">
        <v>810</v>
      </c>
      <c r="O4861" t="s">
        <v>654</v>
      </c>
      <c r="P4861" t="s">
        <v>655</v>
      </c>
      <c r="Q4861" t="s">
        <v>100</v>
      </c>
      <c r="R4861" t="s">
        <v>40</v>
      </c>
      <c r="S4861" t="s">
        <v>101</v>
      </c>
      <c r="T4861" t="s">
        <v>656</v>
      </c>
      <c r="U4861" t="s">
        <v>1190</v>
      </c>
      <c r="V4861">
        <f>YEAR(sales_order1[[#This Row],[date]])</f>
        <v>2022</v>
      </c>
      <c r="W4861" t="str">
        <f>TEXT(sales_order1[[#This Row],[date]], "Mmm")</f>
        <v>Mar</v>
      </c>
      <c r="X4861">
        <f>VALUE(TEXT(sales_order1[[#This Row],[date]], "D"))</f>
        <v>9</v>
      </c>
      <c r="Y4861">
        <v>10</v>
      </c>
    </row>
    <row r="4862" spans="1:25" x14ac:dyDescent="0.25">
      <c r="A4862" s="1">
        <v>44629</v>
      </c>
      <c r="B4862">
        <v>70459</v>
      </c>
      <c r="C4862" t="s">
        <v>352</v>
      </c>
      <c r="D4862" t="str">
        <f>VLOOKUP(sales_order1[[#This Row],[itemCode]],product_details3!B:C,2,0)</f>
        <v>MSTL50</v>
      </c>
      <c r="E4862" t="s">
        <v>353</v>
      </c>
      <c r="F4862" t="s">
        <v>21</v>
      </c>
      <c r="G4862">
        <v>250</v>
      </c>
      <c r="H4862">
        <v>16.95</v>
      </c>
      <c r="I4862">
        <v>4237.5</v>
      </c>
      <c r="J4862">
        <v>5.2</v>
      </c>
      <c r="K4862">
        <v>1300</v>
      </c>
      <c r="L4862">
        <v>11.75</v>
      </c>
      <c r="M4862">
        <v>0.69321533923303835</v>
      </c>
      <c r="N4862">
        <v>2937.5</v>
      </c>
      <c r="O4862" t="s">
        <v>354</v>
      </c>
      <c r="P4862" t="s">
        <v>355</v>
      </c>
      <c r="Q4862" t="s">
        <v>119</v>
      </c>
      <c r="R4862" t="s">
        <v>40</v>
      </c>
      <c r="S4862" t="s">
        <v>356</v>
      </c>
      <c r="T4862" t="s">
        <v>357</v>
      </c>
      <c r="U4862" t="s">
        <v>1190</v>
      </c>
      <c r="V4862">
        <f>YEAR(sales_order1[[#This Row],[date]])</f>
        <v>2022</v>
      </c>
      <c r="W4862" t="str">
        <f>TEXT(sales_order1[[#This Row],[date]], "Mmm")</f>
        <v>Mar</v>
      </c>
      <c r="X4862">
        <f>VALUE(TEXT(sales_order1[[#This Row],[date]], "D"))</f>
        <v>9</v>
      </c>
      <c r="Y4862">
        <v>10</v>
      </c>
    </row>
    <row r="4863" spans="1:25" x14ac:dyDescent="0.25">
      <c r="A4863" s="1">
        <v>44629</v>
      </c>
      <c r="B4863">
        <v>70460</v>
      </c>
      <c r="C4863" t="s">
        <v>135</v>
      </c>
      <c r="D4863" t="str">
        <f>VLOOKUP(sales_order1[[#This Row],[itemCode]],product_details3!B:C,2,0)</f>
        <v>MSKSH</v>
      </c>
      <c r="E4863" t="s">
        <v>136</v>
      </c>
      <c r="F4863" t="s">
        <v>137</v>
      </c>
      <c r="G4863">
        <v>300</v>
      </c>
      <c r="H4863">
        <v>18.75</v>
      </c>
      <c r="I4863">
        <v>5625</v>
      </c>
      <c r="J4863">
        <v>7.45</v>
      </c>
      <c r="K4863">
        <v>2235</v>
      </c>
      <c r="L4863">
        <v>11.3</v>
      </c>
      <c r="M4863">
        <v>0.60266666666666668</v>
      </c>
      <c r="N4863">
        <v>3390</v>
      </c>
      <c r="O4863" t="s">
        <v>779</v>
      </c>
      <c r="P4863" t="s">
        <v>780</v>
      </c>
      <c r="Q4863" t="s">
        <v>239</v>
      </c>
      <c r="R4863" t="s">
        <v>112</v>
      </c>
      <c r="S4863" t="s">
        <v>240</v>
      </c>
      <c r="T4863" t="s">
        <v>241</v>
      </c>
      <c r="U4863" t="s">
        <v>1189</v>
      </c>
      <c r="V4863">
        <f>YEAR(sales_order1[[#This Row],[date]])</f>
        <v>2022</v>
      </c>
      <c r="W4863" t="str">
        <f>TEXT(sales_order1[[#This Row],[date]], "Mmm")</f>
        <v>Mar</v>
      </c>
      <c r="X4863">
        <f>VALUE(TEXT(sales_order1[[#This Row],[date]], "D"))</f>
        <v>9</v>
      </c>
      <c r="Y4863">
        <v>10</v>
      </c>
    </row>
    <row r="4864" spans="1:25" x14ac:dyDescent="0.25">
      <c r="A4864" s="1">
        <v>44629</v>
      </c>
      <c r="B4864">
        <v>70461</v>
      </c>
      <c r="C4864" t="s">
        <v>279</v>
      </c>
      <c r="D4864" t="str">
        <f>VLOOKUP(sales_order1[[#This Row],[itemCode]],product_details3!B:C,2,0)</f>
        <v>SRMC15</v>
      </c>
      <c r="E4864" t="s">
        <v>280</v>
      </c>
      <c r="F4864" t="s">
        <v>30</v>
      </c>
      <c r="G4864">
        <v>200</v>
      </c>
      <c r="H4864">
        <v>16.95</v>
      </c>
      <c r="I4864">
        <v>3390</v>
      </c>
      <c r="J4864">
        <v>6.2</v>
      </c>
      <c r="K4864">
        <v>1240</v>
      </c>
      <c r="L4864">
        <v>10.75</v>
      </c>
      <c r="M4864">
        <v>0.63421828908554578</v>
      </c>
      <c r="N4864">
        <v>2150</v>
      </c>
      <c r="O4864" t="s">
        <v>640</v>
      </c>
      <c r="P4864" t="s">
        <v>641</v>
      </c>
      <c r="Q4864" t="s">
        <v>132</v>
      </c>
      <c r="R4864" t="s">
        <v>56</v>
      </c>
      <c r="S4864" t="s">
        <v>133</v>
      </c>
      <c r="T4864" t="s">
        <v>642</v>
      </c>
      <c r="U4864" t="s">
        <v>1191</v>
      </c>
      <c r="V4864">
        <f>YEAR(sales_order1[[#This Row],[date]])</f>
        <v>2022</v>
      </c>
      <c r="W4864" t="str">
        <f>TEXT(sales_order1[[#This Row],[date]], "Mmm")</f>
        <v>Mar</v>
      </c>
      <c r="X4864">
        <f>VALUE(TEXT(sales_order1[[#This Row],[date]], "D"))</f>
        <v>9</v>
      </c>
      <c r="Y4864">
        <v>10</v>
      </c>
    </row>
    <row r="4865" spans="1:25" x14ac:dyDescent="0.25">
      <c r="A4865" s="1">
        <v>44629</v>
      </c>
      <c r="B4865">
        <v>70462</v>
      </c>
      <c r="C4865" t="s">
        <v>86</v>
      </c>
      <c r="D4865" t="str">
        <f>VLOOKUP(sales_order1[[#This Row],[itemCode]],product_details3!B:C,2,0)</f>
        <v>SRMH30</v>
      </c>
      <c r="E4865" t="s">
        <v>87</v>
      </c>
      <c r="F4865" t="s">
        <v>30</v>
      </c>
      <c r="G4865">
        <v>200</v>
      </c>
      <c r="H4865">
        <v>21</v>
      </c>
      <c r="I4865">
        <v>4200</v>
      </c>
      <c r="J4865">
        <v>6.6</v>
      </c>
      <c r="K4865">
        <v>1320</v>
      </c>
      <c r="L4865">
        <v>14.4</v>
      </c>
      <c r="M4865">
        <v>0.68571428571428572</v>
      </c>
      <c r="N4865">
        <v>2880</v>
      </c>
      <c r="O4865" t="s">
        <v>502</v>
      </c>
      <c r="P4865" t="s">
        <v>503</v>
      </c>
      <c r="Q4865" t="s">
        <v>218</v>
      </c>
      <c r="R4865" t="s">
        <v>40</v>
      </c>
      <c r="S4865" t="s">
        <v>219</v>
      </c>
      <c r="T4865" t="s">
        <v>504</v>
      </c>
      <c r="U4865" t="s">
        <v>1190</v>
      </c>
      <c r="V4865">
        <f>YEAR(sales_order1[[#This Row],[date]])</f>
        <v>2022</v>
      </c>
      <c r="W4865" t="str">
        <f>TEXT(sales_order1[[#This Row],[date]], "Mmm")</f>
        <v>Mar</v>
      </c>
      <c r="X4865">
        <f>VALUE(TEXT(sales_order1[[#This Row],[date]], "D"))</f>
        <v>9</v>
      </c>
      <c r="Y4865">
        <v>10</v>
      </c>
    </row>
    <row r="4866" spans="1:25" x14ac:dyDescent="0.25">
      <c r="A4866" s="1">
        <v>44629</v>
      </c>
      <c r="B4866">
        <v>70463</v>
      </c>
      <c r="C4866" t="s">
        <v>51</v>
      </c>
      <c r="D4866" t="str">
        <f>VLOOKUP(sales_order1[[#This Row],[itemCode]],product_details3!B:C,2,0)</f>
        <v>MSTH50</v>
      </c>
      <c r="E4866" t="s">
        <v>52</v>
      </c>
      <c r="F4866" t="s">
        <v>21</v>
      </c>
      <c r="G4866">
        <v>50</v>
      </c>
      <c r="H4866">
        <v>15.75</v>
      </c>
      <c r="I4866">
        <v>787.5</v>
      </c>
      <c r="J4866">
        <v>4.45</v>
      </c>
      <c r="K4866">
        <v>222.5</v>
      </c>
      <c r="L4866">
        <v>11.3</v>
      </c>
      <c r="M4866">
        <v>0.71746031746031746</v>
      </c>
      <c r="N4866">
        <v>565</v>
      </c>
      <c r="O4866" t="s">
        <v>302</v>
      </c>
      <c r="P4866" t="s">
        <v>303</v>
      </c>
      <c r="Q4866" t="s">
        <v>107</v>
      </c>
      <c r="R4866" t="s">
        <v>40</v>
      </c>
      <c r="S4866" t="s">
        <v>101</v>
      </c>
      <c r="T4866" t="s">
        <v>304</v>
      </c>
      <c r="U4866" t="s">
        <v>1190</v>
      </c>
      <c r="V4866">
        <f>YEAR(sales_order1[[#This Row],[date]])</f>
        <v>2022</v>
      </c>
      <c r="W4866" t="str">
        <f>TEXT(sales_order1[[#This Row],[date]], "Mmm")</f>
        <v>Mar</v>
      </c>
      <c r="X4866">
        <f>VALUE(TEXT(sales_order1[[#This Row],[date]], "D"))</f>
        <v>9</v>
      </c>
      <c r="Y4866">
        <v>10</v>
      </c>
    </row>
    <row r="4867" spans="1:25" x14ac:dyDescent="0.25">
      <c r="A4867" s="1">
        <v>44629</v>
      </c>
      <c r="B4867">
        <v>70464</v>
      </c>
      <c r="C4867" t="s">
        <v>35</v>
      </c>
      <c r="D4867" t="str">
        <f>VLOOKUP(sales_order1[[#This Row],[itemCode]],product_details3!B:C,2,0)</f>
        <v>SRMA30</v>
      </c>
      <c r="E4867" t="s">
        <v>36</v>
      </c>
      <c r="F4867" t="s">
        <v>30</v>
      </c>
      <c r="G4867">
        <v>50</v>
      </c>
      <c r="H4867">
        <v>26.2</v>
      </c>
      <c r="I4867">
        <v>1310</v>
      </c>
      <c r="J4867">
        <v>9.4</v>
      </c>
      <c r="K4867">
        <v>470</v>
      </c>
      <c r="L4867">
        <v>16.8</v>
      </c>
      <c r="M4867">
        <v>0.6412213740458016</v>
      </c>
      <c r="N4867">
        <v>840</v>
      </c>
      <c r="O4867" t="s">
        <v>803</v>
      </c>
      <c r="P4867" t="s">
        <v>804</v>
      </c>
      <c r="Q4867" t="s">
        <v>264</v>
      </c>
      <c r="R4867" t="s">
        <v>56</v>
      </c>
      <c r="S4867" t="s">
        <v>133</v>
      </c>
      <c r="T4867" t="s">
        <v>629</v>
      </c>
      <c r="U4867" t="s">
        <v>1191</v>
      </c>
      <c r="V4867">
        <f>YEAR(sales_order1[[#This Row],[date]])</f>
        <v>2022</v>
      </c>
      <c r="W4867" t="str">
        <f>TEXT(sales_order1[[#This Row],[date]], "Mmm")</f>
        <v>Mar</v>
      </c>
      <c r="X4867">
        <f>VALUE(TEXT(sales_order1[[#This Row],[date]], "D"))</f>
        <v>9</v>
      </c>
      <c r="Y4867">
        <v>10</v>
      </c>
    </row>
    <row r="4868" spans="1:25" x14ac:dyDescent="0.25">
      <c r="A4868" s="1">
        <v>44630</v>
      </c>
      <c r="B4868">
        <v>70465</v>
      </c>
      <c r="C4868" t="s">
        <v>103</v>
      </c>
      <c r="D4868" t="str">
        <f>VLOOKUP(sales_order1[[#This Row],[itemCode]],product_details3!B:C,2,0)</f>
        <v>SCRT50</v>
      </c>
      <c r="E4868" t="s">
        <v>104</v>
      </c>
      <c r="F4868" t="s">
        <v>61</v>
      </c>
      <c r="G4868">
        <v>150</v>
      </c>
      <c r="H4868">
        <v>16.95</v>
      </c>
      <c r="I4868">
        <v>2542.5</v>
      </c>
      <c r="J4868">
        <v>5.2</v>
      </c>
      <c r="K4868">
        <v>780</v>
      </c>
      <c r="L4868">
        <v>11.75</v>
      </c>
      <c r="M4868">
        <v>0.69321533923303835</v>
      </c>
      <c r="N4868">
        <v>1762.5</v>
      </c>
      <c r="O4868" t="s">
        <v>547</v>
      </c>
      <c r="P4868" t="s">
        <v>548</v>
      </c>
      <c r="Q4868" t="s">
        <v>146</v>
      </c>
      <c r="R4868" t="s">
        <v>112</v>
      </c>
      <c r="S4868" t="s">
        <v>147</v>
      </c>
      <c r="T4868" t="s">
        <v>549</v>
      </c>
      <c r="U4868" t="s">
        <v>1190</v>
      </c>
      <c r="V4868">
        <f>YEAR(sales_order1[[#This Row],[date]])</f>
        <v>2022</v>
      </c>
      <c r="W4868" t="str">
        <f>TEXT(sales_order1[[#This Row],[date]], "Mmm")</f>
        <v>Mar</v>
      </c>
      <c r="X4868">
        <f>VALUE(TEXT(sales_order1[[#This Row],[date]], "D"))</f>
        <v>10</v>
      </c>
      <c r="Y4868">
        <v>10</v>
      </c>
    </row>
    <row r="4869" spans="1:25" x14ac:dyDescent="0.25">
      <c r="A4869" s="1">
        <v>44630</v>
      </c>
      <c r="B4869">
        <v>70466</v>
      </c>
      <c r="C4869" t="s">
        <v>194</v>
      </c>
      <c r="D4869" t="str">
        <f>VLOOKUP(sales_order1[[#This Row],[itemCode]],product_details3!B:C,2,0)</f>
        <v>CLNG150</v>
      </c>
      <c r="E4869" t="s">
        <v>195</v>
      </c>
      <c r="F4869" t="s">
        <v>45</v>
      </c>
      <c r="G4869">
        <v>150</v>
      </c>
      <c r="H4869">
        <v>12.75</v>
      </c>
      <c r="I4869">
        <v>1912.5</v>
      </c>
      <c r="J4869">
        <v>4.45</v>
      </c>
      <c r="K4869">
        <v>667.5</v>
      </c>
      <c r="L4869">
        <v>8.3000000000000007</v>
      </c>
      <c r="M4869">
        <v>0.65098039215686276</v>
      </c>
      <c r="N4869">
        <v>1245</v>
      </c>
      <c r="O4869" t="s">
        <v>609</v>
      </c>
      <c r="P4869" t="s">
        <v>610</v>
      </c>
      <c r="Q4869" t="s">
        <v>93</v>
      </c>
      <c r="R4869" t="s">
        <v>72</v>
      </c>
      <c r="S4869" t="s">
        <v>260</v>
      </c>
      <c r="T4869" t="s">
        <v>611</v>
      </c>
      <c r="U4869" t="s">
        <v>1190</v>
      </c>
      <c r="V4869">
        <f>YEAR(sales_order1[[#This Row],[date]])</f>
        <v>2022</v>
      </c>
      <c r="W4869" t="str">
        <f>TEXT(sales_order1[[#This Row],[date]], "Mmm")</f>
        <v>Mar</v>
      </c>
      <c r="X4869">
        <f>VALUE(TEXT(sales_order1[[#This Row],[date]], "D"))</f>
        <v>10</v>
      </c>
      <c r="Y4869">
        <v>10</v>
      </c>
    </row>
    <row r="4870" spans="1:25" x14ac:dyDescent="0.25">
      <c r="A4870" s="1">
        <v>44630</v>
      </c>
      <c r="B4870">
        <v>70467</v>
      </c>
      <c r="C4870" t="s">
        <v>339</v>
      </c>
      <c r="D4870" t="str">
        <f>VLOOKUP(sales_order1[[#This Row],[itemCode]],product_details3!B:C,2,0)</f>
        <v>SRMH50</v>
      </c>
      <c r="E4870" t="s">
        <v>340</v>
      </c>
      <c r="F4870" t="s">
        <v>30</v>
      </c>
      <c r="G4870">
        <v>50</v>
      </c>
      <c r="H4870">
        <v>31.25</v>
      </c>
      <c r="I4870">
        <v>1562.5</v>
      </c>
      <c r="J4870">
        <v>10.75</v>
      </c>
      <c r="K4870">
        <v>537.5</v>
      </c>
      <c r="L4870">
        <v>20.5</v>
      </c>
      <c r="M4870">
        <v>0.65600000000000003</v>
      </c>
      <c r="N4870">
        <v>1025</v>
      </c>
      <c r="O4870" t="s">
        <v>427</v>
      </c>
      <c r="P4870" t="s">
        <v>428</v>
      </c>
      <c r="Q4870" t="s">
        <v>239</v>
      </c>
      <c r="R4870" t="s">
        <v>112</v>
      </c>
      <c r="S4870" t="s">
        <v>240</v>
      </c>
      <c r="T4870" t="s">
        <v>429</v>
      </c>
      <c r="U4870" t="s">
        <v>1189</v>
      </c>
      <c r="V4870">
        <f>YEAR(sales_order1[[#This Row],[date]])</f>
        <v>2022</v>
      </c>
      <c r="W4870" t="str">
        <f>TEXT(sales_order1[[#This Row],[date]], "Mmm")</f>
        <v>Mar</v>
      </c>
      <c r="X4870">
        <f>VALUE(TEXT(sales_order1[[#This Row],[date]], "D"))</f>
        <v>10</v>
      </c>
      <c r="Y4870">
        <v>10</v>
      </c>
    </row>
    <row r="4871" spans="1:25" x14ac:dyDescent="0.25">
      <c r="A4871" s="1">
        <v>44630</v>
      </c>
      <c r="B4871">
        <v>70468</v>
      </c>
      <c r="C4871" t="s">
        <v>194</v>
      </c>
      <c r="D4871" t="str">
        <f>VLOOKUP(sales_order1[[#This Row],[itemCode]],product_details3!B:C,2,0)</f>
        <v>CLNG150</v>
      </c>
      <c r="E4871" t="s">
        <v>195</v>
      </c>
      <c r="F4871" t="s">
        <v>45</v>
      </c>
      <c r="G4871">
        <v>150</v>
      </c>
      <c r="H4871">
        <v>12.75</v>
      </c>
      <c r="I4871">
        <v>1912.5</v>
      </c>
      <c r="J4871">
        <v>4.45</v>
      </c>
      <c r="K4871">
        <v>667.5</v>
      </c>
      <c r="L4871">
        <v>8.3000000000000007</v>
      </c>
      <c r="M4871">
        <v>0.65098039215686276</v>
      </c>
      <c r="N4871">
        <v>1245</v>
      </c>
      <c r="O4871" t="s">
        <v>216</v>
      </c>
      <c r="P4871" t="s">
        <v>217</v>
      </c>
      <c r="Q4871" t="s">
        <v>218</v>
      </c>
      <c r="R4871" t="s">
        <v>40</v>
      </c>
      <c r="S4871" t="s">
        <v>219</v>
      </c>
      <c r="T4871" t="s">
        <v>220</v>
      </c>
      <c r="U4871" t="s">
        <v>1190</v>
      </c>
      <c r="V4871">
        <f>YEAR(sales_order1[[#This Row],[date]])</f>
        <v>2022</v>
      </c>
      <c r="W4871" t="str">
        <f>TEXT(sales_order1[[#This Row],[date]], "Mmm")</f>
        <v>Mar</v>
      </c>
      <c r="X4871">
        <f>VALUE(TEXT(sales_order1[[#This Row],[date]], "D"))</f>
        <v>10</v>
      </c>
      <c r="Y4871">
        <v>10</v>
      </c>
    </row>
    <row r="4872" spans="1:25" x14ac:dyDescent="0.25">
      <c r="A4872" s="1">
        <v>44630</v>
      </c>
      <c r="B4872">
        <v>70469</v>
      </c>
      <c r="C4872" t="s">
        <v>204</v>
      </c>
      <c r="D4872" t="str">
        <f>VLOOKUP(sales_order1[[#This Row],[itemCode]],product_details3!B:C,2,0)</f>
        <v>MKRM150</v>
      </c>
      <c r="E4872" t="s">
        <v>205</v>
      </c>
      <c r="F4872" t="s">
        <v>151</v>
      </c>
      <c r="G4872">
        <v>200</v>
      </c>
      <c r="H4872">
        <v>10.75</v>
      </c>
      <c r="I4872">
        <v>2150</v>
      </c>
      <c r="J4872">
        <v>4.45</v>
      </c>
      <c r="K4872">
        <v>890</v>
      </c>
      <c r="L4872">
        <v>6.3</v>
      </c>
      <c r="M4872">
        <v>0.586046511627907</v>
      </c>
      <c r="N4872">
        <v>1260</v>
      </c>
      <c r="O4872" t="s">
        <v>392</v>
      </c>
      <c r="P4872" t="s">
        <v>393</v>
      </c>
      <c r="Q4872" t="s">
        <v>264</v>
      </c>
      <c r="R4872" t="s">
        <v>56</v>
      </c>
      <c r="S4872" t="s">
        <v>133</v>
      </c>
      <c r="T4872" t="s">
        <v>394</v>
      </c>
      <c r="U4872" t="s">
        <v>1191</v>
      </c>
      <c r="V4872">
        <f>YEAR(sales_order1[[#This Row],[date]])</f>
        <v>2022</v>
      </c>
      <c r="W4872" t="str">
        <f>TEXT(sales_order1[[#This Row],[date]], "Mmm")</f>
        <v>Mar</v>
      </c>
      <c r="X4872">
        <f>VALUE(TEXT(sales_order1[[#This Row],[date]], "D"))</f>
        <v>10</v>
      </c>
      <c r="Y4872">
        <v>10</v>
      </c>
    </row>
    <row r="4873" spans="1:25" x14ac:dyDescent="0.25">
      <c r="A4873" s="1">
        <v>44630</v>
      </c>
      <c r="B4873">
        <v>70470</v>
      </c>
      <c r="C4873" t="s">
        <v>404</v>
      </c>
      <c r="D4873" t="str">
        <f>VLOOKUP(sales_order1[[#This Row],[itemCode]],product_details3!B:C,2,0)</f>
        <v>TNRE200</v>
      </c>
      <c r="E4873" t="s">
        <v>405</v>
      </c>
      <c r="F4873" t="s">
        <v>124</v>
      </c>
      <c r="G4873">
        <v>50</v>
      </c>
      <c r="H4873">
        <v>22.6</v>
      </c>
      <c r="I4873">
        <v>1130</v>
      </c>
      <c r="J4873">
        <v>7.6</v>
      </c>
      <c r="K4873">
        <v>380</v>
      </c>
      <c r="L4873">
        <v>15</v>
      </c>
      <c r="M4873">
        <v>0.66371681415929207</v>
      </c>
      <c r="N4873">
        <v>750</v>
      </c>
      <c r="O4873" t="s">
        <v>481</v>
      </c>
      <c r="P4873" t="s">
        <v>482</v>
      </c>
      <c r="Q4873" t="s">
        <v>107</v>
      </c>
      <c r="R4873" t="s">
        <v>40</v>
      </c>
      <c r="S4873" t="s">
        <v>101</v>
      </c>
      <c r="T4873" t="s">
        <v>483</v>
      </c>
      <c r="U4873" t="s">
        <v>1190</v>
      </c>
      <c r="V4873">
        <f>YEAR(sales_order1[[#This Row],[date]])</f>
        <v>2022</v>
      </c>
      <c r="W4873" t="str">
        <f>TEXT(sales_order1[[#This Row],[date]], "Mmm")</f>
        <v>Mar</v>
      </c>
      <c r="X4873">
        <f>VALUE(TEXT(sales_order1[[#This Row],[date]], "D"))</f>
        <v>10</v>
      </c>
      <c r="Y4873">
        <v>10</v>
      </c>
    </row>
    <row r="4874" spans="1:25" x14ac:dyDescent="0.25">
      <c r="A4874" s="1">
        <v>44630</v>
      </c>
      <c r="B4874">
        <v>70471</v>
      </c>
      <c r="C4874" t="s">
        <v>128</v>
      </c>
      <c r="D4874" t="str">
        <f>VLOOKUP(sales_order1[[#This Row],[itemCode]],product_details3!B:C,2,0)</f>
        <v>SCRT100</v>
      </c>
      <c r="E4874" t="s">
        <v>129</v>
      </c>
      <c r="F4874" t="s">
        <v>61</v>
      </c>
      <c r="G4874">
        <v>450</v>
      </c>
      <c r="H4874">
        <v>28.25</v>
      </c>
      <c r="I4874">
        <v>12712.5</v>
      </c>
      <c r="J4874">
        <v>9</v>
      </c>
      <c r="K4874">
        <v>4050</v>
      </c>
      <c r="L4874">
        <v>19.25</v>
      </c>
      <c r="M4874">
        <v>0.68141592920353977</v>
      </c>
      <c r="N4874">
        <v>8662.5</v>
      </c>
      <c r="O4874" t="s">
        <v>618</v>
      </c>
      <c r="P4874" t="s">
        <v>619</v>
      </c>
      <c r="Q4874" t="s">
        <v>77</v>
      </c>
      <c r="R4874" t="s">
        <v>72</v>
      </c>
      <c r="S4874" t="s">
        <v>140</v>
      </c>
      <c r="T4874" t="s">
        <v>620</v>
      </c>
      <c r="U4874" t="s">
        <v>1190</v>
      </c>
      <c r="V4874">
        <f>YEAR(sales_order1[[#This Row],[date]])</f>
        <v>2022</v>
      </c>
      <c r="W4874" t="str">
        <f>TEXT(sales_order1[[#This Row],[date]], "Mmm")</f>
        <v>Mar</v>
      </c>
      <c r="X4874">
        <f>VALUE(TEXT(sales_order1[[#This Row],[date]], "D"))</f>
        <v>10</v>
      </c>
      <c r="Y4874">
        <v>10</v>
      </c>
    </row>
    <row r="4875" spans="1:25" x14ac:dyDescent="0.25">
      <c r="A4875" s="1">
        <v>44630</v>
      </c>
      <c r="B4875">
        <v>70472</v>
      </c>
      <c r="C4875" t="s">
        <v>194</v>
      </c>
      <c r="D4875" t="str">
        <f>VLOOKUP(sales_order1[[#This Row],[itemCode]],product_details3!B:C,2,0)</f>
        <v>CLNG150</v>
      </c>
      <c r="E4875" t="s">
        <v>195</v>
      </c>
      <c r="F4875" t="s">
        <v>45</v>
      </c>
      <c r="G4875">
        <v>50</v>
      </c>
      <c r="H4875">
        <v>12.75</v>
      </c>
      <c r="I4875">
        <v>637.5</v>
      </c>
      <c r="J4875">
        <v>4.45</v>
      </c>
      <c r="K4875">
        <v>222.5</v>
      </c>
      <c r="L4875">
        <v>8.3000000000000007</v>
      </c>
      <c r="M4875">
        <v>0.65098039215686276</v>
      </c>
      <c r="N4875">
        <v>415</v>
      </c>
      <c r="O4875" t="s">
        <v>227</v>
      </c>
      <c r="P4875" t="s">
        <v>228</v>
      </c>
      <c r="Q4875" t="s">
        <v>64</v>
      </c>
      <c r="R4875" t="s">
        <v>40</v>
      </c>
      <c r="S4875" t="s">
        <v>229</v>
      </c>
      <c r="T4875" t="s">
        <v>230</v>
      </c>
      <c r="U4875" t="s">
        <v>1189</v>
      </c>
      <c r="V4875">
        <f>YEAR(sales_order1[[#This Row],[date]])</f>
        <v>2022</v>
      </c>
      <c r="W4875" t="str">
        <f>TEXT(sales_order1[[#This Row],[date]], "Mmm")</f>
        <v>Mar</v>
      </c>
      <c r="X4875">
        <f>VALUE(TEXT(sales_order1[[#This Row],[date]], "D"))</f>
        <v>10</v>
      </c>
      <c r="Y4875">
        <v>10</v>
      </c>
    </row>
    <row r="4876" spans="1:25" x14ac:dyDescent="0.25">
      <c r="A4876" s="1">
        <v>44631</v>
      </c>
      <c r="B4876">
        <v>70473</v>
      </c>
      <c r="C4876" t="s">
        <v>103</v>
      </c>
      <c r="D4876" t="str">
        <f>VLOOKUP(sales_order1[[#This Row],[itemCode]],product_details3!B:C,2,0)</f>
        <v>SCRT50</v>
      </c>
      <c r="E4876" t="s">
        <v>104</v>
      </c>
      <c r="F4876" t="s">
        <v>61</v>
      </c>
      <c r="G4876">
        <v>50</v>
      </c>
      <c r="H4876">
        <v>16.95</v>
      </c>
      <c r="I4876">
        <v>847.5</v>
      </c>
      <c r="J4876">
        <v>5.2</v>
      </c>
      <c r="K4876">
        <v>260</v>
      </c>
      <c r="L4876">
        <v>11.75</v>
      </c>
      <c r="M4876">
        <v>0.69321533923303835</v>
      </c>
      <c r="N4876">
        <v>587.5</v>
      </c>
      <c r="O4876" t="s">
        <v>769</v>
      </c>
      <c r="P4876" t="s">
        <v>770</v>
      </c>
      <c r="Q4876" t="s">
        <v>378</v>
      </c>
      <c r="R4876" t="s">
        <v>72</v>
      </c>
      <c r="S4876" t="s">
        <v>545</v>
      </c>
      <c r="T4876" t="s">
        <v>546</v>
      </c>
      <c r="U4876" t="s">
        <v>1188</v>
      </c>
      <c r="V4876">
        <f>YEAR(sales_order1[[#This Row],[date]])</f>
        <v>2022</v>
      </c>
      <c r="W4876" t="str">
        <f>TEXT(sales_order1[[#This Row],[date]], "Mmm")</f>
        <v>Mar</v>
      </c>
      <c r="X4876">
        <f>VALUE(TEXT(sales_order1[[#This Row],[date]], "D"))</f>
        <v>11</v>
      </c>
      <c r="Y4876">
        <v>10</v>
      </c>
    </row>
    <row r="4877" spans="1:25" x14ac:dyDescent="0.25">
      <c r="A4877" s="1">
        <v>44631</v>
      </c>
      <c r="B4877">
        <v>70474</v>
      </c>
      <c r="C4877" t="s">
        <v>320</v>
      </c>
      <c r="D4877" t="str">
        <f>VLOOKUP(sales_order1[[#This Row],[itemCode]],product_details3!B:C,2,0)</f>
        <v>SCR50+100</v>
      </c>
      <c r="E4877" t="s">
        <v>321</v>
      </c>
      <c r="F4877" t="s">
        <v>61</v>
      </c>
      <c r="G4877">
        <v>500</v>
      </c>
      <c r="H4877">
        <v>26.25</v>
      </c>
      <c r="I4877">
        <v>13125</v>
      </c>
      <c r="J4877">
        <v>7.75</v>
      </c>
      <c r="K4877">
        <v>3875</v>
      </c>
      <c r="L4877">
        <v>18.5</v>
      </c>
      <c r="M4877">
        <v>0.70476190476190481</v>
      </c>
      <c r="N4877">
        <v>9250</v>
      </c>
      <c r="O4877" t="s">
        <v>253</v>
      </c>
      <c r="P4877" t="s">
        <v>254</v>
      </c>
      <c r="Q4877" t="s">
        <v>191</v>
      </c>
      <c r="R4877" t="s">
        <v>56</v>
      </c>
      <c r="S4877" t="s">
        <v>192</v>
      </c>
      <c r="T4877" t="s">
        <v>255</v>
      </c>
      <c r="U4877" t="s">
        <v>1191</v>
      </c>
      <c r="V4877">
        <f>YEAR(sales_order1[[#This Row],[date]])</f>
        <v>2022</v>
      </c>
      <c r="W4877" t="str">
        <f>TEXT(sales_order1[[#This Row],[date]], "Mmm")</f>
        <v>Mar</v>
      </c>
      <c r="X4877">
        <f>VALUE(TEXT(sales_order1[[#This Row],[date]], "D"))</f>
        <v>11</v>
      </c>
      <c r="Y4877">
        <v>10</v>
      </c>
    </row>
    <row r="4878" spans="1:25" x14ac:dyDescent="0.25">
      <c r="A4878" s="1">
        <v>44631</v>
      </c>
      <c r="B4878">
        <v>70475</v>
      </c>
      <c r="C4878" t="s">
        <v>279</v>
      </c>
      <c r="D4878" t="str">
        <f>VLOOKUP(sales_order1[[#This Row],[itemCode]],product_details3!B:C,2,0)</f>
        <v>SRMC15</v>
      </c>
      <c r="E4878" t="s">
        <v>280</v>
      </c>
      <c r="F4878" t="s">
        <v>30</v>
      </c>
      <c r="G4878">
        <v>300</v>
      </c>
      <c r="H4878">
        <v>16.95</v>
      </c>
      <c r="I4878">
        <v>5085</v>
      </c>
      <c r="J4878">
        <v>6.2</v>
      </c>
      <c r="K4878">
        <v>1860</v>
      </c>
      <c r="L4878">
        <v>10.75</v>
      </c>
      <c r="M4878">
        <v>0.63421828908554578</v>
      </c>
      <c r="N4878">
        <v>3225</v>
      </c>
      <c r="O4878" t="s">
        <v>478</v>
      </c>
      <c r="P4878" t="s">
        <v>479</v>
      </c>
      <c r="Q4878" t="s">
        <v>186</v>
      </c>
      <c r="R4878" t="s">
        <v>112</v>
      </c>
      <c r="S4878" t="s">
        <v>246</v>
      </c>
      <c r="T4878" t="s">
        <v>480</v>
      </c>
      <c r="U4878" t="s">
        <v>1189</v>
      </c>
      <c r="V4878">
        <f>YEAR(sales_order1[[#This Row],[date]])</f>
        <v>2022</v>
      </c>
      <c r="W4878" t="str">
        <f>TEXT(sales_order1[[#This Row],[date]], "Mmm")</f>
        <v>Mar</v>
      </c>
      <c r="X4878">
        <f>VALUE(TEXT(sales_order1[[#This Row],[date]], "D"))</f>
        <v>11</v>
      </c>
      <c r="Y4878">
        <v>10</v>
      </c>
    </row>
    <row r="4879" spans="1:25" x14ac:dyDescent="0.25">
      <c r="A4879" s="1">
        <v>44631</v>
      </c>
      <c r="B4879">
        <v>70476</v>
      </c>
      <c r="C4879" t="s">
        <v>19</v>
      </c>
      <c r="D4879" t="str">
        <f>VLOOKUP(sales_order1[[#This Row],[itemCode]],product_details3!B:C,2,0)</f>
        <v>MSTH100</v>
      </c>
      <c r="E4879" t="s">
        <v>20</v>
      </c>
      <c r="F4879" t="s">
        <v>21</v>
      </c>
      <c r="G4879">
        <v>50</v>
      </c>
      <c r="H4879">
        <v>26.25</v>
      </c>
      <c r="I4879">
        <v>1312.5</v>
      </c>
      <c r="J4879">
        <v>7.75</v>
      </c>
      <c r="K4879">
        <v>387.5</v>
      </c>
      <c r="L4879">
        <v>18.5</v>
      </c>
      <c r="M4879">
        <v>0.70476190476190481</v>
      </c>
      <c r="N4879">
        <v>925</v>
      </c>
      <c r="O4879" t="s">
        <v>366</v>
      </c>
      <c r="P4879" t="s">
        <v>367</v>
      </c>
      <c r="Q4879" t="s">
        <v>239</v>
      </c>
      <c r="R4879" t="s">
        <v>112</v>
      </c>
      <c r="S4879" t="s">
        <v>368</v>
      </c>
      <c r="T4879" t="s">
        <v>369</v>
      </c>
      <c r="U4879" t="s">
        <v>1189</v>
      </c>
      <c r="V4879">
        <f>YEAR(sales_order1[[#This Row],[date]])</f>
        <v>2022</v>
      </c>
      <c r="W4879" t="str">
        <f>TEXT(sales_order1[[#This Row],[date]], "Mmm")</f>
        <v>Mar</v>
      </c>
      <c r="X4879">
        <f>VALUE(TEXT(sales_order1[[#This Row],[date]], "D"))</f>
        <v>11</v>
      </c>
      <c r="Y4879">
        <v>10</v>
      </c>
    </row>
    <row r="4880" spans="1:25" x14ac:dyDescent="0.25">
      <c r="A4880" s="1">
        <v>44631</v>
      </c>
      <c r="B4880">
        <v>70477</v>
      </c>
      <c r="C4880" t="s">
        <v>313</v>
      </c>
      <c r="D4880" t="str">
        <f>VLOOKUP(sales_order1[[#This Row],[itemCode]],product_details3!B:C,2,0)</f>
        <v>MSKO50</v>
      </c>
      <c r="E4880" t="s">
        <v>314</v>
      </c>
      <c r="F4880" t="s">
        <v>137</v>
      </c>
      <c r="G4880">
        <v>100</v>
      </c>
      <c r="H4880">
        <v>14.65</v>
      </c>
      <c r="I4880">
        <v>1465</v>
      </c>
      <c r="J4880">
        <v>6.55</v>
      </c>
      <c r="K4880">
        <v>655</v>
      </c>
      <c r="L4880">
        <v>8.1</v>
      </c>
      <c r="M4880">
        <v>0.55290102389078488</v>
      </c>
      <c r="N4880">
        <v>810</v>
      </c>
      <c r="O4880" t="s">
        <v>105</v>
      </c>
      <c r="P4880" t="s">
        <v>106</v>
      </c>
      <c r="Q4880" t="s">
        <v>107</v>
      </c>
      <c r="R4880" t="s">
        <v>40</v>
      </c>
      <c r="S4880" t="s">
        <v>101</v>
      </c>
      <c r="T4880" t="s">
        <v>108</v>
      </c>
      <c r="U4880" t="s">
        <v>1190</v>
      </c>
      <c r="V4880">
        <f>YEAR(sales_order1[[#This Row],[date]])</f>
        <v>2022</v>
      </c>
      <c r="W4880" t="str">
        <f>TEXT(sales_order1[[#This Row],[date]], "Mmm")</f>
        <v>Mar</v>
      </c>
      <c r="X4880">
        <f>VALUE(TEXT(sales_order1[[#This Row],[date]], "D"))</f>
        <v>11</v>
      </c>
      <c r="Y4880">
        <v>10</v>
      </c>
    </row>
    <row r="4881" spans="1:25" x14ac:dyDescent="0.25">
      <c r="A4881" s="1">
        <v>44631</v>
      </c>
      <c r="B4881">
        <v>70478</v>
      </c>
      <c r="C4881" t="s">
        <v>19</v>
      </c>
      <c r="D4881" t="str">
        <f>VLOOKUP(sales_order1[[#This Row],[itemCode]],product_details3!B:C,2,0)</f>
        <v>MSTH100</v>
      </c>
      <c r="E4881" t="s">
        <v>20</v>
      </c>
      <c r="F4881" t="s">
        <v>21</v>
      </c>
      <c r="G4881">
        <v>250</v>
      </c>
      <c r="H4881">
        <v>26.25</v>
      </c>
      <c r="I4881">
        <v>6562.5</v>
      </c>
      <c r="J4881">
        <v>7.75</v>
      </c>
      <c r="K4881">
        <v>1937.5</v>
      </c>
      <c r="L4881">
        <v>18.5</v>
      </c>
      <c r="M4881">
        <v>0.70476190476190481</v>
      </c>
      <c r="N4881">
        <v>4625</v>
      </c>
      <c r="O4881" t="s">
        <v>765</v>
      </c>
      <c r="P4881" t="s">
        <v>766</v>
      </c>
      <c r="Q4881" t="s">
        <v>39</v>
      </c>
      <c r="R4881" t="s">
        <v>40</v>
      </c>
      <c r="S4881" t="s">
        <v>41</v>
      </c>
      <c r="T4881" t="s">
        <v>745</v>
      </c>
      <c r="U4881" t="s">
        <v>1188</v>
      </c>
      <c r="V4881">
        <f>YEAR(sales_order1[[#This Row],[date]])</f>
        <v>2022</v>
      </c>
      <c r="W4881" t="str">
        <f>TEXT(sales_order1[[#This Row],[date]], "Mmm")</f>
        <v>Mar</v>
      </c>
      <c r="X4881">
        <f>VALUE(TEXT(sales_order1[[#This Row],[date]], "D"))</f>
        <v>11</v>
      </c>
      <c r="Y4881">
        <v>10</v>
      </c>
    </row>
    <row r="4882" spans="1:25" x14ac:dyDescent="0.25">
      <c r="A4882" s="1">
        <v>44631</v>
      </c>
      <c r="B4882">
        <v>70479</v>
      </c>
      <c r="C4882" t="s">
        <v>235</v>
      </c>
      <c r="D4882" t="str">
        <f>VLOOKUP(sales_order1[[#This Row],[itemCode]],product_details3!B:C,2,0)</f>
        <v>CLNF150</v>
      </c>
      <c r="E4882" t="s">
        <v>236</v>
      </c>
      <c r="F4882" t="s">
        <v>45</v>
      </c>
      <c r="G4882">
        <v>250</v>
      </c>
      <c r="H4882">
        <v>13.95</v>
      </c>
      <c r="I4882">
        <v>3487.5</v>
      </c>
      <c r="J4882">
        <v>5.2</v>
      </c>
      <c r="K4882">
        <v>1300</v>
      </c>
      <c r="L4882">
        <v>8.75</v>
      </c>
      <c r="M4882">
        <v>0.62724014336917566</v>
      </c>
      <c r="N4882">
        <v>2187.5</v>
      </c>
      <c r="O4882" t="s">
        <v>720</v>
      </c>
      <c r="P4882" t="s">
        <v>721</v>
      </c>
      <c r="Q4882" t="s">
        <v>24</v>
      </c>
      <c r="R4882" t="s">
        <v>25</v>
      </c>
      <c r="S4882" t="s">
        <v>33</v>
      </c>
      <c r="T4882" t="s">
        <v>722</v>
      </c>
      <c r="U4882" t="s">
        <v>1191</v>
      </c>
      <c r="V4882">
        <f>YEAR(sales_order1[[#This Row],[date]])</f>
        <v>2022</v>
      </c>
      <c r="W4882" t="str">
        <f>TEXT(sales_order1[[#This Row],[date]], "Mmm")</f>
        <v>Mar</v>
      </c>
      <c r="X4882">
        <f>VALUE(TEXT(sales_order1[[#This Row],[date]], "D"))</f>
        <v>11</v>
      </c>
      <c r="Y4882">
        <v>10</v>
      </c>
    </row>
    <row r="4883" spans="1:25" x14ac:dyDescent="0.25">
      <c r="A4883" s="1">
        <v>44631</v>
      </c>
      <c r="B4883">
        <v>70480</v>
      </c>
      <c r="C4883" t="s">
        <v>406</v>
      </c>
      <c r="D4883" t="str">
        <f>VLOOKUP(sales_order1[[#This Row],[itemCode]],product_details3!B:C,2,0)</f>
        <v>MKRO200</v>
      </c>
      <c r="E4883" t="s">
        <v>407</v>
      </c>
      <c r="F4883" t="s">
        <v>151</v>
      </c>
      <c r="G4883">
        <v>250</v>
      </c>
      <c r="H4883">
        <v>21.25</v>
      </c>
      <c r="I4883">
        <v>5312.5</v>
      </c>
      <c r="J4883">
        <v>9</v>
      </c>
      <c r="K4883">
        <v>2250</v>
      </c>
      <c r="L4883">
        <v>12.25</v>
      </c>
      <c r="M4883">
        <v>0.57647058823529407</v>
      </c>
      <c r="N4883">
        <v>3062.5</v>
      </c>
      <c r="O4883" t="s">
        <v>82</v>
      </c>
      <c r="P4883" t="s">
        <v>83</v>
      </c>
      <c r="Q4883" t="s">
        <v>64</v>
      </c>
      <c r="R4883" t="s">
        <v>40</v>
      </c>
      <c r="S4883" t="s">
        <v>84</v>
      </c>
      <c r="T4883" t="s">
        <v>85</v>
      </c>
      <c r="U4883" t="s">
        <v>1189</v>
      </c>
      <c r="V4883">
        <f>YEAR(sales_order1[[#This Row],[date]])</f>
        <v>2022</v>
      </c>
      <c r="W4883" t="str">
        <f>TEXT(sales_order1[[#This Row],[date]], "Mmm")</f>
        <v>Mar</v>
      </c>
      <c r="X4883">
        <f>VALUE(TEXT(sales_order1[[#This Row],[date]], "D"))</f>
        <v>11</v>
      </c>
      <c r="Y4883">
        <v>10</v>
      </c>
    </row>
    <row r="4884" spans="1:25" x14ac:dyDescent="0.25">
      <c r="A4884" s="1">
        <v>44634</v>
      </c>
      <c r="B4884">
        <v>70481</v>
      </c>
      <c r="C4884" t="s">
        <v>103</v>
      </c>
      <c r="D4884" t="str">
        <f>VLOOKUP(sales_order1[[#This Row],[itemCode]],product_details3!B:C,2,0)</f>
        <v>SCRT50</v>
      </c>
      <c r="E4884" t="s">
        <v>104</v>
      </c>
      <c r="F4884" t="s">
        <v>61</v>
      </c>
      <c r="G4884">
        <v>300</v>
      </c>
      <c r="H4884">
        <v>16.95</v>
      </c>
      <c r="I4884">
        <v>5085</v>
      </c>
      <c r="J4884">
        <v>5.2</v>
      </c>
      <c r="K4884">
        <v>1560</v>
      </c>
      <c r="L4884">
        <v>11.75</v>
      </c>
      <c r="M4884">
        <v>0.69321533923303835</v>
      </c>
      <c r="N4884">
        <v>3525</v>
      </c>
      <c r="O4884" t="s">
        <v>550</v>
      </c>
      <c r="P4884" t="s">
        <v>551</v>
      </c>
      <c r="Q4884" t="s">
        <v>100</v>
      </c>
      <c r="R4884" t="s">
        <v>40</v>
      </c>
      <c r="S4884" t="s">
        <v>101</v>
      </c>
      <c r="T4884" t="s">
        <v>552</v>
      </c>
      <c r="U4884" t="s">
        <v>1190</v>
      </c>
      <c r="V4884">
        <f>YEAR(sales_order1[[#This Row],[date]])</f>
        <v>2022</v>
      </c>
      <c r="W4884" t="str">
        <f>TEXT(sales_order1[[#This Row],[date]], "Mmm")</f>
        <v>Mar</v>
      </c>
      <c r="X4884">
        <f>VALUE(TEXT(sales_order1[[#This Row],[date]], "D"))</f>
        <v>14</v>
      </c>
      <c r="Y4884">
        <v>11</v>
      </c>
    </row>
    <row r="4885" spans="1:25" x14ac:dyDescent="0.25">
      <c r="A4885" s="1">
        <v>44634</v>
      </c>
      <c r="B4885">
        <v>70482</v>
      </c>
      <c r="C4885" t="s">
        <v>309</v>
      </c>
      <c r="D4885" t="str">
        <f>VLOOKUP(sales_order1[[#This Row],[itemCode]],product_details3!B:C,2,0)</f>
        <v>MSKC100</v>
      </c>
      <c r="E4885" t="s">
        <v>310</v>
      </c>
      <c r="F4885" t="s">
        <v>137</v>
      </c>
      <c r="G4885">
        <v>150</v>
      </c>
      <c r="H4885">
        <v>19.95</v>
      </c>
      <c r="I4885">
        <v>2992.5</v>
      </c>
      <c r="J4885">
        <v>8.1999999999999993</v>
      </c>
      <c r="K4885">
        <v>1230</v>
      </c>
      <c r="L4885">
        <v>11.75</v>
      </c>
      <c r="M4885">
        <v>0.58897243107769426</v>
      </c>
      <c r="N4885">
        <v>1762.5</v>
      </c>
      <c r="O4885" t="s">
        <v>293</v>
      </c>
      <c r="P4885" t="s">
        <v>294</v>
      </c>
      <c r="Q4885" t="s">
        <v>154</v>
      </c>
      <c r="R4885" t="s">
        <v>56</v>
      </c>
      <c r="S4885" t="s">
        <v>133</v>
      </c>
      <c r="T4885" t="s">
        <v>155</v>
      </c>
      <c r="U4885" t="s">
        <v>1191</v>
      </c>
      <c r="V4885">
        <f>YEAR(sales_order1[[#This Row],[date]])</f>
        <v>2022</v>
      </c>
      <c r="W4885" t="str">
        <f>TEXT(sales_order1[[#This Row],[date]], "Mmm")</f>
        <v>Mar</v>
      </c>
      <c r="X4885">
        <f>VALUE(TEXT(sales_order1[[#This Row],[date]], "D"))</f>
        <v>14</v>
      </c>
      <c r="Y4885">
        <v>11</v>
      </c>
    </row>
    <row r="4886" spans="1:25" x14ac:dyDescent="0.25">
      <c r="A4886" s="1">
        <v>44634</v>
      </c>
      <c r="B4886">
        <v>70483</v>
      </c>
      <c r="C4886" t="s">
        <v>19</v>
      </c>
      <c r="D4886" t="str">
        <f>VLOOKUP(sales_order1[[#This Row],[itemCode]],product_details3!B:C,2,0)</f>
        <v>MSTH100</v>
      </c>
      <c r="E4886" t="s">
        <v>20</v>
      </c>
      <c r="F4886" t="s">
        <v>21</v>
      </c>
      <c r="G4886">
        <v>200</v>
      </c>
      <c r="H4886">
        <v>26.25</v>
      </c>
      <c r="I4886">
        <v>5250</v>
      </c>
      <c r="J4886">
        <v>7.75</v>
      </c>
      <c r="K4886">
        <v>1550</v>
      </c>
      <c r="L4886">
        <v>18.5</v>
      </c>
      <c r="M4886">
        <v>0.70476190476190481</v>
      </c>
      <c r="N4886">
        <v>3700</v>
      </c>
      <c r="O4886" t="s">
        <v>395</v>
      </c>
      <c r="P4886" t="s">
        <v>396</v>
      </c>
      <c r="Q4886" t="s">
        <v>191</v>
      </c>
      <c r="R4886" t="s">
        <v>56</v>
      </c>
      <c r="S4886" t="s">
        <v>192</v>
      </c>
      <c r="T4886" t="s">
        <v>397</v>
      </c>
      <c r="U4886" t="s">
        <v>1191</v>
      </c>
      <c r="V4886">
        <f>YEAR(sales_order1[[#This Row],[date]])</f>
        <v>2022</v>
      </c>
      <c r="W4886" t="str">
        <f>TEXT(sales_order1[[#This Row],[date]], "Mmm")</f>
        <v>Mar</v>
      </c>
      <c r="X4886">
        <f>VALUE(TEXT(sales_order1[[#This Row],[date]], "D"))</f>
        <v>14</v>
      </c>
      <c r="Y4886">
        <v>11</v>
      </c>
    </row>
    <row r="4887" spans="1:25" x14ac:dyDescent="0.25">
      <c r="A4887" s="1">
        <v>44634</v>
      </c>
      <c r="B4887">
        <v>70484</v>
      </c>
      <c r="C4887" t="s">
        <v>28</v>
      </c>
      <c r="D4887" t="str">
        <f>VLOOKUP(sales_order1[[#This Row],[itemCode]],product_details3!B:C,2,0)</f>
        <v>SRMC30</v>
      </c>
      <c r="E4887" t="s">
        <v>29</v>
      </c>
      <c r="F4887" t="s">
        <v>30</v>
      </c>
      <c r="G4887">
        <v>100</v>
      </c>
      <c r="H4887">
        <v>22.6</v>
      </c>
      <c r="I4887">
        <v>2260</v>
      </c>
      <c r="J4887">
        <v>7.6</v>
      </c>
      <c r="K4887">
        <v>760</v>
      </c>
      <c r="L4887">
        <v>15</v>
      </c>
      <c r="M4887">
        <v>0.66371681415929207</v>
      </c>
      <c r="N4887">
        <v>1500</v>
      </c>
      <c r="O4887" t="s">
        <v>62</v>
      </c>
      <c r="P4887" t="s">
        <v>63</v>
      </c>
      <c r="Q4887" t="s">
        <v>64</v>
      </c>
      <c r="R4887" t="s">
        <v>40</v>
      </c>
      <c r="S4887" t="s">
        <v>65</v>
      </c>
      <c r="T4887" t="s">
        <v>66</v>
      </c>
      <c r="U4887" t="s">
        <v>1190</v>
      </c>
      <c r="V4887">
        <f>YEAR(sales_order1[[#This Row],[date]])</f>
        <v>2022</v>
      </c>
      <c r="W4887" t="str">
        <f>TEXT(sales_order1[[#This Row],[date]], "Mmm")</f>
        <v>Mar</v>
      </c>
      <c r="X4887">
        <f>VALUE(TEXT(sales_order1[[#This Row],[date]], "D"))</f>
        <v>14</v>
      </c>
      <c r="Y4887">
        <v>11</v>
      </c>
    </row>
    <row r="4888" spans="1:25" x14ac:dyDescent="0.25">
      <c r="A4888" s="1">
        <v>44634</v>
      </c>
      <c r="B4888">
        <v>70485</v>
      </c>
      <c r="C4888" t="s">
        <v>194</v>
      </c>
      <c r="D4888" t="str">
        <f>VLOOKUP(sales_order1[[#This Row],[itemCode]],product_details3!B:C,2,0)</f>
        <v>CLNG150</v>
      </c>
      <c r="E4888" t="s">
        <v>195</v>
      </c>
      <c r="F4888" t="s">
        <v>45</v>
      </c>
      <c r="G4888">
        <v>250</v>
      </c>
      <c r="H4888">
        <v>12.75</v>
      </c>
      <c r="I4888">
        <v>3187.5</v>
      </c>
      <c r="J4888">
        <v>4.45</v>
      </c>
      <c r="K4888">
        <v>1112.5</v>
      </c>
      <c r="L4888">
        <v>8.3000000000000007</v>
      </c>
      <c r="M4888">
        <v>0.65098039215686276</v>
      </c>
      <c r="N4888">
        <v>2075</v>
      </c>
      <c r="O4888" t="s">
        <v>763</v>
      </c>
      <c r="P4888" t="s">
        <v>764</v>
      </c>
      <c r="Q4888" t="s">
        <v>71</v>
      </c>
      <c r="R4888" t="s">
        <v>72</v>
      </c>
      <c r="S4888" t="s">
        <v>73</v>
      </c>
      <c r="T4888" t="s">
        <v>675</v>
      </c>
      <c r="U4888" t="s">
        <v>1190</v>
      </c>
      <c r="V4888">
        <f>YEAR(sales_order1[[#This Row],[date]])</f>
        <v>2022</v>
      </c>
      <c r="W4888" t="str">
        <f>TEXT(sales_order1[[#This Row],[date]], "Mmm")</f>
        <v>Mar</v>
      </c>
      <c r="X4888">
        <f>VALUE(TEXT(sales_order1[[#This Row],[date]], "D"))</f>
        <v>14</v>
      </c>
      <c r="Y4888">
        <v>11</v>
      </c>
    </row>
    <row r="4889" spans="1:25" x14ac:dyDescent="0.25">
      <c r="A4889" s="1">
        <v>44634</v>
      </c>
      <c r="B4889">
        <v>70486</v>
      </c>
      <c r="C4889" t="s">
        <v>86</v>
      </c>
      <c r="D4889" t="str">
        <f>VLOOKUP(sales_order1[[#This Row],[itemCode]],product_details3!B:C,2,0)</f>
        <v>SRMH30</v>
      </c>
      <c r="E4889" t="s">
        <v>87</v>
      </c>
      <c r="F4889" t="s">
        <v>30</v>
      </c>
      <c r="G4889">
        <v>50</v>
      </c>
      <c r="H4889">
        <v>21</v>
      </c>
      <c r="I4889">
        <v>1050</v>
      </c>
      <c r="J4889">
        <v>6.6</v>
      </c>
      <c r="K4889">
        <v>330</v>
      </c>
      <c r="L4889">
        <v>14.4</v>
      </c>
      <c r="M4889">
        <v>0.68571428571428572</v>
      </c>
      <c r="N4889">
        <v>720</v>
      </c>
      <c r="O4889" t="s">
        <v>688</v>
      </c>
      <c r="P4889" t="s">
        <v>689</v>
      </c>
      <c r="Q4889" t="s">
        <v>77</v>
      </c>
      <c r="R4889" t="s">
        <v>72</v>
      </c>
      <c r="S4889" t="s">
        <v>140</v>
      </c>
      <c r="T4889" t="s">
        <v>690</v>
      </c>
      <c r="U4889" t="s">
        <v>1190</v>
      </c>
      <c r="V4889">
        <f>YEAR(sales_order1[[#This Row],[date]])</f>
        <v>2022</v>
      </c>
      <c r="W4889" t="str">
        <f>TEXT(sales_order1[[#This Row],[date]], "Mmm")</f>
        <v>Mar</v>
      </c>
      <c r="X4889">
        <f>VALUE(TEXT(sales_order1[[#This Row],[date]], "D"))</f>
        <v>14</v>
      </c>
      <c r="Y4889">
        <v>11</v>
      </c>
    </row>
    <row r="4890" spans="1:25" x14ac:dyDescent="0.25">
      <c r="A4890" s="1">
        <v>44634</v>
      </c>
      <c r="B4890">
        <v>70487</v>
      </c>
      <c r="C4890" t="s">
        <v>331</v>
      </c>
      <c r="D4890" t="str">
        <f>VLOOKUP(sales_order1[[#This Row],[itemCode]],product_details3!B:C,2,0)</f>
        <v>EXFP50</v>
      </c>
      <c r="E4890" t="s">
        <v>332</v>
      </c>
      <c r="F4890" t="s">
        <v>183</v>
      </c>
      <c r="G4890">
        <v>150</v>
      </c>
      <c r="H4890">
        <v>16.95</v>
      </c>
      <c r="I4890">
        <v>2542.5</v>
      </c>
      <c r="J4890">
        <v>6.2</v>
      </c>
      <c r="K4890">
        <v>930</v>
      </c>
      <c r="L4890">
        <v>10.75</v>
      </c>
      <c r="M4890">
        <v>0.63421828908554578</v>
      </c>
      <c r="N4890">
        <v>1612.5</v>
      </c>
      <c r="O4890" t="s">
        <v>525</v>
      </c>
      <c r="P4890" t="s">
        <v>526</v>
      </c>
      <c r="Q4890" t="s">
        <v>111</v>
      </c>
      <c r="R4890" t="s">
        <v>112</v>
      </c>
      <c r="S4890" t="s">
        <v>113</v>
      </c>
      <c r="T4890" t="s">
        <v>527</v>
      </c>
      <c r="U4890" t="s">
        <v>1189</v>
      </c>
      <c r="V4890">
        <f>YEAR(sales_order1[[#This Row],[date]])</f>
        <v>2022</v>
      </c>
      <c r="W4890" t="str">
        <f>TEXT(sales_order1[[#This Row],[date]], "Mmm")</f>
        <v>Mar</v>
      </c>
      <c r="X4890">
        <f>VALUE(TEXT(sales_order1[[#This Row],[date]], "D"))</f>
        <v>14</v>
      </c>
      <c r="Y4890">
        <v>11</v>
      </c>
    </row>
    <row r="4891" spans="1:25" x14ac:dyDescent="0.25">
      <c r="A4891" s="1">
        <v>44634</v>
      </c>
      <c r="B4891">
        <v>70488</v>
      </c>
      <c r="C4891" t="s">
        <v>307</v>
      </c>
      <c r="D4891" t="str">
        <f>VLOOKUP(sales_order1[[#This Row],[itemCode]],product_details3!B:C,2,0)</f>
        <v>TNRH150</v>
      </c>
      <c r="E4891" t="s">
        <v>308</v>
      </c>
      <c r="F4891" t="s">
        <v>124</v>
      </c>
      <c r="G4891">
        <v>150</v>
      </c>
      <c r="H4891">
        <v>15.75</v>
      </c>
      <c r="I4891">
        <v>2362.5</v>
      </c>
      <c r="J4891">
        <v>4.45</v>
      </c>
      <c r="K4891">
        <v>667.5</v>
      </c>
      <c r="L4891">
        <v>11.3</v>
      </c>
      <c r="M4891">
        <v>0.71746031746031746</v>
      </c>
      <c r="N4891">
        <v>1695</v>
      </c>
      <c r="O4891" t="s">
        <v>673</v>
      </c>
      <c r="P4891" t="s">
        <v>674</v>
      </c>
      <c r="Q4891" t="s">
        <v>71</v>
      </c>
      <c r="R4891" t="s">
        <v>72</v>
      </c>
      <c r="S4891" t="s">
        <v>73</v>
      </c>
      <c r="T4891" t="s">
        <v>675</v>
      </c>
      <c r="U4891" t="s">
        <v>1190</v>
      </c>
      <c r="V4891">
        <f>YEAR(sales_order1[[#This Row],[date]])</f>
        <v>2022</v>
      </c>
      <c r="W4891" t="str">
        <f>TEXT(sales_order1[[#This Row],[date]], "Mmm")</f>
        <v>Mar</v>
      </c>
      <c r="X4891">
        <f>VALUE(TEXT(sales_order1[[#This Row],[date]], "D"))</f>
        <v>14</v>
      </c>
      <c r="Y4891">
        <v>11</v>
      </c>
    </row>
    <row r="4892" spans="1:25" x14ac:dyDescent="0.25">
      <c r="A4892" s="1">
        <v>44634</v>
      </c>
      <c r="B4892">
        <v>70489</v>
      </c>
      <c r="C4892" t="s">
        <v>175</v>
      </c>
      <c r="D4892" t="str">
        <f>VLOOKUP(sales_order1[[#This Row],[itemCode]],product_details3!B:C,2,0)</f>
        <v>SCRS3030</v>
      </c>
      <c r="E4892" t="s">
        <v>176</v>
      </c>
      <c r="F4892" t="s">
        <v>61</v>
      </c>
      <c r="G4892">
        <v>50</v>
      </c>
      <c r="H4892">
        <v>13.1</v>
      </c>
      <c r="I4892">
        <v>655</v>
      </c>
      <c r="J4892">
        <v>4.7</v>
      </c>
      <c r="K4892">
        <v>235</v>
      </c>
      <c r="L4892">
        <v>8.4</v>
      </c>
      <c r="M4892">
        <v>0.6412213740458016</v>
      </c>
      <c r="N4892">
        <v>420</v>
      </c>
      <c r="O4892" t="s">
        <v>648</v>
      </c>
      <c r="P4892" t="s">
        <v>649</v>
      </c>
      <c r="Q4892" t="s">
        <v>107</v>
      </c>
      <c r="R4892" t="s">
        <v>40</v>
      </c>
      <c r="S4892" t="s">
        <v>101</v>
      </c>
      <c r="T4892" t="s">
        <v>650</v>
      </c>
      <c r="U4892" t="s">
        <v>1190</v>
      </c>
      <c r="V4892">
        <f>YEAR(sales_order1[[#This Row],[date]])</f>
        <v>2022</v>
      </c>
      <c r="W4892" t="str">
        <f>TEXT(sales_order1[[#This Row],[date]], "Mmm")</f>
        <v>Mar</v>
      </c>
      <c r="X4892">
        <f>VALUE(TEXT(sales_order1[[#This Row],[date]], "D"))</f>
        <v>14</v>
      </c>
      <c r="Y4892">
        <v>11</v>
      </c>
    </row>
    <row r="4893" spans="1:25" x14ac:dyDescent="0.25">
      <c r="A4893" s="1">
        <v>44634</v>
      </c>
      <c r="B4893">
        <v>70490</v>
      </c>
      <c r="C4893" t="s">
        <v>360</v>
      </c>
      <c r="D4893" t="str">
        <f>VLOOKUP(sales_order1[[#This Row],[itemCode]],product_details3!B:C,2,0)</f>
        <v>TNRS100</v>
      </c>
      <c r="E4893" t="s">
        <v>361</v>
      </c>
      <c r="F4893" t="s">
        <v>124</v>
      </c>
      <c r="G4893">
        <v>250</v>
      </c>
      <c r="H4893">
        <v>13.1</v>
      </c>
      <c r="I4893">
        <v>3275</v>
      </c>
      <c r="J4893">
        <v>4.7</v>
      </c>
      <c r="K4893">
        <v>1175</v>
      </c>
      <c r="L4893">
        <v>8.4</v>
      </c>
      <c r="M4893">
        <v>0.6412213740458016</v>
      </c>
      <c r="N4893">
        <v>2100</v>
      </c>
      <c r="O4893" t="s">
        <v>805</v>
      </c>
      <c r="P4893" t="s">
        <v>806</v>
      </c>
      <c r="Q4893" t="s">
        <v>100</v>
      </c>
      <c r="R4893" t="s">
        <v>40</v>
      </c>
      <c r="S4893" t="s">
        <v>101</v>
      </c>
      <c r="T4893" t="s">
        <v>169</v>
      </c>
      <c r="U4893" t="s">
        <v>1190</v>
      </c>
      <c r="V4893">
        <f>YEAR(sales_order1[[#This Row],[date]])</f>
        <v>2022</v>
      </c>
      <c r="W4893" t="str">
        <f>TEXT(sales_order1[[#This Row],[date]], "Mmm")</f>
        <v>Mar</v>
      </c>
      <c r="X4893">
        <f>VALUE(TEXT(sales_order1[[#This Row],[date]], "D"))</f>
        <v>14</v>
      </c>
      <c r="Y4893">
        <v>11</v>
      </c>
    </row>
    <row r="4894" spans="1:25" x14ac:dyDescent="0.25">
      <c r="A4894" s="1">
        <v>44634</v>
      </c>
      <c r="B4894">
        <v>70491</v>
      </c>
      <c r="C4894" t="s">
        <v>339</v>
      </c>
      <c r="D4894" t="str">
        <f>VLOOKUP(sales_order1[[#This Row],[itemCode]],product_details3!B:C,2,0)</f>
        <v>SRMH50</v>
      </c>
      <c r="E4894" t="s">
        <v>340</v>
      </c>
      <c r="F4894" t="s">
        <v>30</v>
      </c>
      <c r="G4894">
        <v>250</v>
      </c>
      <c r="H4894">
        <v>31.25</v>
      </c>
      <c r="I4894">
        <v>7812.5</v>
      </c>
      <c r="J4894">
        <v>10.75</v>
      </c>
      <c r="K4894">
        <v>2687.5</v>
      </c>
      <c r="L4894">
        <v>20.5</v>
      </c>
      <c r="M4894">
        <v>0.65600000000000003</v>
      </c>
      <c r="N4894">
        <v>5125</v>
      </c>
      <c r="O4894" t="s">
        <v>223</v>
      </c>
      <c r="P4894" t="s">
        <v>224</v>
      </c>
      <c r="Q4894" t="s">
        <v>55</v>
      </c>
      <c r="R4894" t="s">
        <v>56</v>
      </c>
      <c r="S4894" t="s">
        <v>225</v>
      </c>
      <c r="T4894" t="s">
        <v>226</v>
      </c>
      <c r="U4894" t="s">
        <v>1191</v>
      </c>
      <c r="V4894">
        <f>YEAR(sales_order1[[#This Row],[date]])</f>
        <v>2022</v>
      </c>
      <c r="W4894" t="str">
        <f>TEXT(sales_order1[[#This Row],[date]], "Mmm")</f>
        <v>Mar</v>
      </c>
      <c r="X4894">
        <f>VALUE(TEXT(sales_order1[[#This Row],[date]], "D"))</f>
        <v>14</v>
      </c>
      <c r="Y4894">
        <v>11</v>
      </c>
    </row>
    <row r="4895" spans="1:25" x14ac:dyDescent="0.25">
      <c r="A4895" s="1">
        <v>44635</v>
      </c>
      <c r="B4895">
        <v>70492</v>
      </c>
      <c r="C4895" t="s">
        <v>128</v>
      </c>
      <c r="D4895" t="str">
        <f>VLOOKUP(sales_order1[[#This Row],[itemCode]],product_details3!B:C,2,0)</f>
        <v>SCRT100</v>
      </c>
      <c r="E4895" t="s">
        <v>129</v>
      </c>
      <c r="F4895" t="s">
        <v>61</v>
      </c>
      <c r="G4895">
        <v>100</v>
      </c>
      <c r="H4895">
        <v>28.25</v>
      </c>
      <c r="I4895">
        <v>2825</v>
      </c>
      <c r="J4895">
        <v>9</v>
      </c>
      <c r="K4895">
        <v>900</v>
      </c>
      <c r="L4895">
        <v>19.25</v>
      </c>
      <c r="M4895">
        <v>0.68141592920353977</v>
      </c>
      <c r="N4895">
        <v>1925</v>
      </c>
      <c r="O4895" t="s">
        <v>725</v>
      </c>
      <c r="P4895" t="s">
        <v>726</v>
      </c>
      <c r="Q4895" t="s">
        <v>132</v>
      </c>
      <c r="R4895" t="s">
        <v>56</v>
      </c>
      <c r="S4895" t="s">
        <v>133</v>
      </c>
      <c r="T4895" t="s">
        <v>708</v>
      </c>
      <c r="U4895" t="s">
        <v>1191</v>
      </c>
      <c r="V4895">
        <f>YEAR(sales_order1[[#This Row],[date]])</f>
        <v>2022</v>
      </c>
      <c r="W4895" t="str">
        <f>TEXT(sales_order1[[#This Row],[date]], "Mmm")</f>
        <v>Mar</v>
      </c>
      <c r="X4895">
        <f>VALUE(TEXT(sales_order1[[#This Row],[date]], "D"))</f>
        <v>15</v>
      </c>
      <c r="Y4895">
        <v>11</v>
      </c>
    </row>
    <row r="4896" spans="1:25" x14ac:dyDescent="0.25">
      <c r="A4896" s="1">
        <v>44635</v>
      </c>
      <c r="B4896">
        <v>70493</v>
      </c>
      <c r="C4896" t="s">
        <v>86</v>
      </c>
      <c r="D4896" t="str">
        <f>VLOOKUP(sales_order1[[#This Row],[itemCode]],product_details3!B:C,2,0)</f>
        <v>SRMH30</v>
      </c>
      <c r="E4896" t="s">
        <v>87</v>
      </c>
      <c r="F4896" t="s">
        <v>30</v>
      </c>
      <c r="G4896">
        <v>50</v>
      </c>
      <c r="H4896">
        <v>21</v>
      </c>
      <c r="I4896">
        <v>1050</v>
      </c>
      <c r="J4896">
        <v>6.6</v>
      </c>
      <c r="K4896">
        <v>330</v>
      </c>
      <c r="L4896">
        <v>14.4</v>
      </c>
      <c r="M4896">
        <v>0.68571428571428572</v>
      </c>
      <c r="N4896">
        <v>720</v>
      </c>
      <c r="O4896" t="s">
        <v>144</v>
      </c>
      <c r="P4896" t="s">
        <v>145</v>
      </c>
      <c r="Q4896" t="s">
        <v>146</v>
      </c>
      <c r="R4896" t="s">
        <v>112</v>
      </c>
      <c r="S4896" t="s">
        <v>147</v>
      </c>
      <c r="T4896" t="s">
        <v>148</v>
      </c>
      <c r="U4896" t="s">
        <v>1190</v>
      </c>
      <c r="V4896">
        <f>YEAR(sales_order1[[#This Row],[date]])</f>
        <v>2022</v>
      </c>
      <c r="W4896" t="str">
        <f>TEXT(sales_order1[[#This Row],[date]], "Mmm")</f>
        <v>Mar</v>
      </c>
      <c r="X4896">
        <f>VALUE(TEXT(sales_order1[[#This Row],[date]], "D"))</f>
        <v>15</v>
      </c>
      <c r="Y4896">
        <v>11</v>
      </c>
    </row>
    <row r="4897" spans="1:25" x14ac:dyDescent="0.25">
      <c r="A4897" s="1">
        <v>44635</v>
      </c>
      <c r="B4897">
        <v>70494</v>
      </c>
      <c r="C4897" t="s">
        <v>279</v>
      </c>
      <c r="D4897" t="str">
        <f>VLOOKUP(sales_order1[[#This Row],[itemCode]],product_details3!B:C,2,0)</f>
        <v>SRMC15</v>
      </c>
      <c r="E4897" t="s">
        <v>280</v>
      </c>
      <c r="F4897" t="s">
        <v>30</v>
      </c>
      <c r="G4897">
        <v>300</v>
      </c>
      <c r="H4897">
        <v>16.95</v>
      </c>
      <c r="I4897">
        <v>5085</v>
      </c>
      <c r="J4897">
        <v>6.2</v>
      </c>
      <c r="K4897">
        <v>1860</v>
      </c>
      <c r="L4897">
        <v>10.75</v>
      </c>
      <c r="M4897">
        <v>0.63421828908554578</v>
      </c>
      <c r="N4897">
        <v>3225</v>
      </c>
      <c r="O4897" t="s">
        <v>606</v>
      </c>
      <c r="P4897" t="s">
        <v>607</v>
      </c>
      <c r="Q4897" t="s">
        <v>239</v>
      </c>
      <c r="R4897" t="s">
        <v>112</v>
      </c>
      <c r="S4897" t="s">
        <v>368</v>
      </c>
      <c r="T4897" t="s">
        <v>608</v>
      </c>
      <c r="U4897" t="s">
        <v>1189</v>
      </c>
      <c r="V4897">
        <f>YEAR(sales_order1[[#This Row],[date]])</f>
        <v>2022</v>
      </c>
      <c r="W4897" t="str">
        <f>TEXT(sales_order1[[#This Row],[date]], "Mmm")</f>
        <v>Mar</v>
      </c>
      <c r="X4897">
        <f>VALUE(TEXT(sales_order1[[#This Row],[date]], "D"))</f>
        <v>15</v>
      </c>
      <c r="Y4897">
        <v>11</v>
      </c>
    </row>
    <row r="4898" spans="1:25" x14ac:dyDescent="0.25">
      <c r="A4898" s="1">
        <v>44635</v>
      </c>
      <c r="B4898">
        <v>70495</v>
      </c>
      <c r="C4898" t="s">
        <v>35</v>
      </c>
      <c r="D4898" t="str">
        <f>VLOOKUP(sales_order1[[#This Row],[itemCode]],product_details3!B:C,2,0)</f>
        <v>SRMA30</v>
      </c>
      <c r="E4898" t="s">
        <v>36</v>
      </c>
      <c r="F4898" t="s">
        <v>30</v>
      </c>
      <c r="G4898">
        <v>200</v>
      </c>
      <c r="H4898">
        <v>26.2</v>
      </c>
      <c r="I4898">
        <v>5240</v>
      </c>
      <c r="J4898">
        <v>9.4</v>
      </c>
      <c r="K4898">
        <v>1880</v>
      </c>
      <c r="L4898">
        <v>16.8</v>
      </c>
      <c r="M4898">
        <v>0.6412213740458016</v>
      </c>
      <c r="N4898">
        <v>3360</v>
      </c>
      <c r="O4898" t="s">
        <v>508</v>
      </c>
      <c r="P4898" t="s">
        <v>509</v>
      </c>
      <c r="Q4898" t="s">
        <v>55</v>
      </c>
      <c r="R4898" t="s">
        <v>56</v>
      </c>
      <c r="S4898" t="s">
        <v>225</v>
      </c>
      <c r="T4898" t="s">
        <v>510</v>
      </c>
      <c r="U4898" t="s">
        <v>1191</v>
      </c>
      <c r="V4898">
        <f>YEAR(sales_order1[[#This Row],[date]])</f>
        <v>2022</v>
      </c>
      <c r="W4898" t="str">
        <f>TEXT(sales_order1[[#This Row],[date]], "Mmm")</f>
        <v>Mar</v>
      </c>
      <c r="X4898">
        <f>VALUE(TEXT(sales_order1[[#This Row],[date]], "D"))</f>
        <v>15</v>
      </c>
      <c r="Y4898">
        <v>11</v>
      </c>
    </row>
    <row r="4899" spans="1:25" x14ac:dyDescent="0.25">
      <c r="A4899" s="1">
        <v>44635</v>
      </c>
      <c r="B4899">
        <v>70496</v>
      </c>
      <c r="C4899" t="s">
        <v>194</v>
      </c>
      <c r="D4899" t="str">
        <f>VLOOKUP(sales_order1[[#This Row],[itemCode]],product_details3!B:C,2,0)</f>
        <v>CLNG150</v>
      </c>
      <c r="E4899" t="s">
        <v>195</v>
      </c>
      <c r="F4899" t="s">
        <v>45</v>
      </c>
      <c r="G4899">
        <v>50</v>
      </c>
      <c r="H4899">
        <v>12.75</v>
      </c>
      <c r="I4899">
        <v>637.5</v>
      </c>
      <c r="J4899">
        <v>4.45</v>
      </c>
      <c r="K4899">
        <v>222.5</v>
      </c>
      <c r="L4899">
        <v>8.3000000000000007</v>
      </c>
      <c r="M4899">
        <v>0.65098039215686276</v>
      </c>
      <c r="N4899">
        <v>415</v>
      </c>
      <c r="O4899" t="s">
        <v>53</v>
      </c>
      <c r="P4899" t="s">
        <v>54</v>
      </c>
      <c r="Q4899" t="s">
        <v>55</v>
      </c>
      <c r="R4899" t="s">
        <v>56</v>
      </c>
      <c r="S4899" t="s">
        <v>57</v>
      </c>
      <c r="T4899" t="s">
        <v>58</v>
      </c>
      <c r="U4899" t="s">
        <v>1191</v>
      </c>
      <c r="V4899">
        <f>YEAR(sales_order1[[#This Row],[date]])</f>
        <v>2022</v>
      </c>
      <c r="W4899" t="str">
        <f>TEXT(sales_order1[[#This Row],[date]], "Mmm")</f>
        <v>Mar</v>
      </c>
      <c r="X4899">
        <f>VALUE(TEXT(sales_order1[[#This Row],[date]], "D"))</f>
        <v>15</v>
      </c>
      <c r="Y4899">
        <v>11</v>
      </c>
    </row>
    <row r="4900" spans="1:25" x14ac:dyDescent="0.25">
      <c r="A4900" s="1">
        <v>44635</v>
      </c>
      <c r="B4900">
        <v>70497</v>
      </c>
      <c r="C4900" t="s">
        <v>135</v>
      </c>
      <c r="D4900" t="str">
        <f>VLOOKUP(sales_order1[[#This Row],[itemCode]],product_details3!B:C,2,0)</f>
        <v>MSKSH</v>
      </c>
      <c r="E4900" t="s">
        <v>136</v>
      </c>
      <c r="F4900" t="s">
        <v>137</v>
      </c>
      <c r="G4900">
        <v>300</v>
      </c>
      <c r="H4900">
        <v>18.75</v>
      </c>
      <c r="I4900">
        <v>5625</v>
      </c>
      <c r="J4900">
        <v>7.45</v>
      </c>
      <c r="K4900">
        <v>2235</v>
      </c>
      <c r="L4900">
        <v>11.3</v>
      </c>
      <c r="M4900">
        <v>0.60266666666666668</v>
      </c>
      <c r="N4900">
        <v>3390</v>
      </c>
      <c r="O4900" t="s">
        <v>769</v>
      </c>
      <c r="P4900" t="s">
        <v>770</v>
      </c>
      <c r="Q4900" t="s">
        <v>378</v>
      </c>
      <c r="R4900" t="s">
        <v>72</v>
      </c>
      <c r="S4900" t="s">
        <v>545</v>
      </c>
      <c r="T4900" t="s">
        <v>546</v>
      </c>
      <c r="U4900" t="s">
        <v>1188</v>
      </c>
      <c r="V4900">
        <f>YEAR(sales_order1[[#This Row],[date]])</f>
        <v>2022</v>
      </c>
      <c r="W4900" t="str">
        <f>TEXT(sales_order1[[#This Row],[date]], "Mmm")</f>
        <v>Mar</v>
      </c>
      <c r="X4900">
        <f>VALUE(TEXT(sales_order1[[#This Row],[date]], "D"))</f>
        <v>15</v>
      </c>
      <c r="Y4900">
        <v>11</v>
      </c>
    </row>
    <row r="4901" spans="1:25" x14ac:dyDescent="0.25">
      <c r="A4901" s="1">
        <v>44635</v>
      </c>
      <c r="B4901">
        <v>70498</v>
      </c>
      <c r="C4901" t="s">
        <v>103</v>
      </c>
      <c r="D4901" t="str">
        <f>VLOOKUP(sales_order1[[#This Row],[itemCode]],product_details3!B:C,2,0)</f>
        <v>SCRT50</v>
      </c>
      <c r="E4901" t="s">
        <v>104</v>
      </c>
      <c r="F4901" t="s">
        <v>61</v>
      </c>
      <c r="G4901">
        <v>250</v>
      </c>
      <c r="H4901">
        <v>16.95</v>
      </c>
      <c r="I4901">
        <v>4237.5</v>
      </c>
      <c r="J4901">
        <v>5.2</v>
      </c>
      <c r="K4901">
        <v>1300</v>
      </c>
      <c r="L4901">
        <v>11.75</v>
      </c>
      <c r="M4901">
        <v>0.69321533923303835</v>
      </c>
      <c r="N4901">
        <v>2937.5</v>
      </c>
      <c r="O4901" t="s">
        <v>451</v>
      </c>
      <c r="P4901" t="s">
        <v>452</v>
      </c>
      <c r="Q4901" t="s">
        <v>271</v>
      </c>
      <c r="R4901" t="s">
        <v>56</v>
      </c>
      <c r="S4901" t="s">
        <v>192</v>
      </c>
      <c r="T4901" t="s">
        <v>453</v>
      </c>
      <c r="U4901" t="s">
        <v>1191</v>
      </c>
      <c r="V4901">
        <f>YEAR(sales_order1[[#This Row],[date]])</f>
        <v>2022</v>
      </c>
      <c r="W4901" t="str">
        <f>TEXT(sales_order1[[#This Row],[date]], "Mmm")</f>
        <v>Mar</v>
      </c>
      <c r="X4901">
        <f>VALUE(TEXT(sales_order1[[#This Row],[date]], "D"))</f>
        <v>15</v>
      </c>
      <c r="Y4901">
        <v>11</v>
      </c>
    </row>
    <row r="4902" spans="1:25" x14ac:dyDescent="0.25">
      <c r="A4902" s="1">
        <v>44635</v>
      </c>
      <c r="B4902">
        <v>70499</v>
      </c>
      <c r="C4902" t="s">
        <v>209</v>
      </c>
      <c r="D4902" t="str">
        <f>VLOOKUP(sales_order1[[#This Row],[itemCode]],product_details3!B:C,2,0)</f>
        <v>CLNG50</v>
      </c>
      <c r="E4902" t="s">
        <v>210</v>
      </c>
      <c r="F4902" t="s">
        <v>45</v>
      </c>
      <c r="G4902">
        <v>150</v>
      </c>
      <c r="H4902">
        <v>6.5</v>
      </c>
      <c r="I4902">
        <v>975</v>
      </c>
      <c r="J4902">
        <v>2.2999999999999998</v>
      </c>
      <c r="K4902">
        <v>345</v>
      </c>
      <c r="L4902">
        <v>4.2</v>
      </c>
      <c r="M4902">
        <v>0.64615384615384619</v>
      </c>
      <c r="N4902">
        <v>630</v>
      </c>
      <c r="O4902" t="s">
        <v>612</v>
      </c>
      <c r="P4902" t="s">
        <v>613</v>
      </c>
      <c r="Q4902" t="s">
        <v>48</v>
      </c>
      <c r="R4902" t="s">
        <v>25</v>
      </c>
      <c r="S4902" t="s">
        <v>49</v>
      </c>
      <c r="T4902" t="s">
        <v>614</v>
      </c>
      <c r="U4902" t="s">
        <v>1191</v>
      </c>
      <c r="V4902">
        <f>YEAR(sales_order1[[#This Row],[date]])</f>
        <v>2022</v>
      </c>
      <c r="W4902" t="str">
        <f>TEXT(sales_order1[[#This Row],[date]], "Mmm")</f>
        <v>Mar</v>
      </c>
      <c r="X4902">
        <f>VALUE(TEXT(sales_order1[[#This Row],[date]], "D"))</f>
        <v>15</v>
      </c>
      <c r="Y4902">
        <v>11</v>
      </c>
    </row>
    <row r="4903" spans="1:25" x14ac:dyDescent="0.25">
      <c r="A4903" s="1">
        <v>44635</v>
      </c>
      <c r="B4903">
        <v>70500</v>
      </c>
      <c r="C4903" t="s">
        <v>51</v>
      </c>
      <c r="D4903" t="str">
        <f>VLOOKUP(sales_order1[[#This Row],[itemCode]],product_details3!B:C,2,0)</f>
        <v>MSTH50</v>
      </c>
      <c r="E4903" t="s">
        <v>52</v>
      </c>
      <c r="F4903" t="s">
        <v>21</v>
      </c>
      <c r="G4903">
        <v>250</v>
      </c>
      <c r="H4903">
        <v>15.75</v>
      </c>
      <c r="I4903">
        <v>3937.5</v>
      </c>
      <c r="J4903">
        <v>4.45</v>
      </c>
      <c r="K4903">
        <v>1112.5</v>
      </c>
      <c r="L4903">
        <v>11.3</v>
      </c>
      <c r="M4903">
        <v>0.71746031746031746</v>
      </c>
      <c r="N4903">
        <v>2825</v>
      </c>
      <c r="O4903" t="s">
        <v>420</v>
      </c>
      <c r="P4903" t="s">
        <v>421</v>
      </c>
      <c r="Q4903" t="s">
        <v>77</v>
      </c>
      <c r="R4903" t="s">
        <v>72</v>
      </c>
      <c r="S4903" t="s">
        <v>78</v>
      </c>
      <c r="T4903" t="s">
        <v>422</v>
      </c>
      <c r="U4903" t="s">
        <v>1190</v>
      </c>
      <c r="V4903">
        <f>YEAR(sales_order1[[#This Row],[date]])</f>
        <v>2022</v>
      </c>
      <c r="W4903" t="str">
        <f>TEXT(sales_order1[[#This Row],[date]], "Mmm")</f>
        <v>Mar</v>
      </c>
      <c r="X4903">
        <f>VALUE(TEXT(sales_order1[[#This Row],[date]], "D"))</f>
        <v>15</v>
      </c>
      <c r="Y4903">
        <v>11</v>
      </c>
    </row>
    <row r="4904" spans="1:25" x14ac:dyDescent="0.25">
      <c r="A4904" s="1">
        <v>44636</v>
      </c>
      <c r="B4904">
        <v>70501</v>
      </c>
      <c r="C4904" t="s">
        <v>35</v>
      </c>
      <c r="D4904" t="str">
        <f>VLOOKUP(sales_order1[[#This Row],[itemCode]],product_details3!B:C,2,0)</f>
        <v>SRMA30</v>
      </c>
      <c r="E4904" t="s">
        <v>36</v>
      </c>
      <c r="F4904" t="s">
        <v>30</v>
      </c>
      <c r="G4904">
        <v>100</v>
      </c>
      <c r="H4904">
        <v>26.2</v>
      </c>
      <c r="I4904">
        <v>2620</v>
      </c>
      <c r="J4904">
        <v>9.4</v>
      </c>
      <c r="K4904">
        <v>940</v>
      </c>
      <c r="L4904">
        <v>16.8</v>
      </c>
      <c r="M4904">
        <v>0.6412213740458016</v>
      </c>
      <c r="N4904">
        <v>1680</v>
      </c>
      <c r="O4904" t="s">
        <v>660</v>
      </c>
      <c r="P4904" t="s">
        <v>661</v>
      </c>
      <c r="Q4904" t="s">
        <v>378</v>
      </c>
      <c r="R4904" t="s">
        <v>72</v>
      </c>
      <c r="S4904" t="s">
        <v>662</v>
      </c>
      <c r="T4904" t="s">
        <v>663</v>
      </c>
      <c r="U4904" t="s">
        <v>1188</v>
      </c>
      <c r="V4904">
        <f>YEAR(sales_order1[[#This Row],[date]])</f>
        <v>2022</v>
      </c>
      <c r="W4904" t="str">
        <f>TEXT(sales_order1[[#This Row],[date]], "Mmm")</f>
        <v>Mar</v>
      </c>
      <c r="X4904">
        <f>VALUE(TEXT(sales_order1[[#This Row],[date]], "D"))</f>
        <v>16</v>
      </c>
      <c r="Y4904">
        <v>11</v>
      </c>
    </row>
    <row r="4905" spans="1:25" x14ac:dyDescent="0.25">
      <c r="A4905" s="1">
        <v>44636</v>
      </c>
      <c r="B4905">
        <v>70502</v>
      </c>
      <c r="C4905" t="s">
        <v>149</v>
      </c>
      <c r="D4905" t="str">
        <f>VLOOKUP(sales_order1[[#This Row],[itemCode]],product_details3!B:C,2,0)</f>
        <v>MKRW80</v>
      </c>
      <c r="E4905" t="s">
        <v>150</v>
      </c>
      <c r="F4905" t="s">
        <v>151</v>
      </c>
      <c r="G4905">
        <v>100</v>
      </c>
      <c r="H4905">
        <v>14.65</v>
      </c>
      <c r="I4905">
        <v>1465</v>
      </c>
      <c r="J4905">
        <v>6.55</v>
      </c>
      <c r="K4905">
        <v>655</v>
      </c>
      <c r="L4905">
        <v>8.1</v>
      </c>
      <c r="M4905">
        <v>0.55290102389078488</v>
      </c>
      <c r="N4905">
        <v>810</v>
      </c>
      <c r="O4905" t="s">
        <v>53</v>
      </c>
      <c r="P4905" t="s">
        <v>54</v>
      </c>
      <c r="Q4905" t="s">
        <v>55</v>
      </c>
      <c r="R4905" t="s">
        <v>56</v>
      </c>
      <c r="S4905" t="s">
        <v>57</v>
      </c>
      <c r="T4905" t="s">
        <v>58</v>
      </c>
      <c r="U4905" t="s">
        <v>1191</v>
      </c>
      <c r="V4905">
        <f>YEAR(sales_order1[[#This Row],[date]])</f>
        <v>2022</v>
      </c>
      <c r="W4905" t="str">
        <f>TEXT(sales_order1[[#This Row],[date]], "Mmm")</f>
        <v>Mar</v>
      </c>
      <c r="X4905">
        <f>VALUE(TEXT(sales_order1[[#This Row],[date]], "D"))</f>
        <v>16</v>
      </c>
      <c r="Y4905">
        <v>11</v>
      </c>
    </row>
    <row r="4906" spans="1:25" x14ac:dyDescent="0.25">
      <c r="A4906" s="1">
        <v>44636</v>
      </c>
      <c r="B4906">
        <v>70503</v>
      </c>
      <c r="C4906" t="s">
        <v>348</v>
      </c>
      <c r="D4906" t="str">
        <f>VLOOKUP(sales_order1[[#This Row],[itemCode]],product_details3!B:C,2,0)</f>
        <v>EXFG150</v>
      </c>
      <c r="E4906" t="s">
        <v>349</v>
      </c>
      <c r="F4906" t="s">
        <v>183</v>
      </c>
      <c r="G4906">
        <v>200</v>
      </c>
      <c r="H4906">
        <v>26.25</v>
      </c>
      <c r="I4906">
        <v>5250</v>
      </c>
      <c r="J4906">
        <v>10.75</v>
      </c>
      <c r="K4906">
        <v>2150</v>
      </c>
      <c r="L4906">
        <v>15.5</v>
      </c>
      <c r="M4906">
        <v>0.59047619047619049</v>
      </c>
      <c r="N4906">
        <v>3100</v>
      </c>
      <c r="O4906" t="s">
        <v>793</v>
      </c>
      <c r="P4906" t="s">
        <v>794</v>
      </c>
      <c r="Q4906" t="s">
        <v>107</v>
      </c>
      <c r="R4906" t="s">
        <v>40</v>
      </c>
      <c r="S4906" t="s">
        <v>101</v>
      </c>
      <c r="T4906" t="s">
        <v>795</v>
      </c>
      <c r="U4906" t="s">
        <v>1190</v>
      </c>
      <c r="V4906">
        <f>YEAR(sales_order1[[#This Row],[date]])</f>
        <v>2022</v>
      </c>
      <c r="W4906" t="str">
        <f>TEXT(sales_order1[[#This Row],[date]], "Mmm")</f>
        <v>Mar</v>
      </c>
      <c r="X4906">
        <f>VALUE(TEXT(sales_order1[[#This Row],[date]], "D"))</f>
        <v>16</v>
      </c>
      <c r="Y4906">
        <v>11</v>
      </c>
    </row>
    <row r="4907" spans="1:25" x14ac:dyDescent="0.25">
      <c r="A4907" s="1">
        <v>44636</v>
      </c>
      <c r="B4907">
        <v>70504</v>
      </c>
      <c r="C4907" t="s">
        <v>194</v>
      </c>
      <c r="D4907" t="str">
        <f>VLOOKUP(sales_order1[[#This Row],[itemCode]],product_details3!B:C,2,0)</f>
        <v>CLNG150</v>
      </c>
      <c r="E4907" t="s">
        <v>195</v>
      </c>
      <c r="F4907" t="s">
        <v>45</v>
      </c>
      <c r="G4907">
        <v>200</v>
      </c>
      <c r="H4907">
        <v>12.75</v>
      </c>
      <c r="I4907">
        <v>2550</v>
      </c>
      <c r="J4907">
        <v>4.45</v>
      </c>
      <c r="K4907">
        <v>890</v>
      </c>
      <c r="L4907">
        <v>8.3000000000000007</v>
      </c>
      <c r="M4907">
        <v>0.65098039215686276</v>
      </c>
      <c r="N4907">
        <v>1660</v>
      </c>
      <c r="O4907" t="s">
        <v>511</v>
      </c>
      <c r="P4907" t="s">
        <v>512</v>
      </c>
      <c r="Q4907" t="s">
        <v>201</v>
      </c>
      <c r="R4907" t="s">
        <v>25</v>
      </c>
      <c r="S4907" t="s">
        <v>372</v>
      </c>
      <c r="T4907" t="s">
        <v>513</v>
      </c>
      <c r="U4907" t="s">
        <v>1191</v>
      </c>
      <c r="V4907">
        <f>YEAR(sales_order1[[#This Row],[date]])</f>
        <v>2022</v>
      </c>
      <c r="W4907" t="str">
        <f>TEXT(sales_order1[[#This Row],[date]], "Mmm")</f>
        <v>Mar</v>
      </c>
      <c r="X4907">
        <f>VALUE(TEXT(sales_order1[[#This Row],[date]], "D"))</f>
        <v>16</v>
      </c>
      <c r="Y4907">
        <v>11</v>
      </c>
    </row>
    <row r="4908" spans="1:25" x14ac:dyDescent="0.25">
      <c r="A4908" s="1">
        <v>44636</v>
      </c>
      <c r="B4908">
        <v>70505</v>
      </c>
      <c r="C4908" t="s">
        <v>19</v>
      </c>
      <c r="D4908" t="str">
        <f>VLOOKUP(sales_order1[[#This Row],[itemCode]],product_details3!B:C,2,0)</f>
        <v>MSTH100</v>
      </c>
      <c r="E4908" t="s">
        <v>20</v>
      </c>
      <c r="F4908" t="s">
        <v>21</v>
      </c>
      <c r="G4908">
        <v>200</v>
      </c>
      <c r="H4908">
        <v>26.25</v>
      </c>
      <c r="I4908">
        <v>5250</v>
      </c>
      <c r="J4908">
        <v>7.75</v>
      </c>
      <c r="K4908">
        <v>1550</v>
      </c>
      <c r="L4908">
        <v>18.5</v>
      </c>
      <c r="M4908">
        <v>0.70476190476190481</v>
      </c>
      <c r="N4908">
        <v>3700</v>
      </c>
      <c r="O4908" t="s">
        <v>743</v>
      </c>
      <c r="P4908" t="s">
        <v>744</v>
      </c>
      <c r="Q4908" t="s">
        <v>39</v>
      </c>
      <c r="R4908" t="s">
        <v>40</v>
      </c>
      <c r="S4908" t="s">
        <v>41</v>
      </c>
      <c r="T4908" t="s">
        <v>745</v>
      </c>
      <c r="U4908" t="s">
        <v>1188</v>
      </c>
      <c r="V4908">
        <f>YEAR(sales_order1[[#This Row],[date]])</f>
        <v>2022</v>
      </c>
      <c r="W4908" t="str">
        <f>TEXT(sales_order1[[#This Row],[date]], "Mmm")</f>
        <v>Mar</v>
      </c>
      <c r="X4908">
        <f>VALUE(TEXT(sales_order1[[#This Row],[date]], "D"))</f>
        <v>16</v>
      </c>
      <c r="Y4908">
        <v>11</v>
      </c>
    </row>
    <row r="4909" spans="1:25" x14ac:dyDescent="0.25">
      <c r="A4909" s="1">
        <v>44636</v>
      </c>
      <c r="B4909">
        <v>70506</v>
      </c>
      <c r="C4909" t="s">
        <v>103</v>
      </c>
      <c r="D4909" t="str">
        <f>VLOOKUP(sales_order1[[#This Row],[itemCode]],product_details3!B:C,2,0)</f>
        <v>SCRT50</v>
      </c>
      <c r="E4909" t="s">
        <v>104</v>
      </c>
      <c r="F4909" t="s">
        <v>61</v>
      </c>
      <c r="G4909">
        <v>200</v>
      </c>
      <c r="H4909">
        <v>16.95</v>
      </c>
      <c r="I4909">
        <v>3390</v>
      </c>
      <c r="J4909">
        <v>5.2</v>
      </c>
      <c r="K4909">
        <v>1040</v>
      </c>
      <c r="L4909">
        <v>11.75</v>
      </c>
      <c r="M4909">
        <v>0.69321533923303835</v>
      </c>
      <c r="N4909">
        <v>2350</v>
      </c>
      <c r="O4909" t="s">
        <v>769</v>
      </c>
      <c r="P4909" t="s">
        <v>770</v>
      </c>
      <c r="Q4909" t="s">
        <v>378</v>
      </c>
      <c r="R4909" t="s">
        <v>72</v>
      </c>
      <c r="S4909" t="s">
        <v>545</v>
      </c>
      <c r="T4909" t="s">
        <v>546</v>
      </c>
      <c r="U4909" t="s">
        <v>1188</v>
      </c>
      <c r="V4909">
        <f>YEAR(sales_order1[[#This Row],[date]])</f>
        <v>2022</v>
      </c>
      <c r="W4909" t="str">
        <f>TEXT(sales_order1[[#This Row],[date]], "Mmm")</f>
        <v>Mar</v>
      </c>
      <c r="X4909">
        <f>VALUE(TEXT(sales_order1[[#This Row],[date]], "D"))</f>
        <v>16</v>
      </c>
      <c r="Y4909">
        <v>11</v>
      </c>
    </row>
    <row r="4910" spans="1:25" x14ac:dyDescent="0.25">
      <c r="A4910" s="1">
        <v>44636</v>
      </c>
      <c r="B4910">
        <v>70507</v>
      </c>
      <c r="C4910" t="s">
        <v>28</v>
      </c>
      <c r="D4910" t="str">
        <f>VLOOKUP(sales_order1[[#This Row],[itemCode]],product_details3!B:C,2,0)</f>
        <v>SRMC30</v>
      </c>
      <c r="E4910" t="s">
        <v>29</v>
      </c>
      <c r="F4910" t="s">
        <v>30</v>
      </c>
      <c r="G4910">
        <v>300</v>
      </c>
      <c r="H4910">
        <v>22.6</v>
      </c>
      <c r="I4910">
        <v>6780</v>
      </c>
      <c r="J4910">
        <v>7.6</v>
      </c>
      <c r="K4910">
        <v>2280</v>
      </c>
      <c r="L4910">
        <v>15</v>
      </c>
      <c r="M4910">
        <v>0.66371681415929207</v>
      </c>
      <c r="N4910">
        <v>4500</v>
      </c>
      <c r="O4910" t="s">
        <v>487</v>
      </c>
      <c r="P4910" t="s">
        <v>488</v>
      </c>
      <c r="Q4910" t="s">
        <v>48</v>
      </c>
      <c r="R4910" t="s">
        <v>25</v>
      </c>
      <c r="S4910" t="s">
        <v>286</v>
      </c>
      <c r="T4910" t="s">
        <v>489</v>
      </c>
      <c r="U4910" t="s">
        <v>1191</v>
      </c>
      <c r="V4910">
        <f>YEAR(sales_order1[[#This Row],[date]])</f>
        <v>2022</v>
      </c>
      <c r="W4910" t="str">
        <f>TEXT(sales_order1[[#This Row],[date]], "Mmm")</f>
        <v>Mar</v>
      </c>
      <c r="X4910">
        <f>VALUE(TEXT(sales_order1[[#This Row],[date]], "D"))</f>
        <v>16</v>
      </c>
      <c r="Y4910">
        <v>11</v>
      </c>
    </row>
    <row r="4911" spans="1:25" x14ac:dyDescent="0.25">
      <c r="A4911" s="1">
        <v>44636</v>
      </c>
      <c r="B4911">
        <v>70508</v>
      </c>
      <c r="C4911" t="s">
        <v>325</v>
      </c>
      <c r="D4911" t="str">
        <f>VLOOKUP(sales_order1[[#This Row],[itemCode]],product_details3!B:C,2,0)</f>
        <v>EXFG100</v>
      </c>
      <c r="E4911" t="s">
        <v>326</v>
      </c>
      <c r="F4911" t="s">
        <v>183</v>
      </c>
      <c r="G4911">
        <v>50</v>
      </c>
      <c r="H4911">
        <v>20.75</v>
      </c>
      <c r="I4911">
        <v>1037.5</v>
      </c>
      <c r="J4911">
        <v>7.45</v>
      </c>
      <c r="K4911">
        <v>372.5</v>
      </c>
      <c r="L4911">
        <v>13.3</v>
      </c>
      <c r="M4911">
        <v>0.64096385542168677</v>
      </c>
      <c r="N4911">
        <v>665</v>
      </c>
      <c r="O4911" t="s">
        <v>177</v>
      </c>
      <c r="P4911" t="s">
        <v>178</v>
      </c>
      <c r="Q4911" t="s">
        <v>111</v>
      </c>
      <c r="R4911" t="s">
        <v>112</v>
      </c>
      <c r="S4911" t="s">
        <v>179</v>
      </c>
      <c r="T4911" t="s">
        <v>180</v>
      </c>
      <c r="U4911" t="s">
        <v>1189</v>
      </c>
      <c r="V4911">
        <f>YEAR(sales_order1[[#This Row],[date]])</f>
        <v>2022</v>
      </c>
      <c r="W4911" t="str">
        <f>TEXT(sales_order1[[#This Row],[date]], "Mmm")</f>
        <v>Mar</v>
      </c>
      <c r="X4911">
        <f>VALUE(TEXT(sales_order1[[#This Row],[date]], "D"))</f>
        <v>16</v>
      </c>
      <c r="Y4911">
        <v>11</v>
      </c>
    </row>
    <row r="4912" spans="1:25" x14ac:dyDescent="0.25">
      <c r="A4912" s="1">
        <v>44636</v>
      </c>
      <c r="B4912">
        <v>70509</v>
      </c>
      <c r="C4912" t="s">
        <v>348</v>
      </c>
      <c r="D4912" t="str">
        <f>VLOOKUP(sales_order1[[#This Row],[itemCode]],product_details3!B:C,2,0)</f>
        <v>EXFG150</v>
      </c>
      <c r="E4912" t="s">
        <v>349</v>
      </c>
      <c r="F4912" t="s">
        <v>183</v>
      </c>
      <c r="G4912">
        <v>150</v>
      </c>
      <c r="H4912">
        <v>26.25</v>
      </c>
      <c r="I4912">
        <v>3937.5</v>
      </c>
      <c r="J4912">
        <v>10.75</v>
      </c>
      <c r="K4912">
        <v>1612.5</v>
      </c>
      <c r="L4912">
        <v>15.5</v>
      </c>
      <c r="M4912">
        <v>0.59047619047619049</v>
      </c>
      <c r="N4912">
        <v>2325</v>
      </c>
      <c r="O4912" t="s">
        <v>478</v>
      </c>
      <c r="P4912" t="s">
        <v>479</v>
      </c>
      <c r="Q4912" t="s">
        <v>186</v>
      </c>
      <c r="R4912" t="s">
        <v>112</v>
      </c>
      <c r="S4912" t="s">
        <v>246</v>
      </c>
      <c r="T4912" t="s">
        <v>480</v>
      </c>
      <c r="U4912" t="s">
        <v>1189</v>
      </c>
      <c r="V4912">
        <f>YEAR(sales_order1[[#This Row],[date]])</f>
        <v>2022</v>
      </c>
      <c r="W4912" t="str">
        <f>TEXT(sales_order1[[#This Row],[date]], "Mmm")</f>
        <v>Mar</v>
      </c>
      <c r="X4912">
        <f>VALUE(TEXT(sales_order1[[#This Row],[date]], "D"))</f>
        <v>16</v>
      </c>
      <c r="Y4912">
        <v>11</v>
      </c>
    </row>
    <row r="4913" spans="1:25" x14ac:dyDescent="0.25">
      <c r="A4913" s="1">
        <v>44636</v>
      </c>
      <c r="B4913">
        <v>70510</v>
      </c>
      <c r="C4913" t="s">
        <v>28</v>
      </c>
      <c r="D4913" t="str">
        <f>VLOOKUP(sales_order1[[#This Row],[itemCode]],product_details3!B:C,2,0)</f>
        <v>SRMC30</v>
      </c>
      <c r="E4913" t="s">
        <v>29</v>
      </c>
      <c r="F4913" t="s">
        <v>30</v>
      </c>
      <c r="G4913">
        <v>200</v>
      </c>
      <c r="H4913">
        <v>22.6</v>
      </c>
      <c r="I4913">
        <v>4520</v>
      </c>
      <c r="J4913">
        <v>7.6</v>
      </c>
      <c r="K4913">
        <v>1520</v>
      </c>
      <c r="L4913">
        <v>15</v>
      </c>
      <c r="M4913">
        <v>0.66371681415929207</v>
      </c>
      <c r="N4913">
        <v>3000</v>
      </c>
      <c r="O4913" t="s">
        <v>673</v>
      </c>
      <c r="P4913" t="s">
        <v>674</v>
      </c>
      <c r="Q4913" t="s">
        <v>71</v>
      </c>
      <c r="R4913" t="s">
        <v>72</v>
      </c>
      <c r="S4913" t="s">
        <v>73</v>
      </c>
      <c r="T4913" t="s">
        <v>675</v>
      </c>
      <c r="U4913" t="s">
        <v>1190</v>
      </c>
      <c r="V4913">
        <f>YEAR(sales_order1[[#This Row],[date]])</f>
        <v>2022</v>
      </c>
      <c r="W4913" t="str">
        <f>TEXT(sales_order1[[#This Row],[date]], "Mmm")</f>
        <v>Mar</v>
      </c>
      <c r="X4913">
        <f>VALUE(TEXT(sales_order1[[#This Row],[date]], "D"))</f>
        <v>16</v>
      </c>
      <c r="Y4913">
        <v>11</v>
      </c>
    </row>
    <row r="4914" spans="1:25" x14ac:dyDescent="0.25">
      <c r="A4914" s="1">
        <v>44637</v>
      </c>
      <c r="B4914">
        <v>70511</v>
      </c>
      <c r="C4914" t="s">
        <v>194</v>
      </c>
      <c r="D4914" t="str">
        <f>VLOOKUP(sales_order1[[#This Row],[itemCode]],product_details3!B:C,2,0)</f>
        <v>CLNG150</v>
      </c>
      <c r="E4914" t="s">
        <v>195</v>
      </c>
      <c r="F4914" t="s">
        <v>45</v>
      </c>
      <c r="G4914">
        <v>200</v>
      </c>
      <c r="H4914">
        <v>12.75</v>
      </c>
      <c r="I4914">
        <v>2550</v>
      </c>
      <c r="J4914">
        <v>4.45</v>
      </c>
      <c r="K4914">
        <v>890</v>
      </c>
      <c r="L4914">
        <v>8.3000000000000007</v>
      </c>
      <c r="M4914">
        <v>0.65098039215686276</v>
      </c>
      <c r="N4914">
        <v>1660</v>
      </c>
      <c r="O4914" t="s">
        <v>130</v>
      </c>
      <c r="P4914" t="s">
        <v>131</v>
      </c>
      <c r="Q4914" t="s">
        <v>132</v>
      </c>
      <c r="R4914" t="s">
        <v>56</v>
      </c>
      <c r="S4914" t="s">
        <v>133</v>
      </c>
      <c r="T4914" t="s">
        <v>134</v>
      </c>
      <c r="U4914" t="s">
        <v>1191</v>
      </c>
      <c r="V4914">
        <f>YEAR(sales_order1[[#This Row],[date]])</f>
        <v>2022</v>
      </c>
      <c r="W4914" t="str">
        <f>TEXT(sales_order1[[#This Row],[date]], "Mmm")</f>
        <v>Mar</v>
      </c>
      <c r="X4914">
        <f>VALUE(TEXT(sales_order1[[#This Row],[date]], "D"))</f>
        <v>17</v>
      </c>
      <c r="Y4914">
        <v>11</v>
      </c>
    </row>
    <row r="4915" spans="1:25" x14ac:dyDescent="0.25">
      <c r="A4915" s="1">
        <v>44637</v>
      </c>
      <c r="B4915">
        <v>70512</v>
      </c>
      <c r="C4915" t="s">
        <v>315</v>
      </c>
      <c r="D4915" t="str">
        <f>VLOOKUP(sales_order1[[#This Row],[itemCode]],product_details3!B:C,2,0)</f>
        <v>EXFG50</v>
      </c>
      <c r="E4915" t="s">
        <v>316</v>
      </c>
      <c r="F4915" t="s">
        <v>183</v>
      </c>
      <c r="G4915">
        <v>50</v>
      </c>
      <c r="H4915">
        <v>15.75</v>
      </c>
      <c r="I4915">
        <v>787.5</v>
      </c>
      <c r="J4915">
        <v>5.45</v>
      </c>
      <c r="K4915">
        <v>272.5</v>
      </c>
      <c r="L4915">
        <v>10.3</v>
      </c>
      <c r="M4915">
        <v>0.65396825396825398</v>
      </c>
      <c r="N4915">
        <v>515</v>
      </c>
      <c r="O4915" t="s">
        <v>771</v>
      </c>
      <c r="P4915" t="s">
        <v>772</v>
      </c>
      <c r="Q4915" t="s">
        <v>160</v>
      </c>
      <c r="R4915" t="s">
        <v>112</v>
      </c>
      <c r="S4915" t="s">
        <v>297</v>
      </c>
      <c r="T4915" t="s">
        <v>693</v>
      </c>
      <c r="U4915" t="s">
        <v>1189</v>
      </c>
      <c r="V4915">
        <f>YEAR(sales_order1[[#This Row],[date]])</f>
        <v>2022</v>
      </c>
      <c r="W4915" t="str">
        <f>TEXT(sales_order1[[#This Row],[date]], "Mmm")</f>
        <v>Mar</v>
      </c>
      <c r="X4915">
        <f>VALUE(TEXT(sales_order1[[#This Row],[date]], "D"))</f>
        <v>17</v>
      </c>
      <c r="Y4915">
        <v>11</v>
      </c>
    </row>
    <row r="4916" spans="1:25" x14ac:dyDescent="0.25">
      <c r="A4916" s="1">
        <v>44637</v>
      </c>
      <c r="B4916">
        <v>70513</v>
      </c>
      <c r="C4916" t="s">
        <v>194</v>
      </c>
      <c r="D4916" t="str">
        <f>VLOOKUP(sales_order1[[#This Row],[itemCode]],product_details3!B:C,2,0)</f>
        <v>CLNG150</v>
      </c>
      <c r="E4916" t="s">
        <v>195</v>
      </c>
      <c r="F4916" t="s">
        <v>45</v>
      </c>
      <c r="G4916">
        <v>200</v>
      </c>
      <c r="H4916">
        <v>12.75</v>
      </c>
      <c r="I4916">
        <v>2550</v>
      </c>
      <c r="J4916">
        <v>4.45</v>
      </c>
      <c r="K4916">
        <v>890</v>
      </c>
      <c r="L4916">
        <v>8.3000000000000007</v>
      </c>
      <c r="M4916">
        <v>0.65098039215686276</v>
      </c>
      <c r="N4916">
        <v>1660</v>
      </c>
      <c r="O4916" t="s">
        <v>547</v>
      </c>
      <c r="P4916" t="s">
        <v>548</v>
      </c>
      <c r="Q4916" t="s">
        <v>146</v>
      </c>
      <c r="R4916" t="s">
        <v>112</v>
      </c>
      <c r="S4916" t="s">
        <v>147</v>
      </c>
      <c r="T4916" t="s">
        <v>549</v>
      </c>
      <c r="U4916" t="s">
        <v>1190</v>
      </c>
      <c r="V4916">
        <f>YEAR(sales_order1[[#This Row],[date]])</f>
        <v>2022</v>
      </c>
      <c r="W4916" t="str">
        <f>TEXT(sales_order1[[#This Row],[date]], "Mmm")</f>
        <v>Mar</v>
      </c>
      <c r="X4916">
        <f>VALUE(TEXT(sales_order1[[#This Row],[date]], "D"))</f>
        <v>17</v>
      </c>
      <c r="Y4916">
        <v>11</v>
      </c>
    </row>
    <row r="4917" spans="1:25" x14ac:dyDescent="0.25">
      <c r="A4917" s="1">
        <v>44637</v>
      </c>
      <c r="B4917">
        <v>70514</v>
      </c>
      <c r="C4917" t="s">
        <v>103</v>
      </c>
      <c r="D4917" t="str">
        <f>VLOOKUP(sales_order1[[#This Row],[itemCode]],product_details3!B:C,2,0)</f>
        <v>SCRT50</v>
      </c>
      <c r="E4917" t="s">
        <v>104</v>
      </c>
      <c r="F4917" t="s">
        <v>61</v>
      </c>
      <c r="G4917">
        <v>50</v>
      </c>
      <c r="H4917">
        <v>16.95</v>
      </c>
      <c r="I4917">
        <v>847.5</v>
      </c>
      <c r="J4917">
        <v>5.2</v>
      </c>
      <c r="K4917">
        <v>260</v>
      </c>
      <c r="L4917">
        <v>11.75</v>
      </c>
      <c r="M4917">
        <v>0.69321533923303835</v>
      </c>
      <c r="N4917">
        <v>587.5</v>
      </c>
      <c r="O4917" t="s">
        <v>117</v>
      </c>
      <c r="P4917" t="s">
        <v>118</v>
      </c>
      <c r="Q4917" t="s">
        <v>119</v>
      </c>
      <c r="R4917" t="s">
        <v>40</v>
      </c>
      <c r="S4917" t="s">
        <v>120</v>
      </c>
      <c r="T4917" t="s">
        <v>121</v>
      </c>
      <c r="U4917" t="s">
        <v>1190</v>
      </c>
      <c r="V4917">
        <f>YEAR(sales_order1[[#This Row],[date]])</f>
        <v>2022</v>
      </c>
      <c r="W4917" t="str">
        <f>TEXT(sales_order1[[#This Row],[date]], "Mmm")</f>
        <v>Mar</v>
      </c>
      <c r="X4917">
        <f>VALUE(TEXT(sales_order1[[#This Row],[date]], "D"))</f>
        <v>17</v>
      </c>
      <c r="Y4917">
        <v>11</v>
      </c>
    </row>
    <row r="4918" spans="1:25" x14ac:dyDescent="0.25">
      <c r="A4918" s="1">
        <v>44637</v>
      </c>
      <c r="B4918">
        <v>70515</v>
      </c>
      <c r="C4918" t="s">
        <v>103</v>
      </c>
      <c r="D4918" t="str">
        <f>VLOOKUP(sales_order1[[#This Row],[itemCode]],product_details3!B:C,2,0)</f>
        <v>SCRT50</v>
      </c>
      <c r="E4918" t="s">
        <v>104</v>
      </c>
      <c r="F4918" t="s">
        <v>61</v>
      </c>
      <c r="G4918">
        <v>200</v>
      </c>
      <c r="H4918">
        <v>16.95</v>
      </c>
      <c r="I4918">
        <v>3390</v>
      </c>
      <c r="J4918">
        <v>5.2</v>
      </c>
      <c r="K4918">
        <v>1040</v>
      </c>
      <c r="L4918">
        <v>11.75</v>
      </c>
      <c r="M4918">
        <v>0.69321533923303835</v>
      </c>
      <c r="N4918">
        <v>2350</v>
      </c>
      <c r="O4918" t="s">
        <v>750</v>
      </c>
      <c r="P4918" t="s">
        <v>751</v>
      </c>
      <c r="Q4918" t="s">
        <v>132</v>
      </c>
      <c r="R4918" t="s">
        <v>56</v>
      </c>
      <c r="S4918" t="s">
        <v>133</v>
      </c>
      <c r="T4918" t="s">
        <v>578</v>
      </c>
      <c r="U4918" t="s">
        <v>1191</v>
      </c>
      <c r="V4918">
        <f>YEAR(sales_order1[[#This Row],[date]])</f>
        <v>2022</v>
      </c>
      <c r="W4918" t="str">
        <f>TEXT(sales_order1[[#This Row],[date]], "Mmm")</f>
        <v>Mar</v>
      </c>
      <c r="X4918">
        <f>VALUE(TEXT(sales_order1[[#This Row],[date]], "D"))</f>
        <v>17</v>
      </c>
      <c r="Y4918">
        <v>11</v>
      </c>
    </row>
    <row r="4919" spans="1:25" x14ac:dyDescent="0.25">
      <c r="A4919" s="1">
        <v>44637</v>
      </c>
      <c r="B4919">
        <v>70516</v>
      </c>
      <c r="C4919" t="s">
        <v>19</v>
      </c>
      <c r="D4919" t="str">
        <f>VLOOKUP(sales_order1[[#This Row],[itemCode]],product_details3!B:C,2,0)</f>
        <v>MSTH100</v>
      </c>
      <c r="E4919" t="s">
        <v>20</v>
      </c>
      <c r="F4919" t="s">
        <v>21</v>
      </c>
      <c r="G4919">
        <v>50</v>
      </c>
      <c r="H4919">
        <v>26.25</v>
      </c>
      <c r="I4919">
        <v>1312.5</v>
      </c>
      <c r="J4919">
        <v>7.75</v>
      </c>
      <c r="K4919">
        <v>387.5</v>
      </c>
      <c r="L4919">
        <v>18.5</v>
      </c>
      <c r="M4919">
        <v>0.70476190476190481</v>
      </c>
      <c r="N4919">
        <v>925</v>
      </c>
      <c r="O4919" t="s">
        <v>253</v>
      </c>
      <c r="P4919" t="s">
        <v>254</v>
      </c>
      <c r="Q4919" t="s">
        <v>191</v>
      </c>
      <c r="R4919" t="s">
        <v>56</v>
      </c>
      <c r="S4919" t="s">
        <v>192</v>
      </c>
      <c r="T4919" t="s">
        <v>255</v>
      </c>
      <c r="U4919" t="s">
        <v>1191</v>
      </c>
      <c r="V4919">
        <f>YEAR(sales_order1[[#This Row],[date]])</f>
        <v>2022</v>
      </c>
      <c r="W4919" t="str">
        <f>TEXT(sales_order1[[#This Row],[date]], "Mmm")</f>
        <v>Mar</v>
      </c>
      <c r="X4919">
        <f>VALUE(TEXT(sales_order1[[#This Row],[date]], "D"))</f>
        <v>17</v>
      </c>
      <c r="Y4919">
        <v>11</v>
      </c>
    </row>
    <row r="4920" spans="1:25" x14ac:dyDescent="0.25">
      <c r="A4920" s="1">
        <v>44637</v>
      </c>
      <c r="B4920">
        <v>70517</v>
      </c>
      <c r="C4920" t="s">
        <v>325</v>
      </c>
      <c r="D4920" t="str">
        <f>VLOOKUP(sales_order1[[#This Row],[itemCode]],product_details3!B:C,2,0)</f>
        <v>EXFG100</v>
      </c>
      <c r="E4920" t="s">
        <v>326</v>
      </c>
      <c r="F4920" t="s">
        <v>183</v>
      </c>
      <c r="G4920">
        <v>100</v>
      </c>
      <c r="H4920">
        <v>20.75</v>
      </c>
      <c r="I4920">
        <v>2075</v>
      </c>
      <c r="J4920">
        <v>7.45</v>
      </c>
      <c r="K4920">
        <v>745</v>
      </c>
      <c r="L4920">
        <v>13.3</v>
      </c>
      <c r="M4920">
        <v>0.64096385542168677</v>
      </c>
      <c r="N4920">
        <v>1330</v>
      </c>
      <c r="O4920" t="s">
        <v>381</v>
      </c>
      <c r="P4920" t="s">
        <v>382</v>
      </c>
      <c r="Q4920" t="s">
        <v>383</v>
      </c>
      <c r="R4920" t="s">
        <v>72</v>
      </c>
      <c r="S4920" t="s">
        <v>384</v>
      </c>
      <c r="T4920" t="s">
        <v>385</v>
      </c>
      <c r="U4920" t="s">
        <v>1188</v>
      </c>
      <c r="V4920">
        <f>YEAR(sales_order1[[#This Row],[date]])</f>
        <v>2022</v>
      </c>
      <c r="W4920" t="str">
        <f>TEXT(sales_order1[[#This Row],[date]], "Mmm")</f>
        <v>Mar</v>
      </c>
      <c r="X4920">
        <f>VALUE(TEXT(sales_order1[[#This Row],[date]], "D"))</f>
        <v>17</v>
      </c>
      <c r="Y4920">
        <v>11</v>
      </c>
    </row>
    <row r="4921" spans="1:25" x14ac:dyDescent="0.25">
      <c r="A4921" s="1">
        <v>44637</v>
      </c>
      <c r="B4921">
        <v>70518</v>
      </c>
      <c r="C4921" t="s">
        <v>329</v>
      </c>
      <c r="D4921" t="str">
        <f>VLOOKUP(sales_order1[[#This Row],[itemCode]],product_details3!B:C,2,0)</f>
        <v>TNRS150</v>
      </c>
      <c r="E4921" t="s">
        <v>330</v>
      </c>
      <c r="F4921" t="s">
        <v>124</v>
      </c>
      <c r="G4921">
        <v>50</v>
      </c>
      <c r="H4921">
        <v>19.649999999999999</v>
      </c>
      <c r="I4921">
        <v>982.5</v>
      </c>
      <c r="J4921">
        <v>6.55</v>
      </c>
      <c r="K4921">
        <v>327.5</v>
      </c>
      <c r="L4921">
        <v>13.1</v>
      </c>
      <c r="M4921">
        <v>0.66666666666666663</v>
      </c>
      <c r="N4921">
        <v>655</v>
      </c>
      <c r="O4921" t="s">
        <v>152</v>
      </c>
      <c r="P4921" t="s">
        <v>153</v>
      </c>
      <c r="Q4921" t="s">
        <v>154</v>
      </c>
      <c r="R4921" t="s">
        <v>56</v>
      </c>
      <c r="S4921" t="s">
        <v>133</v>
      </c>
      <c r="T4921" t="s">
        <v>155</v>
      </c>
      <c r="U4921" t="s">
        <v>1191</v>
      </c>
      <c r="V4921">
        <f>YEAR(sales_order1[[#This Row],[date]])</f>
        <v>2022</v>
      </c>
      <c r="W4921" t="str">
        <f>TEXT(sales_order1[[#This Row],[date]], "Mmm")</f>
        <v>Mar</v>
      </c>
      <c r="X4921">
        <f>VALUE(TEXT(sales_order1[[#This Row],[date]], "D"))</f>
        <v>17</v>
      </c>
      <c r="Y4921">
        <v>11</v>
      </c>
    </row>
    <row r="4922" spans="1:25" x14ac:dyDescent="0.25">
      <c r="A4922" s="1">
        <v>44637</v>
      </c>
      <c r="B4922">
        <v>70519</v>
      </c>
      <c r="C4922" t="s">
        <v>19</v>
      </c>
      <c r="D4922" t="str">
        <f>VLOOKUP(sales_order1[[#This Row],[itemCode]],product_details3!B:C,2,0)</f>
        <v>MSTH100</v>
      </c>
      <c r="E4922" t="s">
        <v>20</v>
      </c>
      <c r="F4922" t="s">
        <v>21</v>
      </c>
      <c r="G4922">
        <v>50</v>
      </c>
      <c r="H4922">
        <v>26.25</v>
      </c>
      <c r="I4922">
        <v>1312.5</v>
      </c>
      <c r="J4922">
        <v>7.75</v>
      </c>
      <c r="K4922">
        <v>387.5</v>
      </c>
      <c r="L4922">
        <v>18.5</v>
      </c>
      <c r="M4922">
        <v>0.70476190476190481</v>
      </c>
      <c r="N4922">
        <v>925</v>
      </c>
      <c r="O4922" t="s">
        <v>697</v>
      </c>
      <c r="P4922" t="s">
        <v>698</v>
      </c>
      <c r="Q4922" t="s">
        <v>77</v>
      </c>
      <c r="R4922" t="s">
        <v>72</v>
      </c>
      <c r="S4922" t="s">
        <v>78</v>
      </c>
      <c r="T4922" t="s">
        <v>699</v>
      </c>
      <c r="U4922" t="s">
        <v>1190</v>
      </c>
      <c r="V4922">
        <f>YEAR(sales_order1[[#This Row],[date]])</f>
        <v>2022</v>
      </c>
      <c r="W4922" t="str">
        <f>TEXT(sales_order1[[#This Row],[date]], "Mmm")</f>
        <v>Mar</v>
      </c>
      <c r="X4922">
        <f>VALUE(TEXT(sales_order1[[#This Row],[date]], "D"))</f>
        <v>17</v>
      </c>
      <c r="Y4922">
        <v>11</v>
      </c>
    </row>
    <row r="4923" spans="1:25" x14ac:dyDescent="0.25">
      <c r="A4923" s="1">
        <v>44637</v>
      </c>
      <c r="B4923">
        <v>70520</v>
      </c>
      <c r="C4923" t="s">
        <v>86</v>
      </c>
      <c r="D4923" t="str">
        <f>VLOOKUP(sales_order1[[#This Row],[itemCode]],product_details3!B:C,2,0)</f>
        <v>SRMH30</v>
      </c>
      <c r="E4923" t="s">
        <v>87</v>
      </c>
      <c r="F4923" t="s">
        <v>30</v>
      </c>
      <c r="G4923">
        <v>100</v>
      </c>
      <c r="H4923">
        <v>21</v>
      </c>
      <c r="I4923">
        <v>2100</v>
      </c>
      <c r="J4923">
        <v>6.6</v>
      </c>
      <c r="K4923">
        <v>660</v>
      </c>
      <c r="L4923">
        <v>14.4</v>
      </c>
      <c r="M4923">
        <v>0.68571428571428572</v>
      </c>
      <c r="N4923">
        <v>1440</v>
      </c>
      <c r="O4923" t="s">
        <v>299</v>
      </c>
      <c r="P4923" t="s">
        <v>300</v>
      </c>
      <c r="Q4923" t="s">
        <v>100</v>
      </c>
      <c r="R4923" t="s">
        <v>40</v>
      </c>
      <c r="S4923" t="s">
        <v>101</v>
      </c>
      <c r="T4923" t="s">
        <v>301</v>
      </c>
      <c r="U4923" t="s">
        <v>1190</v>
      </c>
      <c r="V4923">
        <f>YEAR(sales_order1[[#This Row],[date]])</f>
        <v>2022</v>
      </c>
      <c r="W4923" t="str">
        <f>TEXT(sales_order1[[#This Row],[date]], "Mmm")</f>
        <v>Mar</v>
      </c>
      <c r="X4923">
        <f>VALUE(TEXT(sales_order1[[#This Row],[date]], "D"))</f>
        <v>17</v>
      </c>
      <c r="Y4923">
        <v>11</v>
      </c>
    </row>
    <row r="4924" spans="1:25" x14ac:dyDescent="0.25">
      <c r="A4924" s="1">
        <v>44638</v>
      </c>
      <c r="B4924">
        <v>70521</v>
      </c>
      <c r="C4924" t="s">
        <v>67</v>
      </c>
      <c r="D4924" t="str">
        <f>VLOOKUP(sales_order1[[#This Row],[itemCode]],product_details3!B:C,2,0)</f>
        <v>SRMH15</v>
      </c>
      <c r="E4924" t="s">
        <v>68</v>
      </c>
      <c r="F4924" t="s">
        <v>30</v>
      </c>
      <c r="G4924">
        <v>150</v>
      </c>
      <c r="H4924">
        <v>15.75</v>
      </c>
      <c r="I4924">
        <v>2362.5</v>
      </c>
      <c r="J4924">
        <v>5.45</v>
      </c>
      <c r="K4924">
        <v>817.5</v>
      </c>
      <c r="L4924">
        <v>10.3</v>
      </c>
      <c r="M4924">
        <v>0.65396825396825398</v>
      </c>
      <c r="N4924">
        <v>1545</v>
      </c>
      <c r="O4924" t="s">
        <v>553</v>
      </c>
      <c r="P4924" t="s">
        <v>554</v>
      </c>
      <c r="Q4924" t="s">
        <v>55</v>
      </c>
      <c r="R4924" t="s">
        <v>56</v>
      </c>
      <c r="S4924" t="s">
        <v>57</v>
      </c>
      <c r="T4924" t="s">
        <v>555</v>
      </c>
      <c r="U4924" t="s">
        <v>1191</v>
      </c>
      <c r="V4924">
        <f>YEAR(sales_order1[[#This Row],[date]])</f>
        <v>2022</v>
      </c>
      <c r="W4924" t="str">
        <f>TEXT(sales_order1[[#This Row],[date]], "Mmm")</f>
        <v>Mar</v>
      </c>
      <c r="X4924">
        <f>VALUE(TEXT(sales_order1[[#This Row],[date]], "D"))</f>
        <v>18</v>
      </c>
      <c r="Y4924">
        <v>11</v>
      </c>
    </row>
    <row r="4925" spans="1:25" x14ac:dyDescent="0.25">
      <c r="A4925" s="1">
        <v>44638</v>
      </c>
      <c r="B4925">
        <v>70522</v>
      </c>
      <c r="C4925" t="s">
        <v>406</v>
      </c>
      <c r="D4925" t="str">
        <f>VLOOKUP(sales_order1[[#This Row],[itemCode]],product_details3!B:C,2,0)</f>
        <v>MKRO200</v>
      </c>
      <c r="E4925" t="s">
        <v>407</v>
      </c>
      <c r="F4925" t="s">
        <v>151</v>
      </c>
      <c r="G4925">
        <v>250</v>
      </c>
      <c r="H4925">
        <v>21.25</v>
      </c>
      <c r="I4925">
        <v>5312.5</v>
      </c>
      <c r="J4925">
        <v>9</v>
      </c>
      <c r="K4925">
        <v>2250</v>
      </c>
      <c r="L4925">
        <v>12.25</v>
      </c>
      <c r="M4925">
        <v>0.57647058823529407</v>
      </c>
      <c r="N4925">
        <v>3062.5</v>
      </c>
      <c r="O4925" t="s">
        <v>53</v>
      </c>
      <c r="P4925" t="s">
        <v>54</v>
      </c>
      <c r="Q4925" t="s">
        <v>55</v>
      </c>
      <c r="R4925" t="s">
        <v>56</v>
      </c>
      <c r="S4925" t="s">
        <v>57</v>
      </c>
      <c r="T4925" t="s">
        <v>58</v>
      </c>
      <c r="U4925" t="s">
        <v>1191</v>
      </c>
      <c r="V4925">
        <f>YEAR(sales_order1[[#This Row],[date]])</f>
        <v>2022</v>
      </c>
      <c r="W4925" t="str">
        <f>TEXT(sales_order1[[#This Row],[date]], "Mmm")</f>
        <v>Mar</v>
      </c>
      <c r="X4925">
        <f>VALUE(TEXT(sales_order1[[#This Row],[date]], "D"))</f>
        <v>18</v>
      </c>
      <c r="Y4925">
        <v>11</v>
      </c>
    </row>
    <row r="4926" spans="1:25" x14ac:dyDescent="0.25">
      <c r="A4926" s="1">
        <v>44638</v>
      </c>
      <c r="B4926">
        <v>70523</v>
      </c>
      <c r="C4926" t="s">
        <v>235</v>
      </c>
      <c r="D4926" t="str">
        <f>VLOOKUP(sales_order1[[#This Row],[itemCode]],product_details3!B:C,2,0)</f>
        <v>CLNF150</v>
      </c>
      <c r="E4926" t="s">
        <v>236</v>
      </c>
      <c r="F4926" t="s">
        <v>45</v>
      </c>
      <c r="G4926">
        <v>100</v>
      </c>
      <c r="H4926">
        <v>13.95</v>
      </c>
      <c r="I4926">
        <v>1395</v>
      </c>
      <c r="J4926">
        <v>5.2</v>
      </c>
      <c r="K4926">
        <v>520</v>
      </c>
      <c r="L4926">
        <v>8.75</v>
      </c>
      <c r="M4926">
        <v>0.62724014336917566</v>
      </c>
      <c r="N4926">
        <v>875</v>
      </c>
      <c r="O4926" t="s">
        <v>725</v>
      </c>
      <c r="P4926" t="s">
        <v>726</v>
      </c>
      <c r="Q4926" t="s">
        <v>132</v>
      </c>
      <c r="R4926" t="s">
        <v>56</v>
      </c>
      <c r="S4926" t="s">
        <v>133</v>
      </c>
      <c r="T4926" t="s">
        <v>708</v>
      </c>
      <c r="U4926" t="s">
        <v>1191</v>
      </c>
      <c r="V4926">
        <f>YEAR(sales_order1[[#This Row],[date]])</f>
        <v>2022</v>
      </c>
      <c r="W4926" t="str">
        <f>TEXT(sales_order1[[#This Row],[date]], "Mmm")</f>
        <v>Mar</v>
      </c>
      <c r="X4926">
        <f>VALUE(TEXT(sales_order1[[#This Row],[date]], "D"))</f>
        <v>18</v>
      </c>
      <c r="Y4926">
        <v>11</v>
      </c>
    </row>
    <row r="4927" spans="1:25" x14ac:dyDescent="0.25">
      <c r="A4927" s="1">
        <v>44638</v>
      </c>
      <c r="B4927">
        <v>70524</v>
      </c>
      <c r="C4927" t="s">
        <v>51</v>
      </c>
      <c r="D4927" t="str">
        <f>VLOOKUP(sales_order1[[#This Row],[itemCode]],product_details3!B:C,2,0)</f>
        <v>MSTH50</v>
      </c>
      <c r="E4927" t="s">
        <v>52</v>
      </c>
      <c r="F4927" t="s">
        <v>21</v>
      </c>
      <c r="G4927">
        <v>250</v>
      </c>
      <c r="H4927">
        <v>15.75</v>
      </c>
      <c r="I4927">
        <v>3937.5</v>
      </c>
      <c r="J4927">
        <v>4.45</v>
      </c>
      <c r="K4927">
        <v>1112.5</v>
      </c>
      <c r="L4927">
        <v>11.3</v>
      </c>
      <c r="M4927">
        <v>0.71746031746031746</v>
      </c>
      <c r="N4927">
        <v>2825</v>
      </c>
      <c r="O4927" t="s">
        <v>516</v>
      </c>
      <c r="P4927" t="s">
        <v>517</v>
      </c>
      <c r="Q4927" t="s">
        <v>191</v>
      </c>
      <c r="R4927" t="s">
        <v>56</v>
      </c>
      <c r="S4927" t="s">
        <v>192</v>
      </c>
      <c r="T4927" t="s">
        <v>518</v>
      </c>
      <c r="U4927" t="s">
        <v>1191</v>
      </c>
      <c r="V4927">
        <f>YEAR(sales_order1[[#This Row],[date]])</f>
        <v>2022</v>
      </c>
      <c r="W4927" t="str">
        <f>TEXT(sales_order1[[#This Row],[date]], "Mmm")</f>
        <v>Mar</v>
      </c>
      <c r="X4927">
        <f>VALUE(TEXT(sales_order1[[#This Row],[date]], "D"))</f>
        <v>18</v>
      </c>
      <c r="Y4927">
        <v>11</v>
      </c>
    </row>
    <row r="4928" spans="1:25" x14ac:dyDescent="0.25">
      <c r="A4928" s="1">
        <v>44638</v>
      </c>
      <c r="B4928">
        <v>70525</v>
      </c>
      <c r="C4928" t="s">
        <v>325</v>
      </c>
      <c r="D4928" t="str">
        <f>VLOOKUP(sales_order1[[#This Row],[itemCode]],product_details3!B:C,2,0)</f>
        <v>EXFG100</v>
      </c>
      <c r="E4928" t="s">
        <v>326</v>
      </c>
      <c r="F4928" t="s">
        <v>183</v>
      </c>
      <c r="G4928">
        <v>50</v>
      </c>
      <c r="H4928">
        <v>20.75</v>
      </c>
      <c r="I4928">
        <v>1037.5</v>
      </c>
      <c r="J4928">
        <v>7.45</v>
      </c>
      <c r="K4928">
        <v>372.5</v>
      </c>
      <c r="L4928">
        <v>13.3</v>
      </c>
      <c r="M4928">
        <v>0.64096385542168677</v>
      </c>
      <c r="N4928">
        <v>665</v>
      </c>
      <c r="O4928" t="s">
        <v>786</v>
      </c>
      <c r="P4928" t="s">
        <v>787</v>
      </c>
      <c r="Q4928" t="s">
        <v>378</v>
      </c>
      <c r="R4928" t="s">
        <v>72</v>
      </c>
      <c r="S4928" t="s">
        <v>545</v>
      </c>
      <c r="T4928" t="s">
        <v>702</v>
      </c>
      <c r="U4928" t="s">
        <v>1188</v>
      </c>
      <c r="V4928">
        <f>YEAR(sales_order1[[#This Row],[date]])</f>
        <v>2022</v>
      </c>
      <c r="W4928" t="str">
        <f>TEXT(sales_order1[[#This Row],[date]], "Mmm")</f>
        <v>Mar</v>
      </c>
      <c r="X4928">
        <f>VALUE(TEXT(sales_order1[[#This Row],[date]], "D"))</f>
        <v>18</v>
      </c>
      <c r="Y4928">
        <v>11</v>
      </c>
    </row>
    <row r="4929" spans="1:25" x14ac:dyDescent="0.25">
      <c r="A4929" s="1">
        <v>44638</v>
      </c>
      <c r="B4929">
        <v>70526</v>
      </c>
      <c r="C4929" t="s">
        <v>51</v>
      </c>
      <c r="D4929" t="str">
        <f>VLOOKUP(sales_order1[[#This Row],[itemCode]],product_details3!B:C,2,0)</f>
        <v>MSTH50</v>
      </c>
      <c r="E4929" t="s">
        <v>52</v>
      </c>
      <c r="F4929" t="s">
        <v>21</v>
      </c>
      <c r="G4929">
        <v>50</v>
      </c>
      <c r="H4929">
        <v>15.75</v>
      </c>
      <c r="I4929">
        <v>787.5</v>
      </c>
      <c r="J4929">
        <v>4.45</v>
      </c>
      <c r="K4929">
        <v>222.5</v>
      </c>
      <c r="L4929">
        <v>11.3</v>
      </c>
      <c r="M4929">
        <v>0.71746031746031746</v>
      </c>
      <c r="N4929">
        <v>565</v>
      </c>
      <c r="O4929" t="s">
        <v>354</v>
      </c>
      <c r="P4929" t="s">
        <v>355</v>
      </c>
      <c r="Q4929" t="s">
        <v>119</v>
      </c>
      <c r="R4929" t="s">
        <v>40</v>
      </c>
      <c r="S4929" t="s">
        <v>356</v>
      </c>
      <c r="T4929" t="s">
        <v>357</v>
      </c>
      <c r="U4929" t="s">
        <v>1190</v>
      </c>
      <c r="V4929">
        <f>YEAR(sales_order1[[#This Row],[date]])</f>
        <v>2022</v>
      </c>
      <c r="W4929" t="str">
        <f>TEXT(sales_order1[[#This Row],[date]], "Mmm")</f>
        <v>Mar</v>
      </c>
      <c r="X4929">
        <f>VALUE(TEXT(sales_order1[[#This Row],[date]], "D"))</f>
        <v>18</v>
      </c>
      <c r="Y4929">
        <v>11</v>
      </c>
    </row>
    <row r="4930" spans="1:25" x14ac:dyDescent="0.25">
      <c r="A4930" s="1">
        <v>44638</v>
      </c>
      <c r="B4930">
        <v>70527</v>
      </c>
      <c r="C4930" t="s">
        <v>86</v>
      </c>
      <c r="D4930" t="str">
        <f>VLOOKUP(sales_order1[[#This Row],[itemCode]],product_details3!B:C,2,0)</f>
        <v>SRMH30</v>
      </c>
      <c r="E4930" t="s">
        <v>87</v>
      </c>
      <c r="F4930" t="s">
        <v>30</v>
      </c>
      <c r="G4930">
        <v>250</v>
      </c>
      <c r="H4930">
        <v>21</v>
      </c>
      <c r="I4930">
        <v>5250</v>
      </c>
      <c r="J4930">
        <v>6.6</v>
      </c>
      <c r="K4930">
        <v>1650</v>
      </c>
      <c r="L4930">
        <v>14.4</v>
      </c>
      <c r="M4930">
        <v>0.68571428571428572</v>
      </c>
      <c r="N4930">
        <v>3600</v>
      </c>
      <c r="O4930" t="s">
        <v>640</v>
      </c>
      <c r="P4930" t="s">
        <v>641</v>
      </c>
      <c r="Q4930" t="s">
        <v>132</v>
      </c>
      <c r="R4930" t="s">
        <v>56</v>
      </c>
      <c r="S4930" t="s">
        <v>133</v>
      </c>
      <c r="T4930" t="s">
        <v>642</v>
      </c>
      <c r="U4930" t="s">
        <v>1191</v>
      </c>
      <c r="V4930">
        <f>YEAR(sales_order1[[#This Row],[date]])</f>
        <v>2022</v>
      </c>
      <c r="W4930" t="str">
        <f>TEXT(sales_order1[[#This Row],[date]], "Mmm")</f>
        <v>Mar</v>
      </c>
      <c r="X4930">
        <f>VALUE(TEXT(sales_order1[[#This Row],[date]], "D"))</f>
        <v>18</v>
      </c>
      <c r="Y4930">
        <v>11</v>
      </c>
    </row>
    <row r="4931" spans="1:25" x14ac:dyDescent="0.25">
      <c r="A4931" s="1">
        <v>44638</v>
      </c>
      <c r="B4931">
        <v>70528</v>
      </c>
      <c r="C4931" t="s">
        <v>35</v>
      </c>
      <c r="D4931" t="str">
        <f>VLOOKUP(sales_order1[[#This Row],[itemCode]],product_details3!B:C,2,0)</f>
        <v>SRMA30</v>
      </c>
      <c r="E4931" t="s">
        <v>36</v>
      </c>
      <c r="F4931" t="s">
        <v>30</v>
      </c>
      <c r="G4931">
        <v>200</v>
      </c>
      <c r="H4931">
        <v>26.2</v>
      </c>
      <c r="I4931">
        <v>5240</v>
      </c>
      <c r="J4931">
        <v>9.4</v>
      </c>
      <c r="K4931">
        <v>1880</v>
      </c>
      <c r="L4931">
        <v>16.8</v>
      </c>
      <c r="M4931">
        <v>0.6412213740458016</v>
      </c>
      <c r="N4931">
        <v>3360</v>
      </c>
      <c r="O4931" t="s">
        <v>761</v>
      </c>
      <c r="P4931" t="s">
        <v>762</v>
      </c>
      <c r="Q4931" t="s">
        <v>24</v>
      </c>
      <c r="R4931" t="s">
        <v>25</v>
      </c>
      <c r="S4931" t="s">
        <v>33</v>
      </c>
      <c r="T4931" t="s">
        <v>705</v>
      </c>
      <c r="U4931" t="s">
        <v>1191</v>
      </c>
      <c r="V4931">
        <f>YEAR(sales_order1[[#This Row],[date]])</f>
        <v>2022</v>
      </c>
      <c r="W4931" t="str">
        <f>TEXT(sales_order1[[#This Row],[date]], "Mmm")</f>
        <v>Mar</v>
      </c>
      <c r="X4931">
        <f>VALUE(TEXT(sales_order1[[#This Row],[date]], "D"))</f>
        <v>18</v>
      </c>
      <c r="Y4931">
        <v>11</v>
      </c>
    </row>
    <row r="4932" spans="1:25" x14ac:dyDescent="0.25">
      <c r="A4932" s="1">
        <v>44638</v>
      </c>
      <c r="B4932">
        <v>70529</v>
      </c>
      <c r="C4932" t="s">
        <v>103</v>
      </c>
      <c r="D4932" t="str">
        <f>VLOOKUP(sales_order1[[#This Row],[itemCode]],product_details3!B:C,2,0)</f>
        <v>SCRT50</v>
      </c>
      <c r="E4932" t="s">
        <v>104</v>
      </c>
      <c r="F4932" t="s">
        <v>61</v>
      </c>
      <c r="G4932">
        <v>100</v>
      </c>
      <c r="H4932">
        <v>16.95</v>
      </c>
      <c r="I4932">
        <v>1695</v>
      </c>
      <c r="J4932">
        <v>5.2</v>
      </c>
      <c r="K4932">
        <v>520</v>
      </c>
      <c r="L4932">
        <v>11.75</v>
      </c>
      <c r="M4932">
        <v>0.69321533923303835</v>
      </c>
      <c r="N4932">
        <v>1175</v>
      </c>
      <c r="O4932" t="s">
        <v>273</v>
      </c>
      <c r="P4932" t="s">
        <v>274</v>
      </c>
      <c r="Q4932" t="s">
        <v>132</v>
      </c>
      <c r="R4932" t="s">
        <v>56</v>
      </c>
      <c r="S4932" t="s">
        <v>133</v>
      </c>
      <c r="T4932" t="s">
        <v>275</v>
      </c>
      <c r="U4932" t="s">
        <v>1191</v>
      </c>
      <c r="V4932">
        <f>YEAR(sales_order1[[#This Row],[date]])</f>
        <v>2022</v>
      </c>
      <c r="W4932" t="str">
        <f>TEXT(sales_order1[[#This Row],[date]], "Mmm")</f>
        <v>Mar</v>
      </c>
      <c r="X4932">
        <f>VALUE(TEXT(sales_order1[[#This Row],[date]], "D"))</f>
        <v>18</v>
      </c>
      <c r="Y4932">
        <v>11</v>
      </c>
    </row>
    <row r="4933" spans="1:25" x14ac:dyDescent="0.25">
      <c r="A4933" s="1">
        <v>44638</v>
      </c>
      <c r="B4933">
        <v>70530</v>
      </c>
      <c r="C4933" t="s">
        <v>209</v>
      </c>
      <c r="D4933" t="str">
        <f>VLOOKUP(sales_order1[[#This Row],[itemCode]],product_details3!B:C,2,0)</f>
        <v>CLNG50</v>
      </c>
      <c r="E4933" t="s">
        <v>210</v>
      </c>
      <c r="F4933" t="s">
        <v>45</v>
      </c>
      <c r="G4933">
        <v>50</v>
      </c>
      <c r="H4933">
        <v>6.5</v>
      </c>
      <c r="I4933">
        <v>325</v>
      </c>
      <c r="J4933">
        <v>2.2999999999999998</v>
      </c>
      <c r="K4933">
        <v>115</v>
      </c>
      <c r="L4933">
        <v>4.2</v>
      </c>
      <c r="M4933">
        <v>0.64615384615384619</v>
      </c>
      <c r="N4933">
        <v>210</v>
      </c>
      <c r="O4933" t="s">
        <v>467</v>
      </c>
      <c r="P4933" t="s">
        <v>468</v>
      </c>
      <c r="Q4933" t="s">
        <v>39</v>
      </c>
      <c r="R4933" t="s">
        <v>40</v>
      </c>
      <c r="S4933" t="s">
        <v>41</v>
      </c>
      <c r="T4933" t="s">
        <v>174</v>
      </c>
      <c r="U4933" t="s">
        <v>1188</v>
      </c>
      <c r="V4933">
        <f>YEAR(sales_order1[[#This Row],[date]])</f>
        <v>2022</v>
      </c>
      <c r="W4933" t="str">
        <f>TEXT(sales_order1[[#This Row],[date]], "Mmm")</f>
        <v>Mar</v>
      </c>
      <c r="X4933">
        <f>VALUE(TEXT(sales_order1[[#This Row],[date]], "D"))</f>
        <v>18</v>
      </c>
      <c r="Y4933">
        <v>11</v>
      </c>
    </row>
    <row r="4934" spans="1:25" x14ac:dyDescent="0.25">
      <c r="A4934" s="1">
        <v>44638</v>
      </c>
      <c r="B4934">
        <v>70531</v>
      </c>
      <c r="C4934" t="s">
        <v>128</v>
      </c>
      <c r="D4934" t="str">
        <f>VLOOKUP(sales_order1[[#This Row],[itemCode]],product_details3!B:C,2,0)</f>
        <v>SCRT100</v>
      </c>
      <c r="E4934" t="s">
        <v>129</v>
      </c>
      <c r="F4934" t="s">
        <v>61</v>
      </c>
      <c r="G4934">
        <v>100</v>
      </c>
      <c r="H4934">
        <v>28.25</v>
      </c>
      <c r="I4934">
        <v>2825</v>
      </c>
      <c r="J4934">
        <v>9</v>
      </c>
      <c r="K4934">
        <v>900</v>
      </c>
      <c r="L4934">
        <v>19.25</v>
      </c>
      <c r="M4934">
        <v>0.68141592920353977</v>
      </c>
      <c r="N4934">
        <v>1925</v>
      </c>
      <c r="O4934" t="s">
        <v>758</v>
      </c>
      <c r="P4934" t="s">
        <v>759</v>
      </c>
      <c r="Q4934" t="s">
        <v>186</v>
      </c>
      <c r="R4934" t="s">
        <v>112</v>
      </c>
      <c r="S4934" t="s">
        <v>187</v>
      </c>
      <c r="T4934" t="s">
        <v>760</v>
      </c>
      <c r="U4934" t="s">
        <v>1189</v>
      </c>
      <c r="V4934">
        <f>YEAR(sales_order1[[#This Row],[date]])</f>
        <v>2022</v>
      </c>
      <c r="W4934" t="str">
        <f>TEXT(sales_order1[[#This Row],[date]], "Mmm")</f>
        <v>Mar</v>
      </c>
      <c r="X4934">
        <f>VALUE(TEXT(sales_order1[[#This Row],[date]], "D"))</f>
        <v>18</v>
      </c>
      <c r="Y4934">
        <v>11</v>
      </c>
    </row>
    <row r="4935" spans="1:25" x14ac:dyDescent="0.25">
      <c r="A4935" s="1">
        <v>44641</v>
      </c>
      <c r="B4935">
        <v>70532</v>
      </c>
      <c r="C4935" t="s">
        <v>86</v>
      </c>
      <c r="D4935" t="str">
        <f>VLOOKUP(sales_order1[[#This Row],[itemCode]],product_details3!B:C,2,0)</f>
        <v>SRMH30</v>
      </c>
      <c r="E4935" t="s">
        <v>87</v>
      </c>
      <c r="F4935" t="s">
        <v>30</v>
      </c>
      <c r="G4935">
        <v>200</v>
      </c>
      <c r="H4935">
        <v>21</v>
      </c>
      <c r="I4935">
        <v>4200</v>
      </c>
      <c r="J4935">
        <v>6.6</v>
      </c>
      <c r="K4935">
        <v>1320</v>
      </c>
      <c r="L4935">
        <v>14.4</v>
      </c>
      <c r="M4935">
        <v>0.68571428571428572</v>
      </c>
      <c r="N4935">
        <v>2880</v>
      </c>
      <c r="O4935" t="s">
        <v>370</v>
      </c>
      <c r="P4935" t="s">
        <v>371</v>
      </c>
      <c r="Q4935" t="s">
        <v>201</v>
      </c>
      <c r="R4935" t="s">
        <v>25</v>
      </c>
      <c r="S4935" t="s">
        <v>372</v>
      </c>
      <c r="T4935" t="s">
        <v>373</v>
      </c>
      <c r="U4935" t="s">
        <v>1191</v>
      </c>
      <c r="V4935">
        <f>YEAR(sales_order1[[#This Row],[date]])</f>
        <v>2022</v>
      </c>
      <c r="W4935" t="str">
        <f>TEXT(sales_order1[[#This Row],[date]], "Mmm")</f>
        <v>Mar</v>
      </c>
      <c r="X4935">
        <f>VALUE(TEXT(sales_order1[[#This Row],[date]], "D"))</f>
        <v>21</v>
      </c>
      <c r="Y4935">
        <v>12</v>
      </c>
    </row>
    <row r="4936" spans="1:25" x14ac:dyDescent="0.25">
      <c r="A4936" s="1">
        <v>44641</v>
      </c>
      <c r="B4936">
        <v>70533</v>
      </c>
      <c r="C4936" t="s">
        <v>307</v>
      </c>
      <c r="D4936" t="str">
        <f>VLOOKUP(sales_order1[[#This Row],[itemCode]],product_details3!B:C,2,0)</f>
        <v>TNRH150</v>
      </c>
      <c r="E4936" t="s">
        <v>308</v>
      </c>
      <c r="F4936" t="s">
        <v>124</v>
      </c>
      <c r="G4936">
        <v>150</v>
      </c>
      <c r="H4936">
        <v>15.75</v>
      </c>
      <c r="I4936">
        <v>2362.5</v>
      </c>
      <c r="J4936">
        <v>4.45</v>
      </c>
      <c r="K4936">
        <v>667.5</v>
      </c>
      <c r="L4936">
        <v>11.3</v>
      </c>
      <c r="M4936">
        <v>0.71746031746031746</v>
      </c>
      <c r="N4936">
        <v>1695</v>
      </c>
      <c r="O4936" t="s">
        <v>643</v>
      </c>
      <c r="P4936" t="s">
        <v>644</v>
      </c>
      <c r="Q4936" t="s">
        <v>107</v>
      </c>
      <c r="R4936" t="s">
        <v>40</v>
      </c>
      <c r="S4936" t="s">
        <v>101</v>
      </c>
      <c r="T4936" t="s">
        <v>645</v>
      </c>
      <c r="U4936" t="s">
        <v>1190</v>
      </c>
      <c r="V4936">
        <f>YEAR(sales_order1[[#This Row],[date]])</f>
        <v>2022</v>
      </c>
      <c r="W4936" t="str">
        <f>TEXT(sales_order1[[#This Row],[date]], "Mmm")</f>
        <v>Mar</v>
      </c>
      <c r="X4936">
        <f>VALUE(TEXT(sales_order1[[#This Row],[date]], "D"))</f>
        <v>21</v>
      </c>
      <c r="Y4936">
        <v>12</v>
      </c>
    </row>
    <row r="4937" spans="1:25" x14ac:dyDescent="0.25">
      <c r="A4937" s="1">
        <v>44641</v>
      </c>
      <c r="B4937">
        <v>70534</v>
      </c>
      <c r="C4937" t="s">
        <v>388</v>
      </c>
      <c r="D4937" t="str">
        <f>VLOOKUP(sales_order1[[#This Row],[itemCode]],product_details3!B:C,2,0)</f>
        <v>TNRS200</v>
      </c>
      <c r="E4937" t="s">
        <v>389</v>
      </c>
      <c r="F4937" t="s">
        <v>124</v>
      </c>
      <c r="G4937">
        <v>100</v>
      </c>
      <c r="H4937">
        <v>26.2</v>
      </c>
      <c r="I4937">
        <v>2620</v>
      </c>
      <c r="J4937">
        <v>9.4</v>
      </c>
      <c r="K4937">
        <v>940</v>
      </c>
      <c r="L4937">
        <v>16.8</v>
      </c>
      <c r="M4937">
        <v>0.6412213740458016</v>
      </c>
      <c r="N4937">
        <v>1680</v>
      </c>
      <c r="O4937" t="s">
        <v>82</v>
      </c>
      <c r="P4937" t="s">
        <v>83</v>
      </c>
      <c r="Q4937" t="s">
        <v>64</v>
      </c>
      <c r="R4937" t="s">
        <v>40</v>
      </c>
      <c r="S4937" t="s">
        <v>84</v>
      </c>
      <c r="T4937" t="s">
        <v>85</v>
      </c>
      <c r="U4937" t="s">
        <v>1189</v>
      </c>
      <c r="V4937">
        <f>YEAR(sales_order1[[#This Row],[date]])</f>
        <v>2022</v>
      </c>
      <c r="W4937" t="str">
        <f>TEXT(sales_order1[[#This Row],[date]], "Mmm")</f>
        <v>Mar</v>
      </c>
      <c r="X4937">
        <f>VALUE(TEXT(sales_order1[[#This Row],[date]], "D"))</f>
        <v>21</v>
      </c>
      <c r="Y4937">
        <v>12</v>
      </c>
    </row>
    <row r="4938" spans="1:25" x14ac:dyDescent="0.25">
      <c r="A4938" s="1">
        <v>44641</v>
      </c>
      <c r="B4938">
        <v>70535</v>
      </c>
      <c r="C4938" t="s">
        <v>103</v>
      </c>
      <c r="D4938" t="str">
        <f>VLOOKUP(sales_order1[[#This Row],[itemCode]],product_details3!B:C,2,0)</f>
        <v>SCRT50</v>
      </c>
      <c r="E4938" t="s">
        <v>104</v>
      </c>
      <c r="F4938" t="s">
        <v>61</v>
      </c>
      <c r="G4938">
        <v>400</v>
      </c>
      <c r="H4938">
        <v>16.95</v>
      </c>
      <c r="I4938">
        <v>6780</v>
      </c>
      <c r="J4938">
        <v>5.2</v>
      </c>
      <c r="K4938">
        <v>2080</v>
      </c>
      <c r="L4938">
        <v>11.75</v>
      </c>
      <c r="M4938">
        <v>0.69321533923303835</v>
      </c>
      <c r="N4938">
        <v>4700</v>
      </c>
      <c r="O4938" t="s">
        <v>805</v>
      </c>
      <c r="P4938" t="s">
        <v>806</v>
      </c>
      <c r="Q4938" t="s">
        <v>100</v>
      </c>
      <c r="R4938" t="s">
        <v>40</v>
      </c>
      <c r="S4938" t="s">
        <v>101</v>
      </c>
      <c r="T4938" t="s">
        <v>169</v>
      </c>
      <c r="U4938" t="s">
        <v>1190</v>
      </c>
      <c r="V4938">
        <f>YEAR(sales_order1[[#This Row],[date]])</f>
        <v>2022</v>
      </c>
      <c r="W4938" t="str">
        <f>TEXT(sales_order1[[#This Row],[date]], "Mmm")</f>
        <v>Mar</v>
      </c>
      <c r="X4938">
        <f>VALUE(TEXT(sales_order1[[#This Row],[date]], "D"))</f>
        <v>21</v>
      </c>
      <c r="Y4938">
        <v>12</v>
      </c>
    </row>
    <row r="4939" spans="1:25" x14ac:dyDescent="0.25">
      <c r="A4939" s="1">
        <v>44641</v>
      </c>
      <c r="B4939">
        <v>70536</v>
      </c>
      <c r="C4939" t="s">
        <v>35</v>
      </c>
      <c r="D4939" t="str">
        <f>VLOOKUP(sales_order1[[#This Row],[itemCode]],product_details3!B:C,2,0)</f>
        <v>SRMA30</v>
      </c>
      <c r="E4939" t="s">
        <v>36</v>
      </c>
      <c r="F4939" t="s">
        <v>30</v>
      </c>
      <c r="G4939">
        <v>150</v>
      </c>
      <c r="H4939">
        <v>26.2</v>
      </c>
      <c r="I4939">
        <v>3930</v>
      </c>
      <c r="J4939">
        <v>9.4</v>
      </c>
      <c r="K4939">
        <v>1410</v>
      </c>
      <c r="L4939">
        <v>16.8</v>
      </c>
      <c r="M4939">
        <v>0.6412213740458016</v>
      </c>
      <c r="N4939">
        <v>2520</v>
      </c>
      <c r="O4939" t="s">
        <v>199</v>
      </c>
      <c r="P4939" t="s">
        <v>200</v>
      </c>
      <c r="Q4939" t="s">
        <v>201</v>
      </c>
      <c r="R4939" t="s">
        <v>25</v>
      </c>
      <c r="S4939" t="s">
        <v>202</v>
      </c>
      <c r="T4939" t="s">
        <v>203</v>
      </c>
      <c r="U4939" t="s">
        <v>1191</v>
      </c>
      <c r="V4939">
        <f>YEAR(sales_order1[[#This Row],[date]])</f>
        <v>2022</v>
      </c>
      <c r="W4939" t="str">
        <f>TEXT(sales_order1[[#This Row],[date]], "Mmm")</f>
        <v>Mar</v>
      </c>
      <c r="X4939">
        <f>VALUE(TEXT(sales_order1[[#This Row],[date]], "D"))</f>
        <v>21</v>
      </c>
      <c r="Y4939">
        <v>12</v>
      </c>
    </row>
    <row r="4940" spans="1:25" x14ac:dyDescent="0.25">
      <c r="A4940" s="1">
        <v>44641</v>
      </c>
      <c r="B4940">
        <v>70537</v>
      </c>
      <c r="C4940" t="s">
        <v>335</v>
      </c>
      <c r="D4940" t="str">
        <f>VLOOKUP(sales_order1[[#This Row],[itemCode]],product_details3!B:C,2,0)</f>
        <v>CLNF50</v>
      </c>
      <c r="E4940" t="s">
        <v>336</v>
      </c>
      <c r="F4940" t="s">
        <v>45</v>
      </c>
      <c r="G4940">
        <v>150</v>
      </c>
      <c r="H4940">
        <v>7.3</v>
      </c>
      <c r="I4940">
        <v>1095</v>
      </c>
      <c r="J4940">
        <v>2.8</v>
      </c>
      <c r="K4940">
        <v>420</v>
      </c>
      <c r="L4940">
        <v>4.5</v>
      </c>
      <c r="M4940">
        <v>0.61643835616438358</v>
      </c>
      <c r="N4940">
        <v>675</v>
      </c>
      <c r="O4940" t="s">
        <v>478</v>
      </c>
      <c r="P4940" t="s">
        <v>479</v>
      </c>
      <c r="Q4940" t="s">
        <v>186</v>
      </c>
      <c r="R4940" t="s">
        <v>112</v>
      </c>
      <c r="S4940" t="s">
        <v>246</v>
      </c>
      <c r="T4940" t="s">
        <v>480</v>
      </c>
      <c r="U4940" t="s">
        <v>1189</v>
      </c>
      <c r="V4940">
        <f>YEAR(sales_order1[[#This Row],[date]])</f>
        <v>2022</v>
      </c>
      <c r="W4940" t="str">
        <f>TEXT(sales_order1[[#This Row],[date]], "Mmm")</f>
        <v>Mar</v>
      </c>
      <c r="X4940">
        <f>VALUE(TEXT(sales_order1[[#This Row],[date]], "D"))</f>
        <v>21</v>
      </c>
      <c r="Y4940">
        <v>12</v>
      </c>
    </row>
    <row r="4941" spans="1:25" x14ac:dyDescent="0.25">
      <c r="A4941" s="1">
        <v>44641</v>
      </c>
      <c r="B4941">
        <v>70538</v>
      </c>
      <c r="C4941" t="s">
        <v>28</v>
      </c>
      <c r="D4941" t="str">
        <f>VLOOKUP(sales_order1[[#This Row],[itemCode]],product_details3!B:C,2,0)</f>
        <v>SRMC30</v>
      </c>
      <c r="E4941" t="s">
        <v>29</v>
      </c>
      <c r="F4941" t="s">
        <v>30</v>
      </c>
      <c r="G4941">
        <v>200</v>
      </c>
      <c r="H4941">
        <v>22.6</v>
      </c>
      <c r="I4941">
        <v>4520</v>
      </c>
      <c r="J4941">
        <v>7.6</v>
      </c>
      <c r="K4941">
        <v>1520</v>
      </c>
      <c r="L4941">
        <v>15</v>
      </c>
      <c r="M4941">
        <v>0.66371681415929207</v>
      </c>
      <c r="N4941">
        <v>3000</v>
      </c>
      <c r="O4941" t="s">
        <v>573</v>
      </c>
      <c r="P4941" t="s">
        <v>574</v>
      </c>
      <c r="Q4941" t="s">
        <v>218</v>
      </c>
      <c r="R4941" t="s">
        <v>40</v>
      </c>
      <c r="S4941" t="s">
        <v>219</v>
      </c>
      <c r="T4941" t="s">
        <v>575</v>
      </c>
      <c r="U4941" t="s">
        <v>1190</v>
      </c>
      <c r="V4941">
        <f>YEAR(sales_order1[[#This Row],[date]])</f>
        <v>2022</v>
      </c>
      <c r="W4941" t="str">
        <f>TEXT(sales_order1[[#This Row],[date]], "Mmm")</f>
        <v>Mar</v>
      </c>
      <c r="X4941">
        <f>VALUE(TEXT(sales_order1[[#This Row],[date]], "D"))</f>
        <v>21</v>
      </c>
      <c r="Y4941">
        <v>12</v>
      </c>
    </row>
    <row r="4942" spans="1:25" x14ac:dyDescent="0.25">
      <c r="A4942" s="1">
        <v>44641</v>
      </c>
      <c r="B4942">
        <v>70539</v>
      </c>
      <c r="C4942" t="s">
        <v>320</v>
      </c>
      <c r="D4942" t="str">
        <f>VLOOKUP(sales_order1[[#This Row],[itemCode]],product_details3!B:C,2,0)</f>
        <v>SCR50+100</v>
      </c>
      <c r="E4942" t="s">
        <v>321</v>
      </c>
      <c r="F4942" t="s">
        <v>61</v>
      </c>
      <c r="G4942">
        <v>100</v>
      </c>
      <c r="H4942">
        <v>26.25</v>
      </c>
      <c r="I4942">
        <v>2625</v>
      </c>
      <c r="J4942">
        <v>7.75</v>
      </c>
      <c r="K4942">
        <v>775</v>
      </c>
      <c r="L4942">
        <v>18.5</v>
      </c>
      <c r="M4942">
        <v>0.70476190476190481</v>
      </c>
      <c r="N4942">
        <v>1850</v>
      </c>
      <c r="O4942" t="s">
        <v>457</v>
      </c>
      <c r="P4942" t="s">
        <v>458</v>
      </c>
      <c r="Q4942" t="s">
        <v>383</v>
      </c>
      <c r="R4942" t="s">
        <v>72</v>
      </c>
      <c r="S4942" t="s">
        <v>459</v>
      </c>
      <c r="T4942" t="s">
        <v>460</v>
      </c>
      <c r="U4942" t="s">
        <v>1188</v>
      </c>
      <c r="V4942">
        <f>YEAR(sales_order1[[#This Row],[date]])</f>
        <v>2022</v>
      </c>
      <c r="W4942" t="str">
        <f>TEXT(sales_order1[[#This Row],[date]], "Mmm")</f>
        <v>Mar</v>
      </c>
      <c r="X4942">
        <f>VALUE(TEXT(sales_order1[[#This Row],[date]], "D"))</f>
        <v>21</v>
      </c>
      <c r="Y4942">
        <v>12</v>
      </c>
    </row>
    <row r="4943" spans="1:25" x14ac:dyDescent="0.25">
      <c r="A4943" s="1">
        <v>44641</v>
      </c>
      <c r="B4943">
        <v>70540</v>
      </c>
      <c r="C4943" t="s">
        <v>313</v>
      </c>
      <c r="D4943" t="str">
        <f>VLOOKUP(sales_order1[[#This Row],[itemCode]],product_details3!B:C,2,0)</f>
        <v>MSKO50</v>
      </c>
      <c r="E4943" t="s">
        <v>314</v>
      </c>
      <c r="F4943" t="s">
        <v>137</v>
      </c>
      <c r="G4943">
        <v>200</v>
      </c>
      <c r="H4943">
        <v>14.65</v>
      </c>
      <c r="I4943">
        <v>2930</v>
      </c>
      <c r="J4943">
        <v>6.55</v>
      </c>
      <c r="K4943">
        <v>1310</v>
      </c>
      <c r="L4943">
        <v>8.1</v>
      </c>
      <c r="M4943">
        <v>0.55290102389078488</v>
      </c>
      <c r="N4943">
        <v>1620</v>
      </c>
      <c r="O4943" t="s">
        <v>276</v>
      </c>
      <c r="P4943" t="s">
        <v>277</v>
      </c>
      <c r="Q4943" t="s">
        <v>39</v>
      </c>
      <c r="R4943" t="s">
        <v>40</v>
      </c>
      <c r="S4943" t="s">
        <v>41</v>
      </c>
      <c r="T4943" t="s">
        <v>278</v>
      </c>
      <c r="U4943" t="s">
        <v>1188</v>
      </c>
      <c r="V4943">
        <f>YEAR(sales_order1[[#This Row],[date]])</f>
        <v>2022</v>
      </c>
      <c r="W4943" t="str">
        <f>TEXT(sales_order1[[#This Row],[date]], "Mmm")</f>
        <v>Mar</v>
      </c>
      <c r="X4943">
        <f>VALUE(TEXT(sales_order1[[#This Row],[date]], "D"))</f>
        <v>21</v>
      </c>
      <c r="Y4943">
        <v>12</v>
      </c>
    </row>
    <row r="4944" spans="1:25" x14ac:dyDescent="0.25">
      <c r="A4944" s="1">
        <v>44641</v>
      </c>
      <c r="B4944">
        <v>70541</v>
      </c>
      <c r="C4944" t="s">
        <v>333</v>
      </c>
      <c r="D4944" t="str">
        <f>VLOOKUP(sales_order1[[#This Row],[itemCode]],product_details3!B:C,2,0)</f>
        <v>TNRH200</v>
      </c>
      <c r="E4944" t="s">
        <v>334</v>
      </c>
      <c r="F4944" t="s">
        <v>124</v>
      </c>
      <c r="G4944">
        <v>200</v>
      </c>
      <c r="H4944">
        <v>21</v>
      </c>
      <c r="I4944">
        <v>4200</v>
      </c>
      <c r="J4944">
        <v>6.6</v>
      </c>
      <c r="K4944">
        <v>1320</v>
      </c>
      <c r="L4944">
        <v>14.4</v>
      </c>
      <c r="M4944">
        <v>0.68571428571428572</v>
      </c>
      <c r="N4944">
        <v>2880</v>
      </c>
      <c r="O4944" t="s">
        <v>769</v>
      </c>
      <c r="P4944" t="s">
        <v>770</v>
      </c>
      <c r="Q4944" t="s">
        <v>378</v>
      </c>
      <c r="R4944" t="s">
        <v>72</v>
      </c>
      <c r="S4944" t="s">
        <v>545</v>
      </c>
      <c r="T4944" t="s">
        <v>546</v>
      </c>
      <c r="U4944" t="s">
        <v>1188</v>
      </c>
      <c r="V4944">
        <f>YEAR(sales_order1[[#This Row],[date]])</f>
        <v>2022</v>
      </c>
      <c r="W4944" t="str">
        <f>TEXT(sales_order1[[#This Row],[date]], "Mmm")</f>
        <v>Mar</v>
      </c>
      <c r="X4944">
        <f>VALUE(TEXT(sales_order1[[#This Row],[date]], "D"))</f>
        <v>21</v>
      </c>
      <c r="Y4944">
        <v>12</v>
      </c>
    </row>
    <row r="4945" spans="1:25" x14ac:dyDescent="0.25">
      <c r="A4945" s="1">
        <v>44641</v>
      </c>
      <c r="B4945">
        <v>70542</v>
      </c>
      <c r="C4945" t="s">
        <v>181</v>
      </c>
      <c r="D4945" t="str">
        <f>VLOOKUP(sales_order1[[#This Row],[itemCode]],product_details3!B:C,2,0)</f>
        <v>EXFP100</v>
      </c>
      <c r="E4945" t="s">
        <v>182</v>
      </c>
      <c r="F4945" t="s">
        <v>183</v>
      </c>
      <c r="G4945">
        <v>50</v>
      </c>
      <c r="H4945">
        <v>21.95</v>
      </c>
      <c r="I4945">
        <v>1097.5</v>
      </c>
      <c r="J4945">
        <v>8.1999999999999993</v>
      </c>
      <c r="K4945">
        <v>410</v>
      </c>
      <c r="L4945">
        <v>13.75</v>
      </c>
      <c r="M4945">
        <v>0.62642369020501143</v>
      </c>
      <c r="N4945">
        <v>687.5</v>
      </c>
      <c r="O4945" t="s">
        <v>633</v>
      </c>
      <c r="P4945" t="s">
        <v>634</v>
      </c>
      <c r="Q4945" t="s">
        <v>383</v>
      </c>
      <c r="R4945" t="s">
        <v>72</v>
      </c>
      <c r="S4945" t="s">
        <v>384</v>
      </c>
      <c r="T4945" t="s">
        <v>635</v>
      </c>
      <c r="U4945" t="s">
        <v>1188</v>
      </c>
      <c r="V4945">
        <f>YEAR(sales_order1[[#This Row],[date]])</f>
        <v>2022</v>
      </c>
      <c r="W4945" t="str">
        <f>TEXT(sales_order1[[#This Row],[date]], "Mmm")</f>
        <v>Mar</v>
      </c>
      <c r="X4945">
        <f>VALUE(TEXT(sales_order1[[#This Row],[date]], "D"))</f>
        <v>21</v>
      </c>
      <c r="Y4945">
        <v>12</v>
      </c>
    </row>
    <row r="4946" spans="1:25" x14ac:dyDescent="0.25">
      <c r="A4946" s="1">
        <v>44642</v>
      </c>
      <c r="B4946">
        <v>70543</v>
      </c>
      <c r="C4946" t="s">
        <v>128</v>
      </c>
      <c r="D4946" t="str">
        <f>VLOOKUP(sales_order1[[#This Row],[itemCode]],product_details3!B:C,2,0)</f>
        <v>SCRT100</v>
      </c>
      <c r="E4946" t="s">
        <v>129</v>
      </c>
      <c r="F4946" t="s">
        <v>61</v>
      </c>
      <c r="G4946">
        <v>150</v>
      </c>
      <c r="H4946">
        <v>28.25</v>
      </c>
      <c r="I4946">
        <v>4237.5</v>
      </c>
      <c r="J4946">
        <v>9</v>
      </c>
      <c r="K4946">
        <v>1350</v>
      </c>
      <c r="L4946">
        <v>19.25</v>
      </c>
      <c r="M4946">
        <v>0.68141592920353977</v>
      </c>
      <c r="N4946">
        <v>2887.5</v>
      </c>
      <c r="O4946" t="s">
        <v>540</v>
      </c>
      <c r="P4946" t="s">
        <v>541</v>
      </c>
      <c r="Q4946" t="s">
        <v>24</v>
      </c>
      <c r="R4946" t="s">
        <v>25</v>
      </c>
      <c r="S4946" t="s">
        <v>26</v>
      </c>
      <c r="T4946" t="s">
        <v>542</v>
      </c>
      <c r="U4946" t="s">
        <v>1191</v>
      </c>
      <c r="V4946">
        <f>YEAR(sales_order1[[#This Row],[date]])</f>
        <v>2022</v>
      </c>
      <c r="W4946" t="str">
        <f>TEXT(sales_order1[[#This Row],[date]], "Mmm")</f>
        <v>Mar</v>
      </c>
      <c r="X4946">
        <f>VALUE(TEXT(sales_order1[[#This Row],[date]], "D"))</f>
        <v>22</v>
      </c>
      <c r="Y4946">
        <v>12</v>
      </c>
    </row>
    <row r="4947" spans="1:25" x14ac:dyDescent="0.25">
      <c r="A4947" s="1">
        <v>44642</v>
      </c>
      <c r="B4947">
        <v>70544</v>
      </c>
      <c r="C4947" t="s">
        <v>339</v>
      </c>
      <c r="D4947" t="str">
        <f>VLOOKUP(sales_order1[[#This Row],[itemCode]],product_details3!B:C,2,0)</f>
        <v>SRMH50</v>
      </c>
      <c r="E4947" t="s">
        <v>340</v>
      </c>
      <c r="F4947" t="s">
        <v>30</v>
      </c>
      <c r="G4947">
        <v>50</v>
      </c>
      <c r="H4947">
        <v>31.25</v>
      </c>
      <c r="I4947">
        <v>1562.5</v>
      </c>
      <c r="J4947">
        <v>10.75</v>
      </c>
      <c r="K4947">
        <v>537.5</v>
      </c>
      <c r="L4947">
        <v>20.5</v>
      </c>
      <c r="M4947">
        <v>0.65600000000000003</v>
      </c>
      <c r="N4947">
        <v>1025</v>
      </c>
      <c r="O4947" t="s">
        <v>266</v>
      </c>
      <c r="P4947" t="s">
        <v>267</v>
      </c>
      <c r="Q4947" t="s">
        <v>154</v>
      </c>
      <c r="R4947" t="s">
        <v>56</v>
      </c>
      <c r="S4947" t="s">
        <v>133</v>
      </c>
      <c r="T4947" t="s">
        <v>268</v>
      </c>
      <c r="U4947" t="s">
        <v>1191</v>
      </c>
      <c r="V4947">
        <f>YEAR(sales_order1[[#This Row],[date]])</f>
        <v>2022</v>
      </c>
      <c r="W4947" t="str">
        <f>TEXT(sales_order1[[#This Row],[date]], "Mmm")</f>
        <v>Mar</v>
      </c>
      <c r="X4947">
        <f>VALUE(TEXT(sales_order1[[#This Row],[date]], "D"))</f>
        <v>22</v>
      </c>
      <c r="Y4947">
        <v>12</v>
      </c>
    </row>
    <row r="4948" spans="1:25" x14ac:dyDescent="0.25">
      <c r="A4948" s="1">
        <v>44642</v>
      </c>
      <c r="B4948">
        <v>70545</v>
      </c>
      <c r="C4948" t="s">
        <v>86</v>
      </c>
      <c r="D4948" t="str">
        <f>VLOOKUP(sales_order1[[#This Row],[itemCode]],product_details3!B:C,2,0)</f>
        <v>SRMH30</v>
      </c>
      <c r="E4948" t="s">
        <v>87</v>
      </c>
      <c r="F4948" t="s">
        <v>30</v>
      </c>
      <c r="G4948">
        <v>150</v>
      </c>
      <c r="H4948">
        <v>21</v>
      </c>
      <c r="I4948">
        <v>3150</v>
      </c>
      <c r="J4948">
        <v>6.6</v>
      </c>
      <c r="K4948">
        <v>990</v>
      </c>
      <c r="L4948">
        <v>14.4</v>
      </c>
      <c r="M4948">
        <v>0.68571428571428572</v>
      </c>
      <c r="N4948">
        <v>2160</v>
      </c>
      <c r="O4948" t="s">
        <v>765</v>
      </c>
      <c r="P4948" t="s">
        <v>766</v>
      </c>
      <c r="Q4948" t="s">
        <v>39</v>
      </c>
      <c r="R4948" t="s">
        <v>40</v>
      </c>
      <c r="S4948" t="s">
        <v>41</v>
      </c>
      <c r="T4948" t="s">
        <v>745</v>
      </c>
      <c r="U4948" t="s">
        <v>1188</v>
      </c>
      <c r="V4948">
        <f>YEAR(sales_order1[[#This Row],[date]])</f>
        <v>2022</v>
      </c>
      <c r="W4948" t="str">
        <f>TEXT(sales_order1[[#This Row],[date]], "Mmm")</f>
        <v>Mar</v>
      </c>
      <c r="X4948">
        <f>VALUE(TEXT(sales_order1[[#This Row],[date]], "D"))</f>
        <v>22</v>
      </c>
      <c r="Y4948">
        <v>12</v>
      </c>
    </row>
    <row r="4949" spans="1:25" x14ac:dyDescent="0.25">
      <c r="A4949" s="1">
        <v>44642</v>
      </c>
      <c r="B4949">
        <v>70546</v>
      </c>
      <c r="C4949" t="s">
        <v>51</v>
      </c>
      <c r="D4949" t="str">
        <f>VLOOKUP(sales_order1[[#This Row],[itemCode]],product_details3!B:C,2,0)</f>
        <v>MSTH50</v>
      </c>
      <c r="E4949" t="s">
        <v>52</v>
      </c>
      <c r="F4949" t="s">
        <v>21</v>
      </c>
      <c r="G4949">
        <v>250</v>
      </c>
      <c r="H4949">
        <v>15.75</v>
      </c>
      <c r="I4949">
        <v>3937.5</v>
      </c>
      <c r="J4949">
        <v>4.45</v>
      </c>
      <c r="K4949">
        <v>1112.5</v>
      </c>
      <c r="L4949">
        <v>11.3</v>
      </c>
      <c r="M4949">
        <v>0.71746031746031746</v>
      </c>
      <c r="N4949">
        <v>2825</v>
      </c>
      <c r="O4949" t="s">
        <v>454</v>
      </c>
      <c r="P4949" t="s">
        <v>455</v>
      </c>
      <c r="Q4949" t="s">
        <v>71</v>
      </c>
      <c r="R4949" t="s">
        <v>72</v>
      </c>
      <c r="S4949" t="s">
        <v>73</v>
      </c>
      <c r="T4949" t="s">
        <v>456</v>
      </c>
      <c r="U4949" t="s">
        <v>1190</v>
      </c>
      <c r="V4949">
        <f>YEAR(sales_order1[[#This Row],[date]])</f>
        <v>2022</v>
      </c>
      <c r="W4949" t="str">
        <f>TEXT(sales_order1[[#This Row],[date]], "Mmm")</f>
        <v>Mar</v>
      </c>
      <c r="X4949">
        <f>VALUE(TEXT(sales_order1[[#This Row],[date]], "D"))</f>
        <v>22</v>
      </c>
      <c r="Y4949">
        <v>12</v>
      </c>
    </row>
    <row r="4950" spans="1:25" x14ac:dyDescent="0.25">
      <c r="A4950" s="1">
        <v>44642</v>
      </c>
      <c r="B4950">
        <v>70547</v>
      </c>
      <c r="C4950" t="s">
        <v>43</v>
      </c>
      <c r="D4950" t="str">
        <f>VLOOKUP(sales_order1[[#This Row],[itemCode]],product_details3!B:C,2,0)</f>
        <v>CLNG200</v>
      </c>
      <c r="E4950" t="s">
        <v>44</v>
      </c>
      <c r="F4950" t="s">
        <v>45</v>
      </c>
      <c r="G4950">
        <v>200</v>
      </c>
      <c r="H4950">
        <v>21.25</v>
      </c>
      <c r="I4950">
        <v>4250</v>
      </c>
      <c r="J4950">
        <v>7.75</v>
      </c>
      <c r="K4950">
        <v>1550</v>
      </c>
      <c r="L4950">
        <v>13.5</v>
      </c>
      <c r="M4950">
        <v>0.63529411764705879</v>
      </c>
      <c r="N4950">
        <v>2700</v>
      </c>
      <c r="O4950" t="s">
        <v>718</v>
      </c>
      <c r="P4950" t="s">
        <v>719</v>
      </c>
      <c r="Q4950" t="s">
        <v>239</v>
      </c>
      <c r="R4950" t="s">
        <v>112</v>
      </c>
      <c r="S4950" t="s">
        <v>368</v>
      </c>
      <c r="T4950" t="s">
        <v>608</v>
      </c>
      <c r="U4950" t="s">
        <v>1189</v>
      </c>
      <c r="V4950">
        <f>YEAR(sales_order1[[#This Row],[date]])</f>
        <v>2022</v>
      </c>
      <c r="W4950" t="str">
        <f>TEXT(sales_order1[[#This Row],[date]], "Mmm")</f>
        <v>Mar</v>
      </c>
      <c r="X4950">
        <f>VALUE(TEXT(sales_order1[[#This Row],[date]], "D"))</f>
        <v>22</v>
      </c>
      <c r="Y4950">
        <v>12</v>
      </c>
    </row>
    <row r="4951" spans="1:25" x14ac:dyDescent="0.25">
      <c r="A4951" s="1">
        <v>44642</v>
      </c>
      <c r="B4951">
        <v>70548</v>
      </c>
      <c r="C4951" t="s">
        <v>115</v>
      </c>
      <c r="D4951" t="str">
        <f>VLOOKUP(sales_order1[[#This Row],[itemCode]],product_details3!B:C,2,0)</f>
        <v>SCRS30100</v>
      </c>
      <c r="E4951" t="s">
        <v>116</v>
      </c>
      <c r="F4951" t="s">
        <v>61</v>
      </c>
      <c r="G4951">
        <v>150</v>
      </c>
      <c r="H4951">
        <v>32.75</v>
      </c>
      <c r="I4951">
        <v>4912.5</v>
      </c>
      <c r="J4951">
        <v>11.25</v>
      </c>
      <c r="K4951">
        <v>1687.5</v>
      </c>
      <c r="L4951">
        <v>21.5</v>
      </c>
      <c r="M4951">
        <v>0.65648854961832059</v>
      </c>
      <c r="N4951">
        <v>3225</v>
      </c>
      <c r="O4951" t="s">
        <v>62</v>
      </c>
      <c r="P4951" t="s">
        <v>63</v>
      </c>
      <c r="Q4951" t="s">
        <v>64</v>
      </c>
      <c r="R4951" t="s">
        <v>40</v>
      </c>
      <c r="S4951" t="s">
        <v>65</v>
      </c>
      <c r="T4951" t="s">
        <v>66</v>
      </c>
      <c r="U4951" t="s">
        <v>1190</v>
      </c>
      <c r="V4951">
        <f>YEAR(sales_order1[[#This Row],[date]])</f>
        <v>2022</v>
      </c>
      <c r="W4951" t="str">
        <f>TEXT(sales_order1[[#This Row],[date]], "Mmm")</f>
        <v>Mar</v>
      </c>
      <c r="X4951">
        <f>VALUE(TEXT(sales_order1[[#This Row],[date]], "D"))</f>
        <v>22</v>
      </c>
      <c r="Y4951">
        <v>12</v>
      </c>
    </row>
    <row r="4952" spans="1:25" x14ac:dyDescent="0.25">
      <c r="A4952" s="1">
        <v>44642</v>
      </c>
      <c r="B4952">
        <v>70549</v>
      </c>
      <c r="C4952" t="s">
        <v>408</v>
      </c>
      <c r="D4952" t="str">
        <f>VLOOKUP(sales_order1[[#This Row],[itemCode]],product_details3!B:C,2,0)</f>
        <v>EXFC150</v>
      </c>
      <c r="E4952" t="s">
        <v>409</v>
      </c>
      <c r="F4952" t="s">
        <v>183</v>
      </c>
      <c r="G4952">
        <v>150</v>
      </c>
      <c r="H4952">
        <v>32.75</v>
      </c>
      <c r="I4952">
        <v>4912.5</v>
      </c>
      <c r="J4952">
        <v>14.25</v>
      </c>
      <c r="K4952">
        <v>2137.5</v>
      </c>
      <c r="L4952">
        <v>18.5</v>
      </c>
      <c r="M4952">
        <v>0.56488549618320616</v>
      </c>
      <c r="N4952">
        <v>2775</v>
      </c>
      <c r="O4952" t="s">
        <v>657</v>
      </c>
      <c r="P4952" t="s">
        <v>658</v>
      </c>
      <c r="Q4952" t="s">
        <v>55</v>
      </c>
      <c r="R4952" t="s">
        <v>56</v>
      </c>
      <c r="S4952" t="s">
        <v>57</v>
      </c>
      <c r="T4952" t="s">
        <v>659</v>
      </c>
      <c r="U4952" t="s">
        <v>1191</v>
      </c>
      <c r="V4952">
        <f>YEAR(sales_order1[[#This Row],[date]])</f>
        <v>2022</v>
      </c>
      <c r="W4952" t="str">
        <f>TEXT(sales_order1[[#This Row],[date]], "Mmm")</f>
        <v>Mar</v>
      </c>
      <c r="X4952">
        <f>VALUE(TEXT(sales_order1[[#This Row],[date]], "D"))</f>
        <v>22</v>
      </c>
      <c r="Y4952">
        <v>12</v>
      </c>
    </row>
    <row r="4953" spans="1:25" x14ac:dyDescent="0.25">
      <c r="A4953" s="1">
        <v>44642</v>
      </c>
      <c r="B4953">
        <v>70550</v>
      </c>
      <c r="C4953" t="s">
        <v>209</v>
      </c>
      <c r="D4953" t="str">
        <f>VLOOKUP(sales_order1[[#This Row],[itemCode]],product_details3!B:C,2,0)</f>
        <v>CLNG50</v>
      </c>
      <c r="E4953" t="s">
        <v>210</v>
      </c>
      <c r="F4953" t="s">
        <v>45</v>
      </c>
      <c r="G4953">
        <v>150</v>
      </c>
      <c r="H4953">
        <v>6.5</v>
      </c>
      <c r="I4953">
        <v>975</v>
      </c>
      <c r="J4953">
        <v>2.2999999999999998</v>
      </c>
      <c r="K4953">
        <v>345</v>
      </c>
      <c r="L4953">
        <v>4.2</v>
      </c>
      <c r="M4953">
        <v>0.64615384615384619</v>
      </c>
      <c r="N4953">
        <v>630</v>
      </c>
      <c r="O4953" t="s">
        <v>253</v>
      </c>
      <c r="P4953" t="s">
        <v>254</v>
      </c>
      <c r="Q4953" t="s">
        <v>191</v>
      </c>
      <c r="R4953" t="s">
        <v>56</v>
      </c>
      <c r="S4953" t="s">
        <v>192</v>
      </c>
      <c r="T4953" t="s">
        <v>255</v>
      </c>
      <c r="U4953" t="s">
        <v>1191</v>
      </c>
      <c r="V4953">
        <f>YEAR(sales_order1[[#This Row],[date]])</f>
        <v>2022</v>
      </c>
      <c r="W4953" t="str">
        <f>TEXT(sales_order1[[#This Row],[date]], "Mmm")</f>
        <v>Mar</v>
      </c>
      <c r="X4953">
        <f>VALUE(TEXT(sales_order1[[#This Row],[date]], "D"))</f>
        <v>22</v>
      </c>
      <c r="Y4953">
        <v>12</v>
      </c>
    </row>
    <row r="4954" spans="1:25" x14ac:dyDescent="0.25">
      <c r="A4954" s="1">
        <v>44642</v>
      </c>
      <c r="B4954">
        <v>70551</v>
      </c>
      <c r="C4954" t="s">
        <v>315</v>
      </c>
      <c r="D4954" t="str">
        <f>VLOOKUP(sales_order1[[#This Row],[itemCode]],product_details3!B:C,2,0)</f>
        <v>EXFG50</v>
      </c>
      <c r="E4954" t="s">
        <v>316</v>
      </c>
      <c r="F4954" t="s">
        <v>183</v>
      </c>
      <c r="G4954">
        <v>150</v>
      </c>
      <c r="H4954">
        <v>15.75</v>
      </c>
      <c r="I4954">
        <v>2362.5</v>
      </c>
      <c r="J4954">
        <v>5.45</v>
      </c>
      <c r="K4954">
        <v>817.5</v>
      </c>
      <c r="L4954">
        <v>10.3</v>
      </c>
      <c r="M4954">
        <v>0.65396825396825398</v>
      </c>
      <c r="N4954">
        <v>1545</v>
      </c>
      <c r="O4954" t="s">
        <v>741</v>
      </c>
      <c r="P4954" t="s">
        <v>742</v>
      </c>
      <c r="Q4954" t="s">
        <v>64</v>
      </c>
      <c r="R4954" t="s">
        <v>40</v>
      </c>
      <c r="S4954" t="s">
        <v>65</v>
      </c>
      <c r="T4954" t="s">
        <v>587</v>
      </c>
      <c r="U4954" t="s">
        <v>1190</v>
      </c>
      <c r="V4954">
        <f>YEAR(sales_order1[[#This Row],[date]])</f>
        <v>2022</v>
      </c>
      <c r="W4954" t="str">
        <f>TEXT(sales_order1[[#This Row],[date]], "Mmm")</f>
        <v>Mar</v>
      </c>
      <c r="X4954">
        <f>VALUE(TEXT(sales_order1[[#This Row],[date]], "D"))</f>
        <v>22</v>
      </c>
      <c r="Y4954">
        <v>12</v>
      </c>
    </row>
    <row r="4955" spans="1:25" x14ac:dyDescent="0.25">
      <c r="A4955" s="1">
        <v>44642</v>
      </c>
      <c r="B4955">
        <v>70552</v>
      </c>
      <c r="C4955" t="s">
        <v>346</v>
      </c>
      <c r="D4955" t="str">
        <f>VLOOKUP(sales_order1[[#This Row],[itemCode]],product_details3!B:C,2,0)</f>
        <v>MSTA100</v>
      </c>
      <c r="E4955" t="s">
        <v>347</v>
      </c>
      <c r="F4955" t="s">
        <v>21</v>
      </c>
      <c r="G4955">
        <v>50</v>
      </c>
      <c r="H4955">
        <v>32.75</v>
      </c>
      <c r="I4955">
        <v>1637.5</v>
      </c>
      <c r="J4955">
        <v>11.25</v>
      </c>
      <c r="K4955">
        <v>562.5</v>
      </c>
      <c r="L4955">
        <v>21.5</v>
      </c>
      <c r="M4955">
        <v>0.65648854961832059</v>
      </c>
      <c r="N4955">
        <v>1075</v>
      </c>
      <c r="O4955" t="s">
        <v>492</v>
      </c>
      <c r="P4955" t="s">
        <v>493</v>
      </c>
      <c r="Q4955" t="s">
        <v>378</v>
      </c>
      <c r="R4955" t="s">
        <v>72</v>
      </c>
      <c r="S4955" t="s">
        <v>379</v>
      </c>
      <c r="T4955" t="s">
        <v>494</v>
      </c>
      <c r="U4955" t="s">
        <v>1188</v>
      </c>
      <c r="V4955">
        <f>YEAR(sales_order1[[#This Row],[date]])</f>
        <v>2022</v>
      </c>
      <c r="W4955" t="str">
        <f>TEXT(sales_order1[[#This Row],[date]], "Mmm")</f>
        <v>Mar</v>
      </c>
      <c r="X4955">
        <f>VALUE(TEXT(sales_order1[[#This Row],[date]], "D"))</f>
        <v>22</v>
      </c>
      <c r="Y4955">
        <v>12</v>
      </c>
    </row>
    <row r="4956" spans="1:25" x14ac:dyDescent="0.25">
      <c r="A4956" s="1">
        <v>44643</v>
      </c>
      <c r="B4956">
        <v>70553</v>
      </c>
      <c r="C4956" t="s">
        <v>51</v>
      </c>
      <c r="D4956" t="str">
        <f>VLOOKUP(sales_order1[[#This Row],[itemCode]],product_details3!B:C,2,0)</f>
        <v>MSTH50</v>
      </c>
      <c r="E4956" t="s">
        <v>52</v>
      </c>
      <c r="F4956" t="s">
        <v>21</v>
      </c>
      <c r="G4956">
        <v>50</v>
      </c>
      <c r="H4956">
        <v>15.75</v>
      </c>
      <c r="I4956">
        <v>787.5</v>
      </c>
      <c r="J4956">
        <v>4.45</v>
      </c>
      <c r="K4956">
        <v>222.5</v>
      </c>
      <c r="L4956">
        <v>11.3</v>
      </c>
      <c r="M4956">
        <v>0.71746031746031746</v>
      </c>
      <c r="N4956">
        <v>565</v>
      </c>
      <c r="O4956" t="s">
        <v>793</v>
      </c>
      <c r="P4956" t="s">
        <v>794</v>
      </c>
      <c r="Q4956" t="s">
        <v>107</v>
      </c>
      <c r="R4956" t="s">
        <v>40</v>
      </c>
      <c r="S4956" t="s">
        <v>101</v>
      </c>
      <c r="T4956" t="s">
        <v>795</v>
      </c>
      <c r="U4956" t="s">
        <v>1190</v>
      </c>
      <c r="V4956">
        <f>YEAR(sales_order1[[#This Row],[date]])</f>
        <v>2022</v>
      </c>
      <c r="W4956" t="str">
        <f>TEXT(sales_order1[[#This Row],[date]], "Mmm")</f>
        <v>Mar</v>
      </c>
      <c r="X4956">
        <f>VALUE(TEXT(sales_order1[[#This Row],[date]], "D"))</f>
        <v>23</v>
      </c>
      <c r="Y4956">
        <v>12</v>
      </c>
    </row>
    <row r="4957" spans="1:25" x14ac:dyDescent="0.25">
      <c r="A4957" s="1">
        <v>44643</v>
      </c>
      <c r="B4957">
        <v>70554</v>
      </c>
      <c r="C4957" t="s">
        <v>19</v>
      </c>
      <c r="D4957" t="str">
        <f>VLOOKUP(sales_order1[[#This Row],[itemCode]],product_details3!B:C,2,0)</f>
        <v>MSTH100</v>
      </c>
      <c r="E4957" t="s">
        <v>20</v>
      </c>
      <c r="F4957" t="s">
        <v>21</v>
      </c>
      <c r="G4957">
        <v>50</v>
      </c>
      <c r="H4957">
        <v>26.25</v>
      </c>
      <c r="I4957">
        <v>1312.5</v>
      </c>
      <c r="J4957">
        <v>7.75</v>
      </c>
      <c r="K4957">
        <v>387.5</v>
      </c>
      <c r="L4957">
        <v>18.5</v>
      </c>
      <c r="M4957">
        <v>0.70476190476190481</v>
      </c>
      <c r="N4957">
        <v>925</v>
      </c>
      <c r="O4957" t="s">
        <v>559</v>
      </c>
      <c r="P4957" t="s">
        <v>560</v>
      </c>
      <c r="Q4957" t="s">
        <v>191</v>
      </c>
      <c r="R4957" t="s">
        <v>56</v>
      </c>
      <c r="S4957" t="s">
        <v>192</v>
      </c>
      <c r="T4957" t="s">
        <v>193</v>
      </c>
      <c r="U4957" t="s">
        <v>1191</v>
      </c>
      <c r="V4957">
        <f>YEAR(sales_order1[[#This Row],[date]])</f>
        <v>2022</v>
      </c>
      <c r="W4957" t="str">
        <f>TEXT(sales_order1[[#This Row],[date]], "Mmm")</f>
        <v>Mar</v>
      </c>
      <c r="X4957">
        <f>VALUE(TEXT(sales_order1[[#This Row],[date]], "D"))</f>
        <v>23</v>
      </c>
      <c r="Y4957">
        <v>12</v>
      </c>
    </row>
    <row r="4958" spans="1:25" x14ac:dyDescent="0.25">
      <c r="A4958" s="1">
        <v>44643</v>
      </c>
      <c r="B4958">
        <v>70555</v>
      </c>
      <c r="C4958" t="s">
        <v>194</v>
      </c>
      <c r="D4958" t="str">
        <f>VLOOKUP(sales_order1[[#This Row],[itemCode]],product_details3!B:C,2,0)</f>
        <v>CLNG150</v>
      </c>
      <c r="E4958" t="s">
        <v>195</v>
      </c>
      <c r="F4958" t="s">
        <v>45</v>
      </c>
      <c r="G4958">
        <v>50</v>
      </c>
      <c r="H4958">
        <v>12.75</v>
      </c>
      <c r="I4958">
        <v>637.5</v>
      </c>
      <c r="J4958">
        <v>4.45</v>
      </c>
      <c r="K4958">
        <v>222.5</v>
      </c>
      <c r="L4958">
        <v>8.3000000000000007</v>
      </c>
      <c r="M4958">
        <v>0.65098039215686276</v>
      </c>
      <c r="N4958">
        <v>415</v>
      </c>
      <c r="O4958" t="s">
        <v>109</v>
      </c>
      <c r="P4958" t="s">
        <v>110</v>
      </c>
      <c r="Q4958" t="s">
        <v>111</v>
      </c>
      <c r="R4958" t="s">
        <v>112</v>
      </c>
      <c r="S4958" t="s">
        <v>113</v>
      </c>
      <c r="T4958" t="s">
        <v>114</v>
      </c>
      <c r="U4958" t="s">
        <v>1189</v>
      </c>
      <c r="V4958">
        <f>YEAR(sales_order1[[#This Row],[date]])</f>
        <v>2022</v>
      </c>
      <c r="W4958" t="str">
        <f>TEXT(sales_order1[[#This Row],[date]], "Mmm")</f>
        <v>Mar</v>
      </c>
      <c r="X4958">
        <f>VALUE(TEXT(sales_order1[[#This Row],[date]], "D"))</f>
        <v>23</v>
      </c>
      <c r="Y4958">
        <v>12</v>
      </c>
    </row>
    <row r="4959" spans="1:25" x14ac:dyDescent="0.25">
      <c r="A4959" s="1">
        <v>44643</v>
      </c>
      <c r="B4959">
        <v>70556</v>
      </c>
      <c r="C4959" t="s">
        <v>86</v>
      </c>
      <c r="D4959" t="str">
        <f>VLOOKUP(sales_order1[[#This Row],[itemCode]],product_details3!B:C,2,0)</f>
        <v>SRMH30</v>
      </c>
      <c r="E4959" t="s">
        <v>87</v>
      </c>
      <c r="F4959" t="s">
        <v>30</v>
      </c>
      <c r="G4959">
        <v>100</v>
      </c>
      <c r="H4959">
        <v>21</v>
      </c>
      <c r="I4959">
        <v>2100</v>
      </c>
      <c r="J4959">
        <v>6.6</v>
      </c>
      <c r="K4959">
        <v>660</v>
      </c>
      <c r="L4959">
        <v>14.4</v>
      </c>
      <c r="M4959">
        <v>0.68571428571428572</v>
      </c>
      <c r="N4959">
        <v>1440</v>
      </c>
      <c r="O4959" t="s">
        <v>810</v>
      </c>
      <c r="P4959" t="s">
        <v>811</v>
      </c>
      <c r="Q4959" t="s">
        <v>239</v>
      </c>
      <c r="R4959" t="s">
        <v>112</v>
      </c>
      <c r="S4959" t="s">
        <v>368</v>
      </c>
      <c r="T4959" t="s">
        <v>369</v>
      </c>
      <c r="U4959" t="s">
        <v>1189</v>
      </c>
      <c r="V4959">
        <f>YEAR(sales_order1[[#This Row],[date]])</f>
        <v>2022</v>
      </c>
      <c r="W4959" t="str">
        <f>TEXT(sales_order1[[#This Row],[date]], "Mmm")</f>
        <v>Mar</v>
      </c>
      <c r="X4959">
        <f>VALUE(TEXT(sales_order1[[#This Row],[date]], "D"))</f>
        <v>23</v>
      </c>
      <c r="Y4959">
        <v>12</v>
      </c>
    </row>
    <row r="4960" spans="1:25" x14ac:dyDescent="0.25">
      <c r="A4960" s="1">
        <v>44643</v>
      </c>
      <c r="B4960">
        <v>70557</v>
      </c>
      <c r="C4960" t="s">
        <v>194</v>
      </c>
      <c r="D4960" t="str">
        <f>VLOOKUP(sales_order1[[#This Row],[itemCode]],product_details3!B:C,2,0)</f>
        <v>CLNG150</v>
      </c>
      <c r="E4960" t="s">
        <v>195</v>
      </c>
      <c r="F4960" t="s">
        <v>45</v>
      </c>
      <c r="G4960">
        <v>200</v>
      </c>
      <c r="H4960">
        <v>12.75</v>
      </c>
      <c r="I4960">
        <v>2550</v>
      </c>
      <c r="J4960">
        <v>4.45</v>
      </c>
      <c r="K4960">
        <v>890</v>
      </c>
      <c r="L4960">
        <v>8.3000000000000007</v>
      </c>
      <c r="M4960">
        <v>0.65098039215686276</v>
      </c>
      <c r="N4960">
        <v>1660</v>
      </c>
      <c r="O4960" t="s">
        <v>464</v>
      </c>
      <c r="P4960" t="s">
        <v>465</v>
      </c>
      <c r="Q4960" t="s">
        <v>146</v>
      </c>
      <c r="R4960" t="s">
        <v>112</v>
      </c>
      <c r="S4960" t="s">
        <v>165</v>
      </c>
      <c r="T4960" t="s">
        <v>466</v>
      </c>
      <c r="U4960" t="s">
        <v>1189</v>
      </c>
      <c r="V4960">
        <f>YEAR(sales_order1[[#This Row],[date]])</f>
        <v>2022</v>
      </c>
      <c r="W4960" t="str">
        <f>TEXT(sales_order1[[#This Row],[date]], "Mmm")</f>
        <v>Mar</v>
      </c>
      <c r="X4960">
        <f>VALUE(TEXT(sales_order1[[#This Row],[date]], "D"))</f>
        <v>23</v>
      </c>
      <c r="Y4960">
        <v>12</v>
      </c>
    </row>
    <row r="4961" spans="1:25" x14ac:dyDescent="0.25">
      <c r="A4961" s="1">
        <v>44643</v>
      </c>
      <c r="B4961">
        <v>70558</v>
      </c>
      <c r="C4961" t="s">
        <v>43</v>
      </c>
      <c r="D4961" t="str">
        <f>VLOOKUP(sales_order1[[#This Row],[itemCode]],product_details3!B:C,2,0)</f>
        <v>CLNG200</v>
      </c>
      <c r="E4961" t="s">
        <v>44</v>
      </c>
      <c r="F4961" t="s">
        <v>45</v>
      </c>
      <c r="G4961">
        <v>250</v>
      </c>
      <c r="H4961">
        <v>21.25</v>
      </c>
      <c r="I4961">
        <v>5312.5</v>
      </c>
      <c r="J4961">
        <v>7.75</v>
      </c>
      <c r="K4961">
        <v>1937.5</v>
      </c>
      <c r="L4961">
        <v>13.5</v>
      </c>
      <c r="M4961">
        <v>0.63529411764705879</v>
      </c>
      <c r="N4961">
        <v>3375</v>
      </c>
      <c r="O4961" t="s">
        <v>302</v>
      </c>
      <c r="P4961" t="s">
        <v>303</v>
      </c>
      <c r="Q4961" t="s">
        <v>107</v>
      </c>
      <c r="R4961" t="s">
        <v>40</v>
      </c>
      <c r="S4961" t="s">
        <v>101</v>
      </c>
      <c r="T4961" t="s">
        <v>304</v>
      </c>
      <c r="U4961" t="s">
        <v>1190</v>
      </c>
      <c r="V4961">
        <f>YEAR(sales_order1[[#This Row],[date]])</f>
        <v>2022</v>
      </c>
      <c r="W4961" t="str">
        <f>TEXT(sales_order1[[#This Row],[date]], "Mmm")</f>
        <v>Mar</v>
      </c>
      <c r="X4961">
        <f>VALUE(TEXT(sales_order1[[#This Row],[date]], "D"))</f>
        <v>23</v>
      </c>
      <c r="Y4961">
        <v>12</v>
      </c>
    </row>
    <row r="4962" spans="1:25" x14ac:dyDescent="0.25">
      <c r="A4962" s="1">
        <v>44643</v>
      </c>
      <c r="B4962">
        <v>70559</v>
      </c>
      <c r="C4962" t="s">
        <v>86</v>
      </c>
      <c r="D4962" t="str">
        <f>VLOOKUP(sales_order1[[#This Row],[itemCode]],product_details3!B:C,2,0)</f>
        <v>SRMH30</v>
      </c>
      <c r="E4962" t="s">
        <v>87</v>
      </c>
      <c r="F4962" t="s">
        <v>30</v>
      </c>
      <c r="G4962">
        <v>100</v>
      </c>
      <c r="H4962">
        <v>21</v>
      </c>
      <c r="I4962">
        <v>2100</v>
      </c>
      <c r="J4962">
        <v>6.6</v>
      </c>
      <c r="K4962">
        <v>660</v>
      </c>
      <c r="L4962">
        <v>14.4</v>
      </c>
      <c r="M4962">
        <v>0.68571428571428572</v>
      </c>
      <c r="N4962">
        <v>1440</v>
      </c>
      <c r="O4962" t="s">
        <v>381</v>
      </c>
      <c r="P4962" t="s">
        <v>382</v>
      </c>
      <c r="Q4962" t="s">
        <v>383</v>
      </c>
      <c r="R4962" t="s">
        <v>72</v>
      </c>
      <c r="S4962" t="s">
        <v>384</v>
      </c>
      <c r="T4962" t="s">
        <v>385</v>
      </c>
      <c r="U4962" t="s">
        <v>1188</v>
      </c>
      <c r="V4962">
        <f>YEAR(sales_order1[[#This Row],[date]])</f>
        <v>2022</v>
      </c>
      <c r="W4962" t="str">
        <f>TEXT(sales_order1[[#This Row],[date]], "Mmm")</f>
        <v>Mar</v>
      </c>
      <c r="X4962">
        <f>VALUE(TEXT(sales_order1[[#This Row],[date]], "D"))</f>
        <v>23</v>
      </c>
      <c r="Y4962">
        <v>12</v>
      </c>
    </row>
    <row r="4963" spans="1:25" x14ac:dyDescent="0.25">
      <c r="A4963" s="1">
        <v>44643</v>
      </c>
      <c r="B4963">
        <v>70560</v>
      </c>
      <c r="C4963" t="s">
        <v>149</v>
      </c>
      <c r="D4963" t="str">
        <f>VLOOKUP(sales_order1[[#This Row],[itemCode]],product_details3!B:C,2,0)</f>
        <v>MKRW80</v>
      </c>
      <c r="E4963" t="s">
        <v>150</v>
      </c>
      <c r="F4963" t="s">
        <v>151</v>
      </c>
      <c r="G4963">
        <v>50</v>
      </c>
      <c r="H4963">
        <v>14.65</v>
      </c>
      <c r="I4963">
        <v>732.5</v>
      </c>
      <c r="J4963">
        <v>6.55</v>
      </c>
      <c r="K4963">
        <v>327.5</v>
      </c>
      <c r="L4963">
        <v>8.1</v>
      </c>
      <c r="M4963">
        <v>0.55290102389078488</v>
      </c>
      <c r="N4963">
        <v>405</v>
      </c>
      <c r="O4963" t="s">
        <v>812</v>
      </c>
      <c r="P4963" t="s">
        <v>813</v>
      </c>
      <c r="Q4963" t="s">
        <v>107</v>
      </c>
      <c r="R4963" t="s">
        <v>40</v>
      </c>
      <c r="S4963" t="s">
        <v>101</v>
      </c>
      <c r="T4963" t="s">
        <v>814</v>
      </c>
      <c r="U4963" t="s">
        <v>1190</v>
      </c>
      <c r="V4963">
        <f>YEAR(sales_order1[[#This Row],[date]])</f>
        <v>2022</v>
      </c>
      <c r="W4963" t="str">
        <f>TEXT(sales_order1[[#This Row],[date]], "Mmm")</f>
        <v>Mar</v>
      </c>
      <c r="X4963">
        <f>VALUE(TEXT(sales_order1[[#This Row],[date]], "D"))</f>
        <v>23</v>
      </c>
      <c r="Y4963">
        <v>12</v>
      </c>
    </row>
    <row r="4964" spans="1:25" x14ac:dyDescent="0.25">
      <c r="A4964" s="1">
        <v>44643</v>
      </c>
      <c r="B4964">
        <v>70561</v>
      </c>
      <c r="C4964" t="s">
        <v>28</v>
      </c>
      <c r="D4964" t="str">
        <f>VLOOKUP(sales_order1[[#This Row],[itemCode]],product_details3!B:C,2,0)</f>
        <v>SRMC30</v>
      </c>
      <c r="E4964" t="s">
        <v>29</v>
      </c>
      <c r="F4964" t="s">
        <v>30</v>
      </c>
      <c r="G4964">
        <v>50</v>
      </c>
      <c r="H4964">
        <v>22.6</v>
      </c>
      <c r="I4964">
        <v>1130</v>
      </c>
      <c r="J4964">
        <v>7.6</v>
      </c>
      <c r="K4964">
        <v>380</v>
      </c>
      <c r="L4964">
        <v>15</v>
      </c>
      <c r="M4964">
        <v>0.66371681415929207</v>
      </c>
      <c r="N4964">
        <v>750</v>
      </c>
      <c r="O4964" t="s">
        <v>514</v>
      </c>
      <c r="P4964" t="s">
        <v>515</v>
      </c>
      <c r="Q4964" t="s">
        <v>64</v>
      </c>
      <c r="R4964" t="s">
        <v>40</v>
      </c>
      <c r="S4964" t="s">
        <v>84</v>
      </c>
      <c r="T4964" t="s">
        <v>419</v>
      </c>
      <c r="U4964" t="s">
        <v>1189</v>
      </c>
      <c r="V4964">
        <f>YEAR(sales_order1[[#This Row],[date]])</f>
        <v>2022</v>
      </c>
      <c r="W4964" t="str">
        <f>TEXT(sales_order1[[#This Row],[date]], "Mmm")</f>
        <v>Mar</v>
      </c>
      <c r="X4964">
        <f>VALUE(TEXT(sales_order1[[#This Row],[date]], "D"))</f>
        <v>23</v>
      </c>
      <c r="Y4964">
        <v>12</v>
      </c>
    </row>
    <row r="4965" spans="1:25" x14ac:dyDescent="0.25">
      <c r="A4965" s="1">
        <v>44644</v>
      </c>
      <c r="B4965">
        <v>70562</v>
      </c>
      <c r="C4965" t="s">
        <v>204</v>
      </c>
      <c r="D4965" t="str">
        <f>VLOOKUP(sales_order1[[#This Row],[itemCode]],product_details3!B:C,2,0)</f>
        <v>MKRM150</v>
      </c>
      <c r="E4965" t="s">
        <v>205</v>
      </c>
      <c r="F4965" t="s">
        <v>151</v>
      </c>
      <c r="G4965">
        <v>100</v>
      </c>
      <c r="H4965">
        <v>10.75</v>
      </c>
      <c r="I4965">
        <v>1075</v>
      </c>
      <c r="J4965">
        <v>4.45</v>
      </c>
      <c r="K4965">
        <v>445</v>
      </c>
      <c r="L4965">
        <v>6.3</v>
      </c>
      <c r="M4965">
        <v>0.586046511627907</v>
      </c>
      <c r="N4965">
        <v>630</v>
      </c>
      <c r="O4965" t="s">
        <v>138</v>
      </c>
      <c r="P4965" t="s">
        <v>139</v>
      </c>
      <c r="Q4965" t="s">
        <v>77</v>
      </c>
      <c r="R4965" t="s">
        <v>72</v>
      </c>
      <c r="S4965" t="s">
        <v>140</v>
      </c>
      <c r="T4965" t="s">
        <v>141</v>
      </c>
      <c r="U4965" t="s">
        <v>1190</v>
      </c>
      <c r="V4965">
        <f>YEAR(sales_order1[[#This Row],[date]])</f>
        <v>2022</v>
      </c>
      <c r="W4965" t="str">
        <f>TEXT(sales_order1[[#This Row],[date]], "Mmm")</f>
        <v>Mar</v>
      </c>
      <c r="X4965">
        <f>VALUE(TEXT(sales_order1[[#This Row],[date]], "D"))</f>
        <v>24</v>
      </c>
      <c r="Y4965">
        <v>12</v>
      </c>
    </row>
    <row r="4966" spans="1:25" x14ac:dyDescent="0.25">
      <c r="A4966" s="1">
        <v>44644</v>
      </c>
      <c r="B4966">
        <v>70563</v>
      </c>
      <c r="C4966" t="s">
        <v>360</v>
      </c>
      <c r="D4966" t="str">
        <f>VLOOKUP(sales_order1[[#This Row],[itemCode]],product_details3!B:C,2,0)</f>
        <v>TNRS100</v>
      </c>
      <c r="E4966" t="s">
        <v>361</v>
      </c>
      <c r="F4966" t="s">
        <v>124</v>
      </c>
      <c r="G4966">
        <v>200</v>
      </c>
      <c r="H4966">
        <v>13.1</v>
      </c>
      <c r="I4966">
        <v>2620</v>
      </c>
      <c r="J4966">
        <v>4.7</v>
      </c>
      <c r="K4966">
        <v>940</v>
      </c>
      <c r="L4966">
        <v>8.4</v>
      </c>
      <c r="M4966">
        <v>0.6412213740458016</v>
      </c>
      <c r="N4966">
        <v>1680</v>
      </c>
      <c r="O4966" t="s">
        <v>262</v>
      </c>
      <c r="P4966" t="s">
        <v>263</v>
      </c>
      <c r="Q4966" t="s">
        <v>264</v>
      </c>
      <c r="R4966" t="s">
        <v>56</v>
      </c>
      <c r="S4966" t="s">
        <v>133</v>
      </c>
      <c r="T4966" t="s">
        <v>265</v>
      </c>
      <c r="U4966" t="s">
        <v>1191</v>
      </c>
      <c r="V4966">
        <f>YEAR(sales_order1[[#This Row],[date]])</f>
        <v>2022</v>
      </c>
      <c r="W4966" t="str">
        <f>TEXT(sales_order1[[#This Row],[date]], "Mmm")</f>
        <v>Mar</v>
      </c>
      <c r="X4966">
        <f>VALUE(TEXT(sales_order1[[#This Row],[date]], "D"))</f>
        <v>24</v>
      </c>
      <c r="Y4966">
        <v>12</v>
      </c>
    </row>
    <row r="4967" spans="1:25" x14ac:dyDescent="0.25">
      <c r="A4967" s="1">
        <v>44644</v>
      </c>
      <c r="B4967">
        <v>70564</v>
      </c>
      <c r="C4967" t="s">
        <v>175</v>
      </c>
      <c r="D4967" t="str">
        <f>VLOOKUP(sales_order1[[#This Row],[itemCode]],product_details3!B:C,2,0)</f>
        <v>SCRS3030</v>
      </c>
      <c r="E4967" t="s">
        <v>176</v>
      </c>
      <c r="F4967" t="s">
        <v>61</v>
      </c>
      <c r="G4967">
        <v>150</v>
      </c>
      <c r="H4967">
        <v>13.1</v>
      </c>
      <c r="I4967">
        <v>1965</v>
      </c>
      <c r="J4967">
        <v>4.7</v>
      </c>
      <c r="K4967">
        <v>705</v>
      </c>
      <c r="L4967">
        <v>8.4</v>
      </c>
      <c r="M4967">
        <v>0.6412213740458016</v>
      </c>
      <c r="N4967">
        <v>1260</v>
      </c>
      <c r="O4967" t="s">
        <v>688</v>
      </c>
      <c r="P4967" t="s">
        <v>689</v>
      </c>
      <c r="Q4967" t="s">
        <v>77</v>
      </c>
      <c r="R4967" t="s">
        <v>72</v>
      </c>
      <c r="S4967" t="s">
        <v>140</v>
      </c>
      <c r="T4967" t="s">
        <v>690</v>
      </c>
      <c r="U4967" t="s">
        <v>1190</v>
      </c>
      <c r="V4967">
        <f>YEAR(sales_order1[[#This Row],[date]])</f>
        <v>2022</v>
      </c>
      <c r="W4967" t="str">
        <f>TEXT(sales_order1[[#This Row],[date]], "Mmm")</f>
        <v>Mar</v>
      </c>
      <c r="X4967">
        <f>VALUE(TEXT(sales_order1[[#This Row],[date]], "D"))</f>
        <v>24</v>
      </c>
      <c r="Y4967">
        <v>12</v>
      </c>
    </row>
    <row r="4968" spans="1:25" x14ac:dyDescent="0.25">
      <c r="A4968" s="1">
        <v>44644</v>
      </c>
      <c r="B4968">
        <v>70565</v>
      </c>
      <c r="C4968" t="s">
        <v>362</v>
      </c>
      <c r="D4968" t="str">
        <f>VLOOKUP(sales_order1[[#This Row],[itemCode]],product_details3!B:C,2,0)</f>
        <v>MSKO100</v>
      </c>
      <c r="E4968" t="s">
        <v>363</v>
      </c>
      <c r="F4968" t="s">
        <v>137</v>
      </c>
      <c r="G4968">
        <v>100</v>
      </c>
      <c r="H4968">
        <v>22.65</v>
      </c>
      <c r="I4968">
        <v>2265</v>
      </c>
      <c r="J4968">
        <v>9.5500000000000007</v>
      </c>
      <c r="K4968">
        <v>955</v>
      </c>
      <c r="L4968">
        <v>13.1</v>
      </c>
      <c r="M4968">
        <v>0.57836644591611486</v>
      </c>
      <c r="N4968">
        <v>1310</v>
      </c>
      <c r="O4968" t="s">
        <v>537</v>
      </c>
      <c r="P4968" t="s">
        <v>538</v>
      </c>
      <c r="Q4968" t="s">
        <v>111</v>
      </c>
      <c r="R4968" t="s">
        <v>112</v>
      </c>
      <c r="S4968" t="s">
        <v>179</v>
      </c>
      <c r="T4968" t="s">
        <v>539</v>
      </c>
      <c r="U4968" t="s">
        <v>1189</v>
      </c>
      <c r="V4968">
        <f>YEAR(sales_order1[[#This Row],[date]])</f>
        <v>2022</v>
      </c>
      <c r="W4968" t="str">
        <f>TEXT(sales_order1[[#This Row],[date]], "Mmm")</f>
        <v>Mar</v>
      </c>
      <c r="X4968">
        <f>VALUE(TEXT(sales_order1[[#This Row],[date]], "D"))</f>
        <v>24</v>
      </c>
      <c r="Y4968">
        <v>12</v>
      </c>
    </row>
    <row r="4969" spans="1:25" x14ac:dyDescent="0.25">
      <c r="A4969" s="1">
        <v>44644</v>
      </c>
      <c r="B4969">
        <v>70566</v>
      </c>
      <c r="C4969" t="s">
        <v>329</v>
      </c>
      <c r="D4969" t="str">
        <f>VLOOKUP(sales_order1[[#This Row],[itemCode]],product_details3!B:C,2,0)</f>
        <v>TNRS150</v>
      </c>
      <c r="E4969" t="s">
        <v>330</v>
      </c>
      <c r="F4969" t="s">
        <v>124</v>
      </c>
      <c r="G4969">
        <v>150</v>
      </c>
      <c r="H4969">
        <v>19.649999999999999</v>
      </c>
      <c r="I4969">
        <v>2947.5</v>
      </c>
      <c r="J4969">
        <v>6.55</v>
      </c>
      <c r="K4969">
        <v>982.5</v>
      </c>
      <c r="L4969">
        <v>13.1</v>
      </c>
      <c r="M4969">
        <v>0.66666666666666663</v>
      </c>
      <c r="N4969">
        <v>1965</v>
      </c>
      <c r="O4969" t="s">
        <v>293</v>
      </c>
      <c r="P4969" t="s">
        <v>294</v>
      </c>
      <c r="Q4969" t="s">
        <v>154</v>
      </c>
      <c r="R4969" t="s">
        <v>56</v>
      </c>
      <c r="S4969" t="s">
        <v>133</v>
      </c>
      <c r="T4969" t="s">
        <v>155</v>
      </c>
      <c r="U4969" t="s">
        <v>1191</v>
      </c>
      <c r="V4969">
        <f>YEAR(sales_order1[[#This Row],[date]])</f>
        <v>2022</v>
      </c>
      <c r="W4969" t="str">
        <f>TEXT(sales_order1[[#This Row],[date]], "Mmm")</f>
        <v>Mar</v>
      </c>
      <c r="X4969">
        <f>VALUE(TEXT(sales_order1[[#This Row],[date]], "D"))</f>
        <v>24</v>
      </c>
      <c r="Y4969">
        <v>12</v>
      </c>
    </row>
    <row r="4970" spans="1:25" x14ac:dyDescent="0.25">
      <c r="A4970" s="1">
        <v>44644</v>
      </c>
      <c r="B4970">
        <v>70567</v>
      </c>
      <c r="C4970" t="s">
        <v>43</v>
      </c>
      <c r="D4970" t="str">
        <f>VLOOKUP(sales_order1[[#This Row],[itemCode]],product_details3!B:C,2,0)</f>
        <v>CLNG200</v>
      </c>
      <c r="E4970" t="s">
        <v>44</v>
      </c>
      <c r="F4970" t="s">
        <v>45</v>
      </c>
      <c r="G4970">
        <v>200</v>
      </c>
      <c r="H4970">
        <v>21.25</v>
      </c>
      <c r="I4970">
        <v>4250</v>
      </c>
      <c r="J4970">
        <v>7.75</v>
      </c>
      <c r="K4970">
        <v>1550</v>
      </c>
      <c r="L4970">
        <v>13.5</v>
      </c>
      <c r="M4970">
        <v>0.63529411764705879</v>
      </c>
      <c r="N4970">
        <v>2700</v>
      </c>
      <c r="O4970" t="s">
        <v>763</v>
      </c>
      <c r="P4970" t="s">
        <v>764</v>
      </c>
      <c r="Q4970" t="s">
        <v>71</v>
      </c>
      <c r="R4970" t="s">
        <v>72</v>
      </c>
      <c r="S4970" t="s">
        <v>73</v>
      </c>
      <c r="T4970" t="s">
        <v>675</v>
      </c>
      <c r="U4970" t="s">
        <v>1190</v>
      </c>
      <c r="V4970">
        <f>YEAR(sales_order1[[#This Row],[date]])</f>
        <v>2022</v>
      </c>
      <c r="W4970" t="str">
        <f>TEXT(sales_order1[[#This Row],[date]], "Mmm")</f>
        <v>Mar</v>
      </c>
      <c r="X4970">
        <f>VALUE(TEXT(sales_order1[[#This Row],[date]], "D"))</f>
        <v>24</v>
      </c>
      <c r="Y4970">
        <v>12</v>
      </c>
    </row>
    <row r="4971" spans="1:25" x14ac:dyDescent="0.25">
      <c r="A4971" s="1">
        <v>44644</v>
      </c>
      <c r="B4971">
        <v>70568</v>
      </c>
      <c r="C4971" t="s">
        <v>135</v>
      </c>
      <c r="D4971" t="str">
        <f>VLOOKUP(sales_order1[[#This Row],[itemCode]],product_details3!B:C,2,0)</f>
        <v>MSKSH</v>
      </c>
      <c r="E4971" t="s">
        <v>136</v>
      </c>
      <c r="F4971" t="s">
        <v>137</v>
      </c>
      <c r="G4971">
        <v>200</v>
      </c>
      <c r="H4971">
        <v>18.75</v>
      </c>
      <c r="I4971">
        <v>3750</v>
      </c>
      <c r="J4971">
        <v>7.45</v>
      </c>
      <c r="K4971">
        <v>1490</v>
      </c>
      <c r="L4971">
        <v>11.3</v>
      </c>
      <c r="M4971">
        <v>0.60266666666666668</v>
      </c>
      <c r="N4971">
        <v>2260</v>
      </c>
      <c r="O4971" t="s">
        <v>284</v>
      </c>
      <c r="P4971" t="s">
        <v>285</v>
      </c>
      <c r="Q4971" t="s">
        <v>48</v>
      </c>
      <c r="R4971" t="s">
        <v>25</v>
      </c>
      <c r="S4971" t="s">
        <v>286</v>
      </c>
      <c r="T4971" t="s">
        <v>287</v>
      </c>
      <c r="U4971" t="s">
        <v>1191</v>
      </c>
      <c r="V4971">
        <f>YEAR(sales_order1[[#This Row],[date]])</f>
        <v>2022</v>
      </c>
      <c r="W4971" t="str">
        <f>TEXT(sales_order1[[#This Row],[date]], "Mmm")</f>
        <v>Mar</v>
      </c>
      <c r="X4971">
        <f>VALUE(TEXT(sales_order1[[#This Row],[date]], "D"))</f>
        <v>24</v>
      </c>
      <c r="Y4971">
        <v>12</v>
      </c>
    </row>
    <row r="4972" spans="1:25" x14ac:dyDescent="0.25">
      <c r="A4972" s="1">
        <v>44644</v>
      </c>
      <c r="B4972">
        <v>70569</v>
      </c>
      <c r="C4972" t="s">
        <v>175</v>
      </c>
      <c r="D4972" t="str">
        <f>VLOOKUP(sales_order1[[#This Row],[itemCode]],product_details3!B:C,2,0)</f>
        <v>SCRS3030</v>
      </c>
      <c r="E4972" t="s">
        <v>176</v>
      </c>
      <c r="F4972" t="s">
        <v>61</v>
      </c>
      <c r="G4972">
        <v>250</v>
      </c>
      <c r="H4972">
        <v>13.1</v>
      </c>
      <c r="I4972">
        <v>3275</v>
      </c>
      <c r="J4972">
        <v>4.7</v>
      </c>
      <c r="K4972">
        <v>1175</v>
      </c>
      <c r="L4972">
        <v>8.4</v>
      </c>
      <c r="M4972">
        <v>0.6412213740458016</v>
      </c>
      <c r="N4972">
        <v>2100</v>
      </c>
      <c r="O4972" t="s">
        <v>648</v>
      </c>
      <c r="P4972" t="s">
        <v>649</v>
      </c>
      <c r="Q4972" t="s">
        <v>107</v>
      </c>
      <c r="R4972" t="s">
        <v>40</v>
      </c>
      <c r="S4972" t="s">
        <v>101</v>
      </c>
      <c r="T4972" t="s">
        <v>650</v>
      </c>
      <c r="U4972" t="s">
        <v>1190</v>
      </c>
      <c r="V4972">
        <f>YEAR(sales_order1[[#This Row],[date]])</f>
        <v>2022</v>
      </c>
      <c r="W4972" t="str">
        <f>TEXT(sales_order1[[#This Row],[date]], "Mmm")</f>
        <v>Mar</v>
      </c>
      <c r="X4972">
        <f>VALUE(TEXT(sales_order1[[#This Row],[date]], "D"))</f>
        <v>24</v>
      </c>
      <c r="Y4972">
        <v>12</v>
      </c>
    </row>
    <row r="4973" spans="1:25" x14ac:dyDescent="0.25">
      <c r="A4973" s="1">
        <v>44644</v>
      </c>
      <c r="B4973">
        <v>70570</v>
      </c>
      <c r="C4973" t="s">
        <v>135</v>
      </c>
      <c r="D4973" t="str">
        <f>VLOOKUP(sales_order1[[#This Row],[itemCode]],product_details3!B:C,2,0)</f>
        <v>MSKSH</v>
      </c>
      <c r="E4973" t="s">
        <v>136</v>
      </c>
      <c r="F4973" t="s">
        <v>137</v>
      </c>
      <c r="G4973">
        <v>200</v>
      </c>
      <c r="H4973">
        <v>18.75</v>
      </c>
      <c r="I4973">
        <v>3750</v>
      </c>
      <c r="J4973">
        <v>7.45</v>
      </c>
      <c r="K4973">
        <v>1490</v>
      </c>
      <c r="L4973">
        <v>11.3</v>
      </c>
      <c r="M4973">
        <v>0.60266666666666668</v>
      </c>
      <c r="N4973">
        <v>2260</v>
      </c>
      <c r="O4973" t="s">
        <v>376</v>
      </c>
      <c r="P4973" t="s">
        <v>377</v>
      </c>
      <c r="Q4973" t="s">
        <v>378</v>
      </c>
      <c r="R4973" t="s">
        <v>72</v>
      </c>
      <c r="S4973" t="s">
        <v>379</v>
      </c>
      <c r="T4973" t="s">
        <v>380</v>
      </c>
      <c r="U4973" t="s">
        <v>1188</v>
      </c>
      <c r="V4973">
        <f>YEAR(sales_order1[[#This Row],[date]])</f>
        <v>2022</v>
      </c>
      <c r="W4973" t="str">
        <f>TEXT(sales_order1[[#This Row],[date]], "Mmm")</f>
        <v>Mar</v>
      </c>
      <c r="X4973">
        <f>VALUE(TEXT(sales_order1[[#This Row],[date]], "D"))</f>
        <v>24</v>
      </c>
      <c r="Y4973">
        <v>12</v>
      </c>
    </row>
    <row r="4974" spans="1:25" x14ac:dyDescent="0.25">
      <c r="A4974" s="1">
        <v>44644</v>
      </c>
      <c r="B4974">
        <v>70571</v>
      </c>
      <c r="C4974" t="s">
        <v>360</v>
      </c>
      <c r="D4974" t="str">
        <f>VLOOKUP(sales_order1[[#This Row],[itemCode]],product_details3!B:C,2,0)</f>
        <v>TNRS100</v>
      </c>
      <c r="E4974" t="s">
        <v>361</v>
      </c>
      <c r="F4974" t="s">
        <v>124</v>
      </c>
      <c r="G4974">
        <v>150</v>
      </c>
      <c r="H4974">
        <v>13.1</v>
      </c>
      <c r="I4974">
        <v>1965</v>
      </c>
      <c r="J4974">
        <v>4.7</v>
      </c>
      <c r="K4974">
        <v>705</v>
      </c>
      <c r="L4974">
        <v>8.4</v>
      </c>
      <c r="M4974">
        <v>0.6412213740458016</v>
      </c>
      <c r="N4974">
        <v>1260</v>
      </c>
      <c r="O4974" t="s">
        <v>720</v>
      </c>
      <c r="P4974" t="s">
        <v>721</v>
      </c>
      <c r="Q4974" t="s">
        <v>24</v>
      </c>
      <c r="R4974" t="s">
        <v>25</v>
      </c>
      <c r="S4974" t="s">
        <v>33</v>
      </c>
      <c r="T4974" t="s">
        <v>722</v>
      </c>
      <c r="U4974" t="s">
        <v>1191</v>
      </c>
      <c r="V4974">
        <f>YEAR(sales_order1[[#This Row],[date]])</f>
        <v>2022</v>
      </c>
      <c r="W4974" t="str">
        <f>TEXT(sales_order1[[#This Row],[date]], "Mmm")</f>
        <v>Mar</v>
      </c>
      <c r="X4974">
        <f>VALUE(TEXT(sales_order1[[#This Row],[date]], "D"))</f>
        <v>24</v>
      </c>
      <c r="Y4974">
        <v>12</v>
      </c>
    </row>
    <row r="4975" spans="1:25" x14ac:dyDescent="0.25">
      <c r="A4975" s="1">
        <v>44645</v>
      </c>
      <c r="B4975">
        <v>70572</v>
      </c>
      <c r="C4975" t="s">
        <v>331</v>
      </c>
      <c r="D4975" t="str">
        <f>VLOOKUP(sales_order1[[#This Row],[itemCode]],product_details3!B:C,2,0)</f>
        <v>EXFP50</v>
      </c>
      <c r="E4975" t="s">
        <v>332</v>
      </c>
      <c r="F4975" t="s">
        <v>183</v>
      </c>
      <c r="G4975">
        <v>150</v>
      </c>
      <c r="H4975">
        <v>16.95</v>
      </c>
      <c r="I4975">
        <v>2542.5</v>
      </c>
      <c r="J4975">
        <v>6.2</v>
      </c>
      <c r="K4975">
        <v>930</v>
      </c>
      <c r="L4975">
        <v>10.75</v>
      </c>
      <c r="M4975">
        <v>0.63421828908554578</v>
      </c>
      <c r="N4975">
        <v>1612.5</v>
      </c>
      <c r="O4975" t="s">
        <v>490</v>
      </c>
      <c r="P4975" t="s">
        <v>491</v>
      </c>
      <c r="Q4975" t="s">
        <v>271</v>
      </c>
      <c r="R4975" t="s">
        <v>56</v>
      </c>
      <c r="S4975" t="s">
        <v>192</v>
      </c>
      <c r="T4975" t="s">
        <v>272</v>
      </c>
      <c r="U4975" t="s">
        <v>1191</v>
      </c>
      <c r="V4975">
        <f>YEAR(sales_order1[[#This Row],[date]])</f>
        <v>2022</v>
      </c>
      <c r="W4975" t="str">
        <f>TEXT(sales_order1[[#This Row],[date]], "Mmm")</f>
        <v>Mar</v>
      </c>
      <c r="X4975">
        <f>VALUE(TEXT(sales_order1[[#This Row],[date]], "D"))</f>
        <v>25</v>
      </c>
      <c r="Y4975">
        <v>12</v>
      </c>
    </row>
    <row r="4976" spans="1:25" x14ac:dyDescent="0.25">
      <c r="A4976" s="1">
        <v>44645</v>
      </c>
      <c r="B4976">
        <v>70573</v>
      </c>
      <c r="C4976" t="s">
        <v>348</v>
      </c>
      <c r="D4976" t="str">
        <f>VLOOKUP(sales_order1[[#This Row],[itemCode]],product_details3!B:C,2,0)</f>
        <v>EXFG150</v>
      </c>
      <c r="E4976" t="s">
        <v>349</v>
      </c>
      <c r="F4976" t="s">
        <v>183</v>
      </c>
      <c r="G4976">
        <v>150</v>
      </c>
      <c r="H4976">
        <v>26.25</v>
      </c>
      <c r="I4976">
        <v>3937.5</v>
      </c>
      <c r="J4976">
        <v>10.75</v>
      </c>
      <c r="K4976">
        <v>1612.5</v>
      </c>
      <c r="L4976">
        <v>15.5</v>
      </c>
      <c r="M4976">
        <v>0.59047619047619049</v>
      </c>
      <c r="N4976">
        <v>2325</v>
      </c>
      <c r="O4976" t="s">
        <v>815</v>
      </c>
      <c r="P4976" t="s">
        <v>816</v>
      </c>
      <c r="Q4976" t="s">
        <v>154</v>
      </c>
      <c r="R4976" t="s">
        <v>56</v>
      </c>
      <c r="S4976" t="s">
        <v>133</v>
      </c>
      <c r="T4976" t="s">
        <v>155</v>
      </c>
      <c r="U4976" t="s">
        <v>1191</v>
      </c>
      <c r="V4976">
        <f>YEAR(sales_order1[[#This Row],[date]])</f>
        <v>2022</v>
      </c>
      <c r="W4976" t="str">
        <f>TEXT(sales_order1[[#This Row],[date]], "Mmm")</f>
        <v>Mar</v>
      </c>
      <c r="X4976">
        <f>VALUE(TEXT(sales_order1[[#This Row],[date]], "D"))</f>
        <v>25</v>
      </c>
      <c r="Y4976">
        <v>12</v>
      </c>
    </row>
    <row r="4977" spans="1:25" x14ac:dyDescent="0.25">
      <c r="A4977" s="1">
        <v>44645</v>
      </c>
      <c r="B4977">
        <v>70574</v>
      </c>
      <c r="C4977" t="s">
        <v>128</v>
      </c>
      <c r="D4977" t="str">
        <f>VLOOKUP(sales_order1[[#This Row],[itemCode]],product_details3!B:C,2,0)</f>
        <v>SCRT100</v>
      </c>
      <c r="E4977" t="s">
        <v>129</v>
      </c>
      <c r="F4977" t="s">
        <v>61</v>
      </c>
      <c r="G4977">
        <v>500</v>
      </c>
      <c r="H4977">
        <v>28.25</v>
      </c>
      <c r="I4977">
        <v>14125</v>
      </c>
      <c r="J4977">
        <v>9</v>
      </c>
      <c r="K4977">
        <v>4500</v>
      </c>
      <c r="L4977">
        <v>19.25</v>
      </c>
      <c r="M4977">
        <v>0.68141592920353977</v>
      </c>
      <c r="N4977">
        <v>9625</v>
      </c>
      <c r="O4977" t="s">
        <v>75</v>
      </c>
      <c r="P4977" t="s">
        <v>76</v>
      </c>
      <c r="Q4977" t="s">
        <v>77</v>
      </c>
      <c r="R4977" t="s">
        <v>72</v>
      </c>
      <c r="S4977" t="s">
        <v>78</v>
      </c>
      <c r="T4977" t="s">
        <v>79</v>
      </c>
      <c r="U4977" t="s">
        <v>1190</v>
      </c>
      <c r="V4977">
        <f>YEAR(sales_order1[[#This Row],[date]])</f>
        <v>2022</v>
      </c>
      <c r="W4977" t="str">
        <f>TEXT(sales_order1[[#This Row],[date]], "Mmm")</f>
        <v>Mar</v>
      </c>
      <c r="X4977">
        <f>VALUE(TEXT(sales_order1[[#This Row],[date]], "D"))</f>
        <v>25</v>
      </c>
      <c r="Y4977">
        <v>12</v>
      </c>
    </row>
    <row r="4978" spans="1:25" x14ac:dyDescent="0.25">
      <c r="A4978" s="1">
        <v>44645</v>
      </c>
      <c r="B4978">
        <v>70575</v>
      </c>
      <c r="C4978" t="s">
        <v>19</v>
      </c>
      <c r="D4978" t="str">
        <f>VLOOKUP(sales_order1[[#This Row],[itemCode]],product_details3!B:C,2,0)</f>
        <v>MSTH100</v>
      </c>
      <c r="E4978" t="s">
        <v>20</v>
      </c>
      <c r="F4978" t="s">
        <v>21</v>
      </c>
      <c r="G4978">
        <v>50</v>
      </c>
      <c r="H4978">
        <v>26.25</v>
      </c>
      <c r="I4978">
        <v>1312.5</v>
      </c>
      <c r="J4978">
        <v>7.75</v>
      </c>
      <c r="K4978">
        <v>387.5</v>
      </c>
      <c r="L4978">
        <v>18.5</v>
      </c>
      <c r="M4978">
        <v>0.70476190476190481</v>
      </c>
      <c r="N4978">
        <v>925</v>
      </c>
      <c r="O4978" t="s">
        <v>561</v>
      </c>
      <c r="P4978" t="s">
        <v>562</v>
      </c>
      <c r="Q4978" t="s">
        <v>378</v>
      </c>
      <c r="R4978" t="s">
        <v>72</v>
      </c>
      <c r="S4978" t="s">
        <v>563</v>
      </c>
      <c r="T4978" t="s">
        <v>58</v>
      </c>
      <c r="U4978" t="s">
        <v>1188</v>
      </c>
      <c r="V4978">
        <f>YEAR(sales_order1[[#This Row],[date]])</f>
        <v>2022</v>
      </c>
      <c r="W4978" t="str">
        <f>TEXT(sales_order1[[#This Row],[date]], "Mmm")</f>
        <v>Mar</v>
      </c>
      <c r="X4978">
        <f>VALUE(TEXT(sales_order1[[#This Row],[date]], "D"))</f>
        <v>25</v>
      </c>
      <c r="Y4978">
        <v>12</v>
      </c>
    </row>
    <row r="4979" spans="1:25" x14ac:dyDescent="0.25">
      <c r="A4979" s="1">
        <v>44645</v>
      </c>
      <c r="B4979">
        <v>70576</v>
      </c>
      <c r="C4979" t="s">
        <v>86</v>
      </c>
      <c r="D4979" t="str">
        <f>VLOOKUP(sales_order1[[#This Row],[itemCode]],product_details3!B:C,2,0)</f>
        <v>SRMH30</v>
      </c>
      <c r="E4979" t="s">
        <v>87</v>
      </c>
      <c r="F4979" t="s">
        <v>30</v>
      </c>
      <c r="G4979">
        <v>200</v>
      </c>
      <c r="H4979">
        <v>21</v>
      </c>
      <c r="I4979">
        <v>4200</v>
      </c>
      <c r="J4979">
        <v>6.6</v>
      </c>
      <c r="K4979">
        <v>1320</v>
      </c>
      <c r="L4979">
        <v>14.4</v>
      </c>
      <c r="M4979">
        <v>0.68571428571428572</v>
      </c>
      <c r="N4979">
        <v>2880</v>
      </c>
      <c r="O4979" t="s">
        <v>167</v>
      </c>
      <c r="P4979" t="s">
        <v>168</v>
      </c>
      <c r="Q4979" t="s">
        <v>100</v>
      </c>
      <c r="R4979" t="s">
        <v>40</v>
      </c>
      <c r="S4979" t="s">
        <v>101</v>
      </c>
      <c r="T4979" t="s">
        <v>169</v>
      </c>
      <c r="U4979" t="s">
        <v>1190</v>
      </c>
      <c r="V4979">
        <f>YEAR(sales_order1[[#This Row],[date]])</f>
        <v>2022</v>
      </c>
      <c r="W4979" t="str">
        <f>TEXT(sales_order1[[#This Row],[date]], "Mmm")</f>
        <v>Mar</v>
      </c>
      <c r="X4979">
        <f>VALUE(TEXT(sales_order1[[#This Row],[date]], "D"))</f>
        <v>25</v>
      </c>
      <c r="Y4979">
        <v>12</v>
      </c>
    </row>
    <row r="4980" spans="1:25" x14ac:dyDescent="0.25">
      <c r="A4980" s="1">
        <v>44645</v>
      </c>
      <c r="B4980">
        <v>70577</v>
      </c>
      <c r="C4980" t="s">
        <v>51</v>
      </c>
      <c r="D4980" t="str">
        <f>VLOOKUP(sales_order1[[#This Row],[itemCode]],product_details3!B:C,2,0)</f>
        <v>MSTH50</v>
      </c>
      <c r="E4980" t="s">
        <v>52</v>
      </c>
      <c r="F4980" t="s">
        <v>21</v>
      </c>
      <c r="G4980">
        <v>50</v>
      </c>
      <c r="H4980">
        <v>15.75</v>
      </c>
      <c r="I4980">
        <v>787.5</v>
      </c>
      <c r="J4980">
        <v>4.45</v>
      </c>
      <c r="K4980">
        <v>222.5</v>
      </c>
      <c r="L4980">
        <v>11.3</v>
      </c>
      <c r="M4980">
        <v>0.71746031746031746</v>
      </c>
      <c r="N4980">
        <v>565</v>
      </c>
      <c r="O4980" t="s">
        <v>817</v>
      </c>
      <c r="P4980" t="s">
        <v>818</v>
      </c>
      <c r="Q4980" t="s">
        <v>213</v>
      </c>
      <c r="R4980" t="s">
        <v>25</v>
      </c>
      <c r="S4980" t="s">
        <v>402</v>
      </c>
      <c r="T4980" t="s">
        <v>819</v>
      </c>
      <c r="U4980" t="s">
        <v>1191</v>
      </c>
      <c r="V4980">
        <f>YEAR(sales_order1[[#This Row],[date]])</f>
        <v>2022</v>
      </c>
      <c r="W4980" t="str">
        <f>TEXT(sales_order1[[#This Row],[date]], "Mmm")</f>
        <v>Mar</v>
      </c>
      <c r="X4980">
        <f>VALUE(TEXT(sales_order1[[#This Row],[date]], "D"))</f>
        <v>25</v>
      </c>
      <c r="Y4980">
        <v>12</v>
      </c>
    </row>
    <row r="4981" spans="1:25" x14ac:dyDescent="0.25">
      <c r="A4981" s="1">
        <v>44645</v>
      </c>
      <c r="B4981">
        <v>70578</v>
      </c>
      <c r="C4981" t="s">
        <v>325</v>
      </c>
      <c r="D4981" t="str">
        <f>VLOOKUP(sales_order1[[#This Row],[itemCode]],product_details3!B:C,2,0)</f>
        <v>EXFG100</v>
      </c>
      <c r="E4981" t="s">
        <v>326</v>
      </c>
      <c r="F4981" t="s">
        <v>183</v>
      </c>
      <c r="G4981">
        <v>50</v>
      </c>
      <c r="H4981">
        <v>20.75</v>
      </c>
      <c r="I4981">
        <v>1037.5</v>
      </c>
      <c r="J4981">
        <v>7.45</v>
      </c>
      <c r="K4981">
        <v>372.5</v>
      </c>
      <c r="L4981">
        <v>13.3</v>
      </c>
      <c r="M4981">
        <v>0.64096385542168677</v>
      </c>
      <c r="N4981">
        <v>665</v>
      </c>
      <c r="O4981" t="s">
        <v>231</v>
      </c>
      <c r="P4981" t="s">
        <v>232</v>
      </c>
      <c r="Q4981" t="s">
        <v>119</v>
      </c>
      <c r="R4981" t="s">
        <v>40</v>
      </c>
      <c r="S4981" t="s">
        <v>233</v>
      </c>
      <c r="T4981" t="s">
        <v>234</v>
      </c>
      <c r="U4981" t="s">
        <v>1190</v>
      </c>
      <c r="V4981">
        <f>YEAR(sales_order1[[#This Row],[date]])</f>
        <v>2022</v>
      </c>
      <c r="W4981" t="str">
        <f>TEXT(sales_order1[[#This Row],[date]], "Mmm")</f>
        <v>Mar</v>
      </c>
      <c r="X4981">
        <f>VALUE(TEXT(sales_order1[[#This Row],[date]], "D"))</f>
        <v>25</v>
      </c>
      <c r="Y4981">
        <v>12</v>
      </c>
    </row>
    <row r="4982" spans="1:25" x14ac:dyDescent="0.25">
      <c r="A4982" s="1">
        <v>44645</v>
      </c>
      <c r="B4982">
        <v>70579</v>
      </c>
      <c r="C4982" t="s">
        <v>19</v>
      </c>
      <c r="D4982" t="str">
        <f>VLOOKUP(sales_order1[[#This Row],[itemCode]],product_details3!B:C,2,0)</f>
        <v>MSTH100</v>
      </c>
      <c r="E4982" t="s">
        <v>20</v>
      </c>
      <c r="F4982" t="s">
        <v>21</v>
      </c>
      <c r="G4982">
        <v>150</v>
      </c>
      <c r="H4982">
        <v>26.25</v>
      </c>
      <c r="I4982">
        <v>3937.5</v>
      </c>
      <c r="J4982">
        <v>7.75</v>
      </c>
      <c r="K4982">
        <v>1162.5</v>
      </c>
      <c r="L4982">
        <v>18.5</v>
      </c>
      <c r="M4982">
        <v>0.70476190476190481</v>
      </c>
      <c r="N4982">
        <v>2775</v>
      </c>
      <c r="O4982" t="s">
        <v>820</v>
      </c>
      <c r="P4982" t="s">
        <v>821</v>
      </c>
      <c r="Q4982" t="s">
        <v>24</v>
      </c>
      <c r="R4982" t="s">
        <v>25</v>
      </c>
      <c r="S4982" t="s">
        <v>26</v>
      </c>
      <c r="T4982" t="s">
        <v>27</v>
      </c>
      <c r="U4982" t="s">
        <v>1191</v>
      </c>
      <c r="V4982">
        <f>YEAR(sales_order1[[#This Row],[date]])</f>
        <v>2022</v>
      </c>
      <c r="W4982" t="str">
        <f>TEXT(sales_order1[[#This Row],[date]], "Mmm")</f>
        <v>Mar</v>
      </c>
      <c r="X4982">
        <f>VALUE(TEXT(sales_order1[[#This Row],[date]], "D"))</f>
        <v>25</v>
      </c>
      <c r="Y4982">
        <v>12</v>
      </c>
    </row>
    <row r="4983" spans="1:25" x14ac:dyDescent="0.25">
      <c r="A4983" s="1">
        <v>44645</v>
      </c>
      <c r="B4983">
        <v>70580</v>
      </c>
      <c r="C4983" t="s">
        <v>67</v>
      </c>
      <c r="D4983" t="str">
        <f>VLOOKUP(sales_order1[[#This Row],[itemCode]],product_details3!B:C,2,0)</f>
        <v>SRMH15</v>
      </c>
      <c r="E4983" t="s">
        <v>68</v>
      </c>
      <c r="F4983" t="s">
        <v>30</v>
      </c>
      <c r="G4983">
        <v>100</v>
      </c>
      <c r="H4983">
        <v>15.75</v>
      </c>
      <c r="I4983">
        <v>1575</v>
      </c>
      <c r="J4983">
        <v>5.45</v>
      </c>
      <c r="K4983">
        <v>545</v>
      </c>
      <c r="L4983">
        <v>10.3</v>
      </c>
      <c r="M4983">
        <v>0.65396825396825398</v>
      </c>
      <c r="N4983">
        <v>1030</v>
      </c>
      <c r="O4983" t="s">
        <v>447</v>
      </c>
      <c r="P4983" t="s">
        <v>448</v>
      </c>
      <c r="Q4983" t="s">
        <v>378</v>
      </c>
      <c r="R4983" t="s">
        <v>72</v>
      </c>
      <c r="S4983" t="s">
        <v>449</v>
      </c>
      <c r="T4983" t="s">
        <v>450</v>
      </c>
      <c r="U4983" t="s">
        <v>1188</v>
      </c>
      <c r="V4983">
        <f>YEAR(sales_order1[[#This Row],[date]])</f>
        <v>2022</v>
      </c>
      <c r="W4983" t="str">
        <f>TEXT(sales_order1[[#This Row],[date]], "Mmm")</f>
        <v>Mar</v>
      </c>
      <c r="X4983">
        <f>VALUE(TEXT(sales_order1[[#This Row],[date]], "D"))</f>
        <v>25</v>
      </c>
      <c r="Y4983">
        <v>12</v>
      </c>
    </row>
    <row r="4984" spans="1:25" x14ac:dyDescent="0.25">
      <c r="A4984" s="1">
        <v>44645</v>
      </c>
      <c r="B4984">
        <v>70581</v>
      </c>
      <c r="C4984" t="s">
        <v>315</v>
      </c>
      <c r="D4984" t="str">
        <f>VLOOKUP(sales_order1[[#This Row],[itemCode]],product_details3!B:C,2,0)</f>
        <v>EXFG50</v>
      </c>
      <c r="E4984" t="s">
        <v>316</v>
      </c>
      <c r="F4984" t="s">
        <v>183</v>
      </c>
      <c r="G4984">
        <v>150</v>
      </c>
      <c r="H4984">
        <v>15.75</v>
      </c>
      <c r="I4984">
        <v>2362.5</v>
      </c>
      <c r="J4984">
        <v>5.45</v>
      </c>
      <c r="K4984">
        <v>817.5</v>
      </c>
      <c r="L4984">
        <v>10.3</v>
      </c>
      <c r="M4984">
        <v>0.65396825396825398</v>
      </c>
      <c r="N4984">
        <v>1545</v>
      </c>
      <c r="O4984" t="s">
        <v>206</v>
      </c>
      <c r="P4984" t="s">
        <v>207</v>
      </c>
      <c r="Q4984" t="s">
        <v>71</v>
      </c>
      <c r="R4984" t="s">
        <v>72</v>
      </c>
      <c r="S4984" t="s">
        <v>73</v>
      </c>
      <c r="T4984" t="s">
        <v>208</v>
      </c>
      <c r="U4984" t="s">
        <v>1190</v>
      </c>
      <c r="V4984">
        <f>YEAR(sales_order1[[#This Row],[date]])</f>
        <v>2022</v>
      </c>
      <c r="W4984" t="str">
        <f>TEXT(sales_order1[[#This Row],[date]], "Mmm")</f>
        <v>Mar</v>
      </c>
      <c r="X4984">
        <f>VALUE(TEXT(sales_order1[[#This Row],[date]], "D"))</f>
        <v>25</v>
      </c>
      <c r="Y4984">
        <v>12</v>
      </c>
    </row>
    <row r="4985" spans="1:25" x14ac:dyDescent="0.25">
      <c r="A4985" s="1">
        <v>44645</v>
      </c>
      <c r="B4985">
        <v>70582</v>
      </c>
      <c r="C4985" t="s">
        <v>320</v>
      </c>
      <c r="D4985" t="str">
        <f>VLOOKUP(sales_order1[[#This Row],[itemCode]],product_details3!B:C,2,0)</f>
        <v>SCR50+100</v>
      </c>
      <c r="E4985" t="s">
        <v>321</v>
      </c>
      <c r="F4985" t="s">
        <v>61</v>
      </c>
      <c r="G4985">
        <v>350</v>
      </c>
      <c r="H4985">
        <v>26.25</v>
      </c>
      <c r="I4985">
        <v>9187.5</v>
      </c>
      <c r="J4985">
        <v>7.75</v>
      </c>
      <c r="K4985">
        <v>2712.5</v>
      </c>
      <c r="L4985">
        <v>18.5</v>
      </c>
      <c r="M4985">
        <v>0.70476190476190481</v>
      </c>
      <c r="N4985">
        <v>6475</v>
      </c>
      <c r="O4985" t="s">
        <v>469</v>
      </c>
      <c r="P4985" t="s">
        <v>470</v>
      </c>
      <c r="Q4985" t="s">
        <v>160</v>
      </c>
      <c r="R4985" t="s">
        <v>112</v>
      </c>
      <c r="S4985" t="s">
        <v>161</v>
      </c>
      <c r="T4985" t="s">
        <v>471</v>
      </c>
      <c r="U4985" t="s">
        <v>1189</v>
      </c>
      <c r="V4985">
        <f>YEAR(sales_order1[[#This Row],[date]])</f>
        <v>2022</v>
      </c>
      <c r="W4985" t="str">
        <f>TEXT(sales_order1[[#This Row],[date]], "Mmm")</f>
        <v>Mar</v>
      </c>
      <c r="X4985">
        <f>VALUE(TEXT(sales_order1[[#This Row],[date]], "D"))</f>
        <v>25</v>
      </c>
      <c r="Y4985">
        <v>12</v>
      </c>
    </row>
    <row r="4986" spans="1:25" x14ac:dyDescent="0.25">
      <c r="A4986" s="1">
        <v>44648</v>
      </c>
      <c r="B4986">
        <v>70583</v>
      </c>
      <c r="C4986" t="s">
        <v>175</v>
      </c>
      <c r="D4986" t="str">
        <f>VLOOKUP(sales_order1[[#This Row],[itemCode]],product_details3!B:C,2,0)</f>
        <v>SCRS3030</v>
      </c>
      <c r="E4986" t="s">
        <v>176</v>
      </c>
      <c r="F4986" t="s">
        <v>61</v>
      </c>
      <c r="G4986">
        <v>200</v>
      </c>
      <c r="H4986">
        <v>13.1</v>
      </c>
      <c r="I4986">
        <v>2620</v>
      </c>
      <c r="J4986">
        <v>4.7</v>
      </c>
      <c r="K4986">
        <v>940</v>
      </c>
      <c r="L4986">
        <v>8.4</v>
      </c>
      <c r="M4986">
        <v>0.6412213740458016</v>
      </c>
      <c r="N4986">
        <v>1680</v>
      </c>
      <c r="O4986" t="s">
        <v>144</v>
      </c>
      <c r="P4986" t="s">
        <v>145</v>
      </c>
      <c r="Q4986" t="s">
        <v>146</v>
      </c>
      <c r="R4986" t="s">
        <v>112</v>
      </c>
      <c r="S4986" t="s">
        <v>147</v>
      </c>
      <c r="T4986" t="s">
        <v>148</v>
      </c>
      <c r="U4986" t="s">
        <v>1190</v>
      </c>
      <c r="V4986">
        <f>YEAR(sales_order1[[#This Row],[date]])</f>
        <v>2022</v>
      </c>
      <c r="W4986" t="str">
        <f>TEXT(sales_order1[[#This Row],[date]], "Mmm")</f>
        <v>Mar</v>
      </c>
      <c r="X4986">
        <f>VALUE(TEXT(sales_order1[[#This Row],[date]], "D"))</f>
        <v>28</v>
      </c>
      <c r="Y4986">
        <v>13</v>
      </c>
    </row>
    <row r="4987" spans="1:25" x14ac:dyDescent="0.25">
      <c r="A4987" s="1">
        <v>44648</v>
      </c>
      <c r="B4987">
        <v>70584</v>
      </c>
      <c r="C4987" t="s">
        <v>86</v>
      </c>
      <c r="D4987" t="str">
        <f>VLOOKUP(sales_order1[[#This Row],[itemCode]],product_details3!B:C,2,0)</f>
        <v>SRMH30</v>
      </c>
      <c r="E4987" t="s">
        <v>87</v>
      </c>
      <c r="F4987" t="s">
        <v>30</v>
      </c>
      <c r="G4987">
        <v>250</v>
      </c>
      <c r="H4987">
        <v>21</v>
      </c>
      <c r="I4987">
        <v>5250</v>
      </c>
      <c r="J4987">
        <v>6.6</v>
      </c>
      <c r="K4987">
        <v>1650</v>
      </c>
      <c r="L4987">
        <v>14.4</v>
      </c>
      <c r="M4987">
        <v>0.68571428571428572</v>
      </c>
      <c r="N4987">
        <v>3600</v>
      </c>
      <c r="O4987" t="s">
        <v>600</v>
      </c>
      <c r="P4987" t="s">
        <v>601</v>
      </c>
      <c r="Q4987" t="s">
        <v>100</v>
      </c>
      <c r="R4987" t="s">
        <v>40</v>
      </c>
      <c r="S4987" t="s">
        <v>101</v>
      </c>
      <c r="T4987" t="s">
        <v>602</v>
      </c>
      <c r="U4987" t="s">
        <v>1190</v>
      </c>
      <c r="V4987">
        <f>YEAR(sales_order1[[#This Row],[date]])</f>
        <v>2022</v>
      </c>
      <c r="W4987" t="str">
        <f>TEXT(sales_order1[[#This Row],[date]], "Mmm")</f>
        <v>Mar</v>
      </c>
      <c r="X4987">
        <f>VALUE(TEXT(sales_order1[[#This Row],[date]], "D"))</f>
        <v>28</v>
      </c>
      <c r="Y4987">
        <v>13</v>
      </c>
    </row>
    <row r="4988" spans="1:25" x14ac:dyDescent="0.25">
      <c r="A4988" s="1">
        <v>44648</v>
      </c>
      <c r="B4988">
        <v>70585</v>
      </c>
      <c r="C4988" t="s">
        <v>67</v>
      </c>
      <c r="D4988" t="str">
        <f>VLOOKUP(sales_order1[[#This Row],[itemCode]],product_details3!B:C,2,0)</f>
        <v>SRMH15</v>
      </c>
      <c r="E4988" t="s">
        <v>68</v>
      </c>
      <c r="F4988" t="s">
        <v>30</v>
      </c>
      <c r="G4988">
        <v>150</v>
      </c>
      <c r="H4988">
        <v>15.75</v>
      </c>
      <c r="I4988">
        <v>2362.5</v>
      </c>
      <c r="J4988">
        <v>5.45</v>
      </c>
      <c r="K4988">
        <v>817.5</v>
      </c>
      <c r="L4988">
        <v>10.3</v>
      </c>
      <c r="M4988">
        <v>0.65396825396825398</v>
      </c>
      <c r="N4988">
        <v>1545</v>
      </c>
      <c r="O4988" t="s">
        <v>727</v>
      </c>
      <c r="P4988" t="s">
        <v>728</v>
      </c>
      <c r="Q4988" t="s">
        <v>93</v>
      </c>
      <c r="R4988" t="s">
        <v>72</v>
      </c>
      <c r="S4988" t="s">
        <v>260</v>
      </c>
      <c r="T4988" t="s">
        <v>611</v>
      </c>
      <c r="U4988" t="s">
        <v>1190</v>
      </c>
      <c r="V4988">
        <f>YEAR(sales_order1[[#This Row],[date]])</f>
        <v>2022</v>
      </c>
      <c r="W4988" t="str">
        <f>TEXT(sales_order1[[#This Row],[date]], "Mmm")</f>
        <v>Mar</v>
      </c>
      <c r="X4988">
        <f>VALUE(TEXT(sales_order1[[#This Row],[date]], "D"))</f>
        <v>28</v>
      </c>
      <c r="Y4988">
        <v>13</v>
      </c>
    </row>
    <row r="4989" spans="1:25" x14ac:dyDescent="0.25">
      <c r="A4989" s="1">
        <v>44648</v>
      </c>
      <c r="B4989">
        <v>70586</v>
      </c>
      <c r="C4989" t="s">
        <v>86</v>
      </c>
      <c r="D4989" t="str">
        <f>VLOOKUP(sales_order1[[#This Row],[itemCode]],product_details3!B:C,2,0)</f>
        <v>SRMH30</v>
      </c>
      <c r="E4989" t="s">
        <v>87</v>
      </c>
      <c r="F4989" t="s">
        <v>30</v>
      </c>
      <c r="G4989">
        <v>100</v>
      </c>
      <c r="H4989">
        <v>21</v>
      </c>
      <c r="I4989">
        <v>2100</v>
      </c>
      <c r="J4989">
        <v>6.6</v>
      </c>
      <c r="K4989">
        <v>660</v>
      </c>
      <c r="L4989">
        <v>14.4</v>
      </c>
      <c r="M4989">
        <v>0.68571428571428572</v>
      </c>
      <c r="N4989">
        <v>1440</v>
      </c>
      <c r="O4989" t="s">
        <v>172</v>
      </c>
      <c r="P4989" t="s">
        <v>173</v>
      </c>
      <c r="Q4989" t="s">
        <v>39</v>
      </c>
      <c r="R4989" t="s">
        <v>40</v>
      </c>
      <c r="S4989" t="s">
        <v>41</v>
      </c>
      <c r="T4989" t="s">
        <v>174</v>
      </c>
      <c r="U4989" t="s">
        <v>1188</v>
      </c>
      <c r="V4989">
        <f>YEAR(sales_order1[[#This Row],[date]])</f>
        <v>2022</v>
      </c>
      <c r="W4989" t="str">
        <f>TEXT(sales_order1[[#This Row],[date]], "Mmm")</f>
        <v>Mar</v>
      </c>
      <c r="X4989">
        <f>VALUE(TEXT(sales_order1[[#This Row],[date]], "D"))</f>
        <v>28</v>
      </c>
      <c r="Y4989">
        <v>13</v>
      </c>
    </row>
    <row r="4990" spans="1:25" x14ac:dyDescent="0.25">
      <c r="A4990" s="1">
        <v>44648</v>
      </c>
      <c r="B4990">
        <v>70587</v>
      </c>
      <c r="C4990" t="s">
        <v>315</v>
      </c>
      <c r="D4990" t="str">
        <f>VLOOKUP(sales_order1[[#This Row],[itemCode]],product_details3!B:C,2,0)</f>
        <v>EXFG50</v>
      </c>
      <c r="E4990" t="s">
        <v>316</v>
      </c>
      <c r="F4990" t="s">
        <v>183</v>
      </c>
      <c r="G4990">
        <v>200</v>
      </c>
      <c r="H4990">
        <v>15.75</v>
      </c>
      <c r="I4990">
        <v>3150</v>
      </c>
      <c r="J4990">
        <v>5.45</v>
      </c>
      <c r="K4990">
        <v>1090</v>
      </c>
      <c r="L4990">
        <v>10.3</v>
      </c>
      <c r="M4990">
        <v>0.65396825396825398</v>
      </c>
      <c r="N4990">
        <v>2060</v>
      </c>
      <c r="O4990" t="s">
        <v>786</v>
      </c>
      <c r="P4990" t="s">
        <v>787</v>
      </c>
      <c r="Q4990" t="s">
        <v>378</v>
      </c>
      <c r="R4990" t="s">
        <v>72</v>
      </c>
      <c r="S4990" t="s">
        <v>545</v>
      </c>
      <c r="T4990" t="s">
        <v>702</v>
      </c>
      <c r="U4990" t="s">
        <v>1188</v>
      </c>
      <c r="V4990">
        <f>YEAR(sales_order1[[#This Row],[date]])</f>
        <v>2022</v>
      </c>
      <c r="W4990" t="str">
        <f>TEXT(sales_order1[[#This Row],[date]], "Mmm")</f>
        <v>Mar</v>
      </c>
      <c r="X4990">
        <f>VALUE(TEXT(sales_order1[[#This Row],[date]], "D"))</f>
        <v>28</v>
      </c>
      <c r="Y4990">
        <v>13</v>
      </c>
    </row>
    <row r="4991" spans="1:25" x14ac:dyDescent="0.25">
      <c r="A4991" s="1">
        <v>44648</v>
      </c>
      <c r="B4991">
        <v>70588</v>
      </c>
      <c r="C4991" t="s">
        <v>327</v>
      </c>
      <c r="D4991" t="str">
        <f>VLOOKUP(sales_order1[[#This Row],[itemCode]],product_details3!B:C,2,0)</f>
        <v>SCR50+50</v>
      </c>
      <c r="E4991" t="s">
        <v>328</v>
      </c>
      <c r="F4991" t="s">
        <v>61</v>
      </c>
      <c r="G4991">
        <v>200</v>
      </c>
      <c r="H4991">
        <v>15.75</v>
      </c>
      <c r="I4991">
        <v>3150</v>
      </c>
      <c r="J4991">
        <v>4.45</v>
      </c>
      <c r="K4991">
        <v>890</v>
      </c>
      <c r="L4991">
        <v>11.3</v>
      </c>
      <c r="M4991">
        <v>0.71746031746031746</v>
      </c>
      <c r="N4991">
        <v>2260</v>
      </c>
      <c r="O4991" t="s">
        <v>567</v>
      </c>
      <c r="P4991" t="s">
        <v>568</v>
      </c>
      <c r="Q4991" t="s">
        <v>271</v>
      </c>
      <c r="R4991" t="s">
        <v>56</v>
      </c>
      <c r="S4991" t="s">
        <v>192</v>
      </c>
      <c r="T4991" t="s">
        <v>569</v>
      </c>
      <c r="U4991" t="s">
        <v>1191</v>
      </c>
      <c r="V4991">
        <f>YEAR(sales_order1[[#This Row],[date]])</f>
        <v>2022</v>
      </c>
      <c r="W4991" t="str">
        <f>TEXT(sales_order1[[#This Row],[date]], "Mmm")</f>
        <v>Mar</v>
      </c>
      <c r="X4991">
        <f>VALUE(TEXT(sales_order1[[#This Row],[date]], "D"))</f>
        <v>28</v>
      </c>
      <c r="Y4991">
        <v>13</v>
      </c>
    </row>
    <row r="4992" spans="1:25" x14ac:dyDescent="0.25">
      <c r="A4992" s="1">
        <v>44648</v>
      </c>
      <c r="B4992">
        <v>70589</v>
      </c>
      <c r="C4992" t="s">
        <v>320</v>
      </c>
      <c r="D4992" t="str">
        <f>VLOOKUP(sales_order1[[#This Row],[itemCode]],product_details3!B:C,2,0)</f>
        <v>SCR50+100</v>
      </c>
      <c r="E4992" t="s">
        <v>321</v>
      </c>
      <c r="F4992" t="s">
        <v>61</v>
      </c>
      <c r="G4992">
        <v>250</v>
      </c>
      <c r="H4992">
        <v>26.25</v>
      </c>
      <c r="I4992">
        <v>6562.5</v>
      </c>
      <c r="J4992">
        <v>7.75</v>
      </c>
      <c r="K4992">
        <v>1937.5</v>
      </c>
      <c r="L4992">
        <v>18.5</v>
      </c>
      <c r="M4992">
        <v>0.70476190476190481</v>
      </c>
      <c r="N4992">
        <v>4625</v>
      </c>
      <c r="O4992" t="s">
        <v>516</v>
      </c>
      <c r="P4992" t="s">
        <v>517</v>
      </c>
      <c r="Q4992" t="s">
        <v>191</v>
      </c>
      <c r="R4992" t="s">
        <v>56</v>
      </c>
      <c r="S4992" t="s">
        <v>192</v>
      </c>
      <c r="T4992" t="s">
        <v>518</v>
      </c>
      <c r="U4992" t="s">
        <v>1191</v>
      </c>
      <c r="V4992">
        <f>YEAR(sales_order1[[#This Row],[date]])</f>
        <v>2022</v>
      </c>
      <c r="W4992" t="str">
        <f>TEXT(sales_order1[[#This Row],[date]], "Mmm")</f>
        <v>Mar</v>
      </c>
      <c r="X4992">
        <f>VALUE(TEXT(sales_order1[[#This Row],[date]], "D"))</f>
        <v>28</v>
      </c>
      <c r="Y4992">
        <v>13</v>
      </c>
    </row>
    <row r="4993" spans="1:25" x14ac:dyDescent="0.25">
      <c r="A4993" s="1">
        <v>44648</v>
      </c>
      <c r="B4993">
        <v>70590</v>
      </c>
      <c r="C4993" t="s">
        <v>86</v>
      </c>
      <c r="D4993" t="str">
        <f>VLOOKUP(sales_order1[[#This Row],[itemCode]],product_details3!B:C,2,0)</f>
        <v>SRMH30</v>
      </c>
      <c r="E4993" t="s">
        <v>87</v>
      </c>
      <c r="F4993" t="s">
        <v>30</v>
      </c>
      <c r="G4993">
        <v>200</v>
      </c>
      <c r="H4993">
        <v>21</v>
      </c>
      <c r="I4993">
        <v>4200</v>
      </c>
      <c r="J4993">
        <v>6.6</v>
      </c>
      <c r="K4993">
        <v>1320</v>
      </c>
      <c r="L4993">
        <v>14.4</v>
      </c>
      <c r="M4993">
        <v>0.68571428571428572</v>
      </c>
      <c r="N4993">
        <v>2880</v>
      </c>
      <c r="O4993" t="s">
        <v>423</v>
      </c>
      <c r="P4993" t="s">
        <v>424</v>
      </c>
      <c r="Q4993" t="s">
        <v>77</v>
      </c>
      <c r="R4993" t="s">
        <v>72</v>
      </c>
      <c r="S4993" t="s">
        <v>425</v>
      </c>
      <c r="T4993" t="s">
        <v>426</v>
      </c>
      <c r="U4993" t="s">
        <v>1190</v>
      </c>
      <c r="V4993">
        <f>YEAR(sales_order1[[#This Row],[date]])</f>
        <v>2022</v>
      </c>
      <c r="W4993" t="str">
        <f>TEXT(sales_order1[[#This Row],[date]], "Mmm")</f>
        <v>Mar</v>
      </c>
      <c r="X4993">
        <f>VALUE(TEXT(sales_order1[[#This Row],[date]], "D"))</f>
        <v>28</v>
      </c>
      <c r="Y4993">
        <v>13</v>
      </c>
    </row>
    <row r="4994" spans="1:25" x14ac:dyDescent="0.25">
      <c r="A4994" s="1">
        <v>44649</v>
      </c>
      <c r="B4994">
        <v>70591</v>
      </c>
      <c r="C4994" t="s">
        <v>115</v>
      </c>
      <c r="D4994" t="str">
        <f>VLOOKUP(sales_order1[[#This Row],[itemCode]],product_details3!B:C,2,0)</f>
        <v>SCRS30100</v>
      </c>
      <c r="E4994" t="s">
        <v>116</v>
      </c>
      <c r="F4994" t="s">
        <v>61</v>
      </c>
      <c r="G4994">
        <v>350</v>
      </c>
      <c r="H4994">
        <v>32.75</v>
      </c>
      <c r="I4994">
        <v>11462.5</v>
      </c>
      <c r="J4994">
        <v>11.25</v>
      </c>
      <c r="K4994">
        <v>3937.5</v>
      </c>
      <c r="L4994">
        <v>21.5</v>
      </c>
      <c r="M4994">
        <v>0.65648854961832059</v>
      </c>
      <c r="N4994">
        <v>7525</v>
      </c>
      <c r="O4994" t="s">
        <v>738</v>
      </c>
      <c r="P4994" t="s">
        <v>739</v>
      </c>
      <c r="Q4994" t="s">
        <v>107</v>
      </c>
      <c r="R4994" t="s">
        <v>40</v>
      </c>
      <c r="S4994" t="s">
        <v>101</v>
      </c>
      <c r="T4994" t="s">
        <v>740</v>
      </c>
      <c r="U4994" t="s">
        <v>1190</v>
      </c>
      <c r="V4994">
        <f>YEAR(sales_order1[[#This Row],[date]])</f>
        <v>2022</v>
      </c>
      <c r="W4994" t="str">
        <f>TEXT(sales_order1[[#This Row],[date]], "Mmm")</f>
        <v>Mar</v>
      </c>
      <c r="X4994">
        <f>VALUE(TEXT(sales_order1[[#This Row],[date]], "D"))</f>
        <v>29</v>
      </c>
      <c r="Y4994">
        <v>13</v>
      </c>
    </row>
    <row r="4995" spans="1:25" x14ac:dyDescent="0.25">
      <c r="A4995" s="1">
        <v>44649</v>
      </c>
      <c r="B4995">
        <v>70592</v>
      </c>
      <c r="C4995" t="s">
        <v>135</v>
      </c>
      <c r="D4995" t="str">
        <f>VLOOKUP(sales_order1[[#This Row],[itemCode]],product_details3!B:C,2,0)</f>
        <v>MSKSH</v>
      </c>
      <c r="E4995" t="s">
        <v>136</v>
      </c>
      <c r="F4995" t="s">
        <v>137</v>
      </c>
      <c r="G4995">
        <v>300</v>
      </c>
      <c r="H4995">
        <v>18.75</v>
      </c>
      <c r="I4995">
        <v>5625</v>
      </c>
      <c r="J4995">
        <v>7.45</v>
      </c>
      <c r="K4995">
        <v>2235</v>
      </c>
      <c r="L4995">
        <v>11.3</v>
      </c>
      <c r="M4995">
        <v>0.60266666666666668</v>
      </c>
      <c r="N4995">
        <v>3390</v>
      </c>
      <c r="O4995" t="s">
        <v>443</v>
      </c>
      <c r="P4995" t="s">
        <v>444</v>
      </c>
      <c r="Q4995" t="s">
        <v>111</v>
      </c>
      <c r="R4995" t="s">
        <v>112</v>
      </c>
      <c r="S4995" t="s">
        <v>445</v>
      </c>
      <c r="T4995" t="s">
        <v>446</v>
      </c>
      <c r="U4995" t="s">
        <v>1189</v>
      </c>
      <c r="V4995">
        <f>YEAR(sales_order1[[#This Row],[date]])</f>
        <v>2022</v>
      </c>
      <c r="W4995" t="str">
        <f>TEXT(sales_order1[[#This Row],[date]], "Mmm")</f>
        <v>Mar</v>
      </c>
      <c r="X4995">
        <f>VALUE(TEXT(sales_order1[[#This Row],[date]], "D"))</f>
        <v>29</v>
      </c>
      <c r="Y4995">
        <v>13</v>
      </c>
    </row>
    <row r="4996" spans="1:25" x14ac:dyDescent="0.25">
      <c r="A4996" s="1">
        <v>44649</v>
      </c>
      <c r="B4996">
        <v>70593</v>
      </c>
      <c r="C4996" t="s">
        <v>279</v>
      </c>
      <c r="D4996" t="str">
        <f>VLOOKUP(sales_order1[[#This Row],[itemCode]],product_details3!B:C,2,0)</f>
        <v>SRMC15</v>
      </c>
      <c r="E4996" t="s">
        <v>280</v>
      </c>
      <c r="F4996" t="s">
        <v>30</v>
      </c>
      <c r="G4996">
        <v>200</v>
      </c>
      <c r="H4996">
        <v>16.95</v>
      </c>
      <c r="I4996">
        <v>3390</v>
      </c>
      <c r="J4996">
        <v>6.2</v>
      </c>
      <c r="K4996">
        <v>1240</v>
      </c>
      <c r="L4996">
        <v>10.75</v>
      </c>
      <c r="M4996">
        <v>0.63421828908554578</v>
      </c>
      <c r="N4996">
        <v>2150</v>
      </c>
      <c r="O4996" t="s">
        <v>676</v>
      </c>
      <c r="P4996" t="s">
        <v>677</v>
      </c>
      <c r="Q4996" t="s">
        <v>93</v>
      </c>
      <c r="R4996" t="s">
        <v>72</v>
      </c>
      <c r="S4996" t="s">
        <v>94</v>
      </c>
      <c r="T4996" t="s">
        <v>678</v>
      </c>
      <c r="U4996" t="s">
        <v>1190</v>
      </c>
      <c r="V4996">
        <f>YEAR(sales_order1[[#This Row],[date]])</f>
        <v>2022</v>
      </c>
      <c r="W4996" t="str">
        <f>TEXT(sales_order1[[#This Row],[date]], "Mmm")</f>
        <v>Mar</v>
      </c>
      <c r="X4996">
        <f>VALUE(TEXT(sales_order1[[#This Row],[date]], "D"))</f>
        <v>29</v>
      </c>
      <c r="Y4996">
        <v>13</v>
      </c>
    </row>
    <row r="4997" spans="1:25" x14ac:dyDescent="0.25">
      <c r="A4997" s="1">
        <v>44649</v>
      </c>
      <c r="B4997">
        <v>70594</v>
      </c>
      <c r="C4997" t="s">
        <v>309</v>
      </c>
      <c r="D4997" t="str">
        <f>VLOOKUP(sales_order1[[#This Row],[itemCode]],product_details3!B:C,2,0)</f>
        <v>MSKC100</v>
      </c>
      <c r="E4997" t="s">
        <v>310</v>
      </c>
      <c r="F4997" t="s">
        <v>137</v>
      </c>
      <c r="G4997">
        <v>150</v>
      </c>
      <c r="H4997">
        <v>19.95</v>
      </c>
      <c r="I4997">
        <v>2992.5</v>
      </c>
      <c r="J4997">
        <v>8.1999999999999993</v>
      </c>
      <c r="K4997">
        <v>1230</v>
      </c>
      <c r="L4997">
        <v>11.75</v>
      </c>
      <c r="M4997">
        <v>0.58897243107769426</v>
      </c>
      <c r="N4997">
        <v>1762.5</v>
      </c>
      <c r="O4997" t="s">
        <v>244</v>
      </c>
      <c r="P4997" t="s">
        <v>245</v>
      </c>
      <c r="Q4997" t="s">
        <v>186</v>
      </c>
      <c r="R4997" t="s">
        <v>112</v>
      </c>
      <c r="S4997" t="s">
        <v>246</v>
      </c>
      <c r="T4997" t="s">
        <v>247</v>
      </c>
      <c r="U4997" t="s">
        <v>1189</v>
      </c>
      <c r="V4997">
        <f>YEAR(sales_order1[[#This Row],[date]])</f>
        <v>2022</v>
      </c>
      <c r="W4997" t="str">
        <f>TEXT(sales_order1[[#This Row],[date]], "Mmm")</f>
        <v>Mar</v>
      </c>
      <c r="X4997">
        <f>VALUE(TEXT(sales_order1[[#This Row],[date]], "D"))</f>
        <v>29</v>
      </c>
      <c r="Y4997">
        <v>13</v>
      </c>
    </row>
    <row r="4998" spans="1:25" x14ac:dyDescent="0.25">
      <c r="A4998" s="1">
        <v>44649</v>
      </c>
      <c r="B4998">
        <v>70595</v>
      </c>
      <c r="C4998" t="s">
        <v>415</v>
      </c>
      <c r="D4998" t="str">
        <f>VLOOKUP(sales_order1[[#This Row],[itemCode]],product_details3!B:C,2,0)</f>
        <v>MSTA30</v>
      </c>
      <c r="E4998" t="s">
        <v>416</v>
      </c>
      <c r="F4998" t="s">
        <v>21</v>
      </c>
      <c r="G4998">
        <v>250</v>
      </c>
      <c r="H4998">
        <v>11.1</v>
      </c>
      <c r="I4998">
        <v>2775</v>
      </c>
      <c r="J4998">
        <v>4.7</v>
      </c>
      <c r="K4998">
        <v>1175</v>
      </c>
      <c r="L4998">
        <v>6.4</v>
      </c>
      <c r="M4998">
        <v>0.57657657657657657</v>
      </c>
      <c r="N4998">
        <v>1600</v>
      </c>
      <c r="O4998" t="s">
        <v>211</v>
      </c>
      <c r="P4998" t="s">
        <v>212</v>
      </c>
      <c r="Q4998" t="s">
        <v>213</v>
      </c>
      <c r="R4998" t="s">
        <v>25</v>
      </c>
      <c r="S4998" t="s">
        <v>214</v>
      </c>
      <c r="T4998" t="s">
        <v>215</v>
      </c>
      <c r="U4998" t="s">
        <v>1191</v>
      </c>
      <c r="V4998">
        <f>YEAR(sales_order1[[#This Row],[date]])</f>
        <v>2022</v>
      </c>
      <c r="W4998" t="str">
        <f>TEXT(sales_order1[[#This Row],[date]], "Mmm")</f>
        <v>Mar</v>
      </c>
      <c r="X4998">
        <f>VALUE(TEXT(sales_order1[[#This Row],[date]], "D"))</f>
        <v>29</v>
      </c>
      <c r="Y4998">
        <v>13</v>
      </c>
    </row>
    <row r="4999" spans="1:25" x14ac:dyDescent="0.25">
      <c r="A4999" s="1">
        <v>44649</v>
      </c>
      <c r="B4999">
        <v>70596</v>
      </c>
      <c r="C4999" t="s">
        <v>51</v>
      </c>
      <c r="D4999" t="str">
        <f>VLOOKUP(sales_order1[[#This Row],[itemCode]],product_details3!B:C,2,0)</f>
        <v>MSTH50</v>
      </c>
      <c r="E4999" t="s">
        <v>52</v>
      </c>
      <c r="F4999" t="s">
        <v>21</v>
      </c>
      <c r="G4999">
        <v>50</v>
      </c>
      <c r="H4999">
        <v>15.75</v>
      </c>
      <c r="I4999">
        <v>787.5</v>
      </c>
      <c r="J4999">
        <v>4.45</v>
      </c>
      <c r="K4999">
        <v>222.5</v>
      </c>
      <c r="L4999">
        <v>11.3</v>
      </c>
      <c r="M4999">
        <v>0.71746031746031746</v>
      </c>
      <c r="N4999">
        <v>565</v>
      </c>
      <c r="O4999" t="s">
        <v>564</v>
      </c>
      <c r="P4999" t="s">
        <v>565</v>
      </c>
      <c r="Q4999" t="s">
        <v>218</v>
      </c>
      <c r="R4999" t="s">
        <v>40</v>
      </c>
      <c r="S4999" t="s">
        <v>432</v>
      </c>
      <c r="T4999" t="s">
        <v>566</v>
      </c>
      <c r="U4999" t="s">
        <v>1190</v>
      </c>
      <c r="V4999">
        <f>YEAR(sales_order1[[#This Row],[date]])</f>
        <v>2022</v>
      </c>
      <c r="W4999" t="str">
        <f>TEXT(sales_order1[[#This Row],[date]], "Mmm")</f>
        <v>Mar</v>
      </c>
      <c r="X4999">
        <f>VALUE(TEXT(sales_order1[[#This Row],[date]], "D"))</f>
        <v>29</v>
      </c>
      <c r="Y4999">
        <v>13</v>
      </c>
    </row>
    <row r="5000" spans="1:25" x14ac:dyDescent="0.25">
      <c r="A5000" s="1">
        <v>44649</v>
      </c>
      <c r="B5000">
        <v>70597</v>
      </c>
      <c r="C5000" t="s">
        <v>122</v>
      </c>
      <c r="D5000" t="str">
        <f>VLOOKUP(sales_order1[[#This Row],[itemCode]],product_details3!B:C,2,0)</f>
        <v>TNRE150</v>
      </c>
      <c r="E5000" t="s">
        <v>123</v>
      </c>
      <c r="F5000" t="s">
        <v>124</v>
      </c>
      <c r="G5000">
        <v>100</v>
      </c>
      <c r="H5000">
        <v>16.95</v>
      </c>
      <c r="I5000">
        <v>1695</v>
      </c>
      <c r="J5000">
        <v>5.2</v>
      </c>
      <c r="K5000">
        <v>520</v>
      </c>
      <c r="L5000">
        <v>11.75</v>
      </c>
      <c r="M5000">
        <v>0.69321533923303835</v>
      </c>
      <c r="N5000">
        <v>1175</v>
      </c>
      <c r="O5000" t="s">
        <v>248</v>
      </c>
      <c r="P5000" t="s">
        <v>249</v>
      </c>
      <c r="Q5000" t="s">
        <v>191</v>
      </c>
      <c r="R5000" t="s">
        <v>56</v>
      </c>
      <c r="S5000" t="s">
        <v>192</v>
      </c>
      <c r="T5000" t="s">
        <v>250</v>
      </c>
      <c r="U5000" t="s">
        <v>1191</v>
      </c>
      <c r="V5000">
        <f>YEAR(sales_order1[[#This Row],[date]])</f>
        <v>2022</v>
      </c>
      <c r="W5000" t="str">
        <f>TEXT(sales_order1[[#This Row],[date]], "Mmm")</f>
        <v>Mar</v>
      </c>
      <c r="X5000">
        <f>VALUE(TEXT(sales_order1[[#This Row],[date]], "D"))</f>
        <v>29</v>
      </c>
      <c r="Y5000">
        <v>13</v>
      </c>
    </row>
    <row r="5001" spans="1:25" x14ac:dyDescent="0.25">
      <c r="A5001" s="1">
        <v>44649</v>
      </c>
      <c r="B5001">
        <v>70598</v>
      </c>
      <c r="C5001" t="s">
        <v>67</v>
      </c>
      <c r="D5001" t="str">
        <f>VLOOKUP(sales_order1[[#This Row],[itemCode]],product_details3!B:C,2,0)</f>
        <v>SRMH15</v>
      </c>
      <c r="E5001" t="s">
        <v>68</v>
      </c>
      <c r="F5001" t="s">
        <v>30</v>
      </c>
      <c r="G5001">
        <v>200</v>
      </c>
      <c r="H5001">
        <v>15.75</v>
      </c>
      <c r="I5001">
        <v>3150</v>
      </c>
      <c r="J5001">
        <v>5.45</v>
      </c>
      <c r="K5001">
        <v>1090</v>
      </c>
      <c r="L5001">
        <v>10.3</v>
      </c>
      <c r="M5001">
        <v>0.65396825396825398</v>
      </c>
      <c r="N5001">
        <v>2060</v>
      </c>
      <c r="O5001" t="s">
        <v>688</v>
      </c>
      <c r="P5001" t="s">
        <v>689</v>
      </c>
      <c r="Q5001" t="s">
        <v>77</v>
      </c>
      <c r="R5001" t="s">
        <v>72</v>
      </c>
      <c r="S5001" t="s">
        <v>140</v>
      </c>
      <c r="T5001" t="s">
        <v>690</v>
      </c>
      <c r="U5001" t="s">
        <v>1190</v>
      </c>
      <c r="V5001">
        <f>YEAR(sales_order1[[#This Row],[date]])</f>
        <v>2022</v>
      </c>
      <c r="W5001" t="str">
        <f>TEXT(sales_order1[[#This Row],[date]], "Mmm")</f>
        <v>Mar</v>
      </c>
      <c r="X5001">
        <f>VALUE(TEXT(sales_order1[[#This Row],[date]], "D"))</f>
        <v>29</v>
      </c>
      <c r="Y5001">
        <v>13</v>
      </c>
    </row>
    <row r="5002" spans="1:25" x14ac:dyDescent="0.25">
      <c r="A5002" s="1">
        <v>44649</v>
      </c>
      <c r="B5002">
        <v>70599</v>
      </c>
      <c r="C5002" t="s">
        <v>309</v>
      </c>
      <c r="D5002" t="str">
        <f>VLOOKUP(sales_order1[[#This Row],[itemCode]],product_details3!B:C,2,0)</f>
        <v>MSKC100</v>
      </c>
      <c r="E5002" t="s">
        <v>310</v>
      </c>
      <c r="F5002" t="s">
        <v>137</v>
      </c>
      <c r="G5002">
        <v>200</v>
      </c>
      <c r="H5002">
        <v>19.95</v>
      </c>
      <c r="I5002">
        <v>3990</v>
      </c>
      <c r="J5002">
        <v>8.1999999999999993</v>
      </c>
      <c r="K5002">
        <v>1640</v>
      </c>
      <c r="L5002">
        <v>11.75</v>
      </c>
      <c r="M5002">
        <v>0.58897243107769426</v>
      </c>
      <c r="N5002">
        <v>2350</v>
      </c>
      <c r="O5002" t="s">
        <v>484</v>
      </c>
      <c r="P5002" t="s">
        <v>485</v>
      </c>
      <c r="Q5002" t="s">
        <v>24</v>
      </c>
      <c r="R5002" t="s">
        <v>25</v>
      </c>
      <c r="S5002" t="s">
        <v>26</v>
      </c>
      <c r="T5002" t="s">
        <v>486</v>
      </c>
      <c r="U5002" t="s">
        <v>1191</v>
      </c>
      <c r="V5002">
        <f>YEAR(sales_order1[[#This Row],[date]])</f>
        <v>2022</v>
      </c>
      <c r="W5002" t="str">
        <f>TEXT(sales_order1[[#This Row],[date]], "Mmm")</f>
        <v>Mar</v>
      </c>
      <c r="X5002">
        <f>VALUE(TEXT(sales_order1[[#This Row],[date]], "D"))</f>
        <v>29</v>
      </c>
      <c r="Y5002">
        <v>13</v>
      </c>
    </row>
    <row r="5003" spans="1:25" x14ac:dyDescent="0.25">
      <c r="A5003" s="1">
        <v>44649</v>
      </c>
      <c r="B5003">
        <v>70600</v>
      </c>
      <c r="C5003" t="s">
        <v>339</v>
      </c>
      <c r="D5003" t="str">
        <f>VLOOKUP(sales_order1[[#This Row],[itemCode]],product_details3!B:C,2,0)</f>
        <v>SRMH50</v>
      </c>
      <c r="E5003" t="s">
        <v>340</v>
      </c>
      <c r="F5003" t="s">
        <v>30</v>
      </c>
      <c r="G5003">
        <v>250</v>
      </c>
      <c r="H5003">
        <v>31.25</v>
      </c>
      <c r="I5003">
        <v>7812.5</v>
      </c>
      <c r="J5003">
        <v>10.75</v>
      </c>
      <c r="K5003">
        <v>2687.5</v>
      </c>
      <c r="L5003">
        <v>20.5</v>
      </c>
      <c r="M5003">
        <v>0.65600000000000003</v>
      </c>
      <c r="N5003">
        <v>5125</v>
      </c>
      <c r="O5003" t="s">
        <v>570</v>
      </c>
      <c r="P5003" t="s">
        <v>571</v>
      </c>
      <c r="Q5003" t="s">
        <v>77</v>
      </c>
      <c r="R5003" t="s">
        <v>72</v>
      </c>
      <c r="S5003" t="s">
        <v>140</v>
      </c>
      <c r="T5003" t="s">
        <v>572</v>
      </c>
      <c r="U5003" t="s">
        <v>1190</v>
      </c>
      <c r="V5003">
        <f>YEAR(sales_order1[[#This Row],[date]])</f>
        <v>2022</v>
      </c>
      <c r="W5003" t="str">
        <f>TEXT(sales_order1[[#This Row],[date]], "Mmm")</f>
        <v>Mar</v>
      </c>
      <c r="X5003">
        <f>VALUE(TEXT(sales_order1[[#This Row],[date]], "D"))</f>
        <v>29</v>
      </c>
      <c r="Y5003">
        <v>13</v>
      </c>
    </row>
    <row r="5004" spans="1:25" x14ac:dyDescent="0.25">
      <c r="A5004" s="1">
        <v>44650</v>
      </c>
      <c r="B5004">
        <v>70601</v>
      </c>
      <c r="C5004" t="s">
        <v>209</v>
      </c>
      <c r="D5004" t="str">
        <f>VLOOKUP(sales_order1[[#This Row],[itemCode]],product_details3!B:C,2,0)</f>
        <v>CLNG50</v>
      </c>
      <c r="E5004" t="s">
        <v>210</v>
      </c>
      <c r="F5004" t="s">
        <v>45</v>
      </c>
      <c r="G5004">
        <v>150</v>
      </c>
      <c r="H5004">
        <v>6.5</v>
      </c>
      <c r="I5004">
        <v>975</v>
      </c>
      <c r="J5004">
        <v>2.2999999999999998</v>
      </c>
      <c r="K5004">
        <v>345</v>
      </c>
      <c r="L5004">
        <v>4.2</v>
      </c>
      <c r="M5004">
        <v>0.64615384615384619</v>
      </c>
      <c r="N5004">
        <v>630</v>
      </c>
      <c r="O5004" t="s">
        <v>158</v>
      </c>
      <c r="P5004" t="s">
        <v>159</v>
      </c>
      <c r="Q5004" t="s">
        <v>160</v>
      </c>
      <c r="R5004" t="s">
        <v>112</v>
      </c>
      <c r="S5004" t="s">
        <v>161</v>
      </c>
      <c r="T5004" t="s">
        <v>162</v>
      </c>
      <c r="U5004" t="s">
        <v>1189</v>
      </c>
      <c r="V5004">
        <f>YEAR(sales_order1[[#This Row],[date]])</f>
        <v>2022</v>
      </c>
      <c r="W5004" t="str">
        <f>TEXT(sales_order1[[#This Row],[date]], "Mmm")</f>
        <v>Mar</v>
      </c>
      <c r="X5004">
        <f>VALUE(TEXT(sales_order1[[#This Row],[date]], "D"))</f>
        <v>30</v>
      </c>
      <c r="Y5004">
        <v>13</v>
      </c>
    </row>
    <row r="5005" spans="1:25" x14ac:dyDescent="0.25">
      <c r="A5005" s="1">
        <v>44650</v>
      </c>
      <c r="B5005">
        <v>70602</v>
      </c>
      <c r="C5005" t="s">
        <v>19</v>
      </c>
      <c r="D5005" t="str">
        <f>VLOOKUP(sales_order1[[#This Row],[itemCode]],product_details3!B:C,2,0)</f>
        <v>MSTH100</v>
      </c>
      <c r="E5005" t="s">
        <v>20</v>
      </c>
      <c r="F5005" t="s">
        <v>21</v>
      </c>
      <c r="G5005">
        <v>200</v>
      </c>
      <c r="H5005">
        <v>26.25</v>
      </c>
      <c r="I5005">
        <v>5250</v>
      </c>
      <c r="J5005">
        <v>7.75</v>
      </c>
      <c r="K5005">
        <v>1550</v>
      </c>
      <c r="L5005">
        <v>18.5</v>
      </c>
      <c r="M5005">
        <v>0.70476190476190481</v>
      </c>
      <c r="N5005">
        <v>3700</v>
      </c>
      <c r="O5005" t="s">
        <v>767</v>
      </c>
      <c r="P5005" t="s">
        <v>768</v>
      </c>
      <c r="Q5005" t="s">
        <v>201</v>
      </c>
      <c r="R5005" t="s">
        <v>25</v>
      </c>
      <c r="S5005" t="s">
        <v>372</v>
      </c>
      <c r="T5005" t="s">
        <v>513</v>
      </c>
      <c r="U5005" t="s">
        <v>1191</v>
      </c>
      <c r="V5005">
        <f>YEAR(sales_order1[[#This Row],[date]])</f>
        <v>2022</v>
      </c>
      <c r="W5005" t="str">
        <f>TEXT(sales_order1[[#This Row],[date]], "Mmm")</f>
        <v>Mar</v>
      </c>
      <c r="X5005">
        <f>VALUE(TEXT(sales_order1[[#This Row],[date]], "D"))</f>
        <v>30</v>
      </c>
      <c r="Y5005">
        <v>13</v>
      </c>
    </row>
    <row r="5006" spans="1:25" x14ac:dyDescent="0.25">
      <c r="A5006" s="1">
        <v>44650</v>
      </c>
      <c r="B5006">
        <v>70603</v>
      </c>
      <c r="C5006" t="s">
        <v>86</v>
      </c>
      <c r="D5006" t="str">
        <f>VLOOKUP(sales_order1[[#This Row],[itemCode]],product_details3!B:C,2,0)</f>
        <v>SRMH30</v>
      </c>
      <c r="E5006" t="s">
        <v>87</v>
      </c>
      <c r="F5006" t="s">
        <v>30</v>
      </c>
      <c r="G5006">
        <v>250</v>
      </c>
      <c r="H5006">
        <v>21</v>
      </c>
      <c r="I5006">
        <v>5250</v>
      </c>
      <c r="J5006">
        <v>6.6</v>
      </c>
      <c r="K5006">
        <v>1650</v>
      </c>
      <c r="L5006">
        <v>14.4</v>
      </c>
      <c r="M5006">
        <v>0.68571428571428572</v>
      </c>
      <c r="N5006">
        <v>3600</v>
      </c>
      <c r="O5006" t="s">
        <v>223</v>
      </c>
      <c r="P5006" t="s">
        <v>224</v>
      </c>
      <c r="Q5006" t="s">
        <v>55</v>
      </c>
      <c r="R5006" t="s">
        <v>56</v>
      </c>
      <c r="S5006" t="s">
        <v>225</v>
      </c>
      <c r="T5006" t="s">
        <v>226</v>
      </c>
      <c r="U5006" t="s">
        <v>1191</v>
      </c>
      <c r="V5006">
        <f>YEAR(sales_order1[[#This Row],[date]])</f>
        <v>2022</v>
      </c>
      <c r="W5006" t="str">
        <f>TEXT(sales_order1[[#This Row],[date]], "Mmm")</f>
        <v>Mar</v>
      </c>
      <c r="X5006">
        <f>VALUE(TEXT(sales_order1[[#This Row],[date]], "D"))</f>
        <v>30</v>
      </c>
      <c r="Y5006">
        <v>13</v>
      </c>
    </row>
    <row r="5007" spans="1:25" x14ac:dyDescent="0.25">
      <c r="A5007" s="1">
        <v>44650</v>
      </c>
      <c r="B5007">
        <v>70604</v>
      </c>
      <c r="C5007" t="s">
        <v>235</v>
      </c>
      <c r="D5007" t="str">
        <f>VLOOKUP(sales_order1[[#This Row],[itemCode]],product_details3!B:C,2,0)</f>
        <v>CLNF150</v>
      </c>
      <c r="E5007" t="s">
        <v>236</v>
      </c>
      <c r="F5007" t="s">
        <v>45</v>
      </c>
      <c r="G5007">
        <v>250</v>
      </c>
      <c r="H5007">
        <v>13.95</v>
      </c>
      <c r="I5007">
        <v>3487.5</v>
      </c>
      <c r="J5007">
        <v>5.2</v>
      </c>
      <c r="K5007">
        <v>1300</v>
      </c>
      <c r="L5007">
        <v>8.75</v>
      </c>
      <c r="M5007">
        <v>0.62724014336917566</v>
      </c>
      <c r="N5007">
        <v>2187.5</v>
      </c>
      <c r="O5007" t="s">
        <v>547</v>
      </c>
      <c r="P5007" t="s">
        <v>548</v>
      </c>
      <c r="Q5007" t="s">
        <v>146</v>
      </c>
      <c r="R5007" t="s">
        <v>112</v>
      </c>
      <c r="S5007" t="s">
        <v>147</v>
      </c>
      <c r="T5007" t="s">
        <v>549</v>
      </c>
      <c r="U5007" t="s">
        <v>1190</v>
      </c>
      <c r="V5007">
        <f>YEAR(sales_order1[[#This Row],[date]])</f>
        <v>2022</v>
      </c>
      <c r="W5007" t="str">
        <f>TEXT(sales_order1[[#This Row],[date]], "Mmm")</f>
        <v>Mar</v>
      </c>
      <c r="X5007">
        <f>VALUE(TEXT(sales_order1[[#This Row],[date]], "D"))</f>
        <v>30</v>
      </c>
      <c r="Y5007">
        <v>13</v>
      </c>
    </row>
    <row r="5008" spans="1:25" x14ac:dyDescent="0.25">
      <c r="A5008" s="1">
        <v>44650</v>
      </c>
      <c r="B5008">
        <v>70605</v>
      </c>
      <c r="C5008" t="s">
        <v>335</v>
      </c>
      <c r="D5008" t="str">
        <f>VLOOKUP(sales_order1[[#This Row],[itemCode]],product_details3!B:C,2,0)</f>
        <v>CLNF50</v>
      </c>
      <c r="E5008" t="s">
        <v>336</v>
      </c>
      <c r="F5008" t="s">
        <v>45</v>
      </c>
      <c r="G5008">
        <v>150</v>
      </c>
      <c r="H5008">
        <v>7.3</v>
      </c>
      <c r="I5008">
        <v>1095</v>
      </c>
      <c r="J5008">
        <v>2.8</v>
      </c>
      <c r="K5008">
        <v>420</v>
      </c>
      <c r="L5008">
        <v>4.5</v>
      </c>
      <c r="M5008">
        <v>0.61643835616438358</v>
      </c>
      <c r="N5008">
        <v>675</v>
      </c>
      <c r="O5008" t="s">
        <v>779</v>
      </c>
      <c r="P5008" t="s">
        <v>780</v>
      </c>
      <c r="Q5008" t="s">
        <v>239</v>
      </c>
      <c r="R5008" t="s">
        <v>112</v>
      </c>
      <c r="S5008" t="s">
        <v>240</v>
      </c>
      <c r="T5008" t="s">
        <v>241</v>
      </c>
      <c r="U5008" t="s">
        <v>1189</v>
      </c>
      <c r="V5008">
        <f>YEAR(sales_order1[[#This Row],[date]])</f>
        <v>2022</v>
      </c>
      <c r="W5008" t="str">
        <f>TEXT(sales_order1[[#This Row],[date]], "Mmm")</f>
        <v>Mar</v>
      </c>
      <c r="X5008">
        <f>VALUE(TEXT(sales_order1[[#This Row],[date]], "D"))</f>
        <v>30</v>
      </c>
      <c r="Y5008">
        <v>13</v>
      </c>
    </row>
    <row r="5009" spans="1:25" x14ac:dyDescent="0.25">
      <c r="A5009" s="1">
        <v>44650</v>
      </c>
      <c r="B5009">
        <v>70606</v>
      </c>
      <c r="C5009" t="s">
        <v>96</v>
      </c>
      <c r="D5009" t="str">
        <f>VLOOKUP(sales_order1[[#This Row],[itemCode]],product_details3!B:C,2,0)</f>
        <v>MSTL30</v>
      </c>
      <c r="E5009" t="s">
        <v>97</v>
      </c>
      <c r="F5009" t="s">
        <v>21</v>
      </c>
      <c r="G5009">
        <v>250</v>
      </c>
      <c r="H5009">
        <v>9.3000000000000007</v>
      </c>
      <c r="I5009">
        <v>2325</v>
      </c>
      <c r="J5009">
        <v>3.8</v>
      </c>
      <c r="K5009">
        <v>950</v>
      </c>
      <c r="L5009">
        <v>5.5</v>
      </c>
      <c r="M5009">
        <v>0.59139784946236562</v>
      </c>
      <c r="N5009">
        <v>1375</v>
      </c>
      <c r="O5009" t="s">
        <v>177</v>
      </c>
      <c r="P5009" t="s">
        <v>178</v>
      </c>
      <c r="Q5009" t="s">
        <v>111</v>
      </c>
      <c r="R5009" t="s">
        <v>112</v>
      </c>
      <c r="S5009" t="s">
        <v>179</v>
      </c>
      <c r="T5009" t="s">
        <v>180</v>
      </c>
      <c r="U5009" t="s">
        <v>1189</v>
      </c>
      <c r="V5009">
        <f>YEAR(sales_order1[[#This Row],[date]])</f>
        <v>2022</v>
      </c>
      <c r="W5009" t="str">
        <f>TEXT(sales_order1[[#This Row],[date]], "Mmm")</f>
        <v>Mar</v>
      </c>
      <c r="X5009">
        <f>VALUE(TEXT(sales_order1[[#This Row],[date]], "D"))</f>
        <v>30</v>
      </c>
      <c r="Y5009">
        <v>13</v>
      </c>
    </row>
    <row r="5010" spans="1:25" x14ac:dyDescent="0.25">
      <c r="A5010" s="1">
        <v>44650</v>
      </c>
      <c r="B5010">
        <v>70607</v>
      </c>
      <c r="C5010" t="s">
        <v>320</v>
      </c>
      <c r="D5010" t="str">
        <f>VLOOKUP(sales_order1[[#This Row],[itemCode]],product_details3!B:C,2,0)</f>
        <v>SCR50+100</v>
      </c>
      <c r="E5010" t="s">
        <v>321</v>
      </c>
      <c r="F5010" t="s">
        <v>61</v>
      </c>
      <c r="G5010">
        <v>100</v>
      </c>
      <c r="H5010">
        <v>26.25</v>
      </c>
      <c r="I5010">
        <v>2625</v>
      </c>
      <c r="J5010">
        <v>7.75</v>
      </c>
      <c r="K5010">
        <v>775</v>
      </c>
      <c r="L5010">
        <v>18.5</v>
      </c>
      <c r="M5010">
        <v>0.70476190476190481</v>
      </c>
      <c r="N5010">
        <v>1850</v>
      </c>
      <c r="O5010" t="s">
        <v>138</v>
      </c>
      <c r="P5010" t="s">
        <v>139</v>
      </c>
      <c r="Q5010" t="s">
        <v>77</v>
      </c>
      <c r="R5010" t="s">
        <v>72</v>
      </c>
      <c r="S5010" t="s">
        <v>140</v>
      </c>
      <c r="T5010" t="s">
        <v>141</v>
      </c>
      <c r="U5010" t="s">
        <v>1190</v>
      </c>
      <c r="V5010">
        <f>YEAR(sales_order1[[#This Row],[date]])</f>
        <v>2022</v>
      </c>
      <c r="W5010" t="str">
        <f>TEXT(sales_order1[[#This Row],[date]], "Mmm")</f>
        <v>Mar</v>
      </c>
      <c r="X5010">
        <f>VALUE(TEXT(sales_order1[[#This Row],[date]], "D"))</f>
        <v>30</v>
      </c>
      <c r="Y5010">
        <v>13</v>
      </c>
    </row>
    <row r="5011" spans="1:25" x14ac:dyDescent="0.25">
      <c r="A5011" s="1">
        <v>44650</v>
      </c>
      <c r="B5011">
        <v>70608</v>
      </c>
      <c r="C5011" t="s">
        <v>320</v>
      </c>
      <c r="D5011" t="str">
        <f>VLOOKUP(sales_order1[[#This Row],[itemCode]],product_details3!B:C,2,0)</f>
        <v>SCR50+100</v>
      </c>
      <c r="E5011" t="s">
        <v>321</v>
      </c>
      <c r="F5011" t="s">
        <v>61</v>
      </c>
      <c r="G5011">
        <v>200</v>
      </c>
      <c r="H5011">
        <v>26.25</v>
      </c>
      <c r="I5011">
        <v>5250</v>
      </c>
      <c r="J5011">
        <v>7.75</v>
      </c>
      <c r="K5011">
        <v>1550</v>
      </c>
      <c r="L5011">
        <v>18.5</v>
      </c>
      <c r="M5011">
        <v>0.70476190476190481</v>
      </c>
      <c r="N5011">
        <v>3700</v>
      </c>
      <c r="O5011" t="s">
        <v>754</v>
      </c>
      <c r="P5011" t="s">
        <v>755</v>
      </c>
      <c r="Q5011" t="s">
        <v>191</v>
      </c>
      <c r="R5011" t="s">
        <v>56</v>
      </c>
      <c r="S5011" t="s">
        <v>192</v>
      </c>
      <c r="T5011" t="s">
        <v>255</v>
      </c>
      <c r="U5011" t="s">
        <v>1191</v>
      </c>
      <c r="V5011">
        <f>YEAR(sales_order1[[#This Row],[date]])</f>
        <v>2022</v>
      </c>
      <c r="W5011" t="str">
        <f>TEXT(sales_order1[[#This Row],[date]], "Mmm")</f>
        <v>Mar</v>
      </c>
      <c r="X5011">
        <f>VALUE(TEXT(sales_order1[[#This Row],[date]], "D"))</f>
        <v>30</v>
      </c>
      <c r="Y5011">
        <v>13</v>
      </c>
    </row>
    <row r="5012" spans="1:25" x14ac:dyDescent="0.25">
      <c r="A5012" s="1">
        <v>44650</v>
      </c>
      <c r="B5012">
        <v>70609</v>
      </c>
      <c r="C5012" t="s">
        <v>320</v>
      </c>
      <c r="D5012" t="str">
        <f>VLOOKUP(sales_order1[[#This Row],[itemCode]],product_details3!B:C,2,0)</f>
        <v>SCR50+100</v>
      </c>
      <c r="E5012" t="s">
        <v>321</v>
      </c>
      <c r="F5012" t="s">
        <v>61</v>
      </c>
      <c r="G5012">
        <v>200</v>
      </c>
      <c r="H5012">
        <v>26.25</v>
      </c>
      <c r="I5012">
        <v>5250</v>
      </c>
      <c r="J5012">
        <v>7.75</v>
      </c>
      <c r="K5012">
        <v>1550</v>
      </c>
      <c r="L5012">
        <v>18.5</v>
      </c>
      <c r="M5012">
        <v>0.70476190476190481</v>
      </c>
      <c r="N5012">
        <v>3700</v>
      </c>
      <c r="O5012" t="s">
        <v>395</v>
      </c>
      <c r="P5012" t="s">
        <v>396</v>
      </c>
      <c r="Q5012" t="s">
        <v>191</v>
      </c>
      <c r="R5012" t="s">
        <v>56</v>
      </c>
      <c r="S5012" t="s">
        <v>192</v>
      </c>
      <c r="T5012" t="s">
        <v>397</v>
      </c>
      <c r="U5012" t="s">
        <v>1191</v>
      </c>
      <c r="V5012">
        <f>YEAR(sales_order1[[#This Row],[date]])</f>
        <v>2022</v>
      </c>
      <c r="W5012" t="str">
        <f>TEXT(sales_order1[[#This Row],[date]], "Mmm")</f>
        <v>Mar</v>
      </c>
      <c r="X5012">
        <f>VALUE(TEXT(sales_order1[[#This Row],[date]], "D"))</f>
        <v>30</v>
      </c>
      <c r="Y5012">
        <v>13</v>
      </c>
    </row>
    <row r="5013" spans="1:25" x14ac:dyDescent="0.25">
      <c r="A5013" s="1">
        <v>44651</v>
      </c>
      <c r="B5013">
        <v>70610</v>
      </c>
      <c r="C5013" t="s">
        <v>86</v>
      </c>
      <c r="D5013" t="str">
        <f>VLOOKUP(sales_order1[[#This Row],[itemCode]],product_details3!B:C,2,0)</f>
        <v>SRMH30</v>
      </c>
      <c r="E5013" t="s">
        <v>87</v>
      </c>
      <c r="F5013" t="s">
        <v>30</v>
      </c>
      <c r="G5013">
        <v>250</v>
      </c>
      <c r="H5013">
        <v>21</v>
      </c>
      <c r="I5013">
        <v>5250</v>
      </c>
      <c r="J5013">
        <v>6.6</v>
      </c>
      <c r="K5013">
        <v>1650</v>
      </c>
      <c r="L5013">
        <v>14.4</v>
      </c>
      <c r="M5013">
        <v>0.68571428571428572</v>
      </c>
      <c r="N5013">
        <v>3600</v>
      </c>
      <c r="O5013" t="s">
        <v>697</v>
      </c>
      <c r="P5013" t="s">
        <v>698</v>
      </c>
      <c r="Q5013" t="s">
        <v>77</v>
      </c>
      <c r="R5013" t="s">
        <v>72</v>
      </c>
      <c r="S5013" t="s">
        <v>78</v>
      </c>
      <c r="T5013" t="s">
        <v>699</v>
      </c>
      <c r="U5013" t="s">
        <v>1190</v>
      </c>
      <c r="V5013">
        <f>YEAR(sales_order1[[#This Row],[date]])</f>
        <v>2022</v>
      </c>
      <c r="W5013" t="str">
        <f>TEXT(sales_order1[[#This Row],[date]], "Mmm")</f>
        <v>Mar</v>
      </c>
      <c r="X5013">
        <f>VALUE(TEXT(sales_order1[[#This Row],[date]], "D"))</f>
        <v>31</v>
      </c>
      <c r="Y5013">
        <v>13</v>
      </c>
    </row>
    <row r="5014" spans="1:25" x14ac:dyDescent="0.25">
      <c r="A5014" s="1">
        <v>44651</v>
      </c>
      <c r="B5014">
        <v>70611</v>
      </c>
      <c r="C5014" t="s">
        <v>115</v>
      </c>
      <c r="D5014" t="str">
        <f>VLOOKUP(sales_order1[[#This Row],[itemCode]],product_details3!B:C,2,0)</f>
        <v>SCRS30100</v>
      </c>
      <c r="E5014" t="s">
        <v>116</v>
      </c>
      <c r="F5014" t="s">
        <v>61</v>
      </c>
      <c r="G5014">
        <v>100</v>
      </c>
      <c r="H5014">
        <v>32.75</v>
      </c>
      <c r="I5014">
        <v>3275</v>
      </c>
      <c r="J5014">
        <v>11.25</v>
      </c>
      <c r="K5014">
        <v>1125</v>
      </c>
      <c r="L5014">
        <v>21.5</v>
      </c>
      <c r="M5014">
        <v>0.65648854961832059</v>
      </c>
      <c r="N5014">
        <v>2150</v>
      </c>
      <c r="O5014" t="s">
        <v>152</v>
      </c>
      <c r="P5014" t="s">
        <v>153</v>
      </c>
      <c r="Q5014" t="s">
        <v>154</v>
      </c>
      <c r="R5014" t="s">
        <v>56</v>
      </c>
      <c r="S5014" t="s">
        <v>133</v>
      </c>
      <c r="T5014" t="s">
        <v>155</v>
      </c>
      <c r="U5014" t="s">
        <v>1191</v>
      </c>
      <c r="V5014">
        <f>YEAR(sales_order1[[#This Row],[date]])</f>
        <v>2022</v>
      </c>
      <c r="W5014" t="str">
        <f>TEXT(sales_order1[[#This Row],[date]], "Mmm")</f>
        <v>Mar</v>
      </c>
      <c r="X5014">
        <f>VALUE(TEXT(sales_order1[[#This Row],[date]], "D"))</f>
        <v>31</v>
      </c>
      <c r="Y5014">
        <v>13</v>
      </c>
    </row>
    <row r="5015" spans="1:25" x14ac:dyDescent="0.25">
      <c r="A5015" s="1">
        <v>44651</v>
      </c>
      <c r="B5015">
        <v>70612</v>
      </c>
      <c r="C5015" t="s">
        <v>19</v>
      </c>
      <c r="D5015" t="str">
        <f>VLOOKUP(sales_order1[[#This Row],[itemCode]],product_details3!B:C,2,0)</f>
        <v>MSTH100</v>
      </c>
      <c r="E5015" t="s">
        <v>20</v>
      </c>
      <c r="F5015" t="s">
        <v>21</v>
      </c>
      <c r="G5015">
        <v>200</v>
      </c>
      <c r="H5015">
        <v>26.25</v>
      </c>
      <c r="I5015">
        <v>5250</v>
      </c>
      <c r="J5015">
        <v>7.75</v>
      </c>
      <c r="K5015">
        <v>1550</v>
      </c>
      <c r="L5015">
        <v>18.5</v>
      </c>
      <c r="M5015">
        <v>0.70476190476190481</v>
      </c>
      <c r="N5015">
        <v>3700</v>
      </c>
      <c r="O5015" t="s">
        <v>670</v>
      </c>
      <c r="P5015" t="s">
        <v>671</v>
      </c>
      <c r="Q5015" t="s">
        <v>383</v>
      </c>
      <c r="R5015" t="s">
        <v>72</v>
      </c>
      <c r="S5015" t="s">
        <v>459</v>
      </c>
      <c r="T5015" t="s">
        <v>672</v>
      </c>
      <c r="U5015" t="s">
        <v>1188</v>
      </c>
      <c r="V5015">
        <f>YEAR(sales_order1[[#This Row],[date]])</f>
        <v>2022</v>
      </c>
      <c r="W5015" t="str">
        <f>TEXT(sales_order1[[#This Row],[date]], "Mmm")</f>
        <v>Mar</v>
      </c>
      <c r="X5015">
        <f>VALUE(TEXT(sales_order1[[#This Row],[date]], "D"))</f>
        <v>31</v>
      </c>
      <c r="Y5015">
        <v>13</v>
      </c>
    </row>
    <row r="5016" spans="1:25" x14ac:dyDescent="0.25">
      <c r="A5016" s="1">
        <v>44651</v>
      </c>
      <c r="B5016">
        <v>70613</v>
      </c>
      <c r="C5016" t="s">
        <v>43</v>
      </c>
      <c r="D5016" t="str">
        <f>VLOOKUP(sales_order1[[#This Row],[itemCode]],product_details3!B:C,2,0)</f>
        <v>CLNG200</v>
      </c>
      <c r="E5016" t="s">
        <v>44</v>
      </c>
      <c r="F5016" t="s">
        <v>45</v>
      </c>
      <c r="G5016">
        <v>100</v>
      </c>
      <c r="H5016">
        <v>21.25</v>
      </c>
      <c r="I5016">
        <v>2125</v>
      </c>
      <c r="J5016">
        <v>7.75</v>
      </c>
      <c r="K5016">
        <v>775</v>
      </c>
      <c r="L5016">
        <v>13.5</v>
      </c>
      <c r="M5016">
        <v>0.63529411764705879</v>
      </c>
      <c r="N5016">
        <v>1350</v>
      </c>
      <c r="O5016" t="s">
        <v>519</v>
      </c>
      <c r="P5016" t="s">
        <v>520</v>
      </c>
      <c r="Q5016" t="s">
        <v>383</v>
      </c>
      <c r="R5016" t="s">
        <v>72</v>
      </c>
      <c r="S5016" t="s">
        <v>459</v>
      </c>
      <c r="T5016" t="s">
        <v>521</v>
      </c>
      <c r="U5016" t="s">
        <v>1188</v>
      </c>
      <c r="V5016">
        <f>YEAR(sales_order1[[#This Row],[date]])</f>
        <v>2022</v>
      </c>
      <c r="W5016" t="str">
        <f>TEXT(sales_order1[[#This Row],[date]], "Mmm")</f>
        <v>Mar</v>
      </c>
      <c r="X5016">
        <f>VALUE(TEXT(sales_order1[[#This Row],[date]], "D"))</f>
        <v>31</v>
      </c>
      <c r="Y5016">
        <v>13</v>
      </c>
    </row>
    <row r="5017" spans="1:25" x14ac:dyDescent="0.25">
      <c r="A5017" s="1">
        <v>44651</v>
      </c>
      <c r="B5017">
        <v>70614</v>
      </c>
      <c r="C5017" t="s">
        <v>135</v>
      </c>
      <c r="D5017" t="str">
        <f>VLOOKUP(sales_order1[[#This Row],[itemCode]],product_details3!B:C,2,0)</f>
        <v>MSKSH</v>
      </c>
      <c r="E5017" t="s">
        <v>136</v>
      </c>
      <c r="F5017" t="s">
        <v>137</v>
      </c>
      <c r="G5017">
        <v>300</v>
      </c>
      <c r="H5017">
        <v>18.75</v>
      </c>
      <c r="I5017">
        <v>5625</v>
      </c>
      <c r="J5017">
        <v>7.45</v>
      </c>
      <c r="K5017">
        <v>2235</v>
      </c>
      <c r="L5017">
        <v>11.3</v>
      </c>
      <c r="M5017">
        <v>0.60266666666666668</v>
      </c>
      <c r="N5017">
        <v>3390</v>
      </c>
      <c r="O5017" t="s">
        <v>196</v>
      </c>
      <c r="P5017" t="s">
        <v>197</v>
      </c>
      <c r="Q5017" t="s">
        <v>132</v>
      </c>
      <c r="R5017" t="s">
        <v>56</v>
      </c>
      <c r="S5017" t="s">
        <v>133</v>
      </c>
      <c r="T5017" t="s">
        <v>198</v>
      </c>
      <c r="U5017" t="s">
        <v>1191</v>
      </c>
      <c r="V5017">
        <f>YEAR(sales_order1[[#This Row],[date]])</f>
        <v>2022</v>
      </c>
      <c r="W5017" t="str">
        <f>TEXT(sales_order1[[#This Row],[date]], "Mmm")</f>
        <v>Mar</v>
      </c>
      <c r="X5017">
        <f>VALUE(TEXT(sales_order1[[#This Row],[date]], "D"))</f>
        <v>31</v>
      </c>
      <c r="Y5017">
        <v>13</v>
      </c>
    </row>
    <row r="5018" spans="1:25" x14ac:dyDescent="0.25">
      <c r="A5018" s="1">
        <v>44651</v>
      </c>
      <c r="B5018">
        <v>70615</v>
      </c>
      <c r="C5018" t="s">
        <v>28</v>
      </c>
      <c r="D5018" t="str">
        <f>VLOOKUP(sales_order1[[#This Row],[itemCode]],product_details3!B:C,2,0)</f>
        <v>SRMC30</v>
      </c>
      <c r="E5018" t="s">
        <v>29</v>
      </c>
      <c r="F5018" t="s">
        <v>30</v>
      </c>
      <c r="G5018">
        <v>150</v>
      </c>
      <c r="H5018">
        <v>22.6</v>
      </c>
      <c r="I5018">
        <v>3390</v>
      </c>
      <c r="J5018">
        <v>7.6</v>
      </c>
      <c r="K5018">
        <v>1140</v>
      </c>
      <c r="L5018">
        <v>15</v>
      </c>
      <c r="M5018">
        <v>0.66371681415929207</v>
      </c>
      <c r="N5018">
        <v>2250</v>
      </c>
      <c r="O5018" t="s">
        <v>487</v>
      </c>
      <c r="P5018" t="s">
        <v>488</v>
      </c>
      <c r="Q5018" t="s">
        <v>48</v>
      </c>
      <c r="R5018" t="s">
        <v>25</v>
      </c>
      <c r="S5018" t="s">
        <v>286</v>
      </c>
      <c r="T5018" t="s">
        <v>489</v>
      </c>
      <c r="U5018" t="s">
        <v>1191</v>
      </c>
      <c r="V5018">
        <f>YEAR(sales_order1[[#This Row],[date]])</f>
        <v>2022</v>
      </c>
      <c r="W5018" t="str">
        <f>TEXT(sales_order1[[#This Row],[date]], "Mmm")</f>
        <v>Mar</v>
      </c>
      <c r="X5018">
        <f>VALUE(TEXT(sales_order1[[#This Row],[date]], "D"))</f>
        <v>31</v>
      </c>
      <c r="Y5018">
        <v>13</v>
      </c>
    </row>
    <row r="5019" spans="1:25" x14ac:dyDescent="0.25">
      <c r="A5019" s="1">
        <v>44651</v>
      </c>
      <c r="B5019">
        <v>70616</v>
      </c>
      <c r="C5019" t="s">
        <v>115</v>
      </c>
      <c r="D5019" t="str">
        <f>VLOOKUP(sales_order1[[#This Row],[itemCode]],product_details3!B:C,2,0)</f>
        <v>SCRS30100</v>
      </c>
      <c r="E5019" t="s">
        <v>116</v>
      </c>
      <c r="F5019" t="s">
        <v>61</v>
      </c>
      <c r="G5019">
        <v>50</v>
      </c>
      <c r="H5019">
        <v>32.75</v>
      </c>
      <c r="I5019">
        <v>1637.5</v>
      </c>
      <c r="J5019">
        <v>11.25</v>
      </c>
      <c r="K5019">
        <v>562.5</v>
      </c>
      <c r="L5019">
        <v>21.5</v>
      </c>
      <c r="M5019">
        <v>0.65648854961832059</v>
      </c>
      <c r="N5019">
        <v>1075</v>
      </c>
      <c r="O5019" t="s">
        <v>784</v>
      </c>
      <c r="P5019" t="s">
        <v>785</v>
      </c>
      <c r="Q5019" t="s">
        <v>93</v>
      </c>
      <c r="R5019" t="s">
        <v>72</v>
      </c>
      <c r="S5019" t="s">
        <v>260</v>
      </c>
      <c r="T5019" t="s">
        <v>611</v>
      </c>
      <c r="U5019" t="s">
        <v>1190</v>
      </c>
      <c r="V5019">
        <f>YEAR(sales_order1[[#This Row],[date]])</f>
        <v>2022</v>
      </c>
      <c r="W5019" t="str">
        <f>TEXT(sales_order1[[#This Row],[date]], "Mmm")</f>
        <v>Mar</v>
      </c>
      <c r="X5019">
        <f>VALUE(TEXT(sales_order1[[#This Row],[date]], "D"))</f>
        <v>31</v>
      </c>
      <c r="Y5019">
        <v>13</v>
      </c>
    </row>
    <row r="5020" spans="1:25" x14ac:dyDescent="0.25">
      <c r="A5020" s="1">
        <v>44651</v>
      </c>
      <c r="B5020">
        <v>70617</v>
      </c>
      <c r="C5020" t="s">
        <v>235</v>
      </c>
      <c r="D5020" t="str">
        <f>VLOOKUP(sales_order1[[#This Row],[itemCode]],product_details3!B:C,2,0)</f>
        <v>CLNF150</v>
      </c>
      <c r="E5020" t="s">
        <v>236</v>
      </c>
      <c r="F5020" t="s">
        <v>45</v>
      </c>
      <c r="G5020">
        <v>100</v>
      </c>
      <c r="H5020">
        <v>13.95</v>
      </c>
      <c r="I5020">
        <v>1395</v>
      </c>
      <c r="J5020">
        <v>5.2</v>
      </c>
      <c r="K5020">
        <v>520</v>
      </c>
      <c r="L5020">
        <v>8.75</v>
      </c>
      <c r="M5020">
        <v>0.62724014336917566</v>
      </c>
      <c r="N5020">
        <v>875</v>
      </c>
      <c r="O5020" t="s">
        <v>91</v>
      </c>
      <c r="P5020" t="s">
        <v>92</v>
      </c>
      <c r="Q5020" t="s">
        <v>93</v>
      </c>
      <c r="R5020" t="s">
        <v>72</v>
      </c>
      <c r="S5020" t="s">
        <v>94</v>
      </c>
      <c r="T5020" t="s">
        <v>95</v>
      </c>
      <c r="U5020" t="s">
        <v>1190</v>
      </c>
      <c r="V5020">
        <f>YEAR(sales_order1[[#This Row],[date]])</f>
        <v>2022</v>
      </c>
      <c r="W5020" t="str">
        <f>TEXT(sales_order1[[#This Row],[date]], "Mmm")</f>
        <v>Mar</v>
      </c>
      <c r="X5020">
        <f>VALUE(TEXT(sales_order1[[#This Row],[date]], "D"))</f>
        <v>31</v>
      </c>
      <c r="Y5020">
        <v>13</v>
      </c>
    </row>
    <row r="5021" spans="1:25" x14ac:dyDescent="0.25">
      <c r="A5021" s="1">
        <v>44652</v>
      </c>
      <c r="B5021">
        <v>70618</v>
      </c>
      <c r="C5021" t="s">
        <v>19</v>
      </c>
      <c r="D5021" t="str">
        <f>VLOOKUP(sales_order1[[#This Row],[itemCode]],product_details3!B:C,2,0)</f>
        <v>MSTH100</v>
      </c>
      <c r="E5021" t="s">
        <v>20</v>
      </c>
      <c r="F5021" t="s">
        <v>21</v>
      </c>
      <c r="G5021">
        <v>250</v>
      </c>
      <c r="H5021">
        <v>26.25</v>
      </c>
      <c r="I5021">
        <v>6562.5</v>
      </c>
      <c r="J5021">
        <v>7.75</v>
      </c>
      <c r="K5021">
        <v>1937.5</v>
      </c>
      <c r="L5021">
        <v>18.5</v>
      </c>
      <c r="M5021">
        <v>0.70476190476190481</v>
      </c>
      <c r="N5021">
        <v>4625</v>
      </c>
      <c r="O5021" t="s">
        <v>822</v>
      </c>
      <c r="P5021" t="s">
        <v>823</v>
      </c>
      <c r="Q5021" t="s">
        <v>55</v>
      </c>
      <c r="R5021" t="s">
        <v>56</v>
      </c>
      <c r="S5021" t="s">
        <v>225</v>
      </c>
      <c r="T5021" t="s">
        <v>626</v>
      </c>
      <c r="U5021" t="s">
        <v>1191</v>
      </c>
      <c r="V5021">
        <f>YEAR(sales_order1[[#This Row],[date]])</f>
        <v>2022</v>
      </c>
      <c r="W5021" t="str">
        <f>TEXT(sales_order1[[#This Row],[date]], "Mmm")</f>
        <v>Apr</v>
      </c>
      <c r="X5021">
        <f>VALUE(TEXT(sales_order1[[#This Row],[date]], "D"))</f>
        <v>1</v>
      </c>
      <c r="Y5021">
        <v>13</v>
      </c>
    </row>
    <row r="5022" spans="1:25" x14ac:dyDescent="0.25">
      <c r="A5022" s="1">
        <v>44652</v>
      </c>
      <c r="B5022">
        <v>70619</v>
      </c>
      <c r="C5022" t="s">
        <v>279</v>
      </c>
      <c r="D5022" t="str">
        <f>VLOOKUP(sales_order1[[#This Row],[itemCode]],product_details3!B:C,2,0)</f>
        <v>SRMC15</v>
      </c>
      <c r="E5022" t="s">
        <v>280</v>
      </c>
      <c r="F5022" t="s">
        <v>30</v>
      </c>
      <c r="G5022">
        <v>50</v>
      </c>
      <c r="H5022">
        <v>16.95</v>
      </c>
      <c r="I5022">
        <v>847.5</v>
      </c>
      <c r="J5022">
        <v>6.2</v>
      </c>
      <c r="K5022">
        <v>310</v>
      </c>
      <c r="L5022">
        <v>10.75</v>
      </c>
      <c r="M5022">
        <v>0.63421828908554578</v>
      </c>
      <c r="N5022">
        <v>537.5</v>
      </c>
      <c r="O5022" t="s">
        <v>505</v>
      </c>
      <c r="P5022" t="s">
        <v>506</v>
      </c>
      <c r="Q5022" t="s">
        <v>48</v>
      </c>
      <c r="R5022" t="s">
        <v>25</v>
      </c>
      <c r="S5022" t="s">
        <v>49</v>
      </c>
      <c r="T5022" t="s">
        <v>507</v>
      </c>
      <c r="U5022" t="s">
        <v>1191</v>
      </c>
      <c r="V5022">
        <f>YEAR(sales_order1[[#This Row],[date]])</f>
        <v>2022</v>
      </c>
      <c r="W5022" t="str">
        <f>TEXT(sales_order1[[#This Row],[date]], "Mmm")</f>
        <v>Apr</v>
      </c>
      <c r="X5022">
        <f>VALUE(TEXT(sales_order1[[#This Row],[date]], "D"))</f>
        <v>1</v>
      </c>
      <c r="Y5022">
        <v>13</v>
      </c>
    </row>
    <row r="5023" spans="1:25" x14ac:dyDescent="0.25">
      <c r="A5023" s="1">
        <v>44652</v>
      </c>
      <c r="B5023">
        <v>70620</v>
      </c>
      <c r="C5023" t="s">
        <v>51</v>
      </c>
      <c r="D5023" t="str">
        <f>VLOOKUP(sales_order1[[#This Row],[itemCode]],product_details3!B:C,2,0)</f>
        <v>MSTH50</v>
      </c>
      <c r="E5023" t="s">
        <v>52</v>
      </c>
      <c r="F5023" t="s">
        <v>21</v>
      </c>
      <c r="G5023">
        <v>50</v>
      </c>
      <c r="H5023">
        <v>15.75</v>
      </c>
      <c r="I5023">
        <v>787.5</v>
      </c>
      <c r="J5023">
        <v>4.45</v>
      </c>
      <c r="K5023">
        <v>222.5</v>
      </c>
      <c r="L5023">
        <v>11.3</v>
      </c>
      <c r="M5023">
        <v>0.71746031746031746</v>
      </c>
      <c r="N5023">
        <v>565</v>
      </c>
      <c r="O5023" t="s">
        <v>138</v>
      </c>
      <c r="P5023" t="s">
        <v>139</v>
      </c>
      <c r="Q5023" t="s">
        <v>77</v>
      </c>
      <c r="R5023" t="s">
        <v>72</v>
      </c>
      <c r="S5023" t="s">
        <v>140</v>
      </c>
      <c r="T5023" t="s">
        <v>141</v>
      </c>
      <c r="U5023" t="s">
        <v>1190</v>
      </c>
      <c r="V5023">
        <f>YEAR(sales_order1[[#This Row],[date]])</f>
        <v>2022</v>
      </c>
      <c r="W5023" t="str">
        <f>TEXT(sales_order1[[#This Row],[date]], "Mmm")</f>
        <v>Apr</v>
      </c>
      <c r="X5023">
        <f>VALUE(TEXT(sales_order1[[#This Row],[date]], "D"))</f>
        <v>1</v>
      </c>
      <c r="Y5023">
        <v>13</v>
      </c>
    </row>
    <row r="5024" spans="1:25" x14ac:dyDescent="0.25">
      <c r="A5024" s="1">
        <v>44652</v>
      </c>
      <c r="B5024">
        <v>70621</v>
      </c>
      <c r="C5024" t="s">
        <v>335</v>
      </c>
      <c r="D5024" t="str">
        <f>VLOOKUP(sales_order1[[#This Row],[itemCode]],product_details3!B:C,2,0)</f>
        <v>CLNF50</v>
      </c>
      <c r="E5024" t="s">
        <v>336</v>
      </c>
      <c r="F5024" t="s">
        <v>45</v>
      </c>
      <c r="G5024">
        <v>250</v>
      </c>
      <c r="H5024">
        <v>7.3</v>
      </c>
      <c r="I5024">
        <v>1825</v>
      </c>
      <c r="J5024">
        <v>2.8</v>
      </c>
      <c r="K5024">
        <v>700</v>
      </c>
      <c r="L5024">
        <v>4.5</v>
      </c>
      <c r="M5024">
        <v>0.61643835616438358</v>
      </c>
      <c r="N5024">
        <v>1125</v>
      </c>
      <c r="O5024" t="s">
        <v>430</v>
      </c>
      <c r="P5024" t="s">
        <v>431</v>
      </c>
      <c r="Q5024" t="s">
        <v>218</v>
      </c>
      <c r="R5024" t="s">
        <v>40</v>
      </c>
      <c r="S5024" t="s">
        <v>432</v>
      </c>
      <c r="T5024" t="s">
        <v>433</v>
      </c>
      <c r="U5024" t="s">
        <v>1190</v>
      </c>
      <c r="V5024">
        <f>YEAR(sales_order1[[#This Row],[date]])</f>
        <v>2022</v>
      </c>
      <c r="W5024" t="str">
        <f>TEXT(sales_order1[[#This Row],[date]], "Mmm")</f>
        <v>Apr</v>
      </c>
      <c r="X5024">
        <f>VALUE(TEXT(sales_order1[[#This Row],[date]], "D"))</f>
        <v>1</v>
      </c>
      <c r="Y5024">
        <v>13</v>
      </c>
    </row>
    <row r="5025" spans="1:25" x14ac:dyDescent="0.25">
      <c r="A5025" s="1">
        <v>44652</v>
      </c>
      <c r="B5025">
        <v>70622</v>
      </c>
      <c r="C5025" t="s">
        <v>35</v>
      </c>
      <c r="D5025" t="str">
        <f>VLOOKUP(sales_order1[[#This Row],[itemCode]],product_details3!B:C,2,0)</f>
        <v>SRMA30</v>
      </c>
      <c r="E5025" t="s">
        <v>36</v>
      </c>
      <c r="F5025" t="s">
        <v>30</v>
      </c>
      <c r="G5025">
        <v>250</v>
      </c>
      <c r="H5025">
        <v>26.2</v>
      </c>
      <c r="I5025">
        <v>6550</v>
      </c>
      <c r="J5025">
        <v>9.4</v>
      </c>
      <c r="K5025">
        <v>2350</v>
      </c>
      <c r="L5025">
        <v>16.8</v>
      </c>
      <c r="M5025">
        <v>0.6412213740458016</v>
      </c>
      <c r="N5025">
        <v>4200</v>
      </c>
      <c r="O5025" t="s">
        <v>754</v>
      </c>
      <c r="P5025" t="s">
        <v>755</v>
      </c>
      <c r="Q5025" t="s">
        <v>191</v>
      </c>
      <c r="R5025" t="s">
        <v>56</v>
      </c>
      <c r="S5025" t="s">
        <v>192</v>
      </c>
      <c r="T5025" t="s">
        <v>255</v>
      </c>
      <c r="U5025" t="s">
        <v>1191</v>
      </c>
      <c r="V5025">
        <f>YEAR(sales_order1[[#This Row],[date]])</f>
        <v>2022</v>
      </c>
      <c r="W5025" t="str">
        <f>TEXT(sales_order1[[#This Row],[date]], "Mmm")</f>
        <v>Apr</v>
      </c>
      <c r="X5025">
        <f>VALUE(TEXT(sales_order1[[#This Row],[date]], "D"))</f>
        <v>1</v>
      </c>
      <c r="Y5025">
        <v>13</v>
      </c>
    </row>
    <row r="5026" spans="1:25" x14ac:dyDescent="0.25">
      <c r="A5026" s="1">
        <v>44652</v>
      </c>
      <c r="B5026">
        <v>70623</v>
      </c>
      <c r="C5026" t="s">
        <v>288</v>
      </c>
      <c r="D5026" t="str">
        <f>VLOOKUP(sales_order1[[#This Row],[itemCode]],product_details3!B:C,2,0)</f>
        <v>MKRM200</v>
      </c>
      <c r="E5026" t="s">
        <v>289</v>
      </c>
      <c r="F5026" t="s">
        <v>151</v>
      </c>
      <c r="G5026">
        <v>200</v>
      </c>
      <c r="H5026">
        <v>19.25</v>
      </c>
      <c r="I5026">
        <v>3850</v>
      </c>
      <c r="J5026">
        <v>7.75</v>
      </c>
      <c r="K5026">
        <v>1550</v>
      </c>
      <c r="L5026">
        <v>11.5</v>
      </c>
      <c r="M5026">
        <v>0.59740259740259738</v>
      </c>
      <c r="N5026">
        <v>2300</v>
      </c>
      <c r="O5026" t="s">
        <v>805</v>
      </c>
      <c r="P5026" t="s">
        <v>806</v>
      </c>
      <c r="Q5026" t="s">
        <v>100</v>
      </c>
      <c r="R5026" t="s">
        <v>40</v>
      </c>
      <c r="S5026" t="s">
        <v>101</v>
      </c>
      <c r="T5026" t="s">
        <v>169</v>
      </c>
      <c r="U5026" t="s">
        <v>1190</v>
      </c>
      <c r="V5026">
        <f>YEAR(sales_order1[[#This Row],[date]])</f>
        <v>2022</v>
      </c>
      <c r="W5026" t="str">
        <f>TEXT(sales_order1[[#This Row],[date]], "Mmm")</f>
        <v>Apr</v>
      </c>
      <c r="X5026">
        <f>VALUE(TEXT(sales_order1[[#This Row],[date]], "D"))</f>
        <v>1</v>
      </c>
      <c r="Y5026">
        <v>13</v>
      </c>
    </row>
    <row r="5027" spans="1:25" x14ac:dyDescent="0.25">
      <c r="A5027" s="1">
        <v>44652</v>
      </c>
      <c r="B5027">
        <v>70624</v>
      </c>
      <c r="C5027" t="s">
        <v>329</v>
      </c>
      <c r="D5027" t="str">
        <f>VLOOKUP(sales_order1[[#This Row],[itemCode]],product_details3!B:C,2,0)</f>
        <v>TNRS150</v>
      </c>
      <c r="E5027" t="s">
        <v>330</v>
      </c>
      <c r="F5027" t="s">
        <v>124</v>
      </c>
      <c r="G5027">
        <v>50</v>
      </c>
      <c r="H5027">
        <v>19.649999999999999</v>
      </c>
      <c r="I5027">
        <v>982.5</v>
      </c>
      <c r="J5027">
        <v>6.55</v>
      </c>
      <c r="K5027">
        <v>327.5</v>
      </c>
      <c r="L5027">
        <v>13.1</v>
      </c>
      <c r="M5027">
        <v>0.66666666666666663</v>
      </c>
      <c r="N5027">
        <v>655</v>
      </c>
      <c r="O5027" t="s">
        <v>366</v>
      </c>
      <c r="P5027" t="s">
        <v>367</v>
      </c>
      <c r="Q5027" t="s">
        <v>239</v>
      </c>
      <c r="R5027" t="s">
        <v>112</v>
      </c>
      <c r="S5027" t="s">
        <v>368</v>
      </c>
      <c r="T5027" t="s">
        <v>369</v>
      </c>
      <c r="U5027" t="s">
        <v>1189</v>
      </c>
      <c r="V5027">
        <f>YEAR(sales_order1[[#This Row],[date]])</f>
        <v>2022</v>
      </c>
      <c r="W5027" t="str">
        <f>TEXT(sales_order1[[#This Row],[date]], "Mmm")</f>
        <v>Apr</v>
      </c>
      <c r="X5027">
        <f>VALUE(TEXT(sales_order1[[#This Row],[date]], "D"))</f>
        <v>1</v>
      </c>
      <c r="Y5027">
        <v>13</v>
      </c>
    </row>
    <row r="5028" spans="1:25" x14ac:dyDescent="0.25">
      <c r="A5028" s="1">
        <v>44652</v>
      </c>
      <c r="B5028">
        <v>70625</v>
      </c>
      <c r="C5028" t="s">
        <v>327</v>
      </c>
      <c r="D5028" t="str">
        <f>VLOOKUP(sales_order1[[#This Row],[itemCode]],product_details3!B:C,2,0)</f>
        <v>SCR50+50</v>
      </c>
      <c r="E5028" t="s">
        <v>328</v>
      </c>
      <c r="F5028" t="s">
        <v>61</v>
      </c>
      <c r="G5028">
        <v>200</v>
      </c>
      <c r="H5028">
        <v>15.75</v>
      </c>
      <c r="I5028">
        <v>3150</v>
      </c>
      <c r="J5028">
        <v>4.45</v>
      </c>
      <c r="K5028">
        <v>890</v>
      </c>
      <c r="L5028">
        <v>11.3</v>
      </c>
      <c r="M5028">
        <v>0.71746031746031746</v>
      </c>
      <c r="N5028">
        <v>2260</v>
      </c>
      <c r="O5028" t="s">
        <v>682</v>
      </c>
      <c r="P5028" t="s">
        <v>683</v>
      </c>
      <c r="Q5028" t="s">
        <v>271</v>
      </c>
      <c r="R5028" t="s">
        <v>56</v>
      </c>
      <c r="S5028" t="s">
        <v>192</v>
      </c>
      <c r="T5028" t="s">
        <v>684</v>
      </c>
      <c r="U5028" t="s">
        <v>1191</v>
      </c>
      <c r="V5028">
        <f>YEAR(sales_order1[[#This Row],[date]])</f>
        <v>2022</v>
      </c>
      <c r="W5028" t="str">
        <f>TEXT(sales_order1[[#This Row],[date]], "Mmm")</f>
        <v>Apr</v>
      </c>
      <c r="X5028">
        <f>VALUE(TEXT(sales_order1[[#This Row],[date]], "D"))</f>
        <v>1</v>
      </c>
      <c r="Y5028">
        <v>13</v>
      </c>
    </row>
    <row r="5029" spans="1:25" x14ac:dyDescent="0.25">
      <c r="A5029" s="1">
        <v>44655</v>
      </c>
      <c r="B5029">
        <v>70626</v>
      </c>
      <c r="C5029" t="s">
        <v>194</v>
      </c>
      <c r="D5029" t="str">
        <f>VLOOKUP(sales_order1[[#This Row],[itemCode]],product_details3!B:C,2,0)</f>
        <v>CLNG150</v>
      </c>
      <c r="E5029" t="s">
        <v>195</v>
      </c>
      <c r="F5029" t="s">
        <v>45</v>
      </c>
      <c r="G5029">
        <v>150</v>
      </c>
      <c r="H5029">
        <v>12.75</v>
      </c>
      <c r="I5029">
        <v>1912.5</v>
      </c>
      <c r="J5029">
        <v>4.45</v>
      </c>
      <c r="K5029">
        <v>667.5</v>
      </c>
      <c r="L5029">
        <v>8.3000000000000007</v>
      </c>
      <c r="M5029">
        <v>0.65098039215686276</v>
      </c>
      <c r="N5029">
        <v>1245</v>
      </c>
      <c r="O5029" t="s">
        <v>273</v>
      </c>
      <c r="P5029" t="s">
        <v>274</v>
      </c>
      <c r="Q5029" t="s">
        <v>132</v>
      </c>
      <c r="R5029" t="s">
        <v>56</v>
      </c>
      <c r="S5029" t="s">
        <v>133</v>
      </c>
      <c r="T5029" t="s">
        <v>275</v>
      </c>
      <c r="U5029" t="s">
        <v>1191</v>
      </c>
      <c r="V5029">
        <f>YEAR(sales_order1[[#This Row],[date]])</f>
        <v>2022</v>
      </c>
      <c r="W5029" t="str">
        <f>TEXT(sales_order1[[#This Row],[date]], "Mmm")</f>
        <v>Apr</v>
      </c>
      <c r="X5029">
        <f>VALUE(TEXT(sales_order1[[#This Row],[date]], "D"))</f>
        <v>4</v>
      </c>
      <c r="Y5029">
        <v>14</v>
      </c>
    </row>
    <row r="5030" spans="1:25" x14ac:dyDescent="0.25">
      <c r="A5030" s="1">
        <v>44655</v>
      </c>
      <c r="B5030">
        <v>70627</v>
      </c>
      <c r="C5030" t="s">
        <v>320</v>
      </c>
      <c r="D5030" t="str">
        <f>VLOOKUP(sales_order1[[#This Row],[itemCode]],product_details3!B:C,2,0)</f>
        <v>SCR50+100</v>
      </c>
      <c r="E5030" t="s">
        <v>321</v>
      </c>
      <c r="F5030" t="s">
        <v>61</v>
      </c>
      <c r="G5030">
        <v>500</v>
      </c>
      <c r="H5030">
        <v>26.25</v>
      </c>
      <c r="I5030">
        <v>13125</v>
      </c>
      <c r="J5030">
        <v>7.75</v>
      </c>
      <c r="K5030">
        <v>3875</v>
      </c>
      <c r="L5030">
        <v>18.5</v>
      </c>
      <c r="M5030">
        <v>0.70476190476190481</v>
      </c>
      <c r="N5030">
        <v>9250</v>
      </c>
      <c r="O5030" t="s">
        <v>691</v>
      </c>
      <c r="P5030" t="s">
        <v>692</v>
      </c>
      <c r="Q5030" t="s">
        <v>160</v>
      </c>
      <c r="R5030" t="s">
        <v>112</v>
      </c>
      <c r="S5030" t="s">
        <v>297</v>
      </c>
      <c r="T5030" t="s">
        <v>693</v>
      </c>
      <c r="U5030" t="s">
        <v>1189</v>
      </c>
      <c r="V5030">
        <f>YEAR(sales_order1[[#This Row],[date]])</f>
        <v>2022</v>
      </c>
      <c r="W5030" t="str">
        <f>TEXT(sales_order1[[#This Row],[date]], "Mmm")</f>
        <v>Apr</v>
      </c>
      <c r="X5030">
        <f>VALUE(TEXT(sales_order1[[#This Row],[date]], "D"))</f>
        <v>4</v>
      </c>
      <c r="Y5030">
        <v>14</v>
      </c>
    </row>
    <row r="5031" spans="1:25" x14ac:dyDescent="0.25">
      <c r="A5031" s="1">
        <v>44655</v>
      </c>
      <c r="B5031">
        <v>70628</v>
      </c>
      <c r="C5031" t="s">
        <v>115</v>
      </c>
      <c r="D5031" t="str">
        <f>VLOOKUP(sales_order1[[#This Row],[itemCode]],product_details3!B:C,2,0)</f>
        <v>SCRS30100</v>
      </c>
      <c r="E5031" t="s">
        <v>116</v>
      </c>
      <c r="F5031" t="s">
        <v>61</v>
      </c>
      <c r="G5031">
        <v>200</v>
      </c>
      <c r="H5031">
        <v>32.75</v>
      </c>
      <c r="I5031">
        <v>6550</v>
      </c>
      <c r="J5031">
        <v>11.25</v>
      </c>
      <c r="K5031">
        <v>2250</v>
      </c>
      <c r="L5031">
        <v>21.5</v>
      </c>
      <c r="M5031">
        <v>0.65648854961832059</v>
      </c>
      <c r="N5031">
        <v>4300</v>
      </c>
      <c r="O5031" t="s">
        <v>196</v>
      </c>
      <c r="P5031" t="s">
        <v>197</v>
      </c>
      <c r="Q5031" t="s">
        <v>132</v>
      </c>
      <c r="R5031" t="s">
        <v>56</v>
      </c>
      <c r="S5031" t="s">
        <v>133</v>
      </c>
      <c r="T5031" t="s">
        <v>198</v>
      </c>
      <c r="U5031" t="s">
        <v>1191</v>
      </c>
      <c r="V5031">
        <f>YEAR(sales_order1[[#This Row],[date]])</f>
        <v>2022</v>
      </c>
      <c r="W5031" t="str">
        <f>TEXT(sales_order1[[#This Row],[date]], "Mmm")</f>
        <v>Apr</v>
      </c>
      <c r="X5031">
        <f>VALUE(TEXT(sales_order1[[#This Row],[date]], "D"))</f>
        <v>4</v>
      </c>
      <c r="Y5031">
        <v>14</v>
      </c>
    </row>
    <row r="5032" spans="1:25" x14ac:dyDescent="0.25">
      <c r="A5032" s="1">
        <v>44655</v>
      </c>
      <c r="B5032">
        <v>70629</v>
      </c>
      <c r="C5032" t="s">
        <v>142</v>
      </c>
      <c r="D5032" t="str">
        <f>VLOOKUP(sales_order1[[#This Row],[itemCode]],product_details3!B:C,2,0)</f>
        <v>SRMC50</v>
      </c>
      <c r="E5032" t="s">
        <v>143</v>
      </c>
      <c r="F5032" t="s">
        <v>30</v>
      </c>
      <c r="G5032">
        <v>300</v>
      </c>
      <c r="H5032">
        <v>33.25</v>
      </c>
      <c r="I5032">
        <v>9975</v>
      </c>
      <c r="J5032">
        <v>12</v>
      </c>
      <c r="K5032">
        <v>3600</v>
      </c>
      <c r="L5032">
        <v>21.25</v>
      </c>
      <c r="M5032">
        <v>0.63909774436090228</v>
      </c>
      <c r="N5032">
        <v>6375</v>
      </c>
      <c r="O5032" t="s">
        <v>732</v>
      </c>
      <c r="P5032" t="s">
        <v>733</v>
      </c>
      <c r="Q5032" t="s">
        <v>383</v>
      </c>
      <c r="R5032" t="s">
        <v>72</v>
      </c>
      <c r="S5032" t="s">
        <v>384</v>
      </c>
      <c r="T5032" t="s">
        <v>635</v>
      </c>
      <c r="U5032" t="s">
        <v>1188</v>
      </c>
      <c r="V5032">
        <f>YEAR(sales_order1[[#This Row],[date]])</f>
        <v>2022</v>
      </c>
      <c r="W5032" t="str">
        <f>TEXT(sales_order1[[#This Row],[date]], "Mmm")</f>
        <v>Apr</v>
      </c>
      <c r="X5032">
        <f>VALUE(TEXT(sales_order1[[#This Row],[date]], "D"))</f>
        <v>4</v>
      </c>
      <c r="Y5032">
        <v>14</v>
      </c>
    </row>
    <row r="5033" spans="1:25" x14ac:dyDescent="0.25">
      <c r="A5033" s="1">
        <v>44655</v>
      </c>
      <c r="B5033">
        <v>70630</v>
      </c>
      <c r="C5033" t="s">
        <v>320</v>
      </c>
      <c r="D5033" t="str">
        <f>VLOOKUP(sales_order1[[#This Row],[itemCode]],product_details3!B:C,2,0)</f>
        <v>SCR50+100</v>
      </c>
      <c r="E5033" t="s">
        <v>321</v>
      </c>
      <c r="F5033" t="s">
        <v>61</v>
      </c>
      <c r="G5033">
        <v>50</v>
      </c>
      <c r="H5033">
        <v>26.25</v>
      </c>
      <c r="I5033">
        <v>1312.5</v>
      </c>
      <c r="J5033">
        <v>7.75</v>
      </c>
      <c r="K5033">
        <v>387.5</v>
      </c>
      <c r="L5033">
        <v>18.5</v>
      </c>
      <c r="M5033">
        <v>0.70476190476190481</v>
      </c>
      <c r="N5033">
        <v>925</v>
      </c>
      <c r="O5033" t="s">
        <v>537</v>
      </c>
      <c r="P5033" t="s">
        <v>538</v>
      </c>
      <c r="Q5033" t="s">
        <v>111</v>
      </c>
      <c r="R5033" t="s">
        <v>112</v>
      </c>
      <c r="S5033" t="s">
        <v>179</v>
      </c>
      <c r="T5033" t="s">
        <v>539</v>
      </c>
      <c r="U5033" t="s">
        <v>1189</v>
      </c>
      <c r="V5033">
        <f>YEAR(sales_order1[[#This Row],[date]])</f>
        <v>2022</v>
      </c>
      <c r="W5033" t="str">
        <f>TEXT(sales_order1[[#This Row],[date]], "Mmm")</f>
        <v>Apr</v>
      </c>
      <c r="X5033">
        <f>VALUE(TEXT(sales_order1[[#This Row],[date]], "D"))</f>
        <v>4</v>
      </c>
      <c r="Y5033">
        <v>14</v>
      </c>
    </row>
    <row r="5034" spans="1:25" x14ac:dyDescent="0.25">
      <c r="A5034" s="1">
        <v>44655</v>
      </c>
      <c r="B5034">
        <v>70631</v>
      </c>
      <c r="C5034" t="s">
        <v>194</v>
      </c>
      <c r="D5034" t="str">
        <f>VLOOKUP(sales_order1[[#This Row],[itemCode]],product_details3!B:C,2,0)</f>
        <v>CLNG150</v>
      </c>
      <c r="E5034" t="s">
        <v>195</v>
      </c>
      <c r="F5034" t="s">
        <v>45</v>
      </c>
      <c r="G5034">
        <v>250</v>
      </c>
      <c r="H5034">
        <v>12.75</v>
      </c>
      <c r="I5034">
        <v>3187.5</v>
      </c>
      <c r="J5034">
        <v>4.45</v>
      </c>
      <c r="K5034">
        <v>1112.5</v>
      </c>
      <c r="L5034">
        <v>8.3000000000000007</v>
      </c>
      <c r="M5034">
        <v>0.65098039215686276</v>
      </c>
      <c r="N5034">
        <v>2075</v>
      </c>
      <c r="O5034" t="s">
        <v>793</v>
      </c>
      <c r="P5034" t="s">
        <v>794</v>
      </c>
      <c r="Q5034" t="s">
        <v>107</v>
      </c>
      <c r="R5034" t="s">
        <v>40</v>
      </c>
      <c r="S5034" t="s">
        <v>101</v>
      </c>
      <c r="T5034" t="s">
        <v>795</v>
      </c>
      <c r="U5034" t="s">
        <v>1190</v>
      </c>
      <c r="V5034">
        <f>YEAR(sales_order1[[#This Row],[date]])</f>
        <v>2022</v>
      </c>
      <c r="W5034" t="str">
        <f>TEXT(sales_order1[[#This Row],[date]], "Mmm")</f>
        <v>Apr</v>
      </c>
      <c r="X5034">
        <f>VALUE(TEXT(sales_order1[[#This Row],[date]], "D"))</f>
        <v>4</v>
      </c>
      <c r="Y5034">
        <v>14</v>
      </c>
    </row>
    <row r="5035" spans="1:25" x14ac:dyDescent="0.25">
      <c r="A5035" s="1">
        <v>44655</v>
      </c>
      <c r="B5035">
        <v>70632</v>
      </c>
      <c r="C5035" t="s">
        <v>103</v>
      </c>
      <c r="D5035" t="str">
        <f>VLOOKUP(sales_order1[[#This Row],[itemCode]],product_details3!B:C,2,0)</f>
        <v>SCRT50</v>
      </c>
      <c r="E5035" t="s">
        <v>104</v>
      </c>
      <c r="F5035" t="s">
        <v>61</v>
      </c>
      <c r="G5035">
        <v>100</v>
      </c>
      <c r="H5035">
        <v>16.95</v>
      </c>
      <c r="I5035">
        <v>1695</v>
      </c>
      <c r="J5035">
        <v>5.2</v>
      </c>
      <c r="K5035">
        <v>520</v>
      </c>
      <c r="L5035">
        <v>11.75</v>
      </c>
      <c r="M5035">
        <v>0.69321533923303835</v>
      </c>
      <c r="N5035">
        <v>1175</v>
      </c>
      <c r="O5035" t="s">
        <v>451</v>
      </c>
      <c r="P5035" t="s">
        <v>452</v>
      </c>
      <c r="Q5035" t="s">
        <v>271</v>
      </c>
      <c r="R5035" t="s">
        <v>56</v>
      </c>
      <c r="S5035" t="s">
        <v>192</v>
      </c>
      <c r="T5035" t="s">
        <v>453</v>
      </c>
      <c r="U5035" t="s">
        <v>1191</v>
      </c>
      <c r="V5035">
        <f>YEAR(sales_order1[[#This Row],[date]])</f>
        <v>2022</v>
      </c>
      <c r="W5035" t="str">
        <f>TEXT(sales_order1[[#This Row],[date]], "Mmm")</f>
        <v>Apr</v>
      </c>
      <c r="X5035">
        <f>VALUE(TEXT(sales_order1[[#This Row],[date]], "D"))</f>
        <v>4</v>
      </c>
      <c r="Y5035">
        <v>14</v>
      </c>
    </row>
    <row r="5036" spans="1:25" x14ac:dyDescent="0.25">
      <c r="A5036" s="1">
        <v>44655</v>
      </c>
      <c r="B5036">
        <v>70633</v>
      </c>
      <c r="C5036" t="s">
        <v>181</v>
      </c>
      <c r="D5036" t="str">
        <f>VLOOKUP(sales_order1[[#This Row],[itemCode]],product_details3!B:C,2,0)</f>
        <v>EXFP100</v>
      </c>
      <c r="E5036" t="s">
        <v>182</v>
      </c>
      <c r="F5036" t="s">
        <v>183</v>
      </c>
      <c r="G5036">
        <v>50</v>
      </c>
      <c r="H5036">
        <v>21.95</v>
      </c>
      <c r="I5036">
        <v>1097.5</v>
      </c>
      <c r="J5036">
        <v>8.1999999999999993</v>
      </c>
      <c r="K5036">
        <v>410</v>
      </c>
      <c r="L5036">
        <v>13.75</v>
      </c>
      <c r="M5036">
        <v>0.62642369020501143</v>
      </c>
      <c r="N5036">
        <v>687.5</v>
      </c>
      <c r="O5036" t="s">
        <v>676</v>
      </c>
      <c r="P5036" t="s">
        <v>677</v>
      </c>
      <c r="Q5036" t="s">
        <v>93</v>
      </c>
      <c r="R5036" t="s">
        <v>72</v>
      </c>
      <c r="S5036" t="s">
        <v>94</v>
      </c>
      <c r="T5036" t="s">
        <v>678</v>
      </c>
      <c r="U5036" t="s">
        <v>1190</v>
      </c>
      <c r="V5036">
        <f>YEAR(sales_order1[[#This Row],[date]])</f>
        <v>2022</v>
      </c>
      <c r="W5036" t="str">
        <f>TEXT(sales_order1[[#This Row],[date]], "Mmm")</f>
        <v>Apr</v>
      </c>
      <c r="X5036">
        <f>VALUE(TEXT(sales_order1[[#This Row],[date]], "D"))</f>
        <v>4</v>
      </c>
      <c r="Y5036">
        <v>14</v>
      </c>
    </row>
    <row r="5037" spans="1:25" x14ac:dyDescent="0.25">
      <c r="A5037" s="1">
        <v>44655</v>
      </c>
      <c r="B5037">
        <v>70634</v>
      </c>
      <c r="C5037" t="s">
        <v>115</v>
      </c>
      <c r="D5037" t="str">
        <f>VLOOKUP(sales_order1[[#This Row],[itemCode]],product_details3!B:C,2,0)</f>
        <v>SCRS30100</v>
      </c>
      <c r="E5037" t="s">
        <v>116</v>
      </c>
      <c r="F5037" t="s">
        <v>61</v>
      </c>
      <c r="G5037">
        <v>50</v>
      </c>
      <c r="H5037">
        <v>32.75</v>
      </c>
      <c r="I5037">
        <v>1637.5</v>
      </c>
      <c r="J5037">
        <v>11.25</v>
      </c>
      <c r="K5037">
        <v>562.5</v>
      </c>
      <c r="L5037">
        <v>21.5</v>
      </c>
      <c r="M5037">
        <v>0.65648854961832059</v>
      </c>
      <c r="N5037">
        <v>1075</v>
      </c>
      <c r="O5037" t="s">
        <v>284</v>
      </c>
      <c r="P5037" t="s">
        <v>285</v>
      </c>
      <c r="Q5037" t="s">
        <v>48</v>
      </c>
      <c r="R5037" t="s">
        <v>25</v>
      </c>
      <c r="S5037" t="s">
        <v>286</v>
      </c>
      <c r="T5037" t="s">
        <v>287</v>
      </c>
      <c r="U5037" t="s">
        <v>1191</v>
      </c>
      <c r="V5037">
        <f>YEAR(sales_order1[[#This Row],[date]])</f>
        <v>2022</v>
      </c>
      <c r="W5037" t="str">
        <f>TEXT(sales_order1[[#This Row],[date]], "Mmm")</f>
        <v>Apr</v>
      </c>
      <c r="X5037">
        <f>VALUE(TEXT(sales_order1[[#This Row],[date]], "D"))</f>
        <v>4</v>
      </c>
      <c r="Y5037">
        <v>14</v>
      </c>
    </row>
    <row r="5038" spans="1:25" x14ac:dyDescent="0.25">
      <c r="A5038" s="1">
        <v>44655</v>
      </c>
      <c r="B5038">
        <v>70635</v>
      </c>
      <c r="C5038" t="s">
        <v>115</v>
      </c>
      <c r="D5038" t="str">
        <f>VLOOKUP(sales_order1[[#This Row],[itemCode]],product_details3!B:C,2,0)</f>
        <v>SCRS30100</v>
      </c>
      <c r="E5038" t="s">
        <v>116</v>
      </c>
      <c r="F5038" t="s">
        <v>61</v>
      </c>
      <c r="G5038">
        <v>200</v>
      </c>
      <c r="H5038">
        <v>32.75</v>
      </c>
      <c r="I5038">
        <v>6550</v>
      </c>
      <c r="J5038">
        <v>11.25</v>
      </c>
      <c r="K5038">
        <v>2250</v>
      </c>
      <c r="L5038">
        <v>21.5</v>
      </c>
      <c r="M5038">
        <v>0.65648854961832059</v>
      </c>
      <c r="N5038">
        <v>4300</v>
      </c>
      <c r="O5038" t="s">
        <v>556</v>
      </c>
      <c r="P5038" t="s">
        <v>557</v>
      </c>
      <c r="Q5038" t="s">
        <v>213</v>
      </c>
      <c r="R5038" t="s">
        <v>25</v>
      </c>
      <c r="S5038" t="s">
        <v>402</v>
      </c>
      <c r="T5038" t="s">
        <v>558</v>
      </c>
      <c r="U5038" t="s">
        <v>1191</v>
      </c>
      <c r="V5038">
        <f>YEAR(sales_order1[[#This Row],[date]])</f>
        <v>2022</v>
      </c>
      <c r="W5038" t="str">
        <f>TEXT(sales_order1[[#This Row],[date]], "Mmm")</f>
        <v>Apr</v>
      </c>
      <c r="X5038">
        <f>VALUE(TEXT(sales_order1[[#This Row],[date]], "D"))</f>
        <v>4</v>
      </c>
      <c r="Y5038">
        <v>14</v>
      </c>
    </row>
    <row r="5039" spans="1:25" x14ac:dyDescent="0.25">
      <c r="A5039" s="1">
        <v>44656</v>
      </c>
      <c r="B5039">
        <v>70636</v>
      </c>
      <c r="C5039" t="s">
        <v>325</v>
      </c>
      <c r="D5039" t="str">
        <f>VLOOKUP(sales_order1[[#This Row],[itemCode]],product_details3!B:C,2,0)</f>
        <v>EXFG100</v>
      </c>
      <c r="E5039" t="s">
        <v>326</v>
      </c>
      <c r="F5039" t="s">
        <v>183</v>
      </c>
      <c r="G5039">
        <v>150</v>
      </c>
      <c r="H5039">
        <v>20.75</v>
      </c>
      <c r="I5039">
        <v>3112.5</v>
      </c>
      <c r="J5039">
        <v>7.45</v>
      </c>
      <c r="K5039">
        <v>1117.5</v>
      </c>
      <c r="L5039">
        <v>13.3</v>
      </c>
      <c r="M5039">
        <v>0.64096385542168677</v>
      </c>
      <c r="N5039">
        <v>1995</v>
      </c>
      <c r="O5039" t="s">
        <v>481</v>
      </c>
      <c r="P5039" t="s">
        <v>482</v>
      </c>
      <c r="Q5039" t="s">
        <v>107</v>
      </c>
      <c r="R5039" t="s">
        <v>40</v>
      </c>
      <c r="S5039" t="s">
        <v>101</v>
      </c>
      <c r="T5039" t="s">
        <v>483</v>
      </c>
      <c r="U5039" t="s">
        <v>1190</v>
      </c>
      <c r="V5039">
        <f>YEAR(sales_order1[[#This Row],[date]])</f>
        <v>2022</v>
      </c>
      <c r="W5039" t="str">
        <f>TEXT(sales_order1[[#This Row],[date]], "Mmm")</f>
        <v>Apr</v>
      </c>
      <c r="X5039">
        <f>VALUE(TEXT(sales_order1[[#This Row],[date]], "D"))</f>
        <v>5</v>
      </c>
      <c r="Y5039">
        <v>14</v>
      </c>
    </row>
    <row r="5040" spans="1:25" x14ac:dyDescent="0.25">
      <c r="A5040" s="1">
        <v>44656</v>
      </c>
      <c r="B5040">
        <v>70637</v>
      </c>
      <c r="C5040" t="s">
        <v>335</v>
      </c>
      <c r="D5040" t="str">
        <f>VLOOKUP(sales_order1[[#This Row],[itemCode]],product_details3!B:C,2,0)</f>
        <v>CLNF50</v>
      </c>
      <c r="E5040" t="s">
        <v>336</v>
      </c>
      <c r="F5040" t="s">
        <v>45</v>
      </c>
      <c r="G5040">
        <v>50</v>
      </c>
      <c r="H5040">
        <v>7.3</v>
      </c>
      <c r="I5040">
        <v>365</v>
      </c>
      <c r="J5040">
        <v>2.8</v>
      </c>
      <c r="K5040">
        <v>140</v>
      </c>
      <c r="L5040">
        <v>4.5</v>
      </c>
      <c r="M5040">
        <v>0.61643835616438358</v>
      </c>
      <c r="N5040">
        <v>225</v>
      </c>
      <c r="O5040" t="s">
        <v>184</v>
      </c>
      <c r="P5040" t="s">
        <v>185</v>
      </c>
      <c r="Q5040" t="s">
        <v>186</v>
      </c>
      <c r="R5040" t="s">
        <v>112</v>
      </c>
      <c r="S5040" t="s">
        <v>187</v>
      </c>
      <c r="T5040" t="s">
        <v>188</v>
      </c>
      <c r="U5040" t="s">
        <v>1189</v>
      </c>
      <c r="V5040">
        <f>YEAR(sales_order1[[#This Row],[date]])</f>
        <v>2022</v>
      </c>
      <c r="W5040" t="str">
        <f>TEXT(sales_order1[[#This Row],[date]], "Mmm")</f>
        <v>Apr</v>
      </c>
      <c r="X5040">
        <f>VALUE(TEXT(sales_order1[[#This Row],[date]], "D"))</f>
        <v>5</v>
      </c>
      <c r="Y5040">
        <v>14</v>
      </c>
    </row>
    <row r="5041" spans="1:25" x14ac:dyDescent="0.25">
      <c r="A5041" s="1">
        <v>44656</v>
      </c>
      <c r="B5041">
        <v>70638</v>
      </c>
      <c r="C5041" t="s">
        <v>19</v>
      </c>
      <c r="D5041" t="str">
        <f>VLOOKUP(sales_order1[[#This Row],[itemCode]],product_details3!B:C,2,0)</f>
        <v>MSTH100</v>
      </c>
      <c r="E5041" t="s">
        <v>20</v>
      </c>
      <c r="F5041" t="s">
        <v>21</v>
      </c>
      <c r="G5041">
        <v>250</v>
      </c>
      <c r="H5041">
        <v>26.25</v>
      </c>
      <c r="I5041">
        <v>6562.5</v>
      </c>
      <c r="J5041">
        <v>7.75</v>
      </c>
      <c r="K5041">
        <v>1937.5</v>
      </c>
      <c r="L5041">
        <v>18.5</v>
      </c>
      <c r="M5041">
        <v>0.70476190476190481</v>
      </c>
      <c r="N5041">
        <v>4625</v>
      </c>
      <c r="O5041" t="s">
        <v>679</v>
      </c>
      <c r="P5041" t="s">
        <v>680</v>
      </c>
      <c r="Q5041" t="s">
        <v>71</v>
      </c>
      <c r="R5041" t="s">
        <v>72</v>
      </c>
      <c r="S5041" t="s">
        <v>73</v>
      </c>
      <c r="T5041" t="s">
        <v>681</v>
      </c>
      <c r="U5041" t="s">
        <v>1190</v>
      </c>
      <c r="V5041">
        <f>YEAR(sales_order1[[#This Row],[date]])</f>
        <v>2022</v>
      </c>
      <c r="W5041" t="str">
        <f>TEXT(sales_order1[[#This Row],[date]], "Mmm")</f>
        <v>Apr</v>
      </c>
      <c r="X5041">
        <f>VALUE(TEXT(sales_order1[[#This Row],[date]], "D"))</f>
        <v>5</v>
      </c>
      <c r="Y5041">
        <v>14</v>
      </c>
    </row>
    <row r="5042" spans="1:25" x14ac:dyDescent="0.25">
      <c r="A5042" s="1">
        <v>44656</v>
      </c>
      <c r="B5042">
        <v>70639</v>
      </c>
      <c r="C5042" t="s">
        <v>19</v>
      </c>
      <c r="D5042" t="str">
        <f>VLOOKUP(sales_order1[[#This Row],[itemCode]],product_details3!B:C,2,0)</f>
        <v>MSTH100</v>
      </c>
      <c r="E5042" t="s">
        <v>20</v>
      </c>
      <c r="F5042" t="s">
        <v>21</v>
      </c>
      <c r="G5042">
        <v>200</v>
      </c>
      <c r="H5042">
        <v>26.25</v>
      </c>
      <c r="I5042">
        <v>5250</v>
      </c>
      <c r="J5042">
        <v>7.75</v>
      </c>
      <c r="K5042">
        <v>1550</v>
      </c>
      <c r="L5042">
        <v>18.5</v>
      </c>
      <c r="M5042">
        <v>0.70476190476190481</v>
      </c>
      <c r="N5042">
        <v>3700</v>
      </c>
      <c r="O5042" t="s">
        <v>469</v>
      </c>
      <c r="P5042" t="s">
        <v>470</v>
      </c>
      <c r="Q5042" t="s">
        <v>160</v>
      </c>
      <c r="R5042" t="s">
        <v>112</v>
      </c>
      <c r="S5042" t="s">
        <v>161</v>
      </c>
      <c r="T5042" t="s">
        <v>471</v>
      </c>
      <c r="U5042" t="s">
        <v>1189</v>
      </c>
      <c r="V5042">
        <f>YEAR(sales_order1[[#This Row],[date]])</f>
        <v>2022</v>
      </c>
      <c r="W5042" t="str">
        <f>TEXT(sales_order1[[#This Row],[date]], "Mmm")</f>
        <v>Apr</v>
      </c>
      <c r="X5042">
        <f>VALUE(TEXT(sales_order1[[#This Row],[date]], "D"))</f>
        <v>5</v>
      </c>
      <c r="Y5042">
        <v>14</v>
      </c>
    </row>
    <row r="5043" spans="1:25" x14ac:dyDescent="0.25">
      <c r="A5043" s="1">
        <v>44656</v>
      </c>
      <c r="B5043">
        <v>70640</v>
      </c>
      <c r="C5043" t="s">
        <v>35</v>
      </c>
      <c r="D5043" t="str">
        <f>VLOOKUP(sales_order1[[#This Row],[itemCode]],product_details3!B:C,2,0)</f>
        <v>SRMA30</v>
      </c>
      <c r="E5043" t="s">
        <v>36</v>
      </c>
      <c r="F5043" t="s">
        <v>30</v>
      </c>
      <c r="G5043">
        <v>100</v>
      </c>
      <c r="H5043">
        <v>26.2</v>
      </c>
      <c r="I5043">
        <v>2620</v>
      </c>
      <c r="J5043">
        <v>9.4</v>
      </c>
      <c r="K5043">
        <v>940</v>
      </c>
      <c r="L5043">
        <v>16.8</v>
      </c>
      <c r="M5043">
        <v>0.6412213740458016</v>
      </c>
      <c r="N5043">
        <v>1680</v>
      </c>
      <c r="O5043" t="s">
        <v>824</v>
      </c>
      <c r="P5043" t="s">
        <v>825</v>
      </c>
      <c r="Q5043" t="s">
        <v>271</v>
      </c>
      <c r="R5043" t="s">
        <v>56</v>
      </c>
      <c r="S5043" t="s">
        <v>192</v>
      </c>
      <c r="T5043" t="s">
        <v>453</v>
      </c>
      <c r="U5043" t="s">
        <v>1191</v>
      </c>
      <c r="V5043">
        <f>YEAR(sales_order1[[#This Row],[date]])</f>
        <v>2022</v>
      </c>
      <c r="W5043" t="str">
        <f>TEXT(sales_order1[[#This Row],[date]], "Mmm")</f>
        <v>Apr</v>
      </c>
      <c r="X5043">
        <f>VALUE(TEXT(sales_order1[[#This Row],[date]], "D"))</f>
        <v>5</v>
      </c>
      <c r="Y5043">
        <v>14</v>
      </c>
    </row>
    <row r="5044" spans="1:25" x14ac:dyDescent="0.25">
      <c r="A5044" s="1">
        <v>44656</v>
      </c>
      <c r="B5044">
        <v>70641</v>
      </c>
      <c r="C5044" t="s">
        <v>329</v>
      </c>
      <c r="D5044" t="str">
        <f>VLOOKUP(sales_order1[[#This Row],[itemCode]],product_details3!B:C,2,0)</f>
        <v>TNRS150</v>
      </c>
      <c r="E5044" t="s">
        <v>330</v>
      </c>
      <c r="F5044" t="s">
        <v>124</v>
      </c>
      <c r="G5044">
        <v>100</v>
      </c>
      <c r="H5044">
        <v>19.649999999999999</v>
      </c>
      <c r="I5044">
        <v>1965</v>
      </c>
      <c r="J5044">
        <v>6.55</v>
      </c>
      <c r="K5044">
        <v>655</v>
      </c>
      <c r="L5044">
        <v>13.1</v>
      </c>
      <c r="M5044">
        <v>0.66666666666666663</v>
      </c>
      <c r="N5044">
        <v>1310</v>
      </c>
      <c r="O5044" t="s">
        <v>341</v>
      </c>
      <c r="P5044" t="s">
        <v>342</v>
      </c>
      <c r="Q5044" t="s">
        <v>146</v>
      </c>
      <c r="R5044" t="s">
        <v>112</v>
      </c>
      <c r="S5044" t="s">
        <v>343</v>
      </c>
      <c r="T5044" t="s">
        <v>95</v>
      </c>
      <c r="U5044" t="s">
        <v>1190</v>
      </c>
      <c r="V5044">
        <f>YEAR(sales_order1[[#This Row],[date]])</f>
        <v>2022</v>
      </c>
      <c r="W5044" t="str">
        <f>TEXT(sales_order1[[#This Row],[date]], "Mmm")</f>
        <v>Apr</v>
      </c>
      <c r="X5044">
        <f>VALUE(TEXT(sales_order1[[#This Row],[date]], "D"))</f>
        <v>5</v>
      </c>
      <c r="Y5044">
        <v>14</v>
      </c>
    </row>
    <row r="5045" spans="1:25" x14ac:dyDescent="0.25">
      <c r="A5045" s="1">
        <v>44656</v>
      </c>
      <c r="B5045">
        <v>70642</v>
      </c>
      <c r="C5045" t="s">
        <v>51</v>
      </c>
      <c r="D5045" t="str">
        <f>VLOOKUP(sales_order1[[#This Row],[itemCode]],product_details3!B:C,2,0)</f>
        <v>MSTH50</v>
      </c>
      <c r="E5045" t="s">
        <v>52</v>
      </c>
      <c r="F5045" t="s">
        <v>21</v>
      </c>
      <c r="G5045">
        <v>50</v>
      </c>
      <c r="H5045">
        <v>15.75</v>
      </c>
      <c r="I5045">
        <v>787.5</v>
      </c>
      <c r="J5045">
        <v>4.45</v>
      </c>
      <c r="K5045">
        <v>222.5</v>
      </c>
      <c r="L5045">
        <v>11.3</v>
      </c>
      <c r="M5045">
        <v>0.71746031746031746</v>
      </c>
      <c r="N5045">
        <v>565</v>
      </c>
      <c r="O5045" t="s">
        <v>547</v>
      </c>
      <c r="P5045" t="s">
        <v>548</v>
      </c>
      <c r="Q5045" t="s">
        <v>146</v>
      </c>
      <c r="R5045" t="s">
        <v>112</v>
      </c>
      <c r="S5045" t="s">
        <v>147</v>
      </c>
      <c r="T5045" t="s">
        <v>549</v>
      </c>
      <c r="U5045" t="s">
        <v>1190</v>
      </c>
      <c r="V5045">
        <f>YEAR(sales_order1[[#This Row],[date]])</f>
        <v>2022</v>
      </c>
      <c r="W5045" t="str">
        <f>TEXT(sales_order1[[#This Row],[date]], "Mmm")</f>
        <v>Apr</v>
      </c>
      <c r="X5045">
        <f>VALUE(TEXT(sales_order1[[#This Row],[date]], "D"))</f>
        <v>5</v>
      </c>
      <c r="Y5045">
        <v>14</v>
      </c>
    </row>
    <row r="5046" spans="1:25" x14ac:dyDescent="0.25">
      <c r="A5046" s="1">
        <v>44656</v>
      </c>
      <c r="B5046">
        <v>70643</v>
      </c>
      <c r="C5046" t="s">
        <v>115</v>
      </c>
      <c r="D5046" t="str">
        <f>VLOOKUP(sales_order1[[#This Row],[itemCode]],product_details3!B:C,2,0)</f>
        <v>SCRS30100</v>
      </c>
      <c r="E5046" t="s">
        <v>116</v>
      </c>
      <c r="F5046" t="s">
        <v>61</v>
      </c>
      <c r="G5046">
        <v>100</v>
      </c>
      <c r="H5046">
        <v>32.75</v>
      </c>
      <c r="I5046">
        <v>3275</v>
      </c>
      <c r="J5046">
        <v>11.25</v>
      </c>
      <c r="K5046">
        <v>1125</v>
      </c>
      <c r="L5046">
        <v>21.5</v>
      </c>
      <c r="M5046">
        <v>0.65648854961832059</v>
      </c>
      <c r="N5046">
        <v>2150</v>
      </c>
      <c r="O5046" t="s">
        <v>262</v>
      </c>
      <c r="P5046" t="s">
        <v>263</v>
      </c>
      <c r="Q5046" t="s">
        <v>264</v>
      </c>
      <c r="R5046" t="s">
        <v>56</v>
      </c>
      <c r="S5046" t="s">
        <v>133</v>
      </c>
      <c r="T5046" t="s">
        <v>265</v>
      </c>
      <c r="U5046" t="s">
        <v>1191</v>
      </c>
      <c r="V5046">
        <f>YEAR(sales_order1[[#This Row],[date]])</f>
        <v>2022</v>
      </c>
      <c r="W5046" t="str">
        <f>TEXT(sales_order1[[#This Row],[date]], "Mmm")</f>
        <v>Apr</v>
      </c>
      <c r="X5046">
        <f>VALUE(TEXT(sales_order1[[#This Row],[date]], "D"))</f>
        <v>5</v>
      </c>
      <c r="Y5046">
        <v>14</v>
      </c>
    </row>
    <row r="5047" spans="1:25" x14ac:dyDescent="0.25">
      <c r="A5047" s="1">
        <v>44656</v>
      </c>
      <c r="B5047">
        <v>70644</v>
      </c>
      <c r="C5047" t="s">
        <v>329</v>
      </c>
      <c r="D5047" t="str">
        <f>VLOOKUP(sales_order1[[#This Row],[itemCode]],product_details3!B:C,2,0)</f>
        <v>TNRS150</v>
      </c>
      <c r="E5047" t="s">
        <v>330</v>
      </c>
      <c r="F5047" t="s">
        <v>124</v>
      </c>
      <c r="G5047">
        <v>200</v>
      </c>
      <c r="H5047">
        <v>19.649999999999999</v>
      </c>
      <c r="I5047">
        <v>3930</v>
      </c>
      <c r="J5047">
        <v>6.55</v>
      </c>
      <c r="K5047">
        <v>1310</v>
      </c>
      <c r="L5047">
        <v>13.1</v>
      </c>
      <c r="M5047">
        <v>0.66666666666666663</v>
      </c>
      <c r="N5047">
        <v>2620</v>
      </c>
      <c r="O5047" t="s">
        <v>606</v>
      </c>
      <c r="P5047" t="s">
        <v>607</v>
      </c>
      <c r="Q5047" t="s">
        <v>239</v>
      </c>
      <c r="R5047" t="s">
        <v>112</v>
      </c>
      <c r="S5047" t="s">
        <v>368</v>
      </c>
      <c r="T5047" t="s">
        <v>608</v>
      </c>
      <c r="U5047" t="s">
        <v>1189</v>
      </c>
      <c r="V5047">
        <f>YEAR(sales_order1[[#This Row],[date]])</f>
        <v>2022</v>
      </c>
      <c r="W5047" t="str">
        <f>TEXT(sales_order1[[#This Row],[date]], "Mmm")</f>
        <v>Apr</v>
      </c>
      <c r="X5047">
        <f>VALUE(TEXT(sales_order1[[#This Row],[date]], "D"))</f>
        <v>5</v>
      </c>
      <c r="Y5047">
        <v>14</v>
      </c>
    </row>
    <row r="5048" spans="1:25" x14ac:dyDescent="0.25">
      <c r="A5048" s="1">
        <v>44657</v>
      </c>
      <c r="B5048">
        <v>70645</v>
      </c>
      <c r="C5048" t="s">
        <v>149</v>
      </c>
      <c r="D5048" t="str">
        <f>VLOOKUP(sales_order1[[#This Row],[itemCode]],product_details3!B:C,2,0)</f>
        <v>MKRW80</v>
      </c>
      <c r="E5048" t="s">
        <v>150</v>
      </c>
      <c r="F5048" t="s">
        <v>151</v>
      </c>
      <c r="G5048">
        <v>50</v>
      </c>
      <c r="H5048">
        <v>14.65</v>
      </c>
      <c r="I5048">
        <v>732.5</v>
      </c>
      <c r="J5048">
        <v>6.55</v>
      </c>
      <c r="K5048">
        <v>327.5</v>
      </c>
      <c r="L5048">
        <v>8.1</v>
      </c>
      <c r="M5048">
        <v>0.55290102389078488</v>
      </c>
      <c r="N5048">
        <v>405</v>
      </c>
      <c r="O5048" t="s">
        <v>266</v>
      </c>
      <c r="P5048" t="s">
        <v>267</v>
      </c>
      <c r="Q5048" t="s">
        <v>154</v>
      </c>
      <c r="R5048" t="s">
        <v>56</v>
      </c>
      <c r="S5048" t="s">
        <v>133</v>
      </c>
      <c r="T5048" t="s">
        <v>268</v>
      </c>
      <c r="U5048" t="s">
        <v>1191</v>
      </c>
      <c r="V5048">
        <f>YEAR(sales_order1[[#This Row],[date]])</f>
        <v>2022</v>
      </c>
      <c r="W5048" t="str">
        <f>TEXT(sales_order1[[#This Row],[date]], "Mmm")</f>
        <v>Apr</v>
      </c>
      <c r="X5048">
        <f>VALUE(TEXT(sales_order1[[#This Row],[date]], "D"))</f>
        <v>6</v>
      </c>
      <c r="Y5048">
        <v>14</v>
      </c>
    </row>
    <row r="5049" spans="1:25" x14ac:dyDescent="0.25">
      <c r="A5049" s="1">
        <v>44657</v>
      </c>
      <c r="B5049">
        <v>70646</v>
      </c>
      <c r="C5049" t="s">
        <v>404</v>
      </c>
      <c r="D5049" t="str">
        <f>VLOOKUP(sales_order1[[#This Row],[itemCode]],product_details3!B:C,2,0)</f>
        <v>TNRE200</v>
      </c>
      <c r="E5049" t="s">
        <v>405</v>
      </c>
      <c r="F5049" t="s">
        <v>124</v>
      </c>
      <c r="G5049">
        <v>50</v>
      </c>
      <c r="H5049">
        <v>22.6</v>
      </c>
      <c r="I5049">
        <v>1130</v>
      </c>
      <c r="J5049">
        <v>7.6</v>
      </c>
      <c r="K5049">
        <v>380</v>
      </c>
      <c r="L5049">
        <v>15</v>
      </c>
      <c r="M5049">
        <v>0.66371681415929207</v>
      </c>
      <c r="N5049">
        <v>750</v>
      </c>
      <c r="O5049" t="s">
        <v>487</v>
      </c>
      <c r="P5049" t="s">
        <v>488</v>
      </c>
      <c r="Q5049" t="s">
        <v>48</v>
      </c>
      <c r="R5049" t="s">
        <v>25</v>
      </c>
      <c r="S5049" t="s">
        <v>286</v>
      </c>
      <c r="T5049" t="s">
        <v>489</v>
      </c>
      <c r="U5049" t="s">
        <v>1191</v>
      </c>
      <c r="V5049">
        <f>YEAR(sales_order1[[#This Row],[date]])</f>
        <v>2022</v>
      </c>
      <c r="W5049" t="str">
        <f>TEXT(sales_order1[[#This Row],[date]], "Mmm")</f>
        <v>Apr</v>
      </c>
      <c r="X5049">
        <f>VALUE(TEXT(sales_order1[[#This Row],[date]], "D"))</f>
        <v>6</v>
      </c>
      <c r="Y5049">
        <v>14</v>
      </c>
    </row>
    <row r="5050" spans="1:25" x14ac:dyDescent="0.25">
      <c r="A5050" s="1">
        <v>44657</v>
      </c>
      <c r="B5050">
        <v>70647</v>
      </c>
      <c r="C5050" t="s">
        <v>28</v>
      </c>
      <c r="D5050" t="str">
        <f>VLOOKUP(sales_order1[[#This Row],[itemCode]],product_details3!B:C,2,0)</f>
        <v>SRMC30</v>
      </c>
      <c r="E5050" t="s">
        <v>29</v>
      </c>
      <c r="F5050" t="s">
        <v>30</v>
      </c>
      <c r="G5050">
        <v>100</v>
      </c>
      <c r="H5050">
        <v>22.6</v>
      </c>
      <c r="I5050">
        <v>2260</v>
      </c>
      <c r="J5050">
        <v>7.6</v>
      </c>
      <c r="K5050">
        <v>760</v>
      </c>
      <c r="L5050">
        <v>15</v>
      </c>
      <c r="M5050">
        <v>0.66371681415929207</v>
      </c>
      <c r="N5050">
        <v>1500</v>
      </c>
      <c r="O5050" t="s">
        <v>738</v>
      </c>
      <c r="P5050" t="s">
        <v>739</v>
      </c>
      <c r="Q5050" t="s">
        <v>107</v>
      </c>
      <c r="R5050" t="s">
        <v>40</v>
      </c>
      <c r="S5050" t="s">
        <v>101</v>
      </c>
      <c r="T5050" t="s">
        <v>740</v>
      </c>
      <c r="U5050" t="s">
        <v>1190</v>
      </c>
      <c r="V5050">
        <f>YEAR(sales_order1[[#This Row],[date]])</f>
        <v>2022</v>
      </c>
      <c r="W5050" t="str">
        <f>TEXT(sales_order1[[#This Row],[date]], "Mmm")</f>
        <v>Apr</v>
      </c>
      <c r="X5050">
        <f>VALUE(TEXT(sales_order1[[#This Row],[date]], "D"))</f>
        <v>6</v>
      </c>
      <c r="Y5050">
        <v>14</v>
      </c>
    </row>
    <row r="5051" spans="1:25" x14ac:dyDescent="0.25">
      <c r="A5051" s="1">
        <v>44657</v>
      </c>
      <c r="B5051">
        <v>70648</v>
      </c>
      <c r="C5051" t="s">
        <v>28</v>
      </c>
      <c r="D5051" t="str">
        <f>VLOOKUP(sales_order1[[#This Row],[itemCode]],product_details3!B:C,2,0)</f>
        <v>SRMC30</v>
      </c>
      <c r="E5051" t="s">
        <v>29</v>
      </c>
      <c r="F5051" t="s">
        <v>30</v>
      </c>
      <c r="G5051">
        <v>150</v>
      </c>
      <c r="H5051">
        <v>22.6</v>
      </c>
      <c r="I5051">
        <v>3390</v>
      </c>
      <c r="J5051">
        <v>7.6</v>
      </c>
      <c r="K5051">
        <v>1140</v>
      </c>
      <c r="L5051">
        <v>15</v>
      </c>
      <c r="M5051">
        <v>0.66371681415929207</v>
      </c>
      <c r="N5051">
        <v>2250</v>
      </c>
      <c r="O5051" t="s">
        <v>400</v>
      </c>
      <c r="P5051" t="s">
        <v>401</v>
      </c>
      <c r="Q5051" t="s">
        <v>213</v>
      </c>
      <c r="R5051" t="s">
        <v>25</v>
      </c>
      <c r="S5051" t="s">
        <v>402</v>
      </c>
      <c r="T5051" t="s">
        <v>403</v>
      </c>
      <c r="U5051" t="s">
        <v>1191</v>
      </c>
      <c r="V5051">
        <f>YEAR(sales_order1[[#This Row],[date]])</f>
        <v>2022</v>
      </c>
      <c r="W5051" t="str">
        <f>TEXT(sales_order1[[#This Row],[date]], "Mmm")</f>
        <v>Apr</v>
      </c>
      <c r="X5051">
        <f>VALUE(TEXT(sales_order1[[#This Row],[date]], "D"))</f>
        <v>6</v>
      </c>
      <c r="Y5051">
        <v>14</v>
      </c>
    </row>
    <row r="5052" spans="1:25" x14ac:dyDescent="0.25">
      <c r="A5052" s="1">
        <v>44657</v>
      </c>
      <c r="B5052">
        <v>70649</v>
      </c>
      <c r="C5052" t="s">
        <v>325</v>
      </c>
      <c r="D5052" t="str">
        <f>VLOOKUP(sales_order1[[#This Row],[itemCode]],product_details3!B:C,2,0)</f>
        <v>EXFG100</v>
      </c>
      <c r="E5052" t="s">
        <v>326</v>
      </c>
      <c r="F5052" t="s">
        <v>183</v>
      </c>
      <c r="G5052">
        <v>150</v>
      </c>
      <c r="H5052">
        <v>20.75</v>
      </c>
      <c r="I5052">
        <v>3112.5</v>
      </c>
      <c r="J5052">
        <v>7.45</v>
      </c>
      <c r="K5052">
        <v>1117.5</v>
      </c>
      <c r="L5052">
        <v>13.3</v>
      </c>
      <c r="M5052">
        <v>0.64096385542168677</v>
      </c>
      <c r="N5052">
        <v>1995</v>
      </c>
      <c r="O5052" t="s">
        <v>597</v>
      </c>
      <c r="P5052" t="s">
        <v>598</v>
      </c>
      <c r="Q5052" t="s">
        <v>239</v>
      </c>
      <c r="R5052" t="s">
        <v>112</v>
      </c>
      <c r="S5052" t="s">
        <v>368</v>
      </c>
      <c r="T5052" t="s">
        <v>599</v>
      </c>
      <c r="U5052" t="s">
        <v>1189</v>
      </c>
      <c r="V5052">
        <f>YEAR(sales_order1[[#This Row],[date]])</f>
        <v>2022</v>
      </c>
      <c r="W5052" t="str">
        <f>TEXT(sales_order1[[#This Row],[date]], "Mmm")</f>
        <v>Apr</v>
      </c>
      <c r="X5052">
        <f>VALUE(TEXT(sales_order1[[#This Row],[date]], "D"))</f>
        <v>6</v>
      </c>
      <c r="Y5052">
        <v>14</v>
      </c>
    </row>
    <row r="5053" spans="1:25" x14ac:dyDescent="0.25">
      <c r="A5053" s="1">
        <v>44657</v>
      </c>
      <c r="B5053">
        <v>70650</v>
      </c>
      <c r="C5053" t="s">
        <v>67</v>
      </c>
      <c r="D5053" t="str">
        <f>VLOOKUP(sales_order1[[#This Row],[itemCode]],product_details3!B:C,2,0)</f>
        <v>SRMH15</v>
      </c>
      <c r="E5053" t="s">
        <v>68</v>
      </c>
      <c r="F5053" t="s">
        <v>30</v>
      </c>
      <c r="G5053">
        <v>50</v>
      </c>
      <c r="H5053">
        <v>15.75</v>
      </c>
      <c r="I5053">
        <v>787.5</v>
      </c>
      <c r="J5053">
        <v>5.45</v>
      </c>
      <c r="K5053">
        <v>272.5</v>
      </c>
      <c r="L5053">
        <v>10.3</v>
      </c>
      <c r="M5053">
        <v>0.65396825396825398</v>
      </c>
      <c r="N5053">
        <v>515</v>
      </c>
      <c r="O5053" t="s">
        <v>293</v>
      </c>
      <c r="P5053" t="s">
        <v>294</v>
      </c>
      <c r="Q5053" t="s">
        <v>154</v>
      </c>
      <c r="R5053" t="s">
        <v>56</v>
      </c>
      <c r="S5053" t="s">
        <v>133</v>
      </c>
      <c r="T5053" t="s">
        <v>155</v>
      </c>
      <c r="U5053" t="s">
        <v>1191</v>
      </c>
      <c r="V5053">
        <f>YEAR(sales_order1[[#This Row],[date]])</f>
        <v>2022</v>
      </c>
      <c r="W5053" t="str">
        <f>TEXT(sales_order1[[#This Row],[date]], "Mmm")</f>
        <v>Apr</v>
      </c>
      <c r="X5053">
        <f>VALUE(TEXT(sales_order1[[#This Row],[date]], "D"))</f>
        <v>6</v>
      </c>
      <c r="Y5053">
        <v>14</v>
      </c>
    </row>
    <row r="5054" spans="1:25" x14ac:dyDescent="0.25">
      <c r="A5054" s="1">
        <v>44657</v>
      </c>
      <c r="B5054">
        <v>70651</v>
      </c>
      <c r="C5054" t="s">
        <v>325</v>
      </c>
      <c r="D5054" t="str">
        <f>VLOOKUP(sales_order1[[#This Row],[itemCode]],product_details3!B:C,2,0)</f>
        <v>EXFG100</v>
      </c>
      <c r="E5054" t="s">
        <v>326</v>
      </c>
      <c r="F5054" t="s">
        <v>183</v>
      </c>
      <c r="G5054">
        <v>50</v>
      </c>
      <c r="H5054">
        <v>20.75</v>
      </c>
      <c r="I5054">
        <v>1037.5</v>
      </c>
      <c r="J5054">
        <v>7.45</v>
      </c>
      <c r="K5054">
        <v>372.5</v>
      </c>
      <c r="L5054">
        <v>13.3</v>
      </c>
      <c r="M5054">
        <v>0.64096385542168677</v>
      </c>
      <c r="N5054">
        <v>665</v>
      </c>
      <c r="O5054" t="s">
        <v>163</v>
      </c>
      <c r="P5054" t="s">
        <v>164</v>
      </c>
      <c r="Q5054" t="s">
        <v>146</v>
      </c>
      <c r="R5054" t="s">
        <v>112</v>
      </c>
      <c r="S5054" t="s">
        <v>165</v>
      </c>
      <c r="T5054" t="s">
        <v>166</v>
      </c>
      <c r="U5054" t="s">
        <v>1189</v>
      </c>
      <c r="V5054">
        <f>YEAR(sales_order1[[#This Row],[date]])</f>
        <v>2022</v>
      </c>
      <c r="W5054" t="str">
        <f>TEXT(sales_order1[[#This Row],[date]], "Mmm")</f>
        <v>Apr</v>
      </c>
      <c r="X5054">
        <f>VALUE(TEXT(sales_order1[[#This Row],[date]], "D"))</f>
        <v>6</v>
      </c>
      <c r="Y5054">
        <v>14</v>
      </c>
    </row>
    <row r="5055" spans="1:25" x14ac:dyDescent="0.25">
      <c r="A5055" s="1">
        <v>44657</v>
      </c>
      <c r="B5055">
        <v>70652</v>
      </c>
      <c r="C5055" t="s">
        <v>103</v>
      </c>
      <c r="D5055" t="str">
        <f>VLOOKUP(sales_order1[[#This Row],[itemCode]],product_details3!B:C,2,0)</f>
        <v>SCRT50</v>
      </c>
      <c r="E5055" t="s">
        <v>104</v>
      </c>
      <c r="F5055" t="s">
        <v>61</v>
      </c>
      <c r="G5055">
        <v>50</v>
      </c>
      <c r="H5055">
        <v>16.95</v>
      </c>
      <c r="I5055">
        <v>847.5</v>
      </c>
      <c r="J5055">
        <v>5.2</v>
      </c>
      <c r="K5055">
        <v>260</v>
      </c>
      <c r="L5055">
        <v>11.75</v>
      </c>
      <c r="M5055">
        <v>0.69321533923303835</v>
      </c>
      <c r="N5055">
        <v>587.5</v>
      </c>
      <c r="O5055" t="s">
        <v>779</v>
      </c>
      <c r="P5055" t="s">
        <v>780</v>
      </c>
      <c r="Q5055" t="s">
        <v>239</v>
      </c>
      <c r="R5055" t="s">
        <v>112</v>
      </c>
      <c r="S5055" t="s">
        <v>240</v>
      </c>
      <c r="T5055" t="s">
        <v>241</v>
      </c>
      <c r="U5055" t="s">
        <v>1189</v>
      </c>
      <c r="V5055">
        <f>YEAR(sales_order1[[#This Row],[date]])</f>
        <v>2022</v>
      </c>
      <c r="W5055" t="str">
        <f>TEXT(sales_order1[[#This Row],[date]], "Mmm")</f>
        <v>Apr</v>
      </c>
      <c r="X5055">
        <f>VALUE(TEXT(sales_order1[[#This Row],[date]], "D"))</f>
        <v>6</v>
      </c>
      <c r="Y5055">
        <v>14</v>
      </c>
    </row>
    <row r="5056" spans="1:25" x14ac:dyDescent="0.25">
      <c r="A5056" s="1">
        <v>44657</v>
      </c>
      <c r="B5056">
        <v>70653</v>
      </c>
      <c r="C5056" t="s">
        <v>194</v>
      </c>
      <c r="D5056" t="str">
        <f>VLOOKUP(sales_order1[[#This Row],[itemCode]],product_details3!B:C,2,0)</f>
        <v>CLNG150</v>
      </c>
      <c r="E5056" t="s">
        <v>195</v>
      </c>
      <c r="F5056" t="s">
        <v>45</v>
      </c>
      <c r="G5056">
        <v>200</v>
      </c>
      <c r="H5056">
        <v>12.75</v>
      </c>
      <c r="I5056">
        <v>2550</v>
      </c>
      <c r="J5056">
        <v>4.45</v>
      </c>
      <c r="K5056">
        <v>890</v>
      </c>
      <c r="L5056">
        <v>8.3000000000000007</v>
      </c>
      <c r="M5056">
        <v>0.65098039215686276</v>
      </c>
      <c r="N5056">
        <v>1660</v>
      </c>
      <c r="O5056" t="s">
        <v>499</v>
      </c>
      <c r="P5056" t="s">
        <v>500</v>
      </c>
      <c r="Q5056" t="s">
        <v>107</v>
      </c>
      <c r="R5056" t="s">
        <v>40</v>
      </c>
      <c r="S5056" t="s">
        <v>101</v>
      </c>
      <c r="T5056" t="s">
        <v>501</v>
      </c>
      <c r="U5056" t="s">
        <v>1190</v>
      </c>
      <c r="V5056">
        <f>YEAR(sales_order1[[#This Row],[date]])</f>
        <v>2022</v>
      </c>
      <c r="W5056" t="str">
        <f>TEXT(sales_order1[[#This Row],[date]], "Mmm")</f>
        <v>Apr</v>
      </c>
      <c r="X5056">
        <f>VALUE(TEXT(sales_order1[[#This Row],[date]], "D"))</f>
        <v>6</v>
      </c>
      <c r="Y5056">
        <v>14</v>
      </c>
    </row>
    <row r="5057" spans="1:25" x14ac:dyDescent="0.25">
      <c r="A5057" s="1">
        <v>44657</v>
      </c>
      <c r="B5057">
        <v>70654</v>
      </c>
      <c r="C5057" t="s">
        <v>135</v>
      </c>
      <c r="D5057" t="str">
        <f>VLOOKUP(sales_order1[[#This Row],[itemCode]],product_details3!B:C,2,0)</f>
        <v>MSKSH</v>
      </c>
      <c r="E5057" t="s">
        <v>136</v>
      </c>
      <c r="F5057" t="s">
        <v>137</v>
      </c>
      <c r="G5057">
        <v>100</v>
      </c>
      <c r="H5057">
        <v>18.75</v>
      </c>
      <c r="I5057">
        <v>1875</v>
      </c>
      <c r="J5057">
        <v>7.45</v>
      </c>
      <c r="K5057">
        <v>745</v>
      </c>
      <c r="L5057">
        <v>11.3</v>
      </c>
      <c r="M5057">
        <v>0.60266666666666668</v>
      </c>
      <c r="N5057">
        <v>1130</v>
      </c>
      <c r="O5057" t="s">
        <v>53</v>
      </c>
      <c r="P5057" t="s">
        <v>54</v>
      </c>
      <c r="Q5057" t="s">
        <v>55</v>
      </c>
      <c r="R5057" t="s">
        <v>56</v>
      </c>
      <c r="S5057" t="s">
        <v>57</v>
      </c>
      <c r="T5057" t="s">
        <v>58</v>
      </c>
      <c r="U5057" t="s">
        <v>1191</v>
      </c>
      <c r="V5057">
        <f>YEAR(sales_order1[[#This Row],[date]])</f>
        <v>2022</v>
      </c>
      <c r="W5057" t="str">
        <f>TEXT(sales_order1[[#This Row],[date]], "Mmm")</f>
        <v>Apr</v>
      </c>
      <c r="X5057">
        <f>VALUE(TEXT(sales_order1[[#This Row],[date]], "D"))</f>
        <v>6</v>
      </c>
      <c r="Y5057">
        <v>14</v>
      </c>
    </row>
    <row r="5058" spans="1:25" x14ac:dyDescent="0.25">
      <c r="A5058" s="1">
        <v>44657</v>
      </c>
      <c r="B5058">
        <v>70655</v>
      </c>
      <c r="C5058" t="s">
        <v>51</v>
      </c>
      <c r="D5058" t="str">
        <f>VLOOKUP(sales_order1[[#This Row],[itemCode]],product_details3!B:C,2,0)</f>
        <v>MSTH50</v>
      </c>
      <c r="E5058" t="s">
        <v>52</v>
      </c>
      <c r="F5058" t="s">
        <v>21</v>
      </c>
      <c r="G5058">
        <v>150</v>
      </c>
      <c r="H5058">
        <v>15.75</v>
      </c>
      <c r="I5058">
        <v>2362.5</v>
      </c>
      <c r="J5058">
        <v>4.45</v>
      </c>
      <c r="K5058">
        <v>667.5</v>
      </c>
      <c r="L5058">
        <v>11.3</v>
      </c>
      <c r="M5058">
        <v>0.71746031746031746</v>
      </c>
      <c r="N5058">
        <v>1695</v>
      </c>
      <c r="O5058" t="s">
        <v>600</v>
      </c>
      <c r="P5058" t="s">
        <v>601</v>
      </c>
      <c r="Q5058" t="s">
        <v>100</v>
      </c>
      <c r="R5058" t="s">
        <v>40</v>
      </c>
      <c r="S5058" t="s">
        <v>101</v>
      </c>
      <c r="T5058" t="s">
        <v>602</v>
      </c>
      <c r="U5058" t="s">
        <v>1190</v>
      </c>
      <c r="V5058">
        <f>YEAR(sales_order1[[#This Row],[date]])</f>
        <v>2022</v>
      </c>
      <c r="W5058" t="str">
        <f>TEXT(sales_order1[[#This Row],[date]], "Mmm")</f>
        <v>Apr</v>
      </c>
      <c r="X5058">
        <f>VALUE(TEXT(sales_order1[[#This Row],[date]], "D"))</f>
        <v>6</v>
      </c>
      <c r="Y5058">
        <v>14</v>
      </c>
    </row>
    <row r="5059" spans="1:25" x14ac:dyDescent="0.25">
      <c r="A5059" s="1">
        <v>44658</v>
      </c>
      <c r="B5059">
        <v>70656</v>
      </c>
      <c r="C5059" t="s">
        <v>35</v>
      </c>
      <c r="D5059" t="str">
        <f>VLOOKUP(sales_order1[[#This Row],[itemCode]],product_details3!B:C,2,0)</f>
        <v>SRMA30</v>
      </c>
      <c r="E5059" t="s">
        <v>36</v>
      </c>
      <c r="F5059" t="s">
        <v>30</v>
      </c>
      <c r="G5059">
        <v>100</v>
      </c>
      <c r="H5059">
        <v>26.2</v>
      </c>
      <c r="I5059">
        <v>2620</v>
      </c>
      <c r="J5059">
        <v>9.4</v>
      </c>
      <c r="K5059">
        <v>940</v>
      </c>
      <c r="L5059">
        <v>16.8</v>
      </c>
      <c r="M5059">
        <v>0.6412213740458016</v>
      </c>
      <c r="N5059">
        <v>1680</v>
      </c>
      <c r="O5059" t="s">
        <v>756</v>
      </c>
      <c r="P5059" t="s">
        <v>757</v>
      </c>
      <c r="Q5059" t="s">
        <v>64</v>
      </c>
      <c r="R5059" t="s">
        <v>40</v>
      </c>
      <c r="S5059" t="s">
        <v>84</v>
      </c>
      <c r="T5059" t="s">
        <v>419</v>
      </c>
      <c r="U5059" t="s">
        <v>1189</v>
      </c>
      <c r="V5059">
        <f>YEAR(sales_order1[[#This Row],[date]])</f>
        <v>2022</v>
      </c>
      <c r="W5059" t="str">
        <f>TEXT(sales_order1[[#This Row],[date]], "Mmm")</f>
        <v>Apr</v>
      </c>
      <c r="X5059">
        <f>VALUE(TEXT(sales_order1[[#This Row],[date]], "D"))</f>
        <v>7</v>
      </c>
      <c r="Y5059">
        <v>14</v>
      </c>
    </row>
    <row r="5060" spans="1:25" x14ac:dyDescent="0.25">
      <c r="A5060" s="1">
        <v>44658</v>
      </c>
      <c r="B5060">
        <v>70657</v>
      </c>
      <c r="C5060" t="s">
        <v>311</v>
      </c>
      <c r="D5060" t="str">
        <f>VLOOKUP(sales_order1[[#This Row],[itemCode]],product_details3!B:C,2,0)</f>
        <v>MSTH30</v>
      </c>
      <c r="E5060" t="s">
        <v>312</v>
      </c>
      <c r="F5060" t="s">
        <v>21</v>
      </c>
      <c r="G5060">
        <v>200</v>
      </c>
      <c r="H5060">
        <v>8.5</v>
      </c>
      <c r="I5060">
        <v>1700</v>
      </c>
      <c r="J5060">
        <v>3.3</v>
      </c>
      <c r="K5060">
        <v>660</v>
      </c>
      <c r="L5060">
        <v>5.2</v>
      </c>
      <c r="M5060">
        <v>0.61176470588235299</v>
      </c>
      <c r="N5060">
        <v>1040</v>
      </c>
      <c r="O5060" t="s">
        <v>152</v>
      </c>
      <c r="P5060" t="s">
        <v>153</v>
      </c>
      <c r="Q5060" t="s">
        <v>154</v>
      </c>
      <c r="R5060" t="s">
        <v>56</v>
      </c>
      <c r="S5060" t="s">
        <v>133</v>
      </c>
      <c r="T5060" t="s">
        <v>155</v>
      </c>
      <c r="U5060" t="s">
        <v>1191</v>
      </c>
      <c r="V5060">
        <f>YEAR(sales_order1[[#This Row],[date]])</f>
        <v>2022</v>
      </c>
      <c r="W5060" t="str">
        <f>TEXT(sales_order1[[#This Row],[date]], "Mmm")</f>
        <v>Apr</v>
      </c>
      <c r="X5060">
        <f>VALUE(TEXT(sales_order1[[#This Row],[date]], "D"))</f>
        <v>7</v>
      </c>
      <c r="Y5060">
        <v>14</v>
      </c>
    </row>
    <row r="5061" spans="1:25" x14ac:dyDescent="0.25">
      <c r="A5061" s="1">
        <v>44658</v>
      </c>
      <c r="B5061">
        <v>70658</v>
      </c>
      <c r="C5061" t="s">
        <v>320</v>
      </c>
      <c r="D5061" t="str">
        <f>VLOOKUP(sales_order1[[#This Row],[itemCode]],product_details3!B:C,2,0)</f>
        <v>SCR50+100</v>
      </c>
      <c r="E5061" t="s">
        <v>321</v>
      </c>
      <c r="F5061" t="s">
        <v>61</v>
      </c>
      <c r="G5061">
        <v>300</v>
      </c>
      <c r="H5061">
        <v>26.25</v>
      </c>
      <c r="I5061">
        <v>7875</v>
      </c>
      <c r="J5061">
        <v>7.75</v>
      </c>
      <c r="K5061">
        <v>2325</v>
      </c>
      <c r="L5061">
        <v>18.5</v>
      </c>
      <c r="M5061">
        <v>0.70476190476190481</v>
      </c>
      <c r="N5061">
        <v>5550</v>
      </c>
      <c r="O5061" t="s">
        <v>410</v>
      </c>
      <c r="P5061" t="s">
        <v>411</v>
      </c>
      <c r="Q5061" t="s">
        <v>64</v>
      </c>
      <c r="R5061" t="s">
        <v>40</v>
      </c>
      <c r="S5061" t="s">
        <v>229</v>
      </c>
      <c r="T5061" t="s">
        <v>230</v>
      </c>
      <c r="U5061" t="s">
        <v>1189</v>
      </c>
      <c r="V5061">
        <f>YEAR(sales_order1[[#This Row],[date]])</f>
        <v>2022</v>
      </c>
      <c r="W5061" t="str">
        <f>TEXT(sales_order1[[#This Row],[date]], "Mmm")</f>
        <v>Apr</v>
      </c>
      <c r="X5061">
        <f>VALUE(TEXT(sales_order1[[#This Row],[date]], "D"))</f>
        <v>7</v>
      </c>
      <c r="Y5061">
        <v>14</v>
      </c>
    </row>
    <row r="5062" spans="1:25" x14ac:dyDescent="0.25">
      <c r="A5062" s="1">
        <v>44658</v>
      </c>
      <c r="B5062">
        <v>70659</v>
      </c>
      <c r="C5062" t="s">
        <v>344</v>
      </c>
      <c r="D5062" t="str">
        <f>VLOOKUP(sales_order1[[#This Row],[itemCode]],product_details3!B:C,2,0)</f>
        <v>TNRE100</v>
      </c>
      <c r="E5062" t="s">
        <v>345</v>
      </c>
      <c r="F5062" t="s">
        <v>124</v>
      </c>
      <c r="G5062">
        <v>100</v>
      </c>
      <c r="H5062">
        <v>11.3</v>
      </c>
      <c r="I5062">
        <v>1130</v>
      </c>
      <c r="J5062">
        <v>3.8</v>
      </c>
      <c r="K5062">
        <v>380</v>
      </c>
      <c r="L5062">
        <v>7.5</v>
      </c>
      <c r="M5062">
        <v>0.66371681415929207</v>
      </c>
      <c r="N5062">
        <v>750</v>
      </c>
      <c r="O5062" t="s">
        <v>579</v>
      </c>
      <c r="P5062" t="s">
        <v>580</v>
      </c>
      <c r="Q5062" t="s">
        <v>264</v>
      </c>
      <c r="R5062" t="s">
        <v>56</v>
      </c>
      <c r="S5062" t="s">
        <v>133</v>
      </c>
      <c r="T5062" t="s">
        <v>581</v>
      </c>
      <c r="U5062" t="s">
        <v>1191</v>
      </c>
      <c r="V5062">
        <f>YEAR(sales_order1[[#This Row],[date]])</f>
        <v>2022</v>
      </c>
      <c r="W5062" t="str">
        <f>TEXT(sales_order1[[#This Row],[date]], "Mmm")</f>
        <v>Apr</v>
      </c>
      <c r="X5062">
        <f>VALUE(TEXT(sales_order1[[#This Row],[date]], "D"))</f>
        <v>7</v>
      </c>
      <c r="Y5062">
        <v>14</v>
      </c>
    </row>
    <row r="5063" spans="1:25" x14ac:dyDescent="0.25">
      <c r="A5063" s="1">
        <v>44658</v>
      </c>
      <c r="B5063">
        <v>70660</v>
      </c>
      <c r="C5063" t="s">
        <v>28</v>
      </c>
      <c r="D5063" t="str">
        <f>VLOOKUP(sales_order1[[#This Row],[itemCode]],product_details3!B:C,2,0)</f>
        <v>SRMC30</v>
      </c>
      <c r="E5063" t="s">
        <v>29</v>
      </c>
      <c r="F5063" t="s">
        <v>30</v>
      </c>
      <c r="G5063">
        <v>200</v>
      </c>
      <c r="H5063">
        <v>22.6</v>
      </c>
      <c r="I5063">
        <v>4520</v>
      </c>
      <c r="J5063">
        <v>7.6</v>
      </c>
      <c r="K5063">
        <v>1520</v>
      </c>
      <c r="L5063">
        <v>15</v>
      </c>
      <c r="M5063">
        <v>0.66371681415929207</v>
      </c>
      <c r="N5063">
        <v>3000</v>
      </c>
      <c r="O5063" t="s">
        <v>564</v>
      </c>
      <c r="P5063" t="s">
        <v>565</v>
      </c>
      <c r="Q5063" t="s">
        <v>218</v>
      </c>
      <c r="R5063" t="s">
        <v>40</v>
      </c>
      <c r="S5063" t="s">
        <v>432</v>
      </c>
      <c r="T5063" t="s">
        <v>566</v>
      </c>
      <c r="U5063" t="s">
        <v>1190</v>
      </c>
      <c r="V5063">
        <f>YEAR(sales_order1[[#This Row],[date]])</f>
        <v>2022</v>
      </c>
      <c r="W5063" t="str">
        <f>TEXT(sales_order1[[#This Row],[date]], "Mmm")</f>
        <v>Apr</v>
      </c>
      <c r="X5063">
        <f>VALUE(TEXT(sales_order1[[#This Row],[date]], "D"))</f>
        <v>7</v>
      </c>
      <c r="Y5063">
        <v>14</v>
      </c>
    </row>
    <row r="5064" spans="1:25" x14ac:dyDescent="0.25">
      <c r="A5064" s="1">
        <v>44658</v>
      </c>
      <c r="B5064">
        <v>70661</v>
      </c>
      <c r="C5064" t="s">
        <v>194</v>
      </c>
      <c r="D5064" t="str">
        <f>VLOOKUP(sales_order1[[#This Row],[itemCode]],product_details3!B:C,2,0)</f>
        <v>CLNG150</v>
      </c>
      <c r="E5064" t="s">
        <v>195</v>
      </c>
      <c r="F5064" t="s">
        <v>45</v>
      </c>
      <c r="G5064">
        <v>100</v>
      </c>
      <c r="H5064">
        <v>12.75</v>
      </c>
      <c r="I5064">
        <v>1275</v>
      </c>
      <c r="J5064">
        <v>4.45</v>
      </c>
      <c r="K5064">
        <v>445</v>
      </c>
      <c r="L5064">
        <v>8.3000000000000007</v>
      </c>
      <c r="M5064">
        <v>0.65098039215686276</v>
      </c>
      <c r="N5064">
        <v>830</v>
      </c>
      <c r="O5064" t="s">
        <v>253</v>
      </c>
      <c r="P5064" t="s">
        <v>254</v>
      </c>
      <c r="Q5064" t="s">
        <v>191</v>
      </c>
      <c r="R5064" t="s">
        <v>56</v>
      </c>
      <c r="S5064" t="s">
        <v>192</v>
      </c>
      <c r="T5064" t="s">
        <v>255</v>
      </c>
      <c r="U5064" t="s">
        <v>1191</v>
      </c>
      <c r="V5064">
        <f>YEAR(sales_order1[[#This Row],[date]])</f>
        <v>2022</v>
      </c>
      <c r="W5064" t="str">
        <f>TEXT(sales_order1[[#This Row],[date]], "Mmm")</f>
        <v>Apr</v>
      </c>
      <c r="X5064">
        <f>VALUE(TEXT(sales_order1[[#This Row],[date]], "D"))</f>
        <v>7</v>
      </c>
      <c r="Y5064">
        <v>14</v>
      </c>
    </row>
    <row r="5065" spans="1:25" x14ac:dyDescent="0.25">
      <c r="A5065" s="1">
        <v>44658</v>
      </c>
      <c r="B5065">
        <v>70662</v>
      </c>
      <c r="C5065" t="s">
        <v>320</v>
      </c>
      <c r="D5065" t="str">
        <f>VLOOKUP(sales_order1[[#This Row],[itemCode]],product_details3!B:C,2,0)</f>
        <v>SCR50+100</v>
      </c>
      <c r="E5065" t="s">
        <v>321</v>
      </c>
      <c r="F5065" t="s">
        <v>61</v>
      </c>
      <c r="G5065">
        <v>100</v>
      </c>
      <c r="H5065">
        <v>26.25</v>
      </c>
      <c r="I5065">
        <v>2625</v>
      </c>
      <c r="J5065">
        <v>7.75</v>
      </c>
      <c r="K5065">
        <v>775</v>
      </c>
      <c r="L5065">
        <v>18.5</v>
      </c>
      <c r="M5065">
        <v>0.70476190476190481</v>
      </c>
      <c r="N5065">
        <v>1850</v>
      </c>
      <c r="O5065" t="s">
        <v>771</v>
      </c>
      <c r="P5065" t="s">
        <v>772</v>
      </c>
      <c r="Q5065" t="s">
        <v>160</v>
      </c>
      <c r="R5065" t="s">
        <v>112</v>
      </c>
      <c r="S5065" t="s">
        <v>297</v>
      </c>
      <c r="T5065" t="s">
        <v>693</v>
      </c>
      <c r="U5065" t="s">
        <v>1189</v>
      </c>
      <c r="V5065">
        <f>YEAR(sales_order1[[#This Row],[date]])</f>
        <v>2022</v>
      </c>
      <c r="W5065" t="str">
        <f>TEXT(sales_order1[[#This Row],[date]], "Mmm")</f>
        <v>Apr</v>
      </c>
      <c r="X5065">
        <f>VALUE(TEXT(sales_order1[[#This Row],[date]], "D"))</f>
        <v>7</v>
      </c>
      <c r="Y5065">
        <v>14</v>
      </c>
    </row>
    <row r="5066" spans="1:25" x14ac:dyDescent="0.25">
      <c r="A5066" s="1">
        <v>44658</v>
      </c>
      <c r="B5066">
        <v>70663</v>
      </c>
      <c r="C5066" t="s">
        <v>362</v>
      </c>
      <c r="D5066" t="str">
        <f>VLOOKUP(sales_order1[[#This Row],[itemCode]],product_details3!B:C,2,0)</f>
        <v>MSKO100</v>
      </c>
      <c r="E5066" t="s">
        <v>363</v>
      </c>
      <c r="F5066" t="s">
        <v>137</v>
      </c>
      <c r="G5066">
        <v>200</v>
      </c>
      <c r="H5066">
        <v>22.65</v>
      </c>
      <c r="I5066">
        <v>4530</v>
      </c>
      <c r="J5066">
        <v>9.5500000000000007</v>
      </c>
      <c r="K5066">
        <v>1910</v>
      </c>
      <c r="L5066">
        <v>13.1</v>
      </c>
      <c r="M5066">
        <v>0.57836644591611486</v>
      </c>
      <c r="N5066">
        <v>2620</v>
      </c>
      <c r="O5066" t="s">
        <v>461</v>
      </c>
      <c r="P5066" t="s">
        <v>462</v>
      </c>
      <c r="Q5066" t="s">
        <v>24</v>
      </c>
      <c r="R5066" t="s">
        <v>25</v>
      </c>
      <c r="S5066" t="s">
        <v>33</v>
      </c>
      <c r="T5066" t="s">
        <v>463</v>
      </c>
      <c r="U5066" t="s">
        <v>1191</v>
      </c>
      <c r="V5066">
        <f>YEAR(sales_order1[[#This Row],[date]])</f>
        <v>2022</v>
      </c>
      <c r="W5066" t="str">
        <f>TEXT(sales_order1[[#This Row],[date]], "Mmm")</f>
        <v>Apr</v>
      </c>
      <c r="X5066">
        <f>VALUE(TEXT(sales_order1[[#This Row],[date]], "D"))</f>
        <v>7</v>
      </c>
      <c r="Y5066">
        <v>14</v>
      </c>
    </row>
    <row r="5067" spans="1:25" x14ac:dyDescent="0.25">
      <c r="A5067" s="1">
        <v>44659</v>
      </c>
      <c r="B5067">
        <v>70664</v>
      </c>
      <c r="C5067" t="s">
        <v>51</v>
      </c>
      <c r="D5067" t="str">
        <f>VLOOKUP(sales_order1[[#This Row],[itemCode]],product_details3!B:C,2,0)</f>
        <v>MSTH50</v>
      </c>
      <c r="E5067" t="s">
        <v>52</v>
      </c>
      <c r="F5067" t="s">
        <v>21</v>
      </c>
      <c r="G5067">
        <v>150</v>
      </c>
      <c r="H5067">
        <v>15.75</v>
      </c>
      <c r="I5067">
        <v>2362.5</v>
      </c>
      <c r="J5067">
        <v>4.45</v>
      </c>
      <c r="K5067">
        <v>667.5</v>
      </c>
      <c r="L5067">
        <v>11.3</v>
      </c>
      <c r="M5067">
        <v>0.71746031746031746</v>
      </c>
      <c r="N5067">
        <v>1695</v>
      </c>
      <c r="O5067" t="s">
        <v>752</v>
      </c>
      <c r="P5067" t="s">
        <v>753</v>
      </c>
      <c r="Q5067" t="s">
        <v>378</v>
      </c>
      <c r="R5067" t="s">
        <v>72</v>
      </c>
      <c r="S5067" t="s">
        <v>563</v>
      </c>
      <c r="T5067" t="s">
        <v>58</v>
      </c>
      <c r="U5067" t="s">
        <v>1188</v>
      </c>
      <c r="V5067">
        <f>YEAR(sales_order1[[#This Row],[date]])</f>
        <v>2022</v>
      </c>
      <c r="W5067" t="str">
        <f>TEXT(sales_order1[[#This Row],[date]], "Mmm")</f>
        <v>Apr</v>
      </c>
      <c r="X5067">
        <f>VALUE(TEXT(sales_order1[[#This Row],[date]], "D"))</f>
        <v>8</v>
      </c>
      <c r="Y5067">
        <v>14</v>
      </c>
    </row>
    <row r="5068" spans="1:25" x14ac:dyDescent="0.25">
      <c r="A5068" s="1">
        <v>44659</v>
      </c>
      <c r="B5068">
        <v>70665</v>
      </c>
      <c r="C5068" t="s">
        <v>348</v>
      </c>
      <c r="D5068" t="str">
        <f>VLOOKUP(sales_order1[[#This Row],[itemCode]],product_details3!B:C,2,0)</f>
        <v>EXFG150</v>
      </c>
      <c r="E5068" t="s">
        <v>349</v>
      </c>
      <c r="F5068" t="s">
        <v>183</v>
      </c>
      <c r="G5068">
        <v>100</v>
      </c>
      <c r="H5068">
        <v>26.25</v>
      </c>
      <c r="I5068">
        <v>2625</v>
      </c>
      <c r="J5068">
        <v>10.75</v>
      </c>
      <c r="K5068">
        <v>1075</v>
      </c>
      <c r="L5068">
        <v>15.5</v>
      </c>
      <c r="M5068">
        <v>0.59047619047619049</v>
      </c>
      <c r="N5068">
        <v>1550</v>
      </c>
      <c r="O5068" t="s">
        <v>302</v>
      </c>
      <c r="P5068" t="s">
        <v>303</v>
      </c>
      <c r="Q5068" t="s">
        <v>107</v>
      </c>
      <c r="R5068" t="s">
        <v>40</v>
      </c>
      <c r="S5068" t="s">
        <v>101</v>
      </c>
      <c r="T5068" t="s">
        <v>304</v>
      </c>
      <c r="U5068" t="s">
        <v>1190</v>
      </c>
      <c r="V5068">
        <f>YEAR(sales_order1[[#This Row],[date]])</f>
        <v>2022</v>
      </c>
      <c r="W5068" t="str">
        <f>TEXT(sales_order1[[#This Row],[date]], "Mmm")</f>
        <v>Apr</v>
      </c>
      <c r="X5068">
        <f>VALUE(TEXT(sales_order1[[#This Row],[date]], "D"))</f>
        <v>8</v>
      </c>
      <c r="Y5068">
        <v>14</v>
      </c>
    </row>
    <row r="5069" spans="1:25" x14ac:dyDescent="0.25">
      <c r="A5069" s="1">
        <v>44659</v>
      </c>
      <c r="B5069">
        <v>70666</v>
      </c>
      <c r="C5069" t="s">
        <v>339</v>
      </c>
      <c r="D5069" t="str">
        <f>VLOOKUP(sales_order1[[#This Row],[itemCode]],product_details3!B:C,2,0)</f>
        <v>SRMH50</v>
      </c>
      <c r="E5069" t="s">
        <v>340</v>
      </c>
      <c r="F5069" t="s">
        <v>30</v>
      </c>
      <c r="G5069">
        <v>50</v>
      </c>
      <c r="H5069">
        <v>31.25</v>
      </c>
      <c r="I5069">
        <v>1562.5</v>
      </c>
      <c r="J5069">
        <v>10.75</v>
      </c>
      <c r="K5069">
        <v>537.5</v>
      </c>
      <c r="L5069">
        <v>20.5</v>
      </c>
      <c r="M5069">
        <v>0.65600000000000003</v>
      </c>
      <c r="N5069">
        <v>1025</v>
      </c>
      <c r="O5069" t="s">
        <v>478</v>
      </c>
      <c r="P5069" t="s">
        <v>479</v>
      </c>
      <c r="Q5069" t="s">
        <v>186</v>
      </c>
      <c r="R5069" t="s">
        <v>112</v>
      </c>
      <c r="S5069" t="s">
        <v>246</v>
      </c>
      <c r="T5069" t="s">
        <v>480</v>
      </c>
      <c r="U5069" t="s">
        <v>1189</v>
      </c>
      <c r="V5069">
        <f>YEAR(sales_order1[[#This Row],[date]])</f>
        <v>2022</v>
      </c>
      <c r="W5069" t="str">
        <f>TEXT(sales_order1[[#This Row],[date]], "Mmm")</f>
        <v>Apr</v>
      </c>
      <c r="X5069">
        <f>VALUE(TEXT(sales_order1[[#This Row],[date]], "D"))</f>
        <v>8</v>
      </c>
      <c r="Y5069">
        <v>14</v>
      </c>
    </row>
    <row r="5070" spans="1:25" x14ac:dyDescent="0.25">
      <c r="A5070" s="1">
        <v>44659</v>
      </c>
      <c r="B5070">
        <v>70667</v>
      </c>
      <c r="C5070" t="s">
        <v>320</v>
      </c>
      <c r="D5070" t="str">
        <f>VLOOKUP(sales_order1[[#This Row],[itemCode]],product_details3!B:C,2,0)</f>
        <v>SCR50+100</v>
      </c>
      <c r="E5070" t="s">
        <v>321</v>
      </c>
      <c r="F5070" t="s">
        <v>61</v>
      </c>
      <c r="G5070">
        <v>200</v>
      </c>
      <c r="H5070">
        <v>26.25</v>
      </c>
      <c r="I5070">
        <v>5250</v>
      </c>
      <c r="J5070">
        <v>7.75</v>
      </c>
      <c r="K5070">
        <v>1550</v>
      </c>
      <c r="L5070">
        <v>18.5</v>
      </c>
      <c r="M5070">
        <v>0.70476190476190481</v>
      </c>
      <c r="N5070">
        <v>3700</v>
      </c>
      <c r="O5070" t="s">
        <v>258</v>
      </c>
      <c r="P5070" t="s">
        <v>259</v>
      </c>
      <c r="Q5070" t="s">
        <v>93</v>
      </c>
      <c r="R5070" t="s">
        <v>72</v>
      </c>
      <c r="S5070" t="s">
        <v>260</v>
      </c>
      <c r="T5070" t="s">
        <v>261</v>
      </c>
      <c r="U5070" t="s">
        <v>1190</v>
      </c>
      <c r="V5070">
        <f>YEAR(sales_order1[[#This Row],[date]])</f>
        <v>2022</v>
      </c>
      <c r="W5070" t="str">
        <f>TEXT(sales_order1[[#This Row],[date]], "Mmm")</f>
        <v>Apr</v>
      </c>
      <c r="X5070">
        <f>VALUE(TEXT(sales_order1[[#This Row],[date]], "D"))</f>
        <v>8</v>
      </c>
      <c r="Y5070">
        <v>14</v>
      </c>
    </row>
    <row r="5071" spans="1:25" x14ac:dyDescent="0.25">
      <c r="A5071" s="1">
        <v>44659</v>
      </c>
      <c r="B5071">
        <v>70668</v>
      </c>
      <c r="C5071" t="s">
        <v>221</v>
      </c>
      <c r="D5071" t="str">
        <f>VLOOKUP(sales_order1[[#This Row],[itemCode]],product_details3!B:C,2,0)</f>
        <v>CLNF200</v>
      </c>
      <c r="E5071" t="s">
        <v>222</v>
      </c>
      <c r="F5071" t="s">
        <v>45</v>
      </c>
      <c r="G5071">
        <v>250</v>
      </c>
      <c r="H5071">
        <v>23.25</v>
      </c>
      <c r="I5071">
        <v>5812.5</v>
      </c>
      <c r="J5071">
        <v>9</v>
      </c>
      <c r="K5071">
        <v>2250</v>
      </c>
      <c r="L5071">
        <v>14.25</v>
      </c>
      <c r="M5071">
        <v>0.61290322580645162</v>
      </c>
      <c r="N5071">
        <v>3562.5</v>
      </c>
      <c r="O5071" t="s">
        <v>826</v>
      </c>
      <c r="P5071" t="s">
        <v>827</v>
      </c>
      <c r="Q5071" t="s">
        <v>107</v>
      </c>
      <c r="R5071" t="s">
        <v>40</v>
      </c>
      <c r="S5071" t="s">
        <v>101</v>
      </c>
      <c r="T5071" t="s">
        <v>304</v>
      </c>
      <c r="U5071" t="s">
        <v>1190</v>
      </c>
      <c r="V5071">
        <f>YEAR(sales_order1[[#This Row],[date]])</f>
        <v>2022</v>
      </c>
      <c r="W5071" t="str">
        <f>TEXT(sales_order1[[#This Row],[date]], "Mmm")</f>
        <v>Apr</v>
      </c>
      <c r="X5071">
        <f>VALUE(TEXT(sales_order1[[#This Row],[date]], "D"))</f>
        <v>8</v>
      </c>
      <c r="Y5071">
        <v>14</v>
      </c>
    </row>
    <row r="5072" spans="1:25" x14ac:dyDescent="0.25">
      <c r="A5072" s="1">
        <v>44659</v>
      </c>
      <c r="B5072">
        <v>70669</v>
      </c>
      <c r="C5072" t="s">
        <v>362</v>
      </c>
      <c r="D5072" t="str">
        <f>VLOOKUP(sales_order1[[#This Row],[itemCode]],product_details3!B:C,2,0)</f>
        <v>MSKO100</v>
      </c>
      <c r="E5072" t="s">
        <v>363</v>
      </c>
      <c r="F5072" t="s">
        <v>137</v>
      </c>
      <c r="G5072">
        <v>150</v>
      </c>
      <c r="H5072">
        <v>22.65</v>
      </c>
      <c r="I5072">
        <v>3397.5</v>
      </c>
      <c r="J5072">
        <v>9.5500000000000007</v>
      </c>
      <c r="K5072">
        <v>1432.5</v>
      </c>
      <c r="L5072">
        <v>13.1</v>
      </c>
      <c r="M5072">
        <v>0.57836644591611486</v>
      </c>
      <c r="N5072">
        <v>1965</v>
      </c>
      <c r="O5072" t="s">
        <v>227</v>
      </c>
      <c r="P5072" t="s">
        <v>228</v>
      </c>
      <c r="Q5072" t="s">
        <v>64</v>
      </c>
      <c r="R5072" t="s">
        <v>40</v>
      </c>
      <c r="S5072" t="s">
        <v>229</v>
      </c>
      <c r="T5072" t="s">
        <v>230</v>
      </c>
      <c r="U5072" t="s">
        <v>1189</v>
      </c>
      <c r="V5072">
        <f>YEAR(sales_order1[[#This Row],[date]])</f>
        <v>2022</v>
      </c>
      <c r="W5072" t="str">
        <f>TEXT(sales_order1[[#This Row],[date]], "Mmm")</f>
        <v>Apr</v>
      </c>
      <c r="X5072">
        <f>VALUE(TEXT(sales_order1[[#This Row],[date]], "D"))</f>
        <v>8</v>
      </c>
      <c r="Y5072">
        <v>14</v>
      </c>
    </row>
    <row r="5073" spans="1:25" x14ac:dyDescent="0.25">
      <c r="A5073" s="1">
        <v>44659</v>
      </c>
      <c r="B5073">
        <v>70670</v>
      </c>
      <c r="C5073" t="s">
        <v>35</v>
      </c>
      <c r="D5073" t="str">
        <f>VLOOKUP(sales_order1[[#This Row],[itemCode]],product_details3!B:C,2,0)</f>
        <v>SRMA30</v>
      </c>
      <c r="E5073" t="s">
        <v>36</v>
      </c>
      <c r="F5073" t="s">
        <v>30</v>
      </c>
      <c r="G5073">
        <v>200</v>
      </c>
      <c r="H5073">
        <v>26.2</v>
      </c>
      <c r="I5073">
        <v>5240</v>
      </c>
      <c r="J5073">
        <v>9.4</v>
      </c>
      <c r="K5073">
        <v>1880</v>
      </c>
      <c r="L5073">
        <v>16.8</v>
      </c>
      <c r="M5073">
        <v>0.6412213740458016</v>
      </c>
      <c r="N5073">
        <v>3360</v>
      </c>
      <c r="O5073" t="s">
        <v>514</v>
      </c>
      <c r="P5073" t="s">
        <v>515</v>
      </c>
      <c r="Q5073" t="s">
        <v>64</v>
      </c>
      <c r="R5073" t="s">
        <v>40</v>
      </c>
      <c r="S5073" t="s">
        <v>84</v>
      </c>
      <c r="T5073" t="s">
        <v>419</v>
      </c>
      <c r="U5073" t="s">
        <v>1189</v>
      </c>
      <c r="V5073">
        <f>YEAR(sales_order1[[#This Row],[date]])</f>
        <v>2022</v>
      </c>
      <c r="W5073" t="str">
        <f>TEXT(sales_order1[[#This Row],[date]], "Mmm")</f>
        <v>Apr</v>
      </c>
      <c r="X5073">
        <f>VALUE(TEXT(sales_order1[[#This Row],[date]], "D"))</f>
        <v>8</v>
      </c>
      <c r="Y5073">
        <v>14</v>
      </c>
    </row>
    <row r="5074" spans="1:25" x14ac:dyDescent="0.25">
      <c r="A5074" s="1">
        <v>44659</v>
      </c>
      <c r="B5074">
        <v>70671</v>
      </c>
      <c r="C5074" t="s">
        <v>327</v>
      </c>
      <c r="D5074" t="str">
        <f>VLOOKUP(sales_order1[[#This Row],[itemCode]],product_details3!B:C,2,0)</f>
        <v>SCR50+50</v>
      </c>
      <c r="E5074" t="s">
        <v>328</v>
      </c>
      <c r="F5074" t="s">
        <v>61</v>
      </c>
      <c r="G5074">
        <v>200</v>
      </c>
      <c r="H5074">
        <v>15.75</v>
      </c>
      <c r="I5074">
        <v>3150</v>
      </c>
      <c r="J5074">
        <v>4.45</v>
      </c>
      <c r="K5074">
        <v>890</v>
      </c>
      <c r="L5074">
        <v>11.3</v>
      </c>
      <c r="M5074">
        <v>0.71746031746031746</v>
      </c>
      <c r="N5074">
        <v>2260</v>
      </c>
      <c r="O5074" t="s">
        <v>420</v>
      </c>
      <c r="P5074" t="s">
        <v>421</v>
      </c>
      <c r="Q5074" t="s">
        <v>77</v>
      </c>
      <c r="R5074" t="s">
        <v>72</v>
      </c>
      <c r="S5074" t="s">
        <v>78</v>
      </c>
      <c r="T5074" t="s">
        <v>422</v>
      </c>
      <c r="U5074" t="s">
        <v>1190</v>
      </c>
      <c r="V5074">
        <f>YEAR(sales_order1[[#This Row],[date]])</f>
        <v>2022</v>
      </c>
      <c r="W5074" t="str">
        <f>TEXT(sales_order1[[#This Row],[date]], "Mmm")</f>
        <v>Apr</v>
      </c>
      <c r="X5074">
        <f>VALUE(TEXT(sales_order1[[#This Row],[date]], "D"))</f>
        <v>8</v>
      </c>
      <c r="Y5074">
        <v>14</v>
      </c>
    </row>
    <row r="5075" spans="1:25" x14ac:dyDescent="0.25">
      <c r="A5075" s="1">
        <v>44659</v>
      </c>
      <c r="B5075">
        <v>70672</v>
      </c>
      <c r="C5075" t="s">
        <v>103</v>
      </c>
      <c r="D5075" t="str">
        <f>VLOOKUP(sales_order1[[#This Row],[itemCode]],product_details3!B:C,2,0)</f>
        <v>SCRT50</v>
      </c>
      <c r="E5075" t="s">
        <v>104</v>
      </c>
      <c r="F5075" t="s">
        <v>61</v>
      </c>
      <c r="G5075">
        <v>450</v>
      </c>
      <c r="H5075">
        <v>16.95</v>
      </c>
      <c r="I5075">
        <v>7627.5</v>
      </c>
      <c r="J5075">
        <v>5.2</v>
      </c>
      <c r="K5075">
        <v>2340</v>
      </c>
      <c r="L5075">
        <v>11.75</v>
      </c>
      <c r="M5075">
        <v>0.69321533923303835</v>
      </c>
      <c r="N5075">
        <v>5287.5</v>
      </c>
      <c r="O5075" t="s">
        <v>758</v>
      </c>
      <c r="P5075" t="s">
        <v>759</v>
      </c>
      <c r="Q5075" t="s">
        <v>186</v>
      </c>
      <c r="R5075" t="s">
        <v>112</v>
      </c>
      <c r="S5075" t="s">
        <v>187</v>
      </c>
      <c r="T5075" t="s">
        <v>760</v>
      </c>
      <c r="U5075" t="s">
        <v>1189</v>
      </c>
      <c r="V5075">
        <f>YEAR(sales_order1[[#This Row],[date]])</f>
        <v>2022</v>
      </c>
      <c r="W5075" t="str">
        <f>TEXT(sales_order1[[#This Row],[date]], "Mmm")</f>
        <v>Apr</v>
      </c>
      <c r="X5075">
        <f>VALUE(TEXT(sales_order1[[#This Row],[date]], "D"))</f>
        <v>8</v>
      </c>
      <c r="Y5075">
        <v>14</v>
      </c>
    </row>
    <row r="5076" spans="1:25" x14ac:dyDescent="0.25">
      <c r="A5076" s="1">
        <v>44659</v>
      </c>
      <c r="B5076">
        <v>70673</v>
      </c>
      <c r="C5076" t="s">
        <v>358</v>
      </c>
      <c r="D5076" t="str">
        <f>VLOOKUP(sales_order1[[#This Row],[itemCode]],product_details3!B:C,2,0)</f>
        <v>SCR50+30</v>
      </c>
      <c r="E5076" t="s">
        <v>359</v>
      </c>
      <c r="F5076" t="s">
        <v>61</v>
      </c>
      <c r="G5076">
        <v>150</v>
      </c>
      <c r="H5076">
        <v>10.5</v>
      </c>
      <c r="I5076">
        <v>1575</v>
      </c>
      <c r="J5076">
        <v>3.3</v>
      </c>
      <c r="K5076">
        <v>495</v>
      </c>
      <c r="L5076">
        <v>7.2</v>
      </c>
      <c r="M5076">
        <v>0.68571428571428572</v>
      </c>
      <c r="N5076">
        <v>1080</v>
      </c>
      <c r="O5076" t="s">
        <v>561</v>
      </c>
      <c r="P5076" t="s">
        <v>562</v>
      </c>
      <c r="Q5076" t="s">
        <v>378</v>
      </c>
      <c r="R5076" t="s">
        <v>72</v>
      </c>
      <c r="S5076" t="s">
        <v>563</v>
      </c>
      <c r="T5076" t="s">
        <v>58</v>
      </c>
      <c r="U5076" t="s">
        <v>1188</v>
      </c>
      <c r="V5076">
        <f>YEAR(sales_order1[[#This Row],[date]])</f>
        <v>2022</v>
      </c>
      <c r="W5076" t="str">
        <f>TEXT(sales_order1[[#This Row],[date]], "Mmm")</f>
        <v>Apr</v>
      </c>
      <c r="X5076">
        <f>VALUE(TEXT(sales_order1[[#This Row],[date]], "D"))</f>
        <v>8</v>
      </c>
      <c r="Y5076">
        <v>14</v>
      </c>
    </row>
    <row r="5077" spans="1:25" x14ac:dyDescent="0.25">
      <c r="A5077" s="1">
        <v>44659</v>
      </c>
      <c r="B5077">
        <v>70674</v>
      </c>
      <c r="C5077" t="s">
        <v>194</v>
      </c>
      <c r="D5077" t="str">
        <f>VLOOKUP(sales_order1[[#This Row],[itemCode]],product_details3!B:C,2,0)</f>
        <v>CLNG150</v>
      </c>
      <c r="E5077" t="s">
        <v>195</v>
      </c>
      <c r="F5077" t="s">
        <v>45</v>
      </c>
      <c r="G5077">
        <v>100</v>
      </c>
      <c r="H5077">
        <v>12.75</v>
      </c>
      <c r="I5077">
        <v>1275</v>
      </c>
      <c r="J5077">
        <v>4.45</v>
      </c>
      <c r="K5077">
        <v>445</v>
      </c>
      <c r="L5077">
        <v>8.3000000000000007</v>
      </c>
      <c r="M5077">
        <v>0.65098039215686276</v>
      </c>
      <c r="N5077">
        <v>830</v>
      </c>
      <c r="O5077" t="s">
        <v>487</v>
      </c>
      <c r="P5077" t="s">
        <v>488</v>
      </c>
      <c r="Q5077" t="s">
        <v>48</v>
      </c>
      <c r="R5077" t="s">
        <v>25</v>
      </c>
      <c r="S5077" t="s">
        <v>286</v>
      </c>
      <c r="T5077" t="s">
        <v>489</v>
      </c>
      <c r="U5077" t="s">
        <v>1191</v>
      </c>
      <c r="V5077">
        <f>YEAR(sales_order1[[#This Row],[date]])</f>
        <v>2022</v>
      </c>
      <c r="W5077" t="str">
        <f>TEXT(sales_order1[[#This Row],[date]], "Mmm")</f>
        <v>Apr</v>
      </c>
      <c r="X5077">
        <f>VALUE(TEXT(sales_order1[[#This Row],[date]], "D"))</f>
        <v>8</v>
      </c>
      <c r="Y5077">
        <v>14</v>
      </c>
    </row>
    <row r="5078" spans="1:25" x14ac:dyDescent="0.25">
      <c r="A5078" s="1">
        <v>44662</v>
      </c>
      <c r="B5078">
        <v>70675</v>
      </c>
      <c r="C5078" t="s">
        <v>86</v>
      </c>
      <c r="D5078" t="str">
        <f>VLOOKUP(sales_order1[[#This Row],[itemCode]],product_details3!B:C,2,0)</f>
        <v>SRMH30</v>
      </c>
      <c r="E5078" t="s">
        <v>87</v>
      </c>
      <c r="F5078" t="s">
        <v>30</v>
      </c>
      <c r="G5078">
        <v>150</v>
      </c>
      <c r="H5078">
        <v>21</v>
      </c>
      <c r="I5078">
        <v>3150</v>
      </c>
      <c r="J5078">
        <v>6.6</v>
      </c>
      <c r="K5078">
        <v>990</v>
      </c>
      <c r="L5078">
        <v>14.4</v>
      </c>
      <c r="M5078">
        <v>0.68571428571428572</v>
      </c>
      <c r="N5078">
        <v>2160</v>
      </c>
      <c r="O5078" t="s">
        <v>98</v>
      </c>
      <c r="P5078" t="s">
        <v>99</v>
      </c>
      <c r="Q5078" t="s">
        <v>100</v>
      </c>
      <c r="R5078" t="s">
        <v>40</v>
      </c>
      <c r="S5078" t="s">
        <v>101</v>
      </c>
      <c r="T5078" t="s">
        <v>102</v>
      </c>
      <c r="U5078" t="s">
        <v>1190</v>
      </c>
      <c r="V5078">
        <f>YEAR(sales_order1[[#This Row],[date]])</f>
        <v>2022</v>
      </c>
      <c r="W5078" t="str">
        <f>TEXT(sales_order1[[#This Row],[date]], "Mmm")</f>
        <v>Apr</v>
      </c>
      <c r="X5078">
        <f>VALUE(TEXT(sales_order1[[#This Row],[date]], "D"))</f>
        <v>11</v>
      </c>
      <c r="Y5078">
        <v>15</v>
      </c>
    </row>
    <row r="5079" spans="1:25" x14ac:dyDescent="0.25">
      <c r="A5079" s="1">
        <v>44662</v>
      </c>
      <c r="B5079">
        <v>70676</v>
      </c>
      <c r="C5079" t="s">
        <v>115</v>
      </c>
      <c r="D5079" t="str">
        <f>VLOOKUP(sales_order1[[#This Row],[itemCode]],product_details3!B:C,2,0)</f>
        <v>SCRS30100</v>
      </c>
      <c r="E5079" t="s">
        <v>116</v>
      </c>
      <c r="F5079" t="s">
        <v>61</v>
      </c>
      <c r="G5079">
        <v>500</v>
      </c>
      <c r="H5079">
        <v>32.75</v>
      </c>
      <c r="I5079">
        <v>16375</v>
      </c>
      <c r="J5079">
        <v>11.25</v>
      </c>
      <c r="K5079">
        <v>5625</v>
      </c>
      <c r="L5079">
        <v>21.5</v>
      </c>
      <c r="M5079">
        <v>0.65648854961832059</v>
      </c>
      <c r="N5079">
        <v>10750</v>
      </c>
      <c r="O5079" t="s">
        <v>664</v>
      </c>
      <c r="P5079" t="s">
        <v>665</v>
      </c>
      <c r="Q5079" t="s">
        <v>48</v>
      </c>
      <c r="R5079" t="s">
        <v>25</v>
      </c>
      <c r="S5079" t="s">
        <v>286</v>
      </c>
      <c r="T5079" t="s">
        <v>666</v>
      </c>
      <c r="U5079" t="s">
        <v>1191</v>
      </c>
      <c r="V5079">
        <f>YEAR(sales_order1[[#This Row],[date]])</f>
        <v>2022</v>
      </c>
      <c r="W5079" t="str">
        <f>TEXT(sales_order1[[#This Row],[date]], "Mmm")</f>
        <v>Apr</v>
      </c>
      <c r="X5079">
        <f>VALUE(TEXT(sales_order1[[#This Row],[date]], "D"))</f>
        <v>11</v>
      </c>
      <c r="Y5079">
        <v>15</v>
      </c>
    </row>
    <row r="5080" spans="1:25" x14ac:dyDescent="0.25">
      <c r="A5080" s="1">
        <v>44662</v>
      </c>
      <c r="B5080">
        <v>70677</v>
      </c>
      <c r="C5080" t="s">
        <v>43</v>
      </c>
      <c r="D5080" t="str">
        <f>VLOOKUP(sales_order1[[#This Row],[itemCode]],product_details3!B:C,2,0)</f>
        <v>CLNG200</v>
      </c>
      <c r="E5080" t="s">
        <v>44</v>
      </c>
      <c r="F5080" t="s">
        <v>45</v>
      </c>
      <c r="G5080">
        <v>250</v>
      </c>
      <c r="H5080">
        <v>21.25</v>
      </c>
      <c r="I5080">
        <v>5312.5</v>
      </c>
      <c r="J5080">
        <v>7.75</v>
      </c>
      <c r="K5080">
        <v>1937.5</v>
      </c>
      <c r="L5080">
        <v>13.5</v>
      </c>
      <c r="M5080">
        <v>0.63529411764705879</v>
      </c>
      <c r="N5080">
        <v>3375</v>
      </c>
      <c r="O5080" t="s">
        <v>130</v>
      </c>
      <c r="P5080" t="s">
        <v>131</v>
      </c>
      <c r="Q5080" t="s">
        <v>132</v>
      </c>
      <c r="R5080" t="s">
        <v>56</v>
      </c>
      <c r="S5080" t="s">
        <v>133</v>
      </c>
      <c r="T5080" t="s">
        <v>134</v>
      </c>
      <c r="U5080" t="s">
        <v>1191</v>
      </c>
      <c r="V5080">
        <f>YEAR(sales_order1[[#This Row],[date]])</f>
        <v>2022</v>
      </c>
      <c r="W5080" t="str">
        <f>TEXT(sales_order1[[#This Row],[date]], "Mmm")</f>
        <v>Apr</v>
      </c>
      <c r="X5080">
        <f>VALUE(TEXT(sales_order1[[#This Row],[date]], "D"))</f>
        <v>11</v>
      </c>
      <c r="Y5080">
        <v>15</v>
      </c>
    </row>
    <row r="5081" spans="1:25" x14ac:dyDescent="0.25">
      <c r="A5081" s="1">
        <v>44662</v>
      </c>
      <c r="B5081">
        <v>70678</v>
      </c>
      <c r="C5081" t="s">
        <v>19</v>
      </c>
      <c r="D5081" t="str">
        <f>VLOOKUP(sales_order1[[#This Row],[itemCode]],product_details3!B:C,2,0)</f>
        <v>MSTH100</v>
      </c>
      <c r="E5081" t="s">
        <v>20</v>
      </c>
      <c r="F5081" t="s">
        <v>21</v>
      </c>
      <c r="G5081">
        <v>250</v>
      </c>
      <c r="H5081">
        <v>26.25</v>
      </c>
      <c r="I5081">
        <v>6562.5</v>
      </c>
      <c r="J5081">
        <v>7.75</v>
      </c>
      <c r="K5081">
        <v>1937.5</v>
      </c>
      <c r="L5081">
        <v>18.5</v>
      </c>
      <c r="M5081">
        <v>0.70476190476190481</v>
      </c>
      <c r="N5081">
        <v>4625</v>
      </c>
      <c r="O5081" t="s">
        <v>828</v>
      </c>
      <c r="P5081" t="s">
        <v>829</v>
      </c>
      <c r="Q5081" t="s">
        <v>378</v>
      </c>
      <c r="R5081" t="s">
        <v>72</v>
      </c>
      <c r="S5081" t="s">
        <v>662</v>
      </c>
      <c r="T5081" t="s">
        <v>663</v>
      </c>
      <c r="U5081" t="s">
        <v>1188</v>
      </c>
      <c r="V5081">
        <f>YEAR(sales_order1[[#This Row],[date]])</f>
        <v>2022</v>
      </c>
      <c r="W5081" t="str">
        <f>TEXT(sales_order1[[#This Row],[date]], "Mmm")</f>
        <v>Apr</v>
      </c>
      <c r="X5081">
        <f>VALUE(TEXT(sales_order1[[#This Row],[date]], "D"))</f>
        <v>11</v>
      </c>
      <c r="Y5081">
        <v>15</v>
      </c>
    </row>
    <row r="5082" spans="1:25" x14ac:dyDescent="0.25">
      <c r="A5082" s="1">
        <v>44662</v>
      </c>
      <c r="B5082">
        <v>70679</v>
      </c>
      <c r="C5082" t="s">
        <v>194</v>
      </c>
      <c r="D5082" t="str">
        <f>VLOOKUP(sales_order1[[#This Row],[itemCode]],product_details3!B:C,2,0)</f>
        <v>CLNG150</v>
      </c>
      <c r="E5082" t="s">
        <v>195</v>
      </c>
      <c r="F5082" t="s">
        <v>45</v>
      </c>
      <c r="G5082">
        <v>150</v>
      </c>
      <c r="H5082">
        <v>12.75</v>
      </c>
      <c r="I5082">
        <v>1912.5</v>
      </c>
      <c r="J5082">
        <v>4.45</v>
      </c>
      <c r="K5082">
        <v>667.5</v>
      </c>
      <c r="L5082">
        <v>8.3000000000000007</v>
      </c>
      <c r="M5082">
        <v>0.65098039215686276</v>
      </c>
      <c r="N5082">
        <v>1245</v>
      </c>
      <c r="O5082" t="s">
        <v>381</v>
      </c>
      <c r="P5082" t="s">
        <v>382</v>
      </c>
      <c r="Q5082" t="s">
        <v>383</v>
      </c>
      <c r="R5082" t="s">
        <v>72</v>
      </c>
      <c r="S5082" t="s">
        <v>384</v>
      </c>
      <c r="T5082" t="s">
        <v>385</v>
      </c>
      <c r="U5082" t="s">
        <v>1188</v>
      </c>
      <c r="V5082">
        <f>YEAR(sales_order1[[#This Row],[date]])</f>
        <v>2022</v>
      </c>
      <c r="W5082" t="str">
        <f>TEXT(sales_order1[[#This Row],[date]], "Mmm")</f>
        <v>Apr</v>
      </c>
      <c r="X5082">
        <f>VALUE(TEXT(sales_order1[[#This Row],[date]], "D"))</f>
        <v>11</v>
      </c>
      <c r="Y5082">
        <v>15</v>
      </c>
    </row>
    <row r="5083" spans="1:25" x14ac:dyDescent="0.25">
      <c r="A5083" s="1">
        <v>44662</v>
      </c>
      <c r="B5083">
        <v>70680</v>
      </c>
      <c r="C5083" t="s">
        <v>86</v>
      </c>
      <c r="D5083" t="str">
        <f>VLOOKUP(sales_order1[[#This Row],[itemCode]],product_details3!B:C,2,0)</f>
        <v>SRMH30</v>
      </c>
      <c r="E5083" t="s">
        <v>87</v>
      </c>
      <c r="F5083" t="s">
        <v>30</v>
      </c>
      <c r="G5083">
        <v>100</v>
      </c>
      <c r="H5083">
        <v>21</v>
      </c>
      <c r="I5083">
        <v>2100</v>
      </c>
      <c r="J5083">
        <v>6.6</v>
      </c>
      <c r="K5083">
        <v>660</v>
      </c>
      <c r="L5083">
        <v>14.4</v>
      </c>
      <c r="M5083">
        <v>0.68571428571428572</v>
      </c>
      <c r="N5083">
        <v>1440</v>
      </c>
      <c r="O5083" t="s">
        <v>591</v>
      </c>
      <c r="P5083" t="s">
        <v>592</v>
      </c>
      <c r="Q5083" t="s">
        <v>100</v>
      </c>
      <c r="R5083" t="s">
        <v>40</v>
      </c>
      <c r="S5083" t="s">
        <v>101</v>
      </c>
      <c r="T5083" t="s">
        <v>593</v>
      </c>
      <c r="U5083" t="s">
        <v>1190</v>
      </c>
      <c r="V5083">
        <f>YEAR(sales_order1[[#This Row],[date]])</f>
        <v>2022</v>
      </c>
      <c r="W5083" t="str">
        <f>TEXT(sales_order1[[#This Row],[date]], "Mmm")</f>
        <v>Apr</v>
      </c>
      <c r="X5083">
        <f>VALUE(TEXT(sales_order1[[#This Row],[date]], "D"))</f>
        <v>11</v>
      </c>
      <c r="Y5083">
        <v>15</v>
      </c>
    </row>
    <row r="5084" spans="1:25" x14ac:dyDescent="0.25">
      <c r="A5084" s="1">
        <v>44662</v>
      </c>
      <c r="B5084">
        <v>70681</v>
      </c>
      <c r="C5084" t="s">
        <v>28</v>
      </c>
      <c r="D5084" t="str">
        <f>VLOOKUP(sales_order1[[#This Row],[itemCode]],product_details3!B:C,2,0)</f>
        <v>SRMC30</v>
      </c>
      <c r="E5084" t="s">
        <v>29</v>
      </c>
      <c r="F5084" t="s">
        <v>30</v>
      </c>
      <c r="G5084">
        <v>200</v>
      </c>
      <c r="H5084">
        <v>22.6</v>
      </c>
      <c r="I5084">
        <v>4520</v>
      </c>
      <c r="J5084">
        <v>7.6</v>
      </c>
      <c r="K5084">
        <v>1520</v>
      </c>
      <c r="L5084">
        <v>15</v>
      </c>
      <c r="M5084">
        <v>0.66371681415929207</v>
      </c>
      <c r="N5084">
        <v>3000</v>
      </c>
      <c r="O5084" t="s">
        <v>322</v>
      </c>
      <c r="P5084" t="s">
        <v>323</v>
      </c>
      <c r="Q5084" t="s">
        <v>39</v>
      </c>
      <c r="R5084" t="s">
        <v>40</v>
      </c>
      <c r="S5084" t="s">
        <v>41</v>
      </c>
      <c r="T5084" t="s">
        <v>324</v>
      </c>
      <c r="U5084" t="s">
        <v>1188</v>
      </c>
      <c r="V5084">
        <f>YEAR(sales_order1[[#This Row],[date]])</f>
        <v>2022</v>
      </c>
      <c r="W5084" t="str">
        <f>TEXT(sales_order1[[#This Row],[date]], "Mmm")</f>
        <v>Apr</v>
      </c>
      <c r="X5084">
        <f>VALUE(TEXT(sales_order1[[#This Row],[date]], "D"))</f>
        <v>11</v>
      </c>
      <c r="Y5084">
        <v>15</v>
      </c>
    </row>
    <row r="5085" spans="1:25" x14ac:dyDescent="0.25">
      <c r="A5085" s="1">
        <v>44662</v>
      </c>
      <c r="B5085">
        <v>70682</v>
      </c>
      <c r="C5085" t="s">
        <v>438</v>
      </c>
      <c r="D5085" t="str">
        <f>VLOOKUP(sales_order1[[#This Row],[itemCode]],product_details3!B:C,2,0)</f>
        <v>EXFP150</v>
      </c>
      <c r="E5085" t="s">
        <v>439</v>
      </c>
      <c r="F5085" t="s">
        <v>183</v>
      </c>
      <c r="G5085">
        <v>150</v>
      </c>
      <c r="H5085">
        <v>28.25</v>
      </c>
      <c r="I5085">
        <v>4237.5</v>
      </c>
      <c r="J5085">
        <v>12</v>
      </c>
      <c r="K5085">
        <v>1800</v>
      </c>
      <c r="L5085">
        <v>16.25</v>
      </c>
      <c r="M5085">
        <v>0.5752212389380531</v>
      </c>
      <c r="N5085">
        <v>2437.5</v>
      </c>
      <c r="O5085" t="s">
        <v>830</v>
      </c>
      <c r="P5085" t="s">
        <v>831</v>
      </c>
      <c r="Q5085" t="s">
        <v>160</v>
      </c>
      <c r="R5085" t="s">
        <v>112</v>
      </c>
      <c r="S5085" t="s">
        <v>297</v>
      </c>
      <c r="T5085" t="s">
        <v>298</v>
      </c>
      <c r="U5085" t="s">
        <v>1189</v>
      </c>
      <c r="V5085">
        <f>YEAR(sales_order1[[#This Row],[date]])</f>
        <v>2022</v>
      </c>
      <c r="W5085" t="str">
        <f>TEXT(sales_order1[[#This Row],[date]], "Mmm")</f>
        <v>Apr</v>
      </c>
      <c r="X5085">
        <f>VALUE(TEXT(sales_order1[[#This Row],[date]], "D"))</f>
        <v>11</v>
      </c>
      <c r="Y5085">
        <v>15</v>
      </c>
    </row>
    <row r="5086" spans="1:25" x14ac:dyDescent="0.25">
      <c r="A5086" s="1">
        <v>44662</v>
      </c>
      <c r="B5086">
        <v>70683</v>
      </c>
      <c r="C5086" t="s">
        <v>35</v>
      </c>
      <c r="D5086" t="str">
        <f>VLOOKUP(sales_order1[[#This Row],[itemCode]],product_details3!B:C,2,0)</f>
        <v>SRMA30</v>
      </c>
      <c r="E5086" t="s">
        <v>36</v>
      </c>
      <c r="F5086" t="s">
        <v>30</v>
      </c>
      <c r="G5086">
        <v>100</v>
      </c>
      <c r="H5086">
        <v>26.2</v>
      </c>
      <c r="I5086">
        <v>2620</v>
      </c>
      <c r="J5086">
        <v>9.4</v>
      </c>
      <c r="K5086">
        <v>940</v>
      </c>
      <c r="L5086">
        <v>16.8</v>
      </c>
      <c r="M5086">
        <v>0.6412213740458016</v>
      </c>
      <c r="N5086">
        <v>1680</v>
      </c>
      <c r="O5086" t="s">
        <v>354</v>
      </c>
      <c r="P5086" t="s">
        <v>355</v>
      </c>
      <c r="Q5086" t="s">
        <v>119</v>
      </c>
      <c r="R5086" t="s">
        <v>40</v>
      </c>
      <c r="S5086" t="s">
        <v>356</v>
      </c>
      <c r="T5086" t="s">
        <v>357</v>
      </c>
      <c r="U5086" t="s">
        <v>1190</v>
      </c>
      <c r="V5086">
        <f>YEAR(sales_order1[[#This Row],[date]])</f>
        <v>2022</v>
      </c>
      <c r="W5086" t="str">
        <f>TEXT(sales_order1[[#This Row],[date]], "Mmm")</f>
        <v>Apr</v>
      </c>
      <c r="X5086">
        <f>VALUE(TEXT(sales_order1[[#This Row],[date]], "D"))</f>
        <v>11</v>
      </c>
      <c r="Y5086">
        <v>15</v>
      </c>
    </row>
    <row r="5087" spans="1:25" x14ac:dyDescent="0.25">
      <c r="A5087" s="1">
        <v>44663</v>
      </c>
      <c r="B5087">
        <v>70684</v>
      </c>
      <c r="C5087" t="s">
        <v>51</v>
      </c>
      <c r="D5087" t="str">
        <f>VLOOKUP(sales_order1[[#This Row],[itemCode]],product_details3!B:C,2,0)</f>
        <v>MSTH50</v>
      </c>
      <c r="E5087" t="s">
        <v>52</v>
      </c>
      <c r="F5087" t="s">
        <v>21</v>
      </c>
      <c r="G5087">
        <v>100</v>
      </c>
      <c r="H5087">
        <v>15.75</v>
      </c>
      <c r="I5087">
        <v>1575</v>
      </c>
      <c r="J5087">
        <v>4.45</v>
      </c>
      <c r="K5087">
        <v>445</v>
      </c>
      <c r="L5087">
        <v>11.3</v>
      </c>
      <c r="M5087">
        <v>0.71746031746031746</v>
      </c>
      <c r="N5087">
        <v>1130</v>
      </c>
      <c r="O5087" t="s">
        <v>832</v>
      </c>
      <c r="P5087" t="s">
        <v>833</v>
      </c>
      <c r="Q5087" t="s">
        <v>201</v>
      </c>
      <c r="R5087" t="s">
        <v>25</v>
      </c>
      <c r="S5087" t="s">
        <v>372</v>
      </c>
      <c r="T5087" t="s">
        <v>834</v>
      </c>
      <c r="U5087" t="s">
        <v>1191</v>
      </c>
      <c r="V5087">
        <f>YEAR(sales_order1[[#This Row],[date]])</f>
        <v>2022</v>
      </c>
      <c r="W5087" t="str">
        <f>TEXT(sales_order1[[#This Row],[date]], "Mmm")</f>
        <v>Apr</v>
      </c>
      <c r="X5087">
        <f>VALUE(TEXT(sales_order1[[#This Row],[date]], "D"))</f>
        <v>12</v>
      </c>
      <c r="Y5087">
        <v>15</v>
      </c>
    </row>
    <row r="5088" spans="1:25" x14ac:dyDescent="0.25">
      <c r="A5088" s="1">
        <v>44663</v>
      </c>
      <c r="B5088">
        <v>70685</v>
      </c>
      <c r="C5088" t="s">
        <v>348</v>
      </c>
      <c r="D5088" t="str">
        <f>VLOOKUP(sales_order1[[#This Row],[itemCode]],product_details3!B:C,2,0)</f>
        <v>EXFG150</v>
      </c>
      <c r="E5088" t="s">
        <v>349</v>
      </c>
      <c r="F5088" t="s">
        <v>183</v>
      </c>
      <c r="G5088">
        <v>50</v>
      </c>
      <c r="H5088">
        <v>26.25</v>
      </c>
      <c r="I5088">
        <v>1312.5</v>
      </c>
      <c r="J5088">
        <v>10.75</v>
      </c>
      <c r="K5088">
        <v>537.5</v>
      </c>
      <c r="L5088">
        <v>15.5</v>
      </c>
      <c r="M5088">
        <v>0.59047619047619049</v>
      </c>
      <c r="N5088">
        <v>775</v>
      </c>
      <c r="O5088" t="s">
        <v>594</v>
      </c>
      <c r="P5088" t="s">
        <v>595</v>
      </c>
      <c r="Q5088" t="s">
        <v>264</v>
      </c>
      <c r="R5088" t="s">
        <v>56</v>
      </c>
      <c r="S5088" t="s">
        <v>133</v>
      </c>
      <c r="T5088" t="s">
        <v>596</v>
      </c>
      <c r="U5088" t="s">
        <v>1191</v>
      </c>
      <c r="V5088">
        <f>YEAR(sales_order1[[#This Row],[date]])</f>
        <v>2022</v>
      </c>
      <c r="W5088" t="str">
        <f>TEXT(sales_order1[[#This Row],[date]], "Mmm")</f>
        <v>Apr</v>
      </c>
      <c r="X5088">
        <f>VALUE(TEXT(sales_order1[[#This Row],[date]], "D"))</f>
        <v>12</v>
      </c>
      <c r="Y5088">
        <v>15</v>
      </c>
    </row>
    <row r="5089" spans="1:25" x14ac:dyDescent="0.25">
      <c r="A5089" s="1">
        <v>44663</v>
      </c>
      <c r="B5089">
        <v>70686</v>
      </c>
      <c r="C5089" t="s">
        <v>115</v>
      </c>
      <c r="D5089" t="str">
        <f>VLOOKUP(sales_order1[[#This Row],[itemCode]],product_details3!B:C,2,0)</f>
        <v>SCRS30100</v>
      </c>
      <c r="E5089" t="s">
        <v>116</v>
      </c>
      <c r="F5089" t="s">
        <v>61</v>
      </c>
      <c r="G5089">
        <v>400</v>
      </c>
      <c r="H5089">
        <v>32.75</v>
      </c>
      <c r="I5089">
        <v>13100</v>
      </c>
      <c r="J5089">
        <v>11.25</v>
      </c>
      <c r="K5089">
        <v>4500</v>
      </c>
      <c r="L5089">
        <v>21.5</v>
      </c>
      <c r="M5089">
        <v>0.65648854961832059</v>
      </c>
      <c r="N5089">
        <v>8600</v>
      </c>
      <c r="O5089" t="s">
        <v>511</v>
      </c>
      <c r="P5089" t="s">
        <v>512</v>
      </c>
      <c r="Q5089" t="s">
        <v>201</v>
      </c>
      <c r="R5089" t="s">
        <v>25</v>
      </c>
      <c r="S5089" t="s">
        <v>372</v>
      </c>
      <c r="T5089" t="s">
        <v>513</v>
      </c>
      <c r="U5089" t="s">
        <v>1191</v>
      </c>
      <c r="V5089">
        <f>YEAR(sales_order1[[#This Row],[date]])</f>
        <v>2022</v>
      </c>
      <c r="W5089" t="str">
        <f>TEXT(sales_order1[[#This Row],[date]], "Mmm")</f>
        <v>Apr</v>
      </c>
      <c r="X5089">
        <f>VALUE(TEXT(sales_order1[[#This Row],[date]], "D"))</f>
        <v>12</v>
      </c>
      <c r="Y5089">
        <v>15</v>
      </c>
    </row>
    <row r="5090" spans="1:25" x14ac:dyDescent="0.25">
      <c r="A5090" s="1">
        <v>44663</v>
      </c>
      <c r="B5090">
        <v>70687</v>
      </c>
      <c r="C5090" t="s">
        <v>86</v>
      </c>
      <c r="D5090" t="str">
        <f>VLOOKUP(sales_order1[[#This Row],[itemCode]],product_details3!B:C,2,0)</f>
        <v>SRMH30</v>
      </c>
      <c r="E5090" t="s">
        <v>87</v>
      </c>
      <c r="F5090" t="s">
        <v>30</v>
      </c>
      <c r="G5090">
        <v>200</v>
      </c>
      <c r="H5090">
        <v>21</v>
      </c>
      <c r="I5090">
        <v>4200</v>
      </c>
      <c r="J5090">
        <v>6.6</v>
      </c>
      <c r="K5090">
        <v>1320</v>
      </c>
      <c r="L5090">
        <v>14.4</v>
      </c>
      <c r="M5090">
        <v>0.68571428571428572</v>
      </c>
      <c r="N5090">
        <v>2880</v>
      </c>
      <c r="O5090" t="s">
        <v>276</v>
      </c>
      <c r="P5090" t="s">
        <v>277</v>
      </c>
      <c r="Q5090" t="s">
        <v>39</v>
      </c>
      <c r="R5090" t="s">
        <v>40</v>
      </c>
      <c r="S5090" t="s">
        <v>41</v>
      </c>
      <c r="T5090" t="s">
        <v>278</v>
      </c>
      <c r="U5090" t="s">
        <v>1188</v>
      </c>
      <c r="V5090">
        <f>YEAR(sales_order1[[#This Row],[date]])</f>
        <v>2022</v>
      </c>
      <c r="W5090" t="str">
        <f>TEXT(sales_order1[[#This Row],[date]], "Mmm")</f>
        <v>Apr</v>
      </c>
      <c r="X5090">
        <f>VALUE(TEXT(sales_order1[[#This Row],[date]], "D"))</f>
        <v>12</v>
      </c>
      <c r="Y5090">
        <v>15</v>
      </c>
    </row>
    <row r="5091" spans="1:25" x14ac:dyDescent="0.25">
      <c r="A5091" s="1">
        <v>44663</v>
      </c>
      <c r="B5091">
        <v>70688</v>
      </c>
      <c r="C5091" t="s">
        <v>434</v>
      </c>
      <c r="D5091" t="str">
        <f>VLOOKUP(sales_order1[[#This Row],[itemCode]],product_details3!B:C,2,0)</f>
        <v>CLNO150</v>
      </c>
      <c r="E5091" t="s">
        <v>435</v>
      </c>
      <c r="F5091" t="s">
        <v>45</v>
      </c>
      <c r="G5091">
        <v>100</v>
      </c>
      <c r="H5091">
        <v>16.649999999999999</v>
      </c>
      <c r="I5091">
        <v>1665</v>
      </c>
      <c r="J5091">
        <v>6.55</v>
      </c>
      <c r="K5091">
        <v>655</v>
      </c>
      <c r="L5091">
        <v>10.1</v>
      </c>
      <c r="M5091">
        <v>0.60660660660660648</v>
      </c>
      <c r="N5091">
        <v>1010</v>
      </c>
      <c r="O5091" t="s">
        <v>712</v>
      </c>
      <c r="P5091" t="s">
        <v>713</v>
      </c>
      <c r="Q5091" t="s">
        <v>218</v>
      </c>
      <c r="R5091" t="s">
        <v>40</v>
      </c>
      <c r="S5091" t="s">
        <v>219</v>
      </c>
      <c r="T5091" t="s">
        <v>575</v>
      </c>
      <c r="U5091" t="s">
        <v>1190</v>
      </c>
      <c r="V5091">
        <f>YEAR(sales_order1[[#This Row],[date]])</f>
        <v>2022</v>
      </c>
      <c r="W5091" t="str">
        <f>TEXT(sales_order1[[#This Row],[date]], "Mmm")</f>
        <v>Apr</v>
      </c>
      <c r="X5091">
        <f>VALUE(TEXT(sales_order1[[#This Row],[date]], "D"))</f>
        <v>12</v>
      </c>
      <c r="Y5091">
        <v>15</v>
      </c>
    </row>
    <row r="5092" spans="1:25" x14ac:dyDescent="0.25">
      <c r="A5092" s="1">
        <v>44663</v>
      </c>
      <c r="B5092">
        <v>70689</v>
      </c>
      <c r="C5092" t="s">
        <v>86</v>
      </c>
      <c r="D5092" t="str">
        <f>VLOOKUP(sales_order1[[#This Row],[itemCode]],product_details3!B:C,2,0)</f>
        <v>SRMH30</v>
      </c>
      <c r="E5092" t="s">
        <v>87</v>
      </c>
      <c r="F5092" t="s">
        <v>30</v>
      </c>
      <c r="G5092">
        <v>200</v>
      </c>
      <c r="H5092">
        <v>21</v>
      </c>
      <c r="I5092">
        <v>4200</v>
      </c>
      <c r="J5092">
        <v>6.6</v>
      </c>
      <c r="K5092">
        <v>1320</v>
      </c>
      <c r="L5092">
        <v>14.4</v>
      </c>
      <c r="M5092">
        <v>0.68571428571428572</v>
      </c>
      <c r="N5092">
        <v>2880</v>
      </c>
      <c r="O5092" t="s">
        <v>472</v>
      </c>
      <c r="P5092" t="s">
        <v>473</v>
      </c>
      <c r="Q5092" t="s">
        <v>107</v>
      </c>
      <c r="R5092" t="s">
        <v>40</v>
      </c>
      <c r="S5092" t="s">
        <v>101</v>
      </c>
      <c r="T5092" t="s">
        <v>474</v>
      </c>
      <c r="U5092" t="s">
        <v>1190</v>
      </c>
      <c r="V5092">
        <f>YEAR(sales_order1[[#This Row],[date]])</f>
        <v>2022</v>
      </c>
      <c r="W5092" t="str">
        <f>TEXT(sales_order1[[#This Row],[date]], "Mmm")</f>
        <v>Apr</v>
      </c>
      <c r="X5092">
        <f>VALUE(TEXT(sales_order1[[#This Row],[date]], "D"))</f>
        <v>12</v>
      </c>
      <c r="Y5092">
        <v>15</v>
      </c>
    </row>
    <row r="5093" spans="1:25" x14ac:dyDescent="0.25">
      <c r="A5093" s="1">
        <v>44663</v>
      </c>
      <c r="B5093">
        <v>70690</v>
      </c>
      <c r="C5093" t="s">
        <v>103</v>
      </c>
      <c r="D5093" t="str">
        <f>VLOOKUP(sales_order1[[#This Row],[itemCode]],product_details3!B:C,2,0)</f>
        <v>SCRT50</v>
      </c>
      <c r="E5093" t="s">
        <v>104</v>
      </c>
      <c r="F5093" t="s">
        <v>61</v>
      </c>
      <c r="G5093">
        <v>200</v>
      </c>
      <c r="H5093">
        <v>16.95</v>
      </c>
      <c r="I5093">
        <v>3390</v>
      </c>
      <c r="J5093">
        <v>5.2</v>
      </c>
      <c r="K5093">
        <v>1040</v>
      </c>
      <c r="L5093">
        <v>11.75</v>
      </c>
      <c r="M5093">
        <v>0.69321533923303835</v>
      </c>
      <c r="N5093">
        <v>2350</v>
      </c>
      <c r="O5093" t="s">
        <v>738</v>
      </c>
      <c r="P5093" t="s">
        <v>739</v>
      </c>
      <c r="Q5093" t="s">
        <v>107</v>
      </c>
      <c r="R5093" t="s">
        <v>40</v>
      </c>
      <c r="S5093" t="s">
        <v>101</v>
      </c>
      <c r="T5093" t="s">
        <v>740</v>
      </c>
      <c r="U5093" t="s">
        <v>1190</v>
      </c>
      <c r="V5093">
        <f>YEAR(sales_order1[[#This Row],[date]])</f>
        <v>2022</v>
      </c>
      <c r="W5093" t="str">
        <f>TEXT(sales_order1[[#This Row],[date]], "Mmm")</f>
        <v>Apr</v>
      </c>
      <c r="X5093">
        <f>VALUE(TEXT(sales_order1[[#This Row],[date]], "D"))</f>
        <v>12</v>
      </c>
      <c r="Y5093">
        <v>15</v>
      </c>
    </row>
    <row r="5094" spans="1:25" x14ac:dyDescent="0.25">
      <c r="A5094" s="1">
        <v>44663</v>
      </c>
      <c r="B5094">
        <v>70691</v>
      </c>
      <c r="C5094" t="s">
        <v>337</v>
      </c>
      <c r="D5094" t="str">
        <f>VLOOKUP(sales_order1[[#This Row],[itemCode]],product_details3!B:C,2,0)</f>
        <v>MKRO100</v>
      </c>
      <c r="E5094" t="s">
        <v>338</v>
      </c>
      <c r="F5094" t="s">
        <v>151</v>
      </c>
      <c r="G5094">
        <v>150</v>
      </c>
      <c r="H5094">
        <v>6.3</v>
      </c>
      <c r="I5094">
        <v>945</v>
      </c>
      <c r="J5094">
        <v>2.8</v>
      </c>
      <c r="K5094">
        <v>420</v>
      </c>
      <c r="L5094">
        <v>3.5</v>
      </c>
      <c r="M5094">
        <v>0.55555555555555558</v>
      </c>
      <c r="N5094">
        <v>525</v>
      </c>
      <c r="O5094" t="s">
        <v>253</v>
      </c>
      <c r="P5094" t="s">
        <v>254</v>
      </c>
      <c r="Q5094" t="s">
        <v>191</v>
      </c>
      <c r="R5094" t="s">
        <v>56</v>
      </c>
      <c r="S5094" t="s">
        <v>192</v>
      </c>
      <c r="T5094" t="s">
        <v>255</v>
      </c>
      <c r="U5094" t="s">
        <v>1191</v>
      </c>
      <c r="V5094">
        <f>YEAR(sales_order1[[#This Row],[date]])</f>
        <v>2022</v>
      </c>
      <c r="W5094" t="str">
        <f>TEXT(sales_order1[[#This Row],[date]], "Mmm")</f>
        <v>Apr</v>
      </c>
      <c r="X5094">
        <f>VALUE(TEXT(sales_order1[[#This Row],[date]], "D"))</f>
        <v>12</v>
      </c>
      <c r="Y5094">
        <v>15</v>
      </c>
    </row>
    <row r="5095" spans="1:25" x14ac:dyDescent="0.25">
      <c r="A5095" s="1">
        <v>44664</v>
      </c>
      <c r="B5095">
        <v>70692</v>
      </c>
      <c r="C5095" t="s">
        <v>135</v>
      </c>
      <c r="D5095" t="str">
        <f>VLOOKUP(sales_order1[[#This Row],[itemCode]],product_details3!B:C,2,0)</f>
        <v>MSKSH</v>
      </c>
      <c r="E5095" t="s">
        <v>136</v>
      </c>
      <c r="F5095" t="s">
        <v>137</v>
      </c>
      <c r="G5095">
        <v>300</v>
      </c>
      <c r="H5095">
        <v>18.75</v>
      </c>
      <c r="I5095">
        <v>5625</v>
      </c>
      <c r="J5095">
        <v>7.45</v>
      </c>
      <c r="K5095">
        <v>2235</v>
      </c>
      <c r="L5095">
        <v>11.3</v>
      </c>
      <c r="M5095">
        <v>0.60266666666666668</v>
      </c>
      <c r="N5095">
        <v>3390</v>
      </c>
      <c r="O5095" t="s">
        <v>640</v>
      </c>
      <c r="P5095" t="s">
        <v>641</v>
      </c>
      <c r="Q5095" t="s">
        <v>132</v>
      </c>
      <c r="R5095" t="s">
        <v>56</v>
      </c>
      <c r="S5095" t="s">
        <v>133</v>
      </c>
      <c r="T5095" t="s">
        <v>642</v>
      </c>
      <c r="U5095" t="s">
        <v>1191</v>
      </c>
      <c r="V5095">
        <f>YEAR(sales_order1[[#This Row],[date]])</f>
        <v>2022</v>
      </c>
      <c r="W5095" t="str">
        <f>TEXT(sales_order1[[#This Row],[date]], "Mmm")</f>
        <v>Apr</v>
      </c>
      <c r="X5095">
        <f>VALUE(TEXT(sales_order1[[#This Row],[date]], "D"))</f>
        <v>13</v>
      </c>
      <c r="Y5095">
        <v>15</v>
      </c>
    </row>
    <row r="5096" spans="1:25" x14ac:dyDescent="0.25">
      <c r="A5096" s="1">
        <v>44664</v>
      </c>
      <c r="B5096">
        <v>70693</v>
      </c>
      <c r="C5096" t="s">
        <v>103</v>
      </c>
      <c r="D5096" t="str">
        <f>VLOOKUP(sales_order1[[#This Row],[itemCode]],product_details3!B:C,2,0)</f>
        <v>SCRT50</v>
      </c>
      <c r="E5096" t="s">
        <v>104</v>
      </c>
      <c r="F5096" t="s">
        <v>61</v>
      </c>
      <c r="G5096">
        <v>350</v>
      </c>
      <c r="H5096">
        <v>16.95</v>
      </c>
      <c r="I5096">
        <v>5932.5</v>
      </c>
      <c r="J5096">
        <v>5.2</v>
      </c>
      <c r="K5096">
        <v>1820</v>
      </c>
      <c r="L5096">
        <v>11.75</v>
      </c>
      <c r="M5096">
        <v>0.69321533923303835</v>
      </c>
      <c r="N5096">
        <v>4112.5</v>
      </c>
      <c r="O5096" t="s">
        <v>767</v>
      </c>
      <c r="P5096" t="s">
        <v>768</v>
      </c>
      <c r="Q5096" t="s">
        <v>201</v>
      </c>
      <c r="R5096" t="s">
        <v>25</v>
      </c>
      <c r="S5096" t="s">
        <v>372</v>
      </c>
      <c r="T5096" t="s">
        <v>513</v>
      </c>
      <c r="U5096" t="s">
        <v>1191</v>
      </c>
      <c r="V5096">
        <f>YEAR(sales_order1[[#This Row],[date]])</f>
        <v>2022</v>
      </c>
      <c r="W5096" t="str">
        <f>TEXT(sales_order1[[#This Row],[date]], "Mmm")</f>
        <v>Apr</v>
      </c>
      <c r="X5096">
        <f>VALUE(TEXT(sales_order1[[#This Row],[date]], "D"))</f>
        <v>13</v>
      </c>
      <c r="Y5096">
        <v>15</v>
      </c>
    </row>
    <row r="5097" spans="1:25" x14ac:dyDescent="0.25">
      <c r="A5097" s="1">
        <v>44664</v>
      </c>
      <c r="B5097">
        <v>70694</v>
      </c>
      <c r="C5097" t="s">
        <v>156</v>
      </c>
      <c r="D5097" t="str">
        <f>VLOOKUP(sales_order1[[#This Row],[itemCode]],product_details3!B:C,2,0)</f>
        <v>SCRT30</v>
      </c>
      <c r="E5097" t="s">
        <v>157</v>
      </c>
      <c r="F5097" t="s">
        <v>61</v>
      </c>
      <c r="G5097">
        <v>200</v>
      </c>
      <c r="H5097">
        <v>11.3</v>
      </c>
      <c r="I5097">
        <v>2260</v>
      </c>
      <c r="J5097">
        <v>3.8</v>
      </c>
      <c r="K5097">
        <v>760</v>
      </c>
      <c r="L5097">
        <v>7.5</v>
      </c>
      <c r="M5097">
        <v>0.66371681415929207</v>
      </c>
      <c r="N5097">
        <v>1500</v>
      </c>
      <c r="O5097" t="s">
        <v>75</v>
      </c>
      <c r="P5097" t="s">
        <v>76</v>
      </c>
      <c r="Q5097" t="s">
        <v>77</v>
      </c>
      <c r="R5097" t="s">
        <v>72</v>
      </c>
      <c r="S5097" t="s">
        <v>78</v>
      </c>
      <c r="T5097" t="s">
        <v>79</v>
      </c>
      <c r="U5097" t="s">
        <v>1190</v>
      </c>
      <c r="V5097">
        <f>YEAR(sales_order1[[#This Row],[date]])</f>
        <v>2022</v>
      </c>
      <c r="W5097" t="str">
        <f>TEXT(sales_order1[[#This Row],[date]], "Mmm")</f>
        <v>Apr</v>
      </c>
      <c r="X5097">
        <f>VALUE(TEXT(sales_order1[[#This Row],[date]], "D"))</f>
        <v>13</v>
      </c>
      <c r="Y5097">
        <v>15</v>
      </c>
    </row>
    <row r="5098" spans="1:25" x14ac:dyDescent="0.25">
      <c r="A5098" s="1">
        <v>44664</v>
      </c>
      <c r="B5098">
        <v>70695</v>
      </c>
      <c r="C5098" t="s">
        <v>51</v>
      </c>
      <c r="D5098" t="str">
        <f>VLOOKUP(sales_order1[[#This Row],[itemCode]],product_details3!B:C,2,0)</f>
        <v>MSTH50</v>
      </c>
      <c r="E5098" t="s">
        <v>52</v>
      </c>
      <c r="F5098" t="s">
        <v>21</v>
      </c>
      <c r="G5098">
        <v>150</v>
      </c>
      <c r="H5098">
        <v>15.75</v>
      </c>
      <c r="I5098">
        <v>2362.5</v>
      </c>
      <c r="J5098">
        <v>4.45</v>
      </c>
      <c r="K5098">
        <v>667.5</v>
      </c>
      <c r="L5098">
        <v>11.3</v>
      </c>
      <c r="M5098">
        <v>0.71746031746031746</v>
      </c>
      <c r="N5098">
        <v>1695</v>
      </c>
      <c r="O5098" t="s">
        <v>109</v>
      </c>
      <c r="P5098" t="s">
        <v>110</v>
      </c>
      <c r="Q5098" t="s">
        <v>111</v>
      </c>
      <c r="R5098" t="s">
        <v>112</v>
      </c>
      <c r="S5098" t="s">
        <v>113</v>
      </c>
      <c r="T5098" t="s">
        <v>114</v>
      </c>
      <c r="U5098" t="s">
        <v>1189</v>
      </c>
      <c r="V5098">
        <f>YEAR(sales_order1[[#This Row],[date]])</f>
        <v>2022</v>
      </c>
      <c r="W5098" t="str">
        <f>TEXT(sales_order1[[#This Row],[date]], "Mmm")</f>
        <v>Apr</v>
      </c>
      <c r="X5098">
        <f>VALUE(TEXT(sales_order1[[#This Row],[date]], "D"))</f>
        <v>13</v>
      </c>
      <c r="Y5098">
        <v>15</v>
      </c>
    </row>
    <row r="5099" spans="1:25" x14ac:dyDescent="0.25">
      <c r="A5099" s="1">
        <v>44664</v>
      </c>
      <c r="B5099">
        <v>70696</v>
      </c>
      <c r="C5099" t="s">
        <v>103</v>
      </c>
      <c r="D5099" t="str">
        <f>VLOOKUP(sales_order1[[#This Row],[itemCode]],product_details3!B:C,2,0)</f>
        <v>SCRT50</v>
      </c>
      <c r="E5099" t="s">
        <v>104</v>
      </c>
      <c r="F5099" t="s">
        <v>61</v>
      </c>
      <c r="G5099">
        <v>100</v>
      </c>
      <c r="H5099">
        <v>16.95</v>
      </c>
      <c r="I5099">
        <v>1695</v>
      </c>
      <c r="J5099">
        <v>5.2</v>
      </c>
      <c r="K5099">
        <v>520</v>
      </c>
      <c r="L5099">
        <v>11.75</v>
      </c>
      <c r="M5099">
        <v>0.69321533923303835</v>
      </c>
      <c r="N5099">
        <v>1175</v>
      </c>
      <c r="O5099" t="s">
        <v>779</v>
      </c>
      <c r="P5099" t="s">
        <v>780</v>
      </c>
      <c r="Q5099" t="s">
        <v>239</v>
      </c>
      <c r="R5099" t="s">
        <v>112</v>
      </c>
      <c r="S5099" t="s">
        <v>240</v>
      </c>
      <c r="T5099" t="s">
        <v>241</v>
      </c>
      <c r="U5099" t="s">
        <v>1189</v>
      </c>
      <c r="V5099">
        <f>YEAR(sales_order1[[#This Row],[date]])</f>
        <v>2022</v>
      </c>
      <c r="W5099" t="str">
        <f>TEXT(sales_order1[[#This Row],[date]], "Mmm")</f>
        <v>Apr</v>
      </c>
      <c r="X5099">
        <f>VALUE(TEXT(sales_order1[[#This Row],[date]], "D"))</f>
        <v>13</v>
      </c>
      <c r="Y5099">
        <v>15</v>
      </c>
    </row>
    <row r="5100" spans="1:25" x14ac:dyDescent="0.25">
      <c r="A5100" s="1">
        <v>44664</v>
      </c>
      <c r="B5100">
        <v>70697</v>
      </c>
      <c r="C5100" t="s">
        <v>352</v>
      </c>
      <c r="D5100" t="str">
        <f>VLOOKUP(sales_order1[[#This Row],[itemCode]],product_details3!B:C,2,0)</f>
        <v>MSTL50</v>
      </c>
      <c r="E5100" t="s">
        <v>353</v>
      </c>
      <c r="F5100" t="s">
        <v>21</v>
      </c>
      <c r="G5100">
        <v>50</v>
      </c>
      <c r="H5100">
        <v>16.95</v>
      </c>
      <c r="I5100">
        <v>847.5</v>
      </c>
      <c r="J5100">
        <v>5.2</v>
      </c>
      <c r="K5100">
        <v>260</v>
      </c>
      <c r="L5100">
        <v>11.75</v>
      </c>
      <c r="M5100">
        <v>0.69321533923303835</v>
      </c>
      <c r="N5100">
        <v>587.5</v>
      </c>
      <c r="O5100" t="s">
        <v>531</v>
      </c>
      <c r="P5100" t="s">
        <v>532</v>
      </c>
      <c r="Q5100" t="s">
        <v>119</v>
      </c>
      <c r="R5100" t="s">
        <v>40</v>
      </c>
      <c r="S5100" t="s">
        <v>120</v>
      </c>
      <c r="T5100" t="s">
        <v>533</v>
      </c>
      <c r="U5100" t="s">
        <v>1190</v>
      </c>
      <c r="V5100">
        <f>YEAR(sales_order1[[#This Row],[date]])</f>
        <v>2022</v>
      </c>
      <c r="W5100" t="str">
        <f>TEXT(sales_order1[[#This Row],[date]], "Mmm")</f>
        <v>Apr</v>
      </c>
      <c r="X5100">
        <f>VALUE(TEXT(sales_order1[[#This Row],[date]], "D"))</f>
        <v>13</v>
      </c>
      <c r="Y5100">
        <v>15</v>
      </c>
    </row>
    <row r="5101" spans="1:25" x14ac:dyDescent="0.25">
      <c r="A5101" s="1">
        <v>44664</v>
      </c>
      <c r="B5101">
        <v>70698</v>
      </c>
      <c r="C5101" t="s">
        <v>327</v>
      </c>
      <c r="D5101" t="str">
        <f>VLOOKUP(sales_order1[[#This Row],[itemCode]],product_details3!B:C,2,0)</f>
        <v>SCR50+50</v>
      </c>
      <c r="E5101" t="s">
        <v>328</v>
      </c>
      <c r="F5101" t="s">
        <v>61</v>
      </c>
      <c r="G5101">
        <v>100</v>
      </c>
      <c r="H5101">
        <v>15.75</v>
      </c>
      <c r="I5101">
        <v>1575</v>
      </c>
      <c r="J5101">
        <v>4.45</v>
      </c>
      <c r="K5101">
        <v>445</v>
      </c>
      <c r="L5101">
        <v>11.3</v>
      </c>
      <c r="M5101">
        <v>0.71746031746031746</v>
      </c>
      <c r="N5101">
        <v>1130</v>
      </c>
      <c r="O5101" t="s">
        <v>392</v>
      </c>
      <c r="P5101" t="s">
        <v>393</v>
      </c>
      <c r="Q5101" t="s">
        <v>264</v>
      </c>
      <c r="R5101" t="s">
        <v>56</v>
      </c>
      <c r="S5101" t="s">
        <v>133</v>
      </c>
      <c r="T5101" t="s">
        <v>394</v>
      </c>
      <c r="U5101" t="s">
        <v>1191</v>
      </c>
      <c r="V5101">
        <f>YEAR(sales_order1[[#This Row],[date]])</f>
        <v>2022</v>
      </c>
      <c r="W5101" t="str">
        <f>TEXT(sales_order1[[#This Row],[date]], "Mmm")</f>
        <v>Apr</v>
      </c>
      <c r="X5101">
        <f>VALUE(TEXT(sales_order1[[#This Row],[date]], "D"))</f>
        <v>13</v>
      </c>
      <c r="Y5101">
        <v>15</v>
      </c>
    </row>
    <row r="5102" spans="1:25" x14ac:dyDescent="0.25">
      <c r="A5102" s="1">
        <v>44664</v>
      </c>
      <c r="B5102">
        <v>70699</v>
      </c>
      <c r="C5102" t="s">
        <v>194</v>
      </c>
      <c r="D5102" t="str">
        <f>VLOOKUP(sales_order1[[#This Row],[itemCode]],product_details3!B:C,2,0)</f>
        <v>CLNG150</v>
      </c>
      <c r="E5102" t="s">
        <v>195</v>
      </c>
      <c r="F5102" t="s">
        <v>45</v>
      </c>
      <c r="G5102">
        <v>200</v>
      </c>
      <c r="H5102">
        <v>12.75</v>
      </c>
      <c r="I5102">
        <v>2550</v>
      </c>
      <c r="J5102">
        <v>4.45</v>
      </c>
      <c r="K5102">
        <v>890</v>
      </c>
      <c r="L5102">
        <v>8.3000000000000007</v>
      </c>
      <c r="M5102">
        <v>0.65098039215686276</v>
      </c>
      <c r="N5102">
        <v>1660</v>
      </c>
      <c r="O5102" t="s">
        <v>211</v>
      </c>
      <c r="P5102" t="s">
        <v>212</v>
      </c>
      <c r="Q5102" t="s">
        <v>213</v>
      </c>
      <c r="R5102" t="s">
        <v>25</v>
      </c>
      <c r="S5102" t="s">
        <v>214</v>
      </c>
      <c r="T5102" t="s">
        <v>215</v>
      </c>
      <c r="U5102" t="s">
        <v>1191</v>
      </c>
      <c r="V5102">
        <f>YEAR(sales_order1[[#This Row],[date]])</f>
        <v>2022</v>
      </c>
      <c r="W5102" t="str">
        <f>TEXT(sales_order1[[#This Row],[date]], "Mmm")</f>
        <v>Apr</v>
      </c>
      <c r="X5102">
        <f>VALUE(TEXT(sales_order1[[#This Row],[date]], "D"))</f>
        <v>13</v>
      </c>
      <c r="Y5102">
        <v>15</v>
      </c>
    </row>
    <row r="5103" spans="1:25" x14ac:dyDescent="0.25">
      <c r="A5103" s="1">
        <v>44664</v>
      </c>
      <c r="B5103">
        <v>70700</v>
      </c>
      <c r="C5103" t="s">
        <v>348</v>
      </c>
      <c r="D5103" t="str">
        <f>VLOOKUP(sales_order1[[#This Row],[itemCode]],product_details3!B:C,2,0)</f>
        <v>EXFG150</v>
      </c>
      <c r="E5103" t="s">
        <v>349</v>
      </c>
      <c r="F5103" t="s">
        <v>183</v>
      </c>
      <c r="G5103">
        <v>50</v>
      </c>
      <c r="H5103">
        <v>26.25</v>
      </c>
      <c r="I5103">
        <v>1312.5</v>
      </c>
      <c r="J5103">
        <v>10.75</v>
      </c>
      <c r="K5103">
        <v>537.5</v>
      </c>
      <c r="L5103">
        <v>15.5</v>
      </c>
      <c r="M5103">
        <v>0.59047619047619049</v>
      </c>
      <c r="N5103">
        <v>775</v>
      </c>
      <c r="O5103" t="s">
        <v>700</v>
      </c>
      <c r="P5103" t="s">
        <v>701</v>
      </c>
      <c r="Q5103" t="s">
        <v>378</v>
      </c>
      <c r="R5103" t="s">
        <v>72</v>
      </c>
      <c r="S5103" t="s">
        <v>545</v>
      </c>
      <c r="T5103" t="s">
        <v>702</v>
      </c>
      <c r="U5103" t="s">
        <v>1188</v>
      </c>
      <c r="V5103">
        <f>YEAR(sales_order1[[#This Row],[date]])</f>
        <v>2022</v>
      </c>
      <c r="W5103" t="str">
        <f>TEXT(sales_order1[[#This Row],[date]], "Mmm")</f>
        <v>Apr</v>
      </c>
      <c r="X5103">
        <f>VALUE(TEXT(sales_order1[[#This Row],[date]], "D"))</f>
        <v>13</v>
      </c>
      <c r="Y5103">
        <v>15</v>
      </c>
    </row>
    <row r="5104" spans="1:25" x14ac:dyDescent="0.25">
      <c r="A5104" s="1">
        <v>44664</v>
      </c>
      <c r="B5104">
        <v>70701</v>
      </c>
      <c r="C5104" t="s">
        <v>115</v>
      </c>
      <c r="D5104" t="str">
        <f>VLOOKUP(sales_order1[[#This Row],[itemCode]],product_details3!B:C,2,0)</f>
        <v>SCRS30100</v>
      </c>
      <c r="E5104" t="s">
        <v>116</v>
      </c>
      <c r="F5104" t="s">
        <v>61</v>
      </c>
      <c r="G5104">
        <v>350</v>
      </c>
      <c r="H5104">
        <v>32.75</v>
      </c>
      <c r="I5104">
        <v>11462.5</v>
      </c>
      <c r="J5104">
        <v>11.25</v>
      </c>
      <c r="K5104">
        <v>3937.5</v>
      </c>
      <c r="L5104">
        <v>21.5</v>
      </c>
      <c r="M5104">
        <v>0.65648854961832059</v>
      </c>
      <c r="N5104">
        <v>7525</v>
      </c>
      <c r="O5104" t="s">
        <v>447</v>
      </c>
      <c r="P5104" t="s">
        <v>448</v>
      </c>
      <c r="Q5104" t="s">
        <v>378</v>
      </c>
      <c r="R5104" t="s">
        <v>72</v>
      </c>
      <c r="S5104" t="s">
        <v>449</v>
      </c>
      <c r="T5104" t="s">
        <v>450</v>
      </c>
      <c r="U5104" t="s">
        <v>1188</v>
      </c>
      <c r="V5104">
        <f>YEAR(sales_order1[[#This Row],[date]])</f>
        <v>2022</v>
      </c>
      <c r="W5104" t="str">
        <f>TEXT(sales_order1[[#This Row],[date]], "Mmm")</f>
        <v>Apr</v>
      </c>
      <c r="X5104">
        <f>VALUE(TEXT(sales_order1[[#This Row],[date]], "D"))</f>
        <v>13</v>
      </c>
      <c r="Y5104">
        <v>15</v>
      </c>
    </row>
    <row r="5105" spans="1:25" x14ac:dyDescent="0.25">
      <c r="A5105" s="1">
        <v>44664</v>
      </c>
      <c r="B5105">
        <v>70702</v>
      </c>
      <c r="C5105" t="s">
        <v>35</v>
      </c>
      <c r="D5105" t="str">
        <f>VLOOKUP(sales_order1[[#This Row],[itemCode]],product_details3!B:C,2,0)</f>
        <v>SRMA30</v>
      </c>
      <c r="E5105" t="s">
        <v>36</v>
      </c>
      <c r="F5105" t="s">
        <v>30</v>
      </c>
      <c r="G5105">
        <v>100</v>
      </c>
      <c r="H5105">
        <v>26.2</v>
      </c>
      <c r="I5105">
        <v>2620</v>
      </c>
      <c r="J5105">
        <v>9.4</v>
      </c>
      <c r="K5105">
        <v>940</v>
      </c>
      <c r="L5105">
        <v>16.8</v>
      </c>
      <c r="M5105">
        <v>0.6412213740458016</v>
      </c>
      <c r="N5105">
        <v>1680</v>
      </c>
      <c r="O5105" t="s">
        <v>679</v>
      </c>
      <c r="P5105" t="s">
        <v>680</v>
      </c>
      <c r="Q5105" t="s">
        <v>71</v>
      </c>
      <c r="R5105" t="s">
        <v>72</v>
      </c>
      <c r="S5105" t="s">
        <v>73</v>
      </c>
      <c r="T5105" t="s">
        <v>681</v>
      </c>
      <c r="U5105" t="s">
        <v>1190</v>
      </c>
      <c r="V5105">
        <f>YEAR(sales_order1[[#This Row],[date]])</f>
        <v>2022</v>
      </c>
      <c r="W5105" t="str">
        <f>TEXT(sales_order1[[#This Row],[date]], "Mmm")</f>
        <v>Apr</v>
      </c>
      <c r="X5105">
        <f>VALUE(TEXT(sales_order1[[#This Row],[date]], "D"))</f>
        <v>13</v>
      </c>
      <c r="Y5105">
        <v>15</v>
      </c>
    </row>
    <row r="5106" spans="1:25" x14ac:dyDescent="0.25">
      <c r="A5106" s="1">
        <v>44665</v>
      </c>
      <c r="B5106">
        <v>70703</v>
      </c>
      <c r="C5106" t="s">
        <v>103</v>
      </c>
      <c r="D5106" t="str">
        <f>VLOOKUP(sales_order1[[#This Row],[itemCode]],product_details3!B:C,2,0)</f>
        <v>SCRT50</v>
      </c>
      <c r="E5106" t="s">
        <v>104</v>
      </c>
      <c r="F5106" t="s">
        <v>61</v>
      </c>
      <c r="G5106">
        <v>300</v>
      </c>
      <c r="H5106">
        <v>16.95</v>
      </c>
      <c r="I5106">
        <v>5085</v>
      </c>
      <c r="J5106">
        <v>5.2</v>
      </c>
      <c r="K5106">
        <v>1560</v>
      </c>
      <c r="L5106">
        <v>11.75</v>
      </c>
      <c r="M5106">
        <v>0.69321533923303835</v>
      </c>
      <c r="N5106">
        <v>3525</v>
      </c>
      <c r="O5106" t="s">
        <v>158</v>
      </c>
      <c r="P5106" t="s">
        <v>159</v>
      </c>
      <c r="Q5106" t="s">
        <v>160</v>
      </c>
      <c r="R5106" t="s">
        <v>112</v>
      </c>
      <c r="S5106" t="s">
        <v>161</v>
      </c>
      <c r="T5106" t="s">
        <v>162</v>
      </c>
      <c r="U5106" t="s">
        <v>1189</v>
      </c>
      <c r="V5106">
        <f>YEAR(sales_order1[[#This Row],[date]])</f>
        <v>2022</v>
      </c>
      <c r="W5106" t="str">
        <f>TEXT(sales_order1[[#This Row],[date]], "Mmm")</f>
        <v>Apr</v>
      </c>
      <c r="X5106">
        <f>VALUE(TEXT(sales_order1[[#This Row],[date]], "D"))</f>
        <v>14</v>
      </c>
      <c r="Y5106">
        <v>15</v>
      </c>
    </row>
    <row r="5107" spans="1:25" x14ac:dyDescent="0.25">
      <c r="A5107" s="1">
        <v>44665</v>
      </c>
      <c r="B5107">
        <v>70704</v>
      </c>
      <c r="C5107" t="s">
        <v>194</v>
      </c>
      <c r="D5107" t="str">
        <f>VLOOKUP(sales_order1[[#This Row],[itemCode]],product_details3!B:C,2,0)</f>
        <v>CLNG150</v>
      </c>
      <c r="E5107" t="s">
        <v>195</v>
      </c>
      <c r="F5107" t="s">
        <v>45</v>
      </c>
      <c r="G5107">
        <v>250</v>
      </c>
      <c r="H5107">
        <v>12.75</v>
      </c>
      <c r="I5107">
        <v>3187.5</v>
      </c>
      <c r="J5107">
        <v>4.45</v>
      </c>
      <c r="K5107">
        <v>1112.5</v>
      </c>
      <c r="L5107">
        <v>8.3000000000000007</v>
      </c>
      <c r="M5107">
        <v>0.65098039215686276</v>
      </c>
      <c r="N5107">
        <v>2075</v>
      </c>
      <c r="O5107" t="s">
        <v>519</v>
      </c>
      <c r="P5107" t="s">
        <v>520</v>
      </c>
      <c r="Q5107" t="s">
        <v>383</v>
      </c>
      <c r="R5107" t="s">
        <v>72</v>
      </c>
      <c r="S5107" t="s">
        <v>459</v>
      </c>
      <c r="T5107" t="s">
        <v>521</v>
      </c>
      <c r="U5107" t="s">
        <v>1188</v>
      </c>
      <c r="V5107">
        <f>YEAR(sales_order1[[#This Row],[date]])</f>
        <v>2022</v>
      </c>
      <c r="W5107" t="str">
        <f>TEXT(sales_order1[[#This Row],[date]], "Mmm")</f>
        <v>Apr</v>
      </c>
      <c r="X5107">
        <f>VALUE(TEXT(sales_order1[[#This Row],[date]], "D"))</f>
        <v>14</v>
      </c>
      <c r="Y5107">
        <v>15</v>
      </c>
    </row>
    <row r="5108" spans="1:25" x14ac:dyDescent="0.25">
      <c r="A5108" s="1">
        <v>44665</v>
      </c>
      <c r="B5108">
        <v>70705</v>
      </c>
      <c r="C5108" t="s">
        <v>103</v>
      </c>
      <c r="D5108" t="str">
        <f>VLOOKUP(sales_order1[[#This Row],[itemCode]],product_details3!B:C,2,0)</f>
        <v>SCRT50</v>
      </c>
      <c r="E5108" t="s">
        <v>104</v>
      </c>
      <c r="F5108" t="s">
        <v>61</v>
      </c>
      <c r="G5108">
        <v>350</v>
      </c>
      <c r="H5108">
        <v>16.95</v>
      </c>
      <c r="I5108">
        <v>5932.5</v>
      </c>
      <c r="J5108">
        <v>5.2</v>
      </c>
      <c r="K5108">
        <v>1820</v>
      </c>
      <c r="L5108">
        <v>11.75</v>
      </c>
      <c r="M5108">
        <v>0.69321533923303835</v>
      </c>
      <c r="N5108">
        <v>4112.5</v>
      </c>
      <c r="O5108" t="s">
        <v>423</v>
      </c>
      <c r="P5108" t="s">
        <v>424</v>
      </c>
      <c r="Q5108" t="s">
        <v>77</v>
      </c>
      <c r="R5108" t="s">
        <v>72</v>
      </c>
      <c r="S5108" t="s">
        <v>425</v>
      </c>
      <c r="T5108" t="s">
        <v>426</v>
      </c>
      <c r="U5108" t="s">
        <v>1190</v>
      </c>
      <c r="V5108">
        <f>YEAR(sales_order1[[#This Row],[date]])</f>
        <v>2022</v>
      </c>
      <c r="W5108" t="str">
        <f>TEXT(sales_order1[[#This Row],[date]], "Mmm")</f>
        <v>Apr</v>
      </c>
      <c r="X5108">
        <f>VALUE(TEXT(sales_order1[[#This Row],[date]], "D"))</f>
        <v>14</v>
      </c>
      <c r="Y5108">
        <v>15</v>
      </c>
    </row>
    <row r="5109" spans="1:25" x14ac:dyDescent="0.25">
      <c r="A5109" s="1">
        <v>44665</v>
      </c>
      <c r="B5109">
        <v>70706</v>
      </c>
      <c r="C5109" t="s">
        <v>320</v>
      </c>
      <c r="D5109" t="str">
        <f>VLOOKUP(sales_order1[[#This Row],[itemCode]],product_details3!B:C,2,0)</f>
        <v>SCR50+100</v>
      </c>
      <c r="E5109" t="s">
        <v>321</v>
      </c>
      <c r="F5109" t="s">
        <v>61</v>
      </c>
      <c r="G5109">
        <v>350</v>
      </c>
      <c r="H5109">
        <v>26.25</v>
      </c>
      <c r="I5109">
        <v>9187.5</v>
      </c>
      <c r="J5109">
        <v>7.75</v>
      </c>
      <c r="K5109">
        <v>2712.5</v>
      </c>
      <c r="L5109">
        <v>18.5</v>
      </c>
      <c r="M5109">
        <v>0.70476190476190481</v>
      </c>
      <c r="N5109">
        <v>6475</v>
      </c>
      <c r="O5109" t="s">
        <v>117</v>
      </c>
      <c r="P5109" t="s">
        <v>118</v>
      </c>
      <c r="Q5109" t="s">
        <v>119</v>
      </c>
      <c r="R5109" t="s">
        <v>40</v>
      </c>
      <c r="S5109" t="s">
        <v>120</v>
      </c>
      <c r="T5109" t="s">
        <v>121</v>
      </c>
      <c r="U5109" t="s">
        <v>1190</v>
      </c>
      <c r="V5109">
        <f>YEAR(sales_order1[[#This Row],[date]])</f>
        <v>2022</v>
      </c>
      <c r="W5109" t="str">
        <f>TEXT(sales_order1[[#This Row],[date]], "Mmm")</f>
        <v>Apr</v>
      </c>
      <c r="X5109">
        <f>VALUE(TEXT(sales_order1[[#This Row],[date]], "D"))</f>
        <v>14</v>
      </c>
      <c r="Y5109">
        <v>15</v>
      </c>
    </row>
    <row r="5110" spans="1:25" x14ac:dyDescent="0.25">
      <c r="A5110" s="1">
        <v>44665</v>
      </c>
      <c r="B5110">
        <v>70707</v>
      </c>
      <c r="C5110" t="s">
        <v>43</v>
      </c>
      <c r="D5110" t="str">
        <f>VLOOKUP(sales_order1[[#This Row],[itemCode]],product_details3!B:C,2,0)</f>
        <v>CLNG200</v>
      </c>
      <c r="E5110" t="s">
        <v>44</v>
      </c>
      <c r="F5110" t="s">
        <v>45</v>
      </c>
      <c r="G5110">
        <v>200</v>
      </c>
      <c r="H5110">
        <v>21.25</v>
      </c>
      <c r="I5110">
        <v>4250</v>
      </c>
      <c r="J5110">
        <v>7.75</v>
      </c>
      <c r="K5110">
        <v>1550</v>
      </c>
      <c r="L5110">
        <v>13.5</v>
      </c>
      <c r="M5110">
        <v>0.63529411764705879</v>
      </c>
      <c r="N5110">
        <v>2700</v>
      </c>
      <c r="O5110" t="s">
        <v>835</v>
      </c>
      <c r="P5110" t="s">
        <v>836</v>
      </c>
      <c r="Q5110" t="s">
        <v>271</v>
      </c>
      <c r="R5110" t="s">
        <v>56</v>
      </c>
      <c r="S5110" t="s">
        <v>192</v>
      </c>
      <c r="T5110" t="s">
        <v>272</v>
      </c>
      <c r="U5110" t="s">
        <v>1191</v>
      </c>
      <c r="V5110">
        <f>YEAR(sales_order1[[#This Row],[date]])</f>
        <v>2022</v>
      </c>
      <c r="W5110" t="str">
        <f>TEXT(sales_order1[[#This Row],[date]], "Mmm")</f>
        <v>Apr</v>
      </c>
      <c r="X5110">
        <f>VALUE(TEXT(sales_order1[[#This Row],[date]], "D"))</f>
        <v>14</v>
      </c>
      <c r="Y5110">
        <v>15</v>
      </c>
    </row>
    <row r="5111" spans="1:25" x14ac:dyDescent="0.25">
      <c r="A5111" s="1">
        <v>44665</v>
      </c>
      <c r="B5111">
        <v>70708</v>
      </c>
      <c r="C5111" t="s">
        <v>135</v>
      </c>
      <c r="D5111" t="str">
        <f>VLOOKUP(sales_order1[[#This Row],[itemCode]],product_details3!B:C,2,0)</f>
        <v>MSKSH</v>
      </c>
      <c r="E5111" t="s">
        <v>136</v>
      </c>
      <c r="F5111" t="s">
        <v>137</v>
      </c>
      <c r="G5111">
        <v>150</v>
      </c>
      <c r="H5111">
        <v>18.75</v>
      </c>
      <c r="I5111">
        <v>2812.5</v>
      </c>
      <c r="J5111">
        <v>7.45</v>
      </c>
      <c r="K5111">
        <v>1117.5</v>
      </c>
      <c r="L5111">
        <v>11.3</v>
      </c>
      <c r="M5111">
        <v>0.60266666666666668</v>
      </c>
      <c r="N5111">
        <v>1695</v>
      </c>
      <c r="O5111" t="s">
        <v>750</v>
      </c>
      <c r="P5111" t="s">
        <v>751</v>
      </c>
      <c r="Q5111" t="s">
        <v>132</v>
      </c>
      <c r="R5111" t="s">
        <v>56</v>
      </c>
      <c r="S5111" t="s">
        <v>133</v>
      </c>
      <c r="T5111" t="s">
        <v>578</v>
      </c>
      <c r="U5111" t="s">
        <v>1191</v>
      </c>
      <c r="V5111">
        <f>YEAR(sales_order1[[#This Row],[date]])</f>
        <v>2022</v>
      </c>
      <c r="W5111" t="str">
        <f>TEXT(sales_order1[[#This Row],[date]], "Mmm")</f>
        <v>Apr</v>
      </c>
      <c r="X5111">
        <f>VALUE(TEXT(sales_order1[[#This Row],[date]], "D"))</f>
        <v>14</v>
      </c>
      <c r="Y5111">
        <v>15</v>
      </c>
    </row>
    <row r="5112" spans="1:25" x14ac:dyDescent="0.25">
      <c r="A5112" s="1">
        <v>44665</v>
      </c>
      <c r="B5112">
        <v>70709</v>
      </c>
      <c r="C5112" t="s">
        <v>331</v>
      </c>
      <c r="D5112" t="str">
        <f>VLOOKUP(sales_order1[[#This Row],[itemCode]],product_details3!B:C,2,0)</f>
        <v>EXFP50</v>
      </c>
      <c r="E5112" t="s">
        <v>332</v>
      </c>
      <c r="F5112" t="s">
        <v>183</v>
      </c>
      <c r="G5112">
        <v>250</v>
      </c>
      <c r="H5112">
        <v>16.95</v>
      </c>
      <c r="I5112">
        <v>4237.5</v>
      </c>
      <c r="J5112">
        <v>6.2</v>
      </c>
      <c r="K5112">
        <v>1550</v>
      </c>
      <c r="L5112">
        <v>10.75</v>
      </c>
      <c r="M5112">
        <v>0.63421828908554578</v>
      </c>
      <c r="N5112">
        <v>2687.5</v>
      </c>
      <c r="O5112" t="s">
        <v>561</v>
      </c>
      <c r="P5112" t="s">
        <v>562</v>
      </c>
      <c r="Q5112" t="s">
        <v>378</v>
      </c>
      <c r="R5112" t="s">
        <v>72</v>
      </c>
      <c r="S5112" t="s">
        <v>563</v>
      </c>
      <c r="T5112" t="s">
        <v>58</v>
      </c>
      <c r="U5112" t="s">
        <v>1188</v>
      </c>
      <c r="V5112">
        <f>YEAR(sales_order1[[#This Row],[date]])</f>
        <v>2022</v>
      </c>
      <c r="W5112" t="str">
        <f>TEXT(sales_order1[[#This Row],[date]], "Mmm")</f>
        <v>Apr</v>
      </c>
      <c r="X5112">
        <f>VALUE(TEXT(sales_order1[[#This Row],[date]], "D"))</f>
        <v>14</v>
      </c>
      <c r="Y5112">
        <v>15</v>
      </c>
    </row>
    <row r="5113" spans="1:25" x14ac:dyDescent="0.25">
      <c r="A5113" s="1">
        <v>44665</v>
      </c>
      <c r="B5113">
        <v>70710</v>
      </c>
      <c r="C5113" t="s">
        <v>19</v>
      </c>
      <c r="D5113" t="str">
        <f>VLOOKUP(sales_order1[[#This Row],[itemCode]],product_details3!B:C,2,0)</f>
        <v>MSTH100</v>
      </c>
      <c r="E5113" t="s">
        <v>20</v>
      </c>
      <c r="F5113" t="s">
        <v>21</v>
      </c>
      <c r="G5113">
        <v>100</v>
      </c>
      <c r="H5113">
        <v>26.25</v>
      </c>
      <c r="I5113">
        <v>2625</v>
      </c>
      <c r="J5113">
        <v>7.75</v>
      </c>
      <c r="K5113">
        <v>775</v>
      </c>
      <c r="L5113">
        <v>18.5</v>
      </c>
      <c r="M5113">
        <v>0.70476190476190481</v>
      </c>
      <c r="N5113">
        <v>1850</v>
      </c>
      <c r="O5113" t="s">
        <v>492</v>
      </c>
      <c r="P5113" t="s">
        <v>493</v>
      </c>
      <c r="Q5113" t="s">
        <v>378</v>
      </c>
      <c r="R5113" t="s">
        <v>72</v>
      </c>
      <c r="S5113" t="s">
        <v>379</v>
      </c>
      <c r="T5113" t="s">
        <v>494</v>
      </c>
      <c r="U5113" t="s">
        <v>1188</v>
      </c>
      <c r="V5113">
        <f>YEAR(sales_order1[[#This Row],[date]])</f>
        <v>2022</v>
      </c>
      <c r="W5113" t="str">
        <f>TEXT(sales_order1[[#This Row],[date]], "Mmm")</f>
        <v>Apr</v>
      </c>
      <c r="X5113">
        <f>VALUE(TEXT(sales_order1[[#This Row],[date]], "D"))</f>
        <v>14</v>
      </c>
      <c r="Y5113">
        <v>15</v>
      </c>
    </row>
    <row r="5114" spans="1:25" x14ac:dyDescent="0.25">
      <c r="A5114" s="1">
        <v>44665</v>
      </c>
      <c r="B5114">
        <v>70711</v>
      </c>
      <c r="C5114" t="s">
        <v>320</v>
      </c>
      <c r="D5114" t="str">
        <f>VLOOKUP(sales_order1[[#This Row],[itemCode]],product_details3!B:C,2,0)</f>
        <v>SCR50+100</v>
      </c>
      <c r="E5114" t="s">
        <v>321</v>
      </c>
      <c r="F5114" t="s">
        <v>61</v>
      </c>
      <c r="G5114">
        <v>50</v>
      </c>
      <c r="H5114">
        <v>26.25</v>
      </c>
      <c r="I5114">
        <v>1312.5</v>
      </c>
      <c r="J5114">
        <v>7.75</v>
      </c>
      <c r="K5114">
        <v>387.5</v>
      </c>
      <c r="L5114">
        <v>18.5</v>
      </c>
      <c r="M5114">
        <v>0.70476190476190481</v>
      </c>
      <c r="N5114">
        <v>925</v>
      </c>
      <c r="O5114" t="s">
        <v>395</v>
      </c>
      <c r="P5114" t="s">
        <v>396</v>
      </c>
      <c r="Q5114" t="s">
        <v>191</v>
      </c>
      <c r="R5114" t="s">
        <v>56</v>
      </c>
      <c r="S5114" t="s">
        <v>192</v>
      </c>
      <c r="T5114" t="s">
        <v>397</v>
      </c>
      <c r="U5114" t="s">
        <v>1191</v>
      </c>
      <c r="V5114">
        <f>YEAR(sales_order1[[#This Row],[date]])</f>
        <v>2022</v>
      </c>
      <c r="W5114" t="str">
        <f>TEXT(sales_order1[[#This Row],[date]], "Mmm")</f>
        <v>Apr</v>
      </c>
      <c r="X5114">
        <f>VALUE(TEXT(sales_order1[[#This Row],[date]], "D"))</f>
        <v>14</v>
      </c>
      <c r="Y5114">
        <v>15</v>
      </c>
    </row>
    <row r="5115" spans="1:25" x14ac:dyDescent="0.25">
      <c r="A5115" s="1">
        <v>44666</v>
      </c>
      <c r="B5115">
        <v>70712</v>
      </c>
      <c r="C5115" t="s">
        <v>305</v>
      </c>
      <c r="D5115" t="str">
        <f>VLOOKUP(sales_order1[[#This Row],[itemCode]],product_details3!B:C,2,0)</f>
        <v>SRMA15</v>
      </c>
      <c r="E5115" t="s">
        <v>306</v>
      </c>
      <c r="F5115" t="s">
        <v>30</v>
      </c>
      <c r="G5115">
        <v>250</v>
      </c>
      <c r="H5115">
        <v>19.649999999999999</v>
      </c>
      <c r="I5115">
        <v>4912.5</v>
      </c>
      <c r="J5115">
        <v>7.55</v>
      </c>
      <c r="K5115">
        <v>1887.5</v>
      </c>
      <c r="L5115">
        <v>12.1</v>
      </c>
      <c r="M5115">
        <v>0.61577608142493634</v>
      </c>
      <c r="N5115">
        <v>3025</v>
      </c>
      <c r="O5115" t="s">
        <v>679</v>
      </c>
      <c r="P5115" t="s">
        <v>680</v>
      </c>
      <c r="Q5115" t="s">
        <v>71</v>
      </c>
      <c r="R5115" t="s">
        <v>72</v>
      </c>
      <c r="S5115" t="s">
        <v>73</v>
      </c>
      <c r="T5115" t="s">
        <v>681</v>
      </c>
      <c r="U5115" t="s">
        <v>1190</v>
      </c>
      <c r="V5115">
        <f>YEAR(sales_order1[[#This Row],[date]])</f>
        <v>2022</v>
      </c>
      <c r="W5115" t="str">
        <f>TEXT(sales_order1[[#This Row],[date]], "Mmm")</f>
        <v>Apr</v>
      </c>
      <c r="X5115">
        <f>VALUE(TEXT(sales_order1[[#This Row],[date]], "D"))</f>
        <v>15</v>
      </c>
      <c r="Y5115">
        <v>15</v>
      </c>
    </row>
    <row r="5116" spans="1:25" x14ac:dyDescent="0.25">
      <c r="A5116" s="1">
        <v>44666</v>
      </c>
      <c r="B5116">
        <v>70713</v>
      </c>
      <c r="C5116" t="s">
        <v>350</v>
      </c>
      <c r="D5116" t="str">
        <f>VLOOKUP(sales_order1[[#This Row],[itemCode]],product_details3!B:C,2,0)</f>
        <v>SRMA50</v>
      </c>
      <c r="E5116" t="s">
        <v>351</v>
      </c>
      <c r="F5116" t="s">
        <v>30</v>
      </c>
      <c r="G5116">
        <v>300</v>
      </c>
      <c r="H5116">
        <v>37.75</v>
      </c>
      <c r="I5116">
        <v>11325</v>
      </c>
      <c r="J5116">
        <v>14.25</v>
      </c>
      <c r="K5116">
        <v>4275</v>
      </c>
      <c r="L5116">
        <v>23.5</v>
      </c>
      <c r="M5116">
        <v>0.62251655629139069</v>
      </c>
      <c r="N5116">
        <v>7050</v>
      </c>
      <c r="O5116" t="s">
        <v>177</v>
      </c>
      <c r="P5116" t="s">
        <v>178</v>
      </c>
      <c r="Q5116" t="s">
        <v>111</v>
      </c>
      <c r="R5116" t="s">
        <v>112</v>
      </c>
      <c r="S5116" t="s">
        <v>179</v>
      </c>
      <c r="T5116" t="s">
        <v>180</v>
      </c>
      <c r="U5116" t="s">
        <v>1189</v>
      </c>
      <c r="V5116">
        <f>YEAR(sales_order1[[#This Row],[date]])</f>
        <v>2022</v>
      </c>
      <c r="W5116" t="str">
        <f>TEXT(sales_order1[[#This Row],[date]], "Mmm")</f>
        <v>Apr</v>
      </c>
      <c r="X5116">
        <f>VALUE(TEXT(sales_order1[[#This Row],[date]], "D"))</f>
        <v>15</v>
      </c>
      <c r="Y5116">
        <v>15</v>
      </c>
    </row>
    <row r="5117" spans="1:25" x14ac:dyDescent="0.25">
      <c r="A5117" s="1">
        <v>44666</v>
      </c>
      <c r="B5117">
        <v>70714</v>
      </c>
      <c r="C5117" t="s">
        <v>51</v>
      </c>
      <c r="D5117" t="str">
        <f>VLOOKUP(sales_order1[[#This Row],[itemCode]],product_details3!B:C,2,0)</f>
        <v>MSTH50</v>
      </c>
      <c r="E5117" t="s">
        <v>52</v>
      </c>
      <c r="F5117" t="s">
        <v>21</v>
      </c>
      <c r="G5117">
        <v>200</v>
      </c>
      <c r="H5117">
        <v>15.75</v>
      </c>
      <c r="I5117">
        <v>3150</v>
      </c>
      <c r="J5117">
        <v>4.45</v>
      </c>
      <c r="K5117">
        <v>890</v>
      </c>
      <c r="L5117">
        <v>11.3</v>
      </c>
      <c r="M5117">
        <v>0.71746031746031746</v>
      </c>
      <c r="N5117">
        <v>2260</v>
      </c>
      <c r="O5117" t="s">
        <v>765</v>
      </c>
      <c r="P5117" t="s">
        <v>766</v>
      </c>
      <c r="Q5117" t="s">
        <v>39</v>
      </c>
      <c r="R5117" t="s">
        <v>40</v>
      </c>
      <c r="S5117" t="s">
        <v>41</v>
      </c>
      <c r="T5117" t="s">
        <v>745</v>
      </c>
      <c r="U5117" t="s">
        <v>1188</v>
      </c>
      <c r="V5117">
        <f>YEAR(sales_order1[[#This Row],[date]])</f>
        <v>2022</v>
      </c>
      <c r="W5117" t="str">
        <f>TEXT(sales_order1[[#This Row],[date]], "Mmm")</f>
        <v>Apr</v>
      </c>
      <c r="X5117">
        <f>VALUE(TEXT(sales_order1[[#This Row],[date]], "D"))</f>
        <v>15</v>
      </c>
      <c r="Y5117">
        <v>15</v>
      </c>
    </row>
    <row r="5118" spans="1:25" x14ac:dyDescent="0.25">
      <c r="A5118" s="1">
        <v>44666</v>
      </c>
      <c r="B5118">
        <v>70715</v>
      </c>
      <c r="C5118" t="s">
        <v>194</v>
      </c>
      <c r="D5118" t="str">
        <f>VLOOKUP(sales_order1[[#This Row],[itemCode]],product_details3!B:C,2,0)</f>
        <v>CLNG150</v>
      </c>
      <c r="E5118" t="s">
        <v>195</v>
      </c>
      <c r="F5118" t="s">
        <v>45</v>
      </c>
      <c r="G5118">
        <v>100</v>
      </c>
      <c r="H5118">
        <v>12.75</v>
      </c>
      <c r="I5118">
        <v>1275</v>
      </c>
      <c r="J5118">
        <v>4.45</v>
      </c>
      <c r="K5118">
        <v>445</v>
      </c>
      <c r="L5118">
        <v>8.3000000000000007</v>
      </c>
      <c r="M5118">
        <v>0.65098039215686276</v>
      </c>
      <c r="N5118">
        <v>830</v>
      </c>
      <c r="O5118" t="s">
        <v>559</v>
      </c>
      <c r="P5118" t="s">
        <v>560</v>
      </c>
      <c r="Q5118" t="s">
        <v>191</v>
      </c>
      <c r="R5118" t="s">
        <v>56</v>
      </c>
      <c r="S5118" t="s">
        <v>192</v>
      </c>
      <c r="T5118" t="s">
        <v>193</v>
      </c>
      <c r="U5118" t="s">
        <v>1191</v>
      </c>
      <c r="V5118">
        <f>YEAR(sales_order1[[#This Row],[date]])</f>
        <v>2022</v>
      </c>
      <c r="W5118" t="str">
        <f>TEXT(sales_order1[[#This Row],[date]], "Mmm")</f>
        <v>Apr</v>
      </c>
      <c r="X5118">
        <f>VALUE(TEXT(sales_order1[[#This Row],[date]], "D"))</f>
        <v>15</v>
      </c>
      <c r="Y5118">
        <v>15</v>
      </c>
    </row>
    <row r="5119" spans="1:25" x14ac:dyDescent="0.25">
      <c r="A5119" s="1">
        <v>44666</v>
      </c>
      <c r="B5119">
        <v>70716</v>
      </c>
      <c r="C5119" t="s">
        <v>135</v>
      </c>
      <c r="D5119" t="str">
        <f>VLOOKUP(sales_order1[[#This Row],[itemCode]],product_details3!B:C,2,0)</f>
        <v>MSKSH</v>
      </c>
      <c r="E5119" t="s">
        <v>136</v>
      </c>
      <c r="F5119" t="s">
        <v>137</v>
      </c>
      <c r="G5119">
        <v>250</v>
      </c>
      <c r="H5119">
        <v>18.75</v>
      </c>
      <c r="I5119">
        <v>4687.5</v>
      </c>
      <c r="J5119">
        <v>7.45</v>
      </c>
      <c r="K5119">
        <v>1862.5</v>
      </c>
      <c r="L5119">
        <v>11.3</v>
      </c>
      <c r="M5119">
        <v>0.60266666666666668</v>
      </c>
      <c r="N5119">
        <v>2825</v>
      </c>
      <c r="O5119" t="s">
        <v>163</v>
      </c>
      <c r="P5119" t="s">
        <v>164</v>
      </c>
      <c r="Q5119" t="s">
        <v>146</v>
      </c>
      <c r="R5119" t="s">
        <v>112</v>
      </c>
      <c r="S5119" t="s">
        <v>165</v>
      </c>
      <c r="T5119" t="s">
        <v>166</v>
      </c>
      <c r="U5119" t="s">
        <v>1189</v>
      </c>
      <c r="V5119">
        <f>YEAR(sales_order1[[#This Row],[date]])</f>
        <v>2022</v>
      </c>
      <c r="W5119" t="str">
        <f>TEXT(sales_order1[[#This Row],[date]], "Mmm")</f>
        <v>Apr</v>
      </c>
      <c r="X5119">
        <f>VALUE(TEXT(sales_order1[[#This Row],[date]], "D"))</f>
        <v>15</v>
      </c>
      <c r="Y5119">
        <v>15</v>
      </c>
    </row>
    <row r="5120" spans="1:25" x14ac:dyDescent="0.25">
      <c r="A5120" s="1">
        <v>44666</v>
      </c>
      <c r="B5120">
        <v>70717</v>
      </c>
      <c r="C5120" t="s">
        <v>288</v>
      </c>
      <c r="D5120" t="str">
        <f>VLOOKUP(sales_order1[[#This Row],[itemCode]],product_details3!B:C,2,0)</f>
        <v>MKRM200</v>
      </c>
      <c r="E5120" t="s">
        <v>289</v>
      </c>
      <c r="F5120" t="s">
        <v>151</v>
      </c>
      <c r="G5120">
        <v>150</v>
      </c>
      <c r="H5120">
        <v>19.25</v>
      </c>
      <c r="I5120">
        <v>2887.5</v>
      </c>
      <c r="J5120">
        <v>7.75</v>
      </c>
      <c r="K5120">
        <v>1162.5</v>
      </c>
      <c r="L5120">
        <v>11.5</v>
      </c>
      <c r="M5120">
        <v>0.59740259740259738</v>
      </c>
      <c r="N5120">
        <v>1725</v>
      </c>
      <c r="O5120" t="s">
        <v>499</v>
      </c>
      <c r="P5120" t="s">
        <v>500</v>
      </c>
      <c r="Q5120" t="s">
        <v>107</v>
      </c>
      <c r="R5120" t="s">
        <v>40</v>
      </c>
      <c r="S5120" t="s">
        <v>101</v>
      </c>
      <c r="T5120" t="s">
        <v>501</v>
      </c>
      <c r="U5120" t="s">
        <v>1190</v>
      </c>
      <c r="V5120">
        <f>YEAR(sales_order1[[#This Row],[date]])</f>
        <v>2022</v>
      </c>
      <c r="W5120" t="str">
        <f>TEXT(sales_order1[[#This Row],[date]], "Mmm")</f>
        <v>Apr</v>
      </c>
      <c r="X5120">
        <f>VALUE(TEXT(sales_order1[[#This Row],[date]], "D"))</f>
        <v>15</v>
      </c>
      <c r="Y5120">
        <v>15</v>
      </c>
    </row>
    <row r="5121" spans="1:25" x14ac:dyDescent="0.25">
      <c r="A5121" s="1">
        <v>44666</v>
      </c>
      <c r="B5121">
        <v>70718</v>
      </c>
      <c r="C5121" t="s">
        <v>115</v>
      </c>
      <c r="D5121" t="str">
        <f>VLOOKUP(sales_order1[[#This Row],[itemCode]],product_details3!B:C,2,0)</f>
        <v>SCRS30100</v>
      </c>
      <c r="E5121" t="s">
        <v>116</v>
      </c>
      <c r="F5121" t="s">
        <v>61</v>
      </c>
      <c r="G5121">
        <v>100</v>
      </c>
      <c r="H5121">
        <v>32.75</v>
      </c>
      <c r="I5121">
        <v>3275</v>
      </c>
      <c r="J5121">
        <v>11.25</v>
      </c>
      <c r="K5121">
        <v>1125</v>
      </c>
      <c r="L5121">
        <v>21.5</v>
      </c>
      <c r="M5121">
        <v>0.65648854961832059</v>
      </c>
      <c r="N5121">
        <v>2150</v>
      </c>
      <c r="O5121" t="s">
        <v>427</v>
      </c>
      <c r="P5121" t="s">
        <v>428</v>
      </c>
      <c r="Q5121" t="s">
        <v>239</v>
      </c>
      <c r="R5121" t="s">
        <v>112</v>
      </c>
      <c r="S5121" t="s">
        <v>240</v>
      </c>
      <c r="T5121" t="s">
        <v>429</v>
      </c>
      <c r="U5121" t="s">
        <v>1189</v>
      </c>
      <c r="V5121">
        <f>YEAR(sales_order1[[#This Row],[date]])</f>
        <v>2022</v>
      </c>
      <c r="W5121" t="str">
        <f>TEXT(sales_order1[[#This Row],[date]], "Mmm")</f>
        <v>Apr</v>
      </c>
      <c r="X5121">
        <f>VALUE(TEXT(sales_order1[[#This Row],[date]], "D"))</f>
        <v>15</v>
      </c>
      <c r="Y5121">
        <v>15</v>
      </c>
    </row>
    <row r="5122" spans="1:25" x14ac:dyDescent="0.25">
      <c r="A5122" s="1">
        <v>44666</v>
      </c>
      <c r="B5122">
        <v>70719</v>
      </c>
      <c r="C5122" t="s">
        <v>43</v>
      </c>
      <c r="D5122" t="str">
        <f>VLOOKUP(sales_order1[[#This Row],[itemCode]],product_details3!B:C,2,0)</f>
        <v>CLNG200</v>
      </c>
      <c r="E5122" t="s">
        <v>44</v>
      </c>
      <c r="F5122" t="s">
        <v>45</v>
      </c>
      <c r="G5122">
        <v>50</v>
      </c>
      <c r="H5122">
        <v>21.25</v>
      </c>
      <c r="I5122">
        <v>1062.5</v>
      </c>
      <c r="J5122">
        <v>7.75</v>
      </c>
      <c r="K5122">
        <v>387.5</v>
      </c>
      <c r="L5122">
        <v>13.5</v>
      </c>
      <c r="M5122">
        <v>0.63529411764705879</v>
      </c>
      <c r="N5122">
        <v>675</v>
      </c>
      <c r="O5122" t="s">
        <v>525</v>
      </c>
      <c r="P5122" t="s">
        <v>526</v>
      </c>
      <c r="Q5122" t="s">
        <v>111</v>
      </c>
      <c r="R5122" t="s">
        <v>112</v>
      </c>
      <c r="S5122" t="s">
        <v>113</v>
      </c>
      <c r="T5122" t="s">
        <v>527</v>
      </c>
      <c r="U5122" t="s">
        <v>1189</v>
      </c>
      <c r="V5122">
        <f>YEAR(sales_order1[[#This Row],[date]])</f>
        <v>2022</v>
      </c>
      <c r="W5122" t="str">
        <f>TEXT(sales_order1[[#This Row],[date]], "Mmm")</f>
        <v>Apr</v>
      </c>
      <c r="X5122">
        <f>VALUE(TEXT(sales_order1[[#This Row],[date]], "D"))</f>
        <v>15</v>
      </c>
      <c r="Y5122">
        <v>15</v>
      </c>
    </row>
    <row r="5123" spans="1:25" x14ac:dyDescent="0.25">
      <c r="A5123" s="1">
        <v>44666</v>
      </c>
      <c r="B5123">
        <v>70720</v>
      </c>
      <c r="C5123" t="s">
        <v>307</v>
      </c>
      <c r="D5123" t="str">
        <f>VLOOKUP(sales_order1[[#This Row],[itemCode]],product_details3!B:C,2,0)</f>
        <v>TNRH150</v>
      </c>
      <c r="E5123" t="s">
        <v>308</v>
      </c>
      <c r="F5123" t="s">
        <v>124</v>
      </c>
      <c r="G5123">
        <v>100</v>
      </c>
      <c r="H5123">
        <v>15.75</v>
      </c>
      <c r="I5123">
        <v>1575</v>
      </c>
      <c r="J5123">
        <v>4.45</v>
      </c>
      <c r="K5123">
        <v>445</v>
      </c>
      <c r="L5123">
        <v>11.3</v>
      </c>
      <c r="M5123">
        <v>0.71746031746031746</v>
      </c>
      <c r="N5123">
        <v>1130</v>
      </c>
      <c r="O5123" t="s">
        <v>223</v>
      </c>
      <c r="P5123" t="s">
        <v>224</v>
      </c>
      <c r="Q5123" t="s">
        <v>55</v>
      </c>
      <c r="R5123" t="s">
        <v>56</v>
      </c>
      <c r="S5123" t="s">
        <v>225</v>
      </c>
      <c r="T5123" t="s">
        <v>226</v>
      </c>
      <c r="U5123" t="s">
        <v>1191</v>
      </c>
      <c r="V5123">
        <f>YEAR(sales_order1[[#This Row],[date]])</f>
        <v>2022</v>
      </c>
      <c r="W5123" t="str">
        <f>TEXT(sales_order1[[#This Row],[date]], "Mmm")</f>
        <v>Apr</v>
      </c>
      <c r="X5123">
        <f>VALUE(TEXT(sales_order1[[#This Row],[date]], "D"))</f>
        <v>15</v>
      </c>
      <c r="Y5123">
        <v>15</v>
      </c>
    </row>
    <row r="5124" spans="1:25" x14ac:dyDescent="0.25">
      <c r="A5124" s="1">
        <v>44669</v>
      </c>
      <c r="B5124">
        <v>70721</v>
      </c>
      <c r="C5124" t="s">
        <v>175</v>
      </c>
      <c r="D5124" t="str">
        <f>VLOOKUP(sales_order1[[#This Row],[itemCode]],product_details3!B:C,2,0)</f>
        <v>SCRS3030</v>
      </c>
      <c r="E5124" t="s">
        <v>176</v>
      </c>
      <c r="F5124" t="s">
        <v>61</v>
      </c>
      <c r="G5124">
        <v>50</v>
      </c>
      <c r="H5124">
        <v>13.1</v>
      </c>
      <c r="I5124">
        <v>655</v>
      </c>
      <c r="J5124">
        <v>4.7</v>
      </c>
      <c r="K5124">
        <v>235</v>
      </c>
      <c r="L5124">
        <v>8.4</v>
      </c>
      <c r="M5124">
        <v>0.6412213740458016</v>
      </c>
      <c r="N5124">
        <v>420</v>
      </c>
      <c r="O5124" t="s">
        <v>837</v>
      </c>
      <c r="P5124" t="s">
        <v>838</v>
      </c>
      <c r="Q5124" t="s">
        <v>71</v>
      </c>
      <c r="R5124" t="s">
        <v>72</v>
      </c>
      <c r="S5124" t="s">
        <v>73</v>
      </c>
      <c r="T5124" t="s">
        <v>74</v>
      </c>
      <c r="U5124" t="s">
        <v>1190</v>
      </c>
      <c r="V5124">
        <f>YEAR(sales_order1[[#This Row],[date]])</f>
        <v>2022</v>
      </c>
      <c r="W5124" t="str">
        <f>TEXT(sales_order1[[#This Row],[date]], "Mmm")</f>
        <v>Apr</v>
      </c>
      <c r="X5124">
        <f>VALUE(TEXT(sales_order1[[#This Row],[date]], "D"))</f>
        <v>18</v>
      </c>
      <c r="Y5124">
        <v>16</v>
      </c>
    </row>
    <row r="5125" spans="1:25" x14ac:dyDescent="0.25">
      <c r="A5125" s="1">
        <v>44669</v>
      </c>
      <c r="B5125">
        <v>70722</v>
      </c>
      <c r="C5125" t="s">
        <v>67</v>
      </c>
      <c r="D5125" t="str">
        <f>VLOOKUP(sales_order1[[#This Row],[itemCode]],product_details3!B:C,2,0)</f>
        <v>SRMH15</v>
      </c>
      <c r="E5125" t="s">
        <v>68</v>
      </c>
      <c r="F5125" t="s">
        <v>30</v>
      </c>
      <c r="G5125">
        <v>200</v>
      </c>
      <c r="H5125">
        <v>15.75</v>
      </c>
      <c r="I5125">
        <v>3150</v>
      </c>
      <c r="J5125">
        <v>5.45</v>
      </c>
      <c r="K5125">
        <v>1090</v>
      </c>
      <c r="L5125">
        <v>10.3</v>
      </c>
      <c r="M5125">
        <v>0.65396825396825398</v>
      </c>
      <c r="N5125">
        <v>2060</v>
      </c>
      <c r="O5125" t="s">
        <v>615</v>
      </c>
      <c r="P5125" t="s">
        <v>616</v>
      </c>
      <c r="Q5125" t="s">
        <v>77</v>
      </c>
      <c r="R5125" t="s">
        <v>72</v>
      </c>
      <c r="S5125" t="s">
        <v>425</v>
      </c>
      <c r="T5125" t="s">
        <v>617</v>
      </c>
      <c r="U5125" t="s">
        <v>1190</v>
      </c>
      <c r="V5125">
        <f>YEAR(sales_order1[[#This Row],[date]])</f>
        <v>2022</v>
      </c>
      <c r="W5125" t="str">
        <f>TEXT(sales_order1[[#This Row],[date]], "Mmm")</f>
        <v>Apr</v>
      </c>
      <c r="X5125">
        <f>VALUE(TEXT(sales_order1[[#This Row],[date]], "D"))</f>
        <v>18</v>
      </c>
      <c r="Y5125">
        <v>16</v>
      </c>
    </row>
    <row r="5126" spans="1:25" x14ac:dyDescent="0.25">
      <c r="A5126" s="1">
        <v>44669</v>
      </c>
      <c r="B5126">
        <v>70723</v>
      </c>
      <c r="C5126" t="s">
        <v>51</v>
      </c>
      <c r="D5126" t="str">
        <f>VLOOKUP(sales_order1[[#This Row],[itemCode]],product_details3!B:C,2,0)</f>
        <v>MSTH50</v>
      </c>
      <c r="E5126" t="s">
        <v>52</v>
      </c>
      <c r="F5126" t="s">
        <v>21</v>
      </c>
      <c r="G5126">
        <v>200</v>
      </c>
      <c r="H5126">
        <v>15.75</v>
      </c>
      <c r="I5126">
        <v>3150</v>
      </c>
      <c r="J5126">
        <v>4.45</v>
      </c>
      <c r="K5126">
        <v>890</v>
      </c>
      <c r="L5126">
        <v>11.3</v>
      </c>
      <c r="M5126">
        <v>0.71746031746031746</v>
      </c>
      <c r="N5126">
        <v>2260</v>
      </c>
      <c r="O5126" t="s">
        <v>227</v>
      </c>
      <c r="P5126" t="s">
        <v>228</v>
      </c>
      <c r="Q5126" t="s">
        <v>64</v>
      </c>
      <c r="R5126" t="s">
        <v>40</v>
      </c>
      <c r="S5126" t="s">
        <v>229</v>
      </c>
      <c r="T5126" t="s">
        <v>230</v>
      </c>
      <c r="U5126" t="s">
        <v>1189</v>
      </c>
      <c r="V5126">
        <f>YEAR(sales_order1[[#This Row],[date]])</f>
        <v>2022</v>
      </c>
      <c r="W5126" t="str">
        <f>TEXT(sales_order1[[#This Row],[date]], "Mmm")</f>
        <v>Apr</v>
      </c>
      <c r="X5126">
        <f>VALUE(TEXT(sales_order1[[#This Row],[date]], "D"))</f>
        <v>18</v>
      </c>
      <c r="Y5126">
        <v>16</v>
      </c>
    </row>
    <row r="5127" spans="1:25" x14ac:dyDescent="0.25">
      <c r="A5127" s="1">
        <v>44669</v>
      </c>
      <c r="B5127">
        <v>70724</v>
      </c>
      <c r="C5127" t="s">
        <v>128</v>
      </c>
      <c r="D5127" t="str">
        <f>VLOOKUP(sales_order1[[#This Row],[itemCode]],product_details3!B:C,2,0)</f>
        <v>SCRT100</v>
      </c>
      <c r="E5127" t="s">
        <v>129</v>
      </c>
      <c r="F5127" t="s">
        <v>61</v>
      </c>
      <c r="G5127">
        <v>350</v>
      </c>
      <c r="H5127">
        <v>28.25</v>
      </c>
      <c r="I5127">
        <v>9887.5</v>
      </c>
      <c r="J5127">
        <v>9</v>
      </c>
      <c r="K5127">
        <v>3150</v>
      </c>
      <c r="L5127">
        <v>19.25</v>
      </c>
      <c r="M5127">
        <v>0.68141592920353977</v>
      </c>
      <c r="N5127">
        <v>6737.5</v>
      </c>
      <c r="O5127" t="s">
        <v>779</v>
      </c>
      <c r="P5127" t="s">
        <v>780</v>
      </c>
      <c r="Q5127" t="s">
        <v>239</v>
      </c>
      <c r="R5127" t="s">
        <v>112</v>
      </c>
      <c r="S5127" t="s">
        <v>240</v>
      </c>
      <c r="T5127" t="s">
        <v>241</v>
      </c>
      <c r="U5127" t="s">
        <v>1189</v>
      </c>
      <c r="V5127">
        <f>YEAR(sales_order1[[#This Row],[date]])</f>
        <v>2022</v>
      </c>
      <c r="W5127" t="str">
        <f>TEXT(sales_order1[[#This Row],[date]], "Mmm")</f>
        <v>Apr</v>
      </c>
      <c r="X5127">
        <f>VALUE(TEXT(sales_order1[[#This Row],[date]], "D"))</f>
        <v>18</v>
      </c>
      <c r="Y5127">
        <v>16</v>
      </c>
    </row>
    <row r="5128" spans="1:25" x14ac:dyDescent="0.25">
      <c r="A5128" s="1">
        <v>44669</v>
      </c>
      <c r="B5128">
        <v>70725</v>
      </c>
      <c r="C5128" t="s">
        <v>311</v>
      </c>
      <c r="D5128" t="str">
        <f>VLOOKUP(sales_order1[[#This Row],[itemCode]],product_details3!B:C,2,0)</f>
        <v>MSTH30</v>
      </c>
      <c r="E5128" t="s">
        <v>312</v>
      </c>
      <c r="F5128" t="s">
        <v>21</v>
      </c>
      <c r="G5128">
        <v>200</v>
      </c>
      <c r="H5128">
        <v>8.5</v>
      </c>
      <c r="I5128">
        <v>1700</v>
      </c>
      <c r="J5128">
        <v>3.3</v>
      </c>
      <c r="K5128">
        <v>660</v>
      </c>
      <c r="L5128">
        <v>5.2</v>
      </c>
      <c r="M5128">
        <v>0.61176470588235299</v>
      </c>
      <c r="N5128">
        <v>1040</v>
      </c>
      <c r="O5128" t="s">
        <v>440</v>
      </c>
      <c r="P5128" t="s">
        <v>441</v>
      </c>
      <c r="Q5128" t="s">
        <v>39</v>
      </c>
      <c r="R5128" t="s">
        <v>40</v>
      </c>
      <c r="S5128" t="s">
        <v>41</v>
      </c>
      <c r="T5128" t="s">
        <v>442</v>
      </c>
      <c r="U5128" t="s">
        <v>1188</v>
      </c>
      <c r="V5128">
        <f>YEAR(sales_order1[[#This Row],[date]])</f>
        <v>2022</v>
      </c>
      <c r="W5128" t="str">
        <f>TEXT(sales_order1[[#This Row],[date]], "Mmm")</f>
        <v>Apr</v>
      </c>
      <c r="X5128">
        <f>VALUE(TEXT(sales_order1[[#This Row],[date]], "D"))</f>
        <v>18</v>
      </c>
      <c r="Y5128">
        <v>16</v>
      </c>
    </row>
    <row r="5129" spans="1:25" x14ac:dyDescent="0.25">
      <c r="A5129" s="1">
        <v>44669</v>
      </c>
      <c r="B5129">
        <v>70726</v>
      </c>
      <c r="C5129" t="s">
        <v>103</v>
      </c>
      <c r="D5129" t="str">
        <f>VLOOKUP(sales_order1[[#This Row],[itemCode]],product_details3!B:C,2,0)</f>
        <v>SCRT50</v>
      </c>
      <c r="E5129" t="s">
        <v>104</v>
      </c>
      <c r="F5129" t="s">
        <v>61</v>
      </c>
      <c r="G5129">
        <v>300</v>
      </c>
      <c r="H5129">
        <v>16.95</v>
      </c>
      <c r="I5129">
        <v>5085</v>
      </c>
      <c r="J5129">
        <v>5.2</v>
      </c>
      <c r="K5129">
        <v>1560</v>
      </c>
      <c r="L5129">
        <v>11.75</v>
      </c>
      <c r="M5129">
        <v>0.69321533923303835</v>
      </c>
      <c r="N5129">
        <v>3525</v>
      </c>
      <c r="O5129" t="s">
        <v>691</v>
      </c>
      <c r="P5129" t="s">
        <v>692</v>
      </c>
      <c r="Q5129" t="s">
        <v>160</v>
      </c>
      <c r="R5129" t="s">
        <v>112</v>
      </c>
      <c r="S5129" t="s">
        <v>297</v>
      </c>
      <c r="T5129" t="s">
        <v>693</v>
      </c>
      <c r="U5129" t="s">
        <v>1189</v>
      </c>
      <c r="V5129">
        <f>YEAR(sales_order1[[#This Row],[date]])</f>
        <v>2022</v>
      </c>
      <c r="W5129" t="str">
        <f>TEXT(sales_order1[[#This Row],[date]], "Mmm")</f>
        <v>Apr</v>
      </c>
      <c r="X5129">
        <f>VALUE(TEXT(sales_order1[[#This Row],[date]], "D"))</f>
        <v>18</v>
      </c>
      <c r="Y5129">
        <v>16</v>
      </c>
    </row>
    <row r="5130" spans="1:25" x14ac:dyDescent="0.25">
      <c r="A5130" s="1">
        <v>44669</v>
      </c>
      <c r="B5130">
        <v>70727</v>
      </c>
      <c r="C5130" t="s">
        <v>103</v>
      </c>
      <c r="D5130" t="str">
        <f>VLOOKUP(sales_order1[[#This Row],[itemCode]],product_details3!B:C,2,0)</f>
        <v>SCRT50</v>
      </c>
      <c r="E5130" t="s">
        <v>104</v>
      </c>
      <c r="F5130" t="s">
        <v>61</v>
      </c>
      <c r="G5130">
        <v>100</v>
      </c>
      <c r="H5130">
        <v>16.95</v>
      </c>
      <c r="I5130">
        <v>1695</v>
      </c>
      <c r="J5130">
        <v>5.2</v>
      </c>
      <c r="K5130">
        <v>520</v>
      </c>
      <c r="L5130">
        <v>11.75</v>
      </c>
      <c r="M5130">
        <v>0.69321533923303835</v>
      </c>
      <c r="N5130">
        <v>1175</v>
      </c>
      <c r="O5130" t="s">
        <v>600</v>
      </c>
      <c r="P5130" t="s">
        <v>601</v>
      </c>
      <c r="Q5130" t="s">
        <v>100</v>
      </c>
      <c r="R5130" t="s">
        <v>40</v>
      </c>
      <c r="S5130" t="s">
        <v>101</v>
      </c>
      <c r="T5130" t="s">
        <v>602</v>
      </c>
      <c r="U5130" t="s">
        <v>1190</v>
      </c>
      <c r="V5130">
        <f>YEAR(sales_order1[[#This Row],[date]])</f>
        <v>2022</v>
      </c>
      <c r="W5130" t="str">
        <f>TEXT(sales_order1[[#This Row],[date]], "Mmm")</f>
        <v>Apr</v>
      </c>
      <c r="X5130">
        <f>VALUE(TEXT(sales_order1[[#This Row],[date]], "D"))</f>
        <v>18</v>
      </c>
      <c r="Y5130">
        <v>16</v>
      </c>
    </row>
    <row r="5131" spans="1:25" x14ac:dyDescent="0.25">
      <c r="A5131" s="1">
        <v>44669</v>
      </c>
      <c r="B5131">
        <v>70728</v>
      </c>
      <c r="C5131" t="s">
        <v>305</v>
      </c>
      <c r="D5131" t="str">
        <f>VLOOKUP(sales_order1[[#This Row],[itemCode]],product_details3!B:C,2,0)</f>
        <v>SRMA15</v>
      </c>
      <c r="E5131" t="s">
        <v>306</v>
      </c>
      <c r="F5131" t="s">
        <v>30</v>
      </c>
      <c r="G5131">
        <v>300</v>
      </c>
      <c r="H5131">
        <v>19.649999999999999</v>
      </c>
      <c r="I5131">
        <v>5895</v>
      </c>
      <c r="J5131">
        <v>7.55</v>
      </c>
      <c r="K5131">
        <v>2265</v>
      </c>
      <c r="L5131">
        <v>12.1</v>
      </c>
      <c r="M5131">
        <v>0.61577608142493634</v>
      </c>
      <c r="N5131">
        <v>3630</v>
      </c>
      <c r="O5131" t="s">
        <v>152</v>
      </c>
      <c r="P5131" t="s">
        <v>153</v>
      </c>
      <c r="Q5131" t="s">
        <v>154</v>
      </c>
      <c r="R5131" t="s">
        <v>56</v>
      </c>
      <c r="S5131" t="s">
        <v>133</v>
      </c>
      <c r="T5131" t="s">
        <v>155</v>
      </c>
      <c r="U5131" t="s">
        <v>1191</v>
      </c>
      <c r="V5131">
        <f>YEAR(sales_order1[[#This Row],[date]])</f>
        <v>2022</v>
      </c>
      <c r="W5131" t="str">
        <f>TEXT(sales_order1[[#This Row],[date]], "Mmm")</f>
        <v>Apr</v>
      </c>
      <c r="X5131">
        <f>VALUE(TEXT(sales_order1[[#This Row],[date]], "D"))</f>
        <v>18</v>
      </c>
      <c r="Y5131">
        <v>16</v>
      </c>
    </row>
    <row r="5132" spans="1:25" x14ac:dyDescent="0.25">
      <c r="A5132" s="1">
        <v>44669</v>
      </c>
      <c r="B5132">
        <v>70729</v>
      </c>
      <c r="C5132" t="s">
        <v>51</v>
      </c>
      <c r="D5132" t="str">
        <f>VLOOKUP(sales_order1[[#This Row],[itemCode]],product_details3!B:C,2,0)</f>
        <v>MSTH50</v>
      </c>
      <c r="E5132" t="s">
        <v>52</v>
      </c>
      <c r="F5132" t="s">
        <v>21</v>
      </c>
      <c r="G5132">
        <v>150</v>
      </c>
      <c r="H5132">
        <v>15.75</v>
      </c>
      <c r="I5132">
        <v>2362.5</v>
      </c>
      <c r="J5132">
        <v>4.45</v>
      </c>
      <c r="K5132">
        <v>667.5</v>
      </c>
      <c r="L5132">
        <v>11.3</v>
      </c>
      <c r="M5132">
        <v>0.71746031746031746</v>
      </c>
      <c r="N5132">
        <v>1695</v>
      </c>
      <c r="O5132" t="s">
        <v>487</v>
      </c>
      <c r="P5132" t="s">
        <v>488</v>
      </c>
      <c r="Q5132" t="s">
        <v>48</v>
      </c>
      <c r="R5132" t="s">
        <v>25</v>
      </c>
      <c r="S5132" t="s">
        <v>286</v>
      </c>
      <c r="T5132" t="s">
        <v>489</v>
      </c>
      <c r="U5132" t="s">
        <v>1191</v>
      </c>
      <c r="V5132">
        <f>YEAR(sales_order1[[#This Row],[date]])</f>
        <v>2022</v>
      </c>
      <c r="W5132" t="str">
        <f>TEXT(sales_order1[[#This Row],[date]], "Mmm")</f>
        <v>Apr</v>
      </c>
      <c r="X5132">
        <f>VALUE(TEXT(sales_order1[[#This Row],[date]], "D"))</f>
        <v>18</v>
      </c>
      <c r="Y5132">
        <v>16</v>
      </c>
    </row>
    <row r="5133" spans="1:25" x14ac:dyDescent="0.25">
      <c r="A5133" s="1">
        <v>44669</v>
      </c>
      <c r="B5133">
        <v>70730</v>
      </c>
      <c r="C5133" t="s">
        <v>307</v>
      </c>
      <c r="D5133" t="str">
        <f>VLOOKUP(sales_order1[[#This Row],[itemCode]],product_details3!B:C,2,0)</f>
        <v>TNRH150</v>
      </c>
      <c r="E5133" t="s">
        <v>308</v>
      </c>
      <c r="F5133" t="s">
        <v>124</v>
      </c>
      <c r="G5133">
        <v>100</v>
      </c>
      <c r="H5133">
        <v>15.75</v>
      </c>
      <c r="I5133">
        <v>1575</v>
      </c>
      <c r="J5133">
        <v>4.45</v>
      </c>
      <c r="K5133">
        <v>445</v>
      </c>
      <c r="L5133">
        <v>11.3</v>
      </c>
      <c r="M5133">
        <v>0.71746031746031746</v>
      </c>
      <c r="N5133">
        <v>1130</v>
      </c>
      <c r="O5133" t="s">
        <v>761</v>
      </c>
      <c r="P5133" t="s">
        <v>762</v>
      </c>
      <c r="Q5133" t="s">
        <v>24</v>
      </c>
      <c r="R5133" t="s">
        <v>25</v>
      </c>
      <c r="S5133" t="s">
        <v>33</v>
      </c>
      <c r="T5133" t="s">
        <v>705</v>
      </c>
      <c r="U5133" t="s">
        <v>1191</v>
      </c>
      <c r="V5133">
        <f>YEAR(sales_order1[[#This Row],[date]])</f>
        <v>2022</v>
      </c>
      <c r="W5133" t="str">
        <f>TEXT(sales_order1[[#This Row],[date]], "Mmm")</f>
        <v>Apr</v>
      </c>
      <c r="X5133">
        <f>VALUE(TEXT(sales_order1[[#This Row],[date]], "D"))</f>
        <v>18</v>
      </c>
      <c r="Y5133">
        <v>16</v>
      </c>
    </row>
    <row r="5134" spans="1:25" x14ac:dyDescent="0.25">
      <c r="A5134" s="1">
        <v>44670</v>
      </c>
      <c r="B5134">
        <v>70731</v>
      </c>
      <c r="C5134" t="s">
        <v>194</v>
      </c>
      <c r="D5134" t="str">
        <f>VLOOKUP(sales_order1[[#This Row],[itemCode]],product_details3!B:C,2,0)</f>
        <v>CLNG150</v>
      </c>
      <c r="E5134" t="s">
        <v>195</v>
      </c>
      <c r="F5134" t="s">
        <v>45</v>
      </c>
      <c r="G5134">
        <v>250</v>
      </c>
      <c r="H5134">
        <v>12.75</v>
      </c>
      <c r="I5134">
        <v>3187.5</v>
      </c>
      <c r="J5134">
        <v>4.45</v>
      </c>
      <c r="K5134">
        <v>1112.5</v>
      </c>
      <c r="L5134">
        <v>8.3000000000000007</v>
      </c>
      <c r="M5134">
        <v>0.65098039215686276</v>
      </c>
      <c r="N5134">
        <v>2075</v>
      </c>
      <c r="O5134" t="s">
        <v>559</v>
      </c>
      <c r="P5134" t="s">
        <v>560</v>
      </c>
      <c r="Q5134" t="s">
        <v>191</v>
      </c>
      <c r="R5134" t="s">
        <v>56</v>
      </c>
      <c r="S5134" t="s">
        <v>192</v>
      </c>
      <c r="T5134" t="s">
        <v>193</v>
      </c>
      <c r="U5134" t="s">
        <v>1191</v>
      </c>
      <c r="V5134">
        <f>YEAR(sales_order1[[#This Row],[date]])</f>
        <v>2022</v>
      </c>
      <c r="W5134" t="str">
        <f>TEXT(sales_order1[[#This Row],[date]], "Mmm")</f>
        <v>Apr</v>
      </c>
      <c r="X5134">
        <f>VALUE(TEXT(sales_order1[[#This Row],[date]], "D"))</f>
        <v>19</v>
      </c>
      <c r="Y5134">
        <v>16</v>
      </c>
    </row>
    <row r="5135" spans="1:25" x14ac:dyDescent="0.25">
      <c r="A5135" s="1">
        <v>44670</v>
      </c>
      <c r="B5135">
        <v>70732</v>
      </c>
      <c r="C5135" t="s">
        <v>103</v>
      </c>
      <c r="D5135" t="str">
        <f>VLOOKUP(sales_order1[[#This Row],[itemCode]],product_details3!B:C,2,0)</f>
        <v>SCRT50</v>
      </c>
      <c r="E5135" t="s">
        <v>104</v>
      </c>
      <c r="F5135" t="s">
        <v>61</v>
      </c>
      <c r="G5135">
        <v>200</v>
      </c>
      <c r="H5135">
        <v>16.95</v>
      </c>
      <c r="I5135">
        <v>3390</v>
      </c>
      <c r="J5135">
        <v>5.2</v>
      </c>
      <c r="K5135">
        <v>1040</v>
      </c>
      <c r="L5135">
        <v>11.75</v>
      </c>
      <c r="M5135">
        <v>0.69321533923303835</v>
      </c>
      <c r="N5135">
        <v>2350</v>
      </c>
      <c r="O5135" t="s">
        <v>75</v>
      </c>
      <c r="P5135" t="s">
        <v>76</v>
      </c>
      <c r="Q5135" t="s">
        <v>77</v>
      </c>
      <c r="R5135" t="s">
        <v>72</v>
      </c>
      <c r="S5135" t="s">
        <v>78</v>
      </c>
      <c r="T5135" t="s">
        <v>79</v>
      </c>
      <c r="U5135" t="s">
        <v>1190</v>
      </c>
      <c r="V5135">
        <f>YEAR(sales_order1[[#This Row],[date]])</f>
        <v>2022</v>
      </c>
      <c r="W5135" t="str">
        <f>TEXT(sales_order1[[#This Row],[date]], "Mmm")</f>
        <v>Apr</v>
      </c>
      <c r="X5135">
        <f>VALUE(TEXT(sales_order1[[#This Row],[date]], "D"))</f>
        <v>19</v>
      </c>
      <c r="Y5135">
        <v>16</v>
      </c>
    </row>
    <row r="5136" spans="1:25" x14ac:dyDescent="0.25">
      <c r="A5136" s="1">
        <v>44670</v>
      </c>
      <c r="B5136">
        <v>70733</v>
      </c>
      <c r="C5136" t="s">
        <v>320</v>
      </c>
      <c r="D5136" t="str">
        <f>VLOOKUP(sales_order1[[#This Row],[itemCode]],product_details3!B:C,2,0)</f>
        <v>SCR50+100</v>
      </c>
      <c r="E5136" t="s">
        <v>321</v>
      </c>
      <c r="F5136" t="s">
        <v>61</v>
      </c>
      <c r="G5136">
        <v>200</v>
      </c>
      <c r="H5136">
        <v>26.25</v>
      </c>
      <c r="I5136">
        <v>5250</v>
      </c>
      <c r="J5136">
        <v>7.75</v>
      </c>
      <c r="K5136">
        <v>1550</v>
      </c>
      <c r="L5136">
        <v>18.5</v>
      </c>
      <c r="M5136">
        <v>0.70476190476190481</v>
      </c>
      <c r="N5136">
        <v>3700</v>
      </c>
      <c r="O5136" t="s">
        <v>469</v>
      </c>
      <c r="P5136" t="s">
        <v>470</v>
      </c>
      <c r="Q5136" t="s">
        <v>160</v>
      </c>
      <c r="R5136" t="s">
        <v>112</v>
      </c>
      <c r="S5136" t="s">
        <v>161</v>
      </c>
      <c r="T5136" t="s">
        <v>471</v>
      </c>
      <c r="U5136" t="s">
        <v>1189</v>
      </c>
      <c r="V5136">
        <f>YEAR(sales_order1[[#This Row],[date]])</f>
        <v>2022</v>
      </c>
      <c r="W5136" t="str">
        <f>TEXT(sales_order1[[#This Row],[date]], "Mmm")</f>
        <v>Apr</v>
      </c>
      <c r="X5136">
        <f>VALUE(TEXT(sales_order1[[#This Row],[date]], "D"))</f>
        <v>19</v>
      </c>
      <c r="Y5136">
        <v>16</v>
      </c>
    </row>
    <row r="5137" spans="1:25" x14ac:dyDescent="0.25">
      <c r="A5137" s="1">
        <v>44670</v>
      </c>
      <c r="B5137">
        <v>70734</v>
      </c>
      <c r="C5137" t="s">
        <v>288</v>
      </c>
      <c r="D5137" t="str">
        <f>VLOOKUP(sales_order1[[#This Row],[itemCode]],product_details3!B:C,2,0)</f>
        <v>MKRM200</v>
      </c>
      <c r="E5137" t="s">
        <v>289</v>
      </c>
      <c r="F5137" t="s">
        <v>151</v>
      </c>
      <c r="G5137">
        <v>100</v>
      </c>
      <c r="H5137">
        <v>19.25</v>
      </c>
      <c r="I5137">
        <v>1925</v>
      </c>
      <c r="J5137">
        <v>7.75</v>
      </c>
      <c r="K5137">
        <v>775</v>
      </c>
      <c r="L5137">
        <v>11.5</v>
      </c>
      <c r="M5137">
        <v>0.59740259740259738</v>
      </c>
      <c r="N5137">
        <v>1150</v>
      </c>
      <c r="O5137" t="s">
        <v>667</v>
      </c>
      <c r="P5137" t="s">
        <v>668</v>
      </c>
      <c r="Q5137" t="s">
        <v>271</v>
      </c>
      <c r="R5137" t="s">
        <v>56</v>
      </c>
      <c r="S5137" t="s">
        <v>192</v>
      </c>
      <c r="T5137" t="s">
        <v>669</v>
      </c>
      <c r="U5137" t="s">
        <v>1191</v>
      </c>
      <c r="V5137">
        <f>YEAR(sales_order1[[#This Row],[date]])</f>
        <v>2022</v>
      </c>
      <c r="W5137" t="str">
        <f>TEXT(sales_order1[[#This Row],[date]], "Mmm")</f>
        <v>Apr</v>
      </c>
      <c r="X5137">
        <f>VALUE(TEXT(sales_order1[[#This Row],[date]], "D"))</f>
        <v>19</v>
      </c>
      <c r="Y5137">
        <v>16</v>
      </c>
    </row>
    <row r="5138" spans="1:25" x14ac:dyDescent="0.25">
      <c r="A5138" s="1">
        <v>44670</v>
      </c>
      <c r="B5138">
        <v>70735</v>
      </c>
      <c r="C5138" t="s">
        <v>194</v>
      </c>
      <c r="D5138" t="str">
        <f>VLOOKUP(sales_order1[[#This Row],[itemCode]],product_details3!B:C,2,0)</f>
        <v>CLNG150</v>
      </c>
      <c r="E5138" t="s">
        <v>195</v>
      </c>
      <c r="F5138" t="s">
        <v>45</v>
      </c>
      <c r="G5138">
        <v>50</v>
      </c>
      <c r="H5138">
        <v>12.75</v>
      </c>
      <c r="I5138">
        <v>637.5</v>
      </c>
      <c r="J5138">
        <v>4.45</v>
      </c>
      <c r="K5138">
        <v>222.5</v>
      </c>
      <c r="L5138">
        <v>8.3000000000000007</v>
      </c>
      <c r="M5138">
        <v>0.65098039215686276</v>
      </c>
      <c r="N5138">
        <v>415</v>
      </c>
      <c r="O5138" t="s">
        <v>138</v>
      </c>
      <c r="P5138" t="s">
        <v>139</v>
      </c>
      <c r="Q5138" t="s">
        <v>77</v>
      </c>
      <c r="R5138" t="s">
        <v>72</v>
      </c>
      <c r="S5138" t="s">
        <v>140</v>
      </c>
      <c r="T5138" t="s">
        <v>141</v>
      </c>
      <c r="U5138" t="s">
        <v>1190</v>
      </c>
      <c r="V5138">
        <f>YEAR(sales_order1[[#This Row],[date]])</f>
        <v>2022</v>
      </c>
      <c r="W5138" t="str">
        <f>TEXT(sales_order1[[#This Row],[date]], "Mmm")</f>
        <v>Apr</v>
      </c>
      <c r="X5138">
        <f>VALUE(TEXT(sales_order1[[#This Row],[date]], "D"))</f>
        <v>19</v>
      </c>
      <c r="Y5138">
        <v>16</v>
      </c>
    </row>
    <row r="5139" spans="1:25" x14ac:dyDescent="0.25">
      <c r="A5139" s="1">
        <v>44670</v>
      </c>
      <c r="B5139">
        <v>70736</v>
      </c>
      <c r="C5139" t="s">
        <v>103</v>
      </c>
      <c r="D5139" t="str">
        <f>VLOOKUP(sales_order1[[#This Row],[itemCode]],product_details3!B:C,2,0)</f>
        <v>SCRT50</v>
      </c>
      <c r="E5139" t="s">
        <v>104</v>
      </c>
      <c r="F5139" t="s">
        <v>61</v>
      </c>
      <c r="G5139">
        <v>200</v>
      </c>
      <c r="H5139">
        <v>16.95</v>
      </c>
      <c r="I5139">
        <v>3390</v>
      </c>
      <c r="J5139">
        <v>5.2</v>
      </c>
      <c r="K5139">
        <v>1040</v>
      </c>
      <c r="L5139">
        <v>11.75</v>
      </c>
      <c r="M5139">
        <v>0.69321533923303835</v>
      </c>
      <c r="N5139">
        <v>2350</v>
      </c>
      <c r="O5139" t="s">
        <v>800</v>
      </c>
      <c r="P5139" t="s">
        <v>801</v>
      </c>
      <c r="Q5139" t="s">
        <v>378</v>
      </c>
      <c r="R5139" t="s">
        <v>72</v>
      </c>
      <c r="S5139" t="s">
        <v>638</v>
      </c>
      <c r="T5139" t="s">
        <v>802</v>
      </c>
      <c r="U5139" t="s">
        <v>1188</v>
      </c>
      <c r="V5139">
        <f>YEAR(sales_order1[[#This Row],[date]])</f>
        <v>2022</v>
      </c>
      <c r="W5139" t="str">
        <f>TEXT(sales_order1[[#This Row],[date]], "Mmm")</f>
        <v>Apr</v>
      </c>
      <c r="X5139">
        <f>VALUE(TEXT(sales_order1[[#This Row],[date]], "D"))</f>
        <v>19</v>
      </c>
      <c r="Y5139">
        <v>16</v>
      </c>
    </row>
    <row r="5140" spans="1:25" x14ac:dyDescent="0.25">
      <c r="A5140" s="1">
        <v>44670</v>
      </c>
      <c r="B5140">
        <v>70737</v>
      </c>
      <c r="C5140" t="s">
        <v>142</v>
      </c>
      <c r="D5140" t="str">
        <f>VLOOKUP(sales_order1[[#This Row],[itemCode]],product_details3!B:C,2,0)</f>
        <v>SRMC50</v>
      </c>
      <c r="E5140" t="s">
        <v>143</v>
      </c>
      <c r="F5140" t="s">
        <v>30</v>
      </c>
      <c r="G5140">
        <v>250</v>
      </c>
      <c r="H5140">
        <v>33.25</v>
      </c>
      <c r="I5140">
        <v>8312.5</v>
      </c>
      <c r="J5140">
        <v>12</v>
      </c>
      <c r="K5140">
        <v>3000</v>
      </c>
      <c r="L5140">
        <v>21.25</v>
      </c>
      <c r="M5140">
        <v>0.63909774436090228</v>
      </c>
      <c r="N5140">
        <v>5312.5</v>
      </c>
      <c r="O5140" t="s">
        <v>366</v>
      </c>
      <c r="P5140" t="s">
        <v>367</v>
      </c>
      <c r="Q5140" t="s">
        <v>239</v>
      </c>
      <c r="R5140" t="s">
        <v>112</v>
      </c>
      <c r="S5140" t="s">
        <v>368</v>
      </c>
      <c r="T5140" t="s">
        <v>369</v>
      </c>
      <c r="U5140" t="s">
        <v>1189</v>
      </c>
      <c r="V5140">
        <f>YEAR(sales_order1[[#This Row],[date]])</f>
        <v>2022</v>
      </c>
      <c r="W5140" t="str">
        <f>TEXT(sales_order1[[#This Row],[date]], "Mmm")</f>
        <v>Apr</v>
      </c>
      <c r="X5140">
        <f>VALUE(TEXT(sales_order1[[#This Row],[date]], "D"))</f>
        <v>19</v>
      </c>
      <c r="Y5140">
        <v>16</v>
      </c>
    </row>
    <row r="5141" spans="1:25" x14ac:dyDescent="0.25">
      <c r="A5141" s="1">
        <v>44670</v>
      </c>
      <c r="B5141">
        <v>70738</v>
      </c>
      <c r="C5141" t="s">
        <v>320</v>
      </c>
      <c r="D5141" t="str">
        <f>VLOOKUP(sales_order1[[#This Row],[itemCode]],product_details3!B:C,2,0)</f>
        <v>SCR50+100</v>
      </c>
      <c r="E5141" t="s">
        <v>321</v>
      </c>
      <c r="F5141" t="s">
        <v>61</v>
      </c>
      <c r="G5141">
        <v>450</v>
      </c>
      <c r="H5141">
        <v>26.25</v>
      </c>
      <c r="I5141">
        <v>11812.5</v>
      </c>
      <c r="J5141">
        <v>7.75</v>
      </c>
      <c r="K5141">
        <v>3487.5</v>
      </c>
      <c r="L5141">
        <v>18.5</v>
      </c>
      <c r="M5141">
        <v>0.70476190476190481</v>
      </c>
      <c r="N5141">
        <v>8325</v>
      </c>
      <c r="O5141" t="s">
        <v>273</v>
      </c>
      <c r="P5141" t="s">
        <v>274</v>
      </c>
      <c r="Q5141" t="s">
        <v>132</v>
      </c>
      <c r="R5141" t="s">
        <v>56</v>
      </c>
      <c r="S5141" t="s">
        <v>133</v>
      </c>
      <c r="T5141" t="s">
        <v>275</v>
      </c>
      <c r="U5141" t="s">
        <v>1191</v>
      </c>
      <c r="V5141">
        <f>YEAR(sales_order1[[#This Row],[date]])</f>
        <v>2022</v>
      </c>
      <c r="W5141" t="str">
        <f>TEXT(sales_order1[[#This Row],[date]], "Mmm")</f>
        <v>Apr</v>
      </c>
      <c r="X5141">
        <f>VALUE(TEXT(sales_order1[[#This Row],[date]], "D"))</f>
        <v>19</v>
      </c>
      <c r="Y5141">
        <v>16</v>
      </c>
    </row>
    <row r="5142" spans="1:25" x14ac:dyDescent="0.25">
      <c r="A5142" s="1">
        <v>44671</v>
      </c>
      <c r="B5142">
        <v>70739</v>
      </c>
      <c r="C5142" t="s">
        <v>325</v>
      </c>
      <c r="D5142" t="str">
        <f>VLOOKUP(sales_order1[[#This Row],[itemCode]],product_details3!B:C,2,0)</f>
        <v>EXFG100</v>
      </c>
      <c r="E5142" t="s">
        <v>326</v>
      </c>
      <c r="F5142" t="s">
        <v>183</v>
      </c>
      <c r="G5142">
        <v>150</v>
      </c>
      <c r="H5142">
        <v>20.75</v>
      </c>
      <c r="I5142">
        <v>3112.5</v>
      </c>
      <c r="J5142">
        <v>7.45</v>
      </c>
      <c r="K5142">
        <v>1117.5</v>
      </c>
      <c r="L5142">
        <v>13.3</v>
      </c>
      <c r="M5142">
        <v>0.64096385542168677</v>
      </c>
      <c r="N5142">
        <v>1995</v>
      </c>
      <c r="O5142" t="s">
        <v>567</v>
      </c>
      <c r="P5142" t="s">
        <v>568</v>
      </c>
      <c r="Q5142" t="s">
        <v>271</v>
      </c>
      <c r="R5142" t="s">
        <v>56</v>
      </c>
      <c r="S5142" t="s">
        <v>192</v>
      </c>
      <c r="T5142" t="s">
        <v>569</v>
      </c>
      <c r="U5142" t="s">
        <v>1191</v>
      </c>
      <c r="V5142">
        <f>YEAR(sales_order1[[#This Row],[date]])</f>
        <v>2022</v>
      </c>
      <c r="W5142" t="str">
        <f>TEXT(sales_order1[[#This Row],[date]], "Mmm")</f>
        <v>Apr</v>
      </c>
      <c r="X5142">
        <f>VALUE(TEXT(sales_order1[[#This Row],[date]], "D"))</f>
        <v>20</v>
      </c>
      <c r="Y5142">
        <v>16</v>
      </c>
    </row>
    <row r="5143" spans="1:25" x14ac:dyDescent="0.25">
      <c r="A5143" s="1">
        <v>44671</v>
      </c>
      <c r="B5143">
        <v>70740</v>
      </c>
      <c r="C5143" t="s">
        <v>19</v>
      </c>
      <c r="D5143" t="str">
        <f>VLOOKUP(sales_order1[[#This Row],[itemCode]],product_details3!B:C,2,0)</f>
        <v>MSTH100</v>
      </c>
      <c r="E5143" t="s">
        <v>20</v>
      </c>
      <c r="F5143" t="s">
        <v>21</v>
      </c>
      <c r="G5143">
        <v>100</v>
      </c>
      <c r="H5143">
        <v>26.25</v>
      </c>
      <c r="I5143">
        <v>2625</v>
      </c>
      <c r="J5143">
        <v>7.75</v>
      </c>
      <c r="K5143">
        <v>775</v>
      </c>
      <c r="L5143">
        <v>18.5</v>
      </c>
      <c r="M5143">
        <v>0.70476190476190481</v>
      </c>
      <c r="N5143">
        <v>1850</v>
      </c>
      <c r="O5143" t="s">
        <v>395</v>
      </c>
      <c r="P5143" t="s">
        <v>396</v>
      </c>
      <c r="Q5143" t="s">
        <v>191</v>
      </c>
      <c r="R5143" t="s">
        <v>56</v>
      </c>
      <c r="S5143" t="s">
        <v>192</v>
      </c>
      <c r="T5143" t="s">
        <v>397</v>
      </c>
      <c r="U5143" t="s">
        <v>1191</v>
      </c>
      <c r="V5143">
        <f>YEAR(sales_order1[[#This Row],[date]])</f>
        <v>2022</v>
      </c>
      <c r="W5143" t="str">
        <f>TEXT(sales_order1[[#This Row],[date]], "Mmm")</f>
        <v>Apr</v>
      </c>
      <c r="X5143">
        <f>VALUE(TEXT(sales_order1[[#This Row],[date]], "D"))</f>
        <v>20</v>
      </c>
      <c r="Y5143">
        <v>16</v>
      </c>
    </row>
    <row r="5144" spans="1:25" x14ac:dyDescent="0.25">
      <c r="A5144" s="1">
        <v>44671</v>
      </c>
      <c r="B5144">
        <v>70741</v>
      </c>
      <c r="C5144" t="s">
        <v>19</v>
      </c>
      <c r="D5144" t="str">
        <f>VLOOKUP(sales_order1[[#This Row],[itemCode]],product_details3!B:C,2,0)</f>
        <v>MSTH100</v>
      </c>
      <c r="E5144" t="s">
        <v>20</v>
      </c>
      <c r="F5144" t="s">
        <v>21</v>
      </c>
      <c r="G5144">
        <v>50</v>
      </c>
      <c r="H5144">
        <v>26.25</v>
      </c>
      <c r="I5144">
        <v>1312.5</v>
      </c>
      <c r="J5144">
        <v>7.75</v>
      </c>
      <c r="K5144">
        <v>387.5</v>
      </c>
      <c r="L5144">
        <v>18.5</v>
      </c>
      <c r="M5144">
        <v>0.70476190476190481</v>
      </c>
      <c r="N5144">
        <v>925</v>
      </c>
      <c r="O5144" t="s">
        <v>822</v>
      </c>
      <c r="P5144" t="s">
        <v>823</v>
      </c>
      <c r="Q5144" t="s">
        <v>55</v>
      </c>
      <c r="R5144" t="s">
        <v>56</v>
      </c>
      <c r="S5144" t="s">
        <v>225</v>
      </c>
      <c r="T5144" t="s">
        <v>626</v>
      </c>
      <c r="U5144" t="s">
        <v>1191</v>
      </c>
      <c r="V5144">
        <f>YEAR(sales_order1[[#This Row],[date]])</f>
        <v>2022</v>
      </c>
      <c r="W5144" t="str">
        <f>TEXT(sales_order1[[#This Row],[date]], "Mmm")</f>
        <v>Apr</v>
      </c>
      <c r="X5144">
        <f>VALUE(TEXT(sales_order1[[#This Row],[date]], "D"))</f>
        <v>20</v>
      </c>
      <c r="Y5144">
        <v>16</v>
      </c>
    </row>
    <row r="5145" spans="1:25" x14ac:dyDescent="0.25">
      <c r="A5145" s="1">
        <v>44671</v>
      </c>
      <c r="B5145">
        <v>70742</v>
      </c>
      <c r="C5145" t="s">
        <v>43</v>
      </c>
      <c r="D5145" t="str">
        <f>VLOOKUP(sales_order1[[#This Row],[itemCode]],product_details3!B:C,2,0)</f>
        <v>CLNG200</v>
      </c>
      <c r="E5145" t="s">
        <v>44</v>
      </c>
      <c r="F5145" t="s">
        <v>45</v>
      </c>
      <c r="G5145">
        <v>100</v>
      </c>
      <c r="H5145">
        <v>21.25</v>
      </c>
      <c r="I5145">
        <v>2125</v>
      </c>
      <c r="J5145">
        <v>7.75</v>
      </c>
      <c r="K5145">
        <v>775</v>
      </c>
      <c r="L5145">
        <v>13.5</v>
      </c>
      <c r="M5145">
        <v>0.63529411764705879</v>
      </c>
      <c r="N5145">
        <v>1350</v>
      </c>
      <c r="O5145" t="s">
        <v>550</v>
      </c>
      <c r="P5145" t="s">
        <v>551</v>
      </c>
      <c r="Q5145" t="s">
        <v>100</v>
      </c>
      <c r="R5145" t="s">
        <v>40</v>
      </c>
      <c r="S5145" t="s">
        <v>101</v>
      </c>
      <c r="T5145" t="s">
        <v>552</v>
      </c>
      <c r="U5145" t="s">
        <v>1190</v>
      </c>
      <c r="V5145">
        <f>YEAR(sales_order1[[#This Row],[date]])</f>
        <v>2022</v>
      </c>
      <c r="W5145" t="str">
        <f>TEXT(sales_order1[[#This Row],[date]], "Mmm")</f>
        <v>Apr</v>
      </c>
      <c r="X5145">
        <f>VALUE(TEXT(sales_order1[[#This Row],[date]], "D"))</f>
        <v>20</v>
      </c>
      <c r="Y5145">
        <v>16</v>
      </c>
    </row>
    <row r="5146" spans="1:25" x14ac:dyDescent="0.25">
      <c r="A5146" s="1">
        <v>44671</v>
      </c>
      <c r="B5146">
        <v>70743</v>
      </c>
      <c r="C5146" t="s">
        <v>43</v>
      </c>
      <c r="D5146" t="str">
        <f>VLOOKUP(sales_order1[[#This Row],[itemCode]],product_details3!B:C,2,0)</f>
        <v>CLNG200</v>
      </c>
      <c r="E5146" t="s">
        <v>44</v>
      </c>
      <c r="F5146" t="s">
        <v>45</v>
      </c>
      <c r="G5146">
        <v>200</v>
      </c>
      <c r="H5146">
        <v>21.25</v>
      </c>
      <c r="I5146">
        <v>4250</v>
      </c>
      <c r="J5146">
        <v>7.75</v>
      </c>
      <c r="K5146">
        <v>1550</v>
      </c>
      <c r="L5146">
        <v>13.5</v>
      </c>
      <c r="M5146">
        <v>0.63529411764705879</v>
      </c>
      <c r="N5146">
        <v>2700</v>
      </c>
      <c r="O5146" t="s">
        <v>69</v>
      </c>
      <c r="P5146" t="s">
        <v>70</v>
      </c>
      <c r="Q5146" t="s">
        <v>71</v>
      </c>
      <c r="R5146" t="s">
        <v>72</v>
      </c>
      <c r="S5146" t="s">
        <v>73</v>
      </c>
      <c r="T5146" t="s">
        <v>74</v>
      </c>
      <c r="U5146" t="s">
        <v>1190</v>
      </c>
      <c r="V5146">
        <f>YEAR(sales_order1[[#This Row],[date]])</f>
        <v>2022</v>
      </c>
      <c r="W5146" t="str">
        <f>TEXT(sales_order1[[#This Row],[date]], "Mmm")</f>
        <v>Apr</v>
      </c>
      <c r="X5146">
        <f>VALUE(TEXT(sales_order1[[#This Row],[date]], "D"))</f>
        <v>20</v>
      </c>
      <c r="Y5146">
        <v>16</v>
      </c>
    </row>
    <row r="5147" spans="1:25" x14ac:dyDescent="0.25">
      <c r="A5147" s="1">
        <v>44671</v>
      </c>
      <c r="B5147">
        <v>70744</v>
      </c>
      <c r="C5147" t="s">
        <v>51</v>
      </c>
      <c r="D5147" t="str">
        <f>VLOOKUP(sales_order1[[#This Row],[itemCode]],product_details3!B:C,2,0)</f>
        <v>MSTH50</v>
      </c>
      <c r="E5147" t="s">
        <v>52</v>
      </c>
      <c r="F5147" t="s">
        <v>21</v>
      </c>
      <c r="G5147">
        <v>100</v>
      </c>
      <c r="H5147">
        <v>15.75</v>
      </c>
      <c r="I5147">
        <v>1575</v>
      </c>
      <c r="J5147">
        <v>4.45</v>
      </c>
      <c r="K5147">
        <v>445</v>
      </c>
      <c r="L5147">
        <v>11.3</v>
      </c>
      <c r="M5147">
        <v>0.71746031746031746</v>
      </c>
      <c r="N5147">
        <v>1130</v>
      </c>
      <c r="O5147" t="s">
        <v>293</v>
      </c>
      <c r="P5147" t="s">
        <v>294</v>
      </c>
      <c r="Q5147" t="s">
        <v>154</v>
      </c>
      <c r="R5147" t="s">
        <v>56</v>
      </c>
      <c r="S5147" t="s">
        <v>133</v>
      </c>
      <c r="T5147" t="s">
        <v>155</v>
      </c>
      <c r="U5147" t="s">
        <v>1191</v>
      </c>
      <c r="V5147">
        <f>YEAR(sales_order1[[#This Row],[date]])</f>
        <v>2022</v>
      </c>
      <c r="W5147" t="str">
        <f>TEXT(sales_order1[[#This Row],[date]], "Mmm")</f>
        <v>Apr</v>
      </c>
      <c r="X5147">
        <f>VALUE(TEXT(sales_order1[[#This Row],[date]], "D"))</f>
        <v>20</v>
      </c>
      <c r="Y5147">
        <v>16</v>
      </c>
    </row>
    <row r="5148" spans="1:25" x14ac:dyDescent="0.25">
      <c r="A5148" s="1">
        <v>44671</v>
      </c>
      <c r="B5148">
        <v>70745</v>
      </c>
      <c r="C5148" t="s">
        <v>344</v>
      </c>
      <c r="D5148" t="str">
        <f>VLOOKUP(sales_order1[[#This Row],[itemCode]],product_details3!B:C,2,0)</f>
        <v>TNRE100</v>
      </c>
      <c r="E5148" t="s">
        <v>345</v>
      </c>
      <c r="F5148" t="s">
        <v>124</v>
      </c>
      <c r="G5148">
        <v>100</v>
      </c>
      <c r="H5148">
        <v>11.3</v>
      </c>
      <c r="I5148">
        <v>1130</v>
      </c>
      <c r="J5148">
        <v>3.8</v>
      </c>
      <c r="K5148">
        <v>380</v>
      </c>
      <c r="L5148">
        <v>7.5</v>
      </c>
      <c r="M5148">
        <v>0.66371681415929207</v>
      </c>
      <c r="N5148">
        <v>750</v>
      </c>
      <c r="O5148" t="s">
        <v>775</v>
      </c>
      <c r="P5148" t="s">
        <v>776</v>
      </c>
      <c r="Q5148" t="s">
        <v>146</v>
      </c>
      <c r="R5148" t="s">
        <v>112</v>
      </c>
      <c r="S5148" t="s">
        <v>343</v>
      </c>
      <c r="T5148" t="s">
        <v>95</v>
      </c>
      <c r="U5148" t="s">
        <v>1190</v>
      </c>
      <c r="V5148">
        <f>YEAR(sales_order1[[#This Row],[date]])</f>
        <v>2022</v>
      </c>
      <c r="W5148" t="str">
        <f>TEXT(sales_order1[[#This Row],[date]], "Mmm")</f>
        <v>Apr</v>
      </c>
      <c r="X5148">
        <f>VALUE(TEXT(sales_order1[[#This Row],[date]], "D"))</f>
        <v>20</v>
      </c>
      <c r="Y5148">
        <v>16</v>
      </c>
    </row>
    <row r="5149" spans="1:25" x14ac:dyDescent="0.25">
      <c r="A5149" s="1">
        <v>44671</v>
      </c>
      <c r="B5149">
        <v>70746</v>
      </c>
      <c r="C5149" t="s">
        <v>256</v>
      </c>
      <c r="D5149" t="str">
        <f>VLOOKUP(sales_order1[[#This Row],[itemCode]],product_details3!B:C,2,0)</f>
        <v>MSKC50</v>
      </c>
      <c r="E5149" t="s">
        <v>257</v>
      </c>
      <c r="F5149" t="s">
        <v>137</v>
      </c>
      <c r="G5149">
        <v>150</v>
      </c>
      <c r="H5149">
        <v>11.95</v>
      </c>
      <c r="I5149">
        <v>1792.5</v>
      </c>
      <c r="J5149">
        <v>5.2</v>
      </c>
      <c r="K5149">
        <v>780</v>
      </c>
      <c r="L5149">
        <v>6.75</v>
      </c>
      <c r="M5149">
        <v>0.56485355648535562</v>
      </c>
      <c r="N5149">
        <v>1012.5</v>
      </c>
      <c r="O5149" t="s">
        <v>484</v>
      </c>
      <c r="P5149" t="s">
        <v>485</v>
      </c>
      <c r="Q5149" t="s">
        <v>24</v>
      </c>
      <c r="R5149" t="s">
        <v>25</v>
      </c>
      <c r="S5149" t="s">
        <v>26</v>
      </c>
      <c r="T5149" t="s">
        <v>486</v>
      </c>
      <c r="U5149" t="s">
        <v>1191</v>
      </c>
      <c r="V5149">
        <f>YEAR(sales_order1[[#This Row],[date]])</f>
        <v>2022</v>
      </c>
      <c r="W5149" t="str">
        <f>TEXT(sales_order1[[#This Row],[date]], "Mmm")</f>
        <v>Apr</v>
      </c>
      <c r="X5149">
        <f>VALUE(TEXT(sales_order1[[#This Row],[date]], "D"))</f>
        <v>20</v>
      </c>
      <c r="Y5149">
        <v>16</v>
      </c>
    </row>
    <row r="5150" spans="1:25" x14ac:dyDescent="0.25">
      <c r="A5150" s="1">
        <v>44671</v>
      </c>
      <c r="B5150">
        <v>70747</v>
      </c>
      <c r="C5150" t="s">
        <v>170</v>
      </c>
      <c r="D5150" t="str">
        <f>VLOOKUP(sales_order1[[#This Row],[itemCode]],product_details3!B:C,2,0)</f>
        <v>MKRM100</v>
      </c>
      <c r="E5150" t="s">
        <v>171</v>
      </c>
      <c r="F5150" t="s">
        <v>151</v>
      </c>
      <c r="G5150">
        <v>150</v>
      </c>
      <c r="H5150">
        <v>5.5</v>
      </c>
      <c r="I5150">
        <v>825</v>
      </c>
      <c r="J5150">
        <v>2.2999999999999998</v>
      </c>
      <c r="K5150">
        <v>345</v>
      </c>
      <c r="L5150">
        <v>3.2</v>
      </c>
      <c r="M5150">
        <v>0.5818181818181819</v>
      </c>
      <c r="N5150">
        <v>480</v>
      </c>
      <c r="O5150" t="s">
        <v>676</v>
      </c>
      <c r="P5150" t="s">
        <v>677</v>
      </c>
      <c r="Q5150" t="s">
        <v>93</v>
      </c>
      <c r="R5150" t="s">
        <v>72</v>
      </c>
      <c r="S5150" t="s">
        <v>94</v>
      </c>
      <c r="T5150" t="s">
        <v>678</v>
      </c>
      <c r="U5150" t="s">
        <v>1190</v>
      </c>
      <c r="V5150">
        <f>YEAR(sales_order1[[#This Row],[date]])</f>
        <v>2022</v>
      </c>
      <c r="W5150" t="str">
        <f>TEXT(sales_order1[[#This Row],[date]], "Mmm")</f>
        <v>Apr</v>
      </c>
      <c r="X5150">
        <f>VALUE(TEXT(sales_order1[[#This Row],[date]], "D"))</f>
        <v>20</v>
      </c>
      <c r="Y5150">
        <v>16</v>
      </c>
    </row>
    <row r="5151" spans="1:25" x14ac:dyDescent="0.25">
      <c r="A5151" s="1">
        <v>44671</v>
      </c>
      <c r="B5151">
        <v>70748</v>
      </c>
      <c r="C5151" t="s">
        <v>51</v>
      </c>
      <c r="D5151" t="str">
        <f>VLOOKUP(sales_order1[[#This Row],[itemCode]],product_details3!B:C,2,0)</f>
        <v>MSTH50</v>
      </c>
      <c r="E5151" t="s">
        <v>52</v>
      </c>
      <c r="F5151" t="s">
        <v>21</v>
      </c>
      <c r="G5151">
        <v>50</v>
      </c>
      <c r="H5151">
        <v>15.75</v>
      </c>
      <c r="I5151">
        <v>787.5</v>
      </c>
      <c r="J5151">
        <v>4.45</v>
      </c>
      <c r="K5151">
        <v>222.5</v>
      </c>
      <c r="L5151">
        <v>11.3</v>
      </c>
      <c r="M5151">
        <v>0.71746031746031746</v>
      </c>
      <c r="N5151">
        <v>565</v>
      </c>
      <c r="O5151" t="s">
        <v>793</v>
      </c>
      <c r="P5151" t="s">
        <v>794</v>
      </c>
      <c r="Q5151" t="s">
        <v>107</v>
      </c>
      <c r="R5151" t="s">
        <v>40</v>
      </c>
      <c r="S5151" t="s">
        <v>101</v>
      </c>
      <c r="T5151" t="s">
        <v>795</v>
      </c>
      <c r="U5151" t="s">
        <v>1190</v>
      </c>
      <c r="V5151">
        <f>YEAR(sales_order1[[#This Row],[date]])</f>
        <v>2022</v>
      </c>
      <c r="W5151" t="str">
        <f>TEXT(sales_order1[[#This Row],[date]], "Mmm")</f>
        <v>Apr</v>
      </c>
      <c r="X5151">
        <f>VALUE(TEXT(sales_order1[[#This Row],[date]], "D"))</f>
        <v>20</v>
      </c>
      <c r="Y5151">
        <v>16</v>
      </c>
    </row>
    <row r="5152" spans="1:25" x14ac:dyDescent="0.25">
      <c r="A5152" s="1">
        <v>44671</v>
      </c>
      <c r="B5152">
        <v>70749</v>
      </c>
      <c r="C5152" t="s">
        <v>19</v>
      </c>
      <c r="D5152" t="str">
        <f>VLOOKUP(sales_order1[[#This Row],[itemCode]],product_details3!B:C,2,0)</f>
        <v>MSTH100</v>
      </c>
      <c r="E5152" t="s">
        <v>20</v>
      </c>
      <c r="F5152" t="s">
        <v>21</v>
      </c>
      <c r="G5152">
        <v>150</v>
      </c>
      <c r="H5152">
        <v>26.25</v>
      </c>
      <c r="I5152">
        <v>3937.5</v>
      </c>
      <c r="J5152">
        <v>7.75</v>
      </c>
      <c r="K5152">
        <v>1162.5</v>
      </c>
      <c r="L5152">
        <v>18.5</v>
      </c>
      <c r="M5152">
        <v>0.70476190476190481</v>
      </c>
      <c r="N5152">
        <v>2775</v>
      </c>
      <c r="O5152" t="s">
        <v>636</v>
      </c>
      <c r="P5152" t="s">
        <v>637</v>
      </c>
      <c r="Q5152" t="s">
        <v>378</v>
      </c>
      <c r="R5152" t="s">
        <v>72</v>
      </c>
      <c r="S5152" t="s">
        <v>638</v>
      </c>
      <c r="T5152" t="s">
        <v>639</v>
      </c>
      <c r="U5152" t="s">
        <v>1188</v>
      </c>
      <c r="V5152">
        <f>YEAR(sales_order1[[#This Row],[date]])</f>
        <v>2022</v>
      </c>
      <c r="W5152" t="str">
        <f>TEXT(sales_order1[[#This Row],[date]], "Mmm")</f>
        <v>Apr</v>
      </c>
      <c r="X5152">
        <f>VALUE(TEXT(sales_order1[[#This Row],[date]], "D"))</f>
        <v>20</v>
      </c>
      <c r="Y5152">
        <v>16</v>
      </c>
    </row>
    <row r="5153" spans="1:25" x14ac:dyDescent="0.25">
      <c r="A5153" s="1">
        <v>44672</v>
      </c>
      <c r="B5153">
        <v>70750</v>
      </c>
      <c r="C5153" t="s">
        <v>59</v>
      </c>
      <c r="D5153" t="str">
        <f>VLOOKUP(sales_order1[[#This Row],[itemCode]],product_details3!B:C,2,0)</f>
        <v>SCRS3050</v>
      </c>
      <c r="E5153" t="s">
        <v>60</v>
      </c>
      <c r="F5153" t="s">
        <v>61</v>
      </c>
      <c r="G5153">
        <v>150</v>
      </c>
      <c r="H5153">
        <v>19.649999999999999</v>
      </c>
      <c r="I5153">
        <v>2947.5</v>
      </c>
      <c r="J5153">
        <v>6.55</v>
      </c>
      <c r="K5153">
        <v>982.5</v>
      </c>
      <c r="L5153">
        <v>13.1</v>
      </c>
      <c r="M5153">
        <v>0.66666666666666663</v>
      </c>
      <c r="N5153">
        <v>1965</v>
      </c>
      <c r="O5153" t="s">
        <v>167</v>
      </c>
      <c r="P5153" t="s">
        <v>168</v>
      </c>
      <c r="Q5153" t="s">
        <v>100</v>
      </c>
      <c r="R5153" t="s">
        <v>40</v>
      </c>
      <c r="S5153" t="s">
        <v>101</v>
      </c>
      <c r="T5153" t="s">
        <v>169</v>
      </c>
      <c r="U5153" t="s">
        <v>1190</v>
      </c>
      <c r="V5153">
        <f>YEAR(sales_order1[[#This Row],[date]])</f>
        <v>2022</v>
      </c>
      <c r="W5153" t="str">
        <f>TEXT(sales_order1[[#This Row],[date]], "Mmm")</f>
        <v>Apr</v>
      </c>
      <c r="X5153">
        <f>VALUE(TEXT(sales_order1[[#This Row],[date]], "D"))</f>
        <v>21</v>
      </c>
      <c r="Y5153">
        <v>16</v>
      </c>
    </row>
    <row r="5154" spans="1:25" x14ac:dyDescent="0.25">
      <c r="A5154" s="1">
        <v>44672</v>
      </c>
      <c r="B5154">
        <v>70751</v>
      </c>
      <c r="C5154" t="s">
        <v>19</v>
      </c>
      <c r="D5154" t="str">
        <f>VLOOKUP(sales_order1[[#This Row],[itemCode]],product_details3!B:C,2,0)</f>
        <v>MSTH100</v>
      </c>
      <c r="E5154" t="s">
        <v>20</v>
      </c>
      <c r="F5154" t="s">
        <v>21</v>
      </c>
      <c r="G5154">
        <v>100</v>
      </c>
      <c r="H5154">
        <v>26.25</v>
      </c>
      <c r="I5154">
        <v>2625</v>
      </c>
      <c r="J5154">
        <v>7.75</v>
      </c>
      <c r="K5154">
        <v>775</v>
      </c>
      <c r="L5154">
        <v>18.5</v>
      </c>
      <c r="M5154">
        <v>0.70476190476190481</v>
      </c>
      <c r="N5154">
        <v>1850</v>
      </c>
      <c r="O5154" t="s">
        <v>420</v>
      </c>
      <c r="P5154" t="s">
        <v>421</v>
      </c>
      <c r="Q5154" t="s">
        <v>77</v>
      </c>
      <c r="R5154" t="s">
        <v>72</v>
      </c>
      <c r="S5154" t="s">
        <v>78</v>
      </c>
      <c r="T5154" t="s">
        <v>422</v>
      </c>
      <c r="U5154" t="s">
        <v>1190</v>
      </c>
      <c r="V5154">
        <f>YEAR(sales_order1[[#This Row],[date]])</f>
        <v>2022</v>
      </c>
      <c r="W5154" t="str">
        <f>TEXT(sales_order1[[#This Row],[date]], "Mmm")</f>
        <v>Apr</v>
      </c>
      <c r="X5154">
        <f>VALUE(TEXT(sales_order1[[#This Row],[date]], "D"))</f>
        <v>21</v>
      </c>
      <c r="Y5154">
        <v>16</v>
      </c>
    </row>
    <row r="5155" spans="1:25" x14ac:dyDescent="0.25">
      <c r="A5155" s="1">
        <v>44672</v>
      </c>
      <c r="B5155">
        <v>70752</v>
      </c>
      <c r="C5155" t="s">
        <v>86</v>
      </c>
      <c r="D5155" t="str">
        <f>VLOOKUP(sales_order1[[#This Row],[itemCode]],product_details3!B:C,2,0)</f>
        <v>SRMH30</v>
      </c>
      <c r="E5155" t="s">
        <v>87</v>
      </c>
      <c r="F5155" t="s">
        <v>30</v>
      </c>
      <c r="G5155">
        <v>50</v>
      </c>
      <c r="H5155">
        <v>21</v>
      </c>
      <c r="I5155">
        <v>1050</v>
      </c>
      <c r="J5155">
        <v>6.6</v>
      </c>
      <c r="K5155">
        <v>330</v>
      </c>
      <c r="L5155">
        <v>14.4</v>
      </c>
      <c r="M5155">
        <v>0.68571428571428572</v>
      </c>
      <c r="N5155">
        <v>720</v>
      </c>
      <c r="O5155" t="s">
        <v>805</v>
      </c>
      <c r="P5155" t="s">
        <v>806</v>
      </c>
      <c r="Q5155" t="s">
        <v>100</v>
      </c>
      <c r="R5155" t="s">
        <v>40</v>
      </c>
      <c r="S5155" t="s">
        <v>101</v>
      </c>
      <c r="T5155" t="s">
        <v>169</v>
      </c>
      <c r="U5155" t="s">
        <v>1190</v>
      </c>
      <c r="V5155">
        <f>YEAR(sales_order1[[#This Row],[date]])</f>
        <v>2022</v>
      </c>
      <c r="W5155" t="str">
        <f>TEXT(sales_order1[[#This Row],[date]], "Mmm")</f>
        <v>Apr</v>
      </c>
      <c r="X5155">
        <f>VALUE(TEXT(sales_order1[[#This Row],[date]], "D"))</f>
        <v>21</v>
      </c>
      <c r="Y5155">
        <v>16</v>
      </c>
    </row>
    <row r="5156" spans="1:25" x14ac:dyDescent="0.25">
      <c r="A5156" s="1">
        <v>44672</v>
      </c>
      <c r="B5156">
        <v>70753</v>
      </c>
      <c r="C5156" t="s">
        <v>86</v>
      </c>
      <c r="D5156" t="str">
        <f>VLOOKUP(sales_order1[[#This Row],[itemCode]],product_details3!B:C,2,0)</f>
        <v>SRMH30</v>
      </c>
      <c r="E5156" t="s">
        <v>87</v>
      </c>
      <c r="F5156" t="s">
        <v>30</v>
      </c>
      <c r="G5156">
        <v>50</v>
      </c>
      <c r="H5156">
        <v>21</v>
      </c>
      <c r="I5156">
        <v>1050</v>
      </c>
      <c r="J5156">
        <v>6.6</v>
      </c>
      <c r="K5156">
        <v>330</v>
      </c>
      <c r="L5156">
        <v>14.4</v>
      </c>
      <c r="M5156">
        <v>0.68571428571428572</v>
      </c>
      <c r="N5156">
        <v>720</v>
      </c>
      <c r="O5156" t="s">
        <v>502</v>
      </c>
      <c r="P5156" t="s">
        <v>503</v>
      </c>
      <c r="Q5156" t="s">
        <v>218</v>
      </c>
      <c r="R5156" t="s">
        <v>40</v>
      </c>
      <c r="S5156" t="s">
        <v>219</v>
      </c>
      <c r="T5156" t="s">
        <v>504</v>
      </c>
      <c r="U5156" t="s">
        <v>1190</v>
      </c>
      <c r="V5156">
        <f>YEAR(sales_order1[[#This Row],[date]])</f>
        <v>2022</v>
      </c>
      <c r="W5156" t="str">
        <f>TEXT(sales_order1[[#This Row],[date]], "Mmm")</f>
        <v>Apr</v>
      </c>
      <c r="X5156">
        <f>VALUE(TEXT(sales_order1[[#This Row],[date]], "D"))</f>
        <v>21</v>
      </c>
      <c r="Y5156">
        <v>16</v>
      </c>
    </row>
    <row r="5157" spans="1:25" x14ac:dyDescent="0.25">
      <c r="A5157" s="1">
        <v>44672</v>
      </c>
      <c r="B5157">
        <v>70754</v>
      </c>
      <c r="C5157" t="s">
        <v>28</v>
      </c>
      <c r="D5157" t="str">
        <f>VLOOKUP(sales_order1[[#This Row],[itemCode]],product_details3!B:C,2,0)</f>
        <v>SRMC30</v>
      </c>
      <c r="E5157" t="s">
        <v>29</v>
      </c>
      <c r="F5157" t="s">
        <v>30</v>
      </c>
      <c r="G5157">
        <v>100</v>
      </c>
      <c r="H5157">
        <v>22.6</v>
      </c>
      <c r="I5157">
        <v>2260</v>
      </c>
      <c r="J5157">
        <v>7.6</v>
      </c>
      <c r="K5157">
        <v>760</v>
      </c>
      <c r="L5157">
        <v>15</v>
      </c>
      <c r="M5157">
        <v>0.66371681415929207</v>
      </c>
      <c r="N5157">
        <v>1500</v>
      </c>
      <c r="O5157" t="s">
        <v>184</v>
      </c>
      <c r="P5157" t="s">
        <v>185</v>
      </c>
      <c r="Q5157" t="s">
        <v>186</v>
      </c>
      <c r="R5157" t="s">
        <v>112</v>
      </c>
      <c r="S5157" t="s">
        <v>187</v>
      </c>
      <c r="T5157" t="s">
        <v>188</v>
      </c>
      <c r="U5157" t="s">
        <v>1189</v>
      </c>
      <c r="V5157">
        <f>YEAR(sales_order1[[#This Row],[date]])</f>
        <v>2022</v>
      </c>
      <c r="W5157" t="str">
        <f>TEXT(sales_order1[[#This Row],[date]], "Mmm")</f>
        <v>Apr</v>
      </c>
      <c r="X5157">
        <f>VALUE(TEXT(sales_order1[[#This Row],[date]], "D"))</f>
        <v>21</v>
      </c>
      <c r="Y5157">
        <v>16</v>
      </c>
    </row>
    <row r="5158" spans="1:25" x14ac:dyDescent="0.25">
      <c r="A5158" s="1">
        <v>44672</v>
      </c>
      <c r="B5158">
        <v>70755</v>
      </c>
      <c r="C5158" t="s">
        <v>128</v>
      </c>
      <c r="D5158" t="str">
        <f>VLOOKUP(sales_order1[[#This Row],[itemCode]],product_details3!B:C,2,0)</f>
        <v>SCRT100</v>
      </c>
      <c r="E5158" t="s">
        <v>129</v>
      </c>
      <c r="F5158" t="s">
        <v>61</v>
      </c>
      <c r="G5158">
        <v>350</v>
      </c>
      <c r="H5158">
        <v>28.25</v>
      </c>
      <c r="I5158">
        <v>9887.5</v>
      </c>
      <c r="J5158">
        <v>9</v>
      </c>
      <c r="K5158">
        <v>3150</v>
      </c>
      <c r="L5158">
        <v>19.25</v>
      </c>
      <c r="M5158">
        <v>0.68141592920353977</v>
      </c>
      <c r="N5158">
        <v>6737.5</v>
      </c>
      <c r="O5158" t="s">
        <v>741</v>
      </c>
      <c r="P5158" t="s">
        <v>742</v>
      </c>
      <c r="Q5158" t="s">
        <v>64</v>
      </c>
      <c r="R5158" t="s">
        <v>40</v>
      </c>
      <c r="S5158" t="s">
        <v>65</v>
      </c>
      <c r="T5158" t="s">
        <v>587</v>
      </c>
      <c r="U5158" t="s">
        <v>1190</v>
      </c>
      <c r="V5158">
        <f>YEAR(sales_order1[[#This Row],[date]])</f>
        <v>2022</v>
      </c>
      <c r="W5158" t="str">
        <f>TEXT(sales_order1[[#This Row],[date]], "Mmm")</f>
        <v>Apr</v>
      </c>
      <c r="X5158">
        <f>VALUE(TEXT(sales_order1[[#This Row],[date]], "D"))</f>
        <v>21</v>
      </c>
      <c r="Y5158">
        <v>16</v>
      </c>
    </row>
    <row r="5159" spans="1:25" x14ac:dyDescent="0.25">
      <c r="A5159" s="1">
        <v>44672</v>
      </c>
      <c r="B5159">
        <v>70756</v>
      </c>
      <c r="C5159" t="s">
        <v>86</v>
      </c>
      <c r="D5159" t="str">
        <f>VLOOKUP(sales_order1[[#This Row],[itemCode]],product_details3!B:C,2,0)</f>
        <v>SRMH30</v>
      </c>
      <c r="E5159" t="s">
        <v>87</v>
      </c>
      <c r="F5159" t="s">
        <v>30</v>
      </c>
      <c r="G5159">
        <v>250</v>
      </c>
      <c r="H5159">
        <v>21</v>
      </c>
      <c r="I5159">
        <v>5250</v>
      </c>
      <c r="J5159">
        <v>6.6</v>
      </c>
      <c r="K5159">
        <v>1650</v>
      </c>
      <c r="L5159">
        <v>14.4</v>
      </c>
      <c r="M5159">
        <v>0.68571428571428572</v>
      </c>
      <c r="N5159">
        <v>3600</v>
      </c>
      <c r="O5159" t="s">
        <v>392</v>
      </c>
      <c r="P5159" t="s">
        <v>393</v>
      </c>
      <c r="Q5159" t="s">
        <v>264</v>
      </c>
      <c r="R5159" t="s">
        <v>56</v>
      </c>
      <c r="S5159" t="s">
        <v>133</v>
      </c>
      <c r="T5159" t="s">
        <v>394</v>
      </c>
      <c r="U5159" t="s">
        <v>1191</v>
      </c>
      <c r="V5159">
        <f>YEAR(sales_order1[[#This Row],[date]])</f>
        <v>2022</v>
      </c>
      <c r="W5159" t="str">
        <f>TEXT(sales_order1[[#This Row],[date]], "Mmm")</f>
        <v>Apr</v>
      </c>
      <c r="X5159">
        <f>VALUE(TEXT(sales_order1[[#This Row],[date]], "D"))</f>
        <v>21</v>
      </c>
      <c r="Y5159">
        <v>16</v>
      </c>
    </row>
    <row r="5160" spans="1:25" x14ac:dyDescent="0.25">
      <c r="A5160" s="1">
        <v>44672</v>
      </c>
      <c r="B5160">
        <v>70757</v>
      </c>
      <c r="C5160" t="s">
        <v>404</v>
      </c>
      <c r="D5160" t="str">
        <f>VLOOKUP(sales_order1[[#This Row],[itemCode]],product_details3!B:C,2,0)</f>
        <v>TNRE200</v>
      </c>
      <c r="E5160" t="s">
        <v>405</v>
      </c>
      <c r="F5160" t="s">
        <v>124</v>
      </c>
      <c r="G5160">
        <v>100</v>
      </c>
      <c r="H5160">
        <v>22.6</v>
      </c>
      <c r="I5160">
        <v>2260</v>
      </c>
      <c r="J5160">
        <v>7.6</v>
      </c>
      <c r="K5160">
        <v>760</v>
      </c>
      <c r="L5160">
        <v>15</v>
      </c>
      <c r="M5160">
        <v>0.66371681415929207</v>
      </c>
      <c r="N5160">
        <v>1500</v>
      </c>
      <c r="O5160" t="s">
        <v>472</v>
      </c>
      <c r="P5160" t="s">
        <v>473</v>
      </c>
      <c r="Q5160" t="s">
        <v>107</v>
      </c>
      <c r="R5160" t="s">
        <v>40</v>
      </c>
      <c r="S5160" t="s">
        <v>101</v>
      </c>
      <c r="T5160" t="s">
        <v>474</v>
      </c>
      <c r="U5160" t="s">
        <v>1190</v>
      </c>
      <c r="V5160">
        <f>YEAR(sales_order1[[#This Row],[date]])</f>
        <v>2022</v>
      </c>
      <c r="W5160" t="str">
        <f>TEXT(sales_order1[[#This Row],[date]], "Mmm")</f>
        <v>Apr</v>
      </c>
      <c r="X5160">
        <f>VALUE(TEXT(sales_order1[[#This Row],[date]], "D"))</f>
        <v>21</v>
      </c>
      <c r="Y5160">
        <v>16</v>
      </c>
    </row>
    <row r="5161" spans="1:25" x14ac:dyDescent="0.25">
      <c r="A5161" s="1">
        <v>44672</v>
      </c>
      <c r="B5161">
        <v>70758</v>
      </c>
      <c r="C5161" t="s">
        <v>128</v>
      </c>
      <c r="D5161" t="str">
        <f>VLOOKUP(sales_order1[[#This Row],[itemCode]],product_details3!B:C,2,0)</f>
        <v>SCRT100</v>
      </c>
      <c r="E5161" t="s">
        <v>129</v>
      </c>
      <c r="F5161" t="s">
        <v>61</v>
      </c>
      <c r="G5161">
        <v>150</v>
      </c>
      <c r="H5161">
        <v>28.25</v>
      </c>
      <c r="I5161">
        <v>4237.5</v>
      </c>
      <c r="J5161">
        <v>9</v>
      </c>
      <c r="K5161">
        <v>1350</v>
      </c>
      <c r="L5161">
        <v>19.25</v>
      </c>
      <c r="M5161">
        <v>0.68141592920353977</v>
      </c>
      <c r="N5161">
        <v>2887.5</v>
      </c>
      <c r="O5161" t="s">
        <v>781</v>
      </c>
      <c r="P5161" t="s">
        <v>782</v>
      </c>
      <c r="Q5161" t="s">
        <v>160</v>
      </c>
      <c r="R5161" t="s">
        <v>112</v>
      </c>
      <c r="S5161" t="s">
        <v>161</v>
      </c>
      <c r="T5161" t="s">
        <v>783</v>
      </c>
      <c r="U5161" t="s">
        <v>1189</v>
      </c>
      <c r="V5161">
        <f>YEAR(sales_order1[[#This Row],[date]])</f>
        <v>2022</v>
      </c>
      <c r="W5161" t="str">
        <f>TEXT(sales_order1[[#This Row],[date]], "Mmm")</f>
        <v>Apr</v>
      </c>
      <c r="X5161">
        <f>VALUE(TEXT(sales_order1[[#This Row],[date]], "D"))</f>
        <v>21</v>
      </c>
      <c r="Y5161">
        <v>16</v>
      </c>
    </row>
    <row r="5162" spans="1:25" x14ac:dyDescent="0.25">
      <c r="A5162" s="1">
        <v>44672</v>
      </c>
      <c r="B5162">
        <v>70759</v>
      </c>
      <c r="C5162" t="s">
        <v>128</v>
      </c>
      <c r="D5162" t="str">
        <f>VLOOKUP(sales_order1[[#This Row],[itemCode]],product_details3!B:C,2,0)</f>
        <v>SCRT100</v>
      </c>
      <c r="E5162" t="s">
        <v>129</v>
      </c>
      <c r="F5162" t="s">
        <v>61</v>
      </c>
      <c r="G5162">
        <v>250</v>
      </c>
      <c r="H5162">
        <v>28.25</v>
      </c>
      <c r="I5162">
        <v>7062.5</v>
      </c>
      <c r="J5162">
        <v>9</v>
      </c>
      <c r="K5162">
        <v>2250</v>
      </c>
      <c r="L5162">
        <v>19.25</v>
      </c>
      <c r="M5162">
        <v>0.68141592920353977</v>
      </c>
      <c r="N5162">
        <v>4812.5</v>
      </c>
      <c r="O5162" t="s">
        <v>709</v>
      </c>
      <c r="P5162" t="s">
        <v>710</v>
      </c>
      <c r="Q5162" t="s">
        <v>191</v>
      </c>
      <c r="R5162" t="s">
        <v>56</v>
      </c>
      <c r="S5162" t="s">
        <v>192</v>
      </c>
      <c r="T5162" t="s">
        <v>711</v>
      </c>
      <c r="U5162" t="s">
        <v>1191</v>
      </c>
      <c r="V5162">
        <f>YEAR(sales_order1[[#This Row],[date]])</f>
        <v>2022</v>
      </c>
      <c r="W5162" t="str">
        <f>TEXT(sales_order1[[#This Row],[date]], "Mmm")</f>
        <v>Apr</v>
      </c>
      <c r="X5162">
        <f>VALUE(TEXT(sales_order1[[#This Row],[date]], "D"))</f>
        <v>21</v>
      </c>
      <c r="Y5162">
        <v>16</v>
      </c>
    </row>
    <row r="5163" spans="1:25" x14ac:dyDescent="0.25">
      <c r="A5163" s="1">
        <v>44672</v>
      </c>
      <c r="B5163">
        <v>70760</v>
      </c>
      <c r="C5163" t="s">
        <v>221</v>
      </c>
      <c r="D5163" t="str">
        <f>VLOOKUP(sales_order1[[#This Row],[itemCode]],product_details3!B:C,2,0)</f>
        <v>CLNF200</v>
      </c>
      <c r="E5163" t="s">
        <v>222</v>
      </c>
      <c r="F5163" t="s">
        <v>45</v>
      </c>
      <c r="G5163">
        <v>150</v>
      </c>
      <c r="H5163">
        <v>23.25</v>
      </c>
      <c r="I5163">
        <v>3487.5</v>
      </c>
      <c r="J5163">
        <v>9</v>
      </c>
      <c r="K5163">
        <v>1350</v>
      </c>
      <c r="L5163">
        <v>14.25</v>
      </c>
      <c r="M5163">
        <v>0.61290322580645162</v>
      </c>
      <c r="N5163">
        <v>2137.5</v>
      </c>
      <c r="O5163" t="s">
        <v>824</v>
      </c>
      <c r="P5163" t="s">
        <v>825</v>
      </c>
      <c r="Q5163" t="s">
        <v>271</v>
      </c>
      <c r="R5163" t="s">
        <v>56</v>
      </c>
      <c r="S5163" t="s">
        <v>192</v>
      </c>
      <c r="T5163" t="s">
        <v>453</v>
      </c>
      <c r="U5163" t="s">
        <v>1191</v>
      </c>
      <c r="V5163">
        <f>YEAR(sales_order1[[#This Row],[date]])</f>
        <v>2022</v>
      </c>
      <c r="W5163" t="str">
        <f>TEXT(sales_order1[[#This Row],[date]], "Mmm")</f>
        <v>Apr</v>
      </c>
      <c r="X5163">
        <f>VALUE(TEXT(sales_order1[[#This Row],[date]], "D"))</f>
        <v>21</v>
      </c>
      <c r="Y5163">
        <v>16</v>
      </c>
    </row>
    <row r="5164" spans="1:25" x14ac:dyDescent="0.25">
      <c r="A5164" s="1">
        <v>44673</v>
      </c>
      <c r="B5164">
        <v>70761</v>
      </c>
      <c r="C5164" t="s">
        <v>86</v>
      </c>
      <c r="D5164" t="str">
        <f>VLOOKUP(sales_order1[[#This Row],[itemCode]],product_details3!B:C,2,0)</f>
        <v>SRMH30</v>
      </c>
      <c r="E5164" t="s">
        <v>87</v>
      </c>
      <c r="F5164" t="s">
        <v>30</v>
      </c>
      <c r="G5164">
        <v>300</v>
      </c>
      <c r="H5164">
        <v>21</v>
      </c>
      <c r="I5164">
        <v>6300</v>
      </c>
      <c r="J5164">
        <v>6.6</v>
      </c>
      <c r="K5164">
        <v>1980</v>
      </c>
      <c r="L5164">
        <v>14.4</v>
      </c>
      <c r="M5164">
        <v>0.68571428571428572</v>
      </c>
      <c r="N5164">
        <v>4320</v>
      </c>
      <c r="O5164" t="s">
        <v>443</v>
      </c>
      <c r="P5164" t="s">
        <v>444</v>
      </c>
      <c r="Q5164" t="s">
        <v>111</v>
      </c>
      <c r="R5164" t="s">
        <v>112</v>
      </c>
      <c r="S5164" t="s">
        <v>445</v>
      </c>
      <c r="T5164" t="s">
        <v>446</v>
      </c>
      <c r="U5164" t="s">
        <v>1189</v>
      </c>
      <c r="V5164">
        <f>YEAR(sales_order1[[#This Row],[date]])</f>
        <v>2022</v>
      </c>
      <c r="W5164" t="str">
        <f>TEXT(sales_order1[[#This Row],[date]], "Mmm")</f>
        <v>Apr</v>
      </c>
      <c r="X5164">
        <f>VALUE(TEXT(sales_order1[[#This Row],[date]], "D"))</f>
        <v>22</v>
      </c>
      <c r="Y5164">
        <v>16</v>
      </c>
    </row>
    <row r="5165" spans="1:25" x14ac:dyDescent="0.25">
      <c r="A5165" s="1">
        <v>44673</v>
      </c>
      <c r="B5165">
        <v>70762</v>
      </c>
      <c r="C5165" t="s">
        <v>51</v>
      </c>
      <c r="D5165" t="str">
        <f>VLOOKUP(sales_order1[[#This Row],[itemCode]],product_details3!B:C,2,0)</f>
        <v>MSTH50</v>
      </c>
      <c r="E5165" t="s">
        <v>52</v>
      </c>
      <c r="F5165" t="s">
        <v>21</v>
      </c>
      <c r="G5165">
        <v>50</v>
      </c>
      <c r="H5165">
        <v>15.75</v>
      </c>
      <c r="I5165">
        <v>787.5</v>
      </c>
      <c r="J5165">
        <v>4.45</v>
      </c>
      <c r="K5165">
        <v>222.5</v>
      </c>
      <c r="L5165">
        <v>11.3</v>
      </c>
      <c r="M5165">
        <v>0.71746031746031746</v>
      </c>
      <c r="N5165">
        <v>565</v>
      </c>
      <c r="O5165" t="s">
        <v>281</v>
      </c>
      <c r="P5165" t="s">
        <v>282</v>
      </c>
      <c r="Q5165" t="s">
        <v>24</v>
      </c>
      <c r="R5165" t="s">
        <v>25</v>
      </c>
      <c r="S5165" t="s">
        <v>33</v>
      </c>
      <c r="T5165" t="s">
        <v>283</v>
      </c>
      <c r="U5165" t="s">
        <v>1191</v>
      </c>
      <c r="V5165">
        <f>YEAR(sales_order1[[#This Row],[date]])</f>
        <v>2022</v>
      </c>
      <c r="W5165" t="str">
        <f>TEXT(sales_order1[[#This Row],[date]], "Mmm")</f>
        <v>Apr</v>
      </c>
      <c r="X5165">
        <f>VALUE(TEXT(sales_order1[[#This Row],[date]], "D"))</f>
        <v>22</v>
      </c>
      <c r="Y5165">
        <v>16</v>
      </c>
    </row>
    <row r="5166" spans="1:25" x14ac:dyDescent="0.25">
      <c r="A5166" s="1">
        <v>44673</v>
      </c>
      <c r="B5166">
        <v>70763</v>
      </c>
      <c r="C5166" t="s">
        <v>19</v>
      </c>
      <c r="D5166" t="str">
        <f>VLOOKUP(sales_order1[[#This Row],[itemCode]],product_details3!B:C,2,0)</f>
        <v>MSTH100</v>
      </c>
      <c r="E5166" t="s">
        <v>20</v>
      </c>
      <c r="F5166" t="s">
        <v>21</v>
      </c>
      <c r="G5166">
        <v>150</v>
      </c>
      <c r="H5166">
        <v>26.25</v>
      </c>
      <c r="I5166">
        <v>3937.5</v>
      </c>
      <c r="J5166">
        <v>7.75</v>
      </c>
      <c r="K5166">
        <v>1162.5</v>
      </c>
      <c r="L5166">
        <v>18.5</v>
      </c>
      <c r="M5166">
        <v>0.70476190476190481</v>
      </c>
      <c r="N5166">
        <v>2775</v>
      </c>
      <c r="O5166" t="s">
        <v>688</v>
      </c>
      <c r="P5166" t="s">
        <v>689</v>
      </c>
      <c r="Q5166" t="s">
        <v>77</v>
      </c>
      <c r="R5166" t="s">
        <v>72</v>
      </c>
      <c r="S5166" t="s">
        <v>140</v>
      </c>
      <c r="T5166" t="s">
        <v>690</v>
      </c>
      <c r="U5166" t="s">
        <v>1190</v>
      </c>
      <c r="V5166">
        <f>YEAR(sales_order1[[#This Row],[date]])</f>
        <v>2022</v>
      </c>
      <c r="W5166" t="str">
        <f>TEXT(sales_order1[[#This Row],[date]], "Mmm")</f>
        <v>Apr</v>
      </c>
      <c r="X5166">
        <f>VALUE(TEXT(sales_order1[[#This Row],[date]], "D"))</f>
        <v>22</v>
      </c>
      <c r="Y5166">
        <v>16</v>
      </c>
    </row>
    <row r="5167" spans="1:25" x14ac:dyDescent="0.25">
      <c r="A5167" s="1">
        <v>44673</v>
      </c>
      <c r="B5167">
        <v>70764</v>
      </c>
      <c r="C5167" t="s">
        <v>320</v>
      </c>
      <c r="D5167" t="str">
        <f>VLOOKUP(sales_order1[[#This Row],[itemCode]],product_details3!B:C,2,0)</f>
        <v>SCR50+100</v>
      </c>
      <c r="E5167" t="s">
        <v>321</v>
      </c>
      <c r="F5167" t="s">
        <v>61</v>
      </c>
      <c r="G5167">
        <v>200</v>
      </c>
      <c r="H5167">
        <v>26.25</v>
      </c>
      <c r="I5167">
        <v>5250</v>
      </c>
      <c r="J5167">
        <v>7.75</v>
      </c>
      <c r="K5167">
        <v>1550</v>
      </c>
      <c r="L5167">
        <v>18.5</v>
      </c>
      <c r="M5167">
        <v>0.70476190476190481</v>
      </c>
      <c r="N5167">
        <v>3700</v>
      </c>
      <c r="O5167" t="s">
        <v>534</v>
      </c>
      <c r="P5167" t="s">
        <v>535</v>
      </c>
      <c r="Q5167" t="s">
        <v>107</v>
      </c>
      <c r="R5167" t="s">
        <v>40</v>
      </c>
      <c r="S5167" t="s">
        <v>101</v>
      </c>
      <c r="T5167" t="s">
        <v>536</v>
      </c>
      <c r="U5167" t="s">
        <v>1190</v>
      </c>
      <c r="V5167">
        <f>YEAR(sales_order1[[#This Row],[date]])</f>
        <v>2022</v>
      </c>
      <c r="W5167" t="str">
        <f>TEXT(sales_order1[[#This Row],[date]], "Mmm")</f>
        <v>Apr</v>
      </c>
      <c r="X5167">
        <f>VALUE(TEXT(sales_order1[[#This Row],[date]], "D"))</f>
        <v>22</v>
      </c>
      <c r="Y5167">
        <v>16</v>
      </c>
    </row>
    <row r="5168" spans="1:25" x14ac:dyDescent="0.25">
      <c r="A5168" s="1">
        <v>44673</v>
      </c>
      <c r="B5168">
        <v>70765</v>
      </c>
      <c r="C5168" t="s">
        <v>128</v>
      </c>
      <c r="D5168" t="str">
        <f>VLOOKUP(sales_order1[[#This Row],[itemCode]],product_details3!B:C,2,0)</f>
        <v>SCRT100</v>
      </c>
      <c r="E5168" t="s">
        <v>129</v>
      </c>
      <c r="F5168" t="s">
        <v>61</v>
      </c>
      <c r="G5168">
        <v>100</v>
      </c>
      <c r="H5168">
        <v>28.25</v>
      </c>
      <c r="I5168">
        <v>2825</v>
      </c>
      <c r="J5168">
        <v>9</v>
      </c>
      <c r="K5168">
        <v>900</v>
      </c>
      <c r="L5168">
        <v>19.25</v>
      </c>
      <c r="M5168">
        <v>0.68141592920353977</v>
      </c>
      <c r="N5168">
        <v>1925</v>
      </c>
      <c r="O5168" t="s">
        <v>508</v>
      </c>
      <c r="P5168" t="s">
        <v>509</v>
      </c>
      <c r="Q5168" t="s">
        <v>55</v>
      </c>
      <c r="R5168" t="s">
        <v>56</v>
      </c>
      <c r="S5168" t="s">
        <v>225</v>
      </c>
      <c r="T5168" t="s">
        <v>510</v>
      </c>
      <c r="U5168" t="s">
        <v>1191</v>
      </c>
      <c r="V5168">
        <f>YEAR(sales_order1[[#This Row],[date]])</f>
        <v>2022</v>
      </c>
      <c r="W5168" t="str">
        <f>TEXT(sales_order1[[#This Row],[date]], "Mmm")</f>
        <v>Apr</v>
      </c>
      <c r="X5168">
        <f>VALUE(TEXT(sales_order1[[#This Row],[date]], "D"))</f>
        <v>22</v>
      </c>
      <c r="Y5168">
        <v>16</v>
      </c>
    </row>
    <row r="5169" spans="1:25" x14ac:dyDescent="0.25">
      <c r="A5169" s="1">
        <v>44673</v>
      </c>
      <c r="B5169">
        <v>70766</v>
      </c>
      <c r="C5169" t="s">
        <v>325</v>
      </c>
      <c r="D5169" t="str">
        <f>VLOOKUP(sales_order1[[#This Row],[itemCode]],product_details3!B:C,2,0)</f>
        <v>EXFG100</v>
      </c>
      <c r="E5169" t="s">
        <v>326</v>
      </c>
      <c r="F5169" t="s">
        <v>183</v>
      </c>
      <c r="G5169">
        <v>150</v>
      </c>
      <c r="H5169">
        <v>20.75</v>
      </c>
      <c r="I5169">
        <v>3112.5</v>
      </c>
      <c r="J5169">
        <v>7.45</v>
      </c>
      <c r="K5169">
        <v>1117.5</v>
      </c>
      <c r="L5169">
        <v>13.3</v>
      </c>
      <c r="M5169">
        <v>0.64096385542168677</v>
      </c>
      <c r="N5169">
        <v>1995</v>
      </c>
      <c r="O5169" t="s">
        <v>37</v>
      </c>
      <c r="P5169" t="s">
        <v>38</v>
      </c>
      <c r="Q5169" t="s">
        <v>39</v>
      </c>
      <c r="R5169" t="s">
        <v>40</v>
      </c>
      <c r="S5169" t="s">
        <v>41</v>
      </c>
      <c r="T5169" t="s">
        <v>42</v>
      </c>
      <c r="U5169" t="s">
        <v>1188</v>
      </c>
      <c r="V5169">
        <f>YEAR(sales_order1[[#This Row],[date]])</f>
        <v>2022</v>
      </c>
      <c r="W5169" t="str">
        <f>TEXT(sales_order1[[#This Row],[date]], "Mmm")</f>
        <v>Apr</v>
      </c>
      <c r="X5169">
        <f>VALUE(TEXT(sales_order1[[#This Row],[date]], "D"))</f>
        <v>22</v>
      </c>
      <c r="Y5169">
        <v>16</v>
      </c>
    </row>
    <row r="5170" spans="1:25" x14ac:dyDescent="0.25">
      <c r="A5170" s="1">
        <v>44673</v>
      </c>
      <c r="B5170">
        <v>70767</v>
      </c>
      <c r="C5170" t="s">
        <v>86</v>
      </c>
      <c r="D5170" t="str">
        <f>VLOOKUP(sales_order1[[#This Row],[itemCode]],product_details3!B:C,2,0)</f>
        <v>SRMH30</v>
      </c>
      <c r="E5170" t="s">
        <v>87</v>
      </c>
      <c r="F5170" t="s">
        <v>30</v>
      </c>
      <c r="G5170">
        <v>150</v>
      </c>
      <c r="H5170">
        <v>21</v>
      </c>
      <c r="I5170">
        <v>3150</v>
      </c>
      <c r="J5170">
        <v>6.6</v>
      </c>
      <c r="K5170">
        <v>990</v>
      </c>
      <c r="L5170">
        <v>14.4</v>
      </c>
      <c r="M5170">
        <v>0.68571428571428572</v>
      </c>
      <c r="N5170">
        <v>2160</v>
      </c>
      <c r="O5170" t="s">
        <v>660</v>
      </c>
      <c r="P5170" t="s">
        <v>661</v>
      </c>
      <c r="Q5170" t="s">
        <v>378</v>
      </c>
      <c r="R5170" t="s">
        <v>72</v>
      </c>
      <c r="S5170" t="s">
        <v>662</v>
      </c>
      <c r="T5170" t="s">
        <v>663</v>
      </c>
      <c r="U5170" t="s">
        <v>1188</v>
      </c>
      <c r="V5170">
        <f>YEAR(sales_order1[[#This Row],[date]])</f>
        <v>2022</v>
      </c>
      <c r="W5170" t="str">
        <f>TEXT(sales_order1[[#This Row],[date]], "Mmm")</f>
        <v>Apr</v>
      </c>
      <c r="X5170">
        <f>VALUE(TEXT(sales_order1[[#This Row],[date]], "D"))</f>
        <v>22</v>
      </c>
      <c r="Y5170">
        <v>16</v>
      </c>
    </row>
    <row r="5171" spans="1:25" x14ac:dyDescent="0.25">
      <c r="A5171" s="1">
        <v>44673</v>
      </c>
      <c r="B5171">
        <v>70768</v>
      </c>
      <c r="C5171" t="s">
        <v>135</v>
      </c>
      <c r="D5171" t="str">
        <f>VLOOKUP(sales_order1[[#This Row],[itemCode]],product_details3!B:C,2,0)</f>
        <v>MSKSH</v>
      </c>
      <c r="E5171" t="s">
        <v>136</v>
      </c>
      <c r="F5171" t="s">
        <v>137</v>
      </c>
      <c r="G5171">
        <v>200</v>
      </c>
      <c r="H5171">
        <v>18.75</v>
      </c>
      <c r="I5171">
        <v>3750</v>
      </c>
      <c r="J5171">
        <v>7.45</v>
      </c>
      <c r="K5171">
        <v>1490</v>
      </c>
      <c r="L5171">
        <v>11.3</v>
      </c>
      <c r="M5171">
        <v>0.60266666666666668</v>
      </c>
      <c r="N5171">
        <v>2260</v>
      </c>
      <c r="O5171" t="s">
        <v>723</v>
      </c>
      <c r="P5171" t="s">
        <v>724</v>
      </c>
      <c r="Q5171" t="s">
        <v>264</v>
      </c>
      <c r="R5171" t="s">
        <v>56</v>
      </c>
      <c r="S5171" t="s">
        <v>133</v>
      </c>
      <c r="T5171" t="s">
        <v>581</v>
      </c>
      <c r="U5171" t="s">
        <v>1191</v>
      </c>
      <c r="V5171">
        <f>YEAR(sales_order1[[#This Row],[date]])</f>
        <v>2022</v>
      </c>
      <c r="W5171" t="str">
        <f>TEXT(sales_order1[[#This Row],[date]], "Mmm")</f>
        <v>Apr</v>
      </c>
      <c r="X5171">
        <f>VALUE(TEXT(sales_order1[[#This Row],[date]], "D"))</f>
        <v>22</v>
      </c>
      <c r="Y5171">
        <v>16</v>
      </c>
    </row>
    <row r="5172" spans="1:25" x14ac:dyDescent="0.25">
      <c r="A5172" s="1">
        <v>44673</v>
      </c>
      <c r="B5172">
        <v>70769</v>
      </c>
      <c r="C5172" t="s">
        <v>194</v>
      </c>
      <c r="D5172" t="str">
        <f>VLOOKUP(sales_order1[[#This Row],[itemCode]],product_details3!B:C,2,0)</f>
        <v>CLNG150</v>
      </c>
      <c r="E5172" t="s">
        <v>195</v>
      </c>
      <c r="F5172" t="s">
        <v>45</v>
      </c>
      <c r="G5172">
        <v>100</v>
      </c>
      <c r="H5172">
        <v>12.75</v>
      </c>
      <c r="I5172">
        <v>1275</v>
      </c>
      <c r="J5172">
        <v>4.45</v>
      </c>
      <c r="K5172">
        <v>445</v>
      </c>
      <c r="L5172">
        <v>8.3000000000000007</v>
      </c>
      <c r="M5172">
        <v>0.65098039215686276</v>
      </c>
      <c r="N5172">
        <v>830</v>
      </c>
      <c r="O5172" t="s">
        <v>248</v>
      </c>
      <c r="P5172" t="s">
        <v>249</v>
      </c>
      <c r="Q5172" t="s">
        <v>191</v>
      </c>
      <c r="R5172" t="s">
        <v>56</v>
      </c>
      <c r="S5172" t="s">
        <v>192</v>
      </c>
      <c r="T5172" t="s">
        <v>250</v>
      </c>
      <c r="U5172" t="s">
        <v>1191</v>
      </c>
      <c r="V5172">
        <f>YEAR(sales_order1[[#This Row],[date]])</f>
        <v>2022</v>
      </c>
      <c r="W5172" t="str">
        <f>TEXT(sales_order1[[#This Row],[date]], "Mmm")</f>
        <v>Apr</v>
      </c>
      <c r="X5172">
        <f>VALUE(TEXT(sales_order1[[#This Row],[date]], "D"))</f>
        <v>22</v>
      </c>
      <c r="Y5172">
        <v>16</v>
      </c>
    </row>
    <row r="5173" spans="1:25" x14ac:dyDescent="0.25">
      <c r="A5173" s="1">
        <v>44673</v>
      </c>
      <c r="B5173">
        <v>70770</v>
      </c>
      <c r="C5173" t="s">
        <v>19</v>
      </c>
      <c r="D5173" t="str">
        <f>VLOOKUP(sales_order1[[#This Row],[itemCode]],product_details3!B:C,2,0)</f>
        <v>MSTH100</v>
      </c>
      <c r="E5173" t="s">
        <v>20</v>
      </c>
      <c r="F5173" t="s">
        <v>21</v>
      </c>
      <c r="G5173">
        <v>200</v>
      </c>
      <c r="H5173">
        <v>26.25</v>
      </c>
      <c r="I5173">
        <v>5250</v>
      </c>
      <c r="J5173">
        <v>7.75</v>
      </c>
      <c r="K5173">
        <v>1550</v>
      </c>
      <c r="L5173">
        <v>18.5</v>
      </c>
      <c r="M5173">
        <v>0.70476190476190481</v>
      </c>
      <c r="N5173">
        <v>3700</v>
      </c>
      <c r="O5173" t="s">
        <v>454</v>
      </c>
      <c r="P5173" t="s">
        <v>455</v>
      </c>
      <c r="Q5173" t="s">
        <v>71</v>
      </c>
      <c r="R5173" t="s">
        <v>72</v>
      </c>
      <c r="S5173" t="s">
        <v>73</v>
      </c>
      <c r="T5173" t="s">
        <v>456</v>
      </c>
      <c r="U5173" t="s">
        <v>1190</v>
      </c>
      <c r="V5173">
        <f>YEAR(sales_order1[[#This Row],[date]])</f>
        <v>2022</v>
      </c>
      <c r="W5173" t="str">
        <f>TEXT(sales_order1[[#This Row],[date]], "Mmm")</f>
        <v>Apr</v>
      </c>
      <c r="X5173">
        <f>VALUE(TEXT(sales_order1[[#This Row],[date]], "D"))</f>
        <v>22</v>
      </c>
      <c r="Y5173">
        <v>16</v>
      </c>
    </row>
    <row r="5174" spans="1:25" x14ac:dyDescent="0.25">
      <c r="A5174" s="1">
        <v>44676</v>
      </c>
      <c r="B5174">
        <v>70771</v>
      </c>
      <c r="C5174" t="s">
        <v>51</v>
      </c>
      <c r="D5174" t="str">
        <f>VLOOKUP(sales_order1[[#This Row],[itemCode]],product_details3!B:C,2,0)</f>
        <v>MSTH50</v>
      </c>
      <c r="E5174" t="s">
        <v>52</v>
      </c>
      <c r="F5174" t="s">
        <v>21</v>
      </c>
      <c r="G5174">
        <v>100</v>
      </c>
      <c r="H5174">
        <v>15.75</v>
      </c>
      <c r="I5174">
        <v>1575</v>
      </c>
      <c r="J5174">
        <v>4.45</v>
      </c>
      <c r="K5174">
        <v>445</v>
      </c>
      <c r="L5174">
        <v>11.3</v>
      </c>
      <c r="M5174">
        <v>0.71746031746031746</v>
      </c>
      <c r="N5174">
        <v>1130</v>
      </c>
      <c r="O5174" t="s">
        <v>807</v>
      </c>
      <c r="P5174" t="s">
        <v>808</v>
      </c>
      <c r="Q5174" t="s">
        <v>119</v>
      </c>
      <c r="R5174" t="s">
        <v>40</v>
      </c>
      <c r="S5174" t="s">
        <v>497</v>
      </c>
      <c r="T5174" t="s">
        <v>809</v>
      </c>
      <c r="U5174" t="s">
        <v>1190</v>
      </c>
      <c r="V5174">
        <f>YEAR(sales_order1[[#This Row],[date]])</f>
        <v>2022</v>
      </c>
      <c r="W5174" t="str">
        <f>TEXT(sales_order1[[#This Row],[date]], "Mmm")</f>
        <v>Apr</v>
      </c>
      <c r="X5174">
        <f>VALUE(TEXT(sales_order1[[#This Row],[date]], "D"))</f>
        <v>25</v>
      </c>
      <c r="Y5174">
        <v>17</v>
      </c>
    </row>
    <row r="5175" spans="1:25" x14ac:dyDescent="0.25">
      <c r="A5175" s="1">
        <v>44676</v>
      </c>
      <c r="B5175">
        <v>70772</v>
      </c>
      <c r="C5175" t="s">
        <v>28</v>
      </c>
      <c r="D5175" t="str">
        <f>VLOOKUP(sales_order1[[#This Row],[itemCode]],product_details3!B:C,2,0)</f>
        <v>SRMC30</v>
      </c>
      <c r="E5175" t="s">
        <v>29</v>
      </c>
      <c r="F5175" t="s">
        <v>30</v>
      </c>
      <c r="G5175">
        <v>100</v>
      </c>
      <c r="H5175">
        <v>22.6</v>
      </c>
      <c r="I5175">
        <v>2260</v>
      </c>
      <c r="J5175">
        <v>7.6</v>
      </c>
      <c r="K5175">
        <v>760</v>
      </c>
      <c r="L5175">
        <v>15</v>
      </c>
      <c r="M5175">
        <v>0.66371681415929207</v>
      </c>
      <c r="N5175">
        <v>1500</v>
      </c>
      <c r="O5175" t="s">
        <v>417</v>
      </c>
      <c r="P5175" t="s">
        <v>418</v>
      </c>
      <c r="Q5175" t="s">
        <v>160</v>
      </c>
      <c r="R5175" t="s">
        <v>112</v>
      </c>
      <c r="S5175" t="s">
        <v>161</v>
      </c>
      <c r="T5175" t="s">
        <v>419</v>
      </c>
      <c r="U5175" t="s">
        <v>1189</v>
      </c>
      <c r="V5175">
        <f>YEAR(sales_order1[[#This Row],[date]])</f>
        <v>2022</v>
      </c>
      <c r="W5175" t="str">
        <f>TEXT(sales_order1[[#This Row],[date]], "Mmm")</f>
        <v>Apr</v>
      </c>
      <c r="X5175">
        <f>VALUE(TEXT(sales_order1[[#This Row],[date]], "D"))</f>
        <v>25</v>
      </c>
      <c r="Y5175">
        <v>17</v>
      </c>
    </row>
    <row r="5176" spans="1:25" x14ac:dyDescent="0.25">
      <c r="A5176" s="1">
        <v>44676</v>
      </c>
      <c r="B5176">
        <v>70773</v>
      </c>
      <c r="C5176" t="s">
        <v>194</v>
      </c>
      <c r="D5176" t="str">
        <f>VLOOKUP(sales_order1[[#This Row],[itemCode]],product_details3!B:C,2,0)</f>
        <v>CLNG150</v>
      </c>
      <c r="E5176" t="s">
        <v>195</v>
      </c>
      <c r="F5176" t="s">
        <v>45</v>
      </c>
      <c r="G5176">
        <v>100</v>
      </c>
      <c r="H5176">
        <v>12.75</v>
      </c>
      <c r="I5176">
        <v>1275</v>
      </c>
      <c r="J5176">
        <v>4.45</v>
      </c>
      <c r="K5176">
        <v>445</v>
      </c>
      <c r="L5176">
        <v>8.3000000000000007</v>
      </c>
      <c r="M5176">
        <v>0.65098039215686276</v>
      </c>
      <c r="N5176">
        <v>830</v>
      </c>
      <c r="O5176" t="s">
        <v>211</v>
      </c>
      <c r="P5176" t="s">
        <v>212</v>
      </c>
      <c r="Q5176" t="s">
        <v>213</v>
      </c>
      <c r="R5176" t="s">
        <v>25</v>
      </c>
      <c r="S5176" t="s">
        <v>214</v>
      </c>
      <c r="T5176" t="s">
        <v>215</v>
      </c>
      <c r="U5176" t="s">
        <v>1191</v>
      </c>
      <c r="V5176">
        <f>YEAR(sales_order1[[#This Row],[date]])</f>
        <v>2022</v>
      </c>
      <c r="W5176" t="str">
        <f>TEXT(sales_order1[[#This Row],[date]], "Mmm")</f>
        <v>Apr</v>
      </c>
      <c r="X5176">
        <f>VALUE(TEXT(sales_order1[[#This Row],[date]], "D"))</f>
        <v>25</v>
      </c>
      <c r="Y5176">
        <v>17</v>
      </c>
    </row>
    <row r="5177" spans="1:25" x14ac:dyDescent="0.25">
      <c r="A5177" s="1">
        <v>44676</v>
      </c>
      <c r="B5177">
        <v>70774</v>
      </c>
      <c r="C5177" t="s">
        <v>320</v>
      </c>
      <c r="D5177" t="str">
        <f>VLOOKUP(sales_order1[[#This Row],[itemCode]],product_details3!B:C,2,0)</f>
        <v>SCR50+100</v>
      </c>
      <c r="E5177" t="s">
        <v>321</v>
      </c>
      <c r="F5177" t="s">
        <v>61</v>
      </c>
      <c r="G5177">
        <v>450</v>
      </c>
      <c r="H5177">
        <v>26.25</v>
      </c>
      <c r="I5177">
        <v>11812.5</v>
      </c>
      <c r="J5177">
        <v>7.75</v>
      </c>
      <c r="K5177">
        <v>3487.5</v>
      </c>
      <c r="L5177">
        <v>18.5</v>
      </c>
      <c r="M5177">
        <v>0.70476190476190481</v>
      </c>
      <c r="N5177">
        <v>8325</v>
      </c>
      <c r="O5177" t="s">
        <v>640</v>
      </c>
      <c r="P5177" t="s">
        <v>641</v>
      </c>
      <c r="Q5177" t="s">
        <v>132</v>
      </c>
      <c r="R5177" t="s">
        <v>56</v>
      </c>
      <c r="S5177" t="s">
        <v>133</v>
      </c>
      <c r="T5177" t="s">
        <v>642</v>
      </c>
      <c r="U5177" t="s">
        <v>1191</v>
      </c>
      <c r="V5177">
        <f>YEAR(sales_order1[[#This Row],[date]])</f>
        <v>2022</v>
      </c>
      <c r="W5177" t="str">
        <f>TEXT(sales_order1[[#This Row],[date]], "Mmm")</f>
        <v>Apr</v>
      </c>
      <c r="X5177">
        <f>VALUE(TEXT(sales_order1[[#This Row],[date]], "D"))</f>
        <v>25</v>
      </c>
      <c r="Y5177">
        <v>17</v>
      </c>
    </row>
    <row r="5178" spans="1:25" x14ac:dyDescent="0.25">
      <c r="A5178" s="1">
        <v>44676</v>
      </c>
      <c r="B5178">
        <v>70775</v>
      </c>
      <c r="C5178" t="s">
        <v>135</v>
      </c>
      <c r="D5178" t="str">
        <f>VLOOKUP(sales_order1[[#This Row],[itemCode]],product_details3!B:C,2,0)</f>
        <v>MSKSH</v>
      </c>
      <c r="E5178" t="s">
        <v>136</v>
      </c>
      <c r="F5178" t="s">
        <v>137</v>
      </c>
      <c r="G5178">
        <v>250</v>
      </c>
      <c r="H5178">
        <v>18.75</v>
      </c>
      <c r="I5178">
        <v>4687.5</v>
      </c>
      <c r="J5178">
        <v>7.45</v>
      </c>
      <c r="K5178">
        <v>1862.5</v>
      </c>
      <c r="L5178">
        <v>11.3</v>
      </c>
      <c r="M5178">
        <v>0.60266666666666668</v>
      </c>
      <c r="N5178">
        <v>2825</v>
      </c>
      <c r="O5178" t="s">
        <v>88</v>
      </c>
      <c r="P5178" t="s">
        <v>89</v>
      </c>
      <c r="Q5178" t="s">
        <v>24</v>
      </c>
      <c r="R5178" t="s">
        <v>25</v>
      </c>
      <c r="S5178" t="s">
        <v>26</v>
      </c>
      <c r="T5178" t="s">
        <v>90</v>
      </c>
      <c r="U5178" t="s">
        <v>1191</v>
      </c>
      <c r="V5178">
        <f>YEAR(sales_order1[[#This Row],[date]])</f>
        <v>2022</v>
      </c>
      <c r="W5178" t="str">
        <f>TEXT(sales_order1[[#This Row],[date]], "Mmm")</f>
        <v>Apr</v>
      </c>
      <c r="X5178">
        <f>VALUE(TEXT(sales_order1[[#This Row],[date]], "D"))</f>
        <v>25</v>
      </c>
      <c r="Y5178">
        <v>17</v>
      </c>
    </row>
    <row r="5179" spans="1:25" x14ac:dyDescent="0.25">
      <c r="A5179" s="1">
        <v>44676</v>
      </c>
      <c r="B5179">
        <v>70776</v>
      </c>
      <c r="C5179" t="s">
        <v>333</v>
      </c>
      <c r="D5179" t="str">
        <f>VLOOKUP(sales_order1[[#This Row],[itemCode]],product_details3!B:C,2,0)</f>
        <v>TNRH200</v>
      </c>
      <c r="E5179" t="s">
        <v>334</v>
      </c>
      <c r="F5179" t="s">
        <v>124</v>
      </c>
      <c r="G5179">
        <v>100</v>
      </c>
      <c r="H5179">
        <v>21</v>
      </c>
      <c r="I5179">
        <v>2100</v>
      </c>
      <c r="J5179">
        <v>6.6</v>
      </c>
      <c r="K5179">
        <v>660</v>
      </c>
      <c r="L5179">
        <v>14.4</v>
      </c>
      <c r="M5179">
        <v>0.68571428571428572</v>
      </c>
      <c r="N5179">
        <v>1440</v>
      </c>
      <c r="O5179" t="s">
        <v>763</v>
      </c>
      <c r="P5179" t="s">
        <v>764</v>
      </c>
      <c r="Q5179" t="s">
        <v>71</v>
      </c>
      <c r="R5179" t="s">
        <v>72</v>
      </c>
      <c r="S5179" t="s">
        <v>73</v>
      </c>
      <c r="T5179" t="s">
        <v>675</v>
      </c>
      <c r="U5179" t="s">
        <v>1190</v>
      </c>
      <c r="V5179">
        <f>YEAR(sales_order1[[#This Row],[date]])</f>
        <v>2022</v>
      </c>
      <c r="W5179" t="str">
        <f>TEXT(sales_order1[[#This Row],[date]], "Mmm")</f>
        <v>Apr</v>
      </c>
      <c r="X5179">
        <f>VALUE(TEXT(sales_order1[[#This Row],[date]], "D"))</f>
        <v>25</v>
      </c>
      <c r="Y5179">
        <v>17</v>
      </c>
    </row>
    <row r="5180" spans="1:25" x14ac:dyDescent="0.25">
      <c r="A5180" s="1">
        <v>44676</v>
      </c>
      <c r="B5180">
        <v>70777</v>
      </c>
      <c r="C5180" t="s">
        <v>128</v>
      </c>
      <c r="D5180" t="str">
        <f>VLOOKUP(sales_order1[[#This Row],[itemCode]],product_details3!B:C,2,0)</f>
        <v>SCRT100</v>
      </c>
      <c r="E5180" t="s">
        <v>129</v>
      </c>
      <c r="F5180" t="s">
        <v>61</v>
      </c>
      <c r="G5180">
        <v>100</v>
      </c>
      <c r="H5180">
        <v>28.25</v>
      </c>
      <c r="I5180">
        <v>2825</v>
      </c>
      <c r="J5180">
        <v>9</v>
      </c>
      <c r="K5180">
        <v>900</v>
      </c>
      <c r="L5180">
        <v>19.25</v>
      </c>
      <c r="M5180">
        <v>0.68141592920353977</v>
      </c>
      <c r="N5180">
        <v>1925</v>
      </c>
      <c r="O5180" t="s">
        <v>144</v>
      </c>
      <c r="P5180" t="s">
        <v>145</v>
      </c>
      <c r="Q5180" t="s">
        <v>146</v>
      </c>
      <c r="R5180" t="s">
        <v>112</v>
      </c>
      <c r="S5180" t="s">
        <v>147</v>
      </c>
      <c r="T5180" t="s">
        <v>148</v>
      </c>
      <c r="U5180" t="s">
        <v>1190</v>
      </c>
      <c r="V5180">
        <f>YEAR(sales_order1[[#This Row],[date]])</f>
        <v>2022</v>
      </c>
      <c r="W5180" t="str">
        <f>TEXT(sales_order1[[#This Row],[date]], "Mmm")</f>
        <v>Apr</v>
      </c>
      <c r="X5180">
        <f>VALUE(TEXT(sales_order1[[#This Row],[date]], "D"))</f>
        <v>25</v>
      </c>
      <c r="Y5180">
        <v>17</v>
      </c>
    </row>
    <row r="5181" spans="1:25" x14ac:dyDescent="0.25">
      <c r="A5181" s="1">
        <v>44676</v>
      </c>
      <c r="B5181">
        <v>70778</v>
      </c>
      <c r="C5181" t="s">
        <v>142</v>
      </c>
      <c r="D5181" t="str">
        <f>VLOOKUP(sales_order1[[#This Row],[itemCode]],product_details3!B:C,2,0)</f>
        <v>SRMC50</v>
      </c>
      <c r="E5181" t="s">
        <v>143</v>
      </c>
      <c r="F5181" t="s">
        <v>30</v>
      </c>
      <c r="G5181">
        <v>100</v>
      </c>
      <c r="H5181">
        <v>33.25</v>
      </c>
      <c r="I5181">
        <v>3325</v>
      </c>
      <c r="J5181">
        <v>12</v>
      </c>
      <c r="K5181">
        <v>1200</v>
      </c>
      <c r="L5181">
        <v>21.25</v>
      </c>
      <c r="M5181">
        <v>0.63909774436090228</v>
      </c>
      <c r="N5181">
        <v>2125</v>
      </c>
      <c r="O5181" t="s">
        <v>117</v>
      </c>
      <c r="P5181" t="s">
        <v>118</v>
      </c>
      <c r="Q5181" t="s">
        <v>119</v>
      </c>
      <c r="R5181" t="s">
        <v>40</v>
      </c>
      <c r="S5181" t="s">
        <v>120</v>
      </c>
      <c r="T5181" t="s">
        <v>121</v>
      </c>
      <c r="U5181" t="s">
        <v>1190</v>
      </c>
      <c r="V5181">
        <f>YEAR(sales_order1[[#This Row],[date]])</f>
        <v>2022</v>
      </c>
      <c r="W5181" t="str">
        <f>TEXT(sales_order1[[#This Row],[date]], "Mmm")</f>
        <v>Apr</v>
      </c>
      <c r="X5181">
        <f>VALUE(TEXT(sales_order1[[#This Row],[date]], "D"))</f>
        <v>25</v>
      </c>
      <c r="Y5181">
        <v>17</v>
      </c>
    </row>
    <row r="5182" spans="1:25" x14ac:dyDescent="0.25">
      <c r="A5182" s="1">
        <v>44677</v>
      </c>
      <c r="B5182">
        <v>70779</v>
      </c>
      <c r="C5182" t="s">
        <v>103</v>
      </c>
      <c r="D5182" t="str">
        <f>VLOOKUP(sales_order1[[#This Row],[itemCode]],product_details3!B:C,2,0)</f>
        <v>SCRT50</v>
      </c>
      <c r="E5182" t="s">
        <v>104</v>
      </c>
      <c r="F5182" t="s">
        <v>61</v>
      </c>
      <c r="G5182">
        <v>50</v>
      </c>
      <c r="H5182">
        <v>16.95</v>
      </c>
      <c r="I5182">
        <v>847.5</v>
      </c>
      <c r="J5182">
        <v>5.2</v>
      </c>
      <c r="K5182">
        <v>260</v>
      </c>
      <c r="L5182">
        <v>11.75</v>
      </c>
      <c r="M5182">
        <v>0.69321533923303835</v>
      </c>
      <c r="N5182">
        <v>587.5</v>
      </c>
      <c r="O5182" t="s">
        <v>793</v>
      </c>
      <c r="P5182" t="s">
        <v>794</v>
      </c>
      <c r="Q5182" t="s">
        <v>107</v>
      </c>
      <c r="R5182" t="s">
        <v>40</v>
      </c>
      <c r="S5182" t="s">
        <v>101</v>
      </c>
      <c r="T5182" t="s">
        <v>795</v>
      </c>
      <c r="U5182" t="s">
        <v>1190</v>
      </c>
      <c r="V5182">
        <f>YEAR(sales_order1[[#This Row],[date]])</f>
        <v>2022</v>
      </c>
      <c r="W5182" t="str">
        <f>TEXT(sales_order1[[#This Row],[date]], "Mmm")</f>
        <v>Apr</v>
      </c>
      <c r="X5182">
        <f>VALUE(TEXT(sales_order1[[#This Row],[date]], "D"))</f>
        <v>26</v>
      </c>
      <c r="Y5182">
        <v>17</v>
      </c>
    </row>
    <row r="5183" spans="1:25" x14ac:dyDescent="0.25">
      <c r="A5183" s="1">
        <v>44677</v>
      </c>
      <c r="B5183">
        <v>70780</v>
      </c>
      <c r="C5183" t="s">
        <v>408</v>
      </c>
      <c r="D5183" t="str">
        <f>VLOOKUP(sales_order1[[#This Row],[itemCode]],product_details3!B:C,2,0)</f>
        <v>EXFC150</v>
      </c>
      <c r="E5183" t="s">
        <v>409</v>
      </c>
      <c r="F5183" t="s">
        <v>183</v>
      </c>
      <c r="G5183">
        <v>200</v>
      </c>
      <c r="H5183">
        <v>32.75</v>
      </c>
      <c r="I5183">
        <v>6550</v>
      </c>
      <c r="J5183">
        <v>14.25</v>
      </c>
      <c r="K5183">
        <v>2850</v>
      </c>
      <c r="L5183">
        <v>18.5</v>
      </c>
      <c r="M5183">
        <v>0.56488549618320616</v>
      </c>
      <c r="N5183">
        <v>3700</v>
      </c>
      <c r="O5183" t="s">
        <v>295</v>
      </c>
      <c r="P5183" t="s">
        <v>296</v>
      </c>
      <c r="Q5183" t="s">
        <v>160</v>
      </c>
      <c r="R5183" t="s">
        <v>112</v>
      </c>
      <c r="S5183" t="s">
        <v>297</v>
      </c>
      <c r="T5183" t="s">
        <v>298</v>
      </c>
      <c r="U5183" t="s">
        <v>1189</v>
      </c>
      <c r="V5183">
        <f>YEAR(sales_order1[[#This Row],[date]])</f>
        <v>2022</v>
      </c>
      <c r="W5183" t="str">
        <f>TEXT(sales_order1[[#This Row],[date]], "Mmm")</f>
        <v>Apr</v>
      </c>
      <c r="X5183">
        <f>VALUE(TEXT(sales_order1[[#This Row],[date]], "D"))</f>
        <v>26</v>
      </c>
      <c r="Y5183">
        <v>17</v>
      </c>
    </row>
    <row r="5184" spans="1:25" x14ac:dyDescent="0.25">
      <c r="A5184" s="1">
        <v>44677</v>
      </c>
      <c r="B5184">
        <v>70781</v>
      </c>
      <c r="C5184" t="s">
        <v>128</v>
      </c>
      <c r="D5184" t="str">
        <f>VLOOKUP(sales_order1[[#This Row],[itemCode]],product_details3!B:C,2,0)</f>
        <v>SCRT100</v>
      </c>
      <c r="E5184" t="s">
        <v>129</v>
      </c>
      <c r="F5184" t="s">
        <v>61</v>
      </c>
      <c r="G5184">
        <v>50</v>
      </c>
      <c r="H5184">
        <v>28.25</v>
      </c>
      <c r="I5184">
        <v>1412.5</v>
      </c>
      <c r="J5184">
        <v>9</v>
      </c>
      <c r="K5184">
        <v>450</v>
      </c>
      <c r="L5184">
        <v>19.25</v>
      </c>
      <c r="M5184">
        <v>0.68141592920353977</v>
      </c>
      <c r="N5184">
        <v>962.5</v>
      </c>
      <c r="O5184" t="s">
        <v>627</v>
      </c>
      <c r="P5184" t="s">
        <v>628</v>
      </c>
      <c r="Q5184" t="s">
        <v>264</v>
      </c>
      <c r="R5184" t="s">
        <v>56</v>
      </c>
      <c r="S5184" t="s">
        <v>133</v>
      </c>
      <c r="T5184" t="s">
        <v>629</v>
      </c>
      <c r="U5184" t="s">
        <v>1191</v>
      </c>
      <c r="V5184">
        <f>YEAR(sales_order1[[#This Row],[date]])</f>
        <v>2022</v>
      </c>
      <c r="W5184" t="str">
        <f>TEXT(sales_order1[[#This Row],[date]], "Mmm")</f>
        <v>Apr</v>
      </c>
      <c r="X5184">
        <f>VALUE(TEXT(sales_order1[[#This Row],[date]], "D"))</f>
        <v>26</v>
      </c>
      <c r="Y5184">
        <v>17</v>
      </c>
    </row>
    <row r="5185" spans="1:25" x14ac:dyDescent="0.25">
      <c r="A5185" s="1">
        <v>44677</v>
      </c>
      <c r="B5185">
        <v>70782</v>
      </c>
      <c r="C5185" t="s">
        <v>209</v>
      </c>
      <c r="D5185" t="str">
        <f>VLOOKUP(sales_order1[[#This Row],[itemCode]],product_details3!B:C,2,0)</f>
        <v>CLNG50</v>
      </c>
      <c r="E5185" t="s">
        <v>210</v>
      </c>
      <c r="F5185" t="s">
        <v>45</v>
      </c>
      <c r="G5185">
        <v>250</v>
      </c>
      <c r="H5185">
        <v>6.5</v>
      </c>
      <c r="I5185">
        <v>1625</v>
      </c>
      <c r="J5185">
        <v>2.2999999999999998</v>
      </c>
      <c r="K5185">
        <v>575</v>
      </c>
      <c r="L5185">
        <v>4.2</v>
      </c>
      <c r="M5185">
        <v>0.64615384615384619</v>
      </c>
      <c r="N5185">
        <v>1050</v>
      </c>
      <c r="O5185" t="s">
        <v>727</v>
      </c>
      <c r="P5185" t="s">
        <v>728</v>
      </c>
      <c r="Q5185" t="s">
        <v>93</v>
      </c>
      <c r="R5185" t="s">
        <v>72</v>
      </c>
      <c r="S5185" t="s">
        <v>260</v>
      </c>
      <c r="T5185" t="s">
        <v>611</v>
      </c>
      <c r="U5185" t="s">
        <v>1190</v>
      </c>
      <c r="V5185">
        <f>YEAR(sales_order1[[#This Row],[date]])</f>
        <v>2022</v>
      </c>
      <c r="W5185" t="str">
        <f>TEXT(sales_order1[[#This Row],[date]], "Mmm")</f>
        <v>Apr</v>
      </c>
      <c r="X5185">
        <f>VALUE(TEXT(sales_order1[[#This Row],[date]], "D"))</f>
        <v>26</v>
      </c>
      <c r="Y5185">
        <v>17</v>
      </c>
    </row>
    <row r="5186" spans="1:25" x14ac:dyDescent="0.25">
      <c r="A5186" s="1">
        <v>44677</v>
      </c>
      <c r="B5186">
        <v>70783</v>
      </c>
      <c r="C5186" t="s">
        <v>51</v>
      </c>
      <c r="D5186" t="str">
        <f>VLOOKUP(sales_order1[[#This Row],[itemCode]],product_details3!B:C,2,0)</f>
        <v>MSTH50</v>
      </c>
      <c r="E5186" t="s">
        <v>52</v>
      </c>
      <c r="F5186" t="s">
        <v>21</v>
      </c>
      <c r="G5186">
        <v>250</v>
      </c>
      <c r="H5186">
        <v>15.75</v>
      </c>
      <c r="I5186">
        <v>3937.5</v>
      </c>
      <c r="J5186">
        <v>4.45</v>
      </c>
      <c r="K5186">
        <v>1112.5</v>
      </c>
      <c r="L5186">
        <v>11.3</v>
      </c>
      <c r="M5186">
        <v>0.71746031746031746</v>
      </c>
      <c r="N5186">
        <v>2825</v>
      </c>
      <c r="O5186" t="s">
        <v>606</v>
      </c>
      <c r="P5186" t="s">
        <v>607</v>
      </c>
      <c r="Q5186" t="s">
        <v>239</v>
      </c>
      <c r="R5186" t="s">
        <v>112</v>
      </c>
      <c r="S5186" t="s">
        <v>368</v>
      </c>
      <c r="T5186" t="s">
        <v>608</v>
      </c>
      <c r="U5186" t="s">
        <v>1189</v>
      </c>
      <c r="V5186">
        <f>YEAR(sales_order1[[#This Row],[date]])</f>
        <v>2022</v>
      </c>
      <c r="W5186" t="str">
        <f>TEXT(sales_order1[[#This Row],[date]], "Mmm")</f>
        <v>Apr</v>
      </c>
      <c r="X5186">
        <f>VALUE(TEXT(sales_order1[[#This Row],[date]], "D"))</f>
        <v>26</v>
      </c>
      <c r="Y5186">
        <v>17</v>
      </c>
    </row>
    <row r="5187" spans="1:25" x14ac:dyDescent="0.25">
      <c r="A5187" s="1">
        <v>44677</v>
      </c>
      <c r="B5187">
        <v>70784</v>
      </c>
      <c r="C5187" t="s">
        <v>128</v>
      </c>
      <c r="D5187" t="str">
        <f>VLOOKUP(sales_order1[[#This Row],[itemCode]],product_details3!B:C,2,0)</f>
        <v>SCRT100</v>
      </c>
      <c r="E5187" t="s">
        <v>129</v>
      </c>
      <c r="F5187" t="s">
        <v>61</v>
      </c>
      <c r="G5187">
        <v>100</v>
      </c>
      <c r="H5187">
        <v>28.25</v>
      </c>
      <c r="I5187">
        <v>2825</v>
      </c>
      <c r="J5187">
        <v>9</v>
      </c>
      <c r="K5187">
        <v>900</v>
      </c>
      <c r="L5187">
        <v>19.25</v>
      </c>
      <c r="M5187">
        <v>0.68141592920353977</v>
      </c>
      <c r="N5187">
        <v>1925</v>
      </c>
      <c r="O5187" t="s">
        <v>457</v>
      </c>
      <c r="P5187" t="s">
        <v>458</v>
      </c>
      <c r="Q5187" t="s">
        <v>383</v>
      </c>
      <c r="R5187" t="s">
        <v>72</v>
      </c>
      <c r="S5187" t="s">
        <v>459</v>
      </c>
      <c r="T5187" t="s">
        <v>460</v>
      </c>
      <c r="U5187" t="s">
        <v>1188</v>
      </c>
      <c r="V5187">
        <f>YEAR(sales_order1[[#This Row],[date]])</f>
        <v>2022</v>
      </c>
      <c r="W5187" t="str">
        <f>TEXT(sales_order1[[#This Row],[date]], "Mmm")</f>
        <v>Apr</v>
      </c>
      <c r="X5187">
        <f>VALUE(TEXT(sales_order1[[#This Row],[date]], "D"))</f>
        <v>26</v>
      </c>
      <c r="Y5187">
        <v>17</v>
      </c>
    </row>
    <row r="5188" spans="1:25" x14ac:dyDescent="0.25">
      <c r="A5188" s="1">
        <v>44677</v>
      </c>
      <c r="B5188">
        <v>70785</v>
      </c>
      <c r="C5188" t="s">
        <v>103</v>
      </c>
      <c r="D5188" t="str">
        <f>VLOOKUP(sales_order1[[#This Row],[itemCode]],product_details3!B:C,2,0)</f>
        <v>SCRT50</v>
      </c>
      <c r="E5188" t="s">
        <v>104</v>
      </c>
      <c r="F5188" t="s">
        <v>61</v>
      </c>
      <c r="G5188">
        <v>200</v>
      </c>
      <c r="H5188">
        <v>16.95</v>
      </c>
      <c r="I5188">
        <v>3390</v>
      </c>
      <c r="J5188">
        <v>5.2</v>
      </c>
      <c r="K5188">
        <v>1040</v>
      </c>
      <c r="L5188">
        <v>11.75</v>
      </c>
      <c r="M5188">
        <v>0.69321533923303835</v>
      </c>
      <c r="N5188">
        <v>2350</v>
      </c>
      <c r="O5188" t="s">
        <v>514</v>
      </c>
      <c r="P5188" t="s">
        <v>515</v>
      </c>
      <c r="Q5188" t="s">
        <v>64</v>
      </c>
      <c r="R5188" t="s">
        <v>40</v>
      </c>
      <c r="S5188" t="s">
        <v>84</v>
      </c>
      <c r="T5188" t="s">
        <v>419</v>
      </c>
      <c r="U5188" t="s">
        <v>1189</v>
      </c>
      <c r="V5188">
        <f>YEAR(sales_order1[[#This Row],[date]])</f>
        <v>2022</v>
      </c>
      <c r="W5188" t="str">
        <f>TEXT(sales_order1[[#This Row],[date]], "Mmm")</f>
        <v>Apr</v>
      </c>
      <c r="X5188">
        <f>VALUE(TEXT(sales_order1[[#This Row],[date]], "D"))</f>
        <v>26</v>
      </c>
      <c r="Y5188">
        <v>17</v>
      </c>
    </row>
    <row r="5189" spans="1:25" x14ac:dyDescent="0.25">
      <c r="A5189" s="1">
        <v>44677</v>
      </c>
      <c r="B5189">
        <v>70786</v>
      </c>
      <c r="C5189" t="s">
        <v>122</v>
      </c>
      <c r="D5189" t="str">
        <f>VLOOKUP(sales_order1[[#This Row],[itemCode]],product_details3!B:C,2,0)</f>
        <v>TNRE150</v>
      </c>
      <c r="E5189" t="s">
        <v>123</v>
      </c>
      <c r="F5189" t="s">
        <v>124</v>
      </c>
      <c r="G5189">
        <v>150</v>
      </c>
      <c r="H5189">
        <v>16.95</v>
      </c>
      <c r="I5189">
        <v>2542.5</v>
      </c>
      <c r="J5189">
        <v>5.2</v>
      </c>
      <c r="K5189">
        <v>780</v>
      </c>
      <c r="L5189">
        <v>11.75</v>
      </c>
      <c r="M5189">
        <v>0.69321533923303835</v>
      </c>
      <c r="N5189">
        <v>1762.5</v>
      </c>
      <c r="O5189" t="s">
        <v>172</v>
      </c>
      <c r="P5189" t="s">
        <v>173</v>
      </c>
      <c r="Q5189" t="s">
        <v>39</v>
      </c>
      <c r="R5189" t="s">
        <v>40</v>
      </c>
      <c r="S5189" t="s">
        <v>41</v>
      </c>
      <c r="T5189" t="s">
        <v>174</v>
      </c>
      <c r="U5189" t="s">
        <v>1188</v>
      </c>
      <c r="V5189">
        <f>YEAR(sales_order1[[#This Row],[date]])</f>
        <v>2022</v>
      </c>
      <c r="W5189" t="str">
        <f>TEXT(sales_order1[[#This Row],[date]], "Mmm")</f>
        <v>Apr</v>
      </c>
      <c r="X5189">
        <f>VALUE(TEXT(sales_order1[[#This Row],[date]], "D"))</f>
        <v>26</v>
      </c>
      <c r="Y5189">
        <v>17</v>
      </c>
    </row>
    <row r="5190" spans="1:25" x14ac:dyDescent="0.25">
      <c r="A5190" s="1">
        <v>44677</v>
      </c>
      <c r="B5190">
        <v>70787</v>
      </c>
      <c r="C5190" t="s">
        <v>51</v>
      </c>
      <c r="D5190" t="str">
        <f>VLOOKUP(sales_order1[[#This Row],[itemCode]],product_details3!B:C,2,0)</f>
        <v>MSTH50</v>
      </c>
      <c r="E5190" t="s">
        <v>52</v>
      </c>
      <c r="F5190" t="s">
        <v>21</v>
      </c>
      <c r="G5190">
        <v>50</v>
      </c>
      <c r="H5190">
        <v>15.75</v>
      </c>
      <c r="I5190">
        <v>787.5</v>
      </c>
      <c r="J5190">
        <v>4.45</v>
      </c>
      <c r="K5190">
        <v>222.5</v>
      </c>
      <c r="L5190">
        <v>11.3</v>
      </c>
      <c r="M5190">
        <v>0.71746031746031746</v>
      </c>
      <c r="N5190">
        <v>565</v>
      </c>
      <c r="O5190" t="s">
        <v>676</v>
      </c>
      <c r="P5190" t="s">
        <v>677</v>
      </c>
      <c r="Q5190" t="s">
        <v>93</v>
      </c>
      <c r="R5190" t="s">
        <v>72</v>
      </c>
      <c r="S5190" t="s">
        <v>94</v>
      </c>
      <c r="T5190" t="s">
        <v>678</v>
      </c>
      <c r="U5190" t="s">
        <v>1190</v>
      </c>
      <c r="V5190">
        <f>YEAR(sales_order1[[#This Row],[date]])</f>
        <v>2022</v>
      </c>
      <c r="W5190" t="str">
        <f>TEXT(sales_order1[[#This Row],[date]], "Mmm")</f>
        <v>Apr</v>
      </c>
      <c r="X5190">
        <f>VALUE(TEXT(sales_order1[[#This Row],[date]], "D"))</f>
        <v>26</v>
      </c>
      <c r="Y5190">
        <v>17</v>
      </c>
    </row>
    <row r="5191" spans="1:25" x14ac:dyDescent="0.25">
      <c r="A5191" s="1">
        <v>44678</v>
      </c>
      <c r="B5191">
        <v>70788</v>
      </c>
      <c r="C5191" t="s">
        <v>438</v>
      </c>
      <c r="D5191" t="str">
        <f>VLOOKUP(sales_order1[[#This Row],[itemCode]],product_details3!B:C,2,0)</f>
        <v>EXFP150</v>
      </c>
      <c r="E5191" t="s">
        <v>439</v>
      </c>
      <c r="F5191" t="s">
        <v>183</v>
      </c>
      <c r="G5191">
        <v>100</v>
      </c>
      <c r="H5191">
        <v>28.25</v>
      </c>
      <c r="I5191">
        <v>2825</v>
      </c>
      <c r="J5191">
        <v>12</v>
      </c>
      <c r="K5191">
        <v>1200</v>
      </c>
      <c r="L5191">
        <v>16.25</v>
      </c>
      <c r="M5191">
        <v>0.5752212389380531</v>
      </c>
      <c r="N5191">
        <v>1625</v>
      </c>
      <c r="O5191" t="s">
        <v>423</v>
      </c>
      <c r="P5191" t="s">
        <v>424</v>
      </c>
      <c r="Q5191" t="s">
        <v>77</v>
      </c>
      <c r="R5191" t="s">
        <v>72</v>
      </c>
      <c r="S5191" t="s">
        <v>425</v>
      </c>
      <c r="T5191" t="s">
        <v>426</v>
      </c>
      <c r="U5191" t="s">
        <v>1190</v>
      </c>
      <c r="V5191">
        <f>YEAR(sales_order1[[#This Row],[date]])</f>
        <v>2022</v>
      </c>
      <c r="W5191" t="str">
        <f>TEXT(sales_order1[[#This Row],[date]], "Mmm")</f>
        <v>Apr</v>
      </c>
      <c r="X5191">
        <f>VALUE(TEXT(sales_order1[[#This Row],[date]], "D"))</f>
        <v>27</v>
      </c>
      <c r="Y5191">
        <v>17</v>
      </c>
    </row>
    <row r="5192" spans="1:25" x14ac:dyDescent="0.25">
      <c r="A5192" s="1">
        <v>44678</v>
      </c>
      <c r="B5192">
        <v>70789</v>
      </c>
      <c r="C5192" t="s">
        <v>320</v>
      </c>
      <c r="D5192" t="str">
        <f>VLOOKUP(sales_order1[[#This Row],[itemCode]],product_details3!B:C,2,0)</f>
        <v>SCR50+100</v>
      </c>
      <c r="E5192" t="s">
        <v>321</v>
      </c>
      <c r="F5192" t="s">
        <v>61</v>
      </c>
      <c r="G5192">
        <v>150</v>
      </c>
      <c r="H5192">
        <v>26.25</v>
      </c>
      <c r="I5192">
        <v>3937.5</v>
      </c>
      <c r="J5192">
        <v>7.75</v>
      </c>
      <c r="K5192">
        <v>1162.5</v>
      </c>
      <c r="L5192">
        <v>18.5</v>
      </c>
      <c r="M5192">
        <v>0.70476190476190481</v>
      </c>
      <c r="N5192">
        <v>2775</v>
      </c>
      <c r="O5192" t="s">
        <v>253</v>
      </c>
      <c r="P5192" t="s">
        <v>254</v>
      </c>
      <c r="Q5192" t="s">
        <v>191</v>
      </c>
      <c r="R5192" t="s">
        <v>56</v>
      </c>
      <c r="S5192" t="s">
        <v>192</v>
      </c>
      <c r="T5192" t="s">
        <v>255</v>
      </c>
      <c r="U5192" t="s">
        <v>1191</v>
      </c>
      <c r="V5192">
        <f>YEAR(sales_order1[[#This Row],[date]])</f>
        <v>2022</v>
      </c>
      <c r="W5192" t="str">
        <f>TEXT(sales_order1[[#This Row],[date]], "Mmm")</f>
        <v>Apr</v>
      </c>
      <c r="X5192">
        <f>VALUE(TEXT(sales_order1[[#This Row],[date]], "D"))</f>
        <v>27</v>
      </c>
      <c r="Y5192">
        <v>17</v>
      </c>
    </row>
    <row r="5193" spans="1:25" x14ac:dyDescent="0.25">
      <c r="A5193" s="1">
        <v>44678</v>
      </c>
      <c r="B5193">
        <v>70790</v>
      </c>
      <c r="C5193" t="s">
        <v>67</v>
      </c>
      <c r="D5193" t="str">
        <f>VLOOKUP(sales_order1[[#This Row],[itemCode]],product_details3!B:C,2,0)</f>
        <v>SRMH15</v>
      </c>
      <c r="E5193" t="s">
        <v>68</v>
      </c>
      <c r="F5193" t="s">
        <v>30</v>
      </c>
      <c r="G5193">
        <v>300</v>
      </c>
      <c r="H5193">
        <v>15.75</v>
      </c>
      <c r="I5193">
        <v>4725</v>
      </c>
      <c r="J5193">
        <v>5.45</v>
      </c>
      <c r="K5193">
        <v>1635</v>
      </c>
      <c r="L5193">
        <v>10.3</v>
      </c>
      <c r="M5193">
        <v>0.65396825396825398</v>
      </c>
      <c r="N5193">
        <v>3090</v>
      </c>
      <c r="O5193" t="s">
        <v>392</v>
      </c>
      <c r="P5193" t="s">
        <v>393</v>
      </c>
      <c r="Q5193" t="s">
        <v>264</v>
      </c>
      <c r="R5193" t="s">
        <v>56</v>
      </c>
      <c r="S5193" t="s">
        <v>133</v>
      </c>
      <c r="T5193" t="s">
        <v>394</v>
      </c>
      <c r="U5193" t="s">
        <v>1191</v>
      </c>
      <c r="V5193">
        <f>YEAR(sales_order1[[#This Row],[date]])</f>
        <v>2022</v>
      </c>
      <c r="W5193" t="str">
        <f>TEXT(sales_order1[[#This Row],[date]], "Mmm")</f>
        <v>Apr</v>
      </c>
      <c r="X5193">
        <f>VALUE(TEXT(sales_order1[[#This Row],[date]], "D"))</f>
        <v>27</v>
      </c>
      <c r="Y5193">
        <v>17</v>
      </c>
    </row>
    <row r="5194" spans="1:25" x14ac:dyDescent="0.25">
      <c r="A5194" s="1">
        <v>44678</v>
      </c>
      <c r="B5194">
        <v>70791</v>
      </c>
      <c r="C5194" t="s">
        <v>122</v>
      </c>
      <c r="D5194" t="str">
        <f>VLOOKUP(sales_order1[[#This Row],[itemCode]],product_details3!B:C,2,0)</f>
        <v>TNRE150</v>
      </c>
      <c r="E5194" t="s">
        <v>123</v>
      </c>
      <c r="F5194" t="s">
        <v>124</v>
      </c>
      <c r="G5194">
        <v>200</v>
      </c>
      <c r="H5194">
        <v>16.95</v>
      </c>
      <c r="I5194">
        <v>3390</v>
      </c>
      <c r="J5194">
        <v>5.2</v>
      </c>
      <c r="K5194">
        <v>1040</v>
      </c>
      <c r="L5194">
        <v>11.75</v>
      </c>
      <c r="M5194">
        <v>0.69321533923303835</v>
      </c>
      <c r="N5194">
        <v>2350</v>
      </c>
      <c r="O5194" t="s">
        <v>636</v>
      </c>
      <c r="P5194" t="s">
        <v>637</v>
      </c>
      <c r="Q5194" t="s">
        <v>378</v>
      </c>
      <c r="R5194" t="s">
        <v>72</v>
      </c>
      <c r="S5194" t="s">
        <v>638</v>
      </c>
      <c r="T5194" t="s">
        <v>639</v>
      </c>
      <c r="U5194" t="s">
        <v>1188</v>
      </c>
      <c r="V5194">
        <f>YEAR(sales_order1[[#This Row],[date]])</f>
        <v>2022</v>
      </c>
      <c r="W5194" t="str">
        <f>TEXT(sales_order1[[#This Row],[date]], "Mmm")</f>
        <v>Apr</v>
      </c>
      <c r="X5194">
        <f>VALUE(TEXT(sales_order1[[#This Row],[date]], "D"))</f>
        <v>27</v>
      </c>
      <c r="Y5194">
        <v>17</v>
      </c>
    </row>
    <row r="5195" spans="1:25" x14ac:dyDescent="0.25">
      <c r="A5195" s="1">
        <v>44678</v>
      </c>
      <c r="B5195">
        <v>70792</v>
      </c>
      <c r="C5195" t="s">
        <v>320</v>
      </c>
      <c r="D5195" t="str">
        <f>VLOOKUP(sales_order1[[#This Row],[itemCode]],product_details3!B:C,2,0)</f>
        <v>SCR50+100</v>
      </c>
      <c r="E5195" t="s">
        <v>321</v>
      </c>
      <c r="F5195" t="s">
        <v>61</v>
      </c>
      <c r="G5195">
        <v>350</v>
      </c>
      <c r="H5195">
        <v>26.25</v>
      </c>
      <c r="I5195">
        <v>9187.5</v>
      </c>
      <c r="J5195">
        <v>7.75</v>
      </c>
      <c r="K5195">
        <v>2712.5</v>
      </c>
      <c r="L5195">
        <v>18.5</v>
      </c>
      <c r="M5195">
        <v>0.70476190476190481</v>
      </c>
      <c r="N5195">
        <v>6475</v>
      </c>
      <c r="O5195" t="s">
        <v>492</v>
      </c>
      <c r="P5195" t="s">
        <v>493</v>
      </c>
      <c r="Q5195" t="s">
        <v>378</v>
      </c>
      <c r="R5195" t="s">
        <v>72</v>
      </c>
      <c r="S5195" t="s">
        <v>379</v>
      </c>
      <c r="T5195" t="s">
        <v>494</v>
      </c>
      <c r="U5195" t="s">
        <v>1188</v>
      </c>
      <c r="V5195">
        <f>YEAR(sales_order1[[#This Row],[date]])</f>
        <v>2022</v>
      </c>
      <c r="W5195" t="str">
        <f>TEXT(sales_order1[[#This Row],[date]], "Mmm")</f>
        <v>Apr</v>
      </c>
      <c r="X5195">
        <f>VALUE(TEXT(sales_order1[[#This Row],[date]], "D"))</f>
        <v>27</v>
      </c>
      <c r="Y5195">
        <v>17</v>
      </c>
    </row>
    <row r="5196" spans="1:25" x14ac:dyDescent="0.25">
      <c r="A5196" s="1">
        <v>44678</v>
      </c>
      <c r="B5196">
        <v>70793</v>
      </c>
      <c r="C5196" t="s">
        <v>115</v>
      </c>
      <c r="D5196" t="str">
        <f>VLOOKUP(sales_order1[[#This Row],[itemCode]],product_details3!B:C,2,0)</f>
        <v>SCRS30100</v>
      </c>
      <c r="E5196" t="s">
        <v>116</v>
      </c>
      <c r="F5196" t="s">
        <v>61</v>
      </c>
      <c r="G5196">
        <v>400</v>
      </c>
      <c r="H5196">
        <v>32.75</v>
      </c>
      <c r="I5196">
        <v>13100</v>
      </c>
      <c r="J5196">
        <v>11.25</v>
      </c>
      <c r="K5196">
        <v>4500</v>
      </c>
      <c r="L5196">
        <v>21.5</v>
      </c>
      <c r="M5196">
        <v>0.65648854961832059</v>
      </c>
      <c r="N5196">
        <v>8600</v>
      </c>
      <c r="O5196" t="s">
        <v>451</v>
      </c>
      <c r="P5196" t="s">
        <v>452</v>
      </c>
      <c r="Q5196" t="s">
        <v>271</v>
      </c>
      <c r="R5196" t="s">
        <v>56</v>
      </c>
      <c r="S5196" t="s">
        <v>192</v>
      </c>
      <c r="T5196" t="s">
        <v>453</v>
      </c>
      <c r="U5196" t="s">
        <v>1191</v>
      </c>
      <c r="V5196">
        <f>YEAR(sales_order1[[#This Row],[date]])</f>
        <v>2022</v>
      </c>
      <c r="W5196" t="str">
        <f>TEXT(sales_order1[[#This Row],[date]], "Mmm")</f>
        <v>Apr</v>
      </c>
      <c r="X5196">
        <f>VALUE(TEXT(sales_order1[[#This Row],[date]], "D"))</f>
        <v>27</v>
      </c>
      <c r="Y5196">
        <v>17</v>
      </c>
    </row>
    <row r="5197" spans="1:25" x14ac:dyDescent="0.25">
      <c r="A5197" s="1">
        <v>44678</v>
      </c>
      <c r="B5197">
        <v>70794</v>
      </c>
      <c r="C5197" t="s">
        <v>313</v>
      </c>
      <c r="D5197" t="str">
        <f>VLOOKUP(sales_order1[[#This Row],[itemCode]],product_details3!B:C,2,0)</f>
        <v>MSKO50</v>
      </c>
      <c r="E5197" t="s">
        <v>314</v>
      </c>
      <c r="F5197" t="s">
        <v>137</v>
      </c>
      <c r="G5197">
        <v>150</v>
      </c>
      <c r="H5197">
        <v>14.65</v>
      </c>
      <c r="I5197">
        <v>2197.5</v>
      </c>
      <c r="J5197">
        <v>6.55</v>
      </c>
      <c r="K5197">
        <v>982.5</v>
      </c>
      <c r="L5197">
        <v>8.1</v>
      </c>
      <c r="M5197">
        <v>0.55290102389078488</v>
      </c>
      <c r="N5197">
        <v>1215</v>
      </c>
      <c r="O5197" t="s">
        <v>262</v>
      </c>
      <c r="P5197" t="s">
        <v>263</v>
      </c>
      <c r="Q5197" t="s">
        <v>264</v>
      </c>
      <c r="R5197" t="s">
        <v>56</v>
      </c>
      <c r="S5197" t="s">
        <v>133</v>
      </c>
      <c r="T5197" t="s">
        <v>265</v>
      </c>
      <c r="U5197" t="s">
        <v>1191</v>
      </c>
      <c r="V5197">
        <f>YEAR(sales_order1[[#This Row],[date]])</f>
        <v>2022</v>
      </c>
      <c r="W5197" t="str">
        <f>TEXT(sales_order1[[#This Row],[date]], "Mmm")</f>
        <v>Apr</v>
      </c>
      <c r="X5197">
        <f>VALUE(TEXT(sales_order1[[#This Row],[date]], "D"))</f>
        <v>27</v>
      </c>
      <c r="Y5197">
        <v>17</v>
      </c>
    </row>
    <row r="5198" spans="1:25" x14ac:dyDescent="0.25">
      <c r="A5198" s="1">
        <v>44678</v>
      </c>
      <c r="B5198">
        <v>70795</v>
      </c>
      <c r="C5198" t="s">
        <v>115</v>
      </c>
      <c r="D5198" t="str">
        <f>VLOOKUP(sales_order1[[#This Row],[itemCode]],product_details3!B:C,2,0)</f>
        <v>SCRS30100</v>
      </c>
      <c r="E5198" t="s">
        <v>116</v>
      </c>
      <c r="F5198" t="s">
        <v>61</v>
      </c>
      <c r="G5198">
        <v>200</v>
      </c>
      <c r="H5198">
        <v>32.75</v>
      </c>
      <c r="I5198">
        <v>6550</v>
      </c>
      <c r="J5198">
        <v>11.25</v>
      </c>
      <c r="K5198">
        <v>2250</v>
      </c>
      <c r="L5198">
        <v>21.5</v>
      </c>
      <c r="M5198">
        <v>0.65648854961832059</v>
      </c>
      <c r="N5198">
        <v>4300</v>
      </c>
      <c r="O5198" t="s">
        <v>670</v>
      </c>
      <c r="P5198" t="s">
        <v>671</v>
      </c>
      <c r="Q5198" t="s">
        <v>383</v>
      </c>
      <c r="R5198" t="s">
        <v>72</v>
      </c>
      <c r="S5198" t="s">
        <v>459</v>
      </c>
      <c r="T5198" t="s">
        <v>672</v>
      </c>
      <c r="U5198" t="s">
        <v>1188</v>
      </c>
      <c r="V5198">
        <f>YEAR(sales_order1[[#This Row],[date]])</f>
        <v>2022</v>
      </c>
      <c r="W5198" t="str">
        <f>TEXT(sales_order1[[#This Row],[date]], "Mmm")</f>
        <v>Apr</v>
      </c>
      <c r="X5198">
        <f>VALUE(TEXT(sales_order1[[#This Row],[date]], "D"))</f>
        <v>27</v>
      </c>
      <c r="Y5198">
        <v>17</v>
      </c>
    </row>
    <row r="5199" spans="1:25" x14ac:dyDescent="0.25">
      <c r="A5199" s="1">
        <v>44678</v>
      </c>
      <c r="B5199">
        <v>70796</v>
      </c>
      <c r="C5199" t="s">
        <v>128</v>
      </c>
      <c r="D5199" t="str">
        <f>VLOOKUP(sales_order1[[#This Row],[itemCode]],product_details3!B:C,2,0)</f>
        <v>SCRT100</v>
      </c>
      <c r="E5199" t="s">
        <v>129</v>
      </c>
      <c r="F5199" t="s">
        <v>61</v>
      </c>
      <c r="G5199">
        <v>350</v>
      </c>
      <c r="H5199">
        <v>28.25</v>
      </c>
      <c r="I5199">
        <v>9887.5</v>
      </c>
      <c r="J5199">
        <v>9</v>
      </c>
      <c r="K5199">
        <v>3150</v>
      </c>
      <c r="L5199">
        <v>19.25</v>
      </c>
      <c r="M5199">
        <v>0.68141592920353977</v>
      </c>
      <c r="N5199">
        <v>6737.5</v>
      </c>
      <c r="O5199" t="s">
        <v>561</v>
      </c>
      <c r="P5199" t="s">
        <v>562</v>
      </c>
      <c r="Q5199" t="s">
        <v>378</v>
      </c>
      <c r="R5199" t="s">
        <v>72</v>
      </c>
      <c r="S5199" t="s">
        <v>563</v>
      </c>
      <c r="T5199" t="s">
        <v>58</v>
      </c>
      <c r="U5199" t="s">
        <v>1188</v>
      </c>
      <c r="V5199">
        <f>YEAR(sales_order1[[#This Row],[date]])</f>
        <v>2022</v>
      </c>
      <c r="W5199" t="str">
        <f>TEXT(sales_order1[[#This Row],[date]], "Mmm")</f>
        <v>Apr</v>
      </c>
      <c r="X5199">
        <f>VALUE(TEXT(sales_order1[[#This Row],[date]], "D"))</f>
        <v>27</v>
      </c>
      <c r="Y5199">
        <v>17</v>
      </c>
    </row>
    <row r="5200" spans="1:25" x14ac:dyDescent="0.25">
      <c r="A5200" s="1">
        <v>44678</v>
      </c>
      <c r="B5200">
        <v>70797</v>
      </c>
      <c r="C5200" t="s">
        <v>331</v>
      </c>
      <c r="D5200" t="str">
        <f>VLOOKUP(sales_order1[[#This Row],[itemCode]],product_details3!B:C,2,0)</f>
        <v>EXFP50</v>
      </c>
      <c r="E5200" t="s">
        <v>332</v>
      </c>
      <c r="F5200" t="s">
        <v>183</v>
      </c>
      <c r="G5200">
        <v>100</v>
      </c>
      <c r="H5200">
        <v>16.95</v>
      </c>
      <c r="I5200">
        <v>1695</v>
      </c>
      <c r="J5200">
        <v>6.2</v>
      </c>
      <c r="K5200">
        <v>620</v>
      </c>
      <c r="L5200">
        <v>10.75</v>
      </c>
      <c r="M5200">
        <v>0.63421828908554578</v>
      </c>
      <c r="N5200">
        <v>1075</v>
      </c>
      <c r="O5200" t="s">
        <v>779</v>
      </c>
      <c r="P5200" t="s">
        <v>780</v>
      </c>
      <c r="Q5200" t="s">
        <v>239</v>
      </c>
      <c r="R5200" t="s">
        <v>112</v>
      </c>
      <c r="S5200" t="s">
        <v>240</v>
      </c>
      <c r="T5200" t="s">
        <v>241</v>
      </c>
      <c r="U5200" t="s">
        <v>1189</v>
      </c>
      <c r="V5200">
        <f>YEAR(sales_order1[[#This Row],[date]])</f>
        <v>2022</v>
      </c>
      <c r="W5200" t="str">
        <f>TEXT(sales_order1[[#This Row],[date]], "Mmm")</f>
        <v>Apr</v>
      </c>
      <c r="X5200">
        <f>VALUE(TEXT(sales_order1[[#This Row],[date]], "D"))</f>
        <v>27</v>
      </c>
      <c r="Y5200">
        <v>17</v>
      </c>
    </row>
    <row r="5201" spans="1:25" x14ac:dyDescent="0.25">
      <c r="A5201" s="1">
        <v>44678</v>
      </c>
      <c r="B5201">
        <v>70798</v>
      </c>
      <c r="C5201" t="s">
        <v>181</v>
      </c>
      <c r="D5201" t="str">
        <f>VLOOKUP(sales_order1[[#This Row],[itemCode]],product_details3!B:C,2,0)</f>
        <v>EXFP100</v>
      </c>
      <c r="E5201" t="s">
        <v>182</v>
      </c>
      <c r="F5201" t="s">
        <v>183</v>
      </c>
      <c r="G5201">
        <v>150</v>
      </c>
      <c r="H5201">
        <v>21.95</v>
      </c>
      <c r="I5201">
        <v>3292.5</v>
      </c>
      <c r="J5201">
        <v>8.1999999999999993</v>
      </c>
      <c r="K5201">
        <v>1230</v>
      </c>
      <c r="L5201">
        <v>13.75</v>
      </c>
      <c r="M5201">
        <v>0.62642369020501143</v>
      </c>
      <c r="N5201">
        <v>2062.5</v>
      </c>
      <c r="O5201" t="s">
        <v>370</v>
      </c>
      <c r="P5201" t="s">
        <v>371</v>
      </c>
      <c r="Q5201" t="s">
        <v>201</v>
      </c>
      <c r="R5201" t="s">
        <v>25</v>
      </c>
      <c r="S5201" t="s">
        <v>372</v>
      </c>
      <c r="T5201" t="s">
        <v>373</v>
      </c>
      <c r="U5201" t="s">
        <v>1191</v>
      </c>
      <c r="V5201">
        <f>YEAR(sales_order1[[#This Row],[date]])</f>
        <v>2022</v>
      </c>
      <c r="W5201" t="str">
        <f>TEXT(sales_order1[[#This Row],[date]], "Mmm")</f>
        <v>Apr</v>
      </c>
      <c r="X5201">
        <f>VALUE(TEXT(sales_order1[[#This Row],[date]], "D"))</f>
        <v>27</v>
      </c>
      <c r="Y5201">
        <v>17</v>
      </c>
    </row>
    <row r="5202" spans="1:25" x14ac:dyDescent="0.25">
      <c r="A5202" s="1">
        <v>44679</v>
      </c>
      <c r="B5202">
        <v>70799</v>
      </c>
      <c r="C5202" t="s">
        <v>209</v>
      </c>
      <c r="D5202" t="str">
        <f>VLOOKUP(sales_order1[[#This Row],[itemCode]],product_details3!B:C,2,0)</f>
        <v>CLNG50</v>
      </c>
      <c r="E5202" t="s">
        <v>210</v>
      </c>
      <c r="F5202" t="s">
        <v>45</v>
      </c>
      <c r="G5202">
        <v>250</v>
      </c>
      <c r="H5202">
        <v>6.5</v>
      </c>
      <c r="I5202">
        <v>1625</v>
      </c>
      <c r="J5202">
        <v>2.2999999999999998</v>
      </c>
      <c r="K5202">
        <v>575</v>
      </c>
      <c r="L5202">
        <v>4.2</v>
      </c>
      <c r="M5202">
        <v>0.64615384615384619</v>
      </c>
      <c r="N5202">
        <v>1050</v>
      </c>
      <c r="O5202" t="s">
        <v>839</v>
      </c>
      <c r="P5202" t="s">
        <v>840</v>
      </c>
      <c r="Q5202" t="s">
        <v>213</v>
      </c>
      <c r="R5202" t="s">
        <v>25</v>
      </c>
      <c r="S5202" t="s">
        <v>214</v>
      </c>
      <c r="T5202" t="s">
        <v>696</v>
      </c>
      <c r="U5202" t="s">
        <v>1191</v>
      </c>
      <c r="V5202">
        <f>YEAR(sales_order1[[#This Row],[date]])</f>
        <v>2022</v>
      </c>
      <c r="W5202" t="str">
        <f>TEXT(sales_order1[[#This Row],[date]], "Mmm")</f>
        <v>Apr</v>
      </c>
      <c r="X5202">
        <f>VALUE(TEXT(sales_order1[[#This Row],[date]], "D"))</f>
        <v>28</v>
      </c>
      <c r="Y5202">
        <v>17</v>
      </c>
    </row>
    <row r="5203" spans="1:25" x14ac:dyDescent="0.25">
      <c r="A5203" s="1">
        <v>44679</v>
      </c>
      <c r="B5203">
        <v>70800</v>
      </c>
      <c r="C5203" t="s">
        <v>103</v>
      </c>
      <c r="D5203" t="str">
        <f>VLOOKUP(sales_order1[[#This Row],[itemCode]],product_details3!B:C,2,0)</f>
        <v>SCRT50</v>
      </c>
      <c r="E5203" t="s">
        <v>104</v>
      </c>
      <c r="F5203" t="s">
        <v>61</v>
      </c>
      <c r="G5203">
        <v>50</v>
      </c>
      <c r="H5203">
        <v>16.95</v>
      </c>
      <c r="I5203">
        <v>847.5</v>
      </c>
      <c r="J5203">
        <v>5.2</v>
      </c>
      <c r="K5203">
        <v>260</v>
      </c>
      <c r="L5203">
        <v>11.75</v>
      </c>
      <c r="M5203">
        <v>0.69321533923303835</v>
      </c>
      <c r="N5203">
        <v>587.5</v>
      </c>
      <c r="O5203" t="s">
        <v>88</v>
      </c>
      <c r="P5203" t="s">
        <v>89</v>
      </c>
      <c r="Q5203" t="s">
        <v>24</v>
      </c>
      <c r="R5203" t="s">
        <v>25</v>
      </c>
      <c r="S5203" t="s">
        <v>26</v>
      </c>
      <c r="T5203" t="s">
        <v>90</v>
      </c>
      <c r="U5203" t="s">
        <v>1191</v>
      </c>
      <c r="V5203">
        <f>YEAR(sales_order1[[#This Row],[date]])</f>
        <v>2022</v>
      </c>
      <c r="W5203" t="str">
        <f>TEXT(sales_order1[[#This Row],[date]], "Mmm")</f>
        <v>Apr</v>
      </c>
      <c r="X5203">
        <f>VALUE(TEXT(sales_order1[[#This Row],[date]], "D"))</f>
        <v>28</v>
      </c>
      <c r="Y5203">
        <v>17</v>
      </c>
    </row>
    <row r="5204" spans="1:25" x14ac:dyDescent="0.25">
      <c r="A5204" s="1">
        <v>44679</v>
      </c>
      <c r="B5204">
        <v>70801</v>
      </c>
      <c r="C5204" t="s">
        <v>51</v>
      </c>
      <c r="D5204" t="str">
        <f>VLOOKUP(sales_order1[[#This Row],[itemCode]],product_details3!B:C,2,0)</f>
        <v>MSTH50</v>
      </c>
      <c r="E5204" t="s">
        <v>52</v>
      </c>
      <c r="F5204" t="s">
        <v>21</v>
      </c>
      <c r="G5204">
        <v>100</v>
      </c>
      <c r="H5204">
        <v>15.75</v>
      </c>
      <c r="I5204">
        <v>1575</v>
      </c>
      <c r="J5204">
        <v>4.45</v>
      </c>
      <c r="K5204">
        <v>445</v>
      </c>
      <c r="L5204">
        <v>11.3</v>
      </c>
      <c r="M5204">
        <v>0.71746031746031746</v>
      </c>
      <c r="N5204">
        <v>1130</v>
      </c>
      <c r="O5204" t="s">
        <v>688</v>
      </c>
      <c r="P5204" t="s">
        <v>689</v>
      </c>
      <c r="Q5204" t="s">
        <v>77</v>
      </c>
      <c r="R5204" t="s">
        <v>72</v>
      </c>
      <c r="S5204" t="s">
        <v>140</v>
      </c>
      <c r="T5204" t="s">
        <v>690</v>
      </c>
      <c r="U5204" t="s">
        <v>1190</v>
      </c>
      <c r="V5204">
        <f>YEAR(sales_order1[[#This Row],[date]])</f>
        <v>2022</v>
      </c>
      <c r="W5204" t="str">
        <f>TEXT(sales_order1[[#This Row],[date]], "Mmm")</f>
        <v>Apr</v>
      </c>
      <c r="X5204">
        <f>VALUE(TEXT(sales_order1[[#This Row],[date]], "D"))</f>
        <v>28</v>
      </c>
      <c r="Y5204">
        <v>17</v>
      </c>
    </row>
    <row r="5205" spans="1:25" x14ac:dyDescent="0.25">
      <c r="A5205" s="1">
        <v>44679</v>
      </c>
      <c r="B5205">
        <v>70802</v>
      </c>
      <c r="C5205" t="s">
        <v>194</v>
      </c>
      <c r="D5205" t="str">
        <f>VLOOKUP(sales_order1[[#This Row],[itemCode]],product_details3!B:C,2,0)</f>
        <v>CLNG150</v>
      </c>
      <c r="E5205" t="s">
        <v>195</v>
      </c>
      <c r="F5205" t="s">
        <v>45</v>
      </c>
      <c r="G5205">
        <v>200</v>
      </c>
      <c r="H5205">
        <v>12.75</v>
      </c>
      <c r="I5205">
        <v>2550</v>
      </c>
      <c r="J5205">
        <v>4.45</v>
      </c>
      <c r="K5205">
        <v>890</v>
      </c>
      <c r="L5205">
        <v>8.3000000000000007</v>
      </c>
      <c r="M5205">
        <v>0.65098039215686276</v>
      </c>
      <c r="N5205">
        <v>1660</v>
      </c>
      <c r="O5205" t="s">
        <v>516</v>
      </c>
      <c r="P5205" t="s">
        <v>517</v>
      </c>
      <c r="Q5205" t="s">
        <v>191</v>
      </c>
      <c r="R5205" t="s">
        <v>56</v>
      </c>
      <c r="S5205" t="s">
        <v>192</v>
      </c>
      <c r="T5205" t="s">
        <v>518</v>
      </c>
      <c r="U5205" t="s">
        <v>1191</v>
      </c>
      <c r="V5205">
        <f>YEAR(sales_order1[[#This Row],[date]])</f>
        <v>2022</v>
      </c>
      <c r="W5205" t="str">
        <f>TEXT(sales_order1[[#This Row],[date]], "Mmm")</f>
        <v>Apr</v>
      </c>
      <c r="X5205">
        <f>VALUE(TEXT(sales_order1[[#This Row],[date]], "D"))</f>
        <v>28</v>
      </c>
      <c r="Y5205">
        <v>17</v>
      </c>
    </row>
    <row r="5206" spans="1:25" x14ac:dyDescent="0.25">
      <c r="A5206" s="1">
        <v>44679</v>
      </c>
      <c r="B5206">
        <v>70803</v>
      </c>
      <c r="C5206" t="s">
        <v>288</v>
      </c>
      <c r="D5206" t="str">
        <f>VLOOKUP(sales_order1[[#This Row],[itemCode]],product_details3!B:C,2,0)</f>
        <v>MKRM200</v>
      </c>
      <c r="E5206" t="s">
        <v>289</v>
      </c>
      <c r="F5206" t="s">
        <v>151</v>
      </c>
      <c r="G5206">
        <v>100</v>
      </c>
      <c r="H5206">
        <v>19.25</v>
      </c>
      <c r="I5206">
        <v>1925</v>
      </c>
      <c r="J5206">
        <v>7.75</v>
      </c>
      <c r="K5206">
        <v>775</v>
      </c>
      <c r="L5206">
        <v>11.5</v>
      </c>
      <c r="M5206">
        <v>0.59740259740259738</v>
      </c>
      <c r="N5206">
        <v>1150</v>
      </c>
      <c r="O5206" t="s">
        <v>158</v>
      </c>
      <c r="P5206" t="s">
        <v>159</v>
      </c>
      <c r="Q5206" t="s">
        <v>160</v>
      </c>
      <c r="R5206" t="s">
        <v>112</v>
      </c>
      <c r="S5206" t="s">
        <v>161</v>
      </c>
      <c r="T5206" t="s">
        <v>162</v>
      </c>
      <c r="U5206" t="s">
        <v>1189</v>
      </c>
      <c r="V5206">
        <f>YEAR(sales_order1[[#This Row],[date]])</f>
        <v>2022</v>
      </c>
      <c r="W5206" t="str">
        <f>TEXT(sales_order1[[#This Row],[date]], "Mmm")</f>
        <v>Apr</v>
      </c>
      <c r="X5206">
        <f>VALUE(TEXT(sales_order1[[#This Row],[date]], "D"))</f>
        <v>28</v>
      </c>
      <c r="Y5206">
        <v>17</v>
      </c>
    </row>
    <row r="5207" spans="1:25" x14ac:dyDescent="0.25">
      <c r="A5207" s="1">
        <v>44679</v>
      </c>
      <c r="B5207">
        <v>70804</v>
      </c>
      <c r="C5207" t="s">
        <v>335</v>
      </c>
      <c r="D5207" t="str">
        <f>VLOOKUP(sales_order1[[#This Row],[itemCode]],product_details3!B:C,2,0)</f>
        <v>CLNF50</v>
      </c>
      <c r="E5207" t="s">
        <v>336</v>
      </c>
      <c r="F5207" t="s">
        <v>45</v>
      </c>
      <c r="G5207">
        <v>150</v>
      </c>
      <c r="H5207">
        <v>7.3</v>
      </c>
      <c r="I5207">
        <v>1095</v>
      </c>
      <c r="J5207">
        <v>2.8</v>
      </c>
      <c r="K5207">
        <v>420</v>
      </c>
      <c r="L5207">
        <v>4.5</v>
      </c>
      <c r="M5207">
        <v>0.61643835616438358</v>
      </c>
      <c r="N5207">
        <v>675</v>
      </c>
      <c r="O5207" t="s">
        <v>830</v>
      </c>
      <c r="P5207" t="s">
        <v>831</v>
      </c>
      <c r="Q5207" t="s">
        <v>160</v>
      </c>
      <c r="R5207" t="s">
        <v>112</v>
      </c>
      <c r="S5207" t="s">
        <v>297</v>
      </c>
      <c r="T5207" t="s">
        <v>298</v>
      </c>
      <c r="U5207" t="s">
        <v>1189</v>
      </c>
      <c r="V5207">
        <f>YEAR(sales_order1[[#This Row],[date]])</f>
        <v>2022</v>
      </c>
      <c r="W5207" t="str">
        <f>TEXT(sales_order1[[#This Row],[date]], "Mmm")</f>
        <v>Apr</v>
      </c>
      <c r="X5207">
        <f>VALUE(TEXT(sales_order1[[#This Row],[date]], "D"))</f>
        <v>28</v>
      </c>
      <c r="Y5207">
        <v>17</v>
      </c>
    </row>
    <row r="5208" spans="1:25" x14ac:dyDescent="0.25">
      <c r="A5208" s="1">
        <v>44679</v>
      </c>
      <c r="B5208">
        <v>70805</v>
      </c>
      <c r="C5208" t="s">
        <v>28</v>
      </c>
      <c r="D5208" t="str">
        <f>VLOOKUP(sales_order1[[#This Row],[itemCode]],product_details3!B:C,2,0)</f>
        <v>SRMC30</v>
      </c>
      <c r="E5208" t="s">
        <v>29</v>
      </c>
      <c r="F5208" t="s">
        <v>30</v>
      </c>
      <c r="G5208">
        <v>300</v>
      </c>
      <c r="H5208">
        <v>22.6</v>
      </c>
      <c r="I5208">
        <v>6780</v>
      </c>
      <c r="J5208">
        <v>7.6</v>
      </c>
      <c r="K5208">
        <v>2280</v>
      </c>
      <c r="L5208">
        <v>15</v>
      </c>
      <c r="M5208">
        <v>0.66371681415929207</v>
      </c>
      <c r="N5208">
        <v>4500</v>
      </c>
      <c r="O5208" t="s">
        <v>125</v>
      </c>
      <c r="P5208" t="s">
        <v>126</v>
      </c>
      <c r="Q5208" t="s">
        <v>71</v>
      </c>
      <c r="R5208" t="s">
        <v>72</v>
      </c>
      <c r="S5208" t="s">
        <v>73</v>
      </c>
      <c r="T5208" t="s">
        <v>127</v>
      </c>
      <c r="U5208" t="s">
        <v>1190</v>
      </c>
      <c r="V5208">
        <f>YEAR(sales_order1[[#This Row],[date]])</f>
        <v>2022</v>
      </c>
      <c r="W5208" t="str">
        <f>TEXT(sales_order1[[#This Row],[date]], "Mmm")</f>
        <v>Apr</v>
      </c>
      <c r="X5208">
        <f>VALUE(TEXT(sales_order1[[#This Row],[date]], "D"))</f>
        <v>28</v>
      </c>
      <c r="Y5208">
        <v>17</v>
      </c>
    </row>
    <row r="5209" spans="1:25" x14ac:dyDescent="0.25">
      <c r="A5209" s="1">
        <v>44679</v>
      </c>
      <c r="B5209">
        <v>70806</v>
      </c>
      <c r="C5209" t="s">
        <v>103</v>
      </c>
      <c r="D5209" t="str">
        <f>VLOOKUP(sales_order1[[#This Row],[itemCode]],product_details3!B:C,2,0)</f>
        <v>SCRT50</v>
      </c>
      <c r="E5209" t="s">
        <v>104</v>
      </c>
      <c r="F5209" t="s">
        <v>61</v>
      </c>
      <c r="G5209">
        <v>150</v>
      </c>
      <c r="H5209">
        <v>16.95</v>
      </c>
      <c r="I5209">
        <v>2542.5</v>
      </c>
      <c r="J5209">
        <v>5.2</v>
      </c>
      <c r="K5209">
        <v>780</v>
      </c>
      <c r="L5209">
        <v>11.75</v>
      </c>
      <c r="M5209">
        <v>0.69321533923303835</v>
      </c>
      <c r="N5209">
        <v>1762.5</v>
      </c>
      <c r="O5209" t="s">
        <v>567</v>
      </c>
      <c r="P5209" t="s">
        <v>568</v>
      </c>
      <c r="Q5209" t="s">
        <v>271</v>
      </c>
      <c r="R5209" t="s">
        <v>56</v>
      </c>
      <c r="S5209" t="s">
        <v>192</v>
      </c>
      <c r="T5209" t="s">
        <v>569</v>
      </c>
      <c r="U5209" t="s">
        <v>1191</v>
      </c>
      <c r="V5209">
        <f>YEAR(sales_order1[[#This Row],[date]])</f>
        <v>2022</v>
      </c>
      <c r="W5209" t="str">
        <f>TEXT(sales_order1[[#This Row],[date]], "Mmm")</f>
        <v>Apr</v>
      </c>
      <c r="X5209">
        <f>VALUE(TEXT(sales_order1[[#This Row],[date]], "D"))</f>
        <v>28</v>
      </c>
      <c r="Y5209">
        <v>17</v>
      </c>
    </row>
    <row r="5210" spans="1:25" x14ac:dyDescent="0.25">
      <c r="A5210" s="1">
        <v>44680</v>
      </c>
      <c r="B5210">
        <v>70807</v>
      </c>
      <c r="C5210" t="s">
        <v>142</v>
      </c>
      <c r="D5210" t="str">
        <f>VLOOKUP(sales_order1[[#This Row],[itemCode]],product_details3!B:C,2,0)</f>
        <v>SRMC50</v>
      </c>
      <c r="E5210" t="s">
        <v>143</v>
      </c>
      <c r="F5210" t="s">
        <v>30</v>
      </c>
      <c r="G5210">
        <v>100</v>
      </c>
      <c r="H5210">
        <v>33.25</v>
      </c>
      <c r="I5210">
        <v>3325</v>
      </c>
      <c r="J5210">
        <v>12</v>
      </c>
      <c r="K5210">
        <v>1200</v>
      </c>
      <c r="L5210">
        <v>21.25</v>
      </c>
      <c r="M5210">
        <v>0.63909774436090228</v>
      </c>
      <c r="N5210">
        <v>2125</v>
      </c>
      <c r="O5210" t="s">
        <v>130</v>
      </c>
      <c r="P5210" t="s">
        <v>131</v>
      </c>
      <c r="Q5210" t="s">
        <v>132</v>
      </c>
      <c r="R5210" t="s">
        <v>56</v>
      </c>
      <c r="S5210" t="s">
        <v>133</v>
      </c>
      <c r="T5210" t="s">
        <v>134</v>
      </c>
      <c r="U5210" t="s">
        <v>1191</v>
      </c>
      <c r="V5210">
        <f>YEAR(sales_order1[[#This Row],[date]])</f>
        <v>2022</v>
      </c>
      <c r="W5210" t="str">
        <f>TEXT(sales_order1[[#This Row],[date]], "Mmm")</f>
        <v>Apr</v>
      </c>
      <c r="X5210">
        <f>VALUE(TEXT(sales_order1[[#This Row],[date]], "D"))</f>
        <v>29</v>
      </c>
      <c r="Y5210">
        <v>17</v>
      </c>
    </row>
    <row r="5211" spans="1:25" x14ac:dyDescent="0.25">
      <c r="A5211" s="1">
        <v>44680</v>
      </c>
      <c r="B5211">
        <v>70808</v>
      </c>
      <c r="C5211" t="s">
        <v>128</v>
      </c>
      <c r="D5211" t="str">
        <f>VLOOKUP(sales_order1[[#This Row],[itemCode]],product_details3!B:C,2,0)</f>
        <v>SCRT100</v>
      </c>
      <c r="E5211" t="s">
        <v>129</v>
      </c>
      <c r="F5211" t="s">
        <v>61</v>
      </c>
      <c r="G5211">
        <v>350</v>
      </c>
      <c r="H5211">
        <v>28.25</v>
      </c>
      <c r="I5211">
        <v>9887.5</v>
      </c>
      <c r="J5211">
        <v>9</v>
      </c>
      <c r="K5211">
        <v>3150</v>
      </c>
      <c r="L5211">
        <v>19.25</v>
      </c>
      <c r="M5211">
        <v>0.68141592920353977</v>
      </c>
      <c r="N5211">
        <v>6737.5</v>
      </c>
      <c r="O5211" t="s">
        <v>709</v>
      </c>
      <c r="P5211" t="s">
        <v>710</v>
      </c>
      <c r="Q5211" t="s">
        <v>191</v>
      </c>
      <c r="R5211" t="s">
        <v>56</v>
      </c>
      <c r="S5211" t="s">
        <v>192</v>
      </c>
      <c r="T5211" t="s">
        <v>711</v>
      </c>
      <c r="U5211" t="s">
        <v>1191</v>
      </c>
      <c r="V5211">
        <f>YEAR(sales_order1[[#This Row],[date]])</f>
        <v>2022</v>
      </c>
      <c r="W5211" t="str">
        <f>TEXT(sales_order1[[#This Row],[date]], "Mmm")</f>
        <v>Apr</v>
      </c>
      <c r="X5211">
        <f>VALUE(TEXT(sales_order1[[#This Row],[date]], "D"))</f>
        <v>29</v>
      </c>
      <c r="Y5211">
        <v>17</v>
      </c>
    </row>
    <row r="5212" spans="1:25" x14ac:dyDescent="0.25">
      <c r="A5212" s="1">
        <v>44680</v>
      </c>
      <c r="B5212">
        <v>70809</v>
      </c>
      <c r="C5212" t="s">
        <v>28</v>
      </c>
      <c r="D5212" t="str">
        <f>VLOOKUP(sales_order1[[#This Row],[itemCode]],product_details3!B:C,2,0)</f>
        <v>SRMC30</v>
      </c>
      <c r="E5212" t="s">
        <v>29</v>
      </c>
      <c r="F5212" t="s">
        <v>30</v>
      </c>
      <c r="G5212">
        <v>250</v>
      </c>
      <c r="H5212">
        <v>22.6</v>
      </c>
      <c r="I5212">
        <v>5650</v>
      </c>
      <c r="J5212">
        <v>7.6</v>
      </c>
      <c r="K5212">
        <v>1900</v>
      </c>
      <c r="L5212">
        <v>15</v>
      </c>
      <c r="M5212">
        <v>0.66371681415929207</v>
      </c>
      <c r="N5212">
        <v>3750</v>
      </c>
      <c r="O5212" t="s">
        <v>430</v>
      </c>
      <c r="P5212" t="s">
        <v>431</v>
      </c>
      <c r="Q5212" t="s">
        <v>218</v>
      </c>
      <c r="R5212" t="s">
        <v>40</v>
      </c>
      <c r="S5212" t="s">
        <v>432</v>
      </c>
      <c r="T5212" t="s">
        <v>433</v>
      </c>
      <c r="U5212" t="s">
        <v>1190</v>
      </c>
      <c r="V5212">
        <f>YEAR(sales_order1[[#This Row],[date]])</f>
        <v>2022</v>
      </c>
      <c r="W5212" t="str">
        <f>TEXT(sales_order1[[#This Row],[date]], "Mmm")</f>
        <v>Apr</v>
      </c>
      <c r="X5212">
        <f>VALUE(TEXT(sales_order1[[#This Row],[date]], "D"))</f>
        <v>29</v>
      </c>
      <c r="Y5212">
        <v>17</v>
      </c>
    </row>
    <row r="5213" spans="1:25" x14ac:dyDescent="0.25">
      <c r="A5213" s="1">
        <v>44680</v>
      </c>
      <c r="B5213">
        <v>70810</v>
      </c>
      <c r="C5213" t="s">
        <v>386</v>
      </c>
      <c r="D5213" t="str">
        <f>VLOOKUP(sales_order1[[#This Row],[itemCode]],product_details3!B:C,2,0)</f>
        <v>EXFC100</v>
      </c>
      <c r="E5213" t="s">
        <v>387</v>
      </c>
      <c r="F5213" t="s">
        <v>183</v>
      </c>
      <c r="G5213">
        <v>100</v>
      </c>
      <c r="H5213">
        <v>24.65</v>
      </c>
      <c r="I5213">
        <v>2465</v>
      </c>
      <c r="J5213">
        <v>9.5500000000000007</v>
      </c>
      <c r="K5213">
        <v>955</v>
      </c>
      <c r="L5213">
        <v>15.1</v>
      </c>
      <c r="M5213">
        <v>0.61257606490872218</v>
      </c>
      <c r="N5213">
        <v>1510</v>
      </c>
      <c r="O5213" t="s">
        <v>31</v>
      </c>
      <c r="P5213" t="s">
        <v>32</v>
      </c>
      <c r="Q5213" t="s">
        <v>24</v>
      </c>
      <c r="R5213" t="s">
        <v>25</v>
      </c>
      <c r="S5213" t="s">
        <v>33</v>
      </c>
      <c r="T5213" t="s">
        <v>34</v>
      </c>
      <c r="U5213" t="s">
        <v>1191</v>
      </c>
      <c r="V5213">
        <f>YEAR(sales_order1[[#This Row],[date]])</f>
        <v>2022</v>
      </c>
      <c r="W5213" t="str">
        <f>TEXT(sales_order1[[#This Row],[date]], "Mmm")</f>
        <v>Apr</v>
      </c>
      <c r="X5213">
        <f>VALUE(TEXT(sales_order1[[#This Row],[date]], "D"))</f>
        <v>29</v>
      </c>
      <c r="Y5213">
        <v>17</v>
      </c>
    </row>
    <row r="5214" spans="1:25" x14ac:dyDescent="0.25">
      <c r="A5214" s="1">
        <v>44680</v>
      </c>
      <c r="B5214">
        <v>70811</v>
      </c>
      <c r="C5214" t="s">
        <v>67</v>
      </c>
      <c r="D5214" t="str">
        <f>VLOOKUP(sales_order1[[#This Row],[itemCode]],product_details3!B:C,2,0)</f>
        <v>SRMH15</v>
      </c>
      <c r="E5214" t="s">
        <v>68</v>
      </c>
      <c r="F5214" t="s">
        <v>30</v>
      </c>
      <c r="G5214">
        <v>200</v>
      </c>
      <c r="H5214">
        <v>15.75</v>
      </c>
      <c r="I5214">
        <v>3150</v>
      </c>
      <c r="J5214">
        <v>5.45</v>
      </c>
      <c r="K5214">
        <v>1090</v>
      </c>
      <c r="L5214">
        <v>10.3</v>
      </c>
      <c r="M5214">
        <v>0.65396825396825398</v>
      </c>
      <c r="N5214">
        <v>2060</v>
      </c>
      <c r="O5214" t="s">
        <v>648</v>
      </c>
      <c r="P5214" t="s">
        <v>649</v>
      </c>
      <c r="Q5214" t="s">
        <v>107</v>
      </c>
      <c r="R5214" t="s">
        <v>40</v>
      </c>
      <c r="S5214" t="s">
        <v>101</v>
      </c>
      <c r="T5214" t="s">
        <v>650</v>
      </c>
      <c r="U5214" t="s">
        <v>1190</v>
      </c>
      <c r="V5214">
        <f>YEAR(sales_order1[[#This Row],[date]])</f>
        <v>2022</v>
      </c>
      <c r="W5214" t="str">
        <f>TEXT(sales_order1[[#This Row],[date]], "Mmm")</f>
        <v>Apr</v>
      </c>
      <c r="X5214">
        <f>VALUE(TEXT(sales_order1[[#This Row],[date]], "D"))</f>
        <v>29</v>
      </c>
      <c r="Y5214">
        <v>17</v>
      </c>
    </row>
    <row r="5215" spans="1:25" x14ac:dyDescent="0.25">
      <c r="A5215" s="1">
        <v>44680</v>
      </c>
      <c r="B5215">
        <v>70812</v>
      </c>
      <c r="C5215" t="s">
        <v>242</v>
      </c>
      <c r="D5215" t="str">
        <f>VLOOKUP(sales_order1[[#This Row],[itemCode]],product_details3!B:C,2,0)</f>
        <v>MSTL100</v>
      </c>
      <c r="E5215" t="s">
        <v>243</v>
      </c>
      <c r="F5215" t="s">
        <v>21</v>
      </c>
      <c r="G5215">
        <v>150</v>
      </c>
      <c r="H5215">
        <v>28.25</v>
      </c>
      <c r="I5215">
        <v>4237.5</v>
      </c>
      <c r="J5215">
        <v>9</v>
      </c>
      <c r="K5215">
        <v>1350</v>
      </c>
      <c r="L5215">
        <v>19.25</v>
      </c>
      <c r="M5215">
        <v>0.68141592920353977</v>
      </c>
      <c r="N5215">
        <v>2887.5</v>
      </c>
      <c r="O5215" t="s">
        <v>381</v>
      </c>
      <c r="P5215" t="s">
        <v>382</v>
      </c>
      <c r="Q5215" t="s">
        <v>383</v>
      </c>
      <c r="R5215" t="s">
        <v>72</v>
      </c>
      <c r="S5215" t="s">
        <v>384</v>
      </c>
      <c r="T5215" t="s">
        <v>385</v>
      </c>
      <c r="U5215" t="s">
        <v>1188</v>
      </c>
      <c r="V5215">
        <f>YEAR(sales_order1[[#This Row],[date]])</f>
        <v>2022</v>
      </c>
      <c r="W5215" t="str">
        <f>TEXT(sales_order1[[#This Row],[date]], "Mmm")</f>
        <v>Apr</v>
      </c>
      <c r="X5215">
        <f>VALUE(TEXT(sales_order1[[#This Row],[date]], "D"))</f>
        <v>29</v>
      </c>
      <c r="Y5215">
        <v>17</v>
      </c>
    </row>
    <row r="5216" spans="1:25" x14ac:dyDescent="0.25">
      <c r="A5216" s="1">
        <v>44680</v>
      </c>
      <c r="B5216">
        <v>70813</v>
      </c>
      <c r="C5216" t="s">
        <v>325</v>
      </c>
      <c r="D5216" t="str">
        <f>VLOOKUP(sales_order1[[#This Row],[itemCode]],product_details3!B:C,2,0)</f>
        <v>EXFG100</v>
      </c>
      <c r="E5216" t="s">
        <v>326</v>
      </c>
      <c r="F5216" t="s">
        <v>183</v>
      </c>
      <c r="G5216">
        <v>50</v>
      </c>
      <c r="H5216">
        <v>20.75</v>
      </c>
      <c r="I5216">
        <v>1037.5</v>
      </c>
      <c r="J5216">
        <v>7.45</v>
      </c>
      <c r="K5216">
        <v>372.5</v>
      </c>
      <c r="L5216">
        <v>13.3</v>
      </c>
      <c r="M5216">
        <v>0.64096385542168677</v>
      </c>
      <c r="N5216">
        <v>665</v>
      </c>
      <c r="O5216" t="s">
        <v>769</v>
      </c>
      <c r="P5216" t="s">
        <v>770</v>
      </c>
      <c r="Q5216" t="s">
        <v>378</v>
      </c>
      <c r="R5216" t="s">
        <v>72</v>
      </c>
      <c r="S5216" t="s">
        <v>545</v>
      </c>
      <c r="T5216" t="s">
        <v>546</v>
      </c>
      <c r="U5216" t="s">
        <v>1188</v>
      </c>
      <c r="V5216">
        <f>YEAR(sales_order1[[#This Row],[date]])</f>
        <v>2022</v>
      </c>
      <c r="W5216" t="str">
        <f>TEXT(sales_order1[[#This Row],[date]], "Mmm")</f>
        <v>Apr</v>
      </c>
      <c r="X5216">
        <f>VALUE(TEXT(sales_order1[[#This Row],[date]], "D"))</f>
        <v>29</v>
      </c>
      <c r="Y5216">
        <v>17</v>
      </c>
    </row>
    <row r="5217" spans="1:25" x14ac:dyDescent="0.25">
      <c r="A5217" s="1">
        <v>44680</v>
      </c>
      <c r="B5217">
        <v>70814</v>
      </c>
      <c r="C5217" t="s">
        <v>209</v>
      </c>
      <c r="D5217" t="str">
        <f>VLOOKUP(sales_order1[[#This Row],[itemCode]],product_details3!B:C,2,0)</f>
        <v>CLNG50</v>
      </c>
      <c r="E5217" t="s">
        <v>210</v>
      </c>
      <c r="F5217" t="s">
        <v>45</v>
      </c>
      <c r="G5217">
        <v>200</v>
      </c>
      <c r="H5217">
        <v>6.5</v>
      </c>
      <c r="I5217">
        <v>1300</v>
      </c>
      <c r="J5217">
        <v>2.2999999999999998</v>
      </c>
      <c r="K5217">
        <v>460</v>
      </c>
      <c r="L5217">
        <v>4.2</v>
      </c>
      <c r="M5217">
        <v>0.64615384615384619</v>
      </c>
      <c r="N5217">
        <v>840</v>
      </c>
      <c r="O5217" t="s">
        <v>528</v>
      </c>
      <c r="P5217" t="s">
        <v>529</v>
      </c>
      <c r="Q5217" t="s">
        <v>132</v>
      </c>
      <c r="R5217" t="s">
        <v>56</v>
      </c>
      <c r="S5217" t="s">
        <v>133</v>
      </c>
      <c r="T5217" t="s">
        <v>530</v>
      </c>
      <c r="U5217" t="s">
        <v>1191</v>
      </c>
      <c r="V5217">
        <f>YEAR(sales_order1[[#This Row],[date]])</f>
        <v>2022</v>
      </c>
      <c r="W5217" t="str">
        <f>TEXT(sales_order1[[#This Row],[date]], "Mmm")</f>
        <v>Apr</v>
      </c>
      <c r="X5217">
        <f>VALUE(TEXT(sales_order1[[#This Row],[date]], "D"))</f>
        <v>29</v>
      </c>
      <c r="Y5217">
        <v>17</v>
      </c>
    </row>
    <row r="5218" spans="1:25" x14ac:dyDescent="0.25">
      <c r="A5218" s="1">
        <v>44680</v>
      </c>
      <c r="B5218">
        <v>70815</v>
      </c>
      <c r="C5218" t="s">
        <v>335</v>
      </c>
      <c r="D5218" t="str">
        <f>VLOOKUP(sales_order1[[#This Row],[itemCode]],product_details3!B:C,2,0)</f>
        <v>CLNF50</v>
      </c>
      <c r="E5218" t="s">
        <v>336</v>
      </c>
      <c r="F5218" t="s">
        <v>45</v>
      </c>
      <c r="G5218">
        <v>100</v>
      </c>
      <c r="H5218">
        <v>7.3</v>
      </c>
      <c r="I5218">
        <v>730</v>
      </c>
      <c r="J5218">
        <v>2.8</v>
      </c>
      <c r="K5218">
        <v>280</v>
      </c>
      <c r="L5218">
        <v>4.5</v>
      </c>
      <c r="M5218">
        <v>0.61643835616438358</v>
      </c>
      <c r="N5218">
        <v>450</v>
      </c>
      <c r="O5218" t="s">
        <v>817</v>
      </c>
      <c r="P5218" t="s">
        <v>818</v>
      </c>
      <c r="Q5218" t="s">
        <v>213</v>
      </c>
      <c r="R5218" t="s">
        <v>25</v>
      </c>
      <c r="S5218" t="s">
        <v>402</v>
      </c>
      <c r="T5218" t="s">
        <v>819</v>
      </c>
      <c r="U5218" t="s">
        <v>1191</v>
      </c>
      <c r="V5218">
        <f>YEAR(sales_order1[[#This Row],[date]])</f>
        <v>2022</v>
      </c>
      <c r="W5218" t="str">
        <f>TEXT(sales_order1[[#This Row],[date]], "Mmm")</f>
        <v>Apr</v>
      </c>
      <c r="X5218">
        <f>VALUE(TEXT(sales_order1[[#This Row],[date]], "D"))</f>
        <v>29</v>
      </c>
      <c r="Y5218">
        <v>17</v>
      </c>
    </row>
    <row r="5219" spans="1:25" x14ac:dyDescent="0.25">
      <c r="A5219" s="1">
        <v>44680</v>
      </c>
      <c r="B5219">
        <v>70816</v>
      </c>
      <c r="C5219" t="s">
        <v>204</v>
      </c>
      <c r="D5219" t="str">
        <f>VLOOKUP(sales_order1[[#This Row],[itemCode]],product_details3!B:C,2,0)</f>
        <v>MKRM150</v>
      </c>
      <c r="E5219" t="s">
        <v>205</v>
      </c>
      <c r="F5219" t="s">
        <v>151</v>
      </c>
      <c r="G5219">
        <v>50</v>
      </c>
      <c r="H5219">
        <v>10.75</v>
      </c>
      <c r="I5219">
        <v>537.5</v>
      </c>
      <c r="J5219">
        <v>4.45</v>
      </c>
      <c r="K5219">
        <v>222.5</v>
      </c>
      <c r="L5219">
        <v>6.3</v>
      </c>
      <c r="M5219">
        <v>0.586046511627907</v>
      </c>
      <c r="N5219">
        <v>315</v>
      </c>
      <c r="O5219" t="s">
        <v>837</v>
      </c>
      <c r="P5219" t="s">
        <v>838</v>
      </c>
      <c r="Q5219" t="s">
        <v>71</v>
      </c>
      <c r="R5219" t="s">
        <v>72</v>
      </c>
      <c r="S5219" t="s">
        <v>73</v>
      </c>
      <c r="T5219" t="s">
        <v>74</v>
      </c>
      <c r="U5219" t="s">
        <v>1190</v>
      </c>
      <c r="V5219">
        <f>YEAR(sales_order1[[#This Row],[date]])</f>
        <v>2022</v>
      </c>
      <c r="W5219" t="str">
        <f>TEXT(sales_order1[[#This Row],[date]], "Mmm")</f>
        <v>Apr</v>
      </c>
      <c r="X5219">
        <f>VALUE(TEXT(sales_order1[[#This Row],[date]], "D"))</f>
        <v>29</v>
      </c>
      <c r="Y5219">
        <v>17</v>
      </c>
    </row>
    <row r="5220" spans="1:25" x14ac:dyDescent="0.25">
      <c r="A5220" s="1">
        <v>44683</v>
      </c>
      <c r="B5220">
        <v>70817</v>
      </c>
      <c r="C5220" t="s">
        <v>204</v>
      </c>
      <c r="D5220" t="str">
        <f>VLOOKUP(sales_order1[[#This Row],[itemCode]],product_details3!B:C,2,0)</f>
        <v>MKRM150</v>
      </c>
      <c r="E5220" t="s">
        <v>205</v>
      </c>
      <c r="F5220" t="s">
        <v>151</v>
      </c>
      <c r="G5220">
        <v>150</v>
      </c>
      <c r="H5220">
        <v>10.75</v>
      </c>
      <c r="I5220">
        <v>1612.5</v>
      </c>
      <c r="J5220">
        <v>4.45</v>
      </c>
      <c r="K5220">
        <v>667.5</v>
      </c>
      <c r="L5220">
        <v>6.3</v>
      </c>
      <c r="M5220">
        <v>0.586046511627907</v>
      </c>
      <c r="N5220">
        <v>945</v>
      </c>
      <c r="O5220" t="s">
        <v>727</v>
      </c>
      <c r="P5220" t="s">
        <v>728</v>
      </c>
      <c r="Q5220" t="s">
        <v>93</v>
      </c>
      <c r="R5220" t="s">
        <v>72</v>
      </c>
      <c r="S5220" t="s">
        <v>260</v>
      </c>
      <c r="T5220" t="s">
        <v>611</v>
      </c>
      <c r="U5220" t="s">
        <v>1190</v>
      </c>
      <c r="V5220">
        <f>YEAR(sales_order1[[#This Row],[date]])</f>
        <v>2022</v>
      </c>
      <c r="W5220" t="str">
        <f>TEXT(sales_order1[[#This Row],[date]], "Mmm")</f>
        <v>May</v>
      </c>
      <c r="X5220">
        <f>VALUE(TEXT(sales_order1[[#This Row],[date]], "D"))</f>
        <v>2</v>
      </c>
      <c r="Y5220">
        <v>18</v>
      </c>
    </row>
    <row r="5221" spans="1:25" x14ac:dyDescent="0.25">
      <c r="A5221" s="1">
        <v>44683</v>
      </c>
      <c r="B5221">
        <v>70818</v>
      </c>
      <c r="C5221" t="s">
        <v>135</v>
      </c>
      <c r="D5221" t="str">
        <f>VLOOKUP(sales_order1[[#This Row],[itemCode]],product_details3!B:C,2,0)</f>
        <v>MSKSH</v>
      </c>
      <c r="E5221" t="s">
        <v>136</v>
      </c>
      <c r="F5221" t="s">
        <v>137</v>
      </c>
      <c r="G5221">
        <v>250</v>
      </c>
      <c r="H5221">
        <v>18.75</v>
      </c>
      <c r="I5221">
        <v>4687.5</v>
      </c>
      <c r="J5221">
        <v>7.45</v>
      </c>
      <c r="K5221">
        <v>1862.5</v>
      </c>
      <c r="L5221">
        <v>11.3</v>
      </c>
      <c r="M5221">
        <v>0.60266666666666668</v>
      </c>
      <c r="N5221">
        <v>2825</v>
      </c>
      <c r="O5221" t="s">
        <v>543</v>
      </c>
      <c r="P5221" t="s">
        <v>544</v>
      </c>
      <c r="Q5221" t="s">
        <v>378</v>
      </c>
      <c r="R5221" t="s">
        <v>72</v>
      </c>
      <c r="S5221" t="s">
        <v>545</v>
      </c>
      <c r="T5221" t="s">
        <v>546</v>
      </c>
      <c r="U5221" t="s">
        <v>1188</v>
      </c>
      <c r="V5221">
        <f>YEAR(sales_order1[[#This Row],[date]])</f>
        <v>2022</v>
      </c>
      <c r="W5221" t="str">
        <f>TEXT(sales_order1[[#This Row],[date]], "Mmm")</f>
        <v>May</v>
      </c>
      <c r="X5221">
        <f>VALUE(TEXT(sales_order1[[#This Row],[date]], "D"))</f>
        <v>2</v>
      </c>
      <c r="Y5221">
        <v>18</v>
      </c>
    </row>
    <row r="5222" spans="1:25" x14ac:dyDescent="0.25">
      <c r="A5222" s="1">
        <v>44683</v>
      </c>
      <c r="B5222">
        <v>70819</v>
      </c>
      <c r="C5222" t="s">
        <v>135</v>
      </c>
      <c r="D5222" t="str">
        <f>VLOOKUP(sales_order1[[#This Row],[itemCode]],product_details3!B:C,2,0)</f>
        <v>MSKSH</v>
      </c>
      <c r="E5222" t="s">
        <v>136</v>
      </c>
      <c r="F5222" t="s">
        <v>137</v>
      </c>
      <c r="G5222">
        <v>50</v>
      </c>
      <c r="H5222">
        <v>18.75</v>
      </c>
      <c r="I5222">
        <v>937.5</v>
      </c>
      <c r="J5222">
        <v>7.45</v>
      </c>
      <c r="K5222">
        <v>372.5</v>
      </c>
      <c r="L5222">
        <v>11.3</v>
      </c>
      <c r="M5222">
        <v>0.60266666666666668</v>
      </c>
      <c r="N5222">
        <v>565</v>
      </c>
      <c r="O5222" t="s">
        <v>284</v>
      </c>
      <c r="P5222" t="s">
        <v>285</v>
      </c>
      <c r="Q5222" t="s">
        <v>48</v>
      </c>
      <c r="R5222" t="s">
        <v>25</v>
      </c>
      <c r="S5222" t="s">
        <v>286</v>
      </c>
      <c r="T5222" t="s">
        <v>287</v>
      </c>
      <c r="U5222" t="s">
        <v>1191</v>
      </c>
      <c r="V5222">
        <f>YEAR(sales_order1[[#This Row],[date]])</f>
        <v>2022</v>
      </c>
      <c r="W5222" t="str">
        <f>TEXT(sales_order1[[#This Row],[date]], "Mmm")</f>
        <v>May</v>
      </c>
      <c r="X5222">
        <f>VALUE(TEXT(sales_order1[[#This Row],[date]], "D"))</f>
        <v>2</v>
      </c>
      <c r="Y5222">
        <v>18</v>
      </c>
    </row>
    <row r="5223" spans="1:25" x14ac:dyDescent="0.25">
      <c r="A5223" s="1">
        <v>44683</v>
      </c>
      <c r="B5223">
        <v>70820</v>
      </c>
      <c r="C5223" t="s">
        <v>128</v>
      </c>
      <c r="D5223" t="str">
        <f>VLOOKUP(sales_order1[[#This Row],[itemCode]],product_details3!B:C,2,0)</f>
        <v>SCRT100</v>
      </c>
      <c r="E5223" t="s">
        <v>129</v>
      </c>
      <c r="F5223" t="s">
        <v>61</v>
      </c>
      <c r="G5223">
        <v>50</v>
      </c>
      <c r="H5223">
        <v>28.25</v>
      </c>
      <c r="I5223">
        <v>1412.5</v>
      </c>
      <c r="J5223">
        <v>9</v>
      </c>
      <c r="K5223">
        <v>450</v>
      </c>
      <c r="L5223">
        <v>19.25</v>
      </c>
      <c r="M5223">
        <v>0.68141592920353977</v>
      </c>
      <c r="N5223">
        <v>962.5</v>
      </c>
      <c r="O5223" t="s">
        <v>835</v>
      </c>
      <c r="P5223" t="s">
        <v>836</v>
      </c>
      <c r="Q5223" t="s">
        <v>271</v>
      </c>
      <c r="R5223" t="s">
        <v>56</v>
      </c>
      <c r="S5223" t="s">
        <v>192</v>
      </c>
      <c r="T5223" t="s">
        <v>272</v>
      </c>
      <c r="U5223" t="s">
        <v>1191</v>
      </c>
      <c r="V5223">
        <f>YEAR(sales_order1[[#This Row],[date]])</f>
        <v>2022</v>
      </c>
      <c r="W5223" t="str">
        <f>TEXT(sales_order1[[#This Row],[date]], "Mmm")</f>
        <v>May</v>
      </c>
      <c r="X5223">
        <f>VALUE(TEXT(sales_order1[[#This Row],[date]], "D"))</f>
        <v>2</v>
      </c>
      <c r="Y5223">
        <v>18</v>
      </c>
    </row>
    <row r="5224" spans="1:25" x14ac:dyDescent="0.25">
      <c r="A5224" s="1">
        <v>44683</v>
      </c>
      <c r="B5224">
        <v>70821</v>
      </c>
      <c r="C5224" t="s">
        <v>315</v>
      </c>
      <c r="D5224" t="str">
        <f>VLOOKUP(sales_order1[[#This Row],[itemCode]],product_details3!B:C,2,0)</f>
        <v>EXFG50</v>
      </c>
      <c r="E5224" t="s">
        <v>316</v>
      </c>
      <c r="F5224" t="s">
        <v>183</v>
      </c>
      <c r="G5224">
        <v>50</v>
      </c>
      <c r="H5224">
        <v>15.75</v>
      </c>
      <c r="I5224">
        <v>787.5</v>
      </c>
      <c r="J5224">
        <v>5.45</v>
      </c>
      <c r="K5224">
        <v>272.5</v>
      </c>
      <c r="L5224">
        <v>10.3</v>
      </c>
      <c r="M5224">
        <v>0.65396825396825398</v>
      </c>
      <c r="N5224">
        <v>515</v>
      </c>
      <c r="O5224" t="s">
        <v>559</v>
      </c>
      <c r="P5224" t="s">
        <v>560</v>
      </c>
      <c r="Q5224" t="s">
        <v>191</v>
      </c>
      <c r="R5224" t="s">
        <v>56</v>
      </c>
      <c r="S5224" t="s">
        <v>192</v>
      </c>
      <c r="T5224" t="s">
        <v>193</v>
      </c>
      <c r="U5224" t="s">
        <v>1191</v>
      </c>
      <c r="V5224">
        <f>YEAR(sales_order1[[#This Row],[date]])</f>
        <v>2022</v>
      </c>
      <c r="W5224" t="str">
        <f>TEXT(sales_order1[[#This Row],[date]], "Mmm")</f>
        <v>May</v>
      </c>
      <c r="X5224">
        <f>VALUE(TEXT(sales_order1[[#This Row],[date]], "D"))</f>
        <v>2</v>
      </c>
      <c r="Y5224">
        <v>18</v>
      </c>
    </row>
    <row r="5225" spans="1:25" x14ac:dyDescent="0.25">
      <c r="A5225" s="1">
        <v>44683</v>
      </c>
      <c r="B5225">
        <v>70822</v>
      </c>
      <c r="C5225" t="s">
        <v>390</v>
      </c>
      <c r="D5225" t="str">
        <f>VLOOKUP(sales_order1[[#This Row],[itemCode]],product_details3!B:C,2,0)</f>
        <v>MKRO150</v>
      </c>
      <c r="E5225" t="s">
        <v>391</v>
      </c>
      <c r="F5225" t="s">
        <v>151</v>
      </c>
      <c r="G5225">
        <v>150</v>
      </c>
      <c r="H5225">
        <v>11.95</v>
      </c>
      <c r="I5225">
        <v>1792.5</v>
      </c>
      <c r="J5225">
        <v>5.2</v>
      </c>
      <c r="K5225">
        <v>780</v>
      </c>
      <c r="L5225">
        <v>6.75</v>
      </c>
      <c r="M5225">
        <v>0.56485355648535562</v>
      </c>
      <c r="N5225">
        <v>1012.5</v>
      </c>
      <c r="O5225" t="s">
        <v>417</v>
      </c>
      <c r="P5225" t="s">
        <v>418</v>
      </c>
      <c r="Q5225" t="s">
        <v>160</v>
      </c>
      <c r="R5225" t="s">
        <v>112</v>
      </c>
      <c r="S5225" t="s">
        <v>161</v>
      </c>
      <c r="T5225" t="s">
        <v>419</v>
      </c>
      <c r="U5225" t="s">
        <v>1189</v>
      </c>
      <c r="V5225">
        <f>YEAR(sales_order1[[#This Row],[date]])</f>
        <v>2022</v>
      </c>
      <c r="W5225" t="str">
        <f>TEXT(sales_order1[[#This Row],[date]], "Mmm")</f>
        <v>May</v>
      </c>
      <c r="X5225">
        <f>VALUE(TEXT(sales_order1[[#This Row],[date]], "D"))</f>
        <v>2</v>
      </c>
      <c r="Y5225">
        <v>18</v>
      </c>
    </row>
    <row r="5226" spans="1:25" x14ac:dyDescent="0.25">
      <c r="A5226" s="1">
        <v>44683</v>
      </c>
      <c r="B5226">
        <v>70823</v>
      </c>
      <c r="C5226" t="s">
        <v>86</v>
      </c>
      <c r="D5226" t="str">
        <f>VLOOKUP(sales_order1[[#This Row],[itemCode]],product_details3!B:C,2,0)</f>
        <v>SRMH30</v>
      </c>
      <c r="E5226" t="s">
        <v>87</v>
      </c>
      <c r="F5226" t="s">
        <v>30</v>
      </c>
      <c r="G5226">
        <v>50</v>
      </c>
      <c r="H5226">
        <v>21</v>
      </c>
      <c r="I5226">
        <v>1050</v>
      </c>
      <c r="J5226">
        <v>6.6</v>
      </c>
      <c r="K5226">
        <v>330</v>
      </c>
      <c r="L5226">
        <v>14.4</v>
      </c>
      <c r="M5226">
        <v>0.68571428571428572</v>
      </c>
      <c r="N5226">
        <v>720</v>
      </c>
      <c r="O5226" t="s">
        <v>741</v>
      </c>
      <c r="P5226" t="s">
        <v>742</v>
      </c>
      <c r="Q5226" t="s">
        <v>64</v>
      </c>
      <c r="R5226" t="s">
        <v>40</v>
      </c>
      <c r="S5226" t="s">
        <v>65</v>
      </c>
      <c r="T5226" t="s">
        <v>587</v>
      </c>
      <c r="U5226" t="s">
        <v>1190</v>
      </c>
      <c r="V5226">
        <f>YEAR(sales_order1[[#This Row],[date]])</f>
        <v>2022</v>
      </c>
      <c r="W5226" t="str">
        <f>TEXT(sales_order1[[#This Row],[date]], "Mmm")</f>
        <v>May</v>
      </c>
      <c r="X5226">
        <f>VALUE(TEXT(sales_order1[[#This Row],[date]], "D"))</f>
        <v>2</v>
      </c>
      <c r="Y5226">
        <v>18</v>
      </c>
    </row>
    <row r="5227" spans="1:25" x14ac:dyDescent="0.25">
      <c r="A5227" s="1">
        <v>44683</v>
      </c>
      <c r="B5227">
        <v>70824</v>
      </c>
      <c r="C5227" t="s">
        <v>59</v>
      </c>
      <c r="D5227" t="str">
        <f>VLOOKUP(sales_order1[[#This Row],[itemCode]],product_details3!B:C,2,0)</f>
        <v>SCRS3050</v>
      </c>
      <c r="E5227" t="s">
        <v>60</v>
      </c>
      <c r="F5227" t="s">
        <v>61</v>
      </c>
      <c r="G5227">
        <v>350</v>
      </c>
      <c r="H5227">
        <v>19.649999999999999</v>
      </c>
      <c r="I5227">
        <v>6877.5</v>
      </c>
      <c r="J5227">
        <v>6.55</v>
      </c>
      <c r="K5227">
        <v>2292.5</v>
      </c>
      <c r="L5227">
        <v>13.1</v>
      </c>
      <c r="M5227">
        <v>0.66666666666666663</v>
      </c>
      <c r="N5227">
        <v>4585</v>
      </c>
      <c r="O5227" t="s">
        <v>841</v>
      </c>
      <c r="P5227" t="s">
        <v>842</v>
      </c>
      <c r="Q5227" t="s">
        <v>186</v>
      </c>
      <c r="R5227" t="s">
        <v>112</v>
      </c>
      <c r="S5227" t="s">
        <v>187</v>
      </c>
      <c r="T5227" t="s">
        <v>442</v>
      </c>
      <c r="U5227" t="s">
        <v>1189</v>
      </c>
      <c r="V5227">
        <f>YEAR(sales_order1[[#This Row],[date]])</f>
        <v>2022</v>
      </c>
      <c r="W5227" t="str">
        <f>TEXT(sales_order1[[#This Row],[date]], "Mmm")</f>
        <v>May</v>
      </c>
      <c r="X5227">
        <f>VALUE(TEXT(sales_order1[[#This Row],[date]], "D"))</f>
        <v>2</v>
      </c>
      <c r="Y5227">
        <v>18</v>
      </c>
    </row>
    <row r="5228" spans="1:25" x14ac:dyDescent="0.25">
      <c r="A5228" s="1">
        <v>44683</v>
      </c>
      <c r="B5228">
        <v>70825</v>
      </c>
      <c r="C5228" t="s">
        <v>135</v>
      </c>
      <c r="D5228" t="str">
        <f>VLOOKUP(sales_order1[[#This Row],[itemCode]],product_details3!B:C,2,0)</f>
        <v>MSKSH</v>
      </c>
      <c r="E5228" t="s">
        <v>136</v>
      </c>
      <c r="F5228" t="s">
        <v>137</v>
      </c>
      <c r="G5228">
        <v>200</v>
      </c>
      <c r="H5228">
        <v>18.75</v>
      </c>
      <c r="I5228">
        <v>3750</v>
      </c>
      <c r="J5228">
        <v>7.45</v>
      </c>
      <c r="K5228">
        <v>1490</v>
      </c>
      <c r="L5228">
        <v>11.3</v>
      </c>
      <c r="M5228">
        <v>0.60266666666666668</v>
      </c>
      <c r="N5228">
        <v>2260</v>
      </c>
      <c r="O5228" t="s">
        <v>125</v>
      </c>
      <c r="P5228" t="s">
        <v>126</v>
      </c>
      <c r="Q5228" t="s">
        <v>71</v>
      </c>
      <c r="R5228" t="s">
        <v>72</v>
      </c>
      <c r="S5228" t="s">
        <v>73</v>
      </c>
      <c r="T5228" t="s">
        <v>127</v>
      </c>
      <c r="U5228" t="s">
        <v>1190</v>
      </c>
      <c r="V5228">
        <f>YEAR(sales_order1[[#This Row],[date]])</f>
        <v>2022</v>
      </c>
      <c r="W5228" t="str">
        <f>TEXT(sales_order1[[#This Row],[date]], "Mmm")</f>
        <v>May</v>
      </c>
      <c r="X5228">
        <f>VALUE(TEXT(sales_order1[[#This Row],[date]], "D"))</f>
        <v>2</v>
      </c>
      <c r="Y5228">
        <v>18</v>
      </c>
    </row>
    <row r="5229" spans="1:25" x14ac:dyDescent="0.25">
      <c r="A5229" s="1">
        <v>44683</v>
      </c>
      <c r="B5229">
        <v>70826</v>
      </c>
      <c r="C5229" t="s">
        <v>256</v>
      </c>
      <c r="D5229" t="str">
        <f>VLOOKUP(sales_order1[[#This Row],[itemCode]],product_details3!B:C,2,0)</f>
        <v>MSKC50</v>
      </c>
      <c r="E5229" t="s">
        <v>257</v>
      </c>
      <c r="F5229" t="s">
        <v>137</v>
      </c>
      <c r="G5229">
        <v>250</v>
      </c>
      <c r="H5229">
        <v>11.95</v>
      </c>
      <c r="I5229">
        <v>2987.5</v>
      </c>
      <c r="J5229">
        <v>5.2</v>
      </c>
      <c r="K5229">
        <v>1300</v>
      </c>
      <c r="L5229">
        <v>6.75</v>
      </c>
      <c r="M5229">
        <v>0.56485355648535562</v>
      </c>
      <c r="N5229">
        <v>1687.5</v>
      </c>
      <c r="O5229" t="s">
        <v>53</v>
      </c>
      <c r="P5229" t="s">
        <v>54</v>
      </c>
      <c r="Q5229" t="s">
        <v>55</v>
      </c>
      <c r="R5229" t="s">
        <v>56</v>
      </c>
      <c r="S5229" t="s">
        <v>57</v>
      </c>
      <c r="T5229" t="s">
        <v>58</v>
      </c>
      <c r="U5229" t="s">
        <v>1191</v>
      </c>
      <c r="V5229">
        <f>YEAR(sales_order1[[#This Row],[date]])</f>
        <v>2022</v>
      </c>
      <c r="W5229" t="str">
        <f>TEXT(sales_order1[[#This Row],[date]], "Mmm")</f>
        <v>May</v>
      </c>
      <c r="X5229">
        <f>VALUE(TEXT(sales_order1[[#This Row],[date]], "D"))</f>
        <v>2</v>
      </c>
      <c r="Y5229">
        <v>18</v>
      </c>
    </row>
    <row r="5230" spans="1:25" x14ac:dyDescent="0.25">
      <c r="A5230" s="1">
        <v>44683</v>
      </c>
      <c r="B5230">
        <v>70827</v>
      </c>
      <c r="C5230" t="s">
        <v>313</v>
      </c>
      <c r="D5230" t="str">
        <f>VLOOKUP(sales_order1[[#This Row],[itemCode]],product_details3!B:C,2,0)</f>
        <v>MSKO50</v>
      </c>
      <c r="E5230" t="s">
        <v>314</v>
      </c>
      <c r="F5230" t="s">
        <v>137</v>
      </c>
      <c r="G5230">
        <v>150</v>
      </c>
      <c r="H5230">
        <v>14.65</v>
      </c>
      <c r="I5230">
        <v>2197.5</v>
      </c>
      <c r="J5230">
        <v>6.55</v>
      </c>
      <c r="K5230">
        <v>982.5</v>
      </c>
      <c r="L5230">
        <v>8.1</v>
      </c>
      <c r="M5230">
        <v>0.55290102389078488</v>
      </c>
      <c r="N5230">
        <v>1215</v>
      </c>
      <c r="O5230" t="s">
        <v>714</v>
      </c>
      <c r="P5230" t="s">
        <v>715</v>
      </c>
      <c r="Q5230" t="s">
        <v>239</v>
      </c>
      <c r="R5230" t="s">
        <v>112</v>
      </c>
      <c r="S5230" t="s">
        <v>240</v>
      </c>
      <c r="T5230" t="s">
        <v>590</v>
      </c>
      <c r="U5230" t="s">
        <v>1189</v>
      </c>
      <c r="V5230">
        <f>YEAR(sales_order1[[#This Row],[date]])</f>
        <v>2022</v>
      </c>
      <c r="W5230" t="str">
        <f>TEXT(sales_order1[[#This Row],[date]], "Mmm")</f>
        <v>May</v>
      </c>
      <c r="X5230">
        <f>VALUE(TEXT(sales_order1[[#This Row],[date]], "D"))</f>
        <v>2</v>
      </c>
      <c r="Y5230">
        <v>18</v>
      </c>
    </row>
    <row r="5231" spans="1:25" x14ac:dyDescent="0.25">
      <c r="A5231" s="1">
        <v>44684</v>
      </c>
      <c r="B5231">
        <v>70828</v>
      </c>
      <c r="C5231" t="s">
        <v>362</v>
      </c>
      <c r="D5231" t="str">
        <f>VLOOKUP(sales_order1[[#This Row],[itemCode]],product_details3!B:C,2,0)</f>
        <v>MSKO100</v>
      </c>
      <c r="E5231" t="s">
        <v>363</v>
      </c>
      <c r="F5231" t="s">
        <v>137</v>
      </c>
      <c r="G5231">
        <v>250</v>
      </c>
      <c r="H5231">
        <v>22.65</v>
      </c>
      <c r="I5231">
        <v>5662.5</v>
      </c>
      <c r="J5231">
        <v>9.5500000000000007</v>
      </c>
      <c r="K5231">
        <v>2387.5</v>
      </c>
      <c r="L5231">
        <v>13.1</v>
      </c>
      <c r="M5231">
        <v>0.57836644591611486</v>
      </c>
      <c r="N5231">
        <v>3275</v>
      </c>
      <c r="O5231" t="s">
        <v>516</v>
      </c>
      <c r="P5231" t="s">
        <v>517</v>
      </c>
      <c r="Q5231" t="s">
        <v>191</v>
      </c>
      <c r="R5231" t="s">
        <v>56</v>
      </c>
      <c r="S5231" t="s">
        <v>192</v>
      </c>
      <c r="T5231" t="s">
        <v>518</v>
      </c>
      <c r="U5231" t="s">
        <v>1191</v>
      </c>
      <c r="V5231">
        <f>YEAR(sales_order1[[#This Row],[date]])</f>
        <v>2022</v>
      </c>
      <c r="W5231" t="str">
        <f>TEXT(sales_order1[[#This Row],[date]], "Mmm")</f>
        <v>May</v>
      </c>
      <c r="X5231">
        <f>VALUE(TEXT(sales_order1[[#This Row],[date]], "D"))</f>
        <v>3</v>
      </c>
      <c r="Y5231">
        <v>18</v>
      </c>
    </row>
    <row r="5232" spans="1:25" x14ac:dyDescent="0.25">
      <c r="A5232" s="1">
        <v>44684</v>
      </c>
      <c r="B5232">
        <v>70829</v>
      </c>
      <c r="C5232" t="s">
        <v>103</v>
      </c>
      <c r="D5232" t="str">
        <f>VLOOKUP(sales_order1[[#This Row],[itemCode]],product_details3!B:C,2,0)</f>
        <v>SCRT50</v>
      </c>
      <c r="E5232" t="s">
        <v>104</v>
      </c>
      <c r="F5232" t="s">
        <v>61</v>
      </c>
      <c r="G5232">
        <v>350</v>
      </c>
      <c r="H5232">
        <v>16.95</v>
      </c>
      <c r="I5232">
        <v>5932.5</v>
      </c>
      <c r="J5232">
        <v>5.2</v>
      </c>
      <c r="K5232">
        <v>1820</v>
      </c>
      <c r="L5232">
        <v>11.75</v>
      </c>
      <c r="M5232">
        <v>0.69321533923303835</v>
      </c>
      <c r="N5232">
        <v>4112.5</v>
      </c>
      <c r="O5232" t="s">
        <v>537</v>
      </c>
      <c r="P5232" t="s">
        <v>538</v>
      </c>
      <c r="Q5232" t="s">
        <v>111</v>
      </c>
      <c r="R5232" t="s">
        <v>112</v>
      </c>
      <c r="S5232" t="s">
        <v>179</v>
      </c>
      <c r="T5232" t="s">
        <v>539</v>
      </c>
      <c r="U5232" t="s">
        <v>1189</v>
      </c>
      <c r="V5232">
        <f>YEAR(sales_order1[[#This Row],[date]])</f>
        <v>2022</v>
      </c>
      <c r="W5232" t="str">
        <f>TEXT(sales_order1[[#This Row],[date]], "Mmm")</f>
        <v>May</v>
      </c>
      <c r="X5232">
        <f>VALUE(TEXT(sales_order1[[#This Row],[date]], "D"))</f>
        <v>3</v>
      </c>
      <c r="Y5232">
        <v>18</v>
      </c>
    </row>
    <row r="5233" spans="1:25" x14ac:dyDescent="0.25">
      <c r="A5233" s="1">
        <v>44684</v>
      </c>
      <c r="B5233">
        <v>70830</v>
      </c>
      <c r="C5233" t="s">
        <v>256</v>
      </c>
      <c r="D5233" t="str">
        <f>VLOOKUP(sales_order1[[#This Row],[itemCode]],product_details3!B:C,2,0)</f>
        <v>MSKC50</v>
      </c>
      <c r="E5233" t="s">
        <v>257</v>
      </c>
      <c r="F5233" t="s">
        <v>137</v>
      </c>
      <c r="G5233">
        <v>200</v>
      </c>
      <c r="H5233">
        <v>11.95</v>
      </c>
      <c r="I5233">
        <v>2390</v>
      </c>
      <c r="J5233">
        <v>5.2</v>
      </c>
      <c r="K5233">
        <v>1040</v>
      </c>
      <c r="L5233">
        <v>6.75</v>
      </c>
      <c r="M5233">
        <v>0.56485355648535562</v>
      </c>
      <c r="N5233">
        <v>1350</v>
      </c>
      <c r="O5233" t="s">
        <v>447</v>
      </c>
      <c r="P5233" t="s">
        <v>448</v>
      </c>
      <c r="Q5233" t="s">
        <v>378</v>
      </c>
      <c r="R5233" t="s">
        <v>72</v>
      </c>
      <c r="S5233" t="s">
        <v>449</v>
      </c>
      <c r="T5233" t="s">
        <v>450</v>
      </c>
      <c r="U5233" t="s">
        <v>1188</v>
      </c>
      <c r="V5233">
        <f>YEAR(sales_order1[[#This Row],[date]])</f>
        <v>2022</v>
      </c>
      <c r="W5233" t="str">
        <f>TEXT(sales_order1[[#This Row],[date]], "Mmm")</f>
        <v>May</v>
      </c>
      <c r="X5233">
        <f>VALUE(TEXT(sales_order1[[#This Row],[date]], "D"))</f>
        <v>3</v>
      </c>
      <c r="Y5233">
        <v>18</v>
      </c>
    </row>
    <row r="5234" spans="1:25" x14ac:dyDescent="0.25">
      <c r="A5234" s="1">
        <v>44684</v>
      </c>
      <c r="B5234">
        <v>70831</v>
      </c>
      <c r="C5234" t="s">
        <v>135</v>
      </c>
      <c r="D5234" t="str">
        <f>VLOOKUP(sales_order1[[#This Row],[itemCode]],product_details3!B:C,2,0)</f>
        <v>MSKSH</v>
      </c>
      <c r="E5234" t="s">
        <v>136</v>
      </c>
      <c r="F5234" t="s">
        <v>137</v>
      </c>
      <c r="G5234">
        <v>150</v>
      </c>
      <c r="H5234">
        <v>18.75</v>
      </c>
      <c r="I5234">
        <v>2812.5</v>
      </c>
      <c r="J5234">
        <v>7.45</v>
      </c>
      <c r="K5234">
        <v>1117.5</v>
      </c>
      <c r="L5234">
        <v>11.3</v>
      </c>
      <c r="M5234">
        <v>0.60266666666666668</v>
      </c>
      <c r="N5234">
        <v>1695</v>
      </c>
      <c r="O5234" t="s">
        <v>206</v>
      </c>
      <c r="P5234" t="s">
        <v>207</v>
      </c>
      <c r="Q5234" t="s">
        <v>71</v>
      </c>
      <c r="R5234" t="s">
        <v>72</v>
      </c>
      <c r="S5234" t="s">
        <v>73</v>
      </c>
      <c r="T5234" t="s">
        <v>208</v>
      </c>
      <c r="U5234" t="s">
        <v>1190</v>
      </c>
      <c r="V5234">
        <f>YEAR(sales_order1[[#This Row],[date]])</f>
        <v>2022</v>
      </c>
      <c r="W5234" t="str">
        <f>TEXT(sales_order1[[#This Row],[date]], "Mmm")</f>
        <v>May</v>
      </c>
      <c r="X5234">
        <f>VALUE(TEXT(sales_order1[[#This Row],[date]], "D"))</f>
        <v>3</v>
      </c>
      <c r="Y5234">
        <v>18</v>
      </c>
    </row>
    <row r="5235" spans="1:25" x14ac:dyDescent="0.25">
      <c r="A5235" s="1">
        <v>44684</v>
      </c>
      <c r="B5235">
        <v>70832</v>
      </c>
      <c r="C5235" t="s">
        <v>86</v>
      </c>
      <c r="D5235" t="str">
        <f>VLOOKUP(sales_order1[[#This Row],[itemCode]],product_details3!B:C,2,0)</f>
        <v>SRMH30</v>
      </c>
      <c r="E5235" t="s">
        <v>87</v>
      </c>
      <c r="F5235" t="s">
        <v>30</v>
      </c>
      <c r="G5235">
        <v>200</v>
      </c>
      <c r="H5235">
        <v>21</v>
      </c>
      <c r="I5235">
        <v>4200</v>
      </c>
      <c r="J5235">
        <v>6.6</v>
      </c>
      <c r="K5235">
        <v>1320</v>
      </c>
      <c r="L5235">
        <v>14.4</v>
      </c>
      <c r="M5235">
        <v>0.68571428571428572</v>
      </c>
      <c r="N5235">
        <v>2880</v>
      </c>
      <c r="O5235" t="s">
        <v>561</v>
      </c>
      <c r="P5235" t="s">
        <v>562</v>
      </c>
      <c r="Q5235" t="s">
        <v>378</v>
      </c>
      <c r="R5235" t="s">
        <v>72</v>
      </c>
      <c r="S5235" t="s">
        <v>563</v>
      </c>
      <c r="T5235" t="s">
        <v>58</v>
      </c>
      <c r="U5235" t="s">
        <v>1188</v>
      </c>
      <c r="V5235">
        <f>YEAR(sales_order1[[#This Row],[date]])</f>
        <v>2022</v>
      </c>
      <c r="W5235" t="str">
        <f>TEXT(sales_order1[[#This Row],[date]], "Mmm")</f>
        <v>May</v>
      </c>
      <c r="X5235">
        <f>VALUE(TEXT(sales_order1[[#This Row],[date]], "D"))</f>
        <v>3</v>
      </c>
      <c r="Y5235">
        <v>18</v>
      </c>
    </row>
    <row r="5236" spans="1:25" x14ac:dyDescent="0.25">
      <c r="A5236" s="1">
        <v>44684</v>
      </c>
      <c r="B5236">
        <v>70833</v>
      </c>
      <c r="C5236" t="s">
        <v>35</v>
      </c>
      <c r="D5236" t="str">
        <f>VLOOKUP(sales_order1[[#This Row],[itemCode]],product_details3!B:C,2,0)</f>
        <v>SRMA30</v>
      </c>
      <c r="E5236" t="s">
        <v>36</v>
      </c>
      <c r="F5236" t="s">
        <v>30</v>
      </c>
      <c r="G5236">
        <v>150</v>
      </c>
      <c r="H5236">
        <v>26.2</v>
      </c>
      <c r="I5236">
        <v>3930</v>
      </c>
      <c r="J5236">
        <v>9.4</v>
      </c>
      <c r="K5236">
        <v>1410</v>
      </c>
      <c r="L5236">
        <v>16.8</v>
      </c>
      <c r="M5236">
        <v>0.6412213740458016</v>
      </c>
      <c r="N5236">
        <v>2520</v>
      </c>
      <c r="O5236" t="s">
        <v>244</v>
      </c>
      <c r="P5236" t="s">
        <v>245</v>
      </c>
      <c r="Q5236" t="s">
        <v>186</v>
      </c>
      <c r="R5236" t="s">
        <v>112</v>
      </c>
      <c r="S5236" t="s">
        <v>246</v>
      </c>
      <c r="T5236" t="s">
        <v>247</v>
      </c>
      <c r="U5236" t="s">
        <v>1189</v>
      </c>
      <c r="V5236">
        <f>YEAR(sales_order1[[#This Row],[date]])</f>
        <v>2022</v>
      </c>
      <c r="W5236" t="str">
        <f>TEXT(sales_order1[[#This Row],[date]], "Mmm")</f>
        <v>May</v>
      </c>
      <c r="X5236">
        <f>VALUE(TEXT(sales_order1[[#This Row],[date]], "D"))</f>
        <v>3</v>
      </c>
      <c r="Y5236">
        <v>18</v>
      </c>
    </row>
    <row r="5237" spans="1:25" x14ac:dyDescent="0.25">
      <c r="A5237" s="1">
        <v>44684</v>
      </c>
      <c r="B5237">
        <v>70834</v>
      </c>
      <c r="C5237" t="s">
        <v>209</v>
      </c>
      <c r="D5237" t="str">
        <f>VLOOKUP(sales_order1[[#This Row],[itemCode]],product_details3!B:C,2,0)</f>
        <v>CLNG50</v>
      </c>
      <c r="E5237" t="s">
        <v>210</v>
      </c>
      <c r="F5237" t="s">
        <v>45</v>
      </c>
      <c r="G5237">
        <v>100</v>
      </c>
      <c r="H5237">
        <v>6.5</v>
      </c>
      <c r="I5237">
        <v>650</v>
      </c>
      <c r="J5237">
        <v>2.2999999999999998</v>
      </c>
      <c r="K5237">
        <v>230</v>
      </c>
      <c r="L5237">
        <v>4.2</v>
      </c>
      <c r="M5237">
        <v>0.64615384615384619</v>
      </c>
      <c r="N5237">
        <v>420</v>
      </c>
      <c r="O5237" t="s">
        <v>481</v>
      </c>
      <c r="P5237" t="s">
        <v>482</v>
      </c>
      <c r="Q5237" t="s">
        <v>107</v>
      </c>
      <c r="R5237" t="s">
        <v>40</v>
      </c>
      <c r="S5237" t="s">
        <v>101</v>
      </c>
      <c r="T5237" t="s">
        <v>483</v>
      </c>
      <c r="U5237" t="s">
        <v>1190</v>
      </c>
      <c r="V5237">
        <f>YEAR(sales_order1[[#This Row],[date]])</f>
        <v>2022</v>
      </c>
      <c r="W5237" t="str">
        <f>TEXT(sales_order1[[#This Row],[date]], "Mmm")</f>
        <v>May</v>
      </c>
      <c r="X5237">
        <f>VALUE(TEXT(sales_order1[[#This Row],[date]], "D"))</f>
        <v>3</v>
      </c>
      <c r="Y5237">
        <v>18</v>
      </c>
    </row>
    <row r="5238" spans="1:25" x14ac:dyDescent="0.25">
      <c r="A5238" s="1">
        <v>44684</v>
      </c>
      <c r="B5238">
        <v>70835</v>
      </c>
      <c r="C5238" t="s">
        <v>122</v>
      </c>
      <c r="D5238" t="str">
        <f>VLOOKUP(sales_order1[[#This Row],[itemCode]],product_details3!B:C,2,0)</f>
        <v>TNRE150</v>
      </c>
      <c r="E5238" t="s">
        <v>123</v>
      </c>
      <c r="F5238" t="s">
        <v>124</v>
      </c>
      <c r="G5238">
        <v>150</v>
      </c>
      <c r="H5238">
        <v>16.95</v>
      </c>
      <c r="I5238">
        <v>2542.5</v>
      </c>
      <c r="J5238">
        <v>5.2</v>
      </c>
      <c r="K5238">
        <v>780</v>
      </c>
      <c r="L5238">
        <v>11.75</v>
      </c>
      <c r="M5238">
        <v>0.69321533923303835</v>
      </c>
      <c r="N5238">
        <v>1762.5</v>
      </c>
      <c r="O5238" t="s">
        <v>793</v>
      </c>
      <c r="P5238" t="s">
        <v>794</v>
      </c>
      <c r="Q5238" t="s">
        <v>107</v>
      </c>
      <c r="R5238" t="s">
        <v>40</v>
      </c>
      <c r="S5238" t="s">
        <v>101</v>
      </c>
      <c r="T5238" t="s">
        <v>795</v>
      </c>
      <c r="U5238" t="s">
        <v>1190</v>
      </c>
      <c r="V5238">
        <f>YEAR(sales_order1[[#This Row],[date]])</f>
        <v>2022</v>
      </c>
      <c r="W5238" t="str">
        <f>TEXT(sales_order1[[#This Row],[date]], "Mmm")</f>
        <v>May</v>
      </c>
      <c r="X5238">
        <f>VALUE(TEXT(sales_order1[[#This Row],[date]], "D"))</f>
        <v>3</v>
      </c>
      <c r="Y5238">
        <v>18</v>
      </c>
    </row>
    <row r="5239" spans="1:25" x14ac:dyDescent="0.25">
      <c r="A5239" s="1">
        <v>44684</v>
      </c>
      <c r="B5239">
        <v>70836</v>
      </c>
      <c r="C5239" t="s">
        <v>325</v>
      </c>
      <c r="D5239" t="str">
        <f>VLOOKUP(sales_order1[[#This Row],[itemCode]],product_details3!B:C,2,0)</f>
        <v>EXFG100</v>
      </c>
      <c r="E5239" t="s">
        <v>326</v>
      </c>
      <c r="F5239" t="s">
        <v>183</v>
      </c>
      <c r="G5239">
        <v>150</v>
      </c>
      <c r="H5239">
        <v>20.75</v>
      </c>
      <c r="I5239">
        <v>3112.5</v>
      </c>
      <c r="J5239">
        <v>7.45</v>
      </c>
      <c r="K5239">
        <v>1117.5</v>
      </c>
      <c r="L5239">
        <v>13.3</v>
      </c>
      <c r="M5239">
        <v>0.64096385542168677</v>
      </c>
      <c r="N5239">
        <v>1995</v>
      </c>
      <c r="O5239" t="s">
        <v>366</v>
      </c>
      <c r="P5239" t="s">
        <v>367</v>
      </c>
      <c r="Q5239" t="s">
        <v>239</v>
      </c>
      <c r="R5239" t="s">
        <v>112</v>
      </c>
      <c r="S5239" t="s">
        <v>368</v>
      </c>
      <c r="T5239" t="s">
        <v>369</v>
      </c>
      <c r="U5239" t="s">
        <v>1189</v>
      </c>
      <c r="V5239">
        <f>YEAR(sales_order1[[#This Row],[date]])</f>
        <v>2022</v>
      </c>
      <c r="W5239" t="str">
        <f>TEXT(sales_order1[[#This Row],[date]], "Mmm")</f>
        <v>May</v>
      </c>
      <c r="X5239">
        <f>VALUE(TEXT(sales_order1[[#This Row],[date]], "D"))</f>
        <v>3</v>
      </c>
      <c r="Y5239">
        <v>18</v>
      </c>
    </row>
    <row r="5240" spans="1:25" x14ac:dyDescent="0.25">
      <c r="A5240" s="1">
        <v>44684</v>
      </c>
      <c r="B5240">
        <v>70837</v>
      </c>
      <c r="C5240" t="s">
        <v>279</v>
      </c>
      <c r="D5240" t="str">
        <f>VLOOKUP(sales_order1[[#This Row],[itemCode]],product_details3!B:C,2,0)</f>
        <v>SRMC15</v>
      </c>
      <c r="E5240" t="s">
        <v>280</v>
      </c>
      <c r="F5240" t="s">
        <v>30</v>
      </c>
      <c r="G5240">
        <v>300</v>
      </c>
      <c r="H5240">
        <v>16.95</v>
      </c>
      <c r="I5240">
        <v>5085</v>
      </c>
      <c r="J5240">
        <v>6.2</v>
      </c>
      <c r="K5240">
        <v>1860</v>
      </c>
      <c r="L5240">
        <v>10.75</v>
      </c>
      <c r="M5240">
        <v>0.63421828908554578</v>
      </c>
      <c r="N5240">
        <v>3225</v>
      </c>
      <c r="O5240" t="s">
        <v>579</v>
      </c>
      <c r="P5240" t="s">
        <v>580</v>
      </c>
      <c r="Q5240" t="s">
        <v>264</v>
      </c>
      <c r="R5240" t="s">
        <v>56</v>
      </c>
      <c r="S5240" t="s">
        <v>133</v>
      </c>
      <c r="T5240" t="s">
        <v>581</v>
      </c>
      <c r="U5240" t="s">
        <v>1191</v>
      </c>
      <c r="V5240">
        <f>YEAR(sales_order1[[#This Row],[date]])</f>
        <v>2022</v>
      </c>
      <c r="W5240" t="str">
        <f>TEXT(sales_order1[[#This Row],[date]], "Mmm")</f>
        <v>May</v>
      </c>
      <c r="X5240">
        <f>VALUE(TEXT(sales_order1[[#This Row],[date]], "D"))</f>
        <v>3</v>
      </c>
      <c r="Y5240">
        <v>18</v>
      </c>
    </row>
    <row r="5241" spans="1:25" x14ac:dyDescent="0.25">
      <c r="A5241" s="1">
        <v>44685</v>
      </c>
      <c r="B5241">
        <v>70838</v>
      </c>
      <c r="C5241" t="s">
        <v>103</v>
      </c>
      <c r="D5241" t="str">
        <f>VLOOKUP(sales_order1[[#This Row],[itemCode]],product_details3!B:C,2,0)</f>
        <v>SCRT50</v>
      </c>
      <c r="E5241" t="s">
        <v>104</v>
      </c>
      <c r="F5241" t="s">
        <v>61</v>
      </c>
      <c r="G5241">
        <v>400</v>
      </c>
      <c r="H5241">
        <v>16.95</v>
      </c>
      <c r="I5241">
        <v>6780</v>
      </c>
      <c r="J5241">
        <v>5.2</v>
      </c>
      <c r="K5241">
        <v>2080</v>
      </c>
      <c r="L5241">
        <v>11.75</v>
      </c>
      <c r="M5241">
        <v>0.69321533923303835</v>
      </c>
      <c r="N5241">
        <v>4700</v>
      </c>
      <c r="O5241" t="s">
        <v>199</v>
      </c>
      <c r="P5241" t="s">
        <v>200</v>
      </c>
      <c r="Q5241" t="s">
        <v>201</v>
      </c>
      <c r="R5241" t="s">
        <v>25</v>
      </c>
      <c r="S5241" t="s">
        <v>202</v>
      </c>
      <c r="T5241" t="s">
        <v>203</v>
      </c>
      <c r="U5241" t="s">
        <v>1191</v>
      </c>
      <c r="V5241">
        <f>YEAR(sales_order1[[#This Row],[date]])</f>
        <v>2022</v>
      </c>
      <c r="W5241" t="str">
        <f>TEXT(sales_order1[[#This Row],[date]], "Mmm")</f>
        <v>May</v>
      </c>
      <c r="X5241">
        <f>VALUE(TEXT(sales_order1[[#This Row],[date]], "D"))</f>
        <v>4</v>
      </c>
      <c r="Y5241">
        <v>18</v>
      </c>
    </row>
    <row r="5242" spans="1:25" x14ac:dyDescent="0.25">
      <c r="A5242" s="1">
        <v>44685</v>
      </c>
      <c r="B5242">
        <v>70839</v>
      </c>
      <c r="C5242" t="s">
        <v>51</v>
      </c>
      <c r="D5242" t="str">
        <f>VLOOKUP(sales_order1[[#This Row],[itemCode]],product_details3!B:C,2,0)</f>
        <v>MSTH50</v>
      </c>
      <c r="E5242" t="s">
        <v>52</v>
      </c>
      <c r="F5242" t="s">
        <v>21</v>
      </c>
      <c r="G5242">
        <v>250</v>
      </c>
      <c r="H5242">
        <v>15.75</v>
      </c>
      <c r="I5242">
        <v>3937.5</v>
      </c>
      <c r="J5242">
        <v>4.45</v>
      </c>
      <c r="K5242">
        <v>1112.5</v>
      </c>
      <c r="L5242">
        <v>11.3</v>
      </c>
      <c r="M5242">
        <v>0.71746031746031746</v>
      </c>
      <c r="N5242">
        <v>2825</v>
      </c>
      <c r="O5242" t="s">
        <v>618</v>
      </c>
      <c r="P5242" t="s">
        <v>619</v>
      </c>
      <c r="Q5242" t="s">
        <v>77</v>
      </c>
      <c r="R5242" t="s">
        <v>72</v>
      </c>
      <c r="S5242" t="s">
        <v>140</v>
      </c>
      <c r="T5242" t="s">
        <v>620</v>
      </c>
      <c r="U5242" t="s">
        <v>1190</v>
      </c>
      <c r="V5242">
        <f>YEAR(sales_order1[[#This Row],[date]])</f>
        <v>2022</v>
      </c>
      <c r="W5242" t="str">
        <f>TEXT(sales_order1[[#This Row],[date]], "Mmm")</f>
        <v>May</v>
      </c>
      <c r="X5242">
        <f>VALUE(TEXT(sales_order1[[#This Row],[date]], "D"))</f>
        <v>4</v>
      </c>
      <c r="Y5242">
        <v>18</v>
      </c>
    </row>
    <row r="5243" spans="1:25" x14ac:dyDescent="0.25">
      <c r="A5243" s="1">
        <v>44685</v>
      </c>
      <c r="B5243">
        <v>70840</v>
      </c>
      <c r="C5243" t="s">
        <v>388</v>
      </c>
      <c r="D5243" t="str">
        <f>VLOOKUP(sales_order1[[#This Row],[itemCode]],product_details3!B:C,2,0)</f>
        <v>TNRS200</v>
      </c>
      <c r="E5243" t="s">
        <v>389</v>
      </c>
      <c r="F5243" t="s">
        <v>124</v>
      </c>
      <c r="G5243">
        <v>50</v>
      </c>
      <c r="H5243">
        <v>26.2</v>
      </c>
      <c r="I5243">
        <v>1310</v>
      </c>
      <c r="J5243">
        <v>9.4</v>
      </c>
      <c r="K5243">
        <v>470</v>
      </c>
      <c r="L5243">
        <v>16.8</v>
      </c>
      <c r="M5243">
        <v>0.6412213740458016</v>
      </c>
      <c r="N5243">
        <v>840</v>
      </c>
      <c r="O5243" t="s">
        <v>502</v>
      </c>
      <c r="P5243" t="s">
        <v>503</v>
      </c>
      <c r="Q5243" t="s">
        <v>218</v>
      </c>
      <c r="R5243" t="s">
        <v>40</v>
      </c>
      <c r="S5243" t="s">
        <v>219</v>
      </c>
      <c r="T5243" t="s">
        <v>504</v>
      </c>
      <c r="U5243" t="s">
        <v>1190</v>
      </c>
      <c r="V5243">
        <f>YEAR(sales_order1[[#This Row],[date]])</f>
        <v>2022</v>
      </c>
      <c r="W5243" t="str">
        <f>TEXT(sales_order1[[#This Row],[date]], "Mmm")</f>
        <v>May</v>
      </c>
      <c r="X5243">
        <f>VALUE(TEXT(sales_order1[[#This Row],[date]], "D"))</f>
        <v>4</v>
      </c>
      <c r="Y5243">
        <v>18</v>
      </c>
    </row>
    <row r="5244" spans="1:25" x14ac:dyDescent="0.25">
      <c r="A5244" s="1">
        <v>44685</v>
      </c>
      <c r="B5244">
        <v>70841</v>
      </c>
      <c r="C5244" t="s">
        <v>325</v>
      </c>
      <c r="D5244" t="str">
        <f>VLOOKUP(sales_order1[[#This Row],[itemCode]],product_details3!B:C,2,0)</f>
        <v>EXFG100</v>
      </c>
      <c r="E5244" t="s">
        <v>326</v>
      </c>
      <c r="F5244" t="s">
        <v>183</v>
      </c>
      <c r="G5244">
        <v>100</v>
      </c>
      <c r="H5244">
        <v>20.75</v>
      </c>
      <c r="I5244">
        <v>2075</v>
      </c>
      <c r="J5244">
        <v>7.45</v>
      </c>
      <c r="K5244">
        <v>745</v>
      </c>
      <c r="L5244">
        <v>13.3</v>
      </c>
      <c r="M5244">
        <v>0.64096385542168677</v>
      </c>
      <c r="N5244">
        <v>1330</v>
      </c>
      <c r="O5244" t="s">
        <v>158</v>
      </c>
      <c r="P5244" t="s">
        <v>159</v>
      </c>
      <c r="Q5244" t="s">
        <v>160</v>
      </c>
      <c r="R5244" t="s">
        <v>112</v>
      </c>
      <c r="S5244" t="s">
        <v>161</v>
      </c>
      <c r="T5244" t="s">
        <v>162</v>
      </c>
      <c r="U5244" t="s">
        <v>1189</v>
      </c>
      <c r="V5244">
        <f>YEAR(sales_order1[[#This Row],[date]])</f>
        <v>2022</v>
      </c>
      <c r="W5244" t="str">
        <f>TEXT(sales_order1[[#This Row],[date]], "Mmm")</f>
        <v>May</v>
      </c>
      <c r="X5244">
        <f>VALUE(TEXT(sales_order1[[#This Row],[date]], "D"))</f>
        <v>4</v>
      </c>
      <c r="Y5244">
        <v>18</v>
      </c>
    </row>
    <row r="5245" spans="1:25" x14ac:dyDescent="0.25">
      <c r="A5245" s="1">
        <v>44685</v>
      </c>
      <c r="B5245">
        <v>70842</v>
      </c>
      <c r="C5245" t="s">
        <v>51</v>
      </c>
      <c r="D5245" t="str">
        <f>VLOOKUP(sales_order1[[#This Row],[itemCode]],product_details3!B:C,2,0)</f>
        <v>MSTH50</v>
      </c>
      <c r="E5245" t="s">
        <v>52</v>
      </c>
      <c r="F5245" t="s">
        <v>21</v>
      </c>
      <c r="G5245">
        <v>50</v>
      </c>
      <c r="H5245">
        <v>15.75</v>
      </c>
      <c r="I5245">
        <v>787.5</v>
      </c>
      <c r="J5245">
        <v>4.45</v>
      </c>
      <c r="K5245">
        <v>222.5</v>
      </c>
      <c r="L5245">
        <v>11.3</v>
      </c>
      <c r="M5245">
        <v>0.71746031746031746</v>
      </c>
      <c r="N5245">
        <v>565</v>
      </c>
      <c r="O5245" t="s">
        <v>803</v>
      </c>
      <c r="P5245" t="s">
        <v>804</v>
      </c>
      <c r="Q5245" t="s">
        <v>264</v>
      </c>
      <c r="R5245" t="s">
        <v>56</v>
      </c>
      <c r="S5245" t="s">
        <v>133</v>
      </c>
      <c r="T5245" t="s">
        <v>629</v>
      </c>
      <c r="U5245" t="s">
        <v>1191</v>
      </c>
      <c r="V5245">
        <f>YEAR(sales_order1[[#This Row],[date]])</f>
        <v>2022</v>
      </c>
      <c r="W5245" t="str">
        <f>TEXT(sales_order1[[#This Row],[date]], "Mmm")</f>
        <v>May</v>
      </c>
      <c r="X5245">
        <f>VALUE(TEXT(sales_order1[[#This Row],[date]], "D"))</f>
        <v>4</v>
      </c>
      <c r="Y5245">
        <v>18</v>
      </c>
    </row>
    <row r="5246" spans="1:25" x14ac:dyDescent="0.25">
      <c r="A5246" s="1">
        <v>44685</v>
      </c>
      <c r="B5246">
        <v>70843</v>
      </c>
      <c r="C5246" t="s">
        <v>325</v>
      </c>
      <c r="D5246" t="str">
        <f>VLOOKUP(sales_order1[[#This Row],[itemCode]],product_details3!B:C,2,0)</f>
        <v>EXFG100</v>
      </c>
      <c r="E5246" t="s">
        <v>326</v>
      </c>
      <c r="F5246" t="s">
        <v>183</v>
      </c>
      <c r="G5246">
        <v>150</v>
      </c>
      <c r="H5246">
        <v>20.75</v>
      </c>
      <c r="I5246">
        <v>3112.5</v>
      </c>
      <c r="J5246">
        <v>7.45</v>
      </c>
      <c r="K5246">
        <v>1117.5</v>
      </c>
      <c r="L5246">
        <v>13.3</v>
      </c>
      <c r="M5246">
        <v>0.64096385542168677</v>
      </c>
      <c r="N5246">
        <v>1995</v>
      </c>
      <c r="O5246" t="s">
        <v>775</v>
      </c>
      <c r="P5246" t="s">
        <v>776</v>
      </c>
      <c r="Q5246" t="s">
        <v>146</v>
      </c>
      <c r="R5246" t="s">
        <v>112</v>
      </c>
      <c r="S5246" t="s">
        <v>343</v>
      </c>
      <c r="T5246" t="s">
        <v>95</v>
      </c>
      <c r="U5246" t="s">
        <v>1190</v>
      </c>
      <c r="V5246">
        <f>YEAR(sales_order1[[#This Row],[date]])</f>
        <v>2022</v>
      </c>
      <c r="W5246" t="str">
        <f>TEXT(sales_order1[[#This Row],[date]], "Mmm")</f>
        <v>May</v>
      </c>
      <c r="X5246">
        <f>VALUE(TEXT(sales_order1[[#This Row],[date]], "D"))</f>
        <v>4</v>
      </c>
      <c r="Y5246">
        <v>18</v>
      </c>
    </row>
    <row r="5247" spans="1:25" x14ac:dyDescent="0.25">
      <c r="A5247" s="1">
        <v>44685</v>
      </c>
      <c r="B5247">
        <v>70844</v>
      </c>
      <c r="C5247" t="s">
        <v>28</v>
      </c>
      <c r="D5247" t="str">
        <f>VLOOKUP(sales_order1[[#This Row],[itemCode]],product_details3!B:C,2,0)</f>
        <v>SRMC30</v>
      </c>
      <c r="E5247" t="s">
        <v>29</v>
      </c>
      <c r="F5247" t="s">
        <v>30</v>
      </c>
      <c r="G5247">
        <v>250</v>
      </c>
      <c r="H5247">
        <v>22.6</v>
      </c>
      <c r="I5247">
        <v>5650</v>
      </c>
      <c r="J5247">
        <v>7.6</v>
      </c>
      <c r="K5247">
        <v>1900</v>
      </c>
      <c r="L5247">
        <v>15</v>
      </c>
      <c r="M5247">
        <v>0.66371681415929207</v>
      </c>
      <c r="N5247">
        <v>3750</v>
      </c>
      <c r="O5247" t="s">
        <v>612</v>
      </c>
      <c r="P5247" t="s">
        <v>613</v>
      </c>
      <c r="Q5247" t="s">
        <v>48</v>
      </c>
      <c r="R5247" t="s">
        <v>25</v>
      </c>
      <c r="S5247" t="s">
        <v>49</v>
      </c>
      <c r="T5247" t="s">
        <v>614</v>
      </c>
      <c r="U5247" t="s">
        <v>1191</v>
      </c>
      <c r="V5247">
        <f>YEAR(sales_order1[[#This Row],[date]])</f>
        <v>2022</v>
      </c>
      <c r="W5247" t="str">
        <f>TEXT(sales_order1[[#This Row],[date]], "Mmm")</f>
        <v>May</v>
      </c>
      <c r="X5247">
        <f>VALUE(TEXT(sales_order1[[#This Row],[date]], "D"))</f>
        <v>4</v>
      </c>
      <c r="Y5247">
        <v>18</v>
      </c>
    </row>
    <row r="5248" spans="1:25" x14ac:dyDescent="0.25">
      <c r="A5248" s="1">
        <v>44685</v>
      </c>
      <c r="B5248">
        <v>70845</v>
      </c>
      <c r="C5248" t="s">
        <v>320</v>
      </c>
      <c r="D5248" t="str">
        <f>VLOOKUP(sales_order1[[#This Row],[itemCode]],product_details3!B:C,2,0)</f>
        <v>SCR50+100</v>
      </c>
      <c r="E5248" t="s">
        <v>321</v>
      </c>
      <c r="F5248" t="s">
        <v>61</v>
      </c>
      <c r="G5248">
        <v>150</v>
      </c>
      <c r="H5248">
        <v>26.25</v>
      </c>
      <c r="I5248">
        <v>3937.5</v>
      </c>
      <c r="J5248">
        <v>7.75</v>
      </c>
      <c r="K5248">
        <v>1162.5</v>
      </c>
      <c r="L5248">
        <v>18.5</v>
      </c>
      <c r="M5248">
        <v>0.70476190476190481</v>
      </c>
      <c r="N5248">
        <v>2775</v>
      </c>
      <c r="O5248" t="s">
        <v>447</v>
      </c>
      <c r="P5248" t="s">
        <v>448</v>
      </c>
      <c r="Q5248" t="s">
        <v>378</v>
      </c>
      <c r="R5248" t="s">
        <v>72</v>
      </c>
      <c r="S5248" t="s">
        <v>449</v>
      </c>
      <c r="T5248" t="s">
        <v>450</v>
      </c>
      <c r="U5248" t="s">
        <v>1188</v>
      </c>
      <c r="V5248">
        <f>YEAR(sales_order1[[#This Row],[date]])</f>
        <v>2022</v>
      </c>
      <c r="W5248" t="str">
        <f>TEXT(sales_order1[[#This Row],[date]], "Mmm")</f>
        <v>May</v>
      </c>
      <c r="X5248">
        <f>VALUE(TEXT(sales_order1[[#This Row],[date]], "D"))</f>
        <v>4</v>
      </c>
      <c r="Y5248">
        <v>18</v>
      </c>
    </row>
    <row r="5249" spans="1:25" x14ac:dyDescent="0.25">
      <c r="A5249" s="1">
        <v>44686</v>
      </c>
      <c r="B5249">
        <v>70846</v>
      </c>
      <c r="C5249" t="s">
        <v>320</v>
      </c>
      <c r="D5249" t="str">
        <f>VLOOKUP(sales_order1[[#This Row],[itemCode]],product_details3!B:C,2,0)</f>
        <v>SCR50+100</v>
      </c>
      <c r="E5249" t="s">
        <v>321</v>
      </c>
      <c r="F5249" t="s">
        <v>61</v>
      </c>
      <c r="G5249">
        <v>200</v>
      </c>
      <c r="H5249">
        <v>26.25</v>
      </c>
      <c r="I5249">
        <v>5250</v>
      </c>
      <c r="J5249">
        <v>7.75</v>
      </c>
      <c r="K5249">
        <v>1550</v>
      </c>
      <c r="L5249">
        <v>18.5</v>
      </c>
      <c r="M5249">
        <v>0.70476190476190481</v>
      </c>
      <c r="N5249">
        <v>3700</v>
      </c>
      <c r="O5249" t="s">
        <v>576</v>
      </c>
      <c r="P5249" t="s">
        <v>577</v>
      </c>
      <c r="Q5249" t="s">
        <v>132</v>
      </c>
      <c r="R5249" t="s">
        <v>56</v>
      </c>
      <c r="S5249" t="s">
        <v>133</v>
      </c>
      <c r="T5249" t="s">
        <v>578</v>
      </c>
      <c r="U5249" t="s">
        <v>1191</v>
      </c>
      <c r="V5249">
        <f>YEAR(sales_order1[[#This Row],[date]])</f>
        <v>2022</v>
      </c>
      <c r="W5249" t="str">
        <f>TEXT(sales_order1[[#This Row],[date]], "Mmm")</f>
        <v>May</v>
      </c>
      <c r="X5249">
        <f>VALUE(TEXT(sales_order1[[#This Row],[date]], "D"))</f>
        <v>5</v>
      </c>
      <c r="Y5249">
        <v>18</v>
      </c>
    </row>
    <row r="5250" spans="1:25" x14ac:dyDescent="0.25">
      <c r="A5250" s="1">
        <v>44686</v>
      </c>
      <c r="B5250">
        <v>70847</v>
      </c>
      <c r="C5250" t="s">
        <v>19</v>
      </c>
      <c r="D5250" t="str">
        <f>VLOOKUP(sales_order1[[#This Row],[itemCode]],product_details3!B:C,2,0)</f>
        <v>MSTH100</v>
      </c>
      <c r="E5250" t="s">
        <v>20</v>
      </c>
      <c r="F5250" t="s">
        <v>21</v>
      </c>
      <c r="G5250">
        <v>100</v>
      </c>
      <c r="H5250">
        <v>26.25</v>
      </c>
      <c r="I5250">
        <v>2625</v>
      </c>
      <c r="J5250">
        <v>7.75</v>
      </c>
      <c r="K5250">
        <v>775</v>
      </c>
      <c r="L5250">
        <v>18.5</v>
      </c>
      <c r="M5250">
        <v>0.70476190476190481</v>
      </c>
      <c r="N5250">
        <v>1850</v>
      </c>
      <c r="O5250" t="s">
        <v>172</v>
      </c>
      <c r="P5250" t="s">
        <v>173</v>
      </c>
      <c r="Q5250" t="s">
        <v>39</v>
      </c>
      <c r="R5250" t="s">
        <v>40</v>
      </c>
      <c r="S5250" t="s">
        <v>41</v>
      </c>
      <c r="T5250" t="s">
        <v>174</v>
      </c>
      <c r="U5250" t="s">
        <v>1188</v>
      </c>
      <c r="V5250">
        <f>YEAR(sales_order1[[#This Row],[date]])</f>
        <v>2022</v>
      </c>
      <c r="W5250" t="str">
        <f>TEXT(sales_order1[[#This Row],[date]], "Mmm")</f>
        <v>May</v>
      </c>
      <c r="X5250">
        <f>VALUE(TEXT(sales_order1[[#This Row],[date]], "D"))</f>
        <v>5</v>
      </c>
      <c r="Y5250">
        <v>18</v>
      </c>
    </row>
    <row r="5251" spans="1:25" x14ac:dyDescent="0.25">
      <c r="A5251" s="1">
        <v>44686</v>
      </c>
      <c r="B5251">
        <v>70848</v>
      </c>
      <c r="C5251" t="s">
        <v>43</v>
      </c>
      <c r="D5251" t="str">
        <f>VLOOKUP(sales_order1[[#This Row],[itemCode]],product_details3!B:C,2,0)</f>
        <v>CLNG200</v>
      </c>
      <c r="E5251" t="s">
        <v>44</v>
      </c>
      <c r="F5251" t="s">
        <v>45</v>
      </c>
      <c r="G5251">
        <v>200</v>
      </c>
      <c r="H5251">
        <v>21.25</v>
      </c>
      <c r="I5251">
        <v>4250</v>
      </c>
      <c r="J5251">
        <v>7.75</v>
      </c>
      <c r="K5251">
        <v>1550</v>
      </c>
      <c r="L5251">
        <v>13.5</v>
      </c>
      <c r="M5251">
        <v>0.63529411764705879</v>
      </c>
      <c r="N5251">
        <v>2700</v>
      </c>
      <c r="O5251" t="s">
        <v>211</v>
      </c>
      <c r="P5251" t="s">
        <v>212</v>
      </c>
      <c r="Q5251" t="s">
        <v>213</v>
      </c>
      <c r="R5251" t="s">
        <v>25</v>
      </c>
      <c r="S5251" t="s">
        <v>214</v>
      </c>
      <c r="T5251" t="s">
        <v>215</v>
      </c>
      <c r="U5251" t="s">
        <v>1191</v>
      </c>
      <c r="V5251">
        <f>YEAR(sales_order1[[#This Row],[date]])</f>
        <v>2022</v>
      </c>
      <c r="W5251" t="str">
        <f>TEXT(sales_order1[[#This Row],[date]], "Mmm")</f>
        <v>May</v>
      </c>
      <c r="X5251">
        <f>VALUE(TEXT(sales_order1[[#This Row],[date]], "D"))</f>
        <v>5</v>
      </c>
      <c r="Y5251">
        <v>18</v>
      </c>
    </row>
    <row r="5252" spans="1:25" x14ac:dyDescent="0.25">
      <c r="A5252" s="1">
        <v>44686</v>
      </c>
      <c r="B5252">
        <v>70849</v>
      </c>
      <c r="C5252" t="s">
        <v>135</v>
      </c>
      <c r="D5252" t="str">
        <f>VLOOKUP(sales_order1[[#This Row],[itemCode]],product_details3!B:C,2,0)</f>
        <v>MSKSH</v>
      </c>
      <c r="E5252" t="s">
        <v>136</v>
      </c>
      <c r="F5252" t="s">
        <v>137</v>
      </c>
      <c r="G5252">
        <v>300</v>
      </c>
      <c r="H5252">
        <v>18.75</v>
      </c>
      <c r="I5252">
        <v>5625</v>
      </c>
      <c r="J5252">
        <v>7.45</v>
      </c>
      <c r="K5252">
        <v>2235</v>
      </c>
      <c r="L5252">
        <v>11.3</v>
      </c>
      <c r="M5252">
        <v>0.60266666666666668</v>
      </c>
      <c r="N5252">
        <v>3390</v>
      </c>
      <c r="O5252" t="s">
        <v>457</v>
      </c>
      <c r="P5252" t="s">
        <v>458</v>
      </c>
      <c r="Q5252" t="s">
        <v>383</v>
      </c>
      <c r="R5252" t="s">
        <v>72</v>
      </c>
      <c r="S5252" t="s">
        <v>459</v>
      </c>
      <c r="T5252" t="s">
        <v>460</v>
      </c>
      <c r="U5252" t="s">
        <v>1188</v>
      </c>
      <c r="V5252">
        <f>YEAR(sales_order1[[#This Row],[date]])</f>
        <v>2022</v>
      </c>
      <c r="W5252" t="str">
        <f>TEXT(sales_order1[[#This Row],[date]], "Mmm")</f>
        <v>May</v>
      </c>
      <c r="X5252">
        <f>VALUE(TEXT(sales_order1[[#This Row],[date]], "D"))</f>
        <v>5</v>
      </c>
      <c r="Y5252">
        <v>18</v>
      </c>
    </row>
    <row r="5253" spans="1:25" x14ac:dyDescent="0.25">
      <c r="A5253" s="1">
        <v>44686</v>
      </c>
      <c r="B5253">
        <v>70850</v>
      </c>
      <c r="C5253" t="s">
        <v>149</v>
      </c>
      <c r="D5253" t="str">
        <f>VLOOKUP(sales_order1[[#This Row],[itemCode]],product_details3!B:C,2,0)</f>
        <v>MKRW80</v>
      </c>
      <c r="E5253" t="s">
        <v>150</v>
      </c>
      <c r="F5253" t="s">
        <v>151</v>
      </c>
      <c r="G5253">
        <v>100</v>
      </c>
      <c r="H5253">
        <v>14.65</v>
      </c>
      <c r="I5253">
        <v>1465</v>
      </c>
      <c r="J5253">
        <v>6.55</v>
      </c>
      <c r="K5253">
        <v>655</v>
      </c>
      <c r="L5253">
        <v>8.1</v>
      </c>
      <c r="M5253">
        <v>0.55290102389078488</v>
      </c>
      <c r="N5253">
        <v>810</v>
      </c>
      <c r="O5253" t="s">
        <v>810</v>
      </c>
      <c r="P5253" t="s">
        <v>811</v>
      </c>
      <c r="Q5253" t="s">
        <v>239</v>
      </c>
      <c r="R5253" t="s">
        <v>112</v>
      </c>
      <c r="S5253" t="s">
        <v>368</v>
      </c>
      <c r="T5253" t="s">
        <v>369</v>
      </c>
      <c r="U5253" t="s">
        <v>1189</v>
      </c>
      <c r="V5253">
        <f>YEAR(sales_order1[[#This Row],[date]])</f>
        <v>2022</v>
      </c>
      <c r="W5253" t="str">
        <f>TEXT(sales_order1[[#This Row],[date]], "Mmm")</f>
        <v>May</v>
      </c>
      <c r="X5253">
        <f>VALUE(TEXT(sales_order1[[#This Row],[date]], "D"))</f>
        <v>5</v>
      </c>
      <c r="Y5253">
        <v>18</v>
      </c>
    </row>
    <row r="5254" spans="1:25" x14ac:dyDescent="0.25">
      <c r="A5254" s="1">
        <v>44686</v>
      </c>
      <c r="B5254">
        <v>70851</v>
      </c>
      <c r="C5254" t="s">
        <v>19</v>
      </c>
      <c r="D5254" t="str">
        <f>VLOOKUP(sales_order1[[#This Row],[itemCode]],product_details3!B:C,2,0)</f>
        <v>MSTH100</v>
      </c>
      <c r="E5254" t="s">
        <v>20</v>
      </c>
      <c r="F5254" t="s">
        <v>21</v>
      </c>
      <c r="G5254">
        <v>200</v>
      </c>
      <c r="H5254">
        <v>26.25</v>
      </c>
      <c r="I5254">
        <v>5250</v>
      </c>
      <c r="J5254">
        <v>7.75</v>
      </c>
      <c r="K5254">
        <v>1550</v>
      </c>
      <c r="L5254">
        <v>18.5</v>
      </c>
      <c r="M5254">
        <v>0.70476190476190481</v>
      </c>
      <c r="N5254">
        <v>3700</v>
      </c>
      <c r="O5254" t="s">
        <v>258</v>
      </c>
      <c r="P5254" t="s">
        <v>259</v>
      </c>
      <c r="Q5254" t="s">
        <v>93</v>
      </c>
      <c r="R5254" t="s">
        <v>72</v>
      </c>
      <c r="S5254" t="s">
        <v>260</v>
      </c>
      <c r="T5254" t="s">
        <v>261</v>
      </c>
      <c r="U5254" t="s">
        <v>1190</v>
      </c>
      <c r="V5254">
        <f>YEAR(sales_order1[[#This Row],[date]])</f>
        <v>2022</v>
      </c>
      <c r="W5254" t="str">
        <f>TEXT(sales_order1[[#This Row],[date]], "Mmm")</f>
        <v>May</v>
      </c>
      <c r="X5254">
        <f>VALUE(TEXT(sales_order1[[#This Row],[date]], "D"))</f>
        <v>5</v>
      </c>
      <c r="Y5254">
        <v>18</v>
      </c>
    </row>
    <row r="5255" spans="1:25" x14ac:dyDescent="0.25">
      <c r="A5255" s="1">
        <v>44686</v>
      </c>
      <c r="B5255">
        <v>70852</v>
      </c>
      <c r="C5255" t="s">
        <v>209</v>
      </c>
      <c r="D5255" t="str">
        <f>VLOOKUP(sales_order1[[#This Row],[itemCode]],product_details3!B:C,2,0)</f>
        <v>CLNG50</v>
      </c>
      <c r="E5255" t="s">
        <v>210</v>
      </c>
      <c r="F5255" t="s">
        <v>45</v>
      </c>
      <c r="G5255">
        <v>250</v>
      </c>
      <c r="H5255">
        <v>6.5</v>
      </c>
      <c r="I5255">
        <v>1625</v>
      </c>
      <c r="J5255">
        <v>2.2999999999999998</v>
      </c>
      <c r="K5255">
        <v>575</v>
      </c>
      <c r="L5255">
        <v>4.2</v>
      </c>
      <c r="M5255">
        <v>0.64615384615384619</v>
      </c>
      <c r="N5255">
        <v>1050</v>
      </c>
      <c r="O5255" t="s">
        <v>606</v>
      </c>
      <c r="P5255" t="s">
        <v>607</v>
      </c>
      <c r="Q5255" t="s">
        <v>239</v>
      </c>
      <c r="R5255" t="s">
        <v>112</v>
      </c>
      <c r="S5255" t="s">
        <v>368</v>
      </c>
      <c r="T5255" t="s">
        <v>608</v>
      </c>
      <c r="U5255" t="s">
        <v>1189</v>
      </c>
      <c r="V5255">
        <f>YEAR(sales_order1[[#This Row],[date]])</f>
        <v>2022</v>
      </c>
      <c r="W5255" t="str">
        <f>TEXT(sales_order1[[#This Row],[date]], "Mmm")</f>
        <v>May</v>
      </c>
      <c r="X5255">
        <f>VALUE(TEXT(sales_order1[[#This Row],[date]], "D"))</f>
        <v>5</v>
      </c>
      <c r="Y5255">
        <v>18</v>
      </c>
    </row>
    <row r="5256" spans="1:25" x14ac:dyDescent="0.25">
      <c r="A5256" s="1">
        <v>44686</v>
      </c>
      <c r="B5256">
        <v>70853</v>
      </c>
      <c r="C5256" t="s">
        <v>51</v>
      </c>
      <c r="D5256" t="str">
        <f>VLOOKUP(sales_order1[[#This Row],[itemCode]],product_details3!B:C,2,0)</f>
        <v>MSTH50</v>
      </c>
      <c r="E5256" t="s">
        <v>52</v>
      </c>
      <c r="F5256" t="s">
        <v>21</v>
      </c>
      <c r="G5256">
        <v>200</v>
      </c>
      <c r="H5256">
        <v>15.75</v>
      </c>
      <c r="I5256">
        <v>3150</v>
      </c>
      <c r="J5256">
        <v>4.45</v>
      </c>
      <c r="K5256">
        <v>890</v>
      </c>
      <c r="L5256">
        <v>11.3</v>
      </c>
      <c r="M5256">
        <v>0.71746031746031746</v>
      </c>
      <c r="N5256">
        <v>2260</v>
      </c>
      <c r="O5256" t="s">
        <v>410</v>
      </c>
      <c r="P5256" t="s">
        <v>411</v>
      </c>
      <c r="Q5256" t="s">
        <v>64</v>
      </c>
      <c r="R5256" t="s">
        <v>40</v>
      </c>
      <c r="S5256" t="s">
        <v>229</v>
      </c>
      <c r="T5256" t="s">
        <v>230</v>
      </c>
      <c r="U5256" t="s">
        <v>1189</v>
      </c>
      <c r="V5256">
        <f>YEAR(sales_order1[[#This Row],[date]])</f>
        <v>2022</v>
      </c>
      <c r="W5256" t="str">
        <f>TEXT(sales_order1[[#This Row],[date]], "Mmm")</f>
        <v>May</v>
      </c>
      <c r="X5256">
        <f>VALUE(TEXT(sales_order1[[#This Row],[date]], "D"))</f>
        <v>5</v>
      </c>
      <c r="Y5256">
        <v>18</v>
      </c>
    </row>
    <row r="5257" spans="1:25" x14ac:dyDescent="0.25">
      <c r="A5257" s="1">
        <v>44686</v>
      </c>
      <c r="B5257">
        <v>70854</v>
      </c>
      <c r="C5257" t="s">
        <v>311</v>
      </c>
      <c r="D5257" t="str">
        <f>VLOOKUP(sales_order1[[#This Row],[itemCode]],product_details3!B:C,2,0)</f>
        <v>MSTH30</v>
      </c>
      <c r="E5257" t="s">
        <v>312</v>
      </c>
      <c r="F5257" t="s">
        <v>21</v>
      </c>
      <c r="G5257">
        <v>200</v>
      </c>
      <c r="H5257">
        <v>8.5</v>
      </c>
      <c r="I5257">
        <v>1700</v>
      </c>
      <c r="J5257">
        <v>3.3</v>
      </c>
      <c r="K5257">
        <v>660</v>
      </c>
      <c r="L5257">
        <v>5.2</v>
      </c>
      <c r="M5257">
        <v>0.61176470588235299</v>
      </c>
      <c r="N5257">
        <v>1040</v>
      </c>
      <c r="O5257" t="s">
        <v>490</v>
      </c>
      <c r="P5257" t="s">
        <v>491</v>
      </c>
      <c r="Q5257" t="s">
        <v>271</v>
      </c>
      <c r="R5257" t="s">
        <v>56</v>
      </c>
      <c r="S5257" t="s">
        <v>192</v>
      </c>
      <c r="T5257" t="s">
        <v>272</v>
      </c>
      <c r="U5257" t="s">
        <v>1191</v>
      </c>
      <c r="V5257">
        <f>YEAR(sales_order1[[#This Row],[date]])</f>
        <v>2022</v>
      </c>
      <c r="W5257" t="str">
        <f>TEXT(sales_order1[[#This Row],[date]], "Mmm")</f>
        <v>May</v>
      </c>
      <c r="X5257">
        <f>VALUE(TEXT(sales_order1[[#This Row],[date]], "D"))</f>
        <v>5</v>
      </c>
      <c r="Y5257">
        <v>18</v>
      </c>
    </row>
    <row r="5258" spans="1:25" x14ac:dyDescent="0.25">
      <c r="A5258" s="1">
        <v>44687</v>
      </c>
      <c r="B5258">
        <v>70855</v>
      </c>
      <c r="C5258" t="s">
        <v>194</v>
      </c>
      <c r="D5258" t="str">
        <f>VLOOKUP(sales_order1[[#This Row],[itemCode]],product_details3!B:C,2,0)</f>
        <v>CLNG150</v>
      </c>
      <c r="E5258" t="s">
        <v>195</v>
      </c>
      <c r="F5258" t="s">
        <v>45</v>
      </c>
      <c r="G5258">
        <v>250</v>
      </c>
      <c r="H5258">
        <v>12.75</v>
      </c>
      <c r="I5258">
        <v>3187.5</v>
      </c>
      <c r="J5258">
        <v>4.45</v>
      </c>
      <c r="K5258">
        <v>1112.5</v>
      </c>
      <c r="L5258">
        <v>8.3000000000000007</v>
      </c>
      <c r="M5258">
        <v>0.65098039215686276</v>
      </c>
      <c r="N5258">
        <v>2075</v>
      </c>
      <c r="O5258" t="s">
        <v>723</v>
      </c>
      <c r="P5258" t="s">
        <v>724</v>
      </c>
      <c r="Q5258" t="s">
        <v>264</v>
      </c>
      <c r="R5258" t="s">
        <v>56</v>
      </c>
      <c r="S5258" t="s">
        <v>133</v>
      </c>
      <c r="T5258" t="s">
        <v>581</v>
      </c>
      <c r="U5258" t="s">
        <v>1191</v>
      </c>
      <c r="V5258">
        <f>YEAR(sales_order1[[#This Row],[date]])</f>
        <v>2022</v>
      </c>
      <c r="W5258" t="str">
        <f>TEXT(sales_order1[[#This Row],[date]], "Mmm")</f>
        <v>May</v>
      </c>
      <c r="X5258">
        <f>VALUE(TEXT(sales_order1[[#This Row],[date]], "D"))</f>
        <v>6</v>
      </c>
      <c r="Y5258">
        <v>18</v>
      </c>
    </row>
    <row r="5259" spans="1:25" x14ac:dyDescent="0.25">
      <c r="A5259" s="1">
        <v>44687</v>
      </c>
      <c r="B5259">
        <v>70856</v>
      </c>
      <c r="C5259" t="s">
        <v>320</v>
      </c>
      <c r="D5259" t="str">
        <f>VLOOKUP(sales_order1[[#This Row],[itemCode]],product_details3!B:C,2,0)</f>
        <v>SCR50+100</v>
      </c>
      <c r="E5259" t="s">
        <v>321</v>
      </c>
      <c r="F5259" t="s">
        <v>61</v>
      </c>
      <c r="G5259">
        <v>250</v>
      </c>
      <c r="H5259">
        <v>26.25</v>
      </c>
      <c r="I5259">
        <v>6562.5</v>
      </c>
      <c r="J5259">
        <v>7.75</v>
      </c>
      <c r="K5259">
        <v>1937.5</v>
      </c>
      <c r="L5259">
        <v>18.5</v>
      </c>
      <c r="M5259">
        <v>0.70476190476190481</v>
      </c>
      <c r="N5259">
        <v>4625</v>
      </c>
      <c r="O5259" t="s">
        <v>540</v>
      </c>
      <c r="P5259" t="s">
        <v>541</v>
      </c>
      <c r="Q5259" t="s">
        <v>24</v>
      </c>
      <c r="R5259" t="s">
        <v>25</v>
      </c>
      <c r="S5259" t="s">
        <v>26</v>
      </c>
      <c r="T5259" t="s">
        <v>542</v>
      </c>
      <c r="U5259" t="s">
        <v>1191</v>
      </c>
      <c r="V5259">
        <f>YEAR(sales_order1[[#This Row],[date]])</f>
        <v>2022</v>
      </c>
      <c r="W5259" t="str">
        <f>TEXT(sales_order1[[#This Row],[date]], "Mmm")</f>
        <v>May</v>
      </c>
      <c r="X5259">
        <f>VALUE(TEXT(sales_order1[[#This Row],[date]], "D"))</f>
        <v>6</v>
      </c>
      <c r="Y5259">
        <v>18</v>
      </c>
    </row>
    <row r="5260" spans="1:25" x14ac:dyDescent="0.25">
      <c r="A5260" s="1">
        <v>44687</v>
      </c>
      <c r="B5260">
        <v>70857</v>
      </c>
      <c r="C5260" t="s">
        <v>19</v>
      </c>
      <c r="D5260" t="str">
        <f>VLOOKUP(sales_order1[[#This Row],[itemCode]],product_details3!B:C,2,0)</f>
        <v>MSTH100</v>
      </c>
      <c r="E5260" t="s">
        <v>20</v>
      </c>
      <c r="F5260" t="s">
        <v>21</v>
      </c>
      <c r="G5260">
        <v>100</v>
      </c>
      <c r="H5260">
        <v>26.25</v>
      </c>
      <c r="I5260">
        <v>2625</v>
      </c>
      <c r="J5260">
        <v>7.75</v>
      </c>
      <c r="K5260">
        <v>775</v>
      </c>
      <c r="L5260">
        <v>18.5</v>
      </c>
      <c r="M5260">
        <v>0.70476190476190481</v>
      </c>
      <c r="N5260">
        <v>1850</v>
      </c>
      <c r="O5260" t="s">
        <v>290</v>
      </c>
      <c r="P5260" t="s">
        <v>291</v>
      </c>
      <c r="Q5260" t="s">
        <v>201</v>
      </c>
      <c r="R5260" t="s">
        <v>25</v>
      </c>
      <c r="S5260" t="s">
        <v>202</v>
      </c>
      <c r="T5260" t="s">
        <v>292</v>
      </c>
      <c r="U5260" t="s">
        <v>1191</v>
      </c>
      <c r="V5260">
        <f>YEAR(sales_order1[[#This Row],[date]])</f>
        <v>2022</v>
      </c>
      <c r="W5260" t="str">
        <f>TEXT(sales_order1[[#This Row],[date]], "Mmm")</f>
        <v>May</v>
      </c>
      <c r="X5260">
        <f>VALUE(TEXT(sales_order1[[#This Row],[date]], "D"))</f>
        <v>6</v>
      </c>
      <c r="Y5260">
        <v>18</v>
      </c>
    </row>
    <row r="5261" spans="1:25" x14ac:dyDescent="0.25">
      <c r="A5261" s="1">
        <v>44687</v>
      </c>
      <c r="B5261">
        <v>70858</v>
      </c>
      <c r="C5261" t="s">
        <v>181</v>
      </c>
      <c r="D5261" t="str">
        <f>VLOOKUP(sales_order1[[#This Row],[itemCode]],product_details3!B:C,2,0)</f>
        <v>EXFP100</v>
      </c>
      <c r="E5261" t="s">
        <v>182</v>
      </c>
      <c r="F5261" t="s">
        <v>183</v>
      </c>
      <c r="G5261">
        <v>150</v>
      </c>
      <c r="H5261">
        <v>21.95</v>
      </c>
      <c r="I5261">
        <v>3292.5</v>
      </c>
      <c r="J5261">
        <v>8.1999999999999993</v>
      </c>
      <c r="K5261">
        <v>1230</v>
      </c>
      <c r="L5261">
        <v>13.75</v>
      </c>
      <c r="M5261">
        <v>0.62642369020501143</v>
      </c>
      <c r="N5261">
        <v>2062.5</v>
      </c>
      <c r="O5261" t="s">
        <v>761</v>
      </c>
      <c r="P5261" t="s">
        <v>762</v>
      </c>
      <c r="Q5261" t="s">
        <v>24</v>
      </c>
      <c r="R5261" t="s">
        <v>25</v>
      </c>
      <c r="S5261" t="s">
        <v>33</v>
      </c>
      <c r="T5261" t="s">
        <v>705</v>
      </c>
      <c r="U5261" t="s">
        <v>1191</v>
      </c>
      <c r="V5261">
        <f>YEAR(sales_order1[[#This Row],[date]])</f>
        <v>2022</v>
      </c>
      <c r="W5261" t="str">
        <f>TEXT(sales_order1[[#This Row],[date]], "Mmm")</f>
        <v>May</v>
      </c>
      <c r="X5261">
        <f>VALUE(TEXT(sales_order1[[#This Row],[date]], "D"))</f>
        <v>6</v>
      </c>
      <c r="Y5261">
        <v>18</v>
      </c>
    </row>
    <row r="5262" spans="1:25" x14ac:dyDescent="0.25">
      <c r="A5262" s="1">
        <v>44687</v>
      </c>
      <c r="B5262">
        <v>70859</v>
      </c>
      <c r="C5262" t="s">
        <v>235</v>
      </c>
      <c r="D5262" t="str">
        <f>VLOOKUP(sales_order1[[#This Row],[itemCode]],product_details3!B:C,2,0)</f>
        <v>CLNF150</v>
      </c>
      <c r="E5262" t="s">
        <v>236</v>
      </c>
      <c r="F5262" t="s">
        <v>45</v>
      </c>
      <c r="G5262">
        <v>200</v>
      </c>
      <c r="H5262">
        <v>13.95</v>
      </c>
      <c r="I5262">
        <v>2790</v>
      </c>
      <c r="J5262">
        <v>5.2</v>
      </c>
      <c r="K5262">
        <v>1040</v>
      </c>
      <c r="L5262">
        <v>8.75</v>
      </c>
      <c r="M5262">
        <v>0.62724014336917566</v>
      </c>
      <c r="N5262">
        <v>1750</v>
      </c>
      <c r="O5262" t="s">
        <v>138</v>
      </c>
      <c r="P5262" t="s">
        <v>139</v>
      </c>
      <c r="Q5262" t="s">
        <v>77</v>
      </c>
      <c r="R5262" t="s">
        <v>72</v>
      </c>
      <c r="S5262" t="s">
        <v>140</v>
      </c>
      <c r="T5262" t="s">
        <v>141</v>
      </c>
      <c r="U5262" t="s">
        <v>1190</v>
      </c>
      <c r="V5262">
        <f>YEAR(sales_order1[[#This Row],[date]])</f>
        <v>2022</v>
      </c>
      <c r="W5262" t="str">
        <f>TEXT(sales_order1[[#This Row],[date]], "Mmm")</f>
        <v>May</v>
      </c>
      <c r="X5262">
        <f>VALUE(TEXT(sales_order1[[#This Row],[date]], "D"))</f>
        <v>6</v>
      </c>
      <c r="Y5262">
        <v>18</v>
      </c>
    </row>
    <row r="5263" spans="1:25" x14ac:dyDescent="0.25">
      <c r="A5263" s="1">
        <v>44687</v>
      </c>
      <c r="B5263">
        <v>70860</v>
      </c>
      <c r="C5263" t="s">
        <v>194</v>
      </c>
      <c r="D5263" t="str">
        <f>VLOOKUP(sales_order1[[#This Row],[itemCode]],product_details3!B:C,2,0)</f>
        <v>CLNG150</v>
      </c>
      <c r="E5263" t="s">
        <v>195</v>
      </c>
      <c r="F5263" t="s">
        <v>45</v>
      </c>
      <c r="G5263">
        <v>50</v>
      </c>
      <c r="H5263">
        <v>12.75</v>
      </c>
      <c r="I5263">
        <v>637.5</v>
      </c>
      <c r="J5263">
        <v>4.45</v>
      </c>
      <c r="K5263">
        <v>222.5</v>
      </c>
      <c r="L5263">
        <v>8.3000000000000007</v>
      </c>
      <c r="M5263">
        <v>0.65098039215686276</v>
      </c>
      <c r="N5263">
        <v>415</v>
      </c>
      <c r="O5263" t="s">
        <v>354</v>
      </c>
      <c r="P5263" t="s">
        <v>355</v>
      </c>
      <c r="Q5263" t="s">
        <v>119</v>
      </c>
      <c r="R5263" t="s">
        <v>40</v>
      </c>
      <c r="S5263" t="s">
        <v>356</v>
      </c>
      <c r="T5263" t="s">
        <v>357</v>
      </c>
      <c r="U5263" t="s">
        <v>1190</v>
      </c>
      <c r="V5263">
        <f>YEAR(sales_order1[[#This Row],[date]])</f>
        <v>2022</v>
      </c>
      <c r="W5263" t="str">
        <f>TEXT(sales_order1[[#This Row],[date]], "Mmm")</f>
        <v>May</v>
      </c>
      <c r="X5263">
        <f>VALUE(TEXT(sales_order1[[#This Row],[date]], "D"))</f>
        <v>6</v>
      </c>
      <c r="Y5263">
        <v>18</v>
      </c>
    </row>
    <row r="5264" spans="1:25" x14ac:dyDescent="0.25">
      <c r="A5264" s="1">
        <v>44687</v>
      </c>
      <c r="B5264">
        <v>70861</v>
      </c>
      <c r="C5264" t="s">
        <v>288</v>
      </c>
      <c r="D5264" t="str">
        <f>VLOOKUP(sales_order1[[#This Row],[itemCode]],product_details3!B:C,2,0)</f>
        <v>MKRM200</v>
      </c>
      <c r="E5264" t="s">
        <v>289</v>
      </c>
      <c r="F5264" t="s">
        <v>151</v>
      </c>
      <c r="G5264">
        <v>100</v>
      </c>
      <c r="H5264">
        <v>19.25</v>
      </c>
      <c r="I5264">
        <v>1925</v>
      </c>
      <c r="J5264">
        <v>7.75</v>
      </c>
      <c r="K5264">
        <v>775</v>
      </c>
      <c r="L5264">
        <v>11.5</v>
      </c>
      <c r="M5264">
        <v>0.59740259740259738</v>
      </c>
      <c r="N5264">
        <v>1150</v>
      </c>
      <c r="O5264" t="s">
        <v>716</v>
      </c>
      <c r="P5264" t="s">
        <v>717</v>
      </c>
      <c r="Q5264" t="s">
        <v>191</v>
      </c>
      <c r="R5264" t="s">
        <v>56</v>
      </c>
      <c r="S5264" t="s">
        <v>192</v>
      </c>
      <c r="T5264" t="s">
        <v>397</v>
      </c>
      <c r="U5264" t="s">
        <v>1191</v>
      </c>
      <c r="V5264">
        <f>YEAR(sales_order1[[#This Row],[date]])</f>
        <v>2022</v>
      </c>
      <c r="W5264" t="str">
        <f>TEXT(sales_order1[[#This Row],[date]], "Mmm")</f>
        <v>May</v>
      </c>
      <c r="X5264">
        <f>VALUE(TEXT(sales_order1[[#This Row],[date]], "D"))</f>
        <v>6</v>
      </c>
      <c r="Y5264">
        <v>18</v>
      </c>
    </row>
    <row r="5265" spans="1:25" x14ac:dyDescent="0.25">
      <c r="A5265" s="1">
        <v>44687</v>
      </c>
      <c r="B5265">
        <v>70862</v>
      </c>
      <c r="C5265" t="s">
        <v>103</v>
      </c>
      <c r="D5265" t="str">
        <f>VLOOKUP(sales_order1[[#This Row],[itemCode]],product_details3!B:C,2,0)</f>
        <v>SCRT50</v>
      </c>
      <c r="E5265" t="s">
        <v>104</v>
      </c>
      <c r="F5265" t="s">
        <v>61</v>
      </c>
      <c r="G5265">
        <v>200</v>
      </c>
      <c r="H5265">
        <v>16.95</v>
      </c>
      <c r="I5265">
        <v>3390</v>
      </c>
      <c r="J5265">
        <v>5.2</v>
      </c>
      <c r="K5265">
        <v>1040</v>
      </c>
      <c r="L5265">
        <v>11.75</v>
      </c>
      <c r="M5265">
        <v>0.69321533923303835</v>
      </c>
      <c r="N5265">
        <v>2350</v>
      </c>
      <c r="O5265" t="s">
        <v>550</v>
      </c>
      <c r="P5265" t="s">
        <v>551</v>
      </c>
      <c r="Q5265" t="s">
        <v>100</v>
      </c>
      <c r="R5265" t="s">
        <v>40</v>
      </c>
      <c r="S5265" t="s">
        <v>101</v>
      </c>
      <c r="T5265" t="s">
        <v>552</v>
      </c>
      <c r="U5265" t="s">
        <v>1190</v>
      </c>
      <c r="V5265">
        <f>YEAR(sales_order1[[#This Row],[date]])</f>
        <v>2022</v>
      </c>
      <c r="W5265" t="str">
        <f>TEXT(sales_order1[[#This Row],[date]], "Mmm")</f>
        <v>May</v>
      </c>
      <c r="X5265">
        <f>VALUE(TEXT(sales_order1[[#This Row],[date]], "D"))</f>
        <v>6</v>
      </c>
      <c r="Y5265">
        <v>18</v>
      </c>
    </row>
    <row r="5266" spans="1:25" x14ac:dyDescent="0.25">
      <c r="A5266" s="1">
        <v>44690</v>
      </c>
      <c r="B5266">
        <v>70863</v>
      </c>
      <c r="C5266" t="s">
        <v>128</v>
      </c>
      <c r="D5266" t="str">
        <f>VLOOKUP(sales_order1[[#This Row],[itemCode]],product_details3!B:C,2,0)</f>
        <v>SCRT100</v>
      </c>
      <c r="E5266" t="s">
        <v>129</v>
      </c>
      <c r="F5266" t="s">
        <v>61</v>
      </c>
      <c r="G5266">
        <v>50</v>
      </c>
      <c r="H5266">
        <v>28.25</v>
      </c>
      <c r="I5266">
        <v>1412.5</v>
      </c>
      <c r="J5266">
        <v>9</v>
      </c>
      <c r="K5266">
        <v>450</v>
      </c>
      <c r="L5266">
        <v>19.25</v>
      </c>
      <c r="M5266">
        <v>0.68141592920353977</v>
      </c>
      <c r="N5266">
        <v>962.5</v>
      </c>
      <c r="O5266" t="s">
        <v>231</v>
      </c>
      <c r="P5266" t="s">
        <v>232</v>
      </c>
      <c r="Q5266" t="s">
        <v>119</v>
      </c>
      <c r="R5266" t="s">
        <v>40</v>
      </c>
      <c r="S5266" t="s">
        <v>233</v>
      </c>
      <c r="T5266" t="s">
        <v>234</v>
      </c>
      <c r="U5266" t="s">
        <v>1190</v>
      </c>
      <c r="V5266">
        <f>YEAR(sales_order1[[#This Row],[date]])</f>
        <v>2022</v>
      </c>
      <c r="W5266" t="str">
        <f>TEXT(sales_order1[[#This Row],[date]], "Mmm")</f>
        <v>May</v>
      </c>
      <c r="X5266">
        <f>VALUE(TEXT(sales_order1[[#This Row],[date]], "D"))</f>
        <v>9</v>
      </c>
      <c r="Y5266">
        <v>19</v>
      </c>
    </row>
    <row r="5267" spans="1:25" x14ac:dyDescent="0.25">
      <c r="A5267" s="1">
        <v>44690</v>
      </c>
      <c r="B5267">
        <v>70864</v>
      </c>
      <c r="C5267" t="s">
        <v>67</v>
      </c>
      <c r="D5267" t="str">
        <f>VLOOKUP(sales_order1[[#This Row],[itemCode]],product_details3!B:C,2,0)</f>
        <v>SRMH15</v>
      </c>
      <c r="E5267" t="s">
        <v>68</v>
      </c>
      <c r="F5267" t="s">
        <v>30</v>
      </c>
      <c r="G5267">
        <v>150</v>
      </c>
      <c r="H5267">
        <v>15.75</v>
      </c>
      <c r="I5267">
        <v>2362.5</v>
      </c>
      <c r="J5267">
        <v>5.45</v>
      </c>
      <c r="K5267">
        <v>817.5</v>
      </c>
      <c r="L5267">
        <v>10.3</v>
      </c>
      <c r="M5267">
        <v>0.65396825396825398</v>
      </c>
      <c r="N5267">
        <v>1545</v>
      </c>
      <c r="O5267" t="s">
        <v>754</v>
      </c>
      <c r="P5267" t="s">
        <v>755</v>
      </c>
      <c r="Q5267" t="s">
        <v>191</v>
      </c>
      <c r="R5267" t="s">
        <v>56</v>
      </c>
      <c r="S5267" t="s">
        <v>192</v>
      </c>
      <c r="T5267" t="s">
        <v>255</v>
      </c>
      <c r="U5267" t="s">
        <v>1191</v>
      </c>
      <c r="V5267">
        <f>YEAR(sales_order1[[#This Row],[date]])</f>
        <v>2022</v>
      </c>
      <c r="W5267" t="str">
        <f>TEXT(sales_order1[[#This Row],[date]], "Mmm")</f>
        <v>May</v>
      </c>
      <c r="X5267">
        <f>VALUE(TEXT(sales_order1[[#This Row],[date]], "D"))</f>
        <v>9</v>
      </c>
      <c r="Y5267">
        <v>19</v>
      </c>
    </row>
    <row r="5268" spans="1:25" x14ac:dyDescent="0.25">
      <c r="A5268" s="1">
        <v>44690</v>
      </c>
      <c r="B5268">
        <v>70865</v>
      </c>
      <c r="C5268" t="s">
        <v>170</v>
      </c>
      <c r="D5268" t="str">
        <f>VLOOKUP(sales_order1[[#This Row],[itemCode]],product_details3!B:C,2,0)</f>
        <v>MKRM100</v>
      </c>
      <c r="E5268" t="s">
        <v>171</v>
      </c>
      <c r="F5268" t="s">
        <v>151</v>
      </c>
      <c r="G5268">
        <v>150</v>
      </c>
      <c r="H5268">
        <v>5.5</v>
      </c>
      <c r="I5268">
        <v>825</v>
      </c>
      <c r="J5268">
        <v>2.2999999999999998</v>
      </c>
      <c r="K5268">
        <v>345</v>
      </c>
      <c r="L5268">
        <v>3.2</v>
      </c>
      <c r="M5268">
        <v>0.5818181818181819</v>
      </c>
      <c r="N5268">
        <v>480</v>
      </c>
      <c r="O5268" t="s">
        <v>447</v>
      </c>
      <c r="P5268" t="s">
        <v>448</v>
      </c>
      <c r="Q5268" t="s">
        <v>378</v>
      </c>
      <c r="R5268" t="s">
        <v>72</v>
      </c>
      <c r="S5268" t="s">
        <v>449</v>
      </c>
      <c r="T5268" t="s">
        <v>450</v>
      </c>
      <c r="U5268" t="s">
        <v>1188</v>
      </c>
      <c r="V5268">
        <f>YEAR(sales_order1[[#This Row],[date]])</f>
        <v>2022</v>
      </c>
      <c r="W5268" t="str">
        <f>TEXT(sales_order1[[#This Row],[date]], "Mmm")</f>
        <v>May</v>
      </c>
      <c r="X5268">
        <f>VALUE(TEXT(sales_order1[[#This Row],[date]], "D"))</f>
        <v>9</v>
      </c>
      <c r="Y5268">
        <v>19</v>
      </c>
    </row>
    <row r="5269" spans="1:25" x14ac:dyDescent="0.25">
      <c r="A5269" s="1">
        <v>44690</v>
      </c>
      <c r="B5269">
        <v>70866</v>
      </c>
      <c r="C5269" t="s">
        <v>279</v>
      </c>
      <c r="D5269" t="str">
        <f>VLOOKUP(sales_order1[[#This Row],[itemCode]],product_details3!B:C,2,0)</f>
        <v>SRMC15</v>
      </c>
      <c r="E5269" t="s">
        <v>280</v>
      </c>
      <c r="F5269" t="s">
        <v>30</v>
      </c>
      <c r="G5269">
        <v>200</v>
      </c>
      <c r="H5269">
        <v>16.95</v>
      </c>
      <c r="I5269">
        <v>3390</v>
      </c>
      <c r="J5269">
        <v>6.2</v>
      </c>
      <c r="K5269">
        <v>1240</v>
      </c>
      <c r="L5269">
        <v>10.75</v>
      </c>
      <c r="M5269">
        <v>0.63421828908554578</v>
      </c>
      <c r="N5269">
        <v>2150</v>
      </c>
      <c r="O5269" t="s">
        <v>771</v>
      </c>
      <c r="P5269" t="s">
        <v>772</v>
      </c>
      <c r="Q5269" t="s">
        <v>160</v>
      </c>
      <c r="R5269" t="s">
        <v>112</v>
      </c>
      <c r="S5269" t="s">
        <v>297</v>
      </c>
      <c r="T5269" t="s">
        <v>693</v>
      </c>
      <c r="U5269" t="s">
        <v>1189</v>
      </c>
      <c r="V5269">
        <f>YEAR(sales_order1[[#This Row],[date]])</f>
        <v>2022</v>
      </c>
      <c r="W5269" t="str">
        <f>TEXT(sales_order1[[#This Row],[date]], "Mmm")</f>
        <v>May</v>
      </c>
      <c r="X5269">
        <f>VALUE(TEXT(sales_order1[[#This Row],[date]], "D"))</f>
        <v>9</v>
      </c>
      <c r="Y5269">
        <v>19</v>
      </c>
    </row>
    <row r="5270" spans="1:25" x14ac:dyDescent="0.25">
      <c r="A5270" s="1">
        <v>44690</v>
      </c>
      <c r="B5270">
        <v>70867</v>
      </c>
      <c r="C5270" t="s">
        <v>156</v>
      </c>
      <c r="D5270" t="str">
        <f>VLOOKUP(sales_order1[[#This Row],[itemCode]],product_details3!B:C,2,0)</f>
        <v>SCRT30</v>
      </c>
      <c r="E5270" t="s">
        <v>157</v>
      </c>
      <c r="F5270" t="s">
        <v>61</v>
      </c>
      <c r="G5270">
        <v>500</v>
      </c>
      <c r="H5270">
        <v>11.3</v>
      </c>
      <c r="I5270">
        <v>5650</v>
      </c>
      <c r="J5270">
        <v>3.8</v>
      </c>
      <c r="K5270">
        <v>1900</v>
      </c>
      <c r="L5270">
        <v>7.5</v>
      </c>
      <c r="M5270">
        <v>0.66371681415929207</v>
      </c>
      <c r="N5270">
        <v>3750</v>
      </c>
      <c r="O5270" t="s">
        <v>505</v>
      </c>
      <c r="P5270" t="s">
        <v>506</v>
      </c>
      <c r="Q5270" t="s">
        <v>48</v>
      </c>
      <c r="R5270" t="s">
        <v>25</v>
      </c>
      <c r="S5270" t="s">
        <v>49</v>
      </c>
      <c r="T5270" t="s">
        <v>507</v>
      </c>
      <c r="U5270" t="s">
        <v>1191</v>
      </c>
      <c r="V5270">
        <f>YEAR(sales_order1[[#This Row],[date]])</f>
        <v>2022</v>
      </c>
      <c r="W5270" t="str">
        <f>TEXT(sales_order1[[#This Row],[date]], "Mmm")</f>
        <v>May</v>
      </c>
      <c r="X5270">
        <f>VALUE(TEXT(sales_order1[[#This Row],[date]], "D"))</f>
        <v>9</v>
      </c>
      <c r="Y5270">
        <v>19</v>
      </c>
    </row>
    <row r="5271" spans="1:25" x14ac:dyDescent="0.25">
      <c r="A5271" s="1">
        <v>44690</v>
      </c>
      <c r="B5271">
        <v>70868</v>
      </c>
      <c r="C5271" t="s">
        <v>28</v>
      </c>
      <c r="D5271" t="str">
        <f>VLOOKUP(sales_order1[[#This Row],[itemCode]],product_details3!B:C,2,0)</f>
        <v>SRMC30</v>
      </c>
      <c r="E5271" t="s">
        <v>29</v>
      </c>
      <c r="F5271" t="s">
        <v>30</v>
      </c>
      <c r="G5271">
        <v>300</v>
      </c>
      <c r="H5271">
        <v>22.6</v>
      </c>
      <c r="I5271">
        <v>6780</v>
      </c>
      <c r="J5271">
        <v>7.6</v>
      </c>
      <c r="K5271">
        <v>2280</v>
      </c>
      <c r="L5271">
        <v>15</v>
      </c>
      <c r="M5271">
        <v>0.66371681415929207</v>
      </c>
      <c r="N5271">
        <v>4500</v>
      </c>
      <c r="O5271" t="s">
        <v>62</v>
      </c>
      <c r="P5271" t="s">
        <v>63</v>
      </c>
      <c r="Q5271" t="s">
        <v>64</v>
      </c>
      <c r="R5271" t="s">
        <v>40</v>
      </c>
      <c r="S5271" t="s">
        <v>65</v>
      </c>
      <c r="T5271" t="s">
        <v>66</v>
      </c>
      <c r="U5271" t="s">
        <v>1190</v>
      </c>
      <c r="V5271">
        <f>YEAR(sales_order1[[#This Row],[date]])</f>
        <v>2022</v>
      </c>
      <c r="W5271" t="str">
        <f>TEXT(sales_order1[[#This Row],[date]], "Mmm")</f>
        <v>May</v>
      </c>
      <c r="X5271">
        <f>VALUE(TEXT(sales_order1[[#This Row],[date]], "D"))</f>
        <v>9</v>
      </c>
      <c r="Y5271">
        <v>19</v>
      </c>
    </row>
    <row r="5272" spans="1:25" x14ac:dyDescent="0.25">
      <c r="A5272" s="1">
        <v>44690</v>
      </c>
      <c r="B5272">
        <v>70869</v>
      </c>
      <c r="C5272" t="s">
        <v>115</v>
      </c>
      <c r="D5272" t="str">
        <f>VLOOKUP(sales_order1[[#This Row],[itemCode]],product_details3!B:C,2,0)</f>
        <v>SCRS30100</v>
      </c>
      <c r="E5272" t="s">
        <v>116</v>
      </c>
      <c r="F5272" t="s">
        <v>61</v>
      </c>
      <c r="G5272">
        <v>450</v>
      </c>
      <c r="H5272">
        <v>32.75</v>
      </c>
      <c r="I5272">
        <v>14737.5</v>
      </c>
      <c r="J5272">
        <v>11.25</v>
      </c>
      <c r="K5272">
        <v>5062.5</v>
      </c>
      <c r="L5272">
        <v>21.5</v>
      </c>
      <c r="M5272">
        <v>0.65648854961832059</v>
      </c>
      <c r="N5272">
        <v>9675</v>
      </c>
      <c r="O5272" t="s">
        <v>807</v>
      </c>
      <c r="P5272" t="s">
        <v>808</v>
      </c>
      <c r="Q5272" t="s">
        <v>119</v>
      </c>
      <c r="R5272" t="s">
        <v>40</v>
      </c>
      <c r="S5272" t="s">
        <v>497</v>
      </c>
      <c r="T5272" t="s">
        <v>809</v>
      </c>
      <c r="U5272" t="s">
        <v>1190</v>
      </c>
      <c r="V5272">
        <f>YEAR(sales_order1[[#This Row],[date]])</f>
        <v>2022</v>
      </c>
      <c r="W5272" t="str">
        <f>TEXT(sales_order1[[#This Row],[date]], "Mmm")</f>
        <v>May</v>
      </c>
      <c r="X5272">
        <f>VALUE(TEXT(sales_order1[[#This Row],[date]], "D"))</f>
        <v>9</v>
      </c>
      <c r="Y5272">
        <v>19</v>
      </c>
    </row>
    <row r="5273" spans="1:25" x14ac:dyDescent="0.25">
      <c r="A5273" s="1">
        <v>44690</v>
      </c>
      <c r="B5273">
        <v>70870</v>
      </c>
      <c r="C5273" t="s">
        <v>194</v>
      </c>
      <c r="D5273" t="str">
        <f>VLOOKUP(sales_order1[[#This Row],[itemCode]],product_details3!B:C,2,0)</f>
        <v>CLNG150</v>
      </c>
      <c r="E5273" t="s">
        <v>195</v>
      </c>
      <c r="F5273" t="s">
        <v>45</v>
      </c>
      <c r="G5273">
        <v>50</v>
      </c>
      <c r="H5273">
        <v>12.75</v>
      </c>
      <c r="I5273">
        <v>637.5</v>
      </c>
      <c r="J5273">
        <v>4.45</v>
      </c>
      <c r="K5273">
        <v>222.5</v>
      </c>
      <c r="L5273">
        <v>8.3000000000000007</v>
      </c>
      <c r="M5273">
        <v>0.65098039215686276</v>
      </c>
      <c r="N5273">
        <v>415</v>
      </c>
      <c r="O5273" t="s">
        <v>567</v>
      </c>
      <c r="P5273" t="s">
        <v>568</v>
      </c>
      <c r="Q5273" t="s">
        <v>271</v>
      </c>
      <c r="R5273" t="s">
        <v>56</v>
      </c>
      <c r="S5273" t="s">
        <v>192</v>
      </c>
      <c r="T5273" t="s">
        <v>569</v>
      </c>
      <c r="U5273" t="s">
        <v>1191</v>
      </c>
      <c r="V5273">
        <f>YEAR(sales_order1[[#This Row],[date]])</f>
        <v>2022</v>
      </c>
      <c r="W5273" t="str">
        <f>TEXT(sales_order1[[#This Row],[date]], "Mmm")</f>
        <v>May</v>
      </c>
      <c r="X5273">
        <f>VALUE(TEXT(sales_order1[[#This Row],[date]], "D"))</f>
        <v>9</v>
      </c>
      <c r="Y5273">
        <v>19</v>
      </c>
    </row>
    <row r="5274" spans="1:25" x14ac:dyDescent="0.25">
      <c r="A5274" s="1">
        <v>44690</v>
      </c>
      <c r="B5274">
        <v>70871</v>
      </c>
      <c r="C5274" t="s">
        <v>194</v>
      </c>
      <c r="D5274" t="str">
        <f>VLOOKUP(sales_order1[[#This Row],[itemCode]],product_details3!B:C,2,0)</f>
        <v>CLNG150</v>
      </c>
      <c r="E5274" t="s">
        <v>195</v>
      </c>
      <c r="F5274" t="s">
        <v>45</v>
      </c>
      <c r="G5274">
        <v>250</v>
      </c>
      <c r="H5274">
        <v>12.75</v>
      </c>
      <c r="I5274">
        <v>3187.5</v>
      </c>
      <c r="J5274">
        <v>4.45</v>
      </c>
      <c r="K5274">
        <v>1112.5</v>
      </c>
      <c r="L5274">
        <v>8.3000000000000007</v>
      </c>
      <c r="M5274">
        <v>0.65098039215686276</v>
      </c>
      <c r="N5274">
        <v>2075</v>
      </c>
      <c r="O5274" t="s">
        <v>370</v>
      </c>
      <c r="P5274" t="s">
        <v>371</v>
      </c>
      <c r="Q5274" t="s">
        <v>201</v>
      </c>
      <c r="R5274" t="s">
        <v>25</v>
      </c>
      <c r="S5274" t="s">
        <v>372</v>
      </c>
      <c r="T5274" t="s">
        <v>373</v>
      </c>
      <c r="U5274" t="s">
        <v>1191</v>
      </c>
      <c r="V5274">
        <f>YEAR(sales_order1[[#This Row],[date]])</f>
        <v>2022</v>
      </c>
      <c r="W5274" t="str">
        <f>TEXT(sales_order1[[#This Row],[date]], "Mmm")</f>
        <v>May</v>
      </c>
      <c r="X5274">
        <f>VALUE(TEXT(sales_order1[[#This Row],[date]], "D"))</f>
        <v>9</v>
      </c>
      <c r="Y5274">
        <v>19</v>
      </c>
    </row>
    <row r="5275" spans="1:25" x14ac:dyDescent="0.25">
      <c r="A5275" s="1">
        <v>44691</v>
      </c>
      <c r="B5275">
        <v>70872</v>
      </c>
      <c r="C5275" t="s">
        <v>51</v>
      </c>
      <c r="D5275" t="str">
        <f>VLOOKUP(sales_order1[[#This Row],[itemCode]],product_details3!B:C,2,0)</f>
        <v>MSTH50</v>
      </c>
      <c r="E5275" t="s">
        <v>52</v>
      </c>
      <c r="F5275" t="s">
        <v>21</v>
      </c>
      <c r="G5275">
        <v>100</v>
      </c>
      <c r="H5275">
        <v>15.75</v>
      </c>
      <c r="I5275">
        <v>1575</v>
      </c>
      <c r="J5275">
        <v>4.45</v>
      </c>
      <c r="K5275">
        <v>445</v>
      </c>
      <c r="L5275">
        <v>11.3</v>
      </c>
      <c r="M5275">
        <v>0.71746031746031746</v>
      </c>
      <c r="N5275">
        <v>1130</v>
      </c>
      <c r="O5275" t="s">
        <v>22</v>
      </c>
      <c r="P5275" t="s">
        <v>23</v>
      </c>
      <c r="Q5275" t="s">
        <v>24</v>
      </c>
      <c r="R5275" t="s">
        <v>25</v>
      </c>
      <c r="S5275" t="s">
        <v>26</v>
      </c>
      <c r="T5275" t="s">
        <v>27</v>
      </c>
      <c r="U5275" t="s">
        <v>1191</v>
      </c>
      <c r="V5275">
        <f>YEAR(sales_order1[[#This Row],[date]])</f>
        <v>2022</v>
      </c>
      <c r="W5275" t="str">
        <f>TEXT(sales_order1[[#This Row],[date]], "Mmm")</f>
        <v>May</v>
      </c>
      <c r="X5275">
        <f>VALUE(TEXT(sales_order1[[#This Row],[date]], "D"))</f>
        <v>10</v>
      </c>
      <c r="Y5275">
        <v>19</v>
      </c>
    </row>
    <row r="5276" spans="1:25" x14ac:dyDescent="0.25">
      <c r="A5276" s="1">
        <v>44691</v>
      </c>
      <c r="B5276">
        <v>70873</v>
      </c>
      <c r="C5276" t="s">
        <v>327</v>
      </c>
      <c r="D5276" t="str">
        <f>VLOOKUP(sales_order1[[#This Row],[itemCode]],product_details3!B:C,2,0)</f>
        <v>SCR50+50</v>
      </c>
      <c r="E5276" t="s">
        <v>328</v>
      </c>
      <c r="F5276" t="s">
        <v>61</v>
      </c>
      <c r="G5276">
        <v>50</v>
      </c>
      <c r="H5276">
        <v>15.75</v>
      </c>
      <c r="I5276">
        <v>787.5</v>
      </c>
      <c r="J5276">
        <v>4.45</v>
      </c>
      <c r="K5276">
        <v>222.5</v>
      </c>
      <c r="L5276">
        <v>11.3</v>
      </c>
      <c r="M5276">
        <v>0.71746031746031746</v>
      </c>
      <c r="N5276">
        <v>565</v>
      </c>
      <c r="O5276" t="s">
        <v>676</v>
      </c>
      <c r="P5276" t="s">
        <v>677</v>
      </c>
      <c r="Q5276" t="s">
        <v>93</v>
      </c>
      <c r="R5276" t="s">
        <v>72</v>
      </c>
      <c r="S5276" t="s">
        <v>94</v>
      </c>
      <c r="T5276" t="s">
        <v>678</v>
      </c>
      <c r="U5276" t="s">
        <v>1190</v>
      </c>
      <c r="V5276">
        <f>YEAR(sales_order1[[#This Row],[date]])</f>
        <v>2022</v>
      </c>
      <c r="W5276" t="str">
        <f>TEXT(sales_order1[[#This Row],[date]], "Mmm")</f>
        <v>May</v>
      </c>
      <c r="X5276">
        <f>VALUE(TEXT(sales_order1[[#This Row],[date]], "D"))</f>
        <v>10</v>
      </c>
      <c r="Y5276">
        <v>19</v>
      </c>
    </row>
    <row r="5277" spans="1:25" x14ac:dyDescent="0.25">
      <c r="A5277" s="1">
        <v>44691</v>
      </c>
      <c r="B5277">
        <v>70874</v>
      </c>
      <c r="C5277" t="s">
        <v>194</v>
      </c>
      <c r="D5277" t="str">
        <f>VLOOKUP(sales_order1[[#This Row],[itemCode]],product_details3!B:C,2,0)</f>
        <v>CLNG150</v>
      </c>
      <c r="E5277" t="s">
        <v>195</v>
      </c>
      <c r="F5277" t="s">
        <v>45</v>
      </c>
      <c r="G5277">
        <v>250</v>
      </c>
      <c r="H5277">
        <v>12.75</v>
      </c>
      <c r="I5277">
        <v>3187.5</v>
      </c>
      <c r="J5277">
        <v>4.45</v>
      </c>
      <c r="K5277">
        <v>1112.5</v>
      </c>
      <c r="L5277">
        <v>8.3000000000000007</v>
      </c>
      <c r="M5277">
        <v>0.65098039215686276</v>
      </c>
      <c r="N5277">
        <v>2075</v>
      </c>
      <c r="O5277" t="s">
        <v>88</v>
      </c>
      <c r="P5277" t="s">
        <v>89</v>
      </c>
      <c r="Q5277" t="s">
        <v>24</v>
      </c>
      <c r="R5277" t="s">
        <v>25</v>
      </c>
      <c r="S5277" t="s">
        <v>26</v>
      </c>
      <c r="T5277" t="s">
        <v>90</v>
      </c>
      <c r="U5277" t="s">
        <v>1191</v>
      </c>
      <c r="V5277">
        <f>YEAR(sales_order1[[#This Row],[date]])</f>
        <v>2022</v>
      </c>
      <c r="W5277" t="str">
        <f>TEXT(sales_order1[[#This Row],[date]], "Mmm")</f>
        <v>May</v>
      </c>
      <c r="X5277">
        <f>VALUE(TEXT(sales_order1[[#This Row],[date]], "D"))</f>
        <v>10</v>
      </c>
      <c r="Y5277">
        <v>19</v>
      </c>
    </row>
    <row r="5278" spans="1:25" x14ac:dyDescent="0.25">
      <c r="A5278" s="1">
        <v>44691</v>
      </c>
      <c r="B5278">
        <v>70875</v>
      </c>
      <c r="C5278" t="s">
        <v>135</v>
      </c>
      <c r="D5278" t="str">
        <f>VLOOKUP(sales_order1[[#This Row],[itemCode]],product_details3!B:C,2,0)</f>
        <v>MSKSH</v>
      </c>
      <c r="E5278" t="s">
        <v>136</v>
      </c>
      <c r="F5278" t="s">
        <v>137</v>
      </c>
      <c r="G5278">
        <v>150</v>
      </c>
      <c r="H5278">
        <v>18.75</v>
      </c>
      <c r="I5278">
        <v>2812.5</v>
      </c>
      <c r="J5278">
        <v>7.45</v>
      </c>
      <c r="K5278">
        <v>1117.5</v>
      </c>
      <c r="L5278">
        <v>11.3</v>
      </c>
      <c r="M5278">
        <v>0.60266666666666668</v>
      </c>
      <c r="N5278">
        <v>1695</v>
      </c>
      <c r="O5278" t="s">
        <v>688</v>
      </c>
      <c r="P5278" t="s">
        <v>689</v>
      </c>
      <c r="Q5278" t="s">
        <v>77</v>
      </c>
      <c r="R5278" t="s">
        <v>72</v>
      </c>
      <c r="S5278" t="s">
        <v>140</v>
      </c>
      <c r="T5278" t="s">
        <v>690</v>
      </c>
      <c r="U5278" t="s">
        <v>1190</v>
      </c>
      <c r="V5278">
        <f>YEAR(sales_order1[[#This Row],[date]])</f>
        <v>2022</v>
      </c>
      <c r="W5278" t="str">
        <f>TEXT(sales_order1[[#This Row],[date]], "Mmm")</f>
        <v>May</v>
      </c>
      <c r="X5278">
        <f>VALUE(TEXT(sales_order1[[#This Row],[date]], "D"))</f>
        <v>10</v>
      </c>
      <c r="Y5278">
        <v>19</v>
      </c>
    </row>
    <row r="5279" spans="1:25" x14ac:dyDescent="0.25">
      <c r="A5279" s="1">
        <v>44691</v>
      </c>
      <c r="B5279">
        <v>70876</v>
      </c>
      <c r="C5279" t="s">
        <v>235</v>
      </c>
      <c r="D5279" t="str">
        <f>VLOOKUP(sales_order1[[#This Row],[itemCode]],product_details3!B:C,2,0)</f>
        <v>CLNF150</v>
      </c>
      <c r="E5279" t="s">
        <v>236</v>
      </c>
      <c r="F5279" t="s">
        <v>45</v>
      </c>
      <c r="G5279">
        <v>50</v>
      </c>
      <c r="H5279">
        <v>13.95</v>
      </c>
      <c r="I5279">
        <v>697.5</v>
      </c>
      <c r="J5279">
        <v>5.2</v>
      </c>
      <c r="K5279">
        <v>260</v>
      </c>
      <c r="L5279">
        <v>8.75</v>
      </c>
      <c r="M5279">
        <v>0.62724014336917566</v>
      </c>
      <c r="N5279">
        <v>437.5</v>
      </c>
      <c r="O5279" t="s">
        <v>266</v>
      </c>
      <c r="P5279" t="s">
        <v>267</v>
      </c>
      <c r="Q5279" t="s">
        <v>154</v>
      </c>
      <c r="R5279" t="s">
        <v>56</v>
      </c>
      <c r="S5279" t="s">
        <v>133</v>
      </c>
      <c r="T5279" t="s">
        <v>268</v>
      </c>
      <c r="U5279" t="s">
        <v>1191</v>
      </c>
      <c r="V5279">
        <f>YEAR(sales_order1[[#This Row],[date]])</f>
        <v>2022</v>
      </c>
      <c r="W5279" t="str">
        <f>TEXT(sales_order1[[#This Row],[date]], "Mmm")</f>
        <v>May</v>
      </c>
      <c r="X5279">
        <f>VALUE(TEXT(sales_order1[[#This Row],[date]], "D"))</f>
        <v>10</v>
      </c>
      <c r="Y5279">
        <v>19</v>
      </c>
    </row>
    <row r="5280" spans="1:25" x14ac:dyDescent="0.25">
      <c r="A5280" s="1">
        <v>44691</v>
      </c>
      <c r="B5280">
        <v>70877</v>
      </c>
      <c r="C5280" t="s">
        <v>325</v>
      </c>
      <c r="D5280" t="str">
        <f>VLOOKUP(sales_order1[[#This Row],[itemCode]],product_details3!B:C,2,0)</f>
        <v>EXFG100</v>
      </c>
      <c r="E5280" t="s">
        <v>326</v>
      </c>
      <c r="F5280" t="s">
        <v>183</v>
      </c>
      <c r="G5280">
        <v>150</v>
      </c>
      <c r="H5280">
        <v>20.75</v>
      </c>
      <c r="I5280">
        <v>3112.5</v>
      </c>
      <c r="J5280">
        <v>7.45</v>
      </c>
      <c r="K5280">
        <v>1117.5</v>
      </c>
      <c r="L5280">
        <v>13.3</v>
      </c>
      <c r="M5280">
        <v>0.64096385542168677</v>
      </c>
      <c r="N5280">
        <v>1995</v>
      </c>
      <c r="O5280" t="s">
        <v>451</v>
      </c>
      <c r="P5280" t="s">
        <v>452</v>
      </c>
      <c r="Q5280" t="s">
        <v>271</v>
      </c>
      <c r="R5280" t="s">
        <v>56</v>
      </c>
      <c r="S5280" t="s">
        <v>192</v>
      </c>
      <c r="T5280" t="s">
        <v>453</v>
      </c>
      <c r="U5280" t="s">
        <v>1191</v>
      </c>
      <c r="V5280">
        <f>YEAR(sales_order1[[#This Row],[date]])</f>
        <v>2022</v>
      </c>
      <c r="W5280" t="str">
        <f>TEXT(sales_order1[[#This Row],[date]], "Mmm")</f>
        <v>May</v>
      </c>
      <c r="X5280">
        <f>VALUE(TEXT(sales_order1[[#This Row],[date]], "D"))</f>
        <v>10</v>
      </c>
      <c r="Y5280">
        <v>19</v>
      </c>
    </row>
    <row r="5281" spans="1:25" x14ac:dyDescent="0.25">
      <c r="A5281" s="1">
        <v>44691</v>
      </c>
      <c r="B5281">
        <v>70878</v>
      </c>
      <c r="C5281" t="s">
        <v>115</v>
      </c>
      <c r="D5281" t="str">
        <f>VLOOKUP(sales_order1[[#This Row],[itemCode]],product_details3!B:C,2,0)</f>
        <v>SCRS30100</v>
      </c>
      <c r="E5281" t="s">
        <v>116</v>
      </c>
      <c r="F5281" t="s">
        <v>61</v>
      </c>
      <c r="G5281">
        <v>300</v>
      </c>
      <c r="H5281">
        <v>32.75</v>
      </c>
      <c r="I5281">
        <v>9825</v>
      </c>
      <c r="J5281">
        <v>11.25</v>
      </c>
      <c r="K5281">
        <v>3375</v>
      </c>
      <c r="L5281">
        <v>21.5</v>
      </c>
      <c r="M5281">
        <v>0.65648854961832059</v>
      </c>
      <c r="N5281">
        <v>6450</v>
      </c>
      <c r="O5281" t="s">
        <v>738</v>
      </c>
      <c r="P5281" t="s">
        <v>739</v>
      </c>
      <c r="Q5281" t="s">
        <v>107</v>
      </c>
      <c r="R5281" t="s">
        <v>40</v>
      </c>
      <c r="S5281" t="s">
        <v>101</v>
      </c>
      <c r="T5281" t="s">
        <v>740</v>
      </c>
      <c r="U5281" t="s">
        <v>1190</v>
      </c>
      <c r="V5281">
        <f>YEAR(sales_order1[[#This Row],[date]])</f>
        <v>2022</v>
      </c>
      <c r="W5281" t="str">
        <f>TEXT(sales_order1[[#This Row],[date]], "Mmm")</f>
        <v>May</v>
      </c>
      <c r="X5281">
        <f>VALUE(TEXT(sales_order1[[#This Row],[date]], "D"))</f>
        <v>10</v>
      </c>
      <c r="Y5281">
        <v>19</v>
      </c>
    </row>
    <row r="5282" spans="1:25" x14ac:dyDescent="0.25">
      <c r="A5282" s="1">
        <v>44691</v>
      </c>
      <c r="B5282">
        <v>70879</v>
      </c>
      <c r="C5282" t="s">
        <v>51</v>
      </c>
      <c r="D5282" t="str">
        <f>VLOOKUP(sales_order1[[#This Row],[itemCode]],product_details3!B:C,2,0)</f>
        <v>MSTH50</v>
      </c>
      <c r="E5282" t="s">
        <v>52</v>
      </c>
      <c r="F5282" t="s">
        <v>21</v>
      </c>
      <c r="G5282">
        <v>50</v>
      </c>
      <c r="H5282">
        <v>15.75</v>
      </c>
      <c r="I5282">
        <v>787.5</v>
      </c>
      <c r="J5282">
        <v>4.45</v>
      </c>
      <c r="K5282">
        <v>222.5</v>
      </c>
      <c r="L5282">
        <v>11.3</v>
      </c>
      <c r="M5282">
        <v>0.71746031746031746</v>
      </c>
      <c r="N5282">
        <v>565</v>
      </c>
      <c r="O5282" t="s">
        <v>660</v>
      </c>
      <c r="P5282" t="s">
        <v>661</v>
      </c>
      <c r="Q5282" t="s">
        <v>378</v>
      </c>
      <c r="R5282" t="s">
        <v>72</v>
      </c>
      <c r="S5282" t="s">
        <v>662</v>
      </c>
      <c r="T5282" t="s">
        <v>663</v>
      </c>
      <c r="U5282" t="s">
        <v>1188</v>
      </c>
      <c r="V5282">
        <f>YEAR(sales_order1[[#This Row],[date]])</f>
        <v>2022</v>
      </c>
      <c r="W5282" t="str">
        <f>TEXT(sales_order1[[#This Row],[date]], "Mmm")</f>
        <v>May</v>
      </c>
      <c r="X5282">
        <f>VALUE(TEXT(sales_order1[[#This Row],[date]], "D"))</f>
        <v>10</v>
      </c>
      <c r="Y5282">
        <v>19</v>
      </c>
    </row>
    <row r="5283" spans="1:25" x14ac:dyDescent="0.25">
      <c r="A5283" s="1">
        <v>44691</v>
      </c>
      <c r="B5283">
        <v>70880</v>
      </c>
      <c r="C5283" t="s">
        <v>28</v>
      </c>
      <c r="D5283" t="str">
        <f>VLOOKUP(sales_order1[[#This Row],[itemCode]],product_details3!B:C,2,0)</f>
        <v>SRMC30</v>
      </c>
      <c r="E5283" t="s">
        <v>29</v>
      </c>
      <c r="F5283" t="s">
        <v>30</v>
      </c>
      <c r="G5283">
        <v>100</v>
      </c>
      <c r="H5283">
        <v>22.6</v>
      </c>
      <c r="I5283">
        <v>2260</v>
      </c>
      <c r="J5283">
        <v>7.6</v>
      </c>
      <c r="K5283">
        <v>760</v>
      </c>
      <c r="L5283">
        <v>15</v>
      </c>
      <c r="M5283">
        <v>0.66371681415929207</v>
      </c>
      <c r="N5283">
        <v>1500</v>
      </c>
      <c r="O5283" t="s">
        <v>478</v>
      </c>
      <c r="P5283" t="s">
        <v>479</v>
      </c>
      <c r="Q5283" t="s">
        <v>186</v>
      </c>
      <c r="R5283" t="s">
        <v>112</v>
      </c>
      <c r="S5283" t="s">
        <v>246</v>
      </c>
      <c r="T5283" t="s">
        <v>480</v>
      </c>
      <c r="U5283" t="s">
        <v>1189</v>
      </c>
      <c r="V5283">
        <f>YEAR(sales_order1[[#This Row],[date]])</f>
        <v>2022</v>
      </c>
      <c r="W5283" t="str">
        <f>TEXT(sales_order1[[#This Row],[date]], "Mmm")</f>
        <v>May</v>
      </c>
      <c r="X5283">
        <f>VALUE(TEXT(sales_order1[[#This Row],[date]], "D"))</f>
        <v>10</v>
      </c>
      <c r="Y5283">
        <v>19</v>
      </c>
    </row>
    <row r="5284" spans="1:25" x14ac:dyDescent="0.25">
      <c r="A5284" s="1">
        <v>44691</v>
      </c>
      <c r="B5284">
        <v>70881</v>
      </c>
      <c r="C5284" t="s">
        <v>103</v>
      </c>
      <c r="D5284" t="str">
        <f>VLOOKUP(sales_order1[[#This Row],[itemCode]],product_details3!B:C,2,0)</f>
        <v>SCRT50</v>
      </c>
      <c r="E5284" t="s">
        <v>104</v>
      </c>
      <c r="F5284" t="s">
        <v>61</v>
      </c>
      <c r="G5284">
        <v>50</v>
      </c>
      <c r="H5284">
        <v>16.95</v>
      </c>
      <c r="I5284">
        <v>847.5</v>
      </c>
      <c r="J5284">
        <v>5.2</v>
      </c>
      <c r="K5284">
        <v>260</v>
      </c>
      <c r="L5284">
        <v>11.75</v>
      </c>
      <c r="M5284">
        <v>0.69321533923303835</v>
      </c>
      <c r="N5284">
        <v>587.5</v>
      </c>
      <c r="O5284" t="s">
        <v>152</v>
      </c>
      <c r="P5284" t="s">
        <v>153</v>
      </c>
      <c r="Q5284" t="s">
        <v>154</v>
      </c>
      <c r="R5284" t="s">
        <v>56</v>
      </c>
      <c r="S5284" t="s">
        <v>133</v>
      </c>
      <c r="T5284" t="s">
        <v>155</v>
      </c>
      <c r="U5284" t="s">
        <v>1191</v>
      </c>
      <c r="V5284">
        <f>YEAR(sales_order1[[#This Row],[date]])</f>
        <v>2022</v>
      </c>
      <c r="W5284" t="str">
        <f>TEXT(sales_order1[[#This Row],[date]], "Mmm")</f>
        <v>May</v>
      </c>
      <c r="X5284">
        <f>VALUE(TEXT(sales_order1[[#This Row],[date]], "D"))</f>
        <v>10</v>
      </c>
      <c r="Y5284">
        <v>19</v>
      </c>
    </row>
    <row r="5285" spans="1:25" x14ac:dyDescent="0.25">
      <c r="A5285" s="1">
        <v>44692</v>
      </c>
      <c r="B5285">
        <v>70882</v>
      </c>
      <c r="C5285" t="s">
        <v>122</v>
      </c>
      <c r="D5285" t="str">
        <f>VLOOKUP(sales_order1[[#This Row],[itemCode]],product_details3!B:C,2,0)</f>
        <v>TNRE150</v>
      </c>
      <c r="E5285" t="s">
        <v>123</v>
      </c>
      <c r="F5285" t="s">
        <v>124</v>
      </c>
      <c r="G5285">
        <v>50</v>
      </c>
      <c r="H5285">
        <v>16.95</v>
      </c>
      <c r="I5285">
        <v>847.5</v>
      </c>
      <c r="J5285">
        <v>5.2</v>
      </c>
      <c r="K5285">
        <v>260</v>
      </c>
      <c r="L5285">
        <v>11.75</v>
      </c>
      <c r="M5285">
        <v>0.69321533923303835</v>
      </c>
      <c r="N5285">
        <v>587.5</v>
      </c>
      <c r="O5285" t="s">
        <v>22</v>
      </c>
      <c r="P5285" t="s">
        <v>23</v>
      </c>
      <c r="Q5285" t="s">
        <v>24</v>
      </c>
      <c r="R5285" t="s">
        <v>25</v>
      </c>
      <c r="S5285" t="s">
        <v>26</v>
      </c>
      <c r="T5285" t="s">
        <v>27</v>
      </c>
      <c r="U5285" t="s">
        <v>1191</v>
      </c>
      <c r="V5285">
        <f>YEAR(sales_order1[[#This Row],[date]])</f>
        <v>2022</v>
      </c>
      <c r="W5285" t="str">
        <f>TEXT(sales_order1[[#This Row],[date]], "Mmm")</f>
        <v>May</v>
      </c>
      <c r="X5285">
        <f>VALUE(TEXT(sales_order1[[#This Row],[date]], "D"))</f>
        <v>11</v>
      </c>
      <c r="Y5285">
        <v>19</v>
      </c>
    </row>
    <row r="5286" spans="1:25" x14ac:dyDescent="0.25">
      <c r="A5286" s="1">
        <v>44692</v>
      </c>
      <c r="B5286">
        <v>70883</v>
      </c>
      <c r="C5286" t="s">
        <v>325</v>
      </c>
      <c r="D5286" t="str">
        <f>VLOOKUP(sales_order1[[#This Row],[itemCode]],product_details3!B:C,2,0)</f>
        <v>EXFG100</v>
      </c>
      <c r="E5286" t="s">
        <v>326</v>
      </c>
      <c r="F5286" t="s">
        <v>183</v>
      </c>
      <c r="G5286">
        <v>50</v>
      </c>
      <c r="H5286">
        <v>20.75</v>
      </c>
      <c r="I5286">
        <v>1037.5</v>
      </c>
      <c r="J5286">
        <v>7.45</v>
      </c>
      <c r="K5286">
        <v>372.5</v>
      </c>
      <c r="L5286">
        <v>13.3</v>
      </c>
      <c r="M5286">
        <v>0.64096385542168677</v>
      </c>
      <c r="N5286">
        <v>665</v>
      </c>
      <c r="O5286" t="s">
        <v>519</v>
      </c>
      <c r="P5286" t="s">
        <v>520</v>
      </c>
      <c r="Q5286" t="s">
        <v>383</v>
      </c>
      <c r="R5286" t="s">
        <v>72</v>
      </c>
      <c r="S5286" t="s">
        <v>459</v>
      </c>
      <c r="T5286" t="s">
        <v>521</v>
      </c>
      <c r="U5286" t="s">
        <v>1188</v>
      </c>
      <c r="V5286">
        <f>YEAR(sales_order1[[#This Row],[date]])</f>
        <v>2022</v>
      </c>
      <c r="W5286" t="str">
        <f>TEXT(sales_order1[[#This Row],[date]], "Mmm")</f>
        <v>May</v>
      </c>
      <c r="X5286">
        <f>VALUE(TEXT(sales_order1[[#This Row],[date]], "D"))</f>
        <v>11</v>
      </c>
      <c r="Y5286">
        <v>19</v>
      </c>
    </row>
    <row r="5287" spans="1:25" x14ac:dyDescent="0.25">
      <c r="A5287" s="1">
        <v>44692</v>
      </c>
      <c r="B5287">
        <v>70884</v>
      </c>
      <c r="C5287" t="s">
        <v>86</v>
      </c>
      <c r="D5287" t="str">
        <f>VLOOKUP(sales_order1[[#This Row],[itemCode]],product_details3!B:C,2,0)</f>
        <v>SRMH30</v>
      </c>
      <c r="E5287" t="s">
        <v>87</v>
      </c>
      <c r="F5287" t="s">
        <v>30</v>
      </c>
      <c r="G5287">
        <v>250</v>
      </c>
      <c r="H5287">
        <v>21</v>
      </c>
      <c r="I5287">
        <v>5250</v>
      </c>
      <c r="J5287">
        <v>6.6</v>
      </c>
      <c r="K5287">
        <v>1650</v>
      </c>
      <c r="L5287">
        <v>14.4</v>
      </c>
      <c r="M5287">
        <v>0.68571428571428572</v>
      </c>
      <c r="N5287">
        <v>3600</v>
      </c>
      <c r="O5287" t="s">
        <v>376</v>
      </c>
      <c r="P5287" t="s">
        <v>377</v>
      </c>
      <c r="Q5287" t="s">
        <v>378</v>
      </c>
      <c r="R5287" t="s">
        <v>72</v>
      </c>
      <c r="S5287" t="s">
        <v>379</v>
      </c>
      <c r="T5287" t="s">
        <v>380</v>
      </c>
      <c r="U5287" t="s">
        <v>1188</v>
      </c>
      <c r="V5287">
        <f>YEAR(sales_order1[[#This Row],[date]])</f>
        <v>2022</v>
      </c>
      <c r="W5287" t="str">
        <f>TEXT(sales_order1[[#This Row],[date]], "Mmm")</f>
        <v>May</v>
      </c>
      <c r="X5287">
        <f>VALUE(TEXT(sales_order1[[#This Row],[date]], "D"))</f>
        <v>11</v>
      </c>
      <c r="Y5287">
        <v>19</v>
      </c>
    </row>
    <row r="5288" spans="1:25" x14ac:dyDescent="0.25">
      <c r="A5288" s="1">
        <v>44692</v>
      </c>
      <c r="B5288">
        <v>70885</v>
      </c>
      <c r="C5288" t="s">
        <v>86</v>
      </c>
      <c r="D5288" t="str">
        <f>VLOOKUP(sales_order1[[#This Row],[itemCode]],product_details3!B:C,2,0)</f>
        <v>SRMH30</v>
      </c>
      <c r="E5288" t="s">
        <v>87</v>
      </c>
      <c r="F5288" t="s">
        <v>30</v>
      </c>
      <c r="G5288">
        <v>150</v>
      </c>
      <c r="H5288">
        <v>21</v>
      </c>
      <c r="I5288">
        <v>3150</v>
      </c>
      <c r="J5288">
        <v>6.6</v>
      </c>
      <c r="K5288">
        <v>990</v>
      </c>
      <c r="L5288">
        <v>14.4</v>
      </c>
      <c r="M5288">
        <v>0.68571428571428572</v>
      </c>
      <c r="N5288">
        <v>2160</v>
      </c>
      <c r="O5288" t="s">
        <v>694</v>
      </c>
      <c r="P5288" t="s">
        <v>695</v>
      </c>
      <c r="Q5288" t="s">
        <v>213</v>
      </c>
      <c r="R5288" t="s">
        <v>25</v>
      </c>
      <c r="S5288" t="s">
        <v>214</v>
      </c>
      <c r="T5288" t="s">
        <v>696</v>
      </c>
      <c r="U5288" t="s">
        <v>1191</v>
      </c>
      <c r="V5288">
        <f>YEAR(sales_order1[[#This Row],[date]])</f>
        <v>2022</v>
      </c>
      <c r="W5288" t="str">
        <f>TEXT(sales_order1[[#This Row],[date]], "Mmm")</f>
        <v>May</v>
      </c>
      <c r="X5288">
        <f>VALUE(TEXT(sales_order1[[#This Row],[date]], "D"))</f>
        <v>11</v>
      </c>
      <c r="Y5288">
        <v>19</v>
      </c>
    </row>
    <row r="5289" spans="1:25" x14ac:dyDescent="0.25">
      <c r="A5289" s="1">
        <v>44692</v>
      </c>
      <c r="B5289">
        <v>70886</v>
      </c>
      <c r="C5289" t="s">
        <v>386</v>
      </c>
      <c r="D5289" t="str">
        <f>VLOOKUP(sales_order1[[#This Row],[itemCode]],product_details3!B:C,2,0)</f>
        <v>EXFC100</v>
      </c>
      <c r="E5289" t="s">
        <v>387</v>
      </c>
      <c r="F5289" t="s">
        <v>183</v>
      </c>
      <c r="G5289">
        <v>100</v>
      </c>
      <c r="H5289">
        <v>24.65</v>
      </c>
      <c r="I5289">
        <v>2465</v>
      </c>
      <c r="J5289">
        <v>9.5500000000000007</v>
      </c>
      <c r="K5289">
        <v>955</v>
      </c>
      <c r="L5289">
        <v>15.1</v>
      </c>
      <c r="M5289">
        <v>0.61257606490872218</v>
      </c>
      <c r="N5289">
        <v>1510</v>
      </c>
      <c r="O5289" t="s">
        <v>582</v>
      </c>
      <c r="P5289" t="s">
        <v>583</v>
      </c>
      <c r="Q5289" t="s">
        <v>213</v>
      </c>
      <c r="R5289" t="s">
        <v>25</v>
      </c>
      <c r="S5289" t="s">
        <v>214</v>
      </c>
      <c r="T5289" t="s">
        <v>584</v>
      </c>
      <c r="U5289" t="s">
        <v>1191</v>
      </c>
      <c r="V5289">
        <f>YEAR(sales_order1[[#This Row],[date]])</f>
        <v>2022</v>
      </c>
      <c r="W5289" t="str">
        <f>TEXT(sales_order1[[#This Row],[date]], "Mmm")</f>
        <v>May</v>
      </c>
      <c r="X5289">
        <f>VALUE(TEXT(sales_order1[[#This Row],[date]], "D"))</f>
        <v>11</v>
      </c>
      <c r="Y5289">
        <v>19</v>
      </c>
    </row>
    <row r="5290" spans="1:25" x14ac:dyDescent="0.25">
      <c r="A5290" s="1">
        <v>44692</v>
      </c>
      <c r="B5290">
        <v>70887</v>
      </c>
      <c r="C5290" t="s">
        <v>103</v>
      </c>
      <c r="D5290" t="str">
        <f>VLOOKUP(sales_order1[[#This Row],[itemCode]],product_details3!B:C,2,0)</f>
        <v>SCRT50</v>
      </c>
      <c r="E5290" t="s">
        <v>104</v>
      </c>
      <c r="F5290" t="s">
        <v>61</v>
      </c>
      <c r="G5290">
        <v>50</v>
      </c>
      <c r="H5290">
        <v>16.95</v>
      </c>
      <c r="I5290">
        <v>847.5</v>
      </c>
      <c r="J5290">
        <v>5.2</v>
      </c>
      <c r="K5290">
        <v>260</v>
      </c>
      <c r="L5290">
        <v>11.75</v>
      </c>
      <c r="M5290">
        <v>0.69321533923303835</v>
      </c>
      <c r="N5290">
        <v>587.5</v>
      </c>
      <c r="O5290" t="s">
        <v>487</v>
      </c>
      <c r="P5290" t="s">
        <v>488</v>
      </c>
      <c r="Q5290" t="s">
        <v>48</v>
      </c>
      <c r="R5290" t="s">
        <v>25</v>
      </c>
      <c r="S5290" t="s">
        <v>286</v>
      </c>
      <c r="T5290" t="s">
        <v>489</v>
      </c>
      <c r="U5290" t="s">
        <v>1191</v>
      </c>
      <c r="V5290">
        <f>YEAR(sales_order1[[#This Row],[date]])</f>
        <v>2022</v>
      </c>
      <c r="W5290" t="str">
        <f>TEXT(sales_order1[[#This Row],[date]], "Mmm")</f>
        <v>May</v>
      </c>
      <c r="X5290">
        <f>VALUE(TEXT(sales_order1[[#This Row],[date]], "D"))</f>
        <v>11</v>
      </c>
      <c r="Y5290">
        <v>19</v>
      </c>
    </row>
    <row r="5291" spans="1:25" x14ac:dyDescent="0.25">
      <c r="A5291" s="1">
        <v>44692</v>
      </c>
      <c r="B5291">
        <v>70888</v>
      </c>
      <c r="C5291" t="s">
        <v>335</v>
      </c>
      <c r="D5291" t="str">
        <f>VLOOKUP(sales_order1[[#This Row],[itemCode]],product_details3!B:C,2,0)</f>
        <v>CLNF50</v>
      </c>
      <c r="E5291" t="s">
        <v>336</v>
      </c>
      <c r="F5291" t="s">
        <v>45</v>
      </c>
      <c r="G5291">
        <v>150</v>
      </c>
      <c r="H5291">
        <v>7.3</v>
      </c>
      <c r="I5291">
        <v>1095</v>
      </c>
      <c r="J5291">
        <v>2.8</v>
      </c>
      <c r="K5291">
        <v>420</v>
      </c>
      <c r="L5291">
        <v>4.5</v>
      </c>
      <c r="M5291">
        <v>0.61643835616438358</v>
      </c>
      <c r="N5291">
        <v>675</v>
      </c>
      <c r="O5291" t="s">
        <v>284</v>
      </c>
      <c r="P5291" t="s">
        <v>285</v>
      </c>
      <c r="Q5291" t="s">
        <v>48</v>
      </c>
      <c r="R5291" t="s">
        <v>25</v>
      </c>
      <c r="S5291" t="s">
        <v>286</v>
      </c>
      <c r="T5291" t="s">
        <v>287</v>
      </c>
      <c r="U5291" t="s">
        <v>1191</v>
      </c>
      <c r="V5291">
        <f>YEAR(sales_order1[[#This Row],[date]])</f>
        <v>2022</v>
      </c>
      <c r="W5291" t="str">
        <f>TEXT(sales_order1[[#This Row],[date]], "Mmm")</f>
        <v>May</v>
      </c>
      <c r="X5291">
        <f>VALUE(TEXT(sales_order1[[#This Row],[date]], "D"))</f>
        <v>11</v>
      </c>
      <c r="Y5291">
        <v>19</v>
      </c>
    </row>
    <row r="5292" spans="1:25" x14ac:dyDescent="0.25">
      <c r="A5292" s="1">
        <v>44692</v>
      </c>
      <c r="B5292">
        <v>70889</v>
      </c>
      <c r="C5292" t="s">
        <v>135</v>
      </c>
      <c r="D5292" t="str">
        <f>VLOOKUP(sales_order1[[#This Row],[itemCode]],product_details3!B:C,2,0)</f>
        <v>MSKSH</v>
      </c>
      <c r="E5292" t="s">
        <v>136</v>
      </c>
      <c r="F5292" t="s">
        <v>137</v>
      </c>
      <c r="G5292">
        <v>300</v>
      </c>
      <c r="H5292">
        <v>18.75</v>
      </c>
      <c r="I5292">
        <v>5625</v>
      </c>
      <c r="J5292">
        <v>7.45</v>
      </c>
      <c r="K5292">
        <v>2235</v>
      </c>
      <c r="L5292">
        <v>11.3</v>
      </c>
      <c r="M5292">
        <v>0.60266666666666668</v>
      </c>
      <c r="N5292">
        <v>3390</v>
      </c>
      <c r="O5292" t="s">
        <v>420</v>
      </c>
      <c r="P5292" t="s">
        <v>421</v>
      </c>
      <c r="Q5292" t="s">
        <v>77</v>
      </c>
      <c r="R5292" t="s">
        <v>72</v>
      </c>
      <c r="S5292" t="s">
        <v>78</v>
      </c>
      <c r="T5292" t="s">
        <v>422</v>
      </c>
      <c r="U5292" t="s">
        <v>1190</v>
      </c>
      <c r="V5292">
        <f>YEAR(sales_order1[[#This Row],[date]])</f>
        <v>2022</v>
      </c>
      <c r="W5292" t="str">
        <f>TEXT(sales_order1[[#This Row],[date]], "Mmm")</f>
        <v>May</v>
      </c>
      <c r="X5292">
        <f>VALUE(TEXT(sales_order1[[#This Row],[date]], "D"))</f>
        <v>11</v>
      </c>
      <c r="Y5292">
        <v>19</v>
      </c>
    </row>
    <row r="5293" spans="1:25" x14ac:dyDescent="0.25">
      <c r="A5293" s="1">
        <v>44692</v>
      </c>
      <c r="B5293">
        <v>70890</v>
      </c>
      <c r="C5293" t="s">
        <v>309</v>
      </c>
      <c r="D5293" t="str">
        <f>VLOOKUP(sales_order1[[#This Row],[itemCode]],product_details3!B:C,2,0)</f>
        <v>MSKC100</v>
      </c>
      <c r="E5293" t="s">
        <v>310</v>
      </c>
      <c r="F5293" t="s">
        <v>137</v>
      </c>
      <c r="G5293">
        <v>250</v>
      </c>
      <c r="H5293">
        <v>19.95</v>
      </c>
      <c r="I5293">
        <v>4987.5</v>
      </c>
      <c r="J5293">
        <v>8.1999999999999993</v>
      </c>
      <c r="K5293">
        <v>2050</v>
      </c>
      <c r="L5293">
        <v>11.75</v>
      </c>
      <c r="M5293">
        <v>0.58897243107769426</v>
      </c>
      <c r="N5293">
        <v>2937.5</v>
      </c>
      <c r="O5293" t="s">
        <v>636</v>
      </c>
      <c r="P5293" t="s">
        <v>637</v>
      </c>
      <c r="Q5293" t="s">
        <v>378</v>
      </c>
      <c r="R5293" t="s">
        <v>72</v>
      </c>
      <c r="S5293" t="s">
        <v>638</v>
      </c>
      <c r="T5293" t="s">
        <v>639</v>
      </c>
      <c r="U5293" t="s">
        <v>1188</v>
      </c>
      <c r="V5293">
        <f>YEAR(sales_order1[[#This Row],[date]])</f>
        <v>2022</v>
      </c>
      <c r="W5293" t="str">
        <f>TEXT(sales_order1[[#This Row],[date]], "Mmm")</f>
        <v>May</v>
      </c>
      <c r="X5293">
        <f>VALUE(TEXT(sales_order1[[#This Row],[date]], "D"))</f>
        <v>11</v>
      </c>
      <c r="Y5293">
        <v>19</v>
      </c>
    </row>
    <row r="5294" spans="1:25" x14ac:dyDescent="0.25">
      <c r="A5294" s="1">
        <v>44692</v>
      </c>
      <c r="B5294">
        <v>70891</v>
      </c>
      <c r="C5294" t="s">
        <v>204</v>
      </c>
      <c r="D5294" t="str">
        <f>VLOOKUP(sales_order1[[#This Row],[itemCode]],product_details3!B:C,2,0)</f>
        <v>MKRM150</v>
      </c>
      <c r="E5294" t="s">
        <v>205</v>
      </c>
      <c r="F5294" t="s">
        <v>151</v>
      </c>
      <c r="G5294">
        <v>50</v>
      </c>
      <c r="H5294">
        <v>10.75</v>
      </c>
      <c r="I5294">
        <v>537.5</v>
      </c>
      <c r="J5294">
        <v>4.45</v>
      </c>
      <c r="K5294">
        <v>222.5</v>
      </c>
      <c r="L5294">
        <v>6.3</v>
      </c>
      <c r="M5294">
        <v>0.586046511627907</v>
      </c>
      <c r="N5294">
        <v>315</v>
      </c>
      <c r="O5294" t="s">
        <v>322</v>
      </c>
      <c r="P5294" t="s">
        <v>323</v>
      </c>
      <c r="Q5294" t="s">
        <v>39</v>
      </c>
      <c r="R5294" t="s">
        <v>40</v>
      </c>
      <c r="S5294" t="s">
        <v>41</v>
      </c>
      <c r="T5294" t="s">
        <v>324</v>
      </c>
      <c r="U5294" t="s">
        <v>1188</v>
      </c>
      <c r="V5294">
        <f>YEAR(sales_order1[[#This Row],[date]])</f>
        <v>2022</v>
      </c>
      <c r="W5294" t="str">
        <f>TEXT(sales_order1[[#This Row],[date]], "Mmm")</f>
        <v>May</v>
      </c>
      <c r="X5294">
        <f>VALUE(TEXT(sales_order1[[#This Row],[date]], "D"))</f>
        <v>11</v>
      </c>
      <c r="Y5294">
        <v>19</v>
      </c>
    </row>
    <row r="5295" spans="1:25" x14ac:dyDescent="0.25">
      <c r="A5295" s="1">
        <v>44692</v>
      </c>
      <c r="B5295">
        <v>70892</v>
      </c>
      <c r="C5295" t="s">
        <v>320</v>
      </c>
      <c r="D5295" t="str">
        <f>VLOOKUP(sales_order1[[#This Row],[itemCode]],product_details3!B:C,2,0)</f>
        <v>SCR50+100</v>
      </c>
      <c r="E5295" t="s">
        <v>321</v>
      </c>
      <c r="F5295" t="s">
        <v>61</v>
      </c>
      <c r="G5295">
        <v>400</v>
      </c>
      <c r="H5295">
        <v>26.25</v>
      </c>
      <c r="I5295">
        <v>10500</v>
      </c>
      <c r="J5295">
        <v>7.75</v>
      </c>
      <c r="K5295">
        <v>3100</v>
      </c>
      <c r="L5295">
        <v>18.5</v>
      </c>
      <c r="M5295">
        <v>0.70476190476190481</v>
      </c>
      <c r="N5295">
        <v>7400</v>
      </c>
      <c r="O5295" t="s">
        <v>248</v>
      </c>
      <c r="P5295" t="s">
        <v>249</v>
      </c>
      <c r="Q5295" t="s">
        <v>191</v>
      </c>
      <c r="R5295" t="s">
        <v>56</v>
      </c>
      <c r="S5295" t="s">
        <v>192</v>
      </c>
      <c r="T5295" t="s">
        <v>250</v>
      </c>
      <c r="U5295" t="s">
        <v>1191</v>
      </c>
      <c r="V5295">
        <f>YEAR(sales_order1[[#This Row],[date]])</f>
        <v>2022</v>
      </c>
      <c r="W5295" t="str">
        <f>TEXT(sales_order1[[#This Row],[date]], "Mmm")</f>
        <v>May</v>
      </c>
      <c r="X5295">
        <f>VALUE(TEXT(sales_order1[[#This Row],[date]], "D"))</f>
        <v>11</v>
      </c>
      <c r="Y5295">
        <v>19</v>
      </c>
    </row>
    <row r="5296" spans="1:25" x14ac:dyDescent="0.25">
      <c r="A5296" s="1">
        <v>44693</v>
      </c>
      <c r="B5296">
        <v>70893</v>
      </c>
      <c r="C5296" t="s">
        <v>149</v>
      </c>
      <c r="D5296" t="str">
        <f>VLOOKUP(sales_order1[[#This Row],[itemCode]],product_details3!B:C,2,0)</f>
        <v>MKRW80</v>
      </c>
      <c r="E5296" t="s">
        <v>150</v>
      </c>
      <c r="F5296" t="s">
        <v>151</v>
      </c>
      <c r="G5296">
        <v>100</v>
      </c>
      <c r="H5296">
        <v>14.65</v>
      </c>
      <c r="I5296">
        <v>1465</v>
      </c>
      <c r="J5296">
        <v>6.55</v>
      </c>
      <c r="K5296">
        <v>655</v>
      </c>
      <c r="L5296">
        <v>8.1</v>
      </c>
      <c r="M5296">
        <v>0.55290102389078488</v>
      </c>
      <c r="N5296">
        <v>810</v>
      </c>
      <c r="O5296" t="s">
        <v>603</v>
      </c>
      <c r="P5296" t="s">
        <v>604</v>
      </c>
      <c r="Q5296" t="s">
        <v>100</v>
      </c>
      <c r="R5296" t="s">
        <v>40</v>
      </c>
      <c r="S5296" t="s">
        <v>101</v>
      </c>
      <c r="T5296" t="s">
        <v>605</v>
      </c>
      <c r="U5296" t="s">
        <v>1190</v>
      </c>
      <c r="V5296">
        <f>YEAR(sales_order1[[#This Row],[date]])</f>
        <v>2022</v>
      </c>
      <c r="W5296" t="str">
        <f>TEXT(sales_order1[[#This Row],[date]], "Mmm")</f>
        <v>May</v>
      </c>
      <c r="X5296">
        <f>VALUE(TEXT(sales_order1[[#This Row],[date]], "D"))</f>
        <v>12</v>
      </c>
      <c r="Y5296">
        <v>19</v>
      </c>
    </row>
    <row r="5297" spans="1:25" x14ac:dyDescent="0.25">
      <c r="A5297" s="1">
        <v>44693</v>
      </c>
      <c r="B5297">
        <v>70894</v>
      </c>
      <c r="C5297" t="s">
        <v>67</v>
      </c>
      <c r="D5297" t="str">
        <f>VLOOKUP(sales_order1[[#This Row],[itemCode]],product_details3!B:C,2,0)</f>
        <v>SRMH15</v>
      </c>
      <c r="E5297" t="s">
        <v>68</v>
      </c>
      <c r="F5297" t="s">
        <v>30</v>
      </c>
      <c r="G5297">
        <v>50</v>
      </c>
      <c r="H5297">
        <v>15.75</v>
      </c>
      <c r="I5297">
        <v>787.5</v>
      </c>
      <c r="J5297">
        <v>5.45</v>
      </c>
      <c r="K5297">
        <v>272.5</v>
      </c>
      <c r="L5297">
        <v>10.3</v>
      </c>
      <c r="M5297">
        <v>0.65396825396825398</v>
      </c>
      <c r="N5297">
        <v>515</v>
      </c>
      <c r="O5297" t="s">
        <v>761</v>
      </c>
      <c r="P5297" t="s">
        <v>762</v>
      </c>
      <c r="Q5297" t="s">
        <v>24</v>
      </c>
      <c r="R5297" t="s">
        <v>25</v>
      </c>
      <c r="S5297" t="s">
        <v>33</v>
      </c>
      <c r="T5297" t="s">
        <v>705</v>
      </c>
      <c r="U5297" t="s">
        <v>1191</v>
      </c>
      <c r="V5297">
        <f>YEAR(sales_order1[[#This Row],[date]])</f>
        <v>2022</v>
      </c>
      <c r="W5297" t="str">
        <f>TEXT(sales_order1[[#This Row],[date]], "Mmm")</f>
        <v>May</v>
      </c>
      <c r="X5297">
        <f>VALUE(TEXT(sales_order1[[#This Row],[date]], "D"))</f>
        <v>12</v>
      </c>
      <c r="Y5297">
        <v>19</v>
      </c>
    </row>
    <row r="5298" spans="1:25" x14ac:dyDescent="0.25">
      <c r="A5298" s="1">
        <v>44693</v>
      </c>
      <c r="B5298">
        <v>70895</v>
      </c>
      <c r="C5298" t="s">
        <v>19</v>
      </c>
      <c r="D5298" t="str">
        <f>VLOOKUP(sales_order1[[#This Row],[itemCode]],product_details3!B:C,2,0)</f>
        <v>MSTH100</v>
      </c>
      <c r="E5298" t="s">
        <v>20</v>
      </c>
      <c r="F5298" t="s">
        <v>21</v>
      </c>
      <c r="G5298">
        <v>100</v>
      </c>
      <c r="H5298">
        <v>26.25</v>
      </c>
      <c r="I5298">
        <v>2625</v>
      </c>
      <c r="J5298">
        <v>7.75</v>
      </c>
      <c r="K5298">
        <v>775</v>
      </c>
      <c r="L5298">
        <v>18.5</v>
      </c>
      <c r="M5298">
        <v>0.70476190476190481</v>
      </c>
      <c r="N5298">
        <v>1850</v>
      </c>
      <c r="O5298" t="s">
        <v>341</v>
      </c>
      <c r="P5298" t="s">
        <v>342</v>
      </c>
      <c r="Q5298" t="s">
        <v>146</v>
      </c>
      <c r="R5298" t="s">
        <v>112</v>
      </c>
      <c r="S5298" t="s">
        <v>343</v>
      </c>
      <c r="T5298" t="s">
        <v>95</v>
      </c>
      <c r="U5298" t="s">
        <v>1190</v>
      </c>
      <c r="V5298">
        <f>YEAR(sales_order1[[#This Row],[date]])</f>
        <v>2022</v>
      </c>
      <c r="W5298" t="str">
        <f>TEXT(sales_order1[[#This Row],[date]], "Mmm")</f>
        <v>May</v>
      </c>
      <c r="X5298">
        <f>VALUE(TEXT(sales_order1[[#This Row],[date]], "D"))</f>
        <v>12</v>
      </c>
      <c r="Y5298">
        <v>19</v>
      </c>
    </row>
    <row r="5299" spans="1:25" x14ac:dyDescent="0.25">
      <c r="A5299" s="1">
        <v>44693</v>
      </c>
      <c r="B5299">
        <v>70896</v>
      </c>
      <c r="C5299" t="s">
        <v>19</v>
      </c>
      <c r="D5299" t="str">
        <f>VLOOKUP(sales_order1[[#This Row],[itemCode]],product_details3!B:C,2,0)</f>
        <v>MSTH100</v>
      </c>
      <c r="E5299" t="s">
        <v>20</v>
      </c>
      <c r="F5299" t="s">
        <v>21</v>
      </c>
      <c r="G5299">
        <v>150</v>
      </c>
      <c r="H5299">
        <v>26.25</v>
      </c>
      <c r="I5299">
        <v>3937.5</v>
      </c>
      <c r="J5299">
        <v>7.75</v>
      </c>
      <c r="K5299">
        <v>1162.5</v>
      </c>
      <c r="L5299">
        <v>18.5</v>
      </c>
      <c r="M5299">
        <v>0.70476190476190481</v>
      </c>
      <c r="N5299">
        <v>2775</v>
      </c>
      <c r="O5299" t="s">
        <v>828</v>
      </c>
      <c r="P5299" t="s">
        <v>829</v>
      </c>
      <c r="Q5299" t="s">
        <v>378</v>
      </c>
      <c r="R5299" t="s">
        <v>72</v>
      </c>
      <c r="S5299" t="s">
        <v>662</v>
      </c>
      <c r="T5299" t="s">
        <v>663</v>
      </c>
      <c r="U5299" t="s">
        <v>1188</v>
      </c>
      <c r="V5299">
        <f>YEAR(sales_order1[[#This Row],[date]])</f>
        <v>2022</v>
      </c>
      <c r="W5299" t="str">
        <f>TEXT(sales_order1[[#This Row],[date]], "Mmm")</f>
        <v>May</v>
      </c>
      <c r="X5299">
        <f>VALUE(TEXT(sales_order1[[#This Row],[date]], "D"))</f>
        <v>12</v>
      </c>
      <c r="Y5299">
        <v>19</v>
      </c>
    </row>
    <row r="5300" spans="1:25" x14ac:dyDescent="0.25">
      <c r="A5300" s="1">
        <v>44693</v>
      </c>
      <c r="B5300">
        <v>70897</v>
      </c>
      <c r="C5300" t="s">
        <v>149</v>
      </c>
      <c r="D5300" t="str">
        <f>VLOOKUP(sales_order1[[#This Row],[itemCode]],product_details3!B:C,2,0)</f>
        <v>MKRW80</v>
      </c>
      <c r="E5300" t="s">
        <v>150</v>
      </c>
      <c r="F5300" t="s">
        <v>151</v>
      </c>
      <c r="G5300">
        <v>150</v>
      </c>
      <c r="H5300">
        <v>14.65</v>
      </c>
      <c r="I5300">
        <v>2197.5</v>
      </c>
      <c r="J5300">
        <v>6.55</v>
      </c>
      <c r="K5300">
        <v>982.5</v>
      </c>
      <c r="L5300">
        <v>8.1</v>
      </c>
      <c r="M5300">
        <v>0.55290102389078488</v>
      </c>
      <c r="N5300">
        <v>1215</v>
      </c>
      <c r="O5300" t="s">
        <v>138</v>
      </c>
      <c r="P5300" t="s">
        <v>139</v>
      </c>
      <c r="Q5300" t="s">
        <v>77</v>
      </c>
      <c r="R5300" t="s">
        <v>72</v>
      </c>
      <c r="S5300" t="s">
        <v>140</v>
      </c>
      <c r="T5300" t="s">
        <v>141</v>
      </c>
      <c r="U5300" t="s">
        <v>1190</v>
      </c>
      <c r="V5300">
        <f>YEAR(sales_order1[[#This Row],[date]])</f>
        <v>2022</v>
      </c>
      <c r="W5300" t="str">
        <f>TEXT(sales_order1[[#This Row],[date]], "Mmm")</f>
        <v>May</v>
      </c>
      <c r="X5300">
        <f>VALUE(TEXT(sales_order1[[#This Row],[date]], "D"))</f>
        <v>12</v>
      </c>
      <c r="Y5300">
        <v>19</v>
      </c>
    </row>
    <row r="5301" spans="1:25" x14ac:dyDescent="0.25">
      <c r="A5301" s="1">
        <v>44693</v>
      </c>
      <c r="B5301">
        <v>70898</v>
      </c>
      <c r="C5301" t="s">
        <v>315</v>
      </c>
      <c r="D5301" t="str">
        <f>VLOOKUP(sales_order1[[#This Row],[itemCode]],product_details3!B:C,2,0)</f>
        <v>EXFG50</v>
      </c>
      <c r="E5301" t="s">
        <v>316</v>
      </c>
      <c r="F5301" t="s">
        <v>183</v>
      </c>
      <c r="G5301">
        <v>100</v>
      </c>
      <c r="H5301">
        <v>15.75</v>
      </c>
      <c r="I5301">
        <v>1575</v>
      </c>
      <c r="J5301">
        <v>5.45</v>
      </c>
      <c r="K5301">
        <v>545</v>
      </c>
      <c r="L5301">
        <v>10.3</v>
      </c>
      <c r="M5301">
        <v>0.65396825396825398</v>
      </c>
      <c r="N5301">
        <v>1030</v>
      </c>
      <c r="O5301" t="s">
        <v>502</v>
      </c>
      <c r="P5301" t="s">
        <v>503</v>
      </c>
      <c r="Q5301" t="s">
        <v>218</v>
      </c>
      <c r="R5301" t="s">
        <v>40</v>
      </c>
      <c r="S5301" t="s">
        <v>219</v>
      </c>
      <c r="T5301" t="s">
        <v>504</v>
      </c>
      <c r="U5301" t="s">
        <v>1190</v>
      </c>
      <c r="V5301">
        <f>YEAR(sales_order1[[#This Row],[date]])</f>
        <v>2022</v>
      </c>
      <c r="W5301" t="str">
        <f>TEXT(sales_order1[[#This Row],[date]], "Mmm")</f>
        <v>May</v>
      </c>
      <c r="X5301">
        <f>VALUE(TEXT(sales_order1[[#This Row],[date]], "D"))</f>
        <v>12</v>
      </c>
      <c r="Y5301">
        <v>19</v>
      </c>
    </row>
    <row r="5302" spans="1:25" x14ac:dyDescent="0.25">
      <c r="A5302" s="1">
        <v>44693</v>
      </c>
      <c r="B5302">
        <v>70899</v>
      </c>
      <c r="C5302" t="s">
        <v>115</v>
      </c>
      <c r="D5302" t="str">
        <f>VLOOKUP(sales_order1[[#This Row],[itemCode]],product_details3!B:C,2,0)</f>
        <v>SCRS30100</v>
      </c>
      <c r="E5302" t="s">
        <v>116</v>
      </c>
      <c r="F5302" t="s">
        <v>61</v>
      </c>
      <c r="G5302">
        <v>450</v>
      </c>
      <c r="H5302">
        <v>32.75</v>
      </c>
      <c r="I5302">
        <v>14737.5</v>
      </c>
      <c r="J5302">
        <v>11.25</v>
      </c>
      <c r="K5302">
        <v>5062.5</v>
      </c>
      <c r="L5302">
        <v>21.5</v>
      </c>
      <c r="M5302">
        <v>0.65648854961832059</v>
      </c>
      <c r="N5302">
        <v>9675</v>
      </c>
      <c r="O5302" t="s">
        <v>664</v>
      </c>
      <c r="P5302" t="s">
        <v>665</v>
      </c>
      <c r="Q5302" t="s">
        <v>48</v>
      </c>
      <c r="R5302" t="s">
        <v>25</v>
      </c>
      <c r="S5302" t="s">
        <v>286</v>
      </c>
      <c r="T5302" t="s">
        <v>666</v>
      </c>
      <c r="U5302" t="s">
        <v>1191</v>
      </c>
      <c r="V5302">
        <f>YEAR(sales_order1[[#This Row],[date]])</f>
        <v>2022</v>
      </c>
      <c r="W5302" t="str">
        <f>TEXT(sales_order1[[#This Row],[date]], "Mmm")</f>
        <v>May</v>
      </c>
      <c r="X5302">
        <f>VALUE(TEXT(sales_order1[[#This Row],[date]], "D"))</f>
        <v>12</v>
      </c>
      <c r="Y5302">
        <v>19</v>
      </c>
    </row>
    <row r="5303" spans="1:25" x14ac:dyDescent="0.25">
      <c r="A5303" s="1">
        <v>44693</v>
      </c>
      <c r="B5303">
        <v>70900</v>
      </c>
      <c r="C5303" t="s">
        <v>86</v>
      </c>
      <c r="D5303" t="str">
        <f>VLOOKUP(sales_order1[[#This Row],[itemCode]],product_details3!B:C,2,0)</f>
        <v>SRMH30</v>
      </c>
      <c r="E5303" t="s">
        <v>87</v>
      </c>
      <c r="F5303" t="s">
        <v>30</v>
      </c>
      <c r="G5303">
        <v>250</v>
      </c>
      <c r="H5303">
        <v>21</v>
      </c>
      <c r="I5303">
        <v>5250</v>
      </c>
      <c r="J5303">
        <v>6.6</v>
      </c>
      <c r="K5303">
        <v>1650</v>
      </c>
      <c r="L5303">
        <v>14.4</v>
      </c>
      <c r="M5303">
        <v>0.68571428571428572</v>
      </c>
      <c r="N5303">
        <v>3600</v>
      </c>
      <c r="O5303" t="s">
        <v>830</v>
      </c>
      <c r="P5303" t="s">
        <v>831</v>
      </c>
      <c r="Q5303" t="s">
        <v>160</v>
      </c>
      <c r="R5303" t="s">
        <v>112</v>
      </c>
      <c r="S5303" t="s">
        <v>297</v>
      </c>
      <c r="T5303" t="s">
        <v>298</v>
      </c>
      <c r="U5303" t="s">
        <v>1189</v>
      </c>
      <c r="V5303">
        <f>YEAR(sales_order1[[#This Row],[date]])</f>
        <v>2022</v>
      </c>
      <c r="W5303" t="str">
        <f>TEXT(sales_order1[[#This Row],[date]], "Mmm")</f>
        <v>May</v>
      </c>
      <c r="X5303">
        <f>VALUE(TEXT(sales_order1[[#This Row],[date]], "D"))</f>
        <v>12</v>
      </c>
      <c r="Y5303">
        <v>19</v>
      </c>
    </row>
    <row r="5304" spans="1:25" x14ac:dyDescent="0.25">
      <c r="A5304" s="1">
        <v>44693</v>
      </c>
      <c r="B5304">
        <v>70901</v>
      </c>
      <c r="C5304" t="s">
        <v>135</v>
      </c>
      <c r="D5304" t="str">
        <f>VLOOKUP(sales_order1[[#This Row],[itemCode]],product_details3!B:C,2,0)</f>
        <v>MSKSH</v>
      </c>
      <c r="E5304" t="s">
        <v>136</v>
      </c>
      <c r="F5304" t="s">
        <v>137</v>
      </c>
      <c r="G5304">
        <v>250</v>
      </c>
      <c r="H5304">
        <v>18.75</v>
      </c>
      <c r="I5304">
        <v>4687.5</v>
      </c>
      <c r="J5304">
        <v>7.45</v>
      </c>
      <c r="K5304">
        <v>1862.5</v>
      </c>
      <c r="L5304">
        <v>11.3</v>
      </c>
      <c r="M5304">
        <v>0.60266666666666668</v>
      </c>
      <c r="N5304">
        <v>2825</v>
      </c>
      <c r="O5304" t="s">
        <v>750</v>
      </c>
      <c r="P5304" t="s">
        <v>751</v>
      </c>
      <c r="Q5304" t="s">
        <v>132</v>
      </c>
      <c r="R5304" t="s">
        <v>56</v>
      </c>
      <c r="S5304" t="s">
        <v>133</v>
      </c>
      <c r="T5304" t="s">
        <v>578</v>
      </c>
      <c r="U5304" t="s">
        <v>1191</v>
      </c>
      <c r="V5304">
        <f>YEAR(sales_order1[[#This Row],[date]])</f>
        <v>2022</v>
      </c>
      <c r="W5304" t="str">
        <f>TEXT(sales_order1[[#This Row],[date]], "Mmm")</f>
        <v>May</v>
      </c>
      <c r="X5304">
        <f>VALUE(TEXT(sales_order1[[#This Row],[date]], "D"))</f>
        <v>12</v>
      </c>
      <c r="Y5304">
        <v>19</v>
      </c>
    </row>
    <row r="5305" spans="1:25" x14ac:dyDescent="0.25">
      <c r="A5305" s="1">
        <v>44694</v>
      </c>
      <c r="B5305">
        <v>70902</v>
      </c>
      <c r="C5305" t="s">
        <v>51</v>
      </c>
      <c r="D5305" t="str">
        <f>VLOOKUP(sales_order1[[#This Row],[itemCode]],product_details3!B:C,2,0)</f>
        <v>MSTH50</v>
      </c>
      <c r="E5305" t="s">
        <v>52</v>
      </c>
      <c r="F5305" t="s">
        <v>21</v>
      </c>
      <c r="G5305">
        <v>150</v>
      </c>
      <c r="H5305">
        <v>15.75</v>
      </c>
      <c r="I5305">
        <v>2362.5</v>
      </c>
      <c r="J5305">
        <v>4.45</v>
      </c>
      <c r="K5305">
        <v>667.5</v>
      </c>
      <c r="L5305">
        <v>11.3</v>
      </c>
      <c r="M5305">
        <v>0.71746031746031746</v>
      </c>
      <c r="N5305">
        <v>1695</v>
      </c>
      <c r="O5305" t="s">
        <v>392</v>
      </c>
      <c r="P5305" t="s">
        <v>393</v>
      </c>
      <c r="Q5305" t="s">
        <v>264</v>
      </c>
      <c r="R5305" t="s">
        <v>56</v>
      </c>
      <c r="S5305" t="s">
        <v>133</v>
      </c>
      <c r="T5305" t="s">
        <v>394</v>
      </c>
      <c r="U5305" t="s">
        <v>1191</v>
      </c>
      <c r="V5305">
        <f>YEAR(sales_order1[[#This Row],[date]])</f>
        <v>2022</v>
      </c>
      <c r="W5305" t="str">
        <f>TEXT(sales_order1[[#This Row],[date]], "Mmm")</f>
        <v>May</v>
      </c>
      <c r="X5305">
        <f>VALUE(TEXT(sales_order1[[#This Row],[date]], "D"))</f>
        <v>13</v>
      </c>
      <c r="Y5305">
        <v>19</v>
      </c>
    </row>
    <row r="5306" spans="1:25" x14ac:dyDescent="0.25">
      <c r="A5306" s="1">
        <v>44694</v>
      </c>
      <c r="B5306">
        <v>70903</v>
      </c>
      <c r="C5306" t="s">
        <v>86</v>
      </c>
      <c r="D5306" t="str">
        <f>VLOOKUP(sales_order1[[#This Row],[itemCode]],product_details3!B:C,2,0)</f>
        <v>SRMH30</v>
      </c>
      <c r="E5306" t="s">
        <v>87</v>
      </c>
      <c r="F5306" t="s">
        <v>30</v>
      </c>
      <c r="G5306">
        <v>300</v>
      </c>
      <c r="H5306">
        <v>21</v>
      </c>
      <c r="I5306">
        <v>6300</v>
      </c>
      <c r="J5306">
        <v>6.6</v>
      </c>
      <c r="K5306">
        <v>1980</v>
      </c>
      <c r="L5306">
        <v>14.4</v>
      </c>
      <c r="M5306">
        <v>0.68571428571428572</v>
      </c>
      <c r="N5306">
        <v>4320</v>
      </c>
      <c r="O5306" t="s">
        <v>771</v>
      </c>
      <c r="P5306" t="s">
        <v>772</v>
      </c>
      <c r="Q5306" t="s">
        <v>160</v>
      </c>
      <c r="R5306" t="s">
        <v>112</v>
      </c>
      <c r="S5306" t="s">
        <v>297</v>
      </c>
      <c r="T5306" t="s">
        <v>693</v>
      </c>
      <c r="U5306" t="s">
        <v>1189</v>
      </c>
      <c r="V5306">
        <f>YEAR(sales_order1[[#This Row],[date]])</f>
        <v>2022</v>
      </c>
      <c r="W5306" t="str">
        <f>TEXT(sales_order1[[#This Row],[date]], "Mmm")</f>
        <v>May</v>
      </c>
      <c r="X5306">
        <f>VALUE(TEXT(sales_order1[[#This Row],[date]], "D"))</f>
        <v>13</v>
      </c>
      <c r="Y5306">
        <v>19</v>
      </c>
    </row>
    <row r="5307" spans="1:25" x14ac:dyDescent="0.25">
      <c r="A5307" s="1">
        <v>44694</v>
      </c>
      <c r="B5307">
        <v>70904</v>
      </c>
      <c r="C5307" t="s">
        <v>256</v>
      </c>
      <c r="D5307" t="str">
        <f>VLOOKUP(sales_order1[[#This Row],[itemCode]],product_details3!B:C,2,0)</f>
        <v>MSKC50</v>
      </c>
      <c r="E5307" t="s">
        <v>257</v>
      </c>
      <c r="F5307" t="s">
        <v>137</v>
      </c>
      <c r="G5307">
        <v>100</v>
      </c>
      <c r="H5307">
        <v>11.95</v>
      </c>
      <c r="I5307">
        <v>1195</v>
      </c>
      <c r="J5307">
        <v>5.2</v>
      </c>
      <c r="K5307">
        <v>520</v>
      </c>
      <c r="L5307">
        <v>6.75</v>
      </c>
      <c r="M5307">
        <v>0.56485355648535562</v>
      </c>
      <c r="N5307">
        <v>675</v>
      </c>
      <c r="O5307" t="s">
        <v>130</v>
      </c>
      <c r="P5307" t="s">
        <v>131</v>
      </c>
      <c r="Q5307" t="s">
        <v>132</v>
      </c>
      <c r="R5307" t="s">
        <v>56</v>
      </c>
      <c r="S5307" t="s">
        <v>133</v>
      </c>
      <c r="T5307" t="s">
        <v>134</v>
      </c>
      <c r="U5307" t="s">
        <v>1191</v>
      </c>
      <c r="V5307">
        <f>YEAR(sales_order1[[#This Row],[date]])</f>
        <v>2022</v>
      </c>
      <c r="W5307" t="str">
        <f>TEXT(sales_order1[[#This Row],[date]], "Mmm")</f>
        <v>May</v>
      </c>
      <c r="X5307">
        <f>VALUE(TEXT(sales_order1[[#This Row],[date]], "D"))</f>
        <v>13</v>
      </c>
      <c r="Y5307">
        <v>19</v>
      </c>
    </row>
    <row r="5308" spans="1:25" x14ac:dyDescent="0.25">
      <c r="A5308" s="1">
        <v>44694</v>
      </c>
      <c r="B5308">
        <v>70905</v>
      </c>
      <c r="C5308" t="s">
        <v>335</v>
      </c>
      <c r="D5308" t="str">
        <f>VLOOKUP(sales_order1[[#This Row],[itemCode]],product_details3!B:C,2,0)</f>
        <v>CLNF50</v>
      </c>
      <c r="E5308" t="s">
        <v>336</v>
      </c>
      <c r="F5308" t="s">
        <v>45</v>
      </c>
      <c r="G5308">
        <v>200</v>
      </c>
      <c r="H5308">
        <v>7.3</v>
      </c>
      <c r="I5308">
        <v>1460</v>
      </c>
      <c r="J5308">
        <v>2.8</v>
      </c>
      <c r="K5308">
        <v>560</v>
      </c>
      <c r="L5308">
        <v>4.5</v>
      </c>
      <c r="M5308">
        <v>0.61643835616438358</v>
      </c>
      <c r="N5308">
        <v>900</v>
      </c>
      <c r="O5308" t="s">
        <v>223</v>
      </c>
      <c r="P5308" t="s">
        <v>224</v>
      </c>
      <c r="Q5308" t="s">
        <v>55</v>
      </c>
      <c r="R5308" t="s">
        <v>56</v>
      </c>
      <c r="S5308" t="s">
        <v>225</v>
      </c>
      <c r="T5308" t="s">
        <v>226</v>
      </c>
      <c r="U5308" t="s">
        <v>1191</v>
      </c>
      <c r="V5308">
        <f>YEAR(sales_order1[[#This Row],[date]])</f>
        <v>2022</v>
      </c>
      <c r="W5308" t="str">
        <f>TEXT(sales_order1[[#This Row],[date]], "Mmm")</f>
        <v>May</v>
      </c>
      <c r="X5308">
        <f>VALUE(TEXT(sales_order1[[#This Row],[date]], "D"))</f>
        <v>13</v>
      </c>
      <c r="Y5308">
        <v>19</v>
      </c>
    </row>
    <row r="5309" spans="1:25" x14ac:dyDescent="0.25">
      <c r="A5309" s="1">
        <v>44694</v>
      </c>
      <c r="B5309">
        <v>70906</v>
      </c>
      <c r="C5309" t="s">
        <v>135</v>
      </c>
      <c r="D5309" t="str">
        <f>VLOOKUP(sales_order1[[#This Row],[itemCode]],product_details3!B:C,2,0)</f>
        <v>MSKSH</v>
      </c>
      <c r="E5309" t="s">
        <v>136</v>
      </c>
      <c r="F5309" t="s">
        <v>137</v>
      </c>
      <c r="G5309">
        <v>300</v>
      </c>
      <c r="H5309">
        <v>18.75</v>
      </c>
      <c r="I5309">
        <v>5625</v>
      </c>
      <c r="J5309">
        <v>7.45</v>
      </c>
      <c r="K5309">
        <v>2235</v>
      </c>
      <c r="L5309">
        <v>11.3</v>
      </c>
      <c r="M5309">
        <v>0.60266666666666668</v>
      </c>
      <c r="N5309">
        <v>3390</v>
      </c>
      <c r="O5309" t="s">
        <v>796</v>
      </c>
      <c r="P5309" t="s">
        <v>797</v>
      </c>
      <c r="Q5309" t="s">
        <v>146</v>
      </c>
      <c r="R5309" t="s">
        <v>112</v>
      </c>
      <c r="S5309" t="s">
        <v>343</v>
      </c>
      <c r="T5309" t="s">
        <v>95</v>
      </c>
      <c r="U5309" t="s">
        <v>1190</v>
      </c>
      <c r="V5309">
        <f>YEAR(sales_order1[[#This Row],[date]])</f>
        <v>2022</v>
      </c>
      <c r="W5309" t="str">
        <f>TEXT(sales_order1[[#This Row],[date]], "Mmm")</f>
        <v>May</v>
      </c>
      <c r="X5309">
        <f>VALUE(TEXT(sales_order1[[#This Row],[date]], "D"))</f>
        <v>13</v>
      </c>
      <c r="Y5309">
        <v>19</v>
      </c>
    </row>
    <row r="5310" spans="1:25" x14ac:dyDescent="0.25">
      <c r="A5310" s="1">
        <v>44694</v>
      </c>
      <c r="B5310">
        <v>70907</v>
      </c>
      <c r="C5310" t="s">
        <v>51</v>
      </c>
      <c r="D5310" t="str">
        <f>VLOOKUP(sales_order1[[#This Row],[itemCode]],product_details3!B:C,2,0)</f>
        <v>MSTH50</v>
      </c>
      <c r="E5310" t="s">
        <v>52</v>
      </c>
      <c r="F5310" t="s">
        <v>21</v>
      </c>
      <c r="G5310">
        <v>50</v>
      </c>
      <c r="H5310">
        <v>15.75</v>
      </c>
      <c r="I5310">
        <v>787.5</v>
      </c>
      <c r="J5310">
        <v>4.45</v>
      </c>
      <c r="K5310">
        <v>222.5</v>
      </c>
      <c r="L5310">
        <v>11.3</v>
      </c>
      <c r="M5310">
        <v>0.71746031746031746</v>
      </c>
      <c r="N5310">
        <v>565</v>
      </c>
      <c r="O5310" t="s">
        <v>522</v>
      </c>
      <c r="P5310" t="s">
        <v>523</v>
      </c>
      <c r="Q5310" t="s">
        <v>146</v>
      </c>
      <c r="R5310" t="s">
        <v>112</v>
      </c>
      <c r="S5310" t="s">
        <v>165</v>
      </c>
      <c r="T5310" t="s">
        <v>524</v>
      </c>
      <c r="U5310" t="s">
        <v>1189</v>
      </c>
      <c r="V5310">
        <f>YEAR(sales_order1[[#This Row],[date]])</f>
        <v>2022</v>
      </c>
      <c r="W5310" t="str">
        <f>TEXT(sales_order1[[#This Row],[date]], "Mmm")</f>
        <v>May</v>
      </c>
      <c r="X5310">
        <f>VALUE(TEXT(sales_order1[[#This Row],[date]], "D"))</f>
        <v>13</v>
      </c>
      <c r="Y5310">
        <v>19</v>
      </c>
    </row>
    <row r="5311" spans="1:25" x14ac:dyDescent="0.25">
      <c r="A5311" s="1">
        <v>44694</v>
      </c>
      <c r="B5311">
        <v>70908</v>
      </c>
      <c r="C5311" t="s">
        <v>352</v>
      </c>
      <c r="D5311" t="str">
        <f>VLOOKUP(sales_order1[[#This Row],[itemCode]],product_details3!B:C,2,0)</f>
        <v>MSTL50</v>
      </c>
      <c r="E5311" t="s">
        <v>353</v>
      </c>
      <c r="F5311" t="s">
        <v>21</v>
      </c>
      <c r="G5311">
        <v>150</v>
      </c>
      <c r="H5311">
        <v>16.95</v>
      </c>
      <c r="I5311">
        <v>2542.5</v>
      </c>
      <c r="J5311">
        <v>5.2</v>
      </c>
      <c r="K5311">
        <v>780</v>
      </c>
      <c r="L5311">
        <v>11.75</v>
      </c>
      <c r="M5311">
        <v>0.69321533923303835</v>
      </c>
      <c r="N5311">
        <v>1762.5</v>
      </c>
      <c r="O5311" t="s">
        <v>266</v>
      </c>
      <c r="P5311" t="s">
        <v>267</v>
      </c>
      <c r="Q5311" t="s">
        <v>154</v>
      </c>
      <c r="R5311" t="s">
        <v>56</v>
      </c>
      <c r="S5311" t="s">
        <v>133</v>
      </c>
      <c r="T5311" t="s">
        <v>268</v>
      </c>
      <c r="U5311" t="s">
        <v>1191</v>
      </c>
      <c r="V5311">
        <f>YEAR(sales_order1[[#This Row],[date]])</f>
        <v>2022</v>
      </c>
      <c r="W5311" t="str">
        <f>TEXT(sales_order1[[#This Row],[date]], "Mmm")</f>
        <v>May</v>
      </c>
      <c r="X5311">
        <f>VALUE(TEXT(sales_order1[[#This Row],[date]], "D"))</f>
        <v>13</v>
      </c>
      <c r="Y5311">
        <v>19</v>
      </c>
    </row>
    <row r="5312" spans="1:25" x14ac:dyDescent="0.25">
      <c r="A5312" s="1">
        <v>44694</v>
      </c>
      <c r="B5312">
        <v>70909</v>
      </c>
      <c r="C5312" t="s">
        <v>327</v>
      </c>
      <c r="D5312" t="str">
        <f>VLOOKUP(sales_order1[[#This Row],[itemCode]],product_details3!B:C,2,0)</f>
        <v>SCR50+50</v>
      </c>
      <c r="E5312" t="s">
        <v>328</v>
      </c>
      <c r="F5312" t="s">
        <v>61</v>
      </c>
      <c r="G5312">
        <v>150</v>
      </c>
      <c r="H5312">
        <v>15.75</v>
      </c>
      <c r="I5312">
        <v>2362.5</v>
      </c>
      <c r="J5312">
        <v>4.45</v>
      </c>
      <c r="K5312">
        <v>667.5</v>
      </c>
      <c r="L5312">
        <v>11.3</v>
      </c>
      <c r="M5312">
        <v>0.71746031746031746</v>
      </c>
      <c r="N5312">
        <v>1695</v>
      </c>
      <c r="O5312" t="s">
        <v>723</v>
      </c>
      <c r="P5312" t="s">
        <v>724</v>
      </c>
      <c r="Q5312" t="s">
        <v>264</v>
      </c>
      <c r="R5312" t="s">
        <v>56</v>
      </c>
      <c r="S5312" t="s">
        <v>133</v>
      </c>
      <c r="T5312" t="s">
        <v>581</v>
      </c>
      <c r="U5312" t="s">
        <v>1191</v>
      </c>
      <c r="V5312">
        <f>YEAR(sales_order1[[#This Row],[date]])</f>
        <v>2022</v>
      </c>
      <c r="W5312" t="str">
        <f>TEXT(sales_order1[[#This Row],[date]], "Mmm")</f>
        <v>May</v>
      </c>
      <c r="X5312">
        <f>VALUE(TEXT(sales_order1[[#This Row],[date]], "D"))</f>
        <v>13</v>
      </c>
      <c r="Y5312">
        <v>19</v>
      </c>
    </row>
    <row r="5313" spans="1:25" x14ac:dyDescent="0.25">
      <c r="A5313" s="1">
        <v>44694</v>
      </c>
      <c r="B5313">
        <v>70910</v>
      </c>
      <c r="C5313" t="s">
        <v>51</v>
      </c>
      <c r="D5313" t="str">
        <f>VLOOKUP(sales_order1[[#This Row],[itemCode]],product_details3!B:C,2,0)</f>
        <v>MSTH50</v>
      </c>
      <c r="E5313" t="s">
        <v>52</v>
      </c>
      <c r="F5313" t="s">
        <v>21</v>
      </c>
      <c r="G5313">
        <v>250</v>
      </c>
      <c r="H5313">
        <v>15.75</v>
      </c>
      <c r="I5313">
        <v>3937.5</v>
      </c>
      <c r="J5313">
        <v>4.45</v>
      </c>
      <c r="K5313">
        <v>1112.5</v>
      </c>
      <c r="L5313">
        <v>11.3</v>
      </c>
      <c r="M5313">
        <v>0.71746031746031746</v>
      </c>
      <c r="N5313">
        <v>2825</v>
      </c>
      <c r="O5313" t="s">
        <v>276</v>
      </c>
      <c r="P5313" t="s">
        <v>277</v>
      </c>
      <c r="Q5313" t="s">
        <v>39</v>
      </c>
      <c r="R5313" t="s">
        <v>40</v>
      </c>
      <c r="S5313" t="s">
        <v>41</v>
      </c>
      <c r="T5313" t="s">
        <v>278</v>
      </c>
      <c r="U5313" t="s">
        <v>1188</v>
      </c>
      <c r="V5313">
        <f>YEAR(sales_order1[[#This Row],[date]])</f>
        <v>2022</v>
      </c>
      <c r="W5313" t="str">
        <f>TEXT(sales_order1[[#This Row],[date]], "Mmm")</f>
        <v>May</v>
      </c>
      <c r="X5313">
        <f>VALUE(TEXT(sales_order1[[#This Row],[date]], "D"))</f>
        <v>13</v>
      </c>
      <c r="Y5313">
        <v>19</v>
      </c>
    </row>
    <row r="5314" spans="1:25" x14ac:dyDescent="0.25">
      <c r="A5314" s="1">
        <v>44694</v>
      </c>
      <c r="B5314">
        <v>70911</v>
      </c>
      <c r="C5314" t="s">
        <v>67</v>
      </c>
      <c r="D5314" t="str">
        <f>VLOOKUP(sales_order1[[#This Row],[itemCode]],product_details3!B:C,2,0)</f>
        <v>SRMH15</v>
      </c>
      <c r="E5314" t="s">
        <v>68</v>
      </c>
      <c r="F5314" t="s">
        <v>30</v>
      </c>
      <c r="G5314">
        <v>150</v>
      </c>
      <c r="H5314">
        <v>15.75</v>
      </c>
      <c r="I5314">
        <v>2362.5</v>
      </c>
      <c r="J5314">
        <v>5.45</v>
      </c>
      <c r="K5314">
        <v>817.5</v>
      </c>
      <c r="L5314">
        <v>10.3</v>
      </c>
      <c r="M5314">
        <v>0.65396825396825398</v>
      </c>
      <c r="N5314">
        <v>1545</v>
      </c>
      <c r="O5314" t="s">
        <v>805</v>
      </c>
      <c r="P5314" t="s">
        <v>806</v>
      </c>
      <c r="Q5314" t="s">
        <v>100</v>
      </c>
      <c r="R5314" t="s">
        <v>40</v>
      </c>
      <c r="S5314" t="s">
        <v>101</v>
      </c>
      <c r="T5314" t="s">
        <v>169</v>
      </c>
      <c r="U5314" t="s">
        <v>1190</v>
      </c>
      <c r="V5314">
        <f>YEAR(sales_order1[[#This Row],[date]])</f>
        <v>2022</v>
      </c>
      <c r="W5314" t="str">
        <f>TEXT(sales_order1[[#This Row],[date]], "Mmm")</f>
        <v>May</v>
      </c>
      <c r="X5314">
        <f>VALUE(TEXT(sales_order1[[#This Row],[date]], "D"))</f>
        <v>13</v>
      </c>
      <c r="Y5314">
        <v>19</v>
      </c>
    </row>
    <row r="5315" spans="1:25" x14ac:dyDescent="0.25">
      <c r="A5315" s="1">
        <v>44694</v>
      </c>
      <c r="B5315">
        <v>70912</v>
      </c>
      <c r="C5315" t="s">
        <v>43</v>
      </c>
      <c r="D5315" t="str">
        <f>VLOOKUP(sales_order1[[#This Row],[itemCode]],product_details3!B:C,2,0)</f>
        <v>CLNG200</v>
      </c>
      <c r="E5315" t="s">
        <v>44</v>
      </c>
      <c r="F5315" t="s">
        <v>45</v>
      </c>
      <c r="G5315">
        <v>200</v>
      </c>
      <c r="H5315">
        <v>21.25</v>
      </c>
      <c r="I5315">
        <v>4250</v>
      </c>
      <c r="J5315">
        <v>7.75</v>
      </c>
      <c r="K5315">
        <v>1550</v>
      </c>
      <c r="L5315">
        <v>13.5</v>
      </c>
      <c r="M5315">
        <v>0.63529411764705879</v>
      </c>
      <c r="N5315">
        <v>2700</v>
      </c>
      <c r="O5315" t="s">
        <v>163</v>
      </c>
      <c r="P5315" t="s">
        <v>164</v>
      </c>
      <c r="Q5315" t="s">
        <v>146</v>
      </c>
      <c r="R5315" t="s">
        <v>112</v>
      </c>
      <c r="S5315" t="s">
        <v>165</v>
      </c>
      <c r="T5315" t="s">
        <v>166</v>
      </c>
      <c r="U5315" t="s">
        <v>1189</v>
      </c>
      <c r="V5315">
        <f>YEAR(sales_order1[[#This Row],[date]])</f>
        <v>2022</v>
      </c>
      <c r="W5315" t="str">
        <f>TEXT(sales_order1[[#This Row],[date]], "Mmm")</f>
        <v>May</v>
      </c>
      <c r="X5315">
        <f>VALUE(TEXT(sales_order1[[#This Row],[date]], "D"))</f>
        <v>13</v>
      </c>
      <c r="Y5315">
        <v>19</v>
      </c>
    </row>
    <row r="5316" spans="1:25" x14ac:dyDescent="0.25">
      <c r="A5316" s="1">
        <v>44697</v>
      </c>
      <c r="B5316">
        <v>70913</v>
      </c>
      <c r="C5316" t="s">
        <v>67</v>
      </c>
      <c r="D5316" t="str">
        <f>VLOOKUP(sales_order1[[#This Row],[itemCode]],product_details3!B:C,2,0)</f>
        <v>SRMH15</v>
      </c>
      <c r="E5316" t="s">
        <v>68</v>
      </c>
      <c r="F5316" t="s">
        <v>30</v>
      </c>
      <c r="G5316">
        <v>150</v>
      </c>
      <c r="H5316">
        <v>15.75</v>
      </c>
      <c r="I5316">
        <v>2362.5</v>
      </c>
      <c r="J5316">
        <v>5.45</v>
      </c>
      <c r="K5316">
        <v>817.5</v>
      </c>
      <c r="L5316">
        <v>10.3</v>
      </c>
      <c r="M5316">
        <v>0.65396825396825398</v>
      </c>
      <c r="N5316">
        <v>1545</v>
      </c>
      <c r="O5316" t="s">
        <v>627</v>
      </c>
      <c r="P5316" t="s">
        <v>628</v>
      </c>
      <c r="Q5316" t="s">
        <v>264</v>
      </c>
      <c r="R5316" t="s">
        <v>56</v>
      </c>
      <c r="S5316" t="s">
        <v>133</v>
      </c>
      <c r="T5316" t="s">
        <v>629</v>
      </c>
      <c r="U5316" t="s">
        <v>1191</v>
      </c>
      <c r="V5316">
        <f>YEAR(sales_order1[[#This Row],[date]])</f>
        <v>2022</v>
      </c>
      <c r="W5316" t="str">
        <f>TEXT(sales_order1[[#This Row],[date]], "Mmm")</f>
        <v>May</v>
      </c>
      <c r="X5316">
        <f>VALUE(TEXT(sales_order1[[#This Row],[date]], "D"))</f>
        <v>16</v>
      </c>
      <c r="Y5316">
        <v>20</v>
      </c>
    </row>
    <row r="5317" spans="1:25" x14ac:dyDescent="0.25">
      <c r="A5317" s="1">
        <v>44697</v>
      </c>
      <c r="B5317">
        <v>70914</v>
      </c>
      <c r="C5317" t="s">
        <v>35</v>
      </c>
      <c r="D5317" t="str">
        <f>VLOOKUP(sales_order1[[#This Row],[itemCode]],product_details3!B:C,2,0)</f>
        <v>SRMA30</v>
      </c>
      <c r="E5317" t="s">
        <v>36</v>
      </c>
      <c r="F5317" t="s">
        <v>30</v>
      </c>
      <c r="G5317">
        <v>100</v>
      </c>
      <c r="H5317">
        <v>26.2</v>
      </c>
      <c r="I5317">
        <v>2620</v>
      </c>
      <c r="J5317">
        <v>9.4</v>
      </c>
      <c r="K5317">
        <v>940</v>
      </c>
      <c r="L5317">
        <v>16.8</v>
      </c>
      <c r="M5317">
        <v>0.6412213740458016</v>
      </c>
      <c r="N5317">
        <v>1680</v>
      </c>
      <c r="O5317" t="s">
        <v>69</v>
      </c>
      <c r="P5317" t="s">
        <v>70</v>
      </c>
      <c r="Q5317" t="s">
        <v>71</v>
      </c>
      <c r="R5317" t="s">
        <v>72</v>
      </c>
      <c r="S5317" t="s">
        <v>73</v>
      </c>
      <c r="T5317" t="s">
        <v>74</v>
      </c>
      <c r="U5317" t="s">
        <v>1190</v>
      </c>
      <c r="V5317">
        <f>YEAR(sales_order1[[#This Row],[date]])</f>
        <v>2022</v>
      </c>
      <c r="W5317" t="str">
        <f>TEXT(sales_order1[[#This Row],[date]], "Mmm")</f>
        <v>May</v>
      </c>
      <c r="X5317">
        <f>VALUE(TEXT(sales_order1[[#This Row],[date]], "D"))</f>
        <v>16</v>
      </c>
      <c r="Y5317">
        <v>20</v>
      </c>
    </row>
    <row r="5318" spans="1:25" x14ac:dyDescent="0.25">
      <c r="A5318" s="1">
        <v>44697</v>
      </c>
      <c r="B5318">
        <v>70915</v>
      </c>
      <c r="C5318" t="s">
        <v>115</v>
      </c>
      <c r="D5318" t="str">
        <f>VLOOKUP(sales_order1[[#This Row],[itemCode]],product_details3!B:C,2,0)</f>
        <v>SCRS30100</v>
      </c>
      <c r="E5318" t="s">
        <v>116</v>
      </c>
      <c r="F5318" t="s">
        <v>61</v>
      </c>
      <c r="G5318">
        <v>50</v>
      </c>
      <c r="H5318">
        <v>32.75</v>
      </c>
      <c r="I5318">
        <v>1637.5</v>
      </c>
      <c r="J5318">
        <v>11.25</v>
      </c>
      <c r="K5318">
        <v>562.5</v>
      </c>
      <c r="L5318">
        <v>21.5</v>
      </c>
      <c r="M5318">
        <v>0.65648854961832059</v>
      </c>
      <c r="N5318">
        <v>1075</v>
      </c>
      <c r="O5318" t="s">
        <v>769</v>
      </c>
      <c r="P5318" t="s">
        <v>770</v>
      </c>
      <c r="Q5318" t="s">
        <v>378</v>
      </c>
      <c r="R5318" t="s">
        <v>72</v>
      </c>
      <c r="S5318" t="s">
        <v>545</v>
      </c>
      <c r="T5318" t="s">
        <v>546</v>
      </c>
      <c r="U5318" t="s">
        <v>1188</v>
      </c>
      <c r="V5318">
        <f>YEAR(sales_order1[[#This Row],[date]])</f>
        <v>2022</v>
      </c>
      <c r="W5318" t="str">
        <f>TEXT(sales_order1[[#This Row],[date]], "Mmm")</f>
        <v>May</v>
      </c>
      <c r="X5318">
        <f>VALUE(TEXT(sales_order1[[#This Row],[date]], "D"))</f>
        <v>16</v>
      </c>
      <c r="Y5318">
        <v>20</v>
      </c>
    </row>
    <row r="5319" spans="1:25" x14ac:dyDescent="0.25">
      <c r="A5319" s="1">
        <v>44697</v>
      </c>
      <c r="B5319">
        <v>70916</v>
      </c>
      <c r="C5319" t="s">
        <v>256</v>
      </c>
      <c r="D5319" t="str">
        <f>VLOOKUP(sales_order1[[#This Row],[itemCode]],product_details3!B:C,2,0)</f>
        <v>MSKC50</v>
      </c>
      <c r="E5319" t="s">
        <v>257</v>
      </c>
      <c r="F5319" t="s">
        <v>137</v>
      </c>
      <c r="G5319">
        <v>200</v>
      </c>
      <c r="H5319">
        <v>11.95</v>
      </c>
      <c r="I5319">
        <v>2390</v>
      </c>
      <c r="J5319">
        <v>5.2</v>
      </c>
      <c r="K5319">
        <v>1040</v>
      </c>
      <c r="L5319">
        <v>6.75</v>
      </c>
      <c r="M5319">
        <v>0.56485355648535562</v>
      </c>
      <c r="N5319">
        <v>1350</v>
      </c>
      <c r="O5319" t="s">
        <v>648</v>
      </c>
      <c r="P5319" t="s">
        <v>649</v>
      </c>
      <c r="Q5319" t="s">
        <v>107</v>
      </c>
      <c r="R5319" t="s">
        <v>40</v>
      </c>
      <c r="S5319" t="s">
        <v>101</v>
      </c>
      <c r="T5319" t="s">
        <v>650</v>
      </c>
      <c r="U5319" t="s">
        <v>1190</v>
      </c>
      <c r="V5319">
        <f>YEAR(sales_order1[[#This Row],[date]])</f>
        <v>2022</v>
      </c>
      <c r="W5319" t="str">
        <f>TEXT(sales_order1[[#This Row],[date]], "Mmm")</f>
        <v>May</v>
      </c>
      <c r="X5319">
        <f>VALUE(TEXT(sales_order1[[#This Row],[date]], "D"))</f>
        <v>16</v>
      </c>
      <c r="Y5319">
        <v>20</v>
      </c>
    </row>
    <row r="5320" spans="1:25" x14ac:dyDescent="0.25">
      <c r="A5320" s="1">
        <v>44697</v>
      </c>
      <c r="B5320">
        <v>70917</v>
      </c>
      <c r="C5320" t="s">
        <v>86</v>
      </c>
      <c r="D5320" t="str">
        <f>VLOOKUP(sales_order1[[#This Row],[itemCode]],product_details3!B:C,2,0)</f>
        <v>SRMH30</v>
      </c>
      <c r="E5320" t="s">
        <v>87</v>
      </c>
      <c r="F5320" t="s">
        <v>30</v>
      </c>
      <c r="G5320">
        <v>300</v>
      </c>
      <c r="H5320">
        <v>21</v>
      </c>
      <c r="I5320">
        <v>6300</v>
      </c>
      <c r="J5320">
        <v>6.6</v>
      </c>
      <c r="K5320">
        <v>1980</v>
      </c>
      <c r="L5320">
        <v>14.4</v>
      </c>
      <c r="M5320">
        <v>0.68571428571428572</v>
      </c>
      <c r="N5320">
        <v>4320</v>
      </c>
      <c r="O5320" t="s">
        <v>763</v>
      </c>
      <c r="P5320" t="s">
        <v>764</v>
      </c>
      <c r="Q5320" t="s">
        <v>71</v>
      </c>
      <c r="R5320" t="s">
        <v>72</v>
      </c>
      <c r="S5320" t="s">
        <v>73</v>
      </c>
      <c r="T5320" t="s">
        <v>675</v>
      </c>
      <c r="U5320" t="s">
        <v>1190</v>
      </c>
      <c r="V5320">
        <f>YEAR(sales_order1[[#This Row],[date]])</f>
        <v>2022</v>
      </c>
      <c r="W5320" t="str">
        <f>TEXT(sales_order1[[#This Row],[date]], "Mmm")</f>
        <v>May</v>
      </c>
      <c r="X5320">
        <f>VALUE(TEXT(sales_order1[[#This Row],[date]], "D"))</f>
        <v>16</v>
      </c>
      <c r="Y5320">
        <v>20</v>
      </c>
    </row>
    <row r="5321" spans="1:25" x14ac:dyDescent="0.25">
      <c r="A5321" s="1">
        <v>44697</v>
      </c>
      <c r="B5321">
        <v>70918</v>
      </c>
      <c r="C5321" t="s">
        <v>149</v>
      </c>
      <c r="D5321" t="str">
        <f>VLOOKUP(sales_order1[[#This Row],[itemCode]],product_details3!B:C,2,0)</f>
        <v>MKRW80</v>
      </c>
      <c r="E5321" t="s">
        <v>150</v>
      </c>
      <c r="F5321" t="s">
        <v>151</v>
      </c>
      <c r="G5321">
        <v>150</v>
      </c>
      <c r="H5321">
        <v>14.65</v>
      </c>
      <c r="I5321">
        <v>2197.5</v>
      </c>
      <c r="J5321">
        <v>6.55</v>
      </c>
      <c r="K5321">
        <v>982.5</v>
      </c>
      <c r="L5321">
        <v>8.1</v>
      </c>
      <c r="M5321">
        <v>0.55290102389078488</v>
      </c>
      <c r="N5321">
        <v>1215</v>
      </c>
      <c r="O5321" t="s">
        <v>464</v>
      </c>
      <c r="P5321" t="s">
        <v>465</v>
      </c>
      <c r="Q5321" t="s">
        <v>146</v>
      </c>
      <c r="R5321" t="s">
        <v>112</v>
      </c>
      <c r="S5321" t="s">
        <v>165</v>
      </c>
      <c r="T5321" t="s">
        <v>466</v>
      </c>
      <c r="U5321" t="s">
        <v>1189</v>
      </c>
      <c r="V5321">
        <f>YEAR(sales_order1[[#This Row],[date]])</f>
        <v>2022</v>
      </c>
      <c r="W5321" t="str">
        <f>TEXT(sales_order1[[#This Row],[date]], "Mmm")</f>
        <v>May</v>
      </c>
      <c r="X5321">
        <f>VALUE(TEXT(sales_order1[[#This Row],[date]], "D"))</f>
        <v>16</v>
      </c>
      <c r="Y5321">
        <v>20</v>
      </c>
    </row>
    <row r="5322" spans="1:25" x14ac:dyDescent="0.25">
      <c r="A5322" s="1">
        <v>44697</v>
      </c>
      <c r="B5322">
        <v>70919</v>
      </c>
      <c r="C5322" t="s">
        <v>194</v>
      </c>
      <c r="D5322" t="str">
        <f>VLOOKUP(sales_order1[[#This Row],[itemCode]],product_details3!B:C,2,0)</f>
        <v>CLNG150</v>
      </c>
      <c r="E5322" t="s">
        <v>195</v>
      </c>
      <c r="F5322" t="s">
        <v>45</v>
      </c>
      <c r="G5322">
        <v>150</v>
      </c>
      <c r="H5322">
        <v>12.75</v>
      </c>
      <c r="I5322">
        <v>1912.5</v>
      </c>
      <c r="J5322">
        <v>4.45</v>
      </c>
      <c r="K5322">
        <v>667.5</v>
      </c>
      <c r="L5322">
        <v>8.3000000000000007</v>
      </c>
      <c r="M5322">
        <v>0.65098039215686276</v>
      </c>
      <c r="N5322">
        <v>1245</v>
      </c>
      <c r="O5322" t="s">
        <v>775</v>
      </c>
      <c r="P5322" t="s">
        <v>776</v>
      </c>
      <c r="Q5322" t="s">
        <v>146</v>
      </c>
      <c r="R5322" t="s">
        <v>112</v>
      </c>
      <c r="S5322" t="s">
        <v>343</v>
      </c>
      <c r="T5322" t="s">
        <v>95</v>
      </c>
      <c r="U5322" t="s">
        <v>1190</v>
      </c>
      <c r="V5322">
        <f>YEAR(sales_order1[[#This Row],[date]])</f>
        <v>2022</v>
      </c>
      <c r="W5322" t="str">
        <f>TEXT(sales_order1[[#This Row],[date]], "Mmm")</f>
        <v>May</v>
      </c>
      <c r="X5322">
        <f>VALUE(TEXT(sales_order1[[#This Row],[date]], "D"))</f>
        <v>16</v>
      </c>
      <c r="Y5322">
        <v>20</v>
      </c>
    </row>
    <row r="5323" spans="1:25" x14ac:dyDescent="0.25">
      <c r="A5323" s="1">
        <v>44697</v>
      </c>
      <c r="B5323">
        <v>70920</v>
      </c>
      <c r="C5323" t="s">
        <v>209</v>
      </c>
      <c r="D5323" t="str">
        <f>VLOOKUP(sales_order1[[#This Row],[itemCode]],product_details3!B:C,2,0)</f>
        <v>CLNG50</v>
      </c>
      <c r="E5323" t="s">
        <v>210</v>
      </c>
      <c r="F5323" t="s">
        <v>45</v>
      </c>
      <c r="G5323">
        <v>150</v>
      </c>
      <c r="H5323">
        <v>6.5</v>
      </c>
      <c r="I5323">
        <v>975</v>
      </c>
      <c r="J5323">
        <v>2.2999999999999998</v>
      </c>
      <c r="K5323">
        <v>345</v>
      </c>
      <c r="L5323">
        <v>4.2</v>
      </c>
      <c r="M5323">
        <v>0.64615384615384619</v>
      </c>
      <c r="N5323">
        <v>630</v>
      </c>
      <c r="O5323" t="s">
        <v>91</v>
      </c>
      <c r="P5323" t="s">
        <v>92</v>
      </c>
      <c r="Q5323" t="s">
        <v>93</v>
      </c>
      <c r="R5323" t="s">
        <v>72</v>
      </c>
      <c r="S5323" t="s">
        <v>94</v>
      </c>
      <c r="T5323" t="s">
        <v>95</v>
      </c>
      <c r="U5323" t="s">
        <v>1190</v>
      </c>
      <c r="V5323">
        <f>YEAR(sales_order1[[#This Row],[date]])</f>
        <v>2022</v>
      </c>
      <c r="W5323" t="str">
        <f>TEXT(sales_order1[[#This Row],[date]], "Mmm")</f>
        <v>May</v>
      </c>
      <c r="X5323">
        <f>VALUE(TEXT(sales_order1[[#This Row],[date]], "D"))</f>
        <v>16</v>
      </c>
      <c r="Y5323">
        <v>20</v>
      </c>
    </row>
    <row r="5324" spans="1:25" x14ac:dyDescent="0.25">
      <c r="A5324" s="1">
        <v>44697</v>
      </c>
      <c r="B5324">
        <v>70921</v>
      </c>
      <c r="C5324" t="s">
        <v>86</v>
      </c>
      <c r="D5324" t="str">
        <f>VLOOKUP(sales_order1[[#This Row],[itemCode]],product_details3!B:C,2,0)</f>
        <v>SRMH30</v>
      </c>
      <c r="E5324" t="s">
        <v>87</v>
      </c>
      <c r="F5324" t="s">
        <v>30</v>
      </c>
      <c r="G5324">
        <v>250</v>
      </c>
      <c r="H5324">
        <v>21</v>
      </c>
      <c r="I5324">
        <v>5250</v>
      </c>
      <c r="J5324">
        <v>6.6</v>
      </c>
      <c r="K5324">
        <v>1650</v>
      </c>
      <c r="L5324">
        <v>14.4</v>
      </c>
      <c r="M5324">
        <v>0.68571428571428572</v>
      </c>
      <c r="N5324">
        <v>3600</v>
      </c>
      <c r="O5324" t="s">
        <v>528</v>
      </c>
      <c r="P5324" t="s">
        <v>529</v>
      </c>
      <c r="Q5324" t="s">
        <v>132</v>
      </c>
      <c r="R5324" t="s">
        <v>56</v>
      </c>
      <c r="S5324" t="s">
        <v>133</v>
      </c>
      <c r="T5324" t="s">
        <v>530</v>
      </c>
      <c r="U5324" t="s">
        <v>1191</v>
      </c>
      <c r="V5324">
        <f>YEAR(sales_order1[[#This Row],[date]])</f>
        <v>2022</v>
      </c>
      <c r="W5324" t="str">
        <f>TEXT(sales_order1[[#This Row],[date]], "Mmm")</f>
        <v>May</v>
      </c>
      <c r="X5324">
        <f>VALUE(TEXT(sales_order1[[#This Row],[date]], "D"))</f>
        <v>16</v>
      </c>
      <c r="Y5324">
        <v>20</v>
      </c>
    </row>
    <row r="5325" spans="1:25" x14ac:dyDescent="0.25">
      <c r="A5325" s="1">
        <v>44697</v>
      </c>
      <c r="B5325">
        <v>70922</v>
      </c>
      <c r="C5325" t="s">
        <v>19</v>
      </c>
      <c r="D5325" t="str">
        <f>VLOOKUP(sales_order1[[#This Row],[itemCode]],product_details3!B:C,2,0)</f>
        <v>MSTH100</v>
      </c>
      <c r="E5325" t="s">
        <v>20</v>
      </c>
      <c r="F5325" t="s">
        <v>21</v>
      </c>
      <c r="G5325">
        <v>150</v>
      </c>
      <c r="H5325">
        <v>26.25</v>
      </c>
      <c r="I5325">
        <v>3937.5</v>
      </c>
      <c r="J5325">
        <v>7.75</v>
      </c>
      <c r="K5325">
        <v>1162.5</v>
      </c>
      <c r="L5325">
        <v>18.5</v>
      </c>
      <c r="M5325">
        <v>0.70476190476190481</v>
      </c>
      <c r="N5325">
        <v>2775</v>
      </c>
      <c r="O5325" t="s">
        <v>177</v>
      </c>
      <c r="P5325" t="s">
        <v>178</v>
      </c>
      <c r="Q5325" t="s">
        <v>111</v>
      </c>
      <c r="R5325" t="s">
        <v>112</v>
      </c>
      <c r="S5325" t="s">
        <v>179</v>
      </c>
      <c r="T5325" t="s">
        <v>180</v>
      </c>
      <c r="U5325" t="s">
        <v>1189</v>
      </c>
      <c r="V5325">
        <f>YEAR(sales_order1[[#This Row],[date]])</f>
        <v>2022</v>
      </c>
      <c r="W5325" t="str">
        <f>TEXT(sales_order1[[#This Row],[date]], "Mmm")</f>
        <v>May</v>
      </c>
      <c r="X5325">
        <f>VALUE(TEXT(sales_order1[[#This Row],[date]], "D"))</f>
        <v>16</v>
      </c>
      <c r="Y5325">
        <v>20</v>
      </c>
    </row>
    <row r="5326" spans="1:25" x14ac:dyDescent="0.25">
      <c r="A5326" s="1">
        <v>44698</v>
      </c>
      <c r="B5326">
        <v>70923</v>
      </c>
      <c r="C5326" t="s">
        <v>434</v>
      </c>
      <c r="D5326" t="str">
        <f>VLOOKUP(sales_order1[[#This Row],[itemCode]],product_details3!B:C,2,0)</f>
        <v>CLNO150</v>
      </c>
      <c r="E5326" t="s">
        <v>435</v>
      </c>
      <c r="F5326" t="s">
        <v>45</v>
      </c>
      <c r="G5326">
        <v>50</v>
      </c>
      <c r="H5326">
        <v>16.649999999999999</v>
      </c>
      <c r="I5326">
        <v>832.5</v>
      </c>
      <c r="J5326">
        <v>6.55</v>
      </c>
      <c r="K5326">
        <v>327.5</v>
      </c>
      <c r="L5326">
        <v>10.1</v>
      </c>
      <c r="M5326">
        <v>0.60660660660660648</v>
      </c>
      <c r="N5326">
        <v>505</v>
      </c>
      <c r="O5326" t="s">
        <v>487</v>
      </c>
      <c r="P5326" t="s">
        <v>488</v>
      </c>
      <c r="Q5326" t="s">
        <v>48</v>
      </c>
      <c r="R5326" t="s">
        <v>25</v>
      </c>
      <c r="S5326" t="s">
        <v>286</v>
      </c>
      <c r="T5326" t="s">
        <v>489</v>
      </c>
      <c r="U5326" t="s">
        <v>1191</v>
      </c>
      <c r="V5326">
        <f>YEAR(sales_order1[[#This Row],[date]])</f>
        <v>2022</v>
      </c>
      <c r="W5326" t="str">
        <f>TEXT(sales_order1[[#This Row],[date]], "Mmm")</f>
        <v>May</v>
      </c>
      <c r="X5326">
        <f>VALUE(TEXT(sales_order1[[#This Row],[date]], "D"))</f>
        <v>17</v>
      </c>
      <c r="Y5326">
        <v>20</v>
      </c>
    </row>
    <row r="5327" spans="1:25" x14ac:dyDescent="0.25">
      <c r="A5327" s="1">
        <v>44698</v>
      </c>
      <c r="B5327">
        <v>70924</v>
      </c>
      <c r="C5327" t="s">
        <v>344</v>
      </c>
      <c r="D5327" t="str">
        <f>VLOOKUP(sales_order1[[#This Row],[itemCode]],product_details3!B:C,2,0)</f>
        <v>TNRE100</v>
      </c>
      <c r="E5327" t="s">
        <v>345</v>
      </c>
      <c r="F5327" t="s">
        <v>124</v>
      </c>
      <c r="G5327">
        <v>200</v>
      </c>
      <c r="H5327">
        <v>11.3</v>
      </c>
      <c r="I5327">
        <v>2260</v>
      </c>
      <c r="J5327">
        <v>3.8</v>
      </c>
      <c r="K5327">
        <v>760</v>
      </c>
      <c r="L5327">
        <v>7.5</v>
      </c>
      <c r="M5327">
        <v>0.66371681415929207</v>
      </c>
      <c r="N5327">
        <v>1500</v>
      </c>
      <c r="O5327" t="s">
        <v>786</v>
      </c>
      <c r="P5327" t="s">
        <v>787</v>
      </c>
      <c r="Q5327" t="s">
        <v>378</v>
      </c>
      <c r="R5327" t="s">
        <v>72</v>
      </c>
      <c r="S5327" t="s">
        <v>545</v>
      </c>
      <c r="T5327" t="s">
        <v>702</v>
      </c>
      <c r="U5327" t="s">
        <v>1188</v>
      </c>
      <c r="V5327">
        <f>YEAR(sales_order1[[#This Row],[date]])</f>
        <v>2022</v>
      </c>
      <c r="W5327" t="str">
        <f>TEXT(sales_order1[[#This Row],[date]], "Mmm")</f>
        <v>May</v>
      </c>
      <c r="X5327">
        <f>VALUE(TEXT(sales_order1[[#This Row],[date]], "D"))</f>
        <v>17</v>
      </c>
      <c r="Y5327">
        <v>20</v>
      </c>
    </row>
    <row r="5328" spans="1:25" x14ac:dyDescent="0.25">
      <c r="A5328" s="1">
        <v>44698</v>
      </c>
      <c r="B5328">
        <v>70925</v>
      </c>
      <c r="C5328" t="s">
        <v>28</v>
      </c>
      <c r="D5328" t="str">
        <f>VLOOKUP(sales_order1[[#This Row],[itemCode]],product_details3!B:C,2,0)</f>
        <v>SRMC30</v>
      </c>
      <c r="E5328" t="s">
        <v>29</v>
      </c>
      <c r="F5328" t="s">
        <v>30</v>
      </c>
      <c r="G5328">
        <v>100</v>
      </c>
      <c r="H5328">
        <v>22.6</v>
      </c>
      <c r="I5328">
        <v>2260</v>
      </c>
      <c r="J5328">
        <v>7.6</v>
      </c>
      <c r="K5328">
        <v>760</v>
      </c>
      <c r="L5328">
        <v>15</v>
      </c>
      <c r="M5328">
        <v>0.66371681415929207</v>
      </c>
      <c r="N5328">
        <v>1500</v>
      </c>
      <c r="O5328" t="s">
        <v>743</v>
      </c>
      <c r="P5328" t="s">
        <v>744</v>
      </c>
      <c r="Q5328" t="s">
        <v>39</v>
      </c>
      <c r="R5328" t="s">
        <v>40</v>
      </c>
      <c r="S5328" t="s">
        <v>41</v>
      </c>
      <c r="T5328" t="s">
        <v>745</v>
      </c>
      <c r="U5328" t="s">
        <v>1188</v>
      </c>
      <c r="V5328">
        <f>YEAR(sales_order1[[#This Row],[date]])</f>
        <v>2022</v>
      </c>
      <c r="W5328" t="str">
        <f>TEXT(sales_order1[[#This Row],[date]], "Mmm")</f>
        <v>May</v>
      </c>
      <c r="X5328">
        <f>VALUE(TEXT(sales_order1[[#This Row],[date]], "D"))</f>
        <v>17</v>
      </c>
      <c r="Y5328">
        <v>20</v>
      </c>
    </row>
    <row r="5329" spans="1:25" x14ac:dyDescent="0.25">
      <c r="A5329" s="1">
        <v>44698</v>
      </c>
      <c r="B5329">
        <v>70926</v>
      </c>
      <c r="C5329" t="s">
        <v>311</v>
      </c>
      <c r="D5329" t="str">
        <f>VLOOKUP(sales_order1[[#This Row],[itemCode]],product_details3!B:C,2,0)</f>
        <v>MSTH30</v>
      </c>
      <c r="E5329" t="s">
        <v>312</v>
      </c>
      <c r="F5329" t="s">
        <v>21</v>
      </c>
      <c r="G5329">
        <v>150</v>
      </c>
      <c r="H5329">
        <v>8.5</v>
      </c>
      <c r="I5329">
        <v>1275</v>
      </c>
      <c r="J5329">
        <v>3.3</v>
      </c>
      <c r="K5329">
        <v>495</v>
      </c>
      <c r="L5329">
        <v>5.2</v>
      </c>
      <c r="M5329">
        <v>0.61176470588235299</v>
      </c>
      <c r="N5329">
        <v>780</v>
      </c>
      <c r="O5329" t="s">
        <v>189</v>
      </c>
      <c r="P5329" t="s">
        <v>190</v>
      </c>
      <c r="Q5329" t="s">
        <v>191</v>
      </c>
      <c r="R5329" t="s">
        <v>56</v>
      </c>
      <c r="S5329" t="s">
        <v>192</v>
      </c>
      <c r="T5329" t="s">
        <v>193</v>
      </c>
      <c r="U5329" t="s">
        <v>1191</v>
      </c>
      <c r="V5329">
        <f>YEAR(sales_order1[[#This Row],[date]])</f>
        <v>2022</v>
      </c>
      <c r="W5329" t="str">
        <f>TEXT(sales_order1[[#This Row],[date]], "Mmm")</f>
        <v>May</v>
      </c>
      <c r="X5329">
        <f>VALUE(TEXT(sales_order1[[#This Row],[date]], "D"))</f>
        <v>17</v>
      </c>
      <c r="Y5329">
        <v>20</v>
      </c>
    </row>
    <row r="5330" spans="1:25" x14ac:dyDescent="0.25">
      <c r="A5330" s="1">
        <v>44698</v>
      </c>
      <c r="B5330">
        <v>70927</v>
      </c>
      <c r="C5330" t="s">
        <v>35</v>
      </c>
      <c r="D5330" t="str">
        <f>VLOOKUP(sales_order1[[#This Row],[itemCode]],product_details3!B:C,2,0)</f>
        <v>SRMA30</v>
      </c>
      <c r="E5330" t="s">
        <v>36</v>
      </c>
      <c r="F5330" t="s">
        <v>30</v>
      </c>
      <c r="G5330">
        <v>150</v>
      </c>
      <c r="H5330">
        <v>26.2</v>
      </c>
      <c r="I5330">
        <v>3930</v>
      </c>
      <c r="J5330">
        <v>9.4</v>
      </c>
      <c r="K5330">
        <v>1410</v>
      </c>
      <c r="L5330">
        <v>16.8</v>
      </c>
      <c r="M5330">
        <v>0.6412213740458016</v>
      </c>
      <c r="N5330">
        <v>2520</v>
      </c>
      <c r="O5330" t="s">
        <v>624</v>
      </c>
      <c r="P5330" t="s">
        <v>625</v>
      </c>
      <c r="Q5330" t="s">
        <v>55</v>
      </c>
      <c r="R5330" t="s">
        <v>56</v>
      </c>
      <c r="S5330" t="s">
        <v>225</v>
      </c>
      <c r="T5330" t="s">
        <v>626</v>
      </c>
      <c r="U5330" t="s">
        <v>1191</v>
      </c>
      <c r="V5330">
        <f>YEAR(sales_order1[[#This Row],[date]])</f>
        <v>2022</v>
      </c>
      <c r="W5330" t="str">
        <f>TEXT(sales_order1[[#This Row],[date]], "Mmm")</f>
        <v>May</v>
      </c>
      <c r="X5330">
        <f>VALUE(TEXT(sales_order1[[#This Row],[date]], "D"))</f>
        <v>17</v>
      </c>
      <c r="Y5330">
        <v>20</v>
      </c>
    </row>
    <row r="5331" spans="1:25" x14ac:dyDescent="0.25">
      <c r="A5331" s="1">
        <v>44698</v>
      </c>
      <c r="B5331">
        <v>70928</v>
      </c>
      <c r="C5331" t="s">
        <v>438</v>
      </c>
      <c r="D5331" t="str">
        <f>VLOOKUP(sales_order1[[#This Row],[itemCode]],product_details3!B:C,2,0)</f>
        <v>EXFP150</v>
      </c>
      <c r="E5331" t="s">
        <v>439</v>
      </c>
      <c r="F5331" t="s">
        <v>183</v>
      </c>
      <c r="G5331">
        <v>200</v>
      </c>
      <c r="H5331">
        <v>28.25</v>
      </c>
      <c r="I5331">
        <v>5650</v>
      </c>
      <c r="J5331">
        <v>12</v>
      </c>
      <c r="K5331">
        <v>2400</v>
      </c>
      <c r="L5331">
        <v>16.25</v>
      </c>
      <c r="M5331">
        <v>0.5752212389380531</v>
      </c>
      <c r="N5331">
        <v>3250</v>
      </c>
      <c r="O5331" t="s">
        <v>553</v>
      </c>
      <c r="P5331" t="s">
        <v>554</v>
      </c>
      <c r="Q5331" t="s">
        <v>55</v>
      </c>
      <c r="R5331" t="s">
        <v>56</v>
      </c>
      <c r="S5331" t="s">
        <v>57</v>
      </c>
      <c r="T5331" t="s">
        <v>555</v>
      </c>
      <c r="U5331" t="s">
        <v>1191</v>
      </c>
      <c r="V5331">
        <f>YEAR(sales_order1[[#This Row],[date]])</f>
        <v>2022</v>
      </c>
      <c r="W5331" t="str">
        <f>TEXT(sales_order1[[#This Row],[date]], "Mmm")</f>
        <v>May</v>
      </c>
      <c r="X5331">
        <f>VALUE(TEXT(sales_order1[[#This Row],[date]], "D"))</f>
        <v>17</v>
      </c>
      <c r="Y5331">
        <v>20</v>
      </c>
    </row>
    <row r="5332" spans="1:25" x14ac:dyDescent="0.25">
      <c r="A5332" s="1">
        <v>44698</v>
      </c>
      <c r="B5332">
        <v>70929</v>
      </c>
      <c r="C5332" t="s">
        <v>335</v>
      </c>
      <c r="D5332" t="str">
        <f>VLOOKUP(sales_order1[[#This Row],[itemCode]],product_details3!B:C,2,0)</f>
        <v>CLNF50</v>
      </c>
      <c r="E5332" t="s">
        <v>336</v>
      </c>
      <c r="F5332" t="s">
        <v>45</v>
      </c>
      <c r="G5332">
        <v>150</v>
      </c>
      <c r="H5332">
        <v>7.3</v>
      </c>
      <c r="I5332">
        <v>1095</v>
      </c>
      <c r="J5332">
        <v>2.8</v>
      </c>
      <c r="K5332">
        <v>420</v>
      </c>
      <c r="L5332">
        <v>4.5</v>
      </c>
      <c r="M5332">
        <v>0.61643835616438358</v>
      </c>
      <c r="N5332">
        <v>675</v>
      </c>
      <c r="O5332" t="s">
        <v>725</v>
      </c>
      <c r="P5332" t="s">
        <v>726</v>
      </c>
      <c r="Q5332" t="s">
        <v>132</v>
      </c>
      <c r="R5332" t="s">
        <v>56</v>
      </c>
      <c r="S5332" t="s">
        <v>133</v>
      </c>
      <c r="T5332" t="s">
        <v>708</v>
      </c>
      <c r="U5332" t="s">
        <v>1191</v>
      </c>
      <c r="V5332">
        <f>YEAR(sales_order1[[#This Row],[date]])</f>
        <v>2022</v>
      </c>
      <c r="W5332" t="str">
        <f>TEXT(sales_order1[[#This Row],[date]], "Mmm")</f>
        <v>May</v>
      </c>
      <c r="X5332">
        <f>VALUE(TEXT(sales_order1[[#This Row],[date]], "D"))</f>
        <v>17</v>
      </c>
      <c r="Y5332">
        <v>20</v>
      </c>
    </row>
    <row r="5333" spans="1:25" x14ac:dyDescent="0.25">
      <c r="A5333" s="1">
        <v>44698</v>
      </c>
      <c r="B5333">
        <v>70930</v>
      </c>
      <c r="C5333" t="s">
        <v>404</v>
      </c>
      <c r="D5333" t="str">
        <f>VLOOKUP(sales_order1[[#This Row],[itemCode]],product_details3!B:C,2,0)</f>
        <v>TNRE200</v>
      </c>
      <c r="E5333" t="s">
        <v>405</v>
      </c>
      <c r="F5333" t="s">
        <v>124</v>
      </c>
      <c r="G5333">
        <v>250</v>
      </c>
      <c r="H5333">
        <v>22.6</v>
      </c>
      <c r="I5333">
        <v>5650</v>
      </c>
      <c r="J5333">
        <v>7.6</v>
      </c>
      <c r="K5333">
        <v>1900</v>
      </c>
      <c r="L5333">
        <v>15</v>
      </c>
      <c r="M5333">
        <v>0.66371681415929207</v>
      </c>
      <c r="N5333">
        <v>3750</v>
      </c>
      <c r="O5333" t="s">
        <v>82</v>
      </c>
      <c r="P5333" t="s">
        <v>83</v>
      </c>
      <c r="Q5333" t="s">
        <v>64</v>
      </c>
      <c r="R5333" t="s">
        <v>40</v>
      </c>
      <c r="S5333" t="s">
        <v>84</v>
      </c>
      <c r="T5333" t="s">
        <v>85</v>
      </c>
      <c r="U5333" t="s">
        <v>1189</v>
      </c>
      <c r="V5333">
        <f>YEAR(sales_order1[[#This Row],[date]])</f>
        <v>2022</v>
      </c>
      <c r="W5333" t="str">
        <f>TEXT(sales_order1[[#This Row],[date]], "Mmm")</f>
        <v>May</v>
      </c>
      <c r="X5333">
        <f>VALUE(TEXT(sales_order1[[#This Row],[date]], "D"))</f>
        <v>17</v>
      </c>
      <c r="Y5333">
        <v>20</v>
      </c>
    </row>
    <row r="5334" spans="1:25" x14ac:dyDescent="0.25">
      <c r="A5334" s="1">
        <v>44698</v>
      </c>
      <c r="B5334">
        <v>70931</v>
      </c>
      <c r="C5334" t="s">
        <v>35</v>
      </c>
      <c r="D5334" t="str">
        <f>VLOOKUP(sales_order1[[#This Row],[itemCode]],product_details3!B:C,2,0)</f>
        <v>SRMA30</v>
      </c>
      <c r="E5334" t="s">
        <v>36</v>
      </c>
      <c r="F5334" t="s">
        <v>30</v>
      </c>
      <c r="G5334">
        <v>250</v>
      </c>
      <c r="H5334">
        <v>26.2</v>
      </c>
      <c r="I5334">
        <v>6550</v>
      </c>
      <c r="J5334">
        <v>9.4</v>
      </c>
      <c r="K5334">
        <v>2350</v>
      </c>
      <c r="L5334">
        <v>16.8</v>
      </c>
      <c r="M5334">
        <v>0.6412213740458016</v>
      </c>
      <c r="N5334">
        <v>4200</v>
      </c>
      <c r="O5334" t="s">
        <v>502</v>
      </c>
      <c r="P5334" t="s">
        <v>503</v>
      </c>
      <c r="Q5334" t="s">
        <v>218</v>
      </c>
      <c r="R5334" t="s">
        <v>40</v>
      </c>
      <c r="S5334" t="s">
        <v>219</v>
      </c>
      <c r="T5334" t="s">
        <v>504</v>
      </c>
      <c r="U5334" t="s">
        <v>1190</v>
      </c>
      <c r="V5334">
        <f>YEAR(sales_order1[[#This Row],[date]])</f>
        <v>2022</v>
      </c>
      <c r="W5334" t="str">
        <f>TEXT(sales_order1[[#This Row],[date]], "Mmm")</f>
        <v>May</v>
      </c>
      <c r="X5334">
        <f>VALUE(TEXT(sales_order1[[#This Row],[date]], "D"))</f>
        <v>17</v>
      </c>
      <c r="Y5334">
        <v>20</v>
      </c>
    </row>
    <row r="5335" spans="1:25" x14ac:dyDescent="0.25">
      <c r="A5335" s="1">
        <v>44698</v>
      </c>
      <c r="B5335">
        <v>70932</v>
      </c>
      <c r="C5335" t="s">
        <v>360</v>
      </c>
      <c r="D5335" t="str">
        <f>VLOOKUP(sales_order1[[#This Row],[itemCode]],product_details3!B:C,2,0)</f>
        <v>TNRS100</v>
      </c>
      <c r="E5335" t="s">
        <v>361</v>
      </c>
      <c r="F5335" t="s">
        <v>124</v>
      </c>
      <c r="G5335">
        <v>150</v>
      </c>
      <c r="H5335">
        <v>13.1</v>
      </c>
      <c r="I5335">
        <v>1965</v>
      </c>
      <c r="J5335">
        <v>4.7</v>
      </c>
      <c r="K5335">
        <v>705</v>
      </c>
      <c r="L5335">
        <v>8.4</v>
      </c>
      <c r="M5335">
        <v>0.6412213740458016</v>
      </c>
      <c r="N5335">
        <v>1260</v>
      </c>
      <c r="O5335" t="s">
        <v>754</v>
      </c>
      <c r="P5335" t="s">
        <v>755</v>
      </c>
      <c r="Q5335" t="s">
        <v>191</v>
      </c>
      <c r="R5335" t="s">
        <v>56</v>
      </c>
      <c r="S5335" t="s">
        <v>192</v>
      </c>
      <c r="T5335" t="s">
        <v>255</v>
      </c>
      <c r="U5335" t="s">
        <v>1191</v>
      </c>
      <c r="V5335">
        <f>YEAR(sales_order1[[#This Row],[date]])</f>
        <v>2022</v>
      </c>
      <c r="W5335" t="str">
        <f>TEXT(sales_order1[[#This Row],[date]], "Mmm")</f>
        <v>May</v>
      </c>
      <c r="X5335">
        <f>VALUE(TEXT(sales_order1[[#This Row],[date]], "D"))</f>
        <v>17</v>
      </c>
      <c r="Y5335">
        <v>20</v>
      </c>
    </row>
    <row r="5336" spans="1:25" x14ac:dyDescent="0.25">
      <c r="A5336" s="1">
        <v>44699</v>
      </c>
      <c r="B5336">
        <v>70933</v>
      </c>
      <c r="C5336" t="s">
        <v>51</v>
      </c>
      <c r="D5336" t="str">
        <f>VLOOKUP(sales_order1[[#This Row],[itemCode]],product_details3!B:C,2,0)</f>
        <v>MSTH50</v>
      </c>
      <c r="E5336" t="s">
        <v>52</v>
      </c>
      <c r="F5336" t="s">
        <v>21</v>
      </c>
      <c r="G5336">
        <v>250</v>
      </c>
      <c r="H5336">
        <v>15.75</v>
      </c>
      <c r="I5336">
        <v>3937.5</v>
      </c>
      <c r="J5336">
        <v>4.45</v>
      </c>
      <c r="K5336">
        <v>1112.5</v>
      </c>
      <c r="L5336">
        <v>11.3</v>
      </c>
      <c r="M5336">
        <v>0.71746031746031746</v>
      </c>
      <c r="N5336">
        <v>2825</v>
      </c>
      <c r="O5336" t="s">
        <v>467</v>
      </c>
      <c r="P5336" t="s">
        <v>468</v>
      </c>
      <c r="Q5336" t="s">
        <v>39</v>
      </c>
      <c r="R5336" t="s">
        <v>40</v>
      </c>
      <c r="S5336" t="s">
        <v>41</v>
      </c>
      <c r="T5336" t="s">
        <v>174</v>
      </c>
      <c r="U5336" t="s">
        <v>1188</v>
      </c>
      <c r="V5336">
        <f>YEAR(sales_order1[[#This Row],[date]])</f>
        <v>2022</v>
      </c>
      <c r="W5336" t="str">
        <f>TEXT(sales_order1[[#This Row],[date]], "Mmm")</f>
        <v>May</v>
      </c>
      <c r="X5336">
        <f>VALUE(TEXT(sales_order1[[#This Row],[date]], "D"))</f>
        <v>18</v>
      </c>
      <c r="Y5336">
        <v>20</v>
      </c>
    </row>
    <row r="5337" spans="1:25" x14ac:dyDescent="0.25">
      <c r="A5337" s="1">
        <v>44699</v>
      </c>
      <c r="B5337">
        <v>70934</v>
      </c>
      <c r="C5337" t="s">
        <v>51</v>
      </c>
      <c r="D5337" t="str">
        <f>VLOOKUP(sales_order1[[#This Row],[itemCode]],product_details3!B:C,2,0)</f>
        <v>MSTH50</v>
      </c>
      <c r="E5337" t="s">
        <v>52</v>
      </c>
      <c r="F5337" t="s">
        <v>21</v>
      </c>
      <c r="G5337">
        <v>150</v>
      </c>
      <c r="H5337">
        <v>15.75</v>
      </c>
      <c r="I5337">
        <v>2362.5</v>
      </c>
      <c r="J5337">
        <v>4.45</v>
      </c>
      <c r="K5337">
        <v>667.5</v>
      </c>
      <c r="L5337">
        <v>11.3</v>
      </c>
      <c r="M5337">
        <v>0.71746031746031746</v>
      </c>
      <c r="N5337">
        <v>1695</v>
      </c>
      <c r="O5337" t="s">
        <v>771</v>
      </c>
      <c r="P5337" t="s">
        <v>772</v>
      </c>
      <c r="Q5337" t="s">
        <v>160</v>
      </c>
      <c r="R5337" t="s">
        <v>112</v>
      </c>
      <c r="S5337" t="s">
        <v>297</v>
      </c>
      <c r="T5337" t="s">
        <v>693</v>
      </c>
      <c r="U5337" t="s">
        <v>1189</v>
      </c>
      <c r="V5337">
        <f>YEAR(sales_order1[[#This Row],[date]])</f>
        <v>2022</v>
      </c>
      <c r="W5337" t="str">
        <f>TEXT(sales_order1[[#This Row],[date]], "Mmm")</f>
        <v>May</v>
      </c>
      <c r="X5337">
        <f>VALUE(TEXT(sales_order1[[#This Row],[date]], "D"))</f>
        <v>18</v>
      </c>
      <c r="Y5337">
        <v>20</v>
      </c>
    </row>
    <row r="5338" spans="1:25" x14ac:dyDescent="0.25">
      <c r="A5338" s="1">
        <v>44699</v>
      </c>
      <c r="B5338">
        <v>70935</v>
      </c>
      <c r="C5338" t="s">
        <v>204</v>
      </c>
      <c r="D5338" t="str">
        <f>VLOOKUP(sales_order1[[#This Row],[itemCode]],product_details3!B:C,2,0)</f>
        <v>MKRM150</v>
      </c>
      <c r="E5338" t="s">
        <v>205</v>
      </c>
      <c r="F5338" t="s">
        <v>151</v>
      </c>
      <c r="G5338">
        <v>150</v>
      </c>
      <c r="H5338">
        <v>10.75</v>
      </c>
      <c r="I5338">
        <v>1612.5</v>
      </c>
      <c r="J5338">
        <v>4.45</v>
      </c>
      <c r="K5338">
        <v>667.5</v>
      </c>
      <c r="L5338">
        <v>6.3</v>
      </c>
      <c r="M5338">
        <v>0.586046511627907</v>
      </c>
      <c r="N5338">
        <v>945</v>
      </c>
      <c r="O5338" t="s">
        <v>420</v>
      </c>
      <c r="P5338" t="s">
        <v>421</v>
      </c>
      <c r="Q5338" t="s">
        <v>77</v>
      </c>
      <c r="R5338" t="s">
        <v>72</v>
      </c>
      <c r="S5338" t="s">
        <v>78</v>
      </c>
      <c r="T5338" t="s">
        <v>422</v>
      </c>
      <c r="U5338" t="s">
        <v>1190</v>
      </c>
      <c r="V5338">
        <f>YEAR(sales_order1[[#This Row],[date]])</f>
        <v>2022</v>
      </c>
      <c r="W5338" t="str">
        <f>TEXT(sales_order1[[#This Row],[date]], "Mmm")</f>
        <v>May</v>
      </c>
      <c r="X5338">
        <f>VALUE(TEXT(sales_order1[[#This Row],[date]], "D"))</f>
        <v>18</v>
      </c>
      <c r="Y5338">
        <v>20</v>
      </c>
    </row>
    <row r="5339" spans="1:25" x14ac:dyDescent="0.25">
      <c r="A5339" s="1">
        <v>44699</v>
      </c>
      <c r="B5339">
        <v>70936</v>
      </c>
      <c r="C5339" t="s">
        <v>360</v>
      </c>
      <c r="D5339" t="str">
        <f>VLOOKUP(sales_order1[[#This Row],[itemCode]],product_details3!B:C,2,0)</f>
        <v>TNRS100</v>
      </c>
      <c r="E5339" t="s">
        <v>361</v>
      </c>
      <c r="F5339" t="s">
        <v>124</v>
      </c>
      <c r="G5339">
        <v>50</v>
      </c>
      <c r="H5339">
        <v>13.1</v>
      </c>
      <c r="I5339">
        <v>655</v>
      </c>
      <c r="J5339">
        <v>4.7</v>
      </c>
      <c r="K5339">
        <v>235</v>
      </c>
      <c r="L5339">
        <v>8.4</v>
      </c>
      <c r="M5339">
        <v>0.6412213740458016</v>
      </c>
      <c r="N5339">
        <v>420</v>
      </c>
      <c r="O5339" t="s">
        <v>633</v>
      </c>
      <c r="P5339" t="s">
        <v>634</v>
      </c>
      <c r="Q5339" t="s">
        <v>383</v>
      </c>
      <c r="R5339" t="s">
        <v>72</v>
      </c>
      <c r="S5339" t="s">
        <v>384</v>
      </c>
      <c r="T5339" t="s">
        <v>635</v>
      </c>
      <c r="U5339" t="s">
        <v>1188</v>
      </c>
      <c r="V5339">
        <f>YEAR(sales_order1[[#This Row],[date]])</f>
        <v>2022</v>
      </c>
      <c r="W5339" t="str">
        <f>TEXT(sales_order1[[#This Row],[date]], "Mmm")</f>
        <v>May</v>
      </c>
      <c r="X5339">
        <f>VALUE(TEXT(sales_order1[[#This Row],[date]], "D"))</f>
        <v>18</v>
      </c>
      <c r="Y5339">
        <v>20</v>
      </c>
    </row>
    <row r="5340" spans="1:25" x14ac:dyDescent="0.25">
      <c r="A5340" s="1">
        <v>44699</v>
      </c>
      <c r="B5340">
        <v>70937</v>
      </c>
      <c r="C5340" t="s">
        <v>194</v>
      </c>
      <c r="D5340" t="str">
        <f>VLOOKUP(sales_order1[[#This Row],[itemCode]],product_details3!B:C,2,0)</f>
        <v>CLNG150</v>
      </c>
      <c r="E5340" t="s">
        <v>195</v>
      </c>
      <c r="F5340" t="s">
        <v>45</v>
      </c>
      <c r="G5340">
        <v>250</v>
      </c>
      <c r="H5340">
        <v>12.75</v>
      </c>
      <c r="I5340">
        <v>3187.5</v>
      </c>
      <c r="J5340">
        <v>4.45</v>
      </c>
      <c r="K5340">
        <v>1112.5</v>
      </c>
      <c r="L5340">
        <v>8.3000000000000007</v>
      </c>
      <c r="M5340">
        <v>0.65098039215686276</v>
      </c>
      <c r="N5340">
        <v>2075</v>
      </c>
      <c r="O5340" t="s">
        <v>152</v>
      </c>
      <c r="P5340" t="s">
        <v>153</v>
      </c>
      <c r="Q5340" t="s">
        <v>154</v>
      </c>
      <c r="R5340" t="s">
        <v>56</v>
      </c>
      <c r="S5340" t="s">
        <v>133</v>
      </c>
      <c r="T5340" t="s">
        <v>155</v>
      </c>
      <c r="U5340" t="s">
        <v>1191</v>
      </c>
      <c r="V5340">
        <f>YEAR(sales_order1[[#This Row],[date]])</f>
        <v>2022</v>
      </c>
      <c r="W5340" t="str">
        <f>TEXT(sales_order1[[#This Row],[date]], "Mmm")</f>
        <v>May</v>
      </c>
      <c r="X5340">
        <f>VALUE(TEXT(sales_order1[[#This Row],[date]], "D"))</f>
        <v>18</v>
      </c>
      <c r="Y5340">
        <v>20</v>
      </c>
    </row>
    <row r="5341" spans="1:25" x14ac:dyDescent="0.25">
      <c r="A5341" s="1">
        <v>44699</v>
      </c>
      <c r="B5341">
        <v>70938</v>
      </c>
      <c r="C5341" t="s">
        <v>86</v>
      </c>
      <c r="D5341" t="str">
        <f>VLOOKUP(sales_order1[[#This Row],[itemCode]],product_details3!B:C,2,0)</f>
        <v>SRMH30</v>
      </c>
      <c r="E5341" t="s">
        <v>87</v>
      </c>
      <c r="F5341" t="s">
        <v>30</v>
      </c>
      <c r="G5341">
        <v>200</v>
      </c>
      <c r="H5341">
        <v>21</v>
      </c>
      <c r="I5341">
        <v>4200</v>
      </c>
      <c r="J5341">
        <v>6.6</v>
      </c>
      <c r="K5341">
        <v>1320</v>
      </c>
      <c r="L5341">
        <v>14.4</v>
      </c>
      <c r="M5341">
        <v>0.68571428571428572</v>
      </c>
      <c r="N5341">
        <v>2880</v>
      </c>
      <c r="O5341" t="s">
        <v>381</v>
      </c>
      <c r="P5341" t="s">
        <v>382</v>
      </c>
      <c r="Q5341" t="s">
        <v>383</v>
      </c>
      <c r="R5341" t="s">
        <v>72</v>
      </c>
      <c r="S5341" t="s">
        <v>384</v>
      </c>
      <c r="T5341" t="s">
        <v>385</v>
      </c>
      <c r="U5341" t="s">
        <v>1188</v>
      </c>
      <c r="V5341">
        <f>YEAR(sales_order1[[#This Row],[date]])</f>
        <v>2022</v>
      </c>
      <c r="W5341" t="str">
        <f>TEXT(sales_order1[[#This Row],[date]], "Mmm")</f>
        <v>May</v>
      </c>
      <c r="X5341">
        <f>VALUE(TEXT(sales_order1[[#This Row],[date]], "D"))</f>
        <v>18</v>
      </c>
      <c r="Y5341">
        <v>20</v>
      </c>
    </row>
    <row r="5342" spans="1:25" x14ac:dyDescent="0.25">
      <c r="A5342" s="1">
        <v>44699</v>
      </c>
      <c r="B5342">
        <v>70939</v>
      </c>
      <c r="C5342" t="s">
        <v>103</v>
      </c>
      <c r="D5342" t="str">
        <f>VLOOKUP(sales_order1[[#This Row],[itemCode]],product_details3!B:C,2,0)</f>
        <v>SCRT50</v>
      </c>
      <c r="E5342" t="s">
        <v>104</v>
      </c>
      <c r="F5342" t="s">
        <v>61</v>
      </c>
      <c r="G5342">
        <v>100</v>
      </c>
      <c r="H5342">
        <v>16.95</v>
      </c>
      <c r="I5342">
        <v>1695</v>
      </c>
      <c r="J5342">
        <v>5.2</v>
      </c>
      <c r="K5342">
        <v>520</v>
      </c>
      <c r="L5342">
        <v>11.75</v>
      </c>
      <c r="M5342">
        <v>0.69321533923303835</v>
      </c>
      <c r="N5342">
        <v>1175</v>
      </c>
      <c r="O5342" t="s">
        <v>600</v>
      </c>
      <c r="P5342" t="s">
        <v>601</v>
      </c>
      <c r="Q5342" t="s">
        <v>100</v>
      </c>
      <c r="R5342" t="s">
        <v>40</v>
      </c>
      <c r="S5342" t="s">
        <v>101</v>
      </c>
      <c r="T5342" t="s">
        <v>602</v>
      </c>
      <c r="U5342" t="s">
        <v>1190</v>
      </c>
      <c r="V5342">
        <f>YEAR(sales_order1[[#This Row],[date]])</f>
        <v>2022</v>
      </c>
      <c r="W5342" t="str">
        <f>TEXT(sales_order1[[#This Row],[date]], "Mmm")</f>
        <v>May</v>
      </c>
      <c r="X5342">
        <f>VALUE(TEXT(sales_order1[[#This Row],[date]], "D"))</f>
        <v>18</v>
      </c>
      <c r="Y5342">
        <v>20</v>
      </c>
    </row>
    <row r="5343" spans="1:25" x14ac:dyDescent="0.25">
      <c r="A5343" s="1">
        <v>44699</v>
      </c>
      <c r="B5343">
        <v>70940</v>
      </c>
      <c r="C5343" t="s">
        <v>307</v>
      </c>
      <c r="D5343" t="str">
        <f>VLOOKUP(sales_order1[[#This Row],[itemCode]],product_details3!B:C,2,0)</f>
        <v>TNRH150</v>
      </c>
      <c r="E5343" t="s">
        <v>308</v>
      </c>
      <c r="F5343" t="s">
        <v>124</v>
      </c>
      <c r="G5343">
        <v>150</v>
      </c>
      <c r="H5343">
        <v>15.75</v>
      </c>
      <c r="I5343">
        <v>2362.5</v>
      </c>
      <c r="J5343">
        <v>4.45</v>
      </c>
      <c r="K5343">
        <v>667.5</v>
      </c>
      <c r="L5343">
        <v>11.3</v>
      </c>
      <c r="M5343">
        <v>0.71746031746031746</v>
      </c>
      <c r="N5343">
        <v>1695</v>
      </c>
      <c r="O5343" t="s">
        <v>832</v>
      </c>
      <c r="P5343" t="s">
        <v>833</v>
      </c>
      <c r="Q5343" t="s">
        <v>201</v>
      </c>
      <c r="R5343" t="s">
        <v>25</v>
      </c>
      <c r="S5343" t="s">
        <v>372</v>
      </c>
      <c r="T5343" t="s">
        <v>834</v>
      </c>
      <c r="U5343" t="s">
        <v>1191</v>
      </c>
      <c r="V5343">
        <f>YEAR(sales_order1[[#This Row],[date]])</f>
        <v>2022</v>
      </c>
      <c r="W5343" t="str">
        <f>TEXT(sales_order1[[#This Row],[date]], "Mmm")</f>
        <v>May</v>
      </c>
      <c r="X5343">
        <f>VALUE(TEXT(sales_order1[[#This Row],[date]], "D"))</f>
        <v>18</v>
      </c>
      <c r="Y5343">
        <v>20</v>
      </c>
    </row>
    <row r="5344" spans="1:25" x14ac:dyDescent="0.25">
      <c r="A5344" s="1">
        <v>44699</v>
      </c>
      <c r="B5344">
        <v>70941</v>
      </c>
      <c r="C5344" t="s">
        <v>352</v>
      </c>
      <c r="D5344" t="str">
        <f>VLOOKUP(sales_order1[[#This Row],[itemCode]],product_details3!B:C,2,0)</f>
        <v>MSTL50</v>
      </c>
      <c r="E5344" t="s">
        <v>353</v>
      </c>
      <c r="F5344" t="s">
        <v>21</v>
      </c>
      <c r="G5344">
        <v>50</v>
      </c>
      <c r="H5344">
        <v>16.95</v>
      </c>
      <c r="I5344">
        <v>847.5</v>
      </c>
      <c r="J5344">
        <v>5.2</v>
      </c>
      <c r="K5344">
        <v>260</v>
      </c>
      <c r="L5344">
        <v>11.75</v>
      </c>
      <c r="M5344">
        <v>0.69321533923303835</v>
      </c>
      <c r="N5344">
        <v>587.5</v>
      </c>
      <c r="O5344" t="s">
        <v>299</v>
      </c>
      <c r="P5344" t="s">
        <v>300</v>
      </c>
      <c r="Q5344" t="s">
        <v>100</v>
      </c>
      <c r="R5344" t="s">
        <v>40</v>
      </c>
      <c r="S5344" t="s">
        <v>101</v>
      </c>
      <c r="T5344" t="s">
        <v>301</v>
      </c>
      <c r="U5344" t="s">
        <v>1190</v>
      </c>
      <c r="V5344">
        <f>YEAR(sales_order1[[#This Row],[date]])</f>
        <v>2022</v>
      </c>
      <c r="W5344" t="str">
        <f>TEXT(sales_order1[[#This Row],[date]], "Mmm")</f>
        <v>May</v>
      </c>
      <c r="X5344">
        <f>VALUE(TEXT(sales_order1[[#This Row],[date]], "D"))</f>
        <v>18</v>
      </c>
      <c r="Y5344">
        <v>20</v>
      </c>
    </row>
    <row r="5345" spans="1:25" x14ac:dyDescent="0.25">
      <c r="A5345" s="1">
        <v>44700</v>
      </c>
      <c r="B5345">
        <v>70942</v>
      </c>
      <c r="C5345" t="s">
        <v>311</v>
      </c>
      <c r="D5345" t="str">
        <f>VLOOKUP(sales_order1[[#This Row],[itemCode]],product_details3!B:C,2,0)</f>
        <v>MSTH30</v>
      </c>
      <c r="E5345" t="s">
        <v>312</v>
      </c>
      <c r="F5345" t="s">
        <v>21</v>
      </c>
      <c r="G5345">
        <v>50</v>
      </c>
      <c r="H5345">
        <v>8.5</v>
      </c>
      <c r="I5345">
        <v>425</v>
      </c>
      <c r="J5345">
        <v>3.3</v>
      </c>
      <c r="K5345">
        <v>165</v>
      </c>
      <c r="L5345">
        <v>5.2</v>
      </c>
      <c r="M5345">
        <v>0.61176470588235299</v>
      </c>
      <c r="N5345">
        <v>260</v>
      </c>
      <c r="O5345" t="s">
        <v>525</v>
      </c>
      <c r="P5345" t="s">
        <v>526</v>
      </c>
      <c r="Q5345" t="s">
        <v>111</v>
      </c>
      <c r="R5345" t="s">
        <v>112</v>
      </c>
      <c r="S5345" t="s">
        <v>113</v>
      </c>
      <c r="T5345" t="s">
        <v>527</v>
      </c>
      <c r="U5345" t="s">
        <v>1189</v>
      </c>
      <c r="V5345">
        <f>YEAR(sales_order1[[#This Row],[date]])</f>
        <v>2022</v>
      </c>
      <c r="W5345" t="str">
        <f>TEXT(sales_order1[[#This Row],[date]], "Mmm")</f>
        <v>May</v>
      </c>
      <c r="X5345">
        <f>VALUE(TEXT(sales_order1[[#This Row],[date]], "D"))</f>
        <v>19</v>
      </c>
      <c r="Y5345">
        <v>20</v>
      </c>
    </row>
    <row r="5346" spans="1:25" x14ac:dyDescent="0.25">
      <c r="A5346" s="1">
        <v>44700</v>
      </c>
      <c r="B5346">
        <v>70943</v>
      </c>
      <c r="C5346" t="s">
        <v>307</v>
      </c>
      <c r="D5346" t="str">
        <f>VLOOKUP(sales_order1[[#This Row],[itemCode]],product_details3!B:C,2,0)</f>
        <v>TNRH150</v>
      </c>
      <c r="E5346" t="s">
        <v>308</v>
      </c>
      <c r="F5346" t="s">
        <v>124</v>
      </c>
      <c r="G5346">
        <v>250</v>
      </c>
      <c r="H5346">
        <v>15.75</v>
      </c>
      <c r="I5346">
        <v>3937.5</v>
      </c>
      <c r="J5346">
        <v>4.45</v>
      </c>
      <c r="K5346">
        <v>1112.5</v>
      </c>
      <c r="L5346">
        <v>11.3</v>
      </c>
      <c r="M5346">
        <v>0.71746031746031746</v>
      </c>
      <c r="N5346">
        <v>2825</v>
      </c>
      <c r="O5346" t="s">
        <v>621</v>
      </c>
      <c r="P5346" t="s">
        <v>622</v>
      </c>
      <c r="Q5346" t="s">
        <v>55</v>
      </c>
      <c r="R5346" t="s">
        <v>56</v>
      </c>
      <c r="S5346" t="s">
        <v>57</v>
      </c>
      <c r="T5346" t="s">
        <v>623</v>
      </c>
      <c r="U5346" t="s">
        <v>1191</v>
      </c>
      <c r="V5346">
        <f>YEAR(sales_order1[[#This Row],[date]])</f>
        <v>2022</v>
      </c>
      <c r="W5346" t="str">
        <f>TEXT(sales_order1[[#This Row],[date]], "Mmm")</f>
        <v>May</v>
      </c>
      <c r="X5346">
        <f>VALUE(TEXT(sales_order1[[#This Row],[date]], "D"))</f>
        <v>19</v>
      </c>
      <c r="Y5346">
        <v>20</v>
      </c>
    </row>
    <row r="5347" spans="1:25" x14ac:dyDescent="0.25">
      <c r="A5347" s="1">
        <v>44700</v>
      </c>
      <c r="B5347">
        <v>70944</v>
      </c>
      <c r="C5347" t="s">
        <v>35</v>
      </c>
      <c r="D5347" t="str">
        <f>VLOOKUP(sales_order1[[#This Row],[itemCode]],product_details3!B:C,2,0)</f>
        <v>SRMA30</v>
      </c>
      <c r="E5347" t="s">
        <v>36</v>
      </c>
      <c r="F5347" t="s">
        <v>30</v>
      </c>
      <c r="G5347">
        <v>50</v>
      </c>
      <c r="H5347">
        <v>26.2</v>
      </c>
      <c r="I5347">
        <v>1310</v>
      </c>
      <c r="J5347">
        <v>9.4</v>
      </c>
      <c r="K5347">
        <v>470</v>
      </c>
      <c r="L5347">
        <v>16.8</v>
      </c>
      <c r="M5347">
        <v>0.6412213740458016</v>
      </c>
      <c r="N5347">
        <v>840</v>
      </c>
      <c r="O5347" t="s">
        <v>82</v>
      </c>
      <c r="P5347" t="s">
        <v>83</v>
      </c>
      <c r="Q5347" t="s">
        <v>64</v>
      </c>
      <c r="R5347" t="s">
        <v>40</v>
      </c>
      <c r="S5347" t="s">
        <v>84</v>
      </c>
      <c r="T5347" t="s">
        <v>85</v>
      </c>
      <c r="U5347" t="s">
        <v>1189</v>
      </c>
      <c r="V5347">
        <f>YEAR(sales_order1[[#This Row],[date]])</f>
        <v>2022</v>
      </c>
      <c r="W5347" t="str">
        <f>TEXT(sales_order1[[#This Row],[date]], "Mmm")</f>
        <v>May</v>
      </c>
      <c r="X5347">
        <f>VALUE(TEXT(sales_order1[[#This Row],[date]], "D"))</f>
        <v>19</v>
      </c>
      <c r="Y5347">
        <v>20</v>
      </c>
    </row>
    <row r="5348" spans="1:25" x14ac:dyDescent="0.25">
      <c r="A5348" s="1">
        <v>44700</v>
      </c>
      <c r="B5348">
        <v>70945</v>
      </c>
      <c r="C5348" t="s">
        <v>135</v>
      </c>
      <c r="D5348" t="str">
        <f>VLOOKUP(sales_order1[[#This Row],[itemCode]],product_details3!B:C,2,0)</f>
        <v>MSKSH</v>
      </c>
      <c r="E5348" t="s">
        <v>136</v>
      </c>
      <c r="F5348" t="s">
        <v>137</v>
      </c>
      <c r="G5348">
        <v>100</v>
      </c>
      <c r="H5348">
        <v>18.75</v>
      </c>
      <c r="I5348">
        <v>1875</v>
      </c>
      <c r="J5348">
        <v>7.45</v>
      </c>
      <c r="K5348">
        <v>745</v>
      </c>
      <c r="L5348">
        <v>11.3</v>
      </c>
      <c r="M5348">
        <v>0.60266666666666668</v>
      </c>
      <c r="N5348">
        <v>1130</v>
      </c>
      <c r="O5348" t="s">
        <v>91</v>
      </c>
      <c r="P5348" t="s">
        <v>92</v>
      </c>
      <c r="Q5348" t="s">
        <v>93</v>
      </c>
      <c r="R5348" t="s">
        <v>72</v>
      </c>
      <c r="S5348" t="s">
        <v>94</v>
      </c>
      <c r="T5348" t="s">
        <v>95</v>
      </c>
      <c r="U5348" t="s">
        <v>1190</v>
      </c>
      <c r="V5348">
        <f>YEAR(sales_order1[[#This Row],[date]])</f>
        <v>2022</v>
      </c>
      <c r="W5348" t="str">
        <f>TEXT(sales_order1[[#This Row],[date]], "Mmm")</f>
        <v>May</v>
      </c>
      <c r="X5348">
        <f>VALUE(TEXT(sales_order1[[#This Row],[date]], "D"))</f>
        <v>19</v>
      </c>
      <c r="Y5348">
        <v>20</v>
      </c>
    </row>
    <row r="5349" spans="1:25" x14ac:dyDescent="0.25">
      <c r="A5349" s="1">
        <v>44700</v>
      </c>
      <c r="B5349">
        <v>70946</v>
      </c>
      <c r="C5349" t="s">
        <v>279</v>
      </c>
      <c r="D5349" t="str">
        <f>VLOOKUP(sales_order1[[#This Row],[itemCode]],product_details3!B:C,2,0)</f>
        <v>SRMC15</v>
      </c>
      <c r="E5349" t="s">
        <v>280</v>
      </c>
      <c r="F5349" t="s">
        <v>30</v>
      </c>
      <c r="G5349">
        <v>250</v>
      </c>
      <c r="H5349">
        <v>16.95</v>
      </c>
      <c r="I5349">
        <v>4237.5</v>
      </c>
      <c r="J5349">
        <v>6.2</v>
      </c>
      <c r="K5349">
        <v>1550</v>
      </c>
      <c r="L5349">
        <v>10.75</v>
      </c>
      <c r="M5349">
        <v>0.63421828908554578</v>
      </c>
      <c r="N5349">
        <v>2687.5</v>
      </c>
      <c r="O5349" t="s">
        <v>451</v>
      </c>
      <c r="P5349" t="s">
        <v>452</v>
      </c>
      <c r="Q5349" t="s">
        <v>271</v>
      </c>
      <c r="R5349" t="s">
        <v>56</v>
      </c>
      <c r="S5349" t="s">
        <v>192</v>
      </c>
      <c r="T5349" t="s">
        <v>453</v>
      </c>
      <c r="U5349" t="s">
        <v>1191</v>
      </c>
      <c r="V5349">
        <f>YEAR(sales_order1[[#This Row],[date]])</f>
        <v>2022</v>
      </c>
      <c r="W5349" t="str">
        <f>TEXT(sales_order1[[#This Row],[date]], "Mmm")</f>
        <v>May</v>
      </c>
      <c r="X5349">
        <f>VALUE(TEXT(sales_order1[[#This Row],[date]], "D"))</f>
        <v>19</v>
      </c>
      <c r="Y5349">
        <v>20</v>
      </c>
    </row>
    <row r="5350" spans="1:25" x14ac:dyDescent="0.25">
      <c r="A5350" s="1">
        <v>44700</v>
      </c>
      <c r="B5350">
        <v>70947</v>
      </c>
      <c r="C5350" t="s">
        <v>19</v>
      </c>
      <c r="D5350" t="str">
        <f>VLOOKUP(sales_order1[[#This Row],[itemCode]],product_details3!B:C,2,0)</f>
        <v>MSTH100</v>
      </c>
      <c r="E5350" t="s">
        <v>20</v>
      </c>
      <c r="F5350" t="s">
        <v>21</v>
      </c>
      <c r="G5350">
        <v>150</v>
      </c>
      <c r="H5350">
        <v>26.25</v>
      </c>
      <c r="I5350">
        <v>3937.5</v>
      </c>
      <c r="J5350">
        <v>7.75</v>
      </c>
      <c r="K5350">
        <v>1162.5</v>
      </c>
      <c r="L5350">
        <v>18.5</v>
      </c>
      <c r="M5350">
        <v>0.70476190476190481</v>
      </c>
      <c r="N5350">
        <v>2775</v>
      </c>
      <c r="O5350" t="s">
        <v>828</v>
      </c>
      <c r="P5350" t="s">
        <v>829</v>
      </c>
      <c r="Q5350" t="s">
        <v>378</v>
      </c>
      <c r="R5350" t="s">
        <v>72</v>
      </c>
      <c r="S5350" t="s">
        <v>662</v>
      </c>
      <c r="T5350" t="s">
        <v>663</v>
      </c>
      <c r="U5350" t="s">
        <v>1188</v>
      </c>
      <c r="V5350">
        <f>YEAR(sales_order1[[#This Row],[date]])</f>
        <v>2022</v>
      </c>
      <c r="W5350" t="str">
        <f>TEXT(sales_order1[[#This Row],[date]], "Mmm")</f>
        <v>May</v>
      </c>
      <c r="X5350">
        <f>VALUE(TEXT(sales_order1[[#This Row],[date]], "D"))</f>
        <v>19</v>
      </c>
      <c r="Y5350">
        <v>20</v>
      </c>
    </row>
    <row r="5351" spans="1:25" x14ac:dyDescent="0.25">
      <c r="A5351" s="1">
        <v>44700</v>
      </c>
      <c r="B5351">
        <v>70948</v>
      </c>
      <c r="C5351" t="s">
        <v>103</v>
      </c>
      <c r="D5351" t="str">
        <f>VLOOKUP(sales_order1[[#This Row],[itemCode]],product_details3!B:C,2,0)</f>
        <v>SCRT50</v>
      </c>
      <c r="E5351" t="s">
        <v>104</v>
      </c>
      <c r="F5351" t="s">
        <v>61</v>
      </c>
      <c r="G5351">
        <v>150</v>
      </c>
      <c r="H5351">
        <v>16.95</v>
      </c>
      <c r="I5351">
        <v>2542.5</v>
      </c>
      <c r="J5351">
        <v>5.2</v>
      </c>
      <c r="K5351">
        <v>780</v>
      </c>
      <c r="L5351">
        <v>11.75</v>
      </c>
      <c r="M5351">
        <v>0.69321533923303835</v>
      </c>
      <c r="N5351">
        <v>1762.5</v>
      </c>
      <c r="O5351" t="s">
        <v>262</v>
      </c>
      <c r="P5351" t="s">
        <v>263</v>
      </c>
      <c r="Q5351" t="s">
        <v>264</v>
      </c>
      <c r="R5351" t="s">
        <v>56</v>
      </c>
      <c r="S5351" t="s">
        <v>133</v>
      </c>
      <c r="T5351" t="s">
        <v>265</v>
      </c>
      <c r="U5351" t="s">
        <v>1191</v>
      </c>
      <c r="V5351">
        <f>YEAR(sales_order1[[#This Row],[date]])</f>
        <v>2022</v>
      </c>
      <c r="W5351" t="str">
        <f>TEXT(sales_order1[[#This Row],[date]], "Mmm")</f>
        <v>May</v>
      </c>
      <c r="X5351">
        <f>VALUE(TEXT(sales_order1[[#This Row],[date]], "D"))</f>
        <v>19</v>
      </c>
      <c r="Y5351">
        <v>20</v>
      </c>
    </row>
    <row r="5352" spans="1:25" x14ac:dyDescent="0.25">
      <c r="A5352" s="1">
        <v>44700</v>
      </c>
      <c r="B5352">
        <v>70949</v>
      </c>
      <c r="C5352" t="s">
        <v>115</v>
      </c>
      <c r="D5352" t="str">
        <f>VLOOKUP(sales_order1[[#This Row],[itemCode]],product_details3!B:C,2,0)</f>
        <v>SCRS30100</v>
      </c>
      <c r="E5352" t="s">
        <v>116</v>
      </c>
      <c r="F5352" t="s">
        <v>61</v>
      </c>
      <c r="G5352">
        <v>100</v>
      </c>
      <c r="H5352">
        <v>32.75</v>
      </c>
      <c r="I5352">
        <v>3275</v>
      </c>
      <c r="J5352">
        <v>11.25</v>
      </c>
      <c r="K5352">
        <v>1125</v>
      </c>
      <c r="L5352">
        <v>21.5</v>
      </c>
      <c r="M5352">
        <v>0.65648854961832059</v>
      </c>
      <c r="N5352">
        <v>2150</v>
      </c>
      <c r="O5352" t="s">
        <v>773</v>
      </c>
      <c r="P5352" t="s">
        <v>774</v>
      </c>
      <c r="Q5352" t="s">
        <v>239</v>
      </c>
      <c r="R5352" t="s">
        <v>112</v>
      </c>
      <c r="S5352" t="s">
        <v>368</v>
      </c>
      <c r="T5352" t="s">
        <v>599</v>
      </c>
      <c r="U5352" t="s">
        <v>1189</v>
      </c>
      <c r="V5352">
        <f>YEAR(sales_order1[[#This Row],[date]])</f>
        <v>2022</v>
      </c>
      <c r="W5352" t="str">
        <f>TEXT(sales_order1[[#This Row],[date]], "Mmm")</f>
        <v>May</v>
      </c>
      <c r="X5352">
        <f>VALUE(TEXT(sales_order1[[#This Row],[date]], "D"))</f>
        <v>19</v>
      </c>
      <c r="Y5352">
        <v>20</v>
      </c>
    </row>
    <row r="5353" spans="1:25" x14ac:dyDescent="0.25">
      <c r="A5353" s="1">
        <v>44701</v>
      </c>
      <c r="B5353">
        <v>70950</v>
      </c>
      <c r="C5353" t="s">
        <v>331</v>
      </c>
      <c r="D5353" t="str">
        <f>VLOOKUP(sales_order1[[#This Row],[itemCode]],product_details3!B:C,2,0)</f>
        <v>EXFP50</v>
      </c>
      <c r="E5353" t="s">
        <v>332</v>
      </c>
      <c r="F5353" t="s">
        <v>183</v>
      </c>
      <c r="G5353">
        <v>250</v>
      </c>
      <c r="H5353">
        <v>16.95</v>
      </c>
      <c r="I5353">
        <v>4237.5</v>
      </c>
      <c r="J5353">
        <v>6.2</v>
      </c>
      <c r="K5353">
        <v>1550</v>
      </c>
      <c r="L5353">
        <v>10.75</v>
      </c>
      <c r="M5353">
        <v>0.63421828908554578</v>
      </c>
      <c r="N5353">
        <v>2687.5</v>
      </c>
      <c r="O5353" t="s">
        <v>144</v>
      </c>
      <c r="P5353" t="s">
        <v>145</v>
      </c>
      <c r="Q5353" t="s">
        <v>146</v>
      </c>
      <c r="R5353" t="s">
        <v>112</v>
      </c>
      <c r="S5353" t="s">
        <v>147</v>
      </c>
      <c r="T5353" t="s">
        <v>148</v>
      </c>
      <c r="U5353" t="s">
        <v>1190</v>
      </c>
      <c r="V5353">
        <f>YEAR(sales_order1[[#This Row],[date]])</f>
        <v>2022</v>
      </c>
      <c r="W5353" t="str">
        <f>TEXT(sales_order1[[#This Row],[date]], "Mmm")</f>
        <v>May</v>
      </c>
      <c r="X5353">
        <f>VALUE(TEXT(sales_order1[[#This Row],[date]], "D"))</f>
        <v>20</v>
      </c>
      <c r="Y5353">
        <v>20</v>
      </c>
    </row>
    <row r="5354" spans="1:25" x14ac:dyDescent="0.25">
      <c r="A5354" s="1">
        <v>44701</v>
      </c>
      <c r="B5354">
        <v>70951</v>
      </c>
      <c r="C5354" t="s">
        <v>327</v>
      </c>
      <c r="D5354" t="str">
        <f>VLOOKUP(sales_order1[[#This Row],[itemCode]],product_details3!B:C,2,0)</f>
        <v>SCR50+50</v>
      </c>
      <c r="E5354" t="s">
        <v>328</v>
      </c>
      <c r="F5354" t="s">
        <v>61</v>
      </c>
      <c r="G5354">
        <v>100</v>
      </c>
      <c r="H5354">
        <v>15.75</v>
      </c>
      <c r="I5354">
        <v>1575</v>
      </c>
      <c r="J5354">
        <v>4.45</v>
      </c>
      <c r="K5354">
        <v>445</v>
      </c>
      <c r="L5354">
        <v>11.3</v>
      </c>
      <c r="M5354">
        <v>0.71746031746031746</v>
      </c>
      <c r="N5354">
        <v>1130</v>
      </c>
      <c r="O5354" t="s">
        <v>627</v>
      </c>
      <c r="P5354" t="s">
        <v>628</v>
      </c>
      <c r="Q5354" t="s">
        <v>264</v>
      </c>
      <c r="R5354" t="s">
        <v>56</v>
      </c>
      <c r="S5354" t="s">
        <v>133</v>
      </c>
      <c r="T5354" t="s">
        <v>629</v>
      </c>
      <c r="U5354" t="s">
        <v>1191</v>
      </c>
      <c r="V5354">
        <f>YEAR(sales_order1[[#This Row],[date]])</f>
        <v>2022</v>
      </c>
      <c r="W5354" t="str">
        <f>TEXT(sales_order1[[#This Row],[date]], "Mmm")</f>
        <v>May</v>
      </c>
      <c r="X5354">
        <f>VALUE(TEXT(sales_order1[[#This Row],[date]], "D"))</f>
        <v>20</v>
      </c>
      <c r="Y5354">
        <v>20</v>
      </c>
    </row>
    <row r="5355" spans="1:25" x14ac:dyDescent="0.25">
      <c r="A5355" s="1">
        <v>44701</v>
      </c>
      <c r="B5355">
        <v>70952</v>
      </c>
      <c r="C5355" t="s">
        <v>28</v>
      </c>
      <c r="D5355" t="str">
        <f>VLOOKUP(sales_order1[[#This Row],[itemCode]],product_details3!B:C,2,0)</f>
        <v>SRMC30</v>
      </c>
      <c r="E5355" t="s">
        <v>29</v>
      </c>
      <c r="F5355" t="s">
        <v>30</v>
      </c>
      <c r="G5355">
        <v>100</v>
      </c>
      <c r="H5355">
        <v>22.6</v>
      </c>
      <c r="I5355">
        <v>2260</v>
      </c>
      <c r="J5355">
        <v>7.6</v>
      </c>
      <c r="K5355">
        <v>760</v>
      </c>
      <c r="L5355">
        <v>15</v>
      </c>
      <c r="M5355">
        <v>0.66371681415929207</v>
      </c>
      <c r="N5355">
        <v>1500</v>
      </c>
      <c r="O5355" t="s">
        <v>499</v>
      </c>
      <c r="P5355" t="s">
        <v>500</v>
      </c>
      <c r="Q5355" t="s">
        <v>107</v>
      </c>
      <c r="R5355" t="s">
        <v>40</v>
      </c>
      <c r="S5355" t="s">
        <v>101</v>
      </c>
      <c r="T5355" t="s">
        <v>501</v>
      </c>
      <c r="U5355" t="s">
        <v>1190</v>
      </c>
      <c r="V5355">
        <f>YEAR(sales_order1[[#This Row],[date]])</f>
        <v>2022</v>
      </c>
      <c r="W5355" t="str">
        <f>TEXT(sales_order1[[#This Row],[date]], "Mmm")</f>
        <v>May</v>
      </c>
      <c r="X5355">
        <f>VALUE(TEXT(sales_order1[[#This Row],[date]], "D"))</f>
        <v>20</v>
      </c>
      <c r="Y5355">
        <v>20</v>
      </c>
    </row>
    <row r="5356" spans="1:25" x14ac:dyDescent="0.25">
      <c r="A5356" s="1">
        <v>44701</v>
      </c>
      <c r="B5356">
        <v>70953</v>
      </c>
      <c r="C5356" t="s">
        <v>28</v>
      </c>
      <c r="D5356" t="str">
        <f>VLOOKUP(sales_order1[[#This Row],[itemCode]],product_details3!B:C,2,0)</f>
        <v>SRMC30</v>
      </c>
      <c r="E5356" t="s">
        <v>29</v>
      </c>
      <c r="F5356" t="s">
        <v>30</v>
      </c>
      <c r="G5356">
        <v>200</v>
      </c>
      <c r="H5356">
        <v>22.6</v>
      </c>
      <c r="I5356">
        <v>4520</v>
      </c>
      <c r="J5356">
        <v>7.6</v>
      </c>
      <c r="K5356">
        <v>1520</v>
      </c>
      <c r="L5356">
        <v>15</v>
      </c>
      <c r="M5356">
        <v>0.66371681415929207</v>
      </c>
      <c r="N5356">
        <v>3000</v>
      </c>
      <c r="O5356" t="s">
        <v>793</v>
      </c>
      <c r="P5356" t="s">
        <v>794</v>
      </c>
      <c r="Q5356" t="s">
        <v>107</v>
      </c>
      <c r="R5356" t="s">
        <v>40</v>
      </c>
      <c r="S5356" t="s">
        <v>101</v>
      </c>
      <c r="T5356" t="s">
        <v>795</v>
      </c>
      <c r="U5356" t="s">
        <v>1190</v>
      </c>
      <c r="V5356">
        <f>YEAR(sales_order1[[#This Row],[date]])</f>
        <v>2022</v>
      </c>
      <c r="W5356" t="str">
        <f>TEXT(sales_order1[[#This Row],[date]], "Mmm")</f>
        <v>May</v>
      </c>
      <c r="X5356">
        <f>VALUE(TEXT(sales_order1[[#This Row],[date]], "D"))</f>
        <v>20</v>
      </c>
      <c r="Y5356">
        <v>20</v>
      </c>
    </row>
    <row r="5357" spans="1:25" x14ac:dyDescent="0.25">
      <c r="A5357" s="1">
        <v>44701</v>
      </c>
      <c r="B5357">
        <v>70954</v>
      </c>
      <c r="C5357" t="s">
        <v>329</v>
      </c>
      <c r="D5357" t="str">
        <f>VLOOKUP(sales_order1[[#This Row],[itemCode]],product_details3!B:C,2,0)</f>
        <v>TNRS150</v>
      </c>
      <c r="E5357" t="s">
        <v>330</v>
      </c>
      <c r="F5357" t="s">
        <v>124</v>
      </c>
      <c r="G5357">
        <v>50</v>
      </c>
      <c r="H5357">
        <v>19.649999999999999</v>
      </c>
      <c r="I5357">
        <v>982.5</v>
      </c>
      <c r="J5357">
        <v>6.55</v>
      </c>
      <c r="K5357">
        <v>327.5</v>
      </c>
      <c r="L5357">
        <v>13.1</v>
      </c>
      <c r="M5357">
        <v>0.66666666666666663</v>
      </c>
      <c r="N5357">
        <v>655</v>
      </c>
      <c r="O5357" t="s">
        <v>130</v>
      </c>
      <c r="P5357" t="s">
        <v>131</v>
      </c>
      <c r="Q5357" t="s">
        <v>132</v>
      </c>
      <c r="R5357" t="s">
        <v>56</v>
      </c>
      <c r="S5357" t="s">
        <v>133</v>
      </c>
      <c r="T5357" t="s">
        <v>134</v>
      </c>
      <c r="U5357" t="s">
        <v>1191</v>
      </c>
      <c r="V5357">
        <f>YEAR(sales_order1[[#This Row],[date]])</f>
        <v>2022</v>
      </c>
      <c r="W5357" t="str">
        <f>TEXT(sales_order1[[#This Row],[date]], "Mmm")</f>
        <v>May</v>
      </c>
      <c r="X5357">
        <f>VALUE(TEXT(sales_order1[[#This Row],[date]], "D"))</f>
        <v>20</v>
      </c>
      <c r="Y5357">
        <v>20</v>
      </c>
    </row>
    <row r="5358" spans="1:25" x14ac:dyDescent="0.25">
      <c r="A5358" s="1">
        <v>44701</v>
      </c>
      <c r="B5358">
        <v>70955</v>
      </c>
      <c r="C5358" t="s">
        <v>35</v>
      </c>
      <c r="D5358" t="str">
        <f>VLOOKUP(sales_order1[[#This Row],[itemCode]],product_details3!B:C,2,0)</f>
        <v>SRMA30</v>
      </c>
      <c r="E5358" t="s">
        <v>36</v>
      </c>
      <c r="F5358" t="s">
        <v>30</v>
      </c>
      <c r="G5358">
        <v>300</v>
      </c>
      <c r="H5358">
        <v>26.2</v>
      </c>
      <c r="I5358">
        <v>7860</v>
      </c>
      <c r="J5358">
        <v>9.4</v>
      </c>
      <c r="K5358">
        <v>2820</v>
      </c>
      <c r="L5358">
        <v>16.8</v>
      </c>
      <c r="M5358">
        <v>0.6412213740458016</v>
      </c>
      <c r="N5358">
        <v>5040</v>
      </c>
      <c r="O5358" t="s">
        <v>570</v>
      </c>
      <c r="P5358" t="s">
        <v>571</v>
      </c>
      <c r="Q5358" t="s">
        <v>77</v>
      </c>
      <c r="R5358" t="s">
        <v>72</v>
      </c>
      <c r="S5358" t="s">
        <v>140</v>
      </c>
      <c r="T5358" t="s">
        <v>572</v>
      </c>
      <c r="U5358" t="s">
        <v>1190</v>
      </c>
      <c r="V5358">
        <f>YEAR(sales_order1[[#This Row],[date]])</f>
        <v>2022</v>
      </c>
      <c r="W5358" t="str">
        <f>TEXT(sales_order1[[#This Row],[date]], "Mmm")</f>
        <v>May</v>
      </c>
      <c r="X5358">
        <f>VALUE(TEXT(sales_order1[[#This Row],[date]], "D"))</f>
        <v>20</v>
      </c>
      <c r="Y5358">
        <v>20</v>
      </c>
    </row>
    <row r="5359" spans="1:25" x14ac:dyDescent="0.25">
      <c r="A5359" s="1">
        <v>44701</v>
      </c>
      <c r="B5359">
        <v>70956</v>
      </c>
      <c r="C5359" t="s">
        <v>28</v>
      </c>
      <c r="D5359" t="str">
        <f>VLOOKUP(sales_order1[[#This Row],[itemCode]],product_details3!B:C,2,0)</f>
        <v>SRMC30</v>
      </c>
      <c r="E5359" t="s">
        <v>29</v>
      </c>
      <c r="F5359" t="s">
        <v>30</v>
      </c>
      <c r="G5359">
        <v>150</v>
      </c>
      <c r="H5359">
        <v>22.6</v>
      </c>
      <c r="I5359">
        <v>3390</v>
      </c>
      <c r="J5359">
        <v>7.6</v>
      </c>
      <c r="K5359">
        <v>1140</v>
      </c>
      <c r="L5359">
        <v>15</v>
      </c>
      <c r="M5359">
        <v>0.66371681415929207</v>
      </c>
      <c r="N5359">
        <v>2250</v>
      </c>
      <c r="O5359" t="s">
        <v>295</v>
      </c>
      <c r="P5359" t="s">
        <v>296</v>
      </c>
      <c r="Q5359" t="s">
        <v>160</v>
      </c>
      <c r="R5359" t="s">
        <v>112</v>
      </c>
      <c r="S5359" t="s">
        <v>297</v>
      </c>
      <c r="T5359" t="s">
        <v>298</v>
      </c>
      <c r="U5359" t="s">
        <v>1189</v>
      </c>
      <c r="V5359">
        <f>YEAR(sales_order1[[#This Row],[date]])</f>
        <v>2022</v>
      </c>
      <c r="W5359" t="str">
        <f>TEXT(sales_order1[[#This Row],[date]], "Mmm")</f>
        <v>May</v>
      </c>
      <c r="X5359">
        <f>VALUE(TEXT(sales_order1[[#This Row],[date]], "D"))</f>
        <v>20</v>
      </c>
      <c r="Y5359">
        <v>20</v>
      </c>
    </row>
    <row r="5360" spans="1:25" x14ac:dyDescent="0.25">
      <c r="A5360" s="1">
        <v>44701</v>
      </c>
      <c r="B5360">
        <v>70957</v>
      </c>
      <c r="C5360" t="s">
        <v>28</v>
      </c>
      <c r="D5360" t="str">
        <f>VLOOKUP(sales_order1[[#This Row],[itemCode]],product_details3!B:C,2,0)</f>
        <v>SRMC30</v>
      </c>
      <c r="E5360" t="s">
        <v>29</v>
      </c>
      <c r="F5360" t="s">
        <v>30</v>
      </c>
      <c r="G5360">
        <v>300</v>
      </c>
      <c r="H5360">
        <v>22.6</v>
      </c>
      <c r="I5360">
        <v>6780</v>
      </c>
      <c r="J5360">
        <v>7.6</v>
      </c>
      <c r="K5360">
        <v>2280</v>
      </c>
      <c r="L5360">
        <v>15</v>
      </c>
      <c r="M5360">
        <v>0.66371681415929207</v>
      </c>
      <c r="N5360">
        <v>4500</v>
      </c>
      <c r="O5360" t="s">
        <v>741</v>
      </c>
      <c r="P5360" t="s">
        <v>742</v>
      </c>
      <c r="Q5360" t="s">
        <v>64</v>
      </c>
      <c r="R5360" t="s">
        <v>40</v>
      </c>
      <c r="S5360" t="s">
        <v>65</v>
      </c>
      <c r="T5360" t="s">
        <v>587</v>
      </c>
      <c r="U5360" t="s">
        <v>1190</v>
      </c>
      <c r="V5360">
        <f>YEAR(sales_order1[[#This Row],[date]])</f>
        <v>2022</v>
      </c>
      <c r="W5360" t="str">
        <f>TEXT(sales_order1[[#This Row],[date]], "Mmm")</f>
        <v>May</v>
      </c>
      <c r="X5360">
        <f>VALUE(TEXT(sales_order1[[#This Row],[date]], "D"))</f>
        <v>20</v>
      </c>
      <c r="Y5360">
        <v>20</v>
      </c>
    </row>
    <row r="5361" spans="1:25" x14ac:dyDescent="0.25">
      <c r="A5361" s="1">
        <v>44701</v>
      </c>
      <c r="B5361">
        <v>70958</v>
      </c>
      <c r="C5361" t="s">
        <v>35</v>
      </c>
      <c r="D5361" t="str">
        <f>VLOOKUP(sales_order1[[#This Row],[itemCode]],product_details3!B:C,2,0)</f>
        <v>SRMA30</v>
      </c>
      <c r="E5361" t="s">
        <v>36</v>
      </c>
      <c r="F5361" t="s">
        <v>30</v>
      </c>
      <c r="G5361">
        <v>200</v>
      </c>
      <c r="H5361">
        <v>26.2</v>
      </c>
      <c r="I5361">
        <v>5240</v>
      </c>
      <c r="J5361">
        <v>9.4</v>
      </c>
      <c r="K5361">
        <v>1880</v>
      </c>
      <c r="L5361">
        <v>16.8</v>
      </c>
      <c r="M5361">
        <v>0.6412213740458016</v>
      </c>
      <c r="N5361">
        <v>3360</v>
      </c>
      <c r="O5361" t="s">
        <v>423</v>
      </c>
      <c r="P5361" t="s">
        <v>424</v>
      </c>
      <c r="Q5361" t="s">
        <v>77</v>
      </c>
      <c r="R5361" t="s">
        <v>72</v>
      </c>
      <c r="S5361" t="s">
        <v>425</v>
      </c>
      <c r="T5361" t="s">
        <v>426</v>
      </c>
      <c r="U5361" t="s">
        <v>1190</v>
      </c>
      <c r="V5361">
        <f>YEAR(sales_order1[[#This Row],[date]])</f>
        <v>2022</v>
      </c>
      <c r="W5361" t="str">
        <f>TEXT(sales_order1[[#This Row],[date]], "Mmm")</f>
        <v>May</v>
      </c>
      <c r="X5361">
        <f>VALUE(TEXT(sales_order1[[#This Row],[date]], "D"))</f>
        <v>20</v>
      </c>
      <c r="Y5361">
        <v>20</v>
      </c>
    </row>
    <row r="5362" spans="1:25" x14ac:dyDescent="0.25">
      <c r="A5362" s="1">
        <v>44704</v>
      </c>
      <c r="B5362">
        <v>70959</v>
      </c>
      <c r="C5362" t="s">
        <v>209</v>
      </c>
      <c r="D5362" t="str">
        <f>VLOOKUP(sales_order1[[#This Row],[itemCode]],product_details3!B:C,2,0)</f>
        <v>CLNG50</v>
      </c>
      <c r="E5362" t="s">
        <v>210</v>
      </c>
      <c r="F5362" t="s">
        <v>45</v>
      </c>
      <c r="G5362">
        <v>250</v>
      </c>
      <c r="H5362">
        <v>6.5</v>
      </c>
      <c r="I5362">
        <v>1625</v>
      </c>
      <c r="J5362">
        <v>2.2999999999999998</v>
      </c>
      <c r="K5362">
        <v>575</v>
      </c>
      <c r="L5362">
        <v>4.2</v>
      </c>
      <c r="M5362">
        <v>0.64615384615384619</v>
      </c>
      <c r="N5362">
        <v>1050</v>
      </c>
      <c r="O5362" t="s">
        <v>561</v>
      </c>
      <c r="P5362" t="s">
        <v>562</v>
      </c>
      <c r="Q5362" t="s">
        <v>378</v>
      </c>
      <c r="R5362" t="s">
        <v>72</v>
      </c>
      <c r="S5362" t="s">
        <v>563</v>
      </c>
      <c r="T5362" t="s">
        <v>58</v>
      </c>
      <c r="U5362" t="s">
        <v>1188</v>
      </c>
      <c r="V5362">
        <f>YEAR(sales_order1[[#This Row],[date]])</f>
        <v>2022</v>
      </c>
      <c r="W5362" t="str">
        <f>TEXT(sales_order1[[#This Row],[date]], "Mmm")</f>
        <v>May</v>
      </c>
      <c r="X5362">
        <f>VALUE(TEXT(sales_order1[[#This Row],[date]], "D"))</f>
        <v>23</v>
      </c>
      <c r="Y5362">
        <v>21</v>
      </c>
    </row>
    <row r="5363" spans="1:25" x14ac:dyDescent="0.25">
      <c r="A5363" s="1">
        <v>44704</v>
      </c>
      <c r="B5363">
        <v>70960</v>
      </c>
      <c r="C5363" t="s">
        <v>194</v>
      </c>
      <c r="D5363" t="str">
        <f>VLOOKUP(sales_order1[[#This Row],[itemCode]],product_details3!B:C,2,0)</f>
        <v>CLNG150</v>
      </c>
      <c r="E5363" t="s">
        <v>195</v>
      </c>
      <c r="F5363" t="s">
        <v>45</v>
      </c>
      <c r="G5363">
        <v>100</v>
      </c>
      <c r="H5363">
        <v>12.75</v>
      </c>
      <c r="I5363">
        <v>1275</v>
      </c>
      <c r="J5363">
        <v>4.45</v>
      </c>
      <c r="K5363">
        <v>445</v>
      </c>
      <c r="L5363">
        <v>8.3000000000000007</v>
      </c>
      <c r="M5363">
        <v>0.65098039215686276</v>
      </c>
      <c r="N5363">
        <v>830</v>
      </c>
      <c r="O5363" t="s">
        <v>750</v>
      </c>
      <c r="P5363" t="s">
        <v>751</v>
      </c>
      <c r="Q5363" t="s">
        <v>132</v>
      </c>
      <c r="R5363" t="s">
        <v>56</v>
      </c>
      <c r="S5363" t="s">
        <v>133</v>
      </c>
      <c r="T5363" t="s">
        <v>578</v>
      </c>
      <c r="U5363" t="s">
        <v>1191</v>
      </c>
      <c r="V5363">
        <f>YEAR(sales_order1[[#This Row],[date]])</f>
        <v>2022</v>
      </c>
      <c r="W5363" t="str">
        <f>TEXT(sales_order1[[#This Row],[date]], "Mmm")</f>
        <v>May</v>
      </c>
      <c r="X5363">
        <f>VALUE(TEXT(sales_order1[[#This Row],[date]], "D"))</f>
        <v>23</v>
      </c>
      <c r="Y5363">
        <v>21</v>
      </c>
    </row>
    <row r="5364" spans="1:25" x14ac:dyDescent="0.25">
      <c r="A5364" s="1">
        <v>44704</v>
      </c>
      <c r="B5364">
        <v>70961</v>
      </c>
      <c r="C5364" t="s">
        <v>325</v>
      </c>
      <c r="D5364" t="str">
        <f>VLOOKUP(sales_order1[[#This Row],[itemCode]],product_details3!B:C,2,0)</f>
        <v>EXFG100</v>
      </c>
      <c r="E5364" t="s">
        <v>326</v>
      </c>
      <c r="F5364" t="s">
        <v>183</v>
      </c>
      <c r="G5364">
        <v>50</v>
      </c>
      <c r="H5364">
        <v>20.75</v>
      </c>
      <c r="I5364">
        <v>1037.5</v>
      </c>
      <c r="J5364">
        <v>7.45</v>
      </c>
      <c r="K5364">
        <v>372.5</v>
      </c>
      <c r="L5364">
        <v>13.3</v>
      </c>
      <c r="M5364">
        <v>0.64096385542168677</v>
      </c>
      <c r="N5364">
        <v>665</v>
      </c>
      <c r="O5364" t="s">
        <v>354</v>
      </c>
      <c r="P5364" t="s">
        <v>355</v>
      </c>
      <c r="Q5364" t="s">
        <v>119</v>
      </c>
      <c r="R5364" t="s">
        <v>40</v>
      </c>
      <c r="S5364" t="s">
        <v>356</v>
      </c>
      <c r="T5364" t="s">
        <v>357</v>
      </c>
      <c r="U5364" t="s">
        <v>1190</v>
      </c>
      <c r="V5364">
        <f>YEAR(sales_order1[[#This Row],[date]])</f>
        <v>2022</v>
      </c>
      <c r="W5364" t="str">
        <f>TEXT(sales_order1[[#This Row],[date]], "Mmm")</f>
        <v>May</v>
      </c>
      <c r="X5364">
        <f>VALUE(TEXT(sales_order1[[#This Row],[date]], "D"))</f>
        <v>23</v>
      </c>
      <c r="Y5364">
        <v>21</v>
      </c>
    </row>
    <row r="5365" spans="1:25" x14ac:dyDescent="0.25">
      <c r="A5365" s="1">
        <v>44704</v>
      </c>
      <c r="B5365">
        <v>70962</v>
      </c>
      <c r="C5365" t="s">
        <v>103</v>
      </c>
      <c r="D5365" t="str">
        <f>VLOOKUP(sales_order1[[#This Row],[itemCode]],product_details3!B:C,2,0)</f>
        <v>SCRT50</v>
      </c>
      <c r="E5365" t="s">
        <v>104</v>
      </c>
      <c r="F5365" t="s">
        <v>61</v>
      </c>
      <c r="G5365">
        <v>200</v>
      </c>
      <c r="H5365">
        <v>16.95</v>
      </c>
      <c r="I5365">
        <v>3390</v>
      </c>
      <c r="J5365">
        <v>5.2</v>
      </c>
      <c r="K5365">
        <v>1040</v>
      </c>
      <c r="L5365">
        <v>11.75</v>
      </c>
      <c r="M5365">
        <v>0.69321533923303835</v>
      </c>
      <c r="N5365">
        <v>2350</v>
      </c>
      <c r="O5365" t="s">
        <v>790</v>
      </c>
      <c r="P5365" t="s">
        <v>791</v>
      </c>
      <c r="Q5365" t="s">
        <v>100</v>
      </c>
      <c r="R5365" t="s">
        <v>40</v>
      </c>
      <c r="S5365" t="s">
        <v>101</v>
      </c>
      <c r="T5365" t="s">
        <v>792</v>
      </c>
      <c r="U5365" t="s">
        <v>1190</v>
      </c>
      <c r="V5365">
        <f>YEAR(sales_order1[[#This Row],[date]])</f>
        <v>2022</v>
      </c>
      <c r="W5365" t="str">
        <f>TEXT(sales_order1[[#This Row],[date]], "Mmm")</f>
        <v>May</v>
      </c>
      <c r="X5365">
        <f>VALUE(TEXT(sales_order1[[#This Row],[date]], "D"))</f>
        <v>23</v>
      </c>
      <c r="Y5365">
        <v>21</v>
      </c>
    </row>
    <row r="5366" spans="1:25" x14ac:dyDescent="0.25">
      <c r="A5366" s="1">
        <v>44704</v>
      </c>
      <c r="B5366">
        <v>70963</v>
      </c>
      <c r="C5366" t="s">
        <v>135</v>
      </c>
      <c r="D5366" t="str">
        <f>VLOOKUP(sales_order1[[#This Row],[itemCode]],product_details3!B:C,2,0)</f>
        <v>MSKSH</v>
      </c>
      <c r="E5366" t="s">
        <v>136</v>
      </c>
      <c r="F5366" t="s">
        <v>137</v>
      </c>
      <c r="G5366">
        <v>50</v>
      </c>
      <c r="H5366">
        <v>18.75</v>
      </c>
      <c r="I5366">
        <v>937.5</v>
      </c>
      <c r="J5366">
        <v>7.45</v>
      </c>
      <c r="K5366">
        <v>372.5</v>
      </c>
      <c r="L5366">
        <v>11.3</v>
      </c>
      <c r="M5366">
        <v>0.60266666666666668</v>
      </c>
      <c r="N5366">
        <v>565</v>
      </c>
      <c r="O5366" t="s">
        <v>276</v>
      </c>
      <c r="P5366" t="s">
        <v>277</v>
      </c>
      <c r="Q5366" t="s">
        <v>39</v>
      </c>
      <c r="R5366" t="s">
        <v>40</v>
      </c>
      <c r="S5366" t="s">
        <v>41</v>
      </c>
      <c r="T5366" t="s">
        <v>278</v>
      </c>
      <c r="U5366" t="s">
        <v>1188</v>
      </c>
      <c r="V5366">
        <f>YEAR(sales_order1[[#This Row],[date]])</f>
        <v>2022</v>
      </c>
      <c r="W5366" t="str">
        <f>TEXT(sales_order1[[#This Row],[date]], "Mmm")</f>
        <v>May</v>
      </c>
      <c r="X5366">
        <f>VALUE(TEXT(sales_order1[[#This Row],[date]], "D"))</f>
        <v>23</v>
      </c>
      <c r="Y5366">
        <v>21</v>
      </c>
    </row>
    <row r="5367" spans="1:25" x14ac:dyDescent="0.25">
      <c r="A5367" s="1">
        <v>44704</v>
      </c>
      <c r="B5367">
        <v>70964</v>
      </c>
      <c r="C5367" t="s">
        <v>51</v>
      </c>
      <c r="D5367" t="str">
        <f>VLOOKUP(sales_order1[[#This Row],[itemCode]],product_details3!B:C,2,0)</f>
        <v>MSTH50</v>
      </c>
      <c r="E5367" t="s">
        <v>52</v>
      </c>
      <c r="F5367" t="s">
        <v>21</v>
      </c>
      <c r="G5367">
        <v>250</v>
      </c>
      <c r="H5367">
        <v>15.75</v>
      </c>
      <c r="I5367">
        <v>3937.5</v>
      </c>
      <c r="J5367">
        <v>4.45</v>
      </c>
      <c r="K5367">
        <v>1112.5</v>
      </c>
      <c r="L5367">
        <v>11.3</v>
      </c>
      <c r="M5367">
        <v>0.71746031746031746</v>
      </c>
      <c r="N5367">
        <v>2825</v>
      </c>
      <c r="O5367" t="s">
        <v>410</v>
      </c>
      <c r="P5367" t="s">
        <v>411</v>
      </c>
      <c r="Q5367" t="s">
        <v>64</v>
      </c>
      <c r="R5367" t="s">
        <v>40</v>
      </c>
      <c r="S5367" t="s">
        <v>229</v>
      </c>
      <c r="T5367" t="s">
        <v>230</v>
      </c>
      <c r="U5367" t="s">
        <v>1189</v>
      </c>
      <c r="V5367">
        <f>YEAR(sales_order1[[#This Row],[date]])</f>
        <v>2022</v>
      </c>
      <c r="W5367" t="str">
        <f>TEXT(sales_order1[[#This Row],[date]], "Mmm")</f>
        <v>May</v>
      </c>
      <c r="X5367">
        <f>VALUE(TEXT(sales_order1[[#This Row],[date]], "D"))</f>
        <v>23</v>
      </c>
      <c r="Y5367">
        <v>21</v>
      </c>
    </row>
    <row r="5368" spans="1:25" x14ac:dyDescent="0.25">
      <c r="A5368" s="1">
        <v>44704</v>
      </c>
      <c r="B5368">
        <v>70965</v>
      </c>
      <c r="C5368" t="s">
        <v>103</v>
      </c>
      <c r="D5368" t="str">
        <f>VLOOKUP(sales_order1[[#This Row],[itemCode]],product_details3!B:C,2,0)</f>
        <v>SCRT50</v>
      </c>
      <c r="E5368" t="s">
        <v>104</v>
      </c>
      <c r="F5368" t="s">
        <v>61</v>
      </c>
      <c r="G5368">
        <v>350</v>
      </c>
      <c r="H5368">
        <v>16.95</v>
      </c>
      <c r="I5368">
        <v>5932.5</v>
      </c>
      <c r="J5368">
        <v>5.2</v>
      </c>
      <c r="K5368">
        <v>1820</v>
      </c>
      <c r="L5368">
        <v>11.75</v>
      </c>
      <c r="M5368">
        <v>0.69321533923303835</v>
      </c>
      <c r="N5368">
        <v>4112.5</v>
      </c>
      <c r="O5368" t="s">
        <v>231</v>
      </c>
      <c r="P5368" t="s">
        <v>232</v>
      </c>
      <c r="Q5368" t="s">
        <v>119</v>
      </c>
      <c r="R5368" t="s">
        <v>40</v>
      </c>
      <c r="S5368" t="s">
        <v>233</v>
      </c>
      <c r="T5368" t="s">
        <v>234</v>
      </c>
      <c r="U5368" t="s">
        <v>1190</v>
      </c>
      <c r="V5368">
        <f>YEAR(sales_order1[[#This Row],[date]])</f>
        <v>2022</v>
      </c>
      <c r="W5368" t="str">
        <f>TEXT(sales_order1[[#This Row],[date]], "Mmm")</f>
        <v>May</v>
      </c>
      <c r="X5368">
        <f>VALUE(TEXT(sales_order1[[#This Row],[date]], "D"))</f>
        <v>23</v>
      </c>
      <c r="Y5368">
        <v>21</v>
      </c>
    </row>
    <row r="5369" spans="1:25" x14ac:dyDescent="0.25">
      <c r="A5369" s="1">
        <v>44704</v>
      </c>
      <c r="B5369">
        <v>70966</v>
      </c>
      <c r="C5369" t="s">
        <v>128</v>
      </c>
      <c r="D5369" t="str">
        <f>VLOOKUP(sales_order1[[#This Row],[itemCode]],product_details3!B:C,2,0)</f>
        <v>SCRT100</v>
      </c>
      <c r="E5369" t="s">
        <v>129</v>
      </c>
      <c r="F5369" t="s">
        <v>61</v>
      </c>
      <c r="G5369">
        <v>100</v>
      </c>
      <c r="H5369">
        <v>28.25</v>
      </c>
      <c r="I5369">
        <v>2825</v>
      </c>
      <c r="J5369">
        <v>9</v>
      </c>
      <c r="K5369">
        <v>900</v>
      </c>
      <c r="L5369">
        <v>19.25</v>
      </c>
      <c r="M5369">
        <v>0.68141592920353977</v>
      </c>
      <c r="N5369">
        <v>1925</v>
      </c>
      <c r="O5369" t="s">
        <v>688</v>
      </c>
      <c r="P5369" t="s">
        <v>689</v>
      </c>
      <c r="Q5369" t="s">
        <v>77</v>
      </c>
      <c r="R5369" t="s">
        <v>72</v>
      </c>
      <c r="S5369" t="s">
        <v>140</v>
      </c>
      <c r="T5369" t="s">
        <v>690</v>
      </c>
      <c r="U5369" t="s">
        <v>1190</v>
      </c>
      <c r="V5369">
        <f>YEAR(sales_order1[[#This Row],[date]])</f>
        <v>2022</v>
      </c>
      <c r="W5369" t="str">
        <f>TEXT(sales_order1[[#This Row],[date]], "Mmm")</f>
        <v>May</v>
      </c>
      <c r="X5369">
        <f>VALUE(TEXT(sales_order1[[#This Row],[date]], "D"))</f>
        <v>23</v>
      </c>
      <c r="Y5369">
        <v>21</v>
      </c>
    </row>
    <row r="5370" spans="1:25" x14ac:dyDescent="0.25">
      <c r="A5370" s="1">
        <v>44704</v>
      </c>
      <c r="B5370">
        <v>70967</v>
      </c>
      <c r="C5370" t="s">
        <v>221</v>
      </c>
      <c r="D5370" t="str">
        <f>VLOOKUP(sales_order1[[#This Row],[itemCode]],product_details3!B:C,2,0)</f>
        <v>CLNF200</v>
      </c>
      <c r="E5370" t="s">
        <v>222</v>
      </c>
      <c r="F5370" t="s">
        <v>45</v>
      </c>
      <c r="G5370">
        <v>250</v>
      </c>
      <c r="H5370">
        <v>23.25</v>
      </c>
      <c r="I5370">
        <v>5812.5</v>
      </c>
      <c r="J5370">
        <v>9</v>
      </c>
      <c r="K5370">
        <v>2250</v>
      </c>
      <c r="L5370">
        <v>14.25</v>
      </c>
      <c r="M5370">
        <v>0.61290322580645162</v>
      </c>
      <c r="N5370">
        <v>3562.5</v>
      </c>
      <c r="O5370" t="s">
        <v>582</v>
      </c>
      <c r="P5370" t="s">
        <v>583</v>
      </c>
      <c r="Q5370" t="s">
        <v>213</v>
      </c>
      <c r="R5370" t="s">
        <v>25</v>
      </c>
      <c r="S5370" t="s">
        <v>214</v>
      </c>
      <c r="T5370" t="s">
        <v>584</v>
      </c>
      <c r="U5370" t="s">
        <v>1191</v>
      </c>
      <c r="V5370">
        <f>YEAR(sales_order1[[#This Row],[date]])</f>
        <v>2022</v>
      </c>
      <c r="W5370" t="str">
        <f>TEXT(sales_order1[[#This Row],[date]], "Mmm")</f>
        <v>May</v>
      </c>
      <c r="X5370">
        <f>VALUE(TEXT(sales_order1[[#This Row],[date]], "D"))</f>
        <v>23</v>
      </c>
      <c r="Y5370">
        <v>21</v>
      </c>
    </row>
    <row r="5371" spans="1:25" x14ac:dyDescent="0.25">
      <c r="A5371" s="1">
        <v>44704</v>
      </c>
      <c r="B5371">
        <v>70968</v>
      </c>
      <c r="C5371" t="s">
        <v>333</v>
      </c>
      <c r="D5371" t="str">
        <f>VLOOKUP(sales_order1[[#This Row],[itemCode]],product_details3!B:C,2,0)</f>
        <v>TNRH200</v>
      </c>
      <c r="E5371" t="s">
        <v>334</v>
      </c>
      <c r="F5371" t="s">
        <v>124</v>
      </c>
      <c r="G5371">
        <v>50</v>
      </c>
      <c r="H5371">
        <v>21</v>
      </c>
      <c r="I5371">
        <v>1050</v>
      </c>
      <c r="J5371">
        <v>6.6</v>
      </c>
      <c r="K5371">
        <v>330</v>
      </c>
      <c r="L5371">
        <v>14.4</v>
      </c>
      <c r="M5371">
        <v>0.68571428571428572</v>
      </c>
      <c r="N5371">
        <v>720</v>
      </c>
      <c r="O5371" t="s">
        <v>490</v>
      </c>
      <c r="P5371" t="s">
        <v>491</v>
      </c>
      <c r="Q5371" t="s">
        <v>271</v>
      </c>
      <c r="R5371" t="s">
        <v>56</v>
      </c>
      <c r="S5371" t="s">
        <v>192</v>
      </c>
      <c r="T5371" t="s">
        <v>272</v>
      </c>
      <c r="U5371" t="s">
        <v>1191</v>
      </c>
      <c r="V5371">
        <f>YEAR(sales_order1[[#This Row],[date]])</f>
        <v>2022</v>
      </c>
      <c r="W5371" t="str">
        <f>TEXT(sales_order1[[#This Row],[date]], "Mmm")</f>
        <v>May</v>
      </c>
      <c r="X5371">
        <f>VALUE(TEXT(sales_order1[[#This Row],[date]], "D"))</f>
        <v>23</v>
      </c>
      <c r="Y5371">
        <v>21</v>
      </c>
    </row>
    <row r="5372" spans="1:25" x14ac:dyDescent="0.25">
      <c r="A5372" s="1">
        <v>44705</v>
      </c>
      <c r="B5372">
        <v>70969</v>
      </c>
      <c r="C5372" t="s">
        <v>325</v>
      </c>
      <c r="D5372" t="str">
        <f>VLOOKUP(sales_order1[[#This Row],[itemCode]],product_details3!B:C,2,0)</f>
        <v>EXFG100</v>
      </c>
      <c r="E5372" t="s">
        <v>326</v>
      </c>
      <c r="F5372" t="s">
        <v>183</v>
      </c>
      <c r="G5372">
        <v>150</v>
      </c>
      <c r="H5372">
        <v>20.75</v>
      </c>
      <c r="I5372">
        <v>3112.5</v>
      </c>
      <c r="J5372">
        <v>7.45</v>
      </c>
      <c r="K5372">
        <v>1117.5</v>
      </c>
      <c r="L5372">
        <v>13.3</v>
      </c>
      <c r="M5372">
        <v>0.64096385542168677</v>
      </c>
      <c r="N5372">
        <v>1995</v>
      </c>
      <c r="O5372" t="s">
        <v>771</v>
      </c>
      <c r="P5372" t="s">
        <v>772</v>
      </c>
      <c r="Q5372" t="s">
        <v>160</v>
      </c>
      <c r="R5372" t="s">
        <v>112</v>
      </c>
      <c r="S5372" t="s">
        <v>297</v>
      </c>
      <c r="T5372" t="s">
        <v>693</v>
      </c>
      <c r="U5372" t="s">
        <v>1189</v>
      </c>
      <c r="V5372">
        <f>YEAR(sales_order1[[#This Row],[date]])</f>
        <v>2022</v>
      </c>
      <c r="W5372" t="str">
        <f>TEXT(sales_order1[[#This Row],[date]], "Mmm")</f>
        <v>May</v>
      </c>
      <c r="X5372">
        <f>VALUE(TEXT(sales_order1[[#This Row],[date]], "D"))</f>
        <v>24</v>
      </c>
      <c r="Y5372">
        <v>21</v>
      </c>
    </row>
    <row r="5373" spans="1:25" x14ac:dyDescent="0.25">
      <c r="A5373" s="1">
        <v>44705</v>
      </c>
      <c r="B5373">
        <v>70970</v>
      </c>
      <c r="C5373" t="s">
        <v>128</v>
      </c>
      <c r="D5373" t="str">
        <f>VLOOKUP(sales_order1[[#This Row],[itemCode]],product_details3!B:C,2,0)</f>
        <v>SCRT100</v>
      </c>
      <c r="E5373" t="s">
        <v>129</v>
      </c>
      <c r="F5373" t="s">
        <v>61</v>
      </c>
      <c r="G5373">
        <v>200</v>
      </c>
      <c r="H5373">
        <v>28.25</v>
      </c>
      <c r="I5373">
        <v>5650</v>
      </c>
      <c r="J5373">
        <v>9</v>
      </c>
      <c r="K5373">
        <v>1800</v>
      </c>
      <c r="L5373">
        <v>19.25</v>
      </c>
      <c r="M5373">
        <v>0.68141592920353977</v>
      </c>
      <c r="N5373">
        <v>3850</v>
      </c>
      <c r="O5373" t="s">
        <v>322</v>
      </c>
      <c r="P5373" t="s">
        <v>323</v>
      </c>
      <c r="Q5373" t="s">
        <v>39</v>
      </c>
      <c r="R5373" t="s">
        <v>40</v>
      </c>
      <c r="S5373" t="s">
        <v>41</v>
      </c>
      <c r="T5373" t="s">
        <v>324</v>
      </c>
      <c r="U5373" t="s">
        <v>1188</v>
      </c>
      <c r="V5373">
        <f>YEAR(sales_order1[[#This Row],[date]])</f>
        <v>2022</v>
      </c>
      <c r="W5373" t="str">
        <f>TEXT(sales_order1[[#This Row],[date]], "Mmm")</f>
        <v>May</v>
      </c>
      <c r="X5373">
        <f>VALUE(TEXT(sales_order1[[#This Row],[date]], "D"))</f>
        <v>24</v>
      </c>
      <c r="Y5373">
        <v>21</v>
      </c>
    </row>
    <row r="5374" spans="1:25" x14ac:dyDescent="0.25">
      <c r="A5374" s="1">
        <v>44705</v>
      </c>
      <c r="B5374">
        <v>70971</v>
      </c>
      <c r="C5374" t="s">
        <v>194</v>
      </c>
      <c r="D5374" t="str">
        <f>VLOOKUP(sales_order1[[#This Row],[itemCode]],product_details3!B:C,2,0)</f>
        <v>CLNG150</v>
      </c>
      <c r="E5374" t="s">
        <v>195</v>
      </c>
      <c r="F5374" t="s">
        <v>45</v>
      </c>
      <c r="G5374">
        <v>100</v>
      </c>
      <c r="H5374">
        <v>12.75</v>
      </c>
      <c r="I5374">
        <v>1275</v>
      </c>
      <c r="J5374">
        <v>4.45</v>
      </c>
      <c r="K5374">
        <v>445</v>
      </c>
      <c r="L5374">
        <v>8.3000000000000007</v>
      </c>
      <c r="M5374">
        <v>0.65098039215686276</v>
      </c>
      <c r="N5374">
        <v>830</v>
      </c>
      <c r="O5374" t="s">
        <v>454</v>
      </c>
      <c r="P5374" t="s">
        <v>455</v>
      </c>
      <c r="Q5374" t="s">
        <v>71</v>
      </c>
      <c r="R5374" t="s">
        <v>72</v>
      </c>
      <c r="S5374" t="s">
        <v>73</v>
      </c>
      <c r="T5374" t="s">
        <v>456</v>
      </c>
      <c r="U5374" t="s">
        <v>1190</v>
      </c>
      <c r="V5374">
        <f>YEAR(sales_order1[[#This Row],[date]])</f>
        <v>2022</v>
      </c>
      <c r="W5374" t="str">
        <f>TEXT(sales_order1[[#This Row],[date]], "Mmm")</f>
        <v>May</v>
      </c>
      <c r="X5374">
        <f>VALUE(TEXT(sales_order1[[#This Row],[date]], "D"))</f>
        <v>24</v>
      </c>
      <c r="Y5374">
        <v>21</v>
      </c>
    </row>
    <row r="5375" spans="1:25" x14ac:dyDescent="0.25">
      <c r="A5375" s="1">
        <v>44705</v>
      </c>
      <c r="B5375">
        <v>70972</v>
      </c>
      <c r="C5375" t="s">
        <v>307</v>
      </c>
      <c r="D5375" t="str">
        <f>VLOOKUP(sales_order1[[#This Row],[itemCode]],product_details3!B:C,2,0)</f>
        <v>TNRH150</v>
      </c>
      <c r="E5375" t="s">
        <v>308</v>
      </c>
      <c r="F5375" t="s">
        <v>124</v>
      </c>
      <c r="G5375">
        <v>200</v>
      </c>
      <c r="H5375">
        <v>15.75</v>
      </c>
      <c r="I5375">
        <v>3150</v>
      </c>
      <c r="J5375">
        <v>4.45</v>
      </c>
      <c r="K5375">
        <v>890</v>
      </c>
      <c r="L5375">
        <v>11.3</v>
      </c>
      <c r="M5375">
        <v>0.71746031746031746</v>
      </c>
      <c r="N5375">
        <v>2260</v>
      </c>
      <c r="O5375" t="s">
        <v>579</v>
      </c>
      <c r="P5375" t="s">
        <v>580</v>
      </c>
      <c r="Q5375" t="s">
        <v>264</v>
      </c>
      <c r="R5375" t="s">
        <v>56</v>
      </c>
      <c r="S5375" t="s">
        <v>133</v>
      </c>
      <c r="T5375" t="s">
        <v>581</v>
      </c>
      <c r="U5375" t="s">
        <v>1191</v>
      </c>
      <c r="V5375">
        <f>YEAR(sales_order1[[#This Row],[date]])</f>
        <v>2022</v>
      </c>
      <c r="W5375" t="str">
        <f>TEXT(sales_order1[[#This Row],[date]], "Mmm")</f>
        <v>May</v>
      </c>
      <c r="X5375">
        <f>VALUE(TEXT(sales_order1[[#This Row],[date]], "D"))</f>
        <v>24</v>
      </c>
      <c r="Y5375">
        <v>21</v>
      </c>
    </row>
    <row r="5376" spans="1:25" x14ac:dyDescent="0.25">
      <c r="A5376" s="1">
        <v>44705</v>
      </c>
      <c r="B5376">
        <v>70973</v>
      </c>
      <c r="C5376" t="s">
        <v>28</v>
      </c>
      <c r="D5376" t="str">
        <f>VLOOKUP(sales_order1[[#This Row],[itemCode]],product_details3!B:C,2,0)</f>
        <v>SRMC30</v>
      </c>
      <c r="E5376" t="s">
        <v>29</v>
      </c>
      <c r="F5376" t="s">
        <v>30</v>
      </c>
      <c r="G5376">
        <v>250</v>
      </c>
      <c r="H5376">
        <v>22.6</v>
      </c>
      <c r="I5376">
        <v>5650</v>
      </c>
      <c r="J5376">
        <v>7.6</v>
      </c>
      <c r="K5376">
        <v>1900</v>
      </c>
      <c r="L5376">
        <v>15</v>
      </c>
      <c r="M5376">
        <v>0.66371681415929207</v>
      </c>
      <c r="N5376">
        <v>3750</v>
      </c>
      <c r="O5376" t="s">
        <v>767</v>
      </c>
      <c r="P5376" t="s">
        <v>768</v>
      </c>
      <c r="Q5376" t="s">
        <v>201</v>
      </c>
      <c r="R5376" t="s">
        <v>25</v>
      </c>
      <c r="S5376" t="s">
        <v>372</v>
      </c>
      <c r="T5376" t="s">
        <v>513</v>
      </c>
      <c r="U5376" t="s">
        <v>1191</v>
      </c>
      <c r="V5376">
        <f>YEAR(sales_order1[[#This Row],[date]])</f>
        <v>2022</v>
      </c>
      <c r="W5376" t="str">
        <f>TEXT(sales_order1[[#This Row],[date]], "Mmm")</f>
        <v>May</v>
      </c>
      <c r="X5376">
        <f>VALUE(TEXT(sales_order1[[#This Row],[date]], "D"))</f>
        <v>24</v>
      </c>
      <c r="Y5376">
        <v>21</v>
      </c>
    </row>
    <row r="5377" spans="1:25" x14ac:dyDescent="0.25">
      <c r="A5377" s="1">
        <v>44705</v>
      </c>
      <c r="B5377">
        <v>70974</v>
      </c>
      <c r="C5377" t="s">
        <v>256</v>
      </c>
      <c r="D5377" t="str">
        <f>VLOOKUP(sales_order1[[#This Row],[itemCode]],product_details3!B:C,2,0)</f>
        <v>MSKC50</v>
      </c>
      <c r="E5377" t="s">
        <v>257</v>
      </c>
      <c r="F5377" t="s">
        <v>137</v>
      </c>
      <c r="G5377">
        <v>250</v>
      </c>
      <c r="H5377">
        <v>11.95</v>
      </c>
      <c r="I5377">
        <v>2987.5</v>
      </c>
      <c r="J5377">
        <v>5.2</v>
      </c>
      <c r="K5377">
        <v>1300</v>
      </c>
      <c r="L5377">
        <v>6.75</v>
      </c>
      <c r="M5377">
        <v>0.56485355648535562</v>
      </c>
      <c r="N5377">
        <v>1687.5</v>
      </c>
      <c r="O5377" t="s">
        <v>636</v>
      </c>
      <c r="P5377" t="s">
        <v>637</v>
      </c>
      <c r="Q5377" t="s">
        <v>378</v>
      </c>
      <c r="R5377" t="s">
        <v>72</v>
      </c>
      <c r="S5377" t="s">
        <v>638</v>
      </c>
      <c r="T5377" t="s">
        <v>639</v>
      </c>
      <c r="U5377" t="s">
        <v>1188</v>
      </c>
      <c r="V5377">
        <f>YEAR(sales_order1[[#This Row],[date]])</f>
        <v>2022</v>
      </c>
      <c r="W5377" t="str">
        <f>TEXT(sales_order1[[#This Row],[date]], "Mmm")</f>
        <v>May</v>
      </c>
      <c r="X5377">
        <f>VALUE(TEXT(sales_order1[[#This Row],[date]], "D"))</f>
        <v>24</v>
      </c>
      <c r="Y5377">
        <v>21</v>
      </c>
    </row>
    <row r="5378" spans="1:25" x14ac:dyDescent="0.25">
      <c r="A5378" s="1">
        <v>44705</v>
      </c>
      <c r="B5378">
        <v>70975</v>
      </c>
      <c r="C5378" t="s">
        <v>360</v>
      </c>
      <c r="D5378" t="str">
        <f>VLOOKUP(sales_order1[[#This Row],[itemCode]],product_details3!B:C,2,0)</f>
        <v>TNRS100</v>
      </c>
      <c r="E5378" t="s">
        <v>361</v>
      </c>
      <c r="F5378" t="s">
        <v>124</v>
      </c>
      <c r="G5378">
        <v>200</v>
      </c>
      <c r="H5378">
        <v>13.1</v>
      </c>
      <c r="I5378">
        <v>2620</v>
      </c>
      <c r="J5378">
        <v>4.7</v>
      </c>
      <c r="K5378">
        <v>940</v>
      </c>
      <c r="L5378">
        <v>8.4</v>
      </c>
      <c r="M5378">
        <v>0.6412213740458016</v>
      </c>
      <c r="N5378">
        <v>1680</v>
      </c>
      <c r="O5378" t="s">
        <v>88</v>
      </c>
      <c r="P5378" t="s">
        <v>89</v>
      </c>
      <c r="Q5378" t="s">
        <v>24</v>
      </c>
      <c r="R5378" t="s">
        <v>25</v>
      </c>
      <c r="S5378" t="s">
        <v>26</v>
      </c>
      <c r="T5378" t="s">
        <v>90</v>
      </c>
      <c r="U5378" t="s">
        <v>1191</v>
      </c>
      <c r="V5378">
        <f>YEAR(sales_order1[[#This Row],[date]])</f>
        <v>2022</v>
      </c>
      <c r="W5378" t="str">
        <f>TEXT(sales_order1[[#This Row],[date]], "Mmm")</f>
        <v>May</v>
      </c>
      <c r="X5378">
        <f>VALUE(TEXT(sales_order1[[#This Row],[date]], "D"))</f>
        <v>24</v>
      </c>
      <c r="Y5378">
        <v>21</v>
      </c>
    </row>
    <row r="5379" spans="1:25" x14ac:dyDescent="0.25">
      <c r="A5379" s="1">
        <v>44705</v>
      </c>
      <c r="B5379">
        <v>70976</v>
      </c>
      <c r="C5379" t="s">
        <v>194</v>
      </c>
      <c r="D5379" t="str">
        <f>VLOOKUP(sales_order1[[#This Row],[itemCode]],product_details3!B:C,2,0)</f>
        <v>CLNG150</v>
      </c>
      <c r="E5379" t="s">
        <v>195</v>
      </c>
      <c r="F5379" t="s">
        <v>45</v>
      </c>
      <c r="G5379">
        <v>200</v>
      </c>
      <c r="H5379">
        <v>12.75</v>
      </c>
      <c r="I5379">
        <v>2550</v>
      </c>
      <c r="J5379">
        <v>4.45</v>
      </c>
      <c r="K5379">
        <v>890</v>
      </c>
      <c r="L5379">
        <v>8.3000000000000007</v>
      </c>
      <c r="M5379">
        <v>0.65098039215686276</v>
      </c>
      <c r="N5379">
        <v>1660</v>
      </c>
      <c r="O5379" t="s">
        <v>487</v>
      </c>
      <c r="P5379" t="s">
        <v>488</v>
      </c>
      <c r="Q5379" t="s">
        <v>48</v>
      </c>
      <c r="R5379" t="s">
        <v>25</v>
      </c>
      <c r="S5379" t="s">
        <v>286</v>
      </c>
      <c r="T5379" t="s">
        <v>489</v>
      </c>
      <c r="U5379" t="s">
        <v>1191</v>
      </c>
      <c r="V5379">
        <f>YEAR(sales_order1[[#This Row],[date]])</f>
        <v>2022</v>
      </c>
      <c r="W5379" t="str">
        <f>TEXT(sales_order1[[#This Row],[date]], "Mmm")</f>
        <v>May</v>
      </c>
      <c r="X5379">
        <f>VALUE(TEXT(sales_order1[[#This Row],[date]], "D"))</f>
        <v>24</v>
      </c>
      <c r="Y5379">
        <v>21</v>
      </c>
    </row>
    <row r="5380" spans="1:25" x14ac:dyDescent="0.25">
      <c r="A5380" s="1">
        <v>44705</v>
      </c>
      <c r="B5380">
        <v>70977</v>
      </c>
      <c r="C5380" t="s">
        <v>103</v>
      </c>
      <c r="D5380" t="str">
        <f>VLOOKUP(sales_order1[[#This Row],[itemCode]],product_details3!B:C,2,0)</f>
        <v>SCRT50</v>
      </c>
      <c r="E5380" t="s">
        <v>104</v>
      </c>
      <c r="F5380" t="s">
        <v>61</v>
      </c>
      <c r="G5380">
        <v>500</v>
      </c>
      <c r="H5380">
        <v>16.95</v>
      </c>
      <c r="I5380">
        <v>8475</v>
      </c>
      <c r="J5380">
        <v>5.2</v>
      </c>
      <c r="K5380">
        <v>2600</v>
      </c>
      <c r="L5380">
        <v>11.75</v>
      </c>
      <c r="M5380">
        <v>0.69321533923303835</v>
      </c>
      <c r="N5380">
        <v>5875</v>
      </c>
      <c r="O5380" t="s">
        <v>167</v>
      </c>
      <c r="P5380" t="s">
        <v>168</v>
      </c>
      <c r="Q5380" t="s">
        <v>100</v>
      </c>
      <c r="R5380" t="s">
        <v>40</v>
      </c>
      <c r="S5380" t="s">
        <v>101</v>
      </c>
      <c r="T5380" t="s">
        <v>169</v>
      </c>
      <c r="U5380" t="s">
        <v>1190</v>
      </c>
      <c r="V5380">
        <f>YEAR(sales_order1[[#This Row],[date]])</f>
        <v>2022</v>
      </c>
      <c r="W5380" t="str">
        <f>TEXT(sales_order1[[#This Row],[date]], "Mmm")</f>
        <v>May</v>
      </c>
      <c r="X5380">
        <f>VALUE(TEXT(sales_order1[[#This Row],[date]], "D"))</f>
        <v>24</v>
      </c>
      <c r="Y5380">
        <v>21</v>
      </c>
    </row>
    <row r="5381" spans="1:25" x14ac:dyDescent="0.25">
      <c r="A5381" s="1">
        <v>44705</v>
      </c>
      <c r="B5381">
        <v>70978</v>
      </c>
      <c r="C5381" t="s">
        <v>128</v>
      </c>
      <c r="D5381" t="str">
        <f>VLOOKUP(sales_order1[[#This Row],[itemCode]],product_details3!B:C,2,0)</f>
        <v>SCRT100</v>
      </c>
      <c r="E5381" t="s">
        <v>129</v>
      </c>
      <c r="F5381" t="s">
        <v>61</v>
      </c>
      <c r="G5381">
        <v>50</v>
      </c>
      <c r="H5381">
        <v>28.25</v>
      </c>
      <c r="I5381">
        <v>1412.5</v>
      </c>
      <c r="J5381">
        <v>9</v>
      </c>
      <c r="K5381">
        <v>450</v>
      </c>
      <c r="L5381">
        <v>19.25</v>
      </c>
      <c r="M5381">
        <v>0.68141592920353977</v>
      </c>
      <c r="N5381">
        <v>962.5</v>
      </c>
      <c r="O5381" t="s">
        <v>676</v>
      </c>
      <c r="P5381" t="s">
        <v>677</v>
      </c>
      <c r="Q5381" t="s">
        <v>93</v>
      </c>
      <c r="R5381" t="s">
        <v>72</v>
      </c>
      <c r="S5381" t="s">
        <v>94</v>
      </c>
      <c r="T5381" t="s">
        <v>678</v>
      </c>
      <c r="U5381" t="s">
        <v>1190</v>
      </c>
      <c r="V5381">
        <f>YEAR(sales_order1[[#This Row],[date]])</f>
        <v>2022</v>
      </c>
      <c r="W5381" t="str">
        <f>TEXT(sales_order1[[#This Row],[date]], "Mmm")</f>
        <v>May</v>
      </c>
      <c r="X5381">
        <f>VALUE(TEXT(sales_order1[[#This Row],[date]], "D"))</f>
        <v>24</v>
      </c>
      <c r="Y5381">
        <v>21</v>
      </c>
    </row>
    <row r="5382" spans="1:25" x14ac:dyDescent="0.25">
      <c r="A5382" s="1">
        <v>44705</v>
      </c>
      <c r="B5382">
        <v>70979</v>
      </c>
      <c r="C5382" t="s">
        <v>135</v>
      </c>
      <c r="D5382" t="str">
        <f>VLOOKUP(sales_order1[[#This Row],[itemCode]],product_details3!B:C,2,0)</f>
        <v>MSKSH</v>
      </c>
      <c r="E5382" t="s">
        <v>136</v>
      </c>
      <c r="F5382" t="s">
        <v>137</v>
      </c>
      <c r="G5382">
        <v>300</v>
      </c>
      <c r="H5382">
        <v>18.75</v>
      </c>
      <c r="I5382">
        <v>5625</v>
      </c>
      <c r="J5382">
        <v>7.45</v>
      </c>
      <c r="K5382">
        <v>2235</v>
      </c>
      <c r="L5382">
        <v>11.3</v>
      </c>
      <c r="M5382">
        <v>0.60266666666666668</v>
      </c>
      <c r="N5382">
        <v>3390</v>
      </c>
      <c r="O5382" t="s">
        <v>643</v>
      </c>
      <c r="P5382" t="s">
        <v>644</v>
      </c>
      <c r="Q5382" t="s">
        <v>107</v>
      </c>
      <c r="R5382" t="s">
        <v>40</v>
      </c>
      <c r="S5382" t="s">
        <v>101</v>
      </c>
      <c r="T5382" t="s">
        <v>645</v>
      </c>
      <c r="U5382" t="s">
        <v>1190</v>
      </c>
      <c r="V5382">
        <f>YEAR(sales_order1[[#This Row],[date]])</f>
        <v>2022</v>
      </c>
      <c r="W5382" t="str">
        <f>TEXT(sales_order1[[#This Row],[date]], "Mmm")</f>
        <v>May</v>
      </c>
      <c r="X5382">
        <f>VALUE(TEXT(sales_order1[[#This Row],[date]], "D"))</f>
        <v>24</v>
      </c>
      <c r="Y5382">
        <v>21</v>
      </c>
    </row>
    <row r="5383" spans="1:25" x14ac:dyDescent="0.25">
      <c r="A5383" s="1">
        <v>44706</v>
      </c>
      <c r="B5383">
        <v>70980</v>
      </c>
      <c r="C5383" t="s">
        <v>313</v>
      </c>
      <c r="D5383" t="str">
        <f>VLOOKUP(sales_order1[[#This Row],[itemCode]],product_details3!B:C,2,0)</f>
        <v>MSKO50</v>
      </c>
      <c r="E5383" t="s">
        <v>314</v>
      </c>
      <c r="F5383" t="s">
        <v>137</v>
      </c>
      <c r="G5383">
        <v>250</v>
      </c>
      <c r="H5383">
        <v>14.65</v>
      </c>
      <c r="I5383">
        <v>3662.5</v>
      </c>
      <c r="J5383">
        <v>6.55</v>
      </c>
      <c r="K5383">
        <v>1637.5</v>
      </c>
      <c r="L5383">
        <v>8.1</v>
      </c>
      <c r="M5383">
        <v>0.55290102389078488</v>
      </c>
      <c r="N5383">
        <v>2025</v>
      </c>
      <c r="O5383" t="s">
        <v>138</v>
      </c>
      <c r="P5383" t="s">
        <v>139</v>
      </c>
      <c r="Q5383" t="s">
        <v>77</v>
      </c>
      <c r="R5383" t="s">
        <v>72</v>
      </c>
      <c r="S5383" t="s">
        <v>140</v>
      </c>
      <c r="T5383" t="s">
        <v>141</v>
      </c>
      <c r="U5383" t="s">
        <v>1190</v>
      </c>
      <c r="V5383">
        <f>YEAR(sales_order1[[#This Row],[date]])</f>
        <v>2022</v>
      </c>
      <c r="W5383" t="str">
        <f>TEXT(sales_order1[[#This Row],[date]], "Mmm")</f>
        <v>May</v>
      </c>
      <c r="X5383">
        <f>VALUE(TEXT(sales_order1[[#This Row],[date]], "D"))</f>
        <v>25</v>
      </c>
      <c r="Y5383">
        <v>21</v>
      </c>
    </row>
    <row r="5384" spans="1:25" x14ac:dyDescent="0.25">
      <c r="A5384" s="1">
        <v>44706</v>
      </c>
      <c r="B5384">
        <v>70981</v>
      </c>
      <c r="C5384" t="s">
        <v>320</v>
      </c>
      <c r="D5384" t="str">
        <f>VLOOKUP(sales_order1[[#This Row],[itemCode]],product_details3!B:C,2,0)</f>
        <v>SCR50+100</v>
      </c>
      <c r="E5384" t="s">
        <v>321</v>
      </c>
      <c r="F5384" t="s">
        <v>61</v>
      </c>
      <c r="G5384">
        <v>100</v>
      </c>
      <c r="H5384">
        <v>26.25</v>
      </c>
      <c r="I5384">
        <v>2625</v>
      </c>
      <c r="J5384">
        <v>7.75</v>
      </c>
      <c r="K5384">
        <v>775</v>
      </c>
      <c r="L5384">
        <v>18.5</v>
      </c>
      <c r="M5384">
        <v>0.70476190476190481</v>
      </c>
      <c r="N5384">
        <v>1850</v>
      </c>
      <c r="O5384" t="s">
        <v>392</v>
      </c>
      <c r="P5384" t="s">
        <v>393</v>
      </c>
      <c r="Q5384" t="s">
        <v>264</v>
      </c>
      <c r="R5384" t="s">
        <v>56</v>
      </c>
      <c r="S5384" t="s">
        <v>133</v>
      </c>
      <c r="T5384" t="s">
        <v>394</v>
      </c>
      <c r="U5384" t="s">
        <v>1191</v>
      </c>
      <c r="V5384">
        <f>YEAR(sales_order1[[#This Row],[date]])</f>
        <v>2022</v>
      </c>
      <c r="W5384" t="str">
        <f>TEXT(sales_order1[[#This Row],[date]], "Mmm")</f>
        <v>May</v>
      </c>
      <c r="X5384">
        <f>VALUE(TEXT(sales_order1[[#This Row],[date]], "D"))</f>
        <v>25</v>
      </c>
      <c r="Y5384">
        <v>21</v>
      </c>
    </row>
    <row r="5385" spans="1:25" x14ac:dyDescent="0.25">
      <c r="A5385" s="1">
        <v>44706</v>
      </c>
      <c r="B5385">
        <v>70982</v>
      </c>
      <c r="C5385" t="s">
        <v>115</v>
      </c>
      <c r="D5385" t="str">
        <f>VLOOKUP(sales_order1[[#This Row],[itemCode]],product_details3!B:C,2,0)</f>
        <v>SCRS30100</v>
      </c>
      <c r="E5385" t="s">
        <v>116</v>
      </c>
      <c r="F5385" t="s">
        <v>61</v>
      </c>
      <c r="G5385">
        <v>350</v>
      </c>
      <c r="H5385">
        <v>32.75</v>
      </c>
      <c r="I5385">
        <v>11462.5</v>
      </c>
      <c r="J5385">
        <v>11.25</v>
      </c>
      <c r="K5385">
        <v>3937.5</v>
      </c>
      <c r="L5385">
        <v>21.5</v>
      </c>
      <c r="M5385">
        <v>0.65648854961832059</v>
      </c>
      <c r="N5385">
        <v>7525</v>
      </c>
      <c r="O5385" t="s">
        <v>835</v>
      </c>
      <c r="P5385" t="s">
        <v>836</v>
      </c>
      <c r="Q5385" t="s">
        <v>271</v>
      </c>
      <c r="R5385" t="s">
        <v>56</v>
      </c>
      <c r="S5385" t="s">
        <v>192</v>
      </c>
      <c r="T5385" t="s">
        <v>272</v>
      </c>
      <c r="U5385" t="s">
        <v>1191</v>
      </c>
      <c r="V5385">
        <f>YEAR(sales_order1[[#This Row],[date]])</f>
        <v>2022</v>
      </c>
      <c r="W5385" t="str">
        <f>TEXT(sales_order1[[#This Row],[date]], "Mmm")</f>
        <v>May</v>
      </c>
      <c r="X5385">
        <f>VALUE(TEXT(sales_order1[[#This Row],[date]], "D"))</f>
        <v>25</v>
      </c>
      <c r="Y5385">
        <v>21</v>
      </c>
    </row>
    <row r="5386" spans="1:25" x14ac:dyDescent="0.25">
      <c r="A5386" s="1">
        <v>44706</v>
      </c>
      <c r="B5386">
        <v>70983</v>
      </c>
      <c r="C5386" t="s">
        <v>19</v>
      </c>
      <c r="D5386" t="str">
        <f>VLOOKUP(sales_order1[[#This Row],[itemCode]],product_details3!B:C,2,0)</f>
        <v>MSTH100</v>
      </c>
      <c r="E5386" t="s">
        <v>20</v>
      </c>
      <c r="F5386" t="s">
        <v>21</v>
      </c>
      <c r="G5386">
        <v>50</v>
      </c>
      <c r="H5386">
        <v>26.25</v>
      </c>
      <c r="I5386">
        <v>1312.5</v>
      </c>
      <c r="J5386">
        <v>7.75</v>
      </c>
      <c r="K5386">
        <v>387.5</v>
      </c>
      <c r="L5386">
        <v>18.5</v>
      </c>
      <c r="M5386">
        <v>0.70476190476190481</v>
      </c>
      <c r="N5386">
        <v>925</v>
      </c>
      <c r="O5386" t="s">
        <v>454</v>
      </c>
      <c r="P5386" t="s">
        <v>455</v>
      </c>
      <c r="Q5386" t="s">
        <v>71</v>
      </c>
      <c r="R5386" t="s">
        <v>72</v>
      </c>
      <c r="S5386" t="s">
        <v>73</v>
      </c>
      <c r="T5386" t="s">
        <v>456</v>
      </c>
      <c r="U5386" t="s">
        <v>1190</v>
      </c>
      <c r="V5386">
        <f>YEAR(sales_order1[[#This Row],[date]])</f>
        <v>2022</v>
      </c>
      <c r="W5386" t="str">
        <f>TEXT(sales_order1[[#This Row],[date]], "Mmm")</f>
        <v>May</v>
      </c>
      <c r="X5386">
        <f>VALUE(TEXT(sales_order1[[#This Row],[date]], "D"))</f>
        <v>25</v>
      </c>
      <c r="Y5386">
        <v>21</v>
      </c>
    </row>
    <row r="5387" spans="1:25" x14ac:dyDescent="0.25">
      <c r="A5387" s="1">
        <v>44706</v>
      </c>
      <c r="B5387">
        <v>70984</v>
      </c>
      <c r="C5387" t="s">
        <v>19</v>
      </c>
      <c r="D5387" t="str">
        <f>VLOOKUP(sales_order1[[#This Row],[itemCode]],product_details3!B:C,2,0)</f>
        <v>MSTH100</v>
      </c>
      <c r="E5387" t="s">
        <v>20</v>
      </c>
      <c r="F5387" t="s">
        <v>21</v>
      </c>
      <c r="G5387">
        <v>250</v>
      </c>
      <c r="H5387">
        <v>26.25</v>
      </c>
      <c r="I5387">
        <v>6562.5</v>
      </c>
      <c r="J5387">
        <v>7.75</v>
      </c>
      <c r="K5387">
        <v>1937.5</v>
      </c>
      <c r="L5387">
        <v>18.5</v>
      </c>
      <c r="M5387">
        <v>0.70476190476190481</v>
      </c>
      <c r="N5387">
        <v>4625</v>
      </c>
      <c r="O5387" t="s">
        <v>624</v>
      </c>
      <c r="P5387" t="s">
        <v>625</v>
      </c>
      <c r="Q5387" t="s">
        <v>55</v>
      </c>
      <c r="R5387" t="s">
        <v>56</v>
      </c>
      <c r="S5387" t="s">
        <v>225</v>
      </c>
      <c r="T5387" t="s">
        <v>626</v>
      </c>
      <c r="U5387" t="s">
        <v>1191</v>
      </c>
      <c r="V5387">
        <f>YEAR(sales_order1[[#This Row],[date]])</f>
        <v>2022</v>
      </c>
      <c r="W5387" t="str">
        <f>TEXT(sales_order1[[#This Row],[date]], "Mmm")</f>
        <v>May</v>
      </c>
      <c r="X5387">
        <f>VALUE(TEXT(sales_order1[[#This Row],[date]], "D"))</f>
        <v>25</v>
      </c>
      <c r="Y5387">
        <v>21</v>
      </c>
    </row>
    <row r="5388" spans="1:25" x14ac:dyDescent="0.25">
      <c r="A5388" s="1">
        <v>44706</v>
      </c>
      <c r="B5388">
        <v>70985</v>
      </c>
      <c r="C5388" t="s">
        <v>28</v>
      </c>
      <c r="D5388" t="str">
        <f>VLOOKUP(sales_order1[[#This Row],[itemCode]],product_details3!B:C,2,0)</f>
        <v>SRMC30</v>
      </c>
      <c r="E5388" t="s">
        <v>29</v>
      </c>
      <c r="F5388" t="s">
        <v>30</v>
      </c>
      <c r="G5388">
        <v>250</v>
      </c>
      <c r="H5388">
        <v>22.6</v>
      </c>
      <c r="I5388">
        <v>5650</v>
      </c>
      <c r="J5388">
        <v>7.6</v>
      </c>
      <c r="K5388">
        <v>1900</v>
      </c>
      <c r="L5388">
        <v>15</v>
      </c>
      <c r="M5388">
        <v>0.66371681415929207</v>
      </c>
      <c r="N5388">
        <v>3750</v>
      </c>
      <c r="O5388" t="s">
        <v>244</v>
      </c>
      <c r="P5388" t="s">
        <v>245</v>
      </c>
      <c r="Q5388" t="s">
        <v>186</v>
      </c>
      <c r="R5388" t="s">
        <v>112</v>
      </c>
      <c r="S5388" t="s">
        <v>246</v>
      </c>
      <c r="T5388" t="s">
        <v>247</v>
      </c>
      <c r="U5388" t="s">
        <v>1189</v>
      </c>
      <c r="V5388">
        <f>YEAR(sales_order1[[#This Row],[date]])</f>
        <v>2022</v>
      </c>
      <c r="W5388" t="str">
        <f>TEXT(sales_order1[[#This Row],[date]], "Mmm")</f>
        <v>May</v>
      </c>
      <c r="X5388">
        <f>VALUE(TEXT(sales_order1[[#This Row],[date]], "D"))</f>
        <v>25</v>
      </c>
      <c r="Y5388">
        <v>21</v>
      </c>
    </row>
    <row r="5389" spans="1:25" x14ac:dyDescent="0.25">
      <c r="A5389" s="1">
        <v>44706</v>
      </c>
      <c r="B5389">
        <v>70986</v>
      </c>
      <c r="C5389" t="s">
        <v>86</v>
      </c>
      <c r="D5389" t="str">
        <f>VLOOKUP(sales_order1[[#This Row],[itemCode]],product_details3!B:C,2,0)</f>
        <v>SRMH30</v>
      </c>
      <c r="E5389" t="s">
        <v>87</v>
      </c>
      <c r="F5389" t="s">
        <v>30</v>
      </c>
      <c r="G5389">
        <v>150</v>
      </c>
      <c r="H5389">
        <v>21</v>
      </c>
      <c r="I5389">
        <v>3150</v>
      </c>
      <c r="J5389">
        <v>6.6</v>
      </c>
      <c r="K5389">
        <v>990</v>
      </c>
      <c r="L5389">
        <v>14.4</v>
      </c>
      <c r="M5389">
        <v>0.68571428571428572</v>
      </c>
      <c r="N5389">
        <v>2160</v>
      </c>
      <c r="O5389" t="s">
        <v>514</v>
      </c>
      <c r="P5389" t="s">
        <v>515</v>
      </c>
      <c r="Q5389" t="s">
        <v>64</v>
      </c>
      <c r="R5389" t="s">
        <v>40</v>
      </c>
      <c r="S5389" t="s">
        <v>84</v>
      </c>
      <c r="T5389" t="s">
        <v>419</v>
      </c>
      <c r="U5389" t="s">
        <v>1189</v>
      </c>
      <c r="V5389">
        <f>YEAR(sales_order1[[#This Row],[date]])</f>
        <v>2022</v>
      </c>
      <c r="W5389" t="str">
        <f>TEXT(sales_order1[[#This Row],[date]], "Mmm")</f>
        <v>May</v>
      </c>
      <c r="X5389">
        <f>VALUE(TEXT(sales_order1[[#This Row],[date]], "D"))</f>
        <v>25</v>
      </c>
      <c r="Y5389">
        <v>21</v>
      </c>
    </row>
    <row r="5390" spans="1:25" x14ac:dyDescent="0.25">
      <c r="A5390" s="1">
        <v>44706</v>
      </c>
      <c r="B5390">
        <v>70987</v>
      </c>
      <c r="C5390" t="s">
        <v>135</v>
      </c>
      <c r="D5390" t="str">
        <f>VLOOKUP(sales_order1[[#This Row],[itemCode]],product_details3!B:C,2,0)</f>
        <v>MSKSH</v>
      </c>
      <c r="E5390" t="s">
        <v>136</v>
      </c>
      <c r="F5390" t="s">
        <v>137</v>
      </c>
      <c r="G5390">
        <v>50</v>
      </c>
      <c r="H5390">
        <v>18.75</v>
      </c>
      <c r="I5390">
        <v>937.5</v>
      </c>
      <c r="J5390">
        <v>7.45</v>
      </c>
      <c r="K5390">
        <v>372.5</v>
      </c>
      <c r="L5390">
        <v>11.3</v>
      </c>
      <c r="M5390">
        <v>0.60266666666666668</v>
      </c>
      <c r="N5390">
        <v>565</v>
      </c>
      <c r="O5390" t="s">
        <v>803</v>
      </c>
      <c r="P5390" t="s">
        <v>804</v>
      </c>
      <c r="Q5390" t="s">
        <v>264</v>
      </c>
      <c r="R5390" t="s">
        <v>56</v>
      </c>
      <c r="S5390" t="s">
        <v>133</v>
      </c>
      <c r="T5390" t="s">
        <v>629</v>
      </c>
      <c r="U5390" t="s">
        <v>1191</v>
      </c>
      <c r="V5390">
        <f>YEAR(sales_order1[[#This Row],[date]])</f>
        <v>2022</v>
      </c>
      <c r="W5390" t="str">
        <f>TEXT(sales_order1[[#This Row],[date]], "Mmm")</f>
        <v>May</v>
      </c>
      <c r="X5390">
        <f>VALUE(TEXT(sales_order1[[#This Row],[date]], "D"))</f>
        <v>25</v>
      </c>
      <c r="Y5390">
        <v>21</v>
      </c>
    </row>
    <row r="5391" spans="1:25" x14ac:dyDescent="0.25">
      <c r="A5391" s="1">
        <v>44706</v>
      </c>
      <c r="B5391">
        <v>70988</v>
      </c>
      <c r="C5391" t="s">
        <v>309</v>
      </c>
      <c r="D5391" t="str">
        <f>VLOOKUP(sales_order1[[#This Row],[itemCode]],product_details3!B:C,2,0)</f>
        <v>MSKC100</v>
      </c>
      <c r="E5391" t="s">
        <v>310</v>
      </c>
      <c r="F5391" t="s">
        <v>137</v>
      </c>
      <c r="G5391">
        <v>250</v>
      </c>
      <c r="H5391">
        <v>19.95</v>
      </c>
      <c r="I5391">
        <v>4987.5</v>
      </c>
      <c r="J5391">
        <v>8.1999999999999993</v>
      </c>
      <c r="K5391">
        <v>2050</v>
      </c>
      <c r="L5391">
        <v>11.75</v>
      </c>
      <c r="M5391">
        <v>0.58897243107769426</v>
      </c>
      <c r="N5391">
        <v>2937.5</v>
      </c>
      <c r="O5391" t="s">
        <v>427</v>
      </c>
      <c r="P5391" t="s">
        <v>428</v>
      </c>
      <c r="Q5391" t="s">
        <v>239</v>
      </c>
      <c r="R5391" t="s">
        <v>112</v>
      </c>
      <c r="S5391" t="s">
        <v>240</v>
      </c>
      <c r="T5391" t="s">
        <v>429</v>
      </c>
      <c r="U5391" t="s">
        <v>1189</v>
      </c>
      <c r="V5391">
        <f>YEAR(sales_order1[[#This Row],[date]])</f>
        <v>2022</v>
      </c>
      <c r="W5391" t="str">
        <f>TEXT(sales_order1[[#This Row],[date]], "Mmm")</f>
        <v>May</v>
      </c>
      <c r="X5391">
        <f>VALUE(TEXT(sales_order1[[#This Row],[date]], "D"))</f>
        <v>25</v>
      </c>
      <c r="Y5391">
        <v>21</v>
      </c>
    </row>
    <row r="5392" spans="1:25" x14ac:dyDescent="0.25">
      <c r="A5392" s="1">
        <v>44706</v>
      </c>
      <c r="B5392">
        <v>70989</v>
      </c>
      <c r="C5392" t="s">
        <v>325</v>
      </c>
      <c r="D5392" t="str">
        <f>VLOOKUP(sales_order1[[#This Row],[itemCode]],product_details3!B:C,2,0)</f>
        <v>EXFG100</v>
      </c>
      <c r="E5392" t="s">
        <v>326</v>
      </c>
      <c r="F5392" t="s">
        <v>183</v>
      </c>
      <c r="G5392">
        <v>250</v>
      </c>
      <c r="H5392">
        <v>20.75</v>
      </c>
      <c r="I5392">
        <v>5187.5</v>
      </c>
      <c r="J5392">
        <v>7.45</v>
      </c>
      <c r="K5392">
        <v>1862.5</v>
      </c>
      <c r="L5392">
        <v>13.3</v>
      </c>
      <c r="M5392">
        <v>0.64096385542168677</v>
      </c>
      <c r="N5392">
        <v>3325</v>
      </c>
      <c r="O5392" t="s">
        <v>490</v>
      </c>
      <c r="P5392" t="s">
        <v>491</v>
      </c>
      <c r="Q5392" t="s">
        <v>271</v>
      </c>
      <c r="R5392" t="s">
        <v>56</v>
      </c>
      <c r="S5392" t="s">
        <v>192</v>
      </c>
      <c r="T5392" t="s">
        <v>272</v>
      </c>
      <c r="U5392" t="s">
        <v>1191</v>
      </c>
      <c r="V5392">
        <f>YEAR(sales_order1[[#This Row],[date]])</f>
        <v>2022</v>
      </c>
      <c r="W5392" t="str">
        <f>TEXT(sales_order1[[#This Row],[date]], "Mmm")</f>
        <v>May</v>
      </c>
      <c r="X5392">
        <f>VALUE(TEXT(sales_order1[[#This Row],[date]], "D"))</f>
        <v>25</v>
      </c>
      <c r="Y5392">
        <v>21</v>
      </c>
    </row>
    <row r="5393" spans="1:25" x14ac:dyDescent="0.25">
      <c r="A5393" s="1">
        <v>44706</v>
      </c>
      <c r="B5393">
        <v>70990</v>
      </c>
      <c r="C5393" t="s">
        <v>307</v>
      </c>
      <c r="D5393" t="str">
        <f>VLOOKUP(sales_order1[[#This Row],[itemCode]],product_details3!B:C,2,0)</f>
        <v>TNRH150</v>
      </c>
      <c r="E5393" t="s">
        <v>308</v>
      </c>
      <c r="F5393" t="s">
        <v>124</v>
      </c>
      <c r="G5393">
        <v>250</v>
      </c>
      <c r="H5393">
        <v>15.75</v>
      </c>
      <c r="I5393">
        <v>3937.5</v>
      </c>
      <c r="J5393">
        <v>4.45</v>
      </c>
      <c r="K5393">
        <v>1112.5</v>
      </c>
      <c r="L5393">
        <v>11.3</v>
      </c>
      <c r="M5393">
        <v>0.71746031746031746</v>
      </c>
      <c r="N5393">
        <v>2825</v>
      </c>
      <c r="O5393" t="s">
        <v>62</v>
      </c>
      <c r="P5393" t="s">
        <v>63</v>
      </c>
      <c r="Q5393" t="s">
        <v>64</v>
      </c>
      <c r="R5393" t="s">
        <v>40</v>
      </c>
      <c r="S5393" t="s">
        <v>65</v>
      </c>
      <c r="T5393" t="s">
        <v>66</v>
      </c>
      <c r="U5393" t="s">
        <v>1190</v>
      </c>
      <c r="V5393">
        <f>YEAR(sales_order1[[#This Row],[date]])</f>
        <v>2022</v>
      </c>
      <c r="W5393" t="str">
        <f>TEXT(sales_order1[[#This Row],[date]], "Mmm")</f>
        <v>May</v>
      </c>
      <c r="X5393">
        <f>VALUE(TEXT(sales_order1[[#This Row],[date]], "D"))</f>
        <v>25</v>
      </c>
      <c r="Y5393">
        <v>21</v>
      </c>
    </row>
    <row r="5394" spans="1:25" x14ac:dyDescent="0.25">
      <c r="A5394" s="1">
        <v>44707</v>
      </c>
      <c r="B5394">
        <v>70991</v>
      </c>
      <c r="C5394" t="s">
        <v>19</v>
      </c>
      <c r="D5394" t="str">
        <f>VLOOKUP(sales_order1[[#This Row],[itemCode]],product_details3!B:C,2,0)</f>
        <v>MSTH100</v>
      </c>
      <c r="E5394" t="s">
        <v>20</v>
      </c>
      <c r="F5394" t="s">
        <v>21</v>
      </c>
      <c r="G5394">
        <v>150</v>
      </c>
      <c r="H5394">
        <v>26.25</v>
      </c>
      <c r="I5394">
        <v>3937.5</v>
      </c>
      <c r="J5394">
        <v>7.75</v>
      </c>
      <c r="K5394">
        <v>1162.5</v>
      </c>
      <c r="L5394">
        <v>18.5</v>
      </c>
      <c r="M5394">
        <v>0.70476190476190481</v>
      </c>
      <c r="N5394">
        <v>2775</v>
      </c>
      <c r="O5394" t="s">
        <v>779</v>
      </c>
      <c r="P5394" t="s">
        <v>780</v>
      </c>
      <c r="Q5394" t="s">
        <v>239</v>
      </c>
      <c r="R5394" t="s">
        <v>112</v>
      </c>
      <c r="S5394" t="s">
        <v>240</v>
      </c>
      <c r="T5394" t="s">
        <v>241</v>
      </c>
      <c r="U5394" t="s">
        <v>1189</v>
      </c>
      <c r="V5394">
        <f>YEAR(sales_order1[[#This Row],[date]])</f>
        <v>2022</v>
      </c>
      <c r="W5394" t="str">
        <f>TEXT(sales_order1[[#This Row],[date]], "Mmm")</f>
        <v>May</v>
      </c>
      <c r="X5394">
        <f>VALUE(TEXT(sales_order1[[#This Row],[date]], "D"))</f>
        <v>26</v>
      </c>
      <c r="Y5394">
        <v>21</v>
      </c>
    </row>
    <row r="5395" spans="1:25" x14ac:dyDescent="0.25">
      <c r="A5395" s="1">
        <v>44707</v>
      </c>
      <c r="B5395">
        <v>70992</v>
      </c>
      <c r="C5395" t="s">
        <v>51</v>
      </c>
      <c r="D5395" t="str">
        <f>VLOOKUP(sales_order1[[#This Row],[itemCode]],product_details3!B:C,2,0)</f>
        <v>MSTH50</v>
      </c>
      <c r="E5395" t="s">
        <v>52</v>
      </c>
      <c r="F5395" t="s">
        <v>21</v>
      </c>
      <c r="G5395">
        <v>250</v>
      </c>
      <c r="H5395">
        <v>15.75</v>
      </c>
      <c r="I5395">
        <v>3937.5</v>
      </c>
      <c r="J5395">
        <v>4.45</v>
      </c>
      <c r="K5395">
        <v>1112.5</v>
      </c>
      <c r="L5395">
        <v>11.3</v>
      </c>
      <c r="M5395">
        <v>0.71746031746031746</v>
      </c>
      <c r="N5395">
        <v>2825</v>
      </c>
      <c r="O5395" t="s">
        <v>841</v>
      </c>
      <c r="P5395" t="s">
        <v>842</v>
      </c>
      <c r="Q5395" t="s">
        <v>186</v>
      </c>
      <c r="R5395" t="s">
        <v>112</v>
      </c>
      <c r="S5395" t="s">
        <v>187</v>
      </c>
      <c r="T5395" t="s">
        <v>442</v>
      </c>
      <c r="U5395" t="s">
        <v>1189</v>
      </c>
      <c r="V5395">
        <f>YEAR(sales_order1[[#This Row],[date]])</f>
        <v>2022</v>
      </c>
      <c r="W5395" t="str">
        <f>TEXT(sales_order1[[#This Row],[date]], "Mmm")</f>
        <v>May</v>
      </c>
      <c r="X5395">
        <f>VALUE(TEXT(sales_order1[[#This Row],[date]], "D"))</f>
        <v>26</v>
      </c>
      <c r="Y5395">
        <v>21</v>
      </c>
    </row>
    <row r="5396" spans="1:25" x14ac:dyDescent="0.25">
      <c r="A5396" s="1">
        <v>44707</v>
      </c>
      <c r="B5396">
        <v>70993</v>
      </c>
      <c r="C5396" t="s">
        <v>28</v>
      </c>
      <c r="D5396" t="str">
        <f>VLOOKUP(sales_order1[[#This Row],[itemCode]],product_details3!B:C,2,0)</f>
        <v>SRMC30</v>
      </c>
      <c r="E5396" t="s">
        <v>29</v>
      </c>
      <c r="F5396" t="s">
        <v>30</v>
      </c>
      <c r="G5396">
        <v>250</v>
      </c>
      <c r="H5396">
        <v>22.6</v>
      </c>
      <c r="I5396">
        <v>5650</v>
      </c>
      <c r="J5396">
        <v>7.6</v>
      </c>
      <c r="K5396">
        <v>1900</v>
      </c>
      <c r="L5396">
        <v>15</v>
      </c>
      <c r="M5396">
        <v>0.66371681415929207</v>
      </c>
      <c r="N5396">
        <v>3750</v>
      </c>
      <c r="O5396" t="s">
        <v>177</v>
      </c>
      <c r="P5396" t="s">
        <v>178</v>
      </c>
      <c r="Q5396" t="s">
        <v>111</v>
      </c>
      <c r="R5396" t="s">
        <v>112</v>
      </c>
      <c r="S5396" t="s">
        <v>179</v>
      </c>
      <c r="T5396" t="s">
        <v>180</v>
      </c>
      <c r="U5396" t="s">
        <v>1189</v>
      </c>
      <c r="V5396">
        <f>YEAR(sales_order1[[#This Row],[date]])</f>
        <v>2022</v>
      </c>
      <c r="W5396" t="str">
        <f>TEXT(sales_order1[[#This Row],[date]], "Mmm")</f>
        <v>May</v>
      </c>
      <c r="X5396">
        <f>VALUE(TEXT(sales_order1[[#This Row],[date]], "D"))</f>
        <v>26</v>
      </c>
      <c r="Y5396">
        <v>21</v>
      </c>
    </row>
    <row r="5397" spans="1:25" x14ac:dyDescent="0.25">
      <c r="A5397" s="1">
        <v>44707</v>
      </c>
      <c r="B5397">
        <v>70994</v>
      </c>
      <c r="C5397" t="s">
        <v>128</v>
      </c>
      <c r="D5397" t="str">
        <f>VLOOKUP(sales_order1[[#This Row],[itemCode]],product_details3!B:C,2,0)</f>
        <v>SCRT100</v>
      </c>
      <c r="E5397" t="s">
        <v>129</v>
      </c>
      <c r="F5397" t="s">
        <v>61</v>
      </c>
      <c r="G5397">
        <v>450</v>
      </c>
      <c r="H5397">
        <v>28.25</v>
      </c>
      <c r="I5397">
        <v>12712.5</v>
      </c>
      <c r="J5397">
        <v>9</v>
      </c>
      <c r="K5397">
        <v>4050</v>
      </c>
      <c r="L5397">
        <v>19.25</v>
      </c>
      <c r="M5397">
        <v>0.68141592920353977</v>
      </c>
      <c r="N5397">
        <v>8662.5</v>
      </c>
      <c r="O5397" t="s">
        <v>511</v>
      </c>
      <c r="P5397" t="s">
        <v>512</v>
      </c>
      <c r="Q5397" t="s">
        <v>201</v>
      </c>
      <c r="R5397" t="s">
        <v>25</v>
      </c>
      <c r="S5397" t="s">
        <v>372</v>
      </c>
      <c r="T5397" t="s">
        <v>513</v>
      </c>
      <c r="U5397" t="s">
        <v>1191</v>
      </c>
      <c r="V5397">
        <f>YEAR(sales_order1[[#This Row],[date]])</f>
        <v>2022</v>
      </c>
      <c r="W5397" t="str">
        <f>TEXT(sales_order1[[#This Row],[date]], "Mmm")</f>
        <v>May</v>
      </c>
      <c r="X5397">
        <f>VALUE(TEXT(sales_order1[[#This Row],[date]], "D"))</f>
        <v>26</v>
      </c>
      <c r="Y5397">
        <v>21</v>
      </c>
    </row>
    <row r="5398" spans="1:25" x14ac:dyDescent="0.25">
      <c r="A5398" s="1">
        <v>44707</v>
      </c>
      <c r="B5398">
        <v>70995</v>
      </c>
      <c r="C5398" t="s">
        <v>51</v>
      </c>
      <c r="D5398" t="str">
        <f>VLOOKUP(sales_order1[[#This Row],[itemCode]],product_details3!B:C,2,0)</f>
        <v>MSTH50</v>
      </c>
      <c r="E5398" t="s">
        <v>52</v>
      </c>
      <c r="F5398" t="s">
        <v>21</v>
      </c>
      <c r="G5398">
        <v>250</v>
      </c>
      <c r="H5398">
        <v>15.75</v>
      </c>
      <c r="I5398">
        <v>3937.5</v>
      </c>
      <c r="J5398">
        <v>4.45</v>
      </c>
      <c r="K5398">
        <v>1112.5</v>
      </c>
      <c r="L5398">
        <v>11.3</v>
      </c>
      <c r="M5398">
        <v>0.71746031746031746</v>
      </c>
      <c r="N5398">
        <v>2825</v>
      </c>
      <c r="O5398" t="s">
        <v>69</v>
      </c>
      <c r="P5398" t="s">
        <v>70</v>
      </c>
      <c r="Q5398" t="s">
        <v>71</v>
      </c>
      <c r="R5398" t="s">
        <v>72</v>
      </c>
      <c r="S5398" t="s">
        <v>73</v>
      </c>
      <c r="T5398" t="s">
        <v>74</v>
      </c>
      <c r="U5398" t="s">
        <v>1190</v>
      </c>
      <c r="V5398">
        <f>YEAR(sales_order1[[#This Row],[date]])</f>
        <v>2022</v>
      </c>
      <c r="W5398" t="str">
        <f>TEXT(sales_order1[[#This Row],[date]], "Mmm")</f>
        <v>May</v>
      </c>
      <c r="X5398">
        <f>VALUE(TEXT(sales_order1[[#This Row],[date]], "D"))</f>
        <v>26</v>
      </c>
      <c r="Y5398">
        <v>21</v>
      </c>
    </row>
    <row r="5399" spans="1:25" x14ac:dyDescent="0.25">
      <c r="A5399" s="1">
        <v>44707</v>
      </c>
      <c r="B5399">
        <v>70996</v>
      </c>
      <c r="C5399" t="s">
        <v>51</v>
      </c>
      <c r="D5399" t="str">
        <f>VLOOKUP(sales_order1[[#This Row],[itemCode]],product_details3!B:C,2,0)</f>
        <v>MSTH50</v>
      </c>
      <c r="E5399" t="s">
        <v>52</v>
      </c>
      <c r="F5399" t="s">
        <v>21</v>
      </c>
      <c r="G5399">
        <v>250</v>
      </c>
      <c r="H5399">
        <v>15.75</v>
      </c>
      <c r="I5399">
        <v>3937.5</v>
      </c>
      <c r="J5399">
        <v>4.45</v>
      </c>
      <c r="K5399">
        <v>1112.5</v>
      </c>
      <c r="L5399">
        <v>11.3</v>
      </c>
      <c r="M5399">
        <v>0.71746031746031746</v>
      </c>
      <c r="N5399">
        <v>2825</v>
      </c>
      <c r="O5399" t="s">
        <v>573</v>
      </c>
      <c r="P5399" t="s">
        <v>574</v>
      </c>
      <c r="Q5399" t="s">
        <v>218</v>
      </c>
      <c r="R5399" t="s">
        <v>40</v>
      </c>
      <c r="S5399" t="s">
        <v>219</v>
      </c>
      <c r="T5399" t="s">
        <v>575</v>
      </c>
      <c r="U5399" t="s">
        <v>1190</v>
      </c>
      <c r="V5399">
        <f>YEAR(sales_order1[[#This Row],[date]])</f>
        <v>2022</v>
      </c>
      <c r="W5399" t="str">
        <f>TEXT(sales_order1[[#This Row],[date]], "Mmm")</f>
        <v>May</v>
      </c>
      <c r="X5399">
        <f>VALUE(TEXT(sales_order1[[#This Row],[date]], "D"))</f>
        <v>26</v>
      </c>
      <c r="Y5399">
        <v>21</v>
      </c>
    </row>
    <row r="5400" spans="1:25" x14ac:dyDescent="0.25">
      <c r="A5400" s="1">
        <v>44707</v>
      </c>
      <c r="B5400">
        <v>70997</v>
      </c>
      <c r="C5400" t="s">
        <v>235</v>
      </c>
      <c r="D5400" t="str">
        <f>VLOOKUP(sales_order1[[#This Row],[itemCode]],product_details3!B:C,2,0)</f>
        <v>CLNF150</v>
      </c>
      <c r="E5400" t="s">
        <v>236</v>
      </c>
      <c r="F5400" t="s">
        <v>45</v>
      </c>
      <c r="G5400">
        <v>200</v>
      </c>
      <c r="H5400">
        <v>13.95</v>
      </c>
      <c r="I5400">
        <v>2790</v>
      </c>
      <c r="J5400">
        <v>5.2</v>
      </c>
      <c r="K5400">
        <v>1040</v>
      </c>
      <c r="L5400">
        <v>8.75</v>
      </c>
      <c r="M5400">
        <v>0.62724014336917566</v>
      </c>
      <c r="N5400">
        <v>1750</v>
      </c>
      <c r="O5400" t="s">
        <v>53</v>
      </c>
      <c r="P5400" t="s">
        <v>54</v>
      </c>
      <c r="Q5400" t="s">
        <v>55</v>
      </c>
      <c r="R5400" t="s">
        <v>56</v>
      </c>
      <c r="S5400" t="s">
        <v>57</v>
      </c>
      <c r="T5400" t="s">
        <v>58</v>
      </c>
      <c r="U5400" t="s">
        <v>1191</v>
      </c>
      <c r="V5400">
        <f>YEAR(sales_order1[[#This Row],[date]])</f>
        <v>2022</v>
      </c>
      <c r="W5400" t="str">
        <f>TEXT(sales_order1[[#This Row],[date]], "Mmm")</f>
        <v>May</v>
      </c>
      <c r="X5400">
        <f>VALUE(TEXT(sales_order1[[#This Row],[date]], "D"))</f>
        <v>26</v>
      </c>
      <c r="Y5400">
        <v>21</v>
      </c>
    </row>
    <row r="5401" spans="1:25" x14ac:dyDescent="0.25">
      <c r="A5401" s="1">
        <v>44707</v>
      </c>
      <c r="B5401">
        <v>70998</v>
      </c>
      <c r="C5401" t="s">
        <v>19</v>
      </c>
      <c r="D5401" t="str">
        <f>VLOOKUP(sales_order1[[#This Row],[itemCode]],product_details3!B:C,2,0)</f>
        <v>MSTH100</v>
      </c>
      <c r="E5401" t="s">
        <v>20</v>
      </c>
      <c r="F5401" t="s">
        <v>21</v>
      </c>
      <c r="G5401">
        <v>150</v>
      </c>
      <c r="H5401">
        <v>26.25</v>
      </c>
      <c r="I5401">
        <v>3937.5</v>
      </c>
      <c r="J5401">
        <v>7.75</v>
      </c>
      <c r="K5401">
        <v>1162.5</v>
      </c>
      <c r="L5401">
        <v>18.5</v>
      </c>
      <c r="M5401">
        <v>0.70476190476190481</v>
      </c>
      <c r="N5401">
        <v>2775</v>
      </c>
      <c r="O5401" t="s">
        <v>830</v>
      </c>
      <c r="P5401" t="s">
        <v>831</v>
      </c>
      <c r="Q5401" t="s">
        <v>160</v>
      </c>
      <c r="R5401" t="s">
        <v>112</v>
      </c>
      <c r="S5401" t="s">
        <v>297</v>
      </c>
      <c r="T5401" t="s">
        <v>298</v>
      </c>
      <c r="U5401" t="s">
        <v>1189</v>
      </c>
      <c r="V5401">
        <f>YEAR(sales_order1[[#This Row],[date]])</f>
        <v>2022</v>
      </c>
      <c r="W5401" t="str">
        <f>TEXT(sales_order1[[#This Row],[date]], "Mmm")</f>
        <v>May</v>
      </c>
      <c r="X5401">
        <f>VALUE(TEXT(sales_order1[[#This Row],[date]], "D"))</f>
        <v>26</v>
      </c>
      <c r="Y5401">
        <v>21</v>
      </c>
    </row>
    <row r="5402" spans="1:25" x14ac:dyDescent="0.25">
      <c r="A5402" s="1">
        <v>44707</v>
      </c>
      <c r="B5402">
        <v>70999</v>
      </c>
      <c r="C5402" t="s">
        <v>156</v>
      </c>
      <c r="D5402" t="str">
        <f>VLOOKUP(sales_order1[[#This Row],[itemCode]],product_details3!B:C,2,0)</f>
        <v>SCRT30</v>
      </c>
      <c r="E5402" t="s">
        <v>157</v>
      </c>
      <c r="F5402" t="s">
        <v>61</v>
      </c>
      <c r="G5402">
        <v>300</v>
      </c>
      <c r="H5402">
        <v>11.3</v>
      </c>
      <c r="I5402">
        <v>3390</v>
      </c>
      <c r="J5402">
        <v>3.8</v>
      </c>
      <c r="K5402">
        <v>1140</v>
      </c>
      <c r="L5402">
        <v>7.5</v>
      </c>
      <c r="M5402">
        <v>0.66371681415929207</v>
      </c>
      <c r="N5402">
        <v>2250</v>
      </c>
      <c r="O5402" t="s">
        <v>440</v>
      </c>
      <c r="P5402" t="s">
        <v>441</v>
      </c>
      <c r="Q5402" t="s">
        <v>39</v>
      </c>
      <c r="R5402" t="s">
        <v>40</v>
      </c>
      <c r="S5402" t="s">
        <v>41</v>
      </c>
      <c r="T5402" t="s">
        <v>442</v>
      </c>
      <c r="U5402" t="s">
        <v>1188</v>
      </c>
      <c r="V5402">
        <f>YEAR(sales_order1[[#This Row],[date]])</f>
        <v>2022</v>
      </c>
      <c r="W5402" t="str">
        <f>TEXT(sales_order1[[#This Row],[date]], "Mmm")</f>
        <v>May</v>
      </c>
      <c r="X5402">
        <f>VALUE(TEXT(sales_order1[[#This Row],[date]], "D"))</f>
        <v>26</v>
      </c>
      <c r="Y5402">
        <v>21</v>
      </c>
    </row>
    <row r="5403" spans="1:25" x14ac:dyDescent="0.25">
      <c r="A5403" s="1">
        <v>44708</v>
      </c>
      <c r="B5403">
        <v>71000</v>
      </c>
      <c r="C5403" t="s">
        <v>28</v>
      </c>
      <c r="D5403" t="str">
        <f>VLOOKUP(sales_order1[[#This Row],[itemCode]],product_details3!B:C,2,0)</f>
        <v>SRMC30</v>
      </c>
      <c r="E5403" t="s">
        <v>29</v>
      </c>
      <c r="F5403" t="s">
        <v>30</v>
      </c>
      <c r="G5403">
        <v>200</v>
      </c>
      <c r="H5403">
        <v>22.6</v>
      </c>
      <c r="I5403">
        <v>4520</v>
      </c>
      <c r="J5403">
        <v>7.6</v>
      </c>
      <c r="K5403">
        <v>1520</v>
      </c>
      <c r="L5403">
        <v>15</v>
      </c>
      <c r="M5403">
        <v>0.66371681415929207</v>
      </c>
      <c r="N5403">
        <v>3000</v>
      </c>
      <c r="O5403" t="s">
        <v>564</v>
      </c>
      <c r="P5403" t="s">
        <v>565</v>
      </c>
      <c r="Q5403" t="s">
        <v>218</v>
      </c>
      <c r="R5403" t="s">
        <v>40</v>
      </c>
      <c r="S5403" t="s">
        <v>432</v>
      </c>
      <c r="T5403" t="s">
        <v>566</v>
      </c>
      <c r="U5403" t="s">
        <v>1190</v>
      </c>
      <c r="V5403">
        <f>YEAR(sales_order1[[#This Row],[date]])</f>
        <v>2022</v>
      </c>
      <c r="W5403" t="str">
        <f>TEXT(sales_order1[[#This Row],[date]], "Mmm")</f>
        <v>May</v>
      </c>
      <c r="X5403">
        <f>VALUE(TEXT(sales_order1[[#This Row],[date]], "D"))</f>
        <v>27</v>
      </c>
      <c r="Y5403">
        <v>21</v>
      </c>
    </row>
    <row r="5404" spans="1:25" x14ac:dyDescent="0.25">
      <c r="A5404" s="1">
        <v>44708</v>
      </c>
      <c r="B5404">
        <v>71001</v>
      </c>
      <c r="C5404" t="s">
        <v>28</v>
      </c>
      <c r="D5404" t="str">
        <f>VLOOKUP(sales_order1[[#This Row],[itemCode]],product_details3!B:C,2,0)</f>
        <v>SRMC30</v>
      </c>
      <c r="E5404" t="s">
        <v>29</v>
      </c>
      <c r="F5404" t="s">
        <v>30</v>
      </c>
      <c r="G5404">
        <v>250</v>
      </c>
      <c r="H5404">
        <v>22.6</v>
      </c>
      <c r="I5404">
        <v>5650</v>
      </c>
      <c r="J5404">
        <v>7.6</v>
      </c>
      <c r="K5404">
        <v>1900</v>
      </c>
      <c r="L5404">
        <v>15</v>
      </c>
      <c r="M5404">
        <v>0.66371681415929207</v>
      </c>
      <c r="N5404">
        <v>3750</v>
      </c>
      <c r="O5404" t="s">
        <v>211</v>
      </c>
      <c r="P5404" t="s">
        <v>212</v>
      </c>
      <c r="Q5404" t="s">
        <v>213</v>
      </c>
      <c r="R5404" t="s">
        <v>25</v>
      </c>
      <c r="S5404" t="s">
        <v>214</v>
      </c>
      <c r="T5404" t="s">
        <v>215</v>
      </c>
      <c r="U5404" t="s">
        <v>1191</v>
      </c>
      <c r="V5404">
        <f>YEAR(sales_order1[[#This Row],[date]])</f>
        <v>2022</v>
      </c>
      <c r="W5404" t="str">
        <f>TEXT(sales_order1[[#This Row],[date]], "Mmm")</f>
        <v>May</v>
      </c>
      <c r="X5404">
        <f>VALUE(TEXT(sales_order1[[#This Row],[date]], "D"))</f>
        <v>27</v>
      </c>
      <c r="Y5404">
        <v>21</v>
      </c>
    </row>
    <row r="5405" spans="1:25" x14ac:dyDescent="0.25">
      <c r="A5405" s="1">
        <v>44708</v>
      </c>
      <c r="B5405">
        <v>71002</v>
      </c>
      <c r="C5405" t="s">
        <v>156</v>
      </c>
      <c r="D5405" t="str">
        <f>VLOOKUP(sales_order1[[#This Row],[itemCode]],product_details3!B:C,2,0)</f>
        <v>SCRT30</v>
      </c>
      <c r="E5405" t="s">
        <v>157</v>
      </c>
      <c r="F5405" t="s">
        <v>61</v>
      </c>
      <c r="G5405">
        <v>250</v>
      </c>
      <c r="H5405">
        <v>11.3</v>
      </c>
      <c r="I5405">
        <v>2825</v>
      </c>
      <c r="J5405">
        <v>3.8</v>
      </c>
      <c r="K5405">
        <v>950</v>
      </c>
      <c r="L5405">
        <v>7.5</v>
      </c>
      <c r="M5405">
        <v>0.66371681415929207</v>
      </c>
      <c r="N5405">
        <v>1875</v>
      </c>
      <c r="O5405" t="s">
        <v>591</v>
      </c>
      <c r="P5405" t="s">
        <v>592</v>
      </c>
      <c r="Q5405" t="s">
        <v>100</v>
      </c>
      <c r="R5405" t="s">
        <v>40</v>
      </c>
      <c r="S5405" t="s">
        <v>101</v>
      </c>
      <c r="T5405" t="s">
        <v>593</v>
      </c>
      <c r="U5405" t="s">
        <v>1190</v>
      </c>
      <c r="V5405">
        <f>YEAR(sales_order1[[#This Row],[date]])</f>
        <v>2022</v>
      </c>
      <c r="W5405" t="str">
        <f>TEXT(sales_order1[[#This Row],[date]], "Mmm")</f>
        <v>May</v>
      </c>
      <c r="X5405">
        <f>VALUE(TEXT(sales_order1[[#This Row],[date]], "D"))</f>
        <v>27</v>
      </c>
      <c r="Y5405">
        <v>21</v>
      </c>
    </row>
    <row r="5406" spans="1:25" x14ac:dyDescent="0.25">
      <c r="A5406" s="1">
        <v>44708</v>
      </c>
      <c r="B5406">
        <v>71003</v>
      </c>
      <c r="C5406" t="s">
        <v>128</v>
      </c>
      <c r="D5406" t="str">
        <f>VLOOKUP(sales_order1[[#This Row],[itemCode]],product_details3!B:C,2,0)</f>
        <v>SCRT100</v>
      </c>
      <c r="E5406" t="s">
        <v>129</v>
      </c>
      <c r="F5406" t="s">
        <v>61</v>
      </c>
      <c r="G5406">
        <v>200</v>
      </c>
      <c r="H5406">
        <v>28.25</v>
      </c>
      <c r="I5406">
        <v>5650</v>
      </c>
      <c r="J5406">
        <v>9</v>
      </c>
      <c r="K5406">
        <v>1800</v>
      </c>
      <c r="L5406">
        <v>19.25</v>
      </c>
      <c r="M5406">
        <v>0.68141592920353977</v>
      </c>
      <c r="N5406">
        <v>3850</v>
      </c>
      <c r="O5406" t="s">
        <v>810</v>
      </c>
      <c r="P5406" t="s">
        <v>811</v>
      </c>
      <c r="Q5406" t="s">
        <v>239</v>
      </c>
      <c r="R5406" t="s">
        <v>112</v>
      </c>
      <c r="S5406" t="s">
        <v>368</v>
      </c>
      <c r="T5406" t="s">
        <v>369</v>
      </c>
      <c r="U5406" t="s">
        <v>1189</v>
      </c>
      <c r="V5406">
        <f>YEAR(sales_order1[[#This Row],[date]])</f>
        <v>2022</v>
      </c>
      <c r="W5406" t="str">
        <f>TEXT(sales_order1[[#This Row],[date]], "Mmm")</f>
        <v>May</v>
      </c>
      <c r="X5406">
        <f>VALUE(TEXT(sales_order1[[#This Row],[date]], "D"))</f>
        <v>27</v>
      </c>
      <c r="Y5406">
        <v>21</v>
      </c>
    </row>
    <row r="5407" spans="1:25" x14ac:dyDescent="0.25">
      <c r="A5407" s="1">
        <v>44708</v>
      </c>
      <c r="B5407">
        <v>71004</v>
      </c>
      <c r="C5407" t="s">
        <v>194</v>
      </c>
      <c r="D5407" t="str">
        <f>VLOOKUP(sales_order1[[#This Row],[itemCode]],product_details3!B:C,2,0)</f>
        <v>CLNG150</v>
      </c>
      <c r="E5407" t="s">
        <v>195</v>
      </c>
      <c r="F5407" t="s">
        <v>45</v>
      </c>
      <c r="G5407">
        <v>150</v>
      </c>
      <c r="H5407">
        <v>12.75</v>
      </c>
      <c r="I5407">
        <v>1912.5</v>
      </c>
      <c r="J5407">
        <v>4.45</v>
      </c>
      <c r="K5407">
        <v>667.5</v>
      </c>
      <c r="L5407">
        <v>8.3000000000000007</v>
      </c>
      <c r="M5407">
        <v>0.65098039215686276</v>
      </c>
      <c r="N5407">
        <v>1245</v>
      </c>
      <c r="O5407" t="s">
        <v>475</v>
      </c>
      <c r="P5407" t="s">
        <v>476</v>
      </c>
      <c r="Q5407" t="s">
        <v>93</v>
      </c>
      <c r="R5407" t="s">
        <v>72</v>
      </c>
      <c r="S5407" t="s">
        <v>94</v>
      </c>
      <c r="T5407" t="s">
        <v>477</v>
      </c>
      <c r="U5407" t="s">
        <v>1190</v>
      </c>
      <c r="V5407">
        <f>YEAR(sales_order1[[#This Row],[date]])</f>
        <v>2022</v>
      </c>
      <c r="W5407" t="str">
        <f>TEXT(sales_order1[[#This Row],[date]], "Mmm")</f>
        <v>May</v>
      </c>
      <c r="X5407">
        <f>VALUE(TEXT(sales_order1[[#This Row],[date]], "D"))</f>
        <v>27</v>
      </c>
      <c r="Y5407">
        <v>21</v>
      </c>
    </row>
    <row r="5408" spans="1:25" x14ac:dyDescent="0.25">
      <c r="A5408" s="1">
        <v>44708</v>
      </c>
      <c r="B5408">
        <v>71005</v>
      </c>
      <c r="C5408" t="s">
        <v>51</v>
      </c>
      <c r="D5408" t="str">
        <f>VLOOKUP(sales_order1[[#This Row],[itemCode]],product_details3!B:C,2,0)</f>
        <v>MSTH50</v>
      </c>
      <c r="E5408" t="s">
        <v>52</v>
      </c>
      <c r="F5408" t="s">
        <v>21</v>
      </c>
      <c r="G5408">
        <v>150</v>
      </c>
      <c r="H5408">
        <v>15.75</v>
      </c>
      <c r="I5408">
        <v>2362.5</v>
      </c>
      <c r="J5408">
        <v>4.45</v>
      </c>
      <c r="K5408">
        <v>667.5</v>
      </c>
      <c r="L5408">
        <v>11.3</v>
      </c>
      <c r="M5408">
        <v>0.71746031746031746</v>
      </c>
      <c r="N5408">
        <v>1695</v>
      </c>
      <c r="O5408" t="s">
        <v>62</v>
      </c>
      <c r="P5408" t="s">
        <v>63</v>
      </c>
      <c r="Q5408" t="s">
        <v>64</v>
      </c>
      <c r="R5408" t="s">
        <v>40</v>
      </c>
      <c r="S5408" t="s">
        <v>65</v>
      </c>
      <c r="T5408" t="s">
        <v>66</v>
      </c>
      <c r="U5408" t="s">
        <v>1190</v>
      </c>
      <c r="V5408">
        <f>YEAR(sales_order1[[#This Row],[date]])</f>
        <v>2022</v>
      </c>
      <c r="W5408" t="str">
        <f>TEXT(sales_order1[[#This Row],[date]], "Mmm")</f>
        <v>May</v>
      </c>
      <c r="X5408">
        <f>VALUE(TEXT(sales_order1[[#This Row],[date]], "D"))</f>
        <v>27</v>
      </c>
      <c r="Y5408">
        <v>21</v>
      </c>
    </row>
    <row r="5409" spans="1:25" x14ac:dyDescent="0.25">
      <c r="A5409" s="1">
        <v>44708</v>
      </c>
      <c r="B5409">
        <v>71006</v>
      </c>
      <c r="C5409" t="s">
        <v>86</v>
      </c>
      <c r="D5409" t="str">
        <f>VLOOKUP(sales_order1[[#This Row],[itemCode]],product_details3!B:C,2,0)</f>
        <v>SRMH30</v>
      </c>
      <c r="E5409" t="s">
        <v>87</v>
      </c>
      <c r="F5409" t="s">
        <v>30</v>
      </c>
      <c r="G5409">
        <v>200</v>
      </c>
      <c r="H5409">
        <v>21</v>
      </c>
      <c r="I5409">
        <v>4200</v>
      </c>
      <c r="J5409">
        <v>6.6</v>
      </c>
      <c r="K5409">
        <v>1320</v>
      </c>
      <c r="L5409">
        <v>14.4</v>
      </c>
      <c r="M5409">
        <v>0.68571428571428572</v>
      </c>
      <c r="N5409">
        <v>2880</v>
      </c>
      <c r="O5409" t="s">
        <v>718</v>
      </c>
      <c r="P5409" t="s">
        <v>719</v>
      </c>
      <c r="Q5409" t="s">
        <v>239</v>
      </c>
      <c r="R5409" t="s">
        <v>112</v>
      </c>
      <c r="S5409" t="s">
        <v>368</v>
      </c>
      <c r="T5409" t="s">
        <v>608</v>
      </c>
      <c r="U5409" t="s">
        <v>1189</v>
      </c>
      <c r="V5409">
        <f>YEAR(sales_order1[[#This Row],[date]])</f>
        <v>2022</v>
      </c>
      <c r="W5409" t="str">
        <f>TEXT(sales_order1[[#This Row],[date]], "Mmm")</f>
        <v>May</v>
      </c>
      <c r="X5409">
        <f>VALUE(TEXT(sales_order1[[#This Row],[date]], "D"))</f>
        <v>27</v>
      </c>
      <c r="Y5409">
        <v>21</v>
      </c>
    </row>
    <row r="5410" spans="1:25" x14ac:dyDescent="0.25">
      <c r="A5410" s="1">
        <v>44708</v>
      </c>
      <c r="B5410">
        <v>71007</v>
      </c>
      <c r="C5410" t="s">
        <v>352</v>
      </c>
      <c r="D5410" t="str">
        <f>VLOOKUP(sales_order1[[#This Row],[itemCode]],product_details3!B:C,2,0)</f>
        <v>MSTL50</v>
      </c>
      <c r="E5410" t="s">
        <v>353</v>
      </c>
      <c r="F5410" t="s">
        <v>21</v>
      </c>
      <c r="G5410">
        <v>50</v>
      </c>
      <c r="H5410">
        <v>16.95</v>
      </c>
      <c r="I5410">
        <v>847.5</v>
      </c>
      <c r="J5410">
        <v>5.2</v>
      </c>
      <c r="K5410">
        <v>260</v>
      </c>
      <c r="L5410">
        <v>11.75</v>
      </c>
      <c r="M5410">
        <v>0.69321533923303835</v>
      </c>
      <c r="N5410">
        <v>587.5</v>
      </c>
      <c r="O5410" t="s">
        <v>547</v>
      </c>
      <c r="P5410" t="s">
        <v>548</v>
      </c>
      <c r="Q5410" t="s">
        <v>146</v>
      </c>
      <c r="R5410" t="s">
        <v>112</v>
      </c>
      <c r="S5410" t="s">
        <v>147</v>
      </c>
      <c r="T5410" t="s">
        <v>549</v>
      </c>
      <c r="U5410" t="s">
        <v>1190</v>
      </c>
      <c r="V5410">
        <f>YEAR(sales_order1[[#This Row],[date]])</f>
        <v>2022</v>
      </c>
      <c r="W5410" t="str">
        <f>TEXT(sales_order1[[#This Row],[date]], "Mmm")</f>
        <v>May</v>
      </c>
      <c r="X5410">
        <f>VALUE(TEXT(sales_order1[[#This Row],[date]], "D"))</f>
        <v>27</v>
      </c>
      <c r="Y5410">
        <v>21</v>
      </c>
    </row>
    <row r="5411" spans="1:25" x14ac:dyDescent="0.25">
      <c r="A5411" s="1">
        <v>44708</v>
      </c>
      <c r="B5411">
        <v>71008</v>
      </c>
      <c r="C5411" t="s">
        <v>19</v>
      </c>
      <c r="D5411" t="str">
        <f>VLOOKUP(sales_order1[[#This Row],[itemCode]],product_details3!B:C,2,0)</f>
        <v>MSTH100</v>
      </c>
      <c r="E5411" t="s">
        <v>20</v>
      </c>
      <c r="F5411" t="s">
        <v>21</v>
      </c>
      <c r="G5411">
        <v>100</v>
      </c>
      <c r="H5411">
        <v>26.25</v>
      </c>
      <c r="I5411">
        <v>2625</v>
      </c>
      <c r="J5411">
        <v>7.75</v>
      </c>
      <c r="K5411">
        <v>775</v>
      </c>
      <c r="L5411">
        <v>18.5</v>
      </c>
      <c r="M5411">
        <v>0.70476190476190481</v>
      </c>
      <c r="N5411">
        <v>1850</v>
      </c>
      <c r="O5411" t="s">
        <v>248</v>
      </c>
      <c r="P5411" t="s">
        <v>249</v>
      </c>
      <c r="Q5411" t="s">
        <v>191</v>
      </c>
      <c r="R5411" t="s">
        <v>56</v>
      </c>
      <c r="S5411" t="s">
        <v>192</v>
      </c>
      <c r="T5411" t="s">
        <v>250</v>
      </c>
      <c r="U5411" t="s">
        <v>1191</v>
      </c>
      <c r="V5411">
        <f>YEAR(sales_order1[[#This Row],[date]])</f>
        <v>2022</v>
      </c>
      <c r="W5411" t="str">
        <f>TEXT(sales_order1[[#This Row],[date]], "Mmm")</f>
        <v>May</v>
      </c>
      <c r="X5411">
        <f>VALUE(TEXT(sales_order1[[#This Row],[date]], "D"))</f>
        <v>27</v>
      </c>
      <c r="Y5411">
        <v>21</v>
      </c>
    </row>
    <row r="5412" spans="1:25" x14ac:dyDescent="0.25">
      <c r="A5412" s="1">
        <v>44708</v>
      </c>
      <c r="B5412">
        <v>71009</v>
      </c>
      <c r="C5412" t="s">
        <v>115</v>
      </c>
      <c r="D5412" t="str">
        <f>VLOOKUP(sales_order1[[#This Row],[itemCode]],product_details3!B:C,2,0)</f>
        <v>SCRS30100</v>
      </c>
      <c r="E5412" t="s">
        <v>116</v>
      </c>
      <c r="F5412" t="s">
        <v>61</v>
      </c>
      <c r="G5412">
        <v>300</v>
      </c>
      <c r="H5412">
        <v>32.75</v>
      </c>
      <c r="I5412">
        <v>9825</v>
      </c>
      <c r="J5412">
        <v>11.25</v>
      </c>
      <c r="K5412">
        <v>3375</v>
      </c>
      <c r="L5412">
        <v>21.5</v>
      </c>
      <c r="M5412">
        <v>0.65648854961832059</v>
      </c>
      <c r="N5412">
        <v>6450</v>
      </c>
      <c r="O5412" t="s">
        <v>786</v>
      </c>
      <c r="P5412" t="s">
        <v>787</v>
      </c>
      <c r="Q5412" t="s">
        <v>378</v>
      </c>
      <c r="R5412" t="s">
        <v>72</v>
      </c>
      <c r="S5412" t="s">
        <v>545</v>
      </c>
      <c r="T5412" t="s">
        <v>702</v>
      </c>
      <c r="U5412" t="s">
        <v>1188</v>
      </c>
      <c r="V5412">
        <f>YEAR(sales_order1[[#This Row],[date]])</f>
        <v>2022</v>
      </c>
      <c r="W5412" t="str">
        <f>TEXT(sales_order1[[#This Row],[date]], "Mmm")</f>
        <v>May</v>
      </c>
      <c r="X5412">
        <f>VALUE(TEXT(sales_order1[[#This Row],[date]], "D"))</f>
        <v>27</v>
      </c>
      <c r="Y5412">
        <v>21</v>
      </c>
    </row>
    <row r="5413" spans="1:25" x14ac:dyDescent="0.25">
      <c r="A5413" s="1">
        <v>44711</v>
      </c>
      <c r="B5413">
        <v>71010</v>
      </c>
      <c r="C5413" t="s">
        <v>51</v>
      </c>
      <c r="D5413" t="str">
        <f>VLOOKUP(sales_order1[[#This Row],[itemCode]],product_details3!B:C,2,0)</f>
        <v>MSTH50</v>
      </c>
      <c r="E5413" t="s">
        <v>52</v>
      </c>
      <c r="F5413" t="s">
        <v>21</v>
      </c>
      <c r="G5413">
        <v>200</v>
      </c>
      <c r="H5413">
        <v>15.75</v>
      </c>
      <c r="I5413">
        <v>3150</v>
      </c>
      <c r="J5413">
        <v>4.45</v>
      </c>
      <c r="K5413">
        <v>890</v>
      </c>
      <c r="L5413">
        <v>11.3</v>
      </c>
      <c r="M5413">
        <v>0.71746031746031746</v>
      </c>
      <c r="N5413">
        <v>2260</v>
      </c>
      <c r="O5413" t="s">
        <v>585</v>
      </c>
      <c r="P5413" t="s">
        <v>586</v>
      </c>
      <c r="Q5413" t="s">
        <v>64</v>
      </c>
      <c r="R5413" t="s">
        <v>40</v>
      </c>
      <c r="S5413" t="s">
        <v>65</v>
      </c>
      <c r="T5413" t="s">
        <v>587</v>
      </c>
      <c r="U5413" t="s">
        <v>1190</v>
      </c>
      <c r="V5413">
        <f>YEAR(sales_order1[[#This Row],[date]])</f>
        <v>2022</v>
      </c>
      <c r="W5413" t="str">
        <f>TEXT(sales_order1[[#This Row],[date]], "Mmm")</f>
        <v>May</v>
      </c>
      <c r="X5413">
        <f>VALUE(TEXT(sales_order1[[#This Row],[date]], "D"))</f>
        <v>30</v>
      </c>
      <c r="Y5413">
        <v>22</v>
      </c>
    </row>
    <row r="5414" spans="1:25" x14ac:dyDescent="0.25">
      <c r="A5414" s="1">
        <v>44711</v>
      </c>
      <c r="B5414">
        <v>71011</v>
      </c>
      <c r="C5414" t="s">
        <v>115</v>
      </c>
      <c r="D5414" t="str">
        <f>VLOOKUP(sales_order1[[#This Row],[itemCode]],product_details3!B:C,2,0)</f>
        <v>SCRS30100</v>
      </c>
      <c r="E5414" t="s">
        <v>116</v>
      </c>
      <c r="F5414" t="s">
        <v>61</v>
      </c>
      <c r="G5414">
        <v>200</v>
      </c>
      <c r="H5414">
        <v>32.75</v>
      </c>
      <c r="I5414">
        <v>6550</v>
      </c>
      <c r="J5414">
        <v>11.25</v>
      </c>
      <c r="K5414">
        <v>2250</v>
      </c>
      <c r="L5414">
        <v>21.5</v>
      </c>
      <c r="M5414">
        <v>0.65648854961832059</v>
      </c>
      <c r="N5414">
        <v>4300</v>
      </c>
      <c r="O5414" t="s">
        <v>400</v>
      </c>
      <c r="P5414" t="s">
        <v>401</v>
      </c>
      <c r="Q5414" t="s">
        <v>213</v>
      </c>
      <c r="R5414" t="s">
        <v>25</v>
      </c>
      <c r="S5414" t="s">
        <v>402</v>
      </c>
      <c r="T5414" t="s">
        <v>403</v>
      </c>
      <c r="U5414" t="s">
        <v>1191</v>
      </c>
      <c r="V5414">
        <f>YEAR(sales_order1[[#This Row],[date]])</f>
        <v>2022</v>
      </c>
      <c r="W5414" t="str">
        <f>TEXT(sales_order1[[#This Row],[date]], "Mmm")</f>
        <v>May</v>
      </c>
      <c r="X5414">
        <f>VALUE(TEXT(sales_order1[[#This Row],[date]], "D"))</f>
        <v>30</v>
      </c>
      <c r="Y5414">
        <v>22</v>
      </c>
    </row>
    <row r="5415" spans="1:25" x14ac:dyDescent="0.25">
      <c r="A5415" s="1">
        <v>44711</v>
      </c>
      <c r="B5415">
        <v>71012</v>
      </c>
      <c r="C5415" t="s">
        <v>35</v>
      </c>
      <c r="D5415" t="str">
        <f>VLOOKUP(sales_order1[[#This Row],[itemCode]],product_details3!B:C,2,0)</f>
        <v>SRMA30</v>
      </c>
      <c r="E5415" t="s">
        <v>36</v>
      </c>
      <c r="F5415" t="s">
        <v>30</v>
      </c>
      <c r="G5415">
        <v>250</v>
      </c>
      <c r="H5415">
        <v>26.2</v>
      </c>
      <c r="I5415">
        <v>6550</v>
      </c>
      <c r="J5415">
        <v>9.4</v>
      </c>
      <c r="K5415">
        <v>2350</v>
      </c>
      <c r="L5415">
        <v>16.8</v>
      </c>
      <c r="M5415">
        <v>0.6412213740458016</v>
      </c>
      <c r="N5415">
        <v>4200</v>
      </c>
      <c r="O5415" t="s">
        <v>758</v>
      </c>
      <c r="P5415" t="s">
        <v>759</v>
      </c>
      <c r="Q5415" t="s">
        <v>186</v>
      </c>
      <c r="R5415" t="s">
        <v>112</v>
      </c>
      <c r="S5415" t="s">
        <v>187</v>
      </c>
      <c r="T5415" t="s">
        <v>760</v>
      </c>
      <c r="U5415" t="s">
        <v>1189</v>
      </c>
      <c r="V5415">
        <f>YEAR(sales_order1[[#This Row],[date]])</f>
        <v>2022</v>
      </c>
      <c r="W5415" t="str">
        <f>TEXT(sales_order1[[#This Row],[date]], "Mmm")</f>
        <v>May</v>
      </c>
      <c r="X5415">
        <f>VALUE(TEXT(sales_order1[[#This Row],[date]], "D"))</f>
        <v>30</v>
      </c>
      <c r="Y5415">
        <v>22</v>
      </c>
    </row>
    <row r="5416" spans="1:25" x14ac:dyDescent="0.25">
      <c r="A5416" s="1">
        <v>44711</v>
      </c>
      <c r="B5416">
        <v>71013</v>
      </c>
      <c r="C5416" t="s">
        <v>320</v>
      </c>
      <c r="D5416" t="str">
        <f>VLOOKUP(sales_order1[[#This Row],[itemCode]],product_details3!B:C,2,0)</f>
        <v>SCR50+100</v>
      </c>
      <c r="E5416" t="s">
        <v>321</v>
      </c>
      <c r="F5416" t="s">
        <v>61</v>
      </c>
      <c r="G5416">
        <v>250</v>
      </c>
      <c r="H5416">
        <v>26.25</v>
      </c>
      <c r="I5416">
        <v>6562.5</v>
      </c>
      <c r="J5416">
        <v>7.75</v>
      </c>
      <c r="K5416">
        <v>1937.5</v>
      </c>
      <c r="L5416">
        <v>18.5</v>
      </c>
      <c r="M5416">
        <v>0.70476190476190481</v>
      </c>
      <c r="N5416">
        <v>4625</v>
      </c>
      <c r="O5416" t="s">
        <v>670</v>
      </c>
      <c r="P5416" t="s">
        <v>671</v>
      </c>
      <c r="Q5416" t="s">
        <v>383</v>
      </c>
      <c r="R5416" t="s">
        <v>72</v>
      </c>
      <c r="S5416" t="s">
        <v>459</v>
      </c>
      <c r="T5416" t="s">
        <v>672</v>
      </c>
      <c r="U5416" t="s">
        <v>1188</v>
      </c>
      <c r="V5416">
        <f>YEAR(sales_order1[[#This Row],[date]])</f>
        <v>2022</v>
      </c>
      <c r="W5416" t="str">
        <f>TEXT(sales_order1[[#This Row],[date]], "Mmm")</f>
        <v>May</v>
      </c>
      <c r="X5416">
        <f>VALUE(TEXT(sales_order1[[#This Row],[date]], "D"))</f>
        <v>30</v>
      </c>
      <c r="Y5416">
        <v>22</v>
      </c>
    </row>
    <row r="5417" spans="1:25" x14ac:dyDescent="0.25">
      <c r="A5417" s="1">
        <v>44711</v>
      </c>
      <c r="B5417">
        <v>71014</v>
      </c>
      <c r="C5417" t="s">
        <v>59</v>
      </c>
      <c r="D5417" t="str">
        <f>VLOOKUP(sales_order1[[#This Row],[itemCode]],product_details3!B:C,2,0)</f>
        <v>SCRS3050</v>
      </c>
      <c r="E5417" t="s">
        <v>60</v>
      </c>
      <c r="F5417" t="s">
        <v>61</v>
      </c>
      <c r="G5417">
        <v>350</v>
      </c>
      <c r="H5417">
        <v>19.649999999999999</v>
      </c>
      <c r="I5417">
        <v>6877.5</v>
      </c>
      <c r="J5417">
        <v>6.55</v>
      </c>
      <c r="K5417">
        <v>2292.5</v>
      </c>
      <c r="L5417">
        <v>13.1</v>
      </c>
      <c r="M5417">
        <v>0.66666666666666663</v>
      </c>
      <c r="N5417">
        <v>4585</v>
      </c>
      <c r="O5417" t="s">
        <v>290</v>
      </c>
      <c r="P5417" t="s">
        <v>291</v>
      </c>
      <c r="Q5417" t="s">
        <v>201</v>
      </c>
      <c r="R5417" t="s">
        <v>25</v>
      </c>
      <c r="S5417" t="s">
        <v>202</v>
      </c>
      <c r="T5417" t="s">
        <v>292</v>
      </c>
      <c r="U5417" t="s">
        <v>1191</v>
      </c>
      <c r="V5417">
        <f>YEAR(sales_order1[[#This Row],[date]])</f>
        <v>2022</v>
      </c>
      <c r="W5417" t="str">
        <f>TEXT(sales_order1[[#This Row],[date]], "Mmm")</f>
        <v>May</v>
      </c>
      <c r="X5417">
        <f>VALUE(TEXT(sales_order1[[#This Row],[date]], "D"))</f>
        <v>30</v>
      </c>
      <c r="Y5417">
        <v>22</v>
      </c>
    </row>
    <row r="5418" spans="1:25" x14ac:dyDescent="0.25">
      <c r="A5418" s="1">
        <v>44711</v>
      </c>
      <c r="B5418">
        <v>71015</v>
      </c>
      <c r="C5418" t="s">
        <v>204</v>
      </c>
      <c r="D5418" t="str">
        <f>VLOOKUP(sales_order1[[#This Row],[itemCode]],product_details3!B:C,2,0)</f>
        <v>MKRM150</v>
      </c>
      <c r="E5418" t="s">
        <v>205</v>
      </c>
      <c r="F5418" t="s">
        <v>151</v>
      </c>
      <c r="G5418">
        <v>150</v>
      </c>
      <c r="H5418">
        <v>10.75</v>
      </c>
      <c r="I5418">
        <v>1612.5</v>
      </c>
      <c r="J5418">
        <v>4.45</v>
      </c>
      <c r="K5418">
        <v>667.5</v>
      </c>
      <c r="L5418">
        <v>6.3</v>
      </c>
      <c r="M5418">
        <v>0.586046511627907</v>
      </c>
      <c r="N5418">
        <v>945</v>
      </c>
      <c r="O5418" t="s">
        <v>461</v>
      </c>
      <c r="P5418" t="s">
        <v>462</v>
      </c>
      <c r="Q5418" t="s">
        <v>24</v>
      </c>
      <c r="R5418" t="s">
        <v>25</v>
      </c>
      <c r="S5418" t="s">
        <v>33</v>
      </c>
      <c r="T5418" t="s">
        <v>463</v>
      </c>
      <c r="U5418" t="s">
        <v>1191</v>
      </c>
      <c r="V5418">
        <f>YEAR(sales_order1[[#This Row],[date]])</f>
        <v>2022</v>
      </c>
      <c r="W5418" t="str">
        <f>TEXT(sales_order1[[#This Row],[date]], "Mmm")</f>
        <v>May</v>
      </c>
      <c r="X5418">
        <f>VALUE(TEXT(sales_order1[[#This Row],[date]], "D"))</f>
        <v>30</v>
      </c>
      <c r="Y5418">
        <v>22</v>
      </c>
    </row>
    <row r="5419" spans="1:25" x14ac:dyDescent="0.25">
      <c r="A5419" s="1">
        <v>44711</v>
      </c>
      <c r="B5419">
        <v>71016</v>
      </c>
      <c r="C5419" t="s">
        <v>149</v>
      </c>
      <c r="D5419" t="str">
        <f>VLOOKUP(sales_order1[[#This Row],[itemCode]],product_details3!B:C,2,0)</f>
        <v>MKRW80</v>
      </c>
      <c r="E5419" t="s">
        <v>150</v>
      </c>
      <c r="F5419" t="s">
        <v>151</v>
      </c>
      <c r="G5419">
        <v>150</v>
      </c>
      <c r="H5419">
        <v>14.65</v>
      </c>
      <c r="I5419">
        <v>2197.5</v>
      </c>
      <c r="J5419">
        <v>6.55</v>
      </c>
      <c r="K5419">
        <v>982.5</v>
      </c>
      <c r="L5419">
        <v>8.1</v>
      </c>
      <c r="M5419">
        <v>0.55290102389078488</v>
      </c>
      <c r="N5419">
        <v>1215</v>
      </c>
      <c r="O5419" t="s">
        <v>786</v>
      </c>
      <c r="P5419" t="s">
        <v>787</v>
      </c>
      <c r="Q5419" t="s">
        <v>378</v>
      </c>
      <c r="R5419" t="s">
        <v>72</v>
      </c>
      <c r="S5419" t="s">
        <v>545</v>
      </c>
      <c r="T5419" t="s">
        <v>702</v>
      </c>
      <c r="U5419" t="s">
        <v>1188</v>
      </c>
      <c r="V5419">
        <f>YEAR(sales_order1[[#This Row],[date]])</f>
        <v>2022</v>
      </c>
      <c r="W5419" t="str">
        <f>TEXT(sales_order1[[#This Row],[date]], "Mmm")</f>
        <v>May</v>
      </c>
      <c r="X5419">
        <f>VALUE(TEXT(sales_order1[[#This Row],[date]], "D"))</f>
        <v>30</v>
      </c>
      <c r="Y5419">
        <v>22</v>
      </c>
    </row>
    <row r="5420" spans="1:25" x14ac:dyDescent="0.25">
      <c r="A5420" s="1">
        <v>44711</v>
      </c>
      <c r="B5420">
        <v>71017</v>
      </c>
      <c r="C5420" t="s">
        <v>115</v>
      </c>
      <c r="D5420" t="str">
        <f>VLOOKUP(sales_order1[[#This Row],[itemCode]],product_details3!B:C,2,0)</f>
        <v>SCRS30100</v>
      </c>
      <c r="E5420" t="s">
        <v>116</v>
      </c>
      <c r="F5420" t="s">
        <v>61</v>
      </c>
      <c r="G5420">
        <v>150</v>
      </c>
      <c r="H5420">
        <v>32.75</v>
      </c>
      <c r="I5420">
        <v>4912.5</v>
      </c>
      <c r="J5420">
        <v>11.25</v>
      </c>
      <c r="K5420">
        <v>1687.5</v>
      </c>
      <c r="L5420">
        <v>21.5</v>
      </c>
      <c r="M5420">
        <v>0.65648854961832059</v>
      </c>
      <c r="N5420">
        <v>3225</v>
      </c>
      <c r="O5420" t="s">
        <v>125</v>
      </c>
      <c r="P5420" t="s">
        <v>126</v>
      </c>
      <c r="Q5420" t="s">
        <v>71</v>
      </c>
      <c r="R5420" t="s">
        <v>72</v>
      </c>
      <c r="S5420" t="s">
        <v>73</v>
      </c>
      <c r="T5420" t="s">
        <v>127</v>
      </c>
      <c r="U5420" t="s">
        <v>1190</v>
      </c>
      <c r="V5420">
        <f>YEAR(sales_order1[[#This Row],[date]])</f>
        <v>2022</v>
      </c>
      <c r="W5420" t="str">
        <f>TEXT(sales_order1[[#This Row],[date]], "Mmm")</f>
        <v>May</v>
      </c>
      <c r="X5420">
        <f>VALUE(TEXT(sales_order1[[#This Row],[date]], "D"))</f>
        <v>30</v>
      </c>
      <c r="Y5420">
        <v>22</v>
      </c>
    </row>
    <row r="5421" spans="1:25" x14ac:dyDescent="0.25">
      <c r="A5421" s="1">
        <v>44712</v>
      </c>
      <c r="B5421">
        <v>71018</v>
      </c>
      <c r="C5421" t="s">
        <v>67</v>
      </c>
      <c r="D5421" t="str">
        <f>VLOOKUP(sales_order1[[#This Row],[itemCode]],product_details3!B:C,2,0)</f>
        <v>SRMH15</v>
      </c>
      <c r="E5421" t="s">
        <v>68</v>
      </c>
      <c r="F5421" t="s">
        <v>30</v>
      </c>
      <c r="G5421">
        <v>150</v>
      </c>
      <c r="H5421">
        <v>15.75</v>
      </c>
      <c r="I5421">
        <v>2362.5</v>
      </c>
      <c r="J5421">
        <v>5.45</v>
      </c>
      <c r="K5421">
        <v>817.5</v>
      </c>
      <c r="L5421">
        <v>10.3</v>
      </c>
      <c r="M5421">
        <v>0.65396825396825398</v>
      </c>
      <c r="N5421">
        <v>1545</v>
      </c>
      <c r="O5421" t="s">
        <v>640</v>
      </c>
      <c r="P5421" t="s">
        <v>641</v>
      </c>
      <c r="Q5421" t="s">
        <v>132</v>
      </c>
      <c r="R5421" t="s">
        <v>56</v>
      </c>
      <c r="S5421" t="s">
        <v>133</v>
      </c>
      <c r="T5421" t="s">
        <v>642</v>
      </c>
      <c r="U5421" t="s">
        <v>1191</v>
      </c>
      <c r="V5421">
        <f>YEAR(sales_order1[[#This Row],[date]])</f>
        <v>2022</v>
      </c>
      <c r="W5421" t="str">
        <f>TEXT(sales_order1[[#This Row],[date]], "Mmm")</f>
        <v>May</v>
      </c>
      <c r="X5421">
        <f>VALUE(TEXT(sales_order1[[#This Row],[date]], "D"))</f>
        <v>31</v>
      </c>
      <c r="Y5421">
        <v>22</v>
      </c>
    </row>
    <row r="5422" spans="1:25" x14ac:dyDescent="0.25">
      <c r="A5422" s="1">
        <v>44712</v>
      </c>
      <c r="B5422">
        <v>71019</v>
      </c>
      <c r="C5422" t="s">
        <v>235</v>
      </c>
      <c r="D5422" t="str">
        <f>VLOOKUP(sales_order1[[#This Row],[itemCode]],product_details3!B:C,2,0)</f>
        <v>CLNF150</v>
      </c>
      <c r="E5422" t="s">
        <v>236</v>
      </c>
      <c r="F5422" t="s">
        <v>45</v>
      </c>
      <c r="G5422">
        <v>150</v>
      </c>
      <c r="H5422">
        <v>13.95</v>
      </c>
      <c r="I5422">
        <v>2092.5</v>
      </c>
      <c r="J5422">
        <v>5.2</v>
      </c>
      <c r="K5422">
        <v>780</v>
      </c>
      <c r="L5422">
        <v>8.75</v>
      </c>
      <c r="M5422">
        <v>0.62724014336917566</v>
      </c>
      <c r="N5422">
        <v>1312.5</v>
      </c>
      <c r="O5422" t="s">
        <v>805</v>
      </c>
      <c r="P5422" t="s">
        <v>806</v>
      </c>
      <c r="Q5422" t="s">
        <v>100</v>
      </c>
      <c r="R5422" t="s">
        <v>40</v>
      </c>
      <c r="S5422" t="s">
        <v>101</v>
      </c>
      <c r="T5422" t="s">
        <v>169</v>
      </c>
      <c r="U5422" t="s">
        <v>1190</v>
      </c>
      <c r="V5422">
        <f>YEAR(sales_order1[[#This Row],[date]])</f>
        <v>2022</v>
      </c>
      <c r="W5422" t="str">
        <f>TEXT(sales_order1[[#This Row],[date]], "Mmm")</f>
        <v>May</v>
      </c>
      <c r="X5422">
        <f>VALUE(TEXT(sales_order1[[#This Row],[date]], "D"))</f>
        <v>31</v>
      </c>
      <c r="Y5422">
        <v>22</v>
      </c>
    </row>
    <row r="5423" spans="1:25" x14ac:dyDescent="0.25">
      <c r="A5423" s="1">
        <v>44712</v>
      </c>
      <c r="B5423">
        <v>71020</v>
      </c>
      <c r="C5423" t="s">
        <v>86</v>
      </c>
      <c r="D5423" t="str">
        <f>VLOOKUP(sales_order1[[#This Row],[itemCode]],product_details3!B:C,2,0)</f>
        <v>SRMH30</v>
      </c>
      <c r="E5423" t="s">
        <v>87</v>
      </c>
      <c r="F5423" t="s">
        <v>30</v>
      </c>
      <c r="G5423">
        <v>100</v>
      </c>
      <c r="H5423">
        <v>21</v>
      </c>
      <c r="I5423">
        <v>2100</v>
      </c>
      <c r="J5423">
        <v>6.6</v>
      </c>
      <c r="K5423">
        <v>660</v>
      </c>
      <c r="L5423">
        <v>14.4</v>
      </c>
      <c r="M5423">
        <v>0.68571428571428572</v>
      </c>
      <c r="N5423">
        <v>1440</v>
      </c>
      <c r="O5423" t="s">
        <v>734</v>
      </c>
      <c r="P5423" t="s">
        <v>735</v>
      </c>
      <c r="Q5423" t="s">
        <v>48</v>
      </c>
      <c r="R5423" t="s">
        <v>25</v>
      </c>
      <c r="S5423" t="s">
        <v>286</v>
      </c>
      <c r="T5423" t="s">
        <v>666</v>
      </c>
      <c r="U5423" t="s">
        <v>1191</v>
      </c>
      <c r="V5423">
        <f>YEAR(sales_order1[[#This Row],[date]])</f>
        <v>2022</v>
      </c>
      <c r="W5423" t="str">
        <f>TEXT(sales_order1[[#This Row],[date]], "Mmm")</f>
        <v>May</v>
      </c>
      <c r="X5423">
        <f>VALUE(TEXT(sales_order1[[#This Row],[date]], "D"))</f>
        <v>31</v>
      </c>
      <c r="Y5423">
        <v>22</v>
      </c>
    </row>
    <row r="5424" spans="1:25" x14ac:dyDescent="0.25">
      <c r="A5424" s="1">
        <v>44712</v>
      </c>
      <c r="B5424">
        <v>71021</v>
      </c>
      <c r="C5424" t="s">
        <v>19</v>
      </c>
      <c r="D5424" t="str">
        <f>VLOOKUP(sales_order1[[#This Row],[itemCode]],product_details3!B:C,2,0)</f>
        <v>MSTH100</v>
      </c>
      <c r="E5424" t="s">
        <v>20</v>
      </c>
      <c r="F5424" t="s">
        <v>21</v>
      </c>
      <c r="G5424">
        <v>250</v>
      </c>
      <c r="H5424">
        <v>26.25</v>
      </c>
      <c r="I5424">
        <v>6562.5</v>
      </c>
      <c r="J5424">
        <v>7.75</v>
      </c>
      <c r="K5424">
        <v>1937.5</v>
      </c>
      <c r="L5424">
        <v>18.5</v>
      </c>
      <c r="M5424">
        <v>0.70476190476190481</v>
      </c>
      <c r="N5424">
        <v>4625</v>
      </c>
      <c r="O5424" t="s">
        <v>295</v>
      </c>
      <c r="P5424" t="s">
        <v>296</v>
      </c>
      <c r="Q5424" t="s">
        <v>160</v>
      </c>
      <c r="R5424" t="s">
        <v>112</v>
      </c>
      <c r="S5424" t="s">
        <v>297</v>
      </c>
      <c r="T5424" t="s">
        <v>298</v>
      </c>
      <c r="U5424" t="s">
        <v>1189</v>
      </c>
      <c r="V5424">
        <f>YEAR(sales_order1[[#This Row],[date]])</f>
        <v>2022</v>
      </c>
      <c r="W5424" t="str">
        <f>TEXT(sales_order1[[#This Row],[date]], "Mmm")</f>
        <v>May</v>
      </c>
      <c r="X5424">
        <f>VALUE(TEXT(sales_order1[[#This Row],[date]], "D"))</f>
        <v>31</v>
      </c>
      <c r="Y5424">
        <v>22</v>
      </c>
    </row>
    <row r="5425" spans="1:25" x14ac:dyDescent="0.25">
      <c r="A5425" s="1">
        <v>44712</v>
      </c>
      <c r="B5425">
        <v>71022</v>
      </c>
      <c r="C5425" t="s">
        <v>360</v>
      </c>
      <c r="D5425" t="str">
        <f>VLOOKUP(sales_order1[[#This Row],[itemCode]],product_details3!B:C,2,0)</f>
        <v>TNRS100</v>
      </c>
      <c r="E5425" t="s">
        <v>361</v>
      </c>
      <c r="F5425" t="s">
        <v>124</v>
      </c>
      <c r="G5425">
        <v>150</v>
      </c>
      <c r="H5425">
        <v>13.1</v>
      </c>
      <c r="I5425">
        <v>1965</v>
      </c>
      <c r="J5425">
        <v>4.7</v>
      </c>
      <c r="K5425">
        <v>705</v>
      </c>
      <c r="L5425">
        <v>8.4</v>
      </c>
      <c r="M5425">
        <v>0.6412213740458016</v>
      </c>
      <c r="N5425">
        <v>1260</v>
      </c>
      <c r="O5425" t="s">
        <v>837</v>
      </c>
      <c r="P5425" t="s">
        <v>838</v>
      </c>
      <c r="Q5425" t="s">
        <v>71</v>
      </c>
      <c r="R5425" t="s">
        <v>72</v>
      </c>
      <c r="S5425" t="s">
        <v>73</v>
      </c>
      <c r="T5425" t="s">
        <v>74</v>
      </c>
      <c r="U5425" t="s">
        <v>1190</v>
      </c>
      <c r="V5425">
        <f>YEAR(sales_order1[[#This Row],[date]])</f>
        <v>2022</v>
      </c>
      <c r="W5425" t="str">
        <f>TEXT(sales_order1[[#This Row],[date]], "Mmm")</f>
        <v>May</v>
      </c>
      <c r="X5425">
        <f>VALUE(TEXT(sales_order1[[#This Row],[date]], "D"))</f>
        <v>31</v>
      </c>
      <c r="Y5425">
        <v>22</v>
      </c>
    </row>
    <row r="5426" spans="1:25" x14ac:dyDescent="0.25">
      <c r="A5426" s="1">
        <v>44712</v>
      </c>
      <c r="B5426">
        <v>71023</v>
      </c>
      <c r="C5426" t="s">
        <v>19</v>
      </c>
      <c r="D5426" t="str">
        <f>VLOOKUP(sales_order1[[#This Row],[itemCode]],product_details3!B:C,2,0)</f>
        <v>MSTH100</v>
      </c>
      <c r="E5426" t="s">
        <v>20</v>
      </c>
      <c r="F5426" t="s">
        <v>21</v>
      </c>
      <c r="G5426">
        <v>100</v>
      </c>
      <c r="H5426">
        <v>26.25</v>
      </c>
      <c r="I5426">
        <v>2625</v>
      </c>
      <c r="J5426">
        <v>7.75</v>
      </c>
      <c r="K5426">
        <v>775</v>
      </c>
      <c r="L5426">
        <v>18.5</v>
      </c>
      <c r="M5426">
        <v>0.70476190476190481</v>
      </c>
      <c r="N5426">
        <v>1850</v>
      </c>
      <c r="O5426" t="s">
        <v>91</v>
      </c>
      <c r="P5426" t="s">
        <v>92</v>
      </c>
      <c r="Q5426" t="s">
        <v>93</v>
      </c>
      <c r="R5426" t="s">
        <v>72</v>
      </c>
      <c r="S5426" t="s">
        <v>94</v>
      </c>
      <c r="T5426" t="s">
        <v>95</v>
      </c>
      <c r="U5426" t="s">
        <v>1190</v>
      </c>
      <c r="V5426">
        <f>YEAR(sales_order1[[#This Row],[date]])</f>
        <v>2022</v>
      </c>
      <c r="W5426" t="str">
        <f>TEXT(sales_order1[[#This Row],[date]], "Mmm")</f>
        <v>May</v>
      </c>
      <c r="X5426">
        <f>VALUE(TEXT(sales_order1[[#This Row],[date]], "D"))</f>
        <v>31</v>
      </c>
      <c r="Y5426">
        <v>22</v>
      </c>
    </row>
    <row r="5427" spans="1:25" x14ac:dyDescent="0.25">
      <c r="A5427" s="1">
        <v>44712</v>
      </c>
      <c r="B5427">
        <v>71024</v>
      </c>
      <c r="C5427" t="s">
        <v>434</v>
      </c>
      <c r="D5427" t="str">
        <f>VLOOKUP(sales_order1[[#This Row],[itemCode]],product_details3!B:C,2,0)</f>
        <v>CLNO150</v>
      </c>
      <c r="E5427" t="s">
        <v>435</v>
      </c>
      <c r="F5427" t="s">
        <v>45</v>
      </c>
      <c r="G5427">
        <v>250</v>
      </c>
      <c r="H5427">
        <v>16.649999999999999</v>
      </c>
      <c r="I5427">
        <v>4162.5</v>
      </c>
      <c r="J5427">
        <v>6.55</v>
      </c>
      <c r="K5427">
        <v>1637.5</v>
      </c>
      <c r="L5427">
        <v>10.1</v>
      </c>
      <c r="M5427">
        <v>0.60660660660660648</v>
      </c>
      <c r="N5427">
        <v>2525</v>
      </c>
      <c r="O5427" t="s">
        <v>727</v>
      </c>
      <c r="P5427" t="s">
        <v>728</v>
      </c>
      <c r="Q5427" t="s">
        <v>93</v>
      </c>
      <c r="R5427" t="s">
        <v>72</v>
      </c>
      <c r="S5427" t="s">
        <v>260</v>
      </c>
      <c r="T5427" t="s">
        <v>611</v>
      </c>
      <c r="U5427" t="s">
        <v>1190</v>
      </c>
      <c r="V5427">
        <f>YEAR(sales_order1[[#This Row],[date]])</f>
        <v>2022</v>
      </c>
      <c r="W5427" t="str">
        <f>TEXT(sales_order1[[#This Row],[date]], "Mmm")</f>
        <v>May</v>
      </c>
      <c r="X5427">
        <f>VALUE(TEXT(sales_order1[[#This Row],[date]], "D"))</f>
        <v>31</v>
      </c>
      <c r="Y5427">
        <v>22</v>
      </c>
    </row>
    <row r="5428" spans="1:25" x14ac:dyDescent="0.25">
      <c r="A5428" s="1">
        <v>44712</v>
      </c>
      <c r="B5428">
        <v>71025</v>
      </c>
      <c r="C5428" t="s">
        <v>86</v>
      </c>
      <c r="D5428" t="str">
        <f>VLOOKUP(sales_order1[[#This Row],[itemCode]],product_details3!B:C,2,0)</f>
        <v>SRMH30</v>
      </c>
      <c r="E5428" t="s">
        <v>87</v>
      </c>
      <c r="F5428" t="s">
        <v>30</v>
      </c>
      <c r="G5428">
        <v>100</v>
      </c>
      <c r="H5428">
        <v>21</v>
      </c>
      <c r="I5428">
        <v>2100</v>
      </c>
      <c r="J5428">
        <v>6.6</v>
      </c>
      <c r="K5428">
        <v>660</v>
      </c>
      <c r="L5428">
        <v>14.4</v>
      </c>
      <c r="M5428">
        <v>0.68571428571428572</v>
      </c>
      <c r="N5428">
        <v>1440</v>
      </c>
      <c r="O5428" t="s">
        <v>603</v>
      </c>
      <c r="P5428" t="s">
        <v>604</v>
      </c>
      <c r="Q5428" t="s">
        <v>100</v>
      </c>
      <c r="R5428" t="s">
        <v>40</v>
      </c>
      <c r="S5428" t="s">
        <v>101</v>
      </c>
      <c r="T5428" t="s">
        <v>605</v>
      </c>
      <c r="U5428" t="s">
        <v>1190</v>
      </c>
      <c r="V5428">
        <f>YEAR(sales_order1[[#This Row],[date]])</f>
        <v>2022</v>
      </c>
      <c r="W5428" t="str">
        <f>TEXT(sales_order1[[#This Row],[date]], "Mmm")</f>
        <v>May</v>
      </c>
      <c r="X5428">
        <f>VALUE(TEXT(sales_order1[[#This Row],[date]], "D"))</f>
        <v>31</v>
      </c>
      <c r="Y5428">
        <v>22</v>
      </c>
    </row>
    <row r="5429" spans="1:25" x14ac:dyDescent="0.25">
      <c r="A5429" s="1">
        <v>44712</v>
      </c>
      <c r="B5429">
        <v>71026</v>
      </c>
      <c r="C5429" t="s">
        <v>335</v>
      </c>
      <c r="D5429" t="str">
        <f>VLOOKUP(sales_order1[[#This Row],[itemCode]],product_details3!B:C,2,0)</f>
        <v>CLNF50</v>
      </c>
      <c r="E5429" t="s">
        <v>336</v>
      </c>
      <c r="F5429" t="s">
        <v>45</v>
      </c>
      <c r="G5429">
        <v>100</v>
      </c>
      <c r="H5429">
        <v>7.3</v>
      </c>
      <c r="I5429">
        <v>730</v>
      </c>
      <c r="J5429">
        <v>2.8</v>
      </c>
      <c r="K5429">
        <v>280</v>
      </c>
      <c r="L5429">
        <v>4.5</v>
      </c>
      <c r="M5429">
        <v>0.61643835616438358</v>
      </c>
      <c r="N5429">
        <v>450</v>
      </c>
      <c r="O5429" t="s">
        <v>685</v>
      </c>
      <c r="P5429" t="s">
        <v>686</v>
      </c>
      <c r="Q5429" t="s">
        <v>111</v>
      </c>
      <c r="R5429" t="s">
        <v>112</v>
      </c>
      <c r="S5429" t="s">
        <v>179</v>
      </c>
      <c r="T5429" t="s">
        <v>687</v>
      </c>
      <c r="U5429" t="s">
        <v>1189</v>
      </c>
      <c r="V5429">
        <f>YEAR(sales_order1[[#This Row],[date]])</f>
        <v>2022</v>
      </c>
      <c r="W5429" t="str">
        <f>TEXT(sales_order1[[#This Row],[date]], "Mmm")</f>
        <v>May</v>
      </c>
      <c r="X5429">
        <f>VALUE(TEXT(sales_order1[[#This Row],[date]], "D"))</f>
        <v>31</v>
      </c>
      <c r="Y5429">
        <v>22</v>
      </c>
    </row>
    <row r="5430" spans="1:25" x14ac:dyDescent="0.25">
      <c r="A5430" s="1">
        <v>44713</v>
      </c>
      <c r="B5430">
        <v>71027</v>
      </c>
      <c r="C5430" t="s">
        <v>135</v>
      </c>
      <c r="D5430" t="str">
        <f>VLOOKUP(sales_order1[[#This Row],[itemCode]],product_details3!B:C,2,0)</f>
        <v>MSKSH</v>
      </c>
      <c r="E5430" t="s">
        <v>136</v>
      </c>
      <c r="F5430" t="s">
        <v>137</v>
      </c>
      <c r="G5430">
        <v>150</v>
      </c>
      <c r="H5430">
        <v>18.75</v>
      </c>
      <c r="I5430">
        <v>2812.5</v>
      </c>
      <c r="J5430">
        <v>7.45</v>
      </c>
      <c r="K5430">
        <v>1117.5</v>
      </c>
      <c r="L5430">
        <v>11.3</v>
      </c>
      <c r="M5430">
        <v>0.60266666666666668</v>
      </c>
      <c r="N5430">
        <v>1695</v>
      </c>
      <c r="O5430" t="s">
        <v>354</v>
      </c>
      <c r="P5430" t="s">
        <v>355</v>
      </c>
      <c r="Q5430" t="s">
        <v>119</v>
      </c>
      <c r="R5430" t="s">
        <v>40</v>
      </c>
      <c r="S5430" t="s">
        <v>356</v>
      </c>
      <c r="T5430" t="s">
        <v>357</v>
      </c>
      <c r="U5430" t="s">
        <v>1190</v>
      </c>
      <c r="V5430">
        <f>YEAR(sales_order1[[#This Row],[date]])</f>
        <v>2022</v>
      </c>
      <c r="W5430" t="str">
        <f>TEXT(sales_order1[[#This Row],[date]], "Mmm")</f>
        <v>Jun</v>
      </c>
      <c r="X5430">
        <f>VALUE(TEXT(sales_order1[[#This Row],[date]], "D"))</f>
        <v>1</v>
      </c>
      <c r="Y5430">
        <v>22</v>
      </c>
    </row>
    <row r="5431" spans="1:25" x14ac:dyDescent="0.25">
      <c r="A5431" s="1">
        <v>44713</v>
      </c>
      <c r="B5431">
        <v>71028</v>
      </c>
      <c r="C5431" t="s">
        <v>35</v>
      </c>
      <c r="D5431" t="str">
        <f>VLOOKUP(sales_order1[[#This Row],[itemCode]],product_details3!B:C,2,0)</f>
        <v>SRMA30</v>
      </c>
      <c r="E5431" t="s">
        <v>36</v>
      </c>
      <c r="F5431" t="s">
        <v>30</v>
      </c>
      <c r="G5431">
        <v>300</v>
      </c>
      <c r="H5431">
        <v>26.2</v>
      </c>
      <c r="I5431">
        <v>7860</v>
      </c>
      <c r="J5431">
        <v>9.4</v>
      </c>
      <c r="K5431">
        <v>2820</v>
      </c>
      <c r="L5431">
        <v>16.8</v>
      </c>
      <c r="M5431">
        <v>0.6412213740458016</v>
      </c>
      <c r="N5431">
        <v>5040</v>
      </c>
      <c r="O5431" t="s">
        <v>567</v>
      </c>
      <c r="P5431" t="s">
        <v>568</v>
      </c>
      <c r="Q5431" t="s">
        <v>271</v>
      </c>
      <c r="R5431" t="s">
        <v>56</v>
      </c>
      <c r="S5431" t="s">
        <v>192</v>
      </c>
      <c r="T5431" t="s">
        <v>569</v>
      </c>
      <c r="U5431" t="s">
        <v>1191</v>
      </c>
      <c r="V5431">
        <f>YEAR(sales_order1[[#This Row],[date]])</f>
        <v>2022</v>
      </c>
      <c r="W5431" t="str">
        <f>TEXT(sales_order1[[#This Row],[date]], "Mmm")</f>
        <v>Jun</v>
      </c>
      <c r="X5431">
        <f>VALUE(TEXT(sales_order1[[#This Row],[date]], "D"))</f>
        <v>1</v>
      </c>
      <c r="Y5431">
        <v>22</v>
      </c>
    </row>
    <row r="5432" spans="1:25" x14ac:dyDescent="0.25">
      <c r="A5432" s="1">
        <v>44713</v>
      </c>
      <c r="B5432">
        <v>71029</v>
      </c>
      <c r="C5432" t="s">
        <v>374</v>
      </c>
      <c r="D5432" t="str">
        <f>VLOOKUP(sales_order1[[#This Row],[itemCode]],product_details3!B:C,2,0)</f>
        <v>EXFC50</v>
      </c>
      <c r="E5432" t="s">
        <v>375</v>
      </c>
      <c r="F5432" t="s">
        <v>183</v>
      </c>
      <c r="G5432">
        <v>50</v>
      </c>
      <c r="H5432">
        <v>19.649999999999999</v>
      </c>
      <c r="I5432">
        <v>982.5</v>
      </c>
      <c r="J5432">
        <v>7.55</v>
      </c>
      <c r="K5432">
        <v>377.5</v>
      </c>
      <c r="L5432">
        <v>12.1</v>
      </c>
      <c r="M5432">
        <v>0.61577608142493634</v>
      </c>
      <c r="N5432">
        <v>605</v>
      </c>
      <c r="O5432" t="s">
        <v>490</v>
      </c>
      <c r="P5432" t="s">
        <v>491</v>
      </c>
      <c r="Q5432" t="s">
        <v>271</v>
      </c>
      <c r="R5432" t="s">
        <v>56</v>
      </c>
      <c r="S5432" t="s">
        <v>192</v>
      </c>
      <c r="T5432" t="s">
        <v>272</v>
      </c>
      <c r="U5432" t="s">
        <v>1191</v>
      </c>
      <c r="V5432">
        <f>YEAR(sales_order1[[#This Row],[date]])</f>
        <v>2022</v>
      </c>
      <c r="W5432" t="str">
        <f>TEXT(sales_order1[[#This Row],[date]], "Mmm")</f>
        <v>Jun</v>
      </c>
      <c r="X5432">
        <f>VALUE(TEXT(sales_order1[[#This Row],[date]], "D"))</f>
        <v>1</v>
      </c>
      <c r="Y5432">
        <v>22</v>
      </c>
    </row>
    <row r="5433" spans="1:25" x14ac:dyDescent="0.25">
      <c r="A5433" s="1">
        <v>44713</v>
      </c>
      <c r="B5433">
        <v>71030</v>
      </c>
      <c r="C5433" t="s">
        <v>128</v>
      </c>
      <c r="D5433" t="str">
        <f>VLOOKUP(sales_order1[[#This Row],[itemCode]],product_details3!B:C,2,0)</f>
        <v>SCRT100</v>
      </c>
      <c r="E5433" t="s">
        <v>129</v>
      </c>
      <c r="F5433" t="s">
        <v>61</v>
      </c>
      <c r="G5433">
        <v>400</v>
      </c>
      <c r="H5433">
        <v>28.25</v>
      </c>
      <c r="I5433">
        <v>11300</v>
      </c>
      <c r="J5433">
        <v>9</v>
      </c>
      <c r="K5433">
        <v>3600</v>
      </c>
      <c r="L5433">
        <v>19.25</v>
      </c>
      <c r="M5433">
        <v>0.68141592920353977</v>
      </c>
      <c r="N5433">
        <v>7700</v>
      </c>
      <c r="O5433" t="s">
        <v>177</v>
      </c>
      <c r="P5433" t="s">
        <v>178</v>
      </c>
      <c r="Q5433" t="s">
        <v>111</v>
      </c>
      <c r="R5433" t="s">
        <v>112</v>
      </c>
      <c r="S5433" t="s">
        <v>179</v>
      </c>
      <c r="T5433" t="s">
        <v>180</v>
      </c>
      <c r="U5433" t="s">
        <v>1189</v>
      </c>
      <c r="V5433">
        <f>YEAR(sales_order1[[#This Row],[date]])</f>
        <v>2022</v>
      </c>
      <c r="W5433" t="str">
        <f>TEXT(sales_order1[[#This Row],[date]], "Mmm")</f>
        <v>Jun</v>
      </c>
      <c r="X5433">
        <f>VALUE(TEXT(sales_order1[[#This Row],[date]], "D"))</f>
        <v>1</v>
      </c>
      <c r="Y5433">
        <v>22</v>
      </c>
    </row>
    <row r="5434" spans="1:25" x14ac:dyDescent="0.25">
      <c r="A5434" s="1">
        <v>44713</v>
      </c>
      <c r="B5434">
        <v>71031</v>
      </c>
      <c r="C5434" t="s">
        <v>175</v>
      </c>
      <c r="D5434" t="str">
        <f>VLOOKUP(sales_order1[[#This Row],[itemCode]],product_details3!B:C,2,0)</f>
        <v>SCRS3030</v>
      </c>
      <c r="E5434" t="s">
        <v>176</v>
      </c>
      <c r="F5434" t="s">
        <v>61</v>
      </c>
      <c r="G5434">
        <v>300</v>
      </c>
      <c r="H5434">
        <v>13.1</v>
      </c>
      <c r="I5434">
        <v>3930</v>
      </c>
      <c r="J5434">
        <v>4.7</v>
      </c>
      <c r="K5434">
        <v>1410</v>
      </c>
      <c r="L5434">
        <v>8.4</v>
      </c>
      <c r="M5434">
        <v>0.6412213740458016</v>
      </c>
      <c r="N5434">
        <v>2520</v>
      </c>
      <c r="O5434" t="s">
        <v>758</v>
      </c>
      <c r="P5434" t="s">
        <v>759</v>
      </c>
      <c r="Q5434" t="s">
        <v>186</v>
      </c>
      <c r="R5434" t="s">
        <v>112</v>
      </c>
      <c r="S5434" t="s">
        <v>187</v>
      </c>
      <c r="T5434" t="s">
        <v>760</v>
      </c>
      <c r="U5434" t="s">
        <v>1189</v>
      </c>
      <c r="V5434">
        <f>YEAR(sales_order1[[#This Row],[date]])</f>
        <v>2022</v>
      </c>
      <c r="W5434" t="str">
        <f>TEXT(sales_order1[[#This Row],[date]], "Mmm")</f>
        <v>Jun</v>
      </c>
      <c r="X5434">
        <f>VALUE(TEXT(sales_order1[[#This Row],[date]], "D"))</f>
        <v>1</v>
      </c>
      <c r="Y5434">
        <v>22</v>
      </c>
    </row>
    <row r="5435" spans="1:25" x14ac:dyDescent="0.25">
      <c r="A5435" s="1">
        <v>44713</v>
      </c>
      <c r="B5435">
        <v>71032</v>
      </c>
      <c r="C5435" t="s">
        <v>51</v>
      </c>
      <c r="D5435" t="str">
        <f>VLOOKUP(sales_order1[[#This Row],[itemCode]],product_details3!B:C,2,0)</f>
        <v>MSTH50</v>
      </c>
      <c r="E5435" t="s">
        <v>52</v>
      </c>
      <c r="F5435" t="s">
        <v>21</v>
      </c>
      <c r="G5435">
        <v>200</v>
      </c>
      <c r="H5435">
        <v>15.75</v>
      </c>
      <c r="I5435">
        <v>3150</v>
      </c>
      <c r="J5435">
        <v>4.45</v>
      </c>
      <c r="K5435">
        <v>890</v>
      </c>
      <c r="L5435">
        <v>11.3</v>
      </c>
      <c r="M5435">
        <v>0.71746031746031746</v>
      </c>
      <c r="N5435">
        <v>2260</v>
      </c>
      <c r="O5435" t="s">
        <v>158</v>
      </c>
      <c r="P5435" t="s">
        <v>159</v>
      </c>
      <c r="Q5435" t="s">
        <v>160</v>
      </c>
      <c r="R5435" t="s">
        <v>112</v>
      </c>
      <c r="S5435" t="s">
        <v>161</v>
      </c>
      <c r="T5435" t="s">
        <v>162</v>
      </c>
      <c r="U5435" t="s">
        <v>1189</v>
      </c>
      <c r="V5435">
        <f>YEAR(sales_order1[[#This Row],[date]])</f>
        <v>2022</v>
      </c>
      <c r="W5435" t="str">
        <f>TEXT(sales_order1[[#This Row],[date]], "Mmm")</f>
        <v>Jun</v>
      </c>
      <c r="X5435">
        <f>VALUE(TEXT(sales_order1[[#This Row],[date]], "D"))</f>
        <v>1</v>
      </c>
      <c r="Y5435">
        <v>22</v>
      </c>
    </row>
    <row r="5436" spans="1:25" x14ac:dyDescent="0.25">
      <c r="A5436" s="1">
        <v>44713</v>
      </c>
      <c r="B5436">
        <v>71033</v>
      </c>
      <c r="C5436" t="s">
        <v>35</v>
      </c>
      <c r="D5436" t="str">
        <f>VLOOKUP(sales_order1[[#This Row],[itemCode]],product_details3!B:C,2,0)</f>
        <v>SRMA30</v>
      </c>
      <c r="E5436" t="s">
        <v>36</v>
      </c>
      <c r="F5436" t="s">
        <v>30</v>
      </c>
      <c r="G5436">
        <v>200</v>
      </c>
      <c r="H5436">
        <v>26.2</v>
      </c>
      <c r="I5436">
        <v>5240</v>
      </c>
      <c r="J5436">
        <v>9.4</v>
      </c>
      <c r="K5436">
        <v>1880</v>
      </c>
      <c r="L5436">
        <v>16.8</v>
      </c>
      <c r="M5436">
        <v>0.6412213740458016</v>
      </c>
      <c r="N5436">
        <v>3360</v>
      </c>
      <c r="O5436" t="s">
        <v>553</v>
      </c>
      <c r="P5436" t="s">
        <v>554</v>
      </c>
      <c r="Q5436" t="s">
        <v>55</v>
      </c>
      <c r="R5436" t="s">
        <v>56</v>
      </c>
      <c r="S5436" t="s">
        <v>57</v>
      </c>
      <c r="T5436" t="s">
        <v>555</v>
      </c>
      <c r="U5436" t="s">
        <v>1191</v>
      </c>
      <c r="V5436">
        <f>YEAR(sales_order1[[#This Row],[date]])</f>
        <v>2022</v>
      </c>
      <c r="W5436" t="str">
        <f>TEXT(sales_order1[[#This Row],[date]], "Mmm")</f>
        <v>Jun</v>
      </c>
      <c r="X5436">
        <f>VALUE(TEXT(sales_order1[[#This Row],[date]], "D"))</f>
        <v>1</v>
      </c>
      <c r="Y5436">
        <v>22</v>
      </c>
    </row>
    <row r="5437" spans="1:25" x14ac:dyDescent="0.25">
      <c r="A5437" s="1">
        <v>44713</v>
      </c>
      <c r="B5437">
        <v>71034</v>
      </c>
      <c r="C5437" t="s">
        <v>115</v>
      </c>
      <c r="D5437" t="str">
        <f>VLOOKUP(sales_order1[[#This Row],[itemCode]],product_details3!B:C,2,0)</f>
        <v>SCRS30100</v>
      </c>
      <c r="E5437" t="s">
        <v>116</v>
      </c>
      <c r="F5437" t="s">
        <v>61</v>
      </c>
      <c r="G5437">
        <v>100</v>
      </c>
      <c r="H5437">
        <v>32.75</v>
      </c>
      <c r="I5437">
        <v>3275</v>
      </c>
      <c r="J5437">
        <v>11.25</v>
      </c>
      <c r="K5437">
        <v>1125</v>
      </c>
      <c r="L5437">
        <v>21.5</v>
      </c>
      <c r="M5437">
        <v>0.65648854961832059</v>
      </c>
      <c r="N5437">
        <v>2150</v>
      </c>
      <c r="O5437" t="s">
        <v>784</v>
      </c>
      <c r="P5437" t="s">
        <v>785</v>
      </c>
      <c r="Q5437" t="s">
        <v>93</v>
      </c>
      <c r="R5437" t="s">
        <v>72</v>
      </c>
      <c r="S5437" t="s">
        <v>260</v>
      </c>
      <c r="T5437" t="s">
        <v>611</v>
      </c>
      <c r="U5437" t="s">
        <v>1190</v>
      </c>
      <c r="V5437">
        <f>YEAR(sales_order1[[#This Row],[date]])</f>
        <v>2022</v>
      </c>
      <c r="W5437" t="str">
        <f>TEXT(sales_order1[[#This Row],[date]], "Mmm")</f>
        <v>Jun</v>
      </c>
      <c r="X5437">
        <f>VALUE(TEXT(sales_order1[[#This Row],[date]], "D"))</f>
        <v>1</v>
      </c>
      <c r="Y5437">
        <v>22</v>
      </c>
    </row>
    <row r="5438" spans="1:25" x14ac:dyDescent="0.25">
      <c r="A5438" s="1">
        <v>44713</v>
      </c>
      <c r="B5438">
        <v>71035</v>
      </c>
      <c r="C5438" t="s">
        <v>194</v>
      </c>
      <c r="D5438" t="str">
        <f>VLOOKUP(sales_order1[[#This Row],[itemCode]],product_details3!B:C,2,0)</f>
        <v>CLNG150</v>
      </c>
      <c r="E5438" t="s">
        <v>195</v>
      </c>
      <c r="F5438" t="s">
        <v>45</v>
      </c>
      <c r="G5438">
        <v>200</v>
      </c>
      <c r="H5438">
        <v>12.75</v>
      </c>
      <c r="I5438">
        <v>2550</v>
      </c>
      <c r="J5438">
        <v>4.45</v>
      </c>
      <c r="K5438">
        <v>890</v>
      </c>
      <c r="L5438">
        <v>8.3000000000000007</v>
      </c>
      <c r="M5438">
        <v>0.65098039215686276</v>
      </c>
      <c r="N5438">
        <v>1660</v>
      </c>
      <c r="O5438" t="s">
        <v>454</v>
      </c>
      <c r="P5438" t="s">
        <v>455</v>
      </c>
      <c r="Q5438" t="s">
        <v>71</v>
      </c>
      <c r="R5438" t="s">
        <v>72</v>
      </c>
      <c r="S5438" t="s">
        <v>73</v>
      </c>
      <c r="T5438" t="s">
        <v>456</v>
      </c>
      <c r="U5438" t="s">
        <v>1190</v>
      </c>
      <c r="V5438">
        <f>YEAR(sales_order1[[#This Row],[date]])</f>
        <v>2022</v>
      </c>
      <c r="W5438" t="str">
        <f>TEXT(sales_order1[[#This Row],[date]], "Mmm")</f>
        <v>Jun</v>
      </c>
      <c r="X5438">
        <f>VALUE(TEXT(sales_order1[[#This Row],[date]], "D"))</f>
        <v>1</v>
      </c>
      <c r="Y5438">
        <v>22</v>
      </c>
    </row>
    <row r="5439" spans="1:25" x14ac:dyDescent="0.25">
      <c r="A5439" s="1">
        <v>44713</v>
      </c>
      <c r="B5439">
        <v>71036</v>
      </c>
      <c r="C5439" t="s">
        <v>327</v>
      </c>
      <c r="D5439" t="str">
        <f>VLOOKUP(sales_order1[[#This Row],[itemCode]],product_details3!B:C,2,0)</f>
        <v>SCR50+50</v>
      </c>
      <c r="E5439" t="s">
        <v>328</v>
      </c>
      <c r="F5439" t="s">
        <v>61</v>
      </c>
      <c r="G5439">
        <v>50</v>
      </c>
      <c r="H5439">
        <v>15.75</v>
      </c>
      <c r="I5439">
        <v>787.5</v>
      </c>
      <c r="J5439">
        <v>4.45</v>
      </c>
      <c r="K5439">
        <v>222.5</v>
      </c>
      <c r="L5439">
        <v>11.3</v>
      </c>
      <c r="M5439">
        <v>0.71746031746031746</v>
      </c>
      <c r="N5439">
        <v>565</v>
      </c>
      <c r="O5439" t="s">
        <v>648</v>
      </c>
      <c r="P5439" t="s">
        <v>649</v>
      </c>
      <c r="Q5439" t="s">
        <v>107</v>
      </c>
      <c r="R5439" t="s">
        <v>40</v>
      </c>
      <c r="S5439" t="s">
        <v>101</v>
      </c>
      <c r="T5439" t="s">
        <v>650</v>
      </c>
      <c r="U5439" t="s">
        <v>1190</v>
      </c>
      <c r="V5439">
        <f>YEAR(sales_order1[[#This Row],[date]])</f>
        <v>2022</v>
      </c>
      <c r="W5439" t="str">
        <f>TEXT(sales_order1[[#This Row],[date]], "Mmm")</f>
        <v>Jun</v>
      </c>
      <c r="X5439">
        <f>VALUE(TEXT(sales_order1[[#This Row],[date]], "D"))</f>
        <v>1</v>
      </c>
      <c r="Y5439">
        <v>22</v>
      </c>
    </row>
    <row r="5440" spans="1:25" x14ac:dyDescent="0.25">
      <c r="A5440" s="1">
        <v>44713</v>
      </c>
      <c r="B5440">
        <v>71037</v>
      </c>
      <c r="C5440" t="s">
        <v>28</v>
      </c>
      <c r="D5440" t="str">
        <f>VLOOKUP(sales_order1[[#This Row],[itemCode]],product_details3!B:C,2,0)</f>
        <v>SRMC30</v>
      </c>
      <c r="E5440" t="s">
        <v>29</v>
      </c>
      <c r="F5440" t="s">
        <v>30</v>
      </c>
      <c r="G5440">
        <v>100</v>
      </c>
      <c r="H5440">
        <v>22.6</v>
      </c>
      <c r="I5440">
        <v>2260</v>
      </c>
      <c r="J5440">
        <v>7.6</v>
      </c>
      <c r="K5440">
        <v>760</v>
      </c>
      <c r="L5440">
        <v>15</v>
      </c>
      <c r="M5440">
        <v>0.66371681415929207</v>
      </c>
      <c r="N5440">
        <v>1500</v>
      </c>
      <c r="O5440" t="s">
        <v>62</v>
      </c>
      <c r="P5440" t="s">
        <v>63</v>
      </c>
      <c r="Q5440" t="s">
        <v>64</v>
      </c>
      <c r="R5440" t="s">
        <v>40</v>
      </c>
      <c r="S5440" t="s">
        <v>65</v>
      </c>
      <c r="T5440" t="s">
        <v>66</v>
      </c>
      <c r="U5440" t="s">
        <v>1190</v>
      </c>
      <c r="V5440">
        <f>YEAR(sales_order1[[#This Row],[date]])</f>
        <v>2022</v>
      </c>
      <c r="W5440" t="str">
        <f>TEXT(sales_order1[[#This Row],[date]], "Mmm")</f>
        <v>Jun</v>
      </c>
      <c r="X5440">
        <f>VALUE(TEXT(sales_order1[[#This Row],[date]], "D"))</f>
        <v>1</v>
      </c>
      <c r="Y5440">
        <v>22</v>
      </c>
    </row>
    <row r="5441" spans="1:25" x14ac:dyDescent="0.25">
      <c r="A5441" s="1">
        <v>44713</v>
      </c>
      <c r="B5441">
        <v>71038</v>
      </c>
      <c r="C5441" t="s">
        <v>28</v>
      </c>
      <c r="D5441" t="str">
        <f>VLOOKUP(sales_order1[[#This Row],[itemCode]],product_details3!B:C,2,0)</f>
        <v>SRMC30</v>
      </c>
      <c r="E5441" t="s">
        <v>29</v>
      </c>
      <c r="F5441" t="s">
        <v>30</v>
      </c>
      <c r="G5441">
        <v>150</v>
      </c>
      <c r="H5441">
        <v>22.6</v>
      </c>
      <c r="I5441">
        <v>3390</v>
      </c>
      <c r="J5441">
        <v>7.6</v>
      </c>
      <c r="K5441">
        <v>1140</v>
      </c>
      <c r="L5441">
        <v>15</v>
      </c>
      <c r="M5441">
        <v>0.66371681415929207</v>
      </c>
      <c r="N5441">
        <v>2250</v>
      </c>
      <c r="O5441" t="s">
        <v>752</v>
      </c>
      <c r="P5441" t="s">
        <v>753</v>
      </c>
      <c r="Q5441" t="s">
        <v>378</v>
      </c>
      <c r="R5441" t="s">
        <v>72</v>
      </c>
      <c r="S5441" t="s">
        <v>563</v>
      </c>
      <c r="T5441" t="s">
        <v>58</v>
      </c>
      <c r="U5441" t="s">
        <v>1188</v>
      </c>
      <c r="V5441">
        <f>YEAR(sales_order1[[#This Row],[date]])</f>
        <v>2022</v>
      </c>
      <c r="W5441" t="str">
        <f>TEXT(sales_order1[[#This Row],[date]], "Mmm")</f>
        <v>Jun</v>
      </c>
      <c r="X5441">
        <f>VALUE(TEXT(sales_order1[[#This Row],[date]], "D"))</f>
        <v>1</v>
      </c>
      <c r="Y5441">
        <v>22</v>
      </c>
    </row>
    <row r="5442" spans="1:25" x14ac:dyDescent="0.25">
      <c r="A5442" s="1">
        <v>44714</v>
      </c>
      <c r="B5442">
        <v>71039</v>
      </c>
      <c r="C5442" t="s">
        <v>142</v>
      </c>
      <c r="D5442" t="str">
        <f>VLOOKUP(sales_order1[[#This Row],[itemCode]],product_details3!B:C,2,0)</f>
        <v>SRMC50</v>
      </c>
      <c r="E5442" t="s">
        <v>143</v>
      </c>
      <c r="F5442" t="s">
        <v>30</v>
      </c>
      <c r="G5442">
        <v>300</v>
      </c>
      <c r="H5442">
        <v>33.25</v>
      </c>
      <c r="I5442">
        <v>9975</v>
      </c>
      <c r="J5442">
        <v>12</v>
      </c>
      <c r="K5442">
        <v>3600</v>
      </c>
      <c r="L5442">
        <v>21.25</v>
      </c>
      <c r="M5442">
        <v>0.63909774436090228</v>
      </c>
      <c r="N5442">
        <v>6375</v>
      </c>
      <c r="O5442" t="s">
        <v>472</v>
      </c>
      <c r="P5442" t="s">
        <v>473</v>
      </c>
      <c r="Q5442" t="s">
        <v>107</v>
      </c>
      <c r="R5442" t="s">
        <v>40</v>
      </c>
      <c r="S5442" t="s">
        <v>101</v>
      </c>
      <c r="T5442" t="s">
        <v>474</v>
      </c>
      <c r="U5442" t="s">
        <v>1190</v>
      </c>
      <c r="V5442">
        <f>YEAR(sales_order1[[#This Row],[date]])</f>
        <v>2022</v>
      </c>
      <c r="W5442" t="str">
        <f>TEXT(sales_order1[[#This Row],[date]], "Mmm")</f>
        <v>Jun</v>
      </c>
      <c r="X5442">
        <f>VALUE(TEXT(sales_order1[[#This Row],[date]], "D"))</f>
        <v>2</v>
      </c>
      <c r="Y5442">
        <v>22</v>
      </c>
    </row>
    <row r="5443" spans="1:25" x14ac:dyDescent="0.25">
      <c r="A5443" s="1">
        <v>44714</v>
      </c>
      <c r="B5443">
        <v>71040</v>
      </c>
      <c r="C5443" t="s">
        <v>406</v>
      </c>
      <c r="D5443" t="str">
        <f>VLOOKUP(sales_order1[[#This Row],[itemCode]],product_details3!B:C,2,0)</f>
        <v>MKRO200</v>
      </c>
      <c r="E5443" t="s">
        <v>407</v>
      </c>
      <c r="F5443" t="s">
        <v>151</v>
      </c>
      <c r="G5443">
        <v>150</v>
      </c>
      <c r="H5443">
        <v>21.25</v>
      </c>
      <c r="I5443">
        <v>3187.5</v>
      </c>
      <c r="J5443">
        <v>9</v>
      </c>
      <c r="K5443">
        <v>1350</v>
      </c>
      <c r="L5443">
        <v>12.25</v>
      </c>
      <c r="M5443">
        <v>0.57647058823529407</v>
      </c>
      <c r="N5443">
        <v>1837.5</v>
      </c>
      <c r="O5443" t="s">
        <v>227</v>
      </c>
      <c r="P5443" t="s">
        <v>228</v>
      </c>
      <c r="Q5443" t="s">
        <v>64</v>
      </c>
      <c r="R5443" t="s">
        <v>40</v>
      </c>
      <c r="S5443" t="s">
        <v>229</v>
      </c>
      <c r="T5443" t="s">
        <v>230</v>
      </c>
      <c r="U5443" t="s">
        <v>1189</v>
      </c>
      <c r="V5443">
        <f>YEAR(sales_order1[[#This Row],[date]])</f>
        <v>2022</v>
      </c>
      <c r="W5443" t="str">
        <f>TEXT(sales_order1[[#This Row],[date]], "Mmm")</f>
        <v>Jun</v>
      </c>
      <c r="X5443">
        <f>VALUE(TEXT(sales_order1[[#This Row],[date]], "D"))</f>
        <v>2</v>
      </c>
      <c r="Y5443">
        <v>22</v>
      </c>
    </row>
    <row r="5444" spans="1:25" x14ac:dyDescent="0.25">
      <c r="A5444" s="1">
        <v>44714</v>
      </c>
      <c r="B5444">
        <v>71041</v>
      </c>
      <c r="C5444" t="s">
        <v>181</v>
      </c>
      <c r="D5444" t="str">
        <f>VLOOKUP(sales_order1[[#This Row],[itemCode]],product_details3!B:C,2,0)</f>
        <v>EXFP100</v>
      </c>
      <c r="E5444" t="s">
        <v>182</v>
      </c>
      <c r="F5444" t="s">
        <v>183</v>
      </c>
      <c r="G5444">
        <v>100</v>
      </c>
      <c r="H5444">
        <v>21.95</v>
      </c>
      <c r="I5444">
        <v>2195</v>
      </c>
      <c r="J5444">
        <v>8.1999999999999993</v>
      </c>
      <c r="K5444">
        <v>820</v>
      </c>
      <c r="L5444">
        <v>13.75</v>
      </c>
      <c r="M5444">
        <v>0.62642369020501143</v>
      </c>
      <c r="N5444">
        <v>1375</v>
      </c>
      <c r="O5444" t="s">
        <v>505</v>
      </c>
      <c r="P5444" t="s">
        <v>506</v>
      </c>
      <c r="Q5444" t="s">
        <v>48</v>
      </c>
      <c r="R5444" t="s">
        <v>25</v>
      </c>
      <c r="S5444" t="s">
        <v>49</v>
      </c>
      <c r="T5444" t="s">
        <v>507</v>
      </c>
      <c r="U5444" t="s">
        <v>1191</v>
      </c>
      <c r="V5444">
        <f>YEAR(sales_order1[[#This Row],[date]])</f>
        <v>2022</v>
      </c>
      <c r="W5444" t="str">
        <f>TEXT(sales_order1[[#This Row],[date]], "Mmm")</f>
        <v>Jun</v>
      </c>
      <c r="X5444">
        <f>VALUE(TEXT(sales_order1[[#This Row],[date]], "D"))</f>
        <v>2</v>
      </c>
      <c r="Y5444">
        <v>22</v>
      </c>
    </row>
    <row r="5445" spans="1:25" x14ac:dyDescent="0.25">
      <c r="A5445" s="1">
        <v>44714</v>
      </c>
      <c r="B5445">
        <v>71042</v>
      </c>
      <c r="C5445" t="s">
        <v>434</v>
      </c>
      <c r="D5445" t="str">
        <f>VLOOKUP(sales_order1[[#This Row],[itemCode]],product_details3!B:C,2,0)</f>
        <v>CLNO150</v>
      </c>
      <c r="E5445" t="s">
        <v>435</v>
      </c>
      <c r="F5445" t="s">
        <v>45</v>
      </c>
      <c r="G5445">
        <v>250</v>
      </c>
      <c r="H5445">
        <v>16.649999999999999</v>
      </c>
      <c r="I5445">
        <v>4162.5</v>
      </c>
      <c r="J5445">
        <v>6.55</v>
      </c>
      <c r="K5445">
        <v>1637.5</v>
      </c>
      <c r="L5445">
        <v>10.1</v>
      </c>
      <c r="M5445">
        <v>0.60660660660660648</v>
      </c>
      <c r="N5445">
        <v>2525</v>
      </c>
      <c r="O5445" t="s">
        <v>837</v>
      </c>
      <c r="P5445" t="s">
        <v>838</v>
      </c>
      <c r="Q5445" t="s">
        <v>71</v>
      </c>
      <c r="R5445" t="s">
        <v>72</v>
      </c>
      <c r="S5445" t="s">
        <v>73</v>
      </c>
      <c r="T5445" t="s">
        <v>74</v>
      </c>
      <c r="U5445" t="s">
        <v>1190</v>
      </c>
      <c r="V5445">
        <f>YEAR(sales_order1[[#This Row],[date]])</f>
        <v>2022</v>
      </c>
      <c r="W5445" t="str">
        <f>TEXT(sales_order1[[#This Row],[date]], "Mmm")</f>
        <v>Jun</v>
      </c>
      <c r="X5445">
        <f>VALUE(TEXT(sales_order1[[#This Row],[date]], "D"))</f>
        <v>2</v>
      </c>
      <c r="Y5445">
        <v>22</v>
      </c>
    </row>
    <row r="5446" spans="1:25" x14ac:dyDescent="0.25">
      <c r="A5446" s="1">
        <v>44714</v>
      </c>
      <c r="B5446">
        <v>71043</v>
      </c>
      <c r="C5446" t="s">
        <v>175</v>
      </c>
      <c r="D5446" t="str">
        <f>VLOOKUP(sales_order1[[#This Row],[itemCode]],product_details3!B:C,2,0)</f>
        <v>SCRS3030</v>
      </c>
      <c r="E5446" t="s">
        <v>176</v>
      </c>
      <c r="F5446" t="s">
        <v>61</v>
      </c>
      <c r="G5446">
        <v>500</v>
      </c>
      <c r="H5446">
        <v>13.1</v>
      </c>
      <c r="I5446">
        <v>6550</v>
      </c>
      <c r="J5446">
        <v>4.7</v>
      </c>
      <c r="K5446">
        <v>2350</v>
      </c>
      <c r="L5446">
        <v>8.4</v>
      </c>
      <c r="M5446">
        <v>0.6412213740458016</v>
      </c>
      <c r="N5446">
        <v>4200</v>
      </c>
      <c r="O5446" t="s">
        <v>392</v>
      </c>
      <c r="P5446" t="s">
        <v>393</v>
      </c>
      <c r="Q5446" t="s">
        <v>264</v>
      </c>
      <c r="R5446" t="s">
        <v>56</v>
      </c>
      <c r="S5446" t="s">
        <v>133</v>
      </c>
      <c r="T5446" t="s">
        <v>394</v>
      </c>
      <c r="U5446" t="s">
        <v>1191</v>
      </c>
      <c r="V5446">
        <f>YEAR(sales_order1[[#This Row],[date]])</f>
        <v>2022</v>
      </c>
      <c r="W5446" t="str">
        <f>TEXT(sales_order1[[#This Row],[date]], "Mmm")</f>
        <v>Jun</v>
      </c>
      <c r="X5446">
        <f>VALUE(TEXT(sales_order1[[#This Row],[date]], "D"))</f>
        <v>2</v>
      </c>
      <c r="Y5446">
        <v>22</v>
      </c>
    </row>
    <row r="5447" spans="1:25" x14ac:dyDescent="0.25">
      <c r="A5447" s="1">
        <v>44714</v>
      </c>
      <c r="B5447">
        <v>71044</v>
      </c>
      <c r="C5447" t="s">
        <v>67</v>
      </c>
      <c r="D5447" t="str">
        <f>VLOOKUP(sales_order1[[#This Row],[itemCode]],product_details3!B:C,2,0)</f>
        <v>SRMH15</v>
      </c>
      <c r="E5447" t="s">
        <v>68</v>
      </c>
      <c r="F5447" t="s">
        <v>30</v>
      </c>
      <c r="G5447">
        <v>250</v>
      </c>
      <c r="H5447">
        <v>15.75</v>
      </c>
      <c r="I5447">
        <v>3937.5</v>
      </c>
      <c r="J5447">
        <v>5.45</v>
      </c>
      <c r="K5447">
        <v>1362.5</v>
      </c>
      <c r="L5447">
        <v>10.3</v>
      </c>
      <c r="M5447">
        <v>0.65396825396825398</v>
      </c>
      <c r="N5447">
        <v>2575</v>
      </c>
      <c r="O5447" t="s">
        <v>624</v>
      </c>
      <c r="P5447" t="s">
        <v>625</v>
      </c>
      <c r="Q5447" t="s">
        <v>55</v>
      </c>
      <c r="R5447" t="s">
        <v>56</v>
      </c>
      <c r="S5447" t="s">
        <v>225</v>
      </c>
      <c r="T5447" t="s">
        <v>626</v>
      </c>
      <c r="U5447" t="s">
        <v>1191</v>
      </c>
      <c r="V5447">
        <f>YEAR(sales_order1[[#This Row],[date]])</f>
        <v>2022</v>
      </c>
      <c r="W5447" t="str">
        <f>TEXT(sales_order1[[#This Row],[date]], "Mmm")</f>
        <v>Jun</v>
      </c>
      <c r="X5447">
        <f>VALUE(TEXT(sales_order1[[#This Row],[date]], "D"))</f>
        <v>2</v>
      </c>
      <c r="Y5447">
        <v>22</v>
      </c>
    </row>
    <row r="5448" spans="1:25" x14ac:dyDescent="0.25">
      <c r="A5448" s="1">
        <v>44714</v>
      </c>
      <c r="B5448">
        <v>71045</v>
      </c>
      <c r="C5448" t="s">
        <v>194</v>
      </c>
      <c r="D5448" t="str">
        <f>VLOOKUP(sales_order1[[#This Row],[itemCode]],product_details3!B:C,2,0)</f>
        <v>CLNG150</v>
      </c>
      <c r="E5448" t="s">
        <v>195</v>
      </c>
      <c r="F5448" t="s">
        <v>45</v>
      </c>
      <c r="G5448">
        <v>100</v>
      </c>
      <c r="H5448">
        <v>12.75</v>
      </c>
      <c r="I5448">
        <v>1275</v>
      </c>
      <c r="J5448">
        <v>4.45</v>
      </c>
      <c r="K5448">
        <v>445</v>
      </c>
      <c r="L5448">
        <v>8.3000000000000007</v>
      </c>
      <c r="M5448">
        <v>0.65098039215686276</v>
      </c>
      <c r="N5448">
        <v>830</v>
      </c>
      <c r="O5448" t="s">
        <v>543</v>
      </c>
      <c r="P5448" t="s">
        <v>544</v>
      </c>
      <c r="Q5448" t="s">
        <v>378</v>
      </c>
      <c r="R5448" t="s">
        <v>72</v>
      </c>
      <c r="S5448" t="s">
        <v>545</v>
      </c>
      <c r="T5448" t="s">
        <v>546</v>
      </c>
      <c r="U5448" t="s">
        <v>1188</v>
      </c>
      <c r="V5448">
        <f>YEAR(sales_order1[[#This Row],[date]])</f>
        <v>2022</v>
      </c>
      <c r="W5448" t="str">
        <f>TEXT(sales_order1[[#This Row],[date]], "Mmm")</f>
        <v>Jun</v>
      </c>
      <c r="X5448">
        <f>VALUE(TEXT(sales_order1[[#This Row],[date]], "D"))</f>
        <v>2</v>
      </c>
      <c r="Y5448">
        <v>22</v>
      </c>
    </row>
    <row r="5449" spans="1:25" x14ac:dyDescent="0.25">
      <c r="A5449" s="1">
        <v>44714</v>
      </c>
      <c r="B5449">
        <v>71046</v>
      </c>
      <c r="C5449" t="s">
        <v>51</v>
      </c>
      <c r="D5449" t="str">
        <f>VLOOKUP(sales_order1[[#This Row],[itemCode]],product_details3!B:C,2,0)</f>
        <v>MSTH50</v>
      </c>
      <c r="E5449" t="s">
        <v>52</v>
      </c>
      <c r="F5449" t="s">
        <v>21</v>
      </c>
      <c r="G5449">
        <v>50</v>
      </c>
      <c r="H5449">
        <v>15.75</v>
      </c>
      <c r="I5449">
        <v>787.5</v>
      </c>
      <c r="J5449">
        <v>4.45</v>
      </c>
      <c r="K5449">
        <v>222.5</v>
      </c>
      <c r="L5449">
        <v>11.3</v>
      </c>
      <c r="M5449">
        <v>0.71746031746031746</v>
      </c>
      <c r="N5449">
        <v>565</v>
      </c>
      <c r="O5449" t="s">
        <v>427</v>
      </c>
      <c r="P5449" t="s">
        <v>428</v>
      </c>
      <c r="Q5449" t="s">
        <v>239</v>
      </c>
      <c r="R5449" t="s">
        <v>112</v>
      </c>
      <c r="S5449" t="s">
        <v>240</v>
      </c>
      <c r="T5449" t="s">
        <v>429</v>
      </c>
      <c r="U5449" t="s">
        <v>1189</v>
      </c>
      <c r="V5449">
        <f>YEAR(sales_order1[[#This Row],[date]])</f>
        <v>2022</v>
      </c>
      <c r="W5449" t="str">
        <f>TEXT(sales_order1[[#This Row],[date]], "Mmm")</f>
        <v>Jun</v>
      </c>
      <c r="X5449">
        <f>VALUE(TEXT(sales_order1[[#This Row],[date]], "D"))</f>
        <v>2</v>
      </c>
      <c r="Y5449">
        <v>22</v>
      </c>
    </row>
    <row r="5450" spans="1:25" x14ac:dyDescent="0.25">
      <c r="A5450" s="1">
        <v>44714</v>
      </c>
      <c r="B5450">
        <v>71047</v>
      </c>
      <c r="C5450" t="s">
        <v>86</v>
      </c>
      <c r="D5450" t="str">
        <f>VLOOKUP(sales_order1[[#This Row],[itemCode]],product_details3!B:C,2,0)</f>
        <v>SRMH30</v>
      </c>
      <c r="E5450" t="s">
        <v>87</v>
      </c>
      <c r="F5450" t="s">
        <v>30</v>
      </c>
      <c r="G5450">
        <v>50</v>
      </c>
      <c r="H5450">
        <v>21</v>
      </c>
      <c r="I5450">
        <v>1050</v>
      </c>
      <c r="J5450">
        <v>6.6</v>
      </c>
      <c r="K5450">
        <v>330</v>
      </c>
      <c r="L5450">
        <v>14.4</v>
      </c>
      <c r="M5450">
        <v>0.68571428571428572</v>
      </c>
      <c r="N5450">
        <v>720</v>
      </c>
      <c r="O5450" t="s">
        <v>211</v>
      </c>
      <c r="P5450" t="s">
        <v>212</v>
      </c>
      <c r="Q5450" t="s">
        <v>213</v>
      </c>
      <c r="R5450" t="s">
        <v>25</v>
      </c>
      <c r="S5450" t="s">
        <v>214</v>
      </c>
      <c r="T5450" t="s">
        <v>215</v>
      </c>
      <c r="U5450" t="s">
        <v>1191</v>
      </c>
      <c r="V5450">
        <f>YEAR(sales_order1[[#This Row],[date]])</f>
        <v>2022</v>
      </c>
      <c r="W5450" t="str">
        <f>TEXT(sales_order1[[#This Row],[date]], "Mmm")</f>
        <v>Jun</v>
      </c>
      <c r="X5450">
        <f>VALUE(TEXT(sales_order1[[#This Row],[date]], "D"))</f>
        <v>2</v>
      </c>
      <c r="Y5450">
        <v>22</v>
      </c>
    </row>
    <row r="5451" spans="1:25" x14ac:dyDescent="0.25">
      <c r="A5451" s="1">
        <v>44714</v>
      </c>
      <c r="B5451">
        <v>71048</v>
      </c>
      <c r="C5451" t="s">
        <v>80</v>
      </c>
      <c r="D5451" t="str">
        <f>VLOOKUP(sales_order1[[#This Row],[itemCode]],product_details3!B:C,2,0)</f>
        <v>MSTA50</v>
      </c>
      <c r="E5451" t="s">
        <v>81</v>
      </c>
      <c r="F5451" t="s">
        <v>21</v>
      </c>
      <c r="G5451">
        <v>50</v>
      </c>
      <c r="H5451">
        <v>19.649999999999999</v>
      </c>
      <c r="I5451">
        <v>982.5</v>
      </c>
      <c r="J5451">
        <v>6.55</v>
      </c>
      <c r="K5451">
        <v>327.5</v>
      </c>
      <c r="L5451">
        <v>13.1</v>
      </c>
      <c r="M5451">
        <v>0.66666666666666663</v>
      </c>
      <c r="N5451">
        <v>655</v>
      </c>
      <c r="O5451" t="s">
        <v>732</v>
      </c>
      <c r="P5451" t="s">
        <v>733</v>
      </c>
      <c r="Q5451" t="s">
        <v>383</v>
      </c>
      <c r="R5451" t="s">
        <v>72</v>
      </c>
      <c r="S5451" t="s">
        <v>384</v>
      </c>
      <c r="T5451" t="s">
        <v>635</v>
      </c>
      <c r="U5451" t="s">
        <v>1188</v>
      </c>
      <c r="V5451">
        <f>YEAR(sales_order1[[#This Row],[date]])</f>
        <v>2022</v>
      </c>
      <c r="W5451" t="str">
        <f>TEXT(sales_order1[[#This Row],[date]], "Mmm")</f>
        <v>Jun</v>
      </c>
      <c r="X5451">
        <f>VALUE(TEXT(sales_order1[[#This Row],[date]], "D"))</f>
        <v>2</v>
      </c>
      <c r="Y5451">
        <v>22</v>
      </c>
    </row>
    <row r="5452" spans="1:25" x14ac:dyDescent="0.25">
      <c r="A5452" s="1">
        <v>44714</v>
      </c>
      <c r="B5452">
        <v>71049</v>
      </c>
      <c r="C5452" t="s">
        <v>103</v>
      </c>
      <c r="D5452" t="str">
        <f>VLOOKUP(sales_order1[[#This Row],[itemCode]],product_details3!B:C,2,0)</f>
        <v>SCRT50</v>
      </c>
      <c r="E5452" t="s">
        <v>104</v>
      </c>
      <c r="F5452" t="s">
        <v>61</v>
      </c>
      <c r="G5452">
        <v>100</v>
      </c>
      <c r="H5452">
        <v>16.95</v>
      </c>
      <c r="I5452">
        <v>1695</v>
      </c>
      <c r="J5452">
        <v>5.2</v>
      </c>
      <c r="K5452">
        <v>520</v>
      </c>
      <c r="L5452">
        <v>11.75</v>
      </c>
      <c r="M5452">
        <v>0.69321533923303835</v>
      </c>
      <c r="N5452">
        <v>1175</v>
      </c>
      <c r="O5452" t="s">
        <v>138</v>
      </c>
      <c r="P5452" t="s">
        <v>139</v>
      </c>
      <c r="Q5452" t="s">
        <v>77</v>
      </c>
      <c r="R5452" t="s">
        <v>72</v>
      </c>
      <c r="S5452" t="s">
        <v>140</v>
      </c>
      <c r="T5452" t="s">
        <v>141</v>
      </c>
      <c r="U5452" t="s">
        <v>1190</v>
      </c>
      <c r="V5452">
        <f>YEAR(sales_order1[[#This Row],[date]])</f>
        <v>2022</v>
      </c>
      <c r="W5452" t="str">
        <f>TEXT(sales_order1[[#This Row],[date]], "Mmm")</f>
        <v>Jun</v>
      </c>
      <c r="X5452">
        <f>VALUE(TEXT(sales_order1[[#This Row],[date]], "D"))</f>
        <v>2</v>
      </c>
      <c r="Y5452">
        <v>22</v>
      </c>
    </row>
    <row r="5453" spans="1:25" x14ac:dyDescent="0.25">
      <c r="A5453" s="1">
        <v>44715</v>
      </c>
      <c r="B5453">
        <v>71050</v>
      </c>
      <c r="C5453" t="s">
        <v>335</v>
      </c>
      <c r="D5453" t="str">
        <f>VLOOKUP(sales_order1[[#This Row],[itemCode]],product_details3!B:C,2,0)</f>
        <v>CLNF50</v>
      </c>
      <c r="E5453" t="s">
        <v>336</v>
      </c>
      <c r="F5453" t="s">
        <v>45</v>
      </c>
      <c r="G5453">
        <v>150</v>
      </c>
      <c r="H5453">
        <v>7.3</v>
      </c>
      <c r="I5453">
        <v>1095</v>
      </c>
      <c r="J5453">
        <v>2.8</v>
      </c>
      <c r="K5453">
        <v>420</v>
      </c>
      <c r="L5453">
        <v>4.5</v>
      </c>
      <c r="M5453">
        <v>0.61643835616438358</v>
      </c>
      <c r="N5453">
        <v>675</v>
      </c>
      <c r="O5453" t="s">
        <v>525</v>
      </c>
      <c r="P5453" t="s">
        <v>526</v>
      </c>
      <c r="Q5453" t="s">
        <v>111</v>
      </c>
      <c r="R5453" t="s">
        <v>112</v>
      </c>
      <c r="S5453" t="s">
        <v>113</v>
      </c>
      <c r="T5453" t="s">
        <v>527</v>
      </c>
      <c r="U5453" t="s">
        <v>1189</v>
      </c>
      <c r="V5453">
        <f>YEAR(sales_order1[[#This Row],[date]])</f>
        <v>2022</v>
      </c>
      <c r="W5453" t="str">
        <f>TEXT(sales_order1[[#This Row],[date]], "Mmm")</f>
        <v>Jun</v>
      </c>
      <c r="X5453">
        <f>VALUE(TEXT(sales_order1[[#This Row],[date]], "D"))</f>
        <v>3</v>
      </c>
      <c r="Y5453">
        <v>22</v>
      </c>
    </row>
    <row r="5454" spans="1:25" x14ac:dyDescent="0.25">
      <c r="A5454" s="1">
        <v>44715</v>
      </c>
      <c r="B5454">
        <v>71051</v>
      </c>
      <c r="C5454" t="s">
        <v>327</v>
      </c>
      <c r="D5454" t="str">
        <f>VLOOKUP(sales_order1[[#This Row],[itemCode]],product_details3!B:C,2,0)</f>
        <v>SCR50+50</v>
      </c>
      <c r="E5454" t="s">
        <v>328</v>
      </c>
      <c r="F5454" t="s">
        <v>61</v>
      </c>
      <c r="G5454">
        <v>100</v>
      </c>
      <c r="H5454">
        <v>15.75</v>
      </c>
      <c r="I5454">
        <v>1575</v>
      </c>
      <c r="J5454">
        <v>4.45</v>
      </c>
      <c r="K5454">
        <v>445</v>
      </c>
      <c r="L5454">
        <v>11.3</v>
      </c>
      <c r="M5454">
        <v>0.71746031746031746</v>
      </c>
      <c r="N5454">
        <v>1130</v>
      </c>
      <c r="O5454" t="s">
        <v>556</v>
      </c>
      <c r="P5454" t="s">
        <v>557</v>
      </c>
      <c r="Q5454" t="s">
        <v>213</v>
      </c>
      <c r="R5454" t="s">
        <v>25</v>
      </c>
      <c r="S5454" t="s">
        <v>402</v>
      </c>
      <c r="T5454" t="s">
        <v>558</v>
      </c>
      <c r="U5454" t="s">
        <v>1191</v>
      </c>
      <c r="V5454">
        <f>YEAR(sales_order1[[#This Row],[date]])</f>
        <v>2022</v>
      </c>
      <c r="W5454" t="str">
        <f>TEXT(sales_order1[[#This Row],[date]], "Mmm")</f>
        <v>Jun</v>
      </c>
      <c r="X5454">
        <f>VALUE(TEXT(sales_order1[[#This Row],[date]], "D"))</f>
        <v>3</v>
      </c>
      <c r="Y5454">
        <v>22</v>
      </c>
    </row>
    <row r="5455" spans="1:25" x14ac:dyDescent="0.25">
      <c r="A5455" s="1">
        <v>44715</v>
      </c>
      <c r="B5455">
        <v>71052</v>
      </c>
      <c r="C5455" t="s">
        <v>170</v>
      </c>
      <c r="D5455" t="str">
        <f>VLOOKUP(sales_order1[[#This Row],[itemCode]],product_details3!B:C,2,0)</f>
        <v>MKRM100</v>
      </c>
      <c r="E5455" t="s">
        <v>171</v>
      </c>
      <c r="F5455" t="s">
        <v>151</v>
      </c>
      <c r="G5455">
        <v>200</v>
      </c>
      <c r="H5455">
        <v>5.5</v>
      </c>
      <c r="I5455">
        <v>1100</v>
      </c>
      <c r="J5455">
        <v>2.2999999999999998</v>
      </c>
      <c r="K5455">
        <v>460</v>
      </c>
      <c r="L5455">
        <v>3.2</v>
      </c>
      <c r="M5455">
        <v>0.5818181818181819</v>
      </c>
      <c r="N5455">
        <v>640</v>
      </c>
      <c r="O5455" t="s">
        <v>125</v>
      </c>
      <c r="P5455" t="s">
        <v>126</v>
      </c>
      <c r="Q5455" t="s">
        <v>71</v>
      </c>
      <c r="R5455" t="s">
        <v>72</v>
      </c>
      <c r="S5455" t="s">
        <v>73</v>
      </c>
      <c r="T5455" t="s">
        <v>127</v>
      </c>
      <c r="U5455" t="s">
        <v>1190</v>
      </c>
      <c r="V5455">
        <f>YEAR(sales_order1[[#This Row],[date]])</f>
        <v>2022</v>
      </c>
      <c r="W5455" t="str">
        <f>TEXT(sales_order1[[#This Row],[date]], "Mmm")</f>
        <v>Jun</v>
      </c>
      <c r="X5455">
        <f>VALUE(TEXT(sales_order1[[#This Row],[date]], "D"))</f>
        <v>3</v>
      </c>
      <c r="Y5455">
        <v>22</v>
      </c>
    </row>
    <row r="5456" spans="1:25" x14ac:dyDescent="0.25">
      <c r="A5456" s="1">
        <v>44715</v>
      </c>
      <c r="B5456">
        <v>71053</v>
      </c>
      <c r="C5456" t="s">
        <v>346</v>
      </c>
      <c r="D5456" t="str">
        <f>VLOOKUP(sales_order1[[#This Row],[itemCode]],product_details3!B:C,2,0)</f>
        <v>MSTA100</v>
      </c>
      <c r="E5456" t="s">
        <v>347</v>
      </c>
      <c r="F5456" t="s">
        <v>21</v>
      </c>
      <c r="G5456">
        <v>150</v>
      </c>
      <c r="H5456">
        <v>32.75</v>
      </c>
      <c r="I5456">
        <v>4912.5</v>
      </c>
      <c r="J5456">
        <v>11.25</v>
      </c>
      <c r="K5456">
        <v>1687.5</v>
      </c>
      <c r="L5456">
        <v>21.5</v>
      </c>
      <c r="M5456">
        <v>0.65648854961832059</v>
      </c>
      <c r="N5456">
        <v>3225</v>
      </c>
      <c r="O5456" t="s">
        <v>461</v>
      </c>
      <c r="P5456" t="s">
        <v>462</v>
      </c>
      <c r="Q5456" t="s">
        <v>24</v>
      </c>
      <c r="R5456" t="s">
        <v>25</v>
      </c>
      <c r="S5456" t="s">
        <v>33</v>
      </c>
      <c r="T5456" t="s">
        <v>463</v>
      </c>
      <c r="U5456" t="s">
        <v>1191</v>
      </c>
      <c r="V5456">
        <f>YEAR(sales_order1[[#This Row],[date]])</f>
        <v>2022</v>
      </c>
      <c r="W5456" t="str">
        <f>TEXT(sales_order1[[#This Row],[date]], "Mmm")</f>
        <v>Jun</v>
      </c>
      <c r="X5456">
        <f>VALUE(TEXT(sales_order1[[#This Row],[date]], "D"))</f>
        <v>3</v>
      </c>
      <c r="Y5456">
        <v>22</v>
      </c>
    </row>
    <row r="5457" spans="1:25" x14ac:dyDescent="0.25">
      <c r="A5457" s="1">
        <v>44715</v>
      </c>
      <c r="B5457">
        <v>71054</v>
      </c>
      <c r="C5457" t="s">
        <v>51</v>
      </c>
      <c r="D5457" t="str">
        <f>VLOOKUP(sales_order1[[#This Row],[itemCode]],product_details3!B:C,2,0)</f>
        <v>MSTH50</v>
      </c>
      <c r="E5457" t="s">
        <v>52</v>
      </c>
      <c r="F5457" t="s">
        <v>21</v>
      </c>
      <c r="G5457">
        <v>250</v>
      </c>
      <c r="H5457">
        <v>15.75</v>
      </c>
      <c r="I5457">
        <v>3937.5</v>
      </c>
      <c r="J5457">
        <v>4.45</v>
      </c>
      <c r="K5457">
        <v>1112.5</v>
      </c>
      <c r="L5457">
        <v>11.3</v>
      </c>
      <c r="M5457">
        <v>0.71746031746031746</v>
      </c>
      <c r="N5457">
        <v>2825</v>
      </c>
      <c r="O5457" t="s">
        <v>570</v>
      </c>
      <c r="P5457" t="s">
        <v>571</v>
      </c>
      <c r="Q5457" t="s">
        <v>77</v>
      </c>
      <c r="R5457" t="s">
        <v>72</v>
      </c>
      <c r="S5457" t="s">
        <v>140</v>
      </c>
      <c r="T5457" t="s">
        <v>572</v>
      </c>
      <c r="U5457" t="s">
        <v>1190</v>
      </c>
      <c r="V5457">
        <f>YEAR(sales_order1[[#This Row],[date]])</f>
        <v>2022</v>
      </c>
      <c r="W5457" t="str">
        <f>TEXT(sales_order1[[#This Row],[date]], "Mmm")</f>
        <v>Jun</v>
      </c>
      <c r="X5457">
        <f>VALUE(TEXT(sales_order1[[#This Row],[date]], "D"))</f>
        <v>3</v>
      </c>
      <c r="Y5457">
        <v>22</v>
      </c>
    </row>
    <row r="5458" spans="1:25" x14ac:dyDescent="0.25">
      <c r="A5458" s="1">
        <v>44715</v>
      </c>
      <c r="B5458">
        <v>71055</v>
      </c>
      <c r="C5458" t="s">
        <v>404</v>
      </c>
      <c r="D5458" t="str">
        <f>VLOOKUP(sales_order1[[#This Row],[itemCode]],product_details3!B:C,2,0)</f>
        <v>TNRE200</v>
      </c>
      <c r="E5458" t="s">
        <v>405</v>
      </c>
      <c r="F5458" t="s">
        <v>124</v>
      </c>
      <c r="G5458">
        <v>250</v>
      </c>
      <c r="H5458">
        <v>22.6</v>
      </c>
      <c r="I5458">
        <v>5650</v>
      </c>
      <c r="J5458">
        <v>7.6</v>
      </c>
      <c r="K5458">
        <v>1900</v>
      </c>
      <c r="L5458">
        <v>15</v>
      </c>
      <c r="M5458">
        <v>0.66371681415929207</v>
      </c>
      <c r="N5458">
        <v>3750</v>
      </c>
      <c r="O5458" t="s">
        <v>810</v>
      </c>
      <c r="P5458" t="s">
        <v>811</v>
      </c>
      <c r="Q5458" t="s">
        <v>239</v>
      </c>
      <c r="R5458" t="s">
        <v>112</v>
      </c>
      <c r="S5458" t="s">
        <v>368</v>
      </c>
      <c r="T5458" t="s">
        <v>369</v>
      </c>
      <c r="U5458" t="s">
        <v>1189</v>
      </c>
      <c r="V5458">
        <f>YEAR(sales_order1[[#This Row],[date]])</f>
        <v>2022</v>
      </c>
      <c r="W5458" t="str">
        <f>TEXT(sales_order1[[#This Row],[date]], "Mmm")</f>
        <v>Jun</v>
      </c>
      <c r="X5458">
        <f>VALUE(TEXT(sales_order1[[#This Row],[date]], "D"))</f>
        <v>3</v>
      </c>
      <c r="Y5458">
        <v>22</v>
      </c>
    </row>
    <row r="5459" spans="1:25" x14ac:dyDescent="0.25">
      <c r="A5459" s="1">
        <v>44715</v>
      </c>
      <c r="B5459">
        <v>71056</v>
      </c>
      <c r="C5459" t="s">
        <v>329</v>
      </c>
      <c r="D5459" t="str">
        <f>VLOOKUP(sales_order1[[#This Row],[itemCode]],product_details3!B:C,2,0)</f>
        <v>TNRS150</v>
      </c>
      <c r="E5459" t="s">
        <v>330</v>
      </c>
      <c r="F5459" t="s">
        <v>124</v>
      </c>
      <c r="G5459">
        <v>250</v>
      </c>
      <c r="H5459">
        <v>19.649999999999999</v>
      </c>
      <c r="I5459">
        <v>4912.5</v>
      </c>
      <c r="J5459">
        <v>6.55</v>
      </c>
      <c r="K5459">
        <v>1637.5</v>
      </c>
      <c r="L5459">
        <v>13.1</v>
      </c>
      <c r="M5459">
        <v>0.66666666666666663</v>
      </c>
      <c r="N5459">
        <v>3275</v>
      </c>
      <c r="O5459" t="s">
        <v>152</v>
      </c>
      <c r="P5459" t="s">
        <v>153</v>
      </c>
      <c r="Q5459" t="s">
        <v>154</v>
      </c>
      <c r="R5459" t="s">
        <v>56</v>
      </c>
      <c r="S5459" t="s">
        <v>133</v>
      </c>
      <c r="T5459" t="s">
        <v>155</v>
      </c>
      <c r="U5459" t="s">
        <v>1191</v>
      </c>
      <c r="V5459">
        <f>YEAR(sales_order1[[#This Row],[date]])</f>
        <v>2022</v>
      </c>
      <c r="W5459" t="str">
        <f>TEXT(sales_order1[[#This Row],[date]], "Mmm")</f>
        <v>Jun</v>
      </c>
      <c r="X5459">
        <f>VALUE(TEXT(sales_order1[[#This Row],[date]], "D"))</f>
        <v>3</v>
      </c>
      <c r="Y5459">
        <v>22</v>
      </c>
    </row>
    <row r="5460" spans="1:25" x14ac:dyDescent="0.25">
      <c r="A5460" s="1">
        <v>44715</v>
      </c>
      <c r="B5460">
        <v>71057</v>
      </c>
      <c r="C5460" t="s">
        <v>149</v>
      </c>
      <c r="D5460" t="str">
        <f>VLOOKUP(sales_order1[[#This Row],[itemCode]],product_details3!B:C,2,0)</f>
        <v>MKRW80</v>
      </c>
      <c r="E5460" t="s">
        <v>150</v>
      </c>
      <c r="F5460" t="s">
        <v>151</v>
      </c>
      <c r="G5460">
        <v>50</v>
      </c>
      <c r="H5460">
        <v>14.65</v>
      </c>
      <c r="I5460">
        <v>732.5</v>
      </c>
      <c r="J5460">
        <v>6.55</v>
      </c>
      <c r="K5460">
        <v>327.5</v>
      </c>
      <c r="L5460">
        <v>8.1</v>
      </c>
      <c r="M5460">
        <v>0.55290102389078488</v>
      </c>
      <c r="N5460">
        <v>405</v>
      </c>
      <c r="O5460" t="s">
        <v>464</v>
      </c>
      <c r="P5460" t="s">
        <v>465</v>
      </c>
      <c r="Q5460" t="s">
        <v>146</v>
      </c>
      <c r="R5460" t="s">
        <v>112</v>
      </c>
      <c r="S5460" t="s">
        <v>165</v>
      </c>
      <c r="T5460" t="s">
        <v>466</v>
      </c>
      <c r="U5460" t="s">
        <v>1189</v>
      </c>
      <c r="V5460">
        <f>YEAR(sales_order1[[#This Row],[date]])</f>
        <v>2022</v>
      </c>
      <c r="W5460" t="str">
        <f>TEXT(sales_order1[[#This Row],[date]], "Mmm")</f>
        <v>Jun</v>
      </c>
      <c r="X5460">
        <f>VALUE(TEXT(sales_order1[[#This Row],[date]], "D"))</f>
        <v>3</v>
      </c>
      <c r="Y5460">
        <v>22</v>
      </c>
    </row>
    <row r="5461" spans="1:25" x14ac:dyDescent="0.25">
      <c r="A5461" s="1">
        <v>44715</v>
      </c>
      <c r="B5461">
        <v>71058</v>
      </c>
      <c r="C5461" t="s">
        <v>19</v>
      </c>
      <c r="D5461" t="str">
        <f>VLOOKUP(sales_order1[[#This Row],[itemCode]],product_details3!B:C,2,0)</f>
        <v>MSTH100</v>
      </c>
      <c r="E5461" t="s">
        <v>20</v>
      </c>
      <c r="F5461" t="s">
        <v>21</v>
      </c>
      <c r="G5461">
        <v>250</v>
      </c>
      <c r="H5461">
        <v>26.25</v>
      </c>
      <c r="I5461">
        <v>6562.5</v>
      </c>
      <c r="J5461">
        <v>7.75</v>
      </c>
      <c r="K5461">
        <v>1937.5</v>
      </c>
      <c r="L5461">
        <v>18.5</v>
      </c>
      <c r="M5461">
        <v>0.70476190476190481</v>
      </c>
      <c r="N5461">
        <v>4625</v>
      </c>
      <c r="O5461" t="s">
        <v>781</v>
      </c>
      <c r="P5461" t="s">
        <v>782</v>
      </c>
      <c r="Q5461" t="s">
        <v>160</v>
      </c>
      <c r="R5461" t="s">
        <v>112</v>
      </c>
      <c r="S5461" t="s">
        <v>161</v>
      </c>
      <c r="T5461" t="s">
        <v>783</v>
      </c>
      <c r="U5461" t="s">
        <v>1189</v>
      </c>
      <c r="V5461">
        <f>YEAR(sales_order1[[#This Row],[date]])</f>
        <v>2022</v>
      </c>
      <c r="W5461" t="str">
        <f>TEXT(sales_order1[[#This Row],[date]], "Mmm")</f>
        <v>Jun</v>
      </c>
      <c r="X5461">
        <f>VALUE(TEXT(sales_order1[[#This Row],[date]], "D"))</f>
        <v>3</v>
      </c>
      <c r="Y5461">
        <v>22</v>
      </c>
    </row>
    <row r="5462" spans="1:25" x14ac:dyDescent="0.25">
      <c r="A5462" s="1">
        <v>44715</v>
      </c>
      <c r="B5462">
        <v>71059</v>
      </c>
      <c r="C5462" t="s">
        <v>135</v>
      </c>
      <c r="D5462" t="str">
        <f>VLOOKUP(sales_order1[[#This Row],[itemCode]],product_details3!B:C,2,0)</f>
        <v>MSKSH</v>
      </c>
      <c r="E5462" t="s">
        <v>136</v>
      </c>
      <c r="F5462" t="s">
        <v>137</v>
      </c>
      <c r="G5462">
        <v>200</v>
      </c>
      <c r="H5462">
        <v>18.75</v>
      </c>
      <c r="I5462">
        <v>3750</v>
      </c>
      <c r="J5462">
        <v>7.45</v>
      </c>
      <c r="K5462">
        <v>1490</v>
      </c>
      <c r="L5462">
        <v>11.3</v>
      </c>
      <c r="M5462">
        <v>0.60266666666666668</v>
      </c>
      <c r="N5462">
        <v>2260</v>
      </c>
      <c r="O5462" t="s">
        <v>606</v>
      </c>
      <c r="P5462" t="s">
        <v>607</v>
      </c>
      <c r="Q5462" t="s">
        <v>239</v>
      </c>
      <c r="R5462" t="s">
        <v>112</v>
      </c>
      <c r="S5462" t="s">
        <v>368</v>
      </c>
      <c r="T5462" t="s">
        <v>608</v>
      </c>
      <c r="U5462" t="s">
        <v>1189</v>
      </c>
      <c r="V5462">
        <f>YEAR(sales_order1[[#This Row],[date]])</f>
        <v>2022</v>
      </c>
      <c r="W5462" t="str">
        <f>TEXT(sales_order1[[#This Row],[date]], "Mmm")</f>
        <v>Jun</v>
      </c>
      <c r="X5462">
        <f>VALUE(TEXT(sales_order1[[#This Row],[date]], "D"))</f>
        <v>3</v>
      </c>
      <c r="Y5462">
        <v>22</v>
      </c>
    </row>
    <row r="5463" spans="1:25" x14ac:dyDescent="0.25">
      <c r="A5463" s="1">
        <v>44715</v>
      </c>
      <c r="B5463">
        <v>71060</v>
      </c>
      <c r="C5463" t="s">
        <v>181</v>
      </c>
      <c r="D5463" t="str">
        <f>VLOOKUP(sales_order1[[#This Row],[itemCode]],product_details3!B:C,2,0)</f>
        <v>EXFP100</v>
      </c>
      <c r="E5463" t="s">
        <v>182</v>
      </c>
      <c r="F5463" t="s">
        <v>183</v>
      </c>
      <c r="G5463">
        <v>50</v>
      </c>
      <c r="H5463">
        <v>21.95</v>
      </c>
      <c r="I5463">
        <v>1097.5</v>
      </c>
      <c r="J5463">
        <v>8.1999999999999993</v>
      </c>
      <c r="K5463">
        <v>410</v>
      </c>
      <c r="L5463">
        <v>13.75</v>
      </c>
      <c r="M5463">
        <v>0.62642369020501143</v>
      </c>
      <c r="N5463">
        <v>687.5</v>
      </c>
      <c r="O5463" t="s">
        <v>196</v>
      </c>
      <c r="P5463" t="s">
        <v>197</v>
      </c>
      <c r="Q5463" t="s">
        <v>132</v>
      </c>
      <c r="R5463" t="s">
        <v>56</v>
      </c>
      <c r="S5463" t="s">
        <v>133</v>
      </c>
      <c r="T5463" t="s">
        <v>198</v>
      </c>
      <c r="U5463" t="s">
        <v>1191</v>
      </c>
      <c r="V5463">
        <f>YEAR(sales_order1[[#This Row],[date]])</f>
        <v>2022</v>
      </c>
      <c r="W5463" t="str">
        <f>TEXT(sales_order1[[#This Row],[date]], "Mmm")</f>
        <v>Jun</v>
      </c>
      <c r="X5463">
        <f>VALUE(TEXT(sales_order1[[#This Row],[date]], "D"))</f>
        <v>3</v>
      </c>
      <c r="Y5463">
        <v>22</v>
      </c>
    </row>
    <row r="5464" spans="1:25" x14ac:dyDescent="0.25">
      <c r="A5464" s="1">
        <v>44715</v>
      </c>
      <c r="B5464">
        <v>71061</v>
      </c>
      <c r="C5464" t="s">
        <v>320</v>
      </c>
      <c r="D5464" t="str">
        <f>VLOOKUP(sales_order1[[#This Row],[itemCode]],product_details3!B:C,2,0)</f>
        <v>SCR50+100</v>
      </c>
      <c r="E5464" t="s">
        <v>321</v>
      </c>
      <c r="F5464" t="s">
        <v>61</v>
      </c>
      <c r="G5464">
        <v>200</v>
      </c>
      <c r="H5464">
        <v>26.25</v>
      </c>
      <c r="I5464">
        <v>5250</v>
      </c>
      <c r="J5464">
        <v>7.75</v>
      </c>
      <c r="K5464">
        <v>1550</v>
      </c>
      <c r="L5464">
        <v>18.5</v>
      </c>
      <c r="M5464">
        <v>0.70476190476190481</v>
      </c>
      <c r="N5464">
        <v>3700</v>
      </c>
      <c r="O5464" t="s">
        <v>88</v>
      </c>
      <c r="P5464" t="s">
        <v>89</v>
      </c>
      <c r="Q5464" t="s">
        <v>24</v>
      </c>
      <c r="R5464" t="s">
        <v>25</v>
      </c>
      <c r="S5464" t="s">
        <v>26</v>
      </c>
      <c r="T5464" t="s">
        <v>90</v>
      </c>
      <c r="U5464" t="s">
        <v>1191</v>
      </c>
      <c r="V5464">
        <f>YEAR(sales_order1[[#This Row],[date]])</f>
        <v>2022</v>
      </c>
      <c r="W5464" t="str">
        <f>TEXT(sales_order1[[#This Row],[date]], "Mmm")</f>
        <v>Jun</v>
      </c>
      <c r="X5464">
        <f>VALUE(TEXT(sales_order1[[#This Row],[date]], "D"))</f>
        <v>3</v>
      </c>
      <c r="Y5464">
        <v>22</v>
      </c>
    </row>
    <row r="5465" spans="1:25" x14ac:dyDescent="0.25">
      <c r="A5465" s="1">
        <v>44715</v>
      </c>
      <c r="B5465">
        <v>71062</v>
      </c>
      <c r="C5465" t="s">
        <v>103</v>
      </c>
      <c r="D5465" t="str">
        <f>VLOOKUP(sales_order1[[#This Row],[itemCode]],product_details3!B:C,2,0)</f>
        <v>SCRT50</v>
      </c>
      <c r="E5465" t="s">
        <v>104</v>
      </c>
      <c r="F5465" t="s">
        <v>61</v>
      </c>
      <c r="G5465">
        <v>450</v>
      </c>
      <c r="H5465">
        <v>16.95</v>
      </c>
      <c r="I5465">
        <v>7627.5</v>
      </c>
      <c r="J5465">
        <v>5.2</v>
      </c>
      <c r="K5465">
        <v>2340</v>
      </c>
      <c r="L5465">
        <v>11.75</v>
      </c>
      <c r="M5465">
        <v>0.69321533923303835</v>
      </c>
      <c r="N5465">
        <v>5287.5</v>
      </c>
      <c r="O5465" t="s">
        <v>366</v>
      </c>
      <c r="P5465" t="s">
        <v>367</v>
      </c>
      <c r="Q5465" t="s">
        <v>239</v>
      </c>
      <c r="R5465" t="s">
        <v>112</v>
      </c>
      <c r="S5465" t="s">
        <v>368</v>
      </c>
      <c r="T5465" t="s">
        <v>369</v>
      </c>
      <c r="U5465" t="s">
        <v>1189</v>
      </c>
      <c r="V5465">
        <f>YEAR(sales_order1[[#This Row],[date]])</f>
        <v>2022</v>
      </c>
      <c r="W5465" t="str">
        <f>TEXT(sales_order1[[#This Row],[date]], "Mmm")</f>
        <v>Jun</v>
      </c>
      <c r="X5465">
        <f>VALUE(TEXT(sales_order1[[#This Row],[date]], "D"))</f>
        <v>3</v>
      </c>
      <c r="Y5465">
        <v>22</v>
      </c>
    </row>
    <row r="5466" spans="1:25" x14ac:dyDescent="0.25">
      <c r="A5466" s="1">
        <v>44718</v>
      </c>
      <c r="B5466">
        <v>71063</v>
      </c>
      <c r="C5466" t="s">
        <v>242</v>
      </c>
      <c r="D5466" t="str">
        <f>VLOOKUP(sales_order1[[#This Row],[itemCode]],product_details3!B:C,2,0)</f>
        <v>MSTL100</v>
      </c>
      <c r="E5466" t="s">
        <v>243</v>
      </c>
      <c r="F5466" t="s">
        <v>21</v>
      </c>
      <c r="G5466">
        <v>200</v>
      </c>
      <c r="H5466">
        <v>28.25</v>
      </c>
      <c r="I5466">
        <v>5650</v>
      </c>
      <c r="J5466">
        <v>9</v>
      </c>
      <c r="K5466">
        <v>1800</v>
      </c>
      <c r="L5466">
        <v>19.25</v>
      </c>
      <c r="M5466">
        <v>0.68141592920353977</v>
      </c>
      <c r="N5466">
        <v>3850</v>
      </c>
      <c r="O5466" t="s">
        <v>621</v>
      </c>
      <c r="P5466" t="s">
        <v>622</v>
      </c>
      <c r="Q5466" t="s">
        <v>55</v>
      </c>
      <c r="R5466" t="s">
        <v>56</v>
      </c>
      <c r="S5466" t="s">
        <v>57</v>
      </c>
      <c r="T5466" t="s">
        <v>623</v>
      </c>
      <c r="U5466" t="s">
        <v>1191</v>
      </c>
      <c r="V5466">
        <f>YEAR(sales_order1[[#This Row],[date]])</f>
        <v>2022</v>
      </c>
      <c r="W5466" t="str">
        <f>TEXT(sales_order1[[#This Row],[date]], "Mmm")</f>
        <v>Jun</v>
      </c>
      <c r="X5466">
        <f>VALUE(TEXT(sales_order1[[#This Row],[date]], "D"))</f>
        <v>6</v>
      </c>
      <c r="Y5466">
        <v>23</v>
      </c>
    </row>
    <row r="5467" spans="1:25" x14ac:dyDescent="0.25">
      <c r="A5467" s="1">
        <v>44718</v>
      </c>
      <c r="B5467">
        <v>71064</v>
      </c>
      <c r="C5467" t="s">
        <v>67</v>
      </c>
      <c r="D5467" t="str">
        <f>VLOOKUP(sales_order1[[#This Row],[itemCode]],product_details3!B:C,2,0)</f>
        <v>SRMH15</v>
      </c>
      <c r="E5467" t="s">
        <v>68</v>
      </c>
      <c r="F5467" t="s">
        <v>30</v>
      </c>
      <c r="G5467">
        <v>200</v>
      </c>
      <c r="H5467">
        <v>15.75</v>
      </c>
      <c r="I5467">
        <v>3150</v>
      </c>
      <c r="J5467">
        <v>5.45</v>
      </c>
      <c r="K5467">
        <v>1090</v>
      </c>
      <c r="L5467">
        <v>10.3</v>
      </c>
      <c r="M5467">
        <v>0.65396825396825398</v>
      </c>
      <c r="N5467">
        <v>2060</v>
      </c>
      <c r="O5467" t="s">
        <v>691</v>
      </c>
      <c r="P5467" t="s">
        <v>692</v>
      </c>
      <c r="Q5467" t="s">
        <v>160</v>
      </c>
      <c r="R5467" t="s">
        <v>112</v>
      </c>
      <c r="S5467" t="s">
        <v>297</v>
      </c>
      <c r="T5467" t="s">
        <v>693</v>
      </c>
      <c r="U5467" t="s">
        <v>1189</v>
      </c>
      <c r="V5467">
        <f>YEAR(sales_order1[[#This Row],[date]])</f>
        <v>2022</v>
      </c>
      <c r="W5467" t="str">
        <f>TEXT(sales_order1[[#This Row],[date]], "Mmm")</f>
        <v>Jun</v>
      </c>
      <c r="X5467">
        <f>VALUE(TEXT(sales_order1[[#This Row],[date]], "D"))</f>
        <v>6</v>
      </c>
      <c r="Y5467">
        <v>23</v>
      </c>
    </row>
    <row r="5468" spans="1:25" x14ac:dyDescent="0.25">
      <c r="A5468" s="1">
        <v>44718</v>
      </c>
      <c r="B5468">
        <v>71065</v>
      </c>
      <c r="C5468" t="s">
        <v>311</v>
      </c>
      <c r="D5468" t="str">
        <f>VLOOKUP(sales_order1[[#This Row],[itemCode]],product_details3!B:C,2,0)</f>
        <v>MSTH30</v>
      </c>
      <c r="E5468" t="s">
        <v>312</v>
      </c>
      <c r="F5468" t="s">
        <v>21</v>
      </c>
      <c r="G5468">
        <v>150</v>
      </c>
      <c r="H5468">
        <v>8.5</v>
      </c>
      <c r="I5468">
        <v>1275</v>
      </c>
      <c r="J5468">
        <v>3.3</v>
      </c>
      <c r="K5468">
        <v>495</v>
      </c>
      <c r="L5468">
        <v>5.2</v>
      </c>
      <c r="M5468">
        <v>0.61176470588235299</v>
      </c>
      <c r="N5468">
        <v>780</v>
      </c>
      <c r="O5468" t="s">
        <v>144</v>
      </c>
      <c r="P5468" t="s">
        <v>145</v>
      </c>
      <c r="Q5468" t="s">
        <v>146</v>
      </c>
      <c r="R5468" t="s">
        <v>112</v>
      </c>
      <c r="S5468" t="s">
        <v>147</v>
      </c>
      <c r="T5468" t="s">
        <v>148</v>
      </c>
      <c r="U5468" t="s">
        <v>1190</v>
      </c>
      <c r="V5468">
        <f>YEAR(sales_order1[[#This Row],[date]])</f>
        <v>2022</v>
      </c>
      <c r="W5468" t="str">
        <f>TEXT(sales_order1[[#This Row],[date]], "Mmm")</f>
        <v>Jun</v>
      </c>
      <c r="X5468">
        <f>VALUE(TEXT(sales_order1[[#This Row],[date]], "D"))</f>
        <v>6</v>
      </c>
      <c r="Y5468">
        <v>23</v>
      </c>
    </row>
    <row r="5469" spans="1:25" x14ac:dyDescent="0.25">
      <c r="A5469" s="1">
        <v>44718</v>
      </c>
      <c r="B5469">
        <v>71066</v>
      </c>
      <c r="C5469" t="s">
        <v>209</v>
      </c>
      <c r="D5469" t="str">
        <f>VLOOKUP(sales_order1[[#This Row],[itemCode]],product_details3!B:C,2,0)</f>
        <v>CLNG50</v>
      </c>
      <c r="E5469" t="s">
        <v>210</v>
      </c>
      <c r="F5469" t="s">
        <v>45</v>
      </c>
      <c r="G5469">
        <v>250</v>
      </c>
      <c r="H5469">
        <v>6.5</v>
      </c>
      <c r="I5469">
        <v>1625</v>
      </c>
      <c r="J5469">
        <v>2.2999999999999998</v>
      </c>
      <c r="K5469">
        <v>575</v>
      </c>
      <c r="L5469">
        <v>4.2</v>
      </c>
      <c r="M5469">
        <v>0.64615384615384619</v>
      </c>
      <c r="N5469">
        <v>1050</v>
      </c>
      <c r="O5469" t="s">
        <v>723</v>
      </c>
      <c r="P5469" t="s">
        <v>724</v>
      </c>
      <c r="Q5469" t="s">
        <v>264</v>
      </c>
      <c r="R5469" t="s">
        <v>56</v>
      </c>
      <c r="S5469" t="s">
        <v>133</v>
      </c>
      <c r="T5469" t="s">
        <v>581</v>
      </c>
      <c r="U5469" t="s">
        <v>1191</v>
      </c>
      <c r="V5469">
        <f>YEAR(sales_order1[[#This Row],[date]])</f>
        <v>2022</v>
      </c>
      <c r="W5469" t="str">
        <f>TEXT(sales_order1[[#This Row],[date]], "Mmm")</f>
        <v>Jun</v>
      </c>
      <c r="X5469">
        <f>VALUE(TEXT(sales_order1[[#This Row],[date]], "D"))</f>
        <v>6</v>
      </c>
      <c r="Y5469">
        <v>23</v>
      </c>
    </row>
    <row r="5470" spans="1:25" x14ac:dyDescent="0.25">
      <c r="A5470" s="1">
        <v>44718</v>
      </c>
      <c r="B5470">
        <v>71067</v>
      </c>
      <c r="C5470" t="s">
        <v>28</v>
      </c>
      <c r="D5470" t="str">
        <f>VLOOKUP(sales_order1[[#This Row],[itemCode]],product_details3!B:C,2,0)</f>
        <v>SRMC30</v>
      </c>
      <c r="E5470" t="s">
        <v>29</v>
      </c>
      <c r="F5470" t="s">
        <v>30</v>
      </c>
      <c r="G5470">
        <v>100</v>
      </c>
      <c r="H5470">
        <v>22.6</v>
      </c>
      <c r="I5470">
        <v>2260</v>
      </c>
      <c r="J5470">
        <v>7.6</v>
      </c>
      <c r="K5470">
        <v>760</v>
      </c>
      <c r="L5470">
        <v>15</v>
      </c>
      <c r="M5470">
        <v>0.66371681415929207</v>
      </c>
      <c r="N5470">
        <v>1500</v>
      </c>
      <c r="O5470" t="s">
        <v>130</v>
      </c>
      <c r="P5470" t="s">
        <v>131</v>
      </c>
      <c r="Q5470" t="s">
        <v>132</v>
      </c>
      <c r="R5470" t="s">
        <v>56</v>
      </c>
      <c r="S5470" t="s">
        <v>133</v>
      </c>
      <c r="T5470" t="s">
        <v>134</v>
      </c>
      <c r="U5470" t="s">
        <v>1191</v>
      </c>
      <c r="V5470">
        <f>YEAR(sales_order1[[#This Row],[date]])</f>
        <v>2022</v>
      </c>
      <c r="W5470" t="str">
        <f>TEXT(sales_order1[[#This Row],[date]], "Mmm")</f>
        <v>Jun</v>
      </c>
      <c r="X5470">
        <f>VALUE(TEXT(sales_order1[[#This Row],[date]], "D"))</f>
        <v>6</v>
      </c>
      <c r="Y5470">
        <v>23</v>
      </c>
    </row>
    <row r="5471" spans="1:25" x14ac:dyDescent="0.25">
      <c r="A5471" s="1">
        <v>44718</v>
      </c>
      <c r="B5471">
        <v>71068</v>
      </c>
      <c r="C5471" t="s">
        <v>309</v>
      </c>
      <c r="D5471" t="str">
        <f>VLOOKUP(sales_order1[[#This Row],[itemCode]],product_details3!B:C,2,0)</f>
        <v>MSKC100</v>
      </c>
      <c r="E5471" t="s">
        <v>310</v>
      </c>
      <c r="F5471" t="s">
        <v>137</v>
      </c>
      <c r="G5471">
        <v>250</v>
      </c>
      <c r="H5471">
        <v>19.95</v>
      </c>
      <c r="I5471">
        <v>4987.5</v>
      </c>
      <c r="J5471">
        <v>8.1999999999999993</v>
      </c>
      <c r="K5471">
        <v>2050</v>
      </c>
      <c r="L5471">
        <v>11.75</v>
      </c>
      <c r="M5471">
        <v>0.58897243107769426</v>
      </c>
      <c r="N5471">
        <v>2937.5</v>
      </c>
      <c r="O5471" t="s">
        <v>758</v>
      </c>
      <c r="P5471" t="s">
        <v>759</v>
      </c>
      <c r="Q5471" t="s">
        <v>186</v>
      </c>
      <c r="R5471" t="s">
        <v>112</v>
      </c>
      <c r="S5471" t="s">
        <v>187</v>
      </c>
      <c r="T5471" t="s">
        <v>760</v>
      </c>
      <c r="U5471" t="s">
        <v>1189</v>
      </c>
      <c r="V5471">
        <f>YEAR(sales_order1[[#This Row],[date]])</f>
        <v>2022</v>
      </c>
      <c r="W5471" t="str">
        <f>TEXT(sales_order1[[#This Row],[date]], "Mmm")</f>
        <v>Jun</v>
      </c>
      <c r="X5471">
        <f>VALUE(TEXT(sales_order1[[#This Row],[date]], "D"))</f>
        <v>6</v>
      </c>
      <c r="Y5471">
        <v>23</v>
      </c>
    </row>
    <row r="5472" spans="1:25" x14ac:dyDescent="0.25">
      <c r="A5472" s="1">
        <v>44718</v>
      </c>
      <c r="B5472">
        <v>71069</v>
      </c>
      <c r="C5472" t="s">
        <v>149</v>
      </c>
      <c r="D5472" t="str">
        <f>VLOOKUP(sales_order1[[#This Row],[itemCode]],product_details3!B:C,2,0)</f>
        <v>MKRW80</v>
      </c>
      <c r="E5472" t="s">
        <v>150</v>
      </c>
      <c r="F5472" t="s">
        <v>151</v>
      </c>
      <c r="G5472">
        <v>100</v>
      </c>
      <c r="H5472">
        <v>14.65</v>
      </c>
      <c r="I5472">
        <v>1465</v>
      </c>
      <c r="J5472">
        <v>6.55</v>
      </c>
      <c r="K5472">
        <v>655</v>
      </c>
      <c r="L5472">
        <v>8.1</v>
      </c>
      <c r="M5472">
        <v>0.55290102389078488</v>
      </c>
      <c r="N5472">
        <v>810</v>
      </c>
      <c r="O5472" t="s">
        <v>547</v>
      </c>
      <c r="P5472" t="s">
        <v>548</v>
      </c>
      <c r="Q5472" t="s">
        <v>146</v>
      </c>
      <c r="R5472" t="s">
        <v>112</v>
      </c>
      <c r="S5472" t="s">
        <v>147</v>
      </c>
      <c r="T5472" t="s">
        <v>549</v>
      </c>
      <c r="U5472" t="s">
        <v>1190</v>
      </c>
      <c r="V5472">
        <f>YEAR(sales_order1[[#This Row],[date]])</f>
        <v>2022</v>
      </c>
      <c r="W5472" t="str">
        <f>TEXT(sales_order1[[#This Row],[date]], "Mmm")</f>
        <v>Jun</v>
      </c>
      <c r="X5472">
        <f>VALUE(TEXT(sales_order1[[#This Row],[date]], "D"))</f>
        <v>6</v>
      </c>
      <c r="Y5472">
        <v>23</v>
      </c>
    </row>
    <row r="5473" spans="1:25" x14ac:dyDescent="0.25">
      <c r="A5473" s="1">
        <v>44718</v>
      </c>
      <c r="B5473">
        <v>71070</v>
      </c>
      <c r="C5473" t="s">
        <v>175</v>
      </c>
      <c r="D5473" t="str">
        <f>VLOOKUP(sales_order1[[#This Row],[itemCode]],product_details3!B:C,2,0)</f>
        <v>SCRS3030</v>
      </c>
      <c r="E5473" t="s">
        <v>176</v>
      </c>
      <c r="F5473" t="s">
        <v>61</v>
      </c>
      <c r="G5473">
        <v>150</v>
      </c>
      <c r="H5473">
        <v>13.1</v>
      </c>
      <c r="I5473">
        <v>1965</v>
      </c>
      <c r="J5473">
        <v>4.7</v>
      </c>
      <c r="K5473">
        <v>705</v>
      </c>
      <c r="L5473">
        <v>8.4</v>
      </c>
      <c r="M5473">
        <v>0.6412213740458016</v>
      </c>
      <c r="N5473">
        <v>1260</v>
      </c>
      <c r="O5473" t="s">
        <v>420</v>
      </c>
      <c r="P5473" t="s">
        <v>421</v>
      </c>
      <c r="Q5473" t="s">
        <v>77</v>
      </c>
      <c r="R5473" t="s">
        <v>72</v>
      </c>
      <c r="S5473" t="s">
        <v>78</v>
      </c>
      <c r="T5473" t="s">
        <v>422</v>
      </c>
      <c r="U5473" t="s">
        <v>1190</v>
      </c>
      <c r="V5473">
        <f>YEAR(sales_order1[[#This Row],[date]])</f>
        <v>2022</v>
      </c>
      <c r="W5473" t="str">
        <f>TEXT(sales_order1[[#This Row],[date]], "Mmm")</f>
        <v>Jun</v>
      </c>
      <c r="X5473">
        <f>VALUE(TEXT(sales_order1[[#This Row],[date]], "D"))</f>
        <v>6</v>
      </c>
      <c r="Y5473">
        <v>23</v>
      </c>
    </row>
    <row r="5474" spans="1:25" x14ac:dyDescent="0.25">
      <c r="A5474" s="1">
        <v>44718</v>
      </c>
      <c r="B5474">
        <v>71071</v>
      </c>
      <c r="C5474" t="s">
        <v>348</v>
      </c>
      <c r="D5474" t="str">
        <f>VLOOKUP(sales_order1[[#This Row],[itemCode]],product_details3!B:C,2,0)</f>
        <v>EXFG150</v>
      </c>
      <c r="E5474" t="s">
        <v>349</v>
      </c>
      <c r="F5474" t="s">
        <v>183</v>
      </c>
      <c r="G5474">
        <v>100</v>
      </c>
      <c r="H5474">
        <v>26.25</v>
      </c>
      <c r="I5474">
        <v>2625</v>
      </c>
      <c r="J5474">
        <v>10.75</v>
      </c>
      <c r="K5474">
        <v>1075</v>
      </c>
      <c r="L5474">
        <v>15.5</v>
      </c>
      <c r="M5474">
        <v>0.59047619047619049</v>
      </c>
      <c r="N5474">
        <v>1550</v>
      </c>
      <c r="O5474" t="s">
        <v>284</v>
      </c>
      <c r="P5474" t="s">
        <v>285</v>
      </c>
      <c r="Q5474" t="s">
        <v>48</v>
      </c>
      <c r="R5474" t="s">
        <v>25</v>
      </c>
      <c r="S5474" t="s">
        <v>286</v>
      </c>
      <c r="T5474" t="s">
        <v>287</v>
      </c>
      <c r="U5474" t="s">
        <v>1191</v>
      </c>
      <c r="V5474">
        <f>YEAR(sales_order1[[#This Row],[date]])</f>
        <v>2022</v>
      </c>
      <c r="W5474" t="str">
        <f>TEXT(sales_order1[[#This Row],[date]], "Mmm")</f>
        <v>Jun</v>
      </c>
      <c r="X5474">
        <f>VALUE(TEXT(sales_order1[[#This Row],[date]], "D"))</f>
        <v>6</v>
      </c>
      <c r="Y5474">
        <v>23</v>
      </c>
    </row>
    <row r="5475" spans="1:25" x14ac:dyDescent="0.25">
      <c r="A5475" s="1">
        <v>44718</v>
      </c>
      <c r="B5475">
        <v>71072</v>
      </c>
      <c r="C5475" t="s">
        <v>327</v>
      </c>
      <c r="D5475" t="str">
        <f>VLOOKUP(sales_order1[[#This Row],[itemCode]],product_details3!B:C,2,0)</f>
        <v>SCR50+50</v>
      </c>
      <c r="E5475" t="s">
        <v>328</v>
      </c>
      <c r="F5475" t="s">
        <v>61</v>
      </c>
      <c r="G5475">
        <v>300</v>
      </c>
      <c r="H5475">
        <v>15.75</v>
      </c>
      <c r="I5475">
        <v>4725</v>
      </c>
      <c r="J5475">
        <v>4.45</v>
      </c>
      <c r="K5475">
        <v>1335</v>
      </c>
      <c r="L5475">
        <v>11.3</v>
      </c>
      <c r="M5475">
        <v>0.71746031746031746</v>
      </c>
      <c r="N5475">
        <v>3390</v>
      </c>
      <c r="O5475" t="s">
        <v>723</v>
      </c>
      <c r="P5475" t="s">
        <v>724</v>
      </c>
      <c r="Q5475" t="s">
        <v>264</v>
      </c>
      <c r="R5475" t="s">
        <v>56</v>
      </c>
      <c r="S5475" t="s">
        <v>133</v>
      </c>
      <c r="T5475" t="s">
        <v>581</v>
      </c>
      <c r="U5475" t="s">
        <v>1191</v>
      </c>
      <c r="V5475">
        <f>YEAR(sales_order1[[#This Row],[date]])</f>
        <v>2022</v>
      </c>
      <c r="W5475" t="str">
        <f>TEXT(sales_order1[[#This Row],[date]], "Mmm")</f>
        <v>Jun</v>
      </c>
      <c r="X5475">
        <f>VALUE(TEXT(sales_order1[[#This Row],[date]], "D"))</f>
        <v>6</v>
      </c>
      <c r="Y5475">
        <v>23</v>
      </c>
    </row>
    <row r="5476" spans="1:25" x14ac:dyDescent="0.25">
      <c r="A5476" s="1">
        <v>44718</v>
      </c>
      <c r="B5476">
        <v>71073</v>
      </c>
      <c r="C5476" t="s">
        <v>51</v>
      </c>
      <c r="D5476" t="str">
        <f>VLOOKUP(sales_order1[[#This Row],[itemCode]],product_details3!B:C,2,0)</f>
        <v>MSTH50</v>
      </c>
      <c r="E5476" t="s">
        <v>52</v>
      </c>
      <c r="F5476" t="s">
        <v>21</v>
      </c>
      <c r="G5476">
        <v>250</v>
      </c>
      <c r="H5476">
        <v>15.75</v>
      </c>
      <c r="I5476">
        <v>3937.5</v>
      </c>
      <c r="J5476">
        <v>4.45</v>
      </c>
      <c r="K5476">
        <v>1112.5</v>
      </c>
      <c r="L5476">
        <v>11.3</v>
      </c>
      <c r="M5476">
        <v>0.71746031746031746</v>
      </c>
      <c r="N5476">
        <v>2825</v>
      </c>
      <c r="O5476" t="s">
        <v>248</v>
      </c>
      <c r="P5476" t="s">
        <v>249</v>
      </c>
      <c r="Q5476" t="s">
        <v>191</v>
      </c>
      <c r="R5476" t="s">
        <v>56</v>
      </c>
      <c r="S5476" t="s">
        <v>192</v>
      </c>
      <c r="T5476" t="s">
        <v>250</v>
      </c>
      <c r="U5476" t="s">
        <v>1191</v>
      </c>
      <c r="V5476">
        <f>YEAR(sales_order1[[#This Row],[date]])</f>
        <v>2022</v>
      </c>
      <c r="W5476" t="str">
        <f>TEXT(sales_order1[[#This Row],[date]], "Mmm")</f>
        <v>Jun</v>
      </c>
      <c r="X5476">
        <f>VALUE(TEXT(sales_order1[[#This Row],[date]], "D"))</f>
        <v>6</v>
      </c>
      <c r="Y5476">
        <v>23</v>
      </c>
    </row>
    <row r="5477" spans="1:25" x14ac:dyDescent="0.25">
      <c r="A5477" s="1">
        <v>44718</v>
      </c>
      <c r="B5477">
        <v>71074</v>
      </c>
      <c r="C5477" t="s">
        <v>19</v>
      </c>
      <c r="D5477" t="str">
        <f>VLOOKUP(sales_order1[[#This Row],[itemCode]],product_details3!B:C,2,0)</f>
        <v>MSTH100</v>
      </c>
      <c r="E5477" t="s">
        <v>20</v>
      </c>
      <c r="F5477" t="s">
        <v>21</v>
      </c>
      <c r="G5477">
        <v>250</v>
      </c>
      <c r="H5477">
        <v>26.25</v>
      </c>
      <c r="I5477">
        <v>6562.5</v>
      </c>
      <c r="J5477">
        <v>7.75</v>
      </c>
      <c r="K5477">
        <v>1937.5</v>
      </c>
      <c r="L5477">
        <v>18.5</v>
      </c>
      <c r="M5477">
        <v>0.70476190476190481</v>
      </c>
      <c r="N5477">
        <v>4625</v>
      </c>
      <c r="O5477" t="s">
        <v>495</v>
      </c>
      <c r="P5477" t="s">
        <v>496</v>
      </c>
      <c r="Q5477" t="s">
        <v>119</v>
      </c>
      <c r="R5477" t="s">
        <v>40</v>
      </c>
      <c r="S5477" t="s">
        <v>497</v>
      </c>
      <c r="T5477" t="s">
        <v>498</v>
      </c>
      <c r="U5477" t="s">
        <v>1190</v>
      </c>
      <c r="V5477">
        <f>YEAR(sales_order1[[#This Row],[date]])</f>
        <v>2022</v>
      </c>
      <c r="W5477" t="str">
        <f>TEXT(sales_order1[[#This Row],[date]], "Mmm")</f>
        <v>Jun</v>
      </c>
      <c r="X5477">
        <f>VALUE(TEXT(sales_order1[[#This Row],[date]], "D"))</f>
        <v>6</v>
      </c>
      <c r="Y5477">
        <v>23</v>
      </c>
    </row>
    <row r="5478" spans="1:25" x14ac:dyDescent="0.25">
      <c r="A5478" s="1">
        <v>44718</v>
      </c>
      <c r="B5478">
        <v>71075</v>
      </c>
      <c r="C5478" t="s">
        <v>35</v>
      </c>
      <c r="D5478" t="str">
        <f>VLOOKUP(sales_order1[[#This Row],[itemCode]],product_details3!B:C,2,0)</f>
        <v>SRMA30</v>
      </c>
      <c r="E5478" t="s">
        <v>36</v>
      </c>
      <c r="F5478" t="s">
        <v>30</v>
      </c>
      <c r="G5478">
        <v>300</v>
      </c>
      <c r="H5478">
        <v>26.2</v>
      </c>
      <c r="I5478">
        <v>7860</v>
      </c>
      <c r="J5478">
        <v>9.4</v>
      </c>
      <c r="K5478">
        <v>2820</v>
      </c>
      <c r="L5478">
        <v>16.8</v>
      </c>
      <c r="M5478">
        <v>0.6412213740458016</v>
      </c>
      <c r="N5478">
        <v>5040</v>
      </c>
      <c r="O5478" t="s">
        <v>767</v>
      </c>
      <c r="P5478" t="s">
        <v>768</v>
      </c>
      <c r="Q5478" t="s">
        <v>201</v>
      </c>
      <c r="R5478" t="s">
        <v>25</v>
      </c>
      <c r="S5478" t="s">
        <v>372</v>
      </c>
      <c r="T5478" t="s">
        <v>513</v>
      </c>
      <c r="U5478" t="s">
        <v>1191</v>
      </c>
      <c r="V5478">
        <f>YEAR(sales_order1[[#This Row],[date]])</f>
        <v>2022</v>
      </c>
      <c r="W5478" t="str">
        <f>TEXT(sales_order1[[#This Row],[date]], "Mmm")</f>
        <v>Jun</v>
      </c>
      <c r="X5478">
        <f>VALUE(TEXT(sales_order1[[#This Row],[date]], "D"))</f>
        <v>6</v>
      </c>
      <c r="Y5478">
        <v>23</v>
      </c>
    </row>
    <row r="5479" spans="1:25" x14ac:dyDescent="0.25">
      <c r="A5479" s="1">
        <v>44719</v>
      </c>
      <c r="B5479">
        <v>71076</v>
      </c>
      <c r="C5479" t="s">
        <v>115</v>
      </c>
      <c r="D5479" t="str">
        <f>VLOOKUP(sales_order1[[#This Row],[itemCode]],product_details3!B:C,2,0)</f>
        <v>SCRS30100</v>
      </c>
      <c r="E5479" t="s">
        <v>116</v>
      </c>
      <c r="F5479" t="s">
        <v>61</v>
      </c>
      <c r="G5479">
        <v>100</v>
      </c>
      <c r="H5479">
        <v>32.75</v>
      </c>
      <c r="I5479">
        <v>3275</v>
      </c>
      <c r="J5479">
        <v>11.25</v>
      </c>
      <c r="K5479">
        <v>1125</v>
      </c>
      <c r="L5479">
        <v>21.5</v>
      </c>
      <c r="M5479">
        <v>0.65648854961832059</v>
      </c>
      <c r="N5479">
        <v>2150</v>
      </c>
      <c r="O5479" t="s">
        <v>117</v>
      </c>
      <c r="P5479" t="s">
        <v>118</v>
      </c>
      <c r="Q5479" t="s">
        <v>119</v>
      </c>
      <c r="R5479" t="s">
        <v>40</v>
      </c>
      <c r="S5479" t="s">
        <v>120</v>
      </c>
      <c r="T5479" t="s">
        <v>121</v>
      </c>
      <c r="U5479" t="s">
        <v>1190</v>
      </c>
      <c r="V5479">
        <f>YEAR(sales_order1[[#This Row],[date]])</f>
        <v>2022</v>
      </c>
      <c r="W5479" t="str">
        <f>TEXT(sales_order1[[#This Row],[date]], "Mmm")</f>
        <v>Jun</v>
      </c>
      <c r="X5479">
        <f>VALUE(TEXT(sales_order1[[#This Row],[date]], "D"))</f>
        <v>7</v>
      </c>
      <c r="Y5479">
        <v>23</v>
      </c>
    </row>
    <row r="5480" spans="1:25" x14ac:dyDescent="0.25">
      <c r="A5480" s="1">
        <v>44719</v>
      </c>
      <c r="B5480">
        <v>71077</v>
      </c>
      <c r="C5480" t="s">
        <v>51</v>
      </c>
      <c r="D5480" t="str">
        <f>VLOOKUP(sales_order1[[#This Row],[itemCode]],product_details3!B:C,2,0)</f>
        <v>MSTH50</v>
      </c>
      <c r="E5480" t="s">
        <v>52</v>
      </c>
      <c r="F5480" t="s">
        <v>21</v>
      </c>
      <c r="G5480">
        <v>150</v>
      </c>
      <c r="H5480">
        <v>15.75</v>
      </c>
      <c r="I5480">
        <v>2362.5</v>
      </c>
      <c r="J5480">
        <v>4.45</v>
      </c>
      <c r="K5480">
        <v>667.5</v>
      </c>
      <c r="L5480">
        <v>11.3</v>
      </c>
      <c r="M5480">
        <v>0.71746031746031746</v>
      </c>
      <c r="N5480">
        <v>1695</v>
      </c>
      <c r="O5480" t="s">
        <v>670</v>
      </c>
      <c r="P5480" t="s">
        <v>671</v>
      </c>
      <c r="Q5480" t="s">
        <v>383</v>
      </c>
      <c r="R5480" t="s">
        <v>72</v>
      </c>
      <c r="S5480" t="s">
        <v>459</v>
      </c>
      <c r="T5480" t="s">
        <v>672</v>
      </c>
      <c r="U5480" t="s">
        <v>1188</v>
      </c>
      <c r="V5480">
        <f>YEAR(sales_order1[[#This Row],[date]])</f>
        <v>2022</v>
      </c>
      <c r="W5480" t="str">
        <f>TEXT(sales_order1[[#This Row],[date]], "Mmm")</f>
        <v>Jun</v>
      </c>
      <c r="X5480">
        <f>VALUE(TEXT(sales_order1[[#This Row],[date]], "D"))</f>
        <v>7</v>
      </c>
      <c r="Y5480">
        <v>23</v>
      </c>
    </row>
    <row r="5481" spans="1:25" x14ac:dyDescent="0.25">
      <c r="A5481" s="1">
        <v>44719</v>
      </c>
      <c r="B5481">
        <v>71078</v>
      </c>
      <c r="C5481" t="s">
        <v>122</v>
      </c>
      <c r="D5481" t="str">
        <f>VLOOKUP(sales_order1[[#This Row],[itemCode]],product_details3!B:C,2,0)</f>
        <v>TNRE150</v>
      </c>
      <c r="E5481" t="s">
        <v>123</v>
      </c>
      <c r="F5481" t="s">
        <v>124</v>
      </c>
      <c r="G5481">
        <v>250</v>
      </c>
      <c r="H5481">
        <v>16.95</v>
      </c>
      <c r="I5481">
        <v>4237.5</v>
      </c>
      <c r="J5481">
        <v>5.2</v>
      </c>
      <c r="K5481">
        <v>1300</v>
      </c>
      <c r="L5481">
        <v>11.75</v>
      </c>
      <c r="M5481">
        <v>0.69321533923303835</v>
      </c>
      <c r="N5481">
        <v>2937.5</v>
      </c>
      <c r="O5481" t="s">
        <v>534</v>
      </c>
      <c r="P5481" t="s">
        <v>535</v>
      </c>
      <c r="Q5481" t="s">
        <v>107</v>
      </c>
      <c r="R5481" t="s">
        <v>40</v>
      </c>
      <c r="S5481" t="s">
        <v>101</v>
      </c>
      <c r="T5481" t="s">
        <v>536</v>
      </c>
      <c r="U5481" t="s">
        <v>1190</v>
      </c>
      <c r="V5481">
        <f>YEAR(sales_order1[[#This Row],[date]])</f>
        <v>2022</v>
      </c>
      <c r="W5481" t="str">
        <f>TEXT(sales_order1[[#This Row],[date]], "Mmm")</f>
        <v>Jun</v>
      </c>
      <c r="X5481">
        <f>VALUE(TEXT(sales_order1[[#This Row],[date]], "D"))</f>
        <v>7</v>
      </c>
      <c r="Y5481">
        <v>23</v>
      </c>
    </row>
    <row r="5482" spans="1:25" x14ac:dyDescent="0.25">
      <c r="A5482" s="1">
        <v>44719</v>
      </c>
      <c r="B5482">
        <v>71079</v>
      </c>
      <c r="C5482" t="s">
        <v>335</v>
      </c>
      <c r="D5482" t="str">
        <f>VLOOKUP(sales_order1[[#This Row],[itemCode]],product_details3!B:C,2,0)</f>
        <v>CLNF50</v>
      </c>
      <c r="E5482" t="s">
        <v>336</v>
      </c>
      <c r="F5482" t="s">
        <v>45</v>
      </c>
      <c r="G5482">
        <v>200</v>
      </c>
      <c r="H5482">
        <v>7.3</v>
      </c>
      <c r="I5482">
        <v>1460</v>
      </c>
      <c r="J5482">
        <v>2.8</v>
      </c>
      <c r="K5482">
        <v>560</v>
      </c>
      <c r="L5482">
        <v>4.5</v>
      </c>
      <c r="M5482">
        <v>0.61643835616438358</v>
      </c>
      <c r="N5482">
        <v>900</v>
      </c>
      <c r="O5482" t="s">
        <v>138</v>
      </c>
      <c r="P5482" t="s">
        <v>139</v>
      </c>
      <c r="Q5482" t="s">
        <v>77</v>
      </c>
      <c r="R5482" t="s">
        <v>72</v>
      </c>
      <c r="S5482" t="s">
        <v>140</v>
      </c>
      <c r="T5482" t="s">
        <v>141</v>
      </c>
      <c r="U5482" t="s">
        <v>1190</v>
      </c>
      <c r="V5482">
        <f>YEAR(sales_order1[[#This Row],[date]])</f>
        <v>2022</v>
      </c>
      <c r="W5482" t="str">
        <f>TEXT(sales_order1[[#This Row],[date]], "Mmm")</f>
        <v>Jun</v>
      </c>
      <c r="X5482">
        <f>VALUE(TEXT(sales_order1[[#This Row],[date]], "D"))</f>
        <v>7</v>
      </c>
      <c r="Y5482">
        <v>23</v>
      </c>
    </row>
    <row r="5483" spans="1:25" x14ac:dyDescent="0.25">
      <c r="A5483" s="1">
        <v>44719</v>
      </c>
      <c r="B5483">
        <v>71080</v>
      </c>
      <c r="C5483" t="s">
        <v>103</v>
      </c>
      <c r="D5483" t="str">
        <f>VLOOKUP(sales_order1[[#This Row],[itemCode]],product_details3!B:C,2,0)</f>
        <v>SCRT50</v>
      </c>
      <c r="E5483" t="s">
        <v>104</v>
      </c>
      <c r="F5483" t="s">
        <v>61</v>
      </c>
      <c r="G5483">
        <v>200</v>
      </c>
      <c r="H5483">
        <v>16.95</v>
      </c>
      <c r="I5483">
        <v>3390</v>
      </c>
      <c r="J5483">
        <v>5.2</v>
      </c>
      <c r="K5483">
        <v>1040</v>
      </c>
      <c r="L5483">
        <v>11.75</v>
      </c>
      <c r="M5483">
        <v>0.69321533923303835</v>
      </c>
      <c r="N5483">
        <v>2350</v>
      </c>
      <c r="O5483" t="s">
        <v>467</v>
      </c>
      <c r="P5483" t="s">
        <v>468</v>
      </c>
      <c r="Q5483" t="s">
        <v>39</v>
      </c>
      <c r="R5483" t="s">
        <v>40</v>
      </c>
      <c r="S5483" t="s">
        <v>41</v>
      </c>
      <c r="T5483" t="s">
        <v>174</v>
      </c>
      <c r="U5483" t="s">
        <v>1188</v>
      </c>
      <c r="V5483">
        <f>YEAR(sales_order1[[#This Row],[date]])</f>
        <v>2022</v>
      </c>
      <c r="W5483" t="str">
        <f>TEXT(sales_order1[[#This Row],[date]], "Mmm")</f>
        <v>Jun</v>
      </c>
      <c r="X5483">
        <f>VALUE(TEXT(sales_order1[[#This Row],[date]], "D"))</f>
        <v>7</v>
      </c>
      <c r="Y5483">
        <v>23</v>
      </c>
    </row>
    <row r="5484" spans="1:25" x14ac:dyDescent="0.25">
      <c r="A5484" s="1">
        <v>44719</v>
      </c>
      <c r="B5484">
        <v>71081</v>
      </c>
      <c r="C5484" t="s">
        <v>19</v>
      </c>
      <c r="D5484" t="str">
        <f>VLOOKUP(sales_order1[[#This Row],[itemCode]],product_details3!B:C,2,0)</f>
        <v>MSTH100</v>
      </c>
      <c r="E5484" t="s">
        <v>20</v>
      </c>
      <c r="F5484" t="s">
        <v>21</v>
      </c>
      <c r="G5484">
        <v>100</v>
      </c>
      <c r="H5484">
        <v>26.25</v>
      </c>
      <c r="I5484">
        <v>2625</v>
      </c>
      <c r="J5484">
        <v>7.75</v>
      </c>
      <c r="K5484">
        <v>775</v>
      </c>
      <c r="L5484">
        <v>18.5</v>
      </c>
      <c r="M5484">
        <v>0.70476190476190481</v>
      </c>
      <c r="N5484">
        <v>1850</v>
      </c>
      <c r="O5484" t="s">
        <v>293</v>
      </c>
      <c r="P5484" t="s">
        <v>294</v>
      </c>
      <c r="Q5484" t="s">
        <v>154</v>
      </c>
      <c r="R5484" t="s">
        <v>56</v>
      </c>
      <c r="S5484" t="s">
        <v>133</v>
      </c>
      <c r="T5484" t="s">
        <v>155</v>
      </c>
      <c r="U5484" t="s">
        <v>1191</v>
      </c>
      <c r="V5484">
        <f>YEAR(sales_order1[[#This Row],[date]])</f>
        <v>2022</v>
      </c>
      <c r="W5484" t="str">
        <f>TEXT(sales_order1[[#This Row],[date]], "Mmm")</f>
        <v>Jun</v>
      </c>
      <c r="X5484">
        <f>VALUE(TEXT(sales_order1[[#This Row],[date]], "D"))</f>
        <v>7</v>
      </c>
      <c r="Y5484">
        <v>23</v>
      </c>
    </row>
    <row r="5485" spans="1:25" x14ac:dyDescent="0.25">
      <c r="A5485" s="1">
        <v>44719</v>
      </c>
      <c r="B5485">
        <v>71082</v>
      </c>
      <c r="C5485" t="s">
        <v>320</v>
      </c>
      <c r="D5485" t="str">
        <f>VLOOKUP(sales_order1[[#This Row],[itemCode]],product_details3!B:C,2,0)</f>
        <v>SCR50+100</v>
      </c>
      <c r="E5485" t="s">
        <v>321</v>
      </c>
      <c r="F5485" t="s">
        <v>61</v>
      </c>
      <c r="G5485">
        <v>300</v>
      </c>
      <c r="H5485">
        <v>26.25</v>
      </c>
      <c r="I5485">
        <v>7875</v>
      </c>
      <c r="J5485">
        <v>7.75</v>
      </c>
      <c r="K5485">
        <v>2325</v>
      </c>
      <c r="L5485">
        <v>18.5</v>
      </c>
      <c r="M5485">
        <v>0.70476190476190481</v>
      </c>
      <c r="N5485">
        <v>5550</v>
      </c>
      <c r="O5485" t="s">
        <v>172</v>
      </c>
      <c r="P5485" t="s">
        <v>173</v>
      </c>
      <c r="Q5485" t="s">
        <v>39</v>
      </c>
      <c r="R5485" t="s">
        <v>40</v>
      </c>
      <c r="S5485" t="s">
        <v>41</v>
      </c>
      <c r="T5485" t="s">
        <v>174</v>
      </c>
      <c r="U5485" t="s">
        <v>1188</v>
      </c>
      <c r="V5485">
        <f>YEAR(sales_order1[[#This Row],[date]])</f>
        <v>2022</v>
      </c>
      <c r="W5485" t="str">
        <f>TEXT(sales_order1[[#This Row],[date]], "Mmm")</f>
        <v>Jun</v>
      </c>
      <c r="X5485">
        <f>VALUE(TEXT(sales_order1[[#This Row],[date]], "D"))</f>
        <v>7</v>
      </c>
      <c r="Y5485">
        <v>23</v>
      </c>
    </row>
    <row r="5486" spans="1:25" x14ac:dyDescent="0.25">
      <c r="A5486" s="1">
        <v>44719</v>
      </c>
      <c r="B5486">
        <v>71083</v>
      </c>
      <c r="C5486" t="s">
        <v>194</v>
      </c>
      <c r="D5486" t="str">
        <f>VLOOKUP(sales_order1[[#This Row],[itemCode]],product_details3!B:C,2,0)</f>
        <v>CLNG150</v>
      </c>
      <c r="E5486" t="s">
        <v>195</v>
      </c>
      <c r="F5486" t="s">
        <v>45</v>
      </c>
      <c r="G5486">
        <v>200</v>
      </c>
      <c r="H5486">
        <v>12.75</v>
      </c>
      <c r="I5486">
        <v>2550</v>
      </c>
      <c r="J5486">
        <v>4.45</v>
      </c>
      <c r="K5486">
        <v>890</v>
      </c>
      <c r="L5486">
        <v>8.3000000000000007</v>
      </c>
      <c r="M5486">
        <v>0.65098039215686276</v>
      </c>
      <c r="N5486">
        <v>1660</v>
      </c>
      <c r="O5486" t="s">
        <v>559</v>
      </c>
      <c r="P5486" t="s">
        <v>560</v>
      </c>
      <c r="Q5486" t="s">
        <v>191</v>
      </c>
      <c r="R5486" t="s">
        <v>56</v>
      </c>
      <c r="S5486" t="s">
        <v>192</v>
      </c>
      <c r="T5486" t="s">
        <v>193</v>
      </c>
      <c r="U5486" t="s">
        <v>1191</v>
      </c>
      <c r="V5486">
        <f>YEAR(sales_order1[[#This Row],[date]])</f>
        <v>2022</v>
      </c>
      <c r="W5486" t="str">
        <f>TEXT(sales_order1[[#This Row],[date]], "Mmm")</f>
        <v>Jun</v>
      </c>
      <c r="X5486">
        <f>VALUE(TEXT(sales_order1[[#This Row],[date]], "D"))</f>
        <v>7</v>
      </c>
      <c r="Y5486">
        <v>23</v>
      </c>
    </row>
    <row r="5487" spans="1:25" x14ac:dyDescent="0.25">
      <c r="A5487" s="1">
        <v>44719</v>
      </c>
      <c r="B5487">
        <v>71084</v>
      </c>
      <c r="C5487" t="s">
        <v>309</v>
      </c>
      <c r="D5487" t="str">
        <f>VLOOKUP(sales_order1[[#This Row],[itemCode]],product_details3!B:C,2,0)</f>
        <v>MSKC100</v>
      </c>
      <c r="E5487" t="s">
        <v>310</v>
      </c>
      <c r="F5487" t="s">
        <v>137</v>
      </c>
      <c r="G5487">
        <v>250</v>
      </c>
      <c r="H5487">
        <v>19.95</v>
      </c>
      <c r="I5487">
        <v>4987.5</v>
      </c>
      <c r="J5487">
        <v>8.1999999999999993</v>
      </c>
      <c r="K5487">
        <v>2050</v>
      </c>
      <c r="L5487">
        <v>11.75</v>
      </c>
      <c r="M5487">
        <v>0.58897243107769426</v>
      </c>
      <c r="N5487">
        <v>2937.5</v>
      </c>
      <c r="O5487" t="s">
        <v>784</v>
      </c>
      <c r="P5487" t="s">
        <v>785</v>
      </c>
      <c r="Q5487" t="s">
        <v>93</v>
      </c>
      <c r="R5487" t="s">
        <v>72</v>
      </c>
      <c r="S5487" t="s">
        <v>260</v>
      </c>
      <c r="T5487" t="s">
        <v>611</v>
      </c>
      <c r="U5487" t="s">
        <v>1190</v>
      </c>
      <c r="V5487">
        <f>YEAR(sales_order1[[#This Row],[date]])</f>
        <v>2022</v>
      </c>
      <c r="W5487" t="str">
        <f>TEXT(sales_order1[[#This Row],[date]], "Mmm")</f>
        <v>Jun</v>
      </c>
      <c r="X5487">
        <f>VALUE(TEXT(sales_order1[[#This Row],[date]], "D"))</f>
        <v>7</v>
      </c>
      <c r="Y5487">
        <v>23</v>
      </c>
    </row>
    <row r="5488" spans="1:25" x14ac:dyDescent="0.25">
      <c r="A5488" s="1">
        <v>44719</v>
      </c>
      <c r="B5488">
        <v>71085</v>
      </c>
      <c r="C5488" t="s">
        <v>194</v>
      </c>
      <c r="D5488" t="str">
        <f>VLOOKUP(sales_order1[[#This Row],[itemCode]],product_details3!B:C,2,0)</f>
        <v>CLNG150</v>
      </c>
      <c r="E5488" t="s">
        <v>195</v>
      </c>
      <c r="F5488" t="s">
        <v>45</v>
      </c>
      <c r="G5488">
        <v>200</v>
      </c>
      <c r="H5488">
        <v>12.75</v>
      </c>
      <c r="I5488">
        <v>2550</v>
      </c>
      <c r="J5488">
        <v>4.45</v>
      </c>
      <c r="K5488">
        <v>890</v>
      </c>
      <c r="L5488">
        <v>8.3000000000000007</v>
      </c>
      <c r="M5488">
        <v>0.65098039215686276</v>
      </c>
      <c r="N5488">
        <v>1660</v>
      </c>
      <c r="O5488" t="s">
        <v>262</v>
      </c>
      <c r="P5488" t="s">
        <v>263</v>
      </c>
      <c r="Q5488" t="s">
        <v>264</v>
      </c>
      <c r="R5488" t="s">
        <v>56</v>
      </c>
      <c r="S5488" t="s">
        <v>133</v>
      </c>
      <c r="T5488" t="s">
        <v>265</v>
      </c>
      <c r="U5488" t="s">
        <v>1191</v>
      </c>
      <c r="V5488">
        <f>YEAR(sales_order1[[#This Row],[date]])</f>
        <v>2022</v>
      </c>
      <c r="W5488" t="str">
        <f>TEXT(sales_order1[[#This Row],[date]], "Mmm")</f>
        <v>Jun</v>
      </c>
      <c r="X5488">
        <f>VALUE(TEXT(sales_order1[[#This Row],[date]], "D"))</f>
        <v>7</v>
      </c>
      <c r="Y5488">
        <v>23</v>
      </c>
    </row>
    <row r="5489" spans="1:25" x14ac:dyDescent="0.25">
      <c r="A5489" s="1">
        <v>44719</v>
      </c>
      <c r="B5489">
        <v>71086</v>
      </c>
      <c r="C5489" t="s">
        <v>320</v>
      </c>
      <c r="D5489" t="str">
        <f>VLOOKUP(sales_order1[[#This Row],[itemCode]],product_details3!B:C,2,0)</f>
        <v>SCR50+100</v>
      </c>
      <c r="E5489" t="s">
        <v>321</v>
      </c>
      <c r="F5489" t="s">
        <v>61</v>
      </c>
      <c r="G5489">
        <v>250</v>
      </c>
      <c r="H5489">
        <v>26.25</v>
      </c>
      <c r="I5489">
        <v>6562.5</v>
      </c>
      <c r="J5489">
        <v>7.75</v>
      </c>
      <c r="K5489">
        <v>1937.5</v>
      </c>
      <c r="L5489">
        <v>18.5</v>
      </c>
      <c r="M5489">
        <v>0.70476190476190481</v>
      </c>
      <c r="N5489">
        <v>4625</v>
      </c>
      <c r="O5489" t="s">
        <v>508</v>
      </c>
      <c r="P5489" t="s">
        <v>509</v>
      </c>
      <c r="Q5489" t="s">
        <v>55</v>
      </c>
      <c r="R5489" t="s">
        <v>56</v>
      </c>
      <c r="S5489" t="s">
        <v>225</v>
      </c>
      <c r="T5489" t="s">
        <v>510</v>
      </c>
      <c r="U5489" t="s">
        <v>1191</v>
      </c>
      <c r="V5489">
        <f>YEAR(sales_order1[[#This Row],[date]])</f>
        <v>2022</v>
      </c>
      <c r="W5489" t="str">
        <f>TEXT(sales_order1[[#This Row],[date]], "Mmm")</f>
        <v>Jun</v>
      </c>
      <c r="X5489">
        <f>VALUE(TEXT(sales_order1[[#This Row],[date]], "D"))</f>
        <v>7</v>
      </c>
      <c r="Y5489">
        <v>23</v>
      </c>
    </row>
    <row r="5490" spans="1:25" x14ac:dyDescent="0.25">
      <c r="A5490" s="1">
        <v>44720</v>
      </c>
      <c r="B5490">
        <v>71087</v>
      </c>
      <c r="C5490" t="s">
        <v>86</v>
      </c>
      <c r="D5490" t="str">
        <f>VLOOKUP(sales_order1[[#This Row],[itemCode]],product_details3!B:C,2,0)</f>
        <v>SRMH30</v>
      </c>
      <c r="E5490" t="s">
        <v>87</v>
      </c>
      <c r="F5490" t="s">
        <v>30</v>
      </c>
      <c r="G5490">
        <v>50</v>
      </c>
      <c r="H5490">
        <v>21</v>
      </c>
      <c r="I5490">
        <v>1050</v>
      </c>
      <c r="J5490">
        <v>6.6</v>
      </c>
      <c r="K5490">
        <v>330</v>
      </c>
      <c r="L5490">
        <v>14.4</v>
      </c>
      <c r="M5490">
        <v>0.68571428571428572</v>
      </c>
      <c r="N5490">
        <v>720</v>
      </c>
      <c r="O5490" t="s">
        <v>567</v>
      </c>
      <c r="P5490" t="s">
        <v>568</v>
      </c>
      <c r="Q5490" t="s">
        <v>271</v>
      </c>
      <c r="R5490" t="s">
        <v>56</v>
      </c>
      <c r="S5490" t="s">
        <v>192</v>
      </c>
      <c r="T5490" t="s">
        <v>569</v>
      </c>
      <c r="U5490" t="s">
        <v>1191</v>
      </c>
      <c r="V5490">
        <f>YEAR(sales_order1[[#This Row],[date]])</f>
        <v>2022</v>
      </c>
      <c r="W5490" t="str">
        <f>TEXT(sales_order1[[#This Row],[date]], "Mmm")</f>
        <v>Jun</v>
      </c>
      <c r="X5490">
        <f>VALUE(TEXT(sales_order1[[#This Row],[date]], "D"))</f>
        <v>8</v>
      </c>
      <c r="Y5490">
        <v>23</v>
      </c>
    </row>
    <row r="5491" spans="1:25" x14ac:dyDescent="0.25">
      <c r="A5491" s="1">
        <v>44720</v>
      </c>
      <c r="B5491">
        <v>71088</v>
      </c>
      <c r="C5491" t="s">
        <v>390</v>
      </c>
      <c r="D5491" t="str">
        <f>VLOOKUP(sales_order1[[#This Row],[itemCode]],product_details3!B:C,2,0)</f>
        <v>MKRO150</v>
      </c>
      <c r="E5491" t="s">
        <v>391</v>
      </c>
      <c r="F5491" t="s">
        <v>151</v>
      </c>
      <c r="G5491">
        <v>50</v>
      </c>
      <c r="H5491">
        <v>11.95</v>
      </c>
      <c r="I5491">
        <v>597.5</v>
      </c>
      <c r="J5491">
        <v>5.2</v>
      </c>
      <c r="K5491">
        <v>260</v>
      </c>
      <c r="L5491">
        <v>6.75</v>
      </c>
      <c r="M5491">
        <v>0.56485355648535562</v>
      </c>
      <c r="N5491">
        <v>337.5</v>
      </c>
      <c r="O5491" t="s">
        <v>420</v>
      </c>
      <c r="P5491" t="s">
        <v>421</v>
      </c>
      <c r="Q5491" t="s">
        <v>77</v>
      </c>
      <c r="R5491" t="s">
        <v>72</v>
      </c>
      <c r="S5491" t="s">
        <v>78</v>
      </c>
      <c r="T5491" t="s">
        <v>422</v>
      </c>
      <c r="U5491" t="s">
        <v>1190</v>
      </c>
      <c r="V5491">
        <f>YEAR(sales_order1[[#This Row],[date]])</f>
        <v>2022</v>
      </c>
      <c r="W5491" t="str">
        <f>TEXT(sales_order1[[#This Row],[date]], "Mmm")</f>
        <v>Jun</v>
      </c>
      <c r="X5491">
        <f>VALUE(TEXT(sales_order1[[#This Row],[date]], "D"))</f>
        <v>8</v>
      </c>
      <c r="Y5491">
        <v>23</v>
      </c>
    </row>
    <row r="5492" spans="1:25" x14ac:dyDescent="0.25">
      <c r="A5492" s="1">
        <v>44720</v>
      </c>
      <c r="B5492">
        <v>71089</v>
      </c>
      <c r="C5492" t="s">
        <v>67</v>
      </c>
      <c r="D5492" t="str">
        <f>VLOOKUP(sales_order1[[#This Row],[itemCode]],product_details3!B:C,2,0)</f>
        <v>SRMH15</v>
      </c>
      <c r="E5492" t="s">
        <v>68</v>
      </c>
      <c r="F5492" t="s">
        <v>30</v>
      </c>
      <c r="G5492">
        <v>100</v>
      </c>
      <c r="H5492">
        <v>15.75</v>
      </c>
      <c r="I5492">
        <v>1575</v>
      </c>
      <c r="J5492">
        <v>5.45</v>
      </c>
      <c r="K5492">
        <v>545</v>
      </c>
      <c r="L5492">
        <v>10.3</v>
      </c>
      <c r="M5492">
        <v>0.65396825396825398</v>
      </c>
      <c r="N5492">
        <v>1030</v>
      </c>
      <c r="O5492" t="s">
        <v>640</v>
      </c>
      <c r="P5492" t="s">
        <v>641</v>
      </c>
      <c r="Q5492" t="s">
        <v>132</v>
      </c>
      <c r="R5492" t="s">
        <v>56</v>
      </c>
      <c r="S5492" t="s">
        <v>133</v>
      </c>
      <c r="T5492" t="s">
        <v>642</v>
      </c>
      <c r="U5492" t="s">
        <v>1191</v>
      </c>
      <c r="V5492">
        <f>YEAR(sales_order1[[#This Row],[date]])</f>
        <v>2022</v>
      </c>
      <c r="W5492" t="str">
        <f>TEXT(sales_order1[[#This Row],[date]], "Mmm")</f>
        <v>Jun</v>
      </c>
      <c r="X5492">
        <f>VALUE(TEXT(sales_order1[[#This Row],[date]], "D"))</f>
        <v>8</v>
      </c>
      <c r="Y5492">
        <v>23</v>
      </c>
    </row>
    <row r="5493" spans="1:25" x14ac:dyDescent="0.25">
      <c r="A5493" s="1">
        <v>44720</v>
      </c>
      <c r="B5493">
        <v>71090</v>
      </c>
      <c r="C5493" t="s">
        <v>59</v>
      </c>
      <c r="D5493" t="str">
        <f>VLOOKUP(sales_order1[[#This Row],[itemCode]],product_details3!B:C,2,0)</f>
        <v>SCRS3050</v>
      </c>
      <c r="E5493" t="s">
        <v>60</v>
      </c>
      <c r="F5493" t="s">
        <v>61</v>
      </c>
      <c r="G5493">
        <v>150</v>
      </c>
      <c r="H5493">
        <v>19.649999999999999</v>
      </c>
      <c r="I5493">
        <v>2947.5</v>
      </c>
      <c r="J5493">
        <v>6.55</v>
      </c>
      <c r="K5493">
        <v>982.5</v>
      </c>
      <c r="L5493">
        <v>13.1</v>
      </c>
      <c r="M5493">
        <v>0.66666666666666663</v>
      </c>
      <c r="N5493">
        <v>1965</v>
      </c>
      <c r="O5493" t="s">
        <v>206</v>
      </c>
      <c r="P5493" t="s">
        <v>207</v>
      </c>
      <c r="Q5493" t="s">
        <v>71</v>
      </c>
      <c r="R5493" t="s">
        <v>72</v>
      </c>
      <c r="S5493" t="s">
        <v>73</v>
      </c>
      <c r="T5493" t="s">
        <v>208</v>
      </c>
      <c r="U5493" t="s">
        <v>1190</v>
      </c>
      <c r="V5493">
        <f>YEAR(sales_order1[[#This Row],[date]])</f>
        <v>2022</v>
      </c>
      <c r="W5493" t="str">
        <f>TEXT(sales_order1[[#This Row],[date]], "Mmm")</f>
        <v>Jun</v>
      </c>
      <c r="X5493">
        <f>VALUE(TEXT(sales_order1[[#This Row],[date]], "D"))</f>
        <v>8</v>
      </c>
      <c r="Y5493">
        <v>23</v>
      </c>
    </row>
    <row r="5494" spans="1:25" x14ac:dyDescent="0.25">
      <c r="A5494" s="1">
        <v>44720</v>
      </c>
      <c r="B5494">
        <v>71091</v>
      </c>
      <c r="C5494" t="s">
        <v>19</v>
      </c>
      <c r="D5494" t="str">
        <f>VLOOKUP(sales_order1[[#This Row],[itemCode]],product_details3!B:C,2,0)</f>
        <v>MSTH100</v>
      </c>
      <c r="E5494" t="s">
        <v>20</v>
      </c>
      <c r="F5494" t="s">
        <v>21</v>
      </c>
      <c r="G5494">
        <v>100</v>
      </c>
      <c r="H5494">
        <v>26.25</v>
      </c>
      <c r="I5494">
        <v>2625</v>
      </c>
      <c r="J5494">
        <v>7.75</v>
      </c>
      <c r="K5494">
        <v>775</v>
      </c>
      <c r="L5494">
        <v>18.5</v>
      </c>
      <c r="M5494">
        <v>0.70476190476190481</v>
      </c>
      <c r="N5494">
        <v>1850</v>
      </c>
      <c r="O5494" t="s">
        <v>454</v>
      </c>
      <c r="P5494" t="s">
        <v>455</v>
      </c>
      <c r="Q5494" t="s">
        <v>71</v>
      </c>
      <c r="R5494" t="s">
        <v>72</v>
      </c>
      <c r="S5494" t="s">
        <v>73</v>
      </c>
      <c r="T5494" t="s">
        <v>456</v>
      </c>
      <c r="U5494" t="s">
        <v>1190</v>
      </c>
      <c r="V5494">
        <f>YEAR(sales_order1[[#This Row],[date]])</f>
        <v>2022</v>
      </c>
      <c r="W5494" t="str">
        <f>TEXT(sales_order1[[#This Row],[date]], "Mmm")</f>
        <v>Jun</v>
      </c>
      <c r="X5494">
        <f>VALUE(TEXT(sales_order1[[#This Row],[date]], "D"))</f>
        <v>8</v>
      </c>
      <c r="Y5494">
        <v>23</v>
      </c>
    </row>
    <row r="5495" spans="1:25" x14ac:dyDescent="0.25">
      <c r="A5495" s="1">
        <v>44720</v>
      </c>
      <c r="B5495">
        <v>71092</v>
      </c>
      <c r="C5495" t="s">
        <v>128</v>
      </c>
      <c r="D5495" t="str">
        <f>VLOOKUP(sales_order1[[#This Row],[itemCode]],product_details3!B:C,2,0)</f>
        <v>SCRT100</v>
      </c>
      <c r="E5495" t="s">
        <v>129</v>
      </c>
      <c r="F5495" t="s">
        <v>61</v>
      </c>
      <c r="G5495">
        <v>400</v>
      </c>
      <c r="H5495">
        <v>28.25</v>
      </c>
      <c r="I5495">
        <v>11300</v>
      </c>
      <c r="J5495">
        <v>9</v>
      </c>
      <c r="K5495">
        <v>3600</v>
      </c>
      <c r="L5495">
        <v>19.25</v>
      </c>
      <c r="M5495">
        <v>0.68141592920353977</v>
      </c>
      <c r="N5495">
        <v>7700</v>
      </c>
      <c r="O5495" t="s">
        <v>769</v>
      </c>
      <c r="P5495" t="s">
        <v>770</v>
      </c>
      <c r="Q5495" t="s">
        <v>378</v>
      </c>
      <c r="R5495" t="s">
        <v>72</v>
      </c>
      <c r="S5495" t="s">
        <v>545</v>
      </c>
      <c r="T5495" t="s">
        <v>546</v>
      </c>
      <c r="U5495" t="s">
        <v>1188</v>
      </c>
      <c r="V5495">
        <f>YEAR(sales_order1[[#This Row],[date]])</f>
        <v>2022</v>
      </c>
      <c r="W5495" t="str">
        <f>TEXT(sales_order1[[#This Row],[date]], "Mmm")</f>
        <v>Jun</v>
      </c>
      <c r="X5495">
        <f>VALUE(TEXT(sales_order1[[#This Row],[date]], "D"))</f>
        <v>8</v>
      </c>
      <c r="Y5495">
        <v>23</v>
      </c>
    </row>
    <row r="5496" spans="1:25" x14ac:dyDescent="0.25">
      <c r="A5496" s="1">
        <v>44720</v>
      </c>
      <c r="B5496">
        <v>71093</v>
      </c>
      <c r="C5496" t="s">
        <v>209</v>
      </c>
      <c r="D5496" t="str">
        <f>VLOOKUP(sales_order1[[#This Row],[itemCode]],product_details3!B:C,2,0)</f>
        <v>CLNG50</v>
      </c>
      <c r="E5496" t="s">
        <v>210</v>
      </c>
      <c r="F5496" t="s">
        <v>45</v>
      </c>
      <c r="G5496">
        <v>50</v>
      </c>
      <c r="H5496">
        <v>6.5</v>
      </c>
      <c r="I5496">
        <v>325</v>
      </c>
      <c r="J5496">
        <v>2.2999999999999998</v>
      </c>
      <c r="K5496">
        <v>115</v>
      </c>
      <c r="L5496">
        <v>4.2</v>
      </c>
      <c r="M5496">
        <v>0.64615384615384619</v>
      </c>
      <c r="N5496">
        <v>210</v>
      </c>
      <c r="O5496" t="s">
        <v>253</v>
      </c>
      <c r="P5496" t="s">
        <v>254</v>
      </c>
      <c r="Q5496" t="s">
        <v>191</v>
      </c>
      <c r="R5496" t="s">
        <v>56</v>
      </c>
      <c r="S5496" t="s">
        <v>192</v>
      </c>
      <c r="T5496" t="s">
        <v>255</v>
      </c>
      <c r="U5496" t="s">
        <v>1191</v>
      </c>
      <c r="V5496">
        <f>YEAR(sales_order1[[#This Row],[date]])</f>
        <v>2022</v>
      </c>
      <c r="W5496" t="str">
        <f>TEXT(sales_order1[[#This Row],[date]], "Mmm")</f>
        <v>Jun</v>
      </c>
      <c r="X5496">
        <f>VALUE(TEXT(sales_order1[[#This Row],[date]], "D"))</f>
        <v>8</v>
      </c>
      <c r="Y5496">
        <v>23</v>
      </c>
    </row>
    <row r="5497" spans="1:25" x14ac:dyDescent="0.25">
      <c r="A5497" s="1">
        <v>44720</v>
      </c>
      <c r="B5497">
        <v>71094</v>
      </c>
      <c r="C5497" t="s">
        <v>135</v>
      </c>
      <c r="D5497" t="str">
        <f>VLOOKUP(sales_order1[[#This Row],[itemCode]],product_details3!B:C,2,0)</f>
        <v>MSKSH</v>
      </c>
      <c r="E5497" t="s">
        <v>136</v>
      </c>
      <c r="F5497" t="s">
        <v>137</v>
      </c>
      <c r="G5497">
        <v>50</v>
      </c>
      <c r="H5497">
        <v>18.75</v>
      </c>
      <c r="I5497">
        <v>937.5</v>
      </c>
      <c r="J5497">
        <v>7.45</v>
      </c>
      <c r="K5497">
        <v>372.5</v>
      </c>
      <c r="L5497">
        <v>11.3</v>
      </c>
      <c r="M5497">
        <v>0.60266666666666668</v>
      </c>
      <c r="N5497">
        <v>565</v>
      </c>
      <c r="O5497" t="s">
        <v>543</v>
      </c>
      <c r="P5497" t="s">
        <v>544</v>
      </c>
      <c r="Q5497" t="s">
        <v>378</v>
      </c>
      <c r="R5497" t="s">
        <v>72</v>
      </c>
      <c r="S5497" t="s">
        <v>545</v>
      </c>
      <c r="T5497" t="s">
        <v>546</v>
      </c>
      <c r="U5497" t="s">
        <v>1188</v>
      </c>
      <c r="V5497">
        <f>YEAR(sales_order1[[#This Row],[date]])</f>
        <v>2022</v>
      </c>
      <c r="W5497" t="str">
        <f>TEXT(sales_order1[[#This Row],[date]], "Mmm")</f>
        <v>Jun</v>
      </c>
      <c r="X5497">
        <f>VALUE(TEXT(sales_order1[[#This Row],[date]], "D"))</f>
        <v>8</v>
      </c>
      <c r="Y5497">
        <v>23</v>
      </c>
    </row>
    <row r="5498" spans="1:25" x14ac:dyDescent="0.25">
      <c r="A5498" s="1">
        <v>44720</v>
      </c>
      <c r="B5498">
        <v>71095</v>
      </c>
      <c r="C5498" t="s">
        <v>103</v>
      </c>
      <c r="D5498" t="str">
        <f>VLOOKUP(sales_order1[[#This Row],[itemCode]],product_details3!B:C,2,0)</f>
        <v>SCRT50</v>
      </c>
      <c r="E5498" t="s">
        <v>104</v>
      </c>
      <c r="F5498" t="s">
        <v>61</v>
      </c>
      <c r="G5498">
        <v>450</v>
      </c>
      <c r="H5498">
        <v>16.95</v>
      </c>
      <c r="I5498">
        <v>7627.5</v>
      </c>
      <c r="J5498">
        <v>5.2</v>
      </c>
      <c r="K5498">
        <v>2340</v>
      </c>
      <c r="L5498">
        <v>11.75</v>
      </c>
      <c r="M5498">
        <v>0.69321533923303835</v>
      </c>
      <c r="N5498">
        <v>5287.5</v>
      </c>
      <c r="O5498" t="s">
        <v>266</v>
      </c>
      <c r="P5498" t="s">
        <v>267</v>
      </c>
      <c r="Q5498" t="s">
        <v>154</v>
      </c>
      <c r="R5498" t="s">
        <v>56</v>
      </c>
      <c r="S5498" t="s">
        <v>133</v>
      </c>
      <c r="T5498" t="s">
        <v>268</v>
      </c>
      <c r="U5498" t="s">
        <v>1191</v>
      </c>
      <c r="V5498">
        <f>YEAR(sales_order1[[#This Row],[date]])</f>
        <v>2022</v>
      </c>
      <c r="W5498" t="str">
        <f>TEXT(sales_order1[[#This Row],[date]], "Mmm")</f>
        <v>Jun</v>
      </c>
      <c r="X5498">
        <f>VALUE(TEXT(sales_order1[[#This Row],[date]], "D"))</f>
        <v>8</v>
      </c>
      <c r="Y5498">
        <v>23</v>
      </c>
    </row>
    <row r="5499" spans="1:25" x14ac:dyDescent="0.25">
      <c r="A5499" s="1">
        <v>44720</v>
      </c>
      <c r="B5499">
        <v>71096</v>
      </c>
      <c r="C5499" t="s">
        <v>80</v>
      </c>
      <c r="D5499" t="str">
        <f>VLOOKUP(sales_order1[[#This Row],[itemCode]],product_details3!B:C,2,0)</f>
        <v>MSTA50</v>
      </c>
      <c r="E5499" t="s">
        <v>81</v>
      </c>
      <c r="F5499" t="s">
        <v>21</v>
      </c>
      <c r="G5499">
        <v>250</v>
      </c>
      <c r="H5499">
        <v>19.649999999999999</v>
      </c>
      <c r="I5499">
        <v>4912.5</v>
      </c>
      <c r="J5499">
        <v>6.55</v>
      </c>
      <c r="K5499">
        <v>1637.5</v>
      </c>
      <c r="L5499">
        <v>13.1</v>
      </c>
      <c r="M5499">
        <v>0.66666666666666663</v>
      </c>
      <c r="N5499">
        <v>3275</v>
      </c>
      <c r="O5499" t="s">
        <v>627</v>
      </c>
      <c r="P5499" t="s">
        <v>628</v>
      </c>
      <c r="Q5499" t="s">
        <v>264</v>
      </c>
      <c r="R5499" t="s">
        <v>56</v>
      </c>
      <c r="S5499" t="s">
        <v>133</v>
      </c>
      <c r="T5499" t="s">
        <v>629</v>
      </c>
      <c r="U5499" t="s">
        <v>1191</v>
      </c>
      <c r="V5499">
        <f>YEAR(sales_order1[[#This Row],[date]])</f>
        <v>2022</v>
      </c>
      <c r="W5499" t="str">
        <f>TEXT(sales_order1[[#This Row],[date]], "Mmm")</f>
        <v>Jun</v>
      </c>
      <c r="X5499">
        <f>VALUE(TEXT(sales_order1[[#This Row],[date]], "D"))</f>
        <v>8</v>
      </c>
      <c r="Y5499">
        <v>23</v>
      </c>
    </row>
    <row r="5500" spans="1:25" x14ac:dyDescent="0.25">
      <c r="A5500" s="1">
        <v>44720</v>
      </c>
      <c r="B5500">
        <v>71097</v>
      </c>
      <c r="C5500" t="s">
        <v>86</v>
      </c>
      <c r="D5500" t="str">
        <f>VLOOKUP(sales_order1[[#This Row],[itemCode]],product_details3!B:C,2,0)</f>
        <v>SRMH30</v>
      </c>
      <c r="E5500" t="s">
        <v>87</v>
      </c>
      <c r="F5500" t="s">
        <v>30</v>
      </c>
      <c r="G5500">
        <v>250</v>
      </c>
      <c r="H5500">
        <v>21</v>
      </c>
      <c r="I5500">
        <v>5250</v>
      </c>
      <c r="J5500">
        <v>6.6</v>
      </c>
      <c r="K5500">
        <v>1650</v>
      </c>
      <c r="L5500">
        <v>14.4</v>
      </c>
      <c r="M5500">
        <v>0.68571428571428572</v>
      </c>
      <c r="N5500">
        <v>3600</v>
      </c>
      <c r="O5500" t="s">
        <v>420</v>
      </c>
      <c r="P5500" t="s">
        <v>421</v>
      </c>
      <c r="Q5500" t="s">
        <v>77</v>
      </c>
      <c r="R5500" t="s">
        <v>72</v>
      </c>
      <c r="S5500" t="s">
        <v>78</v>
      </c>
      <c r="T5500" t="s">
        <v>422</v>
      </c>
      <c r="U5500" t="s">
        <v>1190</v>
      </c>
      <c r="V5500">
        <f>YEAR(sales_order1[[#This Row],[date]])</f>
        <v>2022</v>
      </c>
      <c r="W5500" t="str">
        <f>TEXT(sales_order1[[#This Row],[date]], "Mmm")</f>
        <v>Jun</v>
      </c>
      <c r="X5500">
        <f>VALUE(TEXT(sales_order1[[#This Row],[date]], "D"))</f>
        <v>8</v>
      </c>
      <c r="Y5500">
        <v>23</v>
      </c>
    </row>
    <row r="5501" spans="1:25" x14ac:dyDescent="0.25">
      <c r="A5501" s="1">
        <v>44720</v>
      </c>
      <c r="B5501">
        <v>71098</v>
      </c>
      <c r="C5501" t="s">
        <v>374</v>
      </c>
      <c r="D5501" t="str">
        <f>VLOOKUP(sales_order1[[#This Row],[itemCode]],product_details3!B:C,2,0)</f>
        <v>EXFC50</v>
      </c>
      <c r="E5501" t="s">
        <v>375</v>
      </c>
      <c r="F5501" t="s">
        <v>183</v>
      </c>
      <c r="G5501">
        <v>100</v>
      </c>
      <c r="H5501">
        <v>19.649999999999999</v>
      </c>
      <c r="I5501">
        <v>1965</v>
      </c>
      <c r="J5501">
        <v>7.55</v>
      </c>
      <c r="K5501">
        <v>755</v>
      </c>
      <c r="L5501">
        <v>12.1</v>
      </c>
      <c r="M5501">
        <v>0.61577608142493634</v>
      </c>
      <c r="N5501">
        <v>1210</v>
      </c>
      <c r="O5501" t="s">
        <v>835</v>
      </c>
      <c r="P5501" t="s">
        <v>836</v>
      </c>
      <c r="Q5501" t="s">
        <v>271</v>
      </c>
      <c r="R5501" t="s">
        <v>56</v>
      </c>
      <c r="S5501" t="s">
        <v>192</v>
      </c>
      <c r="T5501" t="s">
        <v>272</v>
      </c>
      <c r="U5501" t="s">
        <v>1191</v>
      </c>
      <c r="V5501">
        <f>YEAR(sales_order1[[#This Row],[date]])</f>
        <v>2022</v>
      </c>
      <c r="W5501" t="str">
        <f>TEXT(sales_order1[[#This Row],[date]], "Mmm")</f>
        <v>Jun</v>
      </c>
      <c r="X5501">
        <f>VALUE(TEXT(sales_order1[[#This Row],[date]], "D"))</f>
        <v>8</v>
      </c>
      <c r="Y5501">
        <v>23</v>
      </c>
    </row>
    <row r="5502" spans="1:25" x14ac:dyDescent="0.25">
      <c r="A5502" s="1">
        <v>44721</v>
      </c>
      <c r="B5502">
        <v>71099</v>
      </c>
      <c r="C5502" t="s">
        <v>235</v>
      </c>
      <c r="D5502" t="str">
        <f>VLOOKUP(sales_order1[[#This Row],[itemCode]],product_details3!B:C,2,0)</f>
        <v>CLNF150</v>
      </c>
      <c r="E5502" t="s">
        <v>236</v>
      </c>
      <c r="F5502" t="s">
        <v>45</v>
      </c>
      <c r="G5502">
        <v>50</v>
      </c>
      <c r="H5502">
        <v>13.95</v>
      </c>
      <c r="I5502">
        <v>697.5</v>
      </c>
      <c r="J5502">
        <v>5.2</v>
      </c>
      <c r="K5502">
        <v>260</v>
      </c>
      <c r="L5502">
        <v>8.75</v>
      </c>
      <c r="M5502">
        <v>0.62724014336917566</v>
      </c>
      <c r="N5502">
        <v>437.5</v>
      </c>
      <c r="O5502" t="s">
        <v>322</v>
      </c>
      <c r="P5502" t="s">
        <v>323</v>
      </c>
      <c r="Q5502" t="s">
        <v>39</v>
      </c>
      <c r="R5502" t="s">
        <v>40</v>
      </c>
      <c r="S5502" t="s">
        <v>41</v>
      </c>
      <c r="T5502" t="s">
        <v>324</v>
      </c>
      <c r="U5502" t="s">
        <v>1188</v>
      </c>
      <c r="V5502">
        <f>YEAR(sales_order1[[#This Row],[date]])</f>
        <v>2022</v>
      </c>
      <c r="W5502" t="str">
        <f>TEXT(sales_order1[[#This Row],[date]], "Mmm")</f>
        <v>Jun</v>
      </c>
      <c r="X5502">
        <f>VALUE(TEXT(sales_order1[[#This Row],[date]], "D"))</f>
        <v>9</v>
      </c>
      <c r="Y5502">
        <v>23</v>
      </c>
    </row>
    <row r="5503" spans="1:25" x14ac:dyDescent="0.25">
      <c r="A5503" s="1">
        <v>44721</v>
      </c>
      <c r="B5503">
        <v>71100</v>
      </c>
      <c r="C5503" t="s">
        <v>325</v>
      </c>
      <c r="D5503" t="str">
        <f>VLOOKUP(sales_order1[[#This Row],[itemCode]],product_details3!B:C,2,0)</f>
        <v>EXFG100</v>
      </c>
      <c r="E5503" t="s">
        <v>326</v>
      </c>
      <c r="F5503" t="s">
        <v>183</v>
      </c>
      <c r="G5503">
        <v>250</v>
      </c>
      <c r="H5503">
        <v>20.75</v>
      </c>
      <c r="I5503">
        <v>5187.5</v>
      </c>
      <c r="J5503">
        <v>7.45</v>
      </c>
      <c r="K5503">
        <v>1862.5</v>
      </c>
      <c r="L5503">
        <v>13.3</v>
      </c>
      <c r="M5503">
        <v>0.64096385542168677</v>
      </c>
      <c r="N5503">
        <v>3325</v>
      </c>
      <c r="O5503" t="s">
        <v>761</v>
      </c>
      <c r="P5503" t="s">
        <v>762</v>
      </c>
      <c r="Q5503" t="s">
        <v>24</v>
      </c>
      <c r="R5503" t="s">
        <v>25</v>
      </c>
      <c r="S5503" t="s">
        <v>33</v>
      </c>
      <c r="T5503" t="s">
        <v>705</v>
      </c>
      <c r="U5503" t="s">
        <v>1191</v>
      </c>
      <c r="V5503">
        <f>YEAR(sales_order1[[#This Row],[date]])</f>
        <v>2022</v>
      </c>
      <c r="W5503" t="str">
        <f>TEXT(sales_order1[[#This Row],[date]], "Mmm")</f>
        <v>Jun</v>
      </c>
      <c r="X5503">
        <f>VALUE(TEXT(sales_order1[[#This Row],[date]], "D"))</f>
        <v>9</v>
      </c>
      <c r="Y5503">
        <v>23</v>
      </c>
    </row>
    <row r="5504" spans="1:25" x14ac:dyDescent="0.25">
      <c r="A5504" s="1">
        <v>44721</v>
      </c>
      <c r="B5504">
        <v>71101</v>
      </c>
      <c r="C5504" t="s">
        <v>390</v>
      </c>
      <c r="D5504" t="str">
        <f>VLOOKUP(sales_order1[[#This Row],[itemCode]],product_details3!B:C,2,0)</f>
        <v>MKRO150</v>
      </c>
      <c r="E5504" t="s">
        <v>391</v>
      </c>
      <c r="F5504" t="s">
        <v>151</v>
      </c>
      <c r="G5504">
        <v>250</v>
      </c>
      <c r="H5504">
        <v>11.95</v>
      </c>
      <c r="I5504">
        <v>2987.5</v>
      </c>
      <c r="J5504">
        <v>5.2</v>
      </c>
      <c r="K5504">
        <v>1300</v>
      </c>
      <c r="L5504">
        <v>6.75</v>
      </c>
      <c r="M5504">
        <v>0.56485355648535562</v>
      </c>
      <c r="N5504">
        <v>1687.5</v>
      </c>
      <c r="O5504" t="s">
        <v>660</v>
      </c>
      <c r="P5504" t="s">
        <v>661</v>
      </c>
      <c r="Q5504" t="s">
        <v>378</v>
      </c>
      <c r="R5504" t="s">
        <v>72</v>
      </c>
      <c r="S5504" t="s">
        <v>662</v>
      </c>
      <c r="T5504" t="s">
        <v>663</v>
      </c>
      <c r="U5504" t="s">
        <v>1188</v>
      </c>
      <c r="V5504">
        <f>YEAR(sales_order1[[#This Row],[date]])</f>
        <v>2022</v>
      </c>
      <c r="W5504" t="str">
        <f>TEXT(sales_order1[[#This Row],[date]], "Mmm")</f>
        <v>Jun</v>
      </c>
      <c r="X5504">
        <f>VALUE(TEXT(sales_order1[[#This Row],[date]], "D"))</f>
        <v>9</v>
      </c>
      <c r="Y5504">
        <v>23</v>
      </c>
    </row>
    <row r="5505" spans="1:25" x14ac:dyDescent="0.25">
      <c r="A5505" s="1">
        <v>44721</v>
      </c>
      <c r="B5505">
        <v>71102</v>
      </c>
      <c r="C5505" t="s">
        <v>362</v>
      </c>
      <c r="D5505" t="str">
        <f>VLOOKUP(sales_order1[[#This Row],[itemCode]],product_details3!B:C,2,0)</f>
        <v>MSKO100</v>
      </c>
      <c r="E5505" t="s">
        <v>363</v>
      </c>
      <c r="F5505" t="s">
        <v>137</v>
      </c>
      <c r="G5505">
        <v>200</v>
      </c>
      <c r="H5505">
        <v>22.65</v>
      </c>
      <c r="I5505">
        <v>4530</v>
      </c>
      <c r="J5505">
        <v>9.5500000000000007</v>
      </c>
      <c r="K5505">
        <v>1910</v>
      </c>
      <c r="L5505">
        <v>13.1</v>
      </c>
      <c r="M5505">
        <v>0.57836644591611486</v>
      </c>
      <c r="N5505">
        <v>2620</v>
      </c>
      <c r="O5505" t="s">
        <v>75</v>
      </c>
      <c r="P5505" t="s">
        <v>76</v>
      </c>
      <c r="Q5505" t="s">
        <v>77</v>
      </c>
      <c r="R5505" t="s">
        <v>72</v>
      </c>
      <c r="S5505" t="s">
        <v>78</v>
      </c>
      <c r="T5505" t="s">
        <v>79</v>
      </c>
      <c r="U5505" t="s">
        <v>1190</v>
      </c>
      <c r="V5505">
        <f>YEAR(sales_order1[[#This Row],[date]])</f>
        <v>2022</v>
      </c>
      <c r="W5505" t="str">
        <f>TEXT(sales_order1[[#This Row],[date]], "Mmm")</f>
        <v>Jun</v>
      </c>
      <c r="X5505">
        <f>VALUE(TEXT(sales_order1[[#This Row],[date]], "D"))</f>
        <v>9</v>
      </c>
      <c r="Y5505">
        <v>23</v>
      </c>
    </row>
    <row r="5506" spans="1:25" x14ac:dyDescent="0.25">
      <c r="A5506" s="1">
        <v>44721</v>
      </c>
      <c r="B5506">
        <v>71103</v>
      </c>
      <c r="C5506" t="s">
        <v>194</v>
      </c>
      <c r="D5506" t="str">
        <f>VLOOKUP(sales_order1[[#This Row],[itemCode]],product_details3!B:C,2,0)</f>
        <v>CLNG150</v>
      </c>
      <c r="E5506" t="s">
        <v>195</v>
      </c>
      <c r="F5506" t="s">
        <v>45</v>
      </c>
      <c r="G5506">
        <v>250</v>
      </c>
      <c r="H5506">
        <v>12.75</v>
      </c>
      <c r="I5506">
        <v>3187.5</v>
      </c>
      <c r="J5506">
        <v>4.45</v>
      </c>
      <c r="K5506">
        <v>1112.5</v>
      </c>
      <c r="L5506">
        <v>8.3000000000000007</v>
      </c>
      <c r="M5506">
        <v>0.65098039215686276</v>
      </c>
      <c r="N5506">
        <v>2075</v>
      </c>
      <c r="O5506" t="s">
        <v>457</v>
      </c>
      <c r="P5506" t="s">
        <v>458</v>
      </c>
      <c r="Q5506" t="s">
        <v>383</v>
      </c>
      <c r="R5506" t="s">
        <v>72</v>
      </c>
      <c r="S5506" t="s">
        <v>459</v>
      </c>
      <c r="T5506" t="s">
        <v>460</v>
      </c>
      <c r="U5506" t="s">
        <v>1188</v>
      </c>
      <c r="V5506">
        <f>YEAR(sales_order1[[#This Row],[date]])</f>
        <v>2022</v>
      </c>
      <c r="W5506" t="str">
        <f>TEXT(sales_order1[[#This Row],[date]], "Mmm")</f>
        <v>Jun</v>
      </c>
      <c r="X5506">
        <f>VALUE(TEXT(sales_order1[[#This Row],[date]], "D"))</f>
        <v>9</v>
      </c>
      <c r="Y5506">
        <v>23</v>
      </c>
    </row>
    <row r="5507" spans="1:25" x14ac:dyDescent="0.25">
      <c r="A5507" s="1">
        <v>44721</v>
      </c>
      <c r="B5507">
        <v>71104</v>
      </c>
      <c r="C5507" t="s">
        <v>327</v>
      </c>
      <c r="D5507" t="str">
        <f>VLOOKUP(sales_order1[[#This Row],[itemCode]],product_details3!B:C,2,0)</f>
        <v>SCR50+50</v>
      </c>
      <c r="E5507" t="s">
        <v>328</v>
      </c>
      <c r="F5507" t="s">
        <v>61</v>
      </c>
      <c r="G5507">
        <v>50</v>
      </c>
      <c r="H5507">
        <v>15.75</v>
      </c>
      <c r="I5507">
        <v>787.5</v>
      </c>
      <c r="J5507">
        <v>4.45</v>
      </c>
      <c r="K5507">
        <v>222.5</v>
      </c>
      <c r="L5507">
        <v>11.3</v>
      </c>
      <c r="M5507">
        <v>0.71746031746031746</v>
      </c>
      <c r="N5507">
        <v>565</v>
      </c>
      <c r="O5507" t="s">
        <v>561</v>
      </c>
      <c r="P5507" t="s">
        <v>562</v>
      </c>
      <c r="Q5507" t="s">
        <v>378</v>
      </c>
      <c r="R5507" t="s">
        <v>72</v>
      </c>
      <c r="S5507" t="s">
        <v>563</v>
      </c>
      <c r="T5507" t="s">
        <v>58</v>
      </c>
      <c r="U5507" t="s">
        <v>1188</v>
      </c>
      <c r="V5507">
        <f>YEAR(sales_order1[[#This Row],[date]])</f>
        <v>2022</v>
      </c>
      <c r="W5507" t="str">
        <f>TEXT(sales_order1[[#This Row],[date]], "Mmm")</f>
        <v>Jun</v>
      </c>
      <c r="X5507">
        <f>VALUE(TEXT(sales_order1[[#This Row],[date]], "D"))</f>
        <v>9</v>
      </c>
      <c r="Y5507">
        <v>23</v>
      </c>
    </row>
    <row r="5508" spans="1:25" x14ac:dyDescent="0.25">
      <c r="A5508" s="1">
        <v>44721</v>
      </c>
      <c r="B5508">
        <v>71105</v>
      </c>
      <c r="C5508" t="s">
        <v>28</v>
      </c>
      <c r="D5508" t="str">
        <f>VLOOKUP(sales_order1[[#This Row],[itemCode]],product_details3!B:C,2,0)</f>
        <v>SRMC30</v>
      </c>
      <c r="E5508" t="s">
        <v>29</v>
      </c>
      <c r="F5508" t="s">
        <v>30</v>
      </c>
      <c r="G5508">
        <v>250</v>
      </c>
      <c r="H5508">
        <v>22.6</v>
      </c>
      <c r="I5508">
        <v>5650</v>
      </c>
      <c r="J5508">
        <v>7.6</v>
      </c>
      <c r="K5508">
        <v>1900</v>
      </c>
      <c r="L5508">
        <v>15</v>
      </c>
      <c r="M5508">
        <v>0.66371681415929207</v>
      </c>
      <c r="N5508">
        <v>3750</v>
      </c>
      <c r="O5508" t="s">
        <v>478</v>
      </c>
      <c r="P5508" t="s">
        <v>479</v>
      </c>
      <c r="Q5508" t="s">
        <v>186</v>
      </c>
      <c r="R5508" t="s">
        <v>112</v>
      </c>
      <c r="S5508" t="s">
        <v>246</v>
      </c>
      <c r="T5508" t="s">
        <v>480</v>
      </c>
      <c r="U5508" t="s">
        <v>1189</v>
      </c>
      <c r="V5508">
        <f>YEAR(sales_order1[[#This Row],[date]])</f>
        <v>2022</v>
      </c>
      <c r="W5508" t="str">
        <f>TEXT(sales_order1[[#This Row],[date]], "Mmm")</f>
        <v>Jun</v>
      </c>
      <c r="X5508">
        <f>VALUE(TEXT(sales_order1[[#This Row],[date]], "D"))</f>
        <v>9</v>
      </c>
      <c r="Y5508">
        <v>23</v>
      </c>
    </row>
    <row r="5509" spans="1:25" x14ac:dyDescent="0.25">
      <c r="A5509" s="1">
        <v>44721</v>
      </c>
      <c r="B5509">
        <v>71106</v>
      </c>
      <c r="C5509" t="s">
        <v>235</v>
      </c>
      <c r="D5509" t="str">
        <f>VLOOKUP(sales_order1[[#This Row],[itemCode]],product_details3!B:C,2,0)</f>
        <v>CLNF150</v>
      </c>
      <c r="E5509" t="s">
        <v>236</v>
      </c>
      <c r="F5509" t="s">
        <v>45</v>
      </c>
      <c r="G5509">
        <v>200</v>
      </c>
      <c r="H5509">
        <v>13.95</v>
      </c>
      <c r="I5509">
        <v>2790</v>
      </c>
      <c r="J5509">
        <v>5.2</v>
      </c>
      <c r="K5509">
        <v>1040</v>
      </c>
      <c r="L5509">
        <v>8.75</v>
      </c>
      <c r="M5509">
        <v>0.62724014336917566</v>
      </c>
      <c r="N5509">
        <v>1750</v>
      </c>
      <c r="O5509" t="s">
        <v>810</v>
      </c>
      <c r="P5509" t="s">
        <v>811</v>
      </c>
      <c r="Q5509" t="s">
        <v>239</v>
      </c>
      <c r="R5509" t="s">
        <v>112</v>
      </c>
      <c r="S5509" t="s">
        <v>368</v>
      </c>
      <c r="T5509" t="s">
        <v>369</v>
      </c>
      <c r="U5509" t="s">
        <v>1189</v>
      </c>
      <c r="V5509">
        <f>YEAR(sales_order1[[#This Row],[date]])</f>
        <v>2022</v>
      </c>
      <c r="W5509" t="str">
        <f>TEXT(sales_order1[[#This Row],[date]], "Mmm")</f>
        <v>Jun</v>
      </c>
      <c r="X5509">
        <f>VALUE(TEXT(sales_order1[[#This Row],[date]], "D"))</f>
        <v>9</v>
      </c>
      <c r="Y5509">
        <v>23</v>
      </c>
    </row>
    <row r="5510" spans="1:25" x14ac:dyDescent="0.25">
      <c r="A5510" s="1">
        <v>44721</v>
      </c>
      <c r="B5510">
        <v>71107</v>
      </c>
      <c r="C5510" t="s">
        <v>86</v>
      </c>
      <c r="D5510" t="str">
        <f>VLOOKUP(sales_order1[[#This Row],[itemCode]],product_details3!B:C,2,0)</f>
        <v>SRMH30</v>
      </c>
      <c r="E5510" t="s">
        <v>87</v>
      </c>
      <c r="F5510" t="s">
        <v>30</v>
      </c>
      <c r="G5510">
        <v>250</v>
      </c>
      <c r="H5510">
        <v>21</v>
      </c>
      <c r="I5510">
        <v>5250</v>
      </c>
      <c r="J5510">
        <v>6.6</v>
      </c>
      <c r="K5510">
        <v>1650</v>
      </c>
      <c r="L5510">
        <v>14.4</v>
      </c>
      <c r="M5510">
        <v>0.68571428571428572</v>
      </c>
      <c r="N5510">
        <v>3600</v>
      </c>
      <c r="O5510" t="s">
        <v>709</v>
      </c>
      <c r="P5510" t="s">
        <v>710</v>
      </c>
      <c r="Q5510" t="s">
        <v>191</v>
      </c>
      <c r="R5510" t="s">
        <v>56</v>
      </c>
      <c r="S5510" t="s">
        <v>192</v>
      </c>
      <c r="T5510" t="s">
        <v>711</v>
      </c>
      <c r="U5510" t="s">
        <v>1191</v>
      </c>
      <c r="V5510">
        <f>YEAR(sales_order1[[#This Row],[date]])</f>
        <v>2022</v>
      </c>
      <c r="W5510" t="str">
        <f>TEXT(sales_order1[[#This Row],[date]], "Mmm")</f>
        <v>Jun</v>
      </c>
      <c r="X5510">
        <f>VALUE(TEXT(sales_order1[[#This Row],[date]], "D"))</f>
        <v>9</v>
      </c>
      <c r="Y5510">
        <v>23</v>
      </c>
    </row>
    <row r="5511" spans="1:25" x14ac:dyDescent="0.25">
      <c r="A5511" s="1">
        <v>44721</v>
      </c>
      <c r="B5511">
        <v>71108</v>
      </c>
      <c r="C5511" t="s">
        <v>344</v>
      </c>
      <c r="D5511" t="str">
        <f>VLOOKUP(sales_order1[[#This Row],[itemCode]],product_details3!B:C,2,0)</f>
        <v>TNRE100</v>
      </c>
      <c r="E5511" t="s">
        <v>345</v>
      </c>
      <c r="F5511" t="s">
        <v>124</v>
      </c>
      <c r="G5511">
        <v>150</v>
      </c>
      <c r="H5511">
        <v>11.3</v>
      </c>
      <c r="I5511">
        <v>1695</v>
      </c>
      <c r="J5511">
        <v>3.8</v>
      </c>
      <c r="K5511">
        <v>570</v>
      </c>
      <c r="L5511">
        <v>7.5</v>
      </c>
      <c r="M5511">
        <v>0.66371681415929207</v>
      </c>
      <c r="N5511">
        <v>1125</v>
      </c>
      <c r="O5511" t="s">
        <v>381</v>
      </c>
      <c r="P5511" t="s">
        <v>382</v>
      </c>
      <c r="Q5511" t="s">
        <v>383</v>
      </c>
      <c r="R5511" t="s">
        <v>72</v>
      </c>
      <c r="S5511" t="s">
        <v>384</v>
      </c>
      <c r="T5511" t="s">
        <v>385</v>
      </c>
      <c r="U5511" t="s">
        <v>1188</v>
      </c>
      <c r="V5511">
        <f>YEAR(sales_order1[[#This Row],[date]])</f>
        <v>2022</v>
      </c>
      <c r="W5511" t="str">
        <f>TEXT(sales_order1[[#This Row],[date]], "Mmm")</f>
        <v>Jun</v>
      </c>
      <c r="X5511">
        <f>VALUE(TEXT(sales_order1[[#This Row],[date]], "D"))</f>
        <v>9</v>
      </c>
      <c r="Y5511">
        <v>23</v>
      </c>
    </row>
    <row r="5512" spans="1:25" x14ac:dyDescent="0.25">
      <c r="A5512" s="1">
        <v>44722</v>
      </c>
      <c r="B5512">
        <v>71109</v>
      </c>
      <c r="C5512" t="s">
        <v>19</v>
      </c>
      <c r="D5512" t="str">
        <f>VLOOKUP(sales_order1[[#This Row],[itemCode]],product_details3!B:C,2,0)</f>
        <v>MSTH100</v>
      </c>
      <c r="E5512" t="s">
        <v>20</v>
      </c>
      <c r="F5512" t="s">
        <v>21</v>
      </c>
      <c r="G5512">
        <v>50</v>
      </c>
      <c r="H5512">
        <v>26.25</v>
      </c>
      <c r="I5512">
        <v>1312.5</v>
      </c>
      <c r="J5512">
        <v>7.75</v>
      </c>
      <c r="K5512">
        <v>387.5</v>
      </c>
      <c r="L5512">
        <v>18.5</v>
      </c>
      <c r="M5512">
        <v>0.70476190476190481</v>
      </c>
      <c r="N5512">
        <v>925</v>
      </c>
      <c r="O5512" t="s">
        <v>531</v>
      </c>
      <c r="P5512" t="s">
        <v>532</v>
      </c>
      <c r="Q5512" t="s">
        <v>119</v>
      </c>
      <c r="R5512" t="s">
        <v>40</v>
      </c>
      <c r="S5512" t="s">
        <v>120</v>
      </c>
      <c r="T5512" t="s">
        <v>533</v>
      </c>
      <c r="U5512" t="s">
        <v>1190</v>
      </c>
      <c r="V5512">
        <f>YEAR(sales_order1[[#This Row],[date]])</f>
        <v>2022</v>
      </c>
      <c r="W5512" t="str">
        <f>TEXT(sales_order1[[#This Row],[date]], "Mmm")</f>
        <v>Jun</v>
      </c>
      <c r="X5512">
        <f>VALUE(TEXT(sales_order1[[#This Row],[date]], "D"))</f>
        <v>10</v>
      </c>
      <c r="Y5512">
        <v>23</v>
      </c>
    </row>
    <row r="5513" spans="1:25" x14ac:dyDescent="0.25">
      <c r="A5513" s="1">
        <v>44722</v>
      </c>
      <c r="B5513">
        <v>71110</v>
      </c>
      <c r="C5513" t="s">
        <v>335</v>
      </c>
      <c r="D5513" t="str">
        <f>VLOOKUP(sales_order1[[#This Row],[itemCode]],product_details3!B:C,2,0)</f>
        <v>CLNF50</v>
      </c>
      <c r="E5513" t="s">
        <v>336</v>
      </c>
      <c r="F5513" t="s">
        <v>45</v>
      </c>
      <c r="G5513">
        <v>100</v>
      </c>
      <c r="H5513">
        <v>7.3</v>
      </c>
      <c r="I5513">
        <v>730</v>
      </c>
      <c r="J5513">
        <v>2.8</v>
      </c>
      <c r="K5513">
        <v>280</v>
      </c>
      <c r="L5513">
        <v>4.5</v>
      </c>
      <c r="M5513">
        <v>0.61643835616438358</v>
      </c>
      <c r="N5513">
        <v>450</v>
      </c>
      <c r="O5513" t="s">
        <v>447</v>
      </c>
      <c r="P5513" t="s">
        <v>448</v>
      </c>
      <c r="Q5513" t="s">
        <v>378</v>
      </c>
      <c r="R5513" t="s">
        <v>72</v>
      </c>
      <c r="S5513" t="s">
        <v>449</v>
      </c>
      <c r="T5513" t="s">
        <v>450</v>
      </c>
      <c r="U5513" t="s">
        <v>1188</v>
      </c>
      <c r="V5513">
        <f>YEAR(sales_order1[[#This Row],[date]])</f>
        <v>2022</v>
      </c>
      <c r="W5513" t="str">
        <f>TEXT(sales_order1[[#This Row],[date]], "Mmm")</f>
        <v>Jun</v>
      </c>
      <c r="X5513">
        <f>VALUE(TEXT(sales_order1[[#This Row],[date]], "D"))</f>
        <v>10</v>
      </c>
      <c r="Y5513">
        <v>23</v>
      </c>
    </row>
    <row r="5514" spans="1:25" x14ac:dyDescent="0.25">
      <c r="A5514" s="1">
        <v>44722</v>
      </c>
      <c r="B5514">
        <v>71111</v>
      </c>
      <c r="C5514" t="s">
        <v>128</v>
      </c>
      <c r="D5514" t="str">
        <f>VLOOKUP(sales_order1[[#This Row],[itemCode]],product_details3!B:C,2,0)</f>
        <v>SCRT100</v>
      </c>
      <c r="E5514" t="s">
        <v>129</v>
      </c>
      <c r="F5514" t="s">
        <v>61</v>
      </c>
      <c r="G5514">
        <v>250</v>
      </c>
      <c r="H5514">
        <v>28.25</v>
      </c>
      <c r="I5514">
        <v>7062.5</v>
      </c>
      <c r="J5514">
        <v>9</v>
      </c>
      <c r="K5514">
        <v>2250</v>
      </c>
      <c r="L5514">
        <v>19.25</v>
      </c>
      <c r="M5514">
        <v>0.68141592920353977</v>
      </c>
      <c r="N5514">
        <v>4812.5</v>
      </c>
      <c r="O5514" t="s">
        <v>37</v>
      </c>
      <c r="P5514" t="s">
        <v>38</v>
      </c>
      <c r="Q5514" t="s">
        <v>39</v>
      </c>
      <c r="R5514" t="s">
        <v>40</v>
      </c>
      <c r="S5514" t="s">
        <v>41</v>
      </c>
      <c r="T5514" t="s">
        <v>42</v>
      </c>
      <c r="U5514" t="s">
        <v>1188</v>
      </c>
      <c r="V5514">
        <f>YEAR(sales_order1[[#This Row],[date]])</f>
        <v>2022</v>
      </c>
      <c r="W5514" t="str">
        <f>TEXT(sales_order1[[#This Row],[date]], "Mmm")</f>
        <v>Jun</v>
      </c>
      <c r="X5514">
        <f>VALUE(TEXT(sales_order1[[#This Row],[date]], "D"))</f>
        <v>10</v>
      </c>
      <c r="Y5514">
        <v>23</v>
      </c>
    </row>
    <row r="5515" spans="1:25" x14ac:dyDescent="0.25">
      <c r="A5515" s="1">
        <v>44722</v>
      </c>
      <c r="B5515">
        <v>71112</v>
      </c>
      <c r="C5515" t="s">
        <v>142</v>
      </c>
      <c r="D5515" t="str">
        <f>VLOOKUP(sales_order1[[#This Row],[itemCode]],product_details3!B:C,2,0)</f>
        <v>SRMC50</v>
      </c>
      <c r="E5515" t="s">
        <v>143</v>
      </c>
      <c r="F5515" t="s">
        <v>30</v>
      </c>
      <c r="G5515">
        <v>50</v>
      </c>
      <c r="H5515">
        <v>33.25</v>
      </c>
      <c r="I5515">
        <v>1662.5</v>
      </c>
      <c r="J5515">
        <v>12</v>
      </c>
      <c r="K5515">
        <v>600</v>
      </c>
      <c r="L5515">
        <v>21.25</v>
      </c>
      <c r="M5515">
        <v>0.63909774436090228</v>
      </c>
      <c r="N5515">
        <v>1062.5</v>
      </c>
      <c r="O5515" t="s">
        <v>765</v>
      </c>
      <c r="P5515" t="s">
        <v>766</v>
      </c>
      <c r="Q5515" t="s">
        <v>39</v>
      </c>
      <c r="R5515" t="s">
        <v>40</v>
      </c>
      <c r="S5515" t="s">
        <v>41</v>
      </c>
      <c r="T5515" t="s">
        <v>745</v>
      </c>
      <c r="U5515" t="s">
        <v>1188</v>
      </c>
      <c r="V5515">
        <f>YEAR(sales_order1[[#This Row],[date]])</f>
        <v>2022</v>
      </c>
      <c r="W5515" t="str">
        <f>TEXT(sales_order1[[#This Row],[date]], "Mmm")</f>
        <v>Jun</v>
      </c>
      <c r="X5515">
        <f>VALUE(TEXT(sales_order1[[#This Row],[date]], "D"))</f>
        <v>10</v>
      </c>
      <c r="Y5515">
        <v>23</v>
      </c>
    </row>
    <row r="5516" spans="1:25" x14ac:dyDescent="0.25">
      <c r="A5516" s="1">
        <v>44722</v>
      </c>
      <c r="B5516">
        <v>71113</v>
      </c>
      <c r="C5516" t="s">
        <v>350</v>
      </c>
      <c r="D5516" t="str">
        <f>VLOOKUP(sales_order1[[#This Row],[itemCode]],product_details3!B:C,2,0)</f>
        <v>SRMA50</v>
      </c>
      <c r="E5516" t="s">
        <v>351</v>
      </c>
      <c r="F5516" t="s">
        <v>30</v>
      </c>
      <c r="G5516">
        <v>250</v>
      </c>
      <c r="H5516">
        <v>37.75</v>
      </c>
      <c r="I5516">
        <v>9437.5</v>
      </c>
      <c r="J5516">
        <v>14.25</v>
      </c>
      <c r="K5516">
        <v>3562.5</v>
      </c>
      <c r="L5516">
        <v>23.5</v>
      </c>
      <c r="M5516">
        <v>0.62251655629139069</v>
      </c>
      <c r="N5516">
        <v>5875</v>
      </c>
      <c r="O5516" t="s">
        <v>828</v>
      </c>
      <c r="P5516" t="s">
        <v>829</v>
      </c>
      <c r="Q5516" t="s">
        <v>378</v>
      </c>
      <c r="R5516" t="s">
        <v>72</v>
      </c>
      <c r="S5516" t="s">
        <v>662</v>
      </c>
      <c r="T5516" t="s">
        <v>663</v>
      </c>
      <c r="U5516" t="s">
        <v>1188</v>
      </c>
      <c r="V5516">
        <f>YEAR(sales_order1[[#This Row],[date]])</f>
        <v>2022</v>
      </c>
      <c r="W5516" t="str">
        <f>TEXT(sales_order1[[#This Row],[date]], "Mmm")</f>
        <v>Jun</v>
      </c>
      <c r="X5516">
        <f>VALUE(TEXT(sales_order1[[#This Row],[date]], "D"))</f>
        <v>10</v>
      </c>
      <c r="Y5516">
        <v>23</v>
      </c>
    </row>
    <row r="5517" spans="1:25" x14ac:dyDescent="0.25">
      <c r="A5517" s="1">
        <v>44722</v>
      </c>
      <c r="B5517">
        <v>71114</v>
      </c>
      <c r="C5517" t="s">
        <v>175</v>
      </c>
      <c r="D5517" t="str">
        <f>VLOOKUP(sales_order1[[#This Row],[itemCode]],product_details3!B:C,2,0)</f>
        <v>SCRS3030</v>
      </c>
      <c r="E5517" t="s">
        <v>176</v>
      </c>
      <c r="F5517" t="s">
        <v>61</v>
      </c>
      <c r="G5517">
        <v>100</v>
      </c>
      <c r="H5517">
        <v>13.1</v>
      </c>
      <c r="I5517">
        <v>1310</v>
      </c>
      <c r="J5517">
        <v>4.7</v>
      </c>
      <c r="K5517">
        <v>470</v>
      </c>
      <c r="L5517">
        <v>8.4</v>
      </c>
      <c r="M5517">
        <v>0.6412213740458016</v>
      </c>
      <c r="N5517">
        <v>840</v>
      </c>
      <c r="O5517" t="s">
        <v>31</v>
      </c>
      <c r="P5517" t="s">
        <v>32</v>
      </c>
      <c r="Q5517" t="s">
        <v>24</v>
      </c>
      <c r="R5517" t="s">
        <v>25</v>
      </c>
      <c r="S5517" t="s">
        <v>33</v>
      </c>
      <c r="T5517" t="s">
        <v>34</v>
      </c>
      <c r="U5517" t="s">
        <v>1191</v>
      </c>
      <c r="V5517">
        <f>YEAR(sales_order1[[#This Row],[date]])</f>
        <v>2022</v>
      </c>
      <c r="W5517" t="str">
        <f>TEXT(sales_order1[[#This Row],[date]], "Mmm")</f>
        <v>Jun</v>
      </c>
      <c r="X5517">
        <f>VALUE(TEXT(sales_order1[[#This Row],[date]], "D"))</f>
        <v>10</v>
      </c>
      <c r="Y5517">
        <v>23</v>
      </c>
    </row>
    <row r="5518" spans="1:25" x14ac:dyDescent="0.25">
      <c r="A5518" s="1">
        <v>44722</v>
      </c>
      <c r="B5518">
        <v>71115</v>
      </c>
      <c r="C5518" t="s">
        <v>307</v>
      </c>
      <c r="D5518" t="str">
        <f>VLOOKUP(sales_order1[[#This Row],[itemCode]],product_details3!B:C,2,0)</f>
        <v>TNRH150</v>
      </c>
      <c r="E5518" t="s">
        <v>308</v>
      </c>
      <c r="F5518" t="s">
        <v>124</v>
      </c>
      <c r="G5518">
        <v>200</v>
      </c>
      <c r="H5518">
        <v>15.75</v>
      </c>
      <c r="I5518">
        <v>3150</v>
      </c>
      <c r="J5518">
        <v>4.45</v>
      </c>
      <c r="K5518">
        <v>890</v>
      </c>
      <c r="L5518">
        <v>11.3</v>
      </c>
      <c r="M5518">
        <v>0.71746031746031746</v>
      </c>
      <c r="N5518">
        <v>2260</v>
      </c>
      <c r="O5518" t="s">
        <v>91</v>
      </c>
      <c r="P5518" t="s">
        <v>92</v>
      </c>
      <c r="Q5518" t="s">
        <v>93</v>
      </c>
      <c r="R5518" t="s">
        <v>72</v>
      </c>
      <c r="S5518" t="s">
        <v>94</v>
      </c>
      <c r="T5518" t="s">
        <v>95</v>
      </c>
      <c r="U5518" t="s">
        <v>1190</v>
      </c>
      <c r="V5518">
        <f>YEAR(sales_order1[[#This Row],[date]])</f>
        <v>2022</v>
      </c>
      <c r="W5518" t="str">
        <f>TEXT(sales_order1[[#This Row],[date]], "Mmm")</f>
        <v>Jun</v>
      </c>
      <c r="X5518">
        <f>VALUE(TEXT(sales_order1[[#This Row],[date]], "D"))</f>
        <v>10</v>
      </c>
      <c r="Y5518">
        <v>23</v>
      </c>
    </row>
    <row r="5519" spans="1:25" x14ac:dyDescent="0.25">
      <c r="A5519" s="1">
        <v>44722</v>
      </c>
      <c r="B5519">
        <v>71116</v>
      </c>
      <c r="C5519" t="s">
        <v>288</v>
      </c>
      <c r="D5519" t="str">
        <f>VLOOKUP(sales_order1[[#This Row],[itemCode]],product_details3!B:C,2,0)</f>
        <v>MKRM200</v>
      </c>
      <c r="E5519" t="s">
        <v>289</v>
      </c>
      <c r="F5519" t="s">
        <v>151</v>
      </c>
      <c r="G5519">
        <v>50</v>
      </c>
      <c r="H5519">
        <v>19.25</v>
      </c>
      <c r="I5519">
        <v>962.5</v>
      </c>
      <c r="J5519">
        <v>7.75</v>
      </c>
      <c r="K5519">
        <v>387.5</v>
      </c>
      <c r="L5519">
        <v>11.5</v>
      </c>
      <c r="M5519">
        <v>0.59740259740259738</v>
      </c>
      <c r="N5519">
        <v>575</v>
      </c>
      <c r="O5519" t="s">
        <v>732</v>
      </c>
      <c r="P5519" t="s">
        <v>733</v>
      </c>
      <c r="Q5519" t="s">
        <v>383</v>
      </c>
      <c r="R5519" t="s">
        <v>72</v>
      </c>
      <c r="S5519" t="s">
        <v>384</v>
      </c>
      <c r="T5519" t="s">
        <v>635</v>
      </c>
      <c r="U5519" t="s">
        <v>1188</v>
      </c>
      <c r="V5519">
        <f>YEAR(sales_order1[[#This Row],[date]])</f>
        <v>2022</v>
      </c>
      <c r="W5519" t="str">
        <f>TEXT(sales_order1[[#This Row],[date]], "Mmm")</f>
        <v>Jun</v>
      </c>
      <c r="X5519">
        <f>VALUE(TEXT(sales_order1[[#This Row],[date]], "D"))</f>
        <v>10</v>
      </c>
      <c r="Y5519">
        <v>23</v>
      </c>
    </row>
    <row r="5520" spans="1:25" x14ac:dyDescent="0.25">
      <c r="A5520" s="1">
        <v>44722</v>
      </c>
      <c r="B5520">
        <v>71117</v>
      </c>
      <c r="C5520" t="s">
        <v>386</v>
      </c>
      <c r="D5520" t="str">
        <f>VLOOKUP(sales_order1[[#This Row],[itemCode]],product_details3!B:C,2,0)</f>
        <v>EXFC100</v>
      </c>
      <c r="E5520" t="s">
        <v>387</v>
      </c>
      <c r="F5520" t="s">
        <v>183</v>
      </c>
      <c r="G5520">
        <v>50</v>
      </c>
      <c r="H5520">
        <v>24.65</v>
      </c>
      <c r="I5520">
        <v>1232.5</v>
      </c>
      <c r="J5520">
        <v>9.5500000000000007</v>
      </c>
      <c r="K5520">
        <v>477.5</v>
      </c>
      <c r="L5520">
        <v>15.1</v>
      </c>
      <c r="M5520">
        <v>0.61257606490872218</v>
      </c>
      <c r="N5520">
        <v>755</v>
      </c>
      <c r="O5520" t="s">
        <v>273</v>
      </c>
      <c r="P5520" t="s">
        <v>274</v>
      </c>
      <c r="Q5520" t="s">
        <v>132</v>
      </c>
      <c r="R5520" t="s">
        <v>56</v>
      </c>
      <c r="S5520" t="s">
        <v>133</v>
      </c>
      <c r="T5520" t="s">
        <v>275</v>
      </c>
      <c r="U5520" t="s">
        <v>1191</v>
      </c>
      <c r="V5520">
        <f>YEAR(sales_order1[[#This Row],[date]])</f>
        <v>2022</v>
      </c>
      <c r="W5520" t="str">
        <f>TEXT(sales_order1[[#This Row],[date]], "Mmm")</f>
        <v>Jun</v>
      </c>
      <c r="X5520">
        <f>VALUE(TEXT(sales_order1[[#This Row],[date]], "D"))</f>
        <v>10</v>
      </c>
      <c r="Y5520">
        <v>23</v>
      </c>
    </row>
    <row r="5521" spans="1:25" x14ac:dyDescent="0.25">
      <c r="A5521" s="1">
        <v>44722</v>
      </c>
      <c r="B5521">
        <v>71118</v>
      </c>
      <c r="C5521" t="s">
        <v>337</v>
      </c>
      <c r="D5521" t="str">
        <f>VLOOKUP(sales_order1[[#This Row],[itemCode]],product_details3!B:C,2,0)</f>
        <v>MKRO100</v>
      </c>
      <c r="E5521" t="s">
        <v>338</v>
      </c>
      <c r="F5521" t="s">
        <v>151</v>
      </c>
      <c r="G5521">
        <v>100</v>
      </c>
      <c r="H5521">
        <v>6.3</v>
      </c>
      <c r="I5521">
        <v>630</v>
      </c>
      <c r="J5521">
        <v>2.8</v>
      </c>
      <c r="K5521">
        <v>280</v>
      </c>
      <c r="L5521">
        <v>3.5</v>
      </c>
      <c r="M5521">
        <v>0.55555555555555558</v>
      </c>
      <c r="N5521">
        <v>350</v>
      </c>
      <c r="O5521" t="s">
        <v>712</v>
      </c>
      <c r="P5521" t="s">
        <v>713</v>
      </c>
      <c r="Q5521" t="s">
        <v>218</v>
      </c>
      <c r="R5521" t="s">
        <v>40</v>
      </c>
      <c r="S5521" t="s">
        <v>219</v>
      </c>
      <c r="T5521" t="s">
        <v>575</v>
      </c>
      <c r="U5521" t="s">
        <v>1190</v>
      </c>
      <c r="V5521">
        <f>YEAR(sales_order1[[#This Row],[date]])</f>
        <v>2022</v>
      </c>
      <c r="W5521" t="str">
        <f>TEXT(sales_order1[[#This Row],[date]], "Mmm")</f>
        <v>Jun</v>
      </c>
      <c r="X5521">
        <f>VALUE(TEXT(sales_order1[[#This Row],[date]], "D"))</f>
        <v>10</v>
      </c>
      <c r="Y5521">
        <v>23</v>
      </c>
    </row>
    <row r="5522" spans="1:25" x14ac:dyDescent="0.25">
      <c r="A5522" s="1">
        <v>44725</v>
      </c>
      <c r="B5522">
        <v>71119</v>
      </c>
      <c r="C5522" t="s">
        <v>128</v>
      </c>
      <c r="D5522" t="str">
        <f>VLOOKUP(sales_order1[[#This Row],[itemCode]],product_details3!B:C,2,0)</f>
        <v>SCRT100</v>
      </c>
      <c r="E5522" t="s">
        <v>129</v>
      </c>
      <c r="F5522" t="s">
        <v>61</v>
      </c>
      <c r="G5522">
        <v>150</v>
      </c>
      <c r="H5522">
        <v>28.25</v>
      </c>
      <c r="I5522">
        <v>4237.5</v>
      </c>
      <c r="J5522">
        <v>9</v>
      </c>
      <c r="K5522">
        <v>1350</v>
      </c>
      <c r="L5522">
        <v>19.25</v>
      </c>
      <c r="M5522">
        <v>0.68141592920353977</v>
      </c>
      <c r="N5522">
        <v>2887.5</v>
      </c>
      <c r="O5522" t="s">
        <v>366</v>
      </c>
      <c r="P5522" t="s">
        <v>367</v>
      </c>
      <c r="Q5522" t="s">
        <v>239</v>
      </c>
      <c r="R5522" t="s">
        <v>112</v>
      </c>
      <c r="S5522" t="s">
        <v>368</v>
      </c>
      <c r="T5522" t="s">
        <v>369</v>
      </c>
      <c r="U5522" t="s">
        <v>1189</v>
      </c>
      <c r="V5522">
        <f>YEAR(sales_order1[[#This Row],[date]])</f>
        <v>2022</v>
      </c>
      <c r="W5522" t="str">
        <f>TEXT(sales_order1[[#This Row],[date]], "Mmm")</f>
        <v>Jun</v>
      </c>
      <c r="X5522">
        <f>VALUE(TEXT(sales_order1[[#This Row],[date]], "D"))</f>
        <v>13</v>
      </c>
      <c r="Y5522">
        <v>24</v>
      </c>
    </row>
    <row r="5523" spans="1:25" x14ac:dyDescent="0.25">
      <c r="A5523" s="1">
        <v>44725</v>
      </c>
      <c r="B5523">
        <v>71120</v>
      </c>
      <c r="C5523" t="s">
        <v>28</v>
      </c>
      <c r="D5523" t="str">
        <f>VLOOKUP(sales_order1[[#This Row],[itemCode]],product_details3!B:C,2,0)</f>
        <v>SRMC30</v>
      </c>
      <c r="E5523" t="s">
        <v>29</v>
      </c>
      <c r="F5523" t="s">
        <v>30</v>
      </c>
      <c r="G5523">
        <v>150</v>
      </c>
      <c r="H5523">
        <v>22.6</v>
      </c>
      <c r="I5523">
        <v>3390</v>
      </c>
      <c r="J5523">
        <v>7.6</v>
      </c>
      <c r="K5523">
        <v>1140</v>
      </c>
      <c r="L5523">
        <v>15</v>
      </c>
      <c r="M5523">
        <v>0.66371681415929207</v>
      </c>
      <c r="N5523">
        <v>2250</v>
      </c>
      <c r="O5523" t="s">
        <v>69</v>
      </c>
      <c r="P5523" t="s">
        <v>70</v>
      </c>
      <c r="Q5523" t="s">
        <v>71</v>
      </c>
      <c r="R5523" t="s">
        <v>72</v>
      </c>
      <c r="S5523" t="s">
        <v>73</v>
      </c>
      <c r="T5523" t="s">
        <v>74</v>
      </c>
      <c r="U5523" t="s">
        <v>1190</v>
      </c>
      <c r="V5523">
        <f>YEAR(sales_order1[[#This Row],[date]])</f>
        <v>2022</v>
      </c>
      <c r="W5523" t="str">
        <f>TEXT(sales_order1[[#This Row],[date]], "Mmm")</f>
        <v>Jun</v>
      </c>
      <c r="X5523">
        <f>VALUE(TEXT(sales_order1[[#This Row],[date]], "D"))</f>
        <v>13</v>
      </c>
      <c r="Y5523">
        <v>24</v>
      </c>
    </row>
    <row r="5524" spans="1:25" x14ac:dyDescent="0.25">
      <c r="A5524" s="1">
        <v>44725</v>
      </c>
      <c r="B5524">
        <v>71121</v>
      </c>
      <c r="C5524" t="s">
        <v>67</v>
      </c>
      <c r="D5524" t="str">
        <f>VLOOKUP(sales_order1[[#This Row],[itemCode]],product_details3!B:C,2,0)</f>
        <v>SRMH15</v>
      </c>
      <c r="E5524" t="s">
        <v>68</v>
      </c>
      <c r="F5524" t="s">
        <v>30</v>
      </c>
      <c r="G5524">
        <v>100</v>
      </c>
      <c r="H5524">
        <v>15.75</v>
      </c>
      <c r="I5524">
        <v>1575</v>
      </c>
      <c r="J5524">
        <v>5.45</v>
      </c>
      <c r="K5524">
        <v>545</v>
      </c>
      <c r="L5524">
        <v>10.3</v>
      </c>
      <c r="M5524">
        <v>0.65396825396825398</v>
      </c>
      <c r="N5524">
        <v>1030</v>
      </c>
      <c r="O5524" t="s">
        <v>490</v>
      </c>
      <c r="P5524" t="s">
        <v>491</v>
      </c>
      <c r="Q5524" t="s">
        <v>271</v>
      </c>
      <c r="R5524" t="s">
        <v>56</v>
      </c>
      <c r="S5524" t="s">
        <v>192</v>
      </c>
      <c r="T5524" t="s">
        <v>272</v>
      </c>
      <c r="U5524" t="s">
        <v>1191</v>
      </c>
      <c r="V5524">
        <f>YEAR(sales_order1[[#This Row],[date]])</f>
        <v>2022</v>
      </c>
      <c r="W5524" t="str">
        <f>TEXT(sales_order1[[#This Row],[date]], "Mmm")</f>
        <v>Jun</v>
      </c>
      <c r="X5524">
        <f>VALUE(TEXT(sales_order1[[#This Row],[date]], "D"))</f>
        <v>13</v>
      </c>
      <c r="Y5524">
        <v>24</v>
      </c>
    </row>
    <row r="5525" spans="1:25" x14ac:dyDescent="0.25">
      <c r="A5525" s="1">
        <v>44725</v>
      </c>
      <c r="B5525">
        <v>71122</v>
      </c>
      <c r="C5525" t="s">
        <v>194</v>
      </c>
      <c r="D5525" t="str">
        <f>VLOOKUP(sales_order1[[#This Row],[itemCode]],product_details3!B:C,2,0)</f>
        <v>CLNG150</v>
      </c>
      <c r="E5525" t="s">
        <v>195</v>
      </c>
      <c r="F5525" t="s">
        <v>45</v>
      </c>
      <c r="G5525">
        <v>50</v>
      </c>
      <c r="H5525">
        <v>12.75</v>
      </c>
      <c r="I5525">
        <v>637.5</v>
      </c>
      <c r="J5525">
        <v>4.45</v>
      </c>
      <c r="K5525">
        <v>222.5</v>
      </c>
      <c r="L5525">
        <v>8.3000000000000007</v>
      </c>
      <c r="M5525">
        <v>0.65098039215686276</v>
      </c>
      <c r="N5525">
        <v>415</v>
      </c>
      <c r="O5525" t="s">
        <v>822</v>
      </c>
      <c r="P5525" t="s">
        <v>823</v>
      </c>
      <c r="Q5525" t="s">
        <v>55</v>
      </c>
      <c r="R5525" t="s">
        <v>56</v>
      </c>
      <c r="S5525" t="s">
        <v>225</v>
      </c>
      <c r="T5525" t="s">
        <v>626</v>
      </c>
      <c r="U5525" t="s">
        <v>1191</v>
      </c>
      <c r="V5525">
        <f>YEAR(sales_order1[[#This Row],[date]])</f>
        <v>2022</v>
      </c>
      <c r="W5525" t="str">
        <f>TEXT(sales_order1[[#This Row],[date]], "Mmm")</f>
        <v>Jun</v>
      </c>
      <c r="X5525">
        <f>VALUE(TEXT(sales_order1[[#This Row],[date]], "D"))</f>
        <v>13</v>
      </c>
      <c r="Y5525">
        <v>24</v>
      </c>
    </row>
    <row r="5526" spans="1:25" x14ac:dyDescent="0.25">
      <c r="A5526" s="1">
        <v>44725</v>
      </c>
      <c r="B5526">
        <v>71123</v>
      </c>
      <c r="C5526" t="s">
        <v>175</v>
      </c>
      <c r="D5526" t="str">
        <f>VLOOKUP(sales_order1[[#This Row],[itemCode]],product_details3!B:C,2,0)</f>
        <v>SCRS3030</v>
      </c>
      <c r="E5526" t="s">
        <v>176</v>
      </c>
      <c r="F5526" t="s">
        <v>61</v>
      </c>
      <c r="G5526">
        <v>250</v>
      </c>
      <c r="H5526">
        <v>13.1</v>
      </c>
      <c r="I5526">
        <v>3275</v>
      </c>
      <c r="J5526">
        <v>4.7</v>
      </c>
      <c r="K5526">
        <v>1175</v>
      </c>
      <c r="L5526">
        <v>8.4</v>
      </c>
      <c r="M5526">
        <v>0.6412213740458016</v>
      </c>
      <c r="N5526">
        <v>2100</v>
      </c>
      <c r="O5526" t="s">
        <v>262</v>
      </c>
      <c r="P5526" t="s">
        <v>263</v>
      </c>
      <c r="Q5526" t="s">
        <v>264</v>
      </c>
      <c r="R5526" t="s">
        <v>56</v>
      </c>
      <c r="S5526" t="s">
        <v>133</v>
      </c>
      <c r="T5526" t="s">
        <v>265</v>
      </c>
      <c r="U5526" t="s">
        <v>1191</v>
      </c>
      <c r="V5526">
        <f>YEAR(sales_order1[[#This Row],[date]])</f>
        <v>2022</v>
      </c>
      <c r="W5526" t="str">
        <f>TEXT(sales_order1[[#This Row],[date]], "Mmm")</f>
        <v>Jun</v>
      </c>
      <c r="X5526">
        <f>VALUE(TEXT(sales_order1[[#This Row],[date]], "D"))</f>
        <v>13</v>
      </c>
      <c r="Y5526">
        <v>24</v>
      </c>
    </row>
    <row r="5527" spans="1:25" x14ac:dyDescent="0.25">
      <c r="A5527" s="1">
        <v>44725</v>
      </c>
      <c r="B5527">
        <v>71124</v>
      </c>
      <c r="C5527" t="s">
        <v>86</v>
      </c>
      <c r="D5527" t="str">
        <f>VLOOKUP(sales_order1[[#This Row],[itemCode]],product_details3!B:C,2,0)</f>
        <v>SRMH30</v>
      </c>
      <c r="E5527" t="s">
        <v>87</v>
      </c>
      <c r="F5527" t="s">
        <v>30</v>
      </c>
      <c r="G5527">
        <v>200</v>
      </c>
      <c r="H5527">
        <v>21</v>
      </c>
      <c r="I5527">
        <v>4200</v>
      </c>
      <c r="J5527">
        <v>6.6</v>
      </c>
      <c r="K5527">
        <v>1320</v>
      </c>
      <c r="L5527">
        <v>14.4</v>
      </c>
      <c r="M5527">
        <v>0.68571428571428572</v>
      </c>
      <c r="N5527">
        <v>2880</v>
      </c>
      <c r="O5527" t="s">
        <v>769</v>
      </c>
      <c r="P5527" t="s">
        <v>770</v>
      </c>
      <c r="Q5527" t="s">
        <v>378</v>
      </c>
      <c r="R5527" t="s">
        <v>72</v>
      </c>
      <c r="S5527" t="s">
        <v>545</v>
      </c>
      <c r="T5527" t="s">
        <v>546</v>
      </c>
      <c r="U5527" t="s">
        <v>1188</v>
      </c>
      <c r="V5527">
        <f>YEAR(sales_order1[[#This Row],[date]])</f>
        <v>2022</v>
      </c>
      <c r="W5527" t="str">
        <f>TEXT(sales_order1[[#This Row],[date]], "Mmm")</f>
        <v>Jun</v>
      </c>
      <c r="X5527">
        <f>VALUE(TEXT(sales_order1[[#This Row],[date]], "D"))</f>
        <v>13</v>
      </c>
      <c r="Y5527">
        <v>24</v>
      </c>
    </row>
    <row r="5528" spans="1:25" x14ac:dyDescent="0.25">
      <c r="A5528" s="1">
        <v>44725</v>
      </c>
      <c r="B5528">
        <v>71125</v>
      </c>
      <c r="C5528" t="s">
        <v>86</v>
      </c>
      <c r="D5528" t="str">
        <f>VLOOKUP(sales_order1[[#This Row],[itemCode]],product_details3!B:C,2,0)</f>
        <v>SRMH30</v>
      </c>
      <c r="E5528" t="s">
        <v>87</v>
      </c>
      <c r="F5528" t="s">
        <v>30</v>
      </c>
      <c r="G5528">
        <v>150</v>
      </c>
      <c r="H5528">
        <v>21</v>
      </c>
      <c r="I5528">
        <v>3150</v>
      </c>
      <c r="J5528">
        <v>6.6</v>
      </c>
      <c r="K5528">
        <v>990</v>
      </c>
      <c r="L5528">
        <v>14.4</v>
      </c>
      <c r="M5528">
        <v>0.68571428571428572</v>
      </c>
      <c r="N5528">
        <v>2160</v>
      </c>
      <c r="O5528" t="s">
        <v>564</v>
      </c>
      <c r="P5528" t="s">
        <v>565</v>
      </c>
      <c r="Q5528" t="s">
        <v>218</v>
      </c>
      <c r="R5528" t="s">
        <v>40</v>
      </c>
      <c r="S5528" t="s">
        <v>432</v>
      </c>
      <c r="T5528" t="s">
        <v>566</v>
      </c>
      <c r="U5528" t="s">
        <v>1190</v>
      </c>
      <c r="V5528">
        <f>YEAR(sales_order1[[#This Row],[date]])</f>
        <v>2022</v>
      </c>
      <c r="W5528" t="str">
        <f>TEXT(sales_order1[[#This Row],[date]], "Mmm")</f>
        <v>Jun</v>
      </c>
      <c r="X5528">
        <f>VALUE(TEXT(sales_order1[[#This Row],[date]], "D"))</f>
        <v>13</v>
      </c>
      <c r="Y5528">
        <v>24</v>
      </c>
    </row>
    <row r="5529" spans="1:25" x14ac:dyDescent="0.25">
      <c r="A5529" s="1">
        <v>44725</v>
      </c>
      <c r="B5529">
        <v>71126</v>
      </c>
      <c r="C5529" t="s">
        <v>360</v>
      </c>
      <c r="D5529" t="str">
        <f>VLOOKUP(sales_order1[[#This Row],[itemCode]],product_details3!B:C,2,0)</f>
        <v>TNRS100</v>
      </c>
      <c r="E5529" t="s">
        <v>361</v>
      </c>
      <c r="F5529" t="s">
        <v>124</v>
      </c>
      <c r="G5529">
        <v>100</v>
      </c>
      <c r="H5529">
        <v>13.1</v>
      </c>
      <c r="I5529">
        <v>1310</v>
      </c>
      <c r="J5529">
        <v>4.7</v>
      </c>
      <c r="K5529">
        <v>470</v>
      </c>
      <c r="L5529">
        <v>8.4</v>
      </c>
      <c r="M5529">
        <v>0.6412213740458016</v>
      </c>
      <c r="N5529">
        <v>840</v>
      </c>
      <c r="O5529" t="s">
        <v>771</v>
      </c>
      <c r="P5529" t="s">
        <v>772</v>
      </c>
      <c r="Q5529" t="s">
        <v>160</v>
      </c>
      <c r="R5529" t="s">
        <v>112</v>
      </c>
      <c r="S5529" t="s">
        <v>297</v>
      </c>
      <c r="T5529" t="s">
        <v>693</v>
      </c>
      <c r="U5529" t="s">
        <v>1189</v>
      </c>
      <c r="V5529">
        <f>YEAR(sales_order1[[#This Row],[date]])</f>
        <v>2022</v>
      </c>
      <c r="W5529" t="str">
        <f>TEXT(sales_order1[[#This Row],[date]], "Mmm")</f>
        <v>Jun</v>
      </c>
      <c r="X5529">
        <f>VALUE(TEXT(sales_order1[[#This Row],[date]], "D"))</f>
        <v>13</v>
      </c>
      <c r="Y5529">
        <v>24</v>
      </c>
    </row>
    <row r="5530" spans="1:25" x14ac:dyDescent="0.25">
      <c r="A5530" s="1">
        <v>44725</v>
      </c>
      <c r="B5530">
        <v>71127</v>
      </c>
      <c r="C5530" t="s">
        <v>103</v>
      </c>
      <c r="D5530" t="str">
        <f>VLOOKUP(sales_order1[[#This Row],[itemCode]],product_details3!B:C,2,0)</f>
        <v>SCRT50</v>
      </c>
      <c r="E5530" t="s">
        <v>104</v>
      </c>
      <c r="F5530" t="s">
        <v>61</v>
      </c>
      <c r="G5530">
        <v>100</v>
      </c>
      <c r="H5530">
        <v>16.95</v>
      </c>
      <c r="I5530">
        <v>1695</v>
      </c>
      <c r="J5530">
        <v>5.2</v>
      </c>
      <c r="K5530">
        <v>520</v>
      </c>
      <c r="L5530">
        <v>11.75</v>
      </c>
      <c r="M5530">
        <v>0.69321533923303835</v>
      </c>
      <c r="N5530">
        <v>1175</v>
      </c>
      <c r="O5530" t="s">
        <v>716</v>
      </c>
      <c r="P5530" t="s">
        <v>717</v>
      </c>
      <c r="Q5530" t="s">
        <v>191</v>
      </c>
      <c r="R5530" t="s">
        <v>56</v>
      </c>
      <c r="S5530" t="s">
        <v>192</v>
      </c>
      <c r="T5530" t="s">
        <v>397</v>
      </c>
      <c r="U5530" t="s">
        <v>1191</v>
      </c>
      <c r="V5530">
        <f>YEAR(sales_order1[[#This Row],[date]])</f>
        <v>2022</v>
      </c>
      <c r="W5530" t="str">
        <f>TEXT(sales_order1[[#This Row],[date]], "Mmm")</f>
        <v>Jun</v>
      </c>
      <c r="X5530">
        <f>VALUE(TEXT(sales_order1[[#This Row],[date]], "D"))</f>
        <v>13</v>
      </c>
      <c r="Y5530">
        <v>24</v>
      </c>
    </row>
    <row r="5531" spans="1:25" x14ac:dyDescent="0.25">
      <c r="A5531" s="1">
        <v>44725</v>
      </c>
      <c r="B5531">
        <v>71128</v>
      </c>
      <c r="C5531" t="s">
        <v>315</v>
      </c>
      <c r="D5531" t="str">
        <f>VLOOKUP(sales_order1[[#This Row],[itemCode]],product_details3!B:C,2,0)</f>
        <v>EXFG50</v>
      </c>
      <c r="E5531" t="s">
        <v>316</v>
      </c>
      <c r="F5531" t="s">
        <v>183</v>
      </c>
      <c r="G5531">
        <v>50</v>
      </c>
      <c r="H5531">
        <v>15.75</v>
      </c>
      <c r="I5531">
        <v>787.5</v>
      </c>
      <c r="J5531">
        <v>5.45</v>
      </c>
      <c r="K5531">
        <v>272.5</v>
      </c>
      <c r="L5531">
        <v>10.3</v>
      </c>
      <c r="M5531">
        <v>0.65396825396825398</v>
      </c>
      <c r="N5531">
        <v>515</v>
      </c>
      <c r="O5531" t="s">
        <v>98</v>
      </c>
      <c r="P5531" t="s">
        <v>99</v>
      </c>
      <c r="Q5531" t="s">
        <v>100</v>
      </c>
      <c r="R5531" t="s">
        <v>40</v>
      </c>
      <c r="S5531" t="s">
        <v>101</v>
      </c>
      <c r="T5531" t="s">
        <v>102</v>
      </c>
      <c r="U5531" t="s">
        <v>1190</v>
      </c>
      <c r="V5531">
        <f>YEAR(sales_order1[[#This Row],[date]])</f>
        <v>2022</v>
      </c>
      <c r="W5531" t="str">
        <f>TEXT(sales_order1[[#This Row],[date]], "Mmm")</f>
        <v>Jun</v>
      </c>
      <c r="X5531">
        <f>VALUE(TEXT(sales_order1[[#This Row],[date]], "D"))</f>
        <v>13</v>
      </c>
      <c r="Y5531">
        <v>24</v>
      </c>
    </row>
    <row r="5532" spans="1:25" x14ac:dyDescent="0.25">
      <c r="A5532" s="1">
        <v>44725</v>
      </c>
      <c r="B5532">
        <v>71129</v>
      </c>
      <c r="C5532" t="s">
        <v>86</v>
      </c>
      <c r="D5532" t="str">
        <f>VLOOKUP(sales_order1[[#This Row],[itemCode]],product_details3!B:C,2,0)</f>
        <v>SRMH30</v>
      </c>
      <c r="E5532" t="s">
        <v>87</v>
      </c>
      <c r="F5532" t="s">
        <v>30</v>
      </c>
      <c r="G5532">
        <v>100</v>
      </c>
      <c r="H5532">
        <v>21</v>
      </c>
      <c r="I5532">
        <v>2100</v>
      </c>
      <c r="J5532">
        <v>6.6</v>
      </c>
      <c r="K5532">
        <v>660</v>
      </c>
      <c r="L5532">
        <v>14.4</v>
      </c>
      <c r="M5532">
        <v>0.68571428571428572</v>
      </c>
      <c r="N5532">
        <v>1440</v>
      </c>
      <c r="O5532" t="s">
        <v>502</v>
      </c>
      <c r="P5532" t="s">
        <v>503</v>
      </c>
      <c r="Q5532" t="s">
        <v>218</v>
      </c>
      <c r="R5532" t="s">
        <v>40</v>
      </c>
      <c r="S5532" t="s">
        <v>219</v>
      </c>
      <c r="T5532" t="s">
        <v>504</v>
      </c>
      <c r="U5532" t="s">
        <v>1190</v>
      </c>
      <c r="V5532">
        <f>YEAR(sales_order1[[#This Row],[date]])</f>
        <v>2022</v>
      </c>
      <c r="W5532" t="str">
        <f>TEXT(sales_order1[[#This Row],[date]], "Mmm")</f>
        <v>Jun</v>
      </c>
      <c r="X5532">
        <f>VALUE(TEXT(sales_order1[[#This Row],[date]], "D"))</f>
        <v>13</v>
      </c>
      <c r="Y5532">
        <v>24</v>
      </c>
    </row>
    <row r="5533" spans="1:25" x14ac:dyDescent="0.25">
      <c r="A5533" s="1">
        <v>44726</v>
      </c>
      <c r="B5533">
        <v>71130</v>
      </c>
      <c r="C5533" t="s">
        <v>374</v>
      </c>
      <c r="D5533" t="str">
        <f>VLOOKUP(sales_order1[[#This Row],[itemCode]],product_details3!B:C,2,0)</f>
        <v>EXFC50</v>
      </c>
      <c r="E5533" t="s">
        <v>375</v>
      </c>
      <c r="F5533" t="s">
        <v>183</v>
      </c>
      <c r="G5533">
        <v>200</v>
      </c>
      <c r="H5533">
        <v>19.649999999999999</v>
      </c>
      <c r="I5533">
        <v>3930</v>
      </c>
      <c r="J5533">
        <v>7.55</v>
      </c>
      <c r="K5533">
        <v>1510</v>
      </c>
      <c r="L5533">
        <v>12.1</v>
      </c>
      <c r="M5533">
        <v>0.61577608142493634</v>
      </c>
      <c r="N5533">
        <v>2420</v>
      </c>
      <c r="O5533" t="s">
        <v>758</v>
      </c>
      <c r="P5533" t="s">
        <v>759</v>
      </c>
      <c r="Q5533" t="s">
        <v>186</v>
      </c>
      <c r="R5533" t="s">
        <v>112</v>
      </c>
      <c r="S5533" t="s">
        <v>187</v>
      </c>
      <c r="T5533" t="s">
        <v>760</v>
      </c>
      <c r="U5533" t="s">
        <v>1189</v>
      </c>
      <c r="V5533">
        <f>YEAR(sales_order1[[#This Row],[date]])</f>
        <v>2022</v>
      </c>
      <c r="W5533" t="str">
        <f>TEXT(sales_order1[[#This Row],[date]], "Mmm")</f>
        <v>Jun</v>
      </c>
      <c r="X5533">
        <f>VALUE(TEXT(sales_order1[[#This Row],[date]], "D"))</f>
        <v>14</v>
      </c>
      <c r="Y5533">
        <v>24</v>
      </c>
    </row>
    <row r="5534" spans="1:25" x14ac:dyDescent="0.25">
      <c r="A5534" s="1">
        <v>44726</v>
      </c>
      <c r="B5534">
        <v>71131</v>
      </c>
      <c r="C5534" t="s">
        <v>59</v>
      </c>
      <c r="D5534" t="str">
        <f>VLOOKUP(sales_order1[[#This Row],[itemCode]],product_details3!B:C,2,0)</f>
        <v>SCRS3050</v>
      </c>
      <c r="E5534" t="s">
        <v>60</v>
      </c>
      <c r="F5534" t="s">
        <v>61</v>
      </c>
      <c r="G5534">
        <v>100</v>
      </c>
      <c r="H5534">
        <v>19.649999999999999</v>
      </c>
      <c r="I5534">
        <v>1965</v>
      </c>
      <c r="J5534">
        <v>6.55</v>
      </c>
      <c r="K5534">
        <v>655</v>
      </c>
      <c r="L5534">
        <v>13.1</v>
      </c>
      <c r="M5534">
        <v>0.66666666666666663</v>
      </c>
      <c r="N5534">
        <v>1310</v>
      </c>
      <c r="O5534" t="s">
        <v>559</v>
      </c>
      <c r="P5534" t="s">
        <v>560</v>
      </c>
      <c r="Q5534" t="s">
        <v>191</v>
      </c>
      <c r="R5534" t="s">
        <v>56</v>
      </c>
      <c r="S5534" t="s">
        <v>192</v>
      </c>
      <c r="T5534" t="s">
        <v>193</v>
      </c>
      <c r="U5534" t="s">
        <v>1191</v>
      </c>
      <c r="V5534">
        <f>YEAR(sales_order1[[#This Row],[date]])</f>
        <v>2022</v>
      </c>
      <c r="W5534" t="str">
        <f>TEXT(sales_order1[[#This Row],[date]], "Mmm")</f>
        <v>Jun</v>
      </c>
      <c r="X5534">
        <f>VALUE(TEXT(sales_order1[[#This Row],[date]], "D"))</f>
        <v>14</v>
      </c>
      <c r="Y5534">
        <v>24</v>
      </c>
    </row>
    <row r="5535" spans="1:25" x14ac:dyDescent="0.25">
      <c r="A5535" s="1">
        <v>44726</v>
      </c>
      <c r="B5535">
        <v>71132</v>
      </c>
      <c r="C5535" t="s">
        <v>335</v>
      </c>
      <c r="D5535" t="str">
        <f>VLOOKUP(sales_order1[[#This Row],[itemCode]],product_details3!B:C,2,0)</f>
        <v>CLNF50</v>
      </c>
      <c r="E5535" t="s">
        <v>336</v>
      </c>
      <c r="F5535" t="s">
        <v>45</v>
      </c>
      <c r="G5535">
        <v>200</v>
      </c>
      <c r="H5535">
        <v>7.3</v>
      </c>
      <c r="I5535">
        <v>1460</v>
      </c>
      <c r="J5535">
        <v>2.8</v>
      </c>
      <c r="K5535">
        <v>560</v>
      </c>
      <c r="L5535">
        <v>4.5</v>
      </c>
      <c r="M5535">
        <v>0.61643835616438358</v>
      </c>
      <c r="N5535">
        <v>900</v>
      </c>
      <c r="O5535" t="s">
        <v>177</v>
      </c>
      <c r="P5535" t="s">
        <v>178</v>
      </c>
      <c r="Q5535" t="s">
        <v>111</v>
      </c>
      <c r="R5535" t="s">
        <v>112</v>
      </c>
      <c r="S5535" t="s">
        <v>179</v>
      </c>
      <c r="T5535" t="s">
        <v>180</v>
      </c>
      <c r="U5535" t="s">
        <v>1189</v>
      </c>
      <c r="V5535">
        <f>YEAR(sales_order1[[#This Row],[date]])</f>
        <v>2022</v>
      </c>
      <c r="W5535" t="str">
        <f>TEXT(sales_order1[[#This Row],[date]], "Mmm")</f>
        <v>Jun</v>
      </c>
      <c r="X5535">
        <f>VALUE(TEXT(sales_order1[[#This Row],[date]], "D"))</f>
        <v>14</v>
      </c>
      <c r="Y5535">
        <v>24</v>
      </c>
    </row>
    <row r="5536" spans="1:25" x14ac:dyDescent="0.25">
      <c r="A5536" s="1">
        <v>44726</v>
      </c>
      <c r="B5536">
        <v>71133</v>
      </c>
      <c r="C5536" t="s">
        <v>135</v>
      </c>
      <c r="D5536" t="str">
        <f>VLOOKUP(sales_order1[[#This Row],[itemCode]],product_details3!B:C,2,0)</f>
        <v>MSKSH</v>
      </c>
      <c r="E5536" t="s">
        <v>136</v>
      </c>
      <c r="F5536" t="s">
        <v>137</v>
      </c>
      <c r="G5536">
        <v>200</v>
      </c>
      <c r="H5536">
        <v>18.75</v>
      </c>
      <c r="I5536">
        <v>3750</v>
      </c>
      <c r="J5536">
        <v>7.45</v>
      </c>
      <c r="K5536">
        <v>1490</v>
      </c>
      <c r="L5536">
        <v>11.3</v>
      </c>
      <c r="M5536">
        <v>0.60266666666666668</v>
      </c>
      <c r="N5536">
        <v>2260</v>
      </c>
      <c r="O5536" t="s">
        <v>771</v>
      </c>
      <c r="P5536" t="s">
        <v>772</v>
      </c>
      <c r="Q5536" t="s">
        <v>160</v>
      </c>
      <c r="R5536" t="s">
        <v>112</v>
      </c>
      <c r="S5536" t="s">
        <v>297</v>
      </c>
      <c r="T5536" t="s">
        <v>693</v>
      </c>
      <c r="U5536" t="s">
        <v>1189</v>
      </c>
      <c r="V5536">
        <f>YEAR(sales_order1[[#This Row],[date]])</f>
        <v>2022</v>
      </c>
      <c r="W5536" t="str">
        <f>TEXT(sales_order1[[#This Row],[date]], "Mmm")</f>
        <v>Jun</v>
      </c>
      <c r="X5536">
        <f>VALUE(TEXT(sales_order1[[#This Row],[date]], "D"))</f>
        <v>14</v>
      </c>
      <c r="Y5536">
        <v>24</v>
      </c>
    </row>
    <row r="5537" spans="1:25" x14ac:dyDescent="0.25">
      <c r="A5537" s="1">
        <v>44726</v>
      </c>
      <c r="B5537">
        <v>71134</v>
      </c>
      <c r="C5537" t="s">
        <v>115</v>
      </c>
      <c r="D5537" t="str">
        <f>VLOOKUP(sales_order1[[#This Row],[itemCode]],product_details3!B:C,2,0)</f>
        <v>SCRS30100</v>
      </c>
      <c r="E5537" t="s">
        <v>116</v>
      </c>
      <c r="F5537" t="s">
        <v>61</v>
      </c>
      <c r="G5537">
        <v>150</v>
      </c>
      <c r="H5537">
        <v>32.75</v>
      </c>
      <c r="I5537">
        <v>4912.5</v>
      </c>
      <c r="J5537">
        <v>11.25</v>
      </c>
      <c r="K5537">
        <v>1687.5</v>
      </c>
      <c r="L5537">
        <v>21.5</v>
      </c>
      <c r="M5537">
        <v>0.65648854961832059</v>
      </c>
      <c r="N5537">
        <v>3225</v>
      </c>
      <c r="O5537" t="s">
        <v>317</v>
      </c>
      <c r="P5537" t="s">
        <v>318</v>
      </c>
      <c r="Q5537" t="s">
        <v>48</v>
      </c>
      <c r="R5537" t="s">
        <v>25</v>
      </c>
      <c r="S5537" t="s">
        <v>49</v>
      </c>
      <c r="T5537" t="s">
        <v>319</v>
      </c>
      <c r="U5537" t="s">
        <v>1191</v>
      </c>
      <c r="V5537">
        <f>YEAR(sales_order1[[#This Row],[date]])</f>
        <v>2022</v>
      </c>
      <c r="W5537" t="str">
        <f>TEXT(sales_order1[[#This Row],[date]], "Mmm")</f>
        <v>Jun</v>
      </c>
      <c r="X5537">
        <f>VALUE(TEXT(sales_order1[[#This Row],[date]], "D"))</f>
        <v>14</v>
      </c>
      <c r="Y5537">
        <v>24</v>
      </c>
    </row>
    <row r="5538" spans="1:25" x14ac:dyDescent="0.25">
      <c r="A5538" s="1">
        <v>44726</v>
      </c>
      <c r="B5538">
        <v>71135</v>
      </c>
      <c r="C5538" t="s">
        <v>194</v>
      </c>
      <c r="D5538" t="str">
        <f>VLOOKUP(sales_order1[[#This Row],[itemCode]],product_details3!B:C,2,0)</f>
        <v>CLNG150</v>
      </c>
      <c r="E5538" t="s">
        <v>195</v>
      </c>
      <c r="F5538" t="s">
        <v>45</v>
      </c>
      <c r="G5538">
        <v>100</v>
      </c>
      <c r="H5538">
        <v>12.75</v>
      </c>
      <c r="I5538">
        <v>1275</v>
      </c>
      <c r="J5538">
        <v>4.45</v>
      </c>
      <c r="K5538">
        <v>445</v>
      </c>
      <c r="L5538">
        <v>8.3000000000000007</v>
      </c>
      <c r="M5538">
        <v>0.65098039215686276</v>
      </c>
      <c r="N5538">
        <v>830</v>
      </c>
      <c r="O5538" t="s">
        <v>585</v>
      </c>
      <c r="P5538" t="s">
        <v>586</v>
      </c>
      <c r="Q5538" t="s">
        <v>64</v>
      </c>
      <c r="R5538" t="s">
        <v>40</v>
      </c>
      <c r="S5538" t="s">
        <v>65</v>
      </c>
      <c r="T5538" t="s">
        <v>587</v>
      </c>
      <c r="U5538" t="s">
        <v>1190</v>
      </c>
      <c r="V5538">
        <f>YEAR(sales_order1[[#This Row],[date]])</f>
        <v>2022</v>
      </c>
      <c r="W5538" t="str">
        <f>TEXT(sales_order1[[#This Row],[date]], "Mmm")</f>
        <v>Jun</v>
      </c>
      <c r="X5538">
        <f>VALUE(TEXT(sales_order1[[#This Row],[date]], "D"))</f>
        <v>14</v>
      </c>
      <c r="Y5538">
        <v>24</v>
      </c>
    </row>
    <row r="5539" spans="1:25" x14ac:dyDescent="0.25">
      <c r="A5539" s="1">
        <v>44726</v>
      </c>
      <c r="B5539">
        <v>71136</v>
      </c>
      <c r="C5539" t="s">
        <v>279</v>
      </c>
      <c r="D5539" t="str">
        <f>VLOOKUP(sales_order1[[#This Row],[itemCode]],product_details3!B:C,2,0)</f>
        <v>SRMC15</v>
      </c>
      <c r="E5539" t="s">
        <v>280</v>
      </c>
      <c r="F5539" t="s">
        <v>30</v>
      </c>
      <c r="G5539">
        <v>50</v>
      </c>
      <c r="H5539">
        <v>16.95</v>
      </c>
      <c r="I5539">
        <v>847.5</v>
      </c>
      <c r="J5539">
        <v>6.2</v>
      </c>
      <c r="K5539">
        <v>310</v>
      </c>
      <c r="L5539">
        <v>10.75</v>
      </c>
      <c r="M5539">
        <v>0.63421828908554578</v>
      </c>
      <c r="N5539">
        <v>537.5</v>
      </c>
      <c r="O5539" t="s">
        <v>600</v>
      </c>
      <c r="P5539" t="s">
        <v>601</v>
      </c>
      <c r="Q5539" t="s">
        <v>100</v>
      </c>
      <c r="R5539" t="s">
        <v>40</v>
      </c>
      <c r="S5539" t="s">
        <v>101</v>
      </c>
      <c r="T5539" t="s">
        <v>602</v>
      </c>
      <c r="U5539" t="s">
        <v>1190</v>
      </c>
      <c r="V5539">
        <f>YEAR(sales_order1[[#This Row],[date]])</f>
        <v>2022</v>
      </c>
      <c r="W5539" t="str">
        <f>TEXT(sales_order1[[#This Row],[date]], "Mmm")</f>
        <v>Jun</v>
      </c>
      <c r="X5539">
        <f>VALUE(TEXT(sales_order1[[#This Row],[date]], "D"))</f>
        <v>14</v>
      </c>
      <c r="Y5539">
        <v>24</v>
      </c>
    </row>
    <row r="5540" spans="1:25" x14ac:dyDescent="0.25">
      <c r="A5540" s="1">
        <v>44726</v>
      </c>
      <c r="B5540">
        <v>71137</v>
      </c>
      <c r="C5540" t="s">
        <v>19</v>
      </c>
      <c r="D5540" t="str">
        <f>VLOOKUP(sales_order1[[#This Row],[itemCode]],product_details3!B:C,2,0)</f>
        <v>MSTH100</v>
      </c>
      <c r="E5540" t="s">
        <v>20</v>
      </c>
      <c r="F5540" t="s">
        <v>21</v>
      </c>
      <c r="G5540">
        <v>100</v>
      </c>
      <c r="H5540">
        <v>26.25</v>
      </c>
      <c r="I5540">
        <v>2625</v>
      </c>
      <c r="J5540">
        <v>7.75</v>
      </c>
      <c r="K5540">
        <v>775</v>
      </c>
      <c r="L5540">
        <v>18.5</v>
      </c>
      <c r="M5540">
        <v>0.70476190476190481</v>
      </c>
      <c r="N5540">
        <v>1850</v>
      </c>
      <c r="O5540" t="s">
        <v>322</v>
      </c>
      <c r="P5540" t="s">
        <v>323</v>
      </c>
      <c r="Q5540" t="s">
        <v>39</v>
      </c>
      <c r="R5540" t="s">
        <v>40</v>
      </c>
      <c r="S5540" t="s">
        <v>41</v>
      </c>
      <c r="T5540" t="s">
        <v>324</v>
      </c>
      <c r="U5540" t="s">
        <v>1188</v>
      </c>
      <c r="V5540">
        <f>YEAR(sales_order1[[#This Row],[date]])</f>
        <v>2022</v>
      </c>
      <c r="W5540" t="str">
        <f>TEXT(sales_order1[[#This Row],[date]], "Mmm")</f>
        <v>Jun</v>
      </c>
      <c r="X5540">
        <f>VALUE(TEXT(sales_order1[[#This Row],[date]], "D"))</f>
        <v>14</v>
      </c>
      <c r="Y5540">
        <v>24</v>
      </c>
    </row>
    <row r="5541" spans="1:25" x14ac:dyDescent="0.25">
      <c r="A5541" s="1">
        <v>44726</v>
      </c>
      <c r="B5541">
        <v>71138</v>
      </c>
      <c r="C5541" t="s">
        <v>51</v>
      </c>
      <c r="D5541" t="str">
        <f>VLOOKUP(sales_order1[[#This Row],[itemCode]],product_details3!B:C,2,0)</f>
        <v>MSTH50</v>
      </c>
      <c r="E5541" t="s">
        <v>52</v>
      </c>
      <c r="F5541" t="s">
        <v>21</v>
      </c>
      <c r="G5541">
        <v>150</v>
      </c>
      <c r="H5541">
        <v>15.75</v>
      </c>
      <c r="I5541">
        <v>2362.5</v>
      </c>
      <c r="J5541">
        <v>4.45</v>
      </c>
      <c r="K5541">
        <v>667.5</v>
      </c>
      <c r="L5541">
        <v>11.3</v>
      </c>
      <c r="M5541">
        <v>0.71746031746031746</v>
      </c>
      <c r="N5541">
        <v>1695</v>
      </c>
      <c r="O5541" t="s">
        <v>410</v>
      </c>
      <c r="P5541" t="s">
        <v>411</v>
      </c>
      <c r="Q5541" t="s">
        <v>64</v>
      </c>
      <c r="R5541" t="s">
        <v>40</v>
      </c>
      <c r="S5541" t="s">
        <v>229</v>
      </c>
      <c r="T5541" t="s">
        <v>230</v>
      </c>
      <c r="U5541" t="s">
        <v>1189</v>
      </c>
      <c r="V5541">
        <f>YEAR(sales_order1[[#This Row],[date]])</f>
        <v>2022</v>
      </c>
      <c r="W5541" t="str">
        <f>TEXT(sales_order1[[#This Row],[date]], "Mmm")</f>
        <v>Jun</v>
      </c>
      <c r="X5541">
        <f>VALUE(TEXT(sales_order1[[#This Row],[date]], "D"))</f>
        <v>14</v>
      </c>
      <c r="Y5541">
        <v>24</v>
      </c>
    </row>
    <row r="5542" spans="1:25" x14ac:dyDescent="0.25">
      <c r="A5542" s="1">
        <v>44726</v>
      </c>
      <c r="B5542">
        <v>71139</v>
      </c>
      <c r="C5542" t="s">
        <v>28</v>
      </c>
      <c r="D5542" t="str">
        <f>VLOOKUP(sales_order1[[#This Row],[itemCode]],product_details3!B:C,2,0)</f>
        <v>SRMC30</v>
      </c>
      <c r="E5542" t="s">
        <v>29</v>
      </c>
      <c r="F5542" t="s">
        <v>30</v>
      </c>
      <c r="G5542">
        <v>150</v>
      </c>
      <c r="H5542">
        <v>22.6</v>
      </c>
      <c r="I5542">
        <v>3390</v>
      </c>
      <c r="J5542">
        <v>7.6</v>
      </c>
      <c r="K5542">
        <v>1140</v>
      </c>
      <c r="L5542">
        <v>15</v>
      </c>
      <c r="M5542">
        <v>0.66371681415929207</v>
      </c>
      <c r="N5542">
        <v>2250</v>
      </c>
      <c r="O5542" t="s">
        <v>556</v>
      </c>
      <c r="P5542" t="s">
        <v>557</v>
      </c>
      <c r="Q5542" t="s">
        <v>213</v>
      </c>
      <c r="R5542" t="s">
        <v>25</v>
      </c>
      <c r="S5542" t="s">
        <v>402</v>
      </c>
      <c r="T5542" t="s">
        <v>558</v>
      </c>
      <c r="U5542" t="s">
        <v>1191</v>
      </c>
      <c r="V5542">
        <f>YEAR(sales_order1[[#This Row],[date]])</f>
        <v>2022</v>
      </c>
      <c r="W5542" t="str">
        <f>TEXT(sales_order1[[#This Row],[date]], "Mmm")</f>
        <v>Jun</v>
      </c>
      <c r="X5542">
        <f>VALUE(TEXT(sales_order1[[#This Row],[date]], "D"))</f>
        <v>14</v>
      </c>
      <c r="Y5542">
        <v>24</v>
      </c>
    </row>
    <row r="5543" spans="1:25" x14ac:dyDescent="0.25">
      <c r="A5543" s="1">
        <v>44726</v>
      </c>
      <c r="B5543">
        <v>71140</v>
      </c>
      <c r="C5543" t="s">
        <v>19</v>
      </c>
      <c r="D5543" t="str">
        <f>VLOOKUP(sales_order1[[#This Row],[itemCode]],product_details3!B:C,2,0)</f>
        <v>MSTH100</v>
      </c>
      <c r="E5543" t="s">
        <v>20</v>
      </c>
      <c r="F5543" t="s">
        <v>21</v>
      </c>
      <c r="G5543">
        <v>50</v>
      </c>
      <c r="H5543">
        <v>26.25</v>
      </c>
      <c r="I5543">
        <v>1312.5</v>
      </c>
      <c r="J5543">
        <v>7.75</v>
      </c>
      <c r="K5543">
        <v>387.5</v>
      </c>
      <c r="L5543">
        <v>18.5</v>
      </c>
      <c r="M5543">
        <v>0.70476190476190481</v>
      </c>
      <c r="N5543">
        <v>925</v>
      </c>
      <c r="O5543" t="s">
        <v>646</v>
      </c>
      <c r="P5543" t="s">
        <v>647</v>
      </c>
      <c r="Q5543" t="s">
        <v>107</v>
      </c>
      <c r="R5543" t="s">
        <v>40</v>
      </c>
      <c r="S5543" t="s">
        <v>101</v>
      </c>
      <c r="T5543" t="s">
        <v>483</v>
      </c>
      <c r="U5543" t="s">
        <v>1190</v>
      </c>
      <c r="V5543">
        <f>YEAR(sales_order1[[#This Row],[date]])</f>
        <v>2022</v>
      </c>
      <c r="W5543" t="str">
        <f>TEXT(sales_order1[[#This Row],[date]], "Mmm")</f>
        <v>Jun</v>
      </c>
      <c r="X5543">
        <f>VALUE(TEXT(sales_order1[[#This Row],[date]], "D"))</f>
        <v>14</v>
      </c>
      <c r="Y5543">
        <v>24</v>
      </c>
    </row>
    <row r="5544" spans="1:25" x14ac:dyDescent="0.25">
      <c r="A5544" s="1">
        <v>44726</v>
      </c>
      <c r="B5544">
        <v>71141</v>
      </c>
      <c r="C5544" t="s">
        <v>51</v>
      </c>
      <c r="D5544" t="str">
        <f>VLOOKUP(sales_order1[[#This Row],[itemCode]],product_details3!B:C,2,0)</f>
        <v>MSTH50</v>
      </c>
      <c r="E5544" t="s">
        <v>52</v>
      </c>
      <c r="F5544" t="s">
        <v>21</v>
      </c>
      <c r="G5544">
        <v>100</v>
      </c>
      <c r="H5544">
        <v>15.75</v>
      </c>
      <c r="I5544">
        <v>1575</v>
      </c>
      <c r="J5544">
        <v>4.45</v>
      </c>
      <c r="K5544">
        <v>445</v>
      </c>
      <c r="L5544">
        <v>11.3</v>
      </c>
      <c r="M5544">
        <v>0.71746031746031746</v>
      </c>
      <c r="N5544">
        <v>1130</v>
      </c>
      <c r="O5544" t="s">
        <v>472</v>
      </c>
      <c r="P5544" t="s">
        <v>473</v>
      </c>
      <c r="Q5544" t="s">
        <v>107</v>
      </c>
      <c r="R5544" t="s">
        <v>40</v>
      </c>
      <c r="S5544" t="s">
        <v>101</v>
      </c>
      <c r="T5544" t="s">
        <v>474</v>
      </c>
      <c r="U5544" t="s">
        <v>1190</v>
      </c>
      <c r="V5544">
        <f>YEAR(sales_order1[[#This Row],[date]])</f>
        <v>2022</v>
      </c>
      <c r="W5544" t="str">
        <f>TEXT(sales_order1[[#This Row],[date]], "Mmm")</f>
        <v>Jun</v>
      </c>
      <c r="X5544">
        <f>VALUE(TEXT(sales_order1[[#This Row],[date]], "D"))</f>
        <v>14</v>
      </c>
      <c r="Y5544">
        <v>24</v>
      </c>
    </row>
    <row r="5545" spans="1:25" x14ac:dyDescent="0.25">
      <c r="A5545" s="1">
        <v>44726</v>
      </c>
      <c r="B5545">
        <v>71142</v>
      </c>
      <c r="C5545" t="s">
        <v>320</v>
      </c>
      <c r="D5545" t="str">
        <f>VLOOKUP(sales_order1[[#This Row],[itemCode]],product_details3!B:C,2,0)</f>
        <v>SCR50+100</v>
      </c>
      <c r="E5545" t="s">
        <v>321</v>
      </c>
      <c r="F5545" t="s">
        <v>61</v>
      </c>
      <c r="G5545">
        <v>250</v>
      </c>
      <c r="H5545">
        <v>26.25</v>
      </c>
      <c r="I5545">
        <v>6562.5</v>
      </c>
      <c r="J5545">
        <v>7.75</v>
      </c>
      <c r="K5545">
        <v>1937.5</v>
      </c>
      <c r="L5545">
        <v>18.5</v>
      </c>
      <c r="M5545">
        <v>0.70476190476190481</v>
      </c>
      <c r="N5545">
        <v>4625</v>
      </c>
      <c r="O5545" t="s">
        <v>196</v>
      </c>
      <c r="P5545" t="s">
        <v>197</v>
      </c>
      <c r="Q5545" t="s">
        <v>132</v>
      </c>
      <c r="R5545" t="s">
        <v>56</v>
      </c>
      <c r="S5545" t="s">
        <v>133</v>
      </c>
      <c r="T5545" t="s">
        <v>198</v>
      </c>
      <c r="U5545" t="s">
        <v>1191</v>
      </c>
      <c r="V5545">
        <f>YEAR(sales_order1[[#This Row],[date]])</f>
        <v>2022</v>
      </c>
      <c r="W5545" t="str">
        <f>TEXT(sales_order1[[#This Row],[date]], "Mmm")</f>
        <v>Jun</v>
      </c>
      <c r="X5545">
        <f>VALUE(TEXT(sales_order1[[#This Row],[date]], "D"))</f>
        <v>14</v>
      </c>
      <c r="Y5545">
        <v>24</v>
      </c>
    </row>
    <row r="5546" spans="1:25" x14ac:dyDescent="0.25">
      <c r="A5546" s="1">
        <v>44727</v>
      </c>
      <c r="B5546">
        <v>71143</v>
      </c>
      <c r="C5546" t="s">
        <v>51</v>
      </c>
      <c r="D5546" t="str">
        <f>VLOOKUP(sales_order1[[#This Row],[itemCode]],product_details3!B:C,2,0)</f>
        <v>MSTH50</v>
      </c>
      <c r="E5546" t="s">
        <v>52</v>
      </c>
      <c r="F5546" t="s">
        <v>21</v>
      </c>
      <c r="G5546">
        <v>150</v>
      </c>
      <c r="H5546">
        <v>15.75</v>
      </c>
      <c r="I5546">
        <v>2362.5</v>
      </c>
      <c r="J5546">
        <v>4.45</v>
      </c>
      <c r="K5546">
        <v>667.5</v>
      </c>
      <c r="L5546">
        <v>11.3</v>
      </c>
      <c r="M5546">
        <v>0.71746031746031746</v>
      </c>
      <c r="N5546">
        <v>1695</v>
      </c>
      <c r="O5546" t="s">
        <v>543</v>
      </c>
      <c r="P5546" t="s">
        <v>544</v>
      </c>
      <c r="Q5546" t="s">
        <v>378</v>
      </c>
      <c r="R5546" t="s">
        <v>72</v>
      </c>
      <c r="S5546" t="s">
        <v>545</v>
      </c>
      <c r="T5546" t="s">
        <v>546</v>
      </c>
      <c r="U5546" t="s">
        <v>1188</v>
      </c>
      <c r="V5546">
        <f>YEAR(sales_order1[[#This Row],[date]])</f>
        <v>2022</v>
      </c>
      <c r="W5546" t="str">
        <f>TEXT(sales_order1[[#This Row],[date]], "Mmm")</f>
        <v>Jun</v>
      </c>
      <c r="X5546">
        <f>VALUE(TEXT(sales_order1[[#This Row],[date]], "D"))</f>
        <v>15</v>
      </c>
      <c r="Y5546">
        <v>24</v>
      </c>
    </row>
    <row r="5547" spans="1:25" x14ac:dyDescent="0.25">
      <c r="A5547" s="1">
        <v>44727</v>
      </c>
      <c r="B5547">
        <v>71144</v>
      </c>
      <c r="C5547" t="s">
        <v>35</v>
      </c>
      <c r="D5547" t="str">
        <f>VLOOKUP(sales_order1[[#This Row],[itemCode]],product_details3!B:C,2,0)</f>
        <v>SRMA30</v>
      </c>
      <c r="E5547" t="s">
        <v>36</v>
      </c>
      <c r="F5547" t="s">
        <v>30</v>
      </c>
      <c r="G5547">
        <v>250</v>
      </c>
      <c r="H5547">
        <v>26.2</v>
      </c>
      <c r="I5547">
        <v>6550</v>
      </c>
      <c r="J5547">
        <v>9.4</v>
      </c>
      <c r="K5547">
        <v>2350</v>
      </c>
      <c r="L5547">
        <v>16.8</v>
      </c>
      <c r="M5547">
        <v>0.6412213740458016</v>
      </c>
      <c r="N5547">
        <v>4200</v>
      </c>
      <c r="O5547" t="s">
        <v>31</v>
      </c>
      <c r="P5547" t="s">
        <v>32</v>
      </c>
      <c r="Q5547" t="s">
        <v>24</v>
      </c>
      <c r="R5547" t="s">
        <v>25</v>
      </c>
      <c r="S5547" t="s">
        <v>33</v>
      </c>
      <c r="T5547" t="s">
        <v>34</v>
      </c>
      <c r="U5547" t="s">
        <v>1191</v>
      </c>
      <c r="V5547">
        <f>YEAR(sales_order1[[#This Row],[date]])</f>
        <v>2022</v>
      </c>
      <c r="W5547" t="str">
        <f>TEXT(sales_order1[[#This Row],[date]], "Mmm")</f>
        <v>Jun</v>
      </c>
      <c r="X5547">
        <f>VALUE(TEXT(sales_order1[[#This Row],[date]], "D"))</f>
        <v>15</v>
      </c>
      <c r="Y5547">
        <v>24</v>
      </c>
    </row>
    <row r="5548" spans="1:25" x14ac:dyDescent="0.25">
      <c r="A5548" s="1">
        <v>44727</v>
      </c>
      <c r="B5548">
        <v>71145</v>
      </c>
      <c r="C5548" t="s">
        <v>209</v>
      </c>
      <c r="D5548" t="str">
        <f>VLOOKUP(sales_order1[[#This Row],[itemCode]],product_details3!B:C,2,0)</f>
        <v>CLNG50</v>
      </c>
      <c r="E5548" t="s">
        <v>210</v>
      </c>
      <c r="F5548" t="s">
        <v>45</v>
      </c>
      <c r="G5548">
        <v>250</v>
      </c>
      <c r="H5548">
        <v>6.5</v>
      </c>
      <c r="I5548">
        <v>1625</v>
      </c>
      <c r="J5548">
        <v>2.2999999999999998</v>
      </c>
      <c r="K5548">
        <v>575</v>
      </c>
      <c r="L5548">
        <v>4.2</v>
      </c>
      <c r="M5548">
        <v>0.64615384615384619</v>
      </c>
      <c r="N5548">
        <v>1050</v>
      </c>
      <c r="O5548" t="s">
        <v>796</v>
      </c>
      <c r="P5548" t="s">
        <v>797</v>
      </c>
      <c r="Q5548" t="s">
        <v>146</v>
      </c>
      <c r="R5548" t="s">
        <v>112</v>
      </c>
      <c r="S5548" t="s">
        <v>343</v>
      </c>
      <c r="T5548" t="s">
        <v>95</v>
      </c>
      <c r="U5548" t="s">
        <v>1190</v>
      </c>
      <c r="V5548">
        <f>YEAR(sales_order1[[#This Row],[date]])</f>
        <v>2022</v>
      </c>
      <c r="W5548" t="str">
        <f>TEXT(sales_order1[[#This Row],[date]], "Mmm")</f>
        <v>Jun</v>
      </c>
      <c r="X5548">
        <f>VALUE(TEXT(sales_order1[[#This Row],[date]], "D"))</f>
        <v>15</v>
      </c>
      <c r="Y5548">
        <v>24</v>
      </c>
    </row>
    <row r="5549" spans="1:25" x14ac:dyDescent="0.25">
      <c r="A5549" s="1">
        <v>44727</v>
      </c>
      <c r="B5549">
        <v>71146</v>
      </c>
      <c r="C5549" t="s">
        <v>313</v>
      </c>
      <c r="D5549" t="str">
        <f>VLOOKUP(sales_order1[[#This Row],[itemCode]],product_details3!B:C,2,0)</f>
        <v>MSKO50</v>
      </c>
      <c r="E5549" t="s">
        <v>314</v>
      </c>
      <c r="F5549" t="s">
        <v>137</v>
      </c>
      <c r="G5549">
        <v>250</v>
      </c>
      <c r="H5549">
        <v>14.65</v>
      </c>
      <c r="I5549">
        <v>3662.5</v>
      </c>
      <c r="J5549">
        <v>6.55</v>
      </c>
      <c r="K5549">
        <v>1637.5</v>
      </c>
      <c r="L5549">
        <v>8.1</v>
      </c>
      <c r="M5549">
        <v>0.55290102389078488</v>
      </c>
      <c r="N5549">
        <v>2025</v>
      </c>
      <c r="O5549" t="s">
        <v>62</v>
      </c>
      <c r="P5549" t="s">
        <v>63</v>
      </c>
      <c r="Q5549" t="s">
        <v>64</v>
      </c>
      <c r="R5549" t="s">
        <v>40</v>
      </c>
      <c r="S5549" t="s">
        <v>65</v>
      </c>
      <c r="T5549" t="s">
        <v>66</v>
      </c>
      <c r="U5549" t="s">
        <v>1190</v>
      </c>
      <c r="V5549">
        <f>YEAR(sales_order1[[#This Row],[date]])</f>
        <v>2022</v>
      </c>
      <c r="W5549" t="str">
        <f>TEXT(sales_order1[[#This Row],[date]], "Mmm")</f>
        <v>Jun</v>
      </c>
      <c r="X5549">
        <f>VALUE(TEXT(sales_order1[[#This Row],[date]], "D"))</f>
        <v>15</v>
      </c>
      <c r="Y5549">
        <v>24</v>
      </c>
    </row>
    <row r="5550" spans="1:25" x14ac:dyDescent="0.25">
      <c r="A5550" s="1">
        <v>44727</v>
      </c>
      <c r="B5550">
        <v>71147</v>
      </c>
      <c r="C5550" t="s">
        <v>235</v>
      </c>
      <c r="D5550" t="str">
        <f>VLOOKUP(sales_order1[[#This Row],[itemCode]],product_details3!B:C,2,0)</f>
        <v>CLNF150</v>
      </c>
      <c r="E5550" t="s">
        <v>236</v>
      </c>
      <c r="F5550" t="s">
        <v>45</v>
      </c>
      <c r="G5550">
        <v>200</v>
      </c>
      <c r="H5550">
        <v>13.95</v>
      </c>
      <c r="I5550">
        <v>2790</v>
      </c>
      <c r="J5550">
        <v>5.2</v>
      </c>
      <c r="K5550">
        <v>1040</v>
      </c>
      <c r="L5550">
        <v>8.75</v>
      </c>
      <c r="M5550">
        <v>0.62724014336917566</v>
      </c>
      <c r="N5550">
        <v>1750</v>
      </c>
      <c r="O5550" t="s">
        <v>381</v>
      </c>
      <c r="P5550" t="s">
        <v>382</v>
      </c>
      <c r="Q5550" t="s">
        <v>383</v>
      </c>
      <c r="R5550" t="s">
        <v>72</v>
      </c>
      <c r="S5550" t="s">
        <v>384</v>
      </c>
      <c r="T5550" t="s">
        <v>385</v>
      </c>
      <c r="U5550" t="s">
        <v>1188</v>
      </c>
      <c r="V5550">
        <f>YEAR(sales_order1[[#This Row],[date]])</f>
        <v>2022</v>
      </c>
      <c r="W5550" t="str">
        <f>TEXT(sales_order1[[#This Row],[date]], "Mmm")</f>
        <v>Jun</v>
      </c>
      <c r="X5550">
        <f>VALUE(TEXT(sales_order1[[#This Row],[date]], "D"))</f>
        <v>15</v>
      </c>
      <c r="Y5550">
        <v>24</v>
      </c>
    </row>
    <row r="5551" spans="1:25" x14ac:dyDescent="0.25">
      <c r="A5551" s="1">
        <v>44727</v>
      </c>
      <c r="B5551">
        <v>71148</v>
      </c>
      <c r="C5551" t="s">
        <v>115</v>
      </c>
      <c r="D5551" t="str">
        <f>VLOOKUP(sales_order1[[#This Row],[itemCode]],product_details3!B:C,2,0)</f>
        <v>SCRS30100</v>
      </c>
      <c r="E5551" t="s">
        <v>116</v>
      </c>
      <c r="F5551" t="s">
        <v>61</v>
      </c>
      <c r="G5551">
        <v>200</v>
      </c>
      <c r="H5551">
        <v>32.75</v>
      </c>
      <c r="I5551">
        <v>6550</v>
      </c>
      <c r="J5551">
        <v>11.25</v>
      </c>
      <c r="K5551">
        <v>2250</v>
      </c>
      <c r="L5551">
        <v>21.5</v>
      </c>
      <c r="M5551">
        <v>0.65648854961832059</v>
      </c>
      <c r="N5551">
        <v>4300</v>
      </c>
      <c r="O5551" t="s">
        <v>673</v>
      </c>
      <c r="P5551" t="s">
        <v>674</v>
      </c>
      <c r="Q5551" t="s">
        <v>71</v>
      </c>
      <c r="R5551" t="s">
        <v>72</v>
      </c>
      <c r="S5551" t="s">
        <v>73</v>
      </c>
      <c r="T5551" t="s">
        <v>675</v>
      </c>
      <c r="U5551" t="s">
        <v>1190</v>
      </c>
      <c r="V5551">
        <f>YEAR(sales_order1[[#This Row],[date]])</f>
        <v>2022</v>
      </c>
      <c r="W5551" t="str">
        <f>TEXT(sales_order1[[#This Row],[date]], "Mmm")</f>
        <v>Jun</v>
      </c>
      <c r="X5551">
        <f>VALUE(TEXT(sales_order1[[#This Row],[date]], "D"))</f>
        <v>15</v>
      </c>
      <c r="Y5551">
        <v>24</v>
      </c>
    </row>
    <row r="5552" spans="1:25" x14ac:dyDescent="0.25">
      <c r="A5552" s="1">
        <v>44727</v>
      </c>
      <c r="B5552">
        <v>71149</v>
      </c>
      <c r="C5552" t="s">
        <v>122</v>
      </c>
      <c r="D5552" t="str">
        <f>VLOOKUP(sales_order1[[#This Row],[itemCode]],product_details3!B:C,2,0)</f>
        <v>TNRE150</v>
      </c>
      <c r="E5552" t="s">
        <v>123</v>
      </c>
      <c r="F5552" t="s">
        <v>124</v>
      </c>
      <c r="G5552">
        <v>200</v>
      </c>
      <c r="H5552">
        <v>16.95</v>
      </c>
      <c r="I5552">
        <v>3390</v>
      </c>
      <c r="J5552">
        <v>5.2</v>
      </c>
      <c r="K5552">
        <v>1040</v>
      </c>
      <c r="L5552">
        <v>11.75</v>
      </c>
      <c r="M5552">
        <v>0.69321533923303835</v>
      </c>
      <c r="N5552">
        <v>2350</v>
      </c>
      <c r="O5552" t="s">
        <v>767</v>
      </c>
      <c r="P5552" t="s">
        <v>768</v>
      </c>
      <c r="Q5552" t="s">
        <v>201</v>
      </c>
      <c r="R5552" t="s">
        <v>25</v>
      </c>
      <c r="S5552" t="s">
        <v>372</v>
      </c>
      <c r="T5552" t="s">
        <v>513</v>
      </c>
      <c r="U5552" t="s">
        <v>1191</v>
      </c>
      <c r="V5552">
        <f>YEAR(sales_order1[[#This Row],[date]])</f>
        <v>2022</v>
      </c>
      <c r="W5552" t="str">
        <f>TEXT(sales_order1[[#This Row],[date]], "Mmm")</f>
        <v>Jun</v>
      </c>
      <c r="X5552">
        <f>VALUE(TEXT(sales_order1[[#This Row],[date]], "D"))</f>
        <v>15</v>
      </c>
      <c r="Y5552">
        <v>24</v>
      </c>
    </row>
    <row r="5553" spans="1:25" x14ac:dyDescent="0.25">
      <c r="A5553" s="1">
        <v>44727</v>
      </c>
      <c r="B5553">
        <v>71150</v>
      </c>
      <c r="C5553" t="s">
        <v>311</v>
      </c>
      <c r="D5553" t="str">
        <f>VLOOKUP(sales_order1[[#This Row],[itemCode]],product_details3!B:C,2,0)</f>
        <v>MSTH30</v>
      </c>
      <c r="E5553" t="s">
        <v>312</v>
      </c>
      <c r="F5553" t="s">
        <v>21</v>
      </c>
      <c r="G5553">
        <v>250</v>
      </c>
      <c r="H5553">
        <v>8.5</v>
      </c>
      <c r="I5553">
        <v>2125</v>
      </c>
      <c r="J5553">
        <v>3.3</v>
      </c>
      <c r="K5553">
        <v>825</v>
      </c>
      <c r="L5553">
        <v>5.2</v>
      </c>
      <c r="M5553">
        <v>0.61176470588235299</v>
      </c>
      <c r="N5553">
        <v>1300</v>
      </c>
      <c r="O5553" t="s">
        <v>824</v>
      </c>
      <c r="P5553" t="s">
        <v>825</v>
      </c>
      <c r="Q5553" t="s">
        <v>271</v>
      </c>
      <c r="R5553" t="s">
        <v>56</v>
      </c>
      <c r="S5553" t="s">
        <v>192</v>
      </c>
      <c r="T5553" t="s">
        <v>453</v>
      </c>
      <c r="U5553" t="s">
        <v>1191</v>
      </c>
      <c r="V5553">
        <f>YEAR(sales_order1[[#This Row],[date]])</f>
        <v>2022</v>
      </c>
      <c r="W5553" t="str">
        <f>TEXT(sales_order1[[#This Row],[date]], "Mmm")</f>
        <v>Jun</v>
      </c>
      <c r="X5553">
        <f>VALUE(TEXT(sales_order1[[#This Row],[date]], "D"))</f>
        <v>15</v>
      </c>
      <c r="Y5553">
        <v>24</v>
      </c>
    </row>
    <row r="5554" spans="1:25" x14ac:dyDescent="0.25">
      <c r="A5554" s="1">
        <v>44727</v>
      </c>
      <c r="B5554">
        <v>71151</v>
      </c>
      <c r="C5554" t="s">
        <v>28</v>
      </c>
      <c r="D5554" t="str">
        <f>VLOOKUP(sales_order1[[#This Row],[itemCode]],product_details3!B:C,2,0)</f>
        <v>SRMC30</v>
      </c>
      <c r="E5554" t="s">
        <v>29</v>
      </c>
      <c r="F5554" t="s">
        <v>30</v>
      </c>
      <c r="G5554">
        <v>250</v>
      </c>
      <c r="H5554">
        <v>22.6</v>
      </c>
      <c r="I5554">
        <v>5650</v>
      </c>
      <c r="J5554">
        <v>7.6</v>
      </c>
      <c r="K5554">
        <v>1900</v>
      </c>
      <c r="L5554">
        <v>15</v>
      </c>
      <c r="M5554">
        <v>0.66371681415929207</v>
      </c>
      <c r="N5554">
        <v>3750</v>
      </c>
      <c r="O5554" t="s">
        <v>490</v>
      </c>
      <c r="P5554" t="s">
        <v>491</v>
      </c>
      <c r="Q5554" t="s">
        <v>271</v>
      </c>
      <c r="R5554" t="s">
        <v>56</v>
      </c>
      <c r="S5554" t="s">
        <v>192</v>
      </c>
      <c r="T5554" t="s">
        <v>272</v>
      </c>
      <c r="U5554" t="s">
        <v>1191</v>
      </c>
      <c r="V5554">
        <f>YEAR(sales_order1[[#This Row],[date]])</f>
        <v>2022</v>
      </c>
      <c r="W5554" t="str">
        <f>TEXT(sales_order1[[#This Row],[date]], "Mmm")</f>
        <v>Jun</v>
      </c>
      <c r="X5554">
        <f>VALUE(TEXT(sales_order1[[#This Row],[date]], "D"))</f>
        <v>15</v>
      </c>
      <c r="Y5554">
        <v>24</v>
      </c>
    </row>
    <row r="5555" spans="1:25" x14ac:dyDescent="0.25">
      <c r="A5555" s="1">
        <v>44727</v>
      </c>
      <c r="B5555">
        <v>71152</v>
      </c>
      <c r="C5555" t="s">
        <v>335</v>
      </c>
      <c r="D5555" t="str">
        <f>VLOOKUP(sales_order1[[#This Row],[itemCode]],product_details3!B:C,2,0)</f>
        <v>CLNF50</v>
      </c>
      <c r="E5555" t="s">
        <v>336</v>
      </c>
      <c r="F5555" t="s">
        <v>45</v>
      </c>
      <c r="G5555">
        <v>150</v>
      </c>
      <c r="H5555">
        <v>7.3</v>
      </c>
      <c r="I5555">
        <v>1095</v>
      </c>
      <c r="J5555">
        <v>2.8</v>
      </c>
      <c r="K5555">
        <v>420</v>
      </c>
      <c r="L5555">
        <v>4.5</v>
      </c>
      <c r="M5555">
        <v>0.61643835616438358</v>
      </c>
      <c r="N5555">
        <v>675</v>
      </c>
      <c r="O5555" t="s">
        <v>822</v>
      </c>
      <c r="P5555" t="s">
        <v>823</v>
      </c>
      <c r="Q5555" t="s">
        <v>55</v>
      </c>
      <c r="R5555" t="s">
        <v>56</v>
      </c>
      <c r="S5555" t="s">
        <v>225</v>
      </c>
      <c r="T5555" t="s">
        <v>626</v>
      </c>
      <c r="U5555" t="s">
        <v>1191</v>
      </c>
      <c r="V5555">
        <f>YEAR(sales_order1[[#This Row],[date]])</f>
        <v>2022</v>
      </c>
      <c r="W5555" t="str">
        <f>TEXT(sales_order1[[#This Row],[date]], "Mmm")</f>
        <v>Jun</v>
      </c>
      <c r="X5555">
        <f>VALUE(TEXT(sales_order1[[#This Row],[date]], "D"))</f>
        <v>15</v>
      </c>
      <c r="Y5555">
        <v>24</v>
      </c>
    </row>
    <row r="5556" spans="1:25" x14ac:dyDescent="0.25">
      <c r="A5556" s="1">
        <v>44727</v>
      </c>
      <c r="B5556">
        <v>71153</v>
      </c>
      <c r="C5556" t="s">
        <v>86</v>
      </c>
      <c r="D5556" t="str">
        <f>VLOOKUP(sales_order1[[#This Row],[itemCode]],product_details3!B:C,2,0)</f>
        <v>SRMH30</v>
      </c>
      <c r="E5556" t="s">
        <v>87</v>
      </c>
      <c r="F5556" t="s">
        <v>30</v>
      </c>
      <c r="G5556">
        <v>250</v>
      </c>
      <c r="H5556">
        <v>21</v>
      </c>
      <c r="I5556">
        <v>5250</v>
      </c>
      <c r="J5556">
        <v>6.6</v>
      </c>
      <c r="K5556">
        <v>1650</v>
      </c>
      <c r="L5556">
        <v>14.4</v>
      </c>
      <c r="M5556">
        <v>0.68571428571428572</v>
      </c>
      <c r="N5556">
        <v>3600</v>
      </c>
      <c r="O5556" t="s">
        <v>621</v>
      </c>
      <c r="P5556" t="s">
        <v>622</v>
      </c>
      <c r="Q5556" t="s">
        <v>55</v>
      </c>
      <c r="R5556" t="s">
        <v>56</v>
      </c>
      <c r="S5556" t="s">
        <v>57</v>
      </c>
      <c r="T5556" t="s">
        <v>623</v>
      </c>
      <c r="U5556" t="s">
        <v>1191</v>
      </c>
      <c r="V5556">
        <f>YEAR(sales_order1[[#This Row],[date]])</f>
        <v>2022</v>
      </c>
      <c r="W5556" t="str">
        <f>TEXT(sales_order1[[#This Row],[date]], "Mmm")</f>
        <v>Jun</v>
      </c>
      <c r="X5556">
        <f>VALUE(TEXT(sales_order1[[#This Row],[date]], "D"))</f>
        <v>15</v>
      </c>
      <c r="Y5556">
        <v>24</v>
      </c>
    </row>
    <row r="5557" spans="1:25" x14ac:dyDescent="0.25">
      <c r="A5557" s="1">
        <v>44727</v>
      </c>
      <c r="B5557">
        <v>71154</v>
      </c>
      <c r="C5557" t="s">
        <v>175</v>
      </c>
      <c r="D5557" t="str">
        <f>VLOOKUP(sales_order1[[#This Row],[itemCode]],product_details3!B:C,2,0)</f>
        <v>SCRS3030</v>
      </c>
      <c r="E5557" t="s">
        <v>176</v>
      </c>
      <c r="F5557" t="s">
        <v>61</v>
      </c>
      <c r="G5557">
        <v>300</v>
      </c>
      <c r="H5557">
        <v>13.1</v>
      </c>
      <c r="I5557">
        <v>3930</v>
      </c>
      <c r="J5557">
        <v>4.7</v>
      </c>
      <c r="K5557">
        <v>1410</v>
      </c>
      <c r="L5557">
        <v>8.4</v>
      </c>
      <c r="M5557">
        <v>0.6412213740458016</v>
      </c>
      <c r="N5557">
        <v>2520</v>
      </c>
      <c r="O5557" t="s">
        <v>152</v>
      </c>
      <c r="P5557" t="s">
        <v>153</v>
      </c>
      <c r="Q5557" t="s">
        <v>154</v>
      </c>
      <c r="R5557" t="s">
        <v>56</v>
      </c>
      <c r="S5557" t="s">
        <v>133</v>
      </c>
      <c r="T5557" t="s">
        <v>155</v>
      </c>
      <c r="U5557" t="s">
        <v>1191</v>
      </c>
      <c r="V5557">
        <f>YEAR(sales_order1[[#This Row],[date]])</f>
        <v>2022</v>
      </c>
      <c r="W5557" t="str">
        <f>TEXT(sales_order1[[#This Row],[date]], "Mmm")</f>
        <v>Jun</v>
      </c>
      <c r="X5557">
        <f>VALUE(TEXT(sales_order1[[#This Row],[date]], "D"))</f>
        <v>15</v>
      </c>
      <c r="Y5557">
        <v>24</v>
      </c>
    </row>
    <row r="5558" spans="1:25" x14ac:dyDescent="0.25">
      <c r="A5558" s="1">
        <v>44728</v>
      </c>
      <c r="B5558">
        <v>71155</v>
      </c>
      <c r="C5558" t="s">
        <v>175</v>
      </c>
      <c r="D5558" t="str">
        <f>VLOOKUP(sales_order1[[#This Row],[itemCode]],product_details3!B:C,2,0)</f>
        <v>SCRS3030</v>
      </c>
      <c r="E5558" t="s">
        <v>176</v>
      </c>
      <c r="F5558" t="s">
        <v>61</v>
      </c>
      <c r="G5558">
        <v>200</v>
      </c>
      <c r="H5558">
        <v>13.1</v>
      </c>
      <c r="I5558">
        <v>2620</v>
      </c>
      <c r="J5558">
        <v>4.7</v>
      </c>
      <c r="K5558">
        <v>940</v>
      </c>
      <c r="L5558">
        <v>8.4</v>
      </c>
      <c r="M5558">
        <v>0.6412213740458016</v>
      </c>
      <c r="N5558">
        <v>1680</v>
      </c>
      <c r="O5558" t="s">
        <v>514</v>
      </c>
      <c r="P5558" t="s">
        <v>515</v>
      </c>
      <c r="Q5558" t="s">
        <v>64</v>
      </c>
      <c r="R5558" t="s">
        <v>40</v>
      </c>
      <c r="S5558" t="s">
        <v>84</v>
      </c>
      <c r="T5558" t="s">
        <v>419</v>
      </c>
      <c r="U5558" t="s">
        <v>1189</v>
      </c>
      <c r="V5558">
        <f>YEAR(sales_order1[[#This Row],[date]])</f>
        <v>2022</v>
      </c>
      <c r="W5558" t="str">
        <f>TEXT(sales_order1[[#This Row],[date]], "Mmm")</f>
        <v>Jun</v>
      </c>
      <c r="X5558">
        <f>VALUE(TEXT(sales_order1[[#This Row],[date]], "D"))</f>
        <v>16</v>
      </c>
      <c r="Y5558">
        <v>24</v>
      </c>
    </row>
    <row r="5559" spans="1:25" x14ac:dyDescent="0.25">
      <c r="A5559" s="1">
        <v>44728</v>
      </c>
      <c r="B5559">
        <v>71156</v>
      </c>
      <c r="C5559" t="s">
        <v>86</v>
      </c>
      <c r="D5559" t="str">
        <f>VLOOKUP(sales_order1[[#This Row],[itemCode]],product_details3!B:C,2,0)</f>
        <v>SRMH30</v>
      </c>
      <c r="E5559" t="s">
        <v>87</v>
      </c>
      <c r="F5559" t="s">
        <v>30</v>
      </c>
      <c r="G5559">
        <v>150</v>
      </c>
      <c r="H5559">
        <v>21</v>
      </c>
      <c r="I5559">
        <v>3150</v>
      </c>
      <c r="J5559">
        <v>6.6</v>
      </c>
      <c r="K5559">
        <v>990</v>
      </c>
      <c r="L5559">
        <v>14.4</v>
      </c>
      <c r="M5559">
        <v>0.68571428571428572</v>
      </c>
      <c r="N5559">
        <v>2160</v>
      </c>
      <c r="O5559" t="s">
        <v>354</v>
      </c>
      <c r="P5559" t="s">
        <v>355</v>
      </c>
      <c r="Q5559" t="s">
        <v>119</v>
      </c>
      <c r="R5559" t="s">
        <v>40</v>
      </c>
      <c r="S5559" t="s">
        <v>356</v>
      </c>
      <c r="T5559" t="s">
        <v>357</v>
      </c>
      <c r="U5559" t="s">
        <v>1190</v>
      </c>
      <c r="V5559">
        <f>YEAR(sales_order1[[#This Row],[date]])</f>
        <v>2022</v>
      </c>
      <c r="W5559" t="str">
        <f>TEXT(sales_order1[[#This Row],[date]], "Mmm")</f>
        <v>Jun</v>
      </c>
      <c r="X5559">
        <f>VALUE(TEXT(sales_order1[[#This Row],[date]], "D"))</f>
        <v>16</v>
      </c>
      <c r="Y5559">
        <v>24</v>
      </c>
    </row>
    <row r="5560" spans="1:25" x14ac:dyDescent="0.25">
      <c r="A5560" s="1">
        <v>44728</v>
      </c>
      <c r="B5560">
        <v>71157</v>
      </c>
      <c r="C5560" t="s">
        <v>313</v>
      </c>
      <c r="D5560" t="str">
        <f>VLOOKUP(sales_order1[[#This Row],[itemCode]],product_details3!B:C,2,0)</f>
        <v>MSKO50</v>
      </c>
      <c r="E5560" t="s">
        <v>314</v>
      </c>
      <c r="F5560" t="s">
        <v>137</v>
      </c>
      <c r="G5560">
        <v>250</v>
      </c>
      <c r="H5560">
        <v>14.65</v>
      </c>
      <c r="I5560">
        <v>3662.5</v>
      </c>
      <c r="J5560">
        <v>6.55</v>
      </c>
      <c r="K5560">
        <v>1637.5</v>
      </c>
      <c r="L5560">
        <v>8.1</v>
      </c>
      <c r="M5560">
        <v>0.55290102389078488</v>
      </c>
      <c r="N5560">
        <v>2025</v>
      </c>
      <c r="O5560" t="s">
        <v>189</v>
      </c>
      <c r="P5560" t="s">
        <v>190</v>
      </c>
      <c r="Q5560" t="s">
        <v>191</v>
      </c>
      <c r="R5560" t="s">
        <v>56</v>
      </c>
      <c r="S5560" t="s">
        <v>192</v>
      </c>
      <c r="T5560" t="s">
        <v>193</v>
      </c>
      <c r="U5560" t="s">
        <v>1191</v>
      </c>
      <c r="V5560">
        <f>YEAR(sales_order1[[#This Row],[date]])</f>
        <v>2022</v>
      </c>
      <c r="W5560" t="str">
        <f>TEXT(sales_order1[[#This Row],[date]], "Mmm")</f>
        <v>Jun</v>
      </c>
      <c r="X5560">
        <f>VALUE(TEXT(sales_order1[[#This Row],[date]], "D"))</f>
        <v>16</v>
      </c>
      <c r="Y5560">
        <v>24</v>
      </c>
    </row>
    <row r="5561" spans="1:25" x14ac:dyDescent="0.25">
      <c r="A5561" s="1">
        <v>44728</v>
      </c>
      <c r="B5561">
        <v>71158</v>
      </c>
      <c r="C5561" t="s">
        <v>221</v>
      </c>
      <c r="D5561" t="str">
        <f>VLOOKUP(sales_order1[[#This Row],[itemCode]],product_details3!B:C,2,0)</f>
        <v>CLNF200</v>
      </c>
      <c r="E5561" t="s">
        <v>222</v>
      </c>
      <c r="F5561" t="s">
        <v>45</v>
      </c>
      <c r="G5561">
        <v>250</v>
      </c>
      <c r="H5561">
        <v>23.25</v>
      </c>
      <c r="I5561">
        <v>5812.5</v>
      </c>
      <c r="J5561">
        <v>9</v>
      </c>
      <c r="K5561">
        <v>2250</v>
      </c>
      <c r="L5561">
        <v>14.25</v>
      </c>
      <c r="M5561">
        <v>0.61290322580645162</v>
      </c>
      <c r="N5561">
        <v>3562.5</v>
      </c>
      <c r="O5561" t="s">
        <v>805</v>
      </c>
      <c r="P5561" t="s">
        <v>806</v>
      </c>
      <c r="Q5561" t="s">
        <v>100</v>
      </c>
      <c r="R5561" t="s">
        <v>40</v>
      </c>
      <c r="S5561" t="s">
        <v>101</v>
      </c>
      <c r="T5561" t="s">
        <v>169</v>
      </c>
      <c r="U5561" t="s">
        <v>1190</v>
      </c>
      <c r="V5561">
        <f>YEAR(sales_order1[[#This Row],[date]])</f>
        <v>2022</v>
      </c>
      <c r="W5561" t="str">
        <f>TEXT(sales_order1[[#This Row],[date]], "Mmm")</f>
        <v>Jun</v>
      </c>
      <c r="X5561">
        <f>VALUE(TEXT(sales_order1[[#This Row],[date]], "D"))</f>
        <v>16</v>
      </c>
      <c r="Y5561">
        <v>24</v>
      </c>
    </row>
    <row r="5562" spans="1:25" x14ac:dyDescent="0.25">
      <c r="A5562" s="1">
        <v>44728</v>
      </c>
      <c r="B5562">
        <v>71159</v>
      </c>
      <c r="C5562" t="s">
        <v>348</v>
      </c>
      <c r="D5562" t="str">
        <f>VLOOKUP(sales_order1[[#This Row],[itemCode]],product_details3!B:C,2,0)</f>
        <v>EXFG150</v>
      </c>
      <c r="E5562" t="s">
        <v>349</v>
      </c>
      <c r="F5562" t="s">
        <v>183</v>
      </c>
      <c r="G5562">
        <v>200</v>
      </c>
      <c r="H5562">
        <v>26.25</v>
      </c>
      <c r="I5562">
        <v>5250</v>
      </c>
      <c r="J5562">
        <v>10.75</v>
      </c>
      <c r="K5562">
        <v>2150</v>
      </c>
      <c r="L5562">
        <v>15.5</v>
      </c>
      <c r="M5562">
        <v>0.59047619047619049</v>
      </c>
      <c r="N5562">
        <v>3100</v>
      </c>
      <c r="O5562" t="s">
        <v>199</v>
      </c>
      <c r="P5562" t="s">
        <v>200</v>
      </c>
      <c r="Q5562" t="s">
        <v>201</v>
      </c>
      <c r="R5562" t="s">
        <v>25</v>
      </c>
      <c r="S5562" t="s">
        <v>202</v>
      </c>
      <c r="T5562" t="s">
        <v>203</v>
      </c>
      <c r="U5562" t="s">
        <v>1191</v>
      </c>
      <c r="V5562">
        <f>YEAR(sales_order1[[#This Row],[date]])</f>
        <v>2022</v>
      </c>
      <c r="W5562" t="str">
        <f>TEXT(sales_order1[[#This Row],[date]], "Mmm")</f>
        <v>Jun</v>
      </c>
      <c r="X5562">
        <f>VALUE(TEXT(sales_order1[[#This Row],[date]], "D"))</f>
        <v>16</v>
      </c>
      <c r="Y5562">
        <v>24</v>
      </c>
    </row>
    <row r="5563" spans="1:25" x14ac:dyDescent="0.25">
      <c r="A5563" s="1">
        <v>44728</v>
      </c>
      <c r="B5563">
        <v>71160</v>
      </c>
      <c r="C5563" t="s">
        <v>325</v>
      </c>
      <c r="D5563" t="str">
        <f>VLOOKUP(sales_order1[[#This Row],[itemCode]],product_details3!B:C,2,0)</f>
        <v>EXFG100</v>
      </c>
      <c r="E5563" t="s">
        <v>326</v>
      </c>
      <c r="F5563" t="s">
        <v>183</v>
      </c>
      <c r="G5563">
        <v>100</v>
      </c>
      <c r="H5563">
        <v>20.75</v>
      </c>
      <c r="I5563">
        <v>2075</v>
      </c>
      <c r="J5563">
        <v>7.45</v>
      </c>
      <c r="K5563">
        <v>745</v>
      </c>
      <c r="L5563">
        <v>13.3</v>
      </c>
      <c r="M5563">
        <v>0.64096385542168677</v>
      </c>
      <c r="N5563">
        <v>1330</v>
      </c>
      <c r="O5563" t="s">
        <v>803</v>
      </c>
      <c r="P5563" t="s">
        <v>804</v>
      </c>
      <c r="Q5563" t="s">
        <v>264</v>
      </c>
      <c r="R5563" t="s">
        <v>56</v>
      </c>
      <c r="S5563" t="s">
        <v>133</v>
      </c>
      <c r="T5563" t="s">
        <v>629</v>
      </c>
      <c r="U5563" t="s">
        <v>1191</v>
      </c>
      <c r="V5563">
        <f>YEAR(sales_order1[[#This Row],[date]])</f>
        <v>2022</v>
      </c>
      <c r="W5563" t="str">
        <f>TEXT(sales_order1[[#This Row],[date]], "Mmm")</f>
        <v>Jun</v>
      </c>
      <c r="X5563">
        <f>VALUE(TEXT(sales_order1[[#This Row],[date]], "D"))</f>
        <v>16</v>
      </c>
      <c r="Y5563">
        <v>24</v>
      </c>
    </row>
    <row r="5564" spans="1:25" x14ac:dyDescent="0.25">
      <c r="A5564" s="1">
        <v>44728</v>
      </c>
      <c r="B5564">
        <v>71161</v>
      </c>
      <c r="C5564" t="s">
        <v>28</v>
      </c>
      <c r="D5564" t="str">
        <f>VLOOKUP(sales_order1[[#This Row],[itemCode]],product_details3!B:C,2,0)</f>
        <v>SRMC30</v>
      </c>
      <c r="E5564" t="s">
        <v>29</v>
      </c>
      <c r="F5564" t="s">
        <v>30</v>
      </c>
      <c r="G5564">
        <v>100</v>
      </c>
      <c r="H5564">
        <v>22.6</v>
      </c>
      <c r="I5564">
        <v>2260</v>
      </c>
      <c r="J5564">
        <v>7.6</v>
      </c>
      <c r="K5564">
        <v>760</v>
      </c>
      <c r="L5564">
        <v>15</v>
      </c>
      <c r="M5564">
        <v>0.66371681415929207</v>
      </c>
      <c r="N5564">
        <v>1500</v>
      </c>
      <c r="O5564" t="s">
        <v>636</v>
      </c>
      <c r="P5564" t="s">
        <v>637</v>
      </c>
      <c r="Q5564" t="s">
        <v>378</v>
      </c>
      <c r="R5564" t="s">
        <v>72</v>
      </c>
      <c r="S5564" t="s">
        <v>638</v>
      </c>
      <c r="T5564" t="s">
        <v>639</v>
      </c>
      <c r="U5564" t="s">
        <v>1188</v>
      </c>
      <c r="V5564">
        <f>YEAR(sales_order1[[#This Row],[date]])</f>
        <v>2022</v>
      </c>
      <c r="W5564" t="str">
        <f>TEXT(sales_order1[[#This Row],[date]], "Mmm")</f>
        <v>Jun</v>
      </c>
      <c r="X5564">
        <f>VALUE(TEXT(sales_order1[[#This Row],[date]], "D"))</f>
        <v>16</v>
      </c>
      <c r="Y5564">
        <v>24</v>
      </c>
    </row>
    <row r="5565" spans="1:25" x14ac:dyDescent="0.25">
      <c r="A5565" s="1">
        <v>44728</v>
      </c>
      <c r="B5565">
        <v>71162</v>
      </c>
      <c r="C5565" t="s">
        <v>67</v>
      </c>
      <c r="D5565" t="str">
        <f>VLOOKUP(sales_order1[[#This Row],[itemCode]],product_details3!B:C,2,0)</f>
        <v>SRMH15</v>
      </c>
      <c r="E5565" t="s">
        <v>68</v>
      </c>
      <c r="F5565" t="s">
        <v>30</v>
      </c>
      <c r="G5565">
        <v>250</v>
      </c>
      <c r="H5565">
        <v>15.75</v>
      </c>
      <c r="I5565">
        <v>3937.5</v>
      </c>
      <c r="J5565">
        <v>5.45</v>
      </c>
      <c r="K5565">
        <v>1362.5</v>
      </c>
      <c r="L5565">
        <v>10.3</v>
      </c>
      <c r="M5565">
        <v>0.65396825396825398</v>
      </c>
      <c r="N5565">
        <v>2575</v>
      </c>
      <c r="O5565" t="s">
        <v>273</v>
      </c>
      <c r="P5565" t="s">
        <v>274</v>
      </c>
      <c r="Q5565" t="s">
        <v>132</v>
      </c>
      <c r="R5565" t="s">
        <v>56</v>
      </c>
      <c r="S5565" t="s">
        <v>133</v>
      </c>
      <c r="T5565" t="s">
        <v>275</v>
      </c>
      <c r="U5565" t="s">
        <v>1191</v>
      </c>
      <c r="V5565">
        <f>YEAR(sales_order1[[#This Row],[date]])</f>
        <v>2022</v>
      </c>
      <c r="W5565" t="str">
        <f>TEXT(sales_order1[[#This Row],[date]], "Mmm")</f>
        <v>Jun</v>
      </c>
      <c r="X5565">
        <f>VALUE(TEXT(sales_order1[[#This Row],[date]], "D"))</f>
        <v>16</v>
      </c>
      <c r="Y5565">
        <v>24</v>
      </c>
    </row>
    <row r="5566" spans="1:25" x14ac:dyDescent="0.25">
      <c r="A5566" s="1">
        <v>44728</v>
      </c>
      <c r="B5566">
        <v>71163</v>
      </c>
      <c r="C5566" t="s">
        <v>51</v>
      </c>
      <c r="D5566" t="str">
        <f>VLOOKUP(sales_order1[[#This Row],[itemCode]],product_details3!B:C,2,0)</f>
        <v>MSTH50</v>
      </c>
      <c r="E5566" t="s">
        <v>52</v>
      </c>
      <c r="F5566" t="s">
        <v>21</v>
      </c>
      <c r="G5566">
        <v>150</v>
      </c>
      <c r="H5566">
        <v>15.75</v>
      </c>
      <c r="I5566">
        <v>2362.5</v>
      </c>
      <c r="J5566">
        <v>4.45</v>
      </c>
      <c r="K5566">
        <v>667.5</v>
      </c>
      <c r="L5566">
        <v>11.3</v>
      </c>
      <c r="M5566">
        <v>0.71746031746031746</v>
      </c>
      <c r="N5566">
        <v>1695</v>
      </c>
      <c r="O5566" t="s">
        <v>752</v>
      </c>
      <c r="P5566" t="s">
        <v>753</v>
      </c>
      <c r="Q5566" t="s">
        <v>378</v>
      </c>
      <c r="R5566" t="s">
        <v>72</v>
      </c>
      <c r="S5566" t="s">
        <v>563</v>
      </c>
      <c r="T5566" t="s">
        <v>58</v>
      </c>
      <c r="U5566" t="s">
        <v>1188</v>
      </c>
      <c r="V5566">
        <f>YEAR(sales_order1[[#This Row],[date]])</f>
        <v>2022</v>
      </c>
      <c r="W5566" t="str">
        <f>TEXT(sales_order1[[#This Row],[date]], "Mmm")</f>
        <v>Jun</v>
      </c>
      <c r="X5566">
        <f>VALUE(TEXT(sales_order1[[#This Row],[date]], "D"))</f>
        <v>16</v>
      </c>
      <c r="Y5566">
        <v>24</v>
      </c>
    </row>
    <row r="5567" spans="1:25" x14ac:dyDescent="0.25">
      <c r="A5567" s="1">
        <v>44728</v>
      </c>
      <c r="B5567">
        <v>71164</v>
      </c>
      <c r="C5567" t="s">
        <v>67</v>
      </c>
      <c r="D5567" t="str">
        <f>VLOOKUP(sales_order1[[#This Row],[itemCode]],product_details3!B:C,2,0)</f>
        <v>SRMH15</v>
      </c>
      <c r="E5567" t="s">
        <v>68</v>
      </c>
      <c r="F5567" t="s">
        <v>30</v>
      </c>
      <c r="G5567">
        <v>50</v>
      </c>
      <c r="H5567">
        <v>15.75</v>
      </c>
      <c r="I5567">
        <v>787.5</v>
      </c>
      <c r="J5567">
        <v>5.45</v>
      </c>
      <c r="K5567">
        <v>272.5</v>
      </c>
      <c r="L5567">
        <v>10.3</v>
      </c>
      <c r="M5567">
        <v>0.65396825396825398</v>
      </c>
      <c r="N5567">
        <v>515</v>
      </c>
      <c r="O5567" t="s">
        <v>454</v>
      </c>
      <c r="P5567" t="s">
        <v>455</v>
      </c>
      <c r="Q5567" t="s">
        <v>71</v>
      </c>
      <c r="R5567" t="s">
        <v>72</v>
      </c>
      <c r="S5567" t="s">
        <v>73</v>
      </c>
      <c r="T5567" t="s">
        <v>456</v>
      </c>
      <c r="U5567" t="s">
        <v>1190</v>
      </c>
      <c r="V5567">
        <f>YEAR(sales_order1[[#This Row],[date]])</f>
        <v>2022</v>
      </c>
      <c r="W5567" t="str">
        <f>TEXT(sales_order1[[#This Row],[date]], "Mmm")</f>
        <v>Jun</v>
      </c>
      <c r="X5567">
        <f>VALUE(TEXT(sales_order1[[#This Row],[date]], "D"))</f>
        <v>16</v>
      </c>
      <c r="Y5567">
        <v>24</v>
      </c>
    </row>
    <row r="5568" spans="1:25" x14ac:dyDescent="0.25">
      <c r="A5568" s="1">
        <v>44728</v>
      </c>
      <c r="B5568">
        <v>71165</v>
      </c>
      <c r="C5568" t="s">
        <v>115</v>
      </c>
      <c r="D5568" t="str">
        <f>VLOOKUP(sales_order1[[#This Row],[itemCode]],product_details3!B:C,2,0)</f>
        <v>SCRS30100</v>
      </c>
      <c r="E5568" t="s">
        <v>116</v>
      </c>
      <c r="F5568" t="s">
        <v>61</v>
      </c>
      <c r="G5568">
        <v>400</v>
      </c>
      <c r="H5568">
        <v>32.75</v>
      </c>
      <c r="I5568">
        <v>13100</v>
      </c>
      <c r="J5568">
        <v>11.25</v>
      </c>
      <c r="K5568">
        <v>4500</v>
      </c>
      <c r="L5568">
        <v>21.5</v>
      </c>
      <c r="M5568">
        <v>0.65648854961832059</v>
      </c>
      <c r="N5568">
        <v>8600</v>
      </c>
      <c r="O5568" t="s">
        <v>495</v>
      </c>
      <c r="P5568" t="s">
        <v>496</v>
      </c>
      <c r="Q5568" t="s">
        <v>119</v>
      </c>
      <c r="R5568" t="s">
        <v>40</v>
      </c>
      <c r="S5568" t="s">
        <v>497</v>
      </c>
      <c r="T5568" t="s">
        <v>498</v>
      </c>
      <c r="U5568" t="s">
        <v>1190</v>
      </c>
      <c r="V5568">
        <f>YEAR(sales_order1[[#This Row],[date]])</f>
        <v>2022</v>
      </c>
      <c r="W5568" t="str">
        <f>TEXT(sales_order1[[#This Row],[date]], "Mmm")</f>
        <v>Jun</v>
      </c>
      <c r="X5568">
        <f>VALUE(TEXT(sales_order1[[#This Row],[date]], "D"))</f>
        <v>16</v>
      </c>
      <c r="Y5568">
        <v>24</v>
      </c>
    </row>
    <row r="5569" spans="1:25" x14ac:dyDescent="0.25">
      <c r="A5569" s="1">
        <v>44728</v>
      </c>
      <c r="B5569">
        <v>71166</v>
      </c>
      <c r="C5569" t="s">
        <v>194</v>
      </c>
      <c r="D5569" t="str">
        <f>VLOOKUP(sales_order1[[#This Row],[itemCode]],product_details3!B:C,2,0)</f>
        <v>CLNG150</v>
      </c>
      <c r="E5569" t="s">
        <v>195</v>
      </c>
      <c r="F5569" t="s">
        <v>45</v>
      </c>
      <c r="G5569">
        <v>150</v>
      </c>
      <c r="H5569">
        <v>12.75</v>
      </c>
      <c r="I5569">
        <v>1912.5</v>
      </c>
      <c r="J5569">
        <v>4.45</v>
      </c>
      <c r="K5569">
        <v>667.5</v>
      </c>
      <c r="L5569">
        <v>8.3000000000000007</v>
      </c>
      <c r="M5569">
        <v>0.65098039215686276</v>
      </c>
      <c r="N5569">
        <v>1245</v>
      </c>
      <c r="O5569" t="s">
        <v>790</v>
      </c>
      <c r="P5569" t="s">
        <v>791</v>
      </c>
      <c r="Q5569" t="s">
        <v>100</v>
      </c>
      <c r="R5569" t="s">
        <v>40</v>
      </c>
      <c r="S5569" t="s">
        <v>101</v>
      </c>
      <c r="T5569" t="s">
        <v>792</v>
      </c>
      <c r="U5569" t="s">
        <v>1190</v>
      </c>
      <c r="V5569">
        <f>YEAR(sales_order1[[#This Row],[date]])</f>
        <v>2022</v>
      </c>
      <c r="W5569" t="str">
        <f>TEXT(sales_order1[[#This Row],[date]], "Mmm")</f>
        <v>Jun</v>
      </c>
      <c r="X5569">
        <f>VALUE(TEXT(sales_order1[[#This Row],[date]], "D"))</f>
        <v>16</v>
      </c>
      <c r="Y5569">
        <v>24</v>
      </c>
    </row>
    <row r="5570" spans="1:25" x14ac:dyDescent="0.25">
      <c r="A5570" s="1">
        <v>44729</v>
      </c>
      <c r="B5570">
        <v>71167</v>
      </c>
      <c r="C5570" t="s">
        <v>135</v>
      </c>
      <c r="D5570" t="str">
        <f>VLOOKUP(sales_order1[[#This Row],[itemCode]],product_details3!B:C,2,0)</f>
        <v>MSKSH</v>
      </c>
      <c r="E5570" t="s">
        <v>136</v>
      </c>
      <c r="F5570" t="s">
        <v>137</v>
      </c>
      <c r="G5570">
        <v>200</v>
      </c>
      <c r="H5570">
        <v>18.75</v>
      </c>
      <c r="I5570">
        <v>3750</v>
      </c>
      <c r="J5570">
        <v>7.45</v>
      </c>
      <c r="K5570">
        <v>1490</v>
      </c>
      <c r="L5570">
        <v>11.3</v>
      </c>
      <c r="M5570">
        <v>0.60266666666666668</v>
      </c>
      <c r="N5570">
        <v>2260</v>
      </c>
      <c r="O5570" t="s">
        <v>290</v>
      </c>
      <c r="P5570" t="s">
        <v>291</v>
      </c>
      <c r="Q5570" t="s">
        <v>201</v>
      </c>
      <c r="R5570" t="s">
        <v>25</v>
      </c>
      <c r="S5570" t="s">
        <v>202</v>
      </c>
      <c r="T5570" t="s">
        <v>292</v>
      </c>
      <c r="U5570" t="s">
        <v>1191</v>
      </c>
      <c r="V5570">
        <f>YEAR(sales_order1[[#This Row],[date]])</f>
        <v>2022</v>
      </c>
      <c r="W5570" t="str">
        <f>TEXT(sales_order1[[#This Row],[date]], "Mmm")</f>
        <v>Jun</v>
      </c>
      <c r="X5570">
        <f>VALUE(TEXT(sales_order1[[#This Row],[date]], "D"))</f>
        <v>17</v>
      </c>
      <c r="Y5570">
        <v>24</v>
      </c>
    </row>
    <row r="5571" spans="1:25" x14ac:dyDescent="0.25">
      <c r="A5571" s="1">
        <v>44729</v>
      </c>
      <c r="B5571">
        <v>71168</v>
      </c>
      <c r="C5571" t="s">
        <v>313</v>
      </c>
      <c r="D5571" t="str">
        <f>VLOOKUP(sales_order1[[#This Row],[itemCode]],product_details3!B:C,2,0)</f>
        <v>MSKO50</v>
      </c>
      <c r="E5571" t="s">
        <v>314</v>
      </c>
      <c r="F5571" t="s">
        <v>137</v>
      </c>
      <c r="G5571">
        <v>150</v>
      </c>
      <c r="H5571">
        <v>14.65</v>
      </c>
      <c r="I5571">
        <v>2197.5</v>
      </c>
      <c r="J5571">
        <v>6.55</v>
      </c>
      <c r="K5571">
        <v>982.5</v>
      </c>
      <c r="L5571">
        <v>8.1</v>
      </c>
      <c r="M5571">
        <v>0.55290102389078488</v>
      </c>
      <c r="N5571">
        <v>1215</v>
      </c>
      <c r="O5571" t="s">
        <v>706</v>
      </c>
      <c r="P5571" t="s">
        <v>707</v>
      </c>
      <c r="Q5571" t="s">
        <v>132</v>
      </c>
      <c r="R5571" t="s">
        <v>56</v>
      </c>
      <c r="S5571" t="s">
        <v>133</v>
      </c>
      <c r="T5571" t="s">
        <v>708</v>
      </c>
      <c r="U5571" t="s">
        <v>1191</v>
      </c>
      <c r="V5571">
        <f>YEAR(sales_order1[[#This Row],[date]])</f>
        <v>2022</v>
      </c>
      <c r="W5571" t="str">
        <f>TEXT(sales_order1[[#This Row],[date]], "Mmm")</f>
        <v>Jun</v>
      </c>
      <c r="X5571">
        <f>VALUE(TEXT(sales_order1[[#This Row],[date]], "D"))</f>
        <v>17</v>
      </c>
      <c r="Y5571">
        <v>24</v>
      </c>
    </row>
    <row r="5572" spans="1:25" x14ac:dyDescent="0.25">
      <c r="A5572" s="1">
        <v>44729</v>
      </c>
      <c r="B5572">
        <v>71169</v>
      </c>
      <c r="C5572" t="s">
        <v>67</v>
      </c>
      <c r="D5572" t="str">
        <f>VLOOKUP(sales_order1[[#This Row],[itemCode]],product_details3!B:C,2,0)</f>
        <v>SRMH15</v>
      </c>
      <c r="E5572" t="s">
        <v>68</v>
      </c>
      <c r="F5572" t="s">
        <v>30</v>
      </c>
      <c r="G5572">
        <v>200</v>
      </c>
      <c r="H5572">
        <v>15.75</v>
      </c>
      <c r="I5572">
        <v>3150</v>
      </c>
      <c r="J5572">
        <v>5.45</v>
      </c>
      <c r="K5572">
        <v>1090</v>
      </c>
      <c r="L5572">
        <v>10.3</v>
      </c>
      <c r="M5572">
        <v>0.65396825396825398</v>
      </c>
      <c r="N5572">
        <v>2060</v>
      </c>
      <c r="O5572" t="s">
        <v>750</v>
      </c>
      <c r="P5572" t="s">
        <v>751</v>
      </c>
      <c r="Q5572" t="s">
        <v>132</v>
      </c>
      <c r="R5572" t="s">
        <v>56</v>
      </c>
      <c r="S5572" t="s">
        <v>133</v>
      </c>
      <c r="T5572" t="s">
        <v>578</v>
      </c>
      <c r="U5572" t="s">
        <v>1191</v>
      </c>
      <c r="V5572">
        <f>YEAR(sales_order1[[#This Row],[date]])</f>
        <v>2022</v>
      </c>
      <c r="W5572" t="str">
        <f>TEXT(sales_order1[[#This Row],[date]], "Mmm")</f>
        <v>Jun</v>
      </c>
      <c r="X5572">
        <f>VALUE(TEXT(sales_order1[[#This Row],[date]], "D"))</f>
        <v>17</v>
      </c>
      <c r="Y5572">
        <v>24</v>
      </c>
    </row>
    <row r="5573" spans="1:25" x14ac:dyDescent="0.25">
      <c r="A5573" s="1">
        <v>44729</v>
      </c>
      <c r="B5573">
        <v>71170</v>
      </c>
      <c r="C5573" t="s">
        <v>86</v>
      </c>
      <c r="D5573" t="str">
        <f>VLOOKUP(sales_order1[[#This Row],[itemCode]],product_details3!B:C,2,0)</f>
        <v>SRMH30</v>
      </c>
      <c r="E5573" t="s">
        <v>87</v>
      </c>
      <c r="F5573" t="s">
        <v>30</v>
      </c>
      <c r="G5573">
        <v>50</v>
      </c>
      <c r="H5573">
        <v>21</v>
      </c>
      <c r="I5573">
        <v>1050</v>
      </c>
      <c r="J5573">
        <v>6.6</v>
      </c>
      <c r="K5573">
        <v>330</v>
      </c>
      <c r="L5573">
        <v>14.4</v>
      </c>
      <c r="M5573">
        <v>0.68571428571428572</v>
      </c>
      <c r="N5573">
        <v>720</v>
      </c>
      <c r="O5573" t="s">
        <v>381</v>
      </c>
      <c r="P5573" t="s">
        <v>382</v>
      </c>
      <c r="Q5573" t="s">
        <v>383</v>
      </c>
      <c r="R5573" t="s">
        <v>72</v>
      </c>
      <c r="S5573" t="s">
        <v>384</v>
      </c>
      <c r="T5573" t="s">
        <v>385</v>
      </c>
      <c r="U5573" t="s">
        <v>1188</v>
      </c>
      <c r="V5573">
        <f>YEAR(sales_order1[[#This Row],[date]])</f>
        <v>2022</v>
      </c>
      <c r="W5573" t="str">
        <f>TEXT(sales_order1[[#This Row],[date]], "Mmm")</f>
        <v>Jun</v>
      </c>
      <c r="X5573">
        <f>VALUE(TEXT(sales_order1[[#This Row],[date]], "D"))</f>
        <v>17</v>
      </c>
      <c r="Y5573">
        <v>24</v>
      </c>
    </row>
    <row r="5574" spans="1:25" x14ac:dyDescent="0.25">
      <c r="A5574" s="1">
        <v>44729</v>
      </c>
      <c r="B5574">
        <v>71171</v>
      </c>
      <c r="C5574" t="s">
        <v>86</v>
      </c>
      <c r="D5574" t="str">
        <f>VLOOKUP(sales_order1[[#This Row],[itemCode]],product_details3!B:C,2,0)</f>
        <v>SRMH30</v>
      </c>
      <c r="E5574" t="s">
        <v>87</v>
      </c>
      <c r="F5574" t="s">
        <v>30</v>
      </c>
      <c r="G5574">
        <v>250</v>
      </c>
      <c r="H5574">
        <v>21</v>
      </c>
      <c r="I5574">
        <v>5250</v>
      </c>
      <c r="J5574">
        <v>6.6</v>
      </c>
      <c r="K5574">
        <v>1650</v>
      </c>
      <c r="L5574">
        <v>14.4</v>
      </c>
      <c r="M5574">
        <v>0.68571428571428572</v>
      </c>
      <c r="N5574">
        <v>3600</v>
      </c>
      <c r="O5574" t="s">
        <v>826</v>
      </c>
      <c r="P5574" t="s">
        <v>827</v>
      </c>
      <c r="Q5574" t="s">
        <v>107</v>
      </c>
      <c r="R5574" t="s">
        <v>40</v>
      </c>
      <c r="S5574" t="s">
        <v>101</v>
      </c>
      <c r="T5574" t="s">
        <v>304</v>
      </c>
      <c r="U5574" t="s">
        <v>1190</v>
      </c>
      <c r="V5574">
        <f>YEAR(sales_order1[[#This Row],[date]])</f>
        <v>2022</v>
      </c>
      <c r="W5574" t="str">
        <f>TEXT(sales_order1[[#This Row],[date]], "Mmm")</f>
        <v>Jun</v>
      </c>
      <c r="X5574">
        <f>VALUE(TEXT(sales_order1[[#This Row],[date]], "D"))</f>
        <v>17</v>
      </c>
      <c r="Y5574">
        <v>24</v>
      </c>
    </row>
    <row r="5575" spans="1:25" x14ac:dyDescent="0.25">
      <c r="A5575" s="1">
        <v>44729</v>
      </c>
      <c r="B5575">
        <v>71172</v>
      </c>
      <c r="C5575" t="s">
        <v>122</v>
      </c>
      <c r="D5575" t="str">
        <f>VLOOKUP(sales_order1[[#This Row],[itemCode]],product_details3!B:C,2,0)</f>
        <v>TNRE150</v>
      </c>
      <c r="E5575" t="s">
        <v>123</v>
      </c>
      <c r="F5575" t="s">
        <v>124</v>
      </c>
      <c r="G5575">
        <v>100</v>
      </c>
      <c r="H5575">
        <v>16.95</v>
      </c>
      <c r="I5575">
        <v>1695</v>
      </c>
      <c r="J5575">
        <v>5.2</v>
      </c>
      <c r="K5575">
        <v>520</v>
      </c>
      <c r="L5575">
        <v>11.75</v>
      </c>
      <c r="M5575">
        <v>0.69321533923303835</v>
      </c>
      <c r="N5575">
        <v>1175</v>
      </c>
      <c r="O5575" t="s">
        <v>553</v>
      </c>
      <c r="P5575" t="s">
        <v>554</v>
      </c>
      <c r="Q5575" t="s">
        <v>55</v>
      </c>
      <c r="R5575" t="s">
        <v>56</v>
      </c>
      <c r="S5575" t="s">
        <v>57</v>
      </c>
      <c r="T5575" t="s">
        <v>555</v>
      </c>
      <c r="U5575" t="s">
        <v>1191</v>
      </c>
      <c r="V5575">
        <f>YEAR(sales_order1[[#This Row],[date]])</f>
        <v>2022</v>
      </c>
      <c r="W5575" t="str">
        <f>TEXT(sales_order1[[#This Row],[date]], "Mmm")</f>
        <v>Jun</v>
      </c>
      <c r="X5575">
        <f>VALUE(TEXT(sales_order1[[#This Row],[date]], "D"))</f>
        <v>17</v>
      </c>
      <c r="Y5575">
        <v>24</v>
      </c>
    </row>
    <row r="5576" spans="1:25" x14ac:dyDescent="0.25">
      <c r="A5576" s="1">
        <v>44729</v>
      </c>
      <c r="B5576">
        <v>71173</v>
      </c>
      <c r="C5576" t="s">
        <v>28</v>
      </c>
      <c r="D5576" t="str">
        <f>VLOOKUP(sales_order1[[#This Row],[itemCode]],product_details3!B:C,2,0)</f>
        <v>SRMC30</v>
      </c>
      <c r="E5576" t="s">
        <v>29</v>
      </c>
      <c r="F5576" t="s">
        <v>30</v>
      </c>
      <c r="G5576">
        <v>150</v>
      </c>
      <c r="H5576">
        <v>22.6</v>
      </c>
      <c r="I5576">
        <v>3390</v>
      </c>
      <c r="J5576">
        <v>7.6</v>
      </c>
      <c r="K5576">
        <v>1140</v>
      </c>
      <c r="L5576">
        <v>15</v>
      </c>
      <c r="M5576">
        <v>0.66371681415929207</v>
      </c>
      <c r="N5576">
        <v>2250</v>
      </c>
      <c r="O5576" t="s">
        <v>244</v>
      </c>
      <c r="P5576" t="s">
        <v>245</v>
      </c>
      <c r="Q5576" t="s">
        <v>186</v>
      </c>
      <c r="R5576" t="s">
        <v>112</v>
      </c>
      <c r="S5576" t="s">
        <v>246</v>
      </c>
      <c r="T5576" t="s">
        <v>247</v>
      </c>
      <c r="U5576" t="s">
        <v>1189</v>
      </c>
      <c r="V5576">
        <f>YEAR(sales_order1[[#This Row],[date]])</f>
        <v>2022</v>
      </c>
      <c r="W5576" t="str">
        <f>TEXT(sales_order1[[#This Row],[date]], "Mmm")</f>
        <v>Jun</v>
      </c>
      <c r="X5576">
        <f>VALUE(TEXT(sales_order1[[#This Row],[date]], "D"))</f>
        <v>17</v>
      </c>
      <c r="Y5576">
        <v>24</v>
      </c>
    </row>
    <row r="5577" spans="1:25" x14ac:dyDescent="0.25">
      <c r="A5577" s="1">
        <v>44729</v>
      </c>
      <c r="B5577">
        <v>71174</v>
      </c>
      <c r="C5577" t="s">
        <v>103</v>
      </c>
      <c r="D5577" t="str">
        <f>VLOOKUP(sales_order1[[#This Row],[itemCode]],product_details3!B:C,2,0)</f>
        <v>SCRT50</v>
      </c>
      <c r="E5577" t="s">
        <v>104</v>
      </c>
      <c r="F5577" t="s">
        <v>61</v>
      </c>
      <c r="G5577">
        <v>250</v>
      </c>
      <c r="H5577">
        <v>16.95</v>
      </c>
      <c r="I5577">
        <v>4237.5</v>
      </c>
      <c r="J5577">
        <v>5.2</v>
      </c>
      <c r="K5577">
        <v>1300</v>
      </c>
      <c r="L5577">
        <v>11.75</v>
      </c>
      <c r="M5577">
        <v>0.69321533923303835</v>
      </c>
      <c r="N5577">
        <v>2937.5</v>
      </c>
      <c r="O5577" t="s">
        <v>105</v>
      </c>
      <c r="P5577" t="s">
        <v>106</v>
      </c>
      <c r="Q5577" t="s">
        <v>107</v>
      </c>
      <c r="R5577" t="s">
        <v>40</v>
      </c>
      <c r="S5577" t="s">
        <v>101</v>
      </c>
      <c r="T5577" t="s">
        <v>108</v>
      </c>
      <c r="U5577" t="s">
        <v>1190</v>
      </c>
      <c r="V5577">
        <f>YEAR(sales_order1[[#This Row],[date]])</f>
        <v>2022</v>
      </c>
      <c r="W5577" t="str">
        <f>TEXT(sales_order1[[#This Row],[date]], "Mmm")</f>
        <v>Jun</v>
      </c>
      <c r="X5577">
        <f>VALUE(TEXT(sales_order1[[#This Row],[date]], "D"))</f>
        <v>17</v>
      </c>
      <c r="Y5577">
        <v>24</v>
      </c>
    </row>
    <row r="5578" spans="1:25" x14ac:dyDescent="0.25">
      <c r="A5578" s="1">
        <v>44729</v>
      </c>
      <c r="B5578">
        <v>71175</v>
      </c>
      <c r="C5578" t="s">
        <v>175</v>
      </c>
      <c r="D5578" t="str">
        <f>VLOOKUP(sales_order1[[#This Row],[itemCode]],product_details3!B:C,2,0)</f>
        <v>SCRS3030</v>
      </c>
      <c r="E5578" t="s">
        <v>176</v>
      </c>
      <c r="F5578" t="s">
        <v>61</v>
      </c>
      <c r="G5578">
        <v>50</v>
      </c>
      <c r="H5578">
        <v>13.1</v>
      </c>
      <c r="I5578">
        <v>655</v>
      </c>
      <c r="J5578">
        <v>4.7</v>
      </c>
      <c r="K5578">
        <v>235</v>
      </c>
      <c r="L5578">
        <v>8.4</v>
      </c>
      <c r="M5578">
        <v>0.6412213740458016</v>
      </c>
      <c r="N5578">
        <v>420</v>
      </c>
      <c r="O5578" t="s">
        <v>484</v>
      </c>
      <c r="P5578" t="s">
        <v>485</v>
      </c>
      <c r="Q5578" t="s">
        <v>24</v>
      </c>
      <c r="R5578" t="s">
        <v>25</v>
      </c>
      <c r="S5578" t="s">
        <v>26</v>
      </c>
      <c r="T5578" t="s">
        <v>486</v>
      </c>
      <c r="U5578" t="s">
        <v>1191</v>
      </c>
      <c r="V5578">
        <f>YEAR(sales_order1[[#This Row],[date]])</f>
        <v>2022</v>
      </c>
      <c r="W5578" t="str">
        <f>TEXT(sales_order1[[#This Row],[date]], "Mmm")</f>
        <v>Jun</v>
      </c>
      <c r="X5578">
        <f>VALUE(TEXT(sales_order1[[#This Row],[date]], "D"))</f>
        <v>17</v>
      </c>
      <c r="Y5578">
        <v>24</v>
      </c>
    </row>
    <row r="5579" spans="1:25" x14ac:dyDescent="0.25">
      <c r="A5579" s="1">
        <v>44729</v>
      </c>
      <c r="B5579">
        <v>71176</v>
      </c>
      <c r="C5579" t="s">
        <v>415</v>
      </c>
      <c r="D5579" t="str">
        <f>VLOOKUP(sales_order1[[#This Row],[itemCode]],product_details3!B:C,2,0)</f>
        <v>MSTA30</v>
      </c>
      <c r="E5579" t="s">
        <v>416</v>
      </c>
      <c r="F5579" t="s">
        <v>21</v>
      </c>
      <c r="G5579">
        <v>200</v>
      </c>
      <c r="H5579">
        <v>11.1</v>
      </c>
      <c r="I5579">
        <v>2220</v>
      </c>
      <c r="J5579">
        <v>4.7</v>
      </c>
      <c r="K5579">
        <v>940</v>
      </c>
      <c r="L5579">
        <v>6.4</v>
      </c>
      <c r="M5579">
        <v>0.57657657657657657</v>
      </c>
      <c r="N5579">
        <v>1280</v>
      </c>
      <c r="O5579" t="s">
        <v>293</v>
      </c>
      <c r="P5579" t="s">
        <v>294</v>
      </c>
      <c r="Q5579" t="s">
        <v>154</v>
      </c>
      <c r="R5579" t="s">
        <v>56</v>
      </c>
      <c r="S5579" t="s">
        <v>133</v>
      </c>
      <c r="T5579" t="s">
        <v>155</v>
      </c>
      <c r="U5579" t="s">
        <v>1191</v>
      </c>
      <c r="V5579">
        <f>YEAR(sales_order1[[#This Row],[date]])</f>
        <v>2022</v>
      </c>
      <c r="W5579" t="str">
        <f>TEXT(sales_order1[[#This Row],[date]], "Mmm")</f>
        <v>Jun</v>
      </c>
      <c r="X5579">
        <f>VALUE(TEXT(sales_order1[[#This Row],[date]], "D"))</f>
        <v>17</v>
      </c>
      <c r="Y5579">
        <v>24</v>
      </c>
    </row>
    <row r="5580" spans="1:25" x14ac:dyDescent="0.25">
      <c r="A5580" s="1">
        <v>44729</v>
      </c>
      <c r="B5580">
        <v>71177</v>
      </c>
      <c r="C5580" t="s">
        <v>149</v>
      </c>
      <c r="D5580" t="str">
        <f>VLOOKUP(sales_order1[[#This Row],[itemCode]],product_details3!B:C,2,0)</f>
        <v>MKRW80</v>
      </c>
      <c r="E5580" t="s">
        <v>150</v>
      </c>
      <c r="F5580" t="s">
        <v>151</v>
      </c>
      <c r="G5580">
        <v>100</v>
      </c>
      <c r="H5580">
        <v>14.65</v>
      </c>
      <c r="I5580">
        <v>1465</v>
      </c>
      <c r="J5580">
        <v>6.55</v>
      </c>
      <c r="K5580">
        <v>655</v>
      </c>
      <c r="L5580">
        <v>8.1</v>
      </c>
      <c r="M5580">
        <v>0.55290102389078488</v>
      </c>
      <c r="N5580">
        <v>810</v>
      </c>
      <c r="O5580" t="s">
        <v>843</v>
      </c>
      <c r="P5580" t="s">
        <v>844</v>
      </c>
      <c r="Q5580" t="s">
        <v>132</v>
      </c>
      <c r="R5580" t="s">
        <v>56</v>
      </c>
      <c r="S5580" t="s">
        <v>133</v>
      </c>
      <c r="T5580" t="s">
        <v>134</v>
      </c>
      <c r="U5580" t="s">
        <v>1191</v>
      </c>
      <c r="V5580">
        <f>YEAR(sales_order1[[#This Row],[date]])</f>
        <v>2022</v>
      </c>
      <c r="W5580" t="str">
        <f>TEXT(sales_order1[[#This Row],[date]], "Mmm")</f>
        <v>Jun</v>
      </c>
      <c r="X5580">
        <f>VALUE(TEXT(sales_order1[[#This Row],[date]], "D"))</f>
        <v>17</v>
      </c>
      <c r="Y5580">
        <v>24</v>
      </c>
    </row>
    <row r="5581" spans="1:25" x14ac:dyDescent="0.25">
      <c r="A5581" s="1">
        <v>44732</v>
      </c>
      <c r="B5581">
        <v>71178</v>
      </c>
      <c r="C5581" t="s">
        <v>320</v>
      </c>
      <c r="D5581" t="str">
        <f>VLOOKUP(sales_order1[[#This Row],[itemCode]],product_details3!B:C,2,0)</f>
        <v>SCR50+100</v>
      </c>
      <c r="E5581" t="s">
        <v>321</v>
      </c>
      <c r="F5581" t="s">
        <v>61</v>
      </c>
      <c r="G5581">
        <v>100</v>
      </c>
      <c r="H5581">
        <v>26.25</v>
      </c>
      <c r="I5581">
        <v>2625</v>
      </c>
      <c r="J5581">
        <v>7.75</v>
      </c>
      <c r="K5581">
        <v>775</v>
      </c>
      <c r="L5581">
        <v>18.5</v>
      </c>
      <c r="M5581">
        <v>0.70476190476190481</v>
      </c>
      <c r="N5581">
        <v>1850</v>
      </c>
      <c r="O5581" t="s">
        <v>594</v>
      </c>
      <c r="P5581" t="s">
        <v>595</v>
      </c>
      <c r="Q5581" t="s">
        <v>264</v>
      </c>
      <c r="R5581" t="s">
        <v>56</v>
      </c>
      <c r="S5581" t="s">
        <v>133</v>
      </c>
      <c r="T5581" t="s">
        <v>596</v>
      </c>
      <c r="U5581" t="s">
        <v>1191</v>
      </c>
      <c r="V5581">
        <f>YEAR(sales_order1[[#This Row],[date]])</f>
        <v>2022</v>
      </c>
      <c r="W5581" t="str">
        <f>TEXT(sales_order1[[#This Row],[date]], "Mmm")</f>
        <v>Jun</v>
      </c>
      <c r="X5581">
        <f>VALUE(TEXT(sales_order1[[#This Row],[date]], "D"))</f>
        <v>20</v>
      </c>
      <c r="Y5581">
        <v>25</v>
      </c>
    </row>
    <row r="5582" spans="1:25" x14ac:dyDescent="0.25">
      <c r="A5582" s="1">
        <v>44732</v>
      </c>
      <c r="B5582">
        <v>71179</v>
      </c>
      <c r="C5582" t="s">
        <v>194</v>
      </c>
      <c r="D5582" t="str">
        <f>VLOOKUP(sales_order1[[#This Row],[itemCode]],product_details3!B:C,2,0)</f>
        <v>CLNG150</v>
      </c>
      <c r="E5582" t="s">
        <v>195</v>
      </c>
      <c r="F5582" t="s">
        <v>45</v>
      </c>
      <c r="G5582">
        <v>250</v>
      </c>
      <c r="H5582">
        <v>12.75</v>
      </c>
      <c r="I5582">
        <v>3187.5</v>
      </c>
      <c r="J5582">
        <v>4.45</v>
      </c>
      <c r="K5582">
        <v>1112.5</v>
      </c>
      <c r="L5582">
        <v>8.3000000000000007</v>
      </c>
      <c r="M5582">
        <v>0.65098039215686276</v>
      </c>
      <c r="N5582">
        <v>2075</v>
      </c>
      <c r="O5582" t="s">
        <v>392</v>
      </c>
      <c r="P5582" t="s">
        <v>393</v>
      </c>
      <c r="Q5582" t="s">
        <v>264</v>
      </c>
      <c r="R5582" t="s">
        <v>56</v>
      </c>
      <c r="S5582" t="s">
        <v>133</v>
      </c>
      <c r="T5582" t="s">
        <v>394</v>
      </c>
      <c r="U5582" t="s">
        <v>1191</v>
      </c>
      <c r="V5582">
        <f>YEAR(sales_order1[[#This Row],[date]])</f>
        <v>2022</v>
      </c>
      <c r="W5582" t="str">
        <f>TEXT(sales_order1[[#This Row],[date]], "Mmm")</f>
        <v>Jun</v>
      </c>
      <c r="X5582">
        <f>VALUE(TEXT(sales_order1[[#This Row],[date]], "D"))</f>
        <v>20</v>
      </c>
      <c r="Y5582">
        <v>25</v>
      </c>
    </row>
    <row r="5583" spans="1:25" x14ac:dyDescent="0.25">
      <c r="A5583" s="1">
        <v>44732</v>
      </c>
      <c r="B5583">
        <v>71180</v>
      </c>
      <c r="C5583" t="s">
        <v>103</v>
      </c>
      <c r="D5583" t="str">
        <f>VLOOKUP(sales_order1[[#This Row],[itemCode]],product_details3!B:C,2,0)</f>
        <v>SCRT50</v>
      </c>
      <c r="E5583" t="s">
        <v>104</v>
      </c>
      <c r="F5583" t="s">
        <v>61</v>
      </c>
      <c r="G5583">
        <v>350</v>
      </c>
      <c r="H5583">
        <v>16.95</v>
      </c>
      <c r="I5583">
        <v>5932.5</v>
      </c>
      <c r="J5583">
        <v>5.2</v>
      </c>
      <c r="K5583">
        <v>1820</v>
      </c>
      <c r="L5583">
        <v>11.75</v>
      </c>
      <c r="M5583">
        <v>0.69321533923303835</v>
      </c>
      <c r="N5583">
        <v>4112.5</v>
      </c>
      <c r="O5583" t="s">
        <v>22</v>
      </c>
      <c r="P5583" t="s">
        <v>23</v>
      </c>
      <c r="Q5583" t="s">
        <v>24</v>
      </c>
      <c r="R5583" t="s">
        <v>25</v>
      </c>
      <c r="S5583" t="s">
        <v>26</v>
      </c>
      <c r="T5583" t="s">
        <v>27</v>
      </c>
      <c r="U5583" t="s">
        <v>1191</v>
      </c>
      <c r="V5583">
        <f>YEAR(sales_order1[[#This Row],[date]])</f>
        <v>2022</v>
      </c>
      <c r="W5583" t="str">
        <f>TEXT(sales_order1[[#This Row],[date]], "Mmm")</f>
        <v>Jun</v>
      </c>
      <c r="X5583">
        <f>VALUE(TEXT(sales_order1[[#This Row],[date]], "D"))</f>
        <v>20</v>
      </c>
      <c r="Y5583">
        <v>25</v>
      </c>
    </row>
    <row r="5584" spans="1:25" x14ac:dyDescent="0.25">
      <c r="A5584" s="1">
        <v>44732</v>
      </c>
      <c r="B5584">
        <v>71181</v>
      </c>
      <c r="C5584" t="s">
        <v>333</v>
      </c>
      <c r="D5584" t="str">
        <f>VLOOKUP(sales_order1[[#This Row],[itemCode]],product_details3!B:C,2,0)</f>
        <v>TNRH200</v>
      </c>
      <c r="E5584" t="s">
        <v>334</v>
      </c>
      <c r="F5584" t="s">
        <v>124</v>
      </c>
      <c r="G5584">
        <v>150</v>
      </c>
      <c r="H5584">
        <v>21</v>
      </c>
      <c r="I5584">
        <v>3150</v>
      </c>
      <c r="J5584">
        <v>6.6</v>
      </c>
      <c r="K5584">
        <v>990</v>
      </c>
      <c r="L5584">
        <v>14.4</v>
      </c>
      <c r="M5584">
        <v>0.68571428571428572</v>
      </c>
      <c r="N5584">
        <v>2160</v>
      </c>
      <c r="O5584" t="s">
        <v>756</v>
      </c>
      <c r="P5584" t="s">
        <v>757</v>
      </c>
      <c r="Q5584" t="s">
        <v>64</v>
      </c>
      <c r="R5584" t="s">
        <v>40</v>
      </c>
      <c r="S5584" t="s">
        <v>84</v>
      </c>
      <c r="T5584" t="s">
        <v>419</v>
      </c>
      <c r="U5584" t="s">
        <v>1189</v>
      </c>
      <c r="V5584">
        <f>YEAR(sales_order1[[#This Row],[date]])</f>
        <v>2022</v>
      </c>
      <c r="W5584" t="str">
        <f>TEXT(sales_order1[[#This Row],[date]], "Mmm")</f>
        <v>Jun</v>
      </c>
      <c r="X5584">
        <f>VALUE(TEXT(sales_order1[[#This Row],[date]], "D"))</f>
        <v>20</v>
      </c>
      <c r="Y5584">
        <v>25</v>
      </c>
    </row>
    <row r="5585" spans="1:25" x14ac:dyDescent="0.25">
      <c r="A5585" s="1">
        <v>44732</v>
      </c>
      <c r="B5585">
        <v>71182</v>
      </c>
      <c r="C5585" t="s">
        <v>333</v>
      </c>
      <c r="D5585" t="str">
        <f>VLOOKUP(sales_order1[[#This Row],[itemCode]],product_details3!B:C,2,0)</f>
        <v>TNRH200</v>
      </c>
      <c r="E5585" t="s">
        <v>334</v>
      </c>
      <c r="F5585" t="s">
        <v>124</v>
      </c>
      <c r="G5585">
        <v>200</v>
      </c>
      <c r="H5585">
        <v>21</v>
      </c>
      <c r="I5585">
        <v>4200</v>
      </c>
      <c r="J5585">
        <v>6.6</v>
      </c>
      <c r="K5585">
        <v>1320</v>
      </c>
      <c r="L5585">
        <v>14.4</v>
      </c>
      <c r="M5585">
        <v>0.68571428571428572</v>
      </c>
      <c r="N5585">
        <v>2880</v>
      </c>
      <c r="O5585" t="s">
        <v>511</v>
      </c>
      <c r="P5585" t="s">
        <v>512</v>
      </c>
      <c r="Q5585" t="s">
        <v>201</v>
      </c>
      <c r="R5585" t="s">
        <v>25</v>
      </c>
      <c r="S5585" t="s">
        <v>372</v>
      </c>
      <c r="T5585" t="s">
        <v>513</v>
      </c>
      <c r="U5585" t="s">
        <v>1191</v>
      </c>
      <c r="V5585">
        <f>YEAR(sales_order1[[#This Row],[date]])</f>
        <v>2022</v>
      </c>
      <c r="W5585" t="str">
        <f>TEXT(sales_order1[[#This Row],[date]], "Mmm")</f>
        <v>Jun</v>
      </c>
      <c r="X5585">
        <f>VALUE(TEXT(sales_order1[[#This Row],[date]], "D"))</f>
        <v>20</v>
      </c>
      <c r="Y5585">
        <v>25</v>
      </c>
    </row>
    <row r="5586" spans="1:25" x14ac:dyDescent="0.25">
      <c r="A5586" s="1">
        <v>44732</v>
      </c>
      <c r="B5586">
        <v>71183</v>
      </c>
      <c r="C5586" t="s">
        <v>331</v>
      </c>
      <c r="D5586" t="str">
        <f>VLOOKUP(sales_order1[[#This Row],[itemCode]],product_details3!B:C,2,0)</f>
        <v>EXFP50</v>
      </c>
      <c r="E5586" t="s">
        <v>332</v>
      </c>
      <c r="F5586" t="s">
        <v>183</v>
      </c>
      <c r="G5586">
        <v>250</v>
      </c>
      <c r="H5586">
        <v>16.95</v>
      </c>
      <c r="I5586">
        <v>4237.5</v>
      </c>
      <c r="J5586">
        <v>6.2</v>
      </c>
      <c r="K5586">
        <v>1550</v>
      </c>
      <c r="L5586">
        <v>10.75</v>
      </c>
      <c r="M5586">
        <v>0.63421828908554578</v>
      </c>
      <c r="N5586">
        <v>2687.5</v>
      </c>
      <c r="O5586" t="s">
        <v>534</v>
      </c>
      <c r="P5586" t="s">
        <v>535</v>
      </c>
      <c r="Q5586" t="s">
        <v>107</v>
      </c>
      <c r="R5586" t="s">
        <v>40</v>
      </c>
      <c r="S5586" t="s">
        <v>101</v>
      </c>
      <c r="T5586" t="s">
        <v>536</v>
      </c>
      <c r="U5586" t="s">
        <v>1190</v>
      </c>
      <c r="V5586">
        <f>YEAR(sales_order1[[#This Row],[date]])</f>
        <v>2022</v>
      </c>
      <c r="W5586" t="str">
        <f>TEXT(sales_order1[[#This Row],[date]], "Mmm")</f>
        <v>Jun</v>
      </c>
      <c r="X5586">
        <f>VALUE(TEXT(sales_order1[[#This Row],[date]], "D"))</f>
        <v>20</v>
      </c>
      <c r="Y5586">
        <v>25</v>
      </c>
    </row>
    <row r="5587" spans="1:25" x14ac:dyDescent="0.25">
      <c r="A5587" s="1">
        <v>44732</v>
      </c>
      <c r="B5587">
        <v>71184</v>
      </c>
      <c r="C5587" t="s">
        <v>86</v>
      </c>
      <c r="D5587" t="str">
        <f>VLOOKUP(sales_order1[[#This Row],[itemCode]],product_details3!B:C,2,0)</f>
        <v>SRMH30</v>
      </c>
      <c r="E5587" t="s">
        <v>87</v>
      </c>
      <c r="F5587" t="s">
        <v>30</v>
      </c>
      <c r="G5587">
        <v>100</v>
      </c>
      <c r="H5587">
        <v>21</v>
      </c>
      <c r="I5587">
        <v>2100</v>
      </c>
      <c r="J5587">
        <v>6.6</v>
      </c>
      <c r="K5587">
        <v>660</v>
      </c>
      <c r="L5587">
        <v>14.4</v>
      </c>
      <c r="M5587">
        <v>0.68571428571428572</v>
      </c>
      <c r="N5587">
        <v>1440</v>
      </c>
      <c r="O5587" t="s">
        <v>508</v>
      </c>
      <c r="P5587" t="s">
        <v>509</v>
      </c>
      <c r="Q5587" t="s">
        <v>55</v>
      </c>
      <c r="R5587" t="s">
        <v>56</v>
      </c>
      <c r="S5587" t="s">
        <v>225</v>
      </c>
      <c r="T5587" t="s">
        <v>510</v>
      </c>
      <c r="U5587" t="s">
        <v>1191</v>
      </c>
      <c r="V5587">
        <f>YEAR(sales_order1[[#This Row],[date]])</f>
        <v>2022</v>
      </c>
      <c r="W5587" t="str">
        <f>TEXT(sales_order1[[#This Row],[date]], "Mmm")</f>
        <v>Jun</v>
      </c>
      <c r="X5587">
        <f>VALUE(TEXT(sales_order1[[#This Row],[date]], "D"))</f>
        <v>20</v>
      </c>
      <c r="Y5587">
        <v>25</v>
      </c>
    </row>
    <row r="5588" spans="1:25" x14ac:dyDescent="0.25">
      <c r="A5588" s="1">
        <v>44732</v>
      </c>
      <c r="B5588">
        <v>71185</v>
      </c>
      <c r="C5588" t="s">
        <v>360</v>
      </c>
      <c r="D5588" t="str">
        <f>VLOOKUP(sales_order1[[#This Row],[itemCode]],product_details3!B:C,2,0)</f>
        <v>TNRS100</v>
      </c>
      <c r="E5588" t="s">
        <v>361</v>
      </c>
      <c r="F5588" t="s">
        <v>124</v>
      </c>
      <c r="G5588">
        <v>100</v>
      </c>
      <c r="H5588">
        <v>13.1</v>
      </c>
      <c r="I5588">
        <v>1310</v>
      </c>
      <c r="J5588">
        <v>4.7</v>
      </c>
      <c r="K5588">
        <v>470</v>
      </c>
      <c r="L5588">
        <v>8.4</v>
      </c>
      <c r="M5588">
        <v>0.6412213740458016</v>
      </c>
      <c r="N5588">
        <v>840</v>
      </c>
      <c r="O5588" t="s">
        <v>31</v>
      </c>
      <c r="P5588" t="s">
        <v>32</v>
      </c>
      <c r="Q5588" t="s">
        <v>24</v>
      </c>
      <c r="R5588" t="s">
        <v>25</v>
      </c>
      <c r="S5588" t="s">
        <v>33</v>
      </c>
      <c r="T5588" t="s">
        <v>34</v>
      </c>
      <c r="U5588" t="s">
        <v>1191</v>
      </c>
      <c r="V5588">
        <f>YEAR(sales_order1[[#This Row],[date]])</f>
        <v>2022</v>
      </c>
      <c r="W5588" t="str">
        <f>TEXT(sales_order1[[#This Row],[date]], "Mmm")</f>
        <v>Jun</v>
      </c>
      <c r="X5588">
        <f>VALUE(TEXT(sales_order1[[#This Row],[date]], "D"))</f>
        <v>20</v>
      </c>
      <c r="Y5588">
        <v>25</v>
      </c>
    </row>
    <row r="5589" spans="1:25" x14ac:dyDescent="0.25">
      <c r="A5589" s="1">
        <v>44732</v>
      </c>
      <c r="B5589">
        <v>71186</v>
      </c>
      <c r="C5589" t="s">
        <v>327</v>
      </c>
      <c r="D5589" t="str">
        <f>VLOOKUP(sales_order1[[#This Row],[itemCode]],product_details3!B:C,2,0)</f>
        <v>SCR50+50</v>
      </c>
      <c r="E5589" t="s">
        <v>328</v>
      </c>
      <c r="F5589" t="s">
        <v>61</v>
      </c>
      <c r="G5589">
        <v>50</v>
      </c>
      <c r="H5589">
        <v>15.75</v>
      </c>
      <c r="I5589">
        <v>787.5</v>
      </c>
      <c r="J5589">
        <v>4.45</v>
      </c>
      <c r="K5589">
        <v>222.5</v>
      </c>
      <c r="L5589">
        <v>11.3</v>
      </c>
      <c r="M5589">
        <v>0.71746031746031746</v>
      </c>
      <c r="N5589">
        <v>565</v>
      </c>
      <c r="O5589" t="s">
        <v>835</v>
      </c>
      <c r="P5589" t="s">
        <v>836</v>
      </c>
      <c r="Q5589" t="s">
        <v>271</v>
      </c>
      <c r="R5589" t="s">
        <v>56</v>
      </c>
      <c r="S5589" t="s">
        <v>192</v>
      </c>
      <c r="T5589" t="s">
        <v>272</v>
      </c>
      <c r="U5589" t="s">
        <v>1191</v>
      </c>
      <c r="V5589">
        <f>YEAR(sales_order1[[#This Row],[date]])</f>
        <v>2022</v>
      </c>
      <c r="W5589" t="str">
        <f>TEXT(sales_order1[[#This Row],[date]], "Mmm")</f>
        <v>Jun</v>
      </c>
      <c r="X5589">
        <f>VALUE(TEXT(sales_order1[[#This Row],[date]], "D"))</f>
        <v>20</v>
      </c>
      <c r="Y5589">
        <v>25</v>
      </c>
    </row>
    <row r="5590" spans="1:25" x14ac:dyDescent="0.25">
      <c r="A5590" s="1">
        <v>44732</v>
      </c>
      <c r="B5590">
        <v>71187</v>
      </c>
      <c r="C5590" t="s">
        <v>194</v>
      </c>
      <c r="D5590" t="str">
        <f>VLOOKUP(sales_order1[[#This Row],[itemCode]],product_details3!B:C,2,0)</f>
        <v>CLNG150</v>
      </c>
      <c r="E5590" t="s">
        <v>195</v>
      </c>
      <c r="F5590" t="s">
        <v>45</v>
      </c>
      <c r="G5590">
        <v>200</v>
      </c>
      <c r="H5590">
        <v>12.75</v>
      </c>
      <c r="I5590">
        <v>2550</v>
      </c>
      <c r="J5590">
        <v>4.45</v>
      </c>
      <c r="K5590">
        <v>890</v>
      </c>
      <c r="L5590">
        <v>8.3000000000000007</v>
      </c>
      <c r="M5590">
        <v>0.65098039215686276</v>
      </c>
      <c r="N5590">
        <v>1660</v>
      </c>
      <c r="O5590" t="s">
        <v>158</v>
      </c>
      <c r="P5590" t="s">
        <v>159</v>
      </c>
      <c r="Q5590" t="s">
        <v>160</v>
      </c>
      <c r="R5590" t="s">
        <v>112</v>
      </c>
      <c r="S5590" t="s">
        <v>161</v>
      </c>
      <c r="T5590" t="s">
        <v>162</v>
      </c>
      <c r="U5590" t="s">
        <v>1189</v>
      </c>
      <c r="V5590">
        <f>YEAR(sales_order1[[#This Row],[date]])</f>
        <v>2022</v>
      </c>
      <c r="W5590" t="str">
        <f>TEXT(sales_order1[[#This Row],[date]], "Mmm")</f>
        <v>Jun</v>
      </c>
      <c r="X5590">
        <f>VALUE(TEXT(sales_order1[[#This Row],[date]], "D"))</f>
        <v>20</v>
      </c>
      <c r="Y5590">
        <v>25</v>
      </c>
    </row>
    <row r="5591" spans="1:25" x14ac:dyDescent="0.25">
      <c r="A5591" s="1">
        <v>44733</v>
      </c>
      <c r="B5591">
        <v>71188</v>
      </c>
      <c r="C5591" t="s">
        <v>128</v>
      </c>
      <c r="D5591" t="str">
        <f>VLOOKUP(sales_order1[[#This Row],[itemCode]],product_details3!B:C,2,0)</f>
        <v>SCRT100</v>
      </c>
      <c r="E5591" t="s">
        <v>129</v>
      </c>
      <c r="F5591" t="s">
        <v>61</v>
      </c>
      <c r="G5591">
        <v>50</v>
      </c>
      <c r="H5591">
        <v>28.25</v>
      </c>
      <c r="I5591">
        <v>1412.5</v>
      </c>
      <c r="J5591">
        <v>9</v>
      </c>
      <c r="K5591">
        <v>450</v>
      </c>
      <c r="L5591">
        <v>19.25</v>
      </c>
      <c r="M5591">
        <v>0.68141592920353977</v>
      </c>
      <c r="N5591">
        <v>962.5</v>
      </c>
      <c r="O5591" t="s">
        <v>457</v>
      </c>
      <c r="P5591" t="s">
        <v>458</v>
      </c>
      <c r="Q5591" t="s">
        <v>383</v>
      </c>
      <c r="R5591" t="s">
        <v>72</v>
      </c>
      <c r="S5591" t="s">
        <v>459</v>
      </c>
      <c r="T5591" t="s">
        <v>460</v>
      </c>
      <c r="U5591" t="s">
        <v>1188</v>
      </c>
      <c r="V5591">
        <f>YEAR(sales_order1[[#This Row],[date]])</f>
        <v>2022</v>
      </c>
      <c r="W5591" t="str">
        <f>TEXT(sales_order1[[#This Row],[date]], "Mmm")</f>
        <v>Jun</v>
      </c>
      <c r="X5591">
        <f>VALUE(TEXT(sales_order1[[#This Row],[date]], "D"))</f>
        <v>21</v>
      </c>
      <c r="Y5591">
        <v>25</v>
      </c>
    </row>
    <row r="5592" spans="1:25" x14ac:dyDescent="0.25">
      <c r="A5592" s="1">
        <v>44733</v>
      </c>
      <c r="B5592">
        <v>71189</v>
      </c>
      <c r="C5592" t="s">
        <v>209</v>
      </c>
      <c r="D5592" t="str">
        <f>VLOOKUP(sales_order1[[#This Row],[itemCode]],product_details3!B:C,2,0)</f>
        <v>CLNG50</v>
      </c>
      <c r="E5592" t="s">
        <v>210</v>
      </c>
      <c r="F5592" t="s">
        <v>45</v>
      </c>
      <c r="G5592">
        <v>150</v>
      </c>
      <c r="H5592">
        <v>6.5</v>
      </c>
      <c r="I5592">
        <v>975</v>
      </c>
      <c r="J5592">
        <v>2.2999999999999998</v>
      </c>
      <c r="K5592">
        <v>345</v>
      </c>
      <c r="L5592">
        <v>4.2</v>
      </c>
      <c r="M5592">
        <v>0.64615384615384619</v>
      </c>
      <c r="N5592">
        <v>630</v>
      </c>
      <c r="O5592" t="s">
        <v>807</v>
      </c>
      <c r="P5592" t="s">
        <v>808</v>
      </c>
      <c r="Q5592" t="s">
        <v>119</v>
      </c>
      <c r="R5592" t="s">
        <v>40</v>
      </c>
      <c r="S5592" t="s">
        <v>497</v>
      </c>
      <c r="T5592" t="s">
        <v>809</v>
      </c>
      <c r="U5592" t="s">
        <v>1190</v>
      </c>
      <c r="V5592">
        <f>YEAR(sales_order1[[#This Row],[date]])</f>
        <v>2022</v>
      </c>
      <c r="W5592" t="str">
        <f>TEXT(sales_order1[[#This Row],[date]], "Mmm")</f>
        <v>Jun</v>
      </c>
      <c r="X5592">
        <f>VALUE(TEXT(sales_order1[[#This Row],[date]], "D"))</f>
        <v>21</v>
      </c>
      <c r="Y5592">
        <v>25</v>
      </c>
    </row>
    <row r="5593" spans="1:25" x14ac:dyDescent="0.25">
      <c r="A5593" s="1">
        <v>44733</v>
      </c>
      <c r="B5593">
        <v>71190</v>
      </c>
      <c r="C5593" t="s">
        <v>103</v>
      </c>
      <c r="D5593" t="str">
        <f>VLOOKUP(sales_order1[[#This Row],[itemCode]],product_details3!B:C,2,0)</f>
        <v>SCRT50</v>
      </c>
      <c r="E5593" t="s">
        <v>104</v>
      </c>
      <c r="F5593" t="s">
        <v>61</v>
      </c>
      <c r="G5593">
        <v>300</v>
      </c>
      <c r="H5593">
        <v>16.95</v>
      </c>
      <c r="I5593">
        <v>5085</v>
      </c>
      <c r="J5593">
        <v>5.2</v>
      </c>
      <c r="K5593">
        <v>1560</v>
      </c>
      <c r="L5593">
        <v>11.75</v>
      </c>
      <c r="M5593">
        <v>0.69321533923303835</v>
      </c>
      <c r="N5593">
        <v>3525</v>
      </c>
      <c r="O5593" t="s">
        <v>62</v>
      </c>
      <c r="P5593" t="s">
        <v>63</v>
      </c>
      <c r="Q5593" t="s">
        <v>64</v>
      </c>
      <c r="R5593" t="s">
        <v>40</v>
      </c>
      <c r="S5593" t="s">
        <v>65</v>
      </c>
      <c r="T5593" t="s">
        <v>66</v>
      </c>
      <c r="U5593" t="s">
        <v>1190</v>
      </c>
      <c r="V5593">
        <f>YEAR(sales_order1[[#This Row],[date]])</f>
        <v>2022</v>
      </c>
      <c r="W5593" t="str">
        <f>TEXT(sales_order1[[#This Row],[date]], "Mmm")</f>
        <v>Jun</v>
      </c>
      <c r="X5593">
        <f>VALUE(TEXT(sales_order1[[#This Row],[date]], "D"))</f>
        <v>21</v>
      </c>
      <c r="Y5593">
        <v>25</v>
      </c>
    </row>
    <row r="5594" spans="1:25" x14ac:dyDescent="0.25">
      <c r="A5594" s="1">
        <v>44733</v>
      </c>
      <c r="B5594">
        <v>71191</v>
      </c>
      <c r="C5594" t="s">
        <v>311</v>
      </c>
      <c r="D5594" t="str">
        <f>VLOOKUP(sales_order1[[#This Row],[itemCode]],product_details3!B:C,2,0)</f>
        <v>MSTH30</v>
      </c>
      <c r="E5594" t="s">
        <v>312</v>
      </c>
      <c r="F5594" t="s">
        <v>21</v>
      </c>
      <c r="G5594">
        <v>50</v>
      </c>
      <c r="H5594">
        <v>8.5</v>
      </c>
      <c r="I5594">
        <v>425</v>
      </c>
      <c r="J5594">
        <v>3.3</v>
      </c>
      <c r="K5594">
        <v>165</v>
      </c>
      <c r="L5594">
        <v>5.2</v>
      </c>
      <c r="M5594">
        <v>0.61176470588235299</v>
      </c>
      <c r="N5594">
        <v>260</v>
      </c>
      <c r="O5594" t="s">
        <v>420</v>
      </c>
      <c r="P5594" t="s">
        <v>421</v>
      </c>
      <c r="Q5594" t="s">
        <v>77</v>
      </c>
      <c r="R5594" t="s">
        <v>72</v>
      </c>
      <c r="S5594" t="s">
        <v>78</v>
      </c>
      <c r="T5594" t="s">
        <v>422</v>
      </c>
      <c r="U5594" t="s">
        <v>1190</v>
      </c>
      <c r="V5594">
        <f>YEAR(sales_order1[[#This Row],[date]])</f>
        <v>2022</v>
      </c>
      <c r="W5594" t="str">
        <f>TEXT(sales_order1[[#This Row],[date]], "Mmm")</f>
        <v>Jun</v>
      </c>
      <c r="X5594">
        <f>VALUE(TEXT(sales_order1[[#This Row],[date]], "D"))</f>
        <v>21</v>
      </c>
      <c r="Y5594">
        <v>25</v>
      </c>
    </row>
    <row r="5595" spans="1:25" x14ac:dyDescent="0.25">
      <c r="A5595" s="1">
        <v>44733</v>
      </c>
      <c r="B5595">
        <v>71192</v>
      </c>
      <c r="C5595" t="s">
        <v>115</v>
      </c>
      <c r="D5595" t="str">
        <f>VLOOKUP(sales_order1[[#This Row],[itemCode]],product_details3!B:C,2,0)</f>
        <v>SCRS30100</v>
      </c>
      <c r="E5595" t="s">
        <v>116</v>
      </c>
      <c r="F5595" t="s">
        <v>61</v>
      </c>
      <c r="G5595">
        <v>150</v>
      </c>
      <c r="H5595">
        <v>32.75</v>
      </c>
      <c r="I5595">
        <v>4912.5</v>
      </c>
      <c r="J5595">
        <v>11.25</v>
      </c>
      <c r="K5595">
        <v>1687.5</v>
      </c>
      <c r="L5595">
        <v>21.5</v>
      </c>
      <c r="M5595">
        <v>0.65648854961832059</v>
      </c>
      <c r="N5595">
        <v>3225</v>
      </c>
      <c r="O5595" t="s">
        <v>88</v>
      </c>
      <c r="P5595" t="s">
        <v>89</v>
      </c>
      <c r="Q5595" t="s">
        <v>24</v>
      </c>
      <c r="R5595" t="s">
        <v>25</v>
      </c>
      <c r="S5595" t="s">
        <v>26</v>
      </c>
      <c r="T5595" t="s">
        <v>90</v>
      </c>
      <c r="U5595" t="s">
        <v>1191</v>
      </c>
      <c r="V5595">
        <f>YEAR(sales_order1[[#This Row],[date]])</f>
        <v>2022</v>
      </c>
      <c r="W5595" t="str">
        <f>TEXT(sales_order1[[#This Row],[date]], "Mmm")</f>
        <v>Jun</v>
      </c>
      <c r="X5595">
        <f>VALUE(TEXT(sales_order1[[#This Row],[date]], "D"))</f>
        <v>21</v>
      </c>
      <c r="Y5595">
        <v>25</v>
      </c>
    </row>
    <row r="5596" spans="1:25" x14ac:dyDescent="0.25">
      <c r="A5596" s="1">
        <v>44733</v>
      </c>
      <c r="B5596">
        <v>71193</v>
      </c>
      <c r="C5596" t="s">
        <v>194</v>
      </c>
      <c r="D5596" t="str">
        <f>VLOOKUP(sales_order1[[#This Row],[itemCode]],product_details3!B:C,2,0)</f>
        <v>CLNG150</v>
      </c>
      <c r="E5596" t="s">
        <v>195</v>
      </c>
      <c r="F5596" t="s">
        <v>45</v>
      </c>
      <c r="G5596">
        <v>250</v>
      </c>
      <c r="H5596">
        <v>12.75</v>
      </c>
      <c r="I5596">
        <v>3187.5</v>
      </c>
      <c r="J5596">
        <v>4.45</v>
      </c>
      <c r="K5596">
        <v>1112.5</v>
      </c>
      <c r="L5596">
        <v>8.3000000000000007</v>
      </c>
      <c r="M5596">
        <v>0.65098039215686276</v>
      </c>
      <c r="N5596">
        <v>2075</v>
      </c>
      <c r="O5596" t="s">
        <v>793</v>
      </c>
      <c r="P5596" t="s">
        <v>794</v>
      </c>
      <c r="Q5596" t="s">
        <v>107</v>
      </c>
      <c r="R5596" t="s">
        <v>40</v>
      </c>
      <c r="S5596" t="s">
        <v>101</v>
      </c>
      <c r="T5596" t="s">
        <v>795</v>
      </c>
      <c r="U5596" t="s">
        <v>1190</v>
      </c>
      <c r="V5596">
        <f>YEAR(sales_order1[[#This Row],[date]])</f>
        <v>2022</v>
      </c>
      <c r="W5596" t="str">
        <f>TEXT(sales_order1[[#This Row],[date]], "Mmm")</f>
        <v>Jun</v>
      </c>
      <c r="X5596">
        <f>VALUE(TEXT(sales_order1[[#This Row],[date]], "D"))</f>
        <v>21</v>
      </c>
      <c r="Y5596">
        <v>25</v>
      </c>
    </row>
    <row r="5597" spans="1:25" x14ac:dyDescent="0.25">
      <c r="A5597" s="1">
        <v>44733</v>
      </c>
      <c r="B5597">
        <v>71194</v>
      </c>
      <c r="C5597" t="s">
        <v>19</v>
      </c>
      <c r="D5597" t="str">
        <f>VLOOKUP(sales_order1[[#This Row],[itemCode]],product_details3!B:C,2,0)</f>
        <v>MSTH100</v>
      </c>
      <c r="E5597" t="s">
        <v>20</v>
      </c>
      <c r="F5597" t="s">
        <v>21</v>
      </c>
      <c r="G5597">
        <v>200</v>
      </c>
      <c r="H5597">
        <v>26.25</v>
      </c>
      <c r="I5597">
        <v>5250</v>
      </c>
      <c r="J5597">
        <v>7.75</v>
      </c>
      <c r="K5597">
        <v>1550</v>
      </c>
      <c r="L5597">
        <v>18.5</v>
      </c>
      <c r="M5597">
        <v>0.70476190476190481</v>
      </c>
      <c r="N5597">
        <v>3700</v>
      </c>
      <c r="O5597" t="s">
        <v>679</v>
      </c>
      <c r="P5597" t="s">
        <v>680</v>
      </c>
      <c r="Q5597" t="s">
        <v>71</v>
      </c>
      <c r="R5597" t="s">
        <v>72</v>
      </c>
      <c r="S5597" t="s">
        <v>73</v>
      </c>
      <c r="T5597" t="s">
        <v>681</v>
      </c>
      <c r="U5597" t="s">
        <v>1190</v>
      </c>
      <c r="V5597">
        <f>YEAR(sales_order1[[#This Row],[date]])</f>
        <v>2022</v>
      </c>
      <c r="W5597" t="str">
        <f>TEXT(sales_order1[[#This Row],[date]], "Mmm")</f>
        <v>Jun</v>
      </c>
      <c r="X5597">
        <f>VALUE(TEXT(sales_order1[[#This Row],[date]], "D"))</f>
        <v>21</v>
      </c>
      <c r="Y5597">
        <v>25</v>
      </c>
    </row>
    <row r="5598" spans="1:25" x14ac:dyDescent="0.25">
      <c r="A5598" s="1">
        <v>44733</v>
      </c>
      <c r="B5598">
        <v>71195</v>
      </c>
      <c r="C5598" t="s">
        <v>115</v>
      </c>
      <c r="D5598" t="str">
        <f>VLOOKUP(sales_order1[[#This Row],[itemCode]],product_details3!B:C,2,0)</f>
        <v>SCRS30100</v>
      </c>
      <c r="E5598" t="s">
        <v>116</v>
      </c>
      <c r="F5598" t="s">
        <v>61</v>
      </c>
      <c r="G5598">
        <v>250</v>
      </c>
      <c r="H5598">
        <v>32.75</v>
      </c>
      <c r="I5598">
        <v>8187.5</v>
      </c>
      <c r="J5598">
        <v>11.25</v>
      </c>
      <c r="K5598">
        <v>2812.5</v>
      </c>
      <c r="L5598">
        <v>21.5</v>
      </c>
      <c r="M5598">
        <v>0.65648854961832059</v>
      </c>
      <c r="N5598">
        <v>5375</v>
      </c>
      <c r="O5598" t="s">
        <v>606</v>
      </c>
      <c r="P5598" t="s">
        <v>607</v>
      </c>
      <c r="Q5598" t="s">
        <v>239</v>
      </c>
      <c r="R5598" t="s">
        <v>112</v>
      </c>
      <c r="S5598" t="s">
        <v>368</v>
      </c>
      <c r="T5598" t="s">
        <v>608</v>
      </c>
      <c r="U5598" t="s">
        <v>1189</v>
      </c>
      <c r="V5598">
        <f>YEAR(sales_order1[[#This Row],[date]])</f>
        <v>2022</v>
      </c>
      <c r="W5598" t="str">
        <f>TEXT(sales_order1[[#This Row],[date]], "Mmm")</f>
        <v>Jun</v>
      </c>
      <c r="X5598">
        <f>VALUE(TEXT(sales_order1[[#This Row],[date]], "D"))</f>
        <v>21</v>
      </c>
      <c r="Y5598">
        <v>25</v>
      </c>
    </row>
    <row r="5599" spans="1:25" x14ac:dyDescent="0.25">
      <c r="A5599" s="1">
        <v>44733</v>
      </c>
      <c r="B5599">
        <v>71196</v>
      </c>
      <c r="C5599" t="s">
        <v>256</v>
      </c>
      <c r="D5599" t="str">
        <f>VLOOKUP(sales_order1[[#This Row],[itemCode]],product_details3!B:C,2,0)</f>
        <v>MSKC50</v>
      </c>
      <c r="E5599" t="s">
        <v>257</v>
      </c>
      <c r="F5599" t="s">
        <v>137</v>
      </c>
      <c r="G5599">
        <v>150</v>
      </c>
      <c r="H5599">
        <v>11.95</v>
      </c>
      <c r="I5599">
        <v>1792.5</v>
      </c>
      <c r="J5599">
        <v>5.2</v>
      </c>
      <c r="K5599">
        <v>780</v>
      </c>
      <c r="L5599">
        <v>6.75</v>
      </c>
      <c r="M5599">
        <v>0.56485355648535562</v>
      </c>
      <c r="N5599">
        <v>1012.5</v>
      </c>
      <c r="O5599" t="s">
        <v>487</v>
      </c>
      <c r="P5599" t="s">
        <v>488</v>
      </c>
      <c r="Q5599" t="s">
        <v>48</v>
      </c>
      <c r="R5599" t="s">
        <v>25</v>
      </c>
      <c r="S5599" t="s">
        <v>286</v>
      </c>
      <c r="T5599" t="s">
        <v>489</v>
      </c>
      <c r="U5599" t="s">
        <v>1191</v>
      </c>
      <c r="V5599">
        <f>YEAR(sales_order1[[#This Row],[date]])</f>
        <v>2022</v>
      </c>
      <c r="W5599" t="str">
        <f>TEXT(sales_order1[[#This Row],[date]], "Mmm")</f>
        <v>Jun</v>
      </c>
      <c r="X5599">
        <f>VALUE(TEXT(sales_order1[[#This Row],[date]], "D"))</f>
        <v>21</v>
      </c>
      <c r="Y5599">
        <v>25</v>
      </c>
    </row>
    <row r="5600" spans="1:25" x14ac:dyDescent="0.25">
      <c r="A5600" s="1">
        <v>44733</v>
      </c>
      <c r="B5600">
        <v>71197</v>
      </c>
      <c r="C5600" t="s">
        <v>320</v>
      </c>
      <c r="D5600" t="str">
        <f>VLOOKUP(sales_order1[[#This Row],[itemCode]],product_details3!B:C,2,0)</f>
        <v>SCR50+100</v>
      </c>
      <c r="E5600" t="s">
        <v>321</v>
      </c>
      <c r="F5600" t="s">
        <v>61</v>
      </c>
      <c r="G5600">
        <v>150</v>
      </c>
      <c r="H5600">
        <v>26.25</v>
      </c>
      <c r="I5600">
        <v>3937.5</v>
      </c>
      <c r="J5600">
        <v>7.75</v>
      </c>
      <c r="K5600">
        <v>1162.5</v>
      </c>
      <c r="L5600">
        <v>18.5</v>
      </c>
      <c r="M5600">
        <v>0.70476190476190481</v>
      </c>
      <c r="N5600">
        <v>2775</v>
      </c>
      <c r="O5600" t="s">
        <v>697</v>
      </c>
      <c r="P5600" t="s">
        <v>698</v>
      </c>
      <c r="Q5600" t="s">
        <v>77</v>
      </c>
      <c r="R5600" t="s">
        <v>72</v>
      </c>
      <c r="S5600" t="s">
        <v>78</v>
      </c>
      <c r="T5600" t="s">
        <v>699</v>
      </c>
      <c r="U5600" t="s">
        <v>1190</v>
      </c>
      <c r="V5600">
        <f>YEAR(sales_order1[[#This Row],[date]])</f>
        <v>2022</v>
      </c>
      <c r="W5600" t="str">
        <f>TEXT(sales_order1[[#This Row],[date]], "Mmm")</f>
        <v>Jun</v>
      </c>
      <c r="X5600">
        <f>VALUE(TEXT(sales_order1[[#This Row],[date]], "D"))</f>
        <v>21</v>
      </c>
      <c r="Y5600">
        <v>25</v>
      </c>
    </row>
    <row r="5601" spans="1:25" x14ac:dyDescent="0.25">
      <c r="A5601" s="1">
        <v>44733</v>
      </c>
      <c r="B5601">
        <v>71198</v>
      </c>
      <c r="C5601" t="s">
        <v>434</v>
      </c>
      <c r="D5601" t="str">
        <f>VLOOKUP(sales_order1[[#This Row],[itemCode]],product_details3!B:C,2,0)</f>
        <v>CLNO150</v>
      </c>
      <c r="E5601" t="s">
        <v>435</v>
      </c>
      <c r="F5601" t="s">
        <v>45</v>
      </c>
      <c r="G5601">
        <v>150</v>
      </c>
      <c r="H5601">
        <v>16.649999999999999</v>
      </c>
      <c r="I5601">
        <v>2497.5</v>
      </c>
      <c r="J5601">
        <v>6.55</v>
      </c>
      <c r="K5601">
        <v>982.5</v>
      </c>
      <c r="L5601">
        <v>10.1</v>
      </c>
      <c r="M5601">
        <v>0.60660660660660648</v>
      </c>
      <c r="N5601">
        <v>1515</v>
      </c>
      <c r="O5601" t="s">
        <v>144</v>
      </c>
      <c r="P5601" t="s">
        <v>145</v>
      </c>
      <c r="Q5601" t="s">
        <v>146</v>
      </c>
      <c r="R5601" t="s">
        <v>112</v>
      </c>
      <c r="S5601" t="s">
        <v>147</v>
      </c>
      <c r="T5601" t="s">
        <v>148</v>
      </c>
      <c r="U5601" t="s">
        <v>1190</v>
      </c>
      <c r="V5601">
        <f>YEAR(sales_order1[[#This Row],[date]])</f>
        <v>2022</v>
      </c>
      <c r="W5601" t="str">
        <f>TEXT(sales_order1[[#This Row],[date]], "Mmm")</f>
        <v>Jun</v>
      </c>
      <c r="X5601">
        <f>VALUE(TEXT(sales_order1[[#This Row],[date]], "D"))</f>
        <v>21</v>
      </c>
      <c r="Y5601">
        <v>25</v>
      </c>
    </row>
    <row r="5602" spans="1:25" x14ac:dyDescent="0.25">
      <c r="A5602" s="1">
        <v>44733</v>
      </c>
      <c r="B5602">
        <v>71199</v>
      </c>
      <c r="C5602" t="s">
        <v>86</v>
      </c>
      <c r="D5602" t="str">
        <f>VLOOKUP(sales_order1[[#This Row],[itemCode]],product_details3!B:C,2,0)</f>
        <v>SRMH30</v>
      </c>
      <c r="E5602" t="s">
        <v>87</v>
      </c>
      <c r="F5602" t="s">
        <v>30</v>
      </c>
      <c r="G5602">
        <v>150</v>
      </c>
      <c r="H5602">
        <v>21</v>
      </c>
      <c r="I5602">
        <v>3150</v>
      </c>
      <c r="J5602">
        <v>6.6</v>
      </c>
      <c r="K5602">
        <v>990</v>
      </c>
      <c r="L5602">
        <v>14.4</v>
      </c>
      <c r="M5602">
        <v>0.68571428571428572</v>
      </c>
      <c r="N5602">
        <v>2160</v>
      </c>
      <c r="O5602" t="s">
        <v>769</v>
      </c>
      <c r="P5602" t="s">
        <v>770</v>
      </c>
      <c r="Q5602" t="s">
        <v>378</v>
      </c>
      <c r="R5602" t="s">
        <v>72</v>
      </c>
      <c r="S5602" t="s">
        <v>545</v>
      </c>
      <c r="T5602" t="s">
        <v>546</v>
      </c>
      <c r="U5602" t="s">
        <v>1188</v>
      </c>
      <c r="V5602">
        <f>YEAR(sales_order1[[#This Row],[date]])</f>
        <v>2022</v>
      </c>
      <c r="W5602" t="str">
        <f>TEXT(sales_order1[[#This Row],[date]], "Mmm")</f>
        <v>Jun</v>
      </c>
      <c r="X5602">
        <f>VALUE(TEXT(sales_order1[[#This Row],[date]], "D"))</f>
        <v>21</v>
      </c>
      <c r="Y5602">
        <v>25</v>
      </c>
    </row>
    <row r="5603" spans="1:25" x14ac:dyDescent="0.25">
      <c r="A5603" s="1">
        <v>44733</v>
      </c>
      <c r="B5603">
        <v>71200</v>
      </c>
      <c r="C5603" t="s">
        <v>142</v>
      </c>
      <c r="D5603" t="str">
        <f>VLOOKUP(sales_order1[[#This Row],[itemCode]],product_details3!B:C,2,0)</f>
        <v>SRMC50</v>
      </c>
      <c r="E5603" t="s">
        <v>143</v>
      </c>
      <c r="F5603" t="s">
        <v>30</v>
      </c>
      <c r="G5603">
        <v>100</v>
      </c>
      <c r="H5603">
        <v>33.25</v>
      </c>
      <c r="I5603">
        <v>3325</v>
      </c>
      <c r="J5603">
        <v>12</v>
      </c>
      <c r="K5603">
        <v>1200</v>
      </c>
      <c r="L5603">
        <v>21.25</v>
      </c>
      <c r="M5603">
        <v>0.63909774436090228</v>
      </c>
      <c r="N5603">
        <v>2125</v>
      </c>
      <c r="O5603" t="s">
        <v>211</v>
      </c>
      <c r="P5603" t="s">
        <v>212</v>
      </c>
      <c r="Q5603" t="s">
        <v>213</v>
      </c>
      <c r="R5603" t="s">
        <v>25</v>
      </c>
      <c r="S5603" t="s">
        <v>214</v>
      </c>
      <c r="T5603" t="s">
        <v>215</v>
      </c>
      <c r="U5603" t="s">
        <v>1191</v>
      </c>
      <c r="V5603">
        <f>YEAR(sales_order1[[#This Row],[date]])</f>
        <v>2022</v>
      </c>
      <c r="W5603" t="str">
        <f>TEXT(sales_order1[[#This Row],[date]], "Mmm")</f>
        <v>Jun</v>
      </c>
      <c r="X5603">
        <f>VALUE(TEXT(sales_order1[[#This Row],[date]], "D"))</f>
        <v>21</v>
      </c>
      <c r="Y5603">
        <v>25</v>
      </c>
    </row>
    <row r="5604" spans="1:25" x14ac:dyDescent="0.25">
      <c r="A5604" s="1">
        <v>44734</v>
      </c>
      <c r="B5604">
        <v>71201</v>
      </c>
      <c r="C5604" t="s">
        <v>327</v>
      </c>
      <c r="D5604" t="str">
        <f>VLOOKUP(sales_order1[[#This Row],[itemCode]],product_details3!B:C,2,0)</f>
        <v>SCR50+50</v>
      </c>
      <c r="E5604" t="s">
        <v>328</v>
      </c>
      <c r="F5604" t="s">
        <v>61</v>
      </c>
      <c r="G5604">
        <v>450</v>
      </c>
      <c r="H5604">
        <v>15.75</v>
      </c>
      <c r="I5604">
        <v>7087.5</v>
      </c>
      <c r="J5604">
        <v>4.45</v>
      </c>
      <c r="K5604">
        <v>2002.5</v>
      </c>
      <c r="L5604">
        <v>11.3</v>
      </c>
      <c r="M5604">
        <v>0.71746031746031746</v>
      </c>
      <c r="N5604">
        <v>5085</v>
      </c>
      <c r="O5604" t="s">
        <v>729</v>
      </c>
      <c r="P5604" t="s">
        <v>730</v>
      </c>
      <c r="Q5604" t="s">
        <v>55</v>
      </c>
      <c r="R5604" t="s">
        <v>56</v>
      </c>
      <c r="S5604" t="s">
        <v>57</v>
      </c>
      <c r="T5604" t="s">
        <v>731</v>
      </c>
      <c r="U5604" t="s">
        <v>1191</v>
      </c>
      <c r="V5604">
        <f>YEAR(sales_order1[[#This Row],[date]])</f>
        <v>2022</v>
      </c>
      <c r="W5604" t="str">
        <f>TEXT(sales_order1[[#This Row],[date]], "Mmm")</f>
        <v>Jun</v>
      </c>
      <c r="X5604">
        <f>VALUE(TEXT(sales_order1[[#This Row],[date]], "D"))</f>
        <v>22</v>
      </c>
      <c r="Y5604">
        <v>25</v>
      </c>
    </row>
    <row r="5605" spans="1:25" x14ac:dyDescent="0.25">
      <c r="A5605" s="1">
        <v>44734</v>
      </c>
      <c r="B5605">
        <v>71202</v>
      </c>
      <c r="C5605" t="s">
        <v>360</v>
      </c>
      <c r="D5605" t="str">
        <f>VLOOKUP(sales_order1[[#This Row],[itemCode]],product_details3!B:C,2,0)</f>
        <v>TNRS100</v>
      </c>
      <c r="E5605" t="s">
        <v>361</v>
      </c>
      <c r="F5605" t="s">
        <v>124</v>
      </c>
      <c r="G5605">
        <v>250</v>
      </c>
      <c r="H5605">
        <v>13.1</v>
      </c>
      <c r="I5605">
        <v>3275</v>
      </c>
      <c r="J5605">
        <v>4.7</v>
      </c>
      <c r="K5605">
        <v>1175</v>
      </c>
      <c r="L5605">
        <v>8.4</v>
      </c>
      <c r="M5605">
        <v>0.6412213740458016</v>
      </c>
      <c r="N5605">
        <v>2100</v>
      </c>
      <c r="O5605" t="s">
        <v>573</v>
      </c>
      <c r="P5605" t="s">
        <v>574</v>
      </c>
      <c r="Q5605" t="s">
        <v>218</v>
      </c>
      <c r="R5605" t="s">
        <v>40</v>
      </c>
      <c r="S5605" t="s">
        <v>219</v>
      </c>
      <c r="T5605" t="s">
        <v>575</v>
      </c>
      <c r="U5605" t="s">
        <v>1190</v>
      </c>
      <c r="V5605">
        <f>YEAR(sales_order1[[#This Row],[date]])</f>
        <v>2022</v>
      </c>
      <c r="W5605" t="str">
        <f>TEXT(sales_order1[[#This Row],[date]], "Mmm")</f>
        <v>Jun</v>
      </c>
      <c r="X5605">
        <f>VALUE(TEXT(sales_order1[[#This Row],[date]], "D"))</f>
        <v>22</v>
      </c>
      <c r="Y5605">
        <v>25</v>
      </c>
    </row>
    <row r="5606" spans="1:25" x14ac:dyDescent="0.25">
      <c r="A5606" s="1">
        <v>44734</v>
      </c>
      <c r="B5606">
        <v>71203</v>
      </c>
      <c r="C5606" t="s">
        <v>358</v>
      </c>
      <c r="D5606" t="str">
        <f>VLOOKUP(sales_order1[[#This Row],[itemCode]],product_details3!B:C,2,0)</f>
        <v>SCR50+30</v>
      </c>
      <c r="E5606" t="s">
        <v>359</v>
      </c>
      <c r="F5606" t="s">
        <v>61</v>
      </c>
      <c r="G5606">
        <v>350</v>
      </c>
      <c r="H5606">
        <v>10.5</v>
      </c>
      <c r="I5606">
        <v>3675</v>
      </c>
      <c r="J5606">
        <v>3.3</v>
      </c>
      <c r="K5606">
        <v>1155</v>
      </c>
      <c r="L5606">
        <v>7.2</v>
      </c>
      <c r="M5606">
        <v>0.68571428571428572</v>
      </c>
      <c r="N5606">
        <v>2520</v>
      </c>
      <c r="O5606" t="s">
        <v>75</v>
      </c>
      <c r="P5606" t="s">
        <v>76</v>
      </c>
      <c r="Q5606" t="s">
        <v>77</v>
      </c>
      <c r="R5606" t="s">
        <v>72</v>
      </c>
      <c r="S5606" t="s">
        <v>78</v>
      </c>
      <c r="T5606" t="s">
        <v>79</v>
      </c>
      <c r="U5606" t="s">
        <v>1190</v>
      </c>
      <c r="V5606">
        <f>YEAR(sales_order1[[#This Row],[date]])</f>
        <v>2022</v>
      </c>
      <c r="W5606" t="str">
        <f>TEXT(sales_order1[[#This Row],[date]], "Mmm")</f>
        <v>Jun</v>
      </c>
      <c r="X5606">
        <f>VALUE(TEXT(sales_order1[[#This Row],[date]], "D"))</f>
        <v>22</v>
      </c>
      <c r="Y5606">
        <v>25</v>
      </c>
    </row>
    <row r="5607" spans="1:25" x14ac:dyDescent="0.25">
      <c r="A5607" s="1">
        <v>44734</v>
      </c>
      <c r="B5607">
        <v>71204</v>
      </c>
      <c r="C5607" t="s">
        <v>313</v>
      </c>
      <c r="D5607" t="str">
        <f>VLOOKUP(sales_order1[[#This Row],[itemCode]],product_details3!B:C,2,0)</f>
        <v>MSKO50</v>
      </c>
      <c r="E5607" t="s">
        <v>314</v>
      </c>
      <c r="F5607" t="s">
        <v>137</v>
      </c>
      <c r="G5607">
        <v>200</v>
      </c>
      <c r="H5607">
        <v>14.65</v>
      </c>
      <c r="I5607">
        <v>2930</v>
      </c>
      <c r="J5607">
        <v>6.55</v>
      </c>
      <c r="K5607">
        <v>1310</v>
      </c>
      <c r="L5607">
        <v>8.1</v>
      </c>
      <c r="M5607">
        <v>0.55290102389078488</v>
      </c>
      <c r="N5607">
        <v>1620</v>
      </c>
      <c r="O5607" t="s">
        <v>784</v>
      </c>
      <c r="P5607" t="s">
        <v>785</v>
      </c>
      <c r="Q5607" t="s">
        <v>93</v>
      </c>
      <c r="R5607" t="s">
        <v>72</v>
      </c>
      <c r="S5607" t="s">
        <v>260</v>
      </c>
      <c r="T5607" t="s">
        <v>611</v>
      </c>
      <c r="U5607" t="s">
        <v>1190</v>
      </c>
      <c r="V5607">
        <f>YEAR(sales_order1[[#This Row],[date]])</f>
        <v>2022</v>
      </c>
      <c r="W5607" t="str">
        <f>TEXT(sales_order1[[#This Row],[date]], "Mmm")</f>
        <v>Jun</v>
      </c>
      <c r="X5607">
        <f>VALUE(TEXT(sales_order1[[#This Row],[date]], "D"))</f>
        <v>22</v>
      </c>
      <c r="Y5607">
        <v>25</v>
      </c>
    </row>
    <row r="5608" spans="1:25" x14ac:dyDescent="0.25">
      <c r="A5608" s="1">
        <v>44734</v>
      </c>
      <c r="B5608">
        <v>71205</v>
      </c>
      <c r="C5608" t="s">
        <v>51</v>
      </c>
      <c r="D5608" t="str">
        <f>VLOOKUP(sales_order1[[#This Row],[itemCode]],product_details3!B:C,2,0)</f>
        <v>MSTH50</v>
      </c>
      <c r="E5608" t="s">
        <v>52</v>
      </c>
      <c r="F5608" t="s">
        <v>21</v>
      </c>
      <c r="G5608">
        <v>150</v>
      </c>
      <c r="H5608">
        <v>15.75</v>
      </c>
      <c r="I5608">
        <v>2362.5</v>
      </c>
      <c r="J5608">
        <v>4.45</v>
      </c>
      <c r="K5608">
        <v>667.5</v>
      </c>
      <c r="L5608">
        <v>11.3</v>
      </c>
      <c r="M5608">
        <v>0.71746031746031746</v>
      </c>
      <c r="N5608">
        <v>1695</v>
      </c>
      <c r="O5608" t="s">
        <v>591</v>
      </c>
      <c r="P5608" t="s">
        <v>592</v>
      </c>
      <c r="Q5608" t="s">
        <v>100</v>
      </c>
      <c r="R5608" t="s">
        <v>40</v>
      </c>
      <c r="S5608" t="s">
        <v>101</v>
      </c>
      <c r="T5608" t="s">
        <v>593</v>
      </c>
      <c r="U5608" t="s">
        <v>1190</v>
      </c>
      <c r="V5608">
        <f>YEAR(sales_order1[[#This Row],[date]])</f>
        <v>2022</v>
      </c>
      <c r="W5608" t="str">
        <f>TEXT(sales_order1[[#This Row],[date]], "Mmm")</f>
        <v>Jun</v>
      </c>
      <c r="X5608">
        <f>VALUE(TEXT(sales_order1[[#This Row],[date]], "D"))</f>
        <v>22</v>
      </c>
      <c r="Y5608">
        <v>25</v>
      </c>
    </row>
    <row r="5609" spans="1:25" x14ac:dyDescent="0.25">
      <c r="A5609" s="1">
        <v>44734</v>
      </c>
      <c r="B5609">
        <v>71206</v>
      </c>
      <c r="C5609" t="s">
        <v>28</v>
      </c>
      <c r="D5609" t="str">
        <f>VLOOKUP(sales_order1[[#This Row],[itemCode]],product_details3!B:C,2,0)</f>
        <v>SRMC30</v>
      </c>
      <c r="E5609" t="s">
        <v>29</v>
      </c>
      <c r="F5609" t="s">
        <v>30</v>
      </c>
      <c r="G5609">
        <v>250</v>
      </c>
      <c r="H5609">
        <v>22.6</v>
      </c>
      <c r="I5609">
        <v>5650</v>
      </c>
      <c r="J5609">
        <v>7.6</v>
      </c>
      <c r="K5609">
        <v>1900</v>
      </c>
      <c r="L5609">
        <v>15</v>
      </c>
      <c r="M5609">
        <v>0.66371681415929207</v>
      </c>
      <c r="N5609">
        <v>3750</v>
      </c>
      <c r="O5609" t="s">
        <v>22</v>
      </c>
      <c r="P5609" t="s">
        <v>23</v>
      </c>
      <c r="Q5609" t="s">
        <v>24</v>
      </c>
      <c r="R5609" t="s">
        <v>25</v>
      </c>
      <c r="S5609" t="s">
        <v>26</v>
      </c>
      <c r="T5609" t="s">
        <v>27</v>
      </c>
      <c r="U5609" t="s">
        <v>1191</v>
      </c>
      <c r="V5609">
        <f>YEAR(sales_order1[[#This Row],[date]])</f>
        <v>2022</v>
      </c>
      <c r="W5609" t="str">
        <f>TEXT(sales_order1[[#This Row],[date]], "Mmm")</f>
        <v>Jun</v>
      </c>
      <c r="X5609">
        <f>VALUE(TEXT(sales_order1[[#This Row],[date]], "D"))</f>
        <v>22</v>
      </c>
      <c r="Y5609">
        <v>25</v>
      </c>
    </row>
    <row r="5610" spans="1:25" x14ac:dyDescent="0.25">
      <c r="A5610" s="1">
        <v>44734</v>
      </c>
      <c r="B5610">
        <v>71207</v>
      </c>
      <c r="C5610" t="s">
        <v>320</v>
      </c>
      <c r="D5610" t="str">
        <f>VLOOKUP(sales_order1[[#This Row],[itemCode]],product_details3!B:C,2,0)</f>
        <v>SCR50+100</v>
      </c>
      <c r="E5610" t="s">
        <v>321</v>
      </c>
      <c r="F5610" t="s">
        <v>61</v>
      </c>
      <c r="G5610">
        <v>50</v>
      </c>
      <c r="H5610">
        <v>26.25</v>
      </c>
      <c r="I5610">
        <v>1312.5</v>
      </c>
      <c r="J5610">
        <v>7.75</v>
      </c>
      <c r="K5610">
        <v>387.5</v>
      </c>
      <c r="L5610">
        <v>18.5</v>
      </c>
      <c r="M5610">
        <v>0.70476190476190481</v>
      </c>
      <c r="N5610">
        <v>925</v>
      </c>
      <c r="O5610" t="s">
        <v>781</v>
      </c>
      <c r="P5610" t="s">
        <v>782</v>
      </c>
      <c r="Q5610" t="s">
        <v>160</v>
      </c>
      <c r="R5610" t="s">
        <v>112</v>
      </c>
      <c r="S5610" t="s">
        <v>161</v>
      </c>
      <c r="T5610" t="s">
        <v>783</v>
      </c>
      <c r="U5610" t="s">
        <v>1189</v>
      </c>
      <c r="V5610">
        <f>YEAR(sales_order1[[#This Row],[date]])</f>
        <v>2022</v>
      </c>
      <c r="W5610" t="str">
        <f>TEXT(sales_order1[[#This Row],[date]], "Mmm")</f>
        <v>Jun</v>
      </c>
      <c r="X5610">
        <f>VALUE(TEXT(sales_order1[[#This Row],[date]], "D"))</f>
        <v>22</v>
      </c>
      <c r="Y5610">
        <v>25</v>
      </c>
    </row>
    <row r="5611" spans="1:25" x14ac:dyDescent="0.25">
      <c r="A5611" s="1">
        <v>44734</v>
      </c>
      <c r="B5611">
        <v>71208</v>
      </c>
      <c r="C5611" t="s">
        <v>194</v>
      </c>
      <c r="D5611" t="str">
        <f>VLOOKUP(sales_order1[[#This Row],[itemCode]],product_details3!B:C,2,0)</f>
        <v>CLNG150</v>
      </c>
      <c r="E5611" t="s">
        <v>195</v>
      </c>
      <c r="F5611" t="s">
        <v>45</v>
      </c>
      <c r="G5611">
        <v>200</v>
      </c>
      <c r="H5611">
        <v>12.75</v>
      </c>
      <c r="I5611">
        <v>2550</v>
      </c>
      <c r="J5611">
        <v>4.45</v>
      </c>
      <c r="K5611">
        <v>890</v>
      </c>
      <c r="L5611">
        <v>8.3000000000000007</v>
      </c>
      <c r="M5611">
        <v>0.65098039215686276</v>
      </c>
      <c r="N5611">
        <v>1660</v>
      </c>
      <c r="O5611" t="s">
        <v>786</v>
      </c>
      <c r="P5611" t="s">
        <v>787</v>
      </c>
      <c r="Q5611" t="s">
        <v>378</v>
      </c>
      <c r="R5611" t="s">
        <v>72</v>
      </c>
      <c r="S5611" t="s">
        <v>545</v>
      </c>
      <c r="T5611" t="s">
        <v>702</v>
      </c>
      <c r="U5611" t="s">
        <v>1188</v>
      </c>
      <c r="V5611">
        <f>YEAR(sales_order1[[#This Row],[date]])</f>
        <v>2022</v>
      </c>
      <c r="W5611" t="str">
        <f>TEXT(sales_order1[[#This Row],[date]], "Mmm")</f>
        <v>Jun</v>
      </c>
      <c r="X5611">
        <f>VALUE(TEXT(sales_order1[[#This Row],[date]], "D"))</f>
        <v>22</v>
      </c>
      <c r="Y5611">
        <v>25</v>
      </c>
    </row>
    <row r="5612" spans="1:25" x14ac:dyDescent="0.25">
      <c r="A5612" s="1">
        <v>44734</v>
      </c>
      <c r="B5612">
        <v>71209</v>
      </c>
      <c r="C5612" t="s">
        <v>115</v>
      </c>
      <c r="D5612" t="str">
        <f>VLOOKUP(sales_order1[[#This Row],[itemCode]],product_details3!B:C,2,0)</f>
        <v>SCRS30100</v>
      </c>
      <c r="E5612" t="s">
        <v>116</v>
      </c>
      <c r="F5612" t="s">
        <v>61</v>
      </c>
      <c r="G5612">
        <v>100</v>
      </c>
      <c r="H5612">
        <v>32.75</v>
      </c>
      <c r="I5612">
        <v>3275</v>
      </c>
      <c r="J5612">
        <v>11.25</v>
      </c>
      <c r="K5612">
        <v>1125</v>
      </c>
      <c r="L5612">
        <v>21.5</v>
      </c>
      <c r="M5612">
        <v>0.65648854961832059</v>
      </c>
      <c r="N5612">
        <v>2150</v>
      </c>
      <c r="O5612" t="s">
        <v>91</v>
      </c>
      <c r="P5612" t="s">
        <v>92</v>
      </c>
      <c r="Q5612" t="s">
        <v>93</v>
      </c>
      <c r="R5612" t="s">
        <v>72</v>
      </c>
      <c r="S5612" t="s">
        <v>94</v>
      </c>
      <c r="T5612" t="s">
        <v>95</v>
      </c>
      <c r="U5612" t="s">
        <v>1190</v>
      </c>
      <c r="V5612">
        <f>YEAR(sales_order1[[#This Row],[date]])</f>
        <v>2022</v>
      </c>
      <c r="W5612" t="str">
        <f>TEXT(sales_order1[[#This Row],[date]], "Mmm")</f>
        <v>Jun</v>
      </c>
      <c r="X5612">
        <f>VALUE(TEXT(sales_order1[[#This Row],[date]], "D"))</f>
        <v>22</v>
      </c>
      <c r="Y5612">
        <v>25</v>
      </c>
    </row>
    <row r="5613" spans="1:25" x14ac:dyDescent="0.25">
      <c r="A5613" s="1">
        <v>44734</v>
      </c>
      <c r="B5613">
        <v>71210</v>
      </c>
      <c r="C5613" t="s">
        <v>28</v>
      </c>
      <c r="D5613" t="str">
        <f>VLOOKUP(sales_order1[[#This Row],[itemCode]],product_details3!B:C,2,0)</f>
        <v>SRMC30</v>
      </c>
      <c r="E5613" t="s">
        <v>29</v>
      </c>
      <c r="F5613" t="s">
        <v>30</v>
      </c>
      <c r="G5613">
        <v>150</v>
      </c>
      <c r="H5613">
        <v>22.6</v>
      </c>
      <c r="I5613">
        <v>3390</v>
      </c>
      <c r="J5613">
        <v>7.6</v>
      </c>
      <c r="K5613">
        <v>1140</v>
      </c>
      <c r="L5613">
        <v>15</v>
      </c>
      <c r="M5613">
        <v>0.66371681415929207</v>
      </c>
      <c r="N5613">
        <v>2250</v>
      </c>
      <c r="O5613" t="s">
        <v>82</v>
      </c>
      <c r="P5613" t="s">
        <v>83</v>
      </c>
      <c r="Q5613" t="s">
        <v>64</v>
      </c>
      <c r="R5613" t="s">
        <v>40</v>
      </c>
      <c r="S5613" t="s">
        <v>84</v>
      </c>
      <c r="T5613" t="s">
        <v>85</v>
      </c>
      <c r="U5613" t="s">
        <v>1189</v>
      </c>
      <c r="V5613">
        <f>YEAR(sales_order1[[#This Row],[date]])</f>
        <v>2022</v>
      </c>
      <c r="W5613" t="str">
        <f>TEXT(sales_order1[[#This Row],[date]], "Mmm")</f>
        <v>Jun</v>
      </c>
      <c r="X5613">
        <f>VALUE(TEXT(sales_order1[[#This Row],[date]], "D"))</f>
        <v>22</v>
      </c>
      <c r="Y5613">
        <v>25</v>
      </c>
    </row>
    <row r="5614" spans="1:25" x14ac:dyDescent="0.25">
      <c r="A5614" s="1">
        <v>44734</v>
      </c>
      <c r="B5614">
        <v>71211</v>
      </c>
      <c r="C5614" t="s">
        <v>170</v>
      </c>
      <c r="D5614" t="str">
        <f>VLOOKUP(sales_order1[[#This Row],[itemCode]],product_details3!B:C,2,0)</f>
        <v>MKRM100</v>
      </c>
      <c r="E5614" t="s">
        <v>171</v>
      </c>
      <c r="F5614" t="s">
        <v>151</v>
      </c>
      <c r="G5614">
        <v>100</v>
      </c>
      <c r="H5614">
        <v>5.5</v>
      </c>
      <c r="I5614">
        <v>550</v>
      </c>
      <c r="J5614">
        <v>2.2999999999999998</v>
      </c>
      <c r="K5614">
        <v>230</v>
      </c>
      <c r="L5614">
        <v>3.2</v>
      </c>
      <c r="M5614">
        <v>0.5818181818181819</v>
      </c>
      <c r="N5614">
        <v>320</v>
      </c>
      <c r="O5614" t="s">
        <v>540</v>
      </c>
      <c r="P5614" t="s">
        <v>541</v>
      </c>
      <c r="Q5614" t="s">
        <v>24</v>
      </c>
      <c r="R5614" t="s">
        <v>25</v>
      </c>
      <c r="S5614" t="s">
        <v>26</v>
      </c>
      <c r="T5614" t="s">
        <v>542</v>
      </c>
      <c r="U5614" t="s">
        <v>1191</v>
      </c>
      <c r="V5614">
        <f>YEAR(sales_order1[[#This Row],[date]])</f>
        <v>2022</v>
      </c>
      <c r="W5614" t="str">
        <f>TEXT(sales_order1[[#This Row],[date]], "Mmm")</f>
        <v>Jun</v>
      </c>
      <c r="X5614">
        <f>VALUE(TEXT(sales_order1[[#This Row],[date]], "D"))</f>
        <v>22</v>
      </c>
      <c r="Y5614">
        <v>25</v>
      </c>
    </row>
    <row r="5615" spans="1:25" x14ac:dyDescent="0.25">
      <c r="A5615" s="1">
        <v>44734</v>
      </c>
      <c r="B5615">
        <v>71212</v>
      </c>
      <c r="C5615" t="s">
        <v>194</v>
      </c>
      <c r="D5615" t="str">
        <f>VLOOKUP(sales_order1[[#This Row],[itemCode]],product_details3!B:C,2,0)</f>
        <v>CLNG150</v>
      </c>
      <c r="E5615" t="s">
        <v>195</v>
      </c>
      <c r="F5615" t="s">
        <v>45</v>
      </c>
      <c r="G5615">
        <v>200</v>
      </c>
      <c r="H5615">
        <v>12.75</v>
      </c>
      <c r="I5615">
        <v>2550</v>
      </c>
      <c r="J5615">
        <v>4.45</v>
      </c>
      <c r="K5615">
        <v>890</v>
      </c>
      <c r="L5615">
        <v>8.3000000000000007</v>
      </c>
      <c r="M5615">
        <v>0.65098039215686276</v>
      </c>
      <c r="N5615">
        <v>1660</v>
      </c>
      <c r="O5615" t="s">
        <v>754</v>
      </c>
      <c r="P5615" t="s">
        <v>755</v>
      </c>
      <c r="Q5615" t="s">
        <v>191</v>
      </c>
      <c r="R5615" t="s">
        <v>56</v>
      </c>
      <c r="S5615" t="s">
        <v>192</v>
      </c>
      <c r="T5615" t="s">
        <v>255</v>
      </c>
      <c r="U5615" t="s">
        <v>1191</v>
      </c>
      <c r="V5615">
        <f>YEAR(sales_order1[[#This Row],[date]])</f>
        <v>2022</v>
      </c>
      <c r="W5615" t="str">
        <f>TEXT(sales_order1[[#This Row],[date]], "Mmm")</f>
        <v>Jun</v>
      </c>
      <c r="X5615">
        <f>VALUE(TEXT(sales_order1[[#This Row],[date]], "D"))</f>
        <v>22</v>
      </c>
      <c r="Y5615">
        <v>25</v>
      </c>
    </row>
    <row r="5616" spans="1:25" x14ac:dyDescent="0.25">
      <c r="A5616" s="1">
        <v>44735</v>
      </c>
      <c r="B5616">
        <v>71213</v>
      </c>
      <c r="C5616" t="s">
        <v>103</v>
      </c>
      <c r="D5616" t="str">
        <f>VLOOKUP(sales_order1[[#This Row],[itemCode]],product_details3!B:C,2,0)</f>
        <v>SCRT50</v>
      </c>
      <c r="E5616" t="s">
        <v>104</v>
      </c>
      <c r="F5616" t="s">
        <v>61</v>
      </c>
      <c r="G5616">
        <v>100</v>
      </c>
      <c r="H5616">
        <v>16.95</v>
      </c>
      <c r="I5616">
        <v>1695</v>
      </c>
      <c r="J5616">
        <v>5.2</v>
      </c>
      <c r="K5616">
        <v>520</v>
      </c>
      <c r="L5616">
        <v>11.75</v>
      </c>
      <c r="M5616">
        <v>0.69321533923303835</v>
      </c>
      <c r="N5616">
        <v>1175</v>
      </c>
      <c r="O5616" t="s">
        <v>395</v>
      </c>
      <c r="P5616" t="s">
        <v>396</v>
      </c>
      <c r="Q5616" t="s">
        <v>191</v>
      </c>
      <c r="R5616" t="s">
        <v>56</v>
      </c>
      <c r="S5616" t="s">
        <v>192</v>
      </c>
      <c r="T5616" t="s">
        <v>397</v>
      </c>
      <c r="U5616" t="s">
        <v>1191</v>
      </c>
      <c r="V5616">
        <f>YEAR(sales_order1[[#This Row],[date]])</f>
        <v>2022</v>
      </c>
      <c r="W5616" t="str">
        <f>TEXT(sales_order1[[#This Row],[date]], "Mmm")</f>
        <v>Jun</v>
      </c>
      <c r="X5616">
        <f>VALUE(TEXT(sales_order1[[#This Row],[date]], "D"))</f>
        <v>23</v>
      </c>
      <c r="Y5616">
        <v>25</v>
      </c>
    </row>
    <row r="5617" spans="1:25" x14ac:dyDescent="0.25">
      <c r="A5617" s="1">
        <v>44735</v>
      </c>
      <c r="B5617">
        <v>71214</v>
      </c>
      <c r="C5617" t="s">
        <v>329</v>
      </c>
      <c r="D5617" t="str">
        <f>VLOOKUP(sales_order1[[#This Row],[itemCode]],product_details3!B:C,2,0)</f>
        <v>TNRS150</v>
      </c>
      <c r="E5617" t="s">
        <v>330</v>
      </c>
      <c r="F5617" t="s">
        <v>124</v>
      </c>
      <c r="G5617">
        <v>150</v>
      </c>
      <c r="H5617">
        <v>19.649999999999999</v>
      </c>
      <c r="I5617">
        <v>2947.5</v>
      </c>
      <c r="J5617">
        <v>6.55</v>
      </c>
      <c r="K5617">
        <v>982.5</v>
      </c>
      <c r="L5617">
        <v>13.1</v>
      </c>
      <c r="M5617">
        <v>0.66666666666666663</v>
      </c>
      <c r="N5617">
        <v>1965</v>
      </c>
      <c r="O5617" t="s">
        <v>69</v>
      </c>
      <c r="P5617" t="s">
        <v>70</v>
      </c>
      <c r="Q5617" t="s">
        <v>71</v>
      </c>
      <c r="R5617" t="s">
        <v>72</v>
      </c>
      <c r="S5617" t="s">
        <v>73</v>
      </c>
      <c r="T5617" t="s">
        <v>74</v>
      </c>
      <c r="U5617" t="s">
        <v>1190</v>
      </c>
      <c r="V5617">
        <f>YEAR(sales_order1[[#This Row],[date]])</f>
        <v>2022</v>
      </c>
      <c r="W5617" t="str">
        <f>TEXT(sales_order1[[#This Row],[date]], "Mmm")</f>
        <v>Jun</v>
      </c>
      <c r="X5617">
        <f>VALUE(TEXT(sales_order1[[#This Row],[date]], "D"))</f>
        <v>23</v>
      </c>
      <c r="Y5617">
        <v>25</v>
      </c>
    </row>
    <row r="5618" spans="1:25" x14ac:dyDescent="0.25">
      <c r="A5618" s="1">
        <v>44735</v>
      </c>
      <c r="B5618">
        <v>71215</v>
      </c>
      <c r="C5618" t="s">
        <v>149</v>
      </c>
      <c r="D5618" t="str">
        <f>VLOOKUP(sales_order1[[#This Row],[itemCode]],product_details3!B:C,2,0)</f>
        <v>MKRW80</v>
      </c>
      <c r="E5618" t="s">
        <v>150</v>
      </c>
      <c r="F5618" t="s">
        <v>151</v>
      </c>
      <c r="G5618">
        <v>100</v>
      </c>
      <c r="H5618">
        <v>14.65</v>
      </c>
      <c r="I5618">
        <v>1465</v>
      </c>
      <c r="J5618">
        <v>6.55</v>
      </c>
      <c r="K5618">
        <v>655</v>
      </c>
      <c r="L5618">
        <v>8.1</v>
      </c>
      <c r="M5618">
        <v>0.55290102389078488</v>
      </c>
      <c r="N5618">
        <v>810</v>
      </c>
      <c r="O5618" t="s">
        <v>736</v>
      </c>
      <c r="P5618" t="s">
        <v>737</v>
      </c>
      <c r="Q5618" t="s">
        <v>132</v>
      </c>
      <c r="R5618" t="s">
        <v>56</v>
      </c>
      <c r="S5618" t="s">
        <v>133</v>
      </c>
      <c r="T5618" t="s">
        <v>642</v>
      </c>
      <c r="U5618" t="s">
        <v>1191</v>
      </c>
      <c r="V5618">
        <f>YEAR(sales_order1[[#This Row],[date]])</f>
        <v>2022</v>
      </c>
      <c r="W5618" t="str">
        <f>TEXT(sales_order1[[#This Row],[date]], "Mmm")</f>
        <v>Jun</v>
      </c>
      <c r="X5618">
        <f>VALUE(TEXT(sales_order1[[#This Row],[date]], "D"))</f>
        <v>23</v>
      </c>
      <c r="Y5618">
        <v>25</v>
      </c>
    </row>
    <row r="5619" spans="1:25" x14ac:dyDescent="0.25">
      <c r="A5619" s="1">
        <v>44735</v>
      </c>
      <c r="B5619">
        <v>71216</v>
      </c>
      <c r="C5619" t="s">
        <v>19</v>
      </c>
      <c r="D5619" t="str">
        <f>VLOOKUP(sales_order1[[#This Row],[itemCode]],product_details3!B:C,2,0)</f>
        <v>MSTH100</v>
      </c>
      <c r="E5619" t="s">
        <v>20</v>
      </c>
      <c r="F5619" t="s">
        <v>21</v>
      </c>
      <c r="G5619">
        <v>150</v>
      </c>
      <c r="H5619">
        <v>26.25</v>
      </c>
      <c r="I5619">
        <v>3937.5</v>
      </c>
      <c r="J5619">
        <v>7.75</v>
      </c>
      <c r="K5619">
        <v>1162.5</v>
      </c>
      <c r="L5619">
        <v>18.5</v>
      </c>
      <c r="M5619">
        <v>0.70476190476190481</v>
      </c>
      <c r="N5619">
        <v>2775</v>
      </c>
      <c r="O5619" t="s">
        <v>624</v>
      </c>
      <c r="P5619" t="s">
        <v>625</v>
      </c>
      <c r="Q5619" t="s">
        <v>55</v>
      </c>
      <c r="R5619" t="s">
        <v>56</v>
      </c>
      <c r="S5619" t="s">
        <v>225</v>
      </c>
      <c r="T5619" t="s">
        <v>626</v>
      </c>
      <c r="U5619" t="s">
        <v>1191</v>
      </c>
      <c r="V5619">
        <f>YEAR(sales_order1[[#This Row],[date]])</f>
        <v>2022</v>
      </c>
      <c r="W5619" t="str">
        <f>TEXT(sales_order1[[#This Row],[date]], "Mmm")</f>
        <v>Jun</v>
      </c>
      <c r="X5619">
        <f>VALUE(TEXT(sales_order1[[#This Row],[date]], "D"))</f>
        <v>23</v>
      </c>
      <c r="Y5619">
        <v>25</v>
      </c>
    </row>
    <row r="5620" spans="1:25" x14ac:dyDescent="0.25">
      <c r="A5620" s="1">
        <v>44735</v>
      </c>
      <c r="B5620">
        <v>71217</v>
      </c>
      <c r="C5620" t="s">
        <v>35</v>
      </c>
      <c r="D5620" t="str">
        <f>VLOOKUP(sales_order1[[#This Row],[itemCode]],product_details3!B:C,2,0)</f>
        <v>SRMA30</v>
      </c>
      <c r="E5620" t="s">
        <v>36</v>
      </c>
      <c r="F5620" t="s">
        <v>30</v>
      </c>
      <c r="G5620">
        <v>200</v>
      </c>
      <c r="H5620">
        <v>26.2</v>
      </c>
      <c r="I5620">
        <v>5240</v>
      </c>
      <c r="J5620">
        <v>9.4</v>
      </c>
      <c r="K5620">
        <v>1880</v>
      </c>
      <c r="L5620">
        <v>16.8</v>
      </c>
      <c r="M5620">
        <v>0.6412213740458016</v>
      </c>
      <c r="N5620">
        <v>3360</v>
      </c>
      <c r="O5620" t="s">
        <v>636</v>
      </c>
      <c r="P5620" t="s">
        <v>637</v>
      </c>
      <c r="Q5620" t="s">
        <v>378</v>
      </c>
      <c r="R5620" t="s">
        <v>72</v>
      </c>
      <c r="S5620" t="s">
        <v>638</v>
      </c>
      <c r="T5620" t="s">
        <v>639</v>
      </c>
      <c r="U5620" t="s">
        <v>1188</v>
      </c>
      <c r="V5620">
        <f>YEAR(sales_order1[[#This Row],[date]])</f>
        <v>2022</v>
      </c>
      <c r="W5620" t="str">
        <f>TEXT(sales_order1[[#This Row],[date]], "Mmm")</f>
        <v>Jun</v>
      </c>
      <c r="X5620">
        <f>VALUE(TEXT(sales_order1[[#This Row],[date]], "D"))</f>
        <v>23</v>
      </c>
      <c r="Y5620">
        <v>25</v>
      </c>
    </row>
    <row r="5621" spans="1:25" x14ac:dyDescent="0.25">
      <c r="A5621" s="1">
        <v>44735</v>
      </c>
      <c r="B5621">
        <v>71218</v>
      </c>
      <c r="C5621" t="s">
        <v>103</v>
      </c>
      <c r="D5621" t="str">
        <f>VLOOKUP(sales_order1[[#This Row],[itemCode]],product_details3!B:C,2,0)</f>
        <v>SCRT50</v>
      </c>
      <c r="E5621" t="s">
        <v>104</v>
      </c>
      <c r="F5621" t="s">
        <v>61</v>
      </c>
      <c r="G5621">
        <v>150</v>
      </c>
      <c r="H5621">
        <v>16.95</v>
      </c>
      <c r="I5621">
        <v>2542.5</v>
      </c>
      <c r="J5621">
        <v>5.2</v>
      </c>
      <c r="K5621">
        <v>780</v>
      </c>
      <c r="L5621">
        <v>11.75</v>
      </c>
      <c r="M5621">
        <v>0.69321533923303835</v>
      </c>
      <c r="N5621">
        <v>1762.5</v>
      </c>
      <c r="O5621" t="s">
        <v>400</v>
      </c>
      <c r="P5621" t="s">
        <v>401</v>
      </c>
      <c r="Q5621" t="s">
        <v>213</v>
      </c>
      <c r="R5621" t="s">
        <v>25</v>
      </c>
      <c r="S5621" t="s">
        <v>402</v>
      </c>
      <c r="T5621" t="s">
        <v>403</v>
      </c>
      <c r="U5621" t="s">
        <v>1191</v>
      </c>
      <c r="V5621">
        <f>YEAR(sales_order1[[#This Row],[date]])</f>
        <v>2022</v>
      </c>
      <c r="W5621" t="str">
        <f>TEXT(sales_order1[[#This Row],[date]], "Mmm")</f>
        <v>Jun</v>
      </c>
      <c r="X5621">
        <f>VALUE(TEXT(sales_order1[[#This Row],[date]], "D"))</f>
        <v>23</v>
      </c>
      <c r="Y5621">
        <v>25</v>
      </c>
    </row>
    <row r="5622" spans="1:25" x14ac:dyDescent="0.25">
      <c r="A5622" s="1">
        <v>44735</v>
      </c>
      <c r="B5622">
        <v>71219</v>
      </c>
      <c r="C5622" t="s">
        <v>209</v>
      </c>
      <c r="D5622" t="str">
        <f>VLOOKUP(sales_order1[[#This Row],[itemCode]],product_details3!B:C,2,0)</f>
        <v>CLNG50</v>
      </c>
      <c r="E5622" t="s">
        <v>210</v>
      </c>
      <c r="F5622" t="s">
        <v>45</v>
      </c>
      <c r="G5622">
        <v>200</v>
      </c>
      <c r="H5622">
        <v>6.5</v>
      </c>
      <c r="I5622">
        <v>1300</v>
      </c>
      <c r="J5622">
        <v>2.2999999999999998</v>
      </c>
      <c r="K5622">
        <v>460</v>
      </c>
      <c r="L5622">
        <v>4.2</v>
      </c>
      <c r="M5622">
        <v>0.64615384615384619</v>
      </c>
      <c r="N5622">
        <v>840</v>
      </c>
      <c r="O5622" t="s">
        <v>725</v>
      </c>
      <c r="P5622" t="s">
        <v>726</v>
      </c>
      <c r="Q5622" t="s">
        <v>132</v>
      </c>
      <c r="R5622" t="s">
        <v>56</v>
      </c>
      <c r="S5622" t="s">
        <v>133</v>
      </c>
      <c r="T5622" t="s">
        <v>708</v>
      </c>
      <c r="U5622" t="s">
        <v>1191</v>
      </c>
      <c r="V5622">
        <f>YEAR(sales_order1[[#This Row],[date]])</f>
        <v>2022</v>
      </c>
      <c r="W5622" t="str">
        <f>TEXT(sales_order1[[#This Row],[date]], "Mmm")</f>
        <v>Jun</v>
      </c>
      <c r="X5622">
        <f>VALUE(TEXT(sales_order1[[#This Row],[date]], "D"))</f>
        <v>23</v>
      </c>
      <c r="Y5622">
        <v>25</v>
      </c>
    </row>
    <row r="5623" spans="1:25" x14ac:dyDescent="0.25">
      <c r="A5623" s="1">
        <v>44735</v>
      </c>
      <c r="B5623">
        <v>71220</v>
      </c>
      <c r="C5623" t="s">
        <v>309</v>
      </c>
      <c r="D5623" t="str">
        <f>VLOOKUP(sales_order1[[#This Row],[itemCode]],product_details3!B:C,2,0)</f>
        <v>MSKC100</v>
      </c>
      <c r="E5623" t="s">
        <v>310</v>
      </c>
      <c r="F5623" t="s">
        <v>137</v>
      </c>
      <c r="G5623">
        <v>250</v>
      </c>
      <c r="H5623">
        <v>19.95</v>
      </c>
      <c r="I5623">
        <v>4987.5</v>
      </c>
      <c r="J5623">
        <v>8.1999999999999993</v>
      </c>
      <c r="K5623">
        <v>2050</v>
      </c>
      <c r="L5623">
        <v>11.75</v>
      </c>
      <c r="M5623">
        <v>0.58897243107769426</v>
      </c>
      <c r="N5623">
        <v>2937.5</v>
      </c>
      <c r="O5623" t="s">
        <v>478</v>
      </c>
      <c r="P5623" t="s">
        <v>479</v>
      </c>
      <c r="Q5623" t="s">
        <v>186</v>
      </c>
      <c r="R5623" t="s">
        <v>112</v>
      </c>
      <c r="S5623" t="s">
        <v>246</v>
      </c>
      <c r="T5623" t="s">
        <v>480</v>
      </c>
      <c r="U5623" t="s">
        <v>1189</v>
      </c>
      <c r="V5623">
        <f>YEAR(sales_order1[[#This Row],[date]])</f>
        <v>2022</v>
      </c>
      <c r="W5623" t="str">
        <f>TEXT(sales_order1[[#This Row],[date]], "Mmm")</f>
        <v>Jun</v>
      </c>
      <c r="X5623">
        <f>VALUE(TEXT(sales_order1[[#This Row],[date]], "D"))</f>
        <v>23</v>
      </c>
      <c r="Y5623">
        <v>25</v>
      </c>
    </row>
    <row r="5624" spans="1:25" x14ac:dyDescent="0.25">
      <c r="A5624" s="1">
        <v>44735</v>
      </c>
      <c r="B5624">
        <v>71221</v>
      </c>
      <c r="C5624" t="s">
        <v>35</v>
      </c>
      <c r="D5624" t="str">
        <f>VLOOKUP(sales_order1[[#This Row],[itemCode]],product_details3!B:C,2,0)</f>
        <v>SRMA30</v>
      </c>
      <c r="E5624" t="s">
        <v>36</v>
      </c>
      <c r="F5624" t="s">
        <v>30</v>
      </c>
      <c r="G5624">
        <v>250</v>
      </c>
      <c r="H5624">
        <v>26.2</v>
      </c>
      <c r="I5624">
        <v>6550</v>
      </c>
      <c r="J5624">
        <v>9.4</v>
      </c>
      <c r="K5624">
        <v>2350</v>
      </c>
      <c r="L5624">
        <v>16.8</v>
      </c>
      <c r="M5624">
        <v>0.6412213740458016</v>
      </c>
      <c r="N5624">
        <v>4200</v>
      </c>
      <c r="O5624" t="s">
        <v>585</v>
      </c>
      <c r="P5624" t="s">
        <v>586</v>
      </c>
      <c r="Q5624" t="s">
        <v>64</v>
      </c>
      <c r="R5624" t="s">
        <v>40</v>
      </c>
      <c r="S5624" t="s">
        <v>65</v>
      </c>
      <c r="T5624" t="s">
        <v>587</v>
      </c>
      <c r="U5624" t="s">
        <v>1190</v>
      </c>
      <c r="V5624">
        <f>YEAR(sales_order1[[#This Row],[date]])</f>
        <v>2022</v>
      </c>
      <c r="W5624" t="str">
        <f>TEXT(sales_order1[[#This Row],[date]], "Mmm")</f>
        <v>Jun</v>
      </c>
      <c r="X5624">
        <f>VALUE(TEXT(sales_order1[[#This Row],[date]], "D"))</f>
        <v>23</v>
      </c>
      <c r="Y5624">
        <v>25</v>
      </c>
    </row>
    <row r="5625" spans="1:25" x14ac:dyDescent="0.25">
      <c r="A5625" s="1">
        <v>44735</v>
      </c>
      <c r="B5625">
        <v>71222</v>
      </c>
      <c r="C5625" t="s">
        <v>28</v>
      </c>
      <c r="D5625" t="str">
        <f>VLOOKUP(sales_order1[[#This Row],[itemCode]],product_details3!B:C,2,0)</f>
        <v>SRMC30</v>
      </c>
      <c r="E5625" t="s">
        <v>29</v>
      </c>
      <c r="F5625" t="s">
        <v>30</v>
      </c>
      <c r="G5625">
        <v>250</v>
      </c>
      <c r="H5625">
        <v>22.6</v>
      </c>
      <c r="I5625">
        <v>5650</v>
      </c>
      <c r="J5625">
        <v>7.6</v>
      </c>
      <c r="K5625">
        <v>1900</v>
      </c>
      <c r="L5625">
        <v>15</v>
      </c>
      <c r="M5625">
        <v>0.66371681415929207</v>
      </c>
      <c r="N5625">
        <v>3750</v>
      </c>
      <c r="O5625" t="s">
        <v>144</v>
      </c>
      <c r="P5625" t="s">
        <v>145</v>
      </c>
      <c r="Q5625" t="s">
        <v>146</v>
      </c>
      <c r="R5625" t="s">
        <v>112</v>
      </c>
      <c r="S5625" t="s">
        <v>147</v>
      </c>
      <c r="T5625" t="s">
        <v>148</v>
      </c>
      <c r="U5625" t="s">
        <v>1190</v>
      </c>
      <c r="V5625">
        <f>YEAR(sales_order1[[#This Row],[date]])</f>
        <v>2022</v>
      </c>
      <c r="W5625" t="str">
        <f>TEXT(sales_order1[[#This Row],[date]], "Mmm")</f>
        <v>Jun</v>
      </c>
      <c r="X5625">
        <f>VALUE(TEXT(sales_order1[[#This Row],[date]], "D"))</f>
        <v>23</v>
      </c>
      <c r="Y5625">
        <v>25</v>
      </c>
    </row>
    <row r="5626" spans="1:25" x14ac:dyDescent="0.25">
      <c r="A5626" s="1">
        <v>44735</v>
      </c>
      <c r="B5626">
        <v>71223</v>
      </c>
      <c r="C5626" t="s">
        <v>388</v>
      </c>
      <c r="D5626" t="str">
        <f>VLOOKUP(sales_order1[[#This Row],[itemCode]],product_details3!B:C,2,0)</f>
        <v>TNRS200</v>
      </c>
      <c r="E5626" t="s">
        <v>389</v>
      </c>
      <c r="F5626" t="s">
        <v>124</v>
      </c>
      <c r="G5626">
        <v>200</v>
      </c>
      <c r="H5626">
        <v>26.2</v>
      </c>
      <c r="I5626">
        <v>5240</v>
      </c>
      <c r="J5626">
        <v>9.4</v>
      </c>
      <c r="K5626">
        <v>1880</v>
      </c>
      <c r="L5626">
        <v>16.8</v>
      </c>
      <c r="M5626">
        <v>0.6412213740458016</v>
      </c>
      <c r="N5626">
        <v>3360</v>
      </c>
      <c r="O5626" t="s">
        <v>293</v>
      </c>
      <c r="P5626" t="s">
        <v>294</v>
      </c>
      <c r="Q5626" t="s">
        <v>154</v>
      </c>
      <c r="R5626" t="s">
        <v>56</v>
      </c>
      <c r="S5626" t="s">
        <v>133</v>
      </c>
      <c r="T5626" t="s">
        <v>155</v>
      </c>
      <c r="U5626" t="s">
        <v>1191</v>
      </c>
      <c r="V5626">
        <f>YEAR(sales_order1[[#This Row],[date]])</f>
        <v>2022</v>
      </c>
      <c r="W5626" t="str">
        <f>TEXT(sales_order1[[#This Row],[date]], "Mmm")</f>
        <v>Jun</v>
      </c>
      <c r="X5626">
        <f>VALUE(TEXT(sales_order1[[#This Row],[date]], "D"))</f>
        <v>23</v>
      </c>
      <c r="Y5626">
        <v>25</v>
      </c>
    </row>
    <row r="5627" spans="1:25" x14ac:dyDescent="0.25">
      <c r="A5627" s="1">
        <v>44735</v>
      </c>
      <c r="B5627">
        <v>71224</v>
      </c>
      <c r="C5627" t="s">
        <v>51</v>
      </c>
      <c r="D5627" t="str">
        <f>VLOOKUP(sales_order1[[#This Row],[itemCode]],product_details3!B:C,2,0)</f>
        <v>MSTH50</v>
      </c>
      <c r="E5627" t="s">
        <v>52</v>
      </c>
      <c r="F5627" t="s">
        <v>21</v>
      </c>
      <c r="G5627">
        <v>150</v>
      </c>
      <c r="H5627">
        <v>15.75</v>
      </c>
      <c r="I5627">
        <v>2362.5</v>
      </c>
      <c r="J5627">
        <v>4.45</v>
      </c>
      <c r="K5627">
        <v>667.5</v>
      </c>
      <c r="L5627">
        <v>11.3</v>
      </c>
      <c r="M5627">
        <v>0.71746031746031746</v>
      </c>
      <c r="N5627">
        <v>1695</v>
      </c>
      <c r="O5627" t="s">
        <v>845</v>
      </c>
      <c r="P5627" t="s">
        <v>846</v>
      </c>
      <c r="Q5627" t="s">
        <v>271</v>
      </c>
      <c r="R5627" t="s">
        <v>56</v>
      </c>
      <c r="S5627" t="s">
        <v>192</v>
      </c>
      <c r="T5627" t="s">
        <v>272</v>
      </c>
      <c r="U5627" t="s">
        <v>1191</v>
      </c>
      <c r="V5627">
        <f>YEAR(sales_order1[[#This Row],[date]])</f>
        <v>2022</v>
      </c>
      <c r="W5627" t="str">
        <f>TEXT(sales_order1[[#This Row],[date]], "Mmm")</f>
        <v>Jun</v>
      </c>
      <c r="X5627">
        <f>VALUE(TEXT(sales_order1[[#This Row],[date]], "D"))</f>
        <v>23</v>
      </c>
      <c r="Y5627">
        <v>25</v>
      </c>
    </row>
    <row r="5628" spans="1:25" x14ac:dyDescent="0.25">
      <c r="A5628" s="1">
        <v>44735</v>
      </c>
      <c r="B5628">
        <v>71225</v>
      </c>
      <c r="C5628" t="s">
        <v>149</v>
      </c>
      <c r="D5628" t="str">
        <f>VLOOKUP(sales_order1[[#This Row],[itemCode]],product_details3!B:C,2,0)</f>
        <v>MKRW80</v>
      </c>
      <c r="E5628" t="s">
        <v>150</v>
      </c>
      <c r="F5628" t="s">
        <v>151</v>
      </c>
      <c r="G5628">
        <v>150</v>
      </c>
      <c r="H5628">
        <v>14.65</v>
      </c>
      <c r="I5628">
        <v>2197.5</v>
      </c>
      <c r="J5628">
        <v>6.55</v>
      </c>
      <c r="K5628">
        <v>982.5</v>
      </c>
      <c r="L5628">
        <v>8.1</v>
      </c>
      <c r="M5628">
        <v>0.55290102389078488</v>
      </c>
      <c r="N5628">
        <v>1215</v>
      </c>
      <c r="O5628" t="s">
        <v>694</v>
      </c>
      <c r="P5628" t="s">
        <v>695</v>
      </c>
      <c r="Q5628" t="s">
        <v>213</v>
      </c>
      <c r="R5628" t="s">
        <v>25</v>
      </c>
      <c r="S5628" t="s">
        <v>214</v>
      </c>
      <c r="T5628" t="s">
        <v>696</v>
      </c>
      <c r="U5628" t="s">
        <v>1191</v>
      </c>
      <c r="V5628">
        <f>YEAR(sales_order1[[#This Row],[date]])</f>
        <v>2022</v>
      </c>
      <c r="W5628" t="str">
        <f>TEXT(sales_order1[[#This Row],[date]], "Mmm")</f>
        <v>Jun</v>
      </c>
      <c r="X5628">
        <f>VALUE(TEXT(sales_order1[[#This Row],[date]], "D"))</f>
        <v>23</v>
      </c>
      <c r="Y5628">
        <v>25</v>
      </c>
    </row>
    <row r="5629" spans="1:25" x14ac:dyDescent="0.25">
      <c r="A5629" s="1">
        <v>44736</v>
      </c>
      <c r="B5629">
        <v>71226</v>
      </c>
      <c r="C5629" t="s">
        <v>329</v>
      </c>
      <c r="D5629" t="str">
        <f>VLOOKUP(sales_order1[[#This Row],[itemCode]],product_details3!B:C,2,0)</f>
        <v>TNRS150</v>
      </c>
      <c r="E5629" t="s">
        <v>330</v>
      </c>
      <c r="F5629" t="s">
        <v>124</v>
      </c>
      <c r="G5629">
        <v>100</v>
      </c>
      <c r="H5629">
        <v>19.649999999999999</v>
      </c>
      <c r="I5629">
        <v>1965</v>
      </c>
      <c r="J5629">
        <v>6.55</v>
      </c>
      <c r="K5629">
        <v>655</v>
      </c>
      <c r="L5629">
        <v>13.1</v>
      </c>
      <c r="M5629">
        <v>0.66666666666666663</v>
      </c>
      <c r="N5629">
        <v>1310</v>
      </c>
      <c r="O5629" t="s">
        <v>519</v>
      </c>
      <c r="P5629" t="s">
        <v>520</v>
      </c>
      <c r="Q5629" t="s">
        <v>383</v>
      </c>
      <c r="R5629" t="s">
        <v>72</v>
      </c>
      <c r="S5629" t="s">
        <v>459</v>
      </c>
      <c r="T5629" t="s">
        <v>521</v>
      </c>
      <c r="U5629" t="s">
        <v>1188</v>
      </c>
      <c r="V5629">
        <f>YEAR(sales_order1[[#This Row],[date]])</f>
        <v>2022</v>
      </c>
      <c r="W5629" t="str">
        <f>TEXT(sales_order1[[#This Row],[date]], "Mmm")</f>
        <v>Jun</v>
      </c>
      <c r="X5629">
        <f>VALUE(TEXT(sales_order1[[#This Row],[date]], "D"))</f>
        <v>24</v>
      </c>
      <c r="Y5629">
        <v>25</v>
      </c>
    </row>
    <row r="5630" spans="1:25" x14ac:dyDescent="0.25">
      <c r="A5630" s="1">
        <v>44736</v>
      </c>
      <c r="B5630">
        <v>71227</v>
      </c>
      <c r="C5630" t="s">
        <v>51</v>
      </c>
      <c r="D5630" t="str">
        <f>VLOOKUP(sales_order1[[#This Row],[itemCode]],product_details3!B:C,2,0)</f>
        <v>MSTH50</v>
      </c>
      <c r="E5630" t="s">
        <v>52</v>
      </c>
      <c r="F5630" t="s">
        <v>21</v>
      </c>
      <c r="G5630">
        <v>200</v>
      </c>
      <c r="H5630">
        <v>15.75</v>
      </c>
      <c r="I5630">
        <v>3150</v>
      </c>
      <c r="J5630">
        <v>4.45</v>
      </c>
      <c r="K5630">
        <v>890</v>
      </c>
      <c r="L5630">
        <v>11.3</v>
      </c>
      <c r="M5630">
        <v>0.71746031746031746</v>
      </c>
      <c r="N5630">
        <v>2260</v>
      </c>
      <c r="O5630" t="s">
        <v>779</v>
      </c>
      <c r="P5630" t="s">
        <v>780</v>
      </c>
      <c r="Q5630" t="s">
        <v>239</v>
      </c>
      <c r="R5630" t="s">
        <v>112</v>
      </c>
      <c r="S5630" t="s">
        <v>240</v>
      </c>
      <c r="T5630" t="s">
        <v>241</v>
      </c>
      <c r="U5630" t="s">
        <v>1189</v>
      </c>
      <c r="V5630">
        <f>YEAR(sales_order1[[#This Row],[date]])</f>
        <v>2022</v>
      </c>
      <c r="W5630" t="str">
        <f>TEXT(sales_order1[[#This Row],[date]], "Mmm")</f>
        <v>Jun</v>
      </c>
      <c r="X5630">
        <f>VALUE(TEXT(sales_order1[[#This Row],[date]], "D"))</f>
        <v>24</v>
      </c>
      <c r="Y5630">
        <v>25</v>
      </c>
    </row>
    <row r="5631" spans="1:25" x14ac:dyDescent="0.25">
      <c r="A5631" s="1">
        <v>44736</v>
      </c>
      <c r="B5631">
        <v>71228</v>
      </c>
      <c r="C5631" t="s">
        <v>181</v>
      </c>
      <c r="D5631" t="str">
        <f>VLOOKUP(sales_order1[[#This Row],[itemCode]],product_details3!B:C,2,0)</f>
        <v>EXFP100</v>
      </c>
      <c r="E5631" t="s">
        <v>182</v>
      </c>
      <c r="F5631" t="s">
        <v>183</v>
      </c>
      <c r="G5631">
        <v>100</v>
      </c>
      <c r="H5631">
        <v>21.95</v>
      </c>
      <c r="I5631">
        <v>2195</v>
      </c>
      <c r="J5631">
        <v>8.1999999999999993</v>
      </c>
      <c r="K5631">
        <v>820</v>
      </c>
      <c r="L5631">
        <v>13.75</v>
      </c>
      <c r="M5631">
        <v>0.62642369020501143</v>
      </c>
      <c r="N5631">
        <v>1375</v>
      </c>
      <c r="O5631" t="s">
        <v>253</v>
      </c>
      <c r="P5631" t="s">
        <v>254</v>
      </c>
      <c r="Q5631" t="s">
        <v>191</v>
      </c>
      <c r="R5631" t="s">
        <v>56</v>
      </c>
      <c r="S5631" t="s">
        <v>192</v>
      </c>
      <c r="T5631" t="s">
        <v>255</v>
      </c>
      <c r="U5631" t="s">
        <v>1191</v>
      </c>
      <c r="V5631">
        <f>YEAR(sales_order1[[#This Row],[date]])</f>
        <v>2022</v>
      </c>
      <c r="W5631" t="str">
        <f>TEXT(sales_order1[[#This Row],[date]], "Mmm")</f>
        <v>Jun</v>
      </c>
      <c r="X5631">
        <f>VALUE(TEXT(sales_order1[[#This Row],[date]], "D"))</f>
        <v>24</v>
      </c>
      <c r="Y5631">
        <v>25</v>
      </c>
    </row>
    <row r="5632" spans="1:25" x14ac:dyDescent="0.25">
      <c r="A5632" s="1">
        <v>44736</v>
      </c>
      <c r="B5632">
        <v>71229</v>
      </c>
      <c r="C5632" t="s">
        <v>19</v>
      </c>
      <c r="D5632" t="str">
        <f>VLOOKUP(sales_order1[[#This Row],[itemCode]],product_details3!B:C,2,0)</f>
        <v>MSTH100</v>
      </c>
      <c r="E5632" t="s">
        <v>20</v>
      </c>
      <c r="F5632" t="s">
        <v>21</v>
      </c>
      <c r="G5632">
        <v>250</v>
      </c>
      <c r="H5632">
        <v>26.25</v>
      </c>
      <c r="I5632">
        <v>6562.5</v>
      </c>
      <c r="J5632">
        <v>7.75</v>
      </c>
      <c r="K5632">
        <v>1937.5</v>
      </c>
      <c r="L5632">
        <v>18.5</v>
      </c>
      <c r="M5632">
        <v>0.70476190476190481</v>
      </c>
      <c r="N5632">
        <v>4625</v>
      </c>
      <c r="O5632" t="s">
        <v>670</v>
      </c>
      <c r="P5632" t="s">
        <v>671</v>
      </c>
      <c r="Q5632" t="s">
        <v>383</v>
      </c>
      <c r="R5632" t="s">
        <v>72</v>
      </c>
      <c r="S5632" t="s">
        <v>459</v>
      </c>
      <c r="T5632" t="s">
        <v>672</v>
      </c>
      <c r="U5632" t="s">
        <v>1188</v>
      </c>
      <c r="V5632">
        <f>YEAR(sales_order1[[#This Row],[date]])</f>
        <v>2022</v>
      </c>
      <c r="W5632" t="str">
        <f>TEXT(sales_order1[[#This Row],[date]], "Mmm")</f>
        <v>Jun</v>
      </c>
      <c r="X5632">
        <f>VALUE(TEXT(sales_order1[[#This Row],[date]], "D"))</f>
        <v>24</v>
      </c>
      <c r="Y5632">
        <v>25</v>
      </c>
    </row>
    <row r="5633" spans="1:25" x14ac:dyDescent="0.25">
      <c r="A5633" s="1">
        <v>44736</v>
      </c>
      <c r="B5633">
        <v>71230</v>
      </c>
      <c r="C5633" t="s">
        <v>194</v>
      </c>
      <c r="D5633" t="str">
        <f>VLOOKUP(sales_order1[[#This Row],[itemCode]],product_details3!B:C,2,0)</f>
        <v>CLNG150</v>
      </c>
      <c r="E5633" t="s">
        <v>195</v>
      </c>
      <c r="F5633" t="s">
        <v>45</v>
      </c>
      <c r="G5633">
        <v>250</v>
      </c>
      <c r="H5633">
        <v>12.75</v>
      </c>
      <c r="I5633">
        <v>3187.5</v>
      </c>
      <c r="J5633">
        <v>4.45</v>
      </c>
      <c r="K5633">
        <v>1112.5</v>
      </c>
      <c r="L5633">
        <v>8.3000000000000007</v>
      </c>
      <c r="M5633">
        <v>0.65098039215686276</v>
      </c>
      <c r="N5633">
        <v>2075</v>
      </c>
      <c r="O5633" t="s">
        <v>299</v>
      </c>
      <c r="P5633" t="s">
        <v>300</v>
      </c>
      <c r="Q5633" t="s">
        <v>100</v>
      </c>
      <c r="R5633" t="s">
        <v>40</v>
      </c>
      <c r="S5633" t="s">
        <v>101</v>
      </c>
      <c r="T5633" t="s">
        <v>301</v>
      </c>
      <c r="U5633" t="s">
        <v>1190</v>
      </c>
      <c r="V5633">
        <f>YEAR(sales_order1[[#This Row],[date]])</f>
        <v>2022</v>
      </c>
      <c r="W5633" t="str">
        <f>TEXT(sales_order1[[#This Row],[date]], "Mmm")</f>
        <v>Jun</v>
      </c>
      <c r="X5633">
        <f>VALUE(TEXT(sales_order1[[#This Row],[date]], "D"))</f>
        <v>24</v>
      </c>
      <c r="Y5633">
        <v>25</v>
      </c>
    </row>
    <row r="5634" spans="1:25" x14ac:dyDescent="0.25">
      <c r="A5634" s="1">
        <v>44736</v>
      </c>
      <c r="B5634">
        <v>71231</v>
      </c>
      <c r="C5634" t="s">
        <v>67</v>
      </c>
      <c r="D5634" t="str">
        <f>VLOOKUP(sales_order1[[#This Row],[itemCode]],product_details3!B:C,2,0)</f>
        <v>SRMH15</v>
      </c>
      <c r="E5634" t="s">
        <v>68</v>
      </c>
      <c r="F5634" t="s">
        <v>30</v>
      </c>
      <c r="G5634">
        <v>250</v>
      </c>
      <c r="H5634">
        <v>15.75</v>
      </c>
      <c r="I5634">
        <v>3937.5</v>
      </c>
      <c r="J5634">
        <v>5.45</v>
      </c>
      <c r="K5634">
        <v>1362.5</v>
      </c>
      <c r="L5634">
        <v>10.3</v>
      </c>
      <c r="M5634">
        <v>0.65396825396825398</v>
      </c>
      <c r="N5634">
        <v>2575</v>
      </c>
      <c r="O5634" t="s">
        <v>837</v>
      </c>
      <c r="P5634" t="s">
        <v>838</v>
      </c>
      <c r="Q5634" t="s">
        <v>71</v>
      </c>
      <c r="R5634" t="s">
        <v>72</v>
      </c>
      <c r="S5634" t="s">
        <v>73</v>
      </c>
      <c r="T5634" t="s">
        <v>74</v>
      </c>
      <c r="U5634" t="s">
        <v>1190</v>
      </c>
      <c r="V5634">
        <f>YEAR(sales_order1[[#This Row],[date]])</f>
        <v>2022</v>
      </c>
      <c r="W5634" t="str">
        <f>TEXT(sales_order1[[#This Row],[date]], "Mmm")</f>
        <v>Jun</v>
      </c>
      <c r="X5634">
        <f>VALUE(TEXT(sales_order1[[#This Row],[date]], "D"))</f>
        <v>24</v>
      </c>
      <c r="Y5634">
        <v>25</v>
      </c>
    </row>
    <row r="5635" spans="1:25" x14ac:dyDescent="0.25">
      <c r="A5635" s="1">
        <v>44736</v>
      </c>
      <c r="B5635">
        <v>71232</v>
      </c>
      <c r="C5635" t="s">
        <v>339</v>
      </c>
      <c r="D5635" t="str">
        <f>VLOOKUP(sales_order1[[#This Row],[itemCode]],product_details3!B:C,2,0)</f>
        <v>SRMH50</v>
      </c>
      <c r="E5635" t="s">
        <v>340</v>
      </c>
      <c r="F5635" t="s">
        <v>30</v>
      </c>
      <c r="G5635">
        <v>300</v>
      </c>
      <c r="H5635">
        <v>31.25</v>
      </c>
      <c r="I5635">
        <v>9375</v>
      </c>
      <c r="J5635">
        <v>10.75</v>
      </c>
      <c r="K5635">
        <v>3225</v>
      </c>
      <c r="L5635">
        <v>20.5</v>
      </c>
      <c r="M5635">
        <v>0.65600000000000003</v>
      </c>
      <c r="N5635">
        <v>6150</v>
      </c>
      <c r="O5635" t="s">
        <v>37</v>
      </c>
      <c r="P5635" t="s">
        <v>38</v>
      </c>
      <c r="Q5635" t="s">
        <v>39</v>
      </c>
      <c r="R5635" t="s">
        <v>40</v>
      </c>
      <c r="S5635" t="s">
        <v>41</v>
      </c>
      <c r="T5635" t="s">
        <v>42</v>
      </c>
      <c r="U5635" t="s">
        <v>1188</v>
      </c>
      <c r="V5635">
        <f>YEAR(sales_order1[[#This Row],[date]])</f>
        <v>2022</v>
      </c>
      <c r="W5635" t="str">
        <f>TEXT(sales_order1[[#This Row],[date]], "Mmm")</f>
        <v>Jun</v>
      </c>
      <c r="X5635">
        <f>VALUE(TEXT(sales_order1[[#This Row],[date]], "D"))</f>
        <v>24</v>
      </c>
      <c r="Y5635">
        <v>25</v>
      </c>
    </row>
    <row r="5636" spans="1:25" x14ac:dyDescent="0.25">
      <c r="A5636" s="1">
        <v>44736</v>
      </c>
      <c r="B5636">
        <v>71233</v>
      </c>
      <c r="C5636" t="s">
        <v>128</v>
      </c>
      <c r="D5636" t="str">
        <f>VLOOKUP(sales_order1[[#This Row],[itemCode]],product_details3!B:C,2,0)</f>
        <v>SCRT100</v>
      </c>
      <c r="E5636" t="s">
        <v>129</v>
      </c>
      <c r="F5636" t="s">
        <v>61</v>
      </c>
      <c r="G5636">
        <v>50</v>
      </c>
      <c r="H5636">
        <v>28.25</v>
      </c>
      <c r="I5636">
        <v>1412.5</v>
      </c>
      <c r="J5636">
        <v>9</v>
      </c>
      <c r="K5636">
        <v>450</v>
      </c>
      <c r="L5636">
        <v>19.25</v>
      </c>
      <c r="M5636">
        <v>0.68141592920353977</v>
      </c>
      <c r="N5636">
        <v>962.5</v>
      </c>
      <c r="O5636" t="s">
        <v>528</v>
      </c>
      <c r="P5636" t="s">
        <v>529</v>
      </c>
      <c r="Q5636" t="s">
        <v>132</v>
      </c>
      <c r="R5636" t="s">
        <v>56</v>
      </c>
      <c r="S5636" t="s">
        <v>133</v>
      </c>
      <c r="T5636" t="s">
        <v>530</v>
      </c>
      <c r="U5636" t="s">
        <v>1191</v>
      </c>
      <c r="V5636">
        <f>YEAR(sales_order1[[#This Row],[date]])</f>
        <v>2022</v>
      </c>
      <c r="W5636" t="str">
        <f>TEXT(sales_order1[[#This Row],[date]], "Mmm")</f>
        <v>Jun</v>
      </c>
      <c r="X5636">
        <f>VALUE(TEXT(sales_order1[[#This Row],[date]], "D"))</f>
        <v>24</v>
      </c>
      <c r="Y5636">
        <v>25</v>
      </c>
    </row>
    <row r="5637" spans="1:25" x14ac:dyDescent="0.25">
      <c r="A5637" s="1">
        <v>44736</v>
      </c>
      <c r="B5637">
        <v>71234</v>
      </c>
      <c r="C5637" t="s">
        <v>51</v>
      </c>
      <c r="D5637" t="str">
        <f>VLOOKUP(sales_order1[[#This Row],[itemCode]],product_details3!B:C,2,0)</f>
        <v>MSTH50</v>
      </c>
      <c r="E5637" t="s">
        <v>52</v>
      </c>
      <c r="F5637" t="s">
        <v>21</v>
      </c>
      <c r="G5637">
        <v>150</v>
      </c>
      <c r="H5637">
        <v>15.75</v>
      </c>
      <c r="I5637">
        <v>2362.5</v>
      </c>
      <c r="J5637">
        <v>4.45</v>
      </c>
      <c r="K5637">
        <v>667.5</v>
      </c>
      <c r="L5637">
        <v>11.3</v>
      </c>
      <c r="M5637">
        <v>0.71746031746031746</v>
      </c>
      <c r="N5637">
        <v>1695</v>
      </c>
      <c r="O5637" t="s">
        <v>810</v>
      </c>
      <c r="P5637" t="s">
        <v>811</v>
      </c>
      <c r="Q5637" t="s">
        <v>239</v>
      </c>
      <c r="R5637" t="s">
        <v>112</v>
      </c>
      <c r="S5637" t="s">
        <v>368</v>
      </c>
      <c r="T5637" t="s">
        <v>369</v>
      </c>
      <c r="U5637" t="s">
        <v>1189</v>
      </c>
      <c r="V5637">
        <f>YEAR(sales_order1[[#This Row],[date]])</f>
        <v>2022</v>
      </c>
      <c r="W5637" t="str">
        <f>TEXT(sales_order1[[#This Row],[date]], "Mmm")</f>
        <v>Jun</v>
      </c>
      <c r="X5637">
        <f>VALUE(TEXT(sales_order1[[#This Row],[date]], "D"))</f>
        <v>24</v>
      </c>
      <c r="Y5637">
        <v>25</v>
      </c>
    </row>
    <row r="5638" spans="1:25" x14ac:dyDescent="0.25">
      <c r="A5638" s="1">
        <v>44736</v>
      </c>
      <c r="B5638">
        <v>71235</v>
      </c>
      <c r="C5638" t="s">
        <v>135</v>
      </c>
      <c r="D5638" t="str">
        <f>VLOOKUP(sales_order1[[#This Row],[itemCode]],product_details3!B:C,2,0)</f>
        <v>MSKSH</v>
      </c>
      <c r="E5638" t="s">
        <v>136</v>
      </c>
      <c r="F5638" t="s">
        <v>137</v>
      </c>
      <c r="G5638">
        <v>300</v>
      </c>
      <c r="H5638">
        <v>18.75</v>
      </c>
      <c r="I5638">
        <v>5625</v>
      </c>
      <c r="J5638">
        <v>7.45</v>
      </c>
      <c r="K5638">
        <v>2235</v>
      </c>
      <c r="L5638">
        <v>11.3</v>
      </c>
      <c r="M5638">
        <v>0.60266666666666668</v>
      </c>
      <c r="N5638">
        <v>3390</v>
      </c>
      <c r="O5638" t="s">
        <v>381</v>
      </c>
      <c r="P5638" t="s">
        <v>382</v>
      </c>
      <c r="Q5638" t="s">
        <v>383</v>
      </c>
      <c r="R5638" t="s">
        <v>72</v>
      </c>
      <c r="S5638" t="s">
        <v>384</v>
      </c>
      <c r="T5638" t="s">
        <v>385</v>
      </c>
      <c r="U5638" t="s">
        <v>1188</v>
      </c>
      <c r="V5638">
        <f>YEAR(sales_order1[[#This Row],[date]])</f>
        <v>2022</v>
      </c>
      <c r="W5638" t="str">
        <f>TEXT(sales_order1[[#This Row],[date]], "Mmm")</f>
        <v>Jun</v>
      </c>
      <c r="X5638">
        <f>VALUE(TEXT(sales_order1[[#This Row],[date]], "D"))</f>
        <v>24</v>
      </c>
      <c r="Y5638">
        <v>25</v>
      </c>
    </row>
    <row r="5639" spans="1:25" x14ac:dyDescent="0.25">
      <c r="A5639" s="1">
        <v>44736</v>
      </c>
      <c r="B5639">
        <v>71236</v>
      </c>
      <c r="C5639" t="s">
        <v>350</v>
      </c>
      <c r="D5639" t="str">
        <f>VLOOKUP(sales_order1[[#This Row],[itemCode]],product_details3!B:C,2,0)</f>
        <v>SRMA50</v>
      </c>
      <c r="E5639" t="s">
        <v>351</v>
      </c>
      <c r="F5639" t="s">
        <v>30</v>
      </c>
      <c r="G5639">
        <v>100</v>
      </c>
      <c r="H5639">
        <v>37.75</v>
      </c>
      <c r="I5639">
        <v>3775</v>
      </c>
      <c r="J5639">
        <v>14.25</v>
      </c>
      <c r="K5639">
        <v>1425</v>
      </c>
      <c r="L5639">
        <v>23.5</v>
      </c>
      <c r="M5639">
        <v>0.62251655629139069</v>
      </c>
      <c r="N5639">
        <v>2350</v>
      </c>
      <c r="O5639" t="s">
        <v>732</v>
      </c>
      <c r="P5639" t="s">
        <v>733</v>
      </c>
      <c r="Q5639" t="s">
        <v>383</v>
      </c>
      <c r="R5639" t="s">
        <v>72</v>
      </c>
      <c r="S5639" t="s">
        <v>384</v>
      </c>
      <c r="T5639" t="s">
        <v>635</v>
      </c>
      <c r="U5639" t="s">
        <v>1188</v>
      </c>
      <c r="V5639">
        <f>YEAR(sales_order1[[#This Row],[date]])</f>
        <v>2022</v>
      </c>
      <c r="W5639" t="str">
        <f>TEXT(sales_order1[[#This Row],[date]], "Mmm")</f>
        <v>Jun</v>
      </c>
      <c r="X5639">
        <f>VALUE(TEXT(sales_order1[[#This Row],[date]], "D"))</f>
        <v>24</v>
      </c>
      <c r="Y5639">
        <v>25</v>
      </c>
    </row>
    <row r="5640" spans="1:25" x14ac:dyDescent="0.25">
      <c r="A5640" s="1">
        <v>44739</v>
      </c>
      <c r="B5640">
        <v>71237</v>
      </c>
      <c r="C5640" t="s">
        <v>19</v>
      </c>
      <c r="D5640" t="str">
        <f>VLOOKUP(sales_order1[[#This Row],[itemCode]],product_details3!B:C,2,0)</f>
        <v>MSTH100</v>
      </c>
      <c r="E5640" t="s">
        <v>20</v>
      </c>
      <c r="F5640" t="s">
        <v>21</v>
      </c>
      <c r="G5640">
        <v>150</v>
      </c>
      <c r="H5640">
        <v>26.25</v>
      </c>
      <c r="I5640">
        <v>3937.5</v>
      </c>
      <c r="J5640">
        <v>7.75</v>
      </c>
      <c r="K5640">
        <v>1162.5</v>
      </c>
      <c r="L5640">
        <v>18.5</v>
      </c>
      <c r="M5640">
        <v>0.70476190476190481</v>
      </c>
      <c r="N5640">
        <v>2775</v>
      </c>
      <c r="O5640" t="s">
        <v>53</v>
      </c>
      <c r="P5640" t="s">
        <v>54</v>
      </c>
      <c r="Q5640" t="s">
        <v>55</v>
      </c>
      <c r="R5640" t="s">
        <v>56</v>
      </c>
      <c r="S5640" t="s">
        <v>57</v>
      </c>
      <c r="T5640" t="s">
        <v>58</v>
      </c>
      <c r="U5640" t="s">
        <v>1191</v>
      </c>
      <c r="V5640">
        <f>YEAR(sales_order1[[#This Row],[date]])</f>
        <v>2022</v>
      </c>
      <c r="W5640" t="str">
        <f>TEXT(sales_order1[[#This Row],[date]], "Mmm")</f>
        <v>Jun</v>
      </c>
      <c r="X5640">
        <f>VALUE(TEXT(sales_order1[[#This Row],[date]], "D"))</f>
        <v>27</v>
      </c>
      <c r="Y5640">
        <v>26</v>
      </c>
    </row>
    <row r="5641" spans="1:25" x14ac:dyDescent="0.25">
      <c r="A5641" s="1">
        <v>44739</v>
      </c>
      <c r="B5641">
        <v>71238</v>
      </c>
      <c r="C5641" t="s">
        <v>204</v>
      </c>
      <c r="D5641" t="str">
        <f>VLOOKUP(sales_order1[[#This Row],[itemCode]],product_details3!B:C,2,0)</f>
        <v>MKRM150</v>
      </c>
      <c r="E5641" t="s">
        <v>205</v>
      </c>
      <c r="F5641" t="s">
        <v>151</v>
      </c>
      <c r="G5641">
        <v>50</v>
      </c>
      <c r="H5641">
        <v>10.75</v>
      </c>
      <c r="I5641">
        <v>537.5</v>
      </c>
      <c r="J5641">
        <v>4.45</v>
      </c>
      <c r="K5641">
        <v>222.5</v>
      </c>
      <c r="L5641">
        <v>6.3</v>
      </c>
      <c r="M5641">
        <v>0.586046511627907</v>
      </c>
      <c r="N5641">
        <v>315</v>
      </c>
      <c r="O5641" t="s">
        <v>420</v>
      </c>
      <c r="P5641" t="s">
        <v>421</v>
      </c>
      <c r="Q5641" t="s">
        <v>77</v>
      </c>
      <c r="R5641" t="s">
        <v>72</v>
      </c>
      <c r="S5641" t="s">
        <v>78</v>
      </c>
      <c r="T5641" t="s">
        <v>422</v>
      </c>
      <c r="U5641" t="s">
        <v>1190</v>
      </c>
      <c r="V5641">
        <f>YEAR(sales_order1[[#This Row],[date]])</f>
        <v>2022</v>
      </c>
      <c r="W5641" t="str">
        <f>TEXT(sales_order1[[#This Row],[date]], "Mmm")</f>
        <v>Jun</v>
      </c>
      <c r="X5641">
        <f>VALUE(TEXT(sales_order1[[#This Row],[date]], "D"))</f>
        <v>27</v>
      </c>
      <c r="Y5641">
        <v>26</v>
      </c>
    </row>
    <row r="5642" spans="1:25" x14ac:dyDescent="0.25">
      <c r="A5642" s="1">
        <v>44739</v>
      </c>
      <c r="B5642">
        <v>71239</v>
      </c>
      <c r="C5642" t="s">
        <v>115</v>
      </c>
      <c r="D5642" t="str">
        <f>VLOOKUP(sales_order1[[#This Row],[itemCode]],product_details3!B:C,2,0)</f>
        <v>SCRS30100</v>
      </c>
      <c r="E5642" t="s">
        <v>116</v>
      </c>
      <c r="F5642" t="s">
        <v>61</v>
      </c>
      <c r="G5642">
        <v>500</v>
      </c>
      <c r="H5642">
        <v>32.75</v>
      </c>
      <c r="I5642">
        <v>16375</v>
      </c>
      <c r="J5642">
        <v>11.25</v>
      </c>
      <c r="K5642">
        <v>5625</v>
      </c>
      <c r="L5642">
        <v>21.5</v>
      </c>
      <c r="M5642">
        <v>0.65648854961832059</v>
      </c>
      <c r="N5642">
        <v>10750</v>
      </c>
      <c r="O5642" t="s">
        <v>273</v>
      </c>
      <c r="P5642" t="s">
        <v>274</v>
      </c>
      <c r="Q5642" t="s">
        <v>132</v>
      </c>
      <c r="R5642" t="s">
        <v>56</v>
      </c>
      <c r="S5642" t="s">
        <v>133</v>
      </c>
      <c r="T5642" t="s">
        <v>275</v>
      </c>
      <c r="U5642" t="s">
        <v>1191</v>
      </c>
      <c r="V5642">
        <f>YEAR(sales_order1[[#This Row],[date]])</f>
        <v>2022</v>
      </c>
      <c r="W5642" t="str">
        <f>TEXT(sales_order1[[#This Row],[date]], "Mmm")</f>
        <v>Jun</v>
      </c>
      <c r="X5642">
        <f>VALUE(TEXT(sales_order1[[#This Row],[date]], "D"))</f>
        <v>27</v>
      </c>
      <c r="Y5642">
        <v>26</v>
      </c>
    </row>
    <row r="5643" spans="1:25" x14ac:dyDescent="0.25">
      <c r="A5643" s="1">
        <v>44739</v>
      </c>
      <c r="B5643">
        <v>71240</v>
      </c>
      <c r="C5643" t="s">
        <v>194</v>
      </c>
      <c r="D5643" t="str">
        <f>VLOOKUP(sales_order1[[#This Row],[itemCode]],product_details3!B:C,2,0)</f>
        <v>CLNG150</v>
      </c>
      <c r="E5643" t="s">
        <v>195</v>
      </c>
      <c r="F5643" t="s">
        <v>45</v>
      </c>
      <c r="G5643">
        <v>200</v>
      </c>
      <c r="H5643">
        <v>12.75</v>
      </c>
      <c r="I5643">
        <v>2550</v>
      </c>
      <c r="J5643">
        <v>4.45</v>
      </c>
      <c r="K5643">
        <v>890</v>
      </c>
      <c r="L5643">
        <v>8.3000000000000007</v>
      </c>
      <c r="M5643">
        <v>0.65098039215686276</v>
      </c>
      <c r="N5643">
        <v>1660</v>
      </c>
      <c r="O5643" t="s">
        <v>484</v>
      </c>
      <c r="P5643" t="s">
        <v>485</v>
      </c>
      <c r="Q5643" t="s">
        <v>24</v>
      </c>
      <c r="R5643" t="s">
        <v>25</v>
      </c>
      <c r="S5643" t="s">
        <v>26</v>
      </c>
      <c r="T5643" t="s">
        <v>486</v>
      </c>
      <c r="U5643" t="s">
        <v>1191</v>
      </c>
      <c r="V5643">
        <f>YEAR(sales_order1[[#This Row],[date]])</f>
        <v>2022</v>
      </c>
      <c r="W5643" t="str">
        <f>TEXT(sales_order1[[#This Row],[date]], "Mmm")</f>
        <v>Jun</v>
      </c>
      <c r="X5643">
        <f>VALUE(TEXT(sales_order1[[#This Row],[date]], "D"))</f>
        <v>27</v>
      </c>
      <c r="Y5643">
        <v>26</v>
      </c>
    </row>
    <row r="5644" spans="1:25" x14ac:dyDescent="0.25">
      <c r="A5644" s="1">
        <v>44739</v>
      </c>
      <c r="B5644">
        <v>71241</v>
      </c>
      <c r="C5644" t="s">
        <v>19</v>
      </c>
      <c r="D5644" t="str">
        <f>VLOOKUP(sales_order1[[#This Row],[itemCode]],product_details3!B:C,2,0)</f>
        <v>MSTH100</v>
      </c>
      <c r="E5644" t="s">
        <v>20</v>
      </c>
      <c r="F5644" t="s">
        <v>21</v>
      </c>
      <c r="G5644">
        <v>150</v>
      </c>
      <c r="H5644">
        <v>26.25</v>
      </c>
      <c r="I5644">
        <v>3937.5</v>
      </c>
      <c r="J5644">
        <v>7.75</v>
      </c>
      <c r="K5644">
        <v>1162.5</v>
      </c>
      <c r="L5644">
        <v>18.5</v>
      </c>
      <c r="M5644">
        <v>0.70476190476190481</v>
      </c>
      <c r="N5644">
        <v>2775</v>
      </c>
      <c r="O5644" t="s">
        <v>810</v>
      </c>
      <c r="P5644" t="s">
        <v>811</v>
      </c>
      <c r="Q5644" t="s">
        <v>239</v>
      </c>
      <c r="R5644" t="s">
        <v>112</v>
      </c>
      <c r="S5644" t="s">
        <v>368</v>
      </c>
      <c r="T5644" t="s">
        <v>369</v>
      </c>
      <c r="U5644" t="s">
        <v>1189</v>
      </c>
      <c r="V5644">
        <f>YEAR(sales_order1[[#This Row],[date]])</f>
        <v>2022</v>
      </c>
      <c r="W5644" t="str">
        <f>TEXT(sales_order1[[#This Row],[date]], "Mmm")</f>
        <v>Jun</v>
      </c>
      <c r="X5644">
        <f>VALUE(TEXT(sales_order1[[#This Row],[date]], "D"))</f>
        <v>27</v>
      </c>
      <c r="Y5644">
        <v>26</v>
      </c>
    </row>
    <row r="5645" spans="1:25" x14ac:dyDescent="0.25">
      <c r="A5645" s="1">
        <v>44739</v>
      </c>
      <c r="B5645">
        <v>71242</v>
      </c>
      <c r="C5645" t="s">
        <v>309</v>
      </c>
      <c r="D5645" t="str">
        <f>VLOOKUP(sales_order1[[#This Row],[itemCode]],product_details3!B:C,2,0)</f>
        <v>MSKC100</v>
      </c>
      <c r="E5645" t="s">
        <v>310</v>
      </c>
      <c r="F5645" t="s">
        <v>137</v>
      </c>
      <c r="G5645">
        <v>200</v>
      </c>
      <c r="H5645">
        <v>19.95</v>
      </c>
      <c r="I5645">
        <v>3990</v>
      </c>
      <c r="J5645">
        <v>8.1999999999999993</v>
      </c>
      <c r="K5645">
        <v>1640</v>
      </c>
      <c r="L5645">
        <v>11.75</v>
      </c>
      <c r="M5645">
        <v>0.58897243107769426</v>
      </c>
      <c r="N5645">
        <v>2350</v>
      </c>
      <c r="O5645" t="s">
        <v>582</v>
      </c>
      <c r="P5645" t="s">
        <v>583</v>
      </c>
      <c r="Q5645" t="s">
        <v>213</v>
      </c>
      <c r="R5645" t="s">
        <v>25</v>
      </c>
      <c r="S5645" t="s">
        <v>214</v>
      </c>
      <c r="T5645" t="s">
        <v>584</v>
      </c>
      <c r="U5645" t="s">
        <v>1191</v>
      </c>
      <c r="V5645">
        <f>YEAR(sales_order1[[#This Row],[date]])</f>
        <v>2022</v>
      </c>
      <c r="W5645" t="str">
        <f>TEXT(sales_order1[[#This Row],[date]], "Mmm")</f>
        <v>Jun</v>
      </c>
      <c r="X5645">
        <f>VALUE(TEXT(sales_order1[[#This Row],[date]], "D"))</f>
        <v>27</v>
      </c>
      <c r="Y5645">
        <v>26</v>
      </c>
    </row>
    <row r="5646" spans="1:25" x14ac:dyDescent="0.25">
      <c r="A5646" s="1">
        <v>44739</v>
      </c>
      <c r="B5646">
        <v>71243</v>
      </c>
      <c r="C5646" t="s">
        <v>115</v>
      </c>
      <c r="D5646" t="str">
        <f>VLOOKUP(sales_order1[[#This Row],[itemCode]],product_details3!B:C,2,0)</f>
        <v>SCRS30100</v>
      </c>
      <c r="E5646" t="s">
        <v>116</v>
      </c>
      <c r="F5646" t="s">
        <v>61</v>
      </c>
      <c r="G5646">
        <v>150</v>
      </c>
      <c r="H5646">
        <v>32.75</v>
      </c>
      <c r="I5646">
        <v>4912.5</v>
      </c>
      <c r="J5646">
        <v>11.25</v>
      </c>
      <c r="K5646">
        <v>1687.5</v>
      </c>
      <c r="L5646">
        <v>21.5</v>
      </c>
      <c r="M5646">
        <v>0.65648854961832059</v>
      </c>
      <c r="N5646">
        <v>3225</v>
      </c>
      <c r="O5646" t="s">
        <v>172</v>
      </c>
      <c r="P5646" t="s">
        <v>173</v>
      </c>
      <c r="Q5646" t="s">
        <v>39</v>
      </c>
      <c r="R5646" t="s">
        <v>40</v>
      </c>
      <c r="S5646" t="s">
        <v>41</v>
      </c>
      <c r="T5646" t="s">
        <v>174</v>
      </c>
      <c r="U5646" t="s">
        <v>1188</v>
      </c>
      <c r="V5646">
        <f>YEAR(sales_order1[[#This Row],[date]])</f>
        <v>2022</v>
      </c>
      <c r="W5646" t="str">
        <f>TEXT(sales_order1[[#This Row],[date]], "Mmm")</f>
        <v>Jun</v>
      </c>
      <c r="X5646">
        <f>VALUE(TEXT(sales_order1[[#This Row],[date]], "D"))</f>
        <v>27</v>
      </c>
      <c r="Y5646">
        <v>26</v>
      </c>
    </row>
    <row r="5647" spans="1:25" x14ac:dyDescent="0.25">
      <c r="A5647" s="1">
        <v>44739</v>
      </c>
      <c r="B5647">
        <v>71244</v>
      </c>
      <c r="C5647" t="s">
        <v>51</v>
      </c>
      <c r="D5647" t="str">
        <f>VLOOKUP(sales_order1[[#This Row],[itemCode]],product_details3!B:C,2,0)</f>
        <v>MSTH50</v>
      </c>
      <c r="E5647" t="s">
        <v>52</v>
      </c>
      <c r="F5647" t="s">
        <v>21</v>
      </c>
      <c r="G5647">
        <v>50</v>
      </c>
      <c r="H5647">
        <v>15.75</v>
      </c>
      <c r="I5647">
        <v>787.5</v>
      </c>
      <c r="J5647">
        <v>4.45</v>
      </c>
      <c r="K5647">
        <v>222.5</v>
      </c>
      <c r="L5647">
        <v>11.3</v>
      </c>
      <c r="M5647">
        <v>0.71746031746031746</v>
      </c>
      <c r="N5647">
        <v>565</v>
      </c>
      <c r="O5647" t="s">
        <v>727</v>
      </c>
      <c r="P5647" t="s">
        <v>728</v>
      </c>
      <c r="Q5647" t="s">
        <v>93</v>
      </c>
      <c r="R5647" t="s">
        <v>72</v>
      </c>
      <c r="S5647" t="s">
        <v>260</v>
      </c>
      <c r="T5647" t="s">
        <v>611</v>
      </c>
      <c r="U5647" t="s">
        <v>1190</v>
      </c>
      <c r="V5647">
        <f>YEAR(sales_order1[[#This Row],[date]])</f>
        <v>2022</v>
      </c>
      <c r="W5647" t="str">
        <f>TEXT(sales_order1[[#This Row],[date]], "Mmm")</f>
        <v>Jun</v>
      </c>
      <c r="X5647">
        <f>VALUE(TEXT(sales_order1[[#This Row],[date]], "D"))</f>
        <v>27</v>
      </c>
      <c r="Y5647">
        <v>26</v>
      </c>
    </row>
    <row r="5648" spans="1:25" x14ac:dyDescent="0.25">
      <c r="A5648" s="1">
        <v>44739</v>
      </c>
      <c r="B5648">
        <v>71245</v>
      </c>
      <c r="C5648" t="s">
        <v>103</v>
      </c>
      <c r="D5648" t="str">
        <f>VLOOKUP(sales_order1[[#This Row],[itemCode]],product_details3!B:C,2,0)</f>
        <v>SCRT50</v>
      </c>
      <c r="E5648" t="s">
        <v>104</v>
      </c>
      <c r="F5648" t="s">
        <v>61</v>
      </c>
      <c r="G5648">
        <v>350</v>
      </c>
      <c r="H5648">
        <v>16.95</v>
      </c>
      <c r="I5648">
        <v>5932.5</v>
      </c>
      <c r="J5648">
        <v>5.2</v>
      </c>
      <c r="K5648">
        <v>1820</v>
      </c>
      <c r="L5648">
        <v>11.75</v>
      </c>
      <c r="M5648">
        <v>0.69321533923303835</v>
      </c>
      <c r="N5648">
        <v>4112.5</v>
      </c>
      <c r="O5648" t="s">
        <v>130</v>
      </c>
      <c r="P5648" t="s">
        <v>131</v>
      </c>
      <c r="Q5648" t="s">
        <v>132</v>
      </c>
      <c r="R5648" t="s">
        <v>56</v>
      </c>
      <c r="S5648" t="s">
        <v>133</v>
      </c>
      <c r="T5648" t="s">
        <v>134</v>
      </c>
      <c r="U5648" t="s">
        <v>1191</v>
      </c>
      <c r="V5648">
        <f>YEAR(sales_order1[[#This Row],[date]])</f>
        <v>2022</v>
      </c>
      <c r="W5648" t="str">
        <f>TEXT(sales_order1[[#This Row],[date]], "Mmm")</f>
        <v>Jun</v>
      </c>
      <c r="X5648">
        <f>VALUE(TEXT(sales_order1[[#This Row],[date]], "D"))</f>
        <v>27</v>
      </c>
      <c r="Y5648">
        <v>26</v>
      </c>
    </row>
    <row r="5649" spans="1:25" x14ac:dyDescent="0.25">
      <c r="A5649" s="1">
        <v>44739</v>
      </c>
      <c r="B5649">
        <v>71246</v>
      </c>
      <c r="C5649" t="s">
        <v>194</v>
      </c>
      <c r="D5649" t="str">
        <f>VLOOKUP(sales_order1[[#This Row],[itemCode]],product_details3!B:C,2,0)</f>
        <v>CLNG150</v>
      </c>
      <c r="E5649" t="s">
        <v>195</v>
      </c>
      <c r="F5649" t="s">
        <v>45</v>
      </c>
      <c r="G5649">
        <v>100</v>
      </c>
      <c r="H5649">
        <v>12.75</v>
      </c>
      <c r="I5649">
        <v>1275</v>
      </c>
      <c r="J5649">
        <v>4.45</v>
      </c>
      <c r="K5649">
        <v>445</v>
      </c>
      <c r="L5649">
        <v>8.3000000000000007</v>
      </c>
      <c r="M5649">
        <v>0.65098039215686276</v>
      </c>
      <c r="N5649">
        <v>830</v>
      </c>
      <c r="O5649" t="s">
        <v>559</v>
      </c>
      <c r="P5649" t="s">
        <v>560</v>
      </c>
      <c r="Q5649" t="s">
        <v>191</v>
      </c>
      <c r="R5649" t="s">
        <v>56</v>
      </c>
      <c r="S5649" t="s">
        <v>192</v>
      </c>
      <c r="T5649" t="s">
        <v>193</v>
      </c>
      <c r="U5649" t="s">
        <v>1191</v>
      </c>
      <c r="V5649">
        <f>YEAR(sales_order1[[#This Row],[date]])</f>
        <v>2022</v>
      </c>
      <c r="W5649" t="str">
        <f>TEXT(sales_order1[[#This Row],[date]], "Mmm")</f>
        <v>Jun</v>
      </c>
      <c r="X5649">
        <f>VALUE(TEXT(sales_order1[[#This Row],[date]], "D"))</f>
        <v>27</v>
      </c>
      <c r="Y5649">
        <v>26</v>
      </c>
    </row>
    <row r="5650" spans="1:25" x14ac:dyDescent="0.25">
      <c r="A5650" s="1">
        <v>44739</v>
      </c>
      <c r="B5650">
        <v>71247</v>
      </c>
      <c r="C5650" t="s">
        <v>344</v>
      </c>
      <c r="D5650" t="str">
        <f>VLOOKUP(sales_order1[[#This Row],[itemCode]],product_details3!B:C,2,0)</f>
        <v>TNRE100</v>
      </c>
      <c r="E5650" t="s">
        <v>345</v>
      </c>
      <c r="F5650" t="s">
        <v>124</v>
      </c>
      <c r="G5650">
        <v>150</v>
      </c>
      <c r="H5650">
        <v>11.3</v>
      </c>
      <c r="I5650">
        <v>1695</v>
      </c>
      <c r="J5650">
        <v>3.8</v>
      </c>
      <c r="K5650">
        <v>570</v>
      </c>
      <c r="L5650">
        <v>7.5</v>
      </c>
      <c r="M5650">
        <v>0.66371681415929207</v>
      </c>
      <c r="N5650">
        <v>1125</v>
      </c>
      <c r="O5650" t="s">
        <v>395</v>
      </c>
      <c r="P5650" t="s">
        <v>396</v>
      </c>
      <c r="Q5650" t="s">
        <v>191</v>
      </c>
      <c r="R5650" t="s">
        <v>56</v>
      </c>
      <c r="S5650" t="s">
        <v>192</v>
      </c>
      <c r="T5650" t="s">
        <v>397</v>
      </c>
      <c r="U5650" t="s">
        <v>1191</v>
      </c>
      <c r="V5650">
        <f>YEAR(sales_order1[[#This Row],[date]])</f>
        <v>2022</v>
      </c>
      <c r="W5650" t="str">
        <f>TEXT(sales_order1[[#This Row],[date]], "Mmm")</f>
        <v>Jun</v>
      </c>
      <c r="X5650">
        <f>VALUE(TEXT(sales_order1[[#This Row],[date]], "D"))</f>
        <v>27</v>
      </c>
      <c r="Y5650">
        <v>26</v>
      </c>
    </row>
    <row r="5651" spans="1:25" x14ac:dyDescent="0.25">
      <c r="A5651" s="1">
        <v>44739</v>
      </c>
      <c r="B5651">
        <v>71248</v>
      </c>
      <c r="C5651" t="s">
        <v>19</v>
      </c>
      <c r="D5651" t="str">
        <f>VLOOKUP(sales_order1[[#This Row],[itemCode]],product_details3!B:C,2,0)</f>
        <v>MSTH100</v>
      </c>
      <c r="E5651" t="s">
        <v>20</v>
      </c>
      <c r="F5651" t="s">
        <v>21</v>
      </c>
      <c r="G5651">
        <v>100</v>
      </c>
      <c r="H5651">
        <v>26.25</v>
      </c>
      <c r="I5651">
        <v>2625</v>
      </c>
      <c r="J5651">
        <v>7.75</v>
      </c>
      <c r="K5651">
        <v>775</v>
      </c>
      <c r="L5651">
        <v>18.5</v>
      </c>
      <c r="M5651">
        <v>0.70476190476190481</v>
      </c>
      <c r="N5651">
        <v>1850</v>
      </c>
      <c r="O5651" t="s">
        <v>451</v>
      </c>
      <c r="P5651" t="s">
        <v>452</v>
      </c>
      <c r="Q5651" t="s">
        <v>271</v>
      </c>
      <c r="R5651" t="s">
        <v>56</v>
      </c>
      <c r="S5651" t="s">
        <v>192</v>
      </c>
      <c r="T5651" t="s">
        <v>453</v>
      </c>
      <c r="U5651" t="s">
        <v>1191</v>
      </c>
      <c r="V5651">
        <f>YEAR(sales_order1[[#This Row],[date]])</f>
        <v>2022</v>
      </c>
      <c r="W5651" t="str">
        <f>TEXT(sales_order1[[#This Row],[date]], "Mmm")</f>
        <v>Jun</v>
      </c>
      <c r="X5651">
        <f>VALUE(TEXT(sales_order1[[#This Row],[date]], "D"))</f>
        <v>27</v>
      </c>
      <c r="Y5651">
        <v>26</v>
      </c>
    </row>
    <row r="5652" spans="1:25" x14ac:dyDescent="0.25">
      <c r="A5652" s="1">
        <v>44740</v>
      </c>
      <c r="B5652">
        <v>71249</v>
      </c>
      <c r="C5652" t="s">
        <v>128</v>
      </c>
      <c r="D5652" t="str">
        <f>VLOOKUP(sales_order1[[#This Row],[itemCode]],product_details3!B:C,2,0)</f>
        <v>SCRT100</v>
      </c>
      <c r="E5652" t="s">
        <v>129</v>
      </c>
      <c r="F5652" t="s">
        <v>61</v>
      </c>
      <c r="G5652">
        <v>150</v>
      </c>
      <c r="H5652">
        <v>28.25</v>
      </c>
      <c r="I5652">
        <v>4237.5</v>
      </c>
      <c r="J5652">
        <v>9</v>
      </c>
      <c r="K5652">
        <v>1350</v>
      </c>
      <c r="L5652">
        <v>19.25</v>
      </c>
      <c r="M5652">
        <v>0.68141592920353977</v>
      </c>
      <c r="N5652">
        <v>2887.5</v>
      </c>
      <c r="O5652" t="s">
        <v>269</v>
      </c>
      <c r="P5652" t="s">
        <v>270</v>
      </c>
      <c r="Q5652" t="s">
        <v>271</v>
      </c>
      <c r="R5652" t="s">
        <v>56</v>
      </c>
      <c r="S5652" t="s">
        <v>192</v>
      </c>
      <c r="T5652" t="s">
        <v>272</v>
      </c>
      <c r="U5652" t="s">
        <v>1191</v>
      </c>
      <c r="V5652">
        <f>YEAR(sales_order1[[#This Row],[date]])</f>
        <v>2022</v>
      </c>
      <c r="W5652" t="str">
        <f>TEXT(sales_order1[[#This Row],[date]], "Mmm")</f>
        <v>Jun</v>
      </c>
      <c r="X5652">
        <f>VALUE(TEXT(sales_order1[[#This Row],[date]], "D"))</f>
        <v>28</v>
      </c>
      <c r="Y5652">
        <v>26</v>
      </c>
    </row>
    <row r="5653" spans="1:25" x14ac:dyDescent="0.25">
      <c r="A5653" s="1">
        <v>44740</v>
      </c>
      <c r="B5653">
        <v>71250</v>
      </c>
      <c r="C5653" t="s">
        <v>194</v>
      </c>
      <c r="D5653" t="str">
        <f>VLOOKUP(sales_order1[[#This Row],[itemCode]],product_details3!B:C,2,0)</f>
        <v>CLNG150</v>
      </c>
      <c r="E5653" t="s">
        <v>195</v>
      </c>
      <c r="F5653" t="s">
        <v>45</v>
      </c>
      <c r="G5653">
        <v>100</v>
      </c>
      <c r="H5653">
        <v>12.75</v>
      </c>
      <c r="I5653">
        <v>1275</v>
      </c>
      <c r="J5653">
        <v>4.45</v>
      </c>
      <c r="K5653">
        <v>445</v>
      </c>
      <c r="L5653">
        <v>8.3000000000000007</v>
      </c>
      <c r="M5653">
        <v>0.65098039215686276</v>
      </c>
      <c r="N5653">
        <v>830</v>
      </c>
      <c r="O5653" t="s">
        <v>673</v>
      </c>
      <c r="P5653" t="s">
        <v>674</v>
      </c>
      <c r="Q5653" t="s">
        <v>71</v>
      </c>
      <c r="R5653" t="s">
        <v>72</v>
      </c>
      <c r="S5653" t="s">
        <v>73</v>
      </c>
      <c r="T5653" t="s">
        <v>675</v>
      </c>
      <c r="U5653" t="s">
        <v>1190</v>
      </c>
      <c r="V5653">
        <f>YEAR(sales_order1[[#This Row],[date]])</f>
        <v>2022</v>
      </c>
      <c r="W5653" t="str">
        <f>TEXT(sales_order1[[#This Row],[date]], "Mmm")</f>
        <v>Jun</v>
      </c>
      <c r="X5653">
        <f>VALUE(TEXT(sales_order1[[#This Row],[date]], "D"))</f>
        <v>28</v>
      </c>
      <c r="Y5653">
        <v>26</v>
      </c>
    </row>
    <row r="5654" spans="1:25" x14ac:dyDescent="0.25">
      <c r="A5654" s="1">
        <v>44740</v>
      </c>
      <c r="B5654">
        <v>71251</v>
      </c>
      <c r="C5654" t="s">
        <v>19</v>
      </c>
      <c r="D5654" t="str">
        <f>VLOOKUP(sales_order1[[#This Row],[itemCode]],product_details3!B:C,2,0)</f>
        <v>MSTH100</v>
      </c>
      <c r="E5654" t="s">
        <v>20</v>
      </c>
      <c r="F5654" t="s">
        <v>21</v>
      </c>
      <c r="G5654">
        <v>250</v>
      </c>
      <c r="H5654">
        <v>26.25</v>
      </c>
      <c r="I5654">
        <v>6562.5</v>
      </c>
      <c r="J5654">
        <v>7.75</v>
      </c>
      <c r="K5654">
        <v>1937.5</v>
      </c>
      <c r="L5654">
        <v>18.5</v>
      </c>
      <c r="M5654">
        <v>0.70476190476190481</v>
      </c>
      <c r="N5654">
        <v>4625</v>
      </c>
      <c r="O5654" t="s">
        <v>158</v>
      </c>
      <c r="P5654" t="s">
        <v>159</v>
      </c>
      <c r="Q5654" t="s">
        <v>160</v>
      </c>
      <c r="R5654" t="s">
        <v>112</v>
      </c>
      <c r="S5654" t="s">
        <v>161</v>
      </c>
      <c r="T5654" t="s">
        <v>162</v>
      </c>
      <c r="U5654" t="s">
        <v>1189</v>
      </c>
      <c r="V5654">
        <f>YEAR(sales_order1[[#This Row],[date]])</f>
        <v>2022</v>
      </c>
      <c r="W5654" t="str">
        <f>TEXT(sales_order1[[#This Row],[date]], "Mmm")</f>
        <v>Jun</v>
      </c>
      <c r="X5654">
        <f>VALUE(TEXT(sales_order1[[#This Row],[date]], "D"))</f>
        <v>28</v>
      </c>
      <c r="Y5654">
        <v>26</v>
      </c>
    </row>
    <row r="5655" spans="1:25" x14ac:dyDescent="0.25">
      <c r="A5655" s="1">
        <v>44740</v>
      </c>
      <c r="B5655">
        <v>71252</v>
      </c>
      <c r="C5655" t="s">
        <v>103</v>
      </c>
      <c r="D5655" t="str">
        <f>VLOOKUP(sales_order1[[#This Row],[itemCode]],product_details3!B:C,2,0)</f>
        <v>SCRT50</v>
      </c>
      <c r="E5655" t="s">
        <v>104</v>
      </c>
      <c r="F5655" t="s">
        <v>61</v>
      </c>
      <c r="G5655">
        <v>50</v>
      </c>
      <c r="H5655">
        <v>16.95</v>
      </c>
      <c r="I5655">
        <v>847.5</v>
      </c>
      <c r="J5655">
        <v>5.2</v>
      </c>
      <c r="K5655">
        <v>260</v>
      </c>
      <c r="L5655">
        <v>11.75</v>
      </c>
      <c r="M5655">
        <v>0.69321533923303835</v>
      </c>
      <c r="N5655">
        <v>587.5</v>
      </c>
      <c r="O5655" t="s">
        <v>763</v>
      </c>
      <c r="P5655" t="s">
        <v>764</v>
      </c>
      <c r="Q5655" t="s">
        <v>71</v>
      </c>
      <c r="R5655" t="s">
        <v>72</v>
      </c>
      <c r="S5655" t="s">
        <v>73</v>
      </c>
      <c r="T5655" t="s">
        <v>675</v>
      </c>
      <c r="U5655" t="s">
        <v>1190</v>
      </c>
      <c r="V5655">
        <f>YEAR(sales_order1[[#This Row],[date]])</f>
        <v>2022</v>
      </c>
      <c r="W5655" t="str">
        <f>TEXT(sales_order1[[#This Row],[date]], "Mmm")</f>
        <v>Jun</v>
      </c>
      <c r="X5655">
        <f>VALUE(TEXT(sales_order1[[#This Row],[date]], "D"))</f>
        <v>28</v>
      </c>
      <c r="Y5655">
        <v>26</v>
      </c>
    </row>
    <row r="5656" spans="1:25" x14ac:dyDescent="0.25">
      <c r="A5656" s="1">
        <v>44740</v>
      </c>
      <c r="B5656">
        <v>71253</v>
      </c>
      <c r="C5656" t="s">
        <v>362</v>
      </c>
      <c r="D5656" t="str">
        <f>VLOOKUP(sales_order1[[#This Row],[itemCode]],product_details3!B:C,2,0)</f>
        <v>MSKO100</v>
      </c>
      <c r="E5656" t="s">
        <v>363</v>
      </c>
      <c r="F5656" t="s">
        <v>137</v>
      </c>
      <c r="G5656">
        <v>250</v>
      </c>
      <c r="H5656">
        <v>22.65</v>
      </c>
      <c r="I5656">
        <v>5662.5</v>
      </c>
      <c r="J5656">
        <v>9.5500000000000007</v>
      </c>
      <c r="K5656">
        <v>2387.5</v>
      </c>
      <c r="L5656">
        <v>13.1</v>
      </c>
      <c r="M5656">
        <v>0.57836644591611486</v>
      </c>
      <c r="N5656">
        <v>3275</v>
      </c>
      <c r="O5656" t="s">
        <v>648</v>
      </c>
      <c r="P5656" t="s">
        <v>649</v>
      </c>
      <c r="Q5656" t="s">
        <v>107</v>
      </c>
      <c r="R5656" t="s">
        <v>40</v>
      </c>
      <c r="S5656" t="s">
        <v>101</v>
      </c>
      <c r="T5656" t="s">
        <v>650</v>
      </c>
      <c r="U5656" t="s">
        <v>1190</v>
      </c>
      <c r="V5656">
        <f>YEAR(sales_order1[[#This Row],[date]])</f>
        <v>2022</v>
      </c>
      <c r="W5656" t="str">
        <f>TEXT(sales_order1[[#This Row],[date]], "Mmm")</f>
        <v>Jun</v>
      </c>
      <c r="X5656">
        <f>VALUE(TEXT(sales_order1[[#This Row],[date]], "D"))</f>
        <v>28</v>
      </c>
      <c r="Y5656">
        <v>26</v>
      </c>
    </row>
    <row r="5657" spans="1:25" x14ac:dyDescent="0.25">
      <c r="A5657" s="1">
        <v>44740</v>
      </c>
      <c r="B5657">
        <v>71254</v>
      </c>
      <c r="C5657" t="s">
        <v>135</v>
      </c>
      <c r="D5657" t="str">
        <f>VLOOKUP(sales_order1[[#This Row],[itemCode]],product_details3!B:C,2,0)</f>
        <v>MSKSH</v>
      </c>
      <c r="E5657" t="s">
        <v>136</v>
      </c>
      <c r="F5657" t="s">
        <v>137</v>
      </c>
      <c r="G5657">
        <v>300</v>
      </c>
      <c r="H5657">
        <v>18.75</v>
      </c>
      <c r="I5657">
        <v>5625</v>
      </c>
      <c r="J5657">
        <v>7.45</v>
      </c>
      <c r="K5657">
        <v>2235</v>
      </c>
      <c r="L5657">
        <v>11.3</v>
      </c>
      <c r="M5657">
        <v>0.60266666666666668</v>
      </c>
      <c r="N5657">
        <v>3390</v>
      </c>
      <c r="O5657" t="s">
        <v>152</v>
      </c>
      <c r="P5657" t="s">
        <v>153</v>
      </c>
      <c r="Q5657" t="s">
        <v>154</v>
      </c>
      <c r="R5657" t="s">
        <v>56</v>
      </c>
      <c r="S5657" t="s">
        <v>133</v>
      </c>
      <c r="T5657" t="s">
        <v>155</v>
      </c>
      <c r="U5657" t="s">
        <v>1191</v>
      </c>
      <c r="V5657">
        <f>YEAR(sales_order1[[#This Row],[date]])</f>
        <v>2022</v>
      </c>
      <c r="W5657" t="str">
        <f>TEXT(sales_order1[[#This Row],[date]], "Mmm")</f>
        <v>Jun</v>
      </c>
      <c r="X5657">
        <f>VALUE(TEXT(sales_order1[[#This Row],[date]], "D"))</f>
        <v>28</v>
      </c>
      <c r="Y5657">
        <v>26</v>
      </c>
    </row>
    <row r="5658" spans="1:25" x14ac:dyDescent="0.25">
      <c r="A5658" s="1">
        <v>44740</v>
      </c>
      <c r="B5658">
        <v>71255</v>
      </c>
      <c r="C5658" t="s">
        <v>28</v>
      </c>
      <c r="D5658" t="str">
        <f>VLOOKUP(sales_order1[[#This Row],[itemCode]],product_details3!B:C,2,0)</f>
        <v>SRMC30</v>
      </c>
      <c r="E5658" t="s">
        <v>29</v>
      </c>
      <c r="F5658" t="s">
        <v>30</v>
      </c>
      <c r="G5658">
        <v>150</v>
      </c>
      <c r="H5658">
        <v>22.6</v>
      </c>
      <c r="I5658">
        <v>3390</v>
      </c>
      <c r="J5658">
        <v>7.6</v>
      </c>
      <c r="K5658">
        <v>1140</v>
      </c>
      <c r="L5658">
        <v>15</v>
      </c>
      <c r="M5658">
        <v>0.66371681415929207</v>
      </c>
      <c r="N5658">
        <v>2250</v>
      </c>
      <c r="O5658" t="s">
        <v>511</v>
      </c>
      <c r="P5658" t="s">
        <v>512</v>
      </c>
      <c r="Q5658" t="s">
        <v>201</v>
      </c>
      <c r="R5658" t="s">
        <v>25</v>
      </c>
      <c r="S5658" t="s">
        <v>372</v>
      </c>
      <c r="T5658" t="s">
        <v>513</v>
      </c>
      <c r="U5658" t="s">
        <v>1191</v>
      </c>
      <c r="V5658">
        <f>YEAR(sales_order1[[#This Row],[date]])</f>
        <v>2022</v>
      </c>
      <c r="W5658" t="str">
        <f>TEXT(sales_order1[[#This Row],[date]], "Mmm")</f>
        <v>Jun</v>
      </c>
      <c r="X5658">
        <f>VALUE(TEXT(sales_order1[[#This Row],[date]], "D"))</f>
        <v>28</v>
      </c>
      <c r="Y5658">
        <v>26</v>
      </c>
    </row>
    <row r="5659" spans="1:25" x14ac:dyDescent="0.25">
      <c r="A5659" s="1">
        <v>44740</v>
      </c>
      <c r="B5659">
        <v>71256</v>
      </c>
      <c r="C5659" t="s">
        <v>103</v>
      </c>
      <c r="D5659" t="str">
        <f>VLOOKUP(sales_order1[[#This Row],[itemCode]],product_details3!B:C,2,0)</f>
        <v>SCRT50</v>
      </c>
      <c r="E5659" t="s">
        <v>104</v>
      </c>
      <c r="F5659" t="s">
        <v>61</v>
      </c>
      <c r="G5659">
        <v>50</v>
      </c>
      <c r="H5659">
        <v>16.95</v>
      </c>
      <c r="I5659">
        <v>847.5</v>
      </c>
      <c r="J5659">
        <v>5.2</v>
      </c>
      <c r="K5659">
        <v>260</v>
      </c>
      <c r="L5659">
        <v>11.75</v>
      </c>
      <c r="M5659">
        <v>0.69321533923303835</v>
      </c>
      <c r="N5659">
        <v>587.5</v>
      </c>
      <c r="O5659" t="s">
        <v>461</v>
      </c>
      <c r="P5659" t="s">
        <v>462</v>
      </c>
      <c r="Q5659" t="s">
        <v>24</v>
      </c>
      <c r="R5659" t="s">
        <v>25</v>
      </c>
      <c r="S5659" t="s">
        <v>33</v>
      </c>
      <c r="T5659" t="s">
        <v>463</v>
      </c>
      <c r="U5659" t="s">
        <v>1191</v>
      </c>
      <c r="V5659">
        <f>YEAR(sales_order1[[#This Row],[date]])</f>
        <v>2022</v>
      </c>
      <c r="W5659" t="str">
        <f>TEXT(sales_order1[[#This Row],[date]], "Mmm")</f>
        <v>Jun</v>
      </c>
      <c r="X5659">
        <f>VALUE(TEXT(sales_order1[[#This Row],[date]], "D"))</f>
        <v>28</v>
      </c>
      <c r="Y5659">
        <v>26</v>
      </c>
    </row>
    <row r="5660" spans="1:25" x14ac:dyDescent="0.25">
      <c r="A5660" s="1">
        <v>44740</v>
      </c>
      <c r="B5660">
        <v>71257</v>
      </c>
      <c r="C5660" t="s">
        <v>135</v>
      </c>
      <c r="D5660" t="str">
        <f>VLOOKUP(sales_order1[[#This Row],[itemCode]],product_details3!B:C,2,0)</f>
        <v>MSKSH</v>
      </c>
      <c r="E5660" t="s">
        <v>136</v>
      </c>
      <c r="F5660" t="s">
        <v>137</v>
      </c>
      <c r="G5660">
        <v>300</v>
      </c>
      <c r="H5660">
        <v>18.75</v>
      </c>
      <c r="I5660">
        <v>5625</v>
      </c>
      <c r="J5660">
        <v>7.45</v>
      </c>
      <c r="K5660">
        <v>2235</v>
      </c>
      <c r="L5660">
        <v>11.3</v>
      </c>
      <c r="M5660">
        <v>0.60266666666666668</v>
      </c>
      <c r="N5660">
        <v>3390</v>
      </c>
      <c r="O5660" t="s">
        <v>564</v>
      </c>
      <c r="P5660" t="s">
        <v>565</v>
      </c>
      <c r="Q5660" t="s">
        <v>218</v>
      </c>
      <c r="R5660" t="s">
        <v>40</v>
      </c>
      <c r="S5660" t="s">
        <v>432</v>
      </c>
      <c r="T5660" t="s">
        <v>566</v>
      </c>
      <c r="U5660" t="s">
        <v>1190</v>
      </c>
      <c r="V5660">
        <f>YEAR(sales_order1[[#This Row],[date]])</f>
        <v>2022</v>
      </c>
      <c r="W5660" t="str">
        <f>TEXT(sales_order1[[#This Row],[date]], "Mmm")</f>
        <v>Jun</v>
      </c>
      <c r="X5660">
        <f>VALUE(TEXT(sales_order1[[#This Row],[date]], "D"))</f>
        <v>28</v>
      </c>
      <c r="Y5660">
        <v>26</v>
      </c>
    </row>
    <row r="5661" spans="1:25" x14ac:dyDescent="0.25">
      <c r="A5661" s="1">
        <v>44740</v>
      </c>
      <c r="B5661">
        <v>71258</v>
      </c>
      <c r="C5661" t="s">
        <v>194</v>
      </c>
      <c r="D5661" t="str">
        <f>VLOOKUP(sales_order1[[#This Row],[itemCode]],product_details3!B:C,2,0)</f>
        <v>CLNG150</v>
      </c>
      <c r="E5661" t="s">
        <v>195</v>
      </c>
      <c r="F5661" t="s">
        <v>45</v>
      </c>
      <c r="G5661">
        <v>100</v>
      </c>
      <c r="H5661">
        <v>12.75</v>
      </c>
      <c r="I5661">
        <v>1275</v>
      </c>
      <c r="J5661">
        <v>4.45</v>
      </c>
      <c r="K5661">
        <v>445</v>
      </c>
      <c r="L5661">
        <v>8.3000000000000007</v>
      </c>
      <c r="M5661">
        <v>0.65098039215686276</v>
      </c>
      <c r="N5661">
        <v>830</v>
      </c>
      <c r="O5661" t="s">
        <v>793</v>
      </c>
      <c r="P5661" t="s">
        <v>794</v>
      </c>
      <c r="Q5661" t="s">
        <v>107</v>
      </c>
      <c r="R5661" t="s">
        <v>40</v>
      </c>
      <c r="S5661" t="s">
        <v>101</v>
      </c>
      <c r="T5661" t="s">
        <v>795</v>
      </c>
      <c r="U5661" t="s">
        <v>1190</v>
      </c>
      <c r="V5661">
        <f>YEAR(sales_order1[[#This Row],[date]])</f>
        <v>2022</v>
      </c>
      <c r="W5661" t="str">
        <f>TEXT(sales_order1[[#This Row],[date]], "Mmm")</f>
        <v>Jun</v>
      </c>
      <c r="X5661">
        <f>VALUE(TEXT(sales_order1[[#This Row],[date]], "D"))</f>
        <v>28</v>
      </c>
      <c r="Y5661">
        <v>26</v>
      </c>
    </row>
    <row r="5662" spans="1:25" x14ac:dyDescent="0.25">
      <c r="A5662" s="1">
        <v>44741</v>
      </c>
      <c r="B5662">
        <v>71259</v>
      </c>
      <c r="C5662" t="s">
        <v>51</v>
      </c>
      <c r="D5662" t="str">
        <f>VLOOKUP(sales_order1[[#This Row],[itemCode]],product_details3!B:C,2,0)</f>
        <v>MSTH50</v>
      </c>
      <c r="E5662" t="s">
        <v>52</v>
      </c>
      <c r="F5662" t="s">
        <v>21</v>
      </c>
      <c r="G5662">
        <v>100</v>
      </c>
      <c r="H5662">
        <v>15.75</v>
      </c>
      <c r="I5662">
        <v>1575</v>
      </c>
      <c r="J5662">
        <v>4.45</v>
      </c>
      <c r="K5662">
        <v>445</v>
      </c>
      <c r="L5662">
        <v>11.3</v>
      </c>
      <c r="M5662">
        <v>0.71746031746031746</v>
      </c>
      <c r="N5662">
        <v>1130</v>
      </c>
      <c r="O5662" t="s">
        <v>22</v>
      </c>
      <c r="P5662" t="s">
        <v>23</v>
      </c>
      <c r="Q5662" t="s">
        <v>24</v>
      </c>
      <c r="R5662" t="s">
        <v>25</v>
      </c>
      <c r="S5662" t="s">
        <v>26</v>
      </c>
      <c r="T5662" t="s">
        <v>27</v>
      </c>
      <c r="U5662" t="s">
        <v>1191</v>
      </c>
      <c r="V5662">
        <f>YEAR(sales_order1[[#This Row],[date]])</f>
        <v>2022</v>
      </c>
      <c r="W5662" t="str">
        <f>TEXT(sales_order1[[#This Row],[date]], "Mmm")</f>
        <v>Jun</v>
      </c>
      <c r="X5662">
        <f>VALUE(TEXT(sales_order1[[#This Row],[date]], "D"))</f>
        <v>29</v>
      </c>
      <c r="Y5662">
        <v>26</v>
      </c>
    </row>
    <row r="5663" spans="1:25" x14ac:dyDescent="0.25">
      <c r="A5663" s="1">
        <v>44741</v>
      </c>
      <c r="B5663">
        <v>71260</v>
      </c>
      <c r="C5663" t="s">
        <v>86</v>
      </c>
      <c r="D5663" t="str">
        <f>VLOOKUP(sales_order1[[#This Row],[itemCode]],product_details3!B:C,2,0)</f>
        <v>SRMH30</v>
      </c>
      <c r="E5663" t="s">
        <v>87</v>
      </c>
      <c r="F5663" t="s">
        <v>30</v>
      </c>
      <c r="G5663">
        <v>100</v>
      </c>
      <c r="H5663">
        <v>21</v>
      </c>
      <c r="I5663">
        <v>2100</v>
      </c>
      <c r="J5663">
        <v>6.6</v>
      </c>
      <c r="K5663">
        <v>660</v>
      </c>
      <c r="L5663">
        <v>14.4</v>
      </c>
      <c r="M5663">
        <v>0.68571428571428572</v>
      </c>
      <c r="N5663">
        <v>1440</v>
      </c>
      <c r="O5663" t="s">
        <v>514</v>
      </c>
      <c r="P5663" t="s">
        <v>515</v>
      </c>
      <c r="Q5663" t="s">
        <v>64</v>
      </c>
      <c r="R5663" t="s">
        <v>40</v>
      </c>
      <c r="S5663" t="s">
        <v>84</v>
      </c>
      <c r="T5663" t="s">
        <v>419</v>
      </c>
      <c r="U5663" t="s">
        <v>1189</v>
      </c>
      <c r="V5663">
        <f>YEAR(sales_order1[[#This Row],[date]])</f>
        <v>2022</v>
      </c>
      <c r="W5663" t="str">
        <f>TEXT(sales_order1[[#This Row],[date]], "Mmm")</f>
        <v>Jun</v>
      </c>
      <c r="X5663">
        <f>VALUE(TEXT(sales_order1[[#This Row],[date]], "D"))</f>
        <v>29</v>
      </c>
      <c r="Y5663">
        <v>26</v>
      </c>
    </row>
    <row r="5664" spans="1:25" x14ac:dyDescent="0.25">
      <c r="A5664" s="1">
        <v>44741</v>
      </c>
      <c r="B5664">
        <v>71261</v>
      </c>
      <c r="C5664" t="s">
        <v>19</v>
      </c>
      <c r="D5664" t="str">
        <f>VLOOKUP(sales_order1[[#This Row],[itemCode]],product_details3!B:C,2,0)</f>
        <v>MSTH100</v>
      </c>
      <c r="E5664" t="s">
        <v>20</v>
      </c>
      <c r="F5664" t="s">
        <v>21</v>
      </c>
      <c r="G5664">
        <v>150</v>
      </c>
      <c r="H5664">
        <v>26.25</v>
      </c>
      <c r="I5664">
        <v>3937.5</v>
      </c>
      <c r="J5664">
        <v>7.75</v>
      </c>
      <c r="K5664">
        <v>1162.5</v>
      </c>
      <c r="L5664">
        <v>18.5</v>
      </c>
      <c r="M5664">
        <v>0.70476190476190481</v>
      </c>
      <c r="N5664">
        <v>2775</v>
      </c>
      <c r="O5664" t="s">
        <v>784</v>
      </c>
      <c r="P5664" t="s">
        <v>785</v>
      </c>
      <c r="Q5664" t="s">
        <v>93</v>
      </c>
      <c r="R5664" t="s">
        <v>72</v>
      </c>
      <c r="S5664" t="s">
        <v>260</v>
      </c>
      <c r="T5664" t="s">
        <v>611</v>
      </c>
      <c r="U5664" t="s">
        <v>1190</v>
      </c>
      <c r="V5664">
        <f>YEAR(sales_order1[[#This Row],[date]])</f>
        <v>2022</v>
      </c>
      <c r="W5664" t="str">
        <f>TEXT(sales_order1[[#This Row],[date]], "Mmm")</f>
        <v>Jun</v>
      </c>
      <c r="X5664">
        <f>VALUE(TEXT(sales_order1[[#This Row],[date]], "D"))</f>
        <v>29</v>
      </c>
      <c r="Y5664">
        <v>26</v>
      </c>
    </row>
    <row r="5665" spans="1:25" x14ac:dyDescent="0.25">
      <c r="A5665" s="1">
        <v>44741</v>
      </c>
      <c r="B5665">
        <v>71262</v>
      </c>
      <c r="C5665" t="s">
        <v>28</v>
      </c>
      <c r="D5665" t="str">
        <f>VLOOKUP(sales_order1[[#This Row],[itemCode]],product_details3!B:C,2,0)</f>
        <v>SRMC30</v>
      </c>
      <c r="E5665" t="s">
        <v>29</v>
      </c>
      <c r="F5665" t="s">
        <v>30</v>
      </c>
      <c r="G5665">
        <v>50</v>
      </c>
      <c r="H5665">
        <v>22.6</v>
      </c>
      <c r="I5665">
        <v>1130</v>
      </c>
      <c r="J5665">
        <v>7.6</v>
      </c>
      <c r="K5665">
        <v>380</v>
      </c>
      <c r="L5665">
        <v>15</v>
      </c>
      <c r="M5665">
        <v>0.66371681415929207</v>
      </c>
      <c r="N5665">
        <v>750</v>
      </c>
      <c r="O5665" t="s">
        <v>276</v>
      </c>
      <c r="P5665" t="s">
        <v>277</v>
      </c>
      <c r="Q5665" t="s">
        <v>39</v>
      </c>
      <c r="R5665" t="s">
        <v>40</v>
      </c>
      <c r="S5665" t="s">
        <v>41</v>
      </c>
      <c r="T5665" t="s">
        <v>278</v>
      </c>
      <c r="U5665" t="s">
        <v>1188</v>
      </c>
      <c r="V5665">
        <f>YEAR(sales_order1[[#This Row],[date]])</f>
        <v>2022</v>
      </c>
      <c r="W5665" t="str">
        <f>TEXT(sales_order1[[#This Row],[date]], "Mmm")</f>
        <v>Jun</v>
      </c>
      <c r="X5665">
        <f>VALUE(TEXT(sales_order1[[#This Row],[date]], "D"))</f>
        <v>29</v>
      </c>
      <c r="Y5665">
        <v>26</v>
      </c>
    </row>
    <row r="5666" spans="1:25" x14ac:dyDescent="0.25">
      <c r="A5666" s="1">
        <v>44741</v>
      </c>
      <c r="B5666">
        <v>71263</v>
      </c>
      <c r="C5666" t="s">
        <v>320</v>
      </c>
      <c r="D5666" t="str">
        <f>VLOOKUP(sales_order1[[#This Row],[itemCode]],product_details3!B:C,2,0)</f>
        <v>SCR50+100</v>
      </c>
      <c r="E5666" t="s">
        <v>321</v>
      </c>
      <c r="F5666" t="s">
        <v>61</v>
      </c>
      <c r="G5666">
        <v>200</v>
      </c>
      <c r="H5666">
        <v>26.25</v>
      </c>
      <c r="I5666">
        <v>5250</v>
      </c>
      <c r="J5666">
        <v>7.75</v>
      </c>
      <c r="K5666">
        <v>1550</v>
      </c>
      <c r="L5666">
        <v>18.5</v>
      </c>
      <c r="M5666">
        <v>0.70476190476190481</v>
      </c>
      <c r="N5666">
        <v>3700</v>
      </c>
      <c r="O5666" t="s">
        <v>492</v>
      </c>
      <c r="P5666" t="s">
        <v>493</v>
      </c>
      <c r="Q5666" t="s">
        <v>378</v>
      </c>
      <c r="R5666" t="s">
        <v>72</v>
      </c>
      <c r="S5666" t="s">
        <v>379</v>
      </c>
      <c r="T5666" t="s">
        <v>494</v>
      </c>
      <c r="U5666" t="s">
        <v>1188</v>
      </c>
      <c r="V5666">
        <f>YEAR(sales_order1[[#This Row],[date]])</f>
        <v>2022</v>
      </c>
      <c r="W5666" t="str">
        <f>TEXT(sales_order1[[#This Row],[date]], "Mmm")</f>
        <v>Jun</v>
      </c>
      <c r="X5666">
        <f>VALUE(TEXT(sales_order1[[#This Row],[date]], "D"))</f>
        <v>29</v>
      </c>
      <c r="Y5666">
        <v>26</v>
      </c>
    </row>
    <row r="5667" spans="1:25" x14ac:dyDescent="0.25">
      <c r="A5667" s="1">
        <v>44741</v>
      </c>
      <c r="B5667">
        <v>71264</v>
      </c>
      <c r="C5667" t="s">
        <v>19</v>
      </c>
      <c r="D5667" t="str">
        <f>VLOOKUP(sales_order1[[#This Row],[itemCode]],product_details3!B:C,2,0)</f>
        <v>MSTH100</v>
      </c>
      <c r="E5667" t="s">
        <v>20</v>
      </c>
      <c r="F5667" t="s">
        <v>21</v>
      </c>
      <c r="G5667">
        <v>250</v>
      </c>
      <c r="H5667">
        <v>26.25</v>
      </c>
      <c r="I5667">
        <v>6562.5</v>
      </c>
      <c r="J5667">
        <v>7.75</v>
      </c>
      <c r="K5667">
        <v>1937.5</v>
      </c>
      <c r="L5667">
        <v>18.5</v>
      </c>
      <c r="M5667">
        <v>0.70476190476190481</v>
      </c>
      <c r="N5667">
        <v>4625</v>
      </c>
      <c r="O5667" t="s">
        <v>366</v>
      </c>
      <c r="P5667" t="s">
        <v>367</v>
      </c>
      <c r="Q5667" t="s">
        <v>239</v>
      </c>
      <c r="R5667" t="s">
        <v>112</v>
      </c>
      <c r="S5667" t="s">
        <v>368</v>
      </c>
      <c r="T5667" t="s">
        <v>369</v>
      </c>
      <c r="U5667" t="s">
        <v>1189</v>
      </c>
      <c r="V5667">
        <f>YEAR(sales_order1[[#This Row],[date]])</f>
        <v>2022</v>
      </c>
      <c r="W5667" t="str">
        <f>TEXT(sales_order1[[#This Row],[date]], "Mmm")</f>
        <v>Jun</v>
      </c>
      <c r="X5667">
        <f>VALUE(TEXT(sales_order1[[#This Row],[date]], "D"))</f>
        <v>29</v>
      </c>
      <c r="Y5667">
        <v>26</v>
      </c>
    </row>
    <row r="5668" spans="1:25" x14ac:dyDescent="0.25">
      <c r="A5668" s="1">
        <v>44741</v>
      </c>
      <c r="B5668">
        <v>71265</v>
      </c>
      <c r="C5668" t="s">
        <v>350</v>
      </c>
      <c r="D5668" t="str">
        <f>VLOOKUP(sales_order1[[#This Row],[itemCode]],product_details3!B:C,2,0)</f>
        <v>SRMA50</v>
      </c>
      <c r="E5668" t="s">
        <v>351</v>
      </c>
      <c r="F5668" t="s">
        <v>30</v>
      </c>
      <c r="G5668">
        <v>250</v>
      </c>
      <c r="H5668">
        <v>37.75</v>
      </c>
      <c r="I5668">
        <v>9437.5</v>
      </c>
      <c r="J5668">
        <v>14.25</v>
      </c>
      <c r="K5668">
        <v>3562.5</v>
      </c>
      <c r="L5668">
        <v>23.5</v>
      </c>
      <c r="M5668">
        <v>0.62251655629139069</v>
      </c>
      <c r="N5668">
        <v>5875</v>
      </c>
      <c r="O5668" t="s">
        <v>392</v>
      </c>
      <c r="P5668" t="s">
        <v>393</v>
      </c>
      <c r="Q5668" t="s">
        <v>264</v>
      </c>
      <c r="R5668" t="s">
        <v>56</v>
      </c>
      <c r="S5668" t="s">
        <v>133</v>
      </c>
      <c r="T5668" t="s">
        <v>394</v>
      </c>
      <c r="U5668" t="s">
        <v>1191</v>
      </c>
      <c r="V5668">
        <f>YEAR(sales_order1[[#This Row],[date]])</f>
        <v>2022</v>
      </c>
      <c r="W5668" t="str">
        <f>TEXT(sales_order1[[#This Row],[date]], "Mmm")</f>
        <v>Jun</v>
      </c>
      <c r="X5668">
        <f>VALUE(TEXT(sales_order1[[#This Row],[date]], "D"))</f>
        <v>29</v>
      </c>
      <c r="Y5668">
        <v>26</v>
      </c>
    </row>
    <row r="5669" spans="1:25" x14ac:dyDescent="0.25">
      <c r="A5669" s="1">
        <v>44741</v>
      </c>
      <c r="B5669">
        <v>71266</v>
      </c>
      <c r="C5669" t="s">
        <v>80</v>
      </c>
      <c r="D5669" t="str">
        <f>VLOOKUP(sales_order1[[#This Row],[itemCode]],product_details3!B:C,2,0)</f>
        <v>MSTA50</v>
      </c>
      <c r="E5669" t="s">
        <v>81</v>
      </c>
      <c r="F5669" t="s">
        <v>21</v>
      </c>
      <c r="G5669">
        <v>100</v>
      </c>
      <c r="H5669">
        <v>19.649999999999999</v>
      </c>
      <c r="I5669">
        <v>1965</v>
      </c>
      <c r="J5669">
        <v>6.55</v>
      </c>
      <c r="K5669">
        <v>655</v>
      </c>
      <c r="L5669">
        <v>13.1</v>
      </c>
      <c r="M5669">
        <v>0.66666666666666663</v>
      </c>
      <c r="N5669">
        <v>1310</v>
      </c>
      <c r="O5669" t="s">
        <v>741</v>
      </c>
      <c r="P5669" t="s">
        <v>742</v>
      </c>
      <c r="Q5669" t="s">
        <v>64</v>
      </c>
      <c r="R5669" t="s">
        <v>40</v>
      </c>
      <c r="S5669" t="s">
        <v>65</v>
      </c>
      <c r="T5669" t="s">
        <v>587</v>
      </c>
      <c r="U5669" t="s">
        <v>1190</v>
      </c>
      <c r="V5669">
        <f>YEAR(sales_order1[[#This Row],[date]])</f>
        <v>2022</v>
      </c>
      <c r="W5669" t="str">
        <f>TEXT(sales_order1[[#This Row],[date]], "Mmm")</f>
        <v>Jun</v>
      </c>
      <c r="X5669">
        <f>VALUE(TEXT(sales_order1[[#This Row],[date]], "D"))</f>
        <v>29</v>
      </c>
      <c r="Y5669">
        <v>26</v>
      </c>
    </row>
    <row r="5670" spans="1:25" x14ac:dyDescent="0.25">
      <c r="A5670" s="1">
        <v>44741</v>
      </c>
      <c r="B5670">
        <v>71267</v>
      </c>
      <c r="C5670" t="s">
        <v>19</v>
      </c>
      <c r="D5670" t="str">
        <f>VLOOKUP(sales_order1[[#This Row],[itemCode]],product_details3!B:C,2,0)</f>
        <v>MSTH100</v>
      </c>
      <c r="E5670" t="s">
        <v>20</v>
      </c>
      <c r="F5670" t="s">
        <v>21</v>
      </c>
      <c r="G5670">
        <v>250</v>
      </c>
      <c r="H5670">
        <v>26.25</v>
      </c>
      <c r="I5670">
        <v>6562.5</v>
      </c>
      <c r="J5670">
        <v>7.75</v>
      </c>
      <c r="K5670">
        <v>1937.5</v>
      </c>
      <c r="L5670">
        <v>18.5</v>
      </c>
      <c r="M5670">
        <v>0.70476190476190481</v>
      </c>
      <c r="N5670">
        <v>4625</v>
      </c>
      <c r="O5670" t="s">
        <v>660</v>
      </c>
      <c r="P5670" t="s">
        <v>661</v>
      </c>
      <c r="Q5670" t="s">
        <v>378</v>
      </c>
      <c r="R5670" t="s">
        <v>72</v>
      </c>
      <c r="S5670" t="s">
        <v>662</v>
      </c>
      <c r="T5670" t="s">
        <v>663</v>
      </c>
      <c r="U5670" t="s">
        <v>1188</v>
      </c>
      <c r="V5670">
        <f>YEAR(sales_order1[[#This Row],[date]])</f>
        <v>2022</v>
      </c>
      <c r="W5670" t="str">
        <f>TEXT(sales_order1[[#This Row],[date]], "Mmm")</f>
        <v>Jun</v>
      </c>
      <c r="X5670">
        <f>VALUE(TEXT(sales_order1[[#This Row],[date]], "D"))</f>
        <v>29</v>
      </c>
      <c r="Y5670">
        <v>26</v>
      </c>
    </row>
    <row r="5671" spans="1:25" x14ac:dyDescent="0.25">
      <c r="A5671" s="1">
        <v>44741</v>
      </c>
      <c r="B5671">
        <v>71268</v>
      </c>
      <c r="C5671" t="s">
        <v>320</v>
      </c>
      <c r="D5671" t="str">
        <f>VLOOKUP(sales_order1[[#This Row],[itemCode]],product_details3!B:C,2,0)</f>
        <v>SCR50+100</v>
      </c>
      <c r="E5671" t="s">
        <v>321</v>
      </c>
      <c r="F5671" t="s">
        <v>61</v>
      </c>
      <c r="G5671">
        <v>200</v>
      </c>
      <c r="H5671">
        <v>26.25</v>
      </c>
      <c r="I5671">
        <v>5250</v>
      </c>
      <c r="J5671">
        <v>7.75</v>
      </c>
      <c r="K5671">
        <v>1550</v>
      </c>
      <c r="L5671">
        <v>18.5</v>
      </c>
      <c r="M5671">
        <v>0.70476190476190481</v>
      </c>
      <c r="N5671">
        <v>3700</v>
      </c>
      <c r="O5671" t="s">
        <v>284</v>
      </c>
      <c r="P5671" t="s">
        <v>285</v>
      </c>
      <c r="Q5671" t="s">
        <v>48</v>
      </c>
      <c r="R5671" t="s">
        <v>25</v>
      </c>
      <c r="S5671" t="s">
        <v>286</v>
      </c>
      <c r="T5671" t="s">
        <v>287</v>
      </c>
      <c r="U5671" t="s">
        <v>1191</v>
      </c>
      <c r="V5671">
        <f>YEAR(sales_order1[[#This Row],[date]])</f>
        <v>2022</v>
      </c>
      <c r="W5671" t="str">
        <f>TEXT(sales_order1[[#This Row],[date]], "Mmm")</f>
        <v>Jun</v>
      </c>
      <c r="X5671">
        <f>VALUE(TEXT(sales_order1[[#This Row],[date]], "D"))</f>
        <v>29</v>
      </c>
      <c r="Y5671">
        <v>26</v>
      </c>
    </row>
    <row r="5672" spans="1:25" x14ac:dyDescent="0.25">
      <c r="A5672" s="1">
        <v>44741</v>
      </c>
      <c r="B5672">
        <v>71269</v>
      </c>
      <c r="C5672" t="s">
        <v>279</v>
      </c>
      <c r="D5672" t="str">
        <f>VLOOKUP(sales_order1[[#This Row],[itemCode]],product_details3!B:C,2,0)</f>
        <v>SRMC15</v>
      </c>
      <c r="E5672" t="s">
        <v>280</v>
      </c>
      <c r="F5672" t="s">
        <v>30</v>
      </c>
      <c r="G5672">
        <v>50</v>
      </c>
      <c r="H5672">
        <v>16.95</v>
      </c>
      <c r="I5672">
        <v>847.5</v>
      </c>
      <c r="J5672">
        <v>6.2</v>
      </c>
      <c r="K5672">
        <v>310</v>
      </c>
      <c r="L5672">
        <v>10.75</v>
      </c>
      <c r="M5672">
        <v>0.63421828908554578</v>
      </c>
      <c r="N5672">
        <v>537.5</v>
      </c>
      <c r="O5672" t="s">
        <v>756</v>
      </c>
      <c r="P5672" t="s">
        <v>757</v>
      </c>
      <c r="Q5672" t="s">
        <v>64</v>
      </c>
      <c r="R5672" t="s">
        <v>40</v>
      </c>
      <c r="S5672" t="s">
        <v>84</v>
      </c>
      <c r="T5672" t="s">
        <v>419</v>
      </c>
      <c r="U5672" t="s">
        <v>1189</v>
      </c>
      <c r="V5672">
        <f>YEAR(sales_order1[[#This Row],[date]])</f>
        <v>2022</v>
      </c>
      <c r="W5672" t="str">
        <f>TEXT(sales_order1[[#This Row],[date]], "Mmm")</f>
        <v>Jun</v>
      </c>
      <c r="X5672">
        <f>VALUE(TEXT(sales_order1[[#This Row],[date]], "D"))</f>
        <v>29</v>
      </c>
      <c r="Y5672">
        <v>26</v>
      </c>
    </row>
    <row r="5673" spans="1:25" x14ac:dyDescent="0.25">
      <c r="A5673" s="1">
        <v>44742</v>
      </c>
      <c r="B5673">
        <v>71270</v>
      </c>
      <c r="C5673" t="s">
        <v>194</v>
      </c>
      <c r="D5673" t="str">
        <f>VLOOKUP(sales_order1[[#This Row],[itemCode]],product_details3!B:C,2,0)</f>
        <v>CLNG150</v>
      </c>
      <c r="E5673" t="s">
        <v>195</v>
      </c>
      <c r="F5673" t="s">
        <v>45</v>
      </c>
      <c r="G5673">
        <v>200</v>
      </c>
      <c r="H5673">
        <v>12.75</v>
      </c>
      <c r="I5673">
        <v>2550</v>
      </c>
      <c r="J5673">
        <v>4.45</v>
      </c>
      <c r="K5673">
        <v>890</v>
      </c>
      <c r="L5673">
        <v>8.3000000000000007</v>
      </c>
      <c r="M5673">
        <v>0.65098039215686276</v>
      </c>
      <c r="N5673">
        <v>1660</v>
      </c>
      <c r="O5673" t="s">
        <v>612</v>
      </c>
      <c r="P5673" t="s">
        <v>613</v>
      </c>
      <c r="Q5673" t="s">
        <v>48</v>
      </c>
      <c r="R5673" t="s">
        <v>25</v>
      </c>
      <c r="S5673" t="s">
        <v>49</v>
      </c>
      <c r="T5673" t="s">
        <v>614</v>
      </c>
      <c r="U5673" t="s">
        <v>1191</v>
      </c>
      <c r="V5673">
        <f>YEAR(sales_order1[[#This Row],[date]])</f>
        <v>2022</v>
      </c>
      <c r="W5673" t="str">
        <f>TEXT(sales_order1[[#This Row],[date]], "Mmm")</f>
        <v>Jun</v>
      </c>
      <c r="X5673">
        <f>VALUE(TEXT(sales_order1[[#This Row],[date]], "D"))</f>
        <v>30</v>
      </c>
      <c r="Y5673">
        <v>26</v>
      </c>
    </row>
    <row r="5674" spans="1:25" x14ac:dyDescent="0.25">
      <c r="A5674" s="1">
        <v>44742</v>
      </c>
      <c r="B5674">
        <v>71271</v>
      </c>
      <c r="C5674" t="s">
        <v>170</v>
      </c>
      <c r="D5674" t="str">
        <f>VLOOKUP(sales_order1[[#This Row],[itemCode]],product_details3!B:C,2,0)</f>
        <v>MKRM100</v>
      </c>
      <c r="E5674" t="s">
        <v>171</v>
      </c>
      <c r="F5674" t="s">
        <v>151</v>
      </c>
      <c r="G5674">
        <v>150</v>
      </c>
      <c r="H5674">
        <v>5.5</v>
      </c>
      <c r="I5674">
        <v>825</v>
      </c>
      <c r="J5674">
        <v>2.2999999999999998</v>
      </c>
      <c r="K5674">
        <v>345</v>
      </c>
      <c r="L5674">
        <v>3.2</v>
      </c>
      <c r="M5674">
        <v>0.5818181818181819</v>
      </c>
      <c r="N5674">
        <v>480</v>
      </c>
      <c r="O5674" t="s">
        <v>317</v>
      </c>
      <c r="P5674" t="s">
        <v>318</v>
      </c>
      <c r="Q5674" t="s">
        <v>48</v>
      </c>
      <c r="R5674" t="s">
        <v>25</v>
      </c>
      <c r="S5674" t="s">
        <v>49</v>
      </c>
      <c r="T5674" t="s">
        <v>319</v>
      </c>
      <c r="U5674" t="s">
        <v>1191</v>
      </c>
      <c r="V5674">
        <f>YEAR(sales_order1[[#This Row],[date]])</f>
        <v>2022</v>
      </c>
      <c r="W5674" t="str">
        <f>TEXT(sales_order1[[#This Row],[date]], "Mmm")</f>
        <v>Jun</v>
      </c>
      <c r="X5674">
        <f>VALUE(TEXT(sales_order1[[#This Row],[date]], "D"))</f>
        <v>30</v>
      </c>
      <c r="Y5674">
        <v>26</v>
      </c>
    </row>
    <row r="5675" spans="1:25" x14ac:dyDescent="0.25">
      <c r="A5675" s="1">
        <v>44742</v>
      </c>
      <c r="B5675">
        <v>71272</v>
      </c>
      <c r="C5675" t="s">
        <v>35</v>
      </c>
      <c r="D5675" t="str">
        <f>VLOOKUP(sales_order1[[#This Row],[itemCode]],product_details3!B:C,2,0)</f>
        <v>SRMA30</v>
      </c>
      <c r="E5675" t="s">
        <v>36</v>
      </c>
      <c r="F5675" t="s">
        <v>30</v>
      </c>
      <c r="G5675">
        <v>150</v>
      </c>
      <c r="H5675">
        <v>26.2</v>
      </c>
      <c r="I5675">
        <v>3930</v>
      </c>
      <c r="J5675">
        <v>9.4</v>
      </c>
      <c r="K5675">
        <v>1410</v>
      </c>
      <c r="L5675">
        <v>16.8</v>
      </c>
      <c r="M5675">
        <v>0.6412213740458016</v>
      </c>
      <c r="N5675">
        <v>2520</v>
      </c>
      <c r="O5675" t="s">
        <v>786</v>
      </c>
      <c r="P5675" t="s">
        <v>787</v>
      </c>
      <c r="Q5675" t="s">
        <v>378</v>
      </c>
      <c r="R5675" t="s">
        <v>72</v>
      </c>
      <c r="S5675" t="s">
        <v>545</v>
      </c>
      <c r="T5675" t="s">
        <v>702</v>
      </c>
      <c r="U5675" t="s">
        <v>1188</v>
      </c>
      <c r="V5675">
        <f>YEAR(sales_order1[[#This Row],[date]])</f>
        <v>2022</v>
      </c>
      <c r="W5675" t="str">
        <f>TEXT(sales_order1[[#This Row],[date]], "Mmm")</f>
        <v>Jun</v>
      </c>
      <c r="X5675">
        <f>VALUE(TEXT(sales_order1[[#This Row],[date]], "D"))</f>
        <v>30</v>
      </c>
      <c r="Y5675">
        <v>26</v>
      </c>
    </row>
    <row r="5676" spans="1:25" x14ac:dyDescent="0.25">
      <c r="A5676" s="1">
        <v>44742</v>
      </c>
      <c r="B5676">
        <v>71273</v>
      </c>
      <c r="C5676" t="s">
        <v>313</v>
      </c>
      <c r="D5676" t="str">
        <f>VLOOKUP(sales_order1[[#This Row],[itemCode]],product_details3!B:C,2,0)</f>
        <v>MSKO50</v>
      </c>
      <c r="E5676" t="s">
        <v>314</v>
      </c>
      <c r="F5676" t="s">
        <v>137</v>
      </c>
      <c r="G5676">
        <v>150</v>
      </c>
      <c r="H5676">
        <v>14.65</v>
      </c>
      <c r="I5676">
        <v>2197.5</v>
      </c>
      <c r="J5676">
        <v>6.55</v>
      </c>
      <c r="K5676">
        <v>982.5</v>
      </c>
      <c r="L5676">
        <v>8.1</v>
      </c>
      <c r="M5676">
        <v>0.55290102389078488</v>
      </c>
      <c r="N5676">
        <v>1215</v>
      </c>
      <c r="O5676" t="s">
        <v>495</v>
      </c>
      <c r="P5676" t="s">
        <v>496</v>
      </c>
      <c r="Q5676" t="s">
        <v>119</v>
      </c>
      <c r="R5676" t="s">
        <v>40</v>
      </c>
      <c r="S5676" t="s">
        <v>497</v>
      </c>
      <c r="T5676" t="s">
        <v>498</v>
      </c>
      <c r="U5676" t="s">
        <v>1190</v>
      </c>
      <c r="V5676">
        <f>YEAR(sales_order1[[#This Row],[date]])</f>
        <v>2022</v>
      </c>
      <c r="W5676" t="str">
        <f>TEXT(sales_order1[[#This Row],[date]], "Mmm")</f>
        <v>Jun</v>
      </c>
      <c r="X5676">
        <f>VALUE(TEXT(sales_order1[[#This Row],[date]], "D"))</f>
        <v>30</v>
      </c>
      <c r="Y5676">
        <v>26</v>
      </c>
    </row>
    <row r="5677" spans="1:25" x14ac:dyDescent="0.25">
      <c r="A5677" s="1">
        <v>44742</v>
      </c>
      <c r="B5677">
        <v>71274</v>
      </c>
      <c r="C5677" t="s">
        <v>19</v>
      </c>
      <c r="D5677" t="str">
        <f>VLOOKUP(sales_order1[[#This Row],[itemCode]],product_details3!B:C,2,0)</f>
        <v>MSTH100</v>
      </c>
      <c r="E5677" t="s">
        <v>20</v>
      </c>
      <c r="F5677" t="s">
        <v>21</v>
      </c>
      <c r="G5677">
        <v>200</v>
      </c>
      <c r="H5677">
        <v>26.25</v>
      </c>
      <c r="I5677">
        <v>5250</v>
      </c>
      <c r="J5677">
        <v>7.75</v>
      </c>
      <c r="K5677">
        <v>1550</v>
      </c>
      <c r="L5677">
        <v>18.5</v>
      </c>
      <c r="M5677">
        <v>0.70476190476190481</v>
      </c>
      <c r="N5677">
        <v>3700</v>
      </c>
      <c r="O5677" t="s">
        <v>177</v>
      </c>
      <c r="P5677" t="s">
        <v>178</v>
      </c>
      <c r="Q5677" t="s">
        <v>111</v>
      </c>
      <c r="R5677" t="s">
        <v>112</v>
      </c>
      <c r="S5677" t="s">
        <v>179</v>
      </c>
      <c r="T5677" t="s">
        <v>180</v>
      </c>
      <c r="U5677" t="s">
        <v>1189</v>
      </c>
      <c r="V5677">
        <f>YEAR(sales_order1[[#This Row],[date]])</f>
        <v>2022</v>
      </c>
      <c r="W5677" t="str">
        <f>TEXT(sales_order1[[#This Row],[date]], "Mmm")</f>
        <v>Jun</v>
      </c>
      <c r="X5677">
        <f>VALUE(TEXT(sales_order1[[#This Row],[date]], "D"))</f>
        <v>30</v>
      </c>
      <c r="Y5677">
        <v>26</v>
      </c>
    </row>
    <row r="5678" spans="1:25" x14ac:dyDescent="0.25">
      <c r="A5678" s="1">
        <v>44742</v>
      </c>
      <c r="B5678">
        <v>71275</v>
      </c>
      <c r="C5678" t="s">
        <v>122</v>
      </c>
      <c r="D5678" t="str">
        <f>VLOOKUP(sales_order1[[#This Row],[itemCode]],product_details3!B:C,2,0)</f>
        <v>TNRE150</v>
      </c>
      <c r="E5678" t="s">
        <v>123</v>
      </c>
      <c r="F5678" t="s">
        <v>124</v>
      </c>
      <c r="G5678">
        <v>250</v>
      </c>
      <c r="H5678">
        <v>16.95</v>
      </c>
      <c r="I5678">
        <v>4237.5</v>
      </c>
      <c r="J5678">
        <v>5.2</v>
      </c>
      <c r="K5678">
        <v>1300</v>
      </c>
      <c r="L5678">
        <v>11.75</v>
      </c>
      <c r="M5678">
        <v>0.69321533923303835</v>
      </c>
      <c r="N5678">
        <v>2937.5</v>
      </c>
      <c r="O5678" t="s">
        <v>457</v>
      </c>
      <c r="P5678" t="s">
        <v>458</v>
      </c>
      <c r="Q5678" t="s">
        <v>383</v>
      </c>
      <c r="R5678" t="s">
        <v>72</v>
      </c>
      <c r="S5678" t="s">
        <v>459</v>
      </c>
      <c r="T5678" t="s">
        <v>460</v>
      </c>
      <c r="U5678" t="s">
        <v>1188</v>
      </c>
      <c r="V5678">
        <f>YEAR(sales_order1[[#This Row],[date]])</f>
        <v>2022</v>
      </c>
      <c r="W5678" t="str">
        <f>TEXT(sales_order1[[#This Row],[date]], "Mmm")</f>
        <v>Jun</v>
      </c>
      <c r="X5678">
        <f>VALUE(TEXT(sales_order1[[#This Row],[date]], "D"))</f>
        <v>30</v>
      </c>
      <c r="Y5678">
        <v>26</v>
      </c>
    </row>
    <row r="5679" spans="1:25" x14ac:dyDescent="0.25">
      <c r="A5679" s="1">
        <v>44742</v>
      </c>
      <c r="B5679">
        <v>71276</v>
      </c>
      <c r="C5679" t="s">
        <v>135</v>
      </c>
      <c r="D5679" t="str">
        <f>VLOOKUP(sales_order1[[#This Row],[itemCode]],product_details3!B:C,2,0)</f>
        <v>MSKSH</v>
      </c>
      <c r="E5679" t="s">
        <v>136</v>
      </c>
      <c r="F5679" t="s">
        <v>137</v>
      </c>
      <c r="G5679">
        <v>100</v>
      </c>
      <c r="H5679">
        <v>18.75</v>
      </c>
      <c r="I5679">
        <v>1875</v>
      </c>
      <c r="J5679">
        <v>7.45</v>
      </c>
      <c r="K5679">
        <v>745</v>
      </c>
      <c r="L5679">
        <v>11.3</v>
      </c>
      <c r="M5679">
        <v>0.60266666666666668</v>
      </c>
      <c r="N5679">
        <v>1130</v>
      </c>
      <c r="O5679" t="s">
        <v>591</v>
      </c>
      <c r="P5679" t="s">
        <v>592</v>
      </c>
      <c r="Q5679" t="s">
        <v>100</v>
      </c>
      <c r="R5679" t="s">
        <v>40</v>
      </c>
      <c r="S5679" t="s">
        <v>101</v>
      </c>
      <c r="T5679" t="s">
        <v>593</v>
      </c>
      <c r="U5679" t="s">
        <v>1190</v>
      </c>
      <c r="V5679">
        <f>YEAR(sales_order1[[#This Row],[date]])</f>
        <v>2022</v>
      </c>
      <c r="W5679" t="str">
        <f>TEXT(sales_order1[[#This Row],[date]], "Mmm")</f>
        <v>Jun</v>
      </c>
      <c r="X5679">
        <f>VALUE(TEXT(sales_order1[[#This Row],[date]], "D"))</f>
        <v>30</v>
      </c>
      <c r="Y5679">
        <v>26</v>
      </c>
    </row>
    <row r="5680" spans="1:25" x14ac:dyDescent="0.25">
      <c r="A5680" s="1">
        <v>44742</v>
      </c>
      <c r="B5680">
        <v>71277</v>
      </c>
      <c r="C5680" t="s">
        <v>256</v>
      </c>
      <c r="D5680" t="str">
        <f>VLOOKUP(sales_order1[[#This Row],[itemCode]],product_details3!B:C,2,0)</f>
        <v>MSKC50</v>
      </c>
      <c r="E5680" t="s">
        <v>257</v>
      </c>
      <c r="F5680" t="s">
        <v>137</v>
      </c>
      <c r="G5680">
        <v>100</v>
      </c>
      <c r="H5680">
        <v>11.95</v>
      </c>
      <c r="I5680">
        <v>1195</v>
      </c>
      <c r="J5680">
        <v>5.2</v>
      </c>
      <c r="K5680">
        <v>520</v>
      </c>
      <c r="L5680">
        <v>6.75</v>
      </c>
      <c r="M5680">
        <v>0.56485355648535562</v>
      </c>
      <c r="N5680">
        <v>675</v>
      </c>
      <c r="O5680" t="s">
        <v>354</v>
      </c>
      <c r="P5680" t="s">
        <v>355</v>
      </c>
      <c r="Q5680" t="s">
        <v>119</v>
      </c>
      <c r="R5680" t="s">
        <v>40</v>
      </c>
      <c r="S5680" t="s">
        <v>356</v>
      </c>
      <c r="T5680" t="s">
        <v>357</v>
      </c>
      <c r="U5680" t="s">
        <v>1190</v>
      </c>
      <c r="V5680">
        <f>YEAR(sales_order1[[#This Row],[date]])</f>
        <v>2022</v>
      </c>
      <c r="W5680" t="str">
        <f>TEXT(sales_order1[[#This Row],[date]], "Mmm")</f>
        <v>Jun</v>
      </c>
      <c r="X5680">
        <f>VALUE(TEXT(sales_order1[[#This Row],[date]], "D"))</f>
        <v>30</v>
      </c>
      <c r="Y5680">
        <v>26</v>
      </c>
    </row>
    <row r="5681" spans="1:25" x14ac:dyDescent="0.25">
      <c r="A5681" s="1">
        <v>44742</v>
      </c>
      <c r="B5681">
        <v>71278</v>
      </c>
      <c r="C5681" t="s">
        <v>320</v>
      </c>
      <c r="D5681" t="str">
        <f>VLOOKUP(sales_order1[[#This Row],[itemCode]],product_details3!B:C,2,0)</f>
        <v>SCR50+100</v>
      </c>
      <c r="E5681" t="s">
        <v>321</v>
      </c>
      <c r="F5681" t="s">
        <v>61</v>
      </c>
      <c r="G5681">
        <v>100</v>
      </c>
      <c r="H5681">
        <v>26.25</v>
      </c>
      <c r="I5681">
        <v>2625</v>
      </c>
      <c r="J5681">
        <v>7.75</v>
      </c>
      <c r="K5681">
        <v>775</v>
      </c>
      <c r="L5681">
        <v>18.5</v>
      </c>
      <c r="M5681">
        <v>0.70476190476190481</v>
      </c>
      <c r="N5681">
        <v>1850</v>
      </c>
      <c r="O5681" t="s">
        <v>845</v>
      </c>
      <c r="P5681" t="s">
        <v>846</v>
      </c>
      <c r="Q5681" t="s">
        <v>271</v>
      </c>
      <c r="R5681" t="s">
        <v>56</v>
      </c>
      <c r="S5681" t="s">
        <v>192</v>
      </c>
      <c r="T5681" t="s">
        <v>272</v>
      </c>
      <c r="U5681" t="s">
        <v>1191</v>
      </c>
      <c r="V5681">
        <f>YEAR(sales_order1[[#This Row],[date]])</f>
        <v>2022</v>
      </c>
      <c r="W5681" t="str">
        <f>TEXT(sales_order1[[#This Row],[date]], "Mmm")</f>
        <v>Jun</v>
      </c>
      <c r="X5681">
        <f>VALUE(TEXT(sales_order1[[#This Row],[date]], "D"))</f>
        <v>30</v>
      </c>
      <c r="Y5681">
        <v>26</v>
      </c>
    </row>
    <row r="5682" spans="1:25" x14ac:dyDescent="0.25">
      <c r="A5682" s="1">
        <v>44742</v>
      </c>
      <c r="B5682">
        <v>71279</v>
      </c>
      <c r="C5682" t="s">
        <v>51</v>
      </c>
      <c r="D5682" t="str">
        <f>VLOOKUP(sales_order1[[#This Row],[itemCode]],product_details3!B:C,2,0)</f>
        <v>MSTH50</v>
      </c>
      <c r="E5682" t="s">
        <v>52</v>
      </c>
      <c r="F5682" t="s">
        <v>21</v>
      </c>
      <c r="G5682">
        <v>200</v>
      </c>
      <c r="H5682">
        <v>15.75</v>
      </c>
      <c r="I5682">
        <v>3150</v>
      </c>
      <c r="J5682">
        <v>4.45</v>
      </c>
      <c r="K5682">
        <v>890</v>
      </c>
      <c r="L5682">
        <v>11.3</v>
      </c>
      <c r="M5682">
        <v>0.71746031746031746</v>
      </c>
      <c r="N5682">
        <v>2260</v>
      </c>
      <c r="O5682" t="s">
        <v>82</v>
      </c>
      <c r="P5682" t="s">
        <v>83</v>
      </c>
      <c r="Q5682" t="s">
        <v>64</v>
      </c>
      <c r="R5682" t="s">
        <v>40</v>
      </c>
      <c r="S5682" t="s">
        <v>84</v>
      </c>
      <c r="T5682" t="s">
        <v>85</v>
      </c>
      <c r="U5682" t="s">
        <v>1189</v>
      </c>
      <c r="V5682">
        <f>YEAR(sales_order1[[#This Row],[date]])</f>
        <v>2022</v>
      </c>
      <c r="W5682" t="str">
        <f>TEXT(sales_order1[[#This Row],[date]], "Mmm")</f>
        <v>Jun</v>
      </c>
      <c r="X5682">
        <f>VALUE(TEXT(sales_order1[[#This Row],[date]], "D"))</f>
        <v>30</v>
      </c>
      <c r="Y5682">
        <v>26</v>
      </c>
    </row>
    <row r="5683" spans="1:25" x14ac:dyDescent="0.25">
      <c r="A5683" s="1">
        <v>44743</v>
      </c>
      <c r="B5683">
        <v>71280</v>
      </c>
      <c r="C5683" t="s">
        <v>43</v>
      </c>
      <c r="D5683" t="str">
        <f>VLOOKUP(sales_order1[[#This Row],[itemCode]],product_details3!B:C,2,0)</f>
        <v>CLNG200</v>
      </c>
      <c r="E5683" t="s">
        <v>44</v>
      </c>
      <c r="F5683" t="s">
        <v>45</v>
      </c>
      <c r="G5683">
        <v>50</v>
      </c>
      <c r="H5683">
        <v>21.25</v>
      </c>
      <c r="I5683">
        <v>1062.5</v>
      </c>
      <c r="J5683">
        <v>7.75</v>
      </c>
      <c r="K5683">
        <v>387.5</v>
      </c>
      <c r="L5683">
        <v>13.5</v>
      </c>
      <c r="M5683">
        <v>0.63529411764705879</v>
      </c>
      <c r="N5683">
        <v>675</v>
      </c>
      <c r="O5683" t="s">
        <v>805</v>
      </c>
      <c r="P5683" t="s">
        <v>806</v>
      </c>
      <c r="Q5683" t="s">
        <v>100</v>
      </c>
      <c r="R5683" t="s">
        <v>40</v>
      </c>
      <c r="S5683" t="s">
        <v>101</v>
      </c>
      <c r="T5683" t="s">
        <v>169</v>
      </c>
      <c r="U5683" t="s">
        <v>1190</v>
      </c>
      <c r="V5683">
        <f>YEAR(sales_order1[[#This Row],[date]])</f>
        <v>2022</v>
      </c>
      <c r="W5683" t="str">
        <f>TEXT(sales_order1[[#This Row],[date]], "Mmm")</f>
        <v>Jul</v>
      </c>
      <c r="X5683">
        <f>VALUE(TEXT(sales_order1[[#This Row],[date]], "D"))</f>
        <v>1</v>
      </c>
      <c r="Y5683">
        <v>26</v>
      </c>
    </row>
    <row r="5684" spans="1:25" x14ac:dyDescent="0.25">
      <c r="A5684" s="1">
        <v>44743</v>
      </c>
      <c r="B5684">
        <v>71281</v>
      </c>
      <c r="C5684" t="s">
        <v>135</v>
      </c>
      <c r="D5684" t="str">
        <f>VLOOKUP(sales_order1[[#This Row],[itemCode]],product_details3!B:C,2,0)</f>
        <v>MSKSH</v>
      </c>
      <c r="E5684" t="s">
        <v>136</v>
      </c>
      <c r="F5684" t="s">
        <v>137</v>
      </c>
      <c r="G5684">
        <v>300</v>
      </c>
      <c r="H5684">
        <v>18.75</v>
      </c>
      <c r="I5684">
        <v>5625</v>
      </c>
      <c r="J5684">
        <v>7.45</v>
      </c>
      <c r="K5684">
        <v>2235</v>
      </c>
      <c r="L5684">
        <v>11.3</v>
      </c>
      <c r="M5684">
        <v>0.60266666666666668</v>
      </c>
      <c r="N5684">
        <v>3390</v>
      </c>
      <c r="O5684" t="s">
        <v>196</v>
      </c>
      <c r="P5684" t="s">
        <v>197</v>
      </c>
      <c r="Q5684" t="s">
        <v>132</v>
      </c>
      <c r="R5684" t="s">
        <v>56</v>
      </c>
      <c r="S5684" t="s">
        <v>133</v>
      </c>
      <c r="T5684" t="s">
        <v>198</v>
      </c>
      <c r="U5684" t="s">
        <v>1191</v>
      </c>
      <c r="V5684">
        <f>YEAR(sales_order1[[#This Row],[date]])</f>
        <v>2022</v>
      </c>
      <c r="W5684" t="str">
        <f>TEXT(sales_order1[[#This Row],[date]], "Mmm")</f>
        <v>Jul</v>
      </c>
      <c r="X5684">
        <f>VALUE(TEXT(sales_order1[[#This Row],[date]], "D"))</f>
        <v>1</v>
      </c>
      <c r="Y5684">
        <v>26</v>
      </c>
    </row>
    <row r="5685" spans="1:25" x14ac:dyDescent="0.25">
      <c r="A5685" s="1">
        <v>44743</v>
      </c>
      <c r="B5685">
        <v>71282</v>
      </c>
      <c r="C5685" t="s">
        <v>335</v>
      </c>
      <c r="D5685" t="str">
        <f>VLOOKUP(sales_order1[[#This Row],[itemCode]],product_details3!B:C,2,0)</f>
        <v>CLNF50</v>
      </c>
      <c r="E5685" t="s">
        <v>336</v>
      </c>
      <c r="F5685" t="s">
        <v>45</v>
      </c>
      <c r="G5685">
        <v>100</v>
      </c>
      <c r="H5685">
        <v>7.3</v>
      </c>
      <c r="I5685">
        <v>730</v>
      </c>
      <c r="J5685">
        <v>2.8</v>
      </c>
      <c r="K5685">
        <v>280</v>
      </c>
      <c r="L5685">
        <v>4.5</v>
      </c>
      <c r="M5685">
        <v>0.61643835616438358</v>
      </c>
      <c r="N5685">
        <v>450</v>
      </c>
      <c r="O5685" t="s">
        <v>636</v>
      </c>
      <c r="P5685" t="s">
        <v>637</v>
      </c>
      <c r="Q5685" t="s">
        <v>378</v>
      </c>
      <c r="R5685" t="s">
        <v>72</v>
      </c>
      <c r="S5685" t="s">
        <v>638</v>
      </c>
      <c r="T5685" t="s">
        <v>639</v>
      </c>
      <c r="U5685" t="s">
        <v>1188</v>
      </c>
      <c r="V5685">
        <f>YEAR(sales_order1[[#This Row],[date]])</f>
        <v>2022</v>
      </c>
      <c r="W5685" t="str">
        <f>TEXT(sales_order1[[#This Row],[date]], "Mmm")</f>
        <v>Jul</v>
      </c>
      <c r="X5685">
        <f>VALUE(TEXT(sales_order1[[#This Row],[date]], "D"))</f>
        <v>1</v>
      </c>
      <c r="Y5685">
        <v>26</v>
      </c>
    </row>
    <row r="5686" spans="1:25" x14ac:dyDescent="0.25">
      <c r="A5686" s="1">
        <v>44743</v>
      </c>
      <c r="B5686">
        <v>71283</v>
      </c>
      <c r="C5686" t="s">
        <v>103</v>
      </c>
      <c r="D5686" t="str">
        <f>VLOOKUP(sales_order1[[#This Row],[itemCode]],product_details3!B:C,2,0)</f>
        <v>SCRT50</v>
      </c>
      <c r="E5686" t="s">
        <v>104</v>
      </c>
      <c r="F5686" t="s">
        <v>61</v>
      </c>
      <c r="G5686">
        <v>450</v>
      </c>
      <c r="H5686">
        <v>16.95</v>
      </c>
      <c r="I5686">
        <v>7627.5</v>
      </c>
      <c r="J5686">
        <v>5.2</v>
      </c>
      <c r="K5686">
        <v>2340</v>
      </c>
      <c r="L5686">
        <v>11.75</v>
      </c>
      <c r="M5686">
        <v>0.69321533923303835</v>
      </c>
      <c r="N5686">
        <v>5287.5</v>
      </c>
      <c r="O5686" t="s">
        <v>211</v>
      </c>
      <c r="P5686" t="s">
        <v>212</v>
      </c>
      <c r="Q5686" t="s">
        <v>213</v>
      </c>
      <c r="R5686" t="s">
        <v>25</v>
      </c>
      <c r="S5686" t="s">
        <v>214</v>
      </c>
      <c r="T5686" t="s">
        <v>215</v>
      </c>
      <c r="U5686" t="s">
        <v>1191</v>
      </c>
      <c r="V5686">
        <f>YEAR(sales_order1[[#This Row],[date]])</f>
        <v>2022</v>
      </c>
      <c r="W5686" t="str">
        <f>TEXT(sales_order1[[#This Row],[date]], "Mmm")</f>
        <v>Jul</v>
      </c>
      <c r="X5686">
        <f>VALUE(TEXT(sales_order1[[#This Row],[date]], "D"))</f>
        <v>1</v>
      </c>
      <c r="Y5686">
        <v>26</v>
      </c>
    </row>
    <row r="5687" spans="1:25" x14ac:dyDescent="0.25">
      <c r="A5687" s="1">
        <v>44743</v>
      </c>
      <c r="B5687">
        <v>71284</v>
      </c>
      <c r="C5687" t="s">
        <v>19</v>
      </c>
      <c r="D5687" t="str">
        <f>VLOOKUP(sales_order1[[#This Row],[itemCode]],product_details3!B:C,2,0)</f>
        <v>MSTH100</v>
      </c>
      <c r="E5687" t="s">
        <v>20</v>
      </c>
      <c r="F5687" t="s">
        <v>21</v>
      </c>
      <c r="G5687">
        <v>200</v>
      </c>
      <c r="H5687">
        <v>26.25</v>
      </c>
      <c r="I5687">
        <v>5250</v>
      </c>
      <c r="J5687">
        <v>7.75</v>
      </c>
      <c r="K5687">
        <v>1550</v>
      </c>
      <c r="L5687">
        <v>18.5</v>
      </c>
      <c r="M5687">
        <v>0.70476190476190481</v>
      </c>
      <c r="N5687">
        <v>3700</v>
      </c>
      <c r="O5687" t="s">
        <v>769</v>
      </c>
      <c r="P5687" t="s">
        <v>770</v>
      </c>
      <c r="Q5687" t="s">
        <v>378</v>
      </c>
      <c r="R5687" t="s">
        <v>72</v>
      </c>
      <c r="S5687" t="s">
        <v>545</v>
      </c>
      <c r="T5687" t="s">
        <v>546</v>
      </c>
      <c r="U5687" t="s">
        <v>1188</v>
      </c>
      <c r="V5687">
        <f>YEAR(sales_order1[[#This Row],[date]])</f>
        <v>2022</v>
      </c>
      <c r="W5687" t="str">
        <f>TEXT(sales_order1[[#This Row],[date]], "Mmm")</f>
        <v>Jul</v>
      </c>
      <c r="X5687">
        <f>VALUE(TEXT(sales_order1[[#This Row],[date]], "D"))</f>
        <v>1</v>
      </c>
      <c r="Y5687">
        <v>26</v>
      </c>
    </row>
    <row r="5688" spans="1:25" x14ac:dyDescent="0.25">
      <c r="A5688" s="1">
        <v>44743</v>
      </c>
      <c r="B5688">
        <v>71285</v>
      </c>
      <c r="C5688" t="s">
        <v>19</v>
      </c>
      <c r="D5688" t="str">
        <f>VLOOKUP(sales_order1[[#This Row],[itemCode]],product_details3!B:C,2,0)</f>
        <v>MSTH100</v>
      </c>
      <c r="E5688" t="s">
        <v>20</v>
      </c>
      <c r="F5688" t="s">
        <v>21</v>
      </c>
      <c r="G5688">
        <v>100</v>
      </c>
      <c r="H5688">
        <v>26.25</v>
      </c>
      <c r="I5688">
        <v>2625</v>
      </c>
      <c r="J5688">
        <v>7.75</v>
      </c>
      <c r="K5688">
        <v>775</v>
      </c>
      <c r="L5688">
        <v>18.5</v>
      </c>
      <c r="M5688">
        <v>0.70476190476190481</v>
      </c>
      <c r="N5688">
        <v>1850</v>
      </c>
      <c r="O5688" t="s">
        <v>451</v>
      </c>
      <c r="P5688" t="s">
        <v>452</v>
      </c>
      <c r="Q5688" t="s">
        <v>271</v>
      </c>
      <c r="R5688" t="s">
        <v>56</v>
      </c>
      <c r="S5688" t="s">
        <v>192</v>
      </c>
      <c r="T5688" t="s">
        <v>453</v>
      </c>
      <c r="U5688" t="s">
        <v>1191</v>
      </c>
      <c r="V5688">
        <f>YEAR(sales_order1[[#This Row],[date]])</f>
        <v>2022</v>
      </c>
      <c r="W5688" t="str">
        <f>TEXT(sales_order1[[#This Row],[date]], "Mmm")</f>
        <v>Jul</v>
      </c>
      <c r="X5688">
        <f>VALUE(TEXT(sales_order1[[#This Row],[date]], "D"))</f>
        <v>1</v>
      </c>
      <c r="Y5688">
        <v>26</v>
      </c>
    </row>
    <row r="5689" spans="1:25" x14ac:dyDescent="0.25">
      <c r="A5689" s="1">
        <v>44743</v>
      </c>
      <c r="B5689">
        <v>71286</v>
      </c>
      <c r="C5689" t="s">
        <v>51</v>
      </c>
      <c r="D5689" t="str">
        <f>VLOOKUP(sales_order1[[#This Row],[itemCode]],product_details3!B:C,2,0)</f>
        <v>MSTH50</v>
      </c>
      <c r="E5689" t="s">
        <v>52</v>
      </c>
      <c r="F5689" t="s">
        <v>21</v>
      </c>
      <c r="G5689">
        <v>100</v>
      </c>
      <c r="H5689">
        <v>15.75</v>
      </c>
      <c r="I5689">
        <v>1575</v>
      </c>
      <c r="J5689">
        <v>4.45</v>
      </c>
      <c r="K5689">
        <v>445</v>
      </c>
      <c r="L5689">
        <v>11.3</v>
      </c>
      <c r="M5689">
        <v>0.71746031746031746</v>
      </c>
      <c r="N5689">
        <v>1130</v>
      </c>
      <c r="O5689" t="s">
        <v>706</v>
      </c>
      <c r="P5689" t="s">
        <v>707</v>
      </c>
      <c r="Q5689" t="s">
        <v>132</v>
      </c>
      <c r="R5689" t="s">
        <v>56</v>
      </c>
      <c r="S5689" t="s">
        <v>133</v>
      </c>
      <c r="T5689" t="s">
        <v>708</v>
      </c>
      <c r="U5689" t="s">
        <v>1191</v>
      </c>
      <c r="V5689">
        <f>YEAR(sales_order1[[#This Row],[date]])</f>
        <v>2022</v>
      </c>
      <c r="W5689" t="str">
        <f>TEXT(sales_order1[[#This Row],[date]], "Mmm")</f>
        <v>Jul</v>
      </c>
      <c r="X5689">
        <f>VALUE(TEXT(sales_order1[[#This Row],[date]], "D"))</f>
        <v>1</v>
      </c>
      <c r="Y5689">
        <v>26</v>
      </c>
    </row>
    <row r="5690" spans="1:25" x14ac:dyDescent="0.25">
      <c r="A5690" s="1">
        <v>44743</v>
      </c>
      <c r="B5690">
        <v>71287</v>
      </c>
      <c r="C5690" t="s">
        <v>103</v>
      </c>
      <c r="D5690" t="str">
        <f>VLOOKUP(sales_order1[[#This Row],[itemCode]],product_details3!B:C,2,0)</f>
        <v>SCRT50</v>
      </c>
      <c r="E5690" t="s">
        <v>104</v>
      </c>
      <c r="F5690" t="s">
        <v>61</v>
      </c>
      <c r="G5690">
        <v>350</v>
      </c>
      <c r="H5690">
        <v>16.95</v>
      </c>
      <c r="I5690">
        <v>5932.5</v>
      </c>
      <c r="J5690">
        <v>5.2</v>
      </c>
      <c r="K5690">
        <v>1820</v>
      </c>
      <c r="L5690">
        <v>11.75</v>
      </c>
      <c r="M5690">
        <v>0.69321533923303835</v>
      </c>
      <c r="N5690">
        <v>4112.5</v>
      </c>
      <c r="O5690" t="s">
        <v>167</v>
      </c>
      <c r="P5690" t="s">
        <v>168</v>
      </c>
      <c r="Q5690" t="s">
        <v>100</v>
      </c>
      <c r="R5690" t="s">
        <v>40</v>
      </c>
      <c r="S5690" t="s">
        <v>101</v>
      </c>
      <c r="T5690" t="s">
        <v>169</v>
      </c>
      <c r="U5690" t="s">
        <v>1190</v>
      </c>
      <c r="V5690">
        <f>YEAR(sales_order1[[#This Row],[date]])</f>
        <v>2022</v>
      </c>
      <c r="W5690" t="str">
        <f>TEXT(sales_order1[[#This Row],[date]], "Mmm")</f>
        <v>Jul</v>
      </c>
      <c r="X5690">
        <f>VALUE(TEXT(sales_order1[[#This Row],[date]], "D"))</f>
        <v>1</v>
      </c>
      <c r="Y5690">
        <v>26</v>
      </c>
    </row>
    <row r="5691" spans="1:25" x14ac:dyDescent="0.25">
      <c r="A5691" s="1">
        <v>44743</v>
      </c>
      <c r="B5691">
        <v>71288</v>
      </c>
      <c r="C5691" t="s">
        <v>325</v>
      </c>
      <c r="D5691" t="str">
        <f>VLOOKUP(sales_order1[[#This Row],[itemCode]],product_details3!B:C,2,0)</f>
        <v>EXFG100</v>
      </c>
      <c r="E5691" t="s">
        <v>326</v>
      </c>
      <c r="F5691" t="s">
        <v>183</v>
      </c>
      <c r="G5691">
        <v>100</v>
      </c>
      <c r="H5691">
        <v>20.75</v>
      </c>
      <c r="I5691">
        <v>2075</v>
      </c>
      <c r="J5691">
        <v>7.45</v>
      </c>
      <c r="K5691">
        <v>745</v>
      </c>
      <c r="L5691">
        <v>13.3</v>
      </c>
      <c r="M5691">
        <v>0.64096385542168677</v>
      </c>
      <c r="N5691">
        <v>1330</v>
      </c>
      <c r="O5691" t="s">
        <v>712</v>
      </c>
      <c r="P5691" t="s">
        <v>713</v>
      </c>
      <c r="Q5691" t="s">
        <v>218</v>
      </c>
      <c r="R5691" t="s">
        <v>40</v>
      </c>
      <c r="S5691" t="s">
        <v>219</v>
      </c>
      <c r="T5691" t="s">
        <v>575</v>
      </c>
      <c r="U5691" t="s">
        <v>1190</v>
      </c>
      <c r="V5691">
        <f>YEAR(sales_order1[[#This Row],[date]])</f>
        <v>2022</v>
      </c>
      <c r="W5691" t="str">
        <f>TEXT(sales_order1[[#This Row],[date]], "Mmm")</f>
        <v>Jul</v>
      </c>
      <c r="X5691">
        <f>VALUE(TEXT(sales_order1[[#This Row],[date]], "D"))</f>
        <v>1</v>
      </c>
      <c r="Y5691">
        <v>26</v>
      </c>
    </row>
    <row r="5692" spans="1:25" x14ac:dyDescent="0.25">
      <c r="A5692" s="1">
        <v>44743</v>
      </c>
      <c r="B5692">
        <v>71289</v>
      </c>
      <c r="C5692" t="s">
        <v>194</v>
      </c>
      <c r="D5692" t="str">
        <f>VLOOKUP(sales_order1[[#This Row],[itemCode]],product_details3!B:C,2,0)</f>
        <v>CLNG150</v>
      </c>
      <c r="E5692" t="s">
        <v>195</v>
      </c>
      <c r="F5692" t="s">
        <v>45</v>
      </c>
      <c r="G5692">
        <v>200</v>
      </c>
      <c r="H5692">
        <v>12.75</v>
      </c>
      <c r="I5692">
        <v>2550</v>
      </c>
      <c r="J5692">
        <v>4.45</v>
      </c>
      <c r="K5692">
        <v>890</v>
      </c>
      <c r="L5692">
        <v>8.3000000000000007</v>
      </c>
      <c r="M5692">
        <v>0.65098039215686276</v>
      </c>
      <c r="N5692">
        <v>1660</v>
      </c>
      <c r="O5692" t="s">
        <v>600</v>
      </c>
      <c r="P5692" t="s">
        <v>601</v>
      </c>
      <c r="Q5692" t="s">
        <v>100</v>
      </c>
      <c r="R5692" t="s">
        <v>40</v>
      </c>
      <c r="S5692" t="s">
        <v>101</v>
      </c>
      <c r="T5692" t="s">
        <v>602</v>
      </c>
      <c r="U5692" t="s">
        <v>1190</v>
      </c>
      <c r="V5692">
        <f>YEAR(sales_order1[[#This Row],[date]])</f>
        <v>2022</v>
      </c>
      <c r="W5692" t="str">
        <f>TEXT(sales_order1[[#This Row],[date]], "Mmm")</f>
        <v>Jul</v>
      </c>
      <c r="X5692">
        <f>VALUE(TEXT(sales_order1[[#This Row],[date]], "D"))</f>
        <v>1</v>
      </c>
      <c r="Y5692">
        <v>26</v>
      </c>
    </row>
    <row r="5693" spans="1:25" x14ac:dyDescent="0.25">
      <c r="A5693" s="1">
        <v>44743</v>
      </c>
      <c r="B5693">
        <v>71290</v>
      </c>
      <c r="C5693" t="s">
        <v>335</v>
      </c>
      <c r="D5693" t="str">
        <f>VLOOKUP(sales_order1[[#This Row],[itemCode]],product_details3!B:C,2,0)</f>
        <v>CLNF50</v>
      </c>
      <c r="E5693" t="s">
        <v>336</v>
      </c>
      <c r="F5693" t="s">
        <v>45</v>
      </c>
      <c r="G5693">
        <v>50</v>
      </c>
      <c r="H5693">
        <v>7.3</v>
      </c>
      <c r="I5693">
        <v>365</v>
      </c>
      <c r="J5693">
        <v>2.8</v>
      </c>
      <c r="K5693">
        <v>140</v>
      </c>
      <c r="L5693">
        <v>4.5</v>
      </c>
      <c r="M5693">
        <v>0.61643835616438358</v>
      </c>
      <c r="N5693">
        <v>225</v>
      </c>
      <c r="O5693" t="s">
        <v>773</v>
      </c>
      <c r="P5693" t="s">
        <v>774</v>
      </c>
      <c r="Q5693" t="s">
        <v>239</v>
      </c>
      <c r="R5693" t="s">
        <v>112</v>
      </c>
      <c r="S5693" t="s">
        <v>368</v>
      </c>
      <c r="T5693" t="s">
        <v>599</v>
      </c>
      <c r="U5693" t="s">
        <v>1189</v>
      </c>
      <c r="V5693">
        <f>YEAR(sales_order1[[#This Row],[date]])</f>
        <v>2022</v>
      </c>
      <c r="W5693" t="str">
        <f>TEXT(sales_order1[[#This Row],[date]], "Mmm")</f>
        <v>Jul</v>
      </c>
      <c r="X5693">
        <f>VALUE(TEXT(sales_order1[[#This Row],[date]], "D"))</f>
        <v>1</v>
      </c>
      <c r="Y5693">
        <v>26</v>
      </c>
    </row>
    <row r="5694" spans="1:25" x14ac:dyDescent="0.25">
      <c r="A5694" s="1">
        <v>44746</v>
      </c>
      <c r="B5694">
        <v>71291</v>
      </c>
      <c r="C5694" t="s">
        <v>209</v>
      </c>
      <c r="D5694" t="str">
        <f>VLOOKUP(sales_order1[[#This Row],[itemCode]],product_details3!B:C,2,0)</f>
        <v>CLNG50</v>
      </c>
      <c r="E5694" t="s">
        <v>210</v>
      </c>
      <c r="F5694" t="s">
        <v>45</v>
      </c>
      <c r="G5694">
        <v>100</v>
      </c>
      <c r="H5694">
        <v>6.5</v>
      </c>
      <c r="I5694">
        <v>650</v>
      </c>
      <c r="J5694">
        <v>2.2999999999999998</v>
      </c>
      <c r="K5694">
        <v>230</v>
      </c>
      <c r="L5694">
        <v>4.2</v>
      </c>
      <c r="M5694">
        <v>0.64615384615384619</v>
      </c>
      <c r="N5694">
        <v>420</v>
      </c>
      <c r="O5694" t="s">
        <v>469</v>
      </c>
      <c r="P5694" t="s">
        <v>470</v>
      </c>
      <c r="Q5694" t="s">
        <v>160</v>
      </c>
      <c r="R5694" t="s">
        <v>112</v>
      </c>
      <c r="S5694" t="s">
        <v>161</v>
      </c>
      <c r="T5694" t="s">
        <v>471</v>
      </c>
      <c r="U5694" t="s">
        <v>1189</v>
      </c>
      <c r="V5694">
        <f>YEAR(sales_order1[[#This Row],[date]])</f>
        <v>2022</v>
      </c>
      <c r="W5694" t="str">
        <f>TEXT(sales_order1[[#This Row],[date]], "Mmm")</f>
        <v>Jul</v>
      </c>
      <c r="X5694">
        <f>VALUE(TEXT(sales_order1[[#This Row],[date]], "D"))</f>
        <v>4</v>
      </c>
      <c r="Y5694">
        <v>27</v>
      </c>
    </row>
    <row r="5695" spans="1:25" x14ac:dyDescent="0.25">
      <c r="A5695" s="1">
        <v>44746</v>
      </c>
      <c r="B5695">
        <v>71292</v>
      </c>
      <c r="C5695" t="s">
        <v>28</v>
      </c>
      <c r="D5695" t="str">
        <f>VLOOKUP(sales_order1[[#This Row],[itemCode]],product_details3!B:C,2,0)</f>
        <v>SRMC30</v>
      </c>
      <c r="E5695" t="s">
        <v>29</v>
      </c>
      <c r="F5695" t="s">
        <v>30</v>
      </c>
      <c r="G5695">
        <v>50</v>
      </c>
      <c r="H5695">
        <v>22.6</v>
      </c>
      <c r="I5695">
        <v>1130</v>
      </c>
      <c r="J5695">
        <v>7.6</v>
      </c>
      <c r="K5695">
        <v>380</v>
      </c>
      <c r="L5695">
        <v>15</v>
      </c>
      <c r="M5695">
        <v>0.66371681415929207</v>
      </c>
      <c r="N5695">
        <v>750</v>
      </c>
      <c r="O5695" t="s">
        <v>830</v>
      </c>
      <c r="P5695" t="s">
        <v>831</v>
      </c>
      <c r="Q5695" t="s">
        <v>160</v>
      </c>
      <c r="R5695" t="s">
        <v>112</v>
      </c>
      <c r="S5695" t="s">
        <v>297</v>
      </c>
      <c r="T5695" t="s">
        <v>298</v>
      </c>
      <c r="U5695" t="s">
        <v>1189</v>
      </c>
      <c r="V5695">
        <f>YEAR(sales_order1[[#This Row],[date]])</f>
        <v>2022</v>
      </c>
      <c r="W5695" t="str">
        <f>TEXT(sales_order1[[#This Row],[date]], "Mmm")</f>
        <v>Jul</v>
      </c>
      <c r="X5695">
        <f>VALUE(TEXT(sales_order1[[#This Row],[date]], "D"))</f>
        <v>4</v>
      </c>
      <c r="Y5695">
        <v>27</v>
      </c>
    </row>
    <row r="5696" spans="1:25" x14ac:dyDescent="0.25">
      <c r="A5696" s="1">
        <v>44746</v>
      </c>
      <c r="B5696">
        <v>71293</v>
      </c>
      <c r="C5696" t="s">
        <v>19</v>
      </c>
      <c r="D5696" t="str">
        <f>VLOOKUP(sales_order1[[#This Row],[itemCode]],product_details3!B:C,2,0)</f>
        <v>MSTH100</v>
      </c>
      <c r="E5696" t="s">
        <v>20</v>
      </c>
      <c r="F5696" t="s">
        <v>21</v>
      </c>
      <c r="G5696">
        <v>150</v>
      </c>
      <c r="H5696">
        <v>26.25</v>
      </c>
      <c r="I5696">
        <v>3937.5</v>
      </c>
      <c r="J5696">
        <v>7.75</v>
      </c>
      <c r="K5696">
        <v>1162.5</v>
      </c>
      <c r="L5696">
        <v>18.5</v>
      </c>
      <c r="M5696">
        <v>0.70476190476190481</v>
      </c>
      <c r="N5696">
        <v>2775</v>
      </c>
      <c r="O5696" t="s">
        <v>295</v>
      </c>
      <c r="P5696" t="s">
        <v>296</v>
      </c>
      <c r="Q5696" t="s">
        <v>160</v>
      </c>
      <c r="R5696" t="s">
        <v>112</v>
      </c>
      <c r="S5696" t="s">
        <v>297</v>
      </c>
      <c r="T5696" t="s">
        <v>298</v>
      </c>
      <c r="U5696" t="s">
        <v>1189</v>
      </c>
      <c r="V5696">
        <f>YEAR(sales_order1[[#This Row],[date]])</f>
        <v>2022</v>
      </c>
      <c r="W5696" t="str">
        <f>TEXT(sales_order1[[#This Row],[date]], "Mmm")</f>
        <v>Jul</v>
      </c>
      <c r="X5696">
        <f>VALUE(TEXT(sales_order1[[#This Row],[date]], "D"))</f>
        <v>4</v>
      </c>
      <c r="Y5696">
        <v>27</v>
      </c>
    </row>
    <row r="5697" spans="1:25" x14ac:dyDescent="0.25">
      <c r="A5697" s="1">
        <v>44746</v>
      </c>
      <c r="B5697">
        <v>71294</v>
      </c>
      <c r="C5697" t="s">
        <v>115</v>
      </c>
      <c r="D5697" t="str">
        <f>VLOOKUP(sales_order1[[#This Row],[itemCode]],product_details3!B:C,2,0)</f>
        <v>SCRS30100</v>
      </c>
      <c r="E5697" t="s">
        <v>116</v>
      </c>
      <c r="F5697" t="s">
        <v>61</v>
      </c>
      <c r="G5697">
        <v>500</v>
      </c>
      <c r="H5697">
        <v>32.75</v>
      </c>
      <c r="I5697">
        <v>16375</v>
      </c>
      <c r="J5697">
        <v>11.25</v>
      </c>
      <c r="K5697">
        <v>5625</v>
      </c>
      <c r="L5697">
        <v>21.5</v>
      </c>
      <c r="M5697">
        <v>0.65648854961832059</v>
      </c>
      <c r="N5697">
        <v>10750</v>
      </c>
      <c r="O5697" t="s">
        <v>525</v>
      </c>
      <c r="P5697" t="s">
        <v>526</v>
      </c>
      <c r="Q5697" t="s">
        <v>111</v>
      </c>
      <c r="R5697" t="s">
        <v>112</v>
      </c>
      <c r="S5697" t="s">
        <v>113</v>
      </c>
      <c r="T5697" t="s">
        <v>527</v>
      </c>
      <c r="U5697" t="s">
        <v>1189</v>
      </c>
      <c r="V5697">
        <f>YEAR(sales_order1[[#This Row],[date]])</f>
        <v>2022</v>
      </c>
      <c r="W5697" t="str">
        <f>TEXT(sales_order1[[#This Row],[date]], "Mmm")</f>
        <v>Jul</v>
      </c>
      <c r="X5697">
        <f>VALUE(TEXT(sales_order1[[#This Row],[date]], "D"))</f>
        <v>4</v>
      </c>
      <c r="Y5697">
        <v>27</v>
      </c>
    </row>
    <row r="5698" spans="1:25" x14ac:dyDescent="0.25">
      <c r="A5698" s="1">
        <v>44746</v>
      </c>
      <c r="B5698">
        <v>71295</v>
      </c>
      <c r="C5698" t="s">
        <v>28</v>
      </c>
      <c r="D5698" t="str">
        <f>VLOOKUP(sales_order1[[#This Row],[itemCode]],product_details3!B:C,2,0)</f>
        <v>SRMC30</v>
      </c>
      <c r="E5698" t="s">
        <v>29</v>
      </c>
      <c r="F5698" t="s">
        <v>30</v>
      </c>
      <c r="G5698">
        <v>150</v>
      </c>
      <c r="H5698">
        <v>22.6</v>
      </c>
      <c r="I5698">
        <v>3390</v>
      </c>
      <c r="J5698">
        <v>7.6</v>
      </c>
      <c r="K5698">
        <v>1140</v>
      </c>
      <c r="L5698">
        <v>15</v>
      </c>
      <c r="M5698">
        <v>0.66371681415929207</v>
      </c>
      <c r="N5698">
        <v>2250</v>
      </c>
      <c r="O5698" t="s">
        <v>786</v>
      </c>
      <c r="P5698" t="s">
        <v>787</v>
      </c>
      <c r="Q5698" t="s">
        <v>378</v>
      </c>
      <c r="R5698" t="s">
        <v>72</v>
      </c>
      <c r="S5698" t="s">
        <v>545</v>
      </c>
      <c r="T5698" t="s">
        <v>702</v>
      </c>
      <c r="U5698" t="s">
        <v>1188</v>
      </c>
      <c r="V5698">
        <f>YEAR(sales_order1[[#This Row],[date]])</f>
        <v>2022</v>
      </c>
      <c r="W5698" t="str">
        <f>TEXT(sales_order1[[#This Row],[date]], "Mmm")</f>
        <v>Jul</v>
      </c>
      <c r="X5698">
        <f>VALUE(TEXT(sales_order1[[#This Row],[date]], "D"))</f>
        <v>4</v>
      </c>
      <c r="Y5698">
        <v>27</v>
      </c>
    </row>
    <row r="5699" spans="1:25" x14ac:dyDescent="0.25">
      <c r="A5699" s="1">
        <v>44746</v>
      </c>
      <c r="B5699">
        <v>71296</v>
      </c>
      <c r="C5699" t="s">
        <v>115</v>
      </c>
      <c r="D5699" t="str">
        <f>VLOOKUP(sales_order1[[#This Row],[itemCode]],product_details3!B:C,2,0)</f>
        <v>SCRS30100</v>
      </c>
      <c r="E5699" t="s">
        <v>116</v>
      </c>
      <c r="F5699" t="s">
        <v>61</v>
      </c>
      <c r="G5699">
        <v>150</v>
      </c>
      <c r="H5699">
        <v>32.75</v>
      </c>
      <c r="I5699">
        <v>4912.5</v>
      </c>
      <c r="J5699">
        <v>11.25</v>
      </c>
      <c r="K5699">
        <v>1687.5</v>
      </c>
      <c r="L5699">
        <v>21.5</v>
      </c>
      <c r="M5699">
        <v>0.65648854961832059</v>
      </c>
      <c r="N5699">
        <v>3225</v>
      </c>
      <c r="O5699" t="s">
        <v>676</v>
      </c>
      <c r="P5699" t="s">
        <v>677</v>
      </c>
      <c r="Q5699" t="s">
        <v>93</v>
      </c>
      <c r="R5699" t="s">
        <v>72</v>
      </c>
      <c r="S5699" t="s">
        <v>94</v>
      </c>
      <c r="T5699" t="s">
        <v>678</v>
      </c>
      <c r="U5699" t="s">
        <v>1190</v>
      </c>
      <c r="V5699">
        <f>YEAR(sales_order1[[#This Row],[date]])</f>
        <v>2022</v>
      </c>
      <c r="W5699" t="str">
        <f>TEXT(sales_order1[[#This Row],[date]], "Mmm")</f>
        <v>Jul</v>
      </c>
      <c r="X5699">
        <f>VALUE(TEXT(sales_order1[[#This Row],[date]], "D"))</f>
        <v>4</v>
      </c>
      <c r="Y5699">
        <v>27</v>
      </c>
    </row>
    <row r="5700" spans="1:25" x14ac:dyDescent="0.25">
      <c r="A5700" s="1">
        <v>44746</v>
      </c>
      <c r="B5700">
        <v>71297</v>
      </c>
      <c r="C5700" t="s">
        <v>320</v>
      </c>
      <c r="D5700" t="str">
        <f>VLOOKUP(sales_order1[[#This Row],[itemCode]],product_details3!B:C,2,0)</f>
        <v>SCR50+100</v>
      </c>
      <c r="E5700" t="s">
        <v>321</v>
      </c>
      <c r="F5700" t="s">
        <v>61</v>
      </c>
      <c r="G5700">
        <v>200</v>
      </c>
      <c r="H5700">
        <v>26.25</v>
      </c>
      <c r="I5700">
        <v>5250</v>
      </c>
      <c r="J5700">
        <v>7.75</v>
      </c>
      <c r="K5700">
        <v>1550</v>
      </c>
      <c r="L5700">
        <v>18.5</v>
      </c>
      <c r="M5700">
        <v>0.70476190476190481</v>
      </c>
      <c r="N5700">
        <v>3700</v>
      </c>
      <c r="O5700" t="s">
        <v>392</v>
      </c>
      <c r="P5700" t="s">
        <v>393</v>
      </c>
      <c r="Q5700" t="s">
        <v>264</v>
      </c>
      <c r="R5700" t="s">
        <v>56</v>
      </c>
      <c r="S5700" t="s">
        <v>133</v>
      </c>
      <c r="T5700" t="s">
        <v>394</v>
      </c>
      <c r="U5700" t="s">
        <v>1191</v>
      </c>
      <c r="V5700">
        <f>YEAR(sales_order1[[#This Row],[date]])</f>
        <v>2022</v>
      </c>
      <c r="W5700" t="str">
        <f>TEXT(sales_order1[[#This Row],[date]], "Mmm")</f>
        <v>Jul</v>
      </c>
      <c r="X5700">
        <f>VALUE(TEXT(sales_order1[[#This Row],[date]], "D"))</f>
        <v>4</v>
      </c>
      <c r="Y5700">
        <v>27</v>
      </c>
    </row>
    <row r="5701" spans="1:25" x14ac:dyDescent="0.25">
      <c r="A5701" s="1">
        <v>44746</v>
      </c>
      <c r="B5701">
        <v>71298</v>
      </c>
      <c r="C5701" t="s">
        <v>320</v>
      </c>
      <c r="D5701" t="str">
        <f>VLOOKUP(sales_order1[[#This Row],[itemCode]],product_details3!B:C,2,0)</f>
        <v>SCR50+100</v>
      </c>
      <c r="E5701" t="s">
        <v>321</v>
      </c>
      <c r="F5701" t="s">
        <v>61</v>
      </c>
      <c r="G5701">
        <v>150</v>
      </c>
      <c r="H5701">
        <v>26.25</v>
      </c>
      <c r="I5701">
        <v>3937.5</v>
      </c>
      <c r="J5701">
        <v>7.75</v>
      </c>
      <c r="K5701">
        <v>1162.5</v>
      </c>
      <c r="L5701">
        <v>18.5</v>
      </c>
      <c r="M5701">
        <v>0.70476190476190481</v>
      </c>
      <c r="N5701">
        <v>2775</v>
      </c>
      <c r="O5701" t="s">
        <v>82</v>
      </c>
      <c r="P5701" t="s">
        <v>83</v>
      </c>
      <c r="Q5701" t="s">
        <v>64</v>
      </c>
      <c r="R5701" t="s">
        <v>40</v>
      </c>
      <c r="S5701" t="s">
        <v>84</v>
      </c>
      <c r="T5701" t="s">
        <v>85</v>
      </c>
      <c r="U5701" t="s">
        <v>1189</v>
      </c>
      <c r="V5701">
        <f>YEAR(sales_order1[[#This Row],[date]])</f>
        <v>2022</v>
      </c>
      <c r="W5701" t="str">
        <f>TEXT(sales_order1[[#This Row],[date]], "Mmm")</f>
        <v>Jul</v>
      </c>
      <c r="X5701">
        <f>VALUE(TEXT(sales_order1[[#This Row],[date]], "D"))</f>
        <v>4</v>
      </c>
      <c r="Y5701">
        <v>27</v>
      </c>
    </row>
    <row r="5702" spans="1:25" x14ac:dyDescent="0.25">
      <c r="A5702" s="1">
        <v>44746</v>
      </c>
      <c r="B5702">
        <v>71299</v>
      </c>
      <c r="C5702" t="s">
        <v>86</v>
      </c>
      <c r="D5702" t="str">
        <f>VLOOKUP(sales_order1[[#This Row],[itemCode]],product_details3!B:C,2,0)</f>
        <v>SRMH30</v>
      </c>
      <c r="E5702" t="s">
        <v>87</v>
      </c>
      <c r="F5702" t="s">
        <v>30</v>
      </c>
      <c r="G5702">
        <v>250</v>
      </c>
      <c r="H5702">
        <v>21</v>
      </c>
      <c r="I5702">
        <v>5250</v>
      </c>
      <c r="J5702">
        <v>6.6</v>
      </c>
      <c r="K5702">
        <v>1650</v>
      </c>
      <c r="L5702">
        <v>14.4</v>
      </c>
      <c r="M5702">
        <v>0.68571428571428572</v>
      </c>
      <c r="N5702">
        <v>3600</v>
      </c>
      <c r="O5702" t="s">
        <v>490</v>
      </c>
      <c r="P5702" t="s">
        <v>491</v>
      </c>
      <c r="Q5702" t="s">
        <v>271</v>
      </c>
      <c r="R5702" t="s">
        <v>56</v>
      </c>
      <c r="S5702" t="s">
        <v>192</v>
      </c>
      <c r="T5702" t="s">
        <v>272</v>
      </c>
      <c r="U5702" t="s">
        <v>1191</v>
      </c>
      <c r="V5702">
        <f>YEAR(sales_order1[[#This Row],[date]])</f>
        <v>2022</v>
      </c>
      <c r="W5702" t="str">
        <f>TEXT(sales_order1[[#This Row],[date]], "Mmm")</f>
        <v>Jul</v>
      </c>
      <c r="X5702">
        <f>VALUE(TEXT(sales_order1[[#This Row],[date]], "D"))</f>
        <v>4</v>
      </c>
      <c r="Y5702">
        <v>27</v>
      </c>
    </row>
    <row r="5703" spans="1:25" x14ac:dyDescent="0.25">
      <c r="A5703" s="1">
        <v>44746</v>
      </c>
      <c r="B5703">
        <v>71300</v>
      </c>
      <c r="C5703" t="s">
        <v>67</v>
      </c>
      <c r="D5703" t="str">
        <f>VLOOKUP(sales_order1[[#This Row],[itemCode]],product_details3!B:C,2,0)</f>
        <v>SRMH15</v>
      </c>
      <c r="E5703" t="s">
        <v>68</v>
      </c>
      <c r="F5703" t="s">
        <v>30</v>
      </c>
      <c r="G5703">
        <v>250</v>
      </c>
      <c r="H5703">
        <v>15.75</v>
      </c>
      <c r="I5703">
        <v>3937.5</v>
      </c>
      <c r="J5703">
        <v>5.45</v>
      </c>
      <c r="K5703">
        <v>1362.5</v>
      </c>
      <c r="L5703">
        <v>10.3</v>
      </c>
      <c r="M5703">
        <v>0.65396825396825398</v>
      </c>
      <c r="N5703">
        <v>2575</v>
      </c>
      <c r="O5703" t="s">
        <v>531</v>
      </c>
      <c r="P5703" t="s">
        <v>532</v>
      </c>
      <c r="Q5703" t="s">
        <v>119</v>
      </c>
      <c r="R5703" t="s">
        <v>40</v>
      </c>
      <c r="S5703" t="s">
        <v>120</v>
      </c>
      <c r="T5703" t="s">
        <v>533</v>
      </c>
      <c r="U5703" t="s">
        <v>1190</v>
      </c>
      <c r="V5703">
        <f>YEAR(sales_order1[[#This Row],[date]])</f>
        <v>2022</v>
      </c>
      <c r="W5703" t="str">
        <f>TEXT(sales_order1[[#This Row],[date]], "Mmm")</f>
        <v>Jul</v>
      </c>
      <c r="X5703">
        <f>VALUE(TEXT(sales_order1[[#This Row],[date]], "D"))</f>
        <v>4</v>
      </c>
      <c r="Y5703">
        <v>27</v>
      </c>
    </row>
    <row r="5704" spans="1:25" x14ac:dyDescent="0.25">
      <c r="A5704" s="1">
        <v>44746</v>
      </c>
      <c r="B5704">
        <v>71301</v>
      </c>
      <c r="C5704" t="s">
        <v>28</v>
      </c>
      <c r="D5704" t="str">
        <f>VLOOKUP(sales_order1[[#This Row],[itemCode]],product_details3!B:C,2,0)</f>
        <v>SRMC30</v>
      </c>
      <c r="E5704" t="s">
        <v>29</v>
      </c>
      <c r="F5704" t="s">
        <v>30</v>
      </c>
      <c r="G5704">
        <v>200</v>
      </c>
      <c r="H5704">
        <v>22.6</v>
      </c>
      <c r="I5704">
        <v>4520</v>
      </c>
      <c r="J5704">
        <v>7.6</v>
      </c>
      <c r="K5704">
        <v>1520</v>
      </c>
      <c r="L5704">
        <v>15</v>
      </c>
      <c r="M5704">
        <v>0.66371681415929207</v>
      </c>
      <c r="N5704">
        <v>3000</v>
      </c>
      <c r="O5704" t="s">
        <v>810</v>
      </c>
      <c r="P5704" t="s">
        <v>811</v>
      </c>
      <c r="Q5704" t="s">
        <v>239</v>
      </c>
      <c r="R5704" t="s">
        <v>112</v>
      </c>
      <c r="S5704" t="s">
        <v>368</v>
      </c>
      <c r="T5704" t="s">
        <v>369</v>
      </c>
      <c r="U5704" t="s">
        <v>1189</v>
      </c>
      <c r="V5704">
        <f>YEAR(sales_order1[[#This Row],[date]])</f>
        <v>2022</v>
      </c>
      <c r="W5704" t="str">
        <f>TEXT(sales_order1[[#This Row],[date]], "Mmm")</f>
        <v>Jul</v>
      </c>
      <c r="X5704">
        <f>VALUE(TEXT(sales_order1[[#This Row],[date]], "D"))</f>
        <v>4</v>
      </c>
      <c r="Y5704">
        <v>27</v>
      </c>
    </row>
    <row r="5705" spans="1:25" x14ac:dyDescent="0.25">
      <c r="A5705" s="1">
        <v>44747</v>
      </c>
      <c r="B5705">
        <v>71302</v>
      </c>
      <c r="C5705" t="s">
        <v>51</v>
      </c>
      <c r="D5705" t="str">
        <f>VLOOKUP(sales_order1[[#This Row],[itemCode]],product_details3!B:C,2,0)</f>
        <v>MSTH50</v>
      </c>
      <c r="E5705" t="s">
        <v>52</v>
      </c>
      <c r="F5705" t="s">
        <v>21</v>
      </c>
      <c r="G5705">
        <v>150</v>
      </c>
      <c r="H5705">
        <v>15.75</v>
      </c>
      <c r="I5705">
        <v>2362.5</v>
      </c>
      <c r="J5705">
        <v>4.45</v>
      </c>
      <c r="K5705">
        <v>667.5</v>
      </c>
      <c r="L5705">
        <v>11.3</v>
      </c>
      <c r="M5705">
        <v>0.71746031746031746</v>
      </c>
      <c r="N5705">
        <v>1695</v>
      </c>
      <c r="O5705" t="s">
        <v>237</v>
      </c>
      <c r="P5705" t="s">
        <v>238</v>
      </c>
      <c r="Q5705" t="s">
        <v>239</v>
      </c>
      <c r="R5705" t="s">
        <v>112</v>
      </c>
      <c r="S5705" t="s">
        <v>240</v>
      </c>
      <c r="T5705" t="s">
        <v>241</v>
      </c>
      <c r="U5705" t="s">
        <v>1189</v>
      </c>
      <c r="V5705">
        <f>YEAR(sales_order1[[#This Row],[date]])</f>
        <v>2022</v>
      </c>
      <c r="W5705" t="str">
        <f>TEXT(sales_order1[[#This Row],[date]], "Mmm")</f>
        <v>Jul</v>
      </c>
      <c r="X5705">
        <f>VALUE(TEXT(sales_order1[[#This Row],[date]], "D"))</f>
        <v>5</v>
      </c>
      <c r="Y5705">
        <v>27</v>
      </c>
    </row>
    <row r="5706" spans="1:25" x14ac:dyDescent="0.25">
      <c r="A5706" s="1">
        <v>44747</v>
      </c>
      <c r="B5706">
        <v>71303</v>
      </c>
      <c r="C5706" t="s">
        <v>128</v>
      </c>
      <c r="D5706" t="str">
        <f>VLOOKUP(sales_order1[[#This Row],[itemCode]],product_details3!B:C,2,0)</f>
        <v>SCRT100</v>
      </c>
      <c r="E5706" t="s">
        <v>129</v>
      </c>
      <c r="F5706" t="s">
        <v>61</v>
      </c>
      <c r="G5706">
        <v>150</v>
      </c>
      <c r="H5706">
        <v>28.25</v>
      </c>
      <c r="I5706">
        <v>4237.5</v>
      </c>
      <c r="J5706">
        <v>9</v>
      </c>
      <c r="K5706">
        <v>1350</v>
      </c>
      <c r="L5706">
        <v>19.25</v>
      </c>
      <c r="M5706">
        <v>0.68141592920353977</v>
      </c>
      <c r="N5706">
        <v>2887.5</v>
      </c>
      <c r="O5706" t="s">
        <v>400</v>
      </c>
      <c r="P5706" t="s">
        <v>401</v>
      </c>
      <c r="Q5706" t="s">
        <v>213</v>
      </c>
      <c r="R5706" t="s">
        <v>25</v>
      </c>
      <c r="S5706" t="s">
        <v>402</v>
      </c>
      <c r="T5706" t="s">
        <v>403</v>
      </c>
      <c r="U5706" t="s">
        <v>1191</v>
      </c>
      <c r="V5706">
        <f>YEAR(sales_order1[[#This Row],[date]])</f>
        <v>2022</v>
      </c>
      <c r="W5706" t="str">
        <f>TEXT(sales_order1[[#This Row],[date]], "Mmm")</f>
        <v>Jul</v>
      </c>
      <c r="X5706">
        <f>VALUE(TEXT(sales_order1[[#This Row],[date]], "D"))</f>
        <v>5</v>
      </c>
      <c r="Y5706">
        <v>27</v>
      </c>
    </row>
    <row r="5707" spans="1:25" x14ac:dyDescent="0.25">
      <c r="A5707" s="1">
        <v>44747</v>
      </c>
      <c r="B5707">
        <v>71304</v>
      </c>
      <c r="C5707" t="s">
        <v>128</v>
      </c>
      <c r="D5707" t="str">
        <f>VLOOKUP(sales_order1[[#This Row],[itemCode]],product_details3!B:C,2,0)</f>
        <v>SCRT100</v>
      </c>
      <c r="E5707" t="s">
        <v>129</v>
      </c>
      <c r="F5707" t="s">
        <v>61</v>
      </c>
      <c r="G5707">
        <v>350</v>
      </c>
      <c r="H5707">
        <v>28.25</v>
      </c>
      <c r="I5707">
        <v>9887.5</v>
      </c>
      <c r="J5707">
        <v>9</v>
      </c>
      <c r="K5707">
        <v>3150</v>
      </c>
      <c r="L5707">
        <v>19.25</v>
      </c>
      <c r="M5707">
        <v>0.68141592920353977</v>
      </c>
      <c r="N5707">
        <v>6737.5</v>
      </c>
      <c r="O5707" t="s">
        <v>750</v>
      </c>
      <c r="P5707" t="s">
        <v>751</v>
      </c>
      <c r="Q5707" t="s">
        <v>132</v>
      </c>
      <c r="R5707" t="s">
        <v>56</v>
      </c>
      <c r="S5707" t="s">
        <v>133</v>
      </c>
      <c r="T5707" t="s">
        <v>578</v>
      </c>
      <c r="U5707" t="s">
        <v>1191</v>
      </c>
      <c r="V5707">
        <f>YEAR(sales_order1[[#This Row],[date]])</f>
        <v>2022</v>
      </c>
      <c r="W5707" t="str">
        <f>TEXT(sales_order1[[#This Row],[date]], "Mmm")</f>
        <v>Jul</v>
      </c>
      <c r="X5707">
        <f>VALUE(TEXT(sales_order1[[#This Row],[date]], "D"))</f>
        <v>5</v>
      </c>
      <c r="Y5707">
        <v>27</v>
      </c>
    </row>
    <row r="5708" spans="1:25" x14ac:dyDescent="0.25">
      <c r="A5708" s="1">
        <v>44747</v>
      </c>
      <c r="B5708">
        <v>71305</v>
      </c>
      <c r="C5708" t="s">
        <v>142</v>
      </c>
      <c r="D5708" t="str">
        <f>VLOOKUP(sales_order1[[#This Row],[itemCode]],product_details3!B:C,2,0)</f>
        <v>SRMC50</v>
      </c>
      <c r="E5708" t="s">
        <v>143</v>
      </c>
      <c r="F5708" t="s">
        <v>30</v>
      </c>
      <c r="G5708">
        <v>100</v>
      </c>
      <c r="H5708">
        <v>33.25</v>
      </c>
      <c r="I5708">
        <v>3325</v>
      </c>
      <c r="J5708">
        <v>12</v>
      </c>
      <c r="K5708">
        <v>1200</v>
      </c>
      <c r="L5708">
        <v>21.25</v>
      </c>
      <c r="M5708">
        <v>0.63909774436090228</v>
      </c>
      <c r="N5708">
        <v>2125</v>
      </c>
      <c r="O5708" t="s">
        <v>579</v>
      </c>
      <c r="P5708" t="s">
        <v>580</v>
      </c>
      <c r="Q5708" t="s">
        <v>264</v>
      </c>
      <c r="R5708" t="s">
        <v>56</v>
      </c>
      <c r="S5708" t="s">
        <v>133</v>
      </c>
      <c r="T5708" t="s">
        <v>581</v>
      </c>
      <c r="U5708" t="s">
        <v>1191</v>
      </c>
      <c r="V5708">
        <f>YEAR(sales_order1[[#This Row],[date]])</f>
        <v>2022</v>
      </c>
      <c r="W5708" t="str">
        <f>TEXT(sales_order1[[#This Row],[date]], "Mmm")</f>
        <v>Jul</v>
      </c>
      <c r="X5708">
        <f>VALUE(TEXT(sales_order1[[#This Row],[date]], "D"))</f>
        <v>5</v>
      </c>
      <c r="Y5708">
        <v>27</v>
      </c>
    </row>
    <row r="5709" spans="1:25" x14ac:dyDescent="0.25">
      <c r="A5709" s="1">
        <v>44747</v>
      </c>
      <c r="B5709">
        <v>71306</v>
      </c>
      <c r="C5709" t="s">
        <v>103</v>
      </c>
      <c r="D5709" t="str">
        <f>VLOOKUP(sales_order1[[#This Row],[itemCode]],product_details3!B:C,2,0)</f>
        <v>SCRT50</v>
      </c>
      <c r="E5709" t="s">
        <v>104</v>
      </c>
      <c r="F5709" t="s">
        <v>61</v>
      </c>
      <c r="G5709">
        <v>50</v>
      </c>
      <c r="H5709">
        <v>16.95</v>
      </c>
      <c r="I5709">
        <v>847.5</v>
      </c>
      <c r="J5709">
        <v>5.2</v>
      </c>
      <c r="K5709">
        <v>260</v>
      </c>
      <c r="L5709">
        <v>11.75</v>
      </c>
      <c r="M5709">
        <v>0.69321533923303835</v>
      </c>
      <c r="N5709">
        <v>587.5</v>
      </c>
      <c r="O5709" t="s">
        <v>227</v>
      </c>
      <c r="P5709" t="s">
        <v>228</v>
      </c>
      <c r="Q5709" t="s">
        <v>64</v>
      </c>
      <c r="R5709" t="s">
        <v>40</v>
      </c>
      <c r="S5709" t="s">
        <v>229</v>
      </c>
      <c r="T5709" t="s">
        <v>230</v>
      </c>
      <c r="U5709" t="s">
        <v>1189</v>
      </c>
      <c r="V5709">
        <f>YEAR(sales_order1[[#This Row],[date]])</f>
        <v>2022</v>
      </c>
      <c r="W5709" t="str">
        <f>TEXT(sales_order1[[#This Row],[date]], "Mmm")</f>
        <v>Jul</v>
      </c>
      <c r="X5709">
        <f>VALUE(TEXT(sales_order1[[#This Row],[date]], "D"))</f>
        <v>5</v>
      </c>
      <c r="Y5709">
        <v>27</v>
      </c>
    </row>
    <row r="5710" spans="1:25" x14ac:dyDescent="0.25">
      <c r="A5710" s="1">
        <v>44747</v>
      </c>
      <c r="B5710">
        <v>71307</v>
      </c>
      <c r="C5710" t="s">
        <v>35</v>
      </c>
      <c r="D5710" t="str">
        <f>VLOOKUP(sales_order1[[#This Row],[itemCode]],product_details3!B:C,2,0)</f>
        <v>SRMA30</v>
      </c>
      <c r="E5710" t="s">
        <v>36</v>
      </c>
      <c r="F5710" t="s">
        <v>30</v>
      </c>
      <c r="G5710">
        <v>300</v>
      </c>
      <c r="H5710">
        <v>26.2</v>
      </c>
      <c r="I5710">
        <v>7860</v>
      </c>
      <c r="J5710">
        <v>9.4</v>
      </c>
      <c r="K5710">
        <v>2820</v>
      </c>
      <c r="L5710">
        <v>16.8</v>
      </c>
      <c r="M5710">
        <v>0.6412213740458016</v>
      </c>
      <c r="N5710">
        <v>5040</v>
      </c>
      <c r="O5710" t="s">
        <v>514</v>
      </c>
      <c r="P5710" t="s">
        <v>515</v>
      </c>
      <c r="Q5710" t="s">
        <v>64</v>
      </c>
      <c r="R5710" t="s">
        <v>40</v>
      </c>
      <c r="S5710" t="s">
        <v>84</v>
      </c>
      <c r="T5710" t="s">
        <v>419</v>
      </c>
      <c r="U5710" t="s">
        <v>1189</v>
      </c>
      <c r="V5710">
        <f>YEAR(sales_order1[[#This Row],[date]])</f>
        <v>2022</v>
      </c>
      <c r="W5710" t="str">
        <f>TEXT(sales_order1[[#This Row],[date]], "Mmm")</f>
        <v>Jul</v>
      </c>
      <c r="X5710">
        <f>VALUE(TEXT(sales_order1[[#This Row],[date]], "D"))</f>
        <v>5</v>
      </c>
      <c r="Y5710">
        <v>27</v>
      </c>
    </row>
    <row r="5711" spans="1:25" x14ac:dyDescent="0.25">
      <c r="A5711" s="1">
        <v>44747</v>
      </c>
      <c r="B5711">
        <v>71308</v>
      </c>
      <c r="C5711" t="s">
        <v>28</v>
      </c>
      <c r="D5711" t="str">
        <f>VLOOKUP(sales_order1[[#This Row],[itemCode]],product_details3!B:C,2,0)</f>
        <v>SRMC30</v>
      </c>
      <c r="E5711" t="s">
        <v>29</v>
      </c>
      <c r="F5711" t="s">
        <v>30</v>
      </c>
      <c r="G5711">
        <v>150</v>
      </c>
      <c r="H5711">
        <v>22.6</v>
      </c>
      <c r="I5711">
        <v>3390</v>
      </c>
      <c r="J5711">
        <v>7.6</v>
      </c>
      <c r="K5711">
        <v>1140</v>
      </c>
      <c r="L5711">
        <v>15</v>
      </c>
      <c r="M5711">
        <v>0.66371681415929207</v>
      </c>
      <c r="N5711">
        <v>2250</v>
      </c>
      <c r="O5711" t="s">
        <v>451</v>
      </c>
      <c r="P5711" t="s">
        <v>452</v>
      </c>
      <c r="Q5711" t="s">
        <v>271</v>
      </c>
      <c r="R5711" t="s">
        <v>56</v>
      </c>
      <c r="S5711" t="s">
        <v>192</v>
      </c>
      <c r="T5711" t="s">
        <v>453</v>
      </c>
      <c r="U5711" t="s">
        <v>1191</v>
      </c>
      <c r="V5711">
        <f>YEAR(sales_order1[[#This Row],[date]])</f>
        <v>2022</v>
      </c>
      <c r="W5711" t="str">
        <f>TEXT(sales_order1[[#This Row],[date]], "Mmm")</f>
        <v>Jul</v>
      </c>
      <c r="X5711">
        <f>VALUE(TEXT(sales_order1[[#This Row],[date]], "D"))</f>
        <v>5</v>
      </c>
      <c r="Y5711">
        <v>27</v>
      </c>
    </row>
    <row r="5712" spans="1:25" x14ac:dyDescent="0.25">
      <c r="A5712" s="1">
        <v>44747</v>
      </c>
      <c r="B5712">
        <v>71309</v>
      </c>
      <c r="C5712" t="s">
        <v>325</v>
      </c>
      <c r="D5712" t="str">
        <f>VLOOKUP(sales_order1[[#This Row],[itemCode]],product_details3!B:C,2,0)</f>
        <v>EXFG100</v>
      </c>
      <c r="E5712" t="s">
        <v>326</v>
      </c>
      <c r="F5712" t="s">
        <v>183</v>
      </c>
      <c r="G5712">
        <v>50</v>
      </c>
      <c r="H5712">
        <v>20.75</v>
      </c>
      <c r="I5712">
        <v>1037.5</v>
      </c>
      <c r="J5712">
        <v>7.45</v>
      </c>
      <c r="K5712">
        <v>372.5</v>
      </c>
      <c r="L5712">
        <v>13.3</v>
      </c>
      <c r="M5712">
        <v>0.64096385542168677</v>
      </c>
      <c r="N5712">
        <v>665</v>
      </c>
      <c r="O5712" t="s">
        <v>253</v>
      </c>
      <c r="P5712" t="s">
        <v>254</v>
      </c>
      <c r="Q5712" t="s">
        <v>191</v>
      </c>
      <c r="R5712" t="s">
        <v>56</v>
      </c>
      <c r="S5712" t="s">
        <v>192</v>
      </c>
      <c r="T5712" t="s">
        <v>255</v>
      </c>
      <c r="U5712" t="s">
        <v>1191</v>
      </c>
      <c r="V5712">
        <f>YEAR(sales_order1[[#This Row],[date]])</f>
        <v>2022</v>
      </c>
      <c r="W5712" t="str">
        <f>TEXT(sales_order1[[#This Row],[date]], "Mmm")</f>
        <v>Jul</v>
      </c>
      <c r="X5712">
        <f>VALUE(TEXT(sales_order1[[#This Row],[date]], "D"))</f>
        <v>5</v>
      </c>
      <c r="Y5712">
        <v>27</v>
      </c>
    </row>
    <row r="5713" spans="1:25" x14ac:dyDescent="0.25">
      <c r="A5713" s="1">
        <v>44747</v>
      </c>
      <c r="B5713">
        <v>71310</v>
      </c>
      <c r="C5713" t="s">
        <v>51</v>
      </c>
      <c r="D5713" t="str">
        <f>VLOOKUP(sales_order1[[#This Row],[itemCode]],product_details3!B:C,2,0)</f>
        <v>MSTH50</v>
      </c>
      <c r="E5713" t="s">
        <v>52</v>
      </c>
      <c r="F5713" t="s">
        <v>21</v>
      </c>
      <c r="G5713">
        <v>200</v>
      </c>
      <c r="H5713">
        <v>15.75</v>
      </c>
      <c r="I5713">
        <v>3150</v>
      </c>
      <c r="J5713">
        <v>4.45</v>
      </c>
      <c r="K5713">
        <v>890</v>
      </c>
      <c r="L5713">
        <v>11.3</v>
      </c>
      <c r="M5713">
        <v>0.71746031746031746</v>
      </c>
      <c r="N5713">
        <v>2260</v>
      </c>
      <c r="O5713" t="s">
        <v>790</v>
      </c>
      <c r="P5713" t="s">
        <v>791</v>
      </c>
      <c r="Q5713" t="s">
        <v>100</v>
      </c>
      <c r="R5713" t="s">
        <v>40</v>
      </c>
      <c r="S5713" t="s">
        <v>101</v>
      </c>
      <c r="T5713" t="s">
        <v>792</v>
      </c>
      <c r="U5713" t="s">
        <v>1190</v>
      </c>
      <c r="V5713">
        <f>YEAR(sales_order1[[#This Row],[date]])</f>
        <v>2022</v>
      </c>
      <c r="W5713" t="str">
        <f>TEXT(sales_order1[[#This Row],[date]], "Mmm")</f>
        <v>Jul</v>
      </c>
      <c r="X5713">
        <f>VALUE(TEXT(sales_order1[[#This Row],[date]], "D"))</f>
        <v>5</v>
      </c>
      <c r="Y5713">
        <v>27</v>
      </c>
    </row>
    <row r="5714" spans="1:25" x14ac:dyDescent="0.25">
      <c r="A5714" s="1">
        <v>44747</v>
      </c>
      <c r="B5714">
        <v>71311</v>
      </c>
      <c r="C5714" t="s">
        <v>181</v>
      </c>
      <c r="D5714" t="str">
        <f>VLOOKUP(sales_order1[[#This Row],[itemCode]],product_details3!B:C,2,0)</f>
        <v>EXFP100</v>
      </c>
      <c r="E5714" t="s">
        <v>182</v>
      </c>
      <c r="F5714" t="s">
        <v>183</v>
      </c>
      <c r="G5714">
        <v>50</v>
      </c>
      <c r="H5714">
        <v>21.95</v>
      </c>
      <c r="I5714">
        <v>1097.5</v>
      </c>
      <c r="J5714">
        <v>8.1999999999999993</v>
      </c>
      <c r="K5714">
        <v>410</v>
      </c>
      <c r="L5714">
        <v>13.75</v>
      </c>
      <c r="M5714">
        <v>0.62642369020501143</v>
      </c>
      <c r="N5714">
        <v>687.5</v>
      </c>
      <c r="O5714" t="s">
        <v>430</v>
      </c>
      <c r="P5714" t="s">
        <v>431</v>
      </c>
      <c r="Q5714" t="s">
        <v>218</v>
      </c>
      <c r="R5714" t="s">
        <v>40</v>
      </c>
      <c r="S5714" t="s">
        <v>432</v>
      </c>
      <c r="T5714" t="s">
        <v>433</v>
      </c>
      <c r="U5714" t="s">
        <v>1190</v>
      </c>
      <c r="V5714">
        <f>YEAR(sales_order1[[#This Row],[date]])</f>
        <v>2022</v>
      </c>
      <c r="W5714" t="str">
        <f>TEXT(sales_order1[[#This Row],[date]], "Mmm")</f>
        <v>Jul</v>
      </c>
      <c r="X5714">
        <f>VALUE(TEXT(sales_order1[[#This Row],[date]], "D"))</f>
        <v>5</v>
      </c>
      <c r="Y5714">
        <v>27</v>
      </c>
    </row>
    <row r="5715" spans="1:25" x14ac:dyDescent="0.25">
      <c r="A5715" s="1">
        <v>44747</v>
      </c>
      <c r="B5715">
        <v>71312</v>
      </c>
      <c r="C5715" t="s">
        <v>86</v>
      </c>
      <c r="D5715" t="str">
        <f>VLOOKUP(sales_order1[[#This Row],[itemCode]],product_details3!B:C,2,0)</f>
        <v>SRMH30</v>
      </c>
      <c r="E5715" t="s">
        <v>87</v>
      </c>
      <c r="F5715" t="s">
        <v>30</v>
      </c>
      <c r="G5715">
        <v>200</v>
      </c>
      <c r="H5715">
        <v>21</v>
      </c>
      <c r="I5715">
        <v>4200</v>
      </c>
      <c r="J5715">
        <v>6.6</v>
      </c>
      <c r="K5715">
        <v>1320</v>
      </c>
      <c r="L5715">
        <v>14.4</v>
      </c>
      <c r="M5715">
        <v>0.68571428571428572</v>
      </c>
      <c r="N5715">
        <v>2880</v>
      </c>
      <c r="O5715" t="s">
        <v>761</v>
      </c>
      <c r="P5715" t="s">
        <v>762</v>
      </c>
      <c r="Q5715" t="s">
        <v>24</v>
      </c>
      <c r="R5715" t="s">
        <v>25</v>
      </c>
      <c r="S5715" t="s">
        <v>33</v>
      </c>
      <c r="T5715" t="s">
        <v>705</v>
      </c>
      <c r="U5715" t="s">
        <v>1191</v>
      </c>
      <c r="V5715">
        <f>YEAR(sales_order1[[#This Row],[date]])</f>
        <v>2022</v>
      </c>
      <c r="W5715" t="str">
        <f>TEXT(sales_order1[[#This Row],[date]], "Mmm")</f>
        <v>Jul</v>
      </c>
      <c r="X5715">
        <f>VALUE(TEXT(sales_order1[[#This Row],[date]], "D"))</f>
        <v>5</v>
      </c>
      <c r="Y5715">
        <v>27</v>
      </c>
    </row>
    <row r="5716" spans="1:25" x14ac:dyDescent="0.25">
      <c r="A5716" s="1">
        <v>44747</v>
      </c>
      <c r="B5716">
        <v>71313</v>
      </c>
      <c r="C5716" t="s">
        <v>28</v>
      </c>
      <c r="D5716" t="str">
        <f>VLOOKUP(sales_order1[[#This Row],[itemCode]],product_details3!B:C,2,0)</f>
        <v>SRMC30</v>
      </c>
      <c r="E5716" t="s">
        <v>29</v>
      </c>
      <c r="F5716" t="s">
        <v>30</v>
      </c>
      <c r="G5716">
        <v>100</v>
      </c>
      <c r="H5716">
        <v>22.6</v>
      </c>
      <c r="I5716">
        <v>2260</v>
      </c>
      <c r="J5716">
        <v>7.6</v>
      </c>
      <c r="K5716">
        <v>760</v>
      </c>
      <c r="L5716">
        <v>15</v>
      </c>
      <c r="M5716">
        <v>0.66371681415929207</v>
      </c>
      <c r="N5716">
        <v>1500</v>
      </c>
      <c r="O5716" t="s">
        <v>354</v>
      </c>
      <c r="P5716" t="s">
        <v>355</v>
      </c>
      <c r="Q5716" t="s">
        <v>119</v>
      </c>
      <c r="R5716" t="s">
        <v>40</v>
      </c>
      <c r="S5716" t="s">
        <v>356</v>
      </c>
      <c r="T5716" t="s">
        <v>357</v>
      </c>
      <c r="U5716" t="s">
        <v>1190</v>
      </c>
      <c r="V5716">
        <f>YEAR(sales_order1[[#This Row],[date]])</f>
        <v>2022</v>
      </c>
      <c r="W5716" t="str">
        <f>TEXT(sales_order1[[#This Row],[date]], "Mmm")</f>
        <v>Jul</v>
      </c>
      <c r="X5716">
        <f>VALUE(TEXT(sales_order1[[#This Row],[date]], "D"))</f>
        <v>5</v>
      </c>
      <c r="Y5716">
        <v>27</v>
      </c>
    </row>
    <row r="5717" spans="1:25" x14ac:dyDescent="0.25">
      <c r="A5717" s="1">
        <v>44747</v>
      </c>
      <c r="B5717">
        <v>71314</v>
      </c>
      <c r="C5717" t="s">
        <v>19</v>
      </c>
      <c r="D5717" t="str">
        <f>VLOOKUP(sales_order1[[#This Row],[itemCode]],product_details3!B:C,2,0)</f>
        <v>MSTH100</v>
      </c>
      <c r="E5717" t="s">
        <v>20</v>
      </c>
      <c r="F5717" t="s">
        <v>21</v>
      </c>
      <c r="G5717">
        <v>200</v>
      </c>
      <c r="H5717">
        <v>26.25</v>
      </c>
      <c r="I5717">
        <v>5250</v>
      </c>
      <c r="J5717">
        <v>7.75</v>
      </c>
      <c r="K5717">
        <v>1550</v>
      </c>
      <c r="L5717">
        <v>18.5</v>
      </c>
      <c r="M5717">
        <v>0.70476190476190481</v>
      </c>
      <c r="N5717">
        <v>3700</v>
      </c>
      <c r="O5717" t="s">
        <v>835</v>
      </c>
      <c r="P5717" t="s">
        <v>836</v>
      </c>
      <c r="Q5717" t="s">
        <v>271</v>
      </c>
      <c r="R5717" t="s">
        <v>56</v>
      </c>
      <c r="S5717" t="s">
        <v>192</v>
      </c>
      <c r="T5717" t="s">
        <v>272</v>
      </c>
      <c r="U5717" t="s">
        <v>1191</v>
      </c>
      <c r="V5717">
        <f>YEAR(sales_order1[[#This Row],[date]])</f>
        <v>2022</v>
      </c>
      <c r="W5717" t="str">
        <f>TEXT(sales_order1[[#This Row],[date]], "Mmm")</f>
        <v>Jul</v>
      </c>
      <c r="X5717">
        <f>VALUE(TEXT(sales_order1[[#This Row],[date]], "D"))</f>
        <v>5</v>
      </c>
      <c r="Y5717">
        <v>27</v>
      </c>
    </row>
    <row r="5718" spans="1:25" x14ac:dyDescent="0.25">
      <c r="A5718" s="1">
        <v>44748</v>
      </c>
      <c r="B5718">
        <v>71315</v>
      </c>
      <c r="C5718" t="s">
        <v>86</v>
      </c>
      <c r="D5718" t="str">
        <f>VLOOKUP(sales_order1[[#This Row],[itemCode]],product_details3!B:C,2,0)</f>
        <v>SRMH30</v>
      </c>
      <c r="E5718" t="s">
        <v>87</v>
      </c>
      <c r="F5718" t="s">
        <v>30</v>
      </c>
      <c r="G5718">
        <v>250</v>
      </c>
      <c r="H5718">
        <v>21</v>
      </c>
      <c r="I5718">
        <v>5250</v>
      </c>
      <c r="J5718">
        <v>6.6</v>
      </c>
      <c r="K5718">
        <v>1650</v>
      </c>
      <c r="L5718">
        <v>14.4</v>
      </c>
      <c r="M5718">
        <v>0.68571428571428572</v>
      </c>
      <c r="N5718">
        <v>3600</v>
      </c>
      <c r="O5718" t="s">
        <v>643</v>
      </c>
      <c r="P5718" t="s">
        <v>644</v>
      </c>
      <c r="Q5718" t="s">
        <v>107</v>
      </c>
      <c r="R5718" t="s">
        <v>40</v>
      </c>
      <c r="S5718" t="s">
        <v>101</v>
      </c>
      <c r="T5718" t="s">
        <v>645</v>
      </c>
      <c r="U5718" t="s">
        <v>1190</v>
      </c>
      <c r="V5718">
        <f>YEAR(sales_order1[[#This Row],[date]])</f>
        <v>2022</v>
      </c>
      <c r="W5718" t="str">
        <f>TEXT(sales_order1[[#This Row],[date]], "Mmm")</f>
        <v>Jul</v>
      </c>
      <c r="X5718">
        <f>VALUE(TEXT(sales_order1[[#This Row],[date]], "D"))</f>
        <v>6</v>
      </c>
      <c r="Y5718">
        <v>27</v>
      </c>
    </row>
    <row r="5719" spans="1:25" x14ac:dyDescent="0.25">
      <c r="A5719" s="1">
        <v>44748</v>
      </c>
      <c r="B5719">
        <v>71316</v>
      </c>
      <c r="C5719" t="s">
        <v>86</v>
      </c>
      <c r="D5719" t="str">
        <f>VLOOKUP(sales_order1[[#This Row],[itemCode]],product_details3!B:C,2,0)</f>
        <v>SRMH30</v>
      </c>
      <c r="E5719" t="s">
        <v>87</v>
      </c>
      <c r="F5719" t="s">
        <v>30</v>
      </c>
      <c r="G5719">
        <v>100</v>
      </c>
      <c r="H5719">
        <v>21</v>
      </c>
      <c r="I5719">
        <v>2100</v>
      </c>
      <c r="J5719">
        <v>6.6</v>
      </c>
      <c r="K5719">
        <v>660</v>
      </c>
      <c r="L5719">
        <v>14.4</v>
      </c>
      <c r="M5719">
        <v>0.68571428571428572</v>
      </c>
      <c r="N5719">
        <v>1440</v>
      </c>
      <c r="O5719" t="s">
        <v>299</v>
      </c>
      <c r="P5719" t="s">
        <v>300</v>
      </c>
      <c r="Q5719" t="s">
        <v>100</v>
      </c>
      <c r="R5719" t="s">
        <v>40</v>
      </c>
      <c r="S5719" t="s">
        <v>101</v>
      </c>
      <c r="T5719" t="s">
        <v>301</v>
      </c>
      <c r="U5719" t="s">
        <v>1190</v>
      </c>
      <c r="V5719">
        <f>YEAR(sales_order1[[#This Row],[date]])</f>
        <v>2022</v>
      </c>
      <c r="W5719" t="str">
        <f>TEXT(sales_order1[[#This Row],[date]], "Mmm")</f>
        <v>Jul</v>
      </c>
      <c r="X5719">
        <f>VALUE(TEXT(sales_order1[[#This Row],[date]], "D"))</f>
        <v>6</v>
      </c>
      <c r="Y5719">
        <v>27</v>
      </c>
    </row>
    <row r="5720" spans="1:25" x14ac:dyDescent="0.25">
      <c r="A5720" s="1">
        <v>44748</v>
      </c>
      <c r="B5720">
        <v>71317</v>
      </c>
      <c r="C5720" t="s">
        <v>408</v>
      </c>
      <c r="D5720" t="str">
        <f>VLOOKUP(sales_order1[[#This Row],[itemCode]],product_details3!B:C,2,0)</f>
        <v>EXFC150</v>
      </c>
      <c r="E5720" t="s">
        <v>409</v>
      </c>
      <c r="F5720" t="s">
        <v>183</v>
      </c>
      <c r="G5720">
        <v>150</v>
      </c>
      <c r="H5720">
        <v>32.75</v>
      </c>
      <c r="I5720">
        <v>4912.5</v>
      </c>
      <c r="J5720">
        <v>14.25</v>
      </c>
      <c r="K5720">
        <v>2137.5</v>
      </c>
      <c r="L5720">
        <v>18.5</v>
      </c>
      <c r="M5720">
        <v>0.56488549618320616</v>
      </c>
      <c r="N5720">
        <v>2775</v>
      </c>
      <c r="O5720" t="s">
        <v>46</v>
      </c>
      <c r="P5720" t="s">
        <v>47</v>
      </c>
      <c r="Q5720" t="s">
        <v>48</v>
      </c>
      <c r="R5720" t="s">
        <v>25</v>
      </c>
      <c r="S5720" t="s">
        <v>49</v>
      </c>
      <c r="T5720" t="s">
        <v>50</v>
      </c>
      <c r="U5720" t="s">
        <v>1191</v>
      </c>
      <c r="V5720">
        <f>YEAR(sales_order1[[#This Row],[date]])</f>
        <v>2022</v>
      </c>
      <c r="W5720" t="str">
        <f>TEXT(sales_order1[[#This Row],[date]], "Mmm")</f>
        <v>Jul</v>
      </c>
      <c r="X5720">
        <f>VALUE(TEXT(sales_order1[[#This Row],[date]], "D"))</f>
        <v>6</v>
      </c>
      <c r="Y5720">
        <v>27</v>
      </c>
    </row>
    <row r="5721" spans="1:25" x14ac:dyDescent="0.25">
      <c r="A5721" s="1">
        <v>44748</v>
      </c>
      <c r="B5721">
        <v>71318</v>
      </c>
      <c r="C5721" t="s">
        <v>329</v>
      </c>
      <c r="D5721" t="str">
        <f>VLOOKUP(sales_order1[[#This Row],[itemCode]],product_details3!B:C,2,0)</f>
        <v>TNRS150</v>
      </c>
      <c r="E5721" t="s">
        <v>330</v>
      </c>
      <c r="F5721" t="s">
        <v>124</v>
      </c>
      <c r="G5721">
        <v>200</v>
      </c>
      <c r="H5721">
        <v>19.649999999999999</v>
      </c>
      <c r="I5721">
        <v>3930</v>
      </c>
      <c r="J5721">
        <v>6.55</v>
      </c>
      <c r="K5721">
        <v>1310</v>
      </c>
      <c r="L5721">
        <v>13.1</v>
      </c>
      <c r="M5721">
        <v>0.66666666666666663</v>
      </c>
      <c r="N5721">
        <v>2620</v>
      </c>
      <c r="O5721" t="s">
        <v>688</v>
      </c>
      <c r="P5721" t="s">
        <v>689</v>
      </c>
      <c r="Q5721" t="s">
        <v>77</v>
      </c>
      <c r="R5721" t="s">
        <v>72</v>
      </c>
      <c r="S5721" t="s">
        <v>140</v>
      </c>
      <c r="T5721" t="s">
        <v>690</v>
      </c>
      <c r="U5721" t="s">
        <v>1190</v>
      </c>
      <c r="V5721">
        <f>YEAR(sales_order1[[#This Row],[date]])</f>
        <v>2022</v>
      </c>
      <c r="W5721" t="str">
        <f>TEXT(sales_order1[[#This Row],[date]], "Mmm")</f>
        <v>Jul</v>
      </c>
      <c r="X5721">
        <f>VALUE(TEXT(sales_order1[[#This Row],[date]], "D"))</f>
        <v>6</v>
      </c>
      <c r="Y5721">
        <v>27</v>
      </c>
    </row>
    <row r="5722" spans="1:25" x14ac:dyDescent="0.25">
      <c r="A5722" s="1">
        <v>44748</v>
      </c>
      <c r="B5722">
        <v>71319</v>
      </c>
      <c r="C5722" t="s">
        <v>348</v>
      </c>
      <c r="D5722" t="str">
        <f>VLOOKUP(sales_order1[[#This Row],[itemCode]],product_details3!B:C,2,0)</f>
        <v>EXFG150</v>
      </c>
      <c r="E5722" t="s">
        <v>349</v>
      </c>
      <c r="F5722" t="s">
        <v>183</v>
      </c>
      <c r="G5722">
        <v>150</v>
      </c>
      <c r="H5722">
        <v>26.25</v>
      </c>
      <c r="I5722">
        <v>3937.5</v>
      </c>
      <c r="J5722">
        <v>10.75</v>
      </c>
      <c r="K5722">
        <v>1612.5</v>
      </c>
      <c r="L5722">
        <v>15.5</v>
      </c>
      <c r="M5722">
        <v>0.59047619047619049</v>
      </c>
      <c r="N5722">
        <v>2325</v>
      </c>
      <c r="O5722" t="s">
        <v>447</v>
      </c>
      <c r="P5722" t="s">
        <v>448</v>
      </c>
      <c r="Q5722" t="s">
        <v>378</v>
      </c>
      <c r="R5722" t="s">
        <v>72</v>
      </c>
      <c r="S5722" t="s">
        <v>449</v>
      </c>
      <c r="T5722" t="s">
        <v>450</v>
      </c>
      <c r="U5722" t="s">
        <v>1188</v>
      </c>
      <c r="V5722">
        <f>YEAR(sales_order1[[#This Row],[date]])</f>
        <v>2022</v>
      </c>
      <c r="W5722" t="str">
        <f>TEXT(sales_order1[[#This Row],[date]], "Mmm")</f>
        <v>Jul</v>
      </c>
      <c r="X5722">
        <f>VALUE(TEXT(sales_order1[[#This Row],[date]], "D"))</f>
        <v>6</v>
      </c>
      <c r="Y5722">
        <v>27</v>
      </c>
    </row>
    <row r="5723" spans="1:25" x14ac:dyDescent="0.25">
      <c r="A5723" s="1">
        <v>44748</v>
      </c>
      <c r="B5723">
        <v>71320</v>
      </c>
      <c r="C5723" t="s">
        <v>19</v>
      </c>
      <c r="D5723" t="str">
        <f>VLOOKUP(sales_order1[[#This Row],[itemCode]],product_details3!B:C,2,0)</f>
        <v>MSTH100</v>
      </c>
      <c r="E5723" t="s">
        <v>20</v>
      </c>
      <c r="F5723" t="s">
        <v>21</v>
      </c>
      <c r="G5723">
        <v>50</v>
      </c>
      <c r="H5723">
        <v>26.25</v>
      </c>
      <c r="I5723">
        <v>1312.5</v>
      </c>
      <c r="J5723">
        <v>7.75</v>
      </c>
      <c r="K5723">
        <v>387.5</v>
      </c>
      <c r="L5723">
        <v>18.5</v>
      </c>
      <c r="M5723">
        <v>0.70476190476190481</v>
      </c>
      <c r="N5723">
        <v>925</v>
      </c>
      <c r="O5723" t="s">
        <v>830</v>
      </c>
      <c r="P5723" t="s">
        <v>831</v>
      </c>
      <c r="Q5723" t="s">
        <v>160</v>
      </c>
      <c r="R5723" t="s">
        <v>112</v>
      </c>
      <c r="S5723" t="s">
        <v>297</v>
      </c>
      <c r="T5723" t="s">
        <v>298</v>
      </c>
      <c r="U5723" t="s">
        <v>1189</v>
      </c>
      <c r="V5723">
        <f>YEAR(sales_order1[[#This Row],[date]])</f>
        <v>2022</v>
      </c>
      <c r="W5723" t="str">
        <f>TEXT(sales_order1[[#This Row],[date]], "Mmm")</f>
        <v>Jul</v>
      </c>
      <c r="X5723">
        <f>VALUE(TEXT(sales_order1[[#This Row],[date]], "D"))</f>
        <v>6</v>
      </c>
      <c r="Y5723">
        <v>27</v>
      </c>
    </row>
    <row r="5724" spans="1:25" x14ac:dyDescent="0.25">
      <c r="A5724" s="1">
        <v>44748</v>
      </c>
      <c r="B5724">
        <v>71321</v>
      </c>
      <c r="C5724" t="s">
        <v>209</v>
      </c>
      <c r="D5724" t="str">
        <f>VLOOKUP(sales_order1[[#This Row],[itemCode]],product_details3!B:C,2,0)</f>
        <v>CLNG50</v>
      </c>
      <c r="E5724" t="s">
        <v>210</v>
      </c>
      <c r="F5724" t="s">
        <v>45</v>
      </c>
      <c r="G5724">
        <v>150</v>
      </c>
      <c r="H5724">
        <v>6.5</v>
      </c>
      <c r="I5724">
        <v>975</v>
      </c>
      <c r="J5724">
        <v>2.2999999999999998</v>
      </c>
      <c r="K5724">
        <v>345</v>
      </c>
      <c r="L5724">
        <v>4.2</v>
      </c>
      <c r="M5724">
        <v>0.64615384615384619</v>
      </c>
      <c r="N5724">
        <v>630</v>
      </c>
      <c r="O5724" t="s">
        <v>600</v>
      </c>
      <c r="P5724" t="s">
        <v>601</v>
      </c>
      <c r="Q5724" t="s">
        <v>100</v>
      </c>
      <c r="R5724" t="s">
        <v>40</v>
      </c>
      <c r="S5724" t="s">
        <v>101</v>
      </c>
      <c r="T5724" t="s">
        <v>602</v>
      </c>
      <c r="U5724" t="s">
        <v>1190</v>
      </c>
      <c r="V5724">
        <f>YEAR(sales_order1[[#This Row],[date]])</f>
        <v>2022</v>
      </c>
      <c r="W5724" t="str">
        <f>TEXT(sales_order1[[#This Row],[date]], "Mmm")</f>
        <v>Jul</v>
      </c>
      <c r="X5724">
        <f>VALUE(TEXT(sales_order1[[#This Row],[date]], "D"))</f>
        <v>6</v>
      </c>
      <c r="Y5724">
        <v>27</v>
      </c>
    </row>
    <row r="5725" spans="1:25" x14ac:dyDescent="0.25">
      <c r="A5725" s="1">
        <v>44748</v>
      </c>
      <c r="B5725">
        <v>71322</v>
      </c>
      <c r="C5725" t="s">
        <v>181</v>
      </c>
      <c r="D5725" t="str">
        <f>VLOOKUP(sales_order1[[#This Row],[itemCode]],product_details3!B:C,2,0)</f>
        <v>EXFP100</v>
      </c>
      <c r="E5725" t="s">
        <v>182</v>
      </c>
      <c r="F5725" t="s">
        <v>183</v>
      </c>
      <c r="G5725">
        <v>50</v>
      </c>
      <c r="H5725">
        <v>21.95</v>
      </c>
      <c r="I5725">
        <v>1097.5</v>
      </c>
      <c r="J5725">
        <v>8.1999999999999993</v>
      </c>
      <c r="K5725">
        <v>410</v>
      </c>
      <c r="L5725">
        <v>13.75</v>
      </c>
      <c r="M5725">
        <v>0.62642369020501143</v>
      </c>
      <c r="N5725">
        <v>687.5</v>
      </c>
      <c r="O5725" t="s">
        <v>284</v>
      </c>
      <c r="P5725" t="s">
        <v>285</v>
      </c>
      <c r="Q5725" t="s">
        <v>48</v>
      </c>
      <c r="R5725" t="s">
        <v>25</v>
      </c>
      <c r="S5725" t="s">
        <v>286</v>
      </c>
      <c r="T5725" t="s">
        <v>287</v>
      </c>
      <c r="U5725" t="s">
        <v>1191</v>
      </c>
      <c r="V5725">
        <f>YEAR(sales_order1[[#This Row],[date]])</f>
        <v>2022</v>
      </c>
      <c r="W5725" t="str">
        <f>TEXT(sales_order1[[#This Row],[date]], "Mmm")</f>
        <v>Jul</v>
      </c>
      <c r="X5725">
        <f>VALUE(TEXT(sales_order1[[#This Row],[date]], "D"))</f>
        <v>6</v>
      </c>
      <c r="Y5725">
        <v>27</v>
      </c>
    </row>
    <row r="5726" spans="1:25" x14ac:dyDescent="0.25">
      <c r="A5726" s="1">
        <v>44748</v>
      </c>
      <c r="B5726">
        <v>71323</v>
      </c>
      <c r="C5726" t="s">
        <v>333</v>
      </c>
      <c r="D5726" t="str">
        <f>VLOOKUP(sales_order1[[#This Row],[itemCode]],product_details3!B:C,2,0)</f>
        <v>TNRH200</v>
      </c>
      <c r="E5726" t="s">
        <v>334</v>
      </c>
      <c r="F5726" t="s">
        <v>124</v>
      </c>
      <c r="G5726">
        <v>200</v>
      </c>
      <c r="H5726">
        <v>21</v>
      </c>
      <c r="I5726">
        <v>4200</v>
      </c>
      <c r="J5726">
        <v>6.6</v>
      </c>
      <c r="K5726">
        <v>1320</v>
      </c>
      <c r="L5726">
        <v>14.4</v>
      </c>
      <c r="M5726">
        <v>0.68571428571428572</v>
      </c>
      <c r="N5726">
        <v>2880</v>
      </c>
      <c r="O5726" t="s">
        <v>775</v>
      </c>
      <c r="P5726" t="s">
        <v>776</v>
      </c>
      <c r="Q5726" t="s">
        <v>146</v>
      </c>
      <c r="R5726" t="s">
        <v>112</v>
      </c>
      <c r="S5726" t="s">
        <v>343</v>
      </c>
      <c r="T5726" t="s">
        <v>95</v>
      </c>
      <c r="U5726" t="s">
        <v>1190</v>
      </c>
      <c r="V5726">
        <f>YEAR(sales_order1[[#This Row],[date]])</f>
        <v>2022</v>
      </c>
      <c r="W5726" t="str">
        <f>TEXT(sales_order1[[#This Row],[date]], "Mmm")</f>
        <v>Jul</v>
      </c>
      <c r="X5726">
        <f>VALUE(TEXT(sales_order1[[#This Row],[date]], "D"))</f>
        <v>6</v>
      </c>
      <c r="Y5726">
        <v>27</v>
      </c>
    </row>
    <row r="5727" spans="1:25" x14ac:dyDescent="0.25">
      <c r="A5727" s="1">
        <v>44748</v>
      </c>
      <c r="B5727">
        <v>71324</v>
      </c>
      <c r="C5727" t="s">
        <v>352</v>
      </c>
      <c r="D5727" t="str">
        <f>VLOOKUP(sales_order1[[#This Row],[itemCode]],product_details3!B:C,2,0)</f>
        <v>MSTL50</v>
      </c>
      <c r="E5727" t="s">
        <v>353</v>
      </c>
      <c r="F5727" t="s">
        <v>21</v>
      </c>
      <c r="G5727">
        <v>250</v>
      </c>
      <c r="H5727">
        <v>16.95</v>
      </c>
      <c r="I5727">
        <v>4237.5</v>
      </c>
      <c r="J5727">
        <v>5.2</v>
      </c>
      <c r="K5727">
        <v>1300</v>
      </c>
      <c r="L5727">
        <v>11.75</v>
      </c>
      <c r="M5727">
        <v>0.69321533923303835</v>
      </c>
      <c r="N5727">
        <v>2937.5</v>
      </c>
      <c r="O5727" t="s">
        <v>152</v>
      </c>
      <c r="P5727" t="s">
        <v>153</v>
      </c>
      <c r="Q5727" t="s">
        <v>154</v>
      </c>
      <c r="R5727" t="s">
        <v>56</v>
      </c>
      <c r="S5727" t="s">
        <v>133</v>
      </c>
      <c r="T5727" t="s">
        <v>155</v>
      </c>
      <c r="U5727" t="s">
        <v>1191</v>
      </c>
      <c r="V5727">
        <f>YEAR(sales_order1[[#This Row],[date]])</f>
        <v>2022</v>
      </c>
      <c r="W5727" t="str">
        <f>TEXT(sales_order1[[#This Row],[date]], "Mmm")</f>
        <v>Jul</v>
      </c>
      <c r="X5727">
        <f>VALUE(TEXT(sales_order1[[#This Row],[date]], "D"))</f>
        <v>6</v>
      </c>
      <c r="Y5727">
        <v>27</v>
      </c>
    </row>
    <row r="5728" spans="1:25" x14ac:dyDescent="0.25">
      <c r="A5728" s="1">
        <v>44748</v>
      </c>
      <c r="B5728">
        <v>71325</v>
      </c>
      <c r="C5728" t="s">
        <v>350</v>
      </c>
      <c r="D5728" t="str">
        <f>VLOOKUP(sales_order1[[#This Row],[itemCode]],product_details3!B:C,2,0)</f>
        <v>SRMA50</v>
      </c>
      <c r="E5728" t="s">
        <v>351</v>
      </c>
      <c r="F5728" t="s">
        <v>30</v>
      </c>
      <c r="G5728">
        <v>250</v>
      </c>
      <c r="H5728">
        <v>37.75</v>
      </c>
      <c r="I5728">
        <v>9437.5</v>
      </c>
      <c r="J5728">
        <v>14.25</v>
      </c>
      <c r="K5728">
        <v>3562.5</v>
      </c>
      <c r="L5728">
        <v>23.5</v>
      </c>
      <c r="M5728">
        <v>0.62251655629139069</v>
      </c>
      <c r="N5728">
        <v>5875</v>
      </c>
      <c r="O5728" t="s">
        <v>664</v>
      </c>
      <c r="P5728" t="s">
        <v>665</v>
      </c>
      <c r="Q5728" t="s">
        <v>48</v>
      </c>
      <c r="R5728" t="s">
        <v>25</v>
      </c>
      <c r="S5728" t="s">
        <v>286</v>
      </c>
      <c r="T5728" t="s">
        <v>666</v>
      </c>
      <c r="U5728" t="s">
        <v>1191</v>
      </c>
      <c r="V5728">
        <f>YEAR(sales_order1[[#This Row],[date]])</f>
        <v>2022</v>
      </c>
      <c r="W5728" t="str">
        <f>TEXT(sales_order1[[#This Row],[date]], "Mmm")</f>
        <v>Jul</v>
      </c>
      <c r="X5728">
        <f>VALUE(TEXT(sales_order1[[#This Row],[date]], "D"))</f>
        <v>6</v>
      </c>
      <c r="Y5728">
        <v>27</v>
      </c>
    </row>
    <row r="5729" spans="1:25" x14ac:dyDescent="0.25">
      <c r="A5729" s="1">
        <v>44748</v>
      </c>
      <c r="B5729">
        <v>71326</v>
      </c>
      <c r="C5729" t="s">
        <v>28</v>
      </c>
      <c r="D5729" t="str">
        <f>VLOOKUP(sales_order1[[#This Row],[itemCode]],product_details3!B:C,2,0)</f>
        <v>SRMC30</v>
      </c>
      <c r="E5729" t="s">
        <v>29</v>
      </c>
      <c r="F5729" t="s">
        <v>30</v>
      </c>
      <c r="G5729">
        <v>300</v>
      </c>
      <c r="H5729">
        <v>22.6</v>
      </c>
      <c r="I5729">
        <v>6780</v>
      </c>
      <c r="J5729">
        <v>7.6</v>
      </c>
      <c r="K5729">
        <v>2280</v>
      </c>
      <c r="L5729">
        <v>15</v>
      </c>
      <c r="M5729">
        <v>0.66371681415929207</v>
      </c>
      <c r="N5729">
        <v>4500</v>
      </c>
      <c r="O5729" t="s">
        <v>262</v>
      </c>
      <c r="P5729" t="s">
        <v>263</v>
      </c>
      <c r="Q5729" t="s">
        <v>264</v>
      </c>
      <c r="R5729" t="s">
        <v>56</v>
      </c>
      <c r="S5729" t="s">
        <v>133</v>
      </c>
      <c r="T5729" t="s">
        <v>265</v>
      </c>
      <c r="U5729" t="s">
        <v>1191</v>
      </c>
      <c r="V5729">
        <f>YEAR(sales_order1[[#This Row],[date]])</f>
        <v>2022</v>
      </c>
      <c r="W5729" t="str">
        <f>TEXT(sales_order1[[#This Row],[date]], "Mmm")</f>
        <v>Jul</v>
      </c>
      <c r="X5729">
        <f>VALUE(TEXT(sales_order1[[#This Row],[date]], "D"))</f>
        <v>6</v>
      </c>
      <c r="Y5729">
        <v>27</v>
      </c>
    </row>
    <row r="5730" spans="1:25" x14ac:dyDescent="0.25">
      <c r="A5730" s="1">
        <v>44748</v>
      </c>
      <c r="B5730">
        <v>71327</v>
      </c>
      <c r="C5730" t="s">
        <v>51</v>
      </c>
      <c r="D5730" t="str">
        <f>VLOOKUP(sales_order1[[#This Row],[itemCode]],product_details3!B:C,2,0)</f>
        <v>MSTH50</v>
      </c>
      <c r="E5730" t="s">
        <v>52</v>
      </c>
      <c r="F5730" t="s">
        <v>21</v>
      </c>
      <c r="G5730">
        <v>150</v>
      </c>
      <c r="H5730">
        <v>15.75</v>
      </c>
      <c r="I5730">
        <v>2362.5</v>
      </c>
      <c r="J5730">
        <v>4.45</v>
      </c>
      <c r="K5730">
        <v>667.5</v>
      </c>
      <c r="L5730">
        <v>11.3</v>
      </c>
      <c r="M5730">
        <v>0.71746031746031746</v>
      </c>
      <c r="N5730">
        <v>1695</v>
      </c>
      <c r="O5730" t="s">
        <v>502</v>
      </c>
      <c r="P5730" t="s">
        <v>503</v>
      </c>
      <c r="Q5730" t="s">
        <v>218</v>
      </c>
      <c r="R5730" t="s">
        <v>40</v>
      </c>
      <c r="S5730" t="s">
        <v>219</v>
      </c>
      <c r="T5730" t="s">
        <v>504</v>
      </c>
      <c r="U5730" t="s">
        <v>1190</v>
      </c>
      <c r="V5730">
        <f>YEAR(sales_order1[[#This Row],[date]])</f>
        <v>2022</v>
      </c>
      <c r="W5730" t="str">
        <f>TEXT(sales_order1[[#This Row],[date]], "Mmm")</f>
        <v>Jul</v>
      </c>
      <c r="X5730">
        <f>VALUE(TEXT(sales_order1[[#This Row],[date]], "D"))</f>
        <v>6</v>
      </c>
      <c r="Y5730">
        <v>27</v>
      </c>
    </row>
    <row r="5731" spans="1:25" x14ac:dyDescent="0.25">
      <c r="A5731" s="1">
        <v>44749</v>
      </c>
      <c r="B5731">
        <v>71328</v>
      </c>
      <c r="C5731" t="s">
        <v>204</v>
      </c>
      <c r="D5731" t="str">
        <f>VLOOKUP(sales_order1[[#This Row],[itemCode]],product_details3!B:C,2,0)</f>
        <v>MKRM150</v>
      </c>
      <c r="E5731" t="s">
        <v>205</v>
      </c>
      <c r="F5731" t="s">
        <v>151</v>
      </c>
      <c r="G5731">
        <v>50</v>
      </c>
      <c r="H5731">
        <v>10.75</v>
      </c>
      <c r="I5731">
        <v>537.5</v>
      </c>
      <c r="J5731">
        <v>4.45</v>
      </c>
      <c r="K5731">
        <v>222.5</v>
      </c>
      <c r="L5731">
        <v>6.3</v>
      </c>
      <c r="M5731">
        <v>0.586046511627907</v>
      </c>
      <c r="N5731">
        <v>315</v>
      </c>
      <c r="O5731" t="s">
        <v>798</v>
      </c>
      <c r="P5731" t="s">
        <v>799</v>
      </c>
      <c r="Q5731" t="s">
        <v>71</v>
      </c>
      <c r="R5731" t="s">
        <v>72</v>
      </c>
      <c r="S5731" t="s">
        <v>73</v>
      </c>
      <c r="T5731" t="s">
        <v>681</v>
      </c>
      <c r="U5731" t="s">
        <v>1190</v>
      </c>
      <c r="V5731">
        <f>YEAR(sales_order1[[#This Row],[date]])</f>
        <v>2022</v>
      </c>
      <c r="W5731" t="str">
        <f>TEXT(sales_order1[[#This Row],[date]], "Mmm")</f>
        <v>Jul</v>
      </c>
      <c r="X5731">
        <f>VALUE(TEXT(sales_order1[[#This Row],[date]], "D"))</f>
        <v>7</v>
      </c>
      <c r="Y5731">
        <v>27</v>
      </c>
    </row>
    <row r="5732" spans="1:25" x14ac:dyDescent="0.25">
      <c r="A5732" s="1">
        <v>44749</v>
      </c>
      <c r="B5732">
        <v>71329</v>
      </c>
      <c r="C5732" t="s">
        <v>327</v>
      </c>
      <c r="D5732" t="str">
        <f>VLOOKUP(sales_order1[[#This Row],[itemCode]],product_details3!B:C,2,0)</f>
        <v>SCR50+50</v>
      </c>
      <c r="E5732" t="s">
        <v>328</v>
      </c>
      <c r="F5732" t="s">
        <v>61</v>
      </c>
      <c r="G5732">
        <v>150</v>
      </c>
      <c r="H5732">
        <v>15.75</v>
      </c>
      <c r="I5732">
        <v>2362.5</v>
      </c>
      <c r="J5732">
        <v>4.45</v>
      </c>
      <c r="K5732">
        <v>667.5</v>
      </c>
      <c r="L5732">
        <v>11.3</v>
      </c>
      <c r="M5732">
        <v>0.71746031746031746</v>
      </c>
      <c r="N5732">
        <v>1695</v>
      </c>
      <c r="O5732" t="s">
        <v>800</v>
      </c>
      <c r="P5732" t="s">
        <v>801</v>
      </c>
      <c r="Q5732" t="s">
        <v>378</v>
      </c>
      <c r="R5732" t="s">
        <v>72</v>
      </c>
      <c r="S5732" t="s">
        <v>638</v>
      </c>
      <c r="T5732" t="s">
        <v>802</v>
      </c>
      <c r="U5732" t="s">
        <v>1188</v>
      </c>
      <c r="V5732">
        <f>YEAR(sales_order1[[#This Row],[date]])</f>
        <v>2022</v>
      </c>
      <c r="W5732" t="str">
        <f>TEXT(sales_order1[[#This Row],[date]], "Mmm")</f>
        <v>Jul</v>
      </c>
      <c r="X5732">
        <f>VALUE(TEXT(sales_order1[[#This Row],[date]], "D"))</f>
        <v>7</v>
      </c>
      <c r="Y5732">
        <v>27</v>
      </c>
    </row>
    <row r="5733" spans="1:25" x14ac:dyDescent="0.25">
      <c r="A5733" s="1">
        <v>44749</v>
      </c>
      <c r="B5733">
        <v>71330</v>
      </c>
      <c r="C5733" t="s">
        <v>51</v>
      </c>
      <c r="D5733" t="str">
        <f>VLOOKUP(sales_order1[[#This Row],[itemCode]],product_details3!B:C,2,0)</f>
        <v>MSTH50</v>
      </c>
      <c r="E5733" t="s">
        <v>52</v>
      </c>
      <c r="F5733" t="s">
        <v>21</v>
      </c>
      <c r="G5733">
        <v>50</v>
      </c>
      <c r="H5733">
        <v>15.75</v>
      </c>
      <c r="I5733">
        <v>787.5</v>
      </c>
      <c r="J5733">
        <v>4.45</v>
      </c>
      <c r="K5733">
        <v>222.5</v>
      </c>
      <c r="L5733">
        <v>11.3</v>
      </c>
      <c r="M5733">
        <v>0.71746031746031746</v>
      </c>
      <c r="N5733">
        <v>565</v>
      </c>
      <c r="O5733" t="s">
        <v>543</v>
      </c>
      <c r="P5733" t="s">
        <v>544</v>
      </c>
      <c r="Q5733" t="s">
        <v>378</v>
      </c>
      <c r="R5733" t="s">
        <v>72</v>
      </c>
      <c r="S5733" t="s">
        <v>545</v>
      </c>
      <c r="T5733" t="s">
        <v>546</v>
      </c>
      <c r="U5733" t="s">
        <v>1188</v>
      </c>
      <c r="V5733">
        <f>YEAR(sales_order1[[#This Row],[date]])</f>
        <v>2022</v>
      </c>
      <c r="W5733" t="str">
        <f>TEXT(sales_order1[[#This Row],[date]], "Mmm")</f>
        <v>Jul</v>
      </c>
      <c r="X5733">
        <f>VALUE(TEXT(sales_order1[[#This Row],[date]], "D"))</f>
        <v>7</v>
      </c>
      <c r="Y5733">
        <v>27</v>
      </c>
    </row>
    <row r="5734" spans="1:25" x14ac:dyDescent="0.25">
      <c r="A5734" s="1">
        <v>44749</v>
      </c>
      <c r="B5734">
        <v>71331</v>
      </c>
      <c r="C5734" t="s">
        <v>352</v>
      </c>
      <c r="D5734" t="str">
        <f>VLOOKUP(sales_order1[[#This Row],[itemCode]],product_details3!B:C,2,0)</f>
        <v>MSTL50</v>
      </c>
      <c r="E5734" t="s">
        <v>353</v>
      </c>
      <c r="F5734" t="s">
        <v>21</v>
      </c>
      <c r="G5734">
        <v>100</v>
      </c>
      <c r="H5734">
        <v>16.95</v>
      </c>
      <c r="I5734">
        <v>1695</v>
      </c>
      <c r="J5734">
        <v>5.2</v>
      </c>
      <c r="K5734">
        <v>520</v>
      </c>
      <c r="L5734">
        <v>11.75</v>
      </c>
      <c r="M5734">
        <v>0.69321533923303835</v>
      </c>
      <c r="N5734">
        <v>1175</v>
      </c>
      <c r="O5734" t="s">
        <v>223</v>
      </c>
      <c r="P5734" t="s">
        <v>224</v>
      </c>
      <c r="Q5734" t="s">
        <v>55</v>
      </c>
      <c r="R5734" t="s">
        <v>56</v>
      </c>
      <c r="S5734" t="s">
        <v>225</v>
      </c>
      <c r="T5734" t="s">
        <v>226</v>
      </c>
      <c r="U5734" t="s">
        <v>1191</v>
      </c>
      <c r="V5734">
        <f>YEAR(sales_order1[[#This Row],[date]])</f>
        <v>2022</v>
      </c>
      <c r="W5734" t="str">
        <f>TEXT(sales_order1[[#This Row],[date]], "Mmm")</f>
        <v>Jul</v>
      </c>
      <c r="X5734">
        <f>VALUE(TEXT(sales_order1[[#This Row],[date]], "D"))</f>
        <v>7</v>
      </c>
      <c r="Y5734">
        <v>27</v>
      </c>
    </row>
    <row r="5735" spans="1:25" x14ac:dyDescent="0.25">
      <c r="A5735" s="1">
        <v>44749</v>
      </c>
      <c r="B5735">
        <v>71332</v>
      </c>
      <c r="C5735" t="s">
        <v>135</v>
      </c>
      <c r="D5735" t="str">
        <f>VLOOKUP(sales_order1[[#This Row],[itemCode]],product_details3!B:C,2,0)</f>
        <v>MSKSH</v>
      </c>
      <c r="E5735" t="s">
        <v>136</v>
      </c>
      <c r="F5735" t="s">
        <v>137</v>
      </c>
      <c r="G5735">
        <v>300</v>
      </c>
      <c r="H5735">
        <v>18.75</v>
      </c>
      <c r="I5735">
        <v>5625</v>
      </c>
      <c r="J5735">
        <v>7.45</v>
      </c>
      <c r="K5735">
        <v>2235</v>
      </c>
      <c r="L5735">
        <v>11.3</v>
      </c>
      <c r="M5735">
        <v>0.60266666666666668</v>
      </c>
      <c r="N5735">
        <v>3390</v>
      </c>
      <c r="O5735" t="s">
        <v>398</v>
      </c>
      <c r="P5735" t="s">
        <v>399</v>
      </c>
      <c r="Q5735" t="s">
        <v>100</v>
      </c>
      <c r="R5735" t="s">
        <v>40</v>
      </c>
      <c r="S5735" t="s">
        <v>101</v>
      </c>
      <c r="T5735" t="s">
        <v>102</v>
      </c>
      <c r="U5735" t="s">
        <v>1190</v>
      </c>
      <c r="V5735">
        <f>YEAR(sales_order1[[#This Row],[date]])</f>
        <v>2022</v>
      </c>
      <c r="W5735" t="str">
        <f>TEXT(sales_order1[[#This Row],[date]], "Mmm")</f>
        <v>Jul</v>
      </c>
      <c r="X5735">
        <f>VALUE(TEXT(sales_order1[[#This Row],[date]], "D"))</f>
        <v>7</v>
      </c>
      <c r="Y5735">
        <v>27</v>
      </c>
    </row>
    <row r="5736" spans="1:25" x14ac:dyDescent="0.25">
      <c r="A5736" s="1">
        <v>44749</v>
      </c>
      <c r="B5736">
        <v>71333</v>
      </c>
      <c r="C5736" t="s">
        <v>115</v>
      </c>
      <c r="D5736" t="str">
        <f>VLOOKUP(sales_order1[[#This Row],[itemCode]],product_details3!B:C,2,0)</f>
        <v>SCRS30100</v>
      </c>
      <c r="E5736" t="s">
        <v>116</v>
      </c>
      <c r="F5736" t="s">
        <v>61</v>
      </c>
      <c r="G5736">
        <v>350</v>
      </c>
      <c r="H5736">
        <v>32.75</v>
      </c>
      <c r="I5736">
        <v>11462.5</v>
      </c>
      <c r="J5736">
        <v>11.25</v>
      </c>
      <c r="K5736">
        <v>3937.5</v>
      </c>
      <c r="L5736">
        <v>21.5</v>
      </c>
      <c r="M5736">
        <v>0.65648854961832059</v>
      </c>
      <c r="N5736">
        <v>7525</v>
      </c>
      <c r="O5736" t="s">
        <v>682</v>
      </c>
      <c r="P5736" t="s">
        <v>683</v>
      </c>
      <c r="Q5736" t="s">
        <v>271</v>
      </c>
      <c r="R5736" t="s">
        <v>56</v>
      </c>
      <c r="S5736" t="s">
        <v>192</v>
      </c>
      <c r="T5736" t="s">
        <v>684</v>
      </c>
      <c r="U5736" t="s">
        <v>1191</v>
      </c>
      <c r="V5736">
        <f>YEAR(sales_order1[[#This Row],[date]])</f>
        <v>2022</v>
      </c>
      <c r="W5736" t="str">
        <f>TEXT(sales_order1[[#This Row],[date]], "Mmm")</f>
        <v>Jul</v>
      </c>
      <c r="X5736">
        <f>VALUE(TEXT(sales_order1[[#This Row],[date]], "D"))</f>
        <v>7</v>
      </c>
      <c r="Y5736">
        <v>27</v>
      </c>
    </row>
    <row r="5737" spans="1:25" x14ac:dyDescent="0.25">
      <c r="A5737" s="1">
        <v>44749</v>
      </c>
      <c r="B5737">
        <v>71334</v>
      </c>
      <c r="C5737" t="s">
        <v>59</v>
      </c>
      <c r="D5737" t="str">
        <f>VLOOKUP(sales_order1[[#This Row],[itemCode]],product_details3!B:C,2,0)</f>
        <v>SCRS3050</v>
      </c>
      <c r="E5737" t="s">
        <v>60</v>
      </c>
      <c r="F5737" t="s">
        <v>61</v>
      </c>
      <c r="G5737">
        <v>200</v>
      </c>
      <c r="H5737">
        <v>19.649999999999999</v>
      </c>
      <c r="I5737">
        <v>3930</v>
      </c>
      <c r="J5737">
        <v>6.55</v>
      </c>
      <c r="K5737">
        <v>1310</v>
      </c>
      <c r="L5737">
        <v>13.1</v>
      </c>
      <c r="M5737">
        <v>0.66666666666666663</v>
      </c>
      <c r="N5737">
        <v>2620</v>
      </c>
      <c r="O5737" t="s">
        <v>184</v>
      </c>
      <c r="P5737" t="s">
        <v>185</v>
      </c>
      <c r="Q5737" t="s">
        <v>186</v>
      </c>
      <c r="R5737" t="s">
        <v>112</v>
      </c>
      <c r="S5737" t="s">
        <v>187</v>
      </c>
      <c r="T5737" t="s">
        <v>188</v>
      </c>
      <c r="U5737" t="s">
        <v>1189</v>
      </c>
      <c r="V5737">
        <f>YEAR(sales_order1[[#This Row],[date]])</f>
        <v>2022</v>
      </c>
      <c r="W5737" t="str">
        <f>TEXT(sales_order1[[#This Row],[date]], "Mmm")</f>
        <v>Jul</v>
      </c>
      <c r="X5737">
        <f>VALUE(TEXT(sales_order1[[#This Row],[date]], "D"))</f>
        <v>7</v>
      </c>
      <c r="Y5737">
        <v>27</v>
      </c>
    </row>
    <row r="5738" spans="1:25" x14ac:dyDescent="0.25">
      <c r="A5738" s="1">
        <v>44749</v>
      </c>
      <c r="B5738">
        <v>71335</v>
      </c>
      <c r="C5738" t="s">
        <v>339</v>
      </c>
      <c r="D5738" t="str">
        <f>VLOOKUP(sales_order1[[#This Row],[itemCode]],product_details3!B:C,2,0)</f>
        <v>SRMH50</v>
      </c>
      <c r="E5738" t="s">
        <v>340</v>
      </c>
      <c r="F5738" t="s">
        <v>30</v>
      </c>
      <c r="G5738">
        <v>200</v>
      </c>
      <c r="H5738">
        <v>31.25</v>
      </c>
      <c r="I5738">
        <v>6250</v>
      </c>
      <c r="J5738">
        <v>10.75</v>
      </c>
      <c r="K5738">
        <v>2150</v>
      </c>
      <c r="L5738">
        <v>20.5</v>
      </c>
      <c r="M5738">
        <v>0.65600000000000003</v>
      </c>
      <c r="N5738">
        <v>4100</v>
      </c>
      <c r="O5738" t="s">
        <v>440</v>
      </c>
      <c r="P5738" t="s">
        <v>441</v>
      </c>
      <c r="Q5738" t="s">
        <v>39</v>
      </c>
      <c r="R5738" t="s">
        <v>40</v>
      </c>
      <c r="S5738" t="s">
        <v>41</v>
      </c>
      <c r="T5738" t="s">
        <v>442</v>
      </c>
      <c r="U5738" t="s">
        <v>1188</v>
      </c>
      <c r="V5738">
        <f>YEAR(sales_order1[[#This Row],[date]])</f>
        <v>2022</v>
      </c>
      <c r="W5738" t="str">
        <f>TEXT(sales_order1[[#This Row],[date]], "Mmm")</f>
        <v>Jul</v>
      </c>
      <c r="X5738">
        <f>VALUE(TEXT(sales_order1[[#This Row],[date]], "D"))</f>
        <v>7</v>
      </c>
      <c r="Y5738">
        <v>27</v>
      </c>
    </row>
    <row r="5739" spans="1:25" x14ac:dyDescent="0.25">
      <c r="A5739" s="1">
        <v>44749</v>
      </c>
      <c r="B5739">
        <v>71336</v>
      </c>
      <c r="C5739" t="s">
        <v>19</v>
      </c>
      <c r="D5739" t="str">
        <f>VLOOKUP(sales_order1[[#This Row],[itemCode]],product_details3!B:C,2,0)</f>
        <v>MSTH100</v>
      </c>
      <c r="E5739" t="s">
        <v>20</v>
      </c>
      <c r="F5739" t="s">
        <v>21</v>
      </c>
      <c r="G5739">
        <v>50</v>
      </c>
      <c r="H5739">
        <v>26.25</v>
      </c>
      <c r="I5739">
        <v>1312.5</v>
      </c>
      <c r="J5739">
        <v>7.75</v>
      </c>
      <c r="K5739">
        <v>387.5</v>
      </c>
      <c r="L5739">
        <v>18.5</v>
      </c>
      <c r="M5739">
        <v>0.70476190476190481</v>
      </c>
      <c r="N5739">
        <v>925</v>
      </c>
      <c r="O5739" t="s">
        <v>758</v>
      </c>
      <c r="P5739" t="s">
        <v>759</v>
      </c>
      <c r="Q5739" t="s">
        <v>186</v>
      </c>
      <c r="R5739" t="s">
        <v>112</v>
      </c>
      <c r="S5739" t="s">
        <v>187</v>
      </c>
      <c r="T5739" t="s">
        <v>760</v>
      </c>
      <c r="U5739" t="s">
        <v>1189</v>
      </c>
      <c r="V5739">
        <f>YEAR(sales_order1[[#This Row],[date]])</f>
        <v>2022</v>
      </c>
      <c r="W5739" t="str">
        <f>TEXT(sales_order1[[#This Row],[date]], "Mmm")</f>
        <v>Jul</v>
      </c>
      <c r="X5739">
        <f>VALUE(TEXT(sales_order1[[#This Row],[date]], "D"))</f>
        <v>7</v>
      </c>
      <c r="Y5739">
        <v>27</v>
      </c>
    </row>
    <row r="5740" spans="1:25" x14ac:dyDescent="0.25">
      <c r="A5740" s="1">
        <v>44749</v>
      </c>
      <c r="B5740">
        <v>71337</v>
      </c>
      <c r="C5740" t="s">
        <v>51</v>
      </c>
      <c r="D5740" t="str">
        <f>VLOOKUP(sales_order1[[#This Row],[itemCode]],product_details3!B:C,2,0)</f>
        <v>MSTH50</v>
      </c>
      <c r="E5740" t="s">
        <v>52</v>
      </c>
      <c r="F5740" t="s">
        <v>21</v>
      </c>
      <c r="G5740">
        <v>150</v>
      </c>
      <c r="H5740">
        <v>15.75</v>
      </c>
      <c r="I5740">
        <v>2362.5</v>
      </c>
      <c r="J5740">
        <v>4.45</v>
      </c>
      <c r="K5740">
        <v>667.5</v>
      </c>
      <c r="L5740">
        <v>11.3</v>
      </c>
      <c r="M5740">
        <v>0.71746031746031746</v>
      </c>
      <c r="N5740">
        <v>1695</v>
      </c>
      <c r="O5740" t="s">
        <v>706</v>
      </c>
      <c r="P5740" t="s">
        <v>707</v>
      </c>
      <c r="Q5740" t="s">
        <v>132</v>
      </c>
      <c r="R5740" t="s">
        <v>56</v>
      </c>
      <c r="S5740" t="s">
        <v>133</v>
      </c>
      <c r="T5740" t="s">
        <v>708</v>
      </c>
      <c r="U5740" t="s">
        <v>1191</v>
      </c>
      <c r="V5740">
        <f>YEAR(sales_order1[[#This Row],[date]])</f>
        <v>2022</v>
      </c>
      <c r="W5740" t="str">
        <f>TEXT(sales_order1[[#This Row],[date]], "Mmm")</f>
        <v>Jul</v>
      </c>
      <c r="X5740">
        <f>VALUE(TEXT(sales_order1[[#This Row],[date]], "D"))</f>
        <v>7</v>
      </c>
      <c r="Y5740">
        <v>27</v>
      </c>
    </row>
    <row r="5741" spans="1:25" x14ac:dyDescent="0.25">
      <c r="A5741" s="1">
        <v>44750</v>
      </c>
      <c r="B5741">
        <v>71338</v>
      </c>
      <c r="C5741" t="s">
        <v>360</v>
      </c>
      <c r="D5741" t="str">
        <f>VLOOKUP(sales_order1[[#This Row],[itemCode]],product_details3!B:C,2,0)</f>
        <v>TNRS100</v>
      </c>
      <c r="E5741" t="s">
        <v>361</v>
      </c>
      <c r="F5741" t="s">
        <v>124</v>
      </c>
      <c r="G5741">
        <v>250</v>
      </c>
      <c r="H5741">
        <v>13.1</v>
      </c>
      <c r="I5741">
        <v>3275</v>
      </c>
      <c r="J5741">
        <v>4.7</v>
      </c>
      <c r="K5741">
        <v>1175</v>
      </c>
      <c r="L5741">
        <v>8.4</v>
      </c>
      <c r="M5741">
        <v>0.6412213740458016</v>
      </c>
      <c r="N5741">
        <v>2100</v>
      </c>
      <c r="O5741" t="s">
        <v>53</v>
      </c>
      <c r="P5741" t="s">
        <v>54</v>
      </c>
      <c r="Q5741" t="s">
        <v>55</v>
      </c>
      <c r="R5741" t="s">
        <v>56</v>
      </c>
      <c r="S5741" t="s">
        <v>57</v>
      </c>
      <c r="T5741" t="s">
        <v>58</v>
      </c>
      <c r="U5741" t="s">
        <v>1191</v>
      </c>
      <c r="V5741">
        <f>YEAR(sales_order1[[#This Row],[date]])</f>
        <v>2022</v>
      </c>
      <c r="W5741" t="str">
        <f>TEXT(sales_order1[[#This Row],[date]], "Mmm")</f>
        <v>Jul</v>
      </c>
      <c r="X5741">
        <f>VALUE(TEXT(sales_order1[[#This Row],[date]], "D"))</f>
        <v>8</v>
      </c>
      <c r="Y5741">
        <v>27</v>
      </c>
    </row>
    <row r="5742" spans="1:25" x14ac:dyDescent="0.25">
      <c r="A5742" s="1">
        <v>44750</v>
      </c>
      <c r="B5742">
        <v>71339</v>
      </c>
      <c r="C5742" t="s">
        <v>311</v>
      </c>
      <c r="D5742" t="str">
        <f>VLOOKUP(sales_order1[[#This Row],[itemCode]],product_details3!B:C,2,0)</f>
        <v>MSTH30</v>
      </c>
      <c r="E5742" t="s">
        <v>312</v>
      </c>
      <c r="F5742" t="s">
        <v>21</v>
      </c>
      <c r="G5742">
        <v>100</v>
      </c>
      <c r="H5742">
        <v>8.5</v>
      </c>
      <c r="I5742">
        <v>850</v>
      </c>
      <c r="J5742">
        <v>3.3</v>
      </c>
      <c r="K5742">
        <v>330</v>
      </c>
      <c r="L5742">
        <v>5.2</v>
      </c>
      <c r="M5742">
        <v>0.61176470588235299</v>
      </c>
      <c r="N5742">
        <v>520</v>
      </c>
      <c r="O5742" t="s">
        <v>276</v>
      </c>
      <c r="P5742" t="s">
        <v>277</v>
      </c>
      <c r="Q5742" t="s">
        <v>39</v>
      </c>
      <c r="R5742" t="s">
        <v>40</v>
      </c>
      <c r="S5742" t="s">
        <v>41</v>
      </c>
      <c r="T5742" t="s">
        <v>278</v>
      </c>
      <c r="U5742" t="s">
        <v>1188</v>
      </c>
      <c r="V5742">
        <f>YEAR(sales_order1[[#This Row],[date]])</f>
        <v>2022</v>
      </c>
      <c r="W5742" t="str">
        <f>TEXT(sales_order1[[#This Row],[date]], "Mmm")</f>
        <v>Jul</v>
      </c>
      <c r="X5742">
        <f>VALUE(TEXT(sales_order1[[#This Row],[date]], "D"))</f>
        <v>8</v>
      </c>
      <c r="Y5742">
        <v>27</v>
      </c>
    </row>
    <row r="5743" spans="1:25" x14ac:dyDescent="0.25">
      <c r="A5743" s="1">
        <v>44750</v>
      </c>
      <c r="B5743">
        <v>71340</v>
      </c>
      <c r="C5743" t="s">
        <v>19</v>
      </c>
      <c r="D5743" t="str">
        <f>VLOOKUP(sales_order1[[#This Row],[itemCode]],product_details3!B:C,2,0)</f>
        <v>MSTH100</v>
      </c>
      <c r="E5743" t="s">
        <v>20</v>
      </c>
      <c r="F5743" t="s">
        <v>21</v>
      </c>
      <c r="G5743">
        <v>250</v>
      </c>
      <c r="H5743">
        <v>26.25</v>
      </c>
      <c r="I5743">
        <v>6562.5</v>
      </c>
      <c r="J5743">
        <v>7.75</v>
      </c>
      <c r="K5743">
        <v>1937.5</v>
      </c>
      <c r="L5743">
        <v>18.5</v>
      </c>
      <c r="M5743">
        <v>0.70476190476190481</v>
      </c>
      <c r="N5743">
        <v>4625</v>
      </c>
      <c r="O5743" t="s">
        <v>810</v>
      </c>
      <c r="P5743" t="s">
        <v>811</v>
      </c>
      <c r="Q5743" t="s">
        <v>239</v>
      </c>
      <c r="R5743" t="s">
        <v>112</v>
      </c>
      <c r="S5743" t="s">
        <v>368</v>
      </c>
      <c r="T5743" t="s">
        <v>369</v>
      </c>
      <c r="U5743" t="s">
        <v>1189</v>
      </c>
      <c r="V5743">
        <f>YEAR(sales_order1[[#This Row],[date]])</f>
        <v>2022</v>
      </c>
      <c r="W5743" t="str">
        <f>TEXT(sales_order1[[#This Row],[date]], "Mmm")</f>
        <v>Jul</v>
      </c>
      <c r="X5743">
        <f>VALUE(TEXT(sales_order1[[#This Row],[date]], "D"))</f>
        <v>8</v>
      </c>
      <c r="Y5743">
        <v>27</v>
      </c>
    </row>
    <row r="5744" spans="1:25" x14ac:dyDescent="0.25">
      <c r="A5744" s="1">
        <v>44750</v>
      </c>
      <c r="B5744">
        <v>71341</v>
      </c>
      <c r="C5744" t="s">
        <v>181</v>
      </c>
      <c r="D5744" t="str">
        <f>VLOOKUP(sales_order1[[#This Row],[itemCode]],product_details3!B:C,2,0)</f>
        <v>EXFP100</v>
      </c>
      <c r="E5744" t="s">
        <v>182</v>
      </c>
      <c r="F5744" t="s">
        <v>183</v>
      </c>
      <c r="G5744">
        <v>50</v>
      </c>
      <c r="H5744">
        <v>21.95</v>
      </c>
      <c r="I5744">
        <v>1097.5</v>
      </c>
      <c r="J5744">
        <v>8.1999999999999993</v>
      </c>
      <c r="K5744">
        <v>410</v>
      </c>
      <c r="L5744">
        <v>13.75</v>
      </c>
      <c r="M5744">
        <v>0.62642369020501143</v>
      </c>
      <c r="N5744">
        <v>687.5</v>
      </c>
      <c r="O5744" t="s">
        <v>492</v>
      </c>
      <c r="P5744" t="s">
        <v>493</v>
      </c>
      <c r="Q5744" t="s">
        <v>378</v>
      </c>
      <c r="R5744" t="s">
        <v>72</v>
      </c>
      <c r="S5744" t="s">
        <v>379</v>
      </c>
      <c r="T5744" t="s">
        <v>494</v>
      </c>
      <c r="U5744" t="s">
        <v>1188</v>
      </c>
      <c r="V5744">
        <f>YEAR(sales_order1[[#This Row],[date]])</f>
        <v>2022</v>
      </c>
      <c r="W5744" t="str">
        <f>TEXT(sales_order1[[#This Row],[date]], "Mmm")</f>
        <v>Jul</v>
      </c>
      <c r="X5744">
        <f>VALUE(TEXT(sales_order1[[#This Row],[date]], "D"))</f>
        <v>8</v>
      </c>
      <c r="Y5744">
        <v>27</v>
      </c>
    </row>
    <row r="5745" spans="1:25" x14ac:dyDescent="0.25">
      <c r="A5745" s="1">
        <v>44750</v>
      </c>
      <c r="B5745">
        <v>71342</v>
      </c>
      <c r="C5745" t="s">
        <v>28</v>
      </c>
      <c r="D5745" t="str">
        <f>VLOOKUP(sales_order1[[#This Row],[itemCode]],product_details3!B:C,2,0)</f>
        <v>SRMC30</v>
      </c>
      <c r="E5745" t="s">
        <v>29</v>
      </c>
      <c r="F5745" t="s">
        <v>30</v>
      </c>
      <c r="G5745">
        <v>50</v>
      </c>
      <c r="H5745">
        <v>22.6</v>
      </c>
      <c r="I5745">
        <v>1130</v>
      </c>
      <c r="J5745">
        <v>7.6</v>
      </c>
      <c r="K5745">
        <v>380</v>
      </c>
      <c r="L5745">
        <v>15</v>
      </c>
      <c r="M5745">
        <v>0.66371681415929207</v>
      </c>
      <c r="N5745">
        <v>750</v>
      </c>
      <c r="O5745" t="s">
        <v>354</v>
      </c>
      <c r="P5745" t="s">
        <v>355</v>
      </c>
      <c r="Q5745" t="s">
        <v>119</v>
      </c>
      <c r="R5745" t="s">
        <v>40</v>
      </c>
      <c r="S5745" t="s">
        <v>356</v>
      </c>
      <c r="T5745" t="s">
        <v>357</v>
      </c>
      <c r="U5745" t="s">
        <v>1190</v>
      </c>
      <c r="V5745">
        <f>YEAR(sales_order1[[#This Row],[date]])</f>
        <v>2022</v>
      </c>
      <c r="W5745" t="str">
        <f>TEXT(sales_order1[[#This Row],[date]], "Mmm")</f>
        <v>Jul</v>
      </c>
      <c r="X5745">
        <f>VALUE(TEXT(sales_order1[[#This Row],[date]], "D"))</f>
        <v>8</v>
      </c>
      <c r="Y5745">
        <v>27</v>
      </c>
    </row>
    <row r="5746" spans="1:25" x14ac:dyDescent="0.25">
      <c r="A5746" s="1">
        <v>44750</v>
      </c>
      <c r="B5746">
        <v>71343</v>
      </c>
      <c r="C5746" t="s">
        <v>28</v>
      </c>
      <c r="D5746" t="str">
        <f>VLOOKUP(sales_order1[[#This Row],[itemCode]],product_details3!B:C,2,0)</f>
        <v>SRMC30</v>
      </c>
      <c r="E5746" t="s">
        <v>29</v>
      </c>
      <c r="F5746" t="s">
        <v>30</v>
      </c>
      <c r="G5746">
        <v>50</v>
      </c>
      <c r="H5746">
        <v>22.6</v>
      </c>
      <c r="I5746">
        <v>1130</v>
      </c>
      <c r="J5746">
        <v>7.6</v>
      </c>
      <c r="K5746">
        <v>380</v>
      </c>
      <c r="L5746">
        <v>15</v>
      </c>
      <c r="M5746">
        <v>0.66371681415929207</v>
      </c>
      <c r="N5746">
        <v>750</v>
      </c>
      <c r="O5746" t="s">
        <v>138</v>
      </c>
      <c r="P5746" t="s">
        <v>139</v>
      </c>
      <c r="Q5746" t="s">
        <v>77</v>
      </c>
      <c r="R5746" t="s">
        <v>72</v>
      </c>
      <c r="S5746" t="s">
        <v>140</v>
      </c>
      <c r="T5746" t="s">
        <v>141</v>
      </c>
      <c r="U5746" t="s">
        <v>1190</v>
      </c>
      <c r="V5746">
        <f>YEAR(sales_order1[[#This Row],[date]])</f>
        <v>2022</v>
      </c>
      <c r="W5746" t="str">
        <f>TEXT(sales_order1[[#This Row],[date]], "Mmm")</f>
        <v>Jul</v>
      </c>
      <c r="X5746">
        <f>VALUE(TEXT(sales_order1[[#This Row],[date]], "D"))</f>
        <v>8</v>
      </c>
      <c r="Y5746">
        <v>27</v>
      </c>
    </row>
    <row r="5747" spans="1:25" x14ac:dyDescent="0.25">
      <c r="A5747" s="1">
        <v>44750</v>
      </c>
      <c r="B5747">
        <v>71344</v>
      </c>
      <c r="C5747" t="s">
        <v>339</v>
      </c>
      <c r="D5747" t="str">
        <f>VLOOKUP(sales_order1[[#This Row],[itemCode]],product_details3!B:C,2,0)</f>
        <v>SRMH50</v>
      </c>
      <c r="E5747" t="s">
        <v>340</v>
      </c>
      <c r="F5747" t="s">
        <v>30</v>
      </c>
      <c r="G5747">
        <v>100</v>
      </c>
      <c r="H5747">
        <v>31.25</v>
      </c>
      <c r="I5747">
        <v>3125</v>
      </c>
      <c r="J5747">
        <v>10.75</v>
      </c>
      <c r="K5747">
        <v>1075</v>
      </c>
      <c r="L5747">
        <v>20.5</v>
      </c>
      <c r="M5747">
        <v>0.65600000000000003</v>
      </c>
      <c r="N5747">
        <v>2050</v>
      </c>
      <c r="O5747" t="s">
        <v>777</v>
      </c>
      <c r="P5747" t="s">
        <v>778</v>
      </c>
      <c r="Q5747" t="s">
        <v>93</v>
      </c>
      <c r="R5747" t="s">
        <v>72</v>
      </c>
      <c r="S5747" t="s">
        <v>94</v>
      </c>
      <c r="T5747" t="s">
        <v>678</v>
      </c>
      <c r="U5747" t="s">
        <v>1190</v>
      </c>
      <c r="V5747">
        <f>YEAR(sales_order1[[#This Row],[date]])</f>
        <v>2022</v>
      </c>
      <c r="W5747" t="str">
        <f>TEXT(sales_order1[[#This Row],[date]], "Mmm")</f>
        <v>Jul</v>
      </c>
      <c r="X5747">
        <f>VALUE(TEXT(sales_order1[[#This Row],[date]], "D"))</f>
        <v>8</v>
      </c>
      <c r="Y5747">
        <v>27</v>
      </c>
    </row>
    <row r="5748" spans="1:25" x14ac:dyDescent="0.25">
      <c r="A5748" s="1">
        <v>44750</v>
      </c>
      <c r="B5748">
        <v>71345</v>
      </c>
      <c r="C5748" t="s">
        <v>51</v>
      </c>
      <c r="D5748" t="str">
        <f>VLOOKUP(sales_order1[[#This Row],[itemCode]],product_details3!B:C,2,0)</f>
        <v>MSTH50</v>
      </c>
      <c r="E5748" t="s">
        <v>52</v>
      </c>
      <c r="F5748" t="s">
        <v>21</v>
      </c>
      <c r="G5748">
        <v>100</v>
      </c>
      <c r="H5748">
        <v>15.75</v>
      </c>
      <c r="I5748">
        <v>1575</v>
      </c>
      <c r="J5748">
        <v>4.45</v>
      </c>
      <c r="K5748">
        <v>445</v>
      </c>
      <c r="L5748">
        <v>11.3</v>
      </c>
      <c r="M5748">
        <v>0.71746031746031746</v>
      </c>
      <c r="N5748">
        <v>1130</v>
      </c>
      <c r="O5748" t="s">
        <v>423</v>
      </c>
      <c r="P5748" t="s">
        <v>424</v>
      </c>
      <c r="Q5748" t="s">
        <v>77</v>
      </c>
      <c r="R5748" t="s">
        <v>72</v>
      </c>
      <c r="S5748" t="s">
        <v>425</v>
      </c>
      <c r="T5748" t="s">
        <v>426</v>
      </c>
      <c r="U5748" t="s">
        <v>1190</v>
      </c>
      <c r="V5748">
        <f>YEAR(sales_order1[[#This Row],[date]])</f>
        <v>2022</v>
      </c>
      <c r="W5748" t="str">
        <f>TEXT(sales_order1[[#This Row],[date]], "Mmm")</f>
        <v>Jul</v>
      </c>
      <c r="X5748">
        <f>VALUE(TEXT(sales_order1[[#This Row],[date]], "D"))</f>
        <v>8</v>
      </c>
      <c r="Y5748">
        <v>27</v>
      </c>
    </row>
    <row r="5749" spans="1:25" x14ac:dyDescent="0.25">
      <c r="A5749" s="1">
        <v>44750</v>
      </c>
      <c r="B5749">
        <v>71346</v>
      </c>
      <c r="C5749" t="s">
        <v>19</v>
      </c>
      <c r="D5749" t="str">
        <f>VLOOKUP(sales_order1[[#This Row],[itemCode]],product_details3!B:C,2,0)</f>
        <v>MSTH100</v>
      </c>
      <c r="E5749" t="s">
        <v>20</v>
      </c>
      <c r="F5749" t="s">
        <v>21</v>
      </c>
      <c r="G5749">
        <v>200</v>
      </c>
      <c r="H5749">
        <v>26.25</v>
      </c>
      <c r="I5749">
        <v>5250</v>
      </c>
      <c r="J5749">
        <v>7.75</v>
      </c>
      <c r="K5749">
        <v>1550</v>
      </c>
      <c r="L5749">
        <v>18.5</v>
      </c>
      <c r="M5749">
        <v>0.70476190476190481</v>
      </c>
      <c r="N5749">
        <v>3700</v>
      </c>
      <c r="O5749" t="s">
        <v>841</v>
      </c>
      <c r="P5749" t="s">
        <v>842</v>
      </c>
      <c r="Q5749" t="s">
        <v>186</v>
      </c>
      <c r="R5749" t="s">
        <v>112</v>
      </c>
      <c r="S5749" t="s">
        <v>187</v>
      </c>
      <c r="T5749" t="s">
        <v>442</v>
      </c>
      <c r="U5749" t="s">
        <v>1189</v>
      </c>
      <c r="V5749">
        <f>YEAR(sales_order1[[#This Row],[date]])</f>
        <v>2022</v>
      </c>
      <c r="W5749" t="str">
        <f>TEXT(sales_order1[[#This Row],[date]], "Mmm")</f>
        <v>Jul</v>
      </c>
      <c r="X5749">
        <f>VALUE(TEXT(sales_order1[[#This Row],[date]], "D"))</f>
        <v>8</v>
      </c>
      <c r="Y5749">
        <v>27</v>
      </c>
    </row>
    <row r="5750" spans="1:25" x14ac:dyDescent="0.25">
      <c r="A5750" s="1">
        <v>44750</v>
      </c>
      <c r="B5750">
        <v>71347</v>
      </c>
      <c r="C5750" t="s">
        <v>311</v>
      </c>
      <c r="D5750" t="str">
        <f>VLOOKUP(sales_order1[[#This Row],[itemCode]],product_details3!B:C,2,0)</f>
        <v>MSTH30</v>
      </c>
      <c r="E5750" t="s">
        <v>312</v>
      </c>
      <c r="F5750" t="s">
        <v>21</v>
      </c>
      <c r="G5750">
        <v>200</v>
      </c>
      <c r="H5750">
        <v>8.5</v>
      </c>
      <c r="I5750">
        <v>1700</v>
      </c>
      <c r="J5750">
        <v>3.3</v>
      </c>
      <c r="K5750">
        <v>660</v>
      </c>
      <c r="L5750">
        <v>5.2</v>
      </c>
      <c r="M5750">
        <v>0.61176470588235299</v>
      </c>
      <c r="N5750">
        <v>1040</v>
      </c>
      <c r="O5750" t="s">
        <v>237</v>
      </c>
      <c r="P5750" t="s">
        <v>238</v>
      </c>
      <c r="Q5750" t="s">
        <v>239</v>
      </c>
      <c r="R5750" t="s">
        <v>112</v>
      </c>
      <c r="S5750" t="s">
        <v>240</v>
      </c>
      <c r="T5750" t="s">
        <v>241</v>
      </c>
      <c r="U5750" t="s">
        <v>1189</v>
      </c>
      <c r="V5750">
        <f>YEAR(sales_order1[[#This Row],[date]])</f>
        <v>2022</v>
      </c>
      <c r="W5750" t="str">
        <f>TEXT(sales_order1[[#This Row],[date]], "Mmm")</f>
        <v>Jul</v>
      </c>
      <c r="X5750">
        <f>VALUE(TEXT(sales_order1[[#This Row],[date]], "D"))</f>
        <v>8</v>
      </c>
      <c r="Y5750">
        <v>27</v>
      </c>
    </row>
    <row r="5751" spans="1:25" x14ac:dyDescent="0.25">
      <c r="A5751" s="1">
        <v>44750</v>
      </c>
      <c r="B5751">
        <v>71348</v>
      </c>
      <c r="C5751" t="s">
        <v>149</v>
      </c>
      <c r="D5751" t="str">
        <f>VLOOKUP(sales_order1[[#This Row],[itemCode]],product_details3!B:C,2,0)</f>
        <v>MKRW80</v>
      </c>
      <c r="E5751" t="s">
        <v>150</v>
      </c>
      <c r="F5751" t="s">
        <v>151</v>
      </c>
      <c r="G5751">
        <v>100</v>
      </c>
      <c r="H5751">
        <v>14.65</v>
      </c>
      <c r="I5751">
        <v>1465</v>
      </c>
      <c r="J5751">
        <v>6.55</v>
      </c>
      <c r="K5751">
        <v>655</v>
      </c>
      <c r="L5751">
        <v>8.1</v>
      </c>
      <c r="M5751">
        <v>0.55290102389078488</v>
      </c>
      <c r="N5751">
        <v>810</v>
      </c>
      <c r="O5751" t="s">
        <v>511</v>
      </c>
      <c r="P5751" t="s">
        <v>512</v>
      </c>
      <c r="Q5751" t="s">
        <v>201</v>
      </c>
      <c r="R5751" t="s">
        <v>25</v>
      </c>
      <c r="S5751" t="s">
        <v>372</v>
      </c>
      <c r="T5751" t="s">
        <v>513</v>
      </c>
      <c r="U5751" t="s">
        <v>1191</v>
      </c>
      <c r="V5751">
        <f>YEAR(sales_order1[[#This Row],[date]])</f>
        <v>2022</v>
      </c>
      <c r="W5751" t="str">
        <f>TEXT(sales_order1[[#This Row],[date]], "Mmm")</f>
        <v>Jul</v>
      </c>
      <c r="X5751">
        <f>VALUE(TEXT(sales_order1[[#This Row],[date]], "D"))</f>
        <v>8</v>
      </c>
      <c r="Y5751">
        <v>27</v>
      </c>
    </row>
    <row r="5752" spans="1:25" x14ac:dyDescent="0.25">
      <c r="A5752" s="1">
        <v>44753</v>
      </c>
      <c r="B5752">
        <v>71349</v>
      </c>
      <c r="C5752" t="s">
        <v>35</v>
      </c>
      <c r="D5752" t="str">
        <f>VLOOKUP(sales_order1[[#This Row],[itemCode]],product_details3!B:C,2,0)</f>
        <v>SRMA30</v>
      </c>
      <c r="E5752" t="s">
        <v>36</v>
      </c>
      <c r="F5752" t="s">
        <v>30</v>
      </c>
      <c r="G5752">
        <v>50</v>
      </c>
      <c r="H5752">
        <v>26.2</v>
      </c>
      <c r="I5752">
        <v>1310</v>
      </c>
      <c r="J5752">
        <v>9.4</v>
      </c>
      <c r="K5752">
        <v>470</v>
      </c>
      <c r="L5752">
        <v>16.8</v>
      </c>
      <c r="M5752">
        <v>0.6412213740458016</v>
      </c>
      <c r="N5752">
        <v>840</v>
      </c>
      <c r="O5752" t="s">
        <v>621</v>
      </c>
      <c r="P5752" t="s">
        <v>622</v>
      </c>
      <c r="Q5752" t="s">
        <v>55</v>
      </c>
      <c r="R5752" t="s">
        <v>56</v>
      </c>
      <c r="S5752" t="s">
        <v>57</v>
      </c>
      <c r="T5752" t="s">
        <v>623</v>
      </c>
      <c r="U5752" t="s">
        <v>1191</v>
      </c>
      <c r="V5752">
        <f>YEAR(sales_order1[[#This Row],[date]])</f>
        <v>2022</v>
      </c>
      <c r="W5752" t="str">
        <f>TEXT(sales_order1[[#This Row],[date]], "Mmm")</f>
        <v>Jul</v>
      </c>
      <c r="X5752">
        <f>VALUE(TEXT(sales_order1[[#This Row],[date]], "D"))</f>
        <v>11</v>
      </c>
      <c r="Y5752">
        <v>28</v>
      </c>
    </row>
    <row r="5753" spans="1:25" x14ac:dyDescent="0.25">
      <c r="A5753" s="1">
        <v>44753</v>
      </c>
      <c r="B5753">
        <v>71350</v>
      </c>
      <c r="C5753" t="s">
        <v>181</v>
      </c>
      <c r="D5753" t="str">
        <f>VLOOKUP(sales_order1[[#This Row],[itemCode]],product_details3!B:C,2,0)</f>
        <v>EXFP100</v>
      </c>
      <c r="E5753" t="s">
        <v>182</v>
      </c>
      <c r="F5753" t="s">
        <v>183</v>
      </c>
      <c r="G5753">
        <v>50</v>
      </c>
      <c r="H5753">
        <v>21.95</v>
      </c>
      <c r="I5753">
        <v>1097.5</v>
      </c>
      <c r="J5753">
        <v>8.1999999999999993</v>
      </c>
      <c r="K5753">
        <v>410</v>
      </c>
      <c r="L5753">
        <v>13.75</v>
      </c>
      <c r="M5753">
        <v>0.62642369020501143</v>
      </c>
      <c r="N5753">
        <v>687.5</v>
      </c>
      <c r="O5753" t="s">
        <v>461</v>
      </c>
      <c r="P5753" t="s">
        <v>462</v>
      </c>
      <c r="Q5753" t="s">
        <v>24</v>
      </c>
      <c r="R5753" t="s">
        <v>25</v>
      </c>
      <c r="S5753" t="s">
        <v>33</v>
      </c>
      <c r="T5753" t="s">
        <v>463</v>
      </c>
      <c r="U5753" t="s">
        <v>1191</v>
      </c>
      <c r="V5753">
        <f>YEAR(sales_order1[[#This Row],[date]])</f>
        <v>2022</v>
      </c>
      <c r="W5753" t="str">
        <f>TEXT(sales_order1[[#This Row],[date]], "Mmm")</f>
        <v>Jul</v>
      </c>
      <c r="X5753">
        <f>VALUE(TEXT(sales_order1[[#This Row],[date]], "D"))</f>
        <v>11</v>
      </c>
      <c r="Y5753">
        <v>28</v>
      </c>
    </row>
    <row r="5754" spans="1:25" x14ac:dyDescent="0.25">
      <c r="A5754" s="1">
        <v>44753</v>
      </c>
      <c r="B5754">
        <v>71351</v>
      </c>
      <c r="C5754" t="s">
        <v>307</v>
      </c>
      <c r="D5754" t="str">
        <f>VLOOKUP(sales_order1[[#This Row],[itemCode]],product_details3!B:C,2,0)</f>
        <v>TNRH150</v>
      </c>
      <c r="E5754" t="s">
        <v>308</v>
      </c>
      <c r="F5754" t="s">
        <v>124</v>
      </c>
      <c r="G5754">
        <v>250</v>
      </c>
      <c r="H5754">
        <v>15.75</v>
      </c>
      <c r="I5754">
        <v>3937.5</v>
      </c>
      <c r="J5754">
        <v>4.45</v>
      </c>
      <c r="K5754">
        <v>1112.5</v>
      </c>
      <c r="L5754">
        <v>11.3</v>
      </c>
      <c r="M5754">
        <v>0.71746031746031746</v>
      </c>
      <c r="N5754">
        <v>2825</v>
      </c>
      <c r="O5754" t="s">
        <v>531</v>
      </c>
      <c r="P5754" t="s">
        <v>532</v>
      </c>
      <c r="Q5754" t="s">
        <v>119</v>
      </c>
      <c r="R5754" t="s">
        <v>40</v>
      </c>
      <c r="S5754" t="s">
        <v>120</v>
      </c>
      <c r="T5754" t="s">
        <v>533</v>
      </c>
      <c r="U5754" t="s">
        <v>1190</v>
      </c>
      <c r="V5754">
        <f>YEAR(sales_order1[[#This Row],[date]])</f>
        <v>2022</v>
      </c>
      <c r="W5754" t="str">
        <f>TEXT(sales_order1[[#This Row],[date]], "Mmm")</f>
        <v>Jul</v>
      </c>
      <c r="X5754">
        <f>VALUE(TEXT(sales_order1[[#This Row],[date]], "D"))</f>
        <v>11</v>
      </c>
      <c r="Y5754">
        <v>28</v>
      </c>
    </row>
    <row r="5755" spans="1:25" x14ac:dyDescent="0.25">
      <c r="A5755" s="1">
        <v>44753</v>
      </c>
      <c r="B5755">
        <v>71352</v>
      </c>
      <c r="C5755" t="s">
        <v>194</v>
      </c>
      <c r="D5755" t="str">
        <f>VLOOKUP(sales_order1[[#This Row],[itemCode]],product_details3!B:C,2,0)</f>
        <v>CLNG150</v>
      </c>
      <c r="E5755" t="s">
        <v>195</v>
      </c>
      <c r="F5755" t="s">
        <v>45</v>
      </c>
      <c r="G5755">
        <v>150</v>
      </c>
      <c r="H5755">
        <v>12.75</v>
      </c>
      <c r="I5755">
        <v>1912.5</v>
      </c>
      <c r="J5755">
        <v>4.45</v>
      </c>
      <c r="K5755">
        <v>667.5</v>
      </c>
      <c r="L5755">
        <v>8.3000000000000007</v>
      </c>
      <c r="M5755">
        <v>0.65098039215686276</v>
      </c>
      <c r="N5755">
        <v>1245</v>
      </c>
      <c r="O5755" t="s">
        <v>98</v>
      </c>
      <c r="P5755" t="s">
        <v>99</v>
      </c>
      <c r="Q5755" t="s">
        <v>100</v>
      </c>
      <c r="R5755" t="s">
        <v>40</v>
      </c>
      <c r="S5755" t="s">
        <v>101</v>
      </c>
      <c r="T5755" t="s">
        <v>102</v>
      </c>
      <c r="U5755" t="s">
        <v>1190</v>
      </c>
      <c r="V5755">
        <f>YEAR(sales_order1[[#This Row],[date]])</f>
        <v>2022</v>
      </c>
      <c r="W5755" t="str">
        <f>TEXT(sales_order1[[#This Row],[date]], "Mmm")</f>
        <v>Jul</v>
      </c>
      <c r="X5755">
        <f>VALUE(TEXT(sales_order1[[#This Row],[date]], "D"))</f>
        <v>11</v>
      </c>
      <c r="Y5755">
        <v>28</v>
      </c>
    </row>
    <row r="5756" spans="1:25" x14ac:dyDescent="0.25">
      <c r="A5756" s="1">
        <v>44753</v>
      </c>
      <c r="B5756">
        <v>71353</v>
      </c>
      <c r="C5756" t="s">
        <v>135</v>
      </c>
      <c r="D5756" t="str">
        <f>VLOOKUP(sales_order1[[#This Row],[itemCode]],product_details3!B:C,2,0)</f>
        <v>MSKSH</v>
      </c>
      <c r="E5756" t="s">
        <v>136</v>
      </c>
      <c r="F5756" t="s">
        <v>137</v>
      </c>
      <c r="G5756">
        <v>200</v>
      </c>
      <c r="H5756">
        <v>18.75</v>
      </c>
      <c r="I5756">
        <v>3750</v>
      </c>
      <c r="J5756">
        <v>7.45</v>
      </c>
      <c r="K5756">
        <v>1490</v>
      </c>
      <c r="L5756">
        <v>11.3</v>
      </c>
      <c r="M5756">
        <v>0.60266666666666668</v>
      </c>
      <c r="N5756">
        <v>2260</v>
      </c>
      <c r="O5756" t="s">
        <v>609</v>
      </c>
      <c r="P5756" t="s">
        <v>610</v>
      </c>
      <c r="Q5756" t="s">
        <v>93</v>
      </c>
      <c r="R5756" t="s">
        <v>72</v>
      </c>
      <c r="S5756" t="s">
        <v>260</v>
      </c>
      <c r="T5756" t="s">
        <v>611</v>
      </c>
      <c r="U5756" t="s">
        <v>1190</v>
      </c>
      <c r="V5756">
        <f>YEAR(sales_order1[[#This Row],[date]])</f>
        <v>2022</v>
      </c>
      <c r="W5756" t="str">
        <f>TEXT(sales_order1[[#This Row],[date]], "Mmm")</f>
        <v>Jul</v>
      </c>
      <c r="X5756">
        <f>VALUE(TEXT(sales_order1[[#This Row],[date]], "D"))</f>
        <v>11</v>
      </c>
      <c r="Y5756">
        <v>28</v>
      </c>
    </row>
    <row r="5757" spans="1:25" x14ac:dyDescent="0.25">
      <c r="A5757" s="1">
        <v>44753</v>
      </c>
      <c r="B5757">
        <v>71354</v>
      </c>
      <c r="C5757" t="s">
        <v>43</v>
      </c>
      <c r="D5757" t="str">
        <f>VLOOKUP(sales_order1[[#This Row],[itemCode]],product_details3!B:C,2,0)</f>
        <v>CLNG200</v>
      </c>
      <c r="E5757" t="s">
        <v>44</v>
      </c>
      <c r="F5757" t="s">
        <v>45</v>
      </c>
      <c r="G5757">
        <v>250</v>
      </c>
      <c r="H5757">
        <v>21.25</v>
      </c>
      <c r="I5757">
        <v>5312.5</v>
      </c>
      <c r="J5757">
        <v>7.75</v>
      </c>
      <c r="K5757">
        <v>1937.5</v>
      </c>
      <c r="L5757">
        <v>13.5</v>
      </c>
      <c r="M5757">
        <v>0.63529411764705879</v>
      </c>
      <c r="N5757">
        <v>3375</v>
      </c>
      <c r="O5757" t="s">
        <v>248</v>
      </c>
      <c r="P5757" t="s">
        <v>249</v>
      </c>
      <c r="Q5757" t="s">
        <v>191</v>
      </c>
      <c r="R5757" t="s">
        <v>56</v>
      </c>
      <c r="S5757" t="s">
        <v>192</v>
      </c>
      <c r="T5757" t="s">
        <v>250</v>
      </c>
      <c r="U5757" t="s">
        <v>1191</v>
      </c>
      <c r="V5757">
        <f>YEAR(sales_order1[[#This Row],[date]])</f>
        <v>2022</v>
      </c>
      <c r="W5757" t="str">
        <f>TEXT(sales_order1[[#This Row],[date]], "Mmm")</f>
        <v>Jul</v>
      </c>
      <c r="X5757">
        <f>VALUE(TEXT(sales_order1[[#This Row],[date]], "D"))</f>
        <v>11</v>
      </c>
      <c r="Y5757">
        <v>28</v>
      </c>
    </row>
    <row r="5758" spans="1:25" x14ac:dyDescent="0.25">
      <c r="A5758" s="1">
        <v>44753</v>
      </c>
      <c r="B5758">
        <v>71355</v>
      </c>
      <c r="C5758" t="s">
        <v>28</v>
      </c>
      <c r="D5758" t="str">
        <f>VLOOKUP(sales_order1[[#This Row],[itemCode]],product_details3!B:C,2,0)</f>
        <v>SRMC30</v>
      </c>
      <c r="E5758" t="s">
        <v>29</v>
      </c>
      <c r="F5758" t="s">
        <v>30</v>
      </c>
      <c r="G5758">
        <v>150</v>
      </c>
      <c r="H5758">
        <v>22.6</v>
      </c>
      <c r="I5758">
        <v>3390</v>
      </c>
      <c r="J5758">
        <v>7.6</v>
      </c>
      <c r="K5758">
        <v>1140</v>
      </c>
      <c r="L5758">
        <v>15</v>
      </c>
      <c r="M5758">
        <v>0.66371681415929207</v>
      </c>
      <c r="N5758">
        <v>2250</v>
      </c>
      <c r="O5758" t="s">
        <v>648</v>
      </c>
      <c r="P5758" t="s">
        <v>649</v>
      </c>
      <c r="Q5758" t="s">
        <v>107</v>
      </c>
      <c r="R5758" t="s">
        <v>40</v>
      </c>
      <c r="S5758" t="s">
        <v>101</v>
      </c>
      <c r="T5758" t="s">
        <v>650</v>
      </c>
      <c r="U5758" t="s">
        <v>1190</v>
      </c>
      <c r="V5758">
        <f>YEAR(sales_order1[[#This Row],[date]])</f>
        <v>2022</v>
      </c>
      <c r="W5758" t="str">
        <f>TEXT(sales_order1[[#This Row],[date]], "Mmm")</f>
        <v>Jul</v>
      </c>
      <c r="X5758">
        <f>VALUE(TEXT(sales_order1[[#This Row],[date]], "D"))</f>
        <v>11</v>
      </c>
      <c r="Y5758">
        <v>28</v>
      </c>
    </row>
    <row r="5759" spans="1:25" x14ac:dyDescent="0.25">
      <c r="A5759" s="1">
        <v>44753</v>
      </c>
      <c r="B5759">
        <v>71356</v>
      </c>
      <c r="C5759" t="s">
        <v>335</v>
      </c>
      <c r="D5759" t="str">
        <f>VLOOKUP(sales_order1[[#This Row],[itemCode]],product_details3!B:C,2,0)</f>
        <v>CLNF50</v>
      </c>
      <c r="E5759" t="s">
        <v>336</v>
      </c>
      <c r="F5759" t="s">
        <v>45</v>
      </c>
      <c r="G5759">
        <v>250</v>
      </c>
      <c r="H5759">
        <v>7.3</v>
      </c>
      <c r="I5759">
        <v>1825</v>
      </c>
      <c r="J5759">
        <v>2.8</v>
      </c>
      <c r="K5759">
        <v>700</v>
      </c>
      <c r="L5759">
        <v>4.5</v>
      </c>
      <c r="M5759">
        <v>0.61643835616438358</v>
      </c>
      <c r="N5759">
        <v>1125</v>
      </c>
      <c r="O5759" t="s">
        <v>741</v>
      </c>
      <c r="P5759" t="s">
        <v>742</v>
      </c>
      <c r="Q5759" t="s">
        <v>64</v>
      </c>
      <c r="R5759" t="s">
        <v>40</v>
      </c>
      <c r="S5759" t="s">
        <v>65</v>
      </c>
      <c r="T5759" t="s">
        <v>587</v>
      </c>
      <c r="U5759" t="s">
        <v>1190</v>
      </c>
      <c r="V5759">
        <f>YEAR(sales_order1[[#This Row],[date]])</f>
        <v>2022</v>
      </c>
      <c r="W5759" t="str">
        <f>TEXT(sales_order1[[#This Row],[date]], "Mmm")</f>
        <v>Jul</v>
      </c>
      <c r="X5759">
        <f>VALUE(TEXT(sales_order1[[#This Row],[date]], "D"))</f>
        <v>11</v>
      </c>
      <c r="Y5759">
        <v>28</v>
      </c>
    </row>
    <row r="5760" spans="1:25" x14ac:dyDescent="0.25">
      <c r="A5760" s="1">
        <v>44753</v>
      </c>
      <c r="B5760">
        <v>71357</v>
      </c>
      <c r="C5760" t="s">
        <v>360</v>
      </c>
      <c r="D5760" t="str">
        <f>VLOOKUP(sales_order1[[#This Row],[itemCode]],product_details3!B:C,2,0)</f>
        <v>TNRS100</v>
      </c>
      <c r="E5760" t="s">
        <v>361</v>
      </c>
      <c r="F5760" t="s">
        <v>124</v>
      </c>
      <c r="G5760">
        <v>150</v>
      </c>
      <c r="H5760">
        <v>13.1</v>
      </c>
      <c r="I5760">
        <v>1965</v>
      </c>
      <c r="J5760">
        <v>4.7</v>
      </c>
      <c r="K5760">
        <v>705</v>
      </c>
      <c r="L5760">
        <v>8.4</v>
      </c>
      <c r="M5760">
        <v>0.6412213740458016</v>
      </c>
      <c r="N5760">
        <v>1260</v>
      </c>
      <c r="O5760" t="s">
        <v>293</v>
      </c>
      <c r="P5760" t="s">
        <v>294</v>
      </c>
      <c r="Q5760" t="s">
        <v>154</v>
      </c>
      <c r="R5760" t="s">
        <v>56</v>
      </c>
      <c r="S5760" t="s">
        <v>133</v>
      </c>
      <c r="T5760" t="s">
        <v>155</v>
      </c>
      <c r="U5760" t="s">
        <v>1191</v>
      </c>
      <c r="V5760">
        <f>YEAR(sales_order1[[#This Row],[date]])</f>
        <v>2022</v>
      </c>
      <c r="W5760" t="str">
        <f>TEXT(sales_order1[[#This Row],[date]], "Mmm")</f>
        <v>Jul</v>
      </c>
      <c r="X5760">
        <f>VALUE(TEXT(sales_order1[[#This Row],[date]], "D"))</f>
        <v>11</v>
      </c>
      <c r="Y5760">
        <v>28</v>
      </c>
    </row>
    <row r="5761" spans="1:25" x14ac:dyDescent="0.25">
      <c r="A5761" s="1">
        <v>44753</v>
      </c>
      <c r="B5761">
        <v>71358</v>
      </c>
      <c r="C5761" t="s">
        <v>19</v>
      </c>
      <c r="D5761" t="str">
        <f>VLOOKUP(sales_order1[[#This Row],[itemCode]],product_details3!B:C,2,0)</f>
        <v>MSTH100</v>
      </c>
      <c r="E5761" t="s">
        <v>20</v>
      </c>
      <c r="F5761" t="s">
        <v>21</v>
      </c>
      <c r="G5761">
        <v>150</v>
      </c>
      <c r="H5761">
        <v>26.25</v>
      </c>
      <c r="I5761">
        <v>3937.5</v>
      </c>
      <c r="J5761">
        <v>7.75</v>
      </c>
      <c r="K5761">
        <v>1162.5</v>
      </c>
      <c r="L5761">
        <v>18.5</v>
      </c>
      <c r="M5761">
        <v>0.70476190476190481</v>
      </c>
      <c r="N5761">
        <v>2775</v>
      </c>
      <c r="O5761" t="s">
        <v>832</v>
      </c>
      <c r="P5761" t="s">
        <v>833</v>
      </c>
      <c r="Q5761" t="s">
        <v>201</v>
      </c>
      <c r="R5761" t="s">
        <v>25</v>
      </c>
      <c r="S5761" t="s">
        <v>372</v>
      </c>
      <c r="T5761" t="s">
        <v>834</v>
      </c>
      <c r="U5761" t="s">
        <v>1191</v>
      </c>
      <c r="V5761">
        <f>YEAR(sales_order1[[#This Row],[date]])</f>
        <v>2022</v>
      </c>
      <c r="W5761" t="str">
        <f>TEXT(sales_order1[[#This Row],[date]], "Mmm")</f>
        <v>Jul</v>
      </c>
      <c r="X5761">
        <f>VALUE(TEXT(sales_order1[[#This Row],[date]], "D"))</f>
        <v>11</v>
      </c>
      <c r="Y5761">
        <v>28</v>
      </c>
    </row>
    <row r="5762" spans="1:25" x14ac:dyDescent="0.25">
      <c r="A5762" s="1">
        <v>44753</v>
      </c>
      <c r="B5762">
        <v>71359</v>
      </c>
      <c r="C5762" t="s">
        <v>406</v>
      </c>
      <c r="D5762" t="str">
        <f>VLOOKUP(sales_order1[[#This Row],[itemCode]],product_details3!B:C,2,0)</f>
        <v>MKRO200</v>
      </c>
      <c r="E5762" t="s">
        <v>407</v>
      </c>
      <c r="F5762" t="s">
        <v>151</v>
      </c>
      <c r="G5762">
        <v>50</v>
      </c>
      <c r="H5762">
        <v>21.25</v>
      </c>
      <c r="I5762">
        <v>1062.5</v>
      </c>
      <c r="J5762">
        <v>9</v>
      </c>
      <c r="K5762">
        <v>450</v>
      </c>
      <c r="L5762">
        <v>12.25</v>
      </c>
      <c r="M5762">
        <v>0.57647058823529407</v>
      </c>
      <c r="N5762">
        <v>612.5</v>
      </c>
      <c r="O5762" t="s">
        <v>514</v>
      </c>
      <c r="P5762" t="s">
        <v>515</v>
      </c>
      <c r="Q5762" t="s">
        <v>64</v>
      </c>
      <c r="R5762" t="s">
        <v>40</v>
      </c>
      <c r="S5762" t="s">
        <v>84</v>
      </c>
      <c r="T5762" t="s">
        <v>419</v>
      </c>
      <c r="U5762" t="s">
        <v>1189</v>
      </c>
      <c r="V5762">
        <f>YEAR(sales_order1[[#This Row],[date]])</f>
        <v>2022</v>
      </c>
      <c r="W5762" t="str">
        <f>TEXT(sales_order1[[#This Row],[date]], "Mmm")</f>
        <v>Jul</v>
      </c>
      <c r="X5762">
        <f>VALUE(TEXT(sales_order1[[#This Row],[date]], "D"))</f>
        <v>11</v>
      </c>
      <c r="Y5762">
        <v>28</v>
      </c>
    </row>
    <row r="5763" spans="1:25" x14ac:dyDescent="0.25">
      <c r="A5763" s="1">
        <v>44754</v>
      </c>
      <c r="B5763">
        <v>71360</v>
      </c>
      <c r="C5763" t="s">
        <v>51</v>
      </c>
      <c r="D5763" t="str">
        <f>VLOOKUP(sales_order1[[#This Row],[itemCode]],product_details3!B:C,2,0)</f>
        <v>MSTH50</v>
      </c>
      <c r="E5763" t="s">
        <v>52</v>
      </c>
      <c r="F5763" t="s">
        <v>21</v>
      </c>
      <c r="G5763">
        <v>250</v>
      </c>
      <c r="H5763">
        <v>15.75</v>
      </c>
      <c r="I5763">
        <v>3937.5</v>
      </c>
      <c r="J5763">
        <v>4.45</v>
      </c>
      <c r="K5763">
        <v>1112.5</v>
      </c>
      <c r="L5763">
        <v>11.3</v>
      </c>
      <c r="M5763">
        <v>0.71746031746031746</v>
      </c>
      <c r="N5763">
        <v>2825</v>
      </c>
      <c r="O5763" t="s">
        <v>381</v>
      </c>
      <c r="P5763" t="s">
        <v>382</v>
      </c>
      <c r="Q5763" t="s">
        <v>383</v>
      </c>
      <c r="R5763" t="s">
        <v>72</v>
      </c>
      <c r="S5763" t="s">
        <v>384</v>
      </c>
      <c r="T5763" t="s">
        <v>385</v>
      </c>
      <c r="U5763" t="s">
        <v>1188</v>
      </c>
      <c r="V5763">
        <f>YEAR(sales_order1[[#This Row],[date]])</f>
        <v>2022</v>
      </c>
      <c r="W5763" t="str">
        <f>TEXT(sales_order1[[#This Row],[date]], "Mmm")</f>
        <v>Jul</v>
      </c>
      <c r="X5763">
        <f>VALUE(TEXT(sales_order1[[#This Row],[date]], "D"))</f>
        <v>12</v>
      </c>
      <c r="Y5763">
        <v>28</v>
      </c>
    </row>
    <row r="5764" spans="1:25" x14ac:dyDescent="0.25">
      <c r="A5764" s="1">
        <v>44754</v>
      </c>
      <c r="B5764">
        <v>71361</v>
      </c>
      <c r="C5764" t="s">
        <v>128</v>
      </c>
      <c r="D5764" t="str">
        <f>VLOOKUP(sales_order1[[#This Row],[itemCode]],product_details3!B:C,2,0)</f>
        <v>SCRT100</v>
      </c>
      <c r="E5764" t="s">
        <v>129</v>
      </c>
      <c r="F5764" t="s">
        <v>61</v>
      </c>
      <c r="G5764">
        <v>150</v>
      </c>
      <c r="H5764">
        <v>28.25</v>
      </c>
      <c r="I5764">
        <v>4237.5</v>
      </c>
      <c r="J5764">
        <v>9</v>
      </c>
      <c r="K5764">
        <v>1350</v>
      </c>
      <c r="L5764">
        <v>19.25</v>
      </c>
      <c r="M5764">
        <v>0.68141592920353977</v>
      </c>
      <c r="N5764">
        <v>2887.5</v>
      </c>
      <c r="O5764" t="s">
        <v>691</v>
      </c>
      <c r="P5764" t="s">
        <v>692</v>
      </c>
      <c r="Q5764" t="s">
        <v>160</v>
      </c>
      <c r="R5764" t="s">
        <v>112</v>
      </c>
      <c r="S5764" t="s">
        <v>297</v>
      </c>
      <c r="T5764" t="s">
        <v>693</v>
      </c>
      <c r="U5764" t="s">
        <v>1189</v>
      </c>
      <c r="V5764">
        <f>YEAR(sales_order1[[#This Row],[date]])</f>
        <v>2022</v>
      </c>
      <c r="W5764" t="str">
        <f>TEXT(sales_order1[[#This Row],[date]], "Mmm")</f>
        <v>Jul</v>
      </c>
      <c r="X5764">
        <f>VALUE(TEXT(sales_order1[[#This Row],[date]], "D"))</f>
        <v>12</v>
      </c>
      <c r="Y5764">
        <v>28</v>
      </c>
    </row>
    <row r="5765" spans="1:25" x14ac:dyDescent="0.25">
      <c r="A5765" s="1">
        <v>44754</v>
      </c>
      <c r="B5765">
        <v>71362</v>
      </c>
      <c r="C5765" t="s">
        <v>35</v>
      </c>
      <c r="D5765" t="str">
        <f>VLOOKUP(sales_order1[[#This Row],[itemCode]],product_details3!B:C,2,0)</f>
        <v>SRMA30</v>
      </c>
      <c r="E5765" t="s">
        <v>36</v>
      </c>
      <c r="F5765" t="s">
        <v>30</v>
      </c>
      <c r="G5765">
        <v>150</v>
      </c>
      <c r="H5765">
        <v>26.2</v>
      </c>
      <c r="I5765">
        <v>3930</v>
      </c>
      <c r="J5765">
        <v>9.4</v>
      </c>
      <c r="K5765">
        <v>1410</v>
      </c>
      <c r="L5765">
        <v>16.8</v>
      </c>
      <c r="M5765">
        <v>0.6412213740458016</v>
      </c>
      <c r="N5765">
        <v>2520</v>
      </c>
      <c r="O5765" t="s">
        <v>559</v>
      </c>
      <c r="P5765" t="s">
        <v>560</v>
      </c>
      <c r="Q5765" t="s">
        <v>191</v>
      </c>
      <c r="R5765" t="s">
        <v>56</v>
      </c>
      <c r="S5765" t="s">
        <v>192</v>
      </c>
      <c r="T5765" t="s">
        <v>193</v>
      </c>
      <c r="U5765" t="s">
        <v>1191</v>
      </c>
      <c r="V5765">
        <f>YEAR(sales_order1[[#This Row],[date]])</f>
        <v>2022</v>
      </c>
      <c r="W5765" t="str">
        <f>TEXT(sales_order1[[#This Row],[date]], "Mmm")</f>
        <v>Jul</v>
      </c>
      <c r="X5765">
        <f>VALUE(TEXT(sales_order1[[#This Row],[date]], "D"))</f>
        <v>12</v>
      </c>
      <c r="Y5765">
        <v>28</v>
      </c>
    </row>
    <row r="5766" spans="1:25" x14ac:dyDescent="0.25">
      <c r="A5766" s="1">
        <v>44754</v>
      </c>
      <c r="B5766">
        <v>71363</v>
      </c>
      <c r="C5766" t="s">
        <v>320</v>
      </c>
      <c r="D5766" t="str">
        <f>VLOOKUP(sales_order1[[#This Row],[itemCode]],product_details3!B:C,2,0)</f>
        <v>SCR50+100</v>
      </c>
      <c r="E5766" t="s">
        <v>321</v>
      </c>
      <c r="F5766" t="s">
        <v>61</v>
      </c>
      <c r="G5766">
        <v>100</v>
      </c>
      <c r="H5766">
        <v>26.25</v>
      </c>
      <c r="I5766">
        <v>2625</v>
      </c>
      <c r="J5766">
        <v>7.75</v>
      </c>
      <c r="K5766">
        <v>775</v>
      </c>
      <c r="L5766">
        <v>18.5</v>
      </c>
      <c r="M5766">
        <v>0.70476190476190481</v>
      </c>
      <c r="N5766">
        <v>1850</v>
      </c>
      <c r="O5766" t="s">
        <v>847</v>
      </c>
      <c r="P5766" t="s">
        <v>848</v>
      </c>
      <c r="Q5766" t="s">
        <v>111</v>
      </c>
      <c r="R5766" t="s">
        <v>112</v>
      </c>
      <c r="S5766" t="s">
        <v>445</v>
      </c>
      <c r="T5766" t="s">
        <v>849</v>
      </c>
      <c r="U5766" t="s">
        <v>1189</v>
      </c>
      <c r="V5766">
        <f>YEAR(sales_order1[[#This Row],[date]])</f>
        <v>2022</v>
      </c>
      <c r="W5766" t="str">
        <f>TEXT(sales_order1[[#This Row],[date]], "Mmm")</f>
        <v>Jul</v>
      </c>
      <c r="X5766">
        <f>VALUE(TEXT(sales_order1[[#This Row],[date]], "D"))</f>
        <v>12</v>
      </c>
      <c r="Y5766">
        <v>28</v>
      </c>
    </row>
    <row r="5767" spans="1:25" x14ac:dyDescent="0.25">
      <c r="A5767" s="1">
        <v>44754</v>
      </c>
      <c r="B5767">
        <v>71364</v>
      </c>
      <c r="C5767" t="s">
        <v>128</v>
      </c>
      <c r="D5767" t="str">
        <f>VLOOKUP(sales_order1[[#This Row],[itemCode]],product_details3!B:C,2,0)</f>
        <v>SCRT100</v>
      </c>
      <c r="E5767" t="s">
        <v>129</v>
      </c>
      <c r="F5767" t="s">
        <v>61</v>
      </c>
      <c r="G5767">
        <v>350</v>
      </c>
      <c r="H5767">
        <v>28.25</v>
      </c>
      <c r="I5767">
        <v>9887.5</v>
      </c>
      <c r="J5767">
        <v>9</v>
      </c>
      <c r="K5767">
        <v>3150</v>
      </c>
      <c r="L5767">
        <v>19.25</v>
      </c>
      <c r="M5767">
        <v>0.68141592920353977</v>
      </c>
      <c r="N5767">
        <v>6737.5</v>
      </c>
      <c r="O5767" t="s">
        <v>322</v>
      </c>
      <c r="P5767" t="s">
        <v>323</v>
      </c>
      <c r="Q5767" t="s">
        <v>39</v>
      </c>
      <c r="R5767" t="s">
        <v>40</v>
      </c>
      <c r="S5767" t="s">
        <v>41</v>
      </c>
      <c r="T5767" t="s">
        <v>324</v>
      </c>
      <c r="U5767" t="s">
        <v>1188</v>
      </c>
      <c r="V5767">
        <f>YEAR(sales_order1[[#This Row],[date]])</f>
        <v>2022</v>
      </c>
      <c r="W5767" t="str">
        <f>TEXT(sales_order1[[#This Row],[date]], "Mmm")</f>
        <v>Jul</v>
      </c>
      <c r="X5767">
        <f>VALUE(TEXT(sales_order1[[#This Row],[date]], "D"))</f>
        <v>12</v>
      </c>
      <c r="Y5767">
        <v>28</v>
      </c>
    </row>
    <row r="5768" spans="1:25" x14ac:dyDescent="0.25">
      <c r="A5768" s="1">
        <v>44754</v>
      </c>
      <c r="B5768">
        <v>71365</v>
      </c>
      <c r="C5768" t="s">
        <v>350</v>
      </c>
      <c r="D5768" t="str">
        <f>VLOOKUP(sales_order1[[#This Row],[itemCode]],product_details3!B:C,2,0)</f>
        <v>SRMA50</v>
      </c>
      <c r="E5768" t="s">
        <v>351</v>
      </c>
      <c r="F5768" t="s">
        <v>30</v>
      </c>
      <c r="G5768">
        <v>100</v>
      </c>
      <c r="H5768">
        <v>37.75</v>
      </c>
      <c r="I5768">
        <v>3775</v>
      </c>
      <c r="J5768">
        <v>14.25</v>
      </c>
      <c r="K5768">
        <v>1425</v>
      </c>
      <c r="L5768">
        <v>23.5</v>
      </c>
      <c r="M5768">
        <v>0.62251655629139069</v>
      </c>
      <c r="N5768">
        <v>2350</v>
      </c>
      <c r="O5768" t="s">
        <v>484</v>
      </c>
      <c r="P5768" t="s">
        <v>485</v>
      </c>
      <c r="Q5768" t="s">
        <v>24</v>
      </c>
      <c r="R5768" t="s">
        <v>25</v>
      </c>
      <c r="S5768" t="s">
        <v>26</v>
      </c>
      <c r="T5768" t="s">
        <v>486</v>
      </c>
      <c r="U5768" t="s">
        <v>1191</v>
      </c>
      <c r="V5768">
        <f>YEAR(sales_order1[[#This Row],[date]])</f>
        <v>2022</v>
      </c>
      <c r="W5768" t="str">
        <f>TEXT(sales_order1[[#This Row],[date]], "Mmm")</f>
        <v>Jul</v>
      </c>
      <c r="X5768">
        <f>VALUE(TEXT(sales_order1[[#This Row],[date]], "D"))</f>
        <v>12</v>
      </c>
      <c r="Y5768">
        <v>28</v>
      </c>
    </row>
    <row r="5769" spans="1:25" x14ac:dyDescent="0.25">
      <c r="A5769" s="1">
        <v>44754</v>
      </c>
      <c r="B5769">
        <v>71366</v>
      </c>
      <c r="C5769" t="s">
        <v>86</v>
      </c>
      <c r="D5769" t="str">
        <f>VLOOKUP(sales_order1[[#This Row],[itemCode]],product_details3!B:C,2,0)</f>
        <v>SRMH30</v>
      </c>
      <c r="E5769" t="s">
        <v>87</v>
      </c>
      <c r="F5769" t="s">
        <v>30</v>
      </c>
      <c r="G5769">
        <v>100</v>
      </c>
      <c r="H5769">
        <v>21</v>
      </c>
      <c r="I5769">
        <v>2100</v>
      </c>
      <c r="J5769">
        <v>6.6</v>
      </c>
      <c r="K5769">
        <v>660</v>
      </c>
      <c r="L5769">
        <v>14.4</v>
      </c>
      <c r="M5769">
        <v>0.68571428571428572</v>
      </c>
      <c r="N5769">
        <v>1440</v>
      </c>
      <c r="O5769" t="s">
        <v>606</v>
      </c>
      <c r="P5769" t="s">
        <v>607</v>
      </c>
      <c r="Q5769" t="s">
        <v>239</v>
      </c>
      <c r="R5769" t="s">
        <v>112</v>
      </c>
      <c r="S5769" t="s">
        <v>368</v>
      </c>
      <c r="T5769" t="s">
        <v>608</v>
      </c>
      <c r="U5769" t="s">
        <v>1189</v>
      </c>
      <c r="V5769">
        <f>YEAR(sales_order1[[#This Row],[date]])</f>
        <v>2022</v>
      </c>
      <c r="W5769" t="str">
        <f>TEXT(sales_order1[[#This Row],[date]], "Mmm")</f>
        <v>Jul</v>
      </c>
      <c r="X5769">
        <f>VALUE(TEXT(sales_order1[[#This Row],[date]], "D"))</f>
        <v>12</v>
      </c>
      <c r="Y5769">
        <v>28</v>
      </c>
    </row>
    <row r="5770" spans="1:25" x14ac:dyDescent="0.25">
      <c r="A5770" s="1">
        <v>44754</v>
      </c>
      <c r="B5770">
        <v>71367</v>
      </c>
      <c r="C5770" t="s">
        <v>352</v>
      </c>
      <c r="D5770" t="str">
        <f>VLOOKUP(sales_order1[[#This Row],[itemCode]],product_details3!B:C,2,0)</f>
        <v>MSTL50</v>
      </c>
      <c r="E5770" t="s">
        <v>353</v>
      </c>
      <c r="F5770" t="s">
        <v>21</v>
      </c>
      <c r="G5770">
        <v>50</v>
      </c>
      <c r="H5770">
        <v>16.95</v>
      </c>
      <c r="I5770">
        <v>847.5</v>
      </c>
      <c r="J5770">
        <v>5.2</v>
      </c>
      <c r="K5770">
        <v>260</v>
      </c>
      <c r="L5770">
        <v>11.75</v>
      </c>
      <c r="M5770">
        <v>0.69321533923303835</v>
      </c>
      <c r="N5770">
        <v>587.5</v>
      </c>
      <c r="O5770" t="s">
        <v>767</v>
      </c>
      <c r="P5770" t="s">
        <v>768</v>
      </c>
      <c r="Q5770" t="s">
        <v>201</v>
      </c>
      <c r="R5770" t="s">
        <v>25</v>
      </c>
      <c r="S5770" t="s">
        <v>372</v>
      </c>
      <c r="T5770" t="s">
        <v>513</v>
      </c>
      <c r="U5770" t="s">
        <v>1191</v>
      </c>
      <c r="V5770">
        <f>YEAR(sales_order1[[#This Row],[date]])</f>
        <v>2022</v>
      </c>
      <c r="W5770" t="str">
        <f>TEXT(sales_order1[[#This Row],[date]], "Mmm")</f>
        <v>Jul</v>
      </c>
      <c r="X5770">
        <f>VALUE(TEXT(sales_order1[[#This Row],[date]], "D"))</f>
        <v>12</v>
      </c>
      <c r="Y5770">
        <v>28</v>
      </c>
    </row>
    <row r="5771" spans="1:25" x14ac:dyDescent="0.25">
      <c r="A5771" s="1">
        <v>44754</v>
      </c>
      <c r="B5771">
        <v>71368</v>
      </c>
      <c r="C5771" t="s">
        <v>235</v>
      </c>
      <c r="D5771" t="str">
        <f>VLOOKUP(sales_order1[[#This Row],[itemCode]],product_details3!B:C,2,0)</f>
        <v>CLNF150</v>
      </c>
      <c r="E5771" t="s">
        <v>236</v>
      </c>
      <c r="F5771" t="s">
        <v>45</v>
      </c>
      <c r="G5771">
        <v>200</v>
      </c>
      <c r="H5771">
        <v>13.95</v>
      </c>
      <c r="I5771">
        <v>2790</v>
      </c>
      <c r="J5771">
        <v>5.2</v>
      </c>
      <c r="K5771">
        <v>1040</v>
      </c>
      <c r="L5771">
        <v>8.75</v>
      </c>
      <c r="M5771">
        <v>0.62724014336917566</v>
      </c>
      <c r="N5771">
        <v>1750</v>
      </c>
      <c r="O5771" t="s">
        <v>273</v>
      </c>
      <c r="P5771" t="s">
        <v>274</v>
      </c>
      <c r="Q5771" t="s">
        <v>132</v>
      </c>
      <c r="R5771" t="s">
        <v>56</v>
      </c>
      <c r="S5771" t="s">
        <v>133</v>
      </c>
      <c r="T5771" t="s">
        <v>275</v>
      </c>
      <c r="U5771" t="s">
        <v>1191</v>
      </c>
      <c r="V5771">
        <f>YEAR(sales_order1[[#This Row],[date]])</f>
        <v>2022</v>
      </c>
      <c r="W5771" t="str">
        <f>TEXT(sales_order1[[#This Row],[date]], "Mmm")</f>
        <v>Jul</v>
      </c>
      <c r="X5771">
        <f>VALUE(TEXT(sales_order1[[#This Row],[date]], "D"))</f>
        <v>12</v>
      </c>
      <c r="Y5771">
        <v>28</v>
      </c>
    </row>
    <row r="5772" spans="1:25" x14ac:dyDescent="0.25">
      <c r="A5772" s="1">
        <v>44754</v>
      </c>
      <c r="B5772">
        <v>71369</v>
      </c>
      <c r="C5772" t="s">
        <v>335</v>
      </c>
      <c r="D5772" t="str">
        <f>VLOOKUP(sales_order1[[#This Row],[itemCode]],product_details3!B:C,2,0)</f>
        <v>CLNF50</v>
      </c>
      <c r="E5772" t="s">
        <v>336</v>
      </c>
      <c r="F5772" t="s">
        <v>45</v>
      </c>
      <c r="G5772">
        <v>250</v>
      </c>
      <c r="H5772">
        <v>7.3</v>
      </c>
      <c r="I5772">
        <v>1825</v>
      </c>
      <c r="J5772">
        <v>2.8</v>
      </c>
      <c r="K5772">
        <v>700</v>
      </c>
      <c r="L5772">
        <v>4.5</v>
      </c>
      <c r="M5772">
        <v>0.61643835616438358</v>
      </c>
      <c r="N5772">
        <v>1125</v>
      </c>
      <c r="O5772" t="s">
        <v>850</v>
      </c>
      <c r="P5772" t="s">
        <v>851</v>
      </c>
      <c r="Q5772" t="s">
        <v>186</v>
      </c>
      <c r="R5772" t="s">
        <v>112</v>
      </c>
      <c r="S5772" t="s">
        <v>246</v>
      </c>
      <c r="T5772" t="s">
        <v>480</v>
      </c>
      <c r="U5772" t="s">
        <v>1189</v>
      </c>
      <c r="V5772">
        <f>YEAR(sales_order1[[#This Row],[date]])</f>
        <v>2022</v>
      </c>
      <c r="W5772" t="str">
        <f>TEXT(sales_order1[[#This Row],[date]], "Mmm")</f>
        <v>Jul</v>
      </c>
      <c r="X5772">
        <f>VALUE(TEXT(sales_order1[[#This Row],[date]], "D"))</f>
        <v>12</v>
      </c>
      <c r="Y5772">
        <v>28</v>
      </c>
    </row>
    <row r="5773" spans="1:25" x14ac:dyDescent="0.25">
      <c r="A5773" s="1">
        <v>44754</v>
      </c>
      <c r="B5773">
        <v>71370</v>
      </c>
      <c r="C5773" t="s">
        <v>67</v>
      </c>
      <c r="D5773" t="str">
        <f>VLOOKUP(sales_order1[[#This Row],[itemCode]],product_details3!B:C,2,0)</f>
        <v>SRMH15</v>
      </c>
      <c r="E5773" t="s">
        <v>68</v>
      </c>
      <c r="F5773" t="s">
        <v>30</v>
      </c>
      <c r="G5773">
        <v>200</v>
      </c>
      <c r="H5773">
        <v>15.75</v>
      </c>
      <c r="I5773">
        <v>3150</v>
      </c>
      <c r="J5773">
        <v>5.45</v>
      </c>
      <c r="K5773">
        <v>1090</v>
      </c>
      <c r="L5773">
        <v>10.3</v>
      </c>
      <c r="M5773">
        <v>0.65396825396825398</v>
      </c>
      <c r="N5773">
        <v>2060</v>
      </c>
      <c r="O5773" t="s">
        <v>633</v>
      </c>
      <c r="P5773" t="s">
        <v>634</v>
      </c>
      <c r="Q5773" t="s">
        <v>383</v>
      </c>
      <c r="R5773" t="s">
        <v>72</v>
      </c>
      <c r="S5773" t="s">
        <v>384</v>
      </c>
      <c r="T5773" t="s">
        <v>635</v>
      </c>
      <c r="U5773" t="s">
        <v>1188</v>
      </c>
      <c r="V5773">
        <f>YEAR(sales_order1[[#This Row],[date]])</f>
        <v>2022</v>
      </c>
      <c r="W5773" t="str">
        <f>TEXT(sales_order1[[#This Row],[date]], "Mmm")</f>
        <v>Jul</v>
      </c>
      <c r="X5773">
        <f>VALUE(TEXT(sales_order1[[#This Row],[date]], "D"))</f>
        <v>12</v>
      </c>
      <c r="Y5773">
        <v>28</v>
      </c>
    </row>
    <row r="5774" spans="1:25" x14ac:dyDescent="0.25">
      <c r="A5774" s="1">
        <v>44755</v>
      </c>
      <c r="B5774">
        <v>71371</v>
      </c>
      <c r="C5774" t="s">
        <v>194</v>
      </c>
      <c r="D5774" t="str">
        <f>VLOOKUP(sales_order1[[#This Row],[itemCode]],product_details3!B:C,2,0)</f>
        <v>CLNG150</v>
      </c>
      <c r="E5774" t="s">
        <v>195</v>
      </c>
      <c r="F5774" t="s">
        <v>45</v>
      </c>
      <c r="G5774">
        <v>50</v>
      </c>
      <c r="H5774">
        <v>12.75</v>
      </c>
      <c r="I5774">
        <v>637.5</v>
      </c>
      <c r="J5774">
        <v>4.45</v>
      </c>
      <c r="K5774">
        <v>222.5</v>
      </c>
      <c r="L5774">
        <v>8.3000000000000007</v>
      </c>
      <c r="M5774">
        <v>0.65098039215686276</v>
      </c>
      <c r="N5774">
        <v>415</v>
      </c>
      <c r="O5774" t="s">
        <v>495</v>
      </c>
      <c r="P5774" t="s">
        <v>496</v>
      </c>
      <c r="Q5774" t="s">
        <v>119</v>
      </c>
      <c r="R5774" t="s">
        <v>40</v>
      </c>
      <c r="S5774" t="s">
        <v>497</v>
      </c>
      <c r="T5774" t="s">
        <v>498</v>
      </c>
      <c r="U5774" t="s">
        <v>1190</v>
      </c>
      <c r="V5774">
        <f>YEAR(sales_order1[[#This Row],[date]])</f>
        <v>2022</v>
      </c>
      <c r="W5774" t="str">
        <f>TEXT(sales_order1[[#This Row],[date]], "Mmm")</f>
        <v>Jul</v>
      </c>
      <c r="X5774">
        <f>VALUE(TEXT(sales_order1[[#This Row],[date]], "D"))</f>
        <v>13</v>
      </c>
      <c r="Y5774">
        <v>28</v>
      </c>
    </row>
    <row r="5775" spans="1:25" x14ac:dyDescent="0.25">
      <c r="A5775" s="1">
        <v>44755</v>
      </c>
      <c r="B5775">
        <v>71372</v>
      </c>
      <c r="C5775" t="s">
        <v>28</v>
      </c>
      <c r="D5775" t="str">
        <f>VLOOKUP(sales_order1[[#This Row],[itemCode]],product_details3!B:C,2,0)</f>
        <v>SRMC30</v>
      </c>
      <c r="E5775" t="s">
        <v>29</v>
      </c>
      <c r="F5775" t="s">
        <v>30</v>
      </c>
      <c r="G5775">
        <v>50</v>
      </c>
      <c r="H5775">
        <v>22.6</v>
      </c>
      <c r="I5775">
        <v>1130</v>
      </c>
      <c r="J5775">
        <v>7.6</v>
      </c>
      <c r="K5775">
        <v>380</v>
      </c>
      <c r="L5775">
        <v>15</v>
      </c>
      <c r="M5775">
        <v>0.66371681415929207</v>
      </c>
      <c r="N5775">
        <v>750</v>
      </c>
      <c r="O5775" t="s">
        <v>423</v>
      </c>
      <c r="P5775" t="s">
        <v>424</v>
      </c>
      <c r="Q5775" t="s">
        <v>77</v>
      </c>
      <c r="R5775" t="s">
        <v>72</v>
      </c>
      <c r="S5775" t="s">
        <v>425</v>
      </c>
      <c r="T5775" t="s">
        <v>426</v>
      </c>
      <c r="U5775" t="s">
        <v>1190</v>
      </c>
      <c r="V5775">
        <f>YEAR(sales_order1[[#This Row],[date]])</f>
        <v>2022</v>
      </c>
      <c r="W5775" t="str">
        <f>TEXT(sales_order1[[#This Row],[date]], "Mmm")</f>
        <v>Jul</v>
      </c>
      <c r="X5775">
        <f>VALUE(TEXT(sales_order1[[#This Row],[date]], "D"))</f>
        <v>13</v>
      </c>
      <c r="Y5775">
        <v>28</v>
      </c>
    </row>
    <row r="5776" spans="1:25" x14ac:dyDescent="0.25">
      <c r="A5776" s="1">
        <v>44755</v>
      </c>
      <c r="B5776">
        <v>71373</v>
      </c>
      <c r="C5776" t="s">
        <v>307</v>
      </c>
      <c r="D5776" t="str">
        <f>VLOOKUP(sales_order1[[#This Row],[itemCode]],product_details3!B:C,2,0)</f>
        <v>TNRH150</v>
      </c>
      <c r="E5776" t="s">
        <v>308</v>
      </c>
      <c r="F5776" t="s">
        <v>124</v>
      </c>
      <c r="G5776">
        <v>150</v>
      </c>
      <c r="H5776">
        <v>15.75</v>
      </c>
      <c r="I5776">
        <v>2362.5</v>
      </c>
      <c r="J5776">
        <v>4.45</v>
      </c>
      <c r="K5776">
        <v>667.5</v>
      </c>
      <c r="L5776">
        <v>11.3</v>
      </c>
      <c r="M5776">
        <v>0.71746031746031746</v>
      </c>
      <c r="N5776">
        <v>1695</v>
      </c>
      <c r="O5776" t="s">
        <v>322</v>
      </c>
      <c r="P5776" t="s">
        <v>323</v>
      </c>
      <c r="Q5776" t="s">
        <v>39</v>
      </c>
      <c r="R5776" t="s">
        <v>40</v>
      </c>
      <c r="S5776" t="s">
        <v>41</v>
      </c>
      <c r="T5776" t="s">
        <v>324</v>
      </c>
      <c r="U5776" t="s">
        <v>1188</v>
      </c>
      <c r="V5776">
        <f>YEAR(sales_order1[[#This Row],[date]])</f>
        <v>2022</v>
      </c>
      <c r="W5776" t="str">
        <f>TEXT(sales_order1[[#This Row],[date]], "Mmm")</f>
        <v>Jul</v>
      </c>
      <c r="X5776">
        <f>VALUE(TEXT(sales_order1[[#This Row],[date]], "D"))</f>
        <v>13</v>
      </c>
      <c r="Y5776">
        <v>28</v>
      </c>
    </row>
    <row r="5777" spans="1:25" x14ac:dyDescent="0.25">
      <c r="A5777" s="1">
        <v>44755</v>
      </c>
      <c r="B5777">
        <v>71374</v>
      </c>
      <c r="C5777" t="s">
        <v>335</v>
      </c>
      <c r="D5777" t="str">
        <f>VLOOKUP(sales_order1[[#This Row],[itemCode]],product_details3!B:C,2,0)</f>
        <v>CLNF50</v>
      </c>
      <c r="E5777" t="s">
        <v>336</v>
      </c>
      <c r="F5777" t="s">
        <v>45</v>
      </c>
      <c r="G5777">
        <v>200</v>
      </c>
      <c r="H5777">
        <v>7.3</v>
      </c>
      <c r="I5777">
        <v>1460</v>
      </c>
      <c r="J5777">
        <v>2.8</v>
      </c>
      <c r="K5777">
        <v>560</v>
      </c>
      <c r="L5777">
        <v>4.5</v>
      </c>
      <c r="M5777">
        <v>0.61643835616438358</v>
      </c>
      <c r="N5777">
        <v>900</v>
      </c>
      <c r="O5777" t="s">
        <v>784</v>
      </c>
      <c r="P5777" t="s">
        <v>785</v>
      </c>
      <c r="Q5777" t="s">
        <v>93</v>
      </c>
      <c r="R5777" t="s">
        <v>72</v>
      </c>
      <c r="S5777" t="s">
        <v>260</v>
      </c>
      <c r="T5777" t="s">
        <v>611</v>
      </c>
      <c r="U5777" t="s">
        <v>1190</v>
      </c>
      <c r="V5777">
        <f>YEAR(sales_order1[[#This Row],[date]])</f>
        <v>2022</v>
      </c>
      <c r="W5777" t="str">
        <f>TEXT(sales_order1[[#This Row],[date]], "Mmm")</f>
        <v>Jul</v>
      </c>
      <c r="X5777">
        <f>VALUE(TEXT(sales_order1[[#This Row],[date]], "D"))</f>
        <v>13</v>
      </c>
      <c r="Y5777">
        <v>28</v>
      </c>
    </row>
    <row r="5778" spans="1:25" x14ac:dyDescent="0.25">
      <c r="A5778" s="1">
        <v>44755</v>
      </c>
      <c r="B5778">
        <v>71375</v>
      </c>
      <c r="C5778" t="s">
        <v>135</v>
      </c>
      <c r="D5778" t="str">
        <f>VLOOKUP(sales_order1[[#This Row],[itemCode]],product_details3!B:C,2,0)</f>
        <v>MSKSH</v>
      </c>
      <c r="E5778" t="s">
        <v>136</v>
      </c>
      <c r="F5778" t="s">
        <v>137</v>
      </c>
      <c r="G5778">
        <v>150</v>
      </c>
      <c r="H5778">
        <v>18.75</v>
      </c>
      <c r="I5778">
        <v>2812.5</v>
      </c>
      <c r="J5778">
        <v>7.45</v>
      </c>
      <c r="K5778">
        <v>1117.5</v>
      </c>
      <c r="L5778">
        <v>11.3</v>
      </c>
      <c r="M5778">
        <v>0.60266666666666668</v>
      </c>
      <c r="N5778">
        <v>1695</v>
      </c>
      <c r="O5778" t="s">
        <v>729</v>
      </c>
      <c r="P5778" t="s">
        <v>730</v>
      </c>
      <c r="Q5778" t="s">
        <v>55</v>
      </c>
      <c r="R5778" t="s">
        <v>56</v>
      </c>
      <c r="S5778" t="s">
        <v>57</v>
      </c>
      <c r="T5778" t="s">
        <v>731</v>
      </c>
      <c r="U5778" t="s">
        <v>1191</v>
      </c>
      <c r="V5778">
        <f>YEAR(sales_order1[[#This Row],[date]])</f>
        <v>2022</v>
      </c>
      <c r="W5778" t="str">
        <f>TEXT(sales_order1[[#This Row],[date]], "Mmm")</f>
        <v>Jul</v>
      </c>
      <c r="X5778">
        <f>VALUE(TEXT(sales_order1[[#This Row],[date]], "D"))</f>
        <v>13</v>
      </c>
      <c r="Y5778">
        <v>28</v>
      </c>
    </row>
    <row r="5779" spans="1:25" x14ac:dyDescent="0.25">
      <c r="A5779" s="1">
        <v>44755</v>
      </c>
      <c r="B5779">
        <v>71376</v>
      </c>
      <c r="C5779" t="s">
        <v>122</v>
      </c>
      <c r="D5779" t="str">
        <f>VLOOKUP(sales_order1[[#This Row],[itemCode]],product_details3!B:C,2,0)</f>
        <v>TNRE150</v>
      </c>
      <c r="E5779" t="s">
        <v>123</v>
      </c>
      <c r="F5779" t="s">
        <v>124</v>
      </c>
      <c r="G5779">
        <v>50</v>
      </c>
      <c r="H5779">
        <v>16.95</v>
      </c>
      <c r="I5779">
        <v>847.5</v>
      </c>
      <c r="J5779">
        <v>5.2</v>
      </c>
      <c r="K5779">
        <v>260</v>
      </c>
      <c r="L5779">
        <v>11.75</v>
      </c>
      <c r="M5779">
        <v>0.69321533923303835</v>
      </c>
      <c r="N5779">
        <v>587.5</v>
      </c>
      <c r="O5779" t="s">
        <v>223</v>
      </c>
      <c r="P5779" t="s">
        <v>224</v>
      </c>
      <c r="Q5779" t="s">
        <v>55</v>
      </c>
      <c r="R5779" t="s">
        <v>56</v>
      </c>
      <c r="S5779" t="s">
        <v>225</v>
      </c>
      <c r="T5779" t="s">
        <v>226</v>
      </c>
      <c r="U5779" t="s">
        <v>1191</v>
      </c>
      <c r="V5779">
        <f>YEAR(sales_order1[[#This Row],[date]])</f>
        <v>2022</v>
      </c>
      <c r="W5779" t="str">
        <f>TEXT(sales_order1[[#This Row],[date]], "Mmm")</f>
        <v>Jul</v>
      </c>
      <c r="X5779">
        <f>VALUE(TEXT(sales_order1[[#This Row],[date]], "D"))</f>
        <v>13</v>
      </c>
      <c r="Y5779">
        <v>28</v>
      </c>
    </row>
    <row r="5780" spans="1:25" x14ac:dyDescent="0.25">
      <c r="A5780" s="1">
        <v>44755</v>
      </c>
      <c r="B5780">
        <v>71377</v>
      </c>
      <c r="C5780" t="s">
        <v>204</v>
      </c>
      <c r="D5780" t="str">
        <f>VLOOKUP(sales_order1[[#This Row],[itemCode]],product_details3!B:C,2,0)</f>
        <v>MKRM150</v>
      </c>
      <c r="E5780" t="s">
        <v>205</v>
      </c>
      <c r="F5780" t="s">
        <v>151</v>
      </c>
      <c r="G5780">
        <v>100</v>
      </c>
      <c r="H5780">
        <v>10.75</v>
      </c>
      <c r="I5780">
        <v>1075</v>
      </c>
      <c r="J5780">
        <v>4.45</v>
      </c>
      <c r="K5780">
        <v>445</v>
      </c>
      <c r="L5780">
        <v>6.3</v>
      </c>
      <c r="M5780">
        <v>0.586046511627907</v>
      </c>
      <c r="N5780">
        <v>630</v>
      </c>
      <c r="O5780" t="s">
        <v>505</v>
      </c>
      <c r="P5780" t="s">
        <v>506</v>
      </c>
      <c r="Q5780" t="s">
        <v>48</v>
      </c>
      <c r="R5780" t="s">
        <v>25</v>
      </c>
      <c r="S5780" t="s">
        <v>49</v>
      </c>
      <c r="T5780" t="s">
        <v>507</v>
      </c>
      <c r="U5780" t="s">
        <v>1191</v>
      </c>
      <c r="V5780">
        <f>YEAR(sales_order1[[#This Row],[date]])</f>
        <v>2022</v>
      </c>
      <c r="W5780" t="str">
        <f>TEXT(sales_order1[[#This Row],[date]], "Mmm")</f>
        <v>Jul</v>
      </c>
      <c r="X5780">
        <f>VALUE(TEXT(sales_order1[[#This Row],[date]], "D"))</f>
        <v>13</v>
      </c>
      <c r="Y5780">
        <v>28</v>
      </c>
    </row>
    <row r="5781" spans="1:25" x14ac:dyDescent="0.25">
      <c r="A5781" s="1">
        <v>44755</v>
      </c>
      <c r="B5781">
        <v>71378</v>
      </c>
      <c r="C5781" t="s">
        <v>307</v>
      </c>
      <c r="D5781" t="str">
        <f>VLOOKUP(sales_order1[[#This Row],[itemCode]],product_details3!B:C,2,0)</f>
        <v>TNRH150</v>
      </c>
      <c r="E5781" t="s">
        <v>308</v>
      </c>
      <c r="F5781" t="s">
        <v>124</v>
      </c>
      <c r="G5781">
        <v>200</v>
      </c>
      <c r="H5781">
        <v>15.75</v>
      </c>
      <c r="I5781">
        <v>3150</v>
      </c>
      <c r="J5781">
        <v>4.45</v>
      </c>
      <c r="K5781">
        <v>890</v>
      </c>
      <c r="L5781">
        <v>11.3</v>
      </c>
      <c r="M5781">
        <v>0.71746031746031746</v>
      </c>
      <c r="N5781">
        <v>2260</v>
      </c>
      <c r="O5781" t="s">
        <v>738</v>
      </c>
      <c r="P5781" t="s">
        <v>739</v>
      </c>
      <c r="Q5781" t="s">
        <v>107</v>
      </c>
      <c r="R5781" t="s">
        <v>40</v>
      </c>
      <c r="S5781" t="s">
        <v>101</v>
      </c>
      <c r="T5781" t="s">
        <v>740</v>
      </c>
      <c r="U5781" t="s">
        <v>1190</v>
      </c>
      <c r="V5781">
        <f>YEAR(sales_order1[[#This Row],[date]])</f>
        <v>2022</v>
      </c>
      <c r="W5781" t="str">
        <f>TEXT(sales_order1[[#This Row],[date]], "Mmm")</f>
        <v>Jul</v>
      </c>
      <c r="X5781">
        <f>VALUE(TEXT(sales_order1[[#This Row],[date]], "D"))</f>
        <v>13</v>
      </c>
      <c r="Y5781">
        <v>28</v>
      </c>
    </row>
    <row r="5782" spans="1:25" x14ac:dyDescent="0.25">
      <c r="A5782" s="1">
        <v>44755</v>
      </c>
      <c r="B5782">
        <v>71379</v>
      </c>
      <c r="C5782" t="s">
        <v>51</v>
      </c>
      <c r="D5782" t="str">
        <f>VLOOKUP(sales_order1[[#This Row],[itemCode]],product_details3!B:C,2,0)</f>
        <v>MSTH50</v>
      </c>
      <c r="E5782" t="s">
        <v>52</v>
      </c>
      <c r="F5782" t="s">
        <v>21</v>
      </c>
      <c r="G5782">
        <v>100</v>
      </c>
      <c r="H5782">
        <v>15.75</v>
      </c>
      <c r="I5782">
        <v>1575</v>
      </c>
      <c r="J5782">
        <v>4.45</v>
      </c>
      <c r="K5782">
        <v>445</v>
      </c>
      <c r="L5782">
        <v>11.3</v>
      </c>
      <c r="M5782">
        <v>0.71746031746031746</v>
      </c>
      <c r="N5782">
        <v>1130</v>
      </c>
      <c r="O5782" t="s">
        <v>570</v>
      </c>
      <c r="P5782" t="s">
        <v>571</v>
      </c>
      <c r="Q5782" t="s">
        <v>77</v>
      </c>
      <c r="R5782" t="s">
        <v>72</v>
      </c>
      <c r="S5782" t="s">
        <v>140</v>
      </c>
      <c r="T5782" t="s">
        <v>572</v>
      </c>
      <c r="U5782" t="s">
        <v>1190</v>
      </c>
      <c r="V5782">
        <f>YEAR(sales_order1[[#This Row],[date]])</f>
        <v>2022</v>
      </c>
      <c r="W5782" t="str">
        <f>TEXT(sales_order1[[#This Row],[date]], "Mmm")</f>
        <v>Jul</v>
      </c>
      <c r="X5782">
        <f>VALUE(TEXT(sales_order1[[#This Row],[date]], "D"))</f>
        <v>13</v>
      </c>
      <c r="Y5782">
        <v>28</v>
      </c>
    </row>
    <row r="5783" spans="1:25" x14ac:dyDescent="0.25">
      <c r="A5783" s="1">
        <v>44755</v>
      </c>
      <c r="B5783">
        <v>71380</v>
      </c>
      <c r="C5783" t="s">
        <v>135</v>
      </c>
      <c r="D5783" t="str">
        <f>VLOOKUP(sales_order1[[#This Row],[itemCode]],product_details3!B:C,2,0)</f>
        <v>MSKSH</v>
      </c>
      <c r="E5783" t="s">
        <v>136</v>
      </c>
      <c r="F5783" t="s">
        <v>137</v>
      </c>
      <c r="G5783">
        <v>50</v>
      </c>
      <c r="H5783">
        <v>18.75</v>
      </c>
      <c r="I5783">
        <v>937.5</v>
      </c>
      <c r="J5783">
        <v>7.45</v>
      </c>
      <c r="K5783">
        <v>372.5</v>
      </c>
      <c r="L5783">
        <v>11.3</v>
      </c>
      <c r="M5783">
        <v>0.60266666666666668</v>
      </c>
      <c r="N5783">
        <v>565</v>
      </c>
      <c r="O5783" t="s">
        <v>718</v>
      </c>
      <c r="P5783" t="s">
        <v>719</v>
      </c>
      <c r="Q5783" t="s">
        <v>239</v>
      </c>
      <c r="R5783" t="s">
        <v>112</v>
      </c>
      <c r="S5783" t="s">
        <v>368</v>
      </c>
      <c r="T5783" t="s">
        <v>608</v>
      </c>
      <c r="U5783" t="s">
        <v>1189</v>
      </c>
      <c r="V5783">
        <f>YEAR(sales_order1[[#This Row],[date]])</f>
        <v>2022</v>
      </c>
      <c r="W5783" t="str">
        <f>TEXT(sales_order1[[#This Row],[date]], "Mmm")</f>
        <v>Jul</v>
      </c>
      <c r="X5783">
        <f>VALUE(TEXT(sales_order1[[#This Row],[date]], "D"))</f>
        <v>13</v>
      </c>
      <c r="Y5783">
        <v>28</v>
      </c>
    </row>
    <row r="5784" spans="1:25" x14ac:dyDescent="0.25">
      <c r="A5784" s="1">
        <v>44756</v>
      </c>
      <c r="B5784">
        <v>71381</v>
      </c>
      <c r="C5784" t="s">
        <v>175</v>
      </c>
      <c r="D5784" t="str">
        <f>VLOOKUP(sales_order1[[#This Row],[itemCode]],product_details3!B:C,2,0)</f>
        <v>SCRS3030</v>
      </c>
      <c r="E5784" t="s">
        <v>176</v>
      </c>
      <c r="F5784" t="s">
        <v>61</v>
      </c>
      <c r="G5784">
        <v>50</v>
      </c>
      <c r="H5784">
        <v>13.1</v>
      </c>
      <c r="I5784">
        <v>655</v>
      </c>
      <c r="J5784">
        <v>4.7</v>
      </c>
      <c r="K5784">
        <v>235</v>
      </c>
      <c r="L5784">
        <v>8.4</v>
      </c>
      <c r="M5784">
        <v>0.6412213740458016</v>
      </c>
      <c r="N5784">
        <v>420</v>
      </c>
      <c r="O5784" t="s">
        <v>75</v>
      </c>
      <c r="P5784" t="s">
        <v>76</v>
      </c>
      <c r="Q5784" t="s">
        <v>77</v>
      </c>
      <c r="R5784" t="s">
        <v>72</v>
      </c>
      <c r="S5784" t="s">
        <v>78</v>
      </c>
      <c r="T5784" t="s">
        <v>79</v>
      </c>
      <c r="U5784" t="s">
        <v>1190</v>
      </c>
      <c r="V5784">
        <f>YEAR(sales_order1[[#This Row],[date]])</f>
        <v>2022</v>
      </c>
      <c r="W5784" t="str">
        <f>TEXT(sales_order1[[#This Row],[date]], "Mmm")</f>
        <v>Jul</v>
      </c>
      <c r="X5784">
        <f>VALUE(TEXT(sales_order1[[#This Row],[date]], "D"))</f>
        <v>14</v>
      </c>
      <c r="Y5784">
        <v>28</v>
      </c>
    </row>
    <row r="5785" spans="1:25" x14ac:dyDescent="0.25">
      <c r="A5785" s="1">
        <v>44756</v>
      </c>
      <c r="B5785">
        <v>71382</v>
      </c>
      <c r="C5785" t="s">
        <v>28</v>
      </c>
      <c r="D5785" t="str">
        <f>VLOOKUP(sales_order1[[#This Row],[itemCode]],product_details3!B:C,2,0)</f>
        <v>SRMC30</v>
      </c>
      <c r="E5785" t="s">
        <v>29</v>
      </c>
      <c r="F5785" t="s">
        <v>30</v>
      </c>
      <c r="G5785">
        <v>50</v>
      </c>
      <c r="H5785">
        <v>22.6</v>
      </c>
      <c r="I5785">
        <v>1130</v>
      </c>
      <c r="J5785">
        <v>7.6</v>
      </c>
      <c r="K5785">
        <v>380</v>
      </c>
      <c r="L5785">
        <v>15</v>
      </c>
      <c r="M5785">
        <v>0.66371681415929207</v>
      </c>
      <c r="N5785">
        <v>750</v>
      </c>
      <c r="O5785" t="s">
        <v>561</v>
      </c>
      <c r="P5785" t="s">
        <v>562</v>
      </c>
      <c r="Q5785" t="s">
        <v>378</v>
      </c>
      <c r="R5785" t="s">
        <v>72</v>
      </c>
      <c r="S5785" t="s">
        <v>563</v>
      </c>
      <c r="T5785" t="s">
        <v>58</v>
      </c>
      <c r="U5785" t="s">
        <v>1188</v>
      </c>
      <c r="V5785">
        <f>YEAR(sales_order1[[#This Row],[date]])</f>
        <v>2022</v>
      </c>
      <c r="W5785" t="str">
        <f>TEXT(sales_order1[[#This Row],[date]], "Mmm")</f>
        <v>Jul</v>
      </c>
      <c r="X5785">
        <f>VALUE(TEXT(sales_order1[[#This Row],[date]], "D"))</f>
        <v>14</v>
      </c>
      <c r="Y5785">
        <v>28</v>
      </c>
    </row>
    <row r="5786" spans="1:25" x14ac:dyDescent="0.25">
      <c r="A5786" s="1">
        <v>44756</v>
      </c>
      <c r="B5786">
        <v>71383</v>
      </c>
      <c r="C5786" t="s">
        <v>438</v>
      </c>
      <c r="D5786" t="str">
        <f>VLOOKUP(sales_order1[[#This Row],[itemCode]],product_details3!B:C,2,0)</f>
        <v>EXFP150</v>
      </c>
      <c r="E5786" t="s">
        <v>439</v>
      </c>
      <c r="F5786" t="s">
        <v>183</v>
      </c>
      <c r="G5786">
        <v>100</v>
      </c>
      <c r="H5786">
        <v>28.25</v>
      </c>
      <c r="I5786">
        <v>2825</v>
      </c>
      <c r="J5786">
        <v>12</v>
      </c>
      <c r="K5786">
        <v>1200</v>
      </c>
      <c r="L5786">
        <v>16.25</v>
      </c>
      <c r="M5786">
        <v>0.5752212389380531</v>
      </c>
      <c r="N5786">
        <v>1625</v>
      </c>
      <c r="O5786" t="s">
        <v>779</v>
      </c>
      <c r="P5786" t="s">
        <v>780</v>
      </c>
      <c r="Q5786" t="s">
        <v>239</v>
      </c>
      <c r="R5786" t="s">
        <v>112</v>
      </c>
      <c r="S5786" t="s">
        <v>240</v>
      </c>
      <c r="T5786" t="s">
        <v>241</v>
      </c>
      <c r="U5786" t="s">
        <v>1189</v>
      </c>
      <c r="V5786">
        <f>YEAR(sales_order1[[#This Row],[date]])</f>
        <v>2022</v>
      </c>
      <c r="W5786" t="str">
        <f>TEXT(sales_order1[[#This Row],[date]], "Mmm")</f>
        <v>Jul</v>
      </c>
      <c r="X5786">
        <f>VALUE(TEXT(sales_order1[[#This Row],[date]], "D"))</f>
        <v>14</v>
      </c>
      <c r="Y5786">
        <v>28</v>
      </c>
    </row>
    <row r="5787" spans="1:25" x14ac:dyDescent="0.25">
      <c r="A5787" s="1">
        <v>44756</v>
      </c>
      <c r="B5787">
        <v>71384</v>
      </c>
      <c r="C5787" t="s">
        <v>19</v>
      </c>
      <c r="D5787" t="str">
        <f>VLOOKUP(sales_order1[[#This Row],[itemCode]],product_details3!B:C,2,0)</f>
        <v>MSTH100</v>
      </c>
      <c r="E5787" t="s">
        <v>20</v>
      </c>
      <c r="F5787" t="s">
        <v>21</v>
      </c>
      <c r="G5787">
        <v>250</v>
      </c>
      <c r="H5787">
        <v>26.25</v>
      </c>
      <c r="I5787">
        <v>6562.5</v>
      </c>
      <c r="J5787">
        <v>7.75</v>
      </c>
      <c r="K5787">
        <v>1937.5</v>
      </c>
      <c r="L5787">
        <v>18.5</v>
      </c>
      <c r="M5787">
        <v>0.70476190476190481</v>
      </c>
      <c r="N5787">
        <v>4625</v>
      </c>
      <c r="O5787" t="s">
        <v>253</v>
      </c>
      <c r="P5787" t="s">
        <v>254</v>
      </c>
      <c r="Q5787" t="s">
        <v>191</v>
      </c>
      <c r="R5787" t="s">
        <v>56</v>
      </c>
      <c r="S5787" t="s">
        <v>192</v>
      </c>
      <c r="T5787" t="s">
        <v>255</v>
      </c>
      <c r="U5787" t="s">
        <v>1191</v>
      </c>
      <c r="V5787">
        <f>YEAR(sales_order1[[#This Row],[date]])</f>
        <v>2022</v>
      </c>
      <c r="W5787" t="str">
        <f>TEXT(sales_order1[[#This Row],[date]], "Mmm")</f>
        <v>Jul</v>
      </c>
      <c r="X5787">
        <f>VALUE(TEXT(sales_order1[[#This Row],[date]], "D"))</f>
        <v>14</v>
      </c>
      <c r="Y5787">
        <v>28</v>
      </c>
    </row>
    <row r="5788" spans="1:25" x14ac:dyDescent="0.25">
      <c r="A5788" s="1">
        <v>44756</v>
      </c>
      <c r="B5788">
        <v>71385</v>
      </c>
      <c r="C5788" t="s">
        <v>35</v>
      </c>
      <c r="D5788" t="str">
        <f>VLOOKUP(sales_order1[[#This Row],[itemCode]],product_details3!B:C,2,0)</f>
        <v>SRMA30</v>
      </c>
      <c r="E5788" t="s">
        <v>36</v>
      </c>
      <c r="F5788" t="s">
        <v>30</v>
      </c>
      <c r="G5788">
        <v>100</v>
      </c>
      <c r="H5788">
        <v>26.2</v>
      </c>
      <c r="I5788">
        <v>2620</v>
      </c>
      <c r="J5788">
        <v>9.4</v>
      </c>
      <c r="K5788">
        <v>940</v>
      </c>
      <c r="L5788">
        <v>16.8</v>
      </c>
      <c r="M5788">
        <v>0.6412213740458016</v>
      </c>
      <c r="N5788">
        <v>1680</v>
      </c>
      <c r="O5788" t="s">
        <v>237</v>
      </c>
      <c r="P5788" t="s">
        <v>238</v>
      </c>
      <c r="Q5788" t="s">
        <v>239</v>
      </c>
      <c r="R5788" t="s">
        <v>112</v>
      </c>
      <c r="S5788" t="s">
        <v>240</v>
      </c>
      <c r="T5788" t="s">
        <v>241</v>
      </c>
      <c r="U5788" t="s">
        <v>1189</v>
      </c>
      <c r="V5788">
        <f>YEAR(sales_order1[[#This Row],[date]])</f>
        <v>2022</v>
      </c>
      <c r="W5788" t="str">
        <f>TEXT(sales_order1[[#This Row],[date]], "Mmm")</f>
        <v>Jul</v>
      </c>
      <c r="X5788">
        <f>VALUE(TEXT(sales_order1[[#This Row],[date]], "D"))</f>
        <v>14</v>
      </c>
      <c r="Y5788">
        <v>28</v>
      </c>
    </row>
    <row r="5789" spans="1:25" x14ac:dyDescent="0.25">
      <c r="A5789" s="1">
        <v>44756</v>
      </c>
      <c r="B5789">
        <v>71386</v>
      </c>
      <c r="C5789" t="s">
        <v>325</v>
      </c>
      <c r="D5789" t="str">
        <f>VLOOKUP(sales_order1[[#This Row],[itemCode]],product_details3!B:C,2,0)</f>
        <v>EXFG100</v>
      </c>
      <c r="E5789" t="s">
        <v>326</v>
      </c>
      <c r="F5789" t="s">
        <v>183</v>
      </c>
      <c r="G5789">
        <v>50</v>
      </c>
      <c r="H5789">
        <v>20.75</v>
      </c>
      <c r="I5789">
        <v>1037.5</v>
      </c>
      <c r="J5789">
        <v>7.45</v>
      </c>
      <c r="K5789">
        <v>372.5</v>
      </c>
      <c r="L5789">
        <v>13.3</v>
      </c>
      <c r="M5789">
        <v>0.64096385542168677</v>
      </c>
      <c r="N5789">
        <v>665</v>
      </c>
      <c r="O5789" t="s">
        <v>582</v>
      </c>
      <c r="P5789" t="s">
        <v>583</v>
      </c>
      <c r="Q5789" t="s">
        <v>213</v>
      </c>
      <c r="R5789" t="s">
        <v>25</v>
      </c>
      <c r="S5789" t="s">
        <v>214</v>
      </c>
      <c r="T5789" t="s">
        <v>584</v>
      </c>
      <c r="U5789" t="s">
        <v>1191</v>
      </c>
      <c r="V5789">
        <f>YEAR(sales_order1[[#This Row],[date]])</f>
        <v>2022</v>
      </c>
      <c r="W5789" t="str">
        <f>TEXT(sales_order1[[#This Row],[date]], "Mmm")</f>
        <v>Jul</v>
      </c>
      <c r="X5789">
        <f>VALUE(TEXT(sales_order1[[#This Row],[date]], "D"))</f>
        <v>14</v>
      </c>
      <c r="Y5789">
        <v>28</v>
      </c>
    </row>
    <row r="5790" spans="1:25" x14ac:dyDescent="0.25">
      <c r="A5790" s="1">
        <v>44756</v>
      </c>
      <c r="B5790">
        <v>71387</v>
      </c>
      <c r="C5790" t="s">
        <v>19</v>
      </c>
      <c r="D5790" t="str">
        <f>VLOOKUP(sales_order1[[#This Row],[itemCode]],product_details3!B:C,2,0)</f>
        <v>MSTH100</v>
      </c>
      <c r="E5790" t="s">
        <v>20</v>
      </c>
      <c r="F5790" t="s">
        <v>21</v>
      </c>
      <c r="G5790">
        <v>100</v>
      </c>
      <c r="H5790">
        <v>26.25</v>
      </c>
      <c r="I5790">
        <v>2625</v>
      </c>
      <c r="J5790">
        <v>7.75</v>
      </c>
      <c r="K5790">
        <v>775</v>
      </c>
      <c r="L5790">
        <v>18.5</v>
      </c>
      <c r="M5790">
        <v>0.70476190476190481</v>
      </c>
      <c r="N5790">
        <v>1850</v>
      </c>
      <c r="O5790" t="s">
        <v>771</v>
      </c>
      <c r="P5790" t="s">
        <v>772</v>
      </c>
      <c r="Q5790" t="s">
        <v>160</v>
      </c>
      <c r="R5790" t="s">
        <v>112</v>
      </c>
      <c r="S5790" t="s">
        <v>297</v>
      </c>
      <c r="T5790" t="s">
        <v>693</v>
      </c>
      <c r="U5790" t="s">
        <v>1189</v>
      </c>
      <c r="V5790">
        <f>YEAR(sales_order1[[#This Row],[date]])</f>
        <v>2022</v>
      </c>
      <c r="W5790" t="str">
        <f>TEXT(sales_order1[[#This Row],[date]], "Mmm")</f>
        <v>Jul</v>
      </c>
      <c r="X5790">
        <f>VALUE(TEXT(sales_order1[[#This Row],[date]], "D"))</f>
        <v>14</v>
      </c>
      <c r="Y5790">
        <v>28</v>
      </c>
    </row>
    <row r="5791" spans="1:25" x14ac:dyDescent="0.25">
      <c r="A5791" s="1">
        <v>44756</v>
      </c>
      <c r="B5791">
        <v>71388</v>
      </c>
      <c r="C5791" t="s">
        <v>327</v>
      </c>
      <c r="D5791" t="str">
        <f>VLOOKUP(sales_order1[[#This Row],[itemCode]],product_details3!B:C,2,0)</f>
        <v>SCR50+50</v>
      </c>
      <c r="E5791" t="s">
        <v>328</v>
      </c>
      <c r="F5791" t="s">
        <v>61</v>
      </c>
      <c r="G5791">
        <v>400</v>
      </c>
      <c r="H5791">
        <v>15.75</v>
      </c>
      <c r="I5791">
        <v>6300</v>
      </c>
      <c r="J5791">
        <v>4.45</v>
      </c>
      <c r="K5791">
        <v>1780</v>
      </c>
      <c r="L5791">
        <v>11.3</v>
      </c>
      <c r="M5791">
        <v>0.71746031746031746</v>
      </c>
      <c r="N5791">
        <v>4520</v>
      </c>
      <c r="O5791" t="s">
        <v>540</v>
      </c>
      <c r="P5791" t="s">
        <v>541</v>
      </c>
      <c r="Q5791" t="s">
        <v>24</v>
      </c>
      <c r="R5791" t="s">
        <v>25</v>
      </c>
      <c r="S5791" t="s">
        <v>26</v>
      </c>
      <c r="T5791" t="s">
        <v>542</v>
      </c>
      <c r="U5791" t="s">
        <v>1191</v>
      </c>
      <c r="V5791">
        <f>YEAR(sales_order1[[#This Row],[date]])</f>
        <v>2022</v>
      </c>
      <c r="W5791" t="str">
        <f>TEXT(sales_order1[[#This Row],[date]], "Mmm")</f>
        <v>Jul</v>
      </c>
      <c r="X5791">
        <f>VALUE(TEXT(sales_order1[[#This Row],[date]], "D"))</f>
        <v>14</v>
      </c>
      <c r="Y5791">
        <v>28</v>
      </c>
    </row>
    <row r="5792" spans="1:25" x14ac:dyDescent="0.25">
      <c r="A5792" s="1">
        <v>44756</v>
      </c>
      <c r="B5792">
        <v>71389</v>
      </c>
      <c r="C5792" t="s">
        <v>115</v>
      </c>
      <c r="D5792" t="str">
        <f>VLOOKUP(sales_order1[[#This Row],[itemCode]],product_details3!B:C,2,0)</f>
        <v>SCRS30100</v>
      </c>
      <c r="E5792" t="s">
        <v>116</v>
      </c>
      <c r="F5792" t="s">
        <v>61</v>
      </c>
      <c r="G5792">
        <v>200</v>
      </c>
      <c r="H5792">
        <v>32.75</v>
      </c>
      <c r="I5792">
        <v>6550</v>
      </c>
      <c r="J5792">
        <v>11.25</v>
      </c>
      <c r="K5792">
        <v>2250</v>
      </c>
      <c r="L5792">
        <v>21.5</v>
      </c>
      <c r="M5792">
        <v>0.65648854961832059</v>
      </c>
      <c r="N5792">
        <v>4300</v>
      </c>
      <c r="O5792" t="s">
        <v>798</v>
      </c>
      <c r="P5792" t="s">
        <v>799</v>
      </c>
      <c r="Q5792" t="s">
        <v>71</v>
      </c>
      <c r="R5792" t="s">
        <v>72</v>
      </c>
      <c r="S5792" t="s">
        <v>73</v>
      </c>
      <c r="T5792" t="s">
        <v>681</v>
      </c>
      <c r="U5792" t="s">
        <v>1190</v>
      </c>
      <c r="V5792">
        <f>YEAR(sales_order1[[#This Row],[date]])</f>
        <v>2022</v>
      </c>
      <c r="W5792" t="str">
        <f>TEXT(sales_order1[[#This Row],[date]], "Mmm")</f>
        <v>Jul</v>
      </c>
      <c r="X5792">
        <f>VALUE(TEXT(sales_order1[[#This Row],[date]], "D"))</f>
        <v>14</v>
      </c>
      <c r="Y5792">
        <v>28</v>
      </c>
    </row>
    <row r="5793" spans="1:25" x14ac:dyDescent="0.25">
      <c r="A5793" s="1">
        <v>44756</v>
      </c>
      <c r="B5793">
        <v>71390</v>
      </c>
      <c r="C5793" t="s">
        <v>103</v>
      </c>
      <c r="D5793" t="str">
        <f>VLOOKUP(sales_order1[[#This Row],[itemCode]],product_details3!B:C,2,0)</f>
        <v>SCRT50</v>
      </c>
      <c r="E5793" t="s">
        <v>104</v>
      </c>
      <c r="F5793" t="s">
        <v>61</v>
      </c>
      <c r="G5793">
        <v>200</v>
      </c>
      <c r="H5793">
        <v>16.95</v>
      </c>
      <c r="I5793">
        <v>3390</v>
      </c>
      <c r="J5793">
        <v>5.2</v>
      </c>
      <c r="K5793">
        <v>1040</v>
      </c>
      <c r="L5793">
        <v>11.75</v>
      </c>
      <c r="M5793">
        <v>0.69321533923303835</v>
      </c>
      <c r="N5793">
        <v>2350</v>
      </c>
      <c r="O5793" t="s">
        <v>597</v>
      </c>
      <c r="P5793" t="s">
        <v>598</v>
      </c>
      <c r="Q5793" t="s">
        <v>239</v>
      </c>
      <c r="R5793" t="s">
        <v>112</v>
      </c>
      <c r="S5793" t="s">
        <v>368</v>
      </c>
      <c r="T5793" t="s">
        <v>599</v>
      </c>
      <c r="U5793" t="s">
        <v>1189</v>
      </c>
      <c r="V5793">
        <f>YEAR(sales_order1[[#This Row],[date]])</f>
        <v>2022</v>
      </c>
      <c r="W5793" t="str">
        <f>TEXT(sales_order1[[#This Row],[date]], "Mmm")</f>
        <v>Jul</v>
      </c>
      <c r="X5793">
        <f>VALUE(TEXT(sales_order1[[#This Row],[date]], "D"))</f>
        <v>14</v>
      </c>
      <c r="Y5793">
        <v>28</v>
      </c>
    </row>
    <row r="5794" spans="1:25" x14ac:dyDescent="0.25">
      <c r="A5794" s="1">
        <v>44756</v>
      </c>
      <c r="B5794">
        <v>71391</v>
      </c>
      <c r="C5794" t="s">
        <v>181</v>
      </c>
      <c r="D5794" t="str">
        <f>VLOOKUP(sales_order1[[#This Row],[itemCode]],product_details3!B:C,2,0)</f>
        <v>EXFP100</v>
      </c>
      <c r="E5794" t="s">
        <v>182</v>
      </c>
      <c r="F5794" t="s">
        <v>183</v>
      </c>
      <c r="G5794">
        <v>150</v>
      </c>
      <c r="H5794">
        <v>21.95</v>
      </c>
      <c r="I5794">
        <v>3292.5</v>
      </c>
      <c r="J5794">
        <v>8.1999999999999993</v>
      </c>
      <c r="K5794">
        <v>1230</v>
      </c>
      <c r="L5794">
        <v>13.75</v>
      </c>
      <c r="M5794">
        <v>0.62642369020501143</v>
      </c>
      <c r="N5794">
        <v>2062.5</v>
      </c>
      <c r="O5794" t="s">
        <v>410</v>
      </c>
      <c r="P5794" t="s">
        <v>411</v>
      </c>
      <c r="Q5794" t="s">
        <v>64</v>
      </c>
      <c r="R5794" t="s">
        <v>40</v>
      </c>
      <c r="S5794" t="s">
        <v>229</v>
      </c>
      <c r="T5794" t="s">
        <v>230</v>
      </c>
      <c r="U5794" t="s">
        <v>1189</v>
      </c>
      <c r="V5794">
        <f>YEAR(sales_order1[[#This Row],[date]])</f>
        <v>2022</v>
      </c>
      <c r="W5794" t="str">
        <f>TEXT(sales_order1[[#This Row],[date]], "Mmm")</f>
        <v>Jul</v>
      </c>
      <c r="X5794">
        <f>VALUE(TEXT(sales_order1[[#This Row],[date]], "D"))</f>
        <v>14</v>
      </c>
      <c r="Y5794">
        <v>28</v>
      </c>
    </row>
    <row r="5795" spans="1:25" x14ac:dyDescent="0.25">
      <c r="A5795" s="1">
        <v>44756</v>
      </c>
      <c r="B5795">
        <v>71392</v>
      </c>
      <c r="C5795" t="s">
        <v>86</v>
      </c>
      <c r="D5795" t="str">
        <f>VLOOKUP(sales_order1[[#This Row],[itemCode]],product_details3!B:C,2,0)</f>
        <v>SRMH30</v>
      </c>
      <c r="E5795" t="s">
        <v>87</v>
      </c>
      <c r="F5795" t="s">
        <v>30</v>
      </c>
      <c r="G5795">
        <v>100</v>
      </c>
      <c r="H5795">
        <v>21</v>
      </c>
      <c r="I5795">
        <v>2100</v>
      </c>
      <c r="J5795">
        <v>6.6</v>
      </c>
      <c r="K5795">
        <v>660</v>
      </c>
      <c r="L5795">
        <v>14.4</v>
      </c>
      <c r="M5795">
        <v>0.68571428571428572</v>
      </c>
      <c r="N5795">
        <v>1440</v>
      </c>
      <c r="O5795" t="s">
        <v>475</v>
      </c>
      <c r="P5795" t="s">
        <v>476</v>
      </c>
      <c r="Q5795" t="s">
        <v>93</v>
      </c>
      <c r="R5795" t="s">
        <v>72</v>
      </c>
      <c r="S5795" t="s">
        <v>94</v>
      </c>
      <c r="T5795" t="s">
        <v>477</v>
      </c>
      <c r="U5795" t="s">
        <v>1190</v>
      </c>
      <c r="V5795">
        <f>YEAR(sales_order1[[#This Row],[date]])</f>
        <v>2022</v>
      </c>
      <c r="W5795" t="str">
        <f>TEXT(sales_order1[[#This Row],[date]], "Mmm")</f>
        <v>Jul</v>
      </c>
      <c r="X5795">
        <f>VALUE(TEXT(sales_order1[[#This Row],[date]], "D"))</f>
        <v>14</v>
      </c>
      <c r="Y5795">
        <v>28</v>
      </c>
    </row>
    <row r="5796" spans="1:25" x14ac:dyDescent="0.25">
      <c r="A5796" s="1">
        <v>44757</v>
      </c>
      <c r="B5796">
        <v>71393</v>
      </c>
      <c r="C5796" t="s">
        <v>390</v>
      </c>
      <c r="D5796" t="str">
        <f>VLOOKUP(sales_order1[[#This Row],[itemCode]],product_details3!B:C,2,0)</f>
        <v>MKRO150</v>
      </c>
      <c r="E5796" t="s">
        <v>391</v>
      </c>
      <c r="F5796" t="s">
        <v>151</v>
      </c>
      <c r="G5796">
        <v>100</v>
      </c>
      <c r="H5796">
        <v>11.95</v>
      </c>
      <c r="I5796">
        <v>1195</v>
      </c>
      <c r="J5796">
        <v>5.2</v>
      </c>
      <c r="K5796">
        <v>520</v>
      </c>
      <c r="L5796">
        <v>6.75</v>
      </c>
      <c r="M5796">
        <v>0.56485355648535562</v>
      </c>
      <c r="N5796">
        <v>675</v>
      </c>
      <c r="O5796" t="s">
        <v>845</v>
      </c>
      <c r="P5796" t="s">
        <v>846</v>
      </c>
      <c r="Q5796" t="s">
        <v>271</v>
      </c>
      <c r="R5796" t="s">
        <v>56</v>
      </c>
      <c r="S5796" t="s">
        <v>192</v>
      </c>
      <c r="T5796" t="s">
        <v>272</v>
      </c>
      <c r="U5796" t="s">
        <v>1191</v>
      </c>
      <c r="V5796">
        <f>YEAR(sales_order1[[#This Row],[date]])</f>
        <v>2022</v>
      </c>
      <c r="W5796" t="str">
        <f>TEXT(sales_order1[[#This Row],[date]], "Mmm")</f>
        <v>Jul</v>
      </c>
      <c r="X5796">
        <f>VALUE(TEXT(sales_order1[[#This Row],[date]], "D"))</f>
        <v>15</v>
      </c>
      <c r="Y5796">
        <v>28</v>
      </c>
    </row>
    <row r="5797" spans="1:25" x14ac:dyDescent="0.25">
      <c r="A5797" s="1">
        <v>44757</v>
      </c>
      <c r="B5797">
        <v>71394</v>
      </c>
      <c r="C5797" t="s">
        <v>142</v>
      </c>
      <c r="D5797" t="str">
        <f>VLOOKUP(sales_order1[[#This Row],[itemCode]],product_details3!B:C,2,0)</f>
        <v>SRMC50</v>
      </c>
      <c r="E5797" t="s">
        <v>143</v>
      </c>
      <c r="F5797" t="s">
        <v>30</v>
      </c>
      <c r="G5797">
        <v>100</v>
      </c>
      <c r="H5797">
        <v>33.25</v>
      </c>
      <c r="I5797">
        <v>3325</v>
      </c>
      <c r="J5797">
        <v>12</v>
      </c>
      <c r="K5797">
        <v>1200</v>
      </c>
      <c r="L5797">
        <v>21.25</v>
      </c>
      <c r="M5797">
        <v>0.63909774436090228</v>
      </c>
      <c r="N5797">
        <v>2125</v>
      </c>
      <c r="O5797" t="s">
        <v>447</v>
      </c>
      <c r="P5797" t="s">
        <v>448</v>
      </c>
      <c r="Q5797" t="s">
        <v>378</v>
      </c>
      <c r="R5797" t="s">
        <v>72</v>
      </c>
      <c r="S5797" t="s">
        <v>449</v>
      </c>
      <c r="T5797" t="s">
        <v>450</v>
      </c>
      <c r="U5797" t="s">
        <v>1188</v>
      </c>
      <c r="V5797">
        <f>YEAR(sales_order1[[#This Row],[date]])</f>
        <v>2022</v>
      </c>
      <c r="W5797" t="str">
        <f>TEXT(sales_order1[[#This Row],[date]], "Mmm")</f>
        <v>Jul</v>
      </c>
      <c r="X5797">
        <f>VALUE(TEXT(sales_order1[[#This Row],[date]], "D"))</f>
        <v>15</v>
      </c>
      <c r="Y5797">
        <v>28</v>
      </c>
    </row>
    <row r="5798" spans="1:25" x14ac:dyDescent="0.25">
      <c r="A5798" s="1">
        <v>44757</v>
      </c>
      <c r="B5798">
        <v>71395</v>
      </c>
      <c r="C5798" t="s">
        <v>315</v>
      </c>
      <c r="D5798" t="str">
        <f>VLOOKUP(sales_order1[[#This Row],[itemCode]],product_details3!B:C,2,0)</f>
        <v>EXFG50</v>
      </c>
      <c r="E5798" t="s">
        <v>316</v>
      </c>
      <c r="F5798" t="s">
        <v>183</v>
      </c>
      <c r="G5798">
        <v>50</v>
      </c>
      <c r="H5798">
        <v>15.75</v>
      </c>
      <c r="I5798">
        <v>787.5</v>
      </c>
      <c r="J5798">
        <v>5.45</v>
      </c>
      <c r="K5798">
        <v>272.5</v>
      </c>
      <c r="L5798">
        <v>10.3</v>
      </c>
      <c r="M5798">
        <v>0.65396825396825398</v>
      </c>
      <c r="N5798">
        <v>515</v>
      </c>
      <c r="O5798" t="s">
        <v>646</v>
      </c>
      <c r="P5798" t="s">
        <v>647</v>
      </c>
      <c r="Q5798" t="s">
        <v>107</v>
      </c>
      <c r="R5798" t="s">
        <v>40</v>
      </c>
      <c r="S5798" t="s">
        <v>101</v>
      </c>
      <c r="T5798" t="s">
        <v>483</v>
      </c>
      <c r="U5798" t="s">
        <v>1190</v>
      </c>
      <c r="V5798">
        <f>YEAR(sales_order1[[#This Row],[date]])</f>
        <v>2022</v>
      </c>
      <c r="W5798" t="str">
        <f>TEXT(sales_order1[[#This Row],[date]], "Mmm")</f>
        <v>Jul</v>
      </c>
      <c r="X5798">
        <f>VALUE(TEXT(sales_order1[[#This Row],[date]], "D"))</f>
        <v>15</v>
      </c>
      <c r="Y5798">
        <v>28</v>
      </c>
    </row>
    <row r="5799" spans="1:25" x14ac:dyDescent="0.25">
      <c r="A5799" s="1">
        <v>44757</v>
      </c>
      <c r="B5799">
        <v>71396</v>
      </c>
      <c r="C5799" t="s">
        <v>51</v>
      </c>
      <c r="D5799" t="str">
        <f>VLOOKUP(sales_order1[[#This Row],[itemCode]],product_details3!B:C,2,0)</f>
        <v>MSTH50</v>
      </c>
      <c r="E5799" t="s">
        <v>52</v>
      </c>
      <c r="F5799" t="s">
        <v>21</v>
      </c>
      <c r="G5799">
        <v>150</v>
      </c>
      <c r="H5799">
        <v>15.75</v>
      </c>
      <c r="I5799">
        <v>2362.5</v>
      </c>
      <c r="J5799">
        <v>4.45</v>
      </c>
      <c r="K5799">
        <v>667.5</v>
      </c>
      <c r="L5799">
        <v>11.3</v>
      </c>
      <c r="M5799">
        <v>0.71746031746031746</v>
      </c>
      <c r="N5799">
        <v>1695</v>
      </c>
      <c r="O5799" t="s">
        <v>830</v>
      </c>
      <c r="P5799" t="s">
        <v>831</v>
      </c>
      <c r="Q5799" t="s">
        <v>160</v>
      </c>
      <c r="R5799" t="s">
        <v>112</v>
      </c>
      <c r="S5799" t="s">
        <v>297</v>
      </c>
      <c r="T5799" t="s">
        <v>298</v>
      </c>
      <c r="U5799" t="s">
        <v>1189</v>
      </c>
      <c r="V5799">
        <f>YEAR(sales_order1[[#This Row],[date]])</f>
        <v>2022</v>
      </c>
      <c r="W5799" t="str">
        <f>TEXT(sales_order1[[#This Row],[date]], "Mmm")</f>
        <v>Jul</v>
      </c>
      <c r="X5799">
        <f>VALUE(TEXT(sales_order1[[#This Row],[date]], "D"))</f>
        <v>15</v>
      </c>
      <c r="Y5799">
        <v>28</v>
      </c>
    </row>
    <row r="5800" spans="1:25" x14ac:dyDescent="0.25">
      <c r="A5800" s="1">
        <v>44757</v>
      </c>
      <c r="B5800">
        <v>71397</v>
      </c>
      <c r="C5800" t="s">
        <v>19</v>
      </c>
      <c r="D5800" t="str">
        <f>VLOOKUP(sales_order1[[#This Row],[itemCode]],product_details3!B:C,2,0)</f>
        <v>MSTH100</v>
      </c>
      <c r="E5800" t="s">
        <v>20</v>
      </c>
      <c r="F5800" t="s">
        <v>21</v>
      </c>
      <c r="G5800">
        <v>250</v>
      </c>
      <c r="H5800">
        <v>26.25</v>
      </c>
      <c r="I5800">
        <v>6562.5</v>
      </c>
      <c r="J5800">
        <v>7.75</v>
      </c>
      <c r="K5800">
        <v>1937.5</v>
      </c>
      <c r="L5800">
        <v>18.5</v>
      </c>
      <c r="M5800">
        <v>0.70476190476190481</v>
      </c>
      <c r="N5800">
        <v>4625</v>
      </c>
      <c r="O5800" t="s">
        <v>199</v>
      </c>
      <c r="P5800" t="s">
        <v>200</v>
      </c>
      <c r="Q5800" t="s">
        <v>201</v>
      </c>
      <c r="R5800" t="s">
        <v>25</v>
      </c>
      <c r="S5800" t="s">
        <v>202</v>
      </c>
      <c r="T5800" t="s">
        <v>203</v>
      </c>
      <c r="U5800" t="s">
        <v>1191</v>
      </c>
      <c r="V5800">
        <f>YEAR(sales_order1[[#This Row],[date]])</f>
        <v>2022</v>
      </c>
      <c r="W5800" t="str">
        <f>TEXT(sales_order1[[#This Row],[date]], "Mmm")</f>
        <v>Jul</v>
      </c>
      <c r="X5800">
        <f>VALUE(TEXT(sales_order1[[#This Row],[date]], "D"))</f>
        <v>15</v>
      </c>
      <c r="Y5800">
        <v>28</v>
      </c>
    </row>
    <row r="5801" spans="1:25" x14ac:dyDescent="0.25">
      <c r="A5801" s="1">
        <v>44757</v>
      </c>
      <c r="B5801">
        <v>71398</v>
      </c>
      <c r="C5801" t="s">
        <v>149</v>
      </c>
      <c r="D5801" t="str">
        <f>VLOOKUP(sales_order1[[#This Row],[itemCode]],product_details3!B:C,2,0)</f>
        <v>MKRW80</v>
      </c>
      <c r="E5801" t="s">
        <v>150</v>
      </c>
      <c r="F5801" t="s">
        <v>151</v>
      </c>
      <c r="G5801">
        <v>50</v>
      </c>
      <c r="H5801">
        <v>14.65</v>
      </c>
      <c r="I5801">
        <v>732.5</v>
      </c>
      <c r="J5801">
        <v>6.55</v>
      </c>
      <c r="K5801">
        <v>327.5</v>
      </c>
      <c r="L5801">
        <v>8.1</v>
      </c>
      <c r="M5801">
        <v>0.55290102389078488</v>
      </c>
      <c r="N5801">
        <v>405</v>
      </c>
      <c r="O5801" t="s">
        <v>667</v>
      </c>
      <c r="P5801" t="s">
        <v>668</v>
      </c>
      <c r="Q5801" t="s">
        <v>271</v>
      </c>
      <c r="R5801" t="s">
        <v>56</v>
      </c>
      <c r="S5801" t="s">
        <v>192</v>
      </c>
      <c r="T5801" t="s">
        <v>669</v>
      </c>
      <c r="U5801" t="s">
        <v>1191</v>
      </c>
      <c r="V5801">
        <f>YEAR(sales_order1[[#This Row],[date]])</f>
        <v>2022</v>
      </c>
      <c r="W5801" t="str">
        <f>TEXT(sales_order1[[#This Row],[date]], "Mmm")</f>
        <v>Jul</v>
      </c>
      <c r="X5801">
        <f>VALUE(TEXT(sales_order1[[#This Row],[date]], "D"))</f>
        <v>15</v>
      </c>
      <c r="Y5801">
        <v>28</v>
      </c>
    </row>
    <row r="5802" spans="1:25" x14ac:dyDescent="0.25">
      <c r="A5802" s="1">
        <v>44757</v>
      </c>
      <c r="B5802">
        <v>71399</v>
      </c>
      <c r="C5802" t="s">
        <v>59</v>
      </c>
      <c r="D5802" t="str">
        <f>VLOOKUP(sales_order1[[#This Row],[itemCode]],product_details3!B:C,2,0)</f>
        <v>SCRS3050</v>
      </c>
      <c r="E5802" t="s">
        <v>60</v>
      </c>
      <c r="F5802" t="s">
        <v>61</v>
      </c>
      <c r="G5802">
        <v>400</v>
      </c>
      <c r="H5802">
        <v>19.649999999999999</v>
      </c>
      <c r="I5802">
        <v>7860</v>
      </c>
      <c r="J5802">
        <v>6.55</v>
      </c>
      <c r="K5802">
        <v>2620</v>
      </c>
      <c r="L5802">
        <v>13.1</v>
      </c>
      <c r="M5802">
        <v>0.66666666666666663</v>
      </c>
      <c r="N5802">
        <v>5240</v>
      </c>
      <c r="O5802" t="s">
        <v>196</v>
      </c>
      <c r="P5802" t="s">
        <v>197</v>
      </c>
      <c r="Q5802" t="s">
        <v>132</v>
      </c>
      <c r="R5802" t="s">
        <v>56</v>
      </c>
      <c r="S5802" t="s">
        <v>133</v>
      </c>
      <c r="T5802" t="s">
        <v>198</v>
      </c>
      <c r="U5802" t="s">
        <v>1191</v>
      </c>
      <c r="V5802">
        <f>YEAR(sales_order1[[#This Row],[date]])</f>
        <v>2022</v>
      </c>
      <c r="W5802" t="str">
        <f>TEXT(sales_order1[[#This Row],[date]], "Mmm")</f>
        <v>Jul</v>
      </c>
      <c r="X5802">
        <f>VALUE(TEXT(sales_order1[[#This Row],[date]], "D"))</f>
        <v>15</v>
      </c>
      <c r="Y5802">
        <v>28</v>
      </c>
    </row>
    <row r="5803" spans="1:25" x14ac:dyDescent="0.25">
      <c r="A5803" s="1">
        <v>44757</v>
      </c>
      <c r="B5803">
        <v>71400</v>
      </c>
      <c r="C5803" t="s">
        <v>436</v>
      </c>
      <c r="D5803" t="str">
        <f>VLOOKUP(sales_order1[[#This Row],[itemCode]],product_details3!B:C,2,0)</f>
        <v>TNRH100</v>
      </c>
      <c r="E5803" t="s">
        <v>437</v>
      </c>
      <c r="F5803" t="s">
        <v>124</v>
      </c>
      <c r="G5803">
        <v>250</v>
      </c>
      <c r="H5803">
        <v>10.5</v>
      </c>
      <c r="I5803">
        <v>2625</v>
      </c>
      <c r="J5803">
        <v>3.3</v>
      </c>
      <c r="K5803">
        <v>825</v>
      </c>
      <c r="L5803">
        <v>7.2</v>
      </c>
      <c r="M5803">
        <v>0.68571428571428572</v>
      </c>
      <c r="N5803">
        <v>1800</v>
      </c>
      <c r="O5803" t="s">
        <v>499</v>
      </c>
      <c r="P5803" t="s">
        <v>500</v>
      </c>
      <c r="Q5803" t="s">
        <v>107</v>
      </c>
      <c r="R5803" t="s">
        <v>40</v>
      </c>
      <c r="S5803" t="s">
        <v>101</v>
      </c>
      <c r="T5803" t="s">
        <v>501</v>
      </c>
      <c r="U5803" t="s">
        <v>1190</v>
      </c>
      <c r="V5803">
        <f>YEAR(sales_order1[[#This Row],[date]])</f>
        <v>2022</v>
      </c>
      <c r="W5803" t="str">
        <f>TEXT(sales_order1[[#This Row],[date]], "Mmm")</f>
        <v>Jul</v>
      </c>
      <c r="X5803">
        <f>VALUE(TEXT(sales_order1[[#This Row],[date]], "D"))</f>
        <v>15</v>
      </c>
      <c r="Y5803">
        <v>28</v>
      </c>
    </row>
    <row r="5804" spans="1:25" x14ac:dyDescent="0.25">
      <c r="A5804" s="1">
        <v>44757</v>
      </c>
      <c r="B5804">
        <v>71401</v>
      </c>
      <c r="C5804" t="s">
        <v>103</v>
      </c>
      <c r="D5804" t="str">
        <f>VLOOKUP(sales_order1[[#This Row],[itemCode]],product_details3!B:C,2,0)</f>
        <v>SCRT50</v>
      </c>
      <c r="E5804" t="s">
        <v>104</v>
      </c>
      <c r="F5804" t="s">
        <v>61</v>
      </c>
      <c r="G5804">
        <v>300</v>
      </c>
      <c r="H5804">
        <v>16.95</v>
      </c>
      <c r="I5804">
        <v>5085</v>
      </c>
      <c r="J5804">
        <v>5.2</v>
      </c>
      <c r="K5804">
        <v>1560</v>
      </c>
      <c r="L5804">
        <v>11.75</v>
      </c>
      <c r="M5804">
        <v>0.69321533923303835</v>
      </c>
      <c r="N5804">
        <v>3525</v>
      </c>
      <c r="O5804" t="s">
        <v>720</v>
      </c>
      <c r="P5804" t="s">
        <v>721</v>
      </c>
      <c r="Q5804" t="s">
        <v>24</v>
      </c>
      <c r="R5804" t="s">
        <v>25</v>
      </c>
      <c r="S5804" t="s">
        <v>33</v>
      </c>
      <c r="T5804" t="s">
        <v>722</v>
      </c>
      <c r="U5804" t="s">
        <v>1191</v>
      </c>
      <c r="V5804">
        <f>YEAR(sales_order1[[#This Row],[date]])</f>
        <v>2022</v>
      </c>
      <c r="W5804" t="str">
        <f>TEXT(sales_order1[[#This Row],[date]], "Mmm")</f>
        <v>Jul</v>
      </c>
      <c r="X5804">
        <f>VALUE(TEXT(sales_order1[[#This Row],[date]], "D"))</f>
        <v>15</v>
      </c>
      <c r="Y5804">
        <v>28</v>
      </c>
    </row>
    <row r="5805" spans="1:25" x14ac:dyDescent="0.25">
      <c r="A5805" s="1">
        <v>44757</v>
      </c>
      <c r="B5805">
        <v>71402</v>
      </c>
      <c r="C5805" t="s">
        <v>128</v>
      </c>
      <c r="D5805" t="str">
        <f>VLOOKUP(sales_order1[[#This Row],[itemCode]],product_details3!B:C,2,0)</f>
        <v>SCRT100</v>
      </c>
      <c r="E5805" t="s">
        <v>129</v>
      </c>
      <c r="F5805" t="s">
        <v>61</v>
      </c>
      <c r="G5805">
        <v>250</v>
      </c>
      <c r="H5805">
        <v>28.25</v>
      </c>
      <c r="I5805">
        <v>7062.5</v>
      </c>
      <c r="J5805">
        <v>9</v>
      </c>
      <c r="K5805">
        <v>2250</v>
      </c>
      <c r="L5805">
        <v>19.25</v>
      </c>
      <c r="M5805">
        <v>0.68141592920353977</v>
      </c>
      <c r="N5805">
        <v>4812.5</v>
      </c>
      <c r="O5805" t="s">
        <v>443</v>
      </c>
      <c r="P5805" t="s">
        <v>444</v>
      </c>
      <c r="Q5805" t="s">
        <v>111</v>
      </c>
      <c r="R5805" t="s">
        <v>112</v>
      </c>
      <c r="S5805" t="s">
        <v>445</v>
      </c>
      <c r="T5805" t="s">
        <v>446</v>
      </c>
      <c r="U5805" t="s">
        <v>1189</v>
      </c>
      <c r="V5805">
        <f>YEAR(sales_order1[[#This Row],[date]])</f>
        <v>2022</v>
      </c>
      <c r="W5805" t="str">
        <f>TEXT(sales_order1[[#This Row],[date]], "Mmm")</f>
        <v>Jul</v>
      </c>
      <c r="X5805">
        <f>VALUE(TEXT(sales_order1[[#This Row],[date]], "D"))</f>
        <v>15</v>
      </c>
      <c r="Y5805">
        <v>28</v>
      </c>
    </row>
    <row r="5806" spans="1:25" x14ac:dyDescent="0.25">
      <c r="A5806" s="1">
        <v>44760</v>
      </c>
      <c r="B5806">
        <v>71403</v>
      </c>
      <c r="C5806" t="s">
        <v>313</v>
      </c>
      <c r="D5806" t="str">
        <f>VLOOKUP(sales_order1[[#This Row],[itemCode]],product_details3!B:C,2,0)</f>
        <v>MSKO50</v>
      </c>
      <c r="E5806" t="s">
        <v>314</v>
      </c>
      <c r="F5806" t="s">
        <v>137</v>
      </c>
      <c r="G5806">
        <v>300</v>
      </c>
      <c r="H5806">
        <v>14.65</v>
      </c>
      <c r="I5806">
        <v>4395</v>
      </c>
      <c r="J5806">
        <v>6.55</v>
      </c>
      <c r="K5806">
        <v>1965</v>
      </c>
      <c r="L5806">
        <v>8.1</v>
      </c>
      <c r="M5806">
        <v>0.55290102389078488</v>
      </c>
      <c r="N5806">
        <v>2430</v>
      </c>
      <c r="O5806" t="s">
        <v>46</v>
      </c>
      <c r="P5806" t="s">
        <v>47</v>
      </c>
      <c r="Q5806" t="s">
        <v>48</v>
      </c>
      <c r="R5806" t="s">
        <v>25</v>
      </c>
      <c r="S5806" t="s">
        <v>49</v>
      </c>
      <c r="T5806" t="s">
        <v>50</v>
      </c>
      <c r="U5806" t="s">
        <v>1191</v>
      </c>
      <c r="V5806">
        <f>YEAR(sales_order1[[#This Row],[date]])</f>
        <v>2022</v>
      </c>
      <c r="W5806" t="str">
        <f>TEXT(sales_order1[[#This Row],[date]], "Mmm")</f>
        <v>Jul</v>
      </c>
      <c r="X5806">
        <f>VALUE(TEXT(sales_order1[[#This Row],[date]], "D"))</f>
        <v>18</v>
      </c>
      <c r="Y5806">
        <v>29</v>
      </c>
    </row>
    <row r="5807" spans="1:25" x14ac:dyDescent="0.25">
      <c r="A5807" s="1">
        <v>44760</v>
      </c>
      <c r="B5807">
        <v>71404</v>
      </c>
      <c r="C5807" t="s">
        <v>329</v>
      </c>
      <c r="D5807" t="str">
        <f>VLOOKUP(sales_order1[[#This Row],[itemCode]],product_details3!B:C,2,0)</f>
        <v>TNRS150</v>
      </c>
      <c r="E5807" t="s">
        <v>330</v>
      </c>
      <c r="F5807" t="s">
        <v>124</v>
      </c>
      <c r="G5807">
        <v>100</v>
      </c>
      <c r="H5807">
        <v>19.649999999999999</v>
      </c>
      <c r="I5807">
        <v>1965</v>
      </c>
      <c r="J5807">
        <v>6.55</v>
      </c>
      <c r="K5807">
        <v>655</v>
      </c>
      <c r="L5807">
        <v>13.1</v>
      </c>
      <c r="M5807">
        <v>0.66666666666666663</v>
      </c>
      <c r="N5807">
        <v>1310</v>
      </c>
      <c r="O5807" t="s">
        <v>550</v>
      </c>
      <c r="P5807" t="s">
        <v>551</v>
      </c>
      <c r="Q5807" t="s">
        <v>100</v>
      </c>
      <c r="R5807" t="s">
        <v>40</v>
      </c>
      <c r="S5807" t="s">
        <v>101</v>
      </c>
      <c r="T5807" t="s">
        <v>552</v>
      </c>
      <c r="U5807" t="s">
        <v>1190</v>
      </c>
      <c r="V5807">
        <f>YEAR(sales_order1[[#This Row],[date]])</f>
        <v>2022</v>
      </c>
      <c r="W5807" t="str">
        <f>TEXT(sales_order1[[#This Row],[date]], "Mmm")</f>
        <v>Jul</v>
      </c>
      <c r="X5807">
        <f>VALUE(TEXT(sales_order1[[#This Row],[date]], "D"))</f>
        <v>18</v>
      </c>
      <c r="Y5807">
        <v>29</v>
      </c>
    </row>
    <row r="5808" spans="1:25" x14ac:dyDescent="0.25">
      <c r="A5808" s="1">
        <v>44760</v>
      </c>
      <c r="B5808">
        <v>71405</v>
      </c>
      <c r="C5808" t="s">
        <v>305</v>
      </c>
      <c r="D5808" t="str">
        <f>VLOOKUP(sales_order1[[#This Row],[itemCode]],product_details3!B:C,2,0)</f>
        <v>SRMA15</v>
      </c>
      <c r="E5808" t="s">
        <v>306</v>
      </c>
      <c r="F5808" t="s">
        <v>30</v>
      </c>
      <c r="G5808">
        <v>50</v>
      </c>
      <c r="H5808">
        <v>19.649999999999999</v>
      </c>
      <c r="I5808">
        <v>982.5</v>
      </c>
      <c r="J5808">
        <v>7.55</v>
      </c>
      <c r="K5808">
        <v>377.5</v>
      </c>
      <c r="L5808">
        <v>12.1</v>
      </c>
      <c r="M5808">
        <v>0.61577608142493634</v>
      </c>
      <c r="N5808">
        <v>605</v>
      </c>
      <c r="O5808" t="s">
        <v>464</v>
      </c>
      <c r="P5808" t="s">
        <v>465</v>
      </c>
      <c r="Q5808" t="s">
        <v>146</v>
      </c>
      <c r="R5808" t="s">
        <v>112</v>
      </c>
      <c r="S5808" t="s">
        <v>165</v>
      </c>
      <c r="T5808" t="s">
        <v>466</v>
      </c>
      <c r="U5808" t="s">
        <v>1189</v>
      </c>
      <c r="V5808">
        <f>YEAR(sales_order1[[#This Row],[date]])</f>
        <v>2022</v>
      </c>
      <c r="W5808" t="str">
        <f>TEXT(sales_order1[[#This Row],[date]], "Mmm")</f>
        <v>Jul</v>
      </c>
      <c r="X5808">
        <f>VALUE(TEXT(sales_order1[[#This Row],[date]], "D"))</f>
        <v>18</v>
      </c>
      <c r="Y5808">
        <v>29</v>
      </c>
    </row>
    <row r="5809" spans="1:25" x14ac:dyDescent="0.25">
      <c r="A5809" s="1">
        <v>44760</v>
      </c>
      <c r="B5809">
        <v>71406</v>
      </c>
      <c r="C5809" t="s">
        <v>209</v>
      </c>
      <c r="D5809" t="str">
        <f>VLOOKUP(sales_order1[[#This Row],[itemCode]],product_details3!B:C,2,0)</f>
        <v>CLNG50</v>
      </c>
      <c r="E5809" t="s">
        <v>210</v>
      </c>
      <c r="F5809" t="s">
        <v>45</v>
      </c>
      <c r="G5809">
        <v>200</v>
      </c>
      <c r="H5809">
        <v>6.5</v>
      </c>
      <c r="I5809">
        <v>1300</v>
      </c>
      <c r="J5809">
        <v>2.2999999999999998</v>
      </c>
      <c r="K5809">
        <v>460</v>
      </c>
      <c r="L5809">
        <v>4.2</v>
      </c>
      <c r="M5809">
        <v>0.64615384615384619</v>
      </c>
      <c r="N5809">
        <v>840</v>
      </c>
      <c r="O5809" t="s">
        <v>231</v>
      </c>
      <c r="P5809" t="s">
        <v>232</v>
      </c>
      <c r="Q5809" t="s">
        <v>119</v>
      </c>
      <c r="R5809" t="s">
        <v>40</v>
      </c>
      <c r="S5809" t="s">
        <v>233</v>
      </c>
      <c r="T5809" t="s">
        <v>234</v>
      </c>
      <c r="U5809" t="s">
        <v>1190</v>
      </c>
      <c r="V5809">
        <f>YEAR(sales_order1[[#This Row],[date]])</f>
        <v>2022</v>
      </c>
      <c r="W5809" t="str">
        <f>TEXT(sales_order1[[#This Row],[date]], "Mmm")</f>
        <v>Jul</v>
      </c>
      <c r="X5809">
        <f>VALUE(TEXT(sales_order1[[#This Row],[date]], "D"))</f>
        <v>18</v>
      </c>
      <c r="Y5809">
        <v>29</v>
      </c>
    </row>
    <row r="5810" spans="1:25" x14ac:dyDescent="0.25">
      <c r="A5810" s="1">
        <v>44760</v>
      </c>
      <c r="B5810">
        <v>71407</v>
      </c>
      <c r="C5810" t="s">
        <v>194</v>
      </c>
      <c r="D5810" t="str">
        <f>VLOOKUP(sales_order1[[#This Row],[itemCode]],product_details3!B:C,2,0)</f>
        <v>CLNG150</v>
      </c>
      <c r="E5810" t="s">
        <v>195</v>
      </c>
      <c r="F5810" t="s">
        <v>45</v>
      </c>
      <c r="G5810">
        <v>50</v>
      </c>
      <c r="H5810">
        <v>12.75</v>
      </c>
      <c r="I5810">
        <v>637.5</v>
      </c>
      <c r="J5810">
        <v>4.45</v>
      </c>
      <c r="K5810">
        <v>222.5</v>
      </c>
      <c r="L5810">
        <v>8.3000000000000007</v>
      </c>
      <c r="M5810">
        <v>0.65098039215686276</v>
      </c>
      <c r="N5810">
        <v>415</v>
      </c>
      <c r="O5810" t="s">
        <v>691</v>
      </c>
      <c r="P5810" t="s">
        <v>692</v>
      </c>
      <c r="Q5810" t="s">
        <v>160</v>
      </c>
      <c r="R5810" t="s">
        <v>112</v>
      </c>
      <c r="S5810" t="s">
        <v>297</v>
      </c>
      <c r="T5810" t="s">
        <v>693</v>
      </c>
      <c r="U5810" t="s">
        <v>1189</v>
      </c>
      <c r="V5810">
        <f>YEAR(sales_order1[[#This Row],[date]])</f>
        <v>2022</v>
      </c>
      <c r="W5810" t="str">
        <f>TEXT(sales_order1[[#This Row],[date]], "Mmm")</f>
        <v>Jul</v>
      </c>
      <c r="X5810">
        <f>VALUE(TEXT(sales_order1[[#This Row],[date]], "D"))</f>
        <v>18</v>
      </c>
      <c r="Y5810">
        <v>29</v>
      </c>
    </row>
    <row r="5811" spans="1:25" x14ac:dyDescent="0.25">
      <c r="A5811" s="1">
        <v>44760</v>
      </c>
      <c r="B5811">
        <v>71408</v>
      </c>
      <c r="C5811" t="s">
        <v>204</v>
      </c>
      <c r="D5811" t="str">
        <f>VLOOKUP(sales_order1[[#This Row],[itemCode]],product_details3!B:C,2,0)</f>
        <v>MKRM150</v>
      </c>
      <c r="E5811" t="s">
        <v>205</v>
      </c>
      <c r="F5811" t="s">
        <v>151</v>
      </c>
      <c r="G5811">
        <v>100</v>
      </c>
      <c r="H5811">
        <v>10.75</v>
      </c>
      <c r="I5811">
        <v>1075</v>
      </c>
      <c r="J5811">
        <v>4.45</v>
      </c>
      <c r="K5811">
        <v>445</v>
      </c>
      <c r="L5811">
        <v>6.3</v>
      </c>
      <c r="M5811">
        <v>0.586046511627907</v>
      </c>
      <c r="N5811">
        <v>630</v>
      </c>
      <c r="O5811" t="s">
        <v>852</v>
      </c>
      <c r="P5811" t="s">
        <v>853</v>
      </c>
      <c r="Q5811" t="s">
        <v>146</v>
      </c>
      <c r="R5811" t="s">
        <v>112</v>
      </c>
      <c r="S5811" t="s">
        <v>343</v>
      </c>
      <c r="T5811" t="s">
        <v>95</v>
      </c>
      <c r="U5811" t="s">
        <v>1190</v>
      </c>
      <c r="V5811">
        <f>YEAR(sales_order1[[#This Row],[date]])</f>
        <v>2022</v>
      </c>
      <c r="W5811" t="str">
        <f>TEXT(sales_order1[[#This Row],[date]], "Mmm")</f>
        <v>Jul</v>
      </c>
      <c r="X5811">
        <f>VALUE(TEXT(sales_order1[[#This Row],[date]], "D"))</f>
        <v>18</v>
      </c>
      <c r="Y5811">
        <v>29</v>
      </c>
    </row>
    <row r="5812" spans="1:25" x14ac:dyDescent="0.25">
      <c r="A5812" s="1">
        <v>44760</v>
      </c>
      <c r="B5812">
        <v>71409</v>
      </c>
      <c r="C5812" t="s">
        <v>35</v>
      </c>
      <c r="D5812" t="str">
        <f>VLOOKUP(sales_order1[[#This Row],[itemCode]],product_details3!B:C,2,0)</f>
        <v>SRMA30</v>
      </c>
      <c r="E5812" t="s">
        <v>36</v>
      </c>
      <c r="F5812" t="s">
        <v>30</v>
      </c>
      <c r="G5812">
        <v>50</v>
      </c>
      <c r="H5812">
        <v>26.2</v>
      </c>
      <c r="I5812">
        <v>1310</v>
      </c>
      <c r="J5812">
        <v>9.4</v>
      </c>
      <c r="K5812">
        <v>470</v>
      </c>
      <c r="L5812">
        <v>16.8</v>
      </c>
      <c r="M5812">
        <v>0.6412213740458016</v>
      </c>
      <c r="N5812">
        <v>840</v>
      </c>
      <c r="O5812" t="s">
        <v>627</v>
      </c>
      <c r="P5812" t="s">
        <v>628</v>
      </c>
      <c r="Q5812" t="s">
        <v>264</v>
      </c>
      <c r="R5812" t="s">
        <v>56</v>
      </c>
      <c r="S5812" t="s">
        <v>133</v>
      </c>
      <c r="T5812" t="s">
        <v>629</v>
      </c>
      <c r="U5812" t="s">
        <v>1191</v>
      </c>
      <c r="V5812">
        <f>YEAR(sales_order1[[#This Row],[date]])</f>
        <v>2022</v>
      </c>
      <c r="W5812" t="str">
        <f>TEXT(sales_order1[[#This Row],[date]], "Mmm")</f>
        <v>Jul</v>
      </c>
      <c r="X5812">
        <f>VALUE(TEXT(sales_order1[[#This Row],[date]], "D"))</f>
        <v>18</v>
      </c>
      <c r="Y5812">
        <v>29</v>
      </c>
    </row>
    <row r="5813" spans="1:25" x14ac:dyDescent="0.25">
      <c r="A5813" s="1">
        <v>44760</v>
      </c>
      <c r="B5813">
        <v>71410</v>
      </c>
      <c r="C5813" t="s">
        <v>325</v>
      </c>
      <c r="D5813" t="str">
        <f>VLOOKUP(sales_order1[[#This Row],[itemCode]],product_details3!B:C,2,0)</f>
        <v>EXFG100</v>
      </c>
      <c r="E5813" t="s">
        <v>326</v>
      </c>
      <c r="F5813" t="s">
        <v>183</v>
      </c>
      <c r="G5813">
        <v>150</v>
      </c>
      <c r="H5813">
        <v>20.75</v>
      </c>
      <c r="I5813">
        <v>3112.5</v>
      </c>
      <c r="J5813">
        <v>7.45</v>
      </c>
      <c r="K5813">
        <v>1117.5</v>
      </c>
      <c r="L5813">
        <v>13.3</v>
      </c>
      <c r="M5813">
        <v>0.64096385542168677</v>
      </c>
      <c r="N5813">
        <v>1995</v>
      </c>
      <c r="O5813" t="s">
        <v>125</v>
      </c>
      <c r="P5813" t="s">
        <v>126</v>
      </c>
      <c r="Q5813" t="s">
        <v>71</v>
      </c>
      <c r="R5813" t="s">
        <v>72</v>
      </c>
      <c r="S5813" t="s">
        <v>73</v>
      </c>
      <c r="T5813" t="s">
        <v>127</v>
      </c>
      <c r="U5813" t="s">
        <v>1190</v>
      </c>
      <c r="V5813">
        <f>YEAR(sales_order1[[#This Row],[date]])</f>
        <v>2022</v>
      </c>
      <c r="W5813" t="str">
        <f>TEXT(sales_order1[[#This Row],[date]], "Mmm")</f>
        <v>Jul</v>
      </c>
      <c r="X5813">
        <f>VALUE(TEXT(sales_order1[[#This Row],[date]], "D"))</f>
        <v>18</v>
      </c>
      <c r="Y5813">
        <v>29</v>
      </c>
    </row>
    <row r="5814" spans="1:25" x14ac:dyDescent="0.25">
      <c r="A5814" s="1">
        <v>44760</v>
      </c>
      <c r="B5814">
        <v>71411</v>
      </c>
      <c r="C5814" t="s">
        <v>86</v>
      </c>
      <c r="D5814" t="str">
        <f>VLOOKUP(sales_order1[[#This Row],[itemCode]],product_details3!B:C,2,0)</f>
        <v>SRMH30</v>
      </c>
      <c r="E5814" t="s">
        <v>87</v>
      </c>
      <c r="F5814" t="s">
        <v>30</v>
      </c>
      <c r="G5814">
        <v>200</v>
      </c>
      <c r="H5814">
        <v>21</v>
      </c>
      <c r="I5814">
        <v>4200</v>
      </c>
      <c r="J5814">
        <v>6.6</v>
      </c>
      <c r="K5814">
        <v>1320</v>
      </c>
      <c r="L5814">
        <v>14.4</v>
      </c>
      <c r="M5814">
        <v>0.68571428571428572</v>
      </c>
      <c r="N5814">
        <v>2880</v>
      </c>
      <c r="O5814" t="s">
        <v>531</v>
      </c>
      <c r="P5814" t="s">
        <v>532</v>
      </c>
      <c r="Q5814" t="s">
        <v>119</v>
      </c>
      <c r="R5814" t="s">
        <v>40</v>
      </c>
      <c r="S5814" t="s">
        <v>120</v>
      </c>
      <c r="T5814" t="s">
        <v>533</v>
      </c>
      <c r="U5814" t="s">
        <v>1190</v>
      </c>
      <c r="V5814">
        <f>YEAR(sales_order1[[#This Row],[date]])</f>
        <v>2022</v>
      </c>
      <c r="W5814" t="str">
        <f>TEXT(sales_order1[[#This Row],[date]], "Mmm")</f>
        <v>Jul</v>
      </c>
      <c r="X5814">
        <f>VALUE(TEXT(sales_order1[[#This Row],[date]], "D"))</f>
        <v>18</v>
      </c>
      <c r="Y5814">
        <v>29</v>
      </c>
    </row>
    <row r="5815" spans="1:25" x14ac:dyDescent="0.25">
      <c r="A5815" s="1">
        <v>44760</v>
      </c>
      <c r="B5815">
        <v>71412</v>
      </c>
      <c r="C5815" t="s">
        <v>329</v>
      </c>
      <c r="D5815" t="str">
        <f>VLOOKUP(sales_order1[[#This Row],[itemCode]],product_details3!B:C,2,0)</f>
        <v>TNRS150</v>
      </c>
      <c r="E5815" t="s">
        <v>330</v>
      </c>
      <c r="F5815" t="s">
        <v>124</v>
      </c>
      <c r="G5815">
        <v>200</v>
      </c>
      <c r="H5815">
        <v>19.649999999999999</v>
      </c>
      <c r="I5815">
        <v>3930</v>
      </c>
      <c r="J5815">
        <v>6.55</v>
      </c>
      <c r="K5815">
        <v>1310</v>
      </c>
      <c r="L5815">
        <v>13.1</v>
      </c>
      <c r="M5815">
        <v>0.66666666666666663</v>
      </c>
      <c r="N5815">
        <v>2620</v>
      </c>
      <c r="O5815" t="s">
        <v>144</v>
      </c>
      <c r="P5815" t="s">
        <v>145</v>
      </c>
      <c r="Q5815" t="s">
        <v>146</v>
      </c>
      <c r="R5815" t="s">
        <v>112</v>
      </c>
      <c r="S5815" t="s">
        <v>147</v>
      </c>
      <c r="T5815" t="s">
        <v>148</v>
      </c>
      <c r="U5815" t="s">
        <v>1190</v>
      </c>
      <c r="V5815">
        <f>YEAR(sales_order1[[#This Row],[date]])</f>
        <v>2022</v>
      </c>
      <c r="W5815" t="str">
        <f>TEXT(sales_order1[[#This Row],[date]], "Mmm")</f>
        <v>Jul</v>
      </c>
      <c r="X5815">
        <f>VALUE(TEXT(sales_order1[[#This Row],[date]], "D"))</f>
        <v>18</v>
      </c>
      <c r="Y5815">
        <v>29</v>
      </c>
    </row>
    <row r="5816" spans="1:25" x14ac:dyDescent="0.25">
      <c r="A5816" s="1">
        <v>44760</v>
      </c>
      <c r="B5816">
        <v>71413</v>
      </c>
      <c r="C5816" t="s">
        <v>362</v>
      </c>
      <c r="D5816" t="str">
        <f>VLOOKUP(sales_order1[[#This Row],[itemCode]],product_details3!B:C,2,0)</f>
        <v>MSKO100</v>
      </c>
      <c r="E5816" t="s">
        <v>363</v>
      </c>
      <c r="F5816" t="s">
        <v>137</v>
      </c>
      <c r="G5816">
        <v>300</v>
      </c>
      <c r="H5816">
        <v>22.65</v>
      </c>
      <c r="I5816">
        <v>6795</v>
      </c>
      <c r="J5816">
        <v>9.5500000000000007</v>
      </c>
      <c r="K5816">
        <v>2865</v>
      </c>
      <c r="L5816">
        <v>13.1</v>
      </c>
      <c r="M5816">
        <v>0.57836644591611486</v>
      </c>
      <c r="N5816">
        <v>3930</v>
      </c>
      <c r="O5816" t="s">
        <v>807</v>
      </c>
      <c r="P5816" t="s">
        <v>808</v>
      </c>
      <c r="Q5816" t="s">
        <v>119</v>
      </c>
      <c r="R5816" t="s">
        <v>40</v>
      </c>
      <c r="S5816" t="s">
        <v>497</v>
      </c>
      <c r="T5816" t="s">
        <v>809</v>
      </c>
      <c r="U5816" t="s">
        <v>1190</v>
      </c>
      <c r="V5816">
        <f>YEAR(sales_order1[[#This Row],[date]])</f>
        <v>2022</v>
      </c>
      <c r="W5816" t="str">
        <f>TEXT(sales_order1[[#This Row],[date]], "Mmm")</f>
        <v>Jul</v>
      </c>
      <c r="X5816">
        <f>VALUE(TEXT(sales_order1[[#This Row],[date]], "D"))</f>
        <v>18</v>
      </c>
      <c r="Y5816">
        <v>29</v>
      </c>
    </row>
    <row r="5817" spans="1:25" x14ac:dyDescent="0.25">
      <c r="A5817" s="1">
        <v>44760</v>
      </c>
      <c r="B5817">
        <v>71414</v>
      </c>
      <c r="C5817" t="s">
        <v>320</v>
      </c>
      <c r="D5817" t="str">
        <f>VLOOKUP(sales_order1[[#This Row],[itemCode]],product_details3!B:C,2,0)</f>
        <v>SCR50+100</v>
      </c>
      <c r="E5817" t="s">
        <v>321</v>
      </c>
      <c r="F5817" t="s">
        <v>61</v>
      </c>
      <c r="G5817">
        <v>200</v>
      </c>
      <c r="H5817">
        <v>26.25</v>
      </c>
      <c r="I5817">
        <v>5250</v>
      </c>
      <c r="J5817">
        <v>7.75</v>
      </c>
      <c r="K5817">
        <v>1550</v>
      </c>
      <c r="L5817">
        <v>18.5</v>
      </c>
      <c r="M5817">
        <v>0.70476190476190481</v>
      </c>
      <c r="N5817">
        <v>3700</v>
      </c>
      <c r="O5817" t="s">
        <v>138</v>
      </c>
      <c r="P5817" t="s">
        <v>139</v>
      </c>
      <c r="Q5817" t="s">
        <v>77</v>
      </c>
      <c r="R5817" t="s">
        <v>72</v>
      </c>
      <c r="S5817" t="s">
        <v>140</v>
      </c>
      <c r="T5817" t="s">
        <v>141</v>
      </c>
      <c r="U5817" t="s">
        <v>1190</v>
      </c>
      <c r="V5817">
        <f>YEAR(sales_order1[[#This Row],[date]])</f>
        <v>2022</v>
      </c>
      <c r="W5817" t="str">
        <f>TEXT(sales_order1[[#This Row],[date]], "Mmm")</f>
        <v>Jul</v>
      </c>
      <c r="X5817">
        <f>VALUE(TEXT(sales_order1[[#This Row],[date]], "D"))</f>
        <v>18</v>
      </c>
      <c r="Y5817">
        <v>29</v>
      </c>
    </row>
    <row r="5818" spans="1:25" x14ac:dyDescent="0.25">
      <c r="A5818" s="1">
        <v>44760</v>
      </c>
      <c r="B5818">
        <v>71415</v>
      </c>
      <c r="C5818" t="s">
        <v>320</v>
      </c>
      <c r="D5818" t="str">
        <f>VLOOKUP(sales_order1[[#This Row],[itemCode]],product_details3!B:C,2,0)</f>
        <v>SCR50+100</v>
      </c>
      <c r="E5818" t="s">
        <v>321</v>
      </c>
      <c r="F5818" t="s">
        <v>61</v>
      </c>
      <c r="G5818">
        <v>200</v>
      </c>
      <c r="H5818">
        <v>26.25</v>
      </c>
      <c r="I5818">
        <v>5250</v>
      </c>
      <c r="J5818">
        <v>7.75</v>
      </c>
      <c r="K5818">
        <v>1550</v>
      </c>
      <c r="L5818">
        <v>18.5</v>
      </c>
      <c r="M5818">
        <v>0.70476190476190481</v>
      </c>
      <c r="N5818">
        <v>3700</v>
      </c>
      <c r="O5818" t="s">
        <v>366</v>
      </c>
      <c r="P5818" t="s">
        <v>367</v>
      </c>
      <c r="Q5818" t="s">
        <v>239</v>
      </c>
      <c r="R5818" t="s">
        <v>112</v>
      </c>
      <c r="S5818" t="s">
        <v>368</v>
      </c>
      <c r="T5818" t="s">
        <v>369</v>
      </c>
      <c r="U5818" t="s">
        <v>1189</v>
      </c>
      <c r="V5818">
        <f>YEAR(sales_order1[[#This Row],[date]])</f>
        <v>2022</v>
      </c>
      <c r="W5818" t="str">
        <f>TEXT(sales_order1[[#This Row],[date]], "Mmm")</f>
        <v>Jul</v>
      </c>
      <c r="X5818">
        <f>VALUE(TEXT(sales_order1[[#This Row],[date]], "D"))</f>
        <v>18</v>
      </c>
      <c r="Y5818">
        <v>29</v>
      </c>
    </row>
    <row r="5819" spans="1:25" x14ac:dyDescent="0.25">
      <c r="A5819" s="1">
        <v>44761</v>
      </c>
      <c r="B5819">
        <v>71416</v>
      </c>
      <c r="C5819" t="s">
        <v>51</v>
      </c>
      <c r="D5819" t="str">
        <f>VLOOKUP(sales_order1[[#This Row],[itemCode]],product_details3!B:C,2,0)</f>
        <v>MSTH50</v>
      </c>
      <c r="E5819" t="s">
        <v>52</v>
      </c>
      <c r="F5819" t="s">
        <v>21</v>
      </c>
      <c r="G5819">
        <v>100</v>
      </c>
      <c r="H5819">
        <v>15.75</v>
      </c>
      <c r="I5819">
        <v>1575</v>
      </c>
      <c r="J5819">
        <v>4.45</v>
      </c>
      <c r="K5819">
        <v>445</v>
      </c>
      <c r="L5819">
        <v>11.3</v>
      </c>
      <c r="M5819">
        <v>0.71746031746031746</v>
      </c>
      <c r="N5819">
        <v>1130</v>
      </c>
      <c r="O5819" t="s">
        <v>790</v>
      </c>
      <c r="P5819" t="s">
        <v>791</v>
      </c>
      <c r="Q5819" t="s">
        <v>100</v>
      </c>
      <c r="R5819" t="s">
        <v>40</v>
      </c>
      <c r="S5819" t="s">
        <v>101</v>
      </c>
      <c r="T5819" t="s">
        <v>792</v>
      </c>
      <c r="U5819" t="s">
        <v>1190</v>
      </c>
      <c r="V5819">
        <f>YEAR(sales_order1[[#This Row],[date]])</f>
        <v>2022</v>
      </c>
      <c r="W5819" t="str">
        <f>TEXT(sales_order1[[#This Row],[date]], "Mmm")</f>
        <v>Jul</v>
      </c>
      <c r="X5819">
        <f>VALUE(TEXT(sales_order1[[#This Row],[date]], "D"))</f>
        <v>19</v>
      </c>
      <c r="Y5819">
        <v>29</v>
      </c>
    </row>
    <row r="5820" spans="1:25" x14ac:dyDescent="0.25">
      <c r="A5820" s="1">
        <v>44761</v>
      </c>
      <c r="B5820">
        <v>71417</v>
      </c>
      <c r="C5820" t="s">
        <v>337</v>
      </c>
      <c r="D5820" t="str">
        <f>VLOOKUP(sales_order1[[#This Row],[itemCode]],product_details3!B:C,2,0)</f>
        <v>MKRO100</v>
      </c>
      <c r="E5820" t="s">
        <v>338</v>
      </c>
      <c r="F5820" t="s">
        <v>151</v>
      </c>
      <c r="G5820">
        <v>100</v>
      </c>
      <c r="H5820">
        <v>6.3</v>
      </c>
      <c r="I5820">
        <v>630</v>
      </c>
      <c r="J5820">
        <v>2.8</v>
      </c>
      <c r="K5820">
        <v>280</v>
      </c>
      <c r="L5820">
        <v>3.5</v>
      </c>
      <c r="M5820">
        <v>0.55555555555555558</v>
      </c>
      <c r="N5820">
        <v>350</v>
      </c>
      <c r="O5820" t="s">
        <v>423</v>
      </c>
      <c r="P5820" t="s">
        <v>424</v>
      </c>
      <c r="Q5820" t="s">
        <v>77</v>
      </c>
      <c r="R5820" t="s">
        <v>72</v>
      </c>
      <c r="S5820" t="s">
        <v>425</v>
      </c>
      <c r="T5820" t="s">
        <v>426</v>
      </c>
      <c r="U5820" t="s">
        <v>1190</v>
      </c>
      <c r="V5820">
        <f>YEAR(sales_order1[[#This Row],[date]])</f>
        <v>2022</v>
      </c>
      <c r="W5820" t="str">
        <f>TEXT(sales_order1[[#This Row],[date]], "Mmm")</f>
        <v>Jul</v>
      </c>
      <c r="X5820">
        <f>VALUE(TEXT(sales_order1[[#This Row],[date]], "D"))</f>
        <v>19</v>
      </c>
      <c r="Y5820">
        <v>29</v>
      </c>
    </row>
    <row r="5821" spans="1:25" x14ac:dyDescent="0.25">
      <c r="A5821" s="1">
        <v>44761</v>
      </c>
      <c r="B5821">
        <v>71418</v>
      </c>
      <c r="C5821" t="s">
        <v>115</v>
      </c>
      <c r="D5821" t="str">
        <f>VLOOKUP(sales_order1[[#This Row],[itemCode]],product_details3!B:C,2,0)</f>
        <v>SCRS30100</v>
      </c>
      <c r="E5821" t="s">
        <v>116</v>
      </c>
      <c r="F5821" t="s">
        <v>61</v>
      </c>
      <c r="G5821">
        <v>50</v>
      </c>
      <c r="H5821">
        <v>32.75</v>
      </c>
      <c r="I5821">
        <v>1637.5</v>
      </c>
      <c r="J5821">
        <v>11.25</v>
      </c>
      <c r="K5821">
        <v>562.5</v>
      </c>
      <c r="L5821">
        <v>21.5</v>
      </c>
      <c r="M5821">
        <v>0.65648854961832059</v>
      </c>
      <c r="N5821">
        <v>1075</v>
      </c>
      <c r="O5821" t="s">
        <v>734</v>
      </c>
      <c r="P5821" t="s">
        <v>735</v>
      </c>
      <c r="Q5821" t="s">
        <v>48</v>
      </c>
      <c r="R5821" t="s">
        <v>25</v>
      </c>
      <c r="S5821" t="s">
        <v>286</v>
      </c>
      <c r="T5821" t="s">
        <v>666</v>
      </c>
      <c r="U5821" t="s">
        <v>1191</v>
      </c>
      <c r="V5821">
        <f>YEAR(sales_order1[[#This Row],[date]])</f>
        <v>2022</v>
      </c>
      <c r="W5821" t="str">
        <f>TEXT(sales_order1[[#This Row],[date]], "Mmm")</f>
        <v>Jul</v>
      </c>
      <c r="X5821">
        <f>VALUE(TEXT(sales_order1[[#This Row],[date]], "D"))</f>
        <v>19</v>
      </c>
      <c r="Y5821">
        <v>29</v>
      </c>
    </row>
    <row r="5822" spans="1:25" x14ac:dyDescent="0.25">
      <c r="A5822" s="1">
        <v>44761</v>
      </c>
      <c r="B5822">
        <v>71419</v>
      </c>
      <c r="C5822" t="s">
        <v>320</v>
      </c>
      <c r="D5822" t="str">
        <f>VLOOKUP(sales_order1[[#This Row],[itemCode]],product_details3!B:C,2,0)</f>
        <v>SCR50+100</v>
      </c>
      <c r="E5822" t="s">
        <v>321</v>
      </c>
      <c r="F5822" t="s">
        <v>61</v>
      </c>
      <c r="G5822">
        <v>200</v>
      </c>
      <c r="H5822">
        <v>26.25</v>
      </c>
      <c r="I5822">
        <v>5250</v>
      </c>
      <c r="J5822">
        <v>7.75</v>
      </c>
      <c r="K5822">
        <v>1550</v>
      </c>
      <c r="L5822">
        <v>18.5</v>
      </c>
      <c r="M5822">
        <v>0.70476190476190481</v>
      </c>
      <c r="N5822">
        <v>3700</v>
      </c>
      <c r="O5822" t="s">
        <v>854</v>
      </c>
      <c r="P5822" t="s">
        <v>855</v>
      </c>
      <c r="Q5822" t="s">
        <v>132</v>
      </c>
      <c r="R5822" t="s">
        <v>56</v>
      </c>
      <c r="S5822" t="s">
        <v>133</v>
      </c>
      <c r="T5822" t="s">
        <v>134</v>
      </c>
      <c r="U5822" t="s">
        <v>1191</v>
      </c>
      <c r="V5822">
        <f>YEAR(sales_order1[[#This Row],[date]])</f>
        <v>2022</v>
      </c>
      <c r="W5822" t="str">
        <f>TEXT(sales_order1[[#This Row],[date]], "Mmm")</f>
        <v>Jul</v>
      </c>
      <c r="X5822">
        <f>VALUE(TEXT(sales_order1[[#This Row],[date]], "D"))</f>
        <v>19</v>
      </c>
      <c r="Y5822">
        <v>29</v>
      </c>
    </row>
    <row r="5823" spans="1:25" x14ac:dyDescent="0.25">
      <c r="A5823" s="1">
        <v>44761</v>
      </c>
      <c r="B5823">
        <v>71420</v>
      </c>
      <c r="C5823" t="s">
        <v>327</v>
      </c>
      <c r="D5823" t="str">
        <f>VLOOKUP(sales_order1[[#This Row],[itemCode]],product_details3!B:C,2,0)</f>
        <v>SCR50+50</v>
      </c>
      <c r="E5823" t="s">
        <v>328</v>
      </c>
      <c r="F5823" t="s">
        <v>61</v>
      </c>
      <c r="G5823">
        <v>350</v>
      </c>
      <c r="H5823">
        <v>15.75</v>
      </c>
      <c r="I5823">
        <v>5512.5</v>
      </c>
      <c r="J5823">
        <v>4.45</v>
      </c>
      <c r="K5823">
        <v>1557.5</v>
      </c>
      <c r="L5823">
        <v>11.3</v>
      </c>
      <c r="M5823">
        <v>0.71746031746031746</v>
      </c>
      <c r="N5823">
        <v>3955</v>
      </c>
      <c r="O5823" t="s">
        <v>392</v>
      </c>
      <c r="P5823" t="s">
        <v>393</v>
      </c>
      <c r="Q5823" t="s">
        <v>264</v>
      </c>
      <c r="R5823" t="s">
        <v>56</v>
      </c>
      <c r="S5823" t="s">
        <v>133</v>
      </c>
      <c r="T5823" t="s">
        <v>394</v>
      </c>
      <c r="U5823" t="s">
        <v>1191</v>
      </c>
      <c r="V5823">
        <f>YEAR(sales_order1[[#This Row],[date]])</f>
        <v>2022</v>
      </c>
      <c r="W5823" t="str">
        <f>TEXT(sales_order1[[#This Row],[date]], "Mmm")</f>
        <v>Jul</v>
      </c>
      <c r="X5823">
        <f>VALUE(TEXT(sales_order1[[#This Row],[date]], "D"))</f>
        <v>19</v>
      </c>
      <c r="Y5823">
        <v>29</v>
      </c>
    </row>
    <row r="5824" spans="1:25" x14ac:dyDescent="0.25">
      <c r="A5824" s="1">
        <v>44761</v>
      </c>
      <c r="B5824">
        <v>71421</v>
      </c>
      <c r="C5824" t="s">
        <v>86</v>
      </c>
      <c r="D5824" t="str">
        <f>VLOOKUP(sales_order1[[#This Row],[itemCode]],product_details3!B:C,2,0)</f>
        <v>SRMH30</v>
      </c>
      <c r="E5824" t="s">
        <v>87</v>
      </c>
      <c r="F5824" t="s">
        <v>30</v>
      </c>
      <c r="G5824">
        <v>150</v>
      </c>
      <c r="H5824">
        <v>21</v>
      </c>
      <c r="I5824">
        <v>3150</v>
      </c>
      <c r="J5824">
        <v>6.6</v>
      </c>
      <c r="K5824">
        <v>990</v>
      </c>
      <c r="L5824">
        <v>14.4</v>
      </c>
      <c r="M5824">
        <v>0.68571428571428572</v>
      </c>
      <c r="N5824">
        <v>2160</v>
      </c>
      <c r="O5824" t="s">
        <v>603</v>
      </c>
      <c r="P5824" t="s">
        <v>604</v>
      </c>
      <c r="Q5824" t="s">
        <v>100</v>
      </c>
      <c r="R5824" t="s">
        <v>40</v>
      </c>
      <c r="S5824" t="s">
        <v>101</v>
      </c>
      <c r="T5824" t="s">
        <v>605</v>
      </c>
      <c r="U5824" t="s">
        <v>1190</v>
      </c>
      <c r="V5824">
        <f>YEAR(sales_order1[[#This Row],[date]])</f>
        <v>2022</v>
      </c>
      <c r="W5824" t="str">
        <f>TEXT(sales_order1[[#This Row],[date]], "Mmm")</f>
        <v>Jul</v>
      </c>
      <c r="X5824">
        <f>VALUE(TEXT(sales_order1[[#This Row],[date]], "D"))</f>
        <v>19</v>
      </c>
      <c r="Y5824">
        <v>29</v>
      </c>
    </row>
    <row r="5825" spans="1:25" x14ac:dyDescent="0.25">
      <c r="A5825" s="1">
        <v>44761</v>
      </c>
      <c r="B5825">
        <v>71422</v>
      </c>
      <c r="C5825" t="s">
        <v>51</v>
      </c>
      <c r="D5825" t="str">
        <f>VLOOKUP(sales_order1[[#This Row],[itemCode]],product_details3!B:C,2,0)</f>
        <v>MSTH50</v>
      </c>
      <c r="E5825" t="s">
        <v>52</v>
      </c>
      <c r="F5825" t="s">
        <v>21</v>
      </c>
      <c r="G5825">
        <v>50</v>
      </c>
      <c r="H5825">
        <v>15.75</v>
      </c>
      <c r="I5825">
        <v>787.5</v>
      </c>
      <c r="J5825">
        <v>4.45</v>
      </c>
      <c r="K5825">
        <v>222.5</v>
      </c>
      <c r="L5825">
        <v>11.3</v>
      </c>
      <c r="M5825">
        <v>0.71746031746031746</v>
      </c>
      <c r="N5825">
        <v>565</v>
      </c>
      <c r="O5825" t="s">
        <v>366</v>
      </c>
      <c r="P5825" t="s">
        <v>367</v>
      </c>
      <c r="Q5825" t="s">
        <v>239</v>
      </c>
      <c r="R5825" t="s">
        <v>112</v>
      </c>
      <c r="S5825" t="s">
        <v>368</v>
      </c>
      <c r="T5825" t="s">
        <v>369</v>
      </c>
      <c r="U5825" t="s">
        <v>1189</v>
      </c>
      <c r="V5825">
        <f>YEAR(sales_order1[[#This Row],[date]])</f>
        <v>2022</v>
      </c>
      <c r="W5825" t="str">
        <f>TEXT(sales_order1[[#This Row],[date]], "Mmm")</f>
        <v>Jul</v>
      </c>
      <c r="X5825">
        <f>VALUE(TEXT(sales_order1[[#This Row],[date]], "D"))</f>
        <v>19</v>
      </c>
      <c r="Y5825">
        <v>29</v>
      </c>
    </row>
    <row r="5826" spans="1:25" x14ac:dyDescent="0.25">
      <c r="A5826" s="1">
        <v>44761</v>
      </c>
      <c r="B5826">
        <v>71423</v>
      </c>
      <c r="C5826" t="s">
        <v>194</v>
      </c>
      <c r="D5826" t="str">
        <f>VLOOKUP(sales_order1[[#This Row],[itemCode]],product_details3!B:C,2,0)</f>
        <v>CLNG150</v>
      </c>
      <c r="E5826" t="s">
        <v>195</v>
      </c>
      <c r="F5826" t="s">
        <v>45</v>
      </c>
      <c r="G5826">
        <v>200</v>
      </c>
      <c r="H5826">
        <v>12.75</v>
      </c>
      <c r="I5826">
        <v>2550</v>
      </c>
      <c r="J5826">
        <v>4.45</v>
      </c>
      <c r="K5826">
        <v>890</v>
      </c>
      <c r="L5826">
        <v>8.3000000000000007</v>
      </c>
      <c r="M5826">
        <v>0.65098039215686276</v>
      </c>
      <c r="N5826">
        <v>1660</v>
      </c>
      <c r="O5826" t="s">
        <v>763</v>
      </c>
      <c r="P5826" t="s">
        <v>764</v>
      </c>
      <c r="Q5826" t="s">
        <v>71</v>
      </c>
      <c r="R5826" t="s">
        <v>72</v>
      </c>
      <c r="S5826" t="s">
        <v>73</v>
      </c>
      <c r="T5826" t="s">
        <v>675</v>
      </c>
      <c r="U5826" t="s">
        <v>1190</v>
      </c>
      <c r="V5826">
        <f>YEAR(sales_order1[[#This Row],[date]])</f>
        <v>2022</v>
      </c>
      <c r="W5826" t="str">
        <f>TEXT(sales_order1[[#This Row],[date]], "Mmm")</f>
        <v>Jul</v>
      </c>
      <c r="X5826">
        <f>VALUE(TEXT(sales_order1[[#This Row],[date]], "D"))</f>
        <v>19</v>
      </c>
      <c r="Y5826">
        <v>29</v>
      </c>
    </row>
    <row r="5827" spans="1:25" x14ac:dyDescent="0.25">
      <c r="A5827" s="1">
        <v>44761</v>
      </c>
      <c r="B5827">
        <v>71424</v>
      </c>
      <c r="C5827" t="s">
        <v>325</v>
      </c>
      <c r="D5827" t="str">
        <f>VLOOKUP(sales_order1[[#This Row],[itemCode]],product_details3!B:C,2,0)</f>
        <v>EXFG100</v>
      </c>
      <c r="E5827" t="s">
        <v>326</v>
      </c>
      <c r="F5827" t="s">
        <v>183</v>
      </c>
      <c r="G5827">
        <v>100</v>
      </c>
      <c r="H5827">
        <v>20.75</v>
      </c>
      <c r="I5827">
        <v>2075</v>
      </c>
      <c r="J5827">
        <v>7.45</v>
      </c>
      <c r="K5827">
        <v>745</v>
      </c>
      <c r="L5827">
        <v>13.3</v>
      </c>
      <c r="M5827">
        <v>0.64096385542168677</v>
      </c>
      <c r="N5827">
        <v>1330</v>
      </c>
      <c r="O5827" t="s">
        <v>597</v>
      </c>
      <c r="P5827" t="s">
        <v>598</v>
      </c>
      <c r="Q5827" t="s">
        <v>239</v>
      </c>
      <c r="R5827" t="s">
        <v>112</v>
      </c>
      <c r="S5827" t="s">
        <v>368</v>
      </c>
      <c r="T5827" t="s">
        <v>599</v>
      </c>
      <c r="U5827" t="s">
        <v>1189</v>
      </c>
      <c r="V5827">
        <f>YEAR(sales_order1[[#This Row],[date]])</f>
        <v>2022</v>
      </c>
      <c r="W5827" t="str">
        <f>TEXT(sales_order1[[#This Row],[date]], "Mmm")</f>
        <v>Jul</v>
      </c>
      <c r="X5827">
        <f>VALUE(TEXT(sales_order1[[#This Row],[date]], "D"))</f>
        <v>19</v>
      </c>
      <c r="Y5827">
        <v>29</v>
      </c>
    </row>
    <row r="5828" spans="1:25" x14ac:dyDescent="0.25">
      <c r="A5828" s="1">
        <v>44761</v>
      </c>
      <c r="B5828">
        <v>71425</v>
      </c>
      <c r="C5828" t="s">
        <v>320</v>
      </c>
      <c r="D5828" t="str">
        <f>VLOOKUP(sales_order1[[#This Row],[itemCode]],product_details3!B:C,2,0)</f>
        <v>SCR50+100</v>
      </c>
      <c r="E5828" t="s">
        <v>321</v>
      </c>
      <c r="F5828" t="s">
        <v>61</v>
      </c>
      <c r="G5828">
        <v>300</v>
      </c>
      <c r="H5828">
        <v>26.25</v>
      </c>
      <c r="I5828">
        <v>7875</v>
      </c>
      <c r="J5828">
        <v>7.75</v>
      </c>
      <c r="K5828">
        <v>2325</v>
      </c>
      <c r="L5828">
        <v>18.5</v>
      </c>
      <c r="M5828">
        <v>0.70476190476190481</v>
      </c>
      <c r="N5828">
        <v>5550</v>
      </c>
      <c r="O5828" t="s">
        <v>788</v>
      </c>
      <c r="P5828" t="s">
        <v>789</v>
      </c>
      <c r="Q5828" t="s">
        <v>186</v>
      </c>
      <c r="R5828" t="s">
        <v>112</v>
      </c>
      <c r="S5828" t="s">
        <v>246</v>
      </c>
      <c r="T5828" t="s">
        <v>247</v>
      </c>
      <c r="U5828" t="s">
        <v>1189</v>
      </c>
      <c r="V5828">
        <f>YEAR(sales_order1[[#This Row],[date]])</f>
        <v>2022</v>
      </c>
      <c r="W5828" t="str">
        <f>TEXT(sales_order1[[#This Row],[date]], "Mmm")</f>
        <v>Jul</v>
      </c>
      <c r="X5828">
        <f>VALUE(TEXT(sales_order1[[#This Row],[date]], "D"))</f>
        <v>19</v>
      </c>
      <c r="Y5828">
        <v>29</v>
      </c>
    </row>
    <row r="5829" spans="1:25" x14ac:dyDescent="0.25">
      <c r="A5829" s="1">
        <v>44761</v>
      </c>
      <c r="B5829">
        <v>71426</v>
      </c>
      <c r="C5829" t="s">
        <v>333</v>
      </c>
      <c r="D5829" t="str">
        <f>VLOOKUP(sales_order1[[#This Row],[itemCode]],product_details3!B:C,2,0)</f>
        <v>TNRH200</v>
      </c>
      <c r="E5829" t="s">
        <v>334</v>
      </c>
      <c r="F5829" t="s">
        <v>124</v>
      </c>
      <c r="G5829">
        <v>50</v>
      </c>
      <c r="H5829">
        <v>21</v>
      </c>
      <c r="I5829">
        <v>1050</v>
      </c>
      <c r="J5829">
        <v>6.6</v>
      </c>
      <c r="K5829">
        <v>330</v>
      </c>
      <c r="L5829">
        <v>14.4</v>
      </c>
      <c r="M5829">
        <v>0.68571428571428572</v>
      </c>
      <c r="N5829">
        <v>720</v>
      </c>
      <c r="O5829" t="s">
        <v>299</v>
      </c>
      <c r="P5829" t="s">
        <v>300</v>
      </c>
      <c r="Q5829" t="s">
        <v>100</v>
      </c>
      <c r="R5829" t="s">
        <v>40</v>
      </c>
      <c r="S5829" t="s">
        <v>101</v>
      </c>
      <c r="T5829" t="s">
        <v>301</v>
      </c>
      <c r="U5829" t="s">
        <v>1190</v>
      </c>
      <c r="V5829">
        <f>YEAR(sales_order1[[#This Row],[date]])</f>
        <v>2022</v>
      </c>
      <c r="W5829" t="str">
        <f>TEXT(sales_order1[[#This Row],[date]], "Mmm")</f>
        <v>Jul</v>
      </c>
      <c r="X5829">
        <f>VALUE(TEXT(sales_order1[[#This Row],[date]], "D"))</f>
        <v>19</v>
      </c>
      <c r="Y5829">
        <v>29</v>
      </c>
    </row>
    <row r="5830" spans="1:25" x14ac:dyDescent="0.25">
      <c r="A5830" s="1">
        <v>44761</v>
      </c>
      <c r="B5830">
        <v>71427</v>
      </c>
      <c r="C5830" t="s">
        <v>43</v>
      </c>
      <c r="D5830" t="str">
        <f>VLOOKUP(sales_order1[[#This Row],[itemCode]],product_details3!B:C,2,0)</f>
        <v>CLNG200</v>
      </c>
      <c r="E5830" t="s">
        <v>44</v>
      </c>
      <c r="F5830" t="s">
        <v>45</v>
      </c>
      <c r="G5830">
        <v>200</v>
      </c>
      <c r="H5830">
        <v>21.25</v>
      </c>
      <c r="I5830">
        <v>4250</v>
      </c>
      <c r="J5830">
        <v>7.75</v>
      </c>
      <c r="K5830">
        <v>1550</v>
      </c>
      <c r="L5830">
        <v>13.5</v>
      </c>
      <c r="M5830">
        <v>0.63529411764705879</v>
      </c>
      <c r="N5830">
        <v>2700</v>
      </c>
      <c r="O5830" t="s">
        <v>531</v>
      </c>
      <c r="P5830" t="s">
        <v>532</v>
      </c>
      <c r="Q5830" t="s">
        <v>119</v>
      </c>
      <c r="R5830" t="s">
        <v>40</v>
      </c>
      <c r="S5830" t="s">
        <v>120</v>
      </c>
      <c r="T5830" t="s">
        <v>533</v>
      </c>
      <c r="U5830" t="s">
        <v>1190</v>
      </c>
      <c r="V5830">
        <f>YEAR(sales_order1[[#This Row],[date]])</f>
        <v>2022</v>
      </c>
      <c r="W5830" t="str">
        <f>TEXT(sales_order1[[#This Row],[date]], "Mmm")</f>
        <v>Jul</v>
      </c>
      <c r="X5830">
        <f>VALUE(TEXT(sales_order1[[#This Row],[date]], "D"))</f>
        <v>19</v>
      </c>
      <c r="Y5830">
        <v>29</v>
      </c>
    </row>
    <row r="5831" spans="1:25" x14ac:dyDescent="0.25">
      <c r="A5831" s="1">
        <v>44762</v>
      </c>
      <c r="B5831">
        <v>71428</v>
      </c>
      <c r="C5831" t="s">
        <v>122</v>
      </c>
      <c r="D5831" t="str">
        <f>VLOOKUP(sales_order1[[#This Row],[itemCode]],product_details3!B:C,2,0)</f>
        <v>TNRE150</v>
      </c>
      <c r="E5831" t="s">
        <v>123</v>
      </c>
      <c r="F5831" t="s">
        <v>124</v>
      </c>
      <c r="G5831">
        <v>250</v>
      </c>
      <c r="H5831">
        <v>16.95</v>
      </c>
      <c r="I5831">
        <v>4237.5</v>
      </c>
      <c r="J5831">
        <v>5.2</v>
      </c>
      <c r="K5831">
        <v>1300</v>
      </c>
      <c r="L5831">
        <v>11.75</v>
      </c>
      <c r="M5831">
        <v>0.69321533923303835</v>
      </c>
      <c r="N5831">
        <v>2937.5</v>
      </c>
      <c r="O5831" t="s">
        <v>817</v>
      </c>
      <c r="P5831" t="s">
        <v>818</v>
      </c>
      <c r="Q5831" t="s">
        <v>213</v>
      </c>
      <c r="R5831" t="s">
        <v>25</v>
      </c>
      <c r="S5831" t="s">
        <v>402</v>
      </c>
      <c r="T5831" t="s">
        <v>819</v>
      </c>
      <c r="U5831" t="s">
        <v>1191</v>
      </c>
      <c r="V5831">
        <f>YEAR(sales_order1[[#This Row],[date]])</f>
        <v>2022</v>
      </c>
      <c r="W5831" t="str">
        <f>TEXT(sales_order1[[#This Row],[date]], "Mmm")</f>
        <v>Jul</v>
      </c>
      <c r="X5831">
        <f>VALUE(TEXT(sales_order1[[#This Row],[date]], "D"))</f>
        <v>20</v>
      </c>
      <c r="Y5831">
        <v>29</v>
      </c>
    </row>
    <row r="5832" spans="1:25" x14ac:dyDescent="0.25">
      <c r="A5832" s="1">
        <v>44762</v>
      </c>
      <c r="B5832">
        <v>71429</v>
      </c>
      <c r="C5832" t="s">
        <v>438</v>
      </c>
      <c r="D5832" t="str">
        <f>VLOOKUP(sales_order1[[#This Row],[itemCode]],product_details3!B:C,2,0)</f>
        <v>EXFP150</v>
      </c>
      <c r="E5832" t="s">
        <v>439</v>
      </c>
      <c r="F5832" t="s">
        <v>183</v>
      </c>
      <c r="G5832">
        <v>250</v>
      </c>
      <c r="H5832">
        <v>28.25</v>
      </c>
      <c r="I5832">
        <v>7062.5</v>
      </c>
      <c r="J5832">
        <v>12</v>
      </c>
      <c r="K5832">
        <v>3000</v>
      </c>
      <c r="L5832">
        <v>16.25</v>
      </c>
      <c r="M5832">
        <v>0.5752212389380531</v>
      </c>
      <c r="N5832">
        <v>4062.5</v>
      </c>
      <c r="O5832" t="s">
        <v>467</v>
      </c>
      <c r="P5832" t="s">
        <v>468</v>
      </c>
      <c r="Q5832" t="s">
        <v>39</v>
      </c>
      <c r="R5832" t="s">
        <v>40</v>
      </c>
      <c r="S5832" t="s">
        <v>41</v>
      </c>
      <c r="T5832" t="s">
        <v>174</v>
      </c>
      <c r="U5832" t="s">
        <v>1188</v>
      </c>
      <c r="V5832">
        <f>YEAR(sales_order1[[#This Row],[date]])</f>
        <v>2022</v>
      </c>
      <c r="W5832" t="str">
        <f>TEXT(sales_order1[[#This Row],[date]], "Mmm")</f>
        <v>Jul</v>
      </c>
      <c r="X5832">
        <f>VALUE(TEXT(sales_order1[[#This Row],[date]], "D"))</f>
        <v>20</v>
      </c>
      <c r="Y5832">
        <v>29</v>
      </c>
    </row>
    <row r="5833" spans="1:25" x14ac:dyDescent="0.25">
      <c r="A5833" s="1">
        <v>44762</v>
      </c>
      <c r="B5833">
        <v>71430</v>
      </c>
      <c r="C5833" t="s">
        <v>103</v>
      </c>
      <c r="D5833" t="str">
        <f>VLOOKUP(sales_order1[[#This Row],[itemCode]],product_details3!B:C,2,0)</f>
        <v>SCRT50</v>
      </c>
      <c r="E5833" t="s">
        <v>104</v>
      </c>
      <c r="F5833" t="s">
        <v>61</v>
      </c>
      <c r="G5833">
        <v>100</v>
      </c>
      <c r="H5833">
        <v>16.95</v>
      </c>
      <c r="I5833">
        <v>1695</v>
      </c>
      <c r="J5833">
        <v>5.2</v>
      </c>
      <c r="K5833">
        <v>520</v>
      </c>
      <c r="L5833">
        <v>11.75</v>
      </c>
      <c r="M5833">
        <v>0.69321533923303835</v>
      </c>
      <c r="N5833">
        <v>1175</v>
      </c>
      <c r="O5833" t="s">
        <v>741</v>
      </c>
      <c r="P5833" t="s">
        <v>742</v>
      </c>
      <c r="Q5833" t="s">
        <v>64</v>
      </c>
      <c r="R5833" t="s">
        <v>40</v>
      </c>
      <c r="S5833" t="s">
        <v>65</v>
      </c>
      <c r="T5833" t="s">
        <v>587</v>
      </c>
      <c r="U5833" t="s">
        <v>1190</v>
      </c>
      <c r="V5833">
        <f>YEAR(sales_order1[[#This Row],[date]])</f>
        <v>2022</v>
      </c>
      <c r="W5833" t="str">
        <f>TEXT(sales_order1[[#This Row],[date]], "Mmm")</f>
        <v>Jul</v>
      </c>
      <c r="X5833">
        <f>VALUE(TEXT(sales_order1[[#This Row],[date]], "D"))</f>
        <v>20</v>
      </c>
      <c r="Y5833">
        <v>29</v>
      </c>
    </row>
    <row r="5834" spans="1:25" x14ac:dyDescent="0.25">
      <c r="A5834" s="1">
        <v>44762</v>
      </c>
      <c r="B5834">
        <v>71431</v>
      </c>
      <c r="C5834" t="s">
        <v>194</v>
      </c>
      <c r="D5834" t="str">
        <f>VLOOKUP(sales_order1[[#This Row],[itemCode]],product_details3!B:C,2,0)</f>
        <v>CLNG150</v>
      </c>
      <c r="E5834" t="s">
        <v>195</v>
      </c>
      <c r="F5834" t="s">
        <v>45</v>
      </c>
      <c r="G5834">
        <v>250</v>
      </c>
      <c r="H5834">
        <v>12.75</v>
      </c>
      <c r="I5834">
        <v>3187.5</v>
      </c>
      <c r="J5834">
        <v>4.45</v>
      </c>
      <c r="K5834">
        <v>1112.5</v>
      </c>
      <c r="L5834">
        <v>8.3000000000000007</v>
      </c>
      <c r="M5834">
        <v>0.65098039215686276</v>
      </c>
      <c r="N5834">
        <v>2075</v>
      </c>
      <c r="O5834" t="s">
        <v>576</v>
      </c>
      <c r="P5834" t="s">
        <v>577</v>
      </c>
      <c r="Q5834" t="s">
        <v>132</v>
      </c>
      <c r="R5834" t="s">
        <v>56</v>
      </c>
      <c r="S5834" t="s">
        <v>133</v>
      </c>
      <c r="T5834" t="s">
        <v>578</v>
      </c>
      <c r="U5834" t="s">
        <v>1191</v>
      </c>
      <c r="V5834">
        <f>YEAR(sales_order1[[#This Row],[date]])</f>
        <v>2022</v>
      </c>
      <c r="W5834" t="str">
        <f>TEXT(sales_order1[[#This Row],[date]], "Mmm")</f>
        <v>Jul</v>
      </c>
      <c r="X5834">
        <f>VALUE(TEXT(sales_order1[[#This Row],[date]], "D"))</f>
        <v>20</v>
      </c>
      <c r="Y5834">
        <v>29</v>
      </c>
    </row>
    <row r="5835" spans="1:25" x14ac:dyDescent="0.25">
      <c r="A5835" s="1">
        <v>44762</v>
      </c>
      <c r="B5835">
        <v>71432</v>
      </c>
      <c r="C5835" t="s">
        <v>149</v>
      </c>
      <c r="D5835" t="str">
        <f>VLOOKUP(sales_order1[[#This Row],[itemCode]],product_details3!B:C,2,0)</f>
        <v>MKRW80</v>
      </c>
      <c r="E5835" t="s">
        <v>150</v>
      </c>
      <c r="F5835" t="s">
        <v>151</v>
      </c>
      <c r="G5835">
        <v>100</v>
      </c>
      <c r="H5835">
        <v>14.65</v>
      </c>
      <c r="I5835">
        <v>1465</v>
      </c>
      <c r="J5835">
        <v>6.55</v>
      </c>
      <c r="K5835">
        <v>655</v>
      </c>
      <c r="L5835">
        <v>8.1</v>
      </c>
      <c r="M5835">
        <v>0.55290102389078488</v>
      </c>
      <c r="N5835">
        <v>810</v>
      </c>
      <c r="O5835" t="s">
        <v>138</v>
      </c>
      <c r="P5835" t="s">
        <v>139</v>
      </c>
      <c r="Q5835" t="s">
        <v>77</v>
      </c>
      <c r="R5835" t="s">
        <v>72</v>
      </c>
      <c r="S5835" t="s">
        <v>140</v>
      </c>
      <c r="T5835" t="s">
        <v>141</v>
      </c>
      <c r="U5835" t="s">
        <v>1190</v>
      </c>
      <c r="V5835">
        <f>YEAR(sales_order1[[#This Row],[date]])</f>
        <v>2022</v>
      </c>
      <c r="W5835" t="str">
        <f>TEXT(sales_order1[[#This Row],[date]], "Mmm")</f>
        <v>Jul</v>
      </c>
      <c r="X5835">
        <f>VALUE(TEXT(sales_order1[[#This Row],[date]], "D"))</f>
        <v>20</v>
      </c>
      <c r="Y5835">
        <v>29</v>
      </c>
    </row>
    <row r="5836" spans="1:25" x14ac:dyDescent="0.25">
      <c r="A5836" s="1">
        <v>44762</v>
      </c>
      <c r="B5836">
        <v>71433</v>
      </c>
      <c r="C5836" t="s">
        <v>307</v>
      </c>
      <c r="D5836" t="str">
        <f>VLOOKUP(sales_order1[[#This Row],[itemCode]],product_details3!B:C,2,0)</f>
        <v>TNRH150</v>
      </c>
      <c r="E5836" t="s">
        <v>308</v>
      </c>
      <c r="F5836" t="s">
        <v>124</v>
      </c>
      <c r="G5836">
        <v>200</v>
      </c>
      <c r="H5836">
        <v>15.75</v>
      </c>
      <c r="I5836">
        <v>3150</v>
      </c>
      <c r="J5836">
        <v>4.45</v>
      </c>
      <c r="K5836">
        <v>890</v>
      </c>
      <c r="L5836">
        <v>11.3</v>
      </c>
      <c r="M5836">
        <v>0.71746031746031746</v>
      </c>
      <c r="N5836">
        <v>2260</v>
      </c>
      <c r="O5836" t="s">
        <v>295</v>
      </c>
      <c r="P5836" t="s">
        <v>296</v>
      </c>
      <c r="Q5836" t="s">
        <v>160</v>
      </c>
      <c r="R5836" t="s">
        <v>112</v>
      </c>
      <c r="S5836" t="s">
        <v>297</v>
      </c>
      <c r="T5836" t="s">
        <v>298</v>
      </c>
      <c r="U5836" t="s">
        <v>1189</v>
      </c>
      <c r="V5836">
        <f>YEAR(sales_order1[[#This Row],[date]])</f>
        <v>2022</v>
      </c>
      <c r="W5836" t="str">
        <f>TEXT(sales_order1[[#This Row],[date]], "Mmm")</f>
        <v>Jul</v>
      </c>
      <c r="X5836">
        <f>VALUE(TEXT(sales_order1[[#This Row],[date]], "D"))</f>
        <v>20</v>
      </c>
      <c r="Y5836">
        <v>29</v>
      </c>
    </row>
    <row r="5837" spans="1:25" x14ac:dyDescent="0.25">
      <c r="A5837" s="1">
        <v>44762</v>
      </c>
      <c r="B5837">
        <v>71434</v>
      </c>
      <c r="C5837" t="s">
        <v>19</v>
      </c>
      <c r="D5837" t="str">
        <f>VLOOKUP(sales_order1[[#This Row],[itemCode]],product_details3!B:C,2,0)</f>
        <v>MSTH100</v>
      </c>
      <c r="E5837" t="s">
        <v>20</v>
      </c>
      <c r="F5837" t="s">
        <v>21</v>
      </c>
      <c r="G5837">
        <v>150</v>
      </c>
      <c r="H5837">
        <v>26.25</v>
      </c>
      <c r="I5837">
        <v>3937.5</v>
      </c>
      <c r="J5837">
        <v>7.75</v>
      </c>
      <c r="K5837">
        <v>1162.5</v>
      </c>
      <c r="L5837">
        <v>18.5</v>
      </c>
      <c r="M5837">
        <v>0.70476190476190481</v>
      </c>
      <c r="N5837">
        <v>2775</v>
      </c>
      <c r="O5837" t="s">
        <v>847</v>
      </c>
      <c r="P5837" t="s">
        <v>848</v>
      </c>
      <c r="Q5837" t="s">
        <v>111</v>
      </c>
      <c r="R5837" t="s">
        <v>112</v>
      </c>
      <c r="S5837" t="s">
        <v>445</v>
      </c>
      <c r="T5837" t="s">
        <v>849</v>
      </c>
      <c r="U5837" t="s">
        <v>1189</v>
      </c>
      <c r="V5837">
        <f>YEAR(sales_order1[[#This Row],[date]])</f>
        <v>2022</v>
      </c>
      <c r="W5837" t="str">
        <f>TEXT(sales_order1[[#This Row],[date]], "Mmm")</f>
        <v>Jul</v>
      </c>
      <c r="X5837">
        <f>VALUE(TEXT(sales_order1[[#This Row],[date]], "D"))</f>
        <v>20</v>
      </c>
      <c r="Y5837">
        <v>29</v>
      </c>
    </row>
    <row r="5838" spans="1:25" x14ac:dyDescent="0.25">
      <c r="A5838" s="1">
        <v>44762</v>
      </c>
      <c r="B5838">
        <v>71435</v>
      </c>
      <c r="C5838" t="s">
        <v>103</v>
      </c>
      <c r="D5838" t="str">
        <f>VLOOKUP(sales_order1[[#This Row],[itemCode]],product_details3!B:C,2,0)</f>
        <v>SCRT50</v>
      </c>
      <c r="E5838" t="s">
        <v>104</v>
      </c>
      <c r="F5838" t="s">
        <v>61</v>
      </c>
      <c r="G5838">
        <v>250</v>
      </c>
      <c r="H5838">
        <v>16.95</v>
      </c>
      <c r="I5838">
        <v>4237.5</v>
      </c>
      <c r="J5838">
        <v>5.2</v>
      </c>
      <c r="K5838">
        <v>1300</v>
      </c>
      <c r="L5838">
        <v>11.75</v>
      </c>
      <c r="M5838">
        <v>0.69321533923303835</v>
      </c>
      <c r="N5838">
        <v>2937.5</v>
      </c>
      <c r="O5838" t="s">
        <v>528</v>
      </c>
      <c r="P5838" t="s">
        <v>529</v>
      </c>
      <c r="Q5838" t="s">
        <v>132</v>
      </c>
      <c r="R5838" t="s">
        <v>56</v>
      </c>
      <c r="S5838" t="s">
        <v>133</v>
      </c>
      <c r="T5838" t="s">
        <v>530</v>
      </c>
      <c r="U5838" t="s">
        <v>1191</v>
      </c>
      <c r="V5838">
        <f>YEAR(sales_order1[[#This Row],[date]])</f>
        <v>2022</v>
      </c>
      <c r="W5838" t="str">
        <f>TEXT(sales_order1[[#This Row],[date]], "Mmm")</f>
        <v>Jul</v>
      </c>
      <c r="X5838">
        <f>VALUE(TEXT(sales_order1[[#This Row],[date]], "D"))</f>
        <v>20</v>
      </c>
      <c r="Y5838">
        <v>29</v>
      </c>
    </row>
    <row r="5839" spans="1:25" x14ac:dyDescent="0.25">
      <c r="A5839" s="1">
        <v>44762</v>
      </c>
      <c r="B5839">
        <v>71436</v>
      </c>
      <c r="C5839" t="s">
        <v>122</v>
      </c>
      <c r="D5839" t="str">
        <f>VLOOKUP(sales_order1[[#This Row],[itemCode]],product_details3!B:C,2,0)</f>
        <v>TNRE150</v>
      </c>
      <c r="E5839" t="s">
        <v>123</v>
      </c>
      <c r="F5839" t="s">
        <v>124</v>
      </c>
      <c r="G5839">
        <v>250</v>
      </c>
      <c r="H5839">
        <v>16.95</v>
      </c>
      <c r="I5839">
        <v>4237.5</v>
      </c>
      <c r="J5839">
        <v>5.2</v>
      </c>
      <c r="K5839">
        <v>1300</v>
      </c>
      <c r="L5839">
        <v>11.75</v>
      </c>
      <c r="M5839">
        <v>0.69321533923303835</v>
      </c>
      <c r="N5839">
        <v>2937.5</v>
      </c>
      <c r="O5839" t="s">
        <v>856</v>
      </c>
      <c r="P5839" t="s">
        <v>857</v>
      </c>
      <c r="Q5839" t="s">
        <v>186</v>
      </c>
      <c r="R5839" t="s">
        <v>112</v>
      </c>
      <c r="S5839" t="s">
        <v>187</v>
      </c>
      <c r="T5839" t="s">
        <v>760</v>
      </c>
      <c r="U5839" t="s">
        <v>1189</v>
      </c>
      <c r="V5839">
        <f>YEAR(sales_order1[[#This Row],[date]])</f>
        <v>2022</v>
      </c>
      <c r="W5839" t="str">
        <f>TEXT(sales_order1[[#This Row],[date]], "Mmm")</f>
        <v>Jul</v>
      </c>
      <c r="X5839">
        <f>VALUE(TEXT(sales_order1[[#This Row],[date]], "D"))</f>
        <v>20</v>
      </c>
      <c r="Y5839">
        <v>29</v>
      </c>
    </row>
    <row r="5840" spans="1:25" x14ac:dyDescent="0.25">
      <c r="A5840" s="1">
        <v>44762</v>
      </c>
      <c r="B5840">
        <v>71437</v>
      </c>
      <c r="C5840" t="s">
        <v>115</v>
      </c>
      <c r="D5840" t="str">
        <f>VLOOKUP(sales_order1[[#This Row],[itemCode]],product_details3!B:C,2,0)</f>
        <v>SCRS30100</v>
      </c>
      <c r="E5840" t="s">
        <v>116</v>
      </c>
      <c r="F5840" t="s">
        <v>61</v>
      </c>
      <c r="G5840">
        <v>300</v>
      </c>
      <c r="H5840">
        <v>32.75</v>
      </c>
      <c r="I5840">
        <v>9825</v>
      </c>
      <c r="J5840">
        <v>11.25</v>
      </c>
      <c r="K5840">
        <v>3375</v>
      </c>
      <c r="L5840">
        <v>21.5</v>
      </c>
      <c r="M5840">
        <v>0.65648854961832059</v>
      </c>
      <c r="N5840">
        <v>6450</v>
      </c>
      <c r="O5840" t="s">
        <v>732</v>
      </c>
      <c r="P5840" t="s">
        <v>733</v>
      </c>
      <c r="Q5840" t="s">
        <v>383</v>
      </c>
      <c r="R5840" t="s">
        <v>72</v>
      </c>
      <c r="S5840" t="s">
        <v>384</v>
      </c>
      <c r="T5840" t="s">
        <v>635</v>
      </c>
      <c r="U5840" t="s">
        <v>1188</v>
      </c>
      <c r="V5840">
        <f>YEAR(sales_order1[[#This Row],[date]])</f>
        <v>2022</v>
      </c>
      <c r="W5840" t="str">
        <f>TEXT(sales_order1[[#This Row],[date]], "Mmm")</f>
        <v>Jul</v>
      </c>
      <c r="X5840">
        <f>VALUE(TEXT(sales_order1[[#This Row],[date]], "D"))</f>
        <v>20</v>
      </c>
      <c r="Y5840">
        <v>29</v>
      </c>
    </row>
    <row r="5841" spans="1:25" x14ac:dyDescent="0.25">
      <c r="A5841" s="1">
        <v>44762</v>
      </c>
      <c r="B5841">
        <v>71438</v>
      </c>
      <c r="C5841" t="s">
        <v>128</v>
      </c>
      <c r="D5841" t="str">
        <f>VLOOKUP(sales_order1[[#This Row],[itemCode]],product_details3!B:C,2,0)</f>
        <v>SCRT100</v>
      </c>
      <c r="E5841" t="s">
        <v>129</v>
      </c>
      <c r="F5841" t="s">
        <v>61</v>
      </c>
      <c r="G5841">
        <v>450</v>
      </c>
      <c r="H5841">
        <v>28.25</v>
      </c>
      <c r="I5841">
        <v>12712.5</v>
      </c>
      <c r="J5841">
        <v>9</v>
      </c>
      <c r="K5841">
        <v>4050</v>
      </c>
      <c r="L5841">
        <v>19.25</v>
      </c>
      <c r="M5841">
        <v>0.68141592920353977</v>
      </c>
      <c r="N5841">
        <v>8662.5</v>
      </c>
      <c r="O5841" t="s">
        <v>62</v>
      </c>
      <c r="P5841" t="s">
        <v>63</v>
      </c>
      <c r="Q5841" t="s">
        <v>64</v>
      </c>
      <c r="R5841" t="s">
        <v>40</v>
      </c>
      <c r="S5841" t="s">
        <v>65</v>
      </c>
      <c r="T5841" t="s">
        <v>66</v>
      </c>
      <c r="U5841" t="s">
        <v>1190</v>
      </c>
      <c r="V5841">
        <f>YEAR(sales_order1[[#This Row],[date]])</f>
        <v>2022</v>
      </c>
      <c r="W5841" t="str">
        <f>TEXT(sales_order1[[#This Row],[date]], "Mmm")</f>
        <v>Jul</v>
      </c>
      <c r="X5841">
        <f>VALUE(TEXT(sales_order1[[#This Row],[date]], "D"))</f>
        <v>20</v>
      </c>
      <c r="Y5841">
        <v>29</v>
      </c>
    </row>
    <row r="5842" spans="1:25" x14ac:dyDescent="0.25">
      <c r="A5842" s="1">
        <v>44763</v>
      </c>
      <c r="B5842">
        <v>71439</v>
      </c>
      <c r="C5842" t="s">
        <v>19</v>
      </c>
      <c r="D5842" t="str">
        <f>VLOOKUP(sales_order1[[#This Row],[itemCode]],product_details3!B:C,2,0)</f>
        <v>MSTH100</v>
      </c>
      <c r="E5842" t="s">
        <v>20</v>
      </c>
      <c r="F5842" t="s">
        <v>21</v>
      </c>
      <c r="G5842">
        <v>50</v>
      </c>
      <c r="H5842">
        <v>26.25</v>
      </c>
      <c r="I5842">
        <v>1312.5</v>
      </c>
      <c r="J5842">
        <v>7.75</v>
      </c>
      <c r="K5842">
        <v>387.5</v>
      </c>
      <c r="L5842">
        <v>18.5</v>
      </c>
      <c r="M5842">
        <v>0.70476190476190481</v>
      </c>
      <c r="N5842">
        <v>925</v>
      </c>
      <c r="O5842" t="s">
        <v>830</v>
      </c>
      <c r="P5842" t="s">
        <v>831</v>
      </c>
      <c r="Q5842" t="s">
        <v>160</v>
      </c>
      <c r="R5842" t="s">
        <v>112</v>
      </c>
      <c r="S5842" t="s">
        <v>297</v>
      </c>
      <c r="T5842" t="s">
        <v>298</v>
      </c>
      <c r="U5842" t="s">
        <v>1189</v>
      </c>
      <c r="V5842">
        <f>YEAR(sales_order1[[#This Row],[date]])</f>
        <v>2022</v>
      </c>
      <c r="W5842" t="str">
        <f>TEXT(sales_order1[[#This Row],[date]], "Mmm")</f>
        <v>Jul</v>
      </c>
      <c r="X5842">
        <f>VALUE(TEXT(sales_order1[[#This Row],[date]], "D"))</f>
        <v>21</v>
      </c>
      <c r="Y5842">
        <v>29</v>
      </c>
    </row>
    <row r="5843" spans="1:25" x14ac:dyDescent="0.25">
      <c r="A5843" s="1">
        <v>44763</v>
      </c>
      <c r="B5843">
        <v>71440</v>
      </c>
      <c r="C5843" t="s">
        <v>19</v>
      </c>
      <c r="D5843" t="str">
        <f>VLOOKUP(sales_order1[[#This Row],[itemCode]],product_details3!B:C,2,0)</f>
        <v>MSTH100</v>
      </c>
      <c r="E5843" t="s">
        <v>20</v>
      </c>
      <c r="F5843" t="s">
        <v>21</v>
      </c>
      <c r="G5843">
        <v>200</v>
      </c>
      <c r="H5843">
        <v>26.25</v>
      </c>
      <c r="I5843">
        <v>5250</v>
      </c>
      <c r="J5843">
        <v>7.75</v>
      </c>
      <c r="K5843">
        <v>1550</v>
      </c>
      <c r="L5843">
        <v>18.5</v>
      </c>
      <c r="M5843">
        <v>0.70476190476190481</v>
      </c>
      <c r="N5843">
        <v>3700</v>
      </c>
      <c r="O5843" t="s">
        <v>398</v>
      </c>
      <c r="P5843" t="s">
        <v>399</v>
      </c>
      <c r="Q5843" t="s">
        <v>100</v>
      </c>
      <c r="R5843" t="s">
        <v>40</v>
      </c>
      <c r="S5843" t="s">
        <v>101</v>
      </c>
      <c r="T5843" t="s">
        <v>102</v>
      </c>
      <c r="U5843" t="s">
        <v>1190</v>
      </c>
      <c r="V5843">
        <f>YEAR(sales_order1[[#This Row],[date]])</f>
        <v>2022</v>
      </c>
      <c r="W5843" t="str">
        <f>TEXT(sales_order1[[#This Row],[date]], "Mmm")</f>
        <v>Jul</v>
      </c>
      <c r="X5843">
        <f>VALUE(TEXT(sales_order1[[#This Row],[date]], "D"))</f>
        <v>21</v>
      </c>
      <c r="Y5843">
        <v>29</v>
      </c>
    </row>
    <row r="5844" spans="1:25" x14ac:dyDescent="0.25">
      <c r="A5844" s="1">
        <v>44763</v>
      </c>
      <c r="B5844">
        <v>71441</v>
      </c>
      <c r="C5844" t="s">
        <v>320</v>
      </c>
      <c r="D5844" t="str">
        <f>VLOOKUP(sales_order1[[#This Row],[itemCode]],product_details3!B:C,2,0)</f>
        <v>SCR50+100</v>
      </c>
      <c r="E5844" t="s">
        <v>321</v>
      </c>
      <c r="F5844" t="s">
        <v>61</v>
      </c>
      <c r="G5844">
        <v>350</v>
      </c>
      <c r="H5844">
        <v>26.25</v>
      </c>
      <c r="I5844">
        <v>9187.5</v>
      </c>
      <c r="J5844">
        <v>7.75</v>
      </c>
      <c r="K5844">
        <v>2712.5</v>
      </c>
      <c r="L5844">
        <v>18.5</v>
      </c>
      <c r="M5844">
        <v>0.70476190476190481</v>
      </c>
      <c r="N5844">
        <v>6475</v>
      </c>
      <c r="O5844" t="s">
        <v>502</v>
      </c>
      <c r="P5844" t="s">
        <v>503</v>
      </c>
      <c r="Q5844" t="s">
        <v>218</v>
      </c>
      <c r="R5844" t="s">
        <v>40</v>
      </c>
      <c r="S5844" t="s">
        <v>219</v>
      </c>
      <c r="T5844" t="s">
        <v>504</v>
      </c>
      <c r="U5844" t="s">
        <v>1190</v>
      </c>
      <c r="V5844">
        <f>YEAR(sales_order1[[#This Row],[date]])</f>
        <v>2022</v>
      </c>
      <c r="W5844" t="str">
        <f>TEXT(sales_order1[[#This Row],[date]], "Mmm")</f>
        <v>Jul</v>
      </c>
      <c r="X5844">
        <f>VALUE(TEXT(sales_order1[[#This Row],[date]], "D"))</f>
        <v>21</v>
      </c>
      <c r="Y5844">
        <v>29</v>
      </c>
    </row>
    <row r="5845" spans="1:25" x14ac:dyDescent="0.25">
      <c r="A5845" s="1">
        <v>44763</v>
      </c>
      <c r="B5845">
        <v>71442</v>
      </c>
      <c r="C5845" t="s">
        <v>86</v>
      </c>
      <c r="D5845" t="str">
        <f>VLOOKUP(sales_order1[[#This Row],[itemCode]],product_details3!B:C,2,0)</f>
        <v>SRMH30</v>
      </c>
      <c r="E5845" t="s">
        <v>87</v>
      </c>
      <c r="F5845" t="s">
        <v>30</v>
      </c>
      <c r="G5845">
        <v>50</v>
      </c>
      <c r="H5845">
        <v>21</v>
      </c>
      <c r="I5845">
        <v>1050</v>
      </c>
      <c r="J5845">
        <v>6.6</v>
      </c>
      <c r="K5845">
        <v>330</v>
      </c>
      <c r="L5845">
        <v>14.4</v>
      </c>
      <c r="M5845">
        <v>0.68571428571428572</v>
      </c>
      <c r="N5845">
        <v>720</v>
      </c>
      <c r="O5845" t="s">
        <v>447</v>
      </c>
      <c r="P5845" t="s">
        <v>448</v>
      </c>
      <c r="Q5845" t="s">
        <v>378</v>
      </c>
      <c r="R5845" t="s">
        <v>72</v>
      </c>
      <c r="S5845" t="s">
        <v>449</v>
      </c>
      <c r="T5845" t="s">
        <v>450</v>
      </c>
      <c r="U5845" t="s">
        <v>1188</v>
      </c>
      <c r="V5845">
        <f>YEAR(sales_order1[[#This Row],[date]])</f>
        <v>2022</v>
      </c>
      <c r="W5845" t="str">
        <f>TEXT(sales_order1[[#This Row],[date]], "Mmm")</f>
        <v>Jul</v>
      </c>
      <c r="X5845">
        <f>VALUE(TEXT(sales_order1[[#This Row],[date]], "D"))</f>
        <v>21</v>
      </c>
      <c r="Y5845">
        <v>29</v>
      </c>
    </row>
    <row r="5846" spans="1:25" x14ac:dyDescent="0.25">
      <c r="A5846" s="1">
        <v>44763</v>
      </c>
      <c r="B5846">
        <v>71443</v>
      </c>
      <c r="C5846" t="s">
        <v>204</v>
      </c>
      <c r="D5846" t="str">
        <f>VLOOKUP(sales_order1[[#This Row],[itemCode]],product_details3!B:C,2,0)</f>
        <v>MKRM150</v>
      </c>
      <c r="E5846" t="s">
        <v>205</v>
      </c>
      <c r="F5846" t="s">
        <v>151</v>
      </c>
      <c r="G5846">
        <v>50</v>
      </c>
      <c r="H5846">
        <v>10.75</v>
      </c>
      <c r="I5846">
        <v>537.5</v>
      </c>
      <c r="J5846">
        <v>4.45</v>
      </c>
      <c r="K5846">
        <v>222.5</v>
      </c>
      <c r="L5846">
        <v>6.3</v>
      </c>
      <c r="M5846">
        <v>0.586046511627907</v>
      </c>
      <c r="N5846">
        <v>315</v>
      </c>
      <c r="O5846" t="s">
        <v>597</v>
      </c>
      <c r="P5846" t="s">
        <v>598</v>
      </c>
      <c r="Q5846" t="s">
        <v>239</v>
      </c>
      <c r="R5846" t="s">
        <v>112</v>
      </c>
      <c r="S5846" t="s">
        <v>368</v>
      </c>
      <c r="T5846" t="s">
        <v>599</v>
      </c>
      <c r="U5846" t="s">
        <v>1189</v>
      </c>
      <c r="V5846">
        <f>YEAR(sales_order1[[#This Row],[date]])</f>
        <v>2022</v>
      </c>
      <c r="W5846" t="str">
        <f>TEXT(sales_order1[[#This Row],[date]], "Mmm")</f>
        <v>Jul</v>
      </c>
      <c r="X5846">
        <f>VALUE(TEXT(sales_order1[[#This Row],[date]], "D"))</f>
        <v>21</v>
      </c>
      <c r="Y5846">
        <v>29</v>
      </c>
    </row>
    <row r="5847" spans="1:25" x14ac:dyDescent="0.25">
      <c r="A5847" s="1">
        <v>44763</v>
      </c>
      <c r="B5847">
        <v>71444</v>
      </c>
      <c r="C5847" t="s">
        <v>51</v>
      </c>
      <c r="D5847" t="str">
        <f>VLOOKUP(sales_order1[[#This Row],[itemCode]],product_details3!B:C,2,0)</f>
        <v>MSTH50</v>
      </c>
      <c r="E5847" t="s">
        <v>52</v>
      </c>
      <c r="F5847" t="s">
        <v>21</v>
      </c>
      <c r="G5847">
        <v>200</v>
      </c>
      <c r="H5847">
        <v>15.75</v>
      </c>
      <c r="I5847">
        <v>3150</v>
      </c>
      <c r="J5847">
        <v>4.45</v>
      </c>
      <c r="K5847">
        <v>890</v>
      </c>
      <c r="L5847">
        <v>11.3</v>
      </c>
      <c r="M5847">
        <v>0.71746031746031746</v>
      </c>
      <c r="N5847">
        <v>2260</v>
      </c>
      <c r="O5847" t="s">
        <v>53</v>
      </c>
      <c r="P5847" t="s">
        <v>54</v>
      </c>
      <c r="Q5847" t="s">
        <v>55</v>
      </c>
      <c r="R5847" t="s">
        <v>56</v>
      </c>
      <c r="S5847" t="s">
        <v>57</v>
      </c>
      <c r="T5847" t="s">
        <v>58</v>
      </c>
      <c r="U5847" t="s">
        <v>1191</v>
      </c>
      <c r="V5847">
        <f>YEAR(sales_order1[[#This Row],[date]])</f>
        <v>2022</v>
      </c>
      <c r="W5847" t="str">
        <f>TEXT(sales_order1[[#This Row],[date]], "Mmm")</f>
        <v>Jul</v>
      </c>
      <c r="X5847">
        <f>VALUE(TEXT(sales_order1[[#This Row],[date]], "D"))</f>
        <v>21</v>
      </c>
      <c r="Y5847">
        <v>29</v>
      </c>
    </row>
    <row r="5848" spans="1:25" x14ac:dyDescent="0.25">
      <c r="A5848" s="1">
        <v>44763</v>
      </c>
      <c r="B5848">
        <v>71445</v>
      </c>
      <c r="C5848" t="s">
        <v>404</v>
      </c>
      <c r="D5848" t="str">
        <f>VLOOKUP(sales_order1[[#This Row],[itemCode]],product_details3!B:C,2,0)</f>
        <v>TNRE200</v>
      </c>
      <c r="E5848" t="s">
        <v>405</v>
      </c>
      <c r="F5848" t="s">
        <v>124</v>
      </c>
      <c r="G5848">
        <v>100</v>
      </c>
      <c r="H5848">
        <v>22.6</v>
      </c>
      <c r="I5848">
        <v>2260</v>
      </c>
      <c r="J5848">
        <v>7.6</v>
      </c>
      <c r="K5848">
        <v>760</v>
      </c>
      <c r="L5848">
        <v>15</v>
      </c>
      <c r="M5848">
        <v>0.66371681415929207</v>
      </c>
      <c r="N5848">
        <v>1500</v>
      </c>
      <c r="O5848" t="s">
        <v>559</v>
      </c>
      <c r="P5848" t="s">
        <v>560</v>
      </c>
      <c r="Q5848" t="s">
        <v>191</v>
      </c>
      <c r="R5848" t="s">
        <v>56</v>
      </c>
      <c r="S5848" t="s">
        <v>192</v>
      </c>
      <c r="T5848" t="s">
        <v>193</v>
      </c>
      <c r="U5848" t="s">
        <v>1191</v>
      </c>
      <c r="V5848">
        <f>YEAR(sales_order1[[#This Row],[date]])</f>
        <v>2022</v>
      </c>
      <c r="W5848" t="str">
        <f>TEXT(sales_order1[[#This Row],[date]], "Mmm")</f>
        <v>Jul</v>
      </c>
      <c r="X5848">
        <f>VALUE(TEXT(sales_order1[[#This Row],[date]], "D"))</f>
        <v>21</v>
      </c>
      <c r="Y5848">
        <v>29</v>
      </c>
    </row>
    <row r="5849" spans="1:25" x14ac:dyDescent="0.25">
      <c r="A5849" s="1">
        <v>44763</v>
      </c>
      <c r="B5849">
        <v>71446</v>
      </c>
      <c r="C5849" t="s">
        <v>325</v>
      </c>
      <c r="D5849" t="str">
        <f>VLOOKUP(sales_order1[[#This Row],[itemCode]],product_details3!B:C,2,0)</f>
        <v>EXFG100</v>
      </c>
      <c r="E5849" t="s">
        <v>326</v>
      </c>
      <c r="F5849" t="s">
        <v>183</v>
      </c>
      <c r="G5849">
        <v>150</v>
      </c>
      <c r="H5849">
        <v>20.75</v>
      </c>
      <c r="I5849">
        <v>3112.5</v>
      </c>
      <c r="J5849">
        <v>7.45</v>
      </c>
      <c r="K5849">
        <v>1117.5</v>
      </c>
      <c r="L5849">
        <v>13.3</v>
      </c>
      <c r="M5849">
        <v>0.64096385542168677</v>
      </c>
      <c r="N5849">
        <v>1995</v>
      </c>
      <c r="O5849" t="s">
        <v>253</v>
      </c>
      <c r="P5849" t="s">
        <v>254</v>
      </c>
      <c r="Q5849" t="s">
        <v>191</v>
      </c>
      <c r="R5849" t="s">
        <v>56</v>
      </c>
      <c r="S5849" t="s">
        <v>192</v>
      </c>
      <c r="T5849" t="s">
        <v>255</v>
      </c>
      <c r="U5849" t="s">
        <v>1191</v>
      </c>
      <c r="V5849">
        <f>YEAR(sales_order1[[#This Row],[date]])</f>
        <v>2022</v>
      </c>
      <c r="W5849" t="str">
        <f>TEXT(sales_order1[[#This Row],[date]], "Mmm")</f>
        <v>Jul</v>
      </c>
      <c r="X5849">
        <f>VALUE(TEXT(sales_order1[[#This Row],[date]], "D"))</f>
        <v>21</v>
      </c>
      <c r="Y5849">
        <v>29</v>
      </c>
    </row>
    <row r="5850" spans="1:25" x14ac:dyDescent="0.25">
      <c r="A5850" s="1">
        <v>44763</v>
      </c>
      <c r="B5850">
        <v>71447</v>
      </c>
      <c r="C5850" t="s">
        <v>115</v>
      </c>
      <c r="D5850" t="str">
        <f>VLOOKUP(sales_order1[[#This Row],[itemCode]],product_details3!B:C,2,0)</f>
        <v>SCRS30100</v>
      </c>
      <c r="E5850" t="s">
        <v>116</v>
      </c>
      <c r="F5850" t="s">
        <v>61</v>
      </c>
      <c r="G5850">
        <v>450</v>
      </c>
      <c r="H5850">
        <v>32.75</v>
      </c>
      <c r="I5850">
        <v>14737.5</v>
      </c>
      <c r="J5850">
        <v>11.25</v>
      </c>
      <c r="K5850">
        <v>5062.5</v>
      </c>
      <c r="L5850">
        <v>21.5</v>
      </c>
      <c r="M5850">
        <v>0.65648854961832059</v>
      </c>
      <c r="N5850">
        <v>9675</v>
      </c>
      <c r="O5850" t="s">
        <v>800</v>
      </c>
      <c r="P5850" t="s">
        <v>801</v>
      </c>
      <c r="Q5850" t="s">
        <v>378</v>
      </c>
      <c r="R5850" t="s">
        <v>72</v>
      </c>
      <c r="S5850" t="s">
        <v>638</v>
      </c>
      <c r="T5850" t="s">
        <v>802</v>
      </c>
      <c r="U5850" t="s">
        <v>1188</v>
      </c>
      <c r="V5850">
        <f>YEAR(sales_order1[[#This Row],[date]])</f>
        <v>2022</v>
      </c>
      <c r="W5850" t="str">
        <f>TEXT(sales_order1[[#This Row],[date]], "Mmm")</f>
        <v>Jul</v>
      </c>
      <c r="X5850">
        <f>VALUE(TEXT(sales_order1[[#This Row],[date]], "D"))</f>
        <v>21</v>
      </c>
      <c r="Y5850">
        <v>29</v>
      </c>
    </row>
    <row r="5851" spans="1:25" x14ac:dyDescent="0.25">
      <c r="A5851" s="1">
        <v>44763</v>
      </c>
      <c r="B5851">
        <v>71448</v>
      </c>
      <c r="C5851" t="s">
        <v>28</v>
      </c>
      <c r="D5851" t="str">
        <f>VLOOKUP(sales_order1[[#This Row],[itemCode]],product_details3!B:C,2,0)</f>
        <v>SRMC30</v>
      </c>
      <c r="E5851" t="s">
        <v>29</v>
      </c>
      <c r="F5851" t="s">
        <v>30</v>
      </c>
      <c r="G5851">
        <v>100</v>
      </c>
      <c r="H5851">
        <v>22.6</v>
      </c>
      <c r="I5851">
        <v>2260</v>
      </c>
      <c r="J5851">
        <v>7.6</v>
      </c>
      <c r="K5851">
        <v>760</v>
      </c>
      <c r="L5851">
        <v>15</v>
      </c>
      <c r="M5851">
        <v>0.66371681415929207</v>
      </c>
      <c r="N5851">
        <v>1500</v>
      </c>
      <c r="O5851" t="s">
        <v>177</v>
      </c>
      <c r="P5851" t="s">
        <v>178</v>
      </c>
      <c r="Q5851" t="s">
        <v>111</v>
      </c>
      <c r="R5851" t="s">
        <v>112</v>
      </c>
      <c r="S5851" t="s">
        <v>179</v>
      </c>
      <c r="T5851" t="s">
        <v>180</v>
      </c>
      <c r="U5851" t="s">
        <v>1189</v>
      </c>
      <c r="V5851">
        <f>YEAR(sales_order1[[#This Row],[date]])</f>
        <v>2022</v>
      </c>
      <c r="W5851" t="str">
        <f>TEXT(sales_order1[[#This Row],[date]], "Mmm")</f>
        <v>Jul</v>
      </c>
      <c r="X5851">
        <f>VALUE(TEXT(sales_order1[[#This Row],[date]], "D"))</f>
        <v>21</v>
      </c>
      <c r="Y5851">
        <v>29</v>
      </c>
    </row>
    <row r="5852" spans="1:25" x14ac:dyDescent="0.25">
      <c r="A5852" s="1">
        <v>44764</v>
      </c>
      <c r="B5852">
        <v>71449</v>
      </c>
      <c r="C5852" t="s">
        <v>307</v>
      </c>
      <c r="D5852" t="str">
        <f>VLOOKUP(sales_order1[[#This Row],[itemCode]],product_details3!B:C,2,0)</f>
        <v>TNRH150</v>
      </c>
      <c r="E5852" t="s">
        <v>308</v>
      </c>
      <c r="F5852" t="s">
        <v>124</v>
      </c>
      <c r="G5852">
        <v>150</v>
      </c>
      <c r="H5852">
        <v>15.75</v>
      </c>
      <c r="I5852">
        <v>2362.5</v>
      </c>
      <c r="J5852">
        <v>4.45</v>
      </c>
      <c r="K5852">
        <v>667.5</v>
      </c>
      <c r="L5852">
        <v>11.3</v>
      </c>
      <c r="M5852">
        <v>0.71746031746031746</v>
      </c>
      <c r="N5852">
        <v>1695</v>
      </c>
      <c r="O5852" t="s">
        <v>152</v>
      </c>
      <c r="P5852" t="s">
        <v>153</v>
      </c>
      <c r="Q5852" t="s">
        <v>154</v>
      </c>
      <c r="R5852" t="s">
        <v>56</v>
      </c>
      <c r="S5852" t="s">
        <v>133</v>
      </c>
      <c r="T5852" t="s">
        <v>155</v>
      </c>
      <c r="U5852" t="s">
        <v>1191</v>
      </c>
      <c r="V5852">
        <f>YEAR(sales_order1[[#This Row],[date]])</f>
        <v>2022</v>
      </c>
      <c r="W5852" t="str">
        <f>TEXT(sales_order1[[#This Row],[date]], "Mmm")</f>
        <v>Jul</v>
      </c>
      <c r="X5852">
        <f>VALUE(TEXT(sales_order1[[#This Row],[date]], "D"))</f>
        <v>22</v>
      </c>
      <c r="Y5852">
        <v>29</v>
      </c>
    </row>
    <row r="5853" spans="1:25" x14ac:dyDescent="0.25">
      <c r="A5853" s="1">
        <v>44764</v>
      </c>
      <c r="B5853">
        <v>71450</v>
      </c>
      <c r="C5853" t="s">
        <v>86</v>
      </c>
      <c r="D5853" t="str">
        <f>VLOOKUP(sales_order1[[#This Row],[itemCode]],product_details3!B:C,2,0)</f>
        <v>SRMH30</v>
      </c>
      <c r="E5853" t="s">
        <v>87</v>
      </c>
      <c r="F5853" t="s">
        <v>30</v>
      </c>
      <c r="G5853">
        <v>200</v>
      </c>
      <c r="H5853">
        <v>21</v>
      </c>
      <c r="I5853">
        <v>4200</v>
      </c>
      <c r="J5853">
        <v>6.6</v>
      </c>
      <c r="K5853">
        <v>1320</v>
      </c>
      <c r="L5853">
        <v>14.4</v>
      </c>
      <c r="M5853">
        <v>0.68571428571428572</v>
      </c>
      <c r="N5853">
        <v>2880</v>
      </c>
      <c r="O5853" t="s">
        <v>832</v>
      </c>
      <c r="P5853" t="s">
        <v>833</v>
      </c>
      <c r="Q5853" t="s">
        <v>201</v>
      </c>
      <c r="R5853" t="s">
        <v>25</v>
      </c>
      <c r="S5853" t="s">
        <v>372</v>
      </c>
      <c r="T5853" t="s">
        <v>834</v>
      </c>
      <c r="U5853" t="s">
        <v>1191</v>
      </c>
      <c r="V5853">
        <f>YEAR(sales_order1[[#This Row],[date]])</f>
        <v>2022</v>
      </c>
      <c r="W5853" t="str">
        <f>TEXT(sales_order1[[#This Row],[date]], "Mmm")</f>
        <v>Jul</v>
      </c>
      <c r="X5853">
        <f>VALUE(TEXT(sales_order1[[#This Row],[date]], "D"))</f>
        <v>22</v>
      </c>
      <c r="Y5853">
        <v>29</v>
      </c>
    </row>
    <row r="5854" spans="1:25" x14ac:dyDescent="0.25">
      <c r="A5854" s="1">
        <v>44764</v>
      </c>
      <c r="B5854">
        <v>71451</v>
      </c>
      <c r="C5854" t="s">
        <v>135</v>
      </c>
      <c r="D5854" t="str">
        <f>VLOOKUP(sales_order1[[#This Row],[itemCode]],product_details3!B:C,2,0)</f>
        <v>MSKSH</v>
      </c>
      <c r="E5854" t="s">
        <v>136</v>
      </c>
      <c r="F5854" t="s">
        <v>137</v>
      </c>
      <c r="G5854">
        <v>250</v>
      </c>
      <c r="H5854">
        <v>18.75</v>
      </c>
      <c r="I5854">
        <v>4687.5</v>
      </c>
      <c r="J5854">
        <v>7.45</v>
      </c>
      <c r="K5854">
        <v>1862.5</v>
      </c>
      <c r="L5854">
        <v>11.3</v>
      </c>
      <c r="M5854">
        <v>0.60266666666666668</v>
      </c>
      <c r="N5854">
        <v>2825</v>
      </c>
      <c r="O5854" t="s">
        <v>117</v>
      </c>
      <c r="P5854" t="s">
        <v>118</v>
      </c>
      <c r="Q5854" t="s">
        <v>119</v>
      </c>
      <c r="R5854" t="s">
        <v>40</v>
      </c>
      <c r="S5854" t="s">
        <v>120</v>
      </c>
      <c r="T5854" t="s">
        <v>121</v>
      </c>
      <c r="U5854" t="s">
        <v>1190</v>
      </c>
      <c r="V5854">
        <f>YEAR(sales_order1[[#This Row],[date]])</f>
        <v>2022</v>
      </c>
      <c r="W5854" t="str">
        <f>TEXT(sales_order1[[#This Row],[date]], "Mmm")</f>
        <v>Jul</v>
      </c>
      <c r="X5854">
        <f>VALUE(TEXT(sales_order1[[#This Row],[date]], "D"))</f>
        <v>22</v>
      </c>
      <c r="Y5854">
        <v>29</v>
      </c>
    </row>
    <row r="5855" spans="1:25" x14ac:dyDescent="0.25">
      <c r="A5855" s="1">
        <v>44764</v>
      </c>
      <c r="B5855">
        <v>71452</v>
      </c>
      <c r="C5855" t="s">
        <v>115</v>
      </c>
      <c r="D5855" t="str">
        <f>VLOOKUP(sales_order1[[#This Row],[itemCode]],product_details3!B:C,2,0)</f>
        <v>SCRS30100</v>
      </c>
      <c r="E5855" t="s">
        <v>116</v>
      </c>
      <c r="F5855" t="s">
        <v>61</v>
      </c>
      <c r="G5855">
        <v>300</v>
      </c>
      <c r="H5855">
        <v>32.75</v>
      </c>
      <c r="I5855">
        <v>9825</v>
      </c>
      <c r="J5855">
        <v>11.25</v>
      </c>
      <c r="K5855">
        <v>3375</v>
      </c>
      <c r="L5855">
        <v>21.5</v>
      </c>
      <c r="M5855">
        <v>0.65648854961832059</v>
      </c>
      <c r="N5855">
        <v>6450</v>
      </c>
      <c r="O5855" t="s">
        <v>700</v>
      </c>
      <c r="P5855" t="s">
        <v>701</v>
      </c>
      <c r="Q5855" t="s">
        <v>378</v>
      </c>
      <c r="R5855" t="s">
        <v>72</v>
      </c>
      <c r="S5855" t="s">
        <v>545</v>
      </c>
      <c r="T5855" t="s">
        <v>702</v>
      </c>
      <c r="U5855" t="s">
        <v>1188</v>
      </c>
      <c r="V5855">
        <f>YEAR(sales_order1[[#This Row],[date]])</f>
        <v>2022</v>
      </c>
      <c r="W5855" t="str">
        <f>TEXT(sales_order1[[#This Row],[date]], "Mmm")</f>
        <v>Jul</v>
      </c>
      <c r="X5855">
        <f>VALUE(TEXT(sales_order1[[#This Row],[date]], "D"))</f>
        <v>22</v>
      </c>
      <c r="Y5855">
        <v>29</v>
      </c>
    </row>
    <row r="5856" spans="1:25" x14ac:dyDescent="0.25">
      <c r="A5856" s="1">
        <v>44764</v>
      </c>
      <c r="B5856">
        <v>71453</v>
      </c>
      <c r="C5856" t="s">
        <v>19</v>
      </c>
      <c r="D5856" t="str">
        <f>VLOOKUP(sales_order1[[#This Row],[itemCode]],product_details3!B:C,2,0)</f>
        <v>MSTH100</v>
      </c>
      <c r="E5856" t="s">
        <v>20</v>
      </c>
      <c r="F5856" t="s">
        <v>21</v>
      </c>
      <c r="G5856">
        <v>250</v>
      </c>
      <c r="H5856">
        <v>26.25</v>
      </c>
      <c r="I5856">
        <v>6562.5</v>
      </c>
      <c r="J5856">
        <v>7.75</v>
      </c>
      <c r="K5856">
        <v>1937.5</v>
      </c>
      <c r="L5856">
        <v>18.5</v>
      </c>
      <c r="M5856">
        <v>0.70476190476190481</v>
      </c>
      <c r="N5856">
        <v>4625</v>
      </c>
      <c r="O5856" t="s">
        <v>281</v>
      </c>
      <c r="P5856" t="s">
        <v>282</v>
      </c>
      <c r="Q5856" t="s">
        <v>24</v>
      </c>
      <c r="R5856" t="s">
        <v>25</v>
      </c>
      <c r="S5856" t="s">
        <v>33</v>
      </c>
      <c r="T5856" t="s">
        <v>283</v>
      </c>
      <c r="U5856" t="s">
        <v>1191</v>
      </c>
      <c r="V5856">
        <f>YEAR(sales_order1[[#This Row],[date]])</f>
        <v>2022</v>
      </c>
      <c r="W5856" t="str">
        <f>TEXT(sales_order1[[#This Row],[date]], "Mmm")</f>
        <v>Jul</v>
      </c>
      <c r="X5856">
        <f>VALUE(TEXT(sales_order1[[#This Row],[date]], "D"))</f>
        <v>22</v>
      </c>
      <c r="Y5856">
        <v>29</v>
      </c>
    </row>
    <row r="5857" spans="1:25" x14ac:dyDescent="0.25">
      <c r="A5857" s="1">
        <v>44764</v>
      </c>
      <c r="B5857">
        <v>71454</v>
      </c>
      <c r="C5857" t="s">
        <v>122</v>
      </c>
      <c r="D5857" t="str">
        <f>VLOOKUP(sales_order1[[#This Row],[itemCode]],product_details3!B:C,2,0)</f>
        <v>TNRE150</v>
      </c>
      <c r="E5857" t="s">
        <v>123</v>
      </c>
      <c r="F5857" t="s">
        <v>124</v>
      </c>
      <c r="G5857">
        <v>100</v>
      </c>
      <c r="H5857">
        <v>16.95</v>
      </c>
      <c r="I5857">
        <v>1695</v>
      </c>
      <c r="J5857">
        <v>5.2</v>
      </c>
      <c r="K5857">
        <v>520</v>
      </c>
      <c r="L5857">
        <v>11.75</v>
      </c>
      <c r="M5857">
        <v>0.69321533923303835</v>
      </c>
      <c r="N5857">
        <v>1175</v>
      </c>
      <c r="O5857" t="s">
        <v>807</v>
      </c>
      <c r="P5857" t="s">
        <v>808</v>
      </c>
      <c r="Q5857" t="s">
        <v>119</v>
      </c>
      <c r="R5857" t="s">
        <v>40</v>
      </c>
      <c r="S5857" t="s">
        <v>497</v>
      </c>
      <c r="T5857" t="s">
        <v>809</v>
      </c>
      <c r="U5857" t="s">
        <v>1190</v>
      </c>
      <c r="V5857">
        <f>YEAR(sales_order1[[#This Row],[date]])</f>
        <v>2022</v>
      </c>
      <c r="W5857" t="str">
        <f>TEXT(sales_order1[[#This Row],[date]], "Mmm")</f>
        <v>Jul</v>
      </c>
      <c r="X5857">
        <f>VALUE(TEXT(sales_order1[[#This Row],[date]], "D"))</f>
        <v>22</v>
      </c>
      <c r="Y5857">
        <v>29</v>
      </c>
    </row>
    <row r="5858" spans="1:25" x14ac:dyDescent="0.25">
      <c r="A5858" s="1">
        <v>44764</v>
      </c>
      <c r="B5858">
        <v>71455</v>
      </c>
      <c r="C5858" t="s">
        <v>194</v>
      </c>
      <c r="D5858" t="str">
        <f>VLOOKUP(sales_order1[[#This Row],[itemCode]],product_details3!B:C,2,0)</f>
        <v>CLNG150</v>
      </c>
      <c r="E5858" t="s">
        <v>195</v>
      </c>
      <c r="F5858" t="s">
        <v>45</v>
      </c>
      <c r="G5858">
        <v>200</v>
      </c>
      <c r="H5858">
        <v>12.75</v>
      </c>
      <c r="I5858">
        <v>2550</v>
      </c>
      <c r="J5858">
        <v>4.45</v>
      </c>
      <c r="K5858">
        <v>890</v>
      </c>
      <c r="L5858">
        <v>8.3000000000000007</v>
      </c>
      <c r="M5858">
        <v>0.65098039215686276</v>
      </c>
      <c r="N5858">
        <v>1660</v>
      </c>
      <c r="O5858" t="s">
        <v>812</v>
      </c>
      <c r="P5858" t="s">
        <v>813</v>
      </c>
      <c r="Q5858" t="s">
        <v>107</v>
      </c>
      <c r="R5858" t="s">
        <v>40</v>
      </c>
      <c r="S5858" t="s">
        <v>101</v>
      </c>
      <c r="T5858" t="s">
        <v>814</v>
      </c>
      <c r="U5858" t="s">
        <v>1190</v>
      </c>
      <c r="V5858">
        <f>YEAR(sales_order1[[#This Row],[date]])</f>
        <v>2022</v>
      </c>
      <c r="W5858" t="str">
        <f>TEXT(sales_order1[[#This Row],[date]], "Mmm")</f>
        <v>Jul</v>
      </c>
      <c r="X5858">
        <f>VALUE(TEXT(sales_order1[[#This Row],[date]], "D"))</f>
        <v>22</v>
      </c>
      <c r="Y5858">
        <v>29</v>
      </c>
    </row>
    <row r="5859" spans="1:25" x14ac:dyDescent="0.25">
      <c r="A5859" s="1">
        <v>44764</v>
      </c>
      <c r="B5859">
        <v>71456</v>
      </c>
      <c r="C5859" t="s">
        <v>128</v>
      </c>
      <c r="D5859" t="str">
        <f>VLOOKUP(sales_order1[[#This Row],[itemCode]],product_details3!B:C,2,0)</f>
        <v>SCRT100</v>
      </c>
      <c r="E5859" t="s">
        <v>129</v>
      </c>
      <c r="F5859" t="s">
        <v>61</v>
      </c>
      <c r="G5859">
        <v>50</v>
      </c>
      <c r="H5859">
        <v>28.25</v>
      </c>
      <c r="I5859">
        <v>1412.5</v>
      </c>
      <c r="J5859">
        <v>9</v>
      </c>
      <c r="K5859">
        <v>450</v>
      </c>
      <c r="L5859">
        <v>19.25</v>
      </c>
      <c r="M5859">
        <v>0.68141592920353977</v>
      </c>
      <c r="N5859">
        <v>962.5</v>
      </c>
      <c r="O5859" t="s">
        <v>248</v>
      </c>
      <c r="P5859" t="s">
        <v>249</v>
      </c>
      <c r="Q5859" t="s">
        <v>191</v>
      </c>
      <c r="R5859" t="s">
        <v>56</v>
      </c>
      <c r="S5859" t="s">
        <v>192</v>
      </c>
      <c r="T5859" t="s">
        <v>250</v>
      </c>
      <c r="U5859" t="s">
        <v>1191</v>
      </c>
      <c r="V5859">
        <f>YEAR(sales_order1[[#This Row],[date]])</f>
        <v>2022</v>
      </c>
      <c r="W5859" t="str">
        <f>TEXT(sales_order1[[#This Row],[date]], "Mmm")</f>
        <v>Jul</v>
      </c>
      <c r="X5859">
        <f>VALUE(TEXT(sales_order1[[#This Row],[date]], "D"))</f>
        <v>22</v>
      </c>
      <c r="Y5859">
        <v>29</v>
      </c>
    </row>
    <row r="5860" spans="1:25" x14ac:dyDescent="0.25">
      <c r="A5860" s="1">
        <v>44764</v>
      </c>
      <c r="B5860">
        <v>71457</v>
      </c>
      <c r="C5860" t="s">
        <v>59</v>
      </c>
      <c r="D5860" t="str">
        <f>VLOOKUP(sales_order1[[#This Row],[itemCode]],product_details3!B:C,2,0)</f>
        <v>SCRS3050</v>
      </c>
      <c r="E5860" t="s">
        <v>60</v>
      </c>
      <c r="F5860" t="s">
        <v>61</v>
      </c>
      <c r="G5860">
        <v>100</v>
      </c>
      <c r="H5860">
        <v>19.649999999999999</v>
      </c>
      <c r="I5860">
        <v>1965</v>
      </c>
      <c r="J5860">
        <v>6.55</v>
      </c>
      <c r="K5860">
        <v>655</v>
      </c>
      <c r="L5860">
        <v>13.1</v>
      </c>
      <c r="M5860">
        <v>0.66666666666666663</v>
      </c>
      <c r="N5860">
        <v>1310</v>
      </c>
      <c r="O5860" t="s">
        <v>262</v>
      </c>
      <c r="P5860" t="s">
        <v>263</v>
      </c>
      <c r="Q5860" t="s">
        <v>264</v>
      </c>
      <c r="R5860" t="s">
        <v>56</v>
      </c>
      <c r="S5860" t="s">
        <v>133</v>
      </c>
      <c r="T5860" t="s">
        <v>265</v>
      </c>
      <c r="U5860" t="s">
        <v>1191</v>
      </c>
      <c r="V5860">
        <f>YEAR(sales_order1[[#This Row],[date]])</f>
        <v>2022</v>
      </c>
      <c r="W5860" t="str">
        <f>TEXT(sales_order1[[#This Row],[date]], "Mmm")</f>
        <v>Jul</v>
      </c>
      <c r="X5860">
        <f>VALUE(TEXT(sales_order1[[#This Row],[date]], "D"))</f>
        <v>22</v>
      </c>
      <c r="Y5860">
        <v>29</v>
      </c>
    </row>
    <row r="5861" spans="1:25" x14ac:dyDescent="0.25">
      <c r="A5861" s="1">
        <v>44764</v>
      </c>
      <c r="B5861">
        <v>71458</v>
      </c>
      <c r="C5861" t="s">
        <v>86</v>
      </c>
      <c r="D5861" t="str">
        <f>VLOOKUP(sales_order1[[#This Row],[itemCode]],product_details3!B:C,2,0)</f>
        <v>SRMH30</v>
      </c>
      <c r="E5861" t="s">
        <v>87</v>
      </c>
      <c r="F5861" t="s">
        <v>30</v>
      </c>
      <c r="G5861">
        <v>100</v>
      </c>
      <c r="H5861">
        <v>21</v>
      </c>
      <c r="I5861">
        <v>2100</v>
      </c>
      <c r="J5861">
        <v>6.6</v>
      </c>
      <c r="K5861">
        <v>660</v>
      </c>
      <c r="L5861">
        <v>14.4</v>
      </c>
      <c r="M5861">
        <v>0.68571428571428572</v>
      </c>
      <c r="N5861">
        <v>1440</v>
      </c>
      <c r="O5861" t="s">
        <v>376</v>
      </c>
      <c r="P5861" t="s">
        <v>377</v>
      </c>
      <c r="Q5861" t="s">
        <v>378</v>
      </c>
      <c r="R5861" t="s">
        <v>72</v>
      </c>
      <c r="S5861" t="s">
        <v>379</v>
      </c>
      <c r="T5861" t="s">
        <v>380</v>
      </c>
      <c r="U5861" t="s">
        <v>1188</v>
      </c>
      <c r="V5861">
        <f>YEAR(sales_order1[[#This Row],[date]])</f>
        <v>2022</v>
      </c>
      <c r="W5861" t="str">
        <f>TEXT(sales_order1[[#This Row],[date]], "Mmm")</f>
        <v>Jul</v>
      </c>
      <c r="X5861">
        <f>VALUE(TEXT(sales_order1[[#This Row],[date]], "D"))</f>
        <v>22</v>
      </c>
      <c r="Y5861">
        <v>29</v>
      </c>
    </row>
    <row r="5862" spans="1:25" x14ac:dyDescent="0.25">
      <c r="A5862" s="1">
        <v>44764</v>
      </c>
      <c r="B5862">
        <v>71459</v>
      </c>
      <c r="C5862" t="s">
        <v>19</v>
      </c>
      <c r="D5862" t="str">
        <f>VLOOKUP(sales_order1[[#This Row],[itemCode]],product_details3!B:C,2,0)</f>
        <v>MSTH100</v>
      </c>
      <c r="E5862" t="s">
        <v>20</v>
      </c>
      <c r="F5862" t="s">
        <v>21</v>
      </c>
      <c r="G5862">
        <v>200</v>
      </c>
      <c r="H5862">
        <v>26.25</v>
      </c>
      <c r="I5862">
        <v>5250</v>
      </c>
      <c r="J5862">
        <v>7.75</v>
      </c>
      <c r="K5862">
        <v>1550</v>
      </c>
      <c r="L5862">
        <v>18.5</v>
      </c>
      <c r="M5862">
        <v>0.70476190476190481</v>
      </c>
      <c r="N5862">
        <v>3700</v>
      </c>
      <c r="O5862" t="s">
        <v>281</v>
      </c>
      <c r="P5862" t="s">
        <v>282</v>
      </c>
      <c r="Q5862" t="s">
        <v>24</v>
      </c>
      <c r="R5862" t="s">
        <v>25</v>
      </c>
      <c r="S5862" t="s">
        <v>33</v>
      </c>
      <c r="T5862" t="s">
        <v>283</v>
      </c>
      <c r="U5862" t="s">
        <v>1191</v>
      </c>
      <c r="V5862">
        <f>YEAR(sales_order1[[#This Row],[date]])</f>
        <v>2022</v>
      </c>
      <c r="W5862" t="str">
        <f>TEXT(sales_order1[[#This Row],[date]], "Mmm")</f>
        <v>Jul</v>
      </c>
      <c r="X5862">
        <f>VALUE(TEXT(sales_order1[[#This Row],[date]], "D"))</f>
        <v>22</v>
      </c>
      <c r="Y5862">
        <v>29</v>
      </c>
    </row>
    <row r="5863" spans="1:25" x14ac:dyDescent="0.25">
      <c r="A5863" s="1">
        <v>44764</v>
      </c>
      <c r="B5863">
        <v>71460</v>
      </c>
      <c r="C5863" t="s">
        <v>320</v>
      </c>
      <c r="D5863" t="str">
        <f>VLOOKUP(sales_order1[[#This Row],[itemCode]],product_details3!B:C,2,0)</f>
        <v>SCR50+100</v>
      </c>
      <c r="E5863" t="s">
        <v>321</v>
      </c>
      <c r="F5863" t="s">
        <v>61</v>
      </c>
      <c r="G5863">
        <v>250</v>
      </c>
      <c r="H5863">
        <v>26.25</v>
      </c>
      <c r="I5863">
        <v>6562.5</v>
      </c>
      <c r="J5863">
        <v>7.75</v>
      </c>
      <c r="K5863">
        <v>1937.5</v>
      </c>
      <c r="L5863">
        <v>18.5</v>
      </c>
      <c r="M5863">
        <v>0.70476190476190481</v>
      </c>
      <c r="N5863">
        <v>4625</v>
      </c>
      <c r="O5863" t="s">
        <v>472</v>
      </c>
      <c r="P5863" t="s">
        <v>473</v>
      </c>
      <c r="Q5863" t="s">
        <v>107</v>
      </c>
      <c r="R5863" t="s">
        <v>40</v>
      </c>
      <c r="S5863" t="s">
        <v>101</v>
      </c>
      <c r="T5863" t="s">
        <v>474</v>
      </c>
      <c r="U5863" t="s">
        <v>1190</v>
      </c>
      <c r="V5863">
        <f>YEAR(sales_order1[[#This Row],[date]])</f>
        <v>2022</v>
      </c>
      <c r="W5863" t="str">
        <f>TEXT(sales_order1[[#This Row],[date]], "Mmm")</f>
        <v>Jul</v>
      </c>
      <c r="X5863">
        <f>VALUE(TEXT(sales_order1[[#This Row],[date]], "D"))</f>
        <v>22</v>
      </c>
      <c r="Y5863">
        <v>29</v>
      </c>
    </row>
    <row r="5864" spans="1:25" x14ac:dyDescent="0.25">
      <c r="A5864" s="1">
        <v>44767</v>
      </c>
      <c r="B5864">
        <v>71461</v>
      </c>
      <c r="C5864" t="s">
        <v>333</v>
      </c>
      <c r="D5864" t="str">
        <f>VLOOKUP(sales_order1[[#This Row],[itemCode]],product_details3!B:C,2,0)</f>
        <v>TNRH200</v>
      </c>
      <c r="E5864" t="s">
        <v>334</v>
      </c>
      <c r="F5864" t="s">
        <v>124</v>
      </c>
      <c r="G5864">
        <v>50</v>
      </c>
      <c r="H5864">
        <v>21</v>
      </c>
      <c r="I5864">
        <v>1050</v>
      </c>
      <c r="J5864">
        <v>6.6</v>
      </c>
      <c r="K5864">
        <v>330</v>
      </c>
      <c r="L5864">
        <v>14.4</v>
      </c>
      <c r="M5864">
        <v>0.68571428571428572</v>
      </c>
      <c r="N5864">
        <v>720</v>
      </c>
      <c r="O5864" t="s">
        <v>793</v>
      </c>
      <c r="P5864" t="s">
        <v>794</v>
      </c>
      <c r="Q5864" t="s">
        <v>107</v>
      </c>
      <c r="R5864" t="s">
        <v>40</v>
      </c>
      <c r="S5864" t="s">
        <v>101</v>
      </c>
      <c r="T5864" t="s">
        <v>795</v>
      </c>
      <c r="U5864" t="s">
        <v>1190</v>
      </c>
      <c r="V5864">
        <f>YEAR(sales_order1[[#This Row],[date]])</f>
        <v>2022</v>
      </c>
      <c r="W5864" t="str">
        <f>TEXT(sales_order1[[#This Row],[date]], "Mmm")</f>
        <v>Jul</v>
      </c>
      <c r="X5864">
        <f>VALUE(TEXT(sales_order1[[#This Row],[date]], "D"))</f>
        <v>25</v>
      </c>
      <c r="Y5864">
        <v>30</v>
      </c>
    </row>
    <row r="5865" spans="1:25" x14ac:dyDescent="0.25">
      <c r="A5865" s="1">
        <v>44767</v>
      </c>
      <c r="B5865">
        <v>71462</v>
      </c>
      <c r="C5865" t="s">
        <v>170</v>
      </c>
      <c r="D5865" t="str">
        <f>VLOOKUP(sales_order1[[#This Row],[itemCode]],product_details3!B:C,2,0)</f>
        <v>MKRM100</v>
      </c>
      <c r="E5865" t="s">
        <v>171</v>
      </c>
      <c r="F5865" t="s">
        <v>151</v>
      </c>
      <c r="G5865">
        <v>50</v>
      </c>
      <c r="H5865">
        <v>5.5</v>
      </c>
      <c r="I5865">
        <v>275</v>
      </c>
      <c r="J5865">
        <v>2.2999999999999998</v>
      </c>
      <c r="K5865">
        <v>115</v>
      </c>
      <c r="L5865">
        <v>3.2</v>
      </c>
      <c r="M5865">
        <v>0.5818181818181819</v>
      </c>
      <c r="N5865">
        <v>160</v>
      </c>
      <c r="O5865" t="s">
        <v>553</v>
      </c>
      <c r="P5865" t="s">
        <v>554</v>
      </c>
      <c r="Q5865" t="s">
        <v>55</v>
      </c>
      <c r="R5865" t="s">
        <v>56</v>
      </c>
      <c r="S5865" t="s">
        <v>57</v>
      </c>
      <c r="T5865" t="s">
        <v>555</v>
      </c>
      <c r="U5865" t="s">
        <v>1191</v>
      </c>
      <c r="V5865">
        <f>YEAR(sales_order1[[#This Row],[date]])</f>
        <v>2022</v>
      </c>
      <c r="W5865" t="str">
        <f>TEXT(sales_order1[[#This Row],[date]], "Mmm")</f>
        <v>Jul</v>
      </c>
      <c r="X5865">
        <f>VALUE(TEXT(sales_order1[[#This Row],[date]], "D"))</f>
        <v>25</v>
      </c>
      <c r="Y5865">
        <v>30</v>
      </c>
    </row>
    <row r="5866" spans="1:25" x14ac:dyDescent="0.25">
      <c r="A5866" s="1">
        <v>44767</v>
      </c>
      <c r="B5866">
        <v>71463</v>
      </c>
      <c r="C5866" t="s">
        <v>86</v>
      </c>
      <c r="D5866" t="str">
        <f>VLOOKUP(sales_order1[[#This Row],[itemCode]],product_details3!B:C,2,0)</f>
        <v>SRMH30</v>
      </c>
      <c r="E5866" t="s">
        <v>87</v>
      </c>
      <c r="F5866" t="s">
        <v>30</v>
      </c>
      <c r="G5866">
        <v>300</v>
      </c>
      <c r="H5866">
        <v>21</v>
      </c>
      <c r="I5866">
        <v>6300</v>
      </c>
      <c r="J5866">
        <v>6.6</v>
      </c>
      <c r="K5866">
        <v>1980</v>
      </c>
      <c r="L5866">
        <v>14.4</v>
      </c>
      <c r="M5866">
        <v>0.68571428571428572</v>
      </c>
      <c r="N5866">
        <v>4320</v>
      </c>
      <c r="O5866" t="s">
        <v>727</v>
      </c>
      <c r="P5866" t="s">
        <v>728</v>
      </c>
      <c r="Q5866" t="s">
        <v>93</v>
      </c>
      <c r="R5866" t="s">
        <v>72</v>
      </c>
      <c r="S5866" t="s">
        <v>260</v>
      </c>
      <c r="T5866" t="s">
        <v>611</v>
      </c>
      <c r="U5866" t="s">
        <v>1190</v>
      </c>
      <c r="V5866">
        <f>YEAR(sales_order1[[#This Row],[date]])</f>
        <v>2022</v>
      </c>
      <c r="W5866" t="str">
        <f>TEXT(sales_order1[[#This Row],[date]], "Mmm")</f>
        <v>Jul</v>
      </c>
      <c r="X5866">
        <f>VALUE(TEXT(sales_order1[[#This Row],[date]], "D"))</f>
        <v>25</v>
      </c>
      <c r="Y5866">
        <v>30</v>
      </c>
    </row>
    <row r="5867" spans="1:25" x14ac:dyDescent="0.25">
      <c r="A5867" s="1">
        <v>44767</v>
      </c>
      <c r="B5867">
        <v>71464</v>
      </c>
      <c r="C5867" t="s">
        <v>374</v>
      </c>
      <c r="D5867" t="str">
        <f>VLOOKUP(sales_order1[[#This Row],[itemCode]],product_details3!B:C,2,0)</f>
        <v>EXFC50</v>
      </c>
      <c r="E5867" t="s">
        <v>375</v>
      </c>
      <c r="F5867" t="s">
        <v>183</v>
      </c>
      <c r="G5867">
        <v>100</v>
      </c>
      <c r="H5867">
        <v>19.649999999999999</v>
      </c>
      <c r="I5867">
        <v>1965</v>
      </c>
      <c r="J5867">
        <v>7.55</v>
      </c>
      <c r="K5867">
        <v>755</v>
      </c>
      <c r="L5867">
        <v>12.1</v>
      </c>
      <c r="M5867">
        <v>0.61577608142493634</v>
      </c>
      <c r="N5867">
        <v>1210</v>
      </c>
      <c r="O5867" t="s">
        <v>588</v>
      </c>
      <c r="P5867" t="s">
        <v>589</v>
      </c>
      <c r="Q5867" t="s">
        <v>239</v>
      </c>
      <c r="R5867" t="s">
        <v>112</v>
      </c>
      <c r="S5867" t="s">
        <v>240</v>
      </c>
      <c r="T5867" t="s">
        <v>590</v>
      </c>
      <c r="U5867" t="s">
        <v>1189</v>
      </c>
      <c r="V5867">
        <f>YEAR(sales_order1[[#This Row],[date]])</f>
        <v>2022</v>
      </c>
      <c r="W5867" t="str">
        <f>TEXT(sales_order1[[#This Row],[date]], "Mmm")</f>
        <v>Jul</v>
      </c>
      <c r="X5867">
        <f>VALUE(TEXT(sales_order1[[#This Row],[date]], "D"))</f>
        <v>25</v>
      </c>
      <c r="Y5867">
        <v>30</v>
      </c>
    </row>
    <row r="5868" spans="1:25" x14ac:dyDescent="0.25">
      <c r="A5868" s="1">
        <v>44767</v>
      </c>
      <c r="B5868">
        <v>71465</v>
      </c>
      <c r="C5868" t="s">
        <v>358</v>
      </c>
      <c r="D5868" t="str">
        <f>VLOOKUP(sales_order1[[#This Row],[itemCode]],product_details3!B:C,2,0)</f>
        <v>SCR50+30</v>
      </c>
      <c r="E5868" t="s">
        <v>359</v>
      </c>
      <c r="F5868" t="s">
        <v>61</v>
      </c>
      <c r="G5868">
        <v>150</v>
      </c>
      <c r="H5868">
        <v>10.5</v>
      </c>
      <c r="I5868">
        <v>1575</v>
      </c>
      <c r="J5868">
        <v>3.3</v>
      </c>
      <c r="K5868">
        <v>495</v>
      </c>
      <c r="L5868">
        <v>7.2</v>
      </c>
      <c r="M5868">
        <v>0.68571428571428572</v>
      </c>
      <c r="N5868">
        <v>1080</v>
      </c>
      <c r="O5868" t="s">
        <v>420</v>
      </c>
      <c r="P5868" t="s">
        <v>421</v>
      </c>
      <c r="Q5868" t="s">
        <v>77</v>
      </c>
      <c r="R5868" t="s">
        <v>72</v>
      </c>
      <c r="S5868" t="s">
        <v>78</v>
      </c>
      <c r="T5868" t="s">
        <v>422</v>
      </c>
      <c r="U5868" t="s">
        <v>1190</v>
      </c>
      <c r="V5868">
        <f>YEAR(sales_order1[[#This Row],[date]])</f>
        <v>2022</v>
      </c>
      <c r="W5868" t="str">
        <f>TEXT(sales_order1[[#This Row],[date]], "Mmm")</f>
        <v>Jul</v>
      </c>
      <c r="X5868">
        <f>VALUE(TEXT(sales_order1[[#This Row],[date]], "D"))</f>
        <v>25</v>
      </c>
      <c r="Y5868">
        <v>30</v>
      </c>
    </row>
    <row r="5869" spans="1:25" x14ac:dyDescent="0.25">
      <c r="A5869" s="1">
        <v>44767</v>
      </c>
      <c r="B5869">
        <v>71466</v>
      </c>
      <c r="C5869" t="s">
        <v>320</v>
      </c>
      <c r="D5869" t="str">
        <f>VLOOKUP(sales_order1[[#This Row],[itemCode]],product_details3!B:C,2,0)</f>
        <v>SCR50+100</v>
      </c>
      <c r="E5869" t="s">
        <v>321</v>
      </c>
      <c r="F5869" t="s">
        <v>61</v>
      </c>
      <c r="G5869">
        <v>500</v>
      </c>
      <c r="H5869">
        <v>26.25</v>
      </c>
      <c r="I5869">
        <v>13125</v>
      </c>
      <c r="J5869">
        <v>7.75</v>
      </c>
      <c r="K5869">
        <v>3875</v>
      </c>
      <c r="L5869">
        <v>18.5</v>
      </c>
      <c r="M5869">
        <v>0.70476190476190481</v>
      </c>
      <c r="N5869">
        <v>9250</v>
      </c>
      <c r="O5869" t="s">
        <v>46</v>
      </c>
      <c r="P5869" t="s">
        <v>47</v>
      </c>
      <c r="Q5869" t="s">
        <v>48</v>
      </c>
      <c r="R5869" t="s">
        <v>25</v>
      </c>
      <c r="S5869" t="s">
        <v>49</v>
      </c>
      <c r="T5869" t="s">
        <v>50</v>
      </c>
      <c r="U5869" t="s">
        <v>1191</v>
      </c>
      <c r="V5869">
        <f>YEAR(sales_order1[[#This Row],[date]])</f>
        <v>2022</v>
      </c>
      <c r="W5869" t="str">
        <f>TEXT(sales_order1[[#This Row],[date]], "Mmm")</f>
        <v>Jul</v>
      </c>
      <c r="X5869">
        <f>VALUE(TEXT(sales_order1[[#This Row],[date]], "D"))</f>
        <v>25</v>
      </c>
      <c r="Y5869">
        <v>30</v>
      </c>
    </row>
    <row r="5870" spans="1:25" x14ac:dyDescent="0.25">
      <c r="A5870" s="1">
        <v>44767</v>
      </c>
      <c r="B5870">
        <v>71467</v>
      </c>
      <c r="C5870" t="s">
        <v>235</v>
      </c>
      <c r="D5870" t="str">
        <f>VLOOKUP(sales_order1[[#This Row],[itemCode]],product_details3!B:C,2,0)</f>
        <v>CLNF150</v>
      </c>
      <c r="E5870" t="s">
        <v>236</v>
      </c>
      <c r="F5870" t="s">
        <v>45</v>
      </c>
      <c r="G5870">
        <v>250</v>
      </c>
      <c r="H5870">
        <v>13.95</v>
      </c>
      <c r="I5870">
        <v>3487.5</v>
      </c>
      <c r="J5870">
        <v>5.2</v>
      </c>
      <c r="K5870">
        <v>1300</v>
      </c>
      <c r="L5870">
        <v>8.75</v>
      </c>
      <c r="M5870">
        <v>0.62724014336917566</v>
      </c>
      <c r="N5870">
        <v>2187.5</v>
      </c>
      <c r="O5870" t="s">
        <v>858</v>
      </c>
      <c r="P5870" t="s">
        <v>859</v>
      </c>
      <c r="Q5870" t="s">
        <v>154</v>
      </c>
      <c r="R5870" t="s">
        <v>56</v>
      </c>
      <c r="S5870" t="s">
        <v>133</v>
      </c>
      <c r="T5870" t="s">
        <v>155</v>
      </c>
      <c r="U5870" t="s">
        <v>1191</v>
      </c>
      <c r="V5870">
        <f>YEAR(sales_order1[[#This Row],[date]])</f>
        <v>2022</v>
      </c>
      <c r="W5870" t="str">
        <f>TEXT(sales_order1[[#This Row],[date]], "Mmm")</f>
        <v>Jul</v>
      </c>
      <c r="X5870">
        <f>VALUE(TEXT(sales_order1[[#This Row],[date]], "D"))</f>
        <v>25</v>
      </c>
      <c r="Y5870">
        <v>30</v>
      </c>
    </row>
    <row r="5871" spans="1:25" x14ac:dyDescent="0.25">
      <c r="A5871" s="1">
        <v>44767</v>
      </c>
      <c r="B5871">
        <v>71468</v>
      </c>
      <c r="C5871" t="s">
        <v>86</v>
      </c>
      <c r="D5871" t="str">
        <f>VLOOKUP(sales_order1[[#This Row],[itemCode]],product_details3!B:C,2,0)</f>
        <v>SRMH30</v>
      </c>
      <c r="E5871" t="s">
        <v>87</v>
      </c>
      <c r="F5871" t="s">
        <v>30</v>
      </c>
      <c r="G5871">
        <v>200</v>
      </c>
      <c r="H5871">
        <v>21</v>
      </c>
      <c r="I5871">
        <v>4200</v>
      </c>
      <c r="J5871">
        <v>6.6</v>
      </c>
      <c r="K5871">
        <v>1320</v>
      </c>
      <c r="L5871">
        <v>14.4</v>
      </c>
      <c r="M5871">
        <v>0.68571428571428572</v>
      </c>
      <c r="N5871">
        <v>2880</v>
      </c>
      <c r="O5871" t="s">
        <v>835</v>
      </c>
      <c r="P5871" t="s">
        <v>836</v>
      </c>
      <c r="Q5871" t="s">
        <v>271</v>
      </c>
      <c r="R5871" t="s">
        <v>56</v>
      </c>
      <c r="S5871" t="s">
        <v>192</v>
      </c>
      <c r="T5871" t="s">
        <v>272</v>
      </c>
      <c r="U5871" t="s">
        <v>1191</v>
      </c>
      <c r="V5871">
        <f>YEAR(sales_order1[[#This Row],[date]])</f>
        <v>2022</v>
      </c>
      <c r="W5871" t="str">
        <f>TEXT(sales_order1[[#This Row],[date]], "Mmm")</f>
        <v>Jul</v>
      </c>
      <c r="X5871">
        <f>VALUE(TEXT(sales_order1[[#This Row],[date]], "D"))</f>
        <v>25</v>
      </c>
      <c r="Y5871">
        <v>30</v>
      </c>
    </row>
    <row r="5872" spans="1:25" x14ac:dyDescent="0.25">
      <c r="A5872" s="1">
        <v>44767</v>
      </c>
      <c r="B5872">
        <v>71469</v>
      </c>
      <c r="C5872" t="s">
        <v>103</v>
      </c>
      <c r="D5872" t="str">
        <f>VLOOKUP(sales_order1[[#This Row],[itemCode]],product_details3!B:C,2,0)</f>
        <v>SCRT50</v>
      </c>
      <c r="E5872" t="s">
        <v>104</v>
      </c>
      <c r="F5872" t="s">
        <v>61</v>
      </c>
      <c r="G5872">
        <v>50</v>
      </c>
      <c r="H5872">
        <v>16.95</v>
      </c>
      <c r="I5872">
        <v>847.5</v>
      </c>
      <c r="J5872">
        <v>5.2</v>
      </c>
      <c r="K5872">
        <v>260</v>
      </c>
      <c r="L5872">
        <v>11.75</v>
      </c>
      <c r="M5872">
        <v>0.69321533923303835</v>
      </c>
      <c r="N5872">
        <v>587.5</v>
      </c>
      <c r="O5872" t="s">
        <v>559</v>
      </c>
      <c r="P5872" t="s">
        <v>560</v>
      </c>
      <c r="Q5872" t="s">
        <v>191</v>
      </c>
      <c r="R5872" t="s">
        <v>56</v>
      </c>
      <c r="S5872" t="s">
        <v>192</v>
      </c>
      <c r="T5872" t="s">
        <v>193</v>
      </c>
      <c r="U5872" t="s">
        <v>1191</v>
      </c>
      <c r="V5872">
        <f>YEAR(sales_order1[[#This Row],[date]])</f>
        <v>2022</v>
      </c>
      <c r="W5872" t="str">
        <f>TEXT(sales_order1[[#This Row],[date]], "Mmm")</f>
        <v>Jul</v>
      </c>
      <c r="X5872">
        <f>VALUE(TEXT(sales_order1[[#This Row],[date]], "D"))</f>
        <v>25</v>
      </c>
      <c r="Y5872">
        <v>30</v>
      </c>
    </row>
    <row r="5873" spans="1:25" x14ac:dyDescent="0.25">
      <c r="A5873" s="1">
        <v>44767</v>
      </c>
      <c r="B5873">
        <v>71470</v>
      </c>
      <c r="C5873" t="s">
        <v>86</v>
      </c>
      <c r="D5873" t="str">
        <f>VLOOKUP(sales_order1[[#This Row],[itemCode]],product_details3!B:C,2,0)</f>
        <v>SRMH30</v>
      </c>
      <c r="E5873" t="s">
        <v>87</v>
      </c>
      <c r="F5873" t="s">
        <v>30</v>
      </c>
      <c r="G5873">
        <v>200</v>
      </c>
      <c r="H5873">
        <v>21</v>
      </c>
      <c r="I5873">
        <v>4200</v>
      </c>
      <c r="J5873">
        <v>6.6</v>
      </c>
      <c r="K5873">
        <v>1320</v>
      </c>
      <c r="L5873">
        <v>14.4</v>
      </c>
      <c r="M5873">
        <v>0.68571428571428572</v>
      </c>
      <c r="N5873">
        <v>2880</v>
      </c>
      <c r="O5873" t="s">
        <v>822</v>
      </c>
      <c r="P5873" t="s">
        <v>823</v>
      </c>
      <c r="Q5873" t="s">
        <v>55</v>
      </c>
      <c r="R5873" t="s">
        <v>56</v>
      </c>
      <c r="S5873" t="s">
        <v>225</v>
      </c>
      <c r="T5873" t="s">
        <v>626</v>
      </c>
      <c r="U5873" t="s">
        <v>1191</v>
      </c>
      <c r="V5873">
        <f>YEAR(sales_order1[[#This Row],[date]])</f>
        <v>2022</v>
      </c>
      <c r="W5873" t="str">
        <f>TEXT(sales_order1[[#This Row],[date]], "Mmm")</f>
        <v>Jul</v>
      </c>
      <c r="X5873">
        <f>VALUE(TEXT(sales_order1[[#This Row],[date]], "D"))</f>
        <v>25</v>
      </c>
      <c r="Y5873">
        <v>30</v>
      </c>
    </row>
    <row r="5874" spans="1:25" x14ac:dyDescent="0.25">
      <c r="A5874" s="1">
        <v>44767</v>
      </c>
      <c r="B5874">
        <v>71471</v>
      </c>
      <c r="C5874" t="s">
        <v>19</v>
      </c>
      <c r="D5874" t="str">
        <f>VLOOKUP(sales_order1[[#This Row],[itemCode]],product_details3!B:C,2,0)</f>
        <v>MSTH100</v>
      </c>
      <c r="E5874" t="s">
        <v>20</v>
      </c>
      <c r="F5874" t="s">
        <v>21</v>
      </c>
      <c r="G5874">
        <v>250</v>
      </c>
      <c r="H5874">
        <v>26.25</v>
      </c>
      <c r="I5874">
        <v>6562.5</v>
      </c>
      <c r="J5874">
        <v>7.75</v>
      </c>
      <c r="K5874">
        <v>1937.5</v>
      </c>
      <c r="L5874">
        <v>18.5</v>
      </c>
      <c r="M5874">
        <v>0.70476190476190481</v>
      </c>
      <c r="N5874">
        <v>4625</v>
      </c>
      <c r="O5874" t="s">
        <v>490</v>
      </c>
      <c r="P5874" t="s">
        <v>491</v>
      </c>
      <c r="Q5874" t="s">
        <v>271</v>
      </c>
      <c r="R5874" t="s">
        <v>56</v>
      </c>
      <c r="S5874" t="s">
        <v>192</v>
      </c>
      <c r="T5874" t="s">
        <v>272</v>
      </c>
      <c r="U5874" t="s">
        <v>1191</v>
      </c>
      <c r="V5874">
        <f>YEAR(sales_order1[[#This Row],[date]])</f>
        <v>2022</v>
      </c>
      <c r="W5874" t="str">
        <f>TEXT(sales_order1[[#This Row],[date]], "Mmm")</f>
        <v>Jul</v>
      </c>
      <c r="X5874">
        <f>VALUE(TEXT(sales_order1[[#This Row],[date]], "D"))</f>
        <v>25</v>
      </c>
      <c r="Y5874">
        <v>30</v>
      </c>
    </row>
    <row r="5875" spans="1:25" x14ac:dyDescent="0.25">
      <c r="A5875" s="1">
        <v>44767</v>
      </c>
      <c r="B5875">
        <v>71472</v>
      </c>
      <c r="C5875" t="s">
        <v>115</v>
      </c>
      <c r="D5875" t="str">
        <f>VLOOKUP(sales_order1[[#This Row],[itemCode]],product_details3!B:C,2,0)</f>
        <v>SCRS30100</v>
      </c>
      <c r="E5875" t="s">
        <v>116</v>
      </c>
      <c r="F5875" t="s">
        <v>61</v>
      </c>
      <c r="G5875">
        <v>100</v>
      </c>
      <c r="H5875">
        <v>32.75</v>
      </c>
      <c r="I5875">
        <v>3275</v>
      </c>
      <c r="J5875">
        <v>11.25</v>
      </c>
      <c r="K5875">
        <v>1125</v>
      </c>
      <c r="L5875">
        <v>21.5</v>
      </c>
      <c r="M5875">
        <v>0.65648854961832059</v>
      </c>
      <c r="N5875">
        <v>2150</v>
      </c>
      <c r="O5875" t="s">
        <v>673</v>
      </c>
      <c r="P5875" t="s">
        <v>674</v>
      </c>
      <c r="Q5875" t="s">
        <v>71</v>
      </c>
      <c r="R5875" t="s">
        <v>72</v>
      </c>
      <c r="S5875" t="s">
        <v>73</v>
      </c>
      <c r="T5875" t="s">
        <v>675</v>
      </c>
      <c r="U5875" t="s">
        <v>1190</v>
      </c>
      <c r="V5875">
        <f>YEAR(sales_order1[[#This Row],[date]])</f>
        <v>2022</v>
      </c>
      <c r="W5875" t="str">
        <f>TEXT(sales_order1[[#This Row],[date]], "Mmm")</f>
        <v>Jul</v>
      </c>
      <c r="X5875">
        <f>VALUE(TEXT(sales_order1[[#This Row],[date]], "D"))</f>
        <v>25</v>
      </c>
      <c r="Y5875">
        <v>30</v>
      </c>
    </row>
    <row r="5876" spans="1:25" x14ac:dyDescent="0.25">
      <c r="A5876" s="1">
        <v>44768</v>
      </c>
      <c r="B5876">
        <v>71473</v>
      </c>
      <c r="C5876" t="s">
        <v>67</v>
      </c>
      <c r="D5876" t="str">
        <f>VLOOKUP(sales_order1[[#This Row],[itemCode]],product_details3!B:C,2,0)</f>
        <v>SRMH15</v>
      </c>
      <c r="E5876" t="s">
        <v>68</v>
      </c>
      <c r="F5876" t="s">
        <v>30</v>
      </c>
      <c r="G5876">
        <v>150</v>
      </c>
      <c r="H5876">
        <v>15.75</v>
      </c>
      <c r="I5876">
        <v>2362.5</v>
      </c>
      <c r="J5876">
        <v>5.45</v>
      </c>
      <c r="K5876">
        <v>817.5</v>
      </c>
      <c r="L5876">
        <v>10.3</v>
      </c>
      <c r="M5876">
        <v>0.65396825396825398</v>
      </c>
      <c r="N5876">
        <v>1545</v>
      </c>
      <c r="O5876" t="s">
        <v>248</v>
      </c>
      <c r="P5876" t="s">
        <v>249</v>
      </c>
      <c r="Q5876" t="s">
        <v>191</v>
      </c>
      <c r="R5876" t="s">
        <v>56</v>
      </c>
      <c r="S5876" t="s">
        <v>192</v>
      </c>
      <c r="T5876" t="s">
        <v>250</v>
      </c>
      <c r="U5876" t="s">
        <v>1191</v>
      </c>
      <c r="V5876">
        <f>YEAR(sales_order1[[#This Row],[date]])</f>
        <v>2022</v>
      </c>
      <c r="W5876" t="str">
        <f>TEXT(sales_order1[[#This Row],[date]], "Mmm")</f>
        <v>Jul</v>
      </c>
      <c r="X5876">
        <f>VALUE(TEXT(sales_order1[[#This Row],[date]], "D"))</f>
        <v>26</v>
      </c>
      <c r="Y5876">
        <v>30</v>
      </c>
    </row>
    <row r="5877" spans="1:25" x14ac:dyDescent="0.25">
      <c r="A5877" s="1">
        <v>44768</v>
      </c>
      <c r="B5877">
        <v>71474</v>
      </c>
      <c r="C5877" t="s">
        <v>235</v>
      </c>
      <c r="D5877" t="str">
        <f>VLOOKUP(sales_order1[[#This Row],[itemCode]],product_details3!B:C,2,0)</f>
        <v>CLNF150</v>
      </c>
      <c r="E5877" t="s">
        <v>236</v>
      </c>
      <c r="F5877" t="s">
        <v>45</v>
      </c>
      <c r="G5877">
        <v>250</v>
      </c>
      <c r="H5877">
        <v>13.95</v>
      </c>
      <c r="I5877">
        <v>3487.5</v>
      </c>
      <c r="J5877">
        <v>5.2</v>
      </c>
      <c r="K5877">
        <v>1300</v>
      </c>
      <c r="L5877">
        <v>8.75</v>
      </c>
      <c r="M5877">
        <v>0.62724014336917566</v>
      </c>
      <c r="N5877">
        <v>2187.5</v>
      </c>
      <c r="O5877" t="s">
        <v>196</v>
      </c>
      <c r="P5877" t="s">
        <v>197</v>
      </c>
      <c r="Q5877" t="s">
        <v>132</v>
      </c>
      <c r="R5877" t="s">
        <v>56</v>
      </c>
      <c r="S5877" t="s">
        <v>133</v>
      </c>
      <c r="T5877" t="s">
        <v>198</v>
      </c>
      <c r="U5877" t="s">
        <v>1191</v>
      </c>
      <c r="V5877">
        <f>YEAR(sales_order1[[#This Row],[date]])</f>
        <v>2022</v>
      </c>
      <c r="W5877" t="str">
        <f>TEXT(sales_order1[[#This Row],[date]], "Mmm")</f>
        <v>Jul</v>
      </c>
      <c r="X5877">
        <f>VALUE(TEXT(sales_order1[[#This Row],[date]], "D"))</f>
        <v>26</v>
      </c>
      <c r="Y5877">
        <v>30</v>
      </c>
    </row>
    <row r="5878" spans="1:25" x14ac:dyDescent="0.25">
      <c r="A5878" s="1">
        <v>44768</v>
      </c>
      <c r="B5878">
        <v>71475</v>
      </c>
      <c r="C5878" t="s">
        <v>279</v>
      </c>
      <c r="D5878" t="str">
        <f>VLOOKUP(sales_order1[[#This Row],[itemCode]],product_details3!B:C,2,0)</f>
        <v>SRMC15</v>
      </c>
      <c r="E5878" t="s">
        <v>280</v>
      </c>
      <c r="F5878" t="s">
        <v>30</v>
      </c>
      <c r="G5878">
        <v>50</v>
      </c>
      <c r="H5878">
        <v>16.95</v>
      </c>
      <c r="I5878">
        <v>847.5</v>
      </c>
      <c r="J5878">
        <v>6.2</v>
      </c>
      <c r="K5878">
        <v>310</v>
      </c>
      <c r="L5878">
        <v>10.75</v>
      </c>
      <c r="M5878">
        <v>0.63421828908554578</v>
      </c>
      <c r="N5878">
        <v>537.5</v>
      </c>
      <c r="O5878" t="s">
        <v>651</v>
      </c>
      <c r="P5878" t="s">
        <v>652</v>
      </c>
      <c r="Q5878" t="s">
        <v>218</v>
      </c>
      <c r="R5878" t="s">
        <v>40</v>
      </c>
      <c r="S5878" t="s">
        <v>432</v>
      </c>
      <c r="T5878" t="s">
        <v>653</v>
      </c>
      <c r="U5878" t="s">
        <v>1190</v>
      </c>
      <c r="V5878">
        <f>YEAR(sales_order1[[#This Row],[date]])</f>
        <v>2022</v>
      </c>
      <c r="W5878" t="str">
        <f>TEXT(sales_order1[[#This Row],[date]], "Mmm")</f>
        <v>Jul</v>
      </c>
      <c r="X5878">
        <f>VALUE(TEXT(sales_order1[[#This Row],[date]], "D"))</f>
        <v>26</v>
      </c>
      <c r="Y5878">
        <v>30</v>
      </c>
    </row>
    <row r="5879" spans="1:25" x14ac:dyDescent="0.25">
      <c r="A5879" s="1">
        <v>44768</v>
      </c>
      <c r="B5879">
        <v>71476</v>
      </c>
      <c r="C5879" t="s">
        <v>51</v>
      </c>
      <c r="D5879" t="str">
        <f>VLOOKUP(sales_order1[[#This Row],[itemCode]],product_details3!B:C,2,0)</f>
        <v>MSTH50</v>
      </c>
      <c r="E5879" t="s">
        <v>52</v>
      </c>
      <c r="F5879" t="s">
        <v>21</v>
      </c>
      <c r="G5879">
        <v>150</v>
      </c>
      <c r="H5879">
        <v>15.75</v>
      </c>
      <c r="I5879">
        <v>2362.5</v>
      </c>
      <c r="J5879">
        <v>4.45</v>
      </c>
      <c r="K5879">
        <v>667.5</v>
      </c>
      <c r="L5879">
        <v>11.3</v>
      </c>
      <c r="M5879">
        <v>0.71746031746031746</v>
      </c>
      <c r="N5879">
        <v>1695</v>
      </c>
      <c r="O5879" t="s">
        <v>860</v>
      </c>
      <c r="P5879" t="s">
        <v>861</v>
      </c>
      <c r="Q5879" t="s">
        <v>213</v>
      </c>
      <c r="R5879" t="s">
        <v>25</v>
      </c>
      <c r="S5879" t="s">
        <v>214</v>
      </c>
      <c r="T5879" t="s">
        <v>215</v>
      </c>
      <c r="U5879" t="s">
        <v>1191</v>
      </c>
      <c r="V5879">
        <f>YEAR(sales_order1[[#This Row],[date]])</f>
        <v>2022</v>
      </c>
      <c r="W5879" t="str">
        <f>TEXT(sales_order1[[#This Row],[date]], "Mmm")</f>
        <v>Jul</v>
      </c>
      <c r="X5879">
        <f>VALUE(TEXT(sales_order1[[#This Row],[date]], "D"))</f>
        <v>26</v>
      </c>
      <c r="Y5879">
        <v>30</v>
      </c>
    </row>
    <row r="5880" spans="1:25" x14ac:dyDescent="0.25">
      <c r="A5880" s="1">
        <v>44768</v>
      </c>
      <c r="B5880">
        <v>71477</v>
      </c>
      <c r="C5880" t="s">
        <v>135</v>
      </c>
      <c r="D5880" t="str">
        <f>VLOOKUP(sales_order1[[#This Row],[itemCode]],product_details3!B:C,2,0)</f>
        <v>MSKSH</v>
      </c>
      <c r="E5880" t="s">
        <v>136</v>
      </c>
      <c r="F5880" t="s">
        <v>137</v>
      </c>
      <c r="G5880">
        <v>250</v>
      </c>
      <c r="H5880">
        <v>18.75</v>
      </c>
      <c r="I5880">
        <v>4687.5</v>
      </c>
      <c r="J5880">
        <v>7.45</v>
      </c>
      <c r="K5880">
        <v>1862.5</v>
      </c>
      <c r="L5880">
        <v>11.3</v>
      </c>
      <c r="M5880">
        <v>0.60266666666666668</v>
      </c>
      <c r="N5880">
        <v>2825</v>
      </c>
      <c r="O5880" t="s">
        <v>522</v>
      </c>
      <c r="P5880" t="s">
        <v>523</v>
      </c>
      <c r="Q5880" t="s">
        <v>146</v>
      </c>
      <c r="R5880" t="s">
        <v>112</v>
      </c>
      <c r="S5880" t="s">
        <v>165</v>
      </c>
      <c r="T5880" t="s">
        <v>524</v>
      </c>
      <c r="U5880" t="s">
        <v>1189</v>
      </c>
      <c r="V5880">
        <f>YEAR(sales_order1[[#This Row],[date]])</f>
        <v>2022</v>
      </c>
      <c r="W5880" t="str">
        <f>TEXT(sales_order1[[#This Row],[date]], "Mmm")</f>
        <v>Jul</v>
      </c>
      <c r="X5880">
        <f>VALUE(TEXT(sales_order1[[#This Row],[date]], "D"))</f>
        <v>26</v>
      </c>
      <c r="Y5880">
        <v>30</v>
      </c>
    </row>
    <row r="5881" spans="1:25" x14ac:dyDescent="0.25">
      <c r="A5881" s="1">
        <v>44768</v>
      </c>
      <c r="B5881">
        <v>71478</v>
      </c>
      <c r="C5881" t="s">
        <v>86</v>
      </c>
      <c r="D5881" t="str">
        <f>VLOOKUP(sales_order1[[#This Row],[itemCode]],product_details3!B:C,2,0)</f>
        <v>SRMH30</v>
      </c>
      <c r="E5881" t="s">
        <v>87</v>
      </c>
      <c r="F5881" t="s">
        <v>30</v>
      </c>
      <c r="G5881">
        <v>250</v>
      </c>
      <c r="H5881">
        <v>21</v>
      </c>
      <c r="I5881">
        <v>5250</v>
      </c>
      <c r="J5881">
        <v>6.6</v>
      </c>
      <c r="K5881">
        <v>1650</v>
      </c>
      <c r="L5881">
        <v>14.4</v>
      </c>
      <c r="M5881">
        <v>0.68571428571428572</v>
      </c>
      <c r="N5881">
        <v>3600</v>
      </c>
      <c r="O5881" t="s">
        <v>430</v>
      </c>
      <c r="P5881" t="s">
        <v>431</v>
      </c>
      <c r="Q5881" t="s">
        <v>218</v>
      </c>
      <c r="R5881" t="s">
        <v>40</v>
      </c>
      <c r="S5881" t="s">
        <v>432</v>
      </c>
      <c r="T5881" t="s">
        <v>433</v>
      </c>
      <c r="U5881" t="s">
        <v>1190</v>
      </c>
      <c r="V5881">
        <f>YEAR(sales_order1[[#This Row],[date]])</f>
        <v>2022</v>
      </c>
      <c r="W5881" t="str">
        <f>TEXT(sales_order1[[#This Row],[date]], "Mmm")</f>
        <v>Jul</v>
      </c>
      <c r="X5881">
        <f>VALUE(TEXT(sales_order1[[#This Row],[date]], "D"))</f>
        <v>26</v>
      </c>
      <c r="Y5881">
        <v>30</v>
      </c>
    </row>
    <row r="5882" spans="1:25" x14ac:dyDescent="0.25">
      <c r="A5882" s="1">
        <v>44768</v>
      </c>
      <c r="B5882">
        <v>71479</v>
      </c>
      <c r="C5882" t="s">
        <v>103</v>
      </c>
      <c r="D5882" t="str">
        <f>VLOOKUP(sales_order1[[#This Row],[itemCode]],product_details3!B:C,2,0)</f>
        <v>SCRT50</v>
      </c>
      <c r="E5882" t="s">
        <v>104</v>
      </c>
      <c r="F5882" t="s">
        <v>61</v>
      </c>
      <c r="G5882">
        <v>350</v>
      </c>
      <c r="H5882">
        <v>16.95</v>
      </c>
      <c r="I5882">
        <v>5932.5</v>
      </c>
      <c r="J5882">
        <v>5.2</v>
      </c>
      <c r="K5882">
        <v>1820</v>
      </c>
      <c r="L5882">
        <v>11.75</v>
      </c>
      <c r="M5882">
        <v>0.69321533923303835</v>
      </c>
      <c r="N5882">
        <v>4112.5</v>
      </c>
      <c r="O5882" t="s">
        <v>862</v>
      </c>
      <c r="P5882" t="s">
        <v>863</v>
      </c>
      <c r="Q5882" t="s">
        <v>201</v>
      </c>
      <c r="R5882" t="s">
        <v>25</v>
      </c>
      <c r="S5882" t="s">
        <v>202</v>
      </c>
      <c r="T5882" t="s">
        <v>292</v>
      </c>
      <c r="U5882" t="s">
        <v>1191</v>
      </c>
      <c r="V5882">
        <f>YEAR(sales_order1[[#This Row],[date]])</f>
        <v>2022</v>
      </c>
      <c r="W5882" t="str">
        <f>TEXT(sales_order1[[#This Row],[date]], "Mmm")</f>
        <v>Jul</v>
      </c>
      <c r="X5882">
        <f>VALUE(TEXT(sales_order1[[#This Row],[date]], "D"))</f>
        <v>26</v>
      </c>
      <c r="Y5882">
        <v>30</v>
      </c>
    </row>
    <row r="5883" spans="1:25" x14ac:dyDescent="0.25">
      <c r="A5883" s="1">
        <v>44768</v>
      </c>
      <c r="B5883">
        <v>71480</v>
      </c>
      <c r="C5883" t="s">
        <v>209</v>
      </c>
      <c r="D5883" t="str">
        <f>VLOOKUP(sales_order1[[#This Row],[itemCode]],product_details3!B:C,2,0)</f>
        <v>CLNG50</v>
      </c>
      <c r="E5883" t="s">
        <v>210</v>
      </c>
      <c r="F5883" t="s">
        <v>45</v>
      </c>
      <c r="G5883">
        <v>50</v>
      </c>
      <c r="H5883">
        <v>6.5</v>
      </c>
      <c r="I5883">
        <v>325</v>
      </c>
      <c r="J5883">
        <v>2.2999999999999998</v>
      </c>
      <c r="K5883">
        <v>115</v>
      </c>
      <c r="L5883">
        <v>4.2</v>
      </c>
      <c r="M5883">
        <v>0.64615384615384619</v>
      </c>
      <c r="N5883">
        <v>210</v>
      </c>
      <c r="O5883" t="s">
        <v>478</v>
      </c>
      <c r="P5883" t="s">
        <v>479</v>
      </c>
      <c r="Q5883" t="s">
        <v>186</v>
      </c>
      <c r="R5883" t="s">
        <v>112</v>
      </c>
      <c r="S5883" t="s">
        <v>246</v>
      </c>
      <c r="T5883" t="s">
        <v>480</v>
      </c>
      <c r="U5883" t="s">
        <v>1189</v>
      </c>
      <c r="V5883">
        <f>YEAR(sales_order1[[#This Row],[date]])</f>
        <v>2022</v>
      </c>
      <c r="W5883" t="str">
        <f>TEXT(sales_order1[[#This Row],[date]], "Mmm")</f>
        <v>Jul</v>
      </c>
      <c r="X5883">
        <f>VALUE(TEXT(sales_order1[[#This Row],[date]], "D"))</f>
        <v>26</v>
      </c>
      <c r="Y5883">
        <v>30</v>
      </c>
    </row>
    <row r="5884" spans="1:25" x14ac:dyDescent="0.25">
      <c r="A5884" s="1">
        <v>44768</v>
      </c>
      <c r="B5884">
        <v>71481</v>
      </c>
      <c r="C5884" t="s">
        <v>135</v>
      </c>
      <c r="D5884" t="str">
        <f>VLOOKUP(sales_order1[[#This Row],[itemCode]],product_details3!B:C,2,0)</f>
        <v>MSKSH</v>
      </c>
      <c r="E5884" t="s">
        <v>136</v>
      </c>
      <c r="F5884" t="s">
        <v>137</v>
      </c>
      <c r="G5884">
        <v>100</v>
      </c>
      <c r="H5884">
        <v>18.75</v>
      </c>
      <c r="I5884">
        <v>1875</v>
      </c>
      <c r="J5884">
        <v>7.45</v>
      </c>
      <c r="K5884">
        <v>745</v>
      </c>
      <c r="L5884">
        <v>11.3</v>
      </c>
      <c r="M5884">
        <v>0.60266666666666668</v>
      </c>
      <c r="N5884">
        <v>1130</v>
      </c>
      <c r="O5884" t="s">
        <v>839</v>
      </c>
      <c r="P5884" t="s">
        <v>840</v>
      </c>
      <c r="Q5884" t="s">
        <v>213</v>
      </c>
      <c r="R5884" t="s">
        <v>25</v>
      </c>
      <c r="S5884" t="s">
        <v>214</v>
      </c>
      <c r="T5884" t="s">
        <v>696</v>
      </c>
      <c r="U5884" t="s">
        <v>1191</v>
      </c>
      <c r="V5884">
        <f>YEAR(sales_order1[[#This Row],[date]])</f>
        <v>2022</v>
      </c>
      <c r="W5884" t="str">
        <f>TEXT(sales_order1[[#This Row],[date]], "Mmm")</f>
        <v>Jul</v>
      </c>
      <c r="X5884">
        <f>VALUE(TEXT(sales_order1[[#This Row],[date]], "D"))</f>
        <v>26</v>
      </c>
      <c r="Y5884">
        <v>30</v>
      </c>
    </row>
    <row r="5885" spans="1:25" x14ac:dyDescent="0.25">
      <c r="A5885" s="1">
        <v>44768</v>
      </c>
      <c r="B5885">
        <v>71482</v>
      </c>
      <c r="C5885" t="s">
        <v>51</v>
      </c>
      <c r="D5885" t="str">
        <f>VLOOKUP(sales_order1[[#This Row],[itemCode]],product_details3!B:C,2,0)</f>
        <v>MSTH50</v>
      </c>
      <c r="E5885" t="s">
        <v>52</v>
      </c>
      <c r="F5885" t="s">
        <v>21</v>
      </c>
      <c r="G5885">
        <v>50</v>
      </c>
      <c r="H5885">
        <v>15.75</v>
      </c>
      <c r="I5885">
        <v>787.5</v>
      </c>
      <c r="J5885">
        <v>4.45</v>
      </c>
      <c r="K5885">
        <v>222.5</v>
      </c>
      <c r="L5885">
        <v>11.3</v>
      </c>
      <c r="M5885">
        <v>0.71746031746031746</v>
      </c>
      <c r="N5885">
        <v>565</v>
      </c>
      <c r="O5885" t="s">
        <v>573</v>
      </c>
      <c r="P5885" t="s">
        <v>574</v>
      </c>
      <c r="Q5885" t="s">
        <v>218</v>
      </c>
      <c r="R5885" t="s">
        <v>40</v>
      </c>
      <c r="S5885" t="s">
        <v>219</v>
      </c>
      <c r="T5885" t="s">
        <v>575</v>
      </c>
      <c r="U5885" t="s">
        <v>1190</v>
      </c>
      <c r="V5885">
        <f>YEAR(sales_order1[[#This Row],[date]])</f>
        <v>2022</v>
      </c>
      <c r="W5885" t="str">
        <f>TEXT(sales_order1[[#This Row],[date]], "Mmm")</f>
        <v>Jul</v>
      </c>
      <c r="X5885">
        <f>VALUE(TEXT(sales_order1[[#This Row],[date]], "D"))</f>
        <v>26</v>
      </c>
      <c r="Y5885">
        <v>30</v>
      </c>
    </row>
    <row r="5886" spans="1:25" x14ac:dyDescent="0.25">
      <c r="A5886" s="1">
        <v>44768</v>
      </c>
      <c r="B5886">
        <v>71483</v>
      </c>
      <c r="C5886" t="s">
        <v>28</v>
      </c>
      <c r="D5886" t="str">
        <f>VLOOKUP(sales_order1[[#This Row],[itemCode]],product_details3!B:C,2,0)</f>
        <v>SRMC30</v>
      </c>
      <c r="E5886" t="s">
        <v>29</v>
      </c>
      <c r="F5886" t="s">
        <v>30</v>
      </c>
      <c r="G5886">
        <v>50</v>
      </c>
      <c r="H5886">
        <v>22.6</v>
      </c>
      <c r="I5886">
        <v>1130</v>
      </c>
      <c r="J5886">
        <v>7.6</v>
      </c>
      <c r="K5886">
        <v>380</v>
      </c>
      <c r="L5886">
        <v>15</v>
      </c>
      <c r="M5886">
        <v>0.66371681415929207</v>
      </c>
      <c r="N5886">
        <v>750</v>
      </c>
      <c r="O5886" t="s">
        <v>756</v>
      </c>
      <c r="P5886" t="s">
        <v>757</v>
      </c>
      <c r="Q5886" t="s">
        <v>64</v>
      </c>
      <c r="R5886" t="s">
        <v>40</v>
      </c>
      <c r="S5886" t="s">
        <v>84</v>
      </c>
      <c r="T5886" t="s">
        <v>419</v>
      </c>
      <c r="U5886" t="s">
        <v>1189</v>
      </c>
      <c r="V5886">
        <f>YEAR(sales_order1[[#This Row],[date]])</f>
        <v>2022</v>
      </c>
      <c r="W5886" t="str">
        <f>TEXT(sales_order1[[#This Row],[date]], "Mmm")</f>
        <v>Jul</v>
      </c>
      <c r="X5886">
        <f>VALUE(TEXT(sales_order1[[#This Row],[date]], "D"))</f>
        <v>26</v>
      </c>
      <c r="Y5886">
        <v>30</v>
      </c>
    </row>
    <row r="5887" spans="1:25" x14ac:dyDescent="0.25">
      <c r="A5887" s="1">
        <v>44768</v>
      </c>
      <c r="B5887">
        <v>71484</v>
      </c>
      <c r="C5887" t="s">
        <v>390</v>
      </c>
      <c r="D5887" t="str">
        <f>VLOOKUP(sales_order1[[#This Row],[itemCode]],product_details3!B:C,2,0)</f>
        <v>MKRO150</v>
      </c>
      <c r="E5887" t="s">
        <v>391</v>
      </c>
      <c r="F5887" t="s">
        <v>151</v>
      </c>
      <c r="G5887">
        <v>150</v>
      </c>
      <c r="H5887">
        <v>11.95</v>
      </c>
      <c r="I5887">
        <v>1792.5</v>
      </c>
      <c r="J5887">
        <v>5.2</v>
      </c>
      <c r="K5887">
        <v>780</v>
      </c>
      <c r="L5887">
        <v>6.75</v>
      </c>
      <c r="M5887">
        <v>0.56485355648535562</v>
      </c>
      <c r="N5887">
        <v>1012.5</v>
      </c>
      <c r="O5887" t="s">
        <v>864</v>
      </c>
      <c r="P5887" t="s">
        <v>865</v>
      </c>
      <c r="Q5887" t="s">
        <v>39</v>
      </c>
      <c r="R5887" t="s">
        <v>40</v>
      </c>
      <c r="S5887" t="s">
        <v>41</v>
      </c>
      <c r="T5887" t="s">
        <v>278</v>
      </c>
      <c r="U5887" t="s">
        <v>1188</v>
      </c>
      <c r="V5887">
        <f>YEAR(sales_order1[[#This Row],[date]])</f>
        <v>2022</v>
      </c>
      <c r="W5887" t="str">
        <f>TEXT(sales_order1[[#This Row],[date]], "Mmm")</f>
        <v>Jul</v>
      </c>
      <c r="X5887">
        <f>VALUE(TEXT(sales_order1[[#This Row],[date]], "D"))</f>
        <v>26</v>
      </c>
      <c r="Y5887">
        <v>30</v>
      </c>
    </row>
    <row r="5888" spans="1:25" x14ac:dyDescent="0.25">
      <c r="A5888" s="1">
        <v>44768</v>
      </c>
      <c r="B5888">
        <v>71485</v>
      </c>
      <c r="C5888" t="s">
        <v>135</v>
      </c>
      <c r="D5888" t="str">
        <f>VLOOKUP(sales_order1[[#This Row],[itemCode]],product_details3!B:C,2,0)</f>
        <v>MSKSH</v>
      </c>
      <c r="E5888" t="s">
        <v>136</v>
      </c>
      <c r="F5888" t="s">
        <v>137</v>
      </c>
      <c r="G5888">
        <v>50</v>
      </c>
      <c r="H5888">
        <v>18.75</v>
      </c>
      <c r="I5888">
        <v>937.5</v>
      </c>
      <c r="J5888">
        <v>7.45</v>
      </c>
      <c r="K5888">
        <v>372.5</v>
      </c>
      <c r="L5888">
        <v>11.3</v>
      </c>
      <c r="M5888">
        <v>0.60266666666666668</v>
      </c>
      <c r="N5888">
        <v>565</v>
      </c>
      <c r="O5888" t="s">
        <v>420</v>
      </c>
      <c r="P5888" t="s">
        <v>421</v>
      </c>
      <c r="Q5888" t="s">
        <v>77</v>
      </c>
      <c r="R5888" t="s">
        <v>72</v>
      </c>
      <c r="S5888" t="s">
        <v>78</v>
      </c>
      <c r="T5888" t="s">
        <v>422</v>
      </c>
      <c r="U5888" t="s">
        <v>1190</v>
      </c>
      <c r="V5888">
        <f>YEAR(sales_order1[[#This Row],[date]])</f>
        <v>2022</v>
      </c>
      <c r="W5888" t="str">
        <f>TEXT(sales_order1[[#This Row],[date]], "Mmm")</f>
        <v>Jul</v>
      </c>
      <c r="X5888">
        <f>VALUE(TEXT(sales_order1[[#This Row],[date]], "D"))</f>
        <v>26</v>
      </c>
      <c r="Y5888">
        <v>30</v>
      </c>
    </row>
    <row r="5889" spans="1:25" x14ac:dyDescent="0.25">
      <c r="A5889" s="1">
        <v>44769</v>
      </c>
      <c r="B5889">
        <v>71486</v>
      </c>
      <c r="C5889" t="s">
        <v>279</v>
      </c>
      <c r="D5889" t="str">
        <f>VLOOKUP(sales_order1[[#This Row],[itemCode]],product_details3!B:C,2,0)</f>
        <v>SRMC15</v>
      </c>
      <c r="E5889" t="s">
        <v>280</v>
      </c>
      <c r="F5889" t="s">
        <v>30</v>
      </c>
      <c r="G5889">
        <v>250</v>
      </c>
      <c r="H5889">
        <v>16.95</v>
      </c>
      <c r="I5889">
        <v>4237.5</v>
      </c>
      <c r="J5889">
        <v>6.2</v>
      </c>
      <c r="K5889">
        <v>1550</v>
      </c>
      <c r="L5889">
        <v>10.75</v>
      </c>
      <c r="M5889">
        <v>0.63421828908554578</v>
      </c>
      <c r="N5889">
        <v>2687.5</v>
      </c>
      <c r="O5889" t="s">
        <v>714</v>
      </c>
      <c r="P5889" t="s">
        <v>715</v>
      </c>
      <c r="Q5889" t="s">
        <v>239</v>
      </c>
      <c r="R5889" t="s">
        <v>112</v>
      </c>
      <c r="S5889" t="s">
        <v>240</v>
      </c>
      <c r="T5889" t="s">
        <v>590</v>
      </c>
      <c r="U5889" t="s">
        <v>1189</v>
      </c>
      <c r="V5889">
        <f>YEAR(sales_order1[[#This Row],[date]])</f>
        <v>2022</v>
      </c>
      <c r="W5889" t="str">
        <f>TEXT(sales_order1[[#This Row],[date]], "Mmm")</f>
        <v>Jul</v>
      </c>
      <c r="X5889">
        <f>VALUE(TEXT(sales_order1[[#This Row],[date]], "D"))</f>
        <v>27</v>
      </c>
      <c r="Y5889">
        <v>30</v>
      </c>
    </row>
    <row r="5890" spans="1:25" x14ac:dyDescent="0.25">
      <c r="A5890" s="1">
        <v>44769</v>
      </c>
      <c r="B5890">
        <v>71487</v>
      </c>
      <c r="C5890" t="s">
        <v>19</v>
      </c>
      <c r="D5890" t="str">
        <f>VLOOKUP(sales_order1[[#This Row],[itemCode]],product_details3!B:C,2,0)</f>
        <v>MSTH100</v>
      </c>
      <c r="E5890" t="s">
        <v>20</v>
      </c>
      <c r="F5890" t="s">
        <v>21</v>
      </c>
      <c r="G5890">
        <v>50</v>
      </c>
      <c r="H5890">
        <v>26.25</v>
      </c>
      <c r="I5890">
        <v>1312.5</v>
      </c>
      <c r="J5890">
        <v>7.75</v>
      </c>
      <c r="K5890">
        <v>387.5</v>
      </c>
      <c r="L5890">
        <v>18.5</v>
      </c>
      <c r="M5890">
        <v>0.70476190476190481</v>
      </c>
      <c r="N5890">
        <v>925</v>
      </c>
      <c r="O5890" t="s">
        <v>771</v>
      </c>
      <c r="P5890" t="s">
        <v>772</v>
      </c>
      <c r="Q5890" t="s">
        <v>160</v>
      </c>
      <c r="R5890" t="s">
        <v>112</v>
      </c>
      <c r="S5890" t="s">
        <v>297</v>
      </c>
      <c r="T5890" t="s">
        <v>693</v>
      </c>
      <c r="U5890" t="s">
        <v>1189</v>
      </c>
      <c r="V5890">
        <f>YEAR(sales_order1[[#This Row],[date]])</f>
        <v>2022</v>
      </c>
      <c r="W5890" t="str">
        <f>TEXT(sales_order1[[#This Row],[date]], "Mmm")</f>
        <v>Jul</v>
      </c>
      <c r="X5890">
        <f>VALUE(TEXT(sales_order1[[#This Row],[date]], "D"))</f>
        <v>27</v>
      </c>
      <c r="Y5890">
        <v>30</v>
      </c>
    </row>
    <row r="5891" spans="1:25" x14ac:dyDescent="0.25">
      <c r="A5891" s="1">
        <v>44769</v>
      </c>
      <c r="B5891">
        <v>71488</v>
      </c>
      <c r="C5891" t="s">
        <v>115</v>
      </c>
      <c r="D5891" t="str">
        <f>VLOOKUP(sales_order1[[#This Row],[itemCode]],product_details3!B:C,2,0)</f>
        <v>SCRS30100</v>
      </c>
      <c r="E5891" t="s">
        <v>116</v>
      </c>
      <c r="F5891" t="s">
        <v>61</v>
      </c>
      <c r="G5891">
        <v>300</v>
      </c>
      <c r="H5891">
        <v>32.75</v>
      </c>
      <c r="I5891">
        <v>9825</v>
      </c>
      <c r="J5891">
        <v>11.25</v>
      </c>
      <c r="K5891">
        <v>3375</v>
      </c>
      <c r="L5891">
        <v>21.5</v>
      </c>
      <c r="M5891">
        <v>0.65648854961832059</v>
      </c>
      <c r="N5891">
        <v>6450</v>
      </c>
      <c r="O5891" t="s">
        <v>600</v>
      </c>
      <c r="P5891" t="s">
        <v>601</v>
      </c>
      <c r="Q5891" t="s">
        <v>100</v>
      </c>
      <c r="R5891" t="s">
        <v>40</v>
      </c>
      <c r="S5891" t="s">
        <v>101</v>
      </c>
      <c r="T5891" t="s">
        <v>602</v>
      </c>
      <c r="U5891" t="s">
        <v>1190</v>
      </c>
      <c r="V5891">
        <f>YEAR(sales_order1[[#This Row],[date]])</f>
        <v>2022</v>
      </c>
      <c r="W5891" t="str">
        <f>TEXT(sales_order1[[#This Row],[date]], "Mmm")</f>
        <v>Jul</v>
      </c>
      <c r="X5891">
        <f>VALUE(TEXT(sales_order1[[#This Row],[date]], "D"))</f>
        <v>27</v>
      </c>
      <c r="Y5891">
        <v>30</v>
      </c>
    </row>
    <row r="5892" spans="1:25" x14ac:dyDescent="0.25">
      <c r="A5892" s="1">
        <v>44769</v>
      </c>
      <c r="B5892">
        <v>71489</v>
      </c>
      <c r="C5892" t="s">
        <v>103</v>
      </c>
      <c r="D5892" t="str">
        <f>VLOOKUP(sales_order1[[#This Row],[itemCode]],product_details3!B:C,2,0)</f>
        <v>SCRT50</v>
      </c>
      <c r="E5892" t="s">
        <v>104</v>
      </c>
      <c r="F5892" t="s">
        <v>61</v>
      </c>
      <c r="G5892">
        <v>300</v>
      </c>
      <c r="H5892">
        <v>16.95</v>
      </c>
      <c r="I5892">
        <v>5085</v>
      </c>
      <c r="J5892">
        <v>5.2</v>
      </c>
      <c r="K5892">
        <v>1560</v>
      </c>
      <c r="L5892">
        <v>11.75</v>
      </c>
      <c r="M5892">
        <v>0.69321533923303835</v>
      </c>
      <c r="N5892">
        <v>3525</v>
      </c>
      <c r="O5892" t="s">
        <v>673</v>
      </c>
      <c r="P5892" t="s">
        <v>674</v>
      </c>
      <c r="Q5892" t="s">
        <v>71</v>
      </c>
      <c r="R5892" t="s">
        <v>72</v>
      </c>
      <c r="S5892" t="s">
        <v>73</v>
      </c>
      <c r="T5892" t="s">
        <v>675</v>
      </c>
      <c r="U5892" t="s">
        <v>1190</v>
      </c>
      <c r="V5892">
        <f>YEAR(sales_order1[[#This Row],[date]])</f>
        <v>2022</v>
      </c>
      <c r="W5892" t="str">
        <f>TEXT(sales_order1[[#This Row],[date]], "Mmm")</f>
        <v>Jul</v>
      </c>
      <c r="X5892">
        <f>VALUE(TEXT(sales_order1[[#This Row],[date]], "D"))</f>
        <v>27</v>
      </c>
      <c r="Y5892">
        <v>30</v>
      </c>
    </row>
    <row r="5893" spans="1:25" x14ac:dyDescent="0.25">
      <c r="A5893" s="1">
        <v>44769</v>
      </c>
      <c r="B5893">
        <v>71490</v>
      </c>
      <c r="C5893" t="s">
        <v>181</v>
      </c>
      <c r="D5893" t="str">
        <f>VLOOKUP(sales_order1[[#This Row],[itemCode]],product_details3!B:C,2,0)</f>
        <v>EXFP100</v>
      </c>
      <c r="E5893" t="s">
        <v>182</v>
      </c>
      <c r="F5893" t="s">
        <v>183</v>
      </c>
      <c r="G5893">
        <v>50</v>
      </c>
      <c r="H5893">
        <v>21.95</v>
      </c>
      <c r="I5893">
        <v>1097.5</v>
      </c>
      <c r="J5893">
        <v>8.1999999999999993</v>
      </c>
      <c r="K5893">
        <v>410</v>
      </c>
      <c r="L5893">
        <v>13.75</v>
      </c>
      <c r="M5893">
        <v>0.62642369020501143</v>
      </c>
      <c r="N5893">
        <v>687.5</v>
      </c>
      <c r="O5893" t="s">
        <v>69</v>
      </c>
      <c r="P5893" t="s">
        <v>70</v>
      </c>
      <c r="Q5893" t="s">
        <v>71</v>
      </c>
      <c r="R5893" t="s">
        <v>72</v>
      </c>
      <c r="S5893" t="s">
        <v>73</v>
      </c>
      <c r="T5893" t="s">
        <v>74</v>
      </c>
      <c r="U5893" t="s">
        <v>1190</v>
      </c>
      <c r="V5893">
        <f>YEAR(sales_order1[[#This Row],[date]])</f>
        <v>2022</v>
      </c>
      <c r="W5893" t="str">
        <f>TEXT(sales_order1[[#This Row],[date]], "Mmm")</f>
        <v>Jul</v>
      </c>
      <c r="X5893">
        <f>VALUE(TEXT(sales_order1[[#This Row],[date]], "D"))</f>
        <v>27</v>
      </c>
      <c r="Y5893">
        <v>30</v>
      </c>
    </row>
    <row r="5894" spans="1:25" x14ac:dyDescent="0.25">
      <c r="A5894" s="1">
        <v>44769</v>
      </c>
      <c r="B5894">
        <v>71491</v>
      </c>
      <c r="C5894" t="s">
        <v>43</v>
      </c>
      <c r="D5894" t="str">
        <f>VLOOKUP(sales_order1[[#This Row],[itemCode]],product_details3!B:C,2,0)</f>
        <v>CLNG200</v>
      </c>
      <c r="E5894" t="s">
        <v>44</v>
      </c>
      <c r="F5894" t="s">
        <v>45</v>
      </c>
      <c r="G5894">
        <v>250</v>
      </c>
      <c r="H5894">
        <v>21.25</v>
      </c>
      <c r="I5894">
        <v>5312.5</v>
      </c>
      <c r="J5894">
        <v>7.75</v>
      </c>
      <c r="K5894">
        <v>1937.5</v>
      </c>
      <c r="L5894">
        <v>13.5</v>
      </c>
      <c r="M5894">
        <v>0.63529411764705879</v>
      </c>
      <c r="N5894">
        <v>3375</v>
      </c>
      <c r="O5894" t="s">
        <v>648</v>
      </c>
      <c r="P5894" t="s">
        <v>649</v>
      </c>
      <c r="Q5894" t="s">
        <v>107</v>
      </c>
      <c r="R5894" t="s">
        <v>40</v>
      </c>
      <c r="S5894" t="s">
        <v>101</v>
      </c>
      <c r="T5894" t="s">
        <v>650</v>
      </c>
      <c r="U5894" t="s">
        <v>1190</v>
      </c>
      <c r="V5894">
        <f>YEAR(sales_order1[[#This Row],[date]])</f>
        <v>2022</v>
      </c>
      <c r="W5894" t="str">
        <f>TEXT(sales_order1[[#This Row],[date]], "Mmm")</f>
        <v>Jul</v>
      </c>
      <c r="X5894">
        <f>VALUE(TEXT(sales_order1[[#This Row],[date]], "D"))</f>
        <v>27</v>
      </c>
      <c r="Y5894">
        <v>30</v>
      </c>
    </row>
    <row r="5895" spans="1:25" x14ac:dyDescent="0.25">
      <c r="A5895" s="1">
        <v>44769</v>
      </c>
      <c r="B5895">
        <v>71492</v>
      </c>
      <c r="C5895" t="s">
        <v>315</v>
      </c>
      <c r="D5895" t="str">
        <f>VLOOKUP(sales_order1[[#This Row],[itemCode]],product_details3!B:C,2,0)</f>
        <v>EXFG50</v>
      </c>
      <c r="E5895" t="s">
        <v>316</v>
      </c>
      <c r="F5895" t="s">
        <v>183</v>
      </c>
      <c r="G5895">
        <v>50</v>
      </c>
      <c r="H5895">
        <v>15.75</v>
      </c>
      <c r="I5895">
        <v>787.5</v>
      </c>
      <c r="J5895">
        <v>5.45</v>
      </c>
      <c r="K5895">
        <v>272.5</v>
      </c>
      <c r="L5895">
        <v>10.3</v>
      </c>
      <c r="M5895">
        <v>0.65396825396825398</v>
      </c>
      <c r="N5895">
        <v>515</v>
      </c>
      <c r="O5895" t="s">
        <v>866</v>
      </c>
      <c r="P5895" t="s">
        <v>867</v>
      </c>
      <c r="Q5895" t="s">
        <v>271</v>
      </c>
      <c r="R5895" t="s">
        <v>56</v>
      </c>
      <c r="S5895" t="s">
        <v>192</v>
      </c>
      <c r="T5895" t="s">
        <v>453</v>
      </c>
      <c r="U5895" t="s">
        <v>1191</v>
      </c>
      <c r="V5895">
        <f>YEAR(sales_order1[[#This Row],[date]])</f>
        <v>2022</v>
      </c>
      <c r="W5895" t="str">
        <f>TEXT(sales_order1[[#This Row],[date]], "Mmm")</f>
        <v>Jul</v>
      </c>
      <c r="X5895">
        <f>VALUE(TEXT(sales_order1[[#This Row],[date]], "D"))</f>
        <v>27</v>
      </c>
      <c r="Y5895">
        <v>30</v>
      </c>
    </row>
    <row r="5896" spans="1:25" x14ac:dyDescent="0.25">
      <c r="A5896" s="1">
        <v>44769</v>
      </c>
      <c r="B5896">
        <v>71493</v>
      </c>
      <c r="C5896" t="s">
        <v>103</v>
      </c>
      <c r="D5896" t="str">
        <f>VLOOKUP(sales_order1[[#This Row],[itemCode]],product_details3!B:C,2,0)</f>
        <v>SCRT50</v>
      </c>
      <c r="E5896" t="s">
        <v>104</v>
      </c>
      <c r="F5896" t="s">
        <v>61</v>
      </c>
      <c r="G5896">
        <v>350</v>
      </c>
      <c r="H5896">
        <v>16.95</v>
      </c>
      <c r="I5896">
        <v>5932.5</v>
      </c>
      <c r="J5896">
        <v>5.2</v>
      </c>
      <c r="K5896">
        <v>1820</v>
      </c>
      <c r="L5896">
        <v>11.75</v>
      </c>
      <c r="M5896">
        <v>0.69321533923303835</v>
      </c>
      <c r="N5896">
        <v>4112.5</v>
      </c>
      <c r="O5896" t="s">
        <v>22</v>
      </c>
      <c r="P5896" t="s">
        <v>23</v>
      </c>
      <c r="Q5896" t="s">
        <v>24</v>
      </c>
      <c r="R5896" t="s">
        <v>25</v>
      </c>
      <c r="S5896" t="s">
        <v>26</v>
      </c>
      <c r="T5896" t="s">
        <v>27</v>
      </c>
      <c r="U5896" t="s">
        <v>1191</v>
      </c>
      <c r="V5896">
        <f>YEAR(sales_order1[[#This Row],[date]])</f>
        <v>2022</v>
      </c>
      <c r="W5896" t="str">
        <f>TEXT(sales_order1[[#This Row],[date]], "Mmm")</f>
        <v>Jul</v>
      </c>
      <c r="X5896">
        <f>VALUE(TEXT(sales_order1[[#This Row],[date]], "D"))</f>
        <v>27</v>
      </c>
      <c r="Y5896">
        <v>30</v>
      </c>
    </row>
    <row r="5897" spans="1:25" x14ac:dyDescent="0.25">
      <c r="A5897" s="1">
        <v>44769</v>
      </c>
      <c r="B5897">
        <v>71494</v>
      </c>
      <c r="C5897" t="s">
        <v>436</v>
      </c>
      <c r="D5897" t="str">
        <f>VLOOKUP(sales_order1[[#This Row],[itemCode]],product_details3!B:C,2,0)</f>
        <v>TNRH100</v>
      </c>
      <c r="E5897" t="s">
        <v>437</v>
      </c>
      <c r="F5897" t="s">
        <v>124</v>
      </c>
      <c r="G5897">
        <v>200</v>
      </c>
      <c r="H5897">
        <v>10.5</v>
      </c>
      <c r="I5897">
        <v>2100</v>
      </c>
      <c r="J5897">
        <v>3.3</v>
      </c>
      <c r="K5897">
        <v>660</v>
      </c>
      <c r="L5897">
        <v>7.2</v>
      </c>
      <c r="M5897">
        <v>0.68571428571428572</v>
      </c>
      <c r="N5897">
        <v>1440</v>
      </c>
      <c r="O5897" t="s">
        <v>773</v>
      </c>
      <c r="P5897" t="s">
        <v>774</v>
      </c>
      <c r="Q5897" t="s">
        <v>239</v>
      </c>
      <c r="R5897" t="s">
        <v>112</v>
      </c>
      <c r="S5897" t="s">
        <v>368</v>
      </c>
      <c r="T5897" t="s">
        <v>599</v>
      </c>
      <c r="U5897" t="s">
        <v>1189</v>
      </c>
      <c r="V5897">
        <f>YEAR(sales_order1[[#This Row],[date]])</f>
        <v>2022</v>
      </c>
      <c r="W5897" t="str">
        <f>TEXT(sales_order1[[#This Row],[date]], "Mmm")</f>
        <v>Jul</v>
      </c>
      <c r="X5897">
        <f>VALUE(TEXT(sales_order1[[#This Row],[date]], "D"))</f>
        <v>27</v>
      </c>
      <c r="Y5897">
        <v>30</v>
      </c>
    </row>
    <row r="5898" spans="1:25" x14ac:dyDescent="0.25">
      <c r="A5898" s="1">
        <v>44769</v>
      </c>
      <c r="B5898">
        <v>71495</v>
      </c>
      <c r="C5898" t="s">
        <v>194</v>
      </c>
      <c r="D5898" t="str">
        <f>VLOOKUP(sales_order1[[#This Row],[itemCode]],product_details3!B:C,2,0)</f>
        <v>CLNG150</v>
      </c>
      <c r="E5898" t="s">
        <v>195</v>
      </c>
      <c r="F5898" t="s">
        <v>45</v>
      </c>
      <c r="G5898">
        <v>200</v>
      </c>
      <c r="H5898">
        <v>12.75</v>
      </c>
      <c r="I5898">
        <v>2550</v>
      </c>
      <c r="J5898">
        <v>4.45</v>
      </c>
      <c r="K5898">
        <v>890</v>
      </c>
      <c r="L5898">
        <v>8.3000000000000007</v>
      </c>
      <c r="M5898">
        <v>0.65098039215686276</v>
      </c>
      <c r="N5898">
        <v>1660</v>
      </c>
      <c r="O5898" t="s">
        <v>184</v>
      </c>
      <c r="P5898" t="s">
        <v>185</v>
      </c>
      <c r="Q5898" t="s">
        <v>186</v>
      </c>
      <c r="R5898" t="s">
        <v>112</v>
      </c>
      <c r="S5898" t="s">
        <v>187</v>
      </c>
      <c r="T5898" t="s">
        <v>188</v>
      </c>
      <c r="U5898" t="s">
        <v>1189</v>
      </c>
      <c r="V5898">
        <f>YEAR(sales_order1[[#This Row],[date]])</f>
        <v>2022</v>
      </c>
      <c r="W5898" t="str">
        <f>TEXT(sales_order1[[#This Row],[date]], "Mmm")</f>
        <v>Jul</v>
      </c>
      <c r="X5898">
        <f>VALUE(TEXT(sales_order1[[#This Row],[date]], "D"))</f>
        <v>27</v>
      </c>
      <c r="Y5898">
        <v>30</v>
      </c>
    </row>
    <row r="5899" spans="1:25" x14ac:dyDescent="0.25">
      <c r="A5899" s="1">
        <v>44769</v>
      </c>
      <c r="B5899">
        <v>71496</v>
      </c>
      <c r="C5899" t="s">
        <v>386</v>
      </c>
      <c r="D5899" t="str">
        <f>VLOOKUP(sales_order1[[#This Row],[itemCode]],product_details3!B:C,2,0)</f>
        <v>EXFC100</v>
      </c>
      <c r="E5899" t="s">
        <v>387</v>
      </c>
      <c r="F5899" t="s">
        <v>183</v>
      </c>
      <c r="G5899">
        <v>50</v>
      </c>
      <c r="H5899">
        <v>24.65</v>
      </c>
      <c r="I5899">
        <v>1232.5</v>
      </c>
      <c r="J5899">
        <v>9.5500000000000007</v>
      </c>
      <c r="K5899">
        <v>477.5</v>
      </c>
      <c r="L5899">
        <v>15.1</v>
      </c>
      <c r="M5899">
        <v>0.61257606490872218</v>
      </c>
      <c r="N5899">
        <v>755</v>
      </c>
      <c r="O5899" t="s">
        <v>646</v>
      </c>
      <c r="P5899" t="s">
        <v>647</v>
      </c>
      <c r="Q5899" t="s">
        <v>107</v>
      </c>
      <c r="R5899" t="s">
        <v>40</v>
      </c>
      <c r="S5899" t="s">
        <v>101</v>
      </c>
      <c r="T5899" t="s">
        <v>483</v>
      </c>
      <c r="U5899" t="s">
        <v>1190</v>
      </c>
      <c r="V5899">
        <f>YEAR(sales_order1[[#This Row],[date]])</f>
        <v>2022</v>
      </c>
      <c r="W5899" t="str">
        <f>TEXT(sales_order1[[#This Row],[date]], "Mmm")</f>
        <v>Jul</v>
      </c>
      <c r="X5899">
        <f>VALUE(TEXT(sales_order1[[#This Row],[date]], "D"))</f>
        <v>27</v>
      </c>
      <c r="Y5899">
        <v>30</v>
      </c>
    </row>
    <row r="5900" spans="1:25" x14ac:dyDescent="0.25">
      <c r="A5900" s="1">
        <v>44770</v>
      </c>
      <c r="B5900">
        <v>71497</v>
      </c>
      <c r="C5900" t="s">
        <v>35</v>
      </c>
      <c r="D5900" t="str">
        <f>VLOOKUP(sales_order1[[#This Row],[itemCode]],product_details3!B:C,2,0)</f>
        <v>SRMA30</v>
      </c>
      <c r="E5900" t="s">
        <v>36</v>
      </c>
      <c r="F5900" t="s">
        <v>30</v>
      </c>
      <c r="G5900">
        <v>100</v>
      </c>
      <c r="H5900">
        <v>26.2</v>
      </c>
      <c r="I5900">
        <v>2620</v>
      </c>
      <c r="J5900">
        <v>9.4</v>
      </c>
      <c r="K5900">
        <v>940</v>
      </c>
      <c r="L5900">
        <v>16.8</v>
      </c>
      <c r="M5900">
        <v>0.6412213740458016</v>
      </c>
      <c r="N5900">
        <v>1680</v>
      </c>
      <c r="O5900" t="s">
        <v>454</v>
      </c>
      <c r="P5900" t="s">
        <v>455</v>
      </c>
      <c r="Q5900" t="s">
        <v>71</v>
      </c>
      <c r="R5900" t="s">
        <v>72</v>
      </c>
      <c r="S5900" t="s">
        <v>73</v>
      </c>
      <c r="T5900" t="s">
        <v>456</v>
      </c>
      <c r="U5900" t="s">
        <v>1190</v>
      </c>
      <c r="V5900">
        <f>YEAR(sales_order1[[#This Row],[date]])</f>
        <v>2022</v>
      </c>
      <c r="W5900" t="str">
        <f>TEXT(sales_order1[[#This Row],[date]], "Mmm")</f>
        <v>Jul</v>
      </c>
      <c r="X5900">
        <f>VALUE(TEXT(sales_order1[[#This Row],[date]], "D"))</f>
        <v>28</v>
      </c>
      <c r="Y5900">
        <v>30</v>
      </c>
    </row>
    <row r="5901" spans="1:25" x14ac:dyDescent="0.25">
      <c r="A5901" s="1">
        <v>44770</v>
      </c>
      <c r="B5901">
        <v>71498</v>
      </c>
      <c r="C5901" t="s">
        <v>19</v>
      </c>
      <c r="D5901" t="str">
        <f>VLOOKUP(sales_order1[[#This Row],[itemCode]],product_details3!B:C,2,0)</f>
        <v>MSTH100</v>
      </c>
      <c r="E5901" t="s">
        <v>20</v>
      </c>
      <c r="F5901" t="s">
        <v>21</v>
      </c>
      <c r="G5901">
        <v>150</v>
      </c>
      <c r="H5901">
        <v>26.25</v>
      </c>
      <c r="I5901">
        <v>3937.5</v>
      </c>
      <c r="J5901">
        <v>7.75</v>
      </c>
      <c r="K5901">
        <v>1162.5</v>
      </c>
      <c r="L5901">
        <v>18.5</v>
      </c>
      <c r="M5901">
        <v>0.70476190476190481</v>
      </c>
      <c r="N5901">
        <v>2775</v>
      </c>
      <c r="O5901" t="s">
        <v>163</v>
      </c>
      <c r="P5901" t="s">
        <v>164</v>
      </c>
      <c r="Q5901" t="s">
        <v>146</v>
      </c>
      <c r="R5901" t="s">
        <v>112</v>
      </c>
      <c r="S5901" t="s">
        <v>165</v>
      </c>
      <c r="T5901" t="s">
        <v>166</v>
      </c>
      <c r="U5901" t="s">
        <v>1189</v>
      </c>
      <c r="V5901">
        <f>YEAR(sales_order1[[#This Row],[date]])</f>
        <v>2022</v>
      </c>
      <c r="W5901" t="str">
        <f>TEXT(sales_order1[[#This Row],[date]], "Mmm")</f>
        <v>Jul</v>
      </c>
      <c r="X5901">
        <f>VALUE(TEXT(sales_order1[[#This Row],[date]], "D"))</f>
        <v>28</v>
      </c>
      <c r="Y5901">
        <v>30</v>
      </c>
    </row>
    <row r="5902" spans="1:25" x14ac:dyDescent="0.25">
      <c r="A5902" s="1">
        <v>44770</v>
      </c>
      <c r="B5902">
        <v>71499</v>
      </c>
      <c r="C5902" t="s">
        <v>51</v>
      </c>
      <c r="D5902" t="str">
        <f>VLOOKUP(sales_order1[[#This Row],[itemCode]],product_details3!B:C,2,0)</f>
        <v>MSTH50</v>
      </c>
      <c r="E5902" t="s">
        <v>52</v>
      </c>
      <c r="F5902" t="s">
        <v>21</v>
      </c>
      <c r="G5902">
        <v>250</v>
      </c>
      <c r="H5902">
        <v>15.75</v>
      </c>
      <c r="I5902">
        <v>3937.5</v>
      </c>
      <c r="J5902">
        <v>4.45</v>
      </c>
      <c r="K5902">
        <v>1112.5</v>
      </c>
      <c r="L5902">
        <v>11.3</v>
      </c>
      <c r="M5902">
        <v>0.71746031746031746</v>
      </c>
      <c r="N5902">
        <v>2825</v>
      </c>
      <c r="O5902" t="s">
        <v>691</v>
      </c>
      <c r="P5902" t="s">
        <v>692</v>
      </c>
      <c r="Q5902" t="s">
        <v>160</v>
      </c>
      <c r="R5902" t="s">
        <v>112</v>
      </c>
      <c r="S5902" t="s">
        <v>297</v>
      </c>
      <c r="T5902" t="s">
        <v>693</v>
      </c>
      <c r="U5902" t="s">
        <v>1189</v>
      </c>
      <c r="V5902">
        <f>YEAR(sales_order1[[#This Row],[date]])</f>
        <v>2022</v>
      </c>
      <c r="W5902" t="str">
        <f>TEXT(sales_order1[[#This Row],[date]], "Mmm")</f>
        <v>Jul</v>
      </c>
      <c r="X5902">
        <f>VALUE(TEXT(sales_order1[[#This Row],[date]], "D"))</f>
        <v>28</v>
      </c>
      <c r="Y5902">
        <v>30</v>
      </c>
    </row>
    <row r="5903" spans="1:25" x14ac:dyDescent="0.25">
      <c r="A5903" s="1">
        <v>44770</v>
      </c>
      <c r="B5903">
        <v>71500</v>
      </c>
      <c r="C5903" t="s">
        <v>86</v>
      </c>
      <c r="D5903" t="str">
        <f>VLOOKUP(sales_order1[[#This Row],[itemCode]],product_details3!B:C,2,0)</f>
        <v>SRMH30</v>
      </c>
      <c r="E5903" t="s">
        <v>87</v>
      </c>
      <c r="F5903" t="s">
        <v>30</v>
      </c>
      <c r="G5903">
        <v>100</v>
      </c>
      <c r="H5903">
        <v>21</v>
      </c>
      <c r="I5903">
        <v>2100</v>
      </c>
      <c r="J5903">
        <v>6.6</v>
      </c>
      <c r="K5903">
        <v>660</v>
      </c>
      <c r="L5903">
        <v>14.4</v>
      </c>
      <c r="M5903">
        <v>0.68571428571428572</v>
      </c>
      <c r="N5903">
        <v>1440</v>
      </c>
      <c r="O5903" t="s">
        <v>837</v>
      </c>
      <c r="P5903" t="s">
        <v>838</v>
      </c>
      <c r="Q5903" t="s">
        <v>71</v>
      </c>
      <c r="R5903" t="s">
        <v>72</v>
      </c>
      <c r="S5903" t="s">
        <v>73</v>
      </c>
      <c r="T5903" t="s">
        <v>74</v>
      </c>
      <c r="U5903" t="s">
        <v>1190</v>
      </c>
      <c r="V5903">
        <f>YEAR(sales_order1[[#This Row],[date]])</f>
        <v>2022</v>
      </c>
      <c r="W5903" t="str">
        <f>TEXT(sales_order1[[#This Row],[date]], "Mmm")</f>
        <v>Jul</v>
      </c>
      <c r="X5903">
        <f>VALUE(TEXT(sales_order1[[#This Row],[date]], "D"))</f>
        <v>28</v>
      </c>
      <c r="Y5903">
        <v>30</v>
      </c>
    </row>
    <row r="5904" spans="1:25" x14ac:dyDescent="0.25">
      <c r="A5904" s="1">
        <v>44770</v>
      </c>
      <c r="B5904">
        <v>71501</v>
      </c>
      <c r="C5904" t="s">
        <v>305</v>
      </c>
      <c r="D5904" t="str">
        <f>VLOOKUP(sales_order1[[#This Row],[itemCode]],product_details3!B:C,2,0)</f>
        <v>SRMA15</v>
      </c>
      <c r="E5904" t="s">
        <v>306</v>
      </c>
      <c r="F5904" t="s">
        <v>30</v>
      </c>
      <c r="G5904">
        <v>100</v>
      </c>
      <c r="H5904">
        <v>19.649999999999999</v>
      </c>
      <c r="I5904">
        <v>1965</v>
      </c>
      <c r="J5904">
        <v>7.55</v>
      </c>
      <c r="K5904">
        <v>755</v>
      </c>
      <c r="L5904">
        <v>12.1</v>
      </c>
      <c r="M5904">
        <v>0.61577608142493634</v>
      </c>
      <c r="N5904">
        <v>1210</v>
      </c>
      <c r="O5904" t="s">
        <v>487</v>
      </c>
      <c r="P5904" t="s">
        <v>488</v>
      </c>
      <c r="Q5904" t="s">
        <v>48</v>
      </c>
      <c r="R5904" t="s">
        <v>25</v>
      </c>
      <c r="S5904" t="s">
        <v>286</v>
      </c>
      <c r="T5904" t="s">
        <v>489</v>
      </c>
      <c r="U5904" t="s">
        <v>1191</v>
      </c>
      <c r="V5904">
        <f>YEAR(sales_order1[[#This Row],[date]])</f>
        <v>2022</v>
      </c>
      <c r="W5904" t="str">
        <f>TEXT(sales_order1[[#This Row],[date]], "Mmm")</f>
        <v>Jul</v>
      </c>
      <c r="X5904">
        <f>VALUE(TEXT(sales_order1[[#This Row],[date]], "D"))</f>
        <v>28</v>
      </c>
      <c r="Y5904">
        <v>30</v>
      </c>
    </row>
    <row r="5905" spans="1:25" x14ac:dyDescent="0.25">
      <c r="A5905" s="1">
        <v>44770</v>
      </c>
      <c r="B5905">
        <v>71502</v>
      </c>
      <c r="C5905" t="s">
        <v>194</v>
      </c>
      <c r="D5905" t="str">
        <f>VLOOKUP(sales_order1[[#This Row],[itemCode]],product_details3!B:C,2,0)</f>
        <v>CLNG150</v>
      </c>
      <c r="E5905" t="s">
        <v>195</v>
      </c>
      <c r="F5905" t="s">
        <v>45</v>
      </c>
      <c r="G5905">
        <v>250</v>
      </c>
      <c r="H5905">
        <v>12.75</v>
      </c>
      <c r="I5905">
        <v>3187.5</v>
      </c>
      <c r="J5905">
        <v>4.45</v>
      </c>
      <c r="K5905">
        <v>1112.5</v>
      </c>
      <c r="L5905">
        <v>8.3000000000000007</v>
      </c>
      <c r="M5905">
        <v>0.65098039215686276</v>
      </c>
      <c r="N5905">
        <v>2075</v>
      </c>
      <c r="O5905" t="s">
        <v>585</v>
      </c>
      <c r="P5905" t="s">
        <v>586</v>
      </c>
      <c r="Q5905" t="s">
        <v>64</v>
      </c>
      <c r="R5905" t="s">
        <v>40</v>
      </c>
      <c r="S5905" t="s">
        <v>65</v>
      </c>
      <c r="T5905" t="s">
        <v>587</v>
      </c>
      <c r="U5905" t="s">
        <v>1190</v>
      </c>
      <c r="V5905">
        <f>YEAR(sales_order1[[#This Row],[date]])</f>
        <v>2022</v>
      </c>
      <c r="W5905" t="str">
        <f>TEXT(sales_order1[[#This Row],[date]], "Mmm")</f>
        <v>Jul</v>
      </c>
      <c r="X5905">
        <f>VALUE(TEXT(sales_order1[[#This Row],[date]], "D"))</f>
        <v>28</v>
      </c>
      <c r="Y5905">
        <v>30</v>
      </c>
    </row>
    <row r="5906" spans="1:25" x14ac:dyDescent="0.25">
      <c r="A5906" s="1">
        <v>44770</v>
      </c>
      <c r="B5906">
        <v>71503</v>
      </c>
      <c r="C5906" t="s">
        <v>51</v>
      </c>
      <c r="D5906" t="str">
        <f>VLOOKUP(sales_order1[[#This Row],[itemCode]],product_details3!B:C,2,0)</f>
        <v>MSTH50</v>
      </c>
      <c r="E5906" t="s">
        <v>52</v>
      </c>
      <c r="F5906" t="s">
        <v>21</v>
      </c>
      <c r="G5906">
        <v>100</v>
      </c>
      <c r="H5906">
        <v>15.75</v>
      </c>
      <c r="I5906">
        <v>1575</v>
      </c>
      <c r="J5906">
        <v>4.45</v>
      </c>
      <c r="K5906">
        <v>445</v>
      </c>
      <c r="L5906">
        <v>11.3</v>
      </c>
      <c r="M5906">
        <v>0.71746031746031746</v>
      </c>
      <c r="N5906">
        <v>1130</v>
      </c>
      <c r="O5906" t="s">
        <v>75</v>
      </c>
      <c r="P5906" t="s">
        <v>76</v>
      </c>
      <c r="Q5906" t="s">
        <v>77</v>
      </c>
      <c r="R5906" t="s">
        <v>72</v>
      </c>
      <c r="S5906" t="s">
        <v>78</v>
      </c>
      <c r="T5906" t="s">
        <v>79</v>
      </c>
      <c r="U5906" t="s">
        <v>1190</v>
      </c>
      <c r="V5906">
        <f>YEAR(sales_order1[[#This Row],[date]])</f>
        <v>2022</v>
      </c>
      <c r="W5906" t="str">
        <f>TEXT(sales_order1[[#This Row],[date]], "Mmm")</f>
        <v>Jul</v>
      </c>
      <c r="X5906">
        <f>VALUE(TEXT(sales_order1[[#This Row],[date]], "D"))</f>
        <v>28</v>
      </c>
      <c r="Y5906">
        <v>30</v>
      </c>
    </row>
    <row r="5907" spans="1:25" x14ac:dyDescent="0.25">
      <c r="A5907" s="1">
        <v>44770</v>
      </c>
      <c r="B5907">
        <v>71504</v>
      </c>
      <c r="C5907" t="s">
        <v>19</v>
      </c>
      <c r="D5907" t="str">
        <f>VLOOKUP(sales_order1[[#This Row],[itemCode]],product_details3!B:C,2,0)</f>
        <v>MSTH100</v>
      </c>
      <c r="E5907" t="s">
        <v>20</v>
      </c>
      <c r="F5907" t="s">
        <v>21</v>
      </c>
      <c r="G5907">
        <v>250</v>
      </c>
      <c r="H5907">
        <v>26.25</v>
      </c>
      <c r="I5907">
        <v>6562.5</v>
      </c>
      <c r="J5907">
        <v>7.75</v>
      </c>
      <c r="K5907">
        <v>1937.5</v>
      </c>
      <c r="L5907">
        <v>18.5</v>
      </c>
      <c r="M5907">
        <v>0.70476190476190481</v>
      </c>
      <c r="N5907">
        <v>4625</v>
      </c>
      <c r="O5907" t="s">
        <v>868</v>
      </c>
      <c r="P5907" t="s">
        <v>869</v>
      </c>
      <c r="Q5907" t="s">
        <v>55</v>
      </c>
      <c r="R5907" t="s">
        <v>56</v>
      </c>
      <c r="S5907" t="s">
        <v>225</v>
      </c>
      <c r="T5907" t="s">
        <v>226</v>
      </c>
      <c r="U5907" t="s">
        <v>1191</v>
      </c>
      <c r="V5907">
        <f>YEAR(sales_order1[[#This Row],[date]])</f>
        <v>2022</v>
      </c>
      <c r="W5907" t="str">
        <f>TEXT(sales_order1[[#This Row],[date]], "Mmm")</f>
        <v>Jul</v>
      </c>
      <c r="X5907">
        <f>VALUE(TEXT(sales_order1[[#This Row],[date]], "D"))</f>
        <v>28</v>
      </c>
      <c r="Y5907">
        <v>30</v>
      </c>
    </row>
    <row r="5908" spans="1:25" x14ac:dyDescent="0.25">
      <c r="A5908" s="1">
        <v>44770</v>
      </c>
      <c r="B5908">
        <v>71505</v>
      </c>
      <c r="C5908" t="s">
        <v>149</v>
      </c>
      <c r="D5908" t="str">
        <f>VLOOKUP(sales_order1[[#This Row],[itemCode]],product_details3!B:C,2,0)</f>
        <v>MKRW80</v>
      </c>
      <c r="E5908" t="s">
        <v>150</v>
      </c>
      <c r="F5908" t="s">
        <v>151</v>
      </c>
      <c r="G5908">
        <v>150</v>
      </c>
      <c r="H5908">
        <v>14.65</v>
      </c>
      <c r="I5908">
        <v>2197.5</v>
      </c>
      <c r="J5908">
        <v>6.55</v>
      </c>
      <c r="K5908">
        <v>982.5</v>
      </c>
      <c r="L5908">
        <v>8.1</v>
      </c>
      <c r="M5908">
        <v>0.55290102389078488</v>
      </c>
      <c r="N5908">
        <v>1215</v>
      </c>
      <c r="O5908" t="s">
        <v>430</v>
      </c>
      <c r="P5908" t="s">
        <v>431</v>
      </c>
      <c r="Q5908" t="s">
        <v>218</v>
      </c>
      <c r="R5908" t="s">
        <v>40</v>
      </c>
      <c r="S5908" t="s">
        <v>432</v>
      </c>
      <c r="T5908" t="s">
        <v>433</v>
      </c>
      <c r="U5908" t="s">
        <v>1190</v>
      </c>
      <c r="V5908">
        <f>YEAR(sales_order1[[#This Row],[date]])</f>
        <v>2022</v>
      </c>
      <c r="W5908" t="str">
        <f>TEXT(sales_order1[[#This Row],[date]], "Mmm")</f>
        <v>Jul</v>
      </c>
      <c r="X5908">
        <f>VALUE(TEXT(sales_order1[[#This Row],[date]], "D"))</f>
        <v>28</v>
      </c>
      <c r="Y5908">
        <v>30</v>
      </c>
    </row>
    <row r="5909" spans="1:25" x14ac:dyDescent="0.25">
      <c r="A5909" s="1">
        <v>44770</v>
      </c>
      <c r="B5909">
        <v>71506</v>
      </c>
      <c r="C5909" t="s">
        <v>43</v>
      </c>
      <c r="D5909" t="str">
        <f>VLOOKUP(sales_order1[[#This Row],[itemCode]],product_details3!B:C,2,0)</f>
        <v>CLNG200</v>
      </c>
      <c r="E5909" t="s">
        <v>44</v>
      </c>
      <c r="F5909" t="s">
        <v>45</v>
      </c>
      <c r="G5909">
        <v>50</v>
      </c>
      <c r="H5909">
        <v>21.25</v>
      </c>
      <c r="I5909">
        <v>1062.5</v>
      </c>
      <c r="J5909">
        <v>7.75</v>
      </c>
      <c r="K5909">
        <v>387.5</v>
      </c>
      <c r="L5909">
        <v>13.5</v>
      </c>
      <c r="M5909">
        <v>0.63529411764705879</v>
      </c>
      <c r="N5909">
        <v>675</v>
      </c>
      <c r="O5909" t="s">
        <v>269</v>
      </c>
      <c r="P5909" t="s">
        <v>270</v>
      </c>
      <c r="Q5909" t="s">
        <v>271</v>
      </c>
      <c r="R5909" t="s">
        <v>56</v>
      </c>
      <c r="S5909" t="s">
        <v>192</v>
      </c>
      <c r="T5909" t="s">
        <v>272</v>
      </c>
      <c r="U5909" t="s">
        <v>1191</v>
      </c>
      <c r="V5909">
        <f>YEAR(sales_order1[[#This Row],[date]])</f>
        <v>2022</v>
      </c>
      <c r="W5909" t="str">
        <f>TEXT(sales_order1[[#This Row],[date]], "Mmm")</f>
        <v>Jul</v>
      </c>
      <c r="X5909">
        <f>VALUE(TEXT(sales_order1[[#This Row],[date]], "D"))</f>
        <v>28</v>
      </c>
      <c r="Y5909">
        <v>30</v>
      </c>
    </row>
    <row r="5910" spans="1:25" x14ac:dyDescent="0.25">
      <c r="A5910" s="1">
        <v>44770</v>
      </c>
      <c r="B5910">
        <v>71507</v>
      </c>
      <c r="C5910" t="s">
        <v>256</v>
      </c>
      <c r="D5910" t="str">
        <f>VLOOKUP(sales_order1[[#This Row],[itemCode]],product_details3!B:C,2,0)</f>
        <v>MSKC50</v>
      </c>
      <c r="E5910" t="s">
        <v>257</v>
      </c>
      <c r="F5910" t="s">
        <v>137</v>
      </c>
      <c r="G5910">
        <v>250</v>
      </c>
      <c r="H5910">
        <v>11.95</v>
      </c>
      <c r="I5910">
        <v>2987.5</v>
      </c>
      <c r="J5910">
        <v>5.2</v>
      </c>
      <c r="K5910">
        <v>1300</v>
      </c>
      <c r="L5910">
        <v>6.75</v>
      </c>
      <c r="M5910">
        <v>0.56485355648535562</v>
      </c>
      <c r="N5910">
        <v>1687.5</v>
      </c>
      <c r="O5910" t="s">
        <v>856</v>
      </c>
      <c r="P5910" t="s">
        <v>857</v>
      </c>
      <c r="Q5910" t="s">
        <v>186</v>
      </c>
      <c r="R5910" t="s">
        <v>112</v>
      </c>
      <c r="S5910" t="s">
        <v>187</v>
      </c>
      <c r="T5910" t="s">
        <v>760</v>
      </c>
      <c r="U5910" t="s">
        <v>1189</v>
      </c>
      <c r="V5910">
        <f>YEAR(sales_order1[[#This Row],[date]])</f>
        <v>2022</v>
      </c>
      <c r="W5910" t="str">
        <f>TEXT(sales_order1[[#This Row],[date]], "Mmm")</f>
        <v>Jul</v>
      </c>
      <c r="X5910">
        <f>VALUE(TEXT(sales_order1[[#This Row],[date]], "D"))</f>
        <v>28</v>
      </c>
      <c r="Y5910">
        <v>30</v>
      </c>
    </row>
    <row r="5911" spans="1:25" x14ac:dyDescent="0.25">
      <c r="A5911" s="1">
        <v>44770</v>
      </c>
      <c r="B5911">
        <v>71508</v>
      </c>
      <c r="C5911" t="s">
        <v>51</v>
      </c>
      <c r="D5911" t="str">
        <f>VLOOKUP(sales_order1[[#This Row],[itemCode]],product_details3!B:C,2,0)</f>
        <v>MSTH50</v>
      </c>
      <c r="E5911" t="s">
        <v>52</v>
      </c>
      <c r="F5911" t="s">
        <v>21</v>
      </c>
      <c r="G5911">
        <v>250</v>
      </c>
      <c r="H5911">
        <v>15.75</v>
      </c>
      <c r="I5911">
        <v>3937.5</v>
      </c>
      <c r="J5911">
        <v>4.45</v>
      </c>
      <c r="K5911">
        <v>1112.5</v>
      </c>
      <c r="L5911">
        <v>11.3</v>
      </c>
      <c r="M5911">
        <v>0.71746031746031746</v>
      </c>
      <c r="N5911">
        <v>2825</v>
      </c>
      <c r="O5911" t="s">
        <v>712</v>
      </c>
      <c r="P5911" t="s">
        <v>713</v>
      </c>
      <c r="Q5911" t="s">
        <v>218</v>
      </c>
      <c r="R5911" t="s">
        <v>40</v>
      </c>
      <c r="S5911" t="s">
        <v>219</v>
      </c>
      <c r="T5911" t="s">
        <v>575</v>
      </c>
      <c r="U5911" t="s">
        <v>1190</v>
      </c>
      <c r="V5911">
        <f>YEAR(sales_order1[[#This Row],[date]])</f>
        <v>2022</v>
      </c>
      <c r="W5911" t="str">
        <f>TEXT(sales_order1[[#This Row],[date]], "Mmm")</f>
        <v>Jul</v>
      </c>
      <c r="X5911">
        <f>VALUE(TEXT(sales_order1[[#This Row],[date]], "D"))</f>
        <v>28</v>
      </c>
      <c r="Y5911">
        <v>30</v>
      </c>
    </row>
    <row r="5912" spans="1:25" x14ac:dyDescent="0.25">
      <c r="A5912" s="1">
        <v>44770</v>
      </c>
      <c r="B5912">
        <v>71509</v>
      </c>
      <c r="C5912" t="s">
        <v>135</v>
      </c>
      <c r="D5912" t="str">
        <f>VLOOKUP(sales_order1[[#This Row],[itemCode]],product_details3!B:C,2,0)</f>
        <v>MSKSH</v>
      </c>
      <c r="E5912" t="s">
        <v>136</v>
      </c>
      <c r="F5912" t="s">
        <v>137</v>
      </c>
      <c r="G5912">
        <v>300</v>
      </c>
      <c r="H5912">
        <v>18.75</v>
      </c>
      <c r="I5912">
        <v>5625</v>
      </c>
      <c r="J5912">
        <v>7.45</v>
      </c>
      <c r="K5912">
        <v>2235</v>
      </c>
      <c r="L5912">
        <v>11.3</v>
      </c>
      <c r="M5912">
        <v>0.60266666666666668</v>
      </c>
      <c r="N5912">
        <v>3390</v>
      </c>
      <c r="O5912" t="s">
        <v>514</v>
      </c>
      <c r="P5912" t="s">
        <v>515</v>
      </c>
      <c r="Q5912" t="s">
        <v>64</v>
      </c>
      <c r="R5912" t="s">
        <v>40</v>
      </c>
      <c r="S5912" t="s">
        <v>84</v>
      </c>
      <c r="T5912" t="s">
        <v>419</v>
      </c>
      <c r="U5912" t="s">
        <v>1189</v>
      </c>
      <c r="V5912">
        <f>YEAR(sales_order1[[#This Row],[date]])</f>
        <v>2022</v>
      </c>
      <c r="W5912" t="str">
        <f>TEXT(sales_order1[[#This Row],[date]], "Mmm")</f>
        <v>Jul</v>
      </c>
      <c r="X5912">
        <f>VALUE(TEXT(sales_order1[[#This Row],[date]], "D"))</f>
        <v>28</v>
      </c>
      <c r="Y5912">
        <v>30</v>
      </c>
    </row>
    <row r="5913" spans="1:25" x14ac:dyDescent="0.25">
      <c r="A5913" s="1">
        <v>44771</v>
      </c>
      <c r="B5913">
        <v>71510</v>
      </c>
      <c r="C5913" t="s">
        <v>135</v>
      </c>
      <c r="D5913" t="str">
        <f>VLOOKUP(sales_order1[[#This Row],[itemCode]],product_details3!B:C,2,0)</f>
        <v>MSKSH</v>
      </c>
      <c r="E5913" t="s">
        <v>136</v>
      </c>
      <c r="F5913" t="s">
        <v>137</v>
      </c>
      <c r="G5913">
        <v>300</v>
      </c>
      <c r="H5913">
        <v>18.75</v>
      </c>
      <c r="I5913">
        <v>5625</v>
      </c>
      <c r="J5913">
        <v>7.45</v>
      </c>
      <c r="K5913">
        <v>2235</v>
      </c>
      <c r="L5913">
        <v>11.3</v>
      </c>
      <c r="M5913">
        <v>0.60266666666666668</v>
      </c>
      <c r="N5913">
        <v>3390</v>
      </c>
      <c r="O5913" t="s">
        <v>732</v>
      </c>
      <c r="P5913" t="s">
        <v>733</v>
      </c>
      <c r="Q5913" t="s">
        <v>383</v>
      </c>
      <c r="R5913" t="s">
        <v>72</v>
      </c>
      <c r="S5913" t="s">
        <v>384</v>
      </c>
      <c r="T5913" t="s">
        <v>635</v>
      </c>
      <c r="U5913" t="s">
        <v>1188</v>
      </c>
      <c r="V5913">
        <f>YEAR(sales_order1[[#This Row],[date]])</f>
        <v>2022</v>
      </c>
      <c r="W5913" t="str">
        <f>TEXT(sales_order1[[#This Row],[date]], "Mmm")</f>
        <v>Jul</v>
      </c>
      <c r="X5913">
        <f>VALUE(TEXT(sales_order1[[#This Row],[date]], "D"))</f>
        <v>29</v>
      </c>
      <c r="Y5913">
        <v>30</v>
      </c>
    </row>
    <row r="5914" spans="1:25" x14ac:dyDescent="0.25">
      <c r="A5914" s="1">
        <v>44771</v>
      </c>
      <c r="B5914">
        <v>71511</v>
      </c>
      <c r="C5914" t="s">
        <v>19</v>
      </c>
      <c r="D5914" t="str">
        <f>VLOOKUP(sales_order1[[#This Row],[itemCode]],product_details3!B:C,2,0)</f>
        <v>MSTH100</v>
      </c>
      <c r="E5914" t="s">
        <v>20</v>
      </c>
      <c r="F5914" t="s">
        <v>21</v>
      </c>
      <c r="G5914">
        <v>100</v>
      </c>
      <c r="H5914">
        <v>26.25</v>
      </c>
      <c r="I5914">
        <v>2625</v>
      </c>
      <c r="J5914">
        <v>7.75</v>
      </c>
      <c r="K5914">
        <v>775</v>
      </c>
      <c r="L5914">
        <v>18.5</v>
      </c>
      <c r="M5914">
        <v>0.70476190476190481</v>
      </c>
      <c r="N5914">
        <v>1850</v>
      </c>
      <c r="O5914" t="s">
        <v>144</v>
      </c>
      <c r="P5914" t="s">
        <v>145</v>
      </c>
      <c r="Q5914" t="s">
        <v>146</v>
      </c>
      <c r="R5914" t="s">
        <v>112</v>
      </c>
      <c r="S5914" t="s">
        <v>147</v>
      </c>
      <c r="T5914" t="s">
        <v>148</v>
      </c>
      <c r="U5914" t="s">
        <v>1190</v>
      </c>
      <c r="V5914">
        <f>YEAR(sales_order1[[#This Row],[date]])</f>
        <v>2022</v>
      </c>
      <c r="W5914" t="str">
        <f>TEXT(sales_order1[[#This Row],[date]], "Mmm")</f>
        <v>Jul</v>
      </c>
      <c r="X5914">
        <f>VALUE(TEXT(sales_order1[[#This Row],[date]], "D"))</f>
        <v>29</v>
      </c>
      <c r="Y5914">
        <v>30</v>
      </c>
    </row>
    <row r="5915" spans="1:25" x14ac:dyDescent="0.25">
      <c r="A5915" s="1">
        <v>44771</v>
      </c>
      <c r="B5915">
        <v>71512</v>
      </c>
      <c r="C5915" t="s">
        <v>86</v>
      </c>
      <c r="D5915" t="str">
        <f>VLOOKUP(sales_order1[[#This Row],[itemCode]],product_details3!B:C,2,0)</f>
        <v>SRMH30</v>
      </c>
      <c r="E5915" t="s">
        <v>87</v>
      </c>
      <c r="F5915" t="s">
        <v>30</v>
      </c>
      <c r="G5915">
        <v>100</v>
      </c>
      <c r="H5915">
        <v>21</v>
      </c>
      <c r="I5915">
        <v>2100</v>
      </c>
      <c r="J5915">
        <v>6.6</v>
      </c>
      <c r="K5915">
        <v>660</v>
      </c>
      <c r="L5915">
        <v>14.4</v>
      </c>
      <c r="M5915">
        <v>0.68571428571428572</v>
      </c>
      <c r="N5915">
        <v>1440</v>
      </c>
      <c r="O5915" t="s">
        <v>322</v>
      </c>
      <c r="P5915" t="s">
        <v>323</v>
      </c>
      <c r="Q5915" t="s">
        <v>39</v>
      </c>
      <c r="R5915" t="s">
        <v>40</v>
      </c>
      <c r="S5915" t="s">
        <v>41</v>
      </c>
      <c r="T5915" t="s">
        <v>324</v>
      </c>
      <c r="U5915" t="s">
        <v>1188</v>
      </c>
      <c r="V5915">
        <f>YEAR(sales_order1[[#This Row],[date]])</f>
        <v>2022</v>
      </c>
      <c r="W5915" t="str">
        <f>TEXT(sales_order1[[#This Row],[date]], "Mmm")</f>
        <v>Jul</v>
      </c>
      <c r="X5915">
        <f>VALUE(TEXT(sales_order1[[#This Row],[date]], "D"))</f>
        <v>29</v>
      </c>
      <c r="Y5915">
        <v>30</v>
      </c>
    </row>
    <row r="5916" spans="1:25" x14ac:dyDescent="0.25">
      <c r="A5916" s="1">
        <v>44771</v>
      </c>
      <c r="B5916">
        <v>71513</v>
      </c>
      <c r="C5916" t="s">
        <v>19</v>
      </c>
      <c r="D5916" t="str">
        <f>VLOOKUP(sales_order1[[#This Row],[itemCode]],product_details3!B:C,2,0)</f>
        <v>MSTH100</v>
      </c>
      <c r="E5916" t="s">
        <v>20</v>
      </c>
      <c r="F5916" t="s">
        <v>21</v>
      </c>
      <c r="G5916">
        <v>250</v>
      </c>
      <c r="H5916">
        <v>26.25</v>
      </c>
      <c r="I5916">
        <v>6562.5</v>
      </c>
      <c r="J5916">
        <v>7.75</v>
      </c>
      <c r="K5916">
        <v>1937.5</v>
      </c>
      <c r="L5916">
        <v>18.5</v>
      </c>
      <c r="M5916">
        <v>0.70476190476190481</v>
      </c>
      <c r="N5916">
        <v>4625</v>
      </c>
      <c r="O5916" t="s">
        <v>484</v>
      </c>
      <c r="P5916" t="s">
        <v>485</v>
      </c>
      <c r="Q5916" t="s">
        <v>24</v>
      </c>
      <c r="R5916" t="s">
        <v>25</v>
      </c>
      <c r="S5916" t="s">
        <v>26</v>
      </c>
      <c r="T5916" t="s">
        <v>486</v>
      </c>
      <c r="U5916" t="s">
        <v>1191</v>
      </c>
      <c r="V5916">
        <f>YEAR(sales_order1[[#This Row],[date]])</f>
        <v>2022</v>
      </c>
      <c r="W5916" t="str">
        <f>TEXT(sales_order1[[#This Row],[date]], "Mmm")</f>
        <v>Jul</v>
      </c>
      <c r="X5916">
        <f>VALUE(TEXT(sales_order1[[#This Row],[date]], "D"))</f>
        <v>29</v>
      </c>
      <c r="Y5916">
        <v>30</v>
      </c>
    </row>
    <row r="5917" spans="1:25" x14ac:dyDescent="0.25">
      <c r="A5917" s="1">
        <v>44771</v>
      </c>
      <c r="B5917">
        <v>71514</v>
      </c>
      <c r="C5917" t="s">
        <v>86</v>
      </c>
      <c r="D5917" t="str">
        <f>VLOOKUP(sales_order1[[#This Row],[itemCode]],product_details3!B:C,2,0)</f>
        <v>SRMH30</v>
      </c>
      <c r="E5917" t="s">
        <v>87</v>
      </c>
      <c r="F5917" t="s">
        <v>30</v>
      </c>
      <c r="G5917">
        <v>300</v>
      </c>
      <c r="H5917">
        <v>21</v>
      </c>
      <c r="I5917">
        <v>6300</v>
      </c>
      <c r="J5917">
        <v>6.6</v>
      </c>
      <c r="K5917">
        <v>1980</v>
      </c>
      <c r="L5917">
        <v>14.4</v>
      </c>
      <c r="M5917">
        <v>0.68571428571428572</v>
      </c>
      <c r="N5917">
        <v>4320</v>
      </c>
      <c r="O5917" t="s">
        <v>870</v>
      </c>
      <c r="P5917" t="s">
        <v>871</v>
      </c>
      <c r="Q5917" t="s">
        <v>191</v>
      </c>
      <c r="R5917" t="s">
        <v>56</v>
      </c>
      <c r="S5917" t="s">
        <v>192</v>
      </c>
      <c r="T5917" t="s">
        <v>250</v>
      </c>
      <c r="U5917" t="s">
        <v>1191</v>
      </c>
      <c r="V5917">
        <f>YEAR(sales_order1[[#This Row],[date]])</f>
        <v>2022</v>
      </c>
      <c r="W5917" t="str">
        <f>TEXT(sales_order1[[#This Row],[date]], "Mmm")</f>
        <v>Jul</v>
      </c>
      <c r="X5917">
        <f>VALUE(TEXT(sales_order1[[#This Row],[date]], "D"))</f>
        <v>29</v>
      </c>
      <c r="Y5917">
        <v>30</v>
      </c>
    </row>
    <row r="5918" spans="1:25" x14ac:dyDescent="0.25">
      <c r="A5918" s="1">
        <v>44771</v>
      </c>
      <c r="B5918">
        <v>71515</v>
      </c>
      <c r="C5918" t="s">
        <v>122</v>
      </c>
      <c r="D5918" t="str">
        <f>VLOOKUP(sales_order1[[#This Row],[itemCode]],product_details3!B:C,2,0)</f>
        <v>TNRE150</v>
      </c>
      <c r="E5918" t="s">
        <v>123</v>
      </c>
      <c r="F5918" t="s">
        <v>124</v>
      </c>
      <c r="G5918">
        <v>200</v>
      </c>
      <c r="H5918">
        <v>16.95</v>
      </c>
      <c r="I5918">
        <v>3390</v>
      </c>
      <c r="J5918">
        <v>5.2</v>
      </c>
      <c r="K5918">
        <v>1040</v>
      </c>
      <c r="L5918">
        <v>11.75</v>
      </c>
      <c r="M5918">
        <v>0.69321533923303835</v>
      </c>
      <c r="N5918">
        <v>2350</v>
      </c>
      <c r="O5918" t="s">
        <v>258</v>
      </c>
      <c r="P5918" t="s">
        <v>259</v>
      </c>
      <c r="Q5918" t="s">
        <v>93</v>
      </c>
      <c r="R5918" t="s">
        <v>72</v>
      </c>
      <c r="S5918" t="s">
        <v>260</v>
      </c>
      <c r="T5918" t="s">
        <v>261</v>
      </c>
      <c r="U5918" t="s">
        <v>1190</v>
      </c>
      <c r="V5918">
        <f>YEAR(sales_order1[[#This Row],[date]])</f>
        <v>2022</v>
      </c>
      <c r="W5918" t="str">
        <f>TEXT(sales_order1[[#This Row],[date]], "Mmm")</f>
        <v>Jul</v>
      </c>
      <c r="X5918">
        <f>VALUE(TEXT(sales_order1[[#This Row],[date]], "D"))</f>
        <v>29</v>
      </c>
      <c r="Y5918">
        <v>30</v>
      </c>
    </row>
    <row r="5919" spans="1:25" x14ac:dyDescent="0.25">
      <c r="A5919" s="1">
        <v>44771</v>
      </c>
      <c r="B5919">
        <v>71516</v>
      </c>
      <c r="C5919" t="s">
        <v>204</v>
      </c>
      <c r="D5919" t="str">
        <f>VLOOKUP(sales_order1[[#This Row],[itemCode]],product_details3!B:C,2,0)</f>
        <v>MKRM150</v>
      </c>
      <c r="E5919" t="s">
        <v>205</v>
      </c>
      <c r="F5919" t="s">
        <v>151</v>
      </c>
      <c r="G5919">
        <v>50</v>
      </c>
      <c r="H5919">
        <v>10.75</v>
      </c>
      <c r="I5919">
        <v>537.5</v>
      </c>
      <c r="J5919">
        <v>4.45</v>
      </c>
      <c r="K5919">
        <v>222.5</v>
      </c>
      <c r="L5919">
        <v>6.3</v>
      </c>
      <c r="M5919">
        <v>0.586046511627907</v>
      </c>
      <c r="N5919">
        <v>315</v>
      </c>
      <c r="O5919" t="s">
        <v>872</v>
      </c>
      <c r="P5919" t="s">
        <v>873</v>
      </c>
      <c r="Q5919" t="s">
        <v>71</v>
      </c>
      <c r="R5919" t="s">
        <v>72</v>
      </c>
      <c r="S5919" t="s">
        <v>73</v>
      </c>
      <c r="T5919" t="s">
        <v>74</v>
      </c>
      <c r="U5919" t="s">
        <v>1190</v>
      </c>
      <c r="V5919">
        <f>YEAR(sales_order1[[#This Row],[date]])</f>
        <v>2022</v>
      </c>
      <c r="W5919" t="str">
        <f>TEXT(sales_order1[[#This Row],[date]], "Mmm")</f>
        <v>Jul</v>
      </c>
      <c r="X5919">
        <f>VALUE(TEXT(sales_order1[[#This Row],[date]], "D"))</f>
        <v>29</v>
      </c>
      <c r="Y5919">
        <v>30</v>
      </c>
    </row>
    <row r="5920" spans="1:25" x14ac:dyDescent="0.25">
      <c r="A5920" s="1">
        <v>44771</v>
      </c>
      <c r="B5920">
        <v>71517</v>
      </c>
      <c r="C5920" t="s">
        <v>305</v>
      </c>
      <c r="D5920" t="str">
        <f>VLOOKUP(sales_order1[[#This Row],[itemCode]],product_details3!B:C,2,0)</f>
        <v>SRMA15</v>
      </c>
      <c r="E5920" t="s">
        <v>306</v>
      </c>
      <c r="F5920" t="s">
        <v>30</v>
      </c>
      <c r="G5920">
        <v>250</v>
      </c>
      <c r="H5920">
        <v>19.649999999999999</v>
      </c>
      <c r="I5920">
        <v>4912.5</v>
      </c>
      <c r="J5920">
        <v>7.55</v>
      </c>
      <c r="K5920">
        <v>1887.5</v>
      </c>
      <c r="L5920">
        <v>12.1</v>
      </c>
      <c r="M5920">
        <v>0.61577608142493634</v>
      </c>
      <c r="N5920">
        <v>3025</v>
      </c>
      <c r="O5920" t="s">
        <v>317</v>
      </c>
      <c r="P5920" t="s">
        <v>318</v>
      </c>
      <c r="Q5920" t="s">
        <v>48</v>
      </c>
      <c r="R5920" t="s">
        <v>25</v>
      </c>
      <c r="S5920" t="s">
        <v>49</v>
      </c>
      <c r="T5920" t="s">
        <v>319</v>
      </c>
      <c r="U5920" t="s">
        <v>1191</v>
      </c>
      <c r="V5920">
        <f>YEAR(sales_order1[[#This Row],[date]])</f>
        <v>2022</v>
      </c>
      <c r="W5920" t="str">
        <f>TEXT(sales_order1[[#This Row],[date]], "Mmm")</f>
        <v>Jul</v>
      </c>
      <c r="X5920">
        <f>VALUE(TEXT(sales_order1[[#This Row],[date]], "D"))</f>
        <v>29</v>
      </c>
      <c r="Y5920">
        <v>30</v>
      </c>
    </row>
    <row r="5921" spans="1:25" x14ac:dyDescent="0.25">
      <c r="A5921" s="1">
        <v>44771</v>
      </c>
      <c r="B5921">
        <v>71518</v>
      </c>
      <c r="C5921" t="s">
        <v>194</v>
      </c>
      <c r="D5921" t="str">
        <f>VLOOKUP(sales_order1[[#This Row],[itemCode]],product_details3!B:C,2,0)</f>
        <v>CLNG150</v>
      </c>
      <c r="E5921" t="s">
        <v>195</v>
      </c>
      <c r="F5921" t="s">
        <v>45</v>
      </c>
      <c r="G5921">
        <v>50</v>
      </c>
      <c r="H5921">
        <v>12.75</v>
      </c>
      <c r="I5921">
        <v>637.5</v>
      </c>
      <c r="J5921">
        <v>4.45</v>
      </c>
      <c r="K5921">
        <v>222.5</v>
      </c>
      <c r="L5921">
        <v>8.3000000000000007</v>
      </c>
      <c r="M5921">
        <v>0.65098039215686276</v>
      </c>
      <c r="N5921">
        <v>415</v>
      </c>
      <c r="O5921" t="s">
        <v>771</v>
      </c>
      <c r="P5921" t="s">
        <v>772</v>
      </c>
      <c r="Q5921" t="s">
        <v>160</v>
      </c>
      <c r="R5921" t="s">
        <v>112</v>
      </c>
      <c r="S5921" t="s">
        <v>297</v>
      </c>
      <c r="T5921" t="s">
        <v>693</v>
      </c>
      <c r="U5921" t="s">
        <v>1189</v>
      </c>
      <c r="V5921">
        <f>YEAR(sales_order1[[#This Row],[date]])</f>
        <v>2022</v>
      </c>
      <c r="W5921" t="str">
        <f>TEXT(sales_order1[[#This Row],[date]], "Mmm")</f>
        <v>Jul</v>
      </c>
      <c r="X5921">
        <f>VALUE(TEXT(sales_order1[[#This Row],[date]], "D"))</f>
        <v>29</v>
      </c>
      <c r="Y5921">
        <v>30</v>
      </c>
    </row>
    <row r="5922" spans="1:25" x14ac:dyDescent="0.25">
      <c r="A5922" s="1">
        <v>44771</v>
      </c>
      <c r="B5922">
        <v>71519</v>
      </c>
      <c r="C5922" t="s">
        <v>51</v>
      </c>
      <c r="D5922" t="str">
        <f>VLOOKUP(sales_order1[[#This Row],[itemCode]],product_details3!B:C,2,0)</f>
        <v>MSTH50</v>
      </c>
      <c r="E5922" t="s">
        <v>52</v>
      </c>
      <c r="F5922" t="s">
        <v>21</v>
      </c>
      <c r="G5922">
        <v>50</v>
      </c>
      <c r="H5922">
        <v>15.75</v>
      </c>
      <c r="I5922">
        <v>787.5</v>
      </c>
      <c r="J5922">
        <v>4.45</v>
      </c>
      <c r="K5922">
        <v>222.5</v>
      </c>
      <c r="L5922">
        <v>11.3</v>
      </c>
      <c r="M5922">
        <v>0.71746031746031746</v>
      </c>
      <c r="N5922">
        <v>565</v>
      </c>
      <c r="O5922" t="s">
        <v>69</v>
      </c>
      <c r="P5922" t="s">
        <v>70</v>
      </c>
      <c r="Q5922" t="s">
        <v>71</v>
      </c>
      <c r="R5922" t="s">
        <v>72</v>
      </c>
      <c r="S5922" t="s">
        <v>73</v>
      </c>
      <c r="T5922" t="s">
        <v>74</v>
      </c>
      <c r="U5922" t="s">
        <v>1190</v>
      </c>
      <c r="V5922">
        <f>YEAR(sales_order1[[#This Row],[date]])</f>
        <v>2022</v>
      </c>
      <c r="W5922" t="str">
        <f>TEXT(sales_order1[[#This Row],[date]], "Mmm")</f>
        <v>Jul</v>
      </c>
      <c r="X5922">
        <f>VALUE(TEXT(sales_order1[[#This Row],[date]], "D"))</f>
        <v>29</v>
      </c>
      <c r="Y5922">
        <v>30</v>
      </c>
    </row>
    <row r="5923" spans="1:25" x14ac:dyDescent="0.25">
      <c r="A5923" s="1">
        <v>44771</v>
      </c>
      <c r="B5923">
        <v>71520</v>
      </c>
      <c r="C5923" t="s">
        <v>335</v>
      </c>
      <c r="D5923" t="str">
        <f>VLOOKUP(sales_order1[[#This Row],[itemCode]],product_details3!B:C,2,0)</f>
        <v>CLNF50</v>
      </c>
      <c r="E5923" t="s">
        <v>336</v>
      </c>
      <c r="F5923" t="s">
        <v>45</v>
      </c>
      <c r="G5923">
        <v>250</v>
      </c>
      <c r="H5923">
        <v>7.3</v>
      </c>
      <c r="I5923">
        <v>1825</v>
      </c>
      <c r="J5923">
        <v>2.8</v>
      </c>
      <c r="K5923">
        <v>700</v>
      </c>
      <c r="L5923">
        <v>4.5</v>
      </c>
      <c r="M5923">
        <v>0.61643835616438358</v>
      </c>
      <c r="N5923">
        <v>1125</v>
      </c>
      <c r="O5923" t="s">
        <v>793</v>
      </c>
      <c r="P5923" t="s">
        <v>794</v>
      </c>
      <c r="Q5923" t="s">
        <v>107</v>
      </c>
      <c r="R5923" t="s">
        <v>40</v>
      </c>
      <c r="S5923" t="s">
        <v>101</v>
      </c>
      <c r="T5923" t="s">
        <v>795</v>
      </c>
      <c r="U5923" t="s">
        <v>1190</v>
      </c>
      <c r="V5923">
        <f>YEAR(sales_order1[[#This Row],[date]])</f>
        <v>2022</v>
      </c>
      <c r="W5923" t="str">
        <f>TEXT(sales_order1[[#This Row],[date]], "Mmm")</f>
        <v>Jul</v>
      </c>
      <c r="X5923">
        <f>VALUE(TEXT(sales_order1[[#This Row],[date]], "D"))</f>
        <v>29</v>
      </c>
      <c r="Y5923">
        <v>30</v>
      </c>
    </row>
    <row r="5924" spans="1:25" x14ac:dyDescent="0.25">
      <c r="A5924" s="1">
        <v>44771</v>
      </c>
      <c r="B5924">
        <v>71521</v>
      </c>
      <c r="C5924" t="s">
        <v>28</v>
      </c>
      <c r="D5924" t="str">
        <f>VLOOKUP(sales_order1[[#This Row],[itemCode]],product_details3!B:C,2,0)</f>
        <v>SRMC30</v>
      </c>
      <c r="E5924" t="s">
        <v>29</v>
      </c>
      <c r="F5924" t="s">
        <v>30</v>
      </c>
      <c r="G5924">
        <v>200</v>
      </c>
      <c r="H5924">
        <v>22.6</v>
      </c>
      <c r="I5924">
        <v>4520</v>
      </c>
      <c r="J5924">
        <v>7.6</v>
      </c>
      <c r="K5924">
        <v>1520</v>
      </c>
      <c r="L5924">
        <v>15</v>
      </c>
      <c r="M5924">
        <v>0.66371681415929207</v>
      </c>
      <c r="N5924">
        <v>3000</v>
      </c>
      <c r="O5924" t="s">
        <v>824</v>
      </c>
      <c r="P5924" t="s">
        <v>825</v>
      </c>
      <c r="Q5924" t="s">
        <v>271</v>
      </c>
      <c r="R5924" t="s">
        <v>56</v>
      </c>
      <c r="S5924" t="s">
        <v>192</v>
      </c>
      <c r="T5924" t="s">
        <v>453</v>
      </c>
      <c r="U5924" t="s">
        <v>1191</v>
      </c>
      <c r="V5924">
        <f>YEAR(sales_order1[[#This Row],[date]])</f>
        <v>2022</v>
      </c>
      <c r="W5924" t="str">
        <f>TEXT(sales_order1[[#This Row],[date]], "Mmm")</f>
        <v>Jul</v>
      </c>
      <c r="X5924">
        <f>VALUE(TEXT(sales_order1[[#This Row],[date]], "D"))</f>
        <v>29</v>
      </c>
      <c r="Y5924">
        <v>30</v>
      </c>
    </row>
    <row r="5925" spans="1:25" x14ac:dyDescent="0.25">
      <c r="A5925" s="1">
        <v>44771</v>
      </c>
      <c r="B5925">
        <v>71522</v>
      </c>
      <c r="C5925" t="s">
        <v>51</v>
      </c>
      <c r="D5925" t="str">
        <f>VLOOKUP(sales_order1[[#This Row],[itemCode]],product_details3!B:C,2,0)</f>
        <v>MSTH50</v>
      </c>
      <c r="E5925" t="s">
        <v>52</v>
      </c>
      <c r="F5925" t="s">
        <v>21</v>
      </c>
      <c r="G5925">
        <v>150</v>
      </c>
      <c r="H5925">
        <v>15.75</v>
      </c>
      <c r="I5925">
        <v>2362.5</v>
      </c>
      <c r="J5925">
        <v>4.45</v>
      </c>
      <c r="K5925">
        <v>667.5</v>
      </c>
      <c r="L5925">
        <v>11.3</v>
      </c>
      <c r="M5925">
        <v>0.71746031746031746</v>
      </c>
      <c r="N5925">
        <v>1695</v>
      </c>
      <c r="O5925" t="s">
        <v>172</v>
      </c>
      <c r="P5925" t="s">
        <v>173</v>
      </c>
      <c r="Q5925" t="s">
        <v>39</v>
      </c>
      <c r="R5925" t="s">
        <v>40</v>
      </c>
      <c r="S5925" t="s">
        <v>41</v>
      </c>
      <c r="T5925" t="s">
        <v>174</v>
      </c>
      <c r="U5925" t="s">
        <v>1188</v>
      </c>
      <c r="V5925">
        <f>YEAR(sales_order1[[#This Row],[date]])</f>
        <v>2022</v>
      </c>
      <c r="W5925" t="str">
        <f>TEXT(sales_order1[[#This Row],[date]], "Mmm")</f>
        <v>Jul</v>
      </c>
      <c r="X5925">
        <f>VALUE(TEXT(sales_order1[[#This Row],[date]], "D"))</f>
        <v>29</v>
      </c>
      <c r="Y5925">
        <v>30</v>
      </c>
    </row>
    <row r="5926" spans="1:25" x14ac:dyDescent="0.25">
      <c r="A5926" s="1">
        <v>44774</v>
      </c>
      <c r="B5926">
        <v>71523</v>
      </c>
      <c r="C5926" t="s">
        <v>204</v>
      </c>
      <c r="D5926" t="str">
        <f>VLOOKUP(sales_order1[[#This Row],[itemCode]],product_details3!B:C,2,0)</f>
        <v>MKRM150</v>
      </c>
      <c r="E5926" t="s">
        <v>205</v>
      </c>
      <c r="F5926" t="s">
        <v>151</v>
      </c>
      <c r="G5926">
        <v>200</v>
      </c>
      <c r="H5926">
        <v>10.75</v>
      </c>
      <c r="I5926">
        <v>2150</v>
      </c>
      <c r="J5926">
        <v>4.45</v>
      </c>
      <c r="K5926">
        <v>890</v>
      </c>
      <c r="L5926">
        <v>6.3</v>
      </c>
      <c r="M5926">
        <v>0.586046511627907</v>
      </c>
      <c r="N5926">
        <v>1260</v>
      </c>
      <c r="O5926" t="s">
        <v>117</v>
      </c>
      <c r="P5926" t="s">
        <v>118</v>
      </c>
      <c r="Q5926" t="s">
        <v>119</v>
      </c>
      <c r="R5926" t="s">
        <v>40</v>
      </c>
      <c r="S5926" t="s">
        <v>120</v>
      </c>
      <c r="T5926" t="s">
        <v>121</v>
      </c>
      <c r="U5926" t="s">
        <v>1190</v>
      </c>
      <c r="V5926">
        <f>YEAR(sales_order1[[#This Row],[date]])</f>
        <v>2022</v>
      </c>
      <c r="W5926" t="str">
        <f>TEXT(sales_order1[[#This Row],[date]], "Mmm")</f>
        <v>Aug</v>
      </c>
      <c r="X5926">
        <f>VALUE(TEXT(sales_order1[[#This Row],[date]], "D"))</f>
        <v>1</v>
      </c>
      <c r="Y5926">
        <v>31</v>
      </c>
    </row>
    <row r="5927" spans="1:25" x14ac:dyDescent="0.25">
      <c r="A5927" s="1">
        <v>44774</v>
      </c>
      <c r="B5927">
        <v>71524</v>
      </c>
      <c r="C5927" t="s">
        <v>128</v>
      </c>
      <c r="D5927" t="str">
        <f>VLOOKUP(sales_order1[[#This Row],[itemCode]],product_details3!B:C,2,0)</f>
        <v>SCRT100</v>
      </c>
      <c r="E5927" t="s">
        <v>129</v>
      </c>
      <c r="F5927" t="s">
        <v>61</v>
      </c>
      <c r="G5927">
        <v>100</v>
      </c>
      <c r="H5927">
        <v>28.25</v>
      </c>
      <c r="I5927">
        <v>2825</v>
      </c>
      <c r="J5927">
        <v>9</v>
      </c>
      <c r="K5927">
        <v>900</v>
      </c>
      <c r="L5927">
        <v>19.25</v>
      </c>
      <c r="M5927">
        <v>0.68141592920353977</v>
      </c>
      <c r="N5927">
        <v>1925</v>
      </c>
      <c r="O5927" t="s">
        <v>679</v>
      </c>
      <c r="P5927" t="s">
        <v>680</v>
      </c>
      <c r="Q5927" t="s">
        <v>71</v>
      </c>
      <c r="R5927" t="s">
        <v>72</v>
      </c>
      <c r="S5927" t="s">
        <v>73</v>
      </c>
      <c r="T5927" t="s">
        <v>681</v>
      </c>
      <c r="U5927" t="s">
        <v>1190</v>
      </c>
      <c r="V5927">
        <f>YEAR(sales_order1[[#This Row],[date]])</f>
        <v>2022</v>
      </c>
      <c r="W5927" t="str">
        <f>TEXT(sales_order1[[#This Row],[date]], "Mmm")</f>
        <v>Aug</v>
      </c>
      <c r="X5927">
        <f>VALUE(TEXT(sales_order1[[#This Row],[date]], "D"))</f>
        <v>1</v>
      </c>
      <c r="Y5927">
        <v>31</v>
      </c>
    </row>
    <row r="5928" spans="1:25" x14ac:dyDescent="0.25">
      <c r="A5928" s="1">
        <v>44774</v>
      </c>
      <c r="B5928">
        <v>71525</v>
      </c>
      <c r="C5928" t="s">
        <v>358</v>
      </c>
      <c r="D5928" t="str">
        <f>VLOOKUP(sales_order1[[#This Row],[itemCode]],product_details3!B:C,2,0)</f>
        <v>SCR50+30</v>
      </c>
      <c r="E5928" t="s">
        <v>359</v>
      </c>
      <c r="F5928" t="s">
        <v>61</v>
      </c>
      <c r="G5928">
        <v>350</v>
      </c>
      <c r="H5928">
        <v>10.5</v>
      </c>
      <c r="I5928">
        <v>3675</v>
      </c>
      <c r="J5928">
        <v>3.3</v>
      </c>
      <c r="K5928">
        <v>1155</v>
      </c>
      <c r="L5928">
        <v>7.2</v>
      </c>
      <c r="M5928">
        <v>0.68571428571428572</v>
      </c>
      <c r="N5928">
        <v>2520</v>
      </c>
      <c r="O5928" t="s">
        <v>516</v>
      </c>
      <c r="P5928" t="s">
        <v>517</v>
      </c>
      <c r="Q5928" t="s">
        <v>191</v>
      </c>
      <c r="R5928" t="s">
        <v>56</v>
      </c>
      <c r="S5928" t="s">
        <v>192</v>
      </c>
      <c r="T5928" t="s">
        <v>518</v>
      </c>
      <c r="U5928" t="s">
        <v>1191</v>
      </c>
      <c r="V5928">
        <f>YEAR(sales_order1[[#This Row],[date]])</f>
        <v>2022</v>
      </c>
      <c r="W5928" t="str">
        <f>TEXT(sales_order1[[#This Row],[date]], "Mmm")</f>
        <v>Aug</v>
      </c>
      <c r="X5928">
        <f>VALUE(TEXT(sales_order1[[#This Row],[date]], "D"))</f>
        <v>1</v>
      </c>
      <c r="Y5928">
        <v>31</v>
      </c>
    </row>
    <row r="5929" spans="1:25" x14ac:dyDescent="0.25">
      <c r="A5929" s="1">
        <v>44774</v>
      </c>
      <c r="B5929">
        <v>71526</v>
      </c>
      <c r="C5929" t="s">
        <v>51</v>
      </c>
      <c r="D5929" t="str">
        <f>VLOOKUP(sales_order1[[#This Row],[itemCode]],product_details3!B:C,2,0)</f>
        <v>MSTH50</v>
      </c>
      <c r="E5929" t="s">
        <v>52</v>
      </c>
      <c r="F5929" t="s">
        <v>21</v>
      </c>
      <c r="G5929">
        <v>150</v>
      </c>
      <c r="H5929">
        <v>15.75</v>
      </c>
      <c r="I5929">
        <v>2362.5</v>
      </c>
      <c r="J5929">
        <v>4.45</v>
      </c>
      <c r="K5929">
        <v>667.5</v>
      </c>
      <c r="L5929">
        <v>11.3</v>
      </c>
      <c r="M5929">
        <v>0.71746031746031746</v>
      </c>
      <c r="N5929">
        <v>1695</v>
      </c>
      <c r="O5929" t="s">
        <v>803</v>
      </c>
      <c r="P5929" t="s">
        <v>804</v>
      </c>
      <c r="Q5929" t="s">
        <v>264</v>
      </c>
      <c r="R5929" t="s">
        <v>56</v>
      </c>
      <c r="S5929" t="s">
        <v>133</v>
      </c>
      <c r="T5929" t="s">
        <v>629</v>
      </c>
      <c r="U5929" t="s">
        <v>1191</v>
      </c>
      <c r="V5929">
        <f>YEAR(sales_order1[[#This Row],[date]])</f>
        <v>2022</v>
      </c>
      <c r="W5929" t="str">
        <f>TEXT(sales_order1[[#This Row],[date]], "Mmm")</f>
        <v>Aug</v>
      </c>
      <c r="X5929">
        <f>VALUE(TEXT(sales_order1[[#This Row],[date]], "D"))</f>
        <v>1</v>
      </c>
      <c r="Y5929">
        <v>31</v>
      </c>
    </row>
    <row r="5930" spans="1:25" x14ac:dyDescent="0.25">
      <c r="A5930" s="1">
        <v>44774</v>
      </c>
      <c r="B5930">
        <v>71527</v>
      </c>
      <c r="C5930" t="s">
        <v>221</v>
      </c>
      <c r="D5930" t="str">
        <f>VLOOKUP(sales_order1[[#This Row],[itemCode]],product_details3!B:C,2,0)</f>
        <v>CLNF200</v>
      </c>
      <c r="E5930" t="s">
        <v>222</v>
      </c>
      <c r="F5930" t="s">
        <v>45</v>
      </c>
      <c r="G5930">
        <v>200</v>
      </c>
      <c r="H5930">
        <v>23.25</v>
      </c>
      <c r="I5930">
        <v>4650</v>
      </c>
      <c r="J5930">
        <v>9</v>
      </c>
      <c r="K5930">
        <v>1800</v>
      </c>
      <c r="L5930">
        <v>14.25</v>
      </c>
      <c r="M5930">
        <v>0.61290322580645162</v>
      </c>
      <c r="N5930">
        <v>2850</v>
      </c>
      <c r="O5930" t="s">
        <v>417</v>
      </c>
      <c r="P5930" t="s">
        <v>418</v>
      </c>
      <c r="Q5930" t="s">
        <v>160</v>
      </c>
      <c r="R5930" t="s">
        <v>112</v>
      </c>
      <c r="S5930" t="s">
        <v>161</v>
      </c>
      <c r="T5930" t="s">
        <v>419</v>
      </c>
      <c r="U5930" t="s">
        <v>1189</v>
      </c>
      <c r="V5930">
        <f>YEAR(sales_order1[[#This Row],[date]])</f>
        <v>2022</v>
      </c>
      <c r="W5930" t="str">
        <f>TEXT(sales_order1[[#This Row],[date]], "Mmm")</f>
        <v>Aug</v>
      </c>
      <c r="X5930">
        <f>VALUE(TEXT(sales_order1[[#This Row],[date]], "D"))</f>
        <v>1</v>
      </c>
      <c r="Y5930">
        <v>31</v>
      </c>
    </row>
    <row r="5931" spans="1:25" x14ac:dyDescent="0.25">
      <c r="A5931" s="1">
        <v>44774</v>
      </c>
      <c r="B5931">
        <v>71528</v>
      </c>
      <c r="C5931" t="s">
        <v>313</v>
      </c>
      <c r="D5931" t="str">
        <f>VLOOKUP(sales_order1[[#This Row],[itemCode]],product_details3!B:C,2,0)</f>
        <v>MSKO50</v>
      </c>
      <c r="E5931" t="s">
        <v>314</v>
      </c>
      <c r="F5931" t="s">
        <v>137</v>
      </c>
      <c r="G5931">
        <v>250</v>
      </c>
      <c r="H5931">
        <v>14.65</v>
      </c>
      <c r="I5931">
        <v>3662.5</v>
      </c>
      <c r="J5931">
        <v>6.55</v>
      </c>
      <c r="K5931">
        <v>1637.5</v>
      </c>
      <c r="L5931">
        <v>8.1</v>
      </c>
      <c r="M5931">
        <v>0.55290102389078488</v>
      </c>
      <c r="N5931">
        <v>2025</v>
      </c>
      <c r="O5931" t="s">
        <v>866</v>
      </c>
      <c r="P5931" t="s">
        <v>867</v>
      </c>
      <c r="Q5931" t="s">
        <v>271</v>
      </c>
      <c r="R5931" t="s">
        <v>56</v>
      </c>
      <c r="S5931" t="s">
        <v>192</v>
      </c>
      <c r="T5931" t="s">
        <v>453</v>
      </c>
      <c r="U5931" t="s">
        <v>1191</v>
      </c>
      <c r="V5931">
        <f>YEAR(sales_order1[[#This Row],[date]])</f>
        <v>2022</v>
      </c>
      <c r="W5931" t="str">
        <f>TEXT(sales_order1[[#This Row],[date]], "Mmm")</f>
        <v>Aug</v>
      </c>
      <c r="X5931">
        <f>VALUE(TEXT(sales_order1[[#This Row],[date]], "D"))</f>
        <v>1</v>
      </c>
      <c r="Y5931">
        <v>31</v>
      </c>
    </row>
    <row r="5932" spans="1:25" x14ac:dyDescent="0.25">
      <c r="A5932" s="1">
        <v>44774</v>
      </c>
      <c r="B5932">
        <v>71529</v>
      </c>
      <c r="C5932" t="s">
        <v>194</v>
      </c>
      <c r="D5932" t="str">
        <f>VLOOKUP(sales_order1[[#This Row],[itemCode]],product_details3!B:C,2,0)</f>
        <v>CLNG150</v>
      </c>
      <c r="E5932" t="s">
        <v>195</v>
      </c>
      <c r="F5932" t="s">
        <v>45</v>
      </c>
      <c r="G5932">
        <v>100</v>
      </c>
      <c r="H5932">
        <v>12.75</v>
      </c>
      <c r="I5932">
        <v>1275</v>
      </c>
      <c r="J5932">
        <v>4.45</v>
      </c>
      <c r="K5932">
        <v>445</v>
      </c>
      <c r="L5932">
        <v>8.3000000000000007</v>
      </c>
      <c r="M5932">
        <v>0.65098039215686276</v>
      </c>
      <c r="N5932">
        <v>830</v>
      </c>
      <c r="O5932" t="s">
        <v>688</v>
      </c>
      <c r="P5932" t="s">
        <v>689</v>
      </c>
      <c r="Q5932" t="s">
        <v>77</v>
      </c>
      <c r="R5932" t="s">
        <v>72</v>
      </c>
      <c r="S5932" t="s">
        <v>140</v>
      </c>
      <c r="T5932" t="s">
        <v>690</v>
      </c>
      <c r="U5932" t="s">
        <v>1190</v>
      </c>
      <c r="V5932">
        <f>YEAR(sales_order1[[#This Row],[date]])</f>
        <v>2022</v>
      </c>
      <c r="W5932" t="str">
        <f>TEXT(sales_order1[[#This Row],[date]], "Mmm")</f>
        <v>Aug</v>
      </c>
      <c r="X5932">
        <f>VALUE(TEXT(sales_order1[[#This Row],[date]], "D"))</f>
        <v>1</v>
      </c>
      <c r="Y5932">
        <v>31</v>
      </c>
    </row>
    <row r="5933" spans="1:25" x14ac:dyDescent="0.25">
      <c r="A5933" s="1">
        <v>44774</v>
      </c>
      <c r="B5933">
        <v>71530</v>
      </c>
      <c r="C5933" t="s">
        <v>43</v>
      </c>
      <c r="D5933" t="str">
        <f>VLOOKUP(sales_order1[[#This Row],[itemCode]],product_details3!B:C,2,0)</f>
        <v>CLNG200</v>
      </c>
      <c r="E5933" t="s">
        <v>44</v>
      </c>
      <c r="F5933" t="s">
        <v>45</v>
      </c>
      <c r="G5933">
        <v>200</v>
      </c>
      <c r="H5933">
        <v>21.25</v>
      </c>
      <c r="I5933">
        <v>4250</v>
      </c>
      <c r="J5933">
        <v>7.75</v>
      </c>
      <c r="K5933">
        <v>1550</v>
      </c>
      <c r="L5933">
        <v>13.5</v>
      </c>
      <c r="M5933">
        <v>0.63529411764705879</v>
      </c>
      <c r="N5933">
        <v>2700</v>
      </c>
      <c r="O5933" t="s">
        <v>648</v>
      </c>
      <c r="P5933" t="s">
        <v>649</v>
      </c>
      <c r="Q5933" t="s">
        <v>107</v>
      </c>
      <c r="R5933" t="s">
        <v>40</v>
      </c>
      <c r="S5933" t="s">
        <v>101</v>
      </c>
      <c r="T5933" t="s">
        <v>650</v>
      </c>
      <c r="U5933" t="s">
        <v>1190</v>
      </c>
      <c r="V5933">
        <f>YEAR(sales_order1[[#This Row],[date]])</f>
        <v>2022</v>
      </c>
      <c r="W5933" t="str">
        <f>TEXT(sales_order1[[#This Row],[date]], "Mmm")</f>
        <v>Aug</v>
      </c>
      <c r="X5933">
        <f>VALUE(TEXT(sales_order1[[#This Row],[date]], "D"))</f>
        <v>1</v>
      </c>
      <c r="Y5933">
        <v>31</v>
      </c>
    </row>
    <row r="5934" spans="1:25" x14ac:dyDescent="0.25">
      <c r="A5934" s="1">
        <v>44774</v>
      </c>
      <c r="B5934">
        <v>71531</v>
      </c>
      <c r="C5934" t="s">
        <v>362</v>
      </c>
      <c r="D5934" t="str">
        <f>VLOOKUP(sales_order1[[#This Row],[itemCode]],product_details3!B:C,2,0)</f>
        <v>MSKO100</v>
      </c>
      <c r="E5934" t="s">
        <v>363</v>
      </c>
      <c r="F5934" t="s">
        <v>137</v>
      </c>
      <c r="G5934">
        <v>250</v>
      </c>
      <c r="H5934">
        <v>22.65</v>
      </c>
      <c r="I5934">
        <v>5662.5</v>
      </c>
      <c r="J5934">
        <v>9.5500000000000007</v>
      </c>
      <c r="K5934">
        <v>2387.5</v>
      </c>
      <c r="L5934">
        <v>13.1</v>
      </c>
      <c r="M5934">
        <v>0.57836644591611486</v>
      </c>
      <c r="N5934">
        <v>3275</v>
      </c>
      <c r="O5934" t="s">
        <v>464</v>
      </c>
      <c r="P5934" t="s">
        <v>465</v>
      </c>
      <c r="Q5934" t="s">
        <v>146</v>
      </c>
      <c r="R5934" t="s">
        <v>112</v>
      </c>
      <c r="S5934" t="s">
        <v>165</v>
      </c>
      <c r="T5934" t="s">
        <v>466</v>
      </c>
      <c r="U5934" t="s">
        <v>1189</v>
      </c>
      <c r="V5934">
        <f>YEAR(sales_order1[[#This Row],[date]])</f>
        <v>2022</v>
      </c>
      <c r="W5934" t="str">
        <f>TEXT(sales_order1[[#This Row],[date]], "Mmm")</f>
        <v>Aug</v>
      </c>
      <c r="X5934">
        <f>VALUE(TEXT(sales_order1[[#This Row],[date]], "D"))</f>
        <v>1</v>
      </c>
      <c r="Y5934">
        <v>31</v>
      </c>
    </row>
    <row r="5935" spans="1:25" x14ac:dyDescent="0.25">
      <c r="A5935" s="1">
        <v>44774</v>
      </c>
      <c r="B5935">
        <v>71532</v>
      </c>
      <c r="C5935" t="s">
        <v>175</v>
      </c>
      <c r="D5935" t="str">
        <f>VLOOKUP(sales_order1[[#This Row],[itemCode]],product_details3!B:C,2,0)</f>
        <v>SCRS3030</v>
      </c>
      <c r="E5935" t="s">
        <v>176</v>
      </c>
      <c r="F5935" t="s">
        <v>61</v>
      </c>
      <c r="G5935">
        <v>200</v>
      </c>
      <c r="H5935">
        <v>13.1</v>
      </c>
      <c r="I5935">
        <v>2620</v>
      </c>
      <c r="J5935">
        <v>4.7</v>
      </c>
      <c r="K5935">
        <v>940</v>
      </c>
      <c r="L5935">
        <v>8.4</v>
      </c>
      <c r="M5935">
        <v>0.6412213740458016</v>
      </c>
      <c r="N5935">
        <v>1680</v>
      </c>
      <c r="O5935" t="s">
        <v>564</v>
      </c>
      <c r="P5935" t="s">
        <v>565</v>
      </c>
      <c r="Q5935" t="s">
        <v>218</v>
      </c>
      <c r="R5935" t="s">
        <v>40</v>
      </c>
      <c r="S5935" t="s">
        <v>432</v>
      </c>
      <c r="T5935" t="s">
        <v>566</v>
      </c>
      <c r="U5935" t="s">
        <v>1190</v>
      </c>
      <c r="V5935">
        <f>YEAR(sales_order1[[#This Row],[date]])</f>
        <v>2022</v>
      </c>
      <c r="W5935" t="str">
        <f>TEXT(sales_order1[[#This Row],[date]], "Mmm")</f>
        <v>Aug</v>
      </c>
      <c r="X5935">
        <f>VALUE(TEXT(sales_order1[[#This Row],[date]], "D"))</f>
        <v>1</v>
      </c>
      <c r="Y5935">
        <v>31</v>
      </c>
    </row>
    <row r="5936" spans="1:25" x14ac:dyDescent="0.25">
      <c r="A5936" s="1">
        <v>44774</v>
      </c>
      <c r="B5936">
        <v>71533</v>
      </c>
      <c r="C5936" t="s">
        <v>339</v>
      </c>
      <c r="D5936" t="str">
        <f>VLOOKUP(sales_order1[[#This Row],[itemCode]],product_details3!B:C,2,0)</f>
        <v>SRMH50</v>
      </c>
      <c r="E5936" t="s">
        <v>340</v>
      </c>
      <c r="F5936" t="s">
        <v>30</v>
      </c>
      <c r="G5936">
        <v>50</v>
      </c>
      <c r="H5936">
        <v>31.25</v>
      </c>
      <c r="I5936">
        <v>1562.5</v>
      </c>
      <c r="J5936">
        <v>10.75</v>
      </c>
      <c r="K5936">
        <v>537.5</v>
      </c>
      <c r="L5936">
        <v>20.5</v>
      </c>
      <c r="M5936">
        <v>0.65600000000000003</v>
      </c>
      <c r="N5936">
        <v>1025</v>
      </c>
      <c r="O5936" t="s">
        <v>31</v>
      </c>
      <c r="P5936" t="s">
        <v>32</v>
      </c>
      <c r="Q5936" t="s">
        <v>24</v>
      </c>
      <c r="R5936" t="s">
        <v>25</v>
      </c>
      <c r="S5936" t="s">
        <v>33</v>
      </c>
      <c r="T5936" t="s">
        <v>34</v>
      </c>
      <c r="U5936" t="s">
        <v>1191</v>
      </c>
      <c r="V5936">
        <f>YEAR(sales_order1[[#This Row],[date]])</f>
        <v>2022</v>
      </c>
      <c r="W5936" t="str">
        <f>TEXT(sales_order1[[#This Row],[date]], "Mmm")</f>
        <v>Aug</v>
      </c>
      <c r="X5936">
        <f>VALUE(TEXT(sales_order1[[#This Row],[date]], "D"))</f>
        <v>1</v>
      </c>
      <c r="Y5936">
        <v>31</v>
      </c>
    </row>
    <row r="5937" spans="1:25" x14ac:dyDescent="0.25">
      <c r="A5937" s="1">
        <v>44774</v>
      </c>
      <c r="B5937">
        <v>71534</v>
      </c>
      <c r="C5937" t="s">
        <v>135</v>
      </c>
      <c r="D5937" t="str">
        <f>VLOOKUP(sales_order1[[#This Row],[itemCode]],product_details3!B:C,2,0)</f>
        <v>MSKSH</v>
      </c>
      <c r="E5937" t="s">
        <v>136</v>
      </c>
      <c r="F5937" t="s">
        <v>137</v>
      </c>
      <c r="G5937">
        <v>150</v>
      </c>
      <c r="H5937">
        <v>18.75</v>
      </c>
      <c r="I5937">
        <v>2812.5</v>
      </c>
      <c r="J5937">
        <v>7.45</v>
      </c>
      <c r="K5937">
        <v>1117.5</v>
      </c>
      <c r="L5937">
        <v>11.3</v>
      </c>
      <c r="M5937">
        <v>0.60266666666666668</v>
      </c>
      <c r="N5937">
        <v>1695</v>
      </c>
      <c r="O5937" t="s">
        <v>874</v>
      </c>
      <c r="P5937" t="s">
        <v>875</v>
      </c>
      <c r="Q5937" t="s">
        <v>146</v>
      </c>
      <c r="R5937" t="s">
        <v>112</v>
      </c>
      <c r="S5937" t="s">
        <v>165</v>
      </c>
      <c r="T5937" t="s">
        <v>876</v>
      </c>
      <c r="U5937" t="s">
        <v>1189</v>
      </c>
      <c r="V5937">
        <f>YEAR(sales_order1[[#This Row],[date]])</f>
        <v>2022</v>
      </c>
      <c r="W5937" t="str">
        <f>TEXT(sales_order1[[#This Row],[date]], "Mmm")</f>
        <v>Aug</v>
      </c>
      <c r="X5937">
        <f>VALUE(TEXT(sales_order1[[#This Row],[date]], "D"))</f>
        <v>1</v>
      </c>
      <c r="Y5937">
        <v>31</v>
      </c>
    </row>
    <row r="5938" spans="1:25" x14ac:dyDescent="0.25">
      <c r="A5938" s="1">
        <v>44775</v>
      </c>
      <c r="B5938">
        <v>71535</v>
      </c>
      <c r="C5938" t="s">
        <v>320</v>
      </c>
      <c r="D5938" t="str">
        <f>VLOOKUP(sales_order1[[#This Row],[itemCode]],product_details3!B:C,2,0)</f>
        <v>SCR50+100</v>
      </c>
      <c r="E5938" t="s">
        <v>321</v>
      </c>
      <c r="F5938" t="s">
        <v>61</v>
      </c>
      <c r="G5938">
        <v>250</v>
      </c>
      <c r="H5938">
        <v>26.25</v>
      </c>
      <c r="I5938">
        <v>6562.5</v>
      </c>
      <c r="J5938">
        <v>7.75</v>
      </c>
      <c r="K5938">
        <v>1937.5</v>
      </c>
      <c r="L5938">
        <v>18.5</v>
      </c>
      <c r="M5938">
        <v>0.70476190476190481</v>
      </c>
      <c r="N5938">
        <v>4625</v>
      </c>
      <c r="O5938" t="s">
        <v>158</v>
      </c>
      <c r="P5938" t="s">
        <v>159</v>
      </c>
      <c r="Q5938" t="s">
        <v>160</v>
      </c>
      <c r="R5938" t="s">
        <v>112</v>
      </c>
      <c r="S5938" t="s">
        <v>161</v>
      </c>
      <c r="T5938" t="s">
        <v>162</v>
      </c>
      <c r="U5938" t="s">
        <v>1189</v>
      </c>
      <c r="V5938">
        <f>YEAR(sales_order1[[#This Row],[date]])</f>
        <v>2022</v>
      </c>
      <c r="W5938" t="str">
        <f>TEXT(sales_order1[[#This Row],[date]], "Mmm")</f>
        <v>Aug</v>
      </c>
      <c r="X5938">
        <f>VALUE(TEXT(sales_order1[[#This Row],[date]], "D"))</f>
        <v>2</v>
      </c>
      <c r="Y5938">
        <v>31</v>
      </c>
    </row>
    <row r="5939" spans="1:25" x14ac:dyDescent="0.25">
      <c r="A5939" s="1">
        <v>44775</v>
      </c>
      <c r="B5939">
        <v>71536</v>
      </c>
      <c r="C5939" t="s">
        <v>103</v>
      </c>
      <c r="D5939" t="str">
        <f>VLOOKUP(sales_order1[[#This Row],[itemCode]],product_details3!B:C,2,0)</f>
        <v>SCRT50</v>
      </c>
      <c r="E5939" t="s">
        <v>104</v>
      </c>
      <c r="F5939" t="s">
        <v>61</v>
      </c>
      <c r="G5939">
        <v>50</v>
      </c>
      <c r="H5939">
        <v>16.95</v>
      </c>
      <c r="I5939">
        <v>847.5</v>
      </c>
      <c r="J5939">
        <v>5.2</v>
      </c>
      <c r="K5939">
        <v>260</v>
      </c>
      <c r="L5939">
        <v>11.75</v>
      </c>
      <c r="M5939">
        <v>0.69321533923303835</v>
      </c>
      <c r="N5939">
        <v>587.5</v>
      </c>
      <c r="O5939" t="s">
        <v>495</v>
      </c>
      <c r="P5939" t="s">
        <v>496</v>
      </c>
      <c r="Q5939" t="s">
        <v>119</v>
      </c>
      <c r="R5939" t="s">
        <v>40</v>
      </c>
      <c r="S5939" t="s">
        <v>497</v>
      </c>
      <c r="T5939" t="s">
        <v>498</v>
      </c>
      <c r="U5939" t="s">
        <v>1190</v>
      </c>
      <c r="V5939">
        <f>YEAR(sales_order1[[#This Row],[date]])</f>
        <v>2022</v>
      </c>
      <c r="W5939" t="str">
        <f>TEXT(sales_order1[[#This Row],[date]], "Mmm")</f>
        <v>Aug</v>
      </c>
      <c r="X5939">
        <f>VALUE(TEXT(sales_order1[[#This Row],[date]], "D"))</f>
        <v>2</v>
      </c>
      <c r="Y5939">
        <v>31</v>
      </c>
    </row>
    <row r="5940" spans="1:25" x14ac:dyDescent="0.25">
      <c r="A5940" s="1">
        <v>44775</v>
      </c>
      <c r="B5940">
        <v>71537</v>
      </c>
      <c r="C5940" t="s">
        <v>149</v>
      </c>
      <c r="D5940" t="str">
        <f>VLOOKUP(sales_order1[[#This Row],[itemCode]],product_details3!B:C,2,0)</f>
        <v>MKRW80</v>
      </c>
      <c r="E5940" t="s">
        <v>150</v>
      </c>
      <c r="F5940" t="s">
        <v>151</v>
      </c>
      <c r="G5940">
        <v>150</v>
      </c>
      <c r="H5940">
        <v>14.65</v>
      </c>
      <c r="I5940">
        <v>2197.5</v>
      </c>
      <c r="J5940">
        <v>6.55</v>
      </c>
      <c r="K5940">
        <v>982.5</v>
      </c>
      <c r="L5940">
        <v>8.1</v>
      </c>
      <c r="M5940">
        <v>0.55290102389078488</v>
      </c>
      <c r="N5940">
        <v>1215</v>
      </c>
      <c r="O5940" t="s">
        <v>461</v>
      </c>
      <c r="P5940" t="s">
        <v>462</v>
      </c>
      <c r="Q5940" t="s">
        <v>24</v>
      </c>
      <c r="R5940" t="s">
        <v>25</v>
      </c>
      <c r="S5940" t="s">
        <v>33</v>
      </c>
      <c r="T5940" t="s">
        <v>463</v>
      </c>
      <c r="U5940" t="s">
        <v>1191</v>
      </c>
      <c r="V5940">
        <f>YEAR(sales_order1[[#This Row],[date]])</f>
        <v>2022</v>
      </c>
      <c r="W5940" t="str">
        <f>TEXT(sales_order1[[#This Row],[date]], "Mmm")</f>
        <v>Aug</v>
      </c>
      <c r="X5940">
        <f>VALUE(TEXT(sales_order1[[#This Row],[date]], "D"))</f>
        <v>2</v>
      </c>
      <c r="Y5940">
        <v>31</v>
      </c>
    </row>
    <row r="5941" spans="1:25" x14ac:dyDescent="0.25">
      <c r="A5941" s="1">
        <v>44775</v>
      </c>
      <c r="B5941">
        <v>71538</v>
      </c>
      <c r="C5941" t="s">
        <v>51</v>
      </c>
      <c r="D5941" t="str">
        <f>VLOOKUP(sales_order1[[#This Row],[itemCode]],product_details3!B:C,2,0)</f>
        <v>MSTH50</v>
      </c>
      <c r="E5941" t="s">
        <v>52</v>
      </c>
      <c r="F5941" t="s">
        <v>21</v>
      </c>
      <c r="G5941">
        <v>150</v>
      </c>
      <c r="H5941">
        <v>15.75</v>
      </c>
      <c r="I5941">
        <v>2362.5</v>
      </c>
      <c r="J5941">
        <v>4.45</v>
      </c>
      <c r="K5941">
        <v>667.5</v>
      </c>
      <c r="L5941">
        <v>11.3</v>
      </c>
      <c r="M5941">
        <v>0.71746031746031746</v>
      </c>
      <c r="N5941">
        <v>1695</v>
      </c>
      <c r="O5941" t="s">
        <v>793</v>
      </c>
      <c r="P5941" t="s">
        <v>794</v>
      </c>
      <c r="Q5941" t="s">
        <v>107</v>
      </c>
      <c r="R5941" t="s">
        <v>40</v>
      </c>
      <c r="S5941" t="s">
        <v>101</v>
      </c>
      <c r="T5941" t="s">
        <v>795</v>
      </c>
      <c r="U5941" t="s">
        <v>1190</v>
      </c>
      <c r="V5941">
        <f>YEAR(sales_order1[[#This Row],[date]])</f>
        <v>2022</v>
      </c>
      <c r="W5941" t="str">
        <f>TEXT(sales_order1[[#This Row],[date]], "Mmm")</f>
        <v>Aug</v>
      </c>
      <c r="X5941">
        <f>VALUE(TEXT(sales_order1[[#This Row],[date]], "D"))</f>
        <v>2</v>
      </c>
      <c r="Y5941">
        <v>31</v>
      </c>
    </row>
    <row r="5942" spans="1:25" x14ac:dyDescent="0.25">
      <c r="A5942" s="1">
        <v>44775</v>
      </c>
      <c r="B5942">
        <v>71539</v>
      </c>
      <c r="C5942" t="s">
        <v>320</v>
      </c>
      <c r="D5942" t="str">
        <f>VLOOKUP(sales_order1[[#This Row],[itemCode]],product_details3!B:C,2,0)</f>
        <v>SCR50+100</v>
      </c>
      <c r="E5942" t="s">
        <v>321</v>
      </c>
      <c r="F5942" t="s">
        <v>61</v>
      </c>
      <c r="G5942">
        <v>350</v>
      </c>
      <c r="H5942">
        <v>26.25</v>
      </c>
      <c r="I5942">
        <v>9187.5</v>
      </c>
      <c r="J5942">
        <v>7.75</v>
      </c>
      <c r="K5942">
        <v>2712.5</v>
      </c>
      <c r="L5942">
        <v>18.5</v>
      </c>
      <c r="M5942">
        <v>0.70476190476190481</v>
      </c>
      <c r="N5942">
        <v>6475</v>
      </c>
      <c r="O5942" t="s">
        <v>253</v>
      </c>
      <c r="P5942" t="s">
        <v>254</v>
      </c>
      <c r="Q5942" t="s">
        <v>191</v>
      </c>
      <c r="R5942" t="s">
        <v>56</v>
      </c>
      <c r="S5942" t="s">
        <v>192</v>
      </c>
      <c r="T5942" t="s">
        <v>255</v>
      </c>
      <c r="U5942" t="s">
        <v>1191</v>
      </c>
      <c r="V5942">
        <f>YEAR(sales_order1[[#This Row],[date]])</f>
        <v>2022</v>
      </c>
      <c r="W5942" t="str">
        <f>TEXT(sales_order1[[#This Row],[date]], "Mmm")</f>
        <v>Aug</v>
      </c>
      <c r="X5942">
        <f>VALUE(TEXT(sales_order1[[#This Row],[date]], "D"))</f>
        <v>2</v>
      </c>
      <c r="Y5942">
        <v>31</v>
      </c>
    </row>
    <row r="5943" spans="1:25" x14ac:dyDescent="0.25">
      <c r="A5943" s="1">
        <v>44775</v>
      </c>
      <c r="B5943">
        <v>71540</v>
      </c>
      <c r="C5943" t="s">
        <v>103</v>
      </c>
      <c r="D5943" t="str">
        <f>VLOOKUP(sales_order1[[#This Row],[itemCode]],product_details3!B:C,2,0)</f>
        <v>SCRT50</v>
      </c>
      <c r="E5943" t="s">
        <v>104</v>
      </c>
      <c r="F5943" t="s">
        <v>61</v>
      </c>
      <c r="G5943">
        <v>50</v>
      </c>
      <c r="H5943">
        <v>16.95</v>
      </c>
      <c r="I5943">
        <v>847.5</v>
      </c>
      <c r="J5943">
        <v>5.2</v>
      </c>
      <c r="K5943">
        <v>260</v>
      </c>
      <c r="L5943">
        <v>11.75</v>
      </c>
      <c r="M5943">
        <v>0.69321533923303835</v>
      </c>
      <c r="N5943">
        <v>587.5</v>
      </c>
      <c r="O5943" t="s">
        <v>682</v>
      </c>
      <c r="P5943" t="s">
        <v>683</v>
      </c>
      <c r="Q5943" t="s">
        <v>271</v>
      </c>
      <c r="R5943" t="s">
        <v>56</v>
      </c>
      <c r="S5943" t="s">
        <v>192</v>
      </c>
      <c r="T5943" t="s">
        <v>684</v>
      </c>
      <c r="U5943" t="s">
        <v>1191</v>
      </c>
      <c r="V5943">
        <f>YEAR(sales_order1[[#This Row],[date]])</f>
        <v>2022</v>
      </c>
      <c r="W5943" t="str">
        <f>TEXT(sales_order1[[#This Row],[date]], "Mmm")</f>
        <v>Aug</v>
      </c>
      <c r="X5943">
        <f>VALUE(TEXT(sales_order1[[#This Row],[date]], "D"))</f>
        <v>2</v>
      </c>
      <c r="Y5943">
        <v>31</v>
      </c>
    </row>
    <row r="5944" spans="1:25" x14ac:dyDescent="0.25">
      <c r="A5944" s="1">
        <v>44775</v>
      </c>
      <c r="B5944">
        <v>71541</v>
      </c>
      <c r="C5944" t="s">
        <v>19</v>
      </c>
      <c r="D5944" t="str">
        <f>VLOOKUP(sales_order1[[#This Row],[itemCode]],product_details3!B:C,2,0)</f>
        <v>MSTH100</v>
      </c>
      <c r="E5944" t="s">
        <v>20</v>
      </c>
      <c r="F5944" t="s">
        <v>21</v>
      </c>
      <c r="G5944">
        <v>250</v>
      </c>
      <c r="H5944">
        <v>26.25</v>
      </c>
      <c r="I5944">
        <v>6562.5</v>
      </c>
      <c r="J5944">
        <v>7.75</v>
      </c>
      <c r="K5944">
        <v>1937.5</v>
      </c>
      <c r="L5944">
        <v>18.5</v>
      </c>
      <c r="M5944">
        <v>0.70476190476190481</v>
      </c>
      <c r="N5944">
        <v>4625</v>
      </c>
      <c r="O5944" t="s">
        <v>237</v>
      </c>
      <c r="P5944" t="s">
        <v>238</v>
      </c>
      <c r="Q5944" t="s">
        <v>239</v>
      </c>
      <c r="R5944" t="s">
        <v>112</v>
      </c>
      <c r="S5944" t="s">
        <v>240</v>
      </c>
      <c r="T5944" t="s">
        <v>241</v>
      </c>
      <c r="U5944" t="s">
        <v>1189</v>
      </c>
      <c r="V5944">
        <f>YEAR(sales_order1[[#This Row],[date]])</f>
        <v>2022</v>
      </c>
      <c r="W5944" t="str">
        <f>TEXT(sales_order1[[#This Row],[date]], "Mmm")</f>
        <v>Aug</v>
      </c>
      <c r="X5944">
        <f>VALUE(TEXT(sales_order1[[#This Row],[date]], "D"))</f>
        <v>2</v>
      </c>
      <c r="Y5944">
        <v>31</v>
      </c>
    </row>
    <row r="5945" spans="1:25" x14ac:dyDescent="0.25">
      <c r="A5945" s="1">
        <v>44775</v>
      </c>
      <c r="B5945">
        <v>71542</v>
      </c>
      <c r="C5945" t="s">
        <v>309</v>
      </c>
      <c r="D5945" t="str">
        <f>VLOOKUP(sales_order1[[#This Row],[itemCode]],product_details3!B:C,2,0)</f>
        <v>MSKC100</v>
      </c>
      <c r="E5945" t="s">
        <v>310</v>
      </c>
      <c r="F5945" t="s">
        <v>137</v>
      </c>
      <c r="G5945">
        <v>200</v>
      </c>
      <c r="H5945">
        <v>19.95</v>
      </c>
      <c r="I5945">
        <v>3990</v>
      </c>
      <c r="J5945">
        <v>8.1999999999999993</v>
      </c>
      <c r="K5945">
        <v>1640</v>
      </c>
      <c r="L5945">
        <v>11.75</v>
      </c>
      <c r="M5945">
        <v>0.58897243107769426</v>
      </c>
      <c r="N5945">
        <v>2350</v>
      </c>
      <c r="O5945" t="s">
        <v>293</v>
      </c>
      <c r="P5945" t="s">
        <v>294</v>
      </c>
      <c r="Q5945" t="s">
        <v>154</v>
      </c>
      <c r="R5945" t="s">
        <v>56</v>
      </c>
      <c r="S5945" t="s">
        <v>133</v>
      </c>
      <c r="T5945" t="s">
        <v>155</v>
      </c>
      <c r="U5945" t="s">
        <v>1191</v>
      </c>
      <c r="V5945">
        <f>YEAR(sales_order1[[#This Row],[date]])</f>
        <v>2022</v>
      </c>
      <c r="W5945" t="str">
        <f>TEXT(sales_order1[[#This Row],[date]], "Mmm")</f>
        <v>Aug</v>
      </c>
      <c r="X5945">
        <f>VALUE(TEXT(sales_order1[[#This Row],[date]], "D"))</f>
        <v>2</v>
      </c>
      <c r="Y5945">
        <v>31</v>
      </c>
    </row>
    <row r="5946" spans="1:25" x14ac:dyDescent="0.25">
      <c r="A5946" s="1">
        <v>44775</v>
      </c>
      <c r="B5946">
        <v>71543</v>
      </c>
      <c r="C5946" t="s">
        <v>320</v>
      </c>
      <c r="D5946" t="str">
        <f>VLOOKUP(sales_order1[[#This Row],[itemCode]],product_details3!B:C,2,0)</f>
        <v>SCR50+100</v>
      </c>
      <c r="E5946" t="s">
        <v>321</v>
      </c>
      <c r="F5946" t="s">
        <v>61</v>
      </c>
      <c r="G5946">
        <v>450</v>
      </c>
      <c r="H5946">
        <v>26.25</v>
      </c>
      <c r="I5946">
        <v>11812.5</v>
      </c>
      <c r="J5946">
        <v>7.75</v>
      </c>
      <c r="K5946">
        <v>3487.5</v>
      </c>
      <c r="L5946">
        <v>18.5</v>
      </c>
      <c r="M5946">
        <v>0.70476190476190481</v>
      </c>
      <c r="N5946">
        <v>8325</v>
      </c>
      <c r="O5946" t="s">
        <v>877</v>
      </c>
      <c r="P5946" t="s">
        <v>878</v>
      </c>
      <c r="Q5946" t="s">
        <v>77</v>
      </c>
      <c r="R5946" t="s">
        <v>72</v>
      </c>
      <c r="S5946" t="s">
        <v>425</v>
      </c>
      <c r="T5946" t="s">
        <v>426</v>
      </c>
      <c r="U5946" t="s">
        <v>1190</v>
      </c>
      <c r="V5946">
        <f>YEAR(sales_order1[[#This Row],[date]])</f>
        <v>2022</v>
      </c>
      <c r="W5946" t="str">
        <f>TEXT(sales_order1[[#This Row],[date]], "Mmm")</f>
        <v>Aug</v>
      </c>
      <c r="X5946">
        <f>VALUE(TEXT(sales_order1[[#This Row],[date]], "D"))</f>
        <v>2</v>
      </c>
      <c r="Y5946">
        <v>31</v>
      </c>
    </row>
    <row r="5947" spans="1:25" x14ac:dyDescent="0.25">
      <c r="A5947" s="1">
        <v>44775</v>
      </c>
      <c r="B5947">
        <v>71544</v>
      </c>
      <c r="C5947" t="s">
        <v>320</v>
      </c>
      <c r="D5947" t="str">
        <f>VLOOKUP(sales_order1[[#This Row],[itemCode]],product_details3!B:C,2,0)</f>
        <v>SCR50+100</v>
      </c>
      <c r="E5947" t="s">
        <v>321</v>
      </c>
      <c r="F5947" t="s">
        <v>61</v>
      </c>
      <c r="G5947">
        <v>200</v>
      </c>
      <c r="H5947">
        <v>26.25</v>
      </c>
      <c r="I5947">
        <v>5250</v>
      </c>
      <c r="J5947">
        <v>7.75</v>
      </c>
      <c r="K5947">
        <v>1550</v>
      </c>
      <c r="L5947">
        <v>18.5</v>
      </c>
      <c r="M5947">
        <v>0.70476190476190481</v>
      </c>
      <c r="N5947">
        <v>3700</v>
      </c>
      <c r="O5947" t="s">
        <v>736</v>
      </c>
      <c r="P5947" t="s">
        <v>737</v>
      </c>
      <c r="Q5947" t="s">
        <v>132</v>
      </c>
      <c r="R5947" t="s">
        <v>56</v>
      </c>
      <c r="S5947" t="s">
        <v>133</v>
      </c>
      <c r="T5947" t="s">
        <v>642</v>
      </c>
      <c r="U5947" t="s">
        <v>1191</v>
      </c>
      <c r="V5947">
        <f>YEAR(sales_order1[[#This Row],[date]])</f>
        <v>2022</v>
      </c>
      <c r="W5947" t="str">
        <f>TEXT(sales_order1[[#This Row],[date]], "Mmm")</f>
        <v>Aug</v>
      </c>
      <c r="X5947">
        <f>VALUE(TEXT(sales_order1[[#This Row],[date]], "D"))</f>
        <v>2</v>
      </c>
      <c r="Y5947">
        <v>31</v>
      </c>
    </row>
    <row r="5948" spans="1:25" x14ac:dyDescent="0.25">
      <c r="A5948" s="1">
        <v>44775</v>
      </c>
      <c r="B5948">
        <v>71545</v>
      </c>
      <c r="C5948" t="s">
        <v>51</v>
      </c>
      <c r="D5948" t="str">
        <f>VLOOKUP(sales_order1[[#This Row],[itemCode]],product_details3!B:C,2,0)</f>
        <v>MSTH50</v>
      </c>
      <c r="E5948" t="s">
        <v>52</v>
      </c>
      <c r="F5948" t="s">
        <v>21</v>
      </c>
      <c r="G5948">
        <v>50</v>
      </c>
      <c r="H5948">
        <v>15.75</v>
      </c>
      <c r="I5948">
        <v>787.5</v>
      </c>
      <c r="J5948">
        <v>4.45</v>
      </c>
      <c r="K5948">
        <v>222.5</v>
      </c>
      <c r="L5948">
        <v>11.3</v>
      </c>
      <c r="M5948">
        <v>0.71746031746031746</v>
      </c>
      <c r="N5948">
        <v>565</v>
      </c>
      <c r="O5948" t="s">
        <v>502</v>
      </c>
      <c r="P5948" t="s">
        <v>503</v>
      </c>
      <c r="Q5948" t="s">
        <v>218</v>
      </c>
      <c r="R5948" t="s">
        <v>40</v>
      </c>
      <c r="S5948" t="s">
        <v>219</v>
      </c>
      <c r="T5948" t="s">
        <v>504</v>
      </c>
      <c r="U5948" t="s">
        <v>1190</v>
      </c>
      <c r="V5948">
        <f>YEAR(sales_order1[[#This Row],[date]])</f>
        <v>2022</v>
      </c>
      <c r="W5948" t="str">
        <f>TEXT(sales_order1[[#This Row],[date]], "Mmm")</f>
        <v>Aug</v>
      </c>
      <c r="X5948">
        <f>VALUE(TEXT(sales_order1[[#This Row],[date]], "D"))</f>
        <v>2</v>
      </c>
      <c r="Y5948">
        <v>31</v>
      </c>
    </row>
    <row r="5949" spans="1:25" x14ac:dyDescent="0.25">
      <c r="A5949" s="1">
        <v>44776</v>
      </c>
      <c r="B5949">
        <v>71546</v>
      </c>
      <c r="C5949" t="s">
        <v>335</v>
      </c>
      <c r="D5949" t="str">
        <f>VLOOKUP(sales_order1[[#This Row],[itemCode]],product_details3!B:C,2,0)</f>
        <v>CLNF50</v>
      </c>
      <c r="E5949" t="s">
        <v>336</v>
      </c>
      <c r="F5949" t="s">
        <v>45</v>
      </c>
      <c r="G5949">
        <v>200</v>
      </c>
      <c r="H5949">
        <v>7.3</v>
      </c>
      <c r="I5949">
        <v>1460</v>
      </c>
      <c r="J5949">
        <v>2.8</v>
      </c>
      <c r="K5949">
        <v>560</v>
      </c>
      <c r="L5949">
        <v>4.5</v>
      </c>
      <c r="M5949">
        <v>0.61643835616438358</v>
      </c>
      <c r="N5949">
        <v>900</v>
      </c>
      <c r="O5949" t="s">
        <v>706</v>
      </c>
      <c r="P5949" t="s">
        <v>707</v>
      </c>
      <c r="Q5949" t="s">
        <v>132</v>
      </c>
      <c r="R5949" t="s">
        <v>56</v>
      </c>
      <c r="S5949" t="s">
        <v>133</v>
      </c>
      <c r="T5949" t="s">
        <v>708</v>
      </c>
      <c r="U5949" t="s">
        <v>1191</v>
      </c>
      <c r="V5949">
        <f>YEAR(sales_order1[[#This Row],[date]])</f>
        <v>2022</v>
      </c>
      <c r="W5949" t="str">
        <f>TEXT(sales_order1[[#This Row],[date]], "Mmm")</f>
        <v>Aug</v>
      </c>
      <c r="X5949">
        <f>VALUE(TEXT(sales_order1[[#This Row],[date]], "D"))</f>
        <v>3</v>
      </c>
      <c r="Y5949">
        <v>31</v>
      </c>
    </row>
    <row r="5950" spans="1:25" x14ac:dyDescent="0.25">
      <c r="A5950" s="1">
        <v>44776</v>
      </c>
      <c r="B5950">
        <v>71547</v>
      </c>
      <c r="C5950" t="s">
        <v>329</v>
      </c>
      <c r="D5950" t="str">
        <f>VLOOKUP(sales_order1[[#This Row],[itemCode]],product_details3!B:C,2,0)</f>
        <v>TNRS150</v>
      </c>
      <c r="E5950" t="s">
        <v>330</v>
      </c>
      <c r="F5950" t="s">
        <v>124</v>
      </c>
      <c r="G5950">
        <v>200</v>
      </c>
      <c r="H5950">
        <v>19.649999999999999</v>
      </c>
      <c r="I5950">
        <v>3930</v>
      </c>
      <c r="J5950">
        <v>6.55</v>
      </c>
      <c r="K5950">
        <v>1310</v>
      </c>
      <c r="L5950">
        <v>13.1</v>
      </c>
      <c r="M5950">
        <v>0.66666666666666663</v>
      </c>
      <c r="N5950">
        <v>2620</v>
      </c>
      <c r="O5950" t="s">
        <v>395</v>
      </c>
      <c r="P5950" t="s">
        <v>396</v>
      </c>
      <c r="Q5950" t="s">
        <v>191</v>
      </c>
      <c r="R5950" t="s">
        <v>56</v>
      </c>
      <c r="S5950" t="s">
        <v>192</v>
      </c>
      <c r="T5950" t="s">
        <v>397</v>
      </c>
      <c r="U5950" t="s">
        <v>1191</v>
      </c>
      <c r="V5950">
        <f>YEAR(sales_order1[[#This Row],[date]])</f>
        <v>2022</v>
      </c>
      <c r="W5950" t="str">
        <f>TEXT(sales_order1[[#This Row],[date]], "Mmm")</f>
        <v>Aug</v>
      </c>
      <c r="X5950">
        <f>VALUE(TEXT(sales_order1[[#This Row],[date]], "D"))</f>
        <v>3</v>
      </c>
      <c r="Y5950">
        <v>31</v>
      </c>
    </row>
    <row r="5951" spans="1:25" x14ac:dyDescent="0.25">
      <c r="A5951" s="1">
        <v>44776</v>
      </c>
      <c r="B5951">
        <v>71548</v>
      </c>
      <c r="C5951" t="s">
        <v>329</v>
      </c>
      <c r="D5951" t="str">
        <f>VLOOKUP(sales_order1[[#This Row],[itemCode]],product_details3!B:C,2,0)</f>
        <v>TNRS150</v>
      </c>
      <c r="E5951" t="s">
        <v>330</v>
      </c>
      <c r="F5951" t="s">
        <v>124</v>
      </c>
      <c r="G5951">
        <v>200</v>
      </c>
      <c r="H5951">
        <v>19.649999999999999</v>
      </c>
      <c r="I5951">
        <v>3930</v>
      </c>
      <c r="J5951">
        <v>6.55</v>
      </c>
      <c r="K5951">
        <v>1310</v>
      </c>
      <c r="L5951">
        <v>13.1</v>
      </c>
      <c r="M5951">
        <v>0.66666666666666663</v>
      </c>
      <c r="N5951">
        <v>2620</v>
      </c>
      <c r="O5951" t="s">
        <v>798</v>
      </c>
      <c r="P5951" t="s">
        <v>799</v>
      </c>
      <c r="Q5951" t="s">
        <v>71</v>
      </c>
      <c r="R5951" t="s">
        <v>72</v>
      </c>
      <c r="S5951" t="s">
        <v>73</v>
      </c>
      <c r="T5951" t="s">
        <v>681</v>
      </c>
      <c r="U5951" t="s">
        <v>1190</v>
      </c>
      <c r="V5951">
        <f>YEAR(sales_order1[[#This Row],[date]])</f>
        <v>2022</v>
      </c>
      <c r="W5951" t="str">
        <f>TEXT(sales_order1[[#This Row],[date]], "Mmm")</f>
        <v>Aug</v>
      </c>
      <c r="X5951">
        <f>VALUE(TEXT(sales_order1[[#This Row],[date]], "D"))</f>
        <v>3</v>
      </c>
      <c r="Y5951">
        <v>31</v>
      </c>
    </row>
    <row r="5952" spans="1:25" x14ac:dyDescent="0.25">
      <c r="A5952" s="1">
        <v>44776</v>
      </c>
      <c r="B5952">
        <v>71549</v>
      </c>
      <c r="C5952" t="s">
        <v>315</v>
      </c>
      <c r="D5952" t="str">
        <f>VLOOKUP(sales_order1[[#This Row],[itemCode]],product_details3!B:C,2,0)</f>
        <v>EXFG50</v>
      </c>
      <c r="E5952" t="s">
        <v>316</v>
      </c>
      <c r="F5952" t="s">
        <v>183</v>
      </c>
      <c r="G5952">
        <v>150</v>
      </c>
      <c r="H5952">
        <v>15.75</v>
      </c>
      <c r="I5952">
        <v>2362.5</v>
      </c>
      <c r="J5952">
        <v>5.45</v>
      </c>
      <c r="K5952">
        <v>817.5</v>
      </c>
      <c r="L5952">
        <v>10.3</v>
      </c>
      <c r="M5952">
        <v>0.65396825396825398</v>
      </c>
      <c r="N5952">
        <v>1545</v>
      </c>
      <c r="O5952" t="s">
        <v>543</v>
      </c>
      <c r="P5952" t="s">
        <v>544</v>
      </c>
      <c r="Q5952" t="s">
        <v>378</v>
      </c>
      <c r="R5952" t="s">
        <v>72</v>
      </c>
      <c r="S5952" t="s">
        <v>545</v>
      </c>
      <c r="T5952" t="s">
        <v>546</v>
      </c>
      <c r="U5952" t="s">
        <v>1188</v>
      </c>
      <c r="V5952">
        <f>YEAR(sales_order1[[#This Row],[date]])</f>
        <v>2022</v>
      </c>
      <c r="W5952" t="str">
        <f>TEXT(sales_order1[[#This Row],[date]], "Mmm")</f>
        <v>Aug</v>
      </c>
      <c r="X5952">
        <f>VALUE(TEXT(sales_order1[[#This Row],[date]], "D"))</f>
        <v>3</v>
      </c>
      <c r="Y5952">
        <v>31</v>
      </c>
    </row>
    <row r="5953" spans="1:25" x14ac:dyDescent="0.25">
      <c r="A5953" s="1">
        <v>44776</v>
      </c>
      <c r="B5953">
        <v>71550</v>
      </c>
      <c r="C5953" t="s">
        <v>288</v>
      </c>
      <c r="D5953" t="str">
        <f>VLOOKUP(sales_order1[[#This Row],[itemCode]],product_details3!B:C,2,0)</f>
        <v>MKRM200</v>
      </c>
      <c r="E5953" t="s">
        <v>289</v>
      </c>
      <c r="F5953" t="s">
        <v>151</v>
      </c>
      <c r="G5953">
        <v>100</v>
      </c>
      <c r="H5953">
        <v>19.25</v>
      </c>
      <c r="I5953">
        <v>1925</v>
      </c>
      <c r="J5953">
        <v>7.75</v>
      </c>
      <c r="K5953">
        <v>775</v>
      </c>
      <c r="L5953">
        <v>11.5</v>
      </c>
      <c r="M5953">
        <v>0.59740259740259738</v>
      </c>
      <c r="N5953">
        <v>1150</v>
      </c>
      <c r="O5953" t="s">
        <v>177</v>
      </c>
      <c r="P5953" t="s">
        <v>178</v>
      </c>
      <c r="Q5953" t="s">
        <v>111</v>
      </c>
      <c r="R5953" t="s">
        <v>112</v>
      </c>
      <c r="S5953" t="s">
        <v>179</v>
      </c>
      <c r="T5953" t="s">
        <v>180</v>
      </c>
      <c r="U5953" t="s">
        <v>1189</v>
      </c>
      <c r="V5953">
        <f>YEAR(sales_order1[[#This Row],[date]])</f>
        <v>2022</v>
      </c>
      <c r="W5953" t="str">
        <f>TEXT(sales_order1[[#This Row],[date]], "Mmm")</f>
        <v>Aug</v>
      </c>
      <c r="X5953">
        <f>VALUE(TEXT(sales_order1[[#This Row],[date]], "D"))</f>
        <v>3</v>
      </c>
      <c r="Y5953">
        <v>31</v>
      </c>
    </row>
    <row r="5954" spans="1:25" x14ac:dyDescent="0.25">
      <c r="A5954" s="1">
        <v>44776</v>
      </c>
      <c r="B5954">
        <v>71551</v>
      </c>
      <c r="C5954" t="s">
        <v>135</v>
      </c>
      <c r="D5954" t="str">
        <f>VLOOKUP(sales_order1[[#This Row],[itemCode]],product_details3!B:C,2,0)</f>
        <v>MSKSH</v>
      </c>
      <c r="E5954" t="s">
        <v>136</v>
      </c>
      <c r="F5954" t="s">
        <v>137</v>
      </c>
      <c r="G5954">
        <v>50</v>
      </c>
      <c r="H5954">
        <v>18.75</v>
      </c>
      <c r="I5954">
        <v>937.5</v>
      </c>
      <c r="J5954">
        <v>7.45</v>
      </c>
      <c r="K5954">
        <v>372.5</v>
      </c>
      <c r="L5954">
        <v>11.3</v>
      </c>
      <c r="M5954">
        <v>0.60266666666666668</v>
      </c>
      <c r="N5954">
        <v>565</v>
      </c>
      <c r="O5954" t="s">
        <v>443</v>
      </c>
      <c r="P5954" t="s">
        <v>444</v>
      </c>
      <c r="Q5954" t="s">
        <v>111</v>
      </c>
      <c r="R5954" t="s">
        <v>112</v>
      </c>
      <c r="S5954" t="s">
        <v>445</v>
      </c>
      <c r="T5954" t="s">
        <v>446</v>
      </c>
      <c r="U5954" t="s">
        <v>1189</v>
      </c>
      <c r="V5954">
        <f>YEAR(sales_order1[[#This Row],[date]])</f>
        <v>2022</v>
      </c>
      <c r="W5954" t="str">
        <f>TEXT(sales_order1[[#This Row],[date]], "Mmm")</f>
        <v>Aug</v>
      </c>
      <c r="X5954">
        <f>VALUE(TEXT(sales_order1[[#This Row],[date]], "D"))</f>
        <v>3</v>
      </c>
      <c r="Y5954">
        <v>31</v>
      </c>
    </row>
    <row r="5955" spans="1:25" x14ac:dyDescent="0.25">
      <c r="A5955" s="1">
        <v>44776</v>
      </c>
      <c r="B5955">
        <v>71552</v>
      </c>
      <c r="C5955" t="s">
        <v>128</v>
      </c>
      <c r="D5955" t="str">
        <f>VLOOKUP(sales_order1[[#This Row],[itemCode]],product_details3!B:C,2,0)</f>
        <v>SCRT100</v>
      </c>
      <c r="E5955" t="s">
        <v>129</v>
      </c>
      <c r="F5955" t="s">
        <v>61</v>
      </c>
      <c r="G5955">
        <v>300</v>
      </c>
      <c r="H5955">
        <v>28.25</v>
      </c>
      <c r="I5955">
        <v>8475</v>
      </c>
      <c r="J5955">
        <v>9</v>
      </c>
      <c r="K5955">
        <v>2700</v>
      </c>
      <c r="L5955">
        <v>19.25</v>
      </c>
      <c r="M5955">
        <v>0.68141592920353977</v>
      </c>
      <c r="N5955">
        <v>5775</v>
      </c>
      <c r="O5955" t="s">
        <v>879</v>
      </c>
      <c r="P5955" t="s">
        <v>880</v>
      </c>
      <c r="Q5955" t="s">
        <v>154</v>
      </c>
      <c r="R5955" t="s">
        <v>56</v>
      </c>
      <c r="S5955" t="s">
        <v>133</v>
      </c>
      <c r="T5955" t="s">
        <v>268</v>
      </c>
      <c r="U5955" t="s">
        <v>1191</v>
      </c>
      <c r="V5955">
        <f>YEAR(sales_order1[[#This Row],[date]])</f>
        <v>2022</v>
      </c>
      <c r="W5955" t="str">
        <f>TEXT(sales_order1[[#This Row],[date]], "Mmm")</f>
        <v>Aug</v>
      </c>
      <c r="X5955">
        <f>VALUE(TEXT(sales_order1[[#This Row],[date]], "D"))</f>
        <v>3</v>
      </c>
      <c r="Y5955">
        <v>31</v>
      </c>
    </row>
    <row r="5956" spans="1:25" x14ac:dyDescent="0.25">
      <c r="A5956" s="1">
        <v>44776</v>
      </c>
      <c r="B5956">
        <v>71553</v>
      </c>
      <c r="C5956" t="s">
        <v>51</v>
      </c>
      <c r="D5956" t="str">
        <f>VLOOKUP(sales_order1[[#This Row],[itemCode]],product_details3!B:C,2,0)</f>
        <v>MSTH50</v>
      </c>
      <c r="E5956" t="s">
        <v>52</v>
      </c>
      <c r="F5956" t="s">
        <v>21</v>
      </c>
      <c r="G5956">
        <v>200</v>
      </c>
      <c r="H5956">
        <v>15.75</v>
      </c>
      <c r="I5956">
        <v>3150</v>
      </c>
      <c r="J5956">
        <v>4.45</v>
      </c>
      <c r="K5956">
        <v>890</v>
      </c>
      <c r="L5956">
        <v>11.3</v>
      </c>
      <c r="M5956">
        <v>0.71746031746031746</v>
      </c>
      <c r="N5956">
        <v>2260</v>
      </c>
      <c r="O5956" t="s">
        <v>685</v>
      </c>
      <c r="P5956" t="s">
        <v>686</v>
      </c>
      <c r="Q5956" t="s">
        <v>111</v>
      </c>
      <c r="R5956" t="s">
        <v>112</v>
      </c>
      <c r="S5956" t="s">
        <v>179</v>
      </c>
      <c r="T5956" t="s">
        <v>687</v>
      </c>
      <c r="U5956" t="s">
        <v>1189</v>
      </c>
      <c r="V5956">
        <f>YEAR(sales_order1[[#This Row],[date]])</f>
        <v>2022</v>
      </c>
      <c r="W5956" t="str">
        <f>TEXT(sales_order1[[#This Row],[date]], "Mmm")</f>
        <v>Aug</v>
      </c>
      <c r="X5956">
        <f>VALUE(TEXT(sales_order1[[#This Row],[date]], "D"))</f>
        <v>3</v>
      </c>
      <c r="Y5956">
        <v>31</v>
      </c>
    </row>
    <row r="5957" spans="1:25" x14ac:dyDescent="0.25">
      <c r="A5957" s="1">
        <v>44776</v>
      </c>
      <c r="B5957">
        <v>71554</v>
      </c>
      <c r="C5957" t="s">
        <v>51</v>
      </c>
      <c r="D5957" t="str">
        <f>VLOOKUP(sales_order1[[#This Row],[itemCode]],product_details3!B:C,2,0)</f>
        <v>MSTH50</v>
      </c>
      <c r="E5957" t="s">
        <v>52</v>
      </c>
      <c r="F5957" t="s">
        <v>21</v>
      </c>
      <c r="G5957">
        <v>50</v>
      </c>
      <c r="H5957">
        <v>15.75</v>
      </c>
      <c r="I5957">
        <v>787.5</v>
      </c>
      <c r="J5957">
        <v>4.45</v>
      </c>
      <c r="K5957">
        <v>222.5</v>
      </c>
      <c r="L5957">
        <v>11.3</v>
      </c>
      <c r="M5957">
        <v>0.71746031746031746</v>
      </c>
      <c r="N5957">
        <v>565</v>
      </c>
      <c r="O5957" t="s">
        <v>322</v>
      </c>
      <c r="P5957" t="s">
        <v>323</v>
      </c>
      <c r="Q5957" t="s">
        <v>39</v>
      </c>
      <c r="R5957" t="s">
        <v>40</v>
      </c>
      <c r="S5957" t="s">
        <v>41</v>
      </c>
      <c r="T5957" t="s">
        <v>324</v>
      </c>
      <c r="U5957" t="s">
        <v>1188</v>
      </c>
      <c r="V5957">
        <f>YEAR(sales_order1[[#This Row],[date]])</f>
        <v>2022</v>
      </c>
      <c r="W5957" t="str">
        <f>TEXT(sales_order1[[#This Row],[date]], "Mmm")</f>
        <v>Aug</v>
      </c>
      <c r="X5957">
        <f>VALUE(TEXT(sales_order1[[#This Row],[date]], "D"))</f>
        <v>3</v>
      </c>
      <c r="Y5957">
        <v>31</v>
      </c>
    </row>
    <row r="5958" spans="1:25" x14ac:dyDescent="0.25">
      <c r="A5958" s="1">
        <v>44776</v>
      </c>
      <c r="B5958">
        <v>71555</v>
      </c>
      <c r="C5958" t="s">
        <v>28</v>
      </c>
      <c r="D5958" t="str">
        <f>VLOOKUP(sales_order1[[#This Row],[itemCode]],product_details3!B:C,2,0)</f>
        <v>SRMC30</v>
      </c>
      <c r="E5958" t="s">
        <v>29</v>
      </c>
      <c r="F5958" t="s">
        <v>30</v>
      </c>
      <c r="G5958">
        <v>100</v>
      </c>
      <c r="H5958">
        <v>22.6</v>
      </c>
      <c r="I5958">
        <v>2260</v>
      </c>
      <c r="J5958">
        <v>7.6</v>
      </c>
      <c r="K5958">
        <v>760</v>
      </c>
      <c r="L5958">
        <v>15</v>
      </c>
      <c r="M5958">
        <v>0.66371681415929207</v>
      </c>
      <c r="N5958">
        <v>1500</v>
      </c>
      <c r="O5958" t="s">
        <v>850</v>
      </c>
      <c r="P5958" t="s">
        <v>851</v>
      </c>
      <c r="Q5958" t="s">
        <v>186</v>
      </c>
      <c r="R5958" t="s">
        <v>112</v>
      </c>
      <c r="S5958" t="s">
        <v>246</v>
      </c>
      <c r="T5958" t="s">
        <v>480</v>
      </c>
      <c r="U5958" t="s">
        <v>1189</v>
      </c>
      <c r="V5958">
        <f>YEAR(sales_order1[[#This Row],[date]])</f>
        <v>2022</v>
      </c>
      <c r="W5958" t="str">
        <f>TEXT(sales_order1[[#This Row],[date]], "Mmm")</f>
        <v>Aug</v>
      </c>
      <c r="X5958">
        <f>VALUE(TEXT(sales_order1[[#This Row],[date]], "D"))</f>
        <v>3</v>
      </c>
      <c r="Y5958">
        <v>31</v>
      </c>
    </row>
    <row r="5959" spans="1:25" x14ac:dyDescent="0.25">
      <c r="A5959" s="1">
        <v>44776</v>
      </c>
      <c r="B5959">
        <v>71556</v>
      </c>
      <c r="C5959" t="s">
        <v>350</v>
      </c>
      <c r="D5959" t="str">
        <f>VLOOKUP(sales_order1[[#This Row],[itemCode]],product_details3!B:C,2,0)</f>
        <v>SRMA50</v>
      </c>
      <c r="E5959" t="s">
        <v>351</v>
      </c>
      <c r="F5959" t="s">
        <v>30</v>
      </c>
      <c r="G5959">
        <v>50</v>
      </c>
      <c r="H5959">
        <v>37.75</v>
      </c>
      <c r="I5959">
        <v>1887.5</v>
      </c>
      <c r="J5959">
        <v>14.25</v>
      </c>
      <c r="K5959">
        <v>712.5</v>
      </c>
      <c r="L5959">
        <v>23.5</v>
      </c>
      <c r="M5959">
        <v>0.62251655629139069</v>
      </c>
      <c r="N5959">
        <v>1175</v>
      </c>
      <c r="O5959" t="s">
        <v>670</v>
      </c>
      <c r="P5959" t="s">
        <v>671</v>
      </c>
      <c r="Q5959" t="s">
        <v>383</v>
      </c>
      <c r="R5959" t="s">
        <v>72</v>
      </c>
      <c r="S5959" t="s">
        <v>459</v>
      </c>
      <c r="T5959" t="s">
        <v>672</v>
      </c>
      <c r="U5959" t="s">
        <v>1188</v>
      </c>
      <c r="V5959">
        <f>YEAR(sales_order1[[#This Row],[date]])</f>
        <v>2022</v>
      </c>
      <c r="W5959" t="str">
        <f>TEXT(sales_order1[[#This Row],[date]], "Mmm")</f>
        <v>Aug</v>
      </c>
      <c r="X5959">
        <f>VALUE(TEXT(sales_order1[[#This Row],[date]], "D"))</f>
        <v>3</v>
      </c>
      <c r="Y5959">
        <v>31</v>
      </c>
    </row>
    <row r="5960" spans="1:25" x14ac:dyDescent="0.25">
      <c r="A5960" s="1">
        <v>44776</v>
      </c>
      <c r="B5960">
        <v>71557</v>
      </c>
      <c r="C5960" t="s">
        <v>320</v>
      </c>
      <c r="D5960" t="str">
        <f>VLOOKUP(sales_order1[[#This Row],[itemCode]],product_details3!B:C,2,0)</f>
        <v>SCR50+100</v>
      </c>
      <c r="E5960" t="s">
        <v>321</v>
      </c>
      <c r="F5960" t="s">
        <v>61</v>
      </c>
      <c r="G5960">
        <v>350</v>
      </c>
      <c r="H5960">
        <v>26.25</v>
      </c>
      <c r="I5960">
        <v>9187.5</v>
      </c>
      <c r="J5960">
        <v>7.75</v>
      </c>
      <c r="K5960">
        <v>2712.5</v>
      </c>
      <c r="L5960">
        <v>18.5</v>
      </c>
      <c r="M5960">
        <v>0.70476190476190481</v>
      </c>
      <c r="N5960">
        <v>6475</v>
      </c>
      <c r="O5960" t="s">
        <v>109</v>
      </c>
      <c r="P5960" t="s">
        <v>110</v>
      </c>
      <c r="Q5960" t="s">
        <v>111</v>
      </c>
      <c r="R5960" t="s">
        <v>112</v>
      </c>
      <c r="S5960" t="s">
        <v>113</v>
      </c>
      <c r="T5960" t="s">
        <v>114</v>
      </c>
      <c r="U5960" t="s">
        <v>1189</v>
      </c>
      <c r="V5960">
        <f>YEAR(sales_order1[[#This Row],[date]])</f>
        <v>2022</v>
      </c>
      <c r="W5960" t="str">
        <f>TEXT(sales_order1[[#This Row],[date]], "Mmm")</f>
        <v>Aug</v>
      </c>
      <c r="X5960">
        <f>VALUE(TEXT(sales_order1[[#This Row],[date]], "D"))</f>
        <v>3</v>
      </c>
      <c r="Y5960">
        <v>31</v>
      </c>
    </row>
    <row r="5961" spans="1:25" x14ac:dyDescent="0.25">
      <c r="A5961" s="1">
        <v>44776</v>
      </c>
      <c r="B5961">
        <v>71558</v>
      </c>
      <c r="C5961" t="s">
        <v>51</v>
      </c>
      <c r="D5961" t="str">
        <f>VLOOKUP(sales_order1[[#This Row],[itemCode]],product_details3!B:C,2,0)</f>
        <v>MSTH50</v>
      </c>
      <c r="E5961" t="s">
        <v>52</v>
      </c>
      <c r="F5961" t="s">
        <v>21</v>
      </c>
      <c r="G5961">
        <v>150</v>
      </c>
      <c r="H5961">
        <v>15.75</v>
      </c>
      <c r="I5961">
        <v>2362.5</v>
      </c>
      <c r="J5961">
        <v>4.45</v>
      </c>
      <c r="K5961">
        <v>667.5</v>
      </c>
      <c r="L5961">
        <v>11.3</v>
      </c>
      <c r="M5961">
        <v>0.71746031746031746</v>
      </c>
      <c r="N5961">
        <v>1695</v>
      </c>
      <c r="O5961" t="s">
        <v>881</v>
      </c>
      <c r="P5961" t="s">
        <v>882</v>
      </c>
      <c r="Q5961" t="s">
        <v>64</v>
      </c>
      <c r="R5961" t="s">
        <v>40</v>
      </c>
      <c r="S5961" t="s">
        <v>84</v>
      </c>
      <c r="T5961" t="s">
        <v>85</v>
      </c>
      <c r="U5961" t="s">
        <v>1189</v>
      </c>
      <c r="V5961">
        <f>YEAR(sales_order1[[#This Row],[date]])</f>
        <v>2022</v>
      </c>
      <c r="W5961" t="str">
        <f>TEXT(sales_order1[[#This Row],[date]], "Mmm")</f>
        <v>Aug</v>
      </c>
      <c r="X5961">
        <f>VALUE(TEXT(sales_order1[[#This Row],[date]], "D"))</f>
        <v>3</v>
      </c>
      <c r="Y5961">
        <v>31</v>
      </c>
    </row>
    <row r="5962" spans="1:25" x14ac:dyDescent="0.25">
      <c r="A5962" s="1">
        <v>44777</v>
      </c>
      <c r="B5962">
        <v>71559</v>
      </c>
      <c r="C5962" t="s">
        <v>86</v>
      </c>
      <c r="D5962" t="str">
        <f>VLOOKUP(sales_order1[[#This Row],[itemCode]],product_details3!B:C,2,0)</f>
        <v>SRMH30</v>
      </c>
      <c r="E5962" t="s">
        <v>87</v>
      </c>
      <c r="F5962" t="s">
        <v>30</v>
      </c>
      <c r="G5962">
        <v>100</v>
      </c>
      <c r="H5962">
        <v>21</v>
      </c>
      <c r="I5962">
        <v>2100</v>
      </c>
      <c r="J5962">
        <v>6.6</v>
      </c>
      <c r="K5962">
        <v>660</v>
      </c>
      <c r="L5962">
        <v>14.4</v>
      </c>
      <c r="M5962">
        <v>0.68571428571428572</v>
      </c>
      <c r="N5962">
        <v>1440</v>
      </c>
      <c r="O5962" t="s">
        <v>771</v>
      </c>
      <c r="P5962" t="s">
        <v>772</v>
      </c>
      <c r="Q5962" t="s">
        <v>160</v>
      </c>
      <c r="R5962" t="s">
        <v>112</v>
      </c>
      <c r="S5962" t="s">
        <v>297</v>
      </c>
      <c r="T5962" t="s">
        <v>693</v>
      </c>
      <c r="U5962" t="s">
        <v>1189</v>
      </c>
      <c r="V5962">
        <f>YEAR(sales_order1[[#This Row],[date]])</f>
        <v>2022</v>
      </c>
      <c r="W5962" t="str">
        <f>TEXT(sales_order1[[#This Row],[date]], "Mmm")</f>
        <v>Aug</v>
      </c>
      <c r="X5962">
        <f>VALUE(TEXT(sales_order1[[#This Row],[date]], "D"))</f>
        <v>4</v>
      </c>
      <c r="Y5962">
        <v>31</v>
      </c>
    </row>
    <row r="5963" spans="1:25" x14ac:dyDescent="0.25">
      <c r="A5963" s="1">
        <v>44777</v>
      </c>
      <c r="B5963">
        <v>71560</v>
      </c>
      <c r="C5963" t="s">
        <v>209</v>
      </c>
      <c r="D5963" t="str">
        <f>VLOOKUP(sales_order1[[#This Row],[itemCode]],product_details3!B:C,2,0)</f>
        <v>CLNG50</v>
      </c>
      <c r="E5963" t="s">
        <v>210</v>
      </c>
      <c r="F5963" t="s">
        <v>45</v>
      </c>
      <c r="G5963">
        <v>50</v>
      </c>
      <c r="H5963">
        <v>6.5</v>
      </c>
      <c r="I5963">
        <v>325</v>
      </c>
      <c r="J5963">
        <v>2.2999999999999998</v>
      </c>
      <c r="K5963">
        <v>115</v>
      </c>
      <c r="L5963">
        <v>4.2</v>
      </c>
      <c r="M5963">
        <v>0.64615384615384619</v>
      </c>
      <c r="N5963">
        <v>210</v>
      </c>
      <c r="O5963" t="s">
        <v>211</v>
      </c>
      <c r="P5963" t="s">
        <v>212</v>
      </c>
      <c r="Q5963" t="s">
        <v>213</v>
      </c>
      <c r="R5963" t="s">
        <v>25</v>
      </c>
      <c r="S5963" t="s">
        <v>214</v>
      </c>
      <c r="T5963" t="s">
        <v>215</v>
      </c>
      <c r="U5963" t="s">
        <v>1191</v>
      </c>
      <c r="V5963">
        <f>YEAR(sales_order1[[#This Row],[date]])</f>
        <v>2022</v>
      </c>
      <c r="W5963" t="str">
        <f>TEXT(sales_order1[[#This Row],[date]], "Mmm")</f>
        <v>Aug</v>
      </c>
      <c r="X5963">
        <f>VALUE(TEXT(sales_order1[[#This Row],[date]], "D"))</f>
        <v>4</v>
      </c>
      <c r="Y5963">
        <v>31</v>
      </c>
    </row>
    <row r="5964" spans="1:25" x14ac:dyDescent="0.25">
      <c r="A5964" s="1">
        <v>44777</v>
      </c>
      <c r="B5964">
        <v>71561</v>
      </c>
      <c r="C5964" t="s">
        <v>86</v>
      </c>
      <c r="D5964" t="str">
        <f>VLOOKUP(sales_order1[[#This Row],[itemCode]],product_details3!B:C,2,0)</f>
        <v>SRMH30</v>
      </c>
      <c r="E5964" t="s">
        <v>87</v>
      </c>
      <c r="F5964" t="s">
        <v>30</v>
      </c>
      <c r="G5964">
        <v>150</v>
      </c>
      <c r="H5964">
        <v>21</v>
      </c>
      <c r="I5964">
        <v>3150</v>
      </c>
      <c r="J5964">
        <v>6.6</v>
      </c>
      <c r="K5964">
        <v>990</v>
      </c>
      <c r="L5964">
        <v>14.4</v>
      </c>
      <c r="M5964">
        <v>0.68571428571428572</v>
      </c>
      <c r="N5964">
        <v>2160</v>
      </c>
      <c r="O5964" t="s">
        <v>395</v>
      </c>
      <c r="P5964" t="s">
        <v>396</v>
      </c>
      <c r="Q5964" t="s">
        <v>191</v>
      </c>
      <c r="R5964" t="s">
        <v>56</v>
      </c>
      <c r="S5964" t="s">
        <v>192</v>
      </c>
      <c r="T5964" t="s">
        <v>397</v>
      </c>
      <c r="U5964" t="s">
        <v>1191</v>
      </c>
      <c r="V5964">
        <f>YEAR(sales_order1[[#This Row],[date]])</f>
        <v>2022</v>
      </c>
      <c r="W5964" t="str">
        <f>TEXT(sales_order1[[#This Row],[date]], "Mmm")</f>
        <v>Aug</v>
      </c>
      <c r="X5964">
        <f>VALUE(TEXT(sales_order1[[#This Row],[date]], "D"))</f>
        <v>4</v>
      </c>
      <c r="Y5964">
        <v>31</v>
      </c>
    </row>
    <row r="5965" spans="1:25" x14ac:dyDescent="0.25">
      <c r="A5965" s="1">
        <v>44777</v>
      </c>
      <c r="B5965">
        <v>71562</v>
      </c>
      <c r="C5965" t="s">
        <v>329</v>
      </c>
      <c r="D5965" t="str">
        <f>VLOOKUP(sales_order1[[#This Row],[itemCode]],product_details3!B:C,2,0)</f>
        <v>TNRS150</v>
      </c>
      <c r="E5965" t="s">
        <v>330</v>
      </c>
      <c r="F5965" t="s">
        <v>124</v>
      </c>
      <c r="G5965">
        <v>200</v>
      </c>
      <c r="H5965">
        <v>19.649999999999999</v>
      </c>
      <c r="I5965">
        <v>3930</v>
      </c>
      <c r="J5965">
        <v>6.55</v>
      </c>
      <c r="K5965">
        <v>1310</v>
      </c>
      <c r="L5965">
        <v>13.1</v>
      </c>
      <c r="M5965">
        <v>0.66666666666666663</v>
      </c>
      <c r="N5965">
        <v>2620</v>
      </c>
      <c r="O5965" t="s">
        <v>117</v>
      </c>
      <c r="P5965" t="s">
        <v>118</v>
      </c>
      <c r="Q5965" t="s">
        <v>119</v>
      </c>
      <c r="R5965" t="s">
        <v>40</v>
      </c>
      <c r="S5965" t="s">
        <v>120</v>
      </c>
      <c r="T5965" t="s">
        <v>121</v>
      </c>
      <c r="U5965" t="s">
        <v>1190</v>
      </c>
      <c r="V5965">
        <f>YEAR(sales_order1[[#This Row],[date]])</f>
        <v>2022</v>
      </c>
      <c r="W5965" t="str">
        <f>TEXT(sales_order1[[#This Row],[date]], "Mmm")</f>
        <v>Aug</v>
      </c>
      <c r="X5965">
        <f>VALUE(TEXT(sales_order1[[#This Row],[date]], "D"))</f>
        <v>4</v>
      </c>
      <c r="Y5965">
        <v>31</v>
      </c>
    </row>
    <row r="5966" spans="1:25" x14ac:dyDescent="0.25">
      <c r="A5966" s="1">
        <v>44777</v>
      </c>
      <c r="B5966">
        <v>71563</v>
      </c>
      <c r="C5966" t="s">
        <v>333</v>
      </c>
      <c r="D5966" t="str">
        <f>VLOOKUP(sales_order1[[#This Row],[itemCode]],product_details3!B:C,2,0)</f>
        <v>TNRH200</v>
      </c>
      <c r="E5966" t="s">
        <v>334</v>
      </c>
      <c r="F5966" t="s">
        <v>124</v>
      </c>
      <c r="G5966">
        <v>50</v>
      </c>
      <c r="H5966">
        <v>21</v>
      </c>
      <c r="I5966">
        <v>1050</v>
      </c>
      <c r="J5966">
        <v>6.6</v>
      </c>
      <c r="K5966">
        <v>330</v>
      </c>
      <c r="L5966">
        <v>14.4</v>
      </c>
      <c r="M5966">
        <v>0.68571428571428572</v>
      </c>
      <c r="N5966">
        <v>720</v>
      </c>
      <c r="O5966" t="s">
        <v>714</v>
      </c>
      <c r="P5966" t="s">
        <v>715</v>
      </c>
      <c r="Q5966" t="s">
        <v>239</v>
      </c>
      <c r="R5966" t="s">
        <v>112</v>
      </c>
      <c r="S5966" t="s">
        <v>240</v>
      </c>
      <c r="T5966" t="s">
        <v>590</v>
      </c>
      <c r="U5966" t="s">
        <v>1189</v>
      </c>
      <c r="V5966">
        <f>YEAR(sales_order1[[#This Row],[date]])</f>
        <v>2022</v>
      </c>
      <c r="W5966" t="str">
        <f>TEXT(sales_order1[[#This Row],[date]], "Mmm")</f>
        <v>Aug</v>
      </c>
      <c r="X5966">
        <f>VALUE(TEXT(sales_order1[[#This Row],[date]], "D"))</f>
        <v>4</v>
      </c>
      <c r="Y5966">
        <v>31</v>
      </c>
    </row>
    <row r="5967" spans="1:25" x14ac:dyDescent="0.25">
      <c r="A5967" s="1">
        <v>44777</v>
      </c>
      <c r="B5967">
        <v>71564</v>
      </c>
      <c r="C5967" t="s">
        <v>103</v>
      </c>
      <c r="D5967" t="str">
        <f>VLOOKUP(sales_order1[[#This Row],[itemCode]],product_details3!B:C,2,0)</f>
        <v>SCRT50</v>
      </c>
      <c r="E5967" t="s">
        <v>104</v>
      </c>
      <c r="F5967" t="s">
        <v>61</v>
      </c>
      <c r="G5967">
        <v>100</v>
      </c>
      <c r="H5967">
        <v>16.95</v>
      </c>
      <c r="I5967">
        <v>1695</v>
      </c>
      <c r="J5967">
        <v>5.2</v>
      </c>
      <c r="K5967">
        <v>520</v>
      </c>
      <c r="L5967">
        <v>11.75</v>
      </c>
      <c r="M5967">
        <v>0.69321533923303835</v>
      </c>
      <c r="N5967">
        <v>1175</v>
      </c>
      <c r="O5967" t="s">
        <v>815</v>
      </c>
      <c r="P5967" t="s">
        <v>816</v>
      </c>
      <c r="Q5967" t="s">
        <v>154</v>
      </c>
      <c r="R5967" t="s">
        <v>56</v>
      </c>
      <c r="S5967" t="s">
        <v>133</v>
      </c>
      <c r="T5967" t="s">
        <v>155</v>
      </c>
      <c r="U5967" t="s">
        <v>1191</v>
      </c>
      <c r="V5967">
        <f>YEAR(sales_order1[[#This Row],[date]])</f>
        <v>2022</v>
      </c>
      <c r="W5967" t="str">
        <f>TEXT(sales_order1[[#This Row],[date]], "Mmm")</f>
        <v>Aug</v>
      </c>
      <c r="X5967">
        <f>VALUE(TEXT(sales_order1[[#This Row],[date]], "D"))</f>
        <v>4</v>
      </c>
      <c r="Y5967">
        <v>31</v>
      </c>
    </row>
    <row r="5968" spans="1:25" x14ac:dyDescent="0.25">
      <c r="A5968" s="1">
        <v>44777</v>
      </c>
      <c r="B5968">
        <v>71565</v>
      </c>
      <c r="C5968" t="s">
        <v>86</v>
      </c>
      <c r="D5968" t="str">
        <f>VLOOKUP(sales_order1[[#This Row],[itemCode]],product_details3!B:C,2,0)</f>
        <v>SRMH30</v>
      </c>
      <c r="E5968" t="s">
        <v>87</v>
      </c>
      <c r="F5968" t="s">
        <v>30</v>
      </c>
      <c r="G5968">
        <v>250</v>
      </c>
      <c r="H5968">
        <v>21</v>
      </c>
      <c r="I5968">
        <v>5250</v>
      </c>
      <c r="J5968">
        <v>6.6</v>
      </c>
      <c r="K5968">
        <v>1650</v>
      </c>
      <c r="L5968">
        <v>14.4</v>
      </c>
      <c r="M5968">
        <v>0.68571428571428572</v>
      </c>
      <c r="N5968">
        <v>3600</v>
      </c>
      <c r="O5968" t="s">
        <v>484</v>
      </c>
      <c r="P5968" t="s">
        <v>485</v>
      </c>
      <c r="Q5968" t="s">
        <v>24</v>
      </c>
      <c r="R5968" t="s">
        <v>25</v>
      </c>
      <c r="S5968" t="s">
        <v>26</v>
      </c>
      <c r="T5968" t="s">
        <v>486</v>
      </c>
      <c r="U5968" t="s">
        <v>1191</v>
      </c>
      <c r="V5968">
        <f>YEAR(sales_order1[[#This Row],[date]])</f>
        <v>2022</v>
      </c>
      <c r="W5968" t="str">
        <f>TEXT(sales_order1[[#This Row],[date]], "Mmm")</f>
        <v>Aug</v>
      </c>
      <c r="X5968">
        <f>VALUE(TEXT(sales_order1[[#This Row],[date]], "D"))</f>
        <v>4</v>
      </c>
      <c r="Y5968">
        <v>31</v>
      </c>
    </row>
    <row r="5969" spans="1:25" x14ac:dyDescent="0.25">
      <c r="A5969" s="1">
        <v>44777</v>
      </c>
      <c r="B5969">
        <v>71566</v>
      </c>
      <c r="C5969" t="s">
        <v>51</v>
      </c>
      <c r="D5969" t="str">
        <f>VLOOKUP(sales_order1[[#This Row],[itemCode]],product_details3!B:C,2,0)</f>
        <v>MSTH50</v>
      </c>
      <c r="E5969" t="s">
        <v>52</v>
      </c>
      <c r="F5969" t="s">
        <v>21</v>
      </c>
      <c r="G5969">
        <v>200</v>
      </c>
      <c r="H5969">
        <v>15.75</v>
      </c>
      <c r="I5969">
        <v>3150</v>
      </c>
      <c r="J5969">
        <v>4.45</v>
      </c>
      <c r="K5969">
        <v>890</v>
      </c>
      <c r="L5969">
        <v>11.3</v>
      </c>
      <c r="M5969">
        <v>0.71746031746031746</v>
      </c>
      <c r="N5969">
        <v>2260</v>
      </c>
      <c r="O5969" t="s">
        <v>775</v>
      </c>
      <c r="P5969" t="s">
        <v>776</v>
      </c>
      <c r="Q5969" t="s">
        <v>146</v>
      </c>
      <c r="R5969" t="s">
        <v>112</v>
      </c>
      <c r="S5969" t="s">
        <v>343</v>
      </c>
      <c r="T5969" t="s">
        <v>95</v>
      </c>
      <c r="U5969" t="s">
        <v>1190</v>
      </c>
      <c r="V5969">
        <f>YEAR(sales_order1[[#This Row],[date]])</f>
        <v>2022</v>
      </c>
      <c r="W5969" t="str">
        <f>TEXT(sales_order1[[#This Row],[date]], "Mmm")</f>
        <v>Aug</v>
      </c>
      <c r="X5969">
        <f>VALUE(TEXT(sales_order1[[#This Row],[date]], "D"))</f>
        <v>4</v>
      </c>
      <c r="Y5969">
        <v>31</v>
      </c>
    </row>
    <row r="5970" spans="1:25" x14ac:dyDescent="0.25">
      <c r="A5970" s="1">
        <v>44777</v>
      </c>
      <c r="B5970">
        <v>71567</v>
      </c>
      <c r="C5970" t="s">
        <v>209</v>
      </c>
      <c r="D5970" t="str">
        <f>VLOOKUP(sales_order1[[#This Row],[itemCode]],product_details3!B:C,2,0)</f>
        <v>CLNG50</v>
      </c>
      <c r="E5970" t="s">
        <v>210</v>
      </c>
      <c r="F5970" t="s">
        <v>45</v>
      </c>
      <c r="G5970">
        <v>250</v>
      </c>
      <c r="H5970">
        <v>6.5</v>
      </c>
      <c r="I5970">
        <v>1625</v>
      </c>
      <c r="J5970">
        <v>2.2999999999999998</v>
      </c>
      <c r="K5970">
        <v>575</v>
      </c>
      <c r="L5970">
        <v>4.2</v>
      </c>
      <c r="M5970">
        <v>0.64615384615384619</v>
      </c>
      <c r="N5970">
        <v>1050</v>
      </c>
      <c r="O5970" t="s">
        <v>812</v>
      </c>
      <c r="P5970" t="s">
        <v>813</v>
      </c>
      <c r="Q5970" t="s">
        <v>107</v>
      </c>
      <c r="R5970" t="s">
        <v>40</v>
      </c>
      <c r="S5970" t="s">
        <v>101</v>
      </c>
      <c r="T5970" t="s">
        <v>814</v>
      </c>
      <c r="U5970" t="s">
        <v>1190</v>
      </c>
      <c r="V5970">
        <f>YEAR(sales_order1[[#This Row],[date]])</f>
        <v>2022</v>
      </c>
      <c r="W5970" t="str">
        <f>TEXT(sales_order1[[#This Row],[date]], "Mmm")</f>
        <v>Aug</v>
      </c>
      <c r="X5970">
        <f>VALUE(TEXT(sales_order1[[#This Row],[date]], "D"))</f>
        <v>4</v>
      </c>
      <c r="Y5970">
        <v>31</v>
      </c>
    </row>
    <row r="5971" spans="1:25" x14ac:dyDescent="0.25">
      <c r="A5971" s="1">
        <v>44777</v>
      </c>
      <c r="B5971">
        <v>71568</v>
      </c>
      <c r="C5971" t="s">
        <v>142</v>
      </c>
      <c r="D5971" t="str">
        <f>VLOOKUP(sales_order1[[#This Row],[itemCode]],product_details3!B:C,2,0)</f>
        <v>SRMC50</v>
      </c>
      <c r="E5971" t="s">
        <v>143</v>
      </c>
      <c r="F5971" t="s">
        <v>30</v>
      </c>
      <c r="G5971">
        <v>50</v>
      </c>
      <c r="H5971">
        <v>33.25</v>
      </c>
      <c r="I5971">
        <v>1662.5</v>
      </c>
      <c r="J5971">
        <v>12</v>
      </c>
      <c r="K5971">
        <v>600</v>
      </c>
      <c r="L5971">
        <v>21.25</v>
      </c>
      <c r="M5971">
        <v>0.63909774436090228</v>
      </c>
      <c r="N5971">
        <v>1062.5</v>
      </c>
      <c r="O5971" t="s">
        <v>299</v>
      </c>
      <c r="P5971" t="s">
        <v>300</v>
      </c>
      <c r="Q5971" t="s">
        <v>100</v>
      </c>
      <c r="R5971" t="s">
        <v>40</v>
      </c>
      <c r="S5971" t="s">
        <v>101</v>
      </c>
      <c r="T5971" t="s">
        <v>301</v>
      </c>
      <c r="U5971" t="s">
        <v>1190</v>
      </c>
      <c r="V5971">
        <f>YEAR(sales_order1[[#This Row],[date]])</f>
        <v>2022</v>
      </c>
      <c r="W5971" t="str">
        <f>TEXT(sales_order1[[#This Row],[date]], "Mmm")</f>
        <v>Aug</v>
      </c>
      <c r="X5971">
        <f>VALUE(TEXT(sales_order1[[#This Row],[date]], "D"))</f>
        <v>4</v>
      </c>
      <c r="Y5971">
        <v>31</v>
      </c>
    </row>
    <row r="5972" spans="1:25" x14ac:dyDescent="0.25">
      <c r="A5972" s="1">
        <v>44777</v>
      </c>
      <c r="B5972">
        <v>71569</v>
      </c>
      <c r="C5972" t="s">
        <v>122</v>
      </c>
      <c r="D5972" t="str">
        <f>VLOOKUP(sales_order1[[#This Row],[itemCode]],product_details3!B:C,2,0)</f>
        <v>TNRE150</v>
      </c>
      <c r="E5972" t="s">
        <v>123</v>
      </c>
      <c r="F5972" t="s">
        <v>124</v>
      </c>
      <c r="G5972">
        <v>150</v>
      </c>
      <c r="H5972">
        <v>16.95</v>
      </c>
      <c r="I5972">
        <v>2542.5</v>
      </c>
      <c r="J5972">
        <v>5.2</v>
      </c>
      <c r="K5972">
        <v>780</v>
      </c>
      <c r="L5972">
        <v>11.75</v>
      </c>
      <c r="M5972">
        <v>0.69321533923303835</v>
      </c>
      <c r="N5972">
        <v>1762.5</v>
      </c>
      <c r="O5972" t="s">
        <v>519</v>
      </c>
      <c r="P5972" t="s">
        <v>520</v>
      </c>
      <c r="Q5972" t="s">
        <v>383</v>
      </c>
      <c r="R5972" t="s">
        <v>72</v>
      </c>
      <c r="S5972" t="s">
        <v>459</v>
      </c>
      <c r="T5972" t="s">
        <v>521</v>
      </c>
      <c r="U5972" t="s">
        <v>1188</v>
      </c>
      <c r="V5972">
        <f>YEAR(sales_order1[[#This Row],[date]])</f>
        <v>2022</v>
      </c>
      <c r="W5972" t="str">
        <f>TEXT(sales_order1[[#This Row],[date]], "Mmm")</f>
        <v>Aug</v>
      </c>
      <c r="X5972">
        <f>VALUE(TEXT(sales_order1[[#This Row],[date]], "D"))</f>
        <v>4</v>
      </c>
      <c r="Y5972">
        <v>31</v>
      </c>
    </row>
    <row r="5973" spans="1:25" x14ac:dyDescent="0.25">
      <c r="A5973" s="1">
        <v>44777</v>
      </c>
      <c r="B5973">
        <v>71570</v>
      </c>
      <c r="C5973" t="s">
        <v>320</v>
      </c>
      <c r="D5973" t="str">
        <f>VLOOKUP(sales_order1[[#This Row],[itemCode]],product_details3!B:C,2,0)</f>
        <v>SCR50+100</v>
      </c>
      <c r="E5973" t="s">
        <v>321</v>
      </c>
      <c r="F5973" t="s">
        <v>61</v>
      </c>
      <c r="G5973">
        <v>300</v>
      </c>
      <c r="H5973">
        <v>26.25</v>
      </c>
      <c r="I5973">
        <v>7875</v>
      </c>
      <c r="J5973">
        <v>7.75</v>
      </c>
      <c r="K5973">
        <v>2325</v>
      </c>
      <c r="L5973">
        <v>18.5</v>
      </c>
      <c r="M5973">
        <v>0.70476190476190481</v>
      </c>
      <c r="N5973">
        <v>5550</v>
      </c>
      <c r="O5973" t="s">
        <v>830</v>
      </c>
      <c r="P5973" t="s">
        <v>831</v>
      </c>
      <c r="Q5973" t="s">
        <v>160</v>
      </c>
      <c r="R5973" t="s">
        <v>112</v>
      </c>
      <c r="S5973" t="s">
        <v>297</v>
      </c>
      <c r="T5973" t="s">
        <v>298</v>
      </c>
      <c r="U5973" t="s">
        <v>1189</v>
      </c>
      <c r="V5973">
        <f>YEAR(sales_order1[[#This Row],[date]])</f>
        <v>2022</v>
      </c>
      <c r="W5973" t="str">
        <f>TEXT(sales_order1[[#This Row],[date]], "Mmm")</f>
        <v>Aug</v>
      </c>
      <c r="X5973">
        <f>VALUE(TEXT(sales_order1[[#This Row],[date]], "D"))</f>
        <v>4</v>
      </c>
      <c r="Y5973">
        <v>31</v>
      </c>
    </row>
    <row r="5974" spans="1:25" x14ac:dyDescent="0.25">
      <c r="A5974" s="1">
        <v>44778</v>
      </c>
      <c r="B5974">
        <v>71571</v>
      </c>
      <c r="C5974" t="s">
        <v>360</v>
      </c>
      <c r="D5974" t="str">
        <f>VLOOKUP(sales_order1[[#This Row],[itemCode]],product_details3!B:C,2,0)</f>
        <v>TNRS100</v>
      </c>
      <c r="E5974" t="s">
        <v>361</v>
      </c>
      <c r="F5974" t="s">
        <v>124</v>
      </c>
      <c r="G5974">
        <v>50</v>
      </c>
      <c r="H5974">
        <v>13.1</v>
      </c>
      <c r="I5974">
        <v>655</v>
      </c>
      <c r="J5974">
        <v>4.7</v>
      </c>
      <c r="K5974">
        <v>235</v>
      </c>
      <c r="L5974">
        <v>8.4</v>
      </c>
      <c r="M5974">
        <v>0.6412213740458016</v>
      </c>
      <c r="N5974">
        <v>420</v>
      </c>
      <c r="O5974" t="s">
        <v>302</v>
      </c>
      <c r="P5974" t="s">
        <v>303</v>
      </c>
      <c r="Q5974" t="s">
        <v>107</v>
      </c>
      <c r="R5974" t="s">
        <v>40</v>
      </c>
      <c r="S5974" t="s">
        <v>101</v>
      </c>
      <c r="T5974" t="s">
        <v>304</v>
      </c>
      <c r="U5974" t="s">
        <v>1190</v>
      </c>
      <c r="V5974">
        <f>YEAR(sales_order1[[#This Row],[date]])</f>
        <v>2022</v>
      </c>
      <c r="W5974" t="str">
        <f>TEXT(sales_order1[[#This Row],[date]], "Mmm")</f>
        <v>Aug</v>
      </c>
      <c r="X5974">
        <f>VALUE(TEXT(sales_order1[[#This Row],[date]], "D"))</f>
        <v>5</v>
      </c>
      <c r="Y5974">
        <v>31</v>
      </c>
    </row>
    <row r="5975" spans="1:25" x14ac:dyDescent="0.25">
      <c r="A5975" s="1">
        <v>44778</v>
      </c>
      <c r="B5975">
        <v>71572</v>
      </c>
      <c r="C5975" t="s">
        <v>135</v>
      </c>
      <c r="D5975" t="str">
        <f>VLOOKUP(sales_order1[[#This Row],[itemCode]],product_details3!B:C,2,0)</f>
        <v>MSKSH</v>
      </c>
      <c r="E5975" t="s">
        <v>136</v>
      </c>
      <c r="F5975" t="s">
        <v>137</v>
      </c>
      <c r="G5975">
        <v>300</v>
      </c>
      <c r="H5975">
        <v>18.75</v>
      </c>
      <c r="I5975">
        <v>5625</v>
      </c>
      <c r="J5975">
        <v>7.45</v>
      </c>
      <c r="K5975">
        <v>2235</v>
      </c>
      <c r="L5975">
        <v>11.3</v>
      </c>
      <c r="M5975">
        <v>0.60266666666666668</v>
      </c>
      <c r="N5975">
        <v>3390</v>
      </c>
      <c r="O5975" t="s">
        <v>883</v>
      </c>
      <c r="P5975" t="s">
        <v>884</v>
      </c>
      <c r="Q5975" t="s">
        <v>154</v>
      </c>
      <c r="R5975" t="s">
        <v>56</v>
      </c>
      <c r="S5975" t="s">
        <v>133</v>
      </c>
      <c r="T5975" t="s">
        <v>268</v>
      </c>
      <c r="U5975" t="s">
        <v>1191</v>
      </c>
      <c r="V5975">
        <f>YEAR(sales_order1[[#This Row],[date]])</f>
        <v>2022</v>
      </c>
      <c r="W5975" t="str">
        <f>TEXT(sales_order1[[#This Row],[date]], "Mmm")</f>
        <v>Aug</v>
      </c>
      <c r="X5975">
        <f>VALUE(TEXT(sales_order1[[#This Row],[date]], "D"))</f>
        <v>5</v>
      </c>
      <c r="Y5975">
        <v>31</v>
      </c>
    </row>
    <row r="5976" spans="1:25" x14ac:dyDescent="0.25">
      <c r="A5976" s="1">
        <v>44778</v>
      </c>
      <c r="B5976">
        <v>71573</v>
      </c>
      <c r="C5976" t="s">
        <v>194</v>
      </c>
      <c r="D5976" t="str">
        <f>VLOOKUP(sales_order1[[#This Row],[itemCode]],product_details3!B:C,2,0)</f>
        <v>CLNG150</v>
      </c>
      <c r="E5976" t="s">
        <v>195</v>
      </c>
      <c r="F5976" t="s">
        <v>45</v>
      </c>
      <c r="G5976">
        <v>50</v>
      </c>
      <c r="H5976">
        <v>12.75</v>
      </c>
      <c r="I5976">
        <v>637.5</v>
      </c>
      <c r="J5976">
        <v>4.45</v>
      </c>
      <c r="K5976">
        <v>222.5</v>
      </c>
      <c r="L5976">
        <v>8.3000000000000007</v>
      </c>
      <c r="M5976">
        <v>0.65098039215686276</v>
      </c>
      <c r="N5976">
        <v>415</v>
      </c>
      <c r="O5976" t="s">
        <v>440</v>
      </c>
      <c r="P5976" t="s">
        <v>441</v>
      </c>
      <c r="Q5976" t="s">
        <v>39</v>
      </c>
      <c r="R5976" t="s">
        <v>40</v>
      </c>
      <c r="S5976" t="s">
        <v>41</v>
      </c>
      <c r="T5976" t="s">
        <v>442</v>
      </c>
      <c r="U5976" t="s">
        <v>1188</v>
      </c>
      <c r="V5976">
        <f>YEAR(sales_order1[[#This Row],[date]])</f>
        <v>2022</v>
      </c>
      <c r="W5976" t="str">
        <f>TEXT(sales_order1[[#This Row],[date]], "Mmm")</f>
        <v>Aug</v>
      </c>
      <c r="X5976">
        <f>VALUE(TEXT(sales_order1[[#This Row],[date]], "D"))</f>
        <v>5</v>
      </c>
      <c r="Y5976">
        <v>31</v>
      </c>
    </row>
    <row r="5977" spans="1:25" x14ac:dyDescent="0.25">
      <c r="A5977" s="1">
        <v>44778</v>
      </c>
      <c r="B5977">
        <v>71574</v>
      </c>
      <c r="C5977" t="s">
        <v>350</v>
      </c>
      <c r="D5977" t="str">
        <f>VLOOKUP(sales_order1[[#This Row],[itemCode]],product_details3!B:C,2,0)</f>
        <v>SRMA50</v>
      </c>
      <c r="E5977" t="s">
        <v>351</v>
      </c>
      <c r="F5977" t="s">
        <v>30</v>
      </c>
      <c r="G5977">
        <v>50</v>
      </c>
      <c r="H5977">
        <v>37.75</v>
      </c>
      <c r="I5977">
        <v>1887.5</v>
      </c>
      <c r="J5977">
        <v>14.25</v>
      </c>
      <c r="K5977">
        <v>712.5</v>
      </c>
      <c r="L5977">
        <v>23.5</v>
      </c>
      <c r="M5977">
        <v>0.62251655629139069</v>
      </c>
      <c r="N5977">
        <v>1175</v>
      </c>
      <c r="O5977" t="s">
        <v>732</v>
      </c>
      <c r="P5977" t="s">
        <v>733</v>
      </c>
      <c r="Q5977" t="s">
        <v>383</v>
      </c>
      <c r="R5977" t="s">
        <v>72</v>
      </c>
      <c r="S5977" t="s">
        <v>384</v>
      </c>
      <c r="T5977" t="s">
        <v>635</v>
      </c>
      <c r="U5977" t="s">
        <v>1188</v>
      </c>
      <c r="V5977">
        <f>YEAR(sales_order1[[#This Row],[date]])</f>
        <v>2022</v>
      </c>
      <c r="W5977" t="str">
        <f>TEXT(sales_order1[[#This Row],[date]], "Mmm")</f>
        <v>Aug</v>
      </c>
      <c r="X5977">
        <f>VALUE(TEXT(sales_order1[[#This Row],[date]], "D"))</f>
        <v>5</v>
      </c>
      <c r="Y5977">
        <v>31</v>
      </c>
    </row>
    <row r="5978" spans="1:25" x14ac:dyDescent="0.25">
      <c r="A5978" s="1">
        <v>44778</v>
      </c>
      <c r="B5978">
        <v>71575</v>
      </c>
      <c r="C5978" t="s">
        <v>19</v>
      </c>
      <c r="D5978" t="str">
        <f>VLOOKUP(sales_order1[[#This Row],[itemCode]],product_details3!B:C,2,0)</f>
        <v>MSTH100</v>
      </c>
      <c r="E5978" t="s">
        <v>20</v>
      </c>
      <c r="F5978" t="s">
        <v>21</v>
      </c>
      <c r="G5978">
        <v>100</v>
      </c>
      <c r="H5978">
        <v>26.25</v>
      </c>
      <c r="I5978">
        <v>2625</v>
      </c>
      <c r="J5978">
        <v>7.75</v>
      </c>
      <c r="K5978">
        <v>775</v>
      </c>
      <c r="L5978">
        <v>18.5</v>
      </c>
      <c r="M5978">
        <v>0.70476190476190481</v>
      </c>
      <c r="N5978">
        <v>1850</v>
      </c>
      <c r="O5978" t="s">
        <v>534</v>
      </c>
      <c r="P5978" t="s">
        <v>535</v>
      </c>
      <c r="Q5978" t="s">
        <v>107</v>
      </c>
      <c r="R5978" t="s">
        <v>40</v>
      </c>
      <c r="S5978" t="s">
        <v>101</v>
      </c>
      <c r="T5978" t="s">
        <v>536</v>
      </c>
      <c r="U5978" t="s">
        <v>1190</v>
      </c>
      <c r="V5978">
        <f>YEAR(sales_order1[[#This Row],[date]])</f>
        <v>2022</v>
      </c>
      <c r="W5978" t="str">
        <f>TEXT(sales_order1[[#This Row],[date]], "Mmm")</f>
        <v>Aug</v>
      </c>
      <c r="X5978">
        <f>VALUE(TEXT(sales_order1[[#This Row],[date]], "D"))</f>
        <v>5</v>
      </c>
      <c r="Y5978">
        <v>31</v>
      </c>
    </row>
    <row r="5979" spans="1:25" x14ac:dyDescent="0.25">
      <c r="A5979" s="1">
        <v>44778</v>
      </c>
      <c r="B5979">
        <v>71576</v>
      </c>
      <c r="C5979" t="s">
        <v>194</v>
      </c>
      <c r="D5979" t="str">
        <f>VLOOKUP(sales_order1[[#This Row],[itemCode]],product_details3!B:C,2,0)</f>
        <v>CLNG150</v>
      </c>
      <c r="E5979" t="s">
        <v>195</v>
      </c>
      <c r="F5979" t="s">
        <v>45</v>
      </c>
      <c r="G5979">
        <v>50</v>
      </c>
      <c r="H5979">
        <v>12.75</v>
      </c>
      <c r="I5979">
        <v>637.5</v>
      </c>
      <c r="J5979">
        <v>4.45</v>
      </c>
      <c r="K5979">
        <v>222.5</v>
      </c>
      <c r="L5979">
        <v>8.3000000000000007</v>
      </c>
      <c r="M5979">
        <v>0.65098039215686276</v>
      </c>
      <c r="N5979">
        <v>415</v>
      </c>
      <c r="O5979" t="s">
        <v>597</v>
      </c>
      <c r="P5979" t="s">
        <v>598</v>
      </c>
      <c r="Q5979" t="s">
        <v>239</v>
      </c>
      <c r="R5979" t="s">
        <v>112</v>
      </c>
      <c r="S5979" t="s">
        <v>368</v>
      </c>
      <c r="T5979" t="s">
        <v>599</v>
      </c>
      <c r="U5979" t="s">
        <v>1189</v>
      </c>
      <c r="V5979">
        <f>YEAR(sales_order1[[#This Row],[date]])</f>
        <v>2022</v>
      </c>
      <c r="W5979" t="str">
        <f>TEXT(sales_order1[[#This Row],[date]], "Mmm")</f>
        <v>Aug</v>
      </c>
      <c r="X5979">
        <f>VALUE(TEXT(sales_order1[[#This Row],[date]], "D"))</f>
        <v>5</v>
      </c>
      <c r="Y5979">
        <v>31</v>
      </c>
    </row>
    <row r="5980" spans="1:25" x14ac:dyDescent="0.25">
      <c r="A5980" s="1">
        <v>44778</v>
      </c>
      <c r="B5980">
        <v>71577</v>
      </c>
      <c r="C5980" t="s">
        <v>35</v>
      </c>
      <c r="D5980" t="str">
        <f>VLOOKUP(sales_order1[[#This Row],[itemCode]],product_details3!B:C,2,0)</f>
        <v>SRMA30</v>
      </c>
      <c r="E5980" t="s">
        <v>36</v>
      </c>
      <c r="F5980" t="s">
        <v>30</v>
      </c>
      <c r="G5980">
        <v>100</v>
      </c>
      <c r="H5980">
        <v>26.2</v>
      </c>
      <c r="I5980">
        <v>2620</v>
      </c>
      <c r="J5980">
        <v>9.4</v>
      </c>
      <c r="K5980">
        <v>940</v>
      </c>
      <c r="L5980">
        <v>16.8</v>
      </c>
      <c r="M5980">
        <v>0.6412213740458016</v>
      </c>
      <c r="N5980">
        <v>1680</v>
      </c>
      <c r="O5980" t="s">
        <v>144</v>
      </c>
      <c r="P5980" t="s">
        <v>145</v>
      </c>
      <c r="Q5980" t="s">
        <v>146</v>
      </c>
      <c r="R5980" t="s">
        <v>112</v>
      </c>
      <c r="S5980" t="s">
        <v>147</v>
      </c>
      <c r="T5980" t="s">
        <v>148</v>
      </c>
      <c r="U5980" t="s">
        <v>1190</v>
      </c>
      <c r="V5980">
        <f>YEAR(sales_order1[[#This Row],[date]])</f>
        <v>2022</v>
      </c>
      <c r="W5980" t="str">
        <f>TEXT(sales_order1[[#This Row],[date]], "Mmm")</f>
        <v>Aug</v>
      </c>
      <c r="X5980">
        <f>VALUE(TEXT(sales_order1[[#This Row],[date]], "D"))</f>
        <v>5</v>
      </c>
      <c r="Y5980">
        <v>31</v>
      </c>
    </row>
    <row r="5981" spans="1:25" x14ac:dyDescent="0.25">
      <c r="A5981" s="1">
        <v>44778</v>
      </c>
      <c r="B5981">
        <v>71578</v>
      </c>
      <c r="C5981" t="s">
        <v>115</v>
      </c>
      <c r="D5981" t="str">
        <f>VLOOKUP(sales_order1[[#This Row],[itemCode]],product_details3!B:C,2,0)</f>
        <v>SCRS30100</v>
      </c>
      <c r="E5981" t="s">
        <v>116</v>
      </c>
      <c r="F5981" t="s">
        <v>61</v>
      </c>
      <c r="G5981">
        <v>500</v>
      </c>
      <c r="H5981">
        <v>32.75</v>
      </c>
      <c r="I5981">
        <v>16375</v>
      </c>
      <c r="J5981">
        <v>11.25</v>
      </c>
      <c r="K5981">
        <v>5625</v>
      </c>
      <c r="L5981">
        <v>21.5</v>
      </c>
      <c r="M5981">
        <v>0.65648854961832059</v>
      </c>
      <c r="N5981">
        <v>10750</v>
      </c>
      <c r="O5981" t="s">
        <v>447</v>
      </c>
      <c r="P5981" t="s">
        <v>448</v>
      </c>
      <c r="Q5981" t="s">
        <v>378</v>
      </c>
      <c r="R5981" t="s">
        <v>72</v>
      </c>
      <c r="S5981" t="s">
        <v>449</v>
      </c>
      <c r="T5981" t="s">
        <v>450</v>
      </c>
      <c r="U5981" t="s">
        <v>1188</v>
      </c>
      <c r="V5981">
        <f>YEAR(sales_order1[[#This Row],[date]])</f>
        <v>2022</v>
      </c>
      <c r="W5981" t="str">
        <f>TEXT(sales_order1[[#This Row],[date]], "Mmm")</f>
        <v>Aug</v>
      </c>
      <c r="X5981">
        <f>VALUE(TEXT(sales_order1[[#This Row],[date]], "D"))</f>
        <v>5</v>
      </c>
      <c r="Y5981">
        <v>31</v>
      </c>
    </row>
    <row r="5982" spans="1:25" x14ac:dyDescent="0.25">
      <c r="A5982" s="1">
        <v>44778</v>
      </c>
      <c r="B5982">
        <v>71579</v>
      </c>
      <c r="C5982" t="s">
        <v>194</v>
      </c>
      <c r="D5982" t="str">
        <f>VLOOKUP(sales_order1[[#This Row],[itemCode]],product_details3!B:C,2,0)</f>
        <v>CLNG150</v>
      </c>
      <c r="E5982" t="s">
        <v>195</v>
      </c>
      <c r="F5982" t="s">
        <v>45</v>
      </c>
      <c r="G5982">
        <v>50</v>
      </c>
      <c r="H5982">
        <v>12.75</v>
      </c>
      <c r="I5982">
        <v>637.5</v>
      </c>
      <c r="J5982">
        <v>4.45</v>
      </c>
      <c r="K5982">
        <v>222.5</v>
      </c>
      <c r="L5982">
        <v>8.3000000000000007</v>
      </c>
      <c r="M5982">
        <v>0.65098039215686276</v>
      </c>
      <c r="N5982">
        <v>415</v>
      </c>
      <c r="O5982" t="s">
        <v>850</v>
      </c>
      <c r="P5982" t="s">
        <v>851</v>
      </c>
      <c r="Q5982" t="s">
        <v>186</v>
      </c>
      <c r="R5982" t="s">
        <v>112</v>
      </c>
      <c r="S5982" t="s">
        <v>246</v>
      </c>
      <c r="T5982" t="s">
        <v>480</v>
      </c>
      <c r="U5982" t="s">
        <v>1189</v>
      </c>
      <c r="V5982">
        <f>YEAR(sales_order1[[#This Row],[date]])</f>
        <v>2022</v>
      </c>
      <c r="W5982" t="str">
        <f>TEXT(sales_order1[[#This Row],[date]], "Mmm")</f>
        <v>Aug</v>
      </c>
      <c r="X5982">
        <f>VALUE(TEXT(sales_order1[[#This Row],[date]], "D"))</f>
        <v>5</v>
      </c>
      <c r="Y5982">
        <v>31</v>
      </c>
    </row>
    <row r="5983" spans="1:25" x14ac:dyDescent="0.25">
      <c r="A5983" s="1">
        <v>44778</v>
      </c>
      <c r="B5983">
        <v>71580</v>
      </c>
      <c r="C5983" t="s">
        <v>335</v>
      </c>
      <c r="D5983" t="str">
        <f>VLOOKUP(sales_order1[[#This Row],[itemCode]],product_details3!B:C,2,0)</f>
        <v>CLNF50</v>
      </c>
      <c r="E5983" t="s">
        <v>336</v>
      </c>
      <c r="F5983" t="s">
        <v>45</v>
      </c>
      <c r="G5983">
        <v>150</v>
      </c>
      <c r="H5983">
        <v>7.3</v>
      </c>
      <c r="I5983">
        <v>1095</v>
      </c>
      <c r="J5983">
        <v>2.8</v>
      </c>
      <c r="K5983">
        <v>420</v>
      </c>
      <c r="L5983">
        <v>4.5</v>
      </c>
      <c r="M5983">
        <v>0.61643835616438358</v>
      </c>
      <c r="N5983">
        <v>675</v>
      </c>
      <c r="O5983" t="s">
        <v>22</v>
      </c>
      <c r="P5983" t="s">
        <v>23</v>
      </c>
      <c r="Q5983" t="s">
        <v>24</v>
      </c>
      <c r="R5983" t="s">
        <v>25</v>
      </c>
      <c r="S5983" t="s">
        <v>26</v>
      </c>
      <c r="T5983" t="s">
        <v>27</v>
      </c>
      <c r="U5983" t="s">
        <v>1191</v>
      </c>
      <c r="V5983">
        <f>YEAR(sales_order1[[#This Row],[date]])</f>
        <v>2022</v>
      </c>
      <c r="W5983" t="str">
        <f>TEXT(sales_order1[[#This Row],[date]], "Mmm")</f>
        <v>Aug</v>
      </c>
      <c r="X5983">
        <f>VALUE(TEXT(sales_order1[[#This Row],[date]], "D"))</f>
        <v>5</v>
      </c>
      <c r="Y5983">
        <v>31</v>
      </c>
    </row>
    <row r="5984" spans="1:25" x14ac:dyDescent="0.25">
      <c r="A5984" s="1">
        <v>44778</v>
      </c>
      <c r="B5984">
        <v>71581</v>
      </c>
      <c r="C5984" t="s">
        <v>115</v>
      </c>
      <c r="D5984" t="str">
        <f>VLOOKUP(sales_order1[[#This Row],[itemCode]],product_details3!B:C,2,0)</f>
        <v>SCRS30100</v>
      </c>
      <c r="E5984" t="s">
        <v>116</v>
      </c>
      <c r="F5984" t="s">
        <v>61</v>
      </c>
      <c r="G5984">
        <v>300</v>
      </c>
      <c r="H5984">
        <v>32.75</v>
      </c>
      <c r="I5984">
        <v>9825</v>
      </c>
      <c r="J5984">
        <v>11.25</v>
      </c>
      <c r="K5984">
        <v>3375</v>
      </c>
      <c r="L5984">
        <v>21.5</v>
      </c>
      <c r="M5984">
        <v>0.65648854961832059</v>
      </c>
      <c r="N5984">
        <v>6450</v>
      </c>
      <c r="O5984" t="s">
        <v>646</v>
      </c>
      <c r="P5984" t="s">
        <v>647</v>
      </c>
      <c r="Q5984" t="s">
        <v>107</v>
      </c>
      <c r="R5984" t="s">
        <v>40</v>
      </c>
      <c r="S5984" t="s">
        <v>101</v>
      </c>
      <c r="T5984" t="s">
        <v>483</v>
      </c>
      <c r="U5984" t="s">
        <v>1190</v>
      </c>
      <c r="V5984">
        <f>YEAR(sales_order1[[#This Row],[date]])</f>
        <v>2022</v>
      </c>
      <c r="W5984" t="str">
        <f>TEXT(sales_order1[[#This Row],[date]], "Mmm")</f>
        <v>Aug</v>
      </c>
      <c r="X5984">
        <f>VALUE(TEXT(sales_order1[[#This Row],[date]], "D"))</f>
        <v>5</v>
      </c>
      <c r="Y5984">
        <v>31</v>
      </c>
    </row>
    <row r="5985" spans="1:25" x14ac:dyDescent="0.25">
      <c r="A5985" s="1">
        <v>44781</v>
      </c>
      <c r="B5985">
        <v>71582</v>
      </c>
      <c r="C5985" t="s">
        <v>115</v>
      </c>
      <c r="D5985" t="str">
        <f>VLOOKUP(sales_order1[[#This Row],[itemCode]],product_details3!B:C,2,0)</f>
        <v>SCRS30100</v>
      </c>
      <c r="E5985" t="s">
        <v>116</v>
      </c>
      <c r="F5985" t="s">
        <v>61</v>
      </c>
      <c r="G5985">
        <v>100</v>
      </c>
      <c r="H5985">
        <v>32.75</v>
      </c>
      <c r="I5985">
        <v>3275</v>
      </c>
      <c r="J5985">
        <v>11.25</v>
      </c>
      <c r="K5985">
        <v>1125</v>
      </c>
      <c r="L5985">
        <v>21.5</v>
      </c>
      <c r="M5985">
        <v>0.65648854961832059</v>
      </c>
      <c r="N5985">
        <v>2150</v>
      </c>
      <c r="O5985" t="s">
        <v>464</v>
      </c>
      <c r="P5985" t="s">
        <v>465</v>
      </c>
      <c r="Q5985" t="s">
        <v>146</v>
      </c>
      <c r="R5985" t="s">
        <v>112</v>
      </c>
      <c r="S5985" t="s">
        <v>165</v>
      </c>
      <c r="T5985" t="s">
        <v>466</v>
      </c>
      <c r="U5985" t="s">
        <v>1189</v>
      </c>
      <c r="V5985">
        <f>YEAR(sales_order1[[#This Row],[date]])</f>
        <v>2022</v>
      </c>
      <c r="W5985" t="str">
        <f>TEXT(sales_order1[[#This Row],[date]], "Mmm")</f>
        <v>Aug</v>
      </c>
      <c r="X5985">
        <f>VALUE(TEXT(sales_order1[[#This Row],[date]], "D"))</f>
        <v>8</v>
      </c>
      <c r="Y5985">
        <v>32</v>
      </c>
    </row>
    <row r="5986" spans="1:25" x14ac:dyDescent="0.25">
      <c r="A5986" s="1">
        <v>44781</v>
      </c>
      <c r="B5986">
        <v>71583</v>
      </c>
      <c r="C5986" t="s">
        <v>339</v>
      </c>
      <c r="D5986" t="str">
        <f>VLOOKUP(sales_order1[[#This Row],[itemCode]],product_details3!B:C,2,0)</f>
        <v>SRMH50</v>
      </c>
      <c r="E5986" t="s">
        <v>340</v>
      </c>
      <c r="F5986" t="s">
        <v>30</v>
      </c>
      <c r="G5986">
        <v>100</v>
      </c>
      <c r="H5986">
        <v>31.25</v>
      </c>
      <c r="I5986">
        <v>3125</v>
      </c>
      <c r="J5986">
        <v>10.75</v>
      </c>
      <c r="K5986">
        <v>1075</v>
      </c>
      <c r="L5986">
        <v>20.5</v>
      </c>
      <c r="M5986">
        <v>0.65600000000000003</v>
      </c>
      <c r="N5986">
        <v>2050</v>
      </c>
      <c r="O5986" t="s">
        <v>69</v>
      </c>
      <c r="P5986" t="s">
        <v>70</v>
      </c>
      <c r="Q5986" t="s">
        <v>71</v>
      </c>
      <c r="R5986" t="s">
        <v>72</v>
      </c>
      <c r="S5986" t="s">
        <v>73</v>
      </c>
      <c r="T5986" t="s">
        <v>74</v>
      </c>
      <c r="U5986" t="s">
        <v>1190</v>
      </c>
      <c r="V5986">
        <f>YEAR(sales_order1[[#This Row],[date]])</f>
        <v>2022</v>
      </c>
      <c r="W5986" t="str">
        <f>TEXT(sales_order1[[#This Row],[date]], "Mmm")</f>
        <v>Aug</v>
      </c>
      <c r="X5986">
        <f>VALUE(TEXT(sales_order1[[#This Row],[date]], "D"))</f>
        <v>8</v>
      </c>
      <c r="Y5986">
        <v>32</v>
      </c>
    </row>
    <row r="5987" spans="1:25" x14ac:dyDescent="0.25">
      <c r="A5987" s="1">
        <v>44781</v>
      </c>
      <c r="B5987">
        <v>71584</v>
      </c>
      <c r="C5987" t="s">
        <v>360</v>
      </c>
      <c r="D5987" t="str">
        <f>VLOOKUP(sales_order1[[#This Row],[itemCode]],product_details3!B:C,2,0)</f>
        <v>TNRS100</v>
      </c>
      <c r="E5987" t="s">
        <v>361</v>
      </c>
      <c r="F5987" t="s">
        <v>124</v>
      </c>
      <c r="G5987">
        <v>250</v>
      </c>
      <c r="H5987">
        <v>13.1</v>
      </c>
      <c r="I5987">
        <v>3275</v>
      </c>
      <c r="J5987">
        <v>4.7</v>
      </c>
      <c r="K5987">
        <v>1175</v>
      </c>
      <c r="L5987">
        <v>8.4</v>
      </c>
      <c r="M5987">
        <v>0.6412213740458016</v>
      </c>
      <c r="N5987">
        <v>2100</v>
      </c>
      <c r="O5987" t="s">
        <v>807</v>
      </c>
      <c r="P5987" t="s">
        <v>808</v>
      </c>
      <c r="Q5987" t="s">
        <v>119</v>
      </c>
      <c r="R5987" t="s">
        <v>40</v>
      </c>
      <c r="S5987" t="s">
        <v>497</v>
      </c>
      <c r="T5987" t="s">
        <v>809</v>
      </c>
      <c r="U5987" t="s">
        <v>1190</v>
      </c>
      <c r="V5987">
        <f>YEAR(sales_order1[[#This Row],[date]])</f>
        <v>2022</v>
      </c>
      <c r="W5987" t="str">
        <f>TEXT(sales_order1[[#This Row],[date]], "Mmm")</f>
        <v>Aug</v>
      </c>
      <c r="X5987">
        <f>VALUE(TEXT(sales_order1[[#This Row],[date]], "D"))</f>
        <v>8</v>
      </c>
      <c r="Y5987">
        <v>32</v>
      </c>
    </row>
    <row r="5988" spans="1:25" x14ac:dyDescent="0.25">
      <c r="A5988" s="1">
        <v>44781</v>
      </c>
      <c r="B5988">
        <v>71585</v>
      </c>
      <c r="C5988" t="s">
        <v>28</v>
      </c>
      <c r="D5988" t="str">
        <f>VLOOKUP(sales_order1[[#This Row],[itemCode]],product_details3!B:C,2,0)</f>
        <v>SRMC30</v>
      </c>
      <c r="E5988" t="s">
        <v>29</v>
      </c>
      <c r="F5988" t="s">
        <v>30</v>
      </c>
      <c r="G5988">
        <v>100</v>
      </c>
      <c r="H5988">
        <v>22.6</v>
      </c>
      <c r="I5988">
        <v>2260</v>
      </c>
      <c r="J5988">
        <v>7.6</v>
      </c>
      <c r="K5988">
        <v>760</v>
      </c>
      <c r="L5988">
        <v>15</v>
      </c>
      <c r="M5988">
        <v>0.66371681415929207</v>
      </c>
      <c r="N5988">
        <v>1500</v>
      </c>
      <c r="O5988" t="s">
        <v>706</v>
      </c>
      <c r="P5988" t="s">
        <v>707</v>
      </c>
      <c r="Q5988" t="s">
        <v>132</v>
      </c>
      <c r="R5988" t="s">
        <v>56</v>
      </c>
      <c r="S5988" t="s">
        <v>133</v>
      </c>
      <c r="T5988" t="s">
        <v>708</v>
      </c>
      <c r="U5988" t="s">
        <v>1191</v>
      </c>
      <c r="V5988">
        <f>YEAR(sales_order1[[#This Row],[date]])</f>
        <v>2022</v>
      </c>
      <c r="W5988" t="str">
        <f>TEXT(sales_order1[[#This Row],[date]], "Mmm")</f>
        <v>Aug</v>
      </c>
      <c r="X5988">
        <f>VALUE(TEXT(sales_order1[[#This Row],[date]], "D"))</f>
        <v>8</v>
      </c>
      <c r="Y5988">
        <v>32</v>
      </c>
    </row>
    <row r="5989" spans="1:25" x14ac:dyDescent="0.25">
      <c r="A5989" s="1">
        <v>44781</v>
      </c>
      <c r="B5989">
        <v>71586</v>
      </c>
      <c r="C5989" t="s">
        <v>313</v>
      </c>
      <c r="D5989" t="str">
        <f>VLOOKUP(sales_order1[[#This Row],[itemCode]],product_details3!B:C,2,0)</f>
        <v>MSKO50</v>
      </c>
      <c r="E5989" t="s">
        <v>314</v>
      </c>
      <c r="F5989" t="s">
        <v>137</v>
      </c>
      <c r="G5989">
        <v>250</v>
      </c>
      <c r="H5989">
        <v>14.65</v>
      </c>
      <c r="I5989">
        <v>3662.5</v>
      </c>
      <c r="J5989">
        <v>6.55</v>
      </c>
      <c r="K5989">
        <v>1637.5</v>
      </c>
      <c r="L5989">
        <v>8.1</v>
      </c>
      <c r="M5989">
        <v>0.55290102389078488</v>
      </c>
      <c r="N5989">
        <v>2025</v>
      </c>
      <c r="O5989" t="s">
        <v>866</v>
      </c>
      <c r="P5989" t="s">
        <v>867</v>
      </c>
      <c r="Q5989" t="s">
        <v>271</v>
      </c>
      <c r="R5989" t="s">
        <v>56</v>
      </c>
      <c r="S5989" t="s">
        <v>192</v>
      </c>
      <c r="T5989" t="s">
        <v>453</v>
      </c>
      <c r="U5989" t="s">
        <v>1191</v>
      </c>
      <c r="V5989">
        <f>YEAR(sales_order1[[#This Row],[date]])</f>
        <v>2022</v>
      </c>
      <c r="W5989" t="str">
        <f>TEXT(sales_order1[[#This Row],[date]], "Mmm")</f>
        <v>Aug</v>
      </c>
      <c r="X5989">
        <f>VALUE(TEXT(sales_order1[[#This Row],[date]], "D"))</f>
        <v>8</v>
      </c>
      <c r="Y5989">
        <v>32</v>
      </c>
    </row>
    <row r="5990" spans="1:25" x14ac:dyDescent="0.25">
      <c r="A5990" s="1">
        <v>44781</v>
      </c>
      <c r="B5990">
        <v>71587</v>
      </c>
      <c r="C5990" t="s">
        <v>115</v>
      </c>
      <c r="D5990" t="str">
        <f>VLOOKUP(sales_order1[[#This Row],[itemCode]],product_details3!B:C,2,0)</f>
        <v>SCRS30100</v>
      </c>
      <c r="E5990" t="s">
        <v>116</v>
      </c>
      <c r="F5990" t="s">
        <v>61</v>
      </c>
      <c r="G5990">
        <v>450</v>
      </c>
      <c r="H5990">
        <v>32.75</v>
      </c>
      <c r="I5990">
        <v>14737.5</v>
      </c>
      <c r="J5990">
        <v>11.25</v>
      </c>
      <c r="K5990">
        <v>5062.5</v>
      </c>
      <c r="L5990">
        <v>21.5</v>
      </c>
      <c r="M5990">
        <v>0.65648854961832059</v>
      </c>
      <c r="N5990">
        <v>9675</v>
      </c>
      <c r="O5990" t="s">
        <v>697</v>
      </c>
      <c r="P5990" t="s">
        <v>698</v>
      </c>
      <c r="Q5990" t="s">
        <v>77</v>
      </c>
      <c r="R5990" t="s">
        <v>72</v>
      </c>
      <c r="S5990" t="s">
        <v>78</v>
      </c>
      <c r="T5990" t="s">
        <v>699</v>
      </c>
      <c r="U5990" t="s">
        <v>1190</v>
      </c>
      <c r="V5990">
        <f>YEAR(sales_order1[[#This Row],[date]])</f>
        <v>2022</v>
      </c>
      <c r="W5990" t="str">
        <f>TEXT(sales_order1[[#This Row],[date]], "Mmm")</f>
        <v>Aug</v>
      </c>
      <c r="X5990">
        <f>VALUE(TEXT(sales_order1[[#This Row],[date]], "D"))</f>
        <v>8</v>
      </c>
      <c r="Y5990">
        <v>32</v>
      </c>
    </row>
    <row r="5991" spans="1:25" x14ac:dyDescent="0.25">
      <c r="A5991" s="1">
        <v>44781</v>
      </c>
      <c r="B5991">
        <v>71588</v>
      </c>
      <c r="C5991" t="s">
        <v>86</v>
      </c>
      <c r="D5991" t="str">
        <f>VLOOKUP(sales_order1[[#This Row],[itemCode]],product_details3!B:C,2,0)</f>
        <v>SRMH30</v>
      </c>
      <c r="E5991" t="s">
        <v>87</v>
      </c>
      <c r="F5991" t="s">
        <v>30</v>
      </c>
      <c r="G5991">
        <v>50</v>
      </c>
      <c r="H5991">
        <v>21</v>
      </c>
      <c r="I5991">
        <v>1050</v>
      </c>
      <c r="J5991">
        <v>6.6</v>
      </c>
      <c r="K5991">
        <v>330</v>
      </c>
      <c r="L5991">
        <v>14.4</v>
      </c>
      <c r="M5991">
        <v>0.68571428571428572</v>
      </c>
      <c r="N5991">
        <v>720</v>
      </c>
      <c r="O5991" t="s">
        <v>885</v>
      </c>
      <c r="P5991" t="s">
        <v>886</v>
      </c>
      <c r="Q5991" t="s">
        <v>119</v>
      </c>
      <c r="R5991" t="s">
        <v>40</v>
      </c>
      <c r="S5991" t="s">
        <v>233</v>
      </c>
      <c r="T5991" t="s">
        <v>234</v>
      </c>
      <c r="U5991" t="s">
        <v>1190</v>
      </c>
      <c r="V5991">
        <f>YEAR(sales_order1[[#This Row],[date]])</f>
        <v>2022</v>
      </c>
      <c r="W5991" t="str">
        <f>TEXT(sales_order1[[#This Row],[date]], "Mmm")</f>
        <v>Aug</v>
      </c>
      <c r="X5991">
        <f>VALUE(TEXT(sales_order1[[#This Row],[date]], "D"))</f>
        <v>8</v>
      </c>
      <c r="Y5991">
        <v>32</v>
      </c>
    </row>
    <row r="5992" spans="1:25" x14ac:dyDescent="0.25">
      <c r="A5992" s="1">
        <v>44781</v>
      </c>
      <c r="B5992">
        <v>71589</v>
      </c>
      <c r="C5992" t="s">
        <v>279</v>
      </c>
      <c r="D5992" t="str">
        <f>VLOOKUP(sales_order1[[#This Row],[itemCode]],product_details3!B:C,2,0)</f>
        <v>SRMC15</v>
      </c>
      <c r="E5992" t="s">
        <v>280</v>
      </c>
      <c r="F5992" t="s">
        <v>30</v>
      </c>
      <c r="G5992">
        <v>50</v>
      </c>
      <c r="H5992">
        <v>16.95</v>
      </c>
      <c r="I5992">
        <v>847.5</v>
      </c>
      <c r="J5992">
        <v>6.2</v>
      </c>
      <c r="K5992">
        <v>310</v>
      </c>
      <c r="L5992">
        <v>10.75</v>
      </c>
      <c r="M5992">
        <v>0.63421828908554578</v>
      </c>
      <c r="N5992">
        <v>537.5</v>
      </c>
      <c r="O5992" t="s">
        <v>46</v>
      </c>
      <c r="P5992" t="s">
        <v>47</v>
      </c>
      <c r="Q5992" t="s">
        <v>48</v>
      </c>
      <c r="R5992" t="s">
        <v>25</v>
      </c>
      <c r="S5992" t="s">
        <v>49</v>
      </c>
      <c r="T5992" t="s">
        <v>50</v>
      </c>
      <c r="U5992" t="s">
        <v>1191</v>
      </c>
      <c r="V5992">
        <f>YEAR(sales_order1[[#This Row],[date]])</f>
        <v>2022</v>
      </c>
      <c r="W5992" t="str">
        <f>TEXT(sales_order1[[#This Row],[date]], "Mmm")</f>
        <v>Aug</v>
      </c>
      <c r="X5992">
        <f>VALUE(TEXT(sales_order1[[#This Row],[date]], "D"))</f>
        <v>8</v>
      </c>
      <c r="Y5992">
        <v>32</v>
      </c>
    </row>
    <row r="5993" spans="1:25" x14ac:dyDescent="0.25">
      <c r="A5993" s="1">
        <v>44781</v>
      </c>
      <c r="B5993">
        <v>71590</v>
      </c>
      <c r="C5993" t="s">
        <v>86</v>
      </c>
      <c r="D5993" t="str">
        <f>VLOOKUP(sales_order1[[#This Row],[itemCode]],product_details3!B:C,2,0)</f>
        <v>SRMH30</v>
      </c>
      <c r="E5993" t="s">
        <v>87</v>
      </c>
      <c r="F5993" t="s">
        <v>30</v>
      </c>
      <c r="G5993">
        <v>250</v>
      </c>
      <c r="H5993">
        <v>21</v>
      </c>
      <c r="I5993">
        <v>5250</v>
      </c>
      <c r="J5993">
        <v>6.6</v>
      </c>
      <c r="K5993">
        <v>1650</v>
      </c>
      <c r="L5993">
        <v>14.4</v>
      </c>
      <c r="M5993">
        <v>0.68571428571428572</v>
      </c>
      <c r="N5993">
        <v>3600</v>
      </c>
      <c r="O5993" t="s">
        <v>91</v>
      </c>
      <c r="P5993" t="s">
        <v>92</v>
      </c>
      <c r="Q5993" t="s">
        <v>93</v>
      </c>
      <c r="R5993" t="s">
        <v>72</v>
      </c>
      <c r="S5993" t="s">
        <v>94</v>
      </c>
      <c r="T5993" t="s">
        <v>95</v>
      </c>
      <c r="U5993" t="s">
        <v>1190</v>
      </c>
      <c r="V5993">
        <f>YEAR(sales_order1[[#This Row],[date]])</f>
        <v>2022</v>
      </c>
      <c r="W5993" t="str">
        <f>TEXT(sales_order1[[#This Row],[date]], "Mmm")</f>
        <v>Aug</v>
      </c>
      <c r="X5993">
        <f>VALUE(TEXT(sales_order1[[#This Row],[date]], "D"))</f>
        <v>8</v>
      </c>
      <c r="Y5993">
        <v>32</v>
      </c>
    </row>
    <row r="5994" spans="1:25" x14ac:dyDescent="0.25">
      <c r="A5994" s="1">
        <v>44781</v>
      </c>
      <c r="B5994">
        <v>71591</v>
      </c>
      <c r="C5994" t="s">
        <v>386</v>
      </c>
      <c r="D5994" t="str">
        <f>VLOOKUP(sales_order1[[#This Row],[itemCode]],product_details3!B:C,2,0)</f>
        <v>EXFC100</v>
      </c>
      <c r="E5994" t="s">
        <v>387</v>
      </c>
      <c r="F5994" t="s">
        <v>183</v>
      </c>
      <c r="G5994">
        <v>250</v>
      </c>
      <c r="H5994">
        <v>24.65</v>
      </c>
      <c r="I5994">
        <v>6162.5</v>
      </c>
      <c r="J5994">
        <v>9.5500000000000007</v>
      </c>
      <c r="K5994">
        <v>2387.5</v>
      </c>
      <c r="L5994">
        <v>15.1</v>
      </c>
      <c r="M5994">
        <v>0.61257606490872218</v>
      </c>
      <c r="N5994">
        <v>3775</v>
      </c>
      <c r="O5994" t="s">
        <v>790</v>
      </c>
      <c r="P5994" t="s">
        <v>791</v>
      </c>
      <c r="Q5994" t="s">
        <v>100</v>
      </c>
      <c r="R5994" t="s">
        <v>40</v>
      </c>
      <c r="S5994" t="s">
        <v>101</v>
      </c>
      <c r="T5994" t="s">
        <v>792</v>
      </c>
      <c r="U5994" t="s">
        <v>1190</v>
      </c>
      <c r="V5994">
        <f>YEAR(sales_order1[[#This Row],[date]])</f>
        <v>2022</v>
      </c>
      <c r="W5994" t="str">
        <f>TEXT(sales_order1[[#This Row],[date]], "Mmm")</f>
        <v>Aug</v>
      </c>
      <c r="X5994">
        <f>VALUE(TEXT(sales_order1[[#This Row],[date]], "D"))</f>
        <v>8</v>
      </c>
      <c r="Y5994">
        <v>32</v>
      </c>
    </row>
    <row r="5995" spans="1:25" x14ac:dyDescent="0.25">
      <c r="A5995" s="1">
        <v>44781</v>
      </c>
      <c r="B5995">
        <v>71592</v>
      </c>
      <c r="C5995" t="s">
        <v>181</v>
      </c>
      <c r="D5995" t="str">
        <f>VLOOKUP(sales_order1[[#This Row],[itemCode]],product_details3!B:C,2,0)</f>
        <v>EXFP100</v>
      </c>
      <c r="E5995" t="s">
        <v>182</v>
      </c>
      <c r="F5995" t="s">
        <v>183</v>
      </c>
      <c r="G5995">
        <v>50</v>
      </c>
      <c r="H5995">
        <v>21.95</v>
      </c>
      <c r="I5995">
        <v>1097.5</v>
      </c>
      <c r="J5995">
        <v>8.1999999999999993</v>
      </c>
      <c r="K5995">
        <v>410</v>
      </c>
      <c r="L5995">
        <v>13.75</v>
      </c>
      <c r="M5995">
        <v>0.62642369020501143</v>
      </c>
      <c r="N5995">
        <v>687.5</v>
      </c>
      <c r="O5995" t="s">
        <v>679</v>
      </c>
      <c r="P5995" t="s">
        <v>680</v>
      </c>
      <c r="Q5995" t="s">
        <v>71</v>
      </c>
      <c r="R5995" t="s">
        <v>72</v>
      </c>
      <c r="S5995" t="s">
        <v>73</v>
      </c>
      <c r="T5995" t="s">
        <v>681</v>
      </c>
      <c r="U5995" t="s">
        <v>1190</v>
      </c>
      <c r="V5995">
        <f>YEAR(sales_order1[[#This Row],[date]])</f>
        <v>2022</v>
      </c>
      <c r="W5995" t="str">
        <f>TEXT(sales_order1[[#This Row],[date]], "Mmm")</f>
        <v>Aug</v>
      </c>
      <c r="X5995">
        <f>VALUE(TEXT(sales_order1[[#This Row],[date]], "D"))</f>
        <v>8</v>
      </c>
      <c r="Y5995">
        <v>32</v>
      </c>
    </row>
    <row r="5996" spans="1:25" x14ac:dyDescent="0.25">
      <c r="A5996" s="1">
        <v>44781</v>
      </c>
      <c r="B5996">
        <v>71593</v>
      </c>
      <c r="C5996" t="s">
        <v>320</v>
      </c>
      <c r="D5996" t="str">
        <f>VLOOKUP(sales_order1[[#This Row],[itemCode]],product_details3!B:C,2,0)</f>
        <v>SCR50+100</v>
      </c>
      <c r="E5996" t="s">
        <v>321</v>
      </c>
      <c r="F5996" t="s">
        <v>61</v>
      </c>
      <c r="G5996">
        <v>350</v>
      </c>
      <c r="H5996">
        <v>26.25</v>
      </c>
      <c r="I5996">
        <v>9187.5</v>
      </c>
      <c r="J5996">
        <v>7.75</v>
      </c>
      <c r="K5996">
        <v>2712.5</v>
      </c>
      <c r="L5996">
        <v>18.5</v>
      </c>
      <c r="M5996">
        <v>0.70476190476190481</v>
      </c>
      <c r="N5996">
        <v>6475</v>
      </c>
      <c r="O5996" t="s">
        <v>887</v>
      </c>
      <c r="P5996" t="s">
        <v>888</v>
      </c>
      <c r="Q5996" t="s">
        <v>218</v>
      </c>
      <c r="R5996" t="s">
        <v>40</v>
      </c>
      <c r="S5996" t="s">
        <v>432</v>
      </c>
      <c r="T5996" t="s">
        <v>433</v>
      </c>
      <c r="U5996" t="s">
        <v>1190</v>
      </c>
      <c r="V5996">
        <f>YEAR(sales_order1[[#This Row],[date]])</f>
        <v>2022</v>
      </c>
      <c r="W5996" t="str">
        <f>TEXT(sales_order1[[#This Row],[date]], "Mmm")</f>
        <v>Aug</v>
      </c>
      <c r="X5996">
        <f>VALUE(TEXT(sales_order1[[#This Row],[date]], "D"))</f>
        <v>8</v>
      </c>
      <c r="Y5996">
        <v>32</v>
      </c>
    </row>
    <row r="5997" spans="1:25" x14ac:dyDescent="0.25">
      <c r="A5997" s="1">
        <v>44781</v>
      </c>
      <c r="B5997">
        <v>71594</v>
      </c>
      <c r="C5997" t="s">
        <v>288</v>
      </c>
      <c r="D5997" t="str">
        <f>VLOOKUP(sales_order1[[#This Row],[itemCode]],product_details3!B:C,2,0)</f>
        <v>MKRM200</v>
      </c>
      <c r="E5997" t="s">
        <v>289</v>
      </c>
      <c r="F5997" t="s">
        <v>151</v>
      </c>
      <c r="G5997">
        <v>150</v>
      </c>
      <c r="H5997">
        <v>19.25</v>
      </c>
      <c r="I5997">
        <v>2887.5</v>
      </c>
      <c r="J5997">
        <v>7.75</v>
      </c>
      <c r="K5997">
        <v>1162.5</v>
      </c>
      <c r="L5997">
        <v>11.5</v>
      </c>
      <c r="M5997">
        <v>0.59740259740259738</v>
      </c>
      <c r="N5997">
        <v>1725</v>
      </c>
      <c r="O5997" t="s">
        <v>253</v>
      </c>
      <c r="P5997" t="s">
        <v>254</v>
      </c>
      <c r="Q5997" t="s">
        <v>191</v>
      </c>
      <c r="R5997" t="s">
        <v>56</v>
      </c>
      <c r="S5997" t="s">
        <v>192</v>
      </c>
      <c r="T5997" t="s">
        <v>255</v>
      </c>
      <c r="U5997" t="s">
        <v>1191</v>
      </c>
      <c r="V5997">
        <f>YEAR(sales_order1[[#This Row],[date]])</f>
        <v>2022</v>
      </c>
      <c r="W5997" t="str">
        <f>TEXT(sales_order1[[#This Row],[date]], "Mmm")</f>
        <v>Aug</v>
      </c>
      <c r="X5997">
        <f>VALUE(TEXT(sales_order1[[#This Row],[date]], "D"))</f>
        <v>8</v>
      </c>
      <c r="Y5997">
        <v>32</v>
      </c>
    </row>
    <row r="5998" spans="1:25" x14ac:dyDescent="0.25">
      <c r="A5998" s="1">
        <v>44782</v>
      </c>
      <c r="B5998">
        <v>71595</v>
      </c>
      <c r="C5998" t="s">
        <v>19</v>
      </c>
      <c r="D5998" t="str">
        <f>VLOOKUP(sales_order1[[#This Row],[itemCode]],product_details3!B:C,2,0)</f>
        <v>MSTH100</v>
      </c>
      <c r="E5998" t="s">
        <v>20</v>
      </c>
      <c r="F5998" t="s">
        <v>21</v>
      </c>
      <c r="G5998">
        <v>50</v>
      </c>
      <c r="H5998">
        <v>26.25</v>
      </c>
      <c r="I5998">
        <v>1312.5</v>
      </c>
      <c r="J5998">
        <v>7.75</v>
      </c>
      <c r="K5998">
        <v>387.5</v>
      </c>
      <c r="L5998">
        <v>18.5</v>
      </c>
      <c r="M5998">
        <v>0.70476190476190481</v>
      </c>
      <c r="N5998">
        <v>925</v>
      </c>
      <c r="O5998" t="s">
        <v>158</v>
      </c>
      <c r="P5998" t="s">
        <v>159</v>
      </c>
      <c r="Q5998" t="s">
        <v>160</v>
      </c>
      <c r="R5998" t="s">
        <v>112</v>
      </c>
      <c r="S5998" t="s">
        <v>161</v>
      </c>
      <c r="T5998" t="s">
        <v>162</v>
      </c>
      <c r="U5998" t="s">
        <v>1189</v>
      </c>
      <c r="V5998">
        <f>YEAR(sales_order1[[#This Row],[date]])</f>
        <v>2022</v>
      </c>
      <c r="W5998" t="str">
        <f>TEXT(sales_order1[[#This Row],[date]], "Mmm")</f>
        <v>Aug</v>
      </c>
      <c r="X5998">
        <f>VALUE(TEXT(sales_order1[[#This Row],[date]], "D"))</f>
        <v>9</v>
      </c>
      <c r="Y5998">
        <v>32</v>
      </c>
    </row>
    <row r="5999" spans="1:25" x14ac:dyDescent="0.25">
      <c r="A5999" s="1">
        <v>44782</v>
      </c>
      <c r="B5999">
        <v>71596</v>
      </c>
      <c r="C5999" t="s">
        <v>103</v>
      </c>
      <c r="D5999" t="str">
        <f>VLOOKUP(sales_order1[[#This Row],[itemCode]],product_details3!B:C,2,0)</f>
        <v>SCRT50</v>
      </c>
      <c r="E5999" t="s">
        <v>104</v>
      </c>
      <c r="F5999" t="s">
        <v>61</v>
      </c>
      <c r="G5999">
        <v>300</v>
      </c>
      <c r="H5999">
        <v>16.95</v>
      </c>
      <c r="I5999">
        <v>5085</v>
      </c>
      <c r="J5999">
        <v>5.2</v>
      </c>
      <c r="K5999">
        <v>1560</v>
      </c>
      <c r="L5999">
        <v>11.75</v>
      </c>
      <c r="M5999">
        <v>0.69321533923303835</v>
      </c>
      <c r="N5999">
        <v>3525</v>
      </c>
      <c r="O5999" t="s">
        <v>276</v>
      </c>
      <c r="P5999" t="s">
        <v>277</v>
      </c>
      <c r="Q5999" t="s">
        <v>39</v>
      </c>
      <c r="R5999" t="s">
        <v>40</v>
      </c>
      <c r="S5999" t="s">
        <v>41</v>
      </c>
      <c r="T5999" t="s">
        <v>278</v>
      </c>
      <c r="U5999" t="s">
        <v>1188</v>
      </c>
      <c r="V5999">
        <f>YEAR(sales_order1[[#This Row],[date]])</f>
        <v>2022</v>
      </c>
      <c r="W5999" t="str">
        <f>TEXT(sales_order1[[#This Row],[date]], "Mmm")</f>
        <v>Aug</v>
      </c>
      <c r="X5999">
        <f>VALUE(TEXT(sales_order1[[#This Row],[date]], "D"))</f>
        <v>9</v>
      </c>
      <c r="Y5999">
        <v>32</v>
      </c>
    </row>
    <row r="6000" spans="1:25" x14ac:dyDescent="0.25">
      <c r="A6000" s="1">
        <v>44782</v>
      </c>
      <c r="B6000">
        <v>71597</v>
      </c>
      <c r="C6000" t="s">
        <v>103</v>
      </c>
      <c r="D6000" t="str">
        <f>VLOOKUP(sales_order1[[#This Row],[itemCode]],product_details3!B:C,2,0)</f>
        <v>SCRT50</v>
      </c>
      <c r="E6000" t="s">
        <v>104</v>
      </c>
      <c r="F6000" t="s">
        <v>61</v>
      </c>
      <c r="G6000">
        <v>350</v>
      </c>
      <c r="H6000">
        <v>16.95</v>
      </c>
      <c r="I6000">
        <v>5932.5</v>
      </c>
      <c r="J6000">
        <v>5.2</v>
      </c>
      <c r="K6000">
        <v>1820</v>
      </c>
      <c r="L6000">
        <v>11.75</v>
      </c>
      <c r="M6000">
        <v>0.69321533923303835</v>
      </c>
      <c r="N6000">
        <v>4112.5</v>
      </c>
      <c r="O6000" t="s">
        <v>732</v>
      </c>
      <c r="P6000" t="s">
        <v>733</v>
      </c>
      <c r="Q6000" t="s">
        <v>383</v>
      </c>
      <c r="R6000" t="s">
        <v>72</v>
      </c>
      <c r="S6000" t="s">
        <v>384</v>
      </c>
      <c r="T6000" t="s">
        <v>635</v>
      </c>
      <c r="U6000" t="s">
        <v>1188</v>
      </c>
      <c r="V6000">
        <f>YEAR(sales_order1[[#This Row],[date]])</f>
        <v>2022</v>
      </c>
      <c r="W6000" t="str">
        <f>TEXT(sales_order1[[#This Row],[date]], "Mmm")</f>
        <v>Aug</v>
      </c>
      <c r="X6000">
        <f>VALUE(TEXT(sales_order1[[#This Row],[date]], "D"))</f>
        <v>9</v>
      </c>
      <c r="Y6000">
        <v>32</v>
      </c>
    </row>
    <row r="6001" spans="1:25" x14ac:dyDescent="0.25">
      <c r="A6001" s="1">
        <v>44782</v>
      </c>
      <c r="B6001">
        <v>71598</v>
      </c>
      <c r="C6001" t="s">
        <v>51</v>
      </c>
      <c r="D6001" t="str">
        <f>VLOOKUP(sales_order1[[#This Row],[itemCode]],product_details3!B:C,2,0)</f>
        <v>MSTH50</v>
      </c>
      <c r="E6001" t="s">
        <v>52</v>
      </c>
      <c r="F6001" t="s">
        <v>21</v>
      </c>
      <c r="G6001">
        <v>100</v>
      </c>
      <c r="H6001">
        <v>15.75</v>
      </c>
      <c r="I6001">
        <v>1575</v>
      </c>
      <c r="J6001">
        <v>4.45</v>
      </c>
      <c r="K6001">
        <v>445</v>
      </c>
      <c r="L6001">
        <v>11.3</v>
      </c>
      <c r="M6001">
        <v>0.71746031746031746</v>
      </c>
      <c r="N6001">
        <v>1130</v>
      </c>
      <c r="O6001" t="s">
        <v>443</v>
      </c>
      <c r="P6001" t="s">
        <v>444</v>
      </c>
      <c r="Q6001" t="s">
        <v>111</v>
      </c>
      <c r="R6001" t="s">
        <v>112</v>
      </c>
      <c r="S6001" t="s">
        <v>445</v>
      </c>
      <c r="T6001" t="s">
        <v>446</v>
      </c>
      <c r="U6001" t="s">
        <v>1189</v>
      </c>
      <c r="V6001">
        <f>YEAR(sales_order1[[#This Row],[date]])</f>
        <v>2022</v>
      </c>
      <c r="W6001" t="str">
        <f>TEXT(sales_order1[[#This Row],[date]], "Mmm")</f>
        <v>Aug</v>
      </c>
      <c r="X6001">
        <f>VALUE(TEXT(sales_order1[[#This Row],[date]], "D"))</f>
        <v>9</v>
      </c>
      <c r="Y6001">
        <v>32</v>
      </c>
    </row>
    <row r="6002" spans="1:25" x14ac:dyDescent="0.25">
      <c r="A6002" s="1">
        <v>44782</v>
      </c>
      <c r="B6002">
        <v>71599</v>
      </c>
      <c r="C6002" t="s">
        <v>156</v>
      </c>
      <c r="D6002" t="str">
        <f>VLOOKUP(sales_order1[[#This Row],[itemCode]],product_details3!B:C,2,0)</f>
        <v>SCRT30</v>
      </c>
      <c r="E6002" t="s">
        <v>157</v>
      </c>
      <c r="F6002" t="s">
        <v>61</v>
      </c>
      <c r="G6002">
        <v>250</v>
      </c>
      <c r="H6002">
        <v>11.3</v>
      </c>
      <c r="I6002">
        <v>2825</v>
      </c>
      <c r="J6002">
        <v>3.8</v>
      </c>
      <c r="K6002">
        <v>950</v>
      </c>
      <c r="L6002">
        <v>7.5</v>
      </c>
      <c r="M6002">
        <v>0.66371681415929207</v>
      </c>
      <c r="N6002">
        <v>1875</v>
      </c>
      <c r="O6002" t="s">
        <v>889</v>
      </c>
      <c r="P6002" t="s">
        <v>890</v>
      </c>
      <c r="Q6002" t="s">
        <v>111</v>
      </c>
      <c r="R6002" t="s">
        <v>112</v>
      </c>
      <c r="S6002" t="s">
        <v>113</v>
      </c>
      <c r="T6002" t="s">
        <v>114</v>
      </c>
      <c r="U6002" t="s">
        <v>1189</v>
      </c>
      <c r="V6002">
        <f>YEAR(sales_order1[[#This Row],[date]])</f>
        <v>2022</v>
      </c>
      <c r="W6002" t="str">
        <f>TEXT(sales_order1[[#This Row],[date]], "Mmm")</f>
        <v>Aug</v>
      </c>
      <c r="X6002">
        <f>VALUE(TEXT(sales_order1[[#This Row],[date]], "D"))</f>
        <v>9</v>
      </c>
      <c r="Y6002">
        <v>32</v>
      </c>
    </row>
    <row r="6003" spans="1:25" x14ac:dyDescent="0.25">
      <c r="A6003" s="1">
        <v>44782</v>
      </c>
      <c r="B6003">
        <v>71600</v>
      </c>
      <c r="C6003" t="s">
        <v>438</v>
      </c>
      <c r="D6003" t="str">
        <f>VLOOKUP(sales_order1[[#This Row],[itemCode]],product_details3!B:C,2,0)</f>
        <v>EXFP150</v>
      </c>
      <c r="E6003" t="s">
        <v>439</v>
      </c>
      <c r="F6003" t="s">
        <v>183</v>
      </c>
      <c r="G6003">
        <v>200</v>
      </c>
      <c r="H6003">
        <v>28.25</v>
      </c>
      <c r="I6003">
        <v>5650</v>
      </c>
      <c r="J6003">
        <v>12</v>
      </c>
      <c r="K6003">
        <v>2400</v>
      </c>
      <c r="L6003">
        <v>16.25</v>
      </c>
      <c r="M6003">
        <v>0.5752212389380531</v>
      </c>
      <c r="N6003">
        <v>3250</v>
      </c>
      <c r="O6003" t="s">
        <v>712</v>
      </c>
      <c r="P6003" t="s">
        <v>713</v>
      </c>
      <c r="Q6003" t="s">
        <v>218</v>
      </c>
      <c r="R6003" t="s">
        <v>40</v>
      </c>
      <c r="S6003" t="s">
        <v>219</v>
      </c>
      <c r="T6003" t="s">
        <v>575</v>
      </c>
      <c r="U6003" t="s">
        <v>1190</v>
      </c>
      <c r="V6003">
        <f>YEAR(sales_order1[[#This Row],[date]])</f>
        <v>2022</v>
      </c>
      <c r="W6003" t="str">
        <f>TEXT(sales_order1[[#This Row],[date]], "Mmm")</f>
        <v>Aug</v>
      </c>
      <c r="X6003">
        <f>VALUE(TEXT(sales_order1[[#This Row],[date]], "D"))</f>
        <v>9</v>
      </c>
      <c r="Y6003">
        <v>32</v>
      </c>
    </row>
    <row r="6004" spans="1:25" x14ac:dyDescent="0.25">
      <c r="A6004" s="1">
        <v>44782</v>
      </c>
      <c r="B6004">
        <v>71601</v>
      </c>
      <c r="C6004" t="s">
        <v>67</v>
      </c>
      <c r="D6004" t="str">
        <f>VLOOKUP(sales_order1[[#This Row],[itemCode]],product_details3!B:C,2,0)</f>
        <v>SRMH15</v>
      </c>
      <c r="E6004" t="s">
        <v>68</v>
      </c>
      <c r="F6004" t="s">
        <v>30</v>
      </c>
      <c r="G6004">
        <v>300</v>
      </c>
      <c r="H6004">
        <v>15.75</v>
      </c>
      <c r="I6004">
        <v>4725</v>
      </c>
      <c r="J6004">
        <v>5.45</v>
      </c>
      <c r="K6004">
        <v>1635</v>
      </c>
      <c r="L6004">
        <v>10.3</v>
      </c>
      <c r="M6004">
        <v>0.65396825396825398</v>
      </c>
      <c r="N6004">
        <v>3090</v>
      </c>
      <c r="O6004" t="s">
        <v>295</v>
      </c>
      <c r="P6004" t="s">
        <v>296</v>
      </c>
      <c r="Q6004" t="s">
        <v>160</v>
      </c>
      <c r="R6004" t="s">
        <v>112</v>
      </c>
      <c r="S6004" t="s">
        <v>297</v>
      </c>
      <c r="T6004" t="s">
        <v>298</v>
      </c>
      <c r="U6004" t="s">
        <v>1189</v>
      </c>
      <c r="V6004">
        <f>YEAR(sales_order1[[#This Row],[date]])</f>
        <v>2022</v>
      </c>
      <c r="W6004" t="str">
        <f>TEXT(sales_order1[[#This Row],[date]], "Mmm")</f>
        <v>Aug</v>
      </c>
      <c r="X6004">
        <f>VALUE(TEXT(sales_order1[[#This Row],[date]], "D"))</f>
        <v>9</v>
      </c>
      <c r="Y6004">
        <v>32</v>
      </c>
    </row>
    <row r="6005" spans="1:25" x14ac:dyDescent="0.25">
      <c r="A6005" s="1">
        <v>44782</v>
      </c>
      <c r="B6005">
        <v>71602</v>
      </c>
      <c r="C6005" t="s">
        <v>35</v>
      </c>
      <c r="D6005" t="str">
        <f>VLOOKUP(sales_order1[[#This Row],[itemCode]],product_details3!B:C,2,0)</f>
        <v>SRMA30</v>
      </c>
      <c r="E6005" t="s">
        <v>36</v>
      </c>
      <c r="F6005" t="s">
        <v>30</v>
      </c>
      <c r="G6005">
        <v>100</v>
      </c>
      <c r="H6005">
        <v>26.2</v>
      </c>
      <c r="I6005">
        <v>2620</v>
      </c>
      <c r="J6005">
        <v>9.4</v>
      </c>
      <c r="K6005">
        <v>940</v>
      </c>
      <c r="L6005">
        <v>16.8</v>
      </c>
      <c r="M6005">
        <v>0.6412213740458016</v>
      </c>
      <c r="N6005">
        <v>1680</v>
      </c>
      <c r="O6005" t="s">
        <v>843</v>
      </c>
      <c r="P6005" t="s">
        <v>844</v>
      </c>
      <c r="Q6005" t="s">
        <v>132</v>
      </c>
      <c r="R6005" t="s">
        <v>56</v>
      </c>
      <c r="S6005" t="s">
        <v>133</v>
      </c>
      <c r="T6005" t="s">
        <v>134</v>
      </c>
      <c r="U6005" t="s">
        <v>1191</v>
      </c>
      <c r="V6005">
        <f>YEAR(sales_order1[[#This Row],[date]])</f>
        <v>2022</v>
      </c>
      <c r="W6005" t="str">
        <f>TEXT(sales_order1[[#This Row],[date]], "Mmm")</f>
        <v>Aug</v>
      </c>
      <c r="X6005">
        <f>VALUE(TEXT(sales_order1[[#This Row],[date]], "D"))</f>
        <v>9</v>
      </c>
      <c r="Y6005">
        <v>32</v>
      </c>
    </row>
    <row r="6006" spans="1:25" x14ac:dyDescent="0.25">
      <c r="A6006" s="1">
        <v>44782</v>
      </c>
      <c r="B6006">
        <v>71603</v>
      </c>
      <c r="C6006" t="s">
        <v>59</v>
      </c>
      <c r="D6006" t="str">
        <f>VLOOKUP(sales_order1[[#This Row],[itemCode]],product_details3!B:C,2,0)</f>
        <v>SCRS3050</v>
      </c>
      <c r="E6006" t="s">
        <v>60</v>
      </c>
      <c r="F6006" t="s">
        <v>61</v>
      </c>
      <c r="G6006">
        <v>150</v>
      </c>
      <c r="H6006">
        <v>19.649999999999999</v>
      </c>
      <c r="I6006">
        <v>2947.5</v>
      </c>
      <c r="J6006">
        <v>6.55</v>
      </c>
      <c r="K6006">
        <v>982.5</v>
      </c>
      <c r="L6006">
        <v>13.1</v>
      </c>
      <c r="M6006">
        <v>0.66666666666666663</v>
      </c>
      <c r="N6006">
        <v>1965</v>
      </c>
      <c r="O6006" t="s">
        <v>227</v>
      </c>
      <c r="P6006" t="s">
        <v>228</v>
      </c>
      <c r="Q6006" t="s">
        <v>64</v>
      </c>
      <c r="R6006" t="s">
        <v>40</v>
      </c>
      <c r="S6006" t="s">
        <v>229</v>
      </c>
      <c r="T6006" t="s">
        <v>230</v>
      </c>
      <c r="U6006" t="s">
        <v>1189</v>
      </c>
      <c r="V6006">
        <f>YEAR(sales_order1[[#This Row],[date]])</f>
        <v>2022</v>
      </c>
      <c r="W6006" t="str">
        <f>TEXT(sales_order1[[#This Row],[date]], "Mmm")</f>
        <v>Aug</v>
      </c>
      <c r="X6006">
        <f>VALUE(TEXT(sales_order1[[#This Row],[date]], "D"))</f>
        <v>9</v>
      </c>
      <c r="Y6006">
        <v>32</v>
      </c>
    </row>
    <row r="6007" spans="1:25" x14ac:dyDescent="0.25">
      <c r="A6007" s="1">
        <v>44782</v>
      </c>
      <c r="B6007">
        <v>71604</v>
      </c>
      <c r="C6007" t="s">
        <v>103</v>
      </c>
      <c r="D6007" t="str">
        <f>VLOOKUP(sales_order1[[#This Row],[itemCode]],product_details3!B:C,2,0)</f>
        <v>SCRT50</v>
      </c>
      <c r="E6007" t="s">
        <v>104</v>
      </c>
      <c r="F6007" t="s">
        <v>61</v>
      </c>
      <c r="G6007">
        <v>200</v>
      </c>
      <c r="H6007">
        <v>16.95</v>
      </c>
      <c r="I6007">
        <v>3390</v>
      </c>
      <c r="J6007">
        <v>5.2</v>
      </c>
      <c r="K6007">
        <v>1040</v>
      </c>
      <c r="L6007">
        <v>11.75</v>
      </c>
      <c r="M6007">
        <v>0.69321533923303835</v>
      </c>
      <c r="N6007">
        <v>2350</v>
      </c>
      <c r="O6007" t="s">
        <v>697</v>
      </c>
      <c r="P6007" t="s">
        <v>698</v>
      </c>
      <c r="Q6007" t="s">
        <v>77</v>
      </c>
      <c r="R6007" t="s">
        <v>72</v>
      </c>
      <c r="S6007" t="s">
        <v>78</v>
      </c>
      <c r="T6007" t="s">
        <v>699</v>
      </c>
      <c r="U6007" t="s">
        <v>1190</v>
      </c>
      <c r="V6007">
        <f>YEAR(sales_order1[[#This Row],[date]])</f>
        <v>2022</v>
      </c>
      <c r="W6007" t="str">
        <f>TEXT(sales_order1[[#This Row],[date]], "Mmm")</f>
        <v>Aug</v>
      </c>
      <c r="X6007">
        <f>VALUE(TEXT(sales_order1[[#This Row],[date]], "D"))</f>
        <v>9</v>
      </c>
      <c r="Y6007">
        <v>32</v>
      </c>
    </row>
    <row r="6008" spans="1:25" x14ac:dyDescent="0.25">
      <c r="A6008" s="1">
        <v>44782</v>
      </c>
      <c r="B6008">
        <v>71605</v>
      </c>
      <c r="C6008" t="s">
        <v>51</v>
      </c>
      <c r="D6008" t="str">
        <f>VLOOKUP(sales_order1[[#This Row],[itemCode]],product_details3!B:C,2,0)</f>
        <v>MSTH50</v>
      </c>
      <c r="E6008" t="s">
        <v>52</v>
      </c>
      <c r="F6008" t="s">
        <v>21</v>
      </c>
      <c r="G6008">
        <v>50</v>
      </c>
      <c r="H6008">
        <v>15.75</v>
      </c>
      <c r="I6008">
        <v>787.5</v>
      </c>
      <c r="J6008">
        <v>4.45</v>
      </c>
      <c r="K6008">
        <v>222.5</v>
      </c>
      <c r="L6008">
        <v>11.3</v>
      </c>
      <c r="M6008">
        <v>0.71746031746031746</v>
      </c>
      <c r="N6008">
        <v>565</v>
      </c>
      <c r="O6008" t="s">
        <v>643</v>
      </c>
      <c r="P6008" t="s">
        <v>644</v>
      </c>
      <c r="Q6008" t="s">
        <v>107</v>
      </c>
      <c r="R6008" t="s">
        <v>40</v>
      </c>
      <c r="S6008" t="s">
        <v>101</v>
      </c>
      <c r="T6008" t="s">
        <v>645</v>
      </c>
      <c r="U6008" t="s">
        <v>1190</v>
      </c>
      <c r="V6008">
        <f>YEAR(sales_order1[[#This Row],[date]])</f>
        <v>2022</v>
      </c>
      <c r="W6008" t="str">
        <f>TEXT(sales_order1[[#This Row],[date]], "Mmm")</f>
        <v>Aug</v>
      </c>
      <c r="X6008">
        <f>VALUE(TEXT(sales_order1[[#This Row],[date]], "D"))</f>
        <v>9</v>
      </c>
      <c r="Y6008">
        <v>32</v>
      </c>
    </row>
    <row r="6009" spans="1:25" x14ac:dyDescent="0.25">
      <c r="A6009" s="1">
        <v>44782</v>
      </c>
      <c r="B6009">
        <v>71606</v>
      </c>
      <c r="C6009" t="s">
        <v>86</v>
      </c>
      <c r="D6009" t="str">
        <f>VLOOKUP(sales_order1[[#This Row],[itemCode]],product_details3!B:C,2,0)</f>
        <v>SRMH30</v>
      </c>
      <c r="E6009" t="s">
        <v>87</v>
      </c>
      <c r="F6009" t="s">
        <v>30</v>
      </c>
      <c r="G6009">
        <v>250</v>
      </c>
      <c r="H6009">
        <v>21</v>
      </c>
      <c r="I6009">
        <v>5250</v>
      </c>
      <c r="J6009">
        <v>6.6</v>
      </c>
      <c r="K6009">
        <v>1650</v>
      </c>
      <c r="L6009">
        <v>14.4</v>
      </c>
      <c r="M6009">
        <v>0.68571428571428572</v>
      </c>
      <c r="N6009">
        <v>3600</v>
      </c>
      <c r="O6009" t="s">
        <v>887</v>
      </c>
      <c r="P6009" t="s">
        <v>888</v>
      </c>
      <c r="Q6009" t="s">
        <v>218</v>
      </c>
      <c r="R6009" t="s">
        <v>40</v>
      </c>
      <c r="S6009" t="s">
        <v>432</v>
      </c>
      <c r="T6009" t="s">
        <v>433</v>
      </c>
      <c r="U6009" t="s">
        <v>1190</v>
      </c>
      <c r="V6009">
        <f>YEAR(sales_order1[[#This Row],[date]])</f>
        <v>2022</v>
      </c>
      <c r="W6009" t="str">
        <f>TEXT(sales_order1[[#This Row],[date]], "Mmm")</f>
        <v>Aug</v>
      </c>
      <c r="X6009">
        <f>VALUE(TEXT(sales_order1[[#This Row],[date]], "D"))</f>
        <v>9</v>
      </c>
      <c r="Y6009">
        <v>32</v>
      </c>
    </row>
    <row r="6010" spans="1:25" x14ac:dyDescent="0.25">
      <c r="A6010" s="1">
        <v>44782</v>
      </c>
      <c r="B6010">
        <v>71607</v>
      </c>
      <c r="C6010" t="s">
        <v>19</v>
      </c>
      <c r="D6010" t="str">
        <f>VLOOKUP(sales_order1[[#This Row],[itemCode]],product_details3!B:C,2,0)</f>
        <v>MSTH100</v>
      </c>
      <c r="E6010" t="s">
        <v>20</v>
      </c>
      <c r="F6010" t="s">
        <v>21</v>
      </c>
      <c r="G6010">
        <v>150</v>
      </c>
      <c r="H6010">
        <v>26.25</v>
      </c>
      <c r="I6010">
        <v>3937.5</v>
      </c>
      <c r="J6010">
        <v>7.75</v>
      </c>
      <c r="K6010">
        <v>1162.5</v>
      </c>
      <c r="L6010">
        <v>18.5</v>
      </c>
      <c r="M6010">
        <v>0.70476190476190481</v>
      </c>
      <c r="N6010">
        <v>2775</v>
      </c>
      <c r="O6010" t="s">
        <v>75</v>
      </c>
      <c r="P6010" t="s">
        <v>76</v>
      </c>
      <c r="Q6010" t="s">
        <v>77</v>
      </c>
      <c r="R6010" t="s">
        <v>72</v>
      </c>
      <c r="S6010" t="s">
        <v>78</v>
      </c>
      <c r="T6010" t="s">
        <v>79</v>
      </c>
      <c r="U6010" t="s">
        <v>1190</v>
      </c>
      <c r="V6010">
        <f>YEAR(sales_order1[[#This Row],[date]])</f>
        <v>2022</v>
      </c>
      <c r="W6010" t="str">
        <f>TEXT(sales_order1[[#This Row],[date]], "Mmm")</f>
        <v>Aug</v>
      </c>
      <c r="X6010">
        <f>VALUE(TEXT(sales_order1[[#This Row],[date]], "D"))</f>
        <v>9</v>
      </c>
      <c r="Y6010">
        <v>32</v>
      </c>
    </row>
    <row r="6011" spans="1:25" x14ac:dyDescent="0.25">
      <c r="A6011" s="1">
        <v>44783</v>
      </c>
      <c r="B6011">
        <v>71608</v>
      </c>
      <c r="C6011" t="s">
        <v>320</v>
      </c>
      <c r="D6011" t="str">
        <f>VLOOKUP(sales_order1[[#This Row],[itemCode]],product_details3!B:C,2,0)</f>
        <v>SCR50+100</v>
      </c>
      <c r="E6011" t="s">
        <v>321</v>
      </c>
      <c r="F6011" t="s">
        <v>61</v>
      </c>
      <c r="G6011">
        <v>350</v>
      </c>
      <c r="H6011">
        <v>26.25</v>
      </c>
      <c r="I6011">
        <v>9187.5</v>
      </c>
      <c r="J6011">
        <v>7.75</v>
      </c>
      <c r="K6011">
        <v>2712.5</v>
      </c>
      <c r="L6011">
        <v>18.5</v>
      </c>
      <c r="M6011">
        <v>0.70476190476190481</v>
      </c>
      <c r="N6011">
        <v>6475</v>
      </c>
      <c r="O6011" t="s">
        <v>796</v>
      </c>
      <c r="P6011" t="s">
        <v>797</v>
      </c>
      <c r="Q6011" t="s">
        <v>146</v>
      </c>
      <c r="R6011" t="s">
        <v>112</v>
      </c>
      <c r="S6011" t="s">
        <v>343</v>
      </c>
      <c r="T6011" t="s">
        <v>95</v>
      </c>
      <c r="U6011" t="s">
        <v>1190</v>
      </c>
      <c r="V6011">
        <f>YEAR(sales_order1[[#This Row],[date]])</f>
        <v>2022</v>
      </c>
      <c r="W6011" t="str">
        <f>TEXT(sales_order1[[#This Row],[date]], "Mmm")</f>
        <v>Aug</v>
      </c>
      <c r="X6011">
        <f>VALUE(TEXT(sales_order1[[#This Row],[date]], "D"))</f>
        <v>10</v>
      </c>
      <c r="Y6011">
        <v>32</v>
      </c>
    </row>
    <row r="6012" spans="1:25" x14ac:dyDescent="0.25">
      <c r="A6012" s="1">
        <v>44783</v>
      </c>
      <c r="B6012">
        <v>71609</v>
      </c>
      <c r="C6012" t="s">
        <v>135</v>
      </c>
      <c r="D6012" t="str">
        <f>VLOOKUP(sales_order1[[#This Row],[itemCode]],product_details3!B:C,2,0)</f>
        <v>MSKSH</v>
      </c>
      <c r="E6012" t="s">
        <v>136</v>
      </c>
      <c r="F6012" t="s">
        <v>137</v>
      </c>
      <c r="G6012">
        <v>250</v>
      </c>
      <c r="H6012">
        <v>18.75</v>
      </c>
      <c r="I6012">
        <v>4687.5</v>
      </c>
      <c r="J6012">
        <v>7.45</v>
      </c>
      <c r="K6012">
        <v>1862.5</v>
      </c>
      <c r="L6012">
        <v>11.3</v>
      </c>
      <c r="M6012">
        <v>0.60266666666666668</v>
      </c>
      <c r="N6012">
        <v>2825</v>
      </c>
      <c r="O6012" t="s">
        <v>588</v>
      </c>
      <c r="P6012" t="s">
        <v>589</v>
      </c>
      <c r="Q6012" t="s">
        <v>239</v>
      </c>
      <c r="R6012" t="s">
        <v>112</v>
      </c>
      <c r="S6012" t="s">
        <v>240</v>
      </c>
      <c r="T6012" t="s">
        <v>590</v>
      </c>
      <c r="U6012" t="s">
        <v>1189</v>
      </c>
      <c r="V6012">
        <f>YEAR(sales_order1[[#This Row],[date]])</f>
        <v>2022</v>
      </c>
      <c r="W6012" t="str">
        <f>TEXT(sales_order1[[#This Row],[date]], "Mmm")</f>
        <v>Aug</v>
      </c>
      <c r="X6012">
        <f>VALUE(TEXT(sales_order1[[#This Row],[date]], "D"))</f>
        <v>10</v>
      </c>
      <c r="Y6012">
        <v>32</v>
      </c>
    </row>
    <row r="6013" spans="1:25" x14ac:dyDescent="0.25">
      <c r="A6013" s="1">
        <v>44783</v>
      </c>
      <c r="B6013">
        <v>71610</v>
      </c>
      <c r="C6013" t="s">
        <v>19</v>
      </c>
      <c r="D6013" t="str">
        <f>VLOOKUP(sales_order1[[#This Row],[itemCode]],product_details3!B:C,2,0)</f>
        <v>MSTH100</v>
      </c>
      <c r="E6013" t="s">
        <v>20</v>
      </c>
      <c r="F6013" t="s">
        <v>21</v>
      </c>
      <c r="G6013">
        <v>150</v>
      </c>
      <c r="H6013">
        <v>26.25</v>
      </c>
      <c r="I6013">
        <v>3937.5</v>
      </c>
      <c r="J6013">
        <v>7.75</v>
      </c>
      <c r="K6013">
        <v>1162.5</v>
      </c>
      <c r="L6013">
        <v>18.5</v>
      </c>
      <c r="M6013">
        <v>0.70476190476190481</v>
      </c>
      <c r="N6013">
        <v>2775</v>
      </c>
      <c r="O6013" t="s">
        <v>167</v>
      </c>
      <c r="P6013" t="s">
        <v>168</v>
      </c>
      <c r="Q6013" t="s">
        <v>100</v>
      </c>
      <c r="R6013" t="s">
        <v>40</v>
      </c>
      <c r="S6013" t="s">
        <v>101</v>
      </c>
      <c r="T6013" t="s">
        <v>169</v>
      </c>
      <c r="U6013" t="s">
        <v>1190</v>
      </c>
      <c r="V6013">
        <f>YEAR(sales_order1[[#This Row],[date]])</f>
        <v>2022</v>
      </c>
      <c r="W6013" t="str">
        <f>TEXT(sales_order1[[#This Row],[date]], "Mmm")</f>
        <v>Aug</v>
      </c>
      <c r="X6013">
        <f>VALUE(TEXT(sales_order1[[#This Row],[date]], "D"))</f>
        <v>10</v>
      </c>
      <c r="Y6013">
        <v>32</v>
      </c>
    </row>
    <row r="6014" spans="1:25" x14ac:dyDescent="0.25">
      <c r="A6014" s="1">
        <v>44783</v>
      </c>
      <c r="B6014">
        <v>71611</v>
      </c>
      <c r="C6014" t="s">
        <v>256</v>
      </c>
      <c r="D6014" t="str">
        <f>VLOOKUP(sales_order1[[#This Row],[itemCode]],product_details3!B:C,2,0)</f>
        <v>MSKC50</v>
      </c>
      <c r="E6014" t="s">
        <v>257</v>
      </c>
      <c r="F6014" t="s">
        <v>137</v>
      </c>
      <c r="G6014">
        <v>300</v>
      </c>
      <c r="H6014">
        <v>11.95</v>
      </c>
      <c r="I6014">
        <v>3585</v>
      </c>
      <c r="J6014">
        <v>5.2</v>
      </c>
      <c r="K6014">
        <v>1560</v>
      </c>
      <c r="L6014">
        <v>6.75</v>
      </c>
      <c r="M6014">
        <v>0.56485355648535562</v>
      </c>
      <c r="N6014">
        <v>2025</v>
      </c>
      <c r="O6014" t="s">
        <v>891</v>
      </c>
      <c r="P6014" t="s">
        <v>892</v>
      </c>
      <c r="Q6014" t="s">
        <v>383</v>
      </c>
      <c r="R6014" t="s">
        <v>72</v>
      </c>
      <c r="S6014" t="s">
        <v>459</v>
      </c>
      <c r="T6014" t="s">
        <v>460</v>
      </c>
      <c r="U6014" t="s">
        <v>1188</v>
      </c>
      <c r="V6014">
        <f>YEAR(sales_order1[[#This Row],[date]])</f>
        <v>2022</v>
      </c>
      <c r="W6014" t="str">
        <f>TEXT(sales_order1[[#This Row],[date]], "Mmm")</f>
        <v>Aug</v>
      </c>
      <c r="X6014">
        <f>VALUE(TEXT(sales_order1[[#This Row],[date]], "D"))</f>
        <v>10</v>
      </c>
      <c r="Y6014">
        <v>32</v>
      </c>
    </row>
    <row r="6015" spans="1:25" x14ac:dyDescent="0.25">
      <c r="A6015" s="1">
        <v>44783</v>
      </c>
      <c r="B6015">
        <v>71612</v>
      </c>
      <c r="C6015" t="s">
        <v>51</v>
      </c>
      <c r="D6015" t="str">
        <f>VLOOKUP(sales_order1[[#This Row],[itemCode]],product_details3!B:C,2,0)</f>
        <v>MSTH50</v>
      </c>
      <c r="E6015" t="s">
        <v>52</v>
      </c>
      <c r="F6015" t="s">
        <v>21</v>
      </c>
      <c r="G6015">
        <v>200</v>
      </c>
      <c r="H6015">
        <v>15.75</v>
      </c>
      <c r="I6015">
        <v>3150</v>
      </c>
      <c r="J6015">
        <v>4.45</v>
      </c>
      <c r="K6015">
        <v>890</v>
      </c>
      <c r="L6015">
        <v>11.3</v>
      </c>
      <c r="M6015">
        <v>0.71746031746031746</v>
      </c>
      <c r="N6015">
        <v>2260</v>
      </c>
      <c r="O6015" t="s">
        <v>893</v>
      </c>
      <c r="P6015" t="s">
        <v>894</v>
      </c>
      <c r="Q6015" t="s">
        <v>146</v>
      </c>
      <c r="R6015" t="s">
        <v>112</v>
      </c>
      <c r="S6015" t="s">
        <v>147</v>
      </c>
      <c r="T6015" t="s">
        <v>148</v>
      </c>
      <c r="U6015" t="s">
        <v>1190</v>
      </c>
      <c r="V6015">
        <f>YEAR(sales_order1[[#This Row],[date]])</f>
        <v>2022</v>
      </c>
      <c r="W6015" t="str">
        <f>TEXT(sales_order1[[#This Row],[date]], "Mmm")</f>
        <v>Aug</v>
      </c>
      <c r="X6015">
        <f>VALUE(TEXT(sales_order1[[#This Row],[date]], "D"))</f>
        <v>10</v>
      </c>
      <c r="Y6015">
        <v>32</v>
      </c>
    </row>
    <row r="6016" spans="1:25" x14ac:dyDescent="0.25">
      <c r="A6016" s="1">
        <v>44783</v>
      </c>
      <c r="B6016">
        <v>71613</v>
      </c>
      <c r="C6016" t="s">
        <v>103</v>
      </c>
      <c r="D6016" t="str">
        <f>VLOOKUP(sales_order1[[#This Row],[itemCode]],product_details3!B:C,2,0)</f>
        <v>SCRT50</v>
      </c>
      <c r="E6016" t="s">
        <v>104</v>
      </c>
      <c r="F6016" t="s">
        <v>61</v>
      </c>
      <c r="G6016">
        <v>350</v>
      </c>
      <c r="H6016">
        <v>16.95</v>
      </c>
      <c r="I6016">
        <v>5932.5</v>
      </c>
      <c r="J6016">
        <v>5.2</v>
      </c>
      <c r="K6016">
        <v>1820</v>
      </c>
      <c r="L6016">
        <v>11.75</v>
      </c>
      <c r="M6016">
        <v>0.69321533923303835</v>
      </c>
      <c r="N6016">
        <v>4112.5</v>
      </c>
      <c r="O6016" t="s">
        <v>830</v>
      </c>
      <c r="P6016" t="s">
        <v>831</v>
      </c>
      <c r="Q6016" t="s">
        <v>160</v>
      </c>
      <c r="R6016" t="s">
        <v>112</v>
      </c>
      <c r="S6016" t="s">
        <v>297</v>
      </c>
      <c r="T6016" t="s">
        <v>298</v>
      </c>
      <c r="U6016" t="s">
        <v>1189</v>
      </c>
      <c r="V6016">
        <f>YEAR(sales_order1[[#This Row],[date]])</f>
        <v>2022</v>
      </c>
      <c r="W6016" t="str">
        <f>TEXT(sales_order1[[#This Row],[date]], "Mmm")</f>
        <v>Aug</v>
      </c>
      <c r="X6016">
        <f>VALUE(TEXT(sales_order1[[#This Row],[date]], "D"))</f>
        <v>10</v>
      </c>
      <c r="Y6016">
        <v>32</v>
      </c>
    </row>
    <row r="6017" spans="1:25" x14ac:dyDescent="0.25">
      <c r="A6017" s="1">
        <v>44783</v>
      </c>
      <c r="B6017">
        <v>71614</v>
      </c>
      <c r="C6017" t="s">
        <v>103</v>
      </c>
      <c r="D6017" t="str">
        <f>VLOOKUP(sales_order1[[#This Row],[itemCode]],product_details3!B:C,2,0)</f>
        <v>SCRT50</v>
      </c>
      <c r="E6017" t="s">
        <v>104</v>
      </c>
      <c r="F6017" t="s">
        <v>61</v>
      </c>
      <c r="G6017">
        <v>150</v>
      </c>
      <c r="H6017">
        <v>16.95</v>
      </c>
      <c r="I6017">
        <v>2542.5</v>
      </c>
      <c r="J6017">
        <v>5.2</v>
      </c>
      <c r="K6017">
        <v>780</v>
      </c>
      <c r="L6017">
        <v>11.75</v>
      </c>
      <c r="M6017">
        <v>0.69321533923303835</v>
      </c>
      <c r="N6017">
        <v>1762.5</v>
      </c>
      <c r="O6017" t="s">
        <v>206</v>
      </c>
      <c r="P6017" t="s">
        <v>207</v>
      </c>
      <c r="Q6017" t="s">
        <v>71</v>
      </c>
      <c r="R6017" t="s">
        <v>72</v>
      </c>
      <c r="S6017" t="s">
        <v>73</v>
      </c>
      <c r="T6017" t="s">
        <v>208</v>
      </c>
      <c r="U6017" t="s">
        <v>1190</v>
      </c>
      <c r="V6017">
        <f>YEAR(sales_order1[[#This Row],[date]])</f>
        <v>2022</v>
      </c>
      <c r="W6017" t="str">
        <f>TEXT(sales_order1[[#This Row],[date]], "Mmm")</f>
        <v>Aug</v>
      </c>
      <c r="X6017">
        <f>VALUE(TEXT(sales_order1[[#This Row],[date]], "D"))</f>
        <v>10</v>
      </c>
      <c r="Y6017">
        <v>32</v>
      </c>
    </row>
    <row r="6018" spans="1:25" x14ac:dyDescent="0.25">
      <c r="A6018" s="1">
        <v>44783</v>
      </c>
      <c r="B6018">
        <v>71615</v>
      </c>
      <c r="C6018" t="s">
        <v>51</v>
      </c>
      <c r="D6018" t="str">
        <f>VLOOKUP(sales_order1[[#This Row],[itemCode]],product_details3!B:C,2,0)</f>
        <v>MSTH50</v>
      </c>
      <c r="E6018" t="s">
        <v>52</v>
      </c>
      <c r="F6018" t="s">
        <v>21</v>
      </c>
      <c r="G6018">
        <v>200</v>
      </c>
      <c r="H6018">
        <v>15.75</v>
      </c>
      <c r="I6018">
        <v>3150</v>
      </c>
      <c r="J6018">
        <v>4.45</v>
      </c>
      <c r="K6018">
        <v>890</v>
      </c>
      <c r="L6018">
        <v>11.3</v>
      </c>
      <c r="M6018">
        <v>0.71746031746031746</v>
      </c>
      <c r="N6018">
        <v>2260</v>
      </c>
      <c r="O6018" t="s">
        <v>868</v>
      </c>
      <c r="P6018" t="s">
        <v>869</v>
      </c>
      <c r="Q6018" t="s">
        <v>55</v>
      </c>
      <c r="R6018" t="s">
        <v>56</v>
      </c>
      <c r="S6018" t="s">
        <v>225</v>
      </c>
      <c r="T6018" t="s">
        <v>226</v>
      </c>
      <c r="U6018" t="s">
        <v>1191</v>
      </c>
      <c r="V6018">
        <f>YEAR(sales_order1[[#This Row],[date]])</f>
        <v>2022</v>
      </c>
      <c r="W6018" t="str">
        <f>TEXT(sales_order1[[#This Row],[date]], "Mmm")</f>
        <v>Aug</v>
      </c>
      <c r="X6018">
        <f>VALUE(TEXT(sales_order1[[#This Row],[date]], "D"))</f>
        <v>10</v>
      </c>
      <c r="Y6018">
        <v>32</v>
      </c>
    </row>
    <row r="6019" spans="1:25" x14ac:dyDescent="0.25">
      <c r="A6019" s="1">
        <v>44783</v>
      </c>
      <c r="B6019">
        <v>71616</v>
      </c>
      <c r="C6019" t="s">
        <v>194</v>
      </c>
      <c r="D6019" t="str">
        <f>VLOOKUP(sales_order1[[#This Row],[itemCode]],product_details3!B:C,2,0)</f>
        <v>CLNG150</v>
      </c>
      <c r="E6019" t="s">
        <v>195</v>
      </c>
      <c r="F6019" t="s">
        <v>45</v>
      </c>
      <c r="G6019">
        <v>200</v>
      </c>
      <c r="H6019">
        <v>12.75</v>
      </c>
      <c r="I6019">
        <v>2550</v>
      </c>
      <c r="J6019">
        <v>4.45</v>
      </c>
      <c r="K6019">
        <v>890</v>
      </c>
      <c r="L6019">
        <v>8.3000000000000007</v>
      </c>
      <c r="M6019">
        <v>0.65098039215686276</v>
      </c>
      <c r="N6019">
        <v>1660</v>
      </c>
      <c r="O6019" t="s">
        <v>514</v>
      </c>
      <c r="P6019" t="s">
        <v>515</v>
      </c>
      <c r="Q6019" t="s">
        <v>64</v>
      </c>
      <c r="R6019" t="s">
        <v>40</v>
      </c>
      <c r="S6019" t="s">
        <v>84</v>
      </c>
      <c r="T6019" t="s">
        <v>419</v>
      </c>
      <c r="U6019" t="s">
        <v>1189</v>
      </c>
      <c r="V6019">
        <f>YEAR(sales_order1[[#This Row],[date]])</f>
        <v>2022</v>
      </c>
      <c r="W6019" t="str">
        <f>TEXT(sales_order1[[#This Row],[date]], "Mmm")</f>
        <v>Aug</v>
      </c>
      <c r="X6019">
        <f>VALUE(TEXT(sales_order1[[#This Row],[date]], "D"))</f>
        <v>10</v>
      </c>
      <c r="Y6019">
        <v>32</v>
      </c>
    </row>
    <row r="6020" spans="1:25" x14ac:dyDescent="0.25">
      <c r="A6020" s="1">
        <v>44783</v>
      </c>
      <c r="B6020">
        <v>71617</v>
      </c>
      <c r="C6020" t="s">
        <v>279</v>
      </c>
      <c r="D6020" t="str">
        <f>VLOOKUP(sales_order1[[#This Row],[itemCode]],product_details3!B:C,2,0)</f>
        <v>SRMC15</v>
      </c>
      <c r="E6020" t="s">
        <v>280</v>
      </c>
      <c r="F6020" t="s">
        <v>30</v>
      </c>
      <c r="G6020">
        <v>100</v>
      </c>
      <c r="H6020">
        <v>16.95</v>
      </c>
      <c r="I6020">
        <v>1695</v>
      </c>
      <c r="J6020">
        <v>6.2</v>
      </c>
      <c r="K6020">
        <v>620</v>
      </c>
      <c r="L6020">
        <v>10.75</v>
      </c>
      <c r="M6020">
        <v>0.63421828908554578</v>
      </c>
      <c r="N6020">
        <v>1075</v>
      </c>
      <c r="O6020" t="s">
        <v>395</v>
      </c>
      <c r="P6020" t="s">
        <v>396</v>
      </c>
      <c r="Q6020" t="s">
        <v>191</v>
      </c>
      <c r="R6020" t="s">
        <v>56</v>
      </c>
      <c r="S6020" t="s">
        <v>192</v>
      </c>
      <c r="T6020" t="s">
        <v>397</v>
      </c>
      <c r="U6020" t="s">
        <v>1191</v>
      </c>
      <c r="V6020">
        <f>YEAR(sales_order1[[#This Row],[date]])</f>
        <v>2022</v>
      </c>
      <c r="W6020" t="str">
        <f>TEXT(sales_order1[[#This Row],[date]], "Mmm")</f>
        <v>Aug</v>
      </c>
      <c r="X6020">
        <f>VALUE(TEXT(sales_order1[[#This Row],[date]], "D"))</f>
        <v>10</v>
      </c>
      <c r="Y6020">
        <v>32</v>
      </c>
    </row>
    <row r="6021" spans="1:25" x14ac:dyDescent="0.25">
      <c r="A6021" s="1">
        <v>44784</v>
      </c>
      <c r="B6021">
        <v>71618</v>
      </c>
      <c r="C6021" t="s">
        <v>320</v>
      </c>
      <c r="D6021" t="str">
        <f>VLOOKUP(sales_order1[[#This Row],[itemCode]],product_details3!B:C,2,0)</f>
        <v>SCR50+100</v>
      </c>
      <c r="E6021" t="s">
        <v>321</v>
      </c>
      <c r="F6021" t="s">
        <v>61</v>
      </c>
      <c r="G6021">
        <v>500</v>
      </c>
      <c r="H6021">
        <v>26.25</v>
      </c>
      <c r="I6021">
        <v>13125</v>
      </c>
      <c r="J6021">
        <v>7.75</v>
      </c>
      <c r="K6021">
        <v>3875</v>
      </c>
      <c r="L6021">
        <v>18.5</v>
      </c>
      <c r="M6021">
        <v>0.70476190476190481</v>
      </c>
      <c r="N6021">
        <v>9250</v>
      </c>
      <c r="O6021" t="s">
        <v>618</v>
      </c>
      <c r="P6021" t="s">
        <v>619</v>
      </c>
      <c r="Q6021" t="s">
        <v>77</v>
      </c>
      <c r="R6021" t="s">
        <v>72</v>
      </c>
      <c r="S6021" t="s">
        <v>140</v>
      </c>
      <c r="T6021" t="s">
        <v>620</v>
      </c>
      <c r="U6021" t="s">
        <v>1190</v>
      </c>
      <c r="V6021">
        <f>YEAR(sales_order1[[#This Row],[date]])</f>
        <v>2022</v>
      </c>
      <c r="W6021" t="str">
        <f>TEXT(sales_order1[[#This Row],[date]], "Mmm")</f>
        <v>Aug</v>
      </c>
      <c r="X6021">
        <f>VALUE(TEXT(sales_order1[[#This Row],[date]], "D"))</f>
        <v>11</v>
      </c>
      <c r="Y6021">
        <v>32</v>
      </c>
    </row>
    <row r="6022" spans="1:25" x14ac:dyDescent="0.25">
      <c r="A6022" s="1">
        <v>44784</v>
      </c>
      <c r="B6022">
        <v>71619</v>
      </c>
      <c r="C6022" t="s">
        <v>329</v>
      </c>
      <c r="D6022" t="str">
        <f>VLOOKUP(sales_order1[[#This Row],[itemCode]],product_details3!B:C,2,0)</f>
        <v>TNRS150</v>
      </c>
      <c r="E6022" t="s">
        <v>330</v>
      </c>
      <c r="F6022" t="s">
        <v>124</v>
      </c>
      <c r="G6022">
        <v>100</v>
      </c>
      <c r="H6022">
        <v>19.649999999999999</v>
      </c>
      <c r="I6022">
        <v>1965</v>
      </c>
      <c r="J6022">
        <v>6.55</v>
      </c>
      <c r="K6022">
        <v>655</v>
      </c>
      <c r="L6022">
        <v>13.1</v>
      </c>
      <c r="M6022">
        <v>0.66666666666666663</v>
      </c>
      <c r="N6022">
        <v>1310</v>
      </c>
      <c r="O6022" t="s">
        <v>69</v>
      </c>
      <c r="P6022" t="s">
        <v>70</v>
      </c>
      <c r="Q6022" t="s">
        <v>71</v>
      </c>
      <c r="R6022" t="s">
        <v>72</v>
      </c>
      <c r="S6022" t="s">
        <v>73</v>
      </c>
      <c r="T6022" t="s">
        <v>74</v>
      </c>
      <c r="U6022" t="s">
        <v>1190</v>
      </c>
      <c r="V6022">
        <f>YEAR(sales_order1[[#This Row],[date]])</f>
        <v>2022</v>
      </c>
      <c r="W6022" t="str">
        <f>TEXT(sales_order1[[#This Row],[date]], "Mmm")</f>
        <v>Aug</v>
      </c>
      <c r="X6022">
        <f>VALUE(TEXT(sales_order1[[#This Row],[date]], "D"))</f>
        <v>11</v>
      </c>
      <c r="Y6022">
        <v>32</v>
      </c>
    </row>
    <row r="6023" spans="1:25" x14ac:dyDescent="0.25">
      <c r="A6023" s="1">
        <v>44784</v>
      </c>
      <c r="B6023">
        <v>71620</v>
      </c>
      <c r="C6023" t="s">
        <v>438</v>
      </c>
      <c r="D6023" t="str">
        <f>VLOOKUP(sales_order1[[#This Row],[itemCode]],product_details3!B:C,2,0)</f>
        <v>EXFP150</v>
      </c>
      <c r="E6023" t="s">
        <v>439</v>
      </c>
      <c r="F6023" t="s">
        <v>183</v>
      </c>
      <c r="G6023">
        <v>100</v>
      </c>
      <c r="H6023">
        <v>28.25</v>
      </c>
      <c r="I6023">
        <v>2825</v>
      </c>
      <c r="J6023">
        <v>12</v>
      </c>
      <c r="K6023">
        <v>1200</v>
      </c>
      <c r="L6023">
        <v>16.25</v>
      </c>
      <c r="M6023">
        <v>0.5752212389380531</v>
      </c>
      <c r="N6023">
        <v>1625</v>
      </c>
      <c r="O6023" t="s">
        <v>793</v>
      </c>
      <c r="P6023" t="s">
        <v>794</v>
      </c>
      <c r="Q6023" t="s">
        <v>107</v>
      </c>
      <c r="R6023" t="s">
        <v>40</v>
      </c>
      <c r="S6023" t="s">
        <v>101</v>
      </c>
      <c r="T6023" t="s">
        <v>795</v>
      </c>
      <c r="U6023" t="s">
        <v>1190</v>
      </c>
      <c r="V6023">
        <f>YEAR(sales_order1[[#This Row],[date]])</f>
        <v>2022</v>
      </c>
      <c r="W6023" t="str">
        <f>TEXT(sales_order1[[#This Row],[date]], "Mmm")</f>
        <v>Aug</v>
      </c>
      <c r="X6023">
        <f>VALUE(TEXT(sales_order1[[#This Row],[date]], "D"))</f>
        <v>11</v>
      </c>
      <c r="Y6023">
        <v>32</v>
      </c>
    </row>
    <row r="6024" spans="1:25" x14ac:dyDescent="0.25">
      <c r="A6024" s="1">
        <v>44784</v>
      </c>
      <c r="B6024">
        <v>71621</v>
      </c>
      <c r="C6024" t="s">
        <v>364</v>
      </c>
      <c r="D6024" t="str">
        <f>VLOOKUP(sales_order1[[#This Row],[itemCode]],product_details3!B:C,2,0)</f>
        <v>CLNO200</v>
      </c>
      <c r="E6024" t="s">
        <v>365</v>
      </c>
      <c r="F6024" t="s">
        <v>45</v>
      </c>
      <c r="G6024">
        <v>250</v>
      </c>
      <c r="H6024">
        <v>27.75</v>
      </c>
      <c r="I6024">
        <v>6937.5</v>
      </c>
      <c r="J6024">
        <v>11.25</v>
      </c>
      <c r="K6024">
        <v>2812.5</v>
      </c>
      <c r="L6024">
        <v>16.5</v>
      </c>
      <c r="M6024">
        <v>0.59459459459459463</v>
      </c>
      <c r="N6024">
        <v>4125</v>
      </c>
      <c r="O6024" t="s">
        <v>824</v>
      </c>
      <c r="P6024" t="s">
        <v>825</v>
      </c>
      <c r="Q6024" t="s">
        <v>271</v>
      </c>
      <c r="R6024" t="s">
        <v>56</v>
      </c>
      <c r="S6024" t="s">
        <v>192</v>
      </c>
      <c r="T6024" t="s">
        <v>453</v>
      </c>
      <c r="U6024" t="s">
        <v>1191</v>
      </c>
      <c r="V6024">
        <f>YEAR(sales_order1[[#This Row],[date]])</f>
        <v>2022</v>
      </c>
      <c r="W6024" t="str">
        <f>TEXT(sales_order1[[#This Row],[date]], "Mmm")</f>
        <v>Aug</v>
      </c>
      <c r="X6024">
        <f>VALUE(TEXT(sales_order1[[#This Row],[date]], "D"))</f>
        <v>11</v>
      </c>
      <c r="Y6024">
        <v>32</v>
      </c>
    </row>
    <row r="6025" spans="1:25" x14ac:dyDescent="0.25">
      <c r="A6025" s="1">
        <v>44784</v>
      </c>
      <c r="B6025">
        <v>71622</v>
      </c>
      <c r="C6025" t="s">
        <v>311</v>
      </c>
      <c r="D6025" t="str">
        <f>VLOOKUP(sales_order1[[#This Row],[itemCode]],product_details3!B:C,2,0)</f>
        <v>MSTH30</v>
      </c>
      <c r="E6025" t="s">
        <v>312</v>
      </c>
      <c r="F6025" t="s">
        <v>21</v>
      </c>
      <c r="G6025">
        <v>150</v>
      </c>
      <c r="H6025">
        <v>8.5</v>
      </c>
      <c r="I6025">
        <v>1275</v>
      </c>
      <c r="J6025">
        <v>3.3</v>
      </c>
      <c r="K6025">
        <v>495</v>
      </c>
      <c r="L6025">
        <v>5.2</v>
      </c>
      <c r="M6025">
        <v>0.61176470588235299</v>
      </c>
      <c r="N6025">
        <v>780</v>
      </c>
      <c r="O6025" t="s">
        <v>784</v>
      </c>
      <c r="P6025" t="s">
        <v>785</v>
      </c>
      <c r="Q6025" t="s">
        <v>93</v>
      </c>
      <c r="R6025" t="s">
        <v>72</v>
      </c>
      <c r="S6025" t="s">
        <v>260</v>
      </c>
      <c r="T6025" t="s">
        <v>611</v>
      </c>
      <c r="U6025" t="s">
        <v>1190</v>
      </c>
      <c r="V6025">
        <f>YEAR(sales_order1[[#This Row],[date]])</f>
        <v>2022</v>
      </c>
      <c r="W6025" t="str">
        <f>TEXT(sales_order1[[#This Row],[date]], "Mmm")</f>
        <v>Aug</v>
      </c>
      <c r="X6025">
        <f>VALUE(TEXT(sales_order1[[#This Row],[date]], "D"))</f>
        <v>11</v>
      </c>
      <c r="Y6025">
        <v>32</v>
      </c>
    </row>
    <row r="6026" spans="1:25" x14ac:dyDescent="0.25">
      <c r="A6026" s="1">
        <v>44784</v>
      </c>
      <c r="B6026">
        <v>71623</v>
      </c>
      <c r="C6026" t="s">
        <v>194</v>
      </c>
      <c r="D6026" t="str">
        <f>VLOOKUP(sales_order1[[#This Row],[itemCode]],product_details3!B:C,2,0)</f>
        <v>CLNG150</v>
      </c>
      <c r="E6026" t="s">
        <v>195</v>
      </c>
      <c r="F6026" t="s">
        <v>45</v>
      </c>
      <c r="G6026">
        <v>250</v>
      </c>
      <c r="H6026">
        <v>12.75</v>
      </c>
      <c r="I6026">
        <v>3187.5</v>
      </c>
      <c r="J6026">
        <v>4.45</v>
      </c>
      <c r="K6026">
        <v>1112.5</v>
      </c>
      <c r="L6026">
        <v>8.3000000000000007</v>
      </c>
      <c r="M6026">
        <v>0.65098039215686276</v>
      </c>
      <c r="N6026">
        <v>2075</v>
      </c>
      <c r="O6026" t="s">
        <v>244</v>
      </c>
      <c r="P6026" t="s">
        <v>245</v>
      </c>
      <c r="Q6026" t="s">
        <v>186</v>
      </c>
      <c r="R6026" t="s">
        <v>112</v>
      </c>
      <c r="S6026" t="s">
        <v>246</v>
      </c>
      <c r="T6026" t="s">
        <v>247</v>
      </c>
      <c r="U6026" t="s">
        <v>1189</v>
      </c>
      <c r="V6026">
        <f>YEAR(sales_order1[[#This Row],[date]])</f>
        <v>2022</v>
      </c>
      <c r="W6026" t="str">
        <f>TEXT(sales_order1[[#This Row],[date]], "Mmm")</f>
        <v>Aug</v>
      </c>
      <c r="X6026">
        <f>VALUE(TEXT(sales_order1[[#This Row],[date]], "D"))</f>
        <v>11</v>
      </c>
      <c r="Y6026">
        <v>32</v>
      </c>
    </row>
    <row r="6027" spans="1:25" x14ac:dyDescent="0.25">
      <c r="A6027" s="1">
        <v>44784</v>
      </c>
      <c r="B6027">
        <v>71624</v>
      </c>
      <c r="C6027" t="s">
        <v>135</v>
      </c>
      <c r="D6027" t="str">
        <f>VLOOKUP(sales_order1[[#This Row],[itemCode]],product_details3!B:C,2,0)</f>
        <v>MSKSH</v>
      </c>
      <c r="E6027" t="s">
        <v>136</v>
      </c>
      <c r="F6027" t="s">
        <v>137</v>
      </c>
      <c r="G6027">
        <v>50</v>
      </c>
      <c r="H6027">
        <v>18.75</v>
      </c>
      <c r="I6027">
        <v>937.5</v>
      </c>
      <c r="J6027">
        <v>7.45</v>
      </c>
      <c r="K6027">
        <v>372.5</v>
      </c>
      <c r="L6027">
        <v>11.3</v>
      </c>
      <c r="M6027">
        <v>0.60266666666666668</v>
      </c>
      <c r="N6027">
        <v>565</v>
      </c>
      <c r="O6027" t="s">
        <v>553</v>
      </c>
      <c r="P6027" t="s">
        <v>554</v>
      </c>
      <c r="Q6027" t="s">
        <v>55</v>
      </c>
      <c r="R6027" t="s">
        <v>56</v>
      </c>
      <c r="S6027" t="s">
        <v>57</v>
      </c>
      <c r="T6027" t="s">
        <v>555</v>
      </c>
      <c r="U6027" t="s">
        <v>1191</v>
      </c>
      <c r="V6027">
        <f>YEAR(sales_order1[[#This Row],[date]])</f>
        <v>2022</v>
      </c>
      <c r="W6027" t="str">
        <f>TEXT(sales_order1[[#This Row],[date]], "Mmm")</f>
        <v>Aug</v>
      </c>
      <c r="X6027">
        <f>VALUE(TEXT(sales_order1[[#This Row],[date]], "D"))</f>
        <v>11</v>
      </c>
      <c r="Y6027">
        <v>32</v>
      </c>
    </row>
    <row r="6028" spans="1:25" x14ac:dyDescent="0.25">
      <c r="A6028" s="1">
        <v>44784</v>
      </c>
      <c r="B6028">
        <v>71625</v>
      </c>
      <c r="C6028" t="s">
        <v>325</v>
      </c>
      <c r="D6028" t="str">
        <f>VLOOKUP(sales_order1[[#This Row],[itemCode]],product_details3!B:C,2,0)</f>
        <v>EXFG100</v>
      </c>
      <c r="E6028" t="s">
        <v>326</v>
      </c>
      <c r="F6028" t="s">
        <v>183</v>
      </c>
      <c r="G6028">
        <v>150</v>
      </c>
      <c r="H6028">
        <v>20.75</v>
      </c>
      <c r="I6028">
        <v>3112.5</v>
      </c>
      <c r="J6028">
        <v>7.45</v>
      </c>
      <c r="K6028">
        <v>1117.5</v>
      </c>
      <c r="L6028">
        <v>13.3</v>
      </c>
      <c r="M6028">
        <v>0.64096385542168677</v>
      </c>
      <c r="N6028">
        <v>1995</v>
      </c>
      <c r="O6028" t="s">
        <v>771</v>
      </c>
      <c r="P6028" t="s">
        <v>772</v>
      </c>
      <c r="Q6028" t="s">
        <v>160</v>
      </c>
      <c r="R6028" t="s">
        <v>112</v>
      </c>
      <c r="S6028" t="s">
        <v>297</v>
      </c>
      <c r="T6028" t="s">
        <v>693</v>
      </c>
      <c r="U6028" t="s">
        <v>1189</v>
      </c>
      <c r="V6028">
        <f>YEAR(sales_order1[[#This Row],[date]])</f>
        <v>2022</v>
      </c>
      <c r="W6028" t="str">
        <f>TEXT(sales_order1[[#This Row],[date]], "Mmm")</f>
        <v>Aug</v>
      </c>
      <c r="X6028">
        <f>VALUE(TEXT(sales_order1[[#This Row],[date]], "D"))</f>
        <v>11</v>
      </c>
      <c r="Y6028">
        <v>32</v>
      </c>
    </row>
    <row r="6029" spans="1:25" x14ac:dyDescent="0.25">
      <c r="A6029" s="1">
        <v>44784</v>
      </c>
      <c r="B6029">
        <v>71626</v>
      </c>
      <c r="C6029" t="s">
        <v>307</v>
      </c>
      <c r="D6029" t="str">
        <f>VLOOKUP(sales_order1[[#This Row],[itemCode]],product_details3!B:C,2,0)</f>
        <v>TNRH150</v>
      </c>
      <c r="E6029" t="s">
        <v>308</v>
      </c>
      <c r="F6029" t="s">
        <v>124</v>
      </c>
      <c r="G6029">
        <v>100</v>
      </c>
      <c r="H6029">
        <v>15.75</v>
      </c>
      <c r="I6029">
        <v>1575</v>
      </c>
      <c r="J6029">
        <v>4.45</v>
      </c>
      <c r="K6029">
        <v>445</v>
      </c>
      <c r="L6029">
        <v>11.3</v>
      </c>
      <c r="M6029">
        <v>0.71746031746031746</v>
      </c>
      <c r="N6029">
        <v>1130</v>
      </c>
      <c r="O6029" t="s">
        <v>603</v>
      </c>
      <c r="P6029" t="s">
        <v>604</v>
      </c>
      <c r="Q6029" t="s">
        <v>100</v>
      </c>
      <c r="R6029" t="s">
        <v>40</v>
      </c>
      <c r="S6029" t="s">
        <v>101</v>
      </c>
      <c r="T6029" t="s">
        <v>605</v>
      </c>
      <c r="U6029" t="s">
        <v>1190</v>
      </c>
      <c r="V6029">
        <f>YEAR(sales_order1[[#This Row],[date]])</f>
        <v>2022</v>
      </c>
      <c r="W6029" t="str">
        <f>TEXT(sales_order1[[#This Row],[date]], "Mmm")</f>
        <v>Aug</v>
      </c>
      <c r="X6029">
        <f>VALUE(TEXT(sales_order1[[#This Row],[date]], "D"))</f>
        <v>11</v>
      </c>
      <c r="Y6029">
        <v>32</v>
      </c>
    </row>
    <row r="6030" spans="1:25" x14ac:dyDescent="0.25">
      <c r="A6030" s="1">
        <v>44784</v>
      </c>
      <c r="B6030">
        <v>71627</v>
      </c>
      <c r="C6030" t="s">
        <v>209</v>
      </c>
      <c r="D6030" t="str">
        <f>VLOOKUP(sales_order1[[#This Row],[itemCode]],product_details3!B:C,2,0)</f>
        <v>CLNG50</v>
      </c>
      <c r="E6030" t="s">
        <v>210</v>
      </c>
      <c r="F6030" t="s">
        <v>45</v>
      </c>
      <c r="G6030">
        <v>50</v>
      </c>
      <c r="H6030">
        <v>6.5</v>
      </c>
      <c r="I6030">
        <v>325</v>
      </c>
      <c r="J6030">
        <v>2.2999999999999998</v>
      </c>
      <c r="K6030">
        <v>115</v>
      </c>
      <c r="L6030">
        <v>4.2</v>
      </c>
      <c r="M6030">
        <v>0.64615384615384619</v>
      </c>
      <c r="N6030">
        <v>210</v>
      </c>
      <c r="O6030" t="s">
        <v>138</v>
      </c>
      <c r="P6030" t="s">
        <v>139</v>
      </c>
      <c r="Q6030" t="s">
        <v>77</v>
      </c>
      <c r="R6030" t="s">
        <v>72</v>
      </c>
      <c r="S6030" t="s">
        <v>140</v>
      </c>
      <c r="T6030" t="s">
        <v>141</v>
      </c>
      <c r="U6030" t="s">
        <v>1190</v>
      </c>
      <c r="V6030">
        <f>YEAR(sales_order1[[#This Row],[date]])</f>
        <v>2022</v>
      </c>
      <c r="W6030" t="str">
        <f>TEXT(sales_order1[[#This Row],[date]], "Mmm")</f>
        <v>Aug</v>
      </c>
      <c r="X6030">
        <f>VALUE(TEXT(sales_order1[[#This Row],[date]], "D"))</f>
        <v>11</v>
      </c>
      <c r="Y6030">
        <v>32</v>
      </c>
    </row>
    <row r="6031" spans="1:25" x14ac:dyDescent="0.25">
      <c r="A6031" s="1">
        <v>44784</v>
      </c>
      <c r="B6031">
        <v>71628</v>
      </c>
      <c r="C6031" t="s">
        <v>28</v>
      </c>
      <c r="D6031" t="str">
        <f>VLOOKUP(sales_order1[[#This Row],[itemCode]],product_details3!B:C,2,0)</f>
        <v>SRMC30</v>
      </c>
      <c r="E6031" t="s">
        <v>29</v>
      </c>
      <c r="F6031" t="s">
        <v>30</v>
      </c>
      <c r="G6031">
        <v>50</v>
      </c>
      <c r="H6031">
        <v>22.6</v>
      </c>
      <c r="I6031">
        <v>1130</v>
      </c>
      <c r="J6031">
        <v>7.6</v>
      </c>
      <c r="K6031">
        <v>380</v>
      </c>
      <c r="L6031">
        <v>15</v>
      </c>
      <c r="M6031">
        <v>0.66371681415929207</v>
      </c>
      <c r="N6031">
        <v>750</v>
      </c>
      <c r="O6031" t="s">
        <v>522</v>
      </c>
      <c r="P6031" t="s">
        <v>523</v>
      </c>
      <c r="Q6031" t="s">
        <v>146</v>
      </c>
      <c r="R6031" t="s">
        <v>112</v>
      </c>
      <c r="S6031" t="s">
        <v>165</v>
      </c>
      <c r="T6031" t="s">
        <v>524</v>
      </c>
      <c r="U6031" t="s">
        <v>1189</v>
      </c>
      <c r="V6031">
        <f>YEAR(sales_order1[[#This Row],[date]])</f>
        <v>2022</v>
      </c>
      <c r="W6031" t="str">
        <f>TEXT(sales_order1[[#This Row],[date]], "Mmm")</f>
        <v>Aug</v>
      </c>
      <c r="X6031">
        <f>VALUE(TEXT(sales_order1[[#This Row],[date]], "D"))</f>
        <v>11</v>
      </c>
      <c r="Y6031">
        <v>32</v>
      </c>
    </row>
    <row r="6032" spans="1:25" x14ac:dyDescent="0.25">
      <c r="A6032" s="1">
        <v>44785</v>
      </c>
      <c r="B6032">
        <v>71629</v>
      </c>
      <c r="C6032" t="s">
        <v>128</v>
      </c>
      <c r="D6032" t="str">
        <f>VLOOKUP(sales_order1[[#This Row],[itemCode]],product_details3!B:C,2,0)</f>
        <v>SCRT100</v>
      </c>
      <c r="E6032" t="s">
        <v>129</v>
      </c>
      <c r="F6032" t="s">
        <v>61</v>
      </c>
      <c r="G6032">
        <v>250</v>
      </c>
      <c r="H6032">
        <v>28.25</v>
      </c>
      <c r="I6032">
        <v>7062.5</v>
      </c>
      <c r="J6032">
        <v>9</v>
      </c>
      <c r="K6032">
        <v>2250</v>
      </c>
      <c r="L6032">
        <v>19.25</v>
      </c>
      <c r="M6032">
        <v>0.68141592920353977</v>
      </c>
      <c r="N6032">
        <v>4812.5</v>
      </c>
      <c r="O6032" t="s">
        <v>895</v>
      </c>
      <c r="P6032" t="s">
        <v>896</v>
      </c>
      <c r="Q6032" t="s">
        <v>218</v>
      </c>
      <c r="R6032" t="s">
        <v>40</v>
      </c>
      <c r="S6032" t="s">
        <v>219</v>
      </c>
      <c r="T6032" t="s">
        <v>220</v>
      </c>
      <c r="U6032" t="s">
        <v>1190</v>
      </c>
      <c r="V6032">
        <f>YEAR(sales_order1[[#This Row],[date]])</f>
        <v>2022</v>
      </c>
      <c r="W6032" t="str">
        <f>TEXT(sales_order1[[#This Row],[date]], "Mmm")</f>
        <v>Aug</v>
      </c>
      <c r="X6032">
        <f>VALUE(TEXT(sales_order1[[#This Row],[date]], "D"))</f>
        <v>12</v>
      </c>
      <c r="Y6032">
        <v>32</v>
      </c>
    </row>
    <row r="6033" spans="1:25" x14ac:dyDescent="0.25">
      <c r="A6033" s="1">
        <v>44785</v>
      </c>
      <c r="B6033">
        <v>71630</v>
      </c>
      <c r="C6033" t="s">
        <v>80</v>
      </c>
      <c r="D6033" t="str">
        <f>VLOOKUP(sales_order1[[#This Row],[itemCode]],product_details3!B:C,2,0)</f>
        <v>MSTA50</v>
      </c>
      <c r="E6033" t="s">
        <v>81</v>
      </c>
      <c r="F6033" t="s">
        <v>21</v>
      </c>
      <c r="G6033">
        <v>200</v>
      </c>
      <c r="H6033">
        <v>19.649999999999999</v>
      </c>
      <c r="I6033">
        <v>3930</v>
      </c>
      <c r="J6033">
        <v>6.55</v>
      </c>
      <c r="K6033">
        <v>1310</v>
      </c>
      <c r="L6033">
        <v>13.1</v>
      </c>
      <c r="M6033">
        <v>0.66666666666666663</v>
      </c>
      <c r="N6033">
        <v>2620</v>
      </c>
      <c r="O6033" t="s">
        <v>457</v>
      </c>
      <c r="P6033" t="s">
        <v>458</v>
      </c>
      <c r="Q6033" t="s">
        <v>383</v>
      </c>
      <c r="R6033" t="s">
        <v>72</v>
      </c>
      <c r="S6033" t="s">
        <v>459</v>
      </c>
      <c r="T6033" t="s">
        <v>460</v>
      </c>
      <c r="U6033" t="s">
        <v>1188</v>
      </c>
      <c r="V6033">
        <f>YEAR(sales_order1[[#This Row],[date]])</f>
        <v>2022</v>
      </c>
      <c r="W6033" t="str">
        <f>TEXT(sales_order1[[#This Row],[date]], "Mmm")</f>
        <v>Aug</v>
      </c>
      <c r="X6033">
        <f>VALUE(TEXT(sales_order1[[#This Row],[date]], "D"))</f>
        <v>12</v>
      </c>
      <c r="Y6033">
        <v>32</v>
      </c>
    </row>
    <row r="6034" spans="1:25" x14ac:dyDescent="0.25">
      <c r="A6034" s="1">
        <v>44785</v>
      </c>
      <c r="B6034">
        <v>71631</v>
      </c>
      <c r="C6034" t="s">
        <v>51</v>
      </c>
      <c r="D6034" t="str">
        <f>VLOOKUP(sales_order1[[#This Row],[itemCode]],product_details3!B:C,2,0)</f>
        <v>MSTH50</v>
      </c>
      <c r="E6034" t="s">
        <v>52</v>
      </c>
      <c r="F6034" t="s">
        <v>21</v>
      </c>
      <c r="G6034">
        <v>50</v>
      </c>
      <c r="H6034">
        <v>15.75</v>
      </c>
      <c r="I6034">
        <v>787.5</v>
      </c>
      <c r="J6034">
        <v>4.45</v>
      </c>
      <c r="K6034">
        <v>222.5</v>
      </c>
      <c r="L6034">
        <v>11.3</v>
      </c>
      <c r="M6034">
        <v>0.71746031746031746</v>
      </c>
      <c r="N6034">
        <v>565</v>
      </c>
      <c r="O6034" t="s">
        <v>597</v>
      </c>
      <c r="P6034" t="s">
        <v>598</v>
      </c>
      <c r="Q6034" t="s">
        <v>239</v>
      </c>
      <c r="R6034" t="s">
        <v>112</v>
      </c>
      <c r="S6034" t="s">
        <v>368</v>
      </c>
      <c r="T6034" t="s">
        <v>599</v>
      </c>
      <c r="U6034" t="s">
        <v>1189</v>
      </c>
      <c r="V6034">
        <f>YEAR(sales_order1[[#This Row],[date]])</f>
        <v>2022</v>
      </c>
      <c r="W6034" t="str">
        <f>TEXT(sales_order1[[#This Row],[date]], "Mmm")</f>
        <v>Aug</v>
      </c>
      <c r="X6034">
        <f>VALUE(TEXT(sales_order1[[#This Row],[date]], "D"))</f>
        <v>12</v>
      </c>
      <c r="Y6034">
        <v>32</v>
      </c>
    </row>
    <row r="6035" spans="1:25" x14ac:dyDescent="0.25">
      <c r="A6035" s="1">
        <v>44785</v>
      </c>
      <c r="B6035">
        <v>71632</v>
      </c>
      <c r="C6035" t="s">
        <v>19</v>
      </c>
      <c r="D6035" t="str">
        <f>VLOOKUP(sales_order1[[#This Row],[itemCode]],product_details3!B:C,2,0)</f>
        <v>MSTH100</v>
      </c>
      <c r="E6035" t="s">
        <v>20</v>
      </c>
      <c r="F6035" t="s">
        <v>21</v>
      </c>
      <c r="G6035">
        <v>100</v>
      </c>
      <c r="H6035">
        <v>26.25</v>
      </c>
      <c r="I6035">
        <v>2625</v>
      </c>
      <c r="J6035">
        <v>7.75</v>
      </c>
      <c r="K6035">
        <v>775</v>
      </c>
      <c r="L6035">
        <v>18.5</v>
      </c>
      <c r="M6035">
        <v>0.70476190476190481</v>
      </c>
      <c r="N6035">
        <v>1850</v>
      </c>
      <c r="O6035" t="s">
        <v>284</v>
      </c>
      <c r="P6035" t="s">
        <v>285</v>
      </c>
      <c r="Q6035" t="s">
        <v>48</v>
      </c>
      <c r="R6035" t="s">
        <v>25</v>
      </c>
      <c r="S6035" t="s">
        <v>286</v>
      </c>
      <c r="T6035" t="s">
        <v>287</v>
      </c>
      <c r="U6035" t="s">
        <v>1191</v>
      </c>
      <c r="V6035">
        <f>YEAR(sales_order1[[#This Row],[date]])</f>
        <v>2022</v>
      </c>
      <c r="W6035" t="str">
        <f>TEXT(sales_order1[[#This Row],[date]], "Mmm")</f>
        <v>Aug</v>
      </c>
      <c r="X6035">
        <f>VALUE(TEXT(sales_order1[[#This Row],[date]], "D"))</f>
        <v>12</v>
      </c>
      <c r="Y6035">
        <v>32</v>
      </c>
    </row>
    <row r="6036" spans="1:25" x14ac:dyDescent="0.25">
      <c r="A6036" s="1">
        <v>44785</v>
      </c>
      <c r="B6036">
        <v>71633</v>
      </c>
      <c r="C6036" t="s">
        <v>339</v>
      </c>
      <c r="D6036" t="str">
        <f>VLOOKUP(sales_order1[[#This Row],[itemCode]],product_details3!B:C,2,0)</f>
        <v>SRMH50</v>
      </c>
      <c r="E6036" t="s">
        <v>340</v>
      </c>
      <c r="F6036" t="s">
        <v>30</v>
      </c>
      <c r="G6036">
        <v>50</v>
      </c>
      <c r="H6036">
        <v>31.25</v>
      </c>
      <c r="I6036">
        <v>1562.5</v>
      </c>
      <c r="J6036">
        <v>10.75</v>
      </c>
      <c r="K6036">
        <v>537.5</v>
      </c>
      <c r="L6036">
        <v>20.5</v>
      </c>
      <c r="M6036">
        <v>0.65600000000000003</v>
      </c>
      <c r="N6036">
        <v>1025</v>
      </c>
      <c r="O6036" t="s">
        <v>812</v>
      </c>
      <c r="P6036" t="s">
        <v>813</v>
      </c>
      <c r="Q6036" t="s">
        <v>107</v>
      </c>
      <c r="R6036" t="s">
        <v>40</v>
      </c>
      <c r="S6036" t="s">
        <v>101</v>
      </c>
      <c r="T6036" t="s">
        <v>814</v>
      </c>
      <c r="U6036" t="s">
        <v>1190</v>
      </c>
      <c r="V6036">
        <f>YEAR(sales_order1[[#This Row],[date]])</f>
        <v>2022</v>
      </c>
      <c r="W6036" t="str">
        <f>TEXT(sales_order1[[#This Row],[date]], "Mmm")</f>
        <v>Aug</v>
      </c>
      <c r="X6036">
        <f>VALUE(TEXT(sales_order1[[#This Row],[date]], "D"))</f>
        <v>12</v>
      </c>
      <c r="Y6036">
        <v>32</v>
      </c>
    </row>
    <row r="6037" spans="1:25" x14ac:dyDescent="0.25">
      <c r="A6037" s="1">
        <v>44785</v>
      </c>
      <c r="B6037">
        <v>71634</v>
      </c>
      <c r="C6037" t="s">
        <v>103</v>
      </c>
      <c r="D6037" t="str">
        <f>VLOOKUP(sales_order1[[#This Row],[itemCode]],product_details3!B:C,2,0)</f>
        <v>SCRT50</v>
      </c>
      <c r="E6037" t="s">
        <v>104</v>
      </c>
      <c r="F6037" t="s">
        <v>61</v>
      </c>
      <c r="G6037">
        <v>350</v>
      </c>
      <c r="H6037">
        <v>16.95</v>
      </c>
      <c r="I6037">
        <v>5932.5</v>
      </c>
      <c r="J6037">
        <v>5.2</v>
      </c>
      <c r="K6037">
        <v>1820</v>
      </c>
      <c r="L6037">
        <v>11.75</v>
      </c>
      <c r="M6037">
        <v>0.69321533923303835</v>
      </c>
      <c r="N6037">
        <v>4112.5</v>
      </c>
      <c r="O6037" t="s">
        <v>451</v>
      </c>
      <c r="P6037" t="s">
        <v>452</v>
      </c>
      <c r="Q6037" t="s">
        <v>271</v>
      </c>
      <c r="R6037" t="s">
        <v>56</v>
      </c>
      <c r="S6037" t="s">
        <v>192</v>
      </c>
      <c r="T6037" t="s">
        <v>453</v>
      </c>
      <c r="U6037" t="s">
        <v>1191</v>
      </c>
      <c r="V6037">
        <f>YEAR(sales_order1[[#This Row],[date]])</f>
        <v>2022</v>
      </c>
      <c r="W6037" t="str">
        <f>TEXT(sales_order1[[#This Row],[date]], "Mmm")</f>
        <v>Aug</v>
      </c>
      <c r="X6037">
        <f>VALUE(TEXT(sales_order1[[#This Row],[date]], "D"))</f>
        <v>12</v>
      </c>
      <c r="Y6037">
        <v>32</v>
      </c>
    </row>
    <row r="6038" spans="1:25" x14ac:dyDescent="0.25">
      <c r="A6038" s="1">
        <v>44785</v>
      </c>
      <c r="B6038">
        <v>71635</v>
      </c>
      <c r="C6038" t="s">
        <v>325</v>
      </c>
      <c r="D6038" t="str">
        <f>VLOOKUP(sales_order1[[#This Row],[itemCode]],product_details3!B:C,2,0)</f>
        <v>EXFG100</v>
      </c>
      <c r="E6038" t="s">
        <v>326</v>
      </c>
      <c r="F6038" t="s">
        <v>183</v>
      </c>
      <c r="G6038">
        <v>50</v>
      </c>
      <c r="H6038">
        <v>20.75</v>
      </c>
      <c r="I6038">
        <v>1037.5</v>
      </c>
      <c r="J6038">
        <v>7.45</v>
      </c>
      <c r="K6038">
        <v>372.5</v>
      </c>
      <c r="L6038">
        <v>13.3</v>
      </c>
      <c r="M6038">
        <v>0.64096385542168677</v>
      </c>
      <c r="N6038">
        <v>665</v>
      </c>
      <c r="O6038" t="s">
        <v>269</v>
      </c>
      <c r="P6038" t="s">
        <v>270</v>
      </c>
      <c r="Q6038" t="s">
        <v>271</v>
      </c>
      <c r="R6038" t="s">
        <v>56</v>
      </c>
      <c r="S6038" t="s">
        <v>192</v>
      </c>
      <c r="T6038" t="s">
        <v>272</v>
      </c>
      <c r="U6038" t="s">
        <v>1191</v>
      </c>
      <c r="V6038">
        <f>YEAR(sales_order1[[#This Row],[date]])</f>
        <v>2022</v>
      </c>
      <c r="W6038" t="str">
        <f>TEXT(sales_order1[[#This Row],[date]], "Mmm")</f>
        <v>Aug</v>
      </c>
      <c r="X6038">
        <f>VALUE(TEXT(sales_order1[[#This Row],[date]], "D"))</f>
        <v>12</v>
      </c>
      <c r="Y6038">
        <v>32</v>
      </c>
    </row>
    <row r="6039" spans="1:25" x14ac:dyDescent="0.25">
      <c r="A6039" s="1">
        <v>44785</v>
      </c>
      <c r="B6039">
        <v>71636</v>
      </c>
      <c r="C6039" t="s">
        <v>209</v>
      </c>
      <c r="D6039" t="str">
        <f>VLOOKUP(sales_order1[[#This Row],[itemCode]],product_details3!B:C,2,0)</f>
        <v>CLNG50</v>
      </c>
      <c r="E6039" t="s">
        <v>210</v>
      </c>
      <c r="F6039" t="s">
        <v>45</v>
      </c>
      <c r="G6039">
        <v>250</v>
      </c>
      <c r="H6039">
        <v>6.5</v>
      </c>
      <c r="I6039">
        <v>1625</v>
      </c>
      <c r="J6039">
        <v>2.2999999999999998</v>
      </c>
      <c r="K6039">
        <v>575</v>
      </c>
      <c r="L6039">
        <v>4.2</v>
      </c>
      <c r="M6039">
        <v>0.64615384615384619</v>
      </c>
      <c r="N6039">
        <v>1050</v>
      </c>
      <c r="O6039" t="s">
        <v>651</v>
      </c>
      <c r="P6039" t="s">
        <v>652</v>
      </c>
      <c r="Q6039" t="s">
        <v>218</v>
      </c>
      <c r="R6039" t="s">
        <v>40</v>
      </c>
      <c r="S6039" t="s">
        <v>432</v>
      </c>
      <c r="T6039" t="s">
        <v>653</v>
      </c>
      <c r="U6039" t="s">
        <v>1190</v>
      </c>
      <c r="V6039">
        <f>YEAR(sales_order1[[#This Row],[date]])</f>
        <v>2022</v>
      </c>
      <c r="W6039" t="str">
        <f>TEXT(sales_order1[[#This Row],[date]], "Mmm")</f>
        <v>Aug</v>
      </c>
      <c r="X6039">
        <f>VALUE(TEXT(sales_order1[[#This Row],[date]], "D"))</f>
        <v>12</v>
      </c>
      <c r="Y6039">
        <v>32</v>
      </c>
    </row>
    <row r="6040" spans="1:25" x14ac:dyDescent="0.25">
      <c r="A6040" s="1">
        <v>44785</v>
      </c>
      <c r="B6040">
        <v>71637</v>
      </c>
      <c r="C6040" t="s">
        <v>305</v>
      </c>
      <c r="D6040" t="str">
        <f>VLOOKUP(sales_order1[[#This Row],[itemCode]],product_details3!B:C,2,0)</f>
        <v>SRMA15</v>
      </c>
      <c r="E6040" t="s">
        <v>306</v>
      </c>
      <c r="F6040" t="s">
        <v>30</v>
      </c>
      <c r="G6040">
        <v>50</v>
      </c>
      <c r="H6040">
        <v>19.649999999999999</v>
      </c>
      <c r="I6040">
        <v>982.5</v>
      </c>
      <c r="J6040">
        <v>7.55</v>
      </c>
      <c r="K6040">
        <v>377.5</v>
      </c>
      <c r="L6040">
        <v>12.1</v>
      </c>
      <c r="M6040">
        <v>0.61577608142493634</v>
      </c>
      <c r="N6040">
        <v>605</v>
      </c>
      <c r="O6040" t="s">
        <v>516</v>
      </c>
      <c r="P6040" t="s">
        <v>517</v>
      </c>
      <c r="Q6040" t="s">
        <v>191</v>
      </c>
      <c r="R6040" t="s">
        <v>56</v>
      </c>
      <c r="S6040" t="s">
        <v>192</v>
      </c>
      <c r="T6040" t="s">
        <v>518</v>
      </c>
      <c r="U6040" t="s">
        <v>1191</v>
      </c>
      <c r="V6040">
        <f>YEAR(sales_order1[[#This Row],[date]])</f>
        <v>2022</v>
      </c>
      <c r="W6040" t="str">
        <f>TEXT(sales_order1[[#This Row],[date]], "Mmm")</f>
        <v>Aug</v>
      </c>
      <c r="X6040">
        <f>VALUE(TEXT(sales_order1[[#This Row],[date]], "D"))</f>
        <v>12</v>
      </c>
      <c r="Y6040">
        <v>32</v>
      </c>
    </row>
    <row r="6041" spans="1:25" x14ac:dyDescent="0.25">
      <c r="A6041" s="1">
        <v>44785</v>
      </c>
      <c r="B6041">
        <v>71638</v>
      </c>
      <c r="C6041" t="s">
        <v>86</v>
      </c>
      <c r="D6041" t="str">
        <f>VLOOKUP(sales_order1[[#This Row],[itemCode]],product_details3!B:C,2,0)</f>
        <v>SRMH30</v>
      </c>
      <c r="E6041" t="s">
        <v>87</v>
      </c>
      <c r="F6041" t="s">
        <v>30</v>
      </c>
      <c r="G6041">
        <v>100</v>
      </c>
      <c r="H6041">
        <v>21</v>
      </c>
      <c r="I6041">
        <v>2100</v>
      </c>
      <c r="J6041">
        <v>6.6</v>
      </c>
      <c r="K6041">
        <v>660</v>
      </c>
      <c r="L6041">
        <v>14.4</v>
      </c>
      <c r="M6041">
        <v>0.68571428571428572</v>
      </c>
      <c r="N6041">
        <v>1440</v>
      </c>
      <c r="O6041" t="s">
        <v>874</v>
      </c>
      <c r="P6041" t="s">
        <v>875</v>
      </c>
      <c r="Q6041" t="s">
        <v>146</v>
      </c>
      <c r="R6041" t="s">
        <v>112</v>
      </c>
      <c r="S6041" t="s">
        <v>165</v>
      </c>
      <c r="T6041" t="s">
        <v>876</v>
      </c>
      <c r="U6041" t="s">
        <v>1189</v>
      </c>
      <c r="V6041">
        <f>YEAR(sales_order1[[#This Row],[date]])</f>
        <v>2022</v>
      </c>
      <c r="W6041" t="str">
        <f>TEXT(sales_order1[[#This Row],[date]], "Mmm")</f>
        <v>Aug</v>
      </c>
      <c r="X6041">
        <f>VALUE(TEXT(sales_order1[[#This Row],[date]], "D"))</f>
        <v>12</v>
      </c>
      <c r="Y6041">
        <v>32</v>
      </c>
    </row>
    <row r="6042" spans="1:25" x14ac:dyDescent="0.25">
      <c r="A6042" s="1">
        <v>44785</v>
      </c>
      <c r="B6042">
        <v>71639</v>
      </c>
      <c r="C6042" t="s">
        <v>362</v>
      </c>
      <c r="D6042" t="str">
        <f>VLOOKUP(sales_order1[[#This Row],[itemCode]],product_details3!B:C,2,0)</f>
        <v>MSKO100</v>
      </c>
      <c r="E6042" t="s">
        <v>363</v>
      </c>
      <c r="F6042" t="s">
        <v>137</v>
      </c>
      <c r="G6042">
        <v>200</v>
      </c>
      <c r="H6042">
        <v>22.65</v>
      </c>
      <c r="I6042">
        <v>4530</v>
      </c>
      <c r="J6042">
        <v>9.5500000000000007</v>
      </c>
      <c r="K6042">
        <v>1910</v>
      </c>
      <c r="L6042">
        <v>13.1</v>
      </c>
      <c r="M6042">
        <v>0.57836644591611486</v>
      </c>
      <c r="N6042">
        <v>2620</v>
      </c>
      <c r="O6042" t="s">
        <v>810</v>
      </c>
      <c r="P6042" t="s">
        <v>811</v>
      </c>
      <c r="Q6042" t="s">
        <v>239</v>
      </c>
      <c r="R6042" t="s">
        <v>112</v>
      </c>
      <c r="S6042" t="s">
        <v>368</v>
      </c>
      <c r="T6042" t="s">
        <v>369</v>
      </c>
      <c r="U6042" t="s">
        <v>1189</v>
      </c>
      <c r="V6042">
        <f>YEAR(sales_order1[[#This Row],[date]])</f>
        <v>2022</v>
      </c>
      <c r="W6042" t="str">
        <f>TEXT(sales_order1[[#This Row],[date]], "Mmm")</f>
        <v>Aug</v>
      </c>
      <c r="X6042">
        <f>VALUE(TEXT(sales_order1[[#This Row],[date]], "D"))</f>
        <v>12</v>
      </c>
      <c r="Y6042">
        <v>32</v>
      </c>
    </row>
    <row r="6043" spans="1:25" x14ac:dyDescent="0.25">
      <c r="A6043" s="1">
        <v>44785</v>
      </c>
      <c r="B6043">
        <v>71640</v>
      </c>
      <c r="C6043" t="s">
        <v>103</v>
      </c>
      <c r="D6043" t="str">
        <f>VLOOKUP(sales_order1[[#This Row],[itemCode]],product_details3!B:C,2,0)</f>
        <v>SCRT50</v>
      </c>
      <c r="E6043" t="s">
        <v>104</v>
      </c>
      <c r="F6043" t="s">
        <v>61</v>
      </c>
      <c r="G6043">
        <v>50</v>
      </c>
      <c r="H6043">
        <v>16.95</v>
      </c>
      <c r="I6043">
        <v>847.5</v>
      </c>
      <c r="J6043">
        <v>5.2</v>
      </c>
      <c r="K6043">
        <v>260</v>
      </c>
      <c r="L6043">
        <v>11.75</v>
      </c>
      <c r="M6043">
        <v>0.69321533923303835</v>
      </c>
      <c r="N6043">
        <v>587.5</v>
      </c>
      <c r="O6043" t="s">
        <v>854</v>
      </c>
      <c r="P6043" t="s">
        <v>855</v>
      </c>
      <c r="Q6043" t="s">
        <v>132</v>
      </c>
      <c r="R6043" t="s">
        <v>56</v>
      </c>
      <c r="S6043" t="s">
        <v>133</v>
      </c>
      <c r="T6043" t="s">
        <v>134</v>
      </c>
      <c r="U6043" t="s">
        <v>1191</v>
      </c>
      <c r="V6043">
        <f>YEAR(sales_order1[[#This Row],[date]])</f>
        <v>2022</v>
      </c>
      <c r="W6043" t="str">
        <f>TEXT(sales_order1[[#This Row],[date]], "Mmm")</f>
        <v>Aug</v>
      </c>
      <c r="X6043">
        <f>VALUE(TEXT(sales_order1[[#This Row],[date]], "D"))</f>
        <v>12</v>
      </c>
      <c r="Y6043">
        <v>32</v>
      </c>
    </row>
    <row r="6044" spans="1:25" x14ac:dyDescent="0.25">
      <c r="A6044" s="1">
        <v>44788</v>
      </c>
      <c r="B6044">
        <v>71641</v>
      </c>
      <c r="C6044" t="s">
        <v>194</v>
      </c>
      <c r="D6044" t="str">
        <f>VLOOKUP(sales_order1[[#This Row],[itemCode]],product_details3!B:C,2,0)</f>
        <v>CLNG150</v>
      </c>
      <c r="E6044" t="s">
        <v>195</v>
      </c>
      <c r="F6044" t="s">
        <v>45</v>
      </c>
      <c r="G6044">
        <v>200</v>
      </c>
      <c r="H6044">
        <v>12.75</v>
      </c>
      <c r="I6044">
        <v>2550</v>
      </c>
      <c r="J6044">
        <v>4.45</v>
      </c>
      <c r="K6044">
        <v>890</v>
      </c>
      <c r="L6044">
        <v>8.3000000000000007</v>
      </c>
      <c r="M6044">
        <v>0.65098039215686276</v>
      </c>
      <c r="N6044">
        <v>1660</v>
      </c>
      <c r="O6044" t="s">
        <v>748</v>
      </c>
      <c r="P6044" t="s">
        <v>749</v>
      </c>
      <c r="Q6044" t="s">
        <v>383</v>
      </c>
      <c r="R6044" t="s">
        <v>72</v>
      </c>
      <c r="S6044" t="s">
        <v>459</v>
      </c>
      <c r="T6044" t="s">
        <v>672</v>
      </c>
      <c r="U6044" t="s">
        <v>1188</v>
      </c>
      <c r="V6044">
        <f>YEAR(sales_order1[[#This Row],[date]])</f>
        <v>2022</v>
      </c>
      <c r="W6044" t="str">
        <f>TEXT(sales_order1[[#This Row],[date]], "Mmm")</f>
        <v>Aug</v>
      </c>
      <c r="X6044">
        <f>VALUE(TEXT(sales_order1[[#This Row],[date]], "D"))</f>
        <v>15</v>
      </c>
      <c r="Y6044">
        <v>33</v>
      </c>
    </row>
    <row r="6045" spans="1:25" x14ac:dyDescent="0.25">
      <c r="A6045" s="1">
        <v>44788</v>
      </c>
      <c r="B6045">
        <v>71642</v>
      </c>
      <c r="C6045" t="s">
        <v>320</v>
      </c>
      <c r="D6045" t="str">
        <f>VLOOKUP(sales_order1[[#This Row],[itemCode]],product_details3!B:C,2,0)</f>
        <v>SCR50+100</v>
      </c>
      <c r="E6045" t="s">
        <v>321</v>
      </c>
      <c r="F6045" t="s">
        <v>61</v>
      </c>
      <c r="G6045">
        <v>250</v>
      </c>
      <c r="H6045">
        <v>26.25</v>
      </c>
      <c r="I6045">
        <v>6562.5</v>
      </c>
      <c r="J6045">
        <v>7.75</v>
      </c>
      <c r="K6045">
        <v>1937.5</v>
      </c>
      <c r="L6045">
        <v>18.5</v>
      </c>
      <c r="M6045">
        <v>0.70476190476190481</v>
      </c>
      <c r="N6045">
        <v>4625</v>
      </c>
      <c r="O6045" t="s">
        <v>276</v>
      </c>
      <c r="P6045" t="s">
        <v>277</v>
      </c>
      <c r="Q6045" t="s">
        <v>39</v>
      </c>
      <c r="R6045" t="s">
        <v>40</v>
      </c>
      <c r="S6045" t="s">
        <v>41</v>
      </c>
      <c r="T6045" t="s">
        <v>278</v>
      </c>
      <c r="U6045" t="s">
        <v>1188</v>
      </c>
      <c r="V6045">
        <f>YEAR(sales_order1[[#This Row],[date]])</f>
        <v>2022</v>
      </c>
      <c r="W6045" t="str">
        <f>TEXT(sales_order1[[#This Row],[date]], "Mmm")</f>
        <v>Aug</v>
      </c>
      <c r="X6045">
        <f>VALUE(TEXT(sales_order1[[#This Row],[date]], "D"))</f>
        <v>15</v>
      </c>
      <c r="Y6045">
        <v>33</v>
      </c>
    </row>
    <row r="6046" spans="1:25" x14ac:dyDescent="0.25">
      <c r="A6046" s="1">
        <v>44788</v>
      </c>
      <c r="B6046">
        <v>71643</v>
      </c>
      <c r="C6046" t="s">
        <v>51</v>
      </c>
      <c r="D6046" t="str">
        <f>VLOOKUP(sales_order1[[#This Row],[itemCode]],product_details3!B:C,2,0)</f>
        <v>MSTH50</v>
      </c>
      <c r="E6046" t="s">
        <v>52</v>
      </c>
      <c r="F6046" t="s">
        <v>21</v>
      </c>
      <c r="G6046">
        <v>50</v>
      </c>
      <c r="H6046">
        <v>15.75</v>
      </c>
      <c r="I6046">
        <v>787.5</v>
      </c>
      <c r="J6046">
        <v>4.45</v>
      </c>
      <c r="K6046">
        <v>222.5</v>
      </c>
      <c r="L6046">
        <v>11.3</v>
      </c>
      <c r="M6046">
        <v>0.71746031746031746</v>
      </c>
      <c r="N6046">
        <v>565</v>
      </c>
      <c r="O6046" t="s">
        <v>835</v>
      </c>
      <c r="P6046" t="s">
        <v>836</v>
      </c>
      <c r="Q6046" t="s">
        <v>271</v>
      </c>
      <c r="R6046" t="s">
        <v>56</v>
      </c>
      <c r="S6046" t="s">
        <v>192</v>
      </c>
      <c r="T6046" t="s">
        <v>272</v>
      </c>
      <c r="U6046" t="s">
        <v>1191</v>
      </c>
      <c r="V6046">
        <f>YEAR(sales_order1[[#This Row],[date]])</f>
        <v>2022</v>
      </c>
      <c r="W6046" t="str">
        <f>TEXT(sales_order1[[#This Row],[date]], "Mmm")</f>
        <v>Aug</v>
      </c>
      <c r="X6046">
        <f>VALUE(TEXT(sales_order1[[#This Row],[date]], "D"))</f>
        <v>15</v>
      </c>
      <c r="Y6046">
        <v>33</v>
      </c>
    </row>
    <row r="6047" spans="1:25" x14ac:dyDescent="0.25">
      <c r="A6047" s="1">
        <v>44788</v>
      </c>
      <c r="B6047">
        <v>71644</v>
      </c>
      <c r="C6047" t="s">
        <v>251</v>
      </c>
      <c r="D6047" t="str">
        <f>VLOOKUP(sales_order1[[#This Row],[itemCode]],product_details3!B:C,2,0)</f>
        <v>CLNO50</v>
      </c>
      <c r="E6047" t="s">
        <v>252</v>
      </c>
      <c r="F6047" t="s">
        <v>45</v>
      </c>
      <c r="G6047">
        <v>250</v>
      </c>
      <c r="H6047">
        <v>9.1</v>
      </c>
      <c r="I6047">
        <v>2275</v>
      </c>
      <c r="J6047">
        <v>3.7</v>
      </c>
      <c r="K6047">
        <v>925</v>
      </c>
      <c r="L6047">
        <v>5.4</v>
      </c>
      <c r="M6047">
        <v>0.59340659340659352</v>
      </c>
      <c r="N6047">
        <v>1350</v>
      </c>
      <c r="O6047" t="s">
        <v>91</v>
      </c>
      <c r="P6047" t="s">
        <v>92</v>
      </c>
      <c r="Q6047" t="s">
        <v>93</v>
      </c>
      <c r="R6047" t="s">
        <v>72</v>
      </c>
      <c r="S6047" t="s">
        <v>94</v>
      </c>
      <c r="T6047" t="s">
        <v>95</v>
      </c>
      <c r="U6047" t="s">
        <v>1190</v>
      </c>
      <c r="V6047">
        <f>YEAR(sales_order1[[#This Row],[date]])</f>
        <v>2022</v>
      </c>
      <c r="W6047" t="str">
        <f>TEXT(sales_order1[[#This Row],[date]], "Mmm")</f>
        <v>Aug</v>
      </c>
      <c r="X6047">
        <f>VALUE(TEXT(sales_order1[[#This Row],[date]], "D"))</f>
        <v>15</v>
      </c>
      <c r="Y6047">
        <v>33</v>
      </c>
    </row>
    <row r="6048" spans="1:25" x14ac:dyDescent="0.25">
      <c r="A6048" s="1">
        <v>44788</v>
      </c>
      <c r="B6048">
        <v>71645</v>
      </c>
      <c r="C6048" t="s">
        <v>194</v>
      </c>
      <c r="D6048" t="str">
        <f>VLOOKUP(sales_order1[[#This Row],[itemCode]],product_details3!B:C,2,0)</f>
        <v>CLNG150</v>
      </c>
      <c r="E6048" t="s">
        <v>195</v>
      </c>
      <c r="F6048" t="s">
        <v>45</v>
      </c>
      <c r="G6048">
        <v>150</v>
      </c>
      <c r="H6048">
        <v>12.75</v>
      </c>
      <c r="I6048">
        <v>1912.5</v>
      </c>
      <c r="J6048">
        <v>4.45</v>
      </c>
      <c r="K6048">
        <v>667.5</v>
      </c>
      <c r="L6048">
        <v>8.3000000000000007</v>
      </c>
      <c r="M6048">
        <v>0.65098039215686276</v>
      </c>
      <c r="N6048">
        <v>1245</v>
      </c>
      <c r="O6048" t="s">
        <v>561</v>
      </c>
      <c r="P6048" t="s">
        <v>562</v>
      </c>
      <c r="Q6048" t="s">
        <v>378</v>
      </c>
      <c r="R6048" t="s">
        <v>72</v>
      </c>
      <c r="S6048" t="s">
        <v>563</v>
      </c>
      <c r="T6048" t="s">
        <v>58</v>
      </c>
      <c r="U6048" t="s">
        <v>1188</v>
      </c>
      <c r="V6048">
        <f>YEAR(sales_order1[[#This Row],[date]])</f>
        <v>2022</v>
      </c>
      <c r="W6048" t="str">
        <f>TEXT(sales_order1[[#This Row],[date]], "Mmm")</f>
        <v>Aug</v>
      </c>
      <c r="X6048">
        <f>VALUE(TEXT(sales_order1[[#This Row],[date]], "D"))</f>
        <v>15</v>
      </c>
      <c r="Y6048">
        <v>33</v>
      </c>
    </row>
    <row r="6049" spans="1:25" x14ac:dyDescent="0.25">
      <c r="A6049" s="1">
        <v>44788</v>
      </c>
      <c r="B6049">
        <v>71646</v>
      </c>
      <c r="C6049" t="s">
        <v>335</v>
      </c>
      <c r="D6049" t="str">
        <f>VLOOKUP(sales_order1[[#This Row],[itemCode]],product_details3!B:C,2,0)</f>
        <v>CLNF50</v>
      </c>
      <c r="E6049" t="s">
        <v>336</v>
      </c>
      <c r="F6049" t="s">
        <v>45</v>
      </c>
      <c r="G6049">
        <v>150</v>
      </c>
      <c r="H6049">
        <v>7.3</v>
      </c>
      <c r="I6049">
        <v>1095</v>
      </c>
      <c r="J6049">
        <v>2.8</v>
      </c>
      <c r="K6049">
        <v>420</v>
      </c>
      <c r="L6049">
        <v>4.5</v>
      </c>
      <c r="M6049">
        <v>0.61643835616438358</v>
      </c>
      <c r="N6049">
        <v>675</v>
      </c>
      <c r="O6049" t="s">
        <v>748</v>
      </c>
      <c r="P6049" t="s">
        <v>749</v>
      </c>
      <c r="Q6049" t="s">
        <v>383</v>
      </c>
      <c r="R6049" t="s">
        <v>72</v>
      </c>
      <c r="S6049" t="s">
        <v>459</v>
      </c>
      <c r="T6049" t="s">
        <v>672</v>
      </c>
      <c r="U6049" t="s">
        <v>1188</v>
      </c>
      <c r="V6049">
        <f>YEAR(sales_order1[[#This Row],[date]])</f>
        <v>2022</v>
      </c>
      <c r="W6049" t="str">
        <f>TEXT(sales_order1[[#This Row],[date]], "Mmm")</f>
        <v>Aug</v>
      </c>
      <c r="X6049">
        <f>VALUE(TEXT(sales_order1[[#This Row],[date]], "D"))</f>
        <v>15</v>
      </c>
      <c r="Y6049">
        <v>33</v>
      </c>
    </row>
    <row r="6050" spans="1:25" x14ac:dyDescent="0.25">
      <c r="A6050" s="1">
        <v>44788</v>
      </c>
      <c r="B6050">
        <v>71647</v>
      </c>
      <c r="C6050" t="s">
        <v>19</v>
      </c>
      <c r="D6050" t="str">
        <f>VLOOKUP(sales_order1[[#This Row],[itemCode]],product_details3!B:C,2,0)</f>
        <v>MSTH100</v>
      </c>
      <c r="E6050" t="s">
        <v>20</v>
      </c>
      <c r="F6050" t="s">
        <v>21</v>
      </c>
      <c r="G6050">
        <v>100</v>
      </c>
      <c r="H6050">
        <v>26.25</v>
      </c>
      <c r="I6050">
        <v>2625</v>
      </c>
      <c r="J6050">
        <v>7.75</v>
      </c>
      <c r="K6050">
        <v>775</v>
      </c>
      <c r="L6050">
        <v>18.5</v>
      </c>
      <c r="M6050">
        <v>0.70476190476190481</v>
      </c>
      <c r="N6050">
        <v>1850</v>
      </c>
      <c r="O6050" t="s">
        <v>670</v>
      </c>
      <c r="P6050" t="s">
        <v>671</v>
      </c>
      <c r="Q6050" t="s">
        <v>383</v>
      </c>
      <c r="R6050" t="s">
        <v>72</v>
      </c>
      <c r="S6050" t="s">
        <v>459</v>
      </c>
      <c r="T6050" t="s">
        <v>672</v>
      </c>
      <c r="U6050" t="s">
        <v>1188</v>
      </c>
      <c r="V6050">
        <f>YEAR(sales_order1[[#This Row],[date]])</f>
        <v>2022</v>
      </c>
      <c r="W6050" t="str">
        <f>TEXT(sales_order1[[#This Row],[date]], "Mmm")</f>
        <v>Aug</v>
      </c>
      <c r="X6050">
        <f>VALUE(TEXT(sales_order1[[#This Row],[date]], "D"))</f>
        <v>15</v>
      </c>
      <c r="Y6050">
        <v>33</v>
      </c>
    </row>
    <row r="6051" spans="1:25" x14ac:dyDescent="0.25">
      <c r="A6051" s="1">
        <v>44788</v>
      </c>
      <c r="B6051">
        <v>71648</v>
      </c>
      <c r="C6051" t="s">
        <v>358</v>
      </c>
      <c r="D6051" t="str">
        <f>VLOOKUP(sales_order1[[#This Row],[itemCode]],product_details3!B:C,2,0)</f>
        <v>SCR50+30</v>
      </c>
      <c r="E6051" t="s">
        <v>359</v>
      </c>
      <c r="F6051" t="s">
        <v>61</v>
      </c>
      <c r="G6051">
        <v>200</v>
      </c>
      <c r="H6051">
        <v>10.5</v>
      </c>
      <c r="I6051">
        <v>2100</v>
      </c>
      <c r="J6051">
        <v>3.3</v>
      </c>
      <c r="K6051">
        <v>660</v>
      </c>
      <c r="L6051">
        <v>7.2</v>
      </c>
      <c r="M6051">
        <v>0.68571428571428572</v>
      </c>
      <c r="N6051">
        <v>1440</v>
      </c>
      <c r="O6051" t="s">
        <v>440</v>
      </c>
      <c r="P6051" t="s">
        <v>441</v>
      </c>
      <c r="Q6051" t="s">
        <v>39</v>
      </c>
      <c r="R6051" t="s">
        <v>40</v>
      </c>
      <c r="S6051" t="s">
        <v>41</v>
      </c>
      <c r="T6051" t="s">
        <v>442</v>
      </c>
      <c r="U6051" t="s">
        <v>1188</v>
      </c>
      <c r="V6051">
        <f>YEAR(sales_order1[[#This Row],[date]])</f>
        <v>2022</v>
      </c>
      <c r="W6051" t="str">
        <f>TEXT(sales_order1[[#This Row],[date]], "Mmm")</f>
        <v>Aug</v>
      </c>
      <c r="X6051">
        <f>VALUE(TEXT(sales_order1[[#This Row],[date]], "D"))</f>
        <v>15</v>
      </c>
      <c r="Y6051">
        <v>33</v>
      </c>
    </row>
    <row r="6052" spans="1:25" x14ac:dyDescent="0.25">
      <c r="A6052" s="1">
        <v>44788</v>
      </c>
      <c r="B6052">
        <v>71649</v>
      </c>
      <c r="C6052" t="s">
        <v>288</v>
      </c>
      <c r="D6052" t="str">
        <f>VLOOKUP(sales_order1[[#This Row],[itemCode]],product_details3!B:C,2,0)</f>
        <v>MKRM200</v>
      </c>
      <c r="E6052" t="s">
        <v>289</v>
      </c>
      <c r="F6052" t="s">
        <v>151</v>
      </c>
      <c r="G6052">
        <v>150</v>
      </c>
      <c r="H6052">
        <v>19.25</v>
      </c>
      <c r="I6052">
        <v>2887.5</v>
      </c>
      <c r="J6052">
        <v>7.75</v>
      </c>
      <c r="K6052">
        <v>1162.5</v>
      </c>
      <c r="L6052">
        <v>11.5</v>
      </c>
      <c r="M6052">
        <v>0.59740259740259738</v>
      </c>
      <c r="N6052">
        <v>1725</v>
      </c>
      <c r="O6052" t="s">
        <v>881</v>
      </c>
      <c r="P6052" t="s">
        <v>882</v>
      </c>
      <c r="Q6052" t="s">
        <v>64</v>
      </c>
      <c r="R6052" t="s">
        <v>40</v>
      </c>
      <c r="S6052" t="s">
        <v>84</v>
      </c>
      <c r="T6052" t="s">
        <v>85</v>
      </c>
      <c r="U6052" t="s">
        <v>1189</v>
      </c>
      <c r="V6052">
        <f>YEAR(sales_order1[[#This Row],[date]])</f>
        <v>2022</v>
      </c>
      <c r="W6052" t="str">
        <f>TEXT(sales_order1[[#This Row],[date]], "Mmm")</f>
        <v>Aug</v>
      </c>
      <c r="X6052">
        <f>VALUE(TEXT(sales_order1[[#This Row],[date]], "D"))</f>
        <v>15</v>
      </c>
      <c r="Y6052">
        <v>33</v>
      </c>
    </row>
    <row r="6053" spans="1:25" x14ac:dyDescent="0.25">
      <c r="A6053" s="1">
        <v>44788</v>
      </c>
      <c r="B6053">
        <v>71650</v>
      </c>
      <c r="C6053" t="s">
        <v>51</v>
      </c>
      <c r="D6053" t="str">
        <f>VLOOKUP(sales_order1[[#This Row],[itemCode]],product_details3!B:C,2,0)</f>
        <v>MSTH50</v>
      </c>
      <c r="E6053" t="s">
        <v>52</v>
      </c>
      <c r="F6053" t="s">
        <v>21</v>
      </c>
      <c r="G6053">
        <v>50</v>
      </c>
      <c r="H6053">
        <v>15.75</v>
      </c>
      <c r="I6053">
        <v>787.5</v>
      </c>
      <c r="J6053">
        <v>4.45</v>
      </c>
      <c r="K6053">
        <v>222.5</v>
      </c>
      <c r="L6053">
        <v>11.3</v>
      </c>
      <c r="M6053">
        <v>0.71746031746031746</v>
      </c>
      <c r="N6053">
        <v>565</v>
      </c>
      <c r="O6053" t="s">
        <v>211</v>
      </c>
      <c r="P6053" t="s">
        <v>212</v>
      </c>
      <c r="Q6053" t="s">
        <v>213</v>
      </c>
      <c r="R6053" t="s">
        <v>25</v>
      </c>
      <c r="S6053" t="s">
        <v>214</v>
      </c>
      <c r="T6053" t="s">
        <v>215</v>
      </c>
      <c r="U6053" t="s">
        <v>1191</v>
      </c>
      <c r="V6053">
        <f>YEAR(sales_order1[[#This Row],[date]])</f>
        <v>2022</v>
      </c>
      <c r="W6053" t="str">
        <f>TEXT(sales_order1[[#This Row],[date]], "Mmm")</f>
        <v>Aug</v>
      </c>
      <c r="X6053">
        <f>VALUE(TEXT(sales_order1[[#This Row],[date]], "D"))</f>
        <v>15</v>
      </c>
      <c r="Y6053">
        <v>33</v>
      </c>
    </row>
    <row r="6054" spans="1:25" x14ac:dyDescent="0.25">
      <c r="A6054" s="1">
        <v>44789</v>
      </c>
      <c r="B6054">
        <v>71651</v>
      </c>
      <c r="C6054" t="s">
        <v>103</v>
      </c>
      <c r="D6054" t="str">
        <f>VLOOKUP(sales_order1[[#This Row],[itemCode]],product_details3!B:C,2,0)</f>
        <v>SCRT50</v>
      </c>
      <c r="E6054" t="s">
        <v>104</v>
      </c>
      <c r="F6054" t="s">
        <v>61</v>
      </c>
      <c r="G6054">
        <v>350</v>
      </c>
      <c r="H6054">
        <v>16.95</v>
      </c>
      <c r="I6054">
        <v>5932.5</v>
      </c>
      <c r="J6054">
        <v>5.2</v>
      </c>
      <c r="K6054">
        <v>1820</v>
      </c>
      <c r="L6054">
        <v>11.75</v>
      </c>
      <c r="M6054">
        <v>0.69321533923303835</v>
      </c>
      <c r="N6054">
        <v>4112.5</v>
      </c>
      <c r="O6054" t="s">
        <v>231</v>
      </c>
      <c r="P6054" t="s">
        <v>232</v>
      </c>
      <c r="Q6054" t="s">
        <v>119</v>
      </c>
      <c r="R6054" t="s">
        <v>40</v>
      </c>
      <c r="S6054" t="s">
        <v>233</v>
      </c>
      <c r="T6054" t="s">
        <v>234</v>
      </c>
      <c r="U6054" t="s">
        <v>1190</v>
      </c>
      <c r="V6054">
        <f>YEAR(sales_order1[[#This Row],[date]])</f>
        <v>2022</v>
      </c>
      <c r="W6054" t="str">
        <f>TEXT(sales_order1[[#This Row],[date]], "Mmm")</f>
        <v>Aug</v>
      </c>
      <c r="X6054">
        <f>VALUE(TEXT(sales_order1[[#This Row],[date]], "D"))</f>
        <v>16</v>
      </c>
      <c r="Y6054">
        <v>33</v>
      </c>
    </row>
    <row r="6055" spans="1:25" x14ac:dyDescent="0.25">
      <c r="A6055" s="1">
        <v>44789</v>
      </c>
      <c r="B6055">
        <v>71652</v>
      </c>
      <c r="C6055" t="s">
        <v>86</v>
      </c>
      <c r="D6055" t="str">
        <f>VLOOKUP(sales_order1[[#This Row],[itemCode]],product_details3!B:C,2,0)</f>
        <v>SRMH30</v>
      </c>
      <c r="E6055" t="s">
        <v>87</v>
      </c>
      <c r="F6055" t="s">
        <v>30</v>
      </c>
      <c r="G6055">
        <v>50</v>
      </c>
      <c r="H6055">
        <v>21</v>
      </c>
      <c r="I6055">
        <v>1050</v>
      </c>
      <c r="J6055">
        <v>6.6</v>
      </c>
      <c r="K6055">
        <v>330</v>
      </c>
      <c r="L6055">
        <v>14.4</v>
      </c>
      <c r="M6055">
        <v>0.68571428571428572</v>
      </c>
      <c r="N6055">
        <v>720</v>
      </c>
      <c r="O6055" t="s">
        <v>615</v>
      </c>
      <c r="P6055" t="s">
        <v>616</v>
      </c>
      <c r="Q6055" t="s">
        <v>77</v>
      </c>
      <c r="R6055" t="s">
        <v>72</v>
      </c>
      <c r="S6055" t="s">
        <v>425</v>
      </c>
      <c r="T6055" t="s">
        <v>617</v>
      </c>
      <c r="U6055" t="s">
        <v>1190</v>
      </c>
      <c r="V6055">
        <f>YEAR(sales_order1[[#This Row],[date]])</f>
        <v>2022</v>
      </c>
      <c r="W6055" t="str">
        <f>TEXT(sales_order1[[#This Row],[date]], "Mmm")</f>
        <v>Aug</v>
      </c>
      <c r="X6055">
        <f>VALUE(TEXT(sales_order1[[#This Row],[date]], "D"))</f>
        <v>16</v>
      </c>
      <c r="Y6055">
        <v>33</v>
      </c>
    </row>
    <row r="6056" spans="1:25" x14ac:dyDescent="0.25">
      <c r="A6056" s="1">
        <v>44789</v>
      </c>
      <c r="B6056">
        <v>71653</v>
      </c>
      <c r="C6056" t="s">
        <v>135</v>
      </c>
      <c r="D6056" t="str">
        <f>VLOOKUP(sales_order1[[#This Row],[itemCode]],product_details3!B:C,2,0)</f>
        <v>MSKSH</v>
      </c>
      <c r="E6056" t="s">
        <v>136</v>
      </c>
      <c r="F6056" t="s">
        <v>137</v>
      </c>
      <c r="G6056">
        <v>250</v>
      </c>
      <c r="H6056">
        <v>18.75</v>
      </c>
      <c r="I6056">
        <v>4687.5</v>
      </c>
      <c r="J6056">
        <v>7.45</v>
      </c>
      <c r="K6056">
        <v>1862.5</v>
      </c>
      <c r="L6056">
        <v>11.3</v>
      </c>
      <c r="M6056">
        <v>0.60266666666666668</v>
      </c>
      <c r="N6056">
        <v>2825</v>
      </c>
      <c r="O6056" t="s">
        <v>423</v>
      </c>
      <c r="P6056" t="s">
        <v>424</v>
      </c>
      <c r="Q6056" t="s">
        <v>77</v>
      </c>
      <c r="R6056" t="s">
        <v>72</v>
      </c>
      <c r="S6056" t="s">
        <v>425</v>
      </c>
      <c r="T6056" t="s">
        <v>426</v>
      </c>
      <c r="U6056" t="s">
        <v>1190</v>
      </c>
      <c r="V6056">
        <f>YEAR(sales_order1[[#This Row],[date]])</f>
        <v>2022</v>
      </c>
      <c r="W6056" t="str">
        <f>TEXT(sales_order1[[#This Row],[date]], "Mmm")</f>
        <v>Aug</v>
      </c>
      <c r="X6056">
        <f>VALUE(TEXT(sales_order1[[#This Row],[date]], "D"))</f>
        <v>16</v>
      </c>
      <c r="Y6056">
        <v>33</v>
      </c>
    </row>
    <row r="6057" spans="1:25" x14ac:dyDescent="0.25">
      <c r="A6057" s="1">
        <v>44789</v>
      </c>
      <c r="B6057">
        <v>71654</v>
      </c>
      <c r="C6057" t="s">
        <v>51</v>
      </c>
      <c r="D6057" t="str">
        <f>VLOOKUP(sales_order1[[#This Row],[itemCode]],product_details3!B:C,2,0)</f>
        <v>MSTH50</v>
      </c>
      <c r="E6057" t="s">
        <v>52</v>
      </c>
      <c r="F6057" t="s">
        <v>21</v>
      </c>
      <c r="G6057">
        <v>200</v>
      </c>
      <c r="H6057">
        <v>15.75</v>
      </c>
      <c r="I6057">
        <v>3150</v>
      </c>
      <c r="J6057">
        <v>4.45</v>
      </c>
      <c r="K6057">
        <v>890</v>
      </c>
      <c r="L6057">
        <v>11.3</v>
      </c>
      <c r="M6057">
        <v>0.71746031746031746</v>
      </c>
      <c r="N6057">
        <v>2260</v>
      </c>
      <c r="O6057" t="s">
        <v>630</v>
      </c>
      <c r="P6057" t="s">
        <v>631</v>
      </c>
      <c r="Q6057" t="s">
        <v>119</v>
      </c>
      <c r="R6057" t="s">
        <v>40</v>
      </c>
      <c r="S6057" t="s">
        <v>233</v>
      </c>
      <c r="T6057" t="s">
        <v>632</v>
      </c>
      <c r="U6057" t="s">
        <v>1190</v>
      </c>
      <c r="V6057">
        <f>YEAR(sales_order1[[#This Row],[date]])</f>
        <v>2022</v>
      </c>
      <c r="W6057" t="str">
        <f>TEXT(sales_order1[[#This Row],[date]], "Mmm")</f>
        <v>Aug</v>
      </c>
      <c r="X6057">
        <f>VALUE(TEXT(sales_order1[[#This Row],[date]], "D"))</f>
        <v>16</v>
      </c>
      <c r="Y6057">
        <v>33</v>
      </c>
    </row>
    <row r="6058" spans="1:25" x14ac:dyDescent="0.25">
      <c r="A6058" s="1">
        <v>44789</v>
      </c>
      <c r="B6058">
        <v>71655</v>
      </c>
      <c r="C6058" t="s">
        <v>360</v>
      </c>
      <c r="D6058" t="str">
        <f>VLOOKUP(sales_order1[[#This Row],[itemCode]],product_details3!B:C,2,0)</f>
        <v>TNRS100</v>
      </c>
      <c r="E6058" t="s">
        <v>361</v>
      </c>
      <c r="F6058" t="s">
        <v>124</v>
      </c>
      <c r="G6058">
        <v>250</v>
      </c>
      <c r="H6058">
        <v>13.1</v>
      </c>
      <c r="I6058">
        <v>3275</v>
      </c>
      <c r="J6058">
        <v>4.7</v>
      </c>
      <c r="K6058">
        <v>1175</v>
      </c>
      <c r="L6058">
        <v>8.4</v>
      </c>
      <c r="M6058">
        <v>0.6412213740458016</v>
      </c>
      <c r="N6058">
        <v>2100</v>
      </c>
      <c r="O6058" t="s">
        <v>206</v>
      </c>
      <c r="P6058" t="s">
        <v>207</v>
      </c>
      <c r="Q6058" t="s">
        <v>71</v>
      </c>
      <c r="R6058" t="s">
        <v>72</v>
      </c>
      <c r="S6058" t="s">
        <v>73</v>
      </c>
      <c r="T6058" t="s">
        <v>208</v>
      </c>
      <c r="U6058" t="s">
        <v>1190</v>
      </c>
      <c r="V6058">
        <f>YEAR(sales_order1[[#This Row],[date]])</f>
        <v>2022</v>
      </c>
      <c r="W6058" t="str">
        <f>TEXT(sales_order1[[#This Row],[date]], "Mmm")</f>
        <v>Aug</v>
      </c>
      <c r="X6058">
        <f>VALUE(TEXT(sales_order1[[#This Row],[date]], "D"))</f>
        <v>16</v>
      </c>
      <c r="Y6058">
        <v>33</v>
      </c>
    </row>
    <row r="6059" spans="1:25" x14ac:dyDescent="0.25">
      <c r="A6059" s="1">
        <v>44789</v>
      </c>
      <c r="B6059">
        <v>71656</v>
      </c>
      <c r="C6059" t="s">
        <v>307</v>
      </c>
      <c r="D6059" t="str">
        <f>VLOOKUP(sales_order1[[#This Row],[itemCode]],product_details3!B:C,2,0)</f>
        <v>TNRH150</v>
      </c>
      <c r="E6059" t="s">
        <v>308</v>
      </c>
      <c r="F6059" t="s">
        <v>124</v>
      </c>
      <c r="G6059">
        <v>150</v>
      </c>
      <c r="H6059">
        <v>15.75</v>
      </c>
      <c r="I6059">
        <v>2362.5</v>
      </c>
      <c r="J6059">
        <v>4.45</v>
      </c>
      <c r="K6059">
        <v>667.5</v>
      </c>
      <c r="L6059">
        <v>11.3</v>
      </c>
      <c r="M6059">
        <v>0.71746031746031746</v>
      </c>
      <c r="N6059">
        <v>1695</v>
      </c>
      <c r="O6059" t="s">
        <v>824</v>
      </c>
      <c r="P6059" t="s">
        <v>825</v>
      </c>
      <c r="Q6059" t="s">
        <v>271</v>
      </c>
      <c r="R6059" t="s">
        <v>56</v>
      </c>
      <c r="S6059" t="s">
        <v>192</v>
      </c>
      <c r="T6059" t="s">
        <v>453</v>
      </c>
      <c r="U6059" t="s">
        <v>1191</v>
      </c>
      <c r="V6059">
        <f>YEAR(sales_order1[[#This Row],[date]])</f>
        <v>2022</v>
      </c>
      <c r="W6059" t="str">
        <f>TEXT(sales_order1[[#This Row],[date]], "Mmm")</f>
        <v>Aug</v>
      </c>
      <c r="X6059">
        <f>VALUE(TEXT(sales_order1[[#This Row],[date]], "D"))</f>
        <v>16</v>
      </c>
      <c r="Y6059">
        <v>33</v>
      </c>
    </row>
    <row r="6060" spans="1:25" x14ac:dyDescent="0.25">
      <c r="A6060" s="1">
        <v>44789</v>
      </c>
      <c r="B6060">
        <v>71657</v>
      </c>
      <c r="C6060" t="s">
        <v>86</v>
      </c>
      <c r="D6060" t="str">
        <f>VLOOKUP(sales_order1[[#This Row],[itemCode]],product_details3!B:C,2,0)</f>
        <v>SRMH30</v>
      </c>
      <c r="E6060" t="s">
        <v>87</v>
      </c>
      <c r="F6060" t="s">
        <v>30</v>
      </c>
      <c r="G6060">
        <v>250</v>
      </c>
      <c r="H6060">
        <v>21</v>
      </c>
      <c r="I6060">
        <v>5250</v>
      </c>
      <c r="J6060">
        <v>6.6</v>
      </c>
      <c r="K6060">
        <v>1650</v>
      </c>
      <c r="L6060">
        <v>14.4</v>
      </c>
      <c r="M6060">
        <v>0.68571428571428572</v>
      </c>
      <c r="N6060">
        <v>3600</v>
      </c>
      <c r="O6060" t="s">
        <v>775</v>
      </c>
      <c r="P6060" t="s">
        <v>776</v>
      </c>
      <c r="Q6060" t="s">
        <v>146</v>
      </c>
      <c r="R6060" t="s">
        <v>112</v>
      </c>
      <c r="S6060" t="s">
        <v>343</v>
      </c>
      <c r="T6060" t="s">
        <v>95</v>
      </c>
      <c r="U6060" t="s">
        <v>1190</v>
      </c>
      <c r="V6060">
        <f>YEAR(sales_order1[[#This Row],[date]])</f>
        <v>2022</v>
      </c>
      <c r="W6060" t="str">
        <f>TEXT(sales_order1[[#This Row],[date]], "Mmm")</f>
        <v>Aug</v>
      </c>
      <c r="X6060">
        <f>VALUE(TEXT(sales_order1[[#This Row],[date]], "D"))</f>
        <v>16</v>
      </c>
      <c r="Y6060">
        <v>33</v>
      </c>
    </row>
    <row r="6061" spans="1:25" x14ac:dyDescent="0.25">
      <c r="A6061" s="1">
        <v>44789</v>
      </c>
      <c r="B6061">
        <v>71658</v>
      </c>
      <c r="C6061" t="s">
        <v>19</v>
      </c>
      <c r="D6061" t="str">
        <f>VLOOKUP(sales_order1[[#This Row],[itemCode]],product_details3!B:C,2,0)</f>
        <v>MSTH100</v>
      </c>
      <c r="E6061" t="s">
        <v>20</v>
      </c>
      <c r="F6061" t="s">
        <v>21</v>
      </c>
      <c r="G6061">
        <v>150</v>
      </c>
      <c r="H6061">
        <v>26.25</v>
      </c>
      <c r="I6061">
        <v>3937.5</v>
      </c>
      <c r="J6061">
        <v>7.75</v>
      </c>
      <c r="K6061">
        <v>1162.5</v>
      </c>
      <c r="L6061">
        <v>18.5</v>
      </c>
      <c r="M6061">
        <v>0.70476190476190481</v>
      </c>
      <c r="N6061">
        <v>2775</v>
      </c>
      <c r="O6061" t="s">
        <v>248</v>
      </c>
      <c r="P6061" t="s">
        <v>249</v>
      </c>
      <c r="Q6061" t="s">
        <v>191</v>
      </c>
      <c r="R6061" t="s">
        <v>56</v>
      </c>
      <c r="S6061" t="s">
        <v>192</v>
      </c>
      <c r="T6061" t="s">
        <v>250</v>
      </c>
      <c r="U6061" t="s">
        <v>1191</v>
      </c>
      <c r="V6061">
        <f>YEAR(sales_order1[[#This Row],[date]])</f>
        <v>2022</v>
      </c>
      <c r="W6061" t="str">
        <f>TEXT(sales_order1[[#This Row],[date]], "Mmm")</f>
        <v>Aug</v>
      </c>
      <c r="X6061">
        <f>VALUE(TEXT(sales_order1[[#This Row],[date]], "D"))</f>
        <v>16</v>
      </c>
      <c r="Y6061">
        <v>33</v>
      </c>
    </row>
    <row r="6062" spans="1:25" x14ac:dyDescent="0.25">
      <c r="A6062" s="1">
        <v>44789</v>
      </c>
      <c r="B6062">
        <v>71659</v>
      </c>
      <c r="C6062" t="s">
        <v>352</v>
      </c>
      <c r="D6062" t="str">
        <f>VLOOKUP(sales_order1[[#This Row],[itemCode]],product_details3!B:C,2,0)</f>
        <v>MSTL50</v>
      </c>
      <c r="E6062" t="s">
        <v>353</v>
      </c>
      <c r="F6062" t="s">
        <v>21</v>
      </c>
      <c r="G6062">
        <v>50</v>
      </c>
      <c r="H6062">
        <v>16.95</v>
      </c>
      <c r="I6062">
        <v>847.5</v>
      </c>
      <c r="J6062">
        <v>5.2</v>
      </c>
      <c r="K6062">
        <v>260</v>
      </c>
      <c r="L6062">
        <v>11.75</v>
      </c>
      <c r="M6062">
        <v>0.69321533923303835</v>
      </c>
      <c r="N6062">
        <v>587.5</v>
      </c>
      <c r="O6062" t="s">
        <v>525</v>
      </c>
      <c r="P6062" t="s">
        <v>526</v>
      </c>
      <c r="Q6062" t="s">
        <v>111</v>
      </c>
      <c r="R6062" t="s">
        <v>112</v>
      </c>
      <c r="S6062" t="s">
        <v>113</v>
      </c>
      <c r="T6062" t="s">
        <v>527</v>
      </c>
      <c r="U6062" t="s">
        <v>1189</v>
      </c>
      <c r="V6062">
        <f>YEAR(sales_order1[[#This Row],[date]])</f>
        <v>2022</v>
      </c>
      <c r="W6062" t="str">
        <f>TEXT(sales_order1[[#This Row],[date]], "Mmm")</f>
        <v>Aug</v>
      </c>
      <c r="X6062">
        <f>VALUE(TEXT(sales_order1[[#This Row],[date]], "D"))</f>
        <v>16</v>
      </c>
      <c r="Y6062">
        <v>33</v>
      </c>
    </row>
    <row r="6063" spans="1:25" x14ac:dyDescent="0.25">
      <c r="A6063" s="1">
        <v>44789</v>
      </c>
      <c r="B6063">
        <v>71660</v>
      </c>
      <c r="C6063" t="s">
        <v>315</v>
      </c>
      <c r="D6063" t="str">
        <f>VLOOKUP(sales_order1[[#This Row],[itemCode]],product_details3!B:C,2,0)</f>
        <v>EXFG50</v>
      </c>
      <c r="E6063" t="s">
        <v>316</v>
      </c>
      <c r="F6063" t="s">
        <v>183</v>
      </c>
      <c r="G6063">
        <v>250</v>
      </c>
      <c r="H6063">
        <v>15.75</v>
      </c>
      <c r="I6063">
        <v>3937.5</v>
      </c>
      <c r="J6063">
        <v>5.45</v>
      </c>
      <c r="K6063">
        <v>1362.5</v>
      </c>
      <c r="L6063">
        <v>10.3</v>
      </c>
      <c r="M6063">
        <v>0.65396825396825398</v>
      </c>
      <c r="N6063">
        <v>2575</v>
      </c>
      <c r="O6063" t="s">
        <v>828</v>
      </c>
      <c r="P6063" t="s">
        <v>829</v>
      </c>
      <c r="Q6063" t="s">
        <v>378</v>
      </c>
      <c r="R6063" t="s">
        <v>72</v>
      </c>
      <c r="S6063" t="s">
        <v>662</v>
      </c>
      <c r="T6063" t="s">
        <v>663</v>
      </c>
      <c r="U6063" t="s">
        <v>1188</v>
      </c>
      <c r="V6063">
        <f>YEAR(sales_order1[[#This Row],[date]])</f>
        <v>2022</v>
      </c>
      <c r="W6063" t="str">
        <f>TEXT(sales_order1[[#This Row],[date]], "Mmm")</f>
        <v>Aug</v>
      </c>
      <c r="X6063">
        <f>VALUE(TEXT(sales_order1[[#This Row],[date]], "D"))</f>
        <v>16</v>
      </c>
      <c r="Y6063">
        <v>33</v>
      </c>
    </row>
    <row r="6064" spans="1:25" x14ac:dyDescent="0.25">
      <c r="A6064" s="1">
        <v>44790</v>
      </c>
      <c r="B6064">
        <v>71661</v>
      </c>
      <c r="C6064" t="s">
        <v>128</v>
      </c>
      <c r="D6064" t="str">
        <f>VLOOKUP(sales_order1[[#This Row],[itemCode]],product_details3!B:C,2,0)</f>
        <v>SCRT100</v>
      </c>
      <c r="E6064" t="s">
        <v>129</v>
      </c>
      <c r="F6064" t="s">
        <v>61</v>
      </c>
      <c r="G6064">
        <v>300</v>
      </c>
      <c r="H6064">
        <v>28.25</v>
      </c>
      <c r="I6064">
        <v>8475</v>
      </c>
      <c r="J6064">
        <v>9</v>
      </c>
      <c r="K6064">
        <v>2700</v>
      </c>
      <c r="L6064">
        <v>19.25</v>
      </c>
      <c r="M6064">
        <v>0.68141592920353977</v>
      </c>
      <c r="N6064">
        <v>5775</v>
      </c>
      <c r="O6064" t="s">
        <v>189</v>
      </c>
      <c r="P6064" t="s">
        <v>190</v>
      </c>
      <c r="Q6064" t="s">
        <v>191</v>
      </c>
      <c r="R6064" t="s">
        <v>56</v>
      </c>
      <c r="S6064" t="s">
        <v>192</v>
      </c>
      <c r="T6064" t="s">
        <v>193</v>
      </c>
      <c r="U6064" t="s">
        <v>1191</v>
      </c>
      <c r="V6064">
        <f>YEAR(sales_order1[[#This Row],[date]])</f>
        <v>2022</v>
      </c>
      <c r="W6064" t="str">
        <f>TEXT(sales_order1[[#This Row],[date]], "Mmm")</f>
        <v>Aug</v>
      </c>
      <c r="X6064">
        <f>VALUE(TEXT(sales_order1[[#This Row],[date]], "D"))</f>
        <v>17</v>
      </c>
      <c r="Y6064">
        <v>33</v>
      </c>
    </row>
    <row r="6065" spans="1:25" x14ac:dyDescent="0.25">
      <c r="A6065" s="1">
        <v>44790</v>
      </c>
      <c r="B6065">
        <v>71662</v>
      </c>
      <c r="C6065" t="s">
        <v>331</v>
      </c>
      <c r="D6065" t="str">
        <f>VLOOKUP(sales_order1[[#This Row],[itemCode]],product_details3!B:C,2,0)</f>
        <v>EXFP50</v>
      </c>
      <c r="E6065" t="s">
        <v>332</v>
      </c>
      <c r="F6065" t="s">
        <v>183</v>
      </c>
      <c r="G6065">
        <v>150</v>
      </c>
      <c r="H6065">
        <v>16.95</v>
      </c>
      <c r="I6065">
        <v>2542.5</v>
      </c>
      <c r="J6065">
        <v>6.2</v>
      </c>
      <c r="K6065">
        <v>930</v>
      </c>
      <c r="L6065">
        <v>10.75</v>
      </c>
      <c r="M6065">
        <v>0.63421828908554578</v>
      </c>
      <c r="N6065">
        <v>1612.5</v>
      </c>
      <c r="O6065" t="s">
        <v>621</v>
      </c>
      <c r="P6065" t="s">
        <v>622</v>
      </c>
      <c r="Q6065" t="s">
        <v>55</v>
      </c>
      <c r="R6065" t="s">
        <v>56</v>
      </c>
      <c r="S6065" t="s">
        <v>57</v>
      </c>
      <c r="T6065" t="s">
        <v>623</v>
      </c>
      <c r="U6065" t="s">
        <v>1191</v>
      </c>
      <c r="V6065">
        <f>YEAR(sales_order1[[#This Row],[date]])</f>
        <v>2022</v>
      </c>
      <c r="W6065" t="str">
        <f>TEXT(sales_order1[[#This Row],[date]], "Mmm")</f>
        <v>Aug</v>
      </c>
      <c r="X6065">
        <f>VALUE(TEXT(sales_order1[[#This Row],[date]], "D"))</f>
        <v>17</v>
      </c>
      <c r="Y6065">
        <v>33</v>
      </c>
    </row>
    <row r="6066" spans="1:25" x14ac:dyDescent="0.25">
      <c r="A6066" s="1">
        <v>44790</v>
      </c>
      <c r="B6066">
        <v>71663</v>
      </c>
      <c r="C6066" t="s">
        <v>320</v>
      </c>
      <c r="D6066" t="str">
        <f>VLOOKUP(sales_order1[[#This Row],[itemCode]],product_details3!B:C,2,0)</f>
        <v>SCR50+100</v>
      </c>
      <c r="E6066" t="s">
        <v>321</v>
      </c>
      <c r="F6066" t="s">
        <v>61</v>
      </c>
      <c r="G6066">
        <v>400</v>
      </c>
      <c r="H6066">
        <v>26.25</v>
      </c>
      <c r="I6066">
        <v>10500</v>
      </c>
      <c r="J6066">
        <v>7.75</v>
      </c>
      <c r="K6066">
        <v>3100</v>
      </c>
      <c r="L6066">
        <v>18.5</v>
      </c>
      <c r="M6066">
        <v>0.70476190476190481</v>
      </c>
      <c r="N6066">
        <v>7400</v>
      </c>
      <c r="O6066" t="s">
        <v>839</v>
      </c>
      <c r="P6066" t="s">
        <v>840</v>
      </c>
      <c r="Q6066" t="s">
        <v>213</v>
      </c>
      <c r="R6066" t="s">
        <v>25</v>
      </c>
      <c r="S6066" t="s">
        <v>214</v>
      </c>
      <c r="T6066" t="s">
        <v>696</v>
      </c>
      <c r="U6066" t="s">
        <v>1191</v>
      </c>
      <c r="V6066">
        <f>YEAR(sales_order1[[#This Row],[date]])</f>
        <v>2022</v>
      </c>
      <c r="W6066" t="str">
        <f>TEXT(sales_order1[[#This Row],[date]], "Mmm")</f>
        <v>Aug</v>
      </c>
      <c r="X6066">
        <f>VALUE(TEXT(sales_order1[[#This Row],[date]], "D"))</f>
        <v>17</v>
      </c>
      <c r="Y6066">
        <v>33</v>
      </c>
    </row>
    <row r="6067" spans="1:25" x14ac:dyDescent="0.25">
      <c r="A6067" s="1">
        <v>44790</v>
      </c>
      <c r="B6067">
        <v>71664</v>
      </c>
      <c r="C6067" t="s">
        <v>28</v>
      </c>
      <c r="D6067" t="str">
        <f>VLOOKUP(sales_order1[[#This Row],[itemCode]],product_details3!B:C,2,0)</f>
        <v>SRMC30</v>
      </c>
      <c r="E6067" t="s">
        <v>29</v>
      </c>
      <c r="F6067" t="s">
        <v>30</v>
      </c>
      <c r="G6067">
        <v>100</v>
      </c>
      <c r="H6067">
        <v>22.6</v>
      </c>
      <c r="I6067">
        <v>2260</v>
      </c>
      <c r="J6067">
        <v>7.6</v>
      </c>
      <c r="K6067">
        <v>760</v>
      </c>
      <c r="L6067">
        <v>15</v>
      </c>
      <c r="M6067">
        <v>0.66371681415929207</v>
      </c>
      <c r="N6067">
        <v>1500</v>
      </c>
      <c r="O6067" t="s">
        <v>490</v>
      </c>
      <c r="P6067" t="s">
        <v>491</v>
      </c>
      <c r="Q6067" t="s">
        <v>271</v>
      </c>
      <c r="R6067" t="s">
        <v>56</v>
      </c>
      <c r="S6067" t="s">
        <v>192</v>
      </c>
      <c r="T6067" t="s">
        <v>272</v>
      </c>
      <c r="U6067" t="s">
        <v>1191</v>
      </c>
      <c r="V6067">
        <f>YEAR(sales_order1[[#This Row],[date]])</f>
        <v>2022</v>
      </c>
      <c r="W6067" t="str">
        <f>TEXT(sales_order1[[#This Row],[date]], "Mmm")</f>
        <v>Aug</v>
      </c>
      <c r="X6067">
        <f>VALUE(TEXT(sales_order1[[#This Row],[date]], "D"))</f>
        <v>17</v>
      </c>
      <c r="Y6067">
        <v>33</v>
      </c>
    </row>
    <row r="6068" spans="1:25" x14ac:dyDescent="0.25">
      <c r="A6068" s="1">
        <v>44790</v>
      </c>
      <c r="B6068">
        <v>71665</v>
      </c>
      <c r="C6068" t="s">
        <v>204</v>
      </c>
      <c r="D6068" t="str">
        <f>VLOOKUP(sales_order1[[#This Row],[itemCode]],product_details3!B:C,2,0)</f>
        <v>MKRM150</v>
      </c>
      <c r="E6068" t="s">
        <v>205</v>
      </c>
      <c r="F6068" t="s">
        <v>151</v>
      </c>
      <c r="G6068">
        <v>50</v>
      </c>
      <c r="H6068">
        <v>10.75</v>
      </c>
      <c r="I6068">
        <v>537.5</v>
      </c>
      <c r="J6068">
        <v>4.45</v>
      </c>
      <c r="K6068">
        <v>222.5</v>
      </c>
      <c r="L6068">
        <v>6.3</v>
      </c>
      <c r="M6068">
        <v>0.586046511627907</v>
      </c>
      <c r="N6068">
        <v>315</v>
      </c>
      <c r="O6068" t="s">
        <v>398</v>
      </c>
      <c r="P6068" t="s">
        <v>399</v>
      </c>
      <c r="Q6068" t="s">
        <v>100</v>
      </c>
      <c r="R6068" t="s">
        <v>40</v>
      </c>
      <c r="S6068" t="s">
        <v>101</v>
      </c>
      <c r="T6068" t="s">
        <v>102</v>
      </c>
      <c r="U6068" t="s">
        <v>1190</v>
      </c>
      <c r="V6068">
        <f>YEAR(sales_order1[[#This Row],[date]])</f>
        <v>2022</v>
      </c>
      <c r="W6068" t="str">
        <f>TEXT(sales_order1[[#This Row],[date]], "Mmm")</f>
        <v>Aug</v>
      </c>
      <c r="X6068">
        <f>VALUE(TEXT(sales_order1[[#This Row],[date]], "D"))</f>
        <v>17</v>
      </c>
      <c r="Y6068">
        <v>33</v>
      </c>
    </row>
    <row r="6069" spans="1:25" x14ac:dyDescent="0.25">
      <c r="A6069" s="1">
        <v>44790</v>
      </c>
      <c r="B6069">
        <v>71666</v>
      </c>
      <c r="C6069" t="s">
        <v>331</v>
      </c>
      <c r="D6069" t="str">
        <f>VLOOKUP(sales_order1[[#This Row],[itemCode]],product_details3!B:C,2,0)</f>
        <v>EXFP50</v>
      </c>
      <c r="E6069" t="s">
        <v>332</v>
      </c>
      <c r="F6069" t="s">
        <v>183</v>
      </c>
      <c r="G6069">
        <v>50</v>
      </c>
      <c r="H6069">
        <v>16.95</v>
      </c>
      <c r="I6069">
        <v>847.5</v>
      </c>
      <c r="J6069">
        <v>6.2</v>
      </c>
      <c r="K6069">
        <v>310</v>
      </c>
      <c r="L6069">
        <v>10.75</v>
      </c>
      <c r="M6069">
        <v>0.63421828908554578</v>
      </c>
      <c r="N6069">
        <v>537.5</v>
      </c>
      <c r="O6069" t="s">
        <v>564</v>
      </c>
      <c r="P6069" t="s">
        <v>565</v>
      </c>
      <c r="Q6069" t="s">
        <v>218</v>
      </c>
      <c r="R6069" t="s">
        <v>40</v>
      </c>
      <c r="S6069" t="s">
        <v>432</v>
      </c>
      <c r="T6069" t="s">
        <v>566</v>
      </c>
      <c r="U6069" t="s">
        <v>1190</v>
      </c>
      <c r="V6069">
        <f>YEAR(sales_order1[[#This Row],[date]])</f>
        <v>2022</v>
      </c>
      <c r="W6069" t="str">
        <f>TEXT(sales_order1[[#This Row],[date]], "Mmm")</f>
        <v>Aug</v>
      </c>
      <c r="X6069">
        <f>VALUE(TEXT(sales_order1[[#This Row],[date]], "D"))</f>
        <v>17</v>
      </c>
      <c r="Y6069">
        <v>33</v>
      </c>
    </row>
    <row r="6070" spans="1:25" x14ac:dyDescent="0.25">
      <c r="A6070" s="1">
        <v>44790</v>
      </c>
      <c r="B6070">
        <v>71667</v>
      </c>
      <c r="C6070" t="s">
        <v>360</v>
      </c>
      <c r="D6070" t="str">
        <f>VLOOKUP(sales_order1[[#This Row],[itemCode]],product_details3!B:C,2,0)</f>
        <v>TNRS100</v>
      </c>
      <c r="E6070" t="s">
        <v>361</v>
      </c>
      <c r="F6070" t="s">
        <v>124</v>
      </c>
      <c r="G6070">
        <v>100</v>
      </c>
      <c r="H6070">
        <v>13.1</v>
      </c>
      <c r="I6070">
        <v>1310</v>
      </c>
      <c r="J6070">
        <v>4.7</v>
      </c>
      <c r="K6070">
        <v>470</v>
      </c>
      <c r="L6070">
        <v>8.4</v>
      </c>
      <c r="M6070">
        <v>0.6412213740458016</v>
      </c>
      <c r="N6070">
        <v>840</v>
      </c>
      <c r="O6070" t="s">
        <v>454</v>
      </c>
      <c r="P6070" t="s">
        <v>455</v>
      </c>
      <c r="Q6070" t="s">
        <v>71</v>
      </c>
      <c r="R6070" t="s">
        <v>72</v>
      </c>
      <c r="S6070" t="s">
        <v>73</v>
      </c>
      <c r="T6070" t="s">
        <v>456</v>
      </c>
      <c r="U6070" t="s">
        <v>1190</v>
      </c>
      <c r="V6070">
        <f>YEAR(sales_order1[[#This Row],[date]])</f>
        <v>2022</v>
      </c>
      <c r="W6070" t="str">
        <f>TEXT(sales_order1[[#This Row],[date]], "Mmm")</f>
        <v>Aug</v>
      </c>
      <c r="X6070">
        <f>VALUE(TEXT(sales_order1[[#This Row],[date]], "D"))</f>
        <v>17</v>
      </c>
      <c r="Y6070">
        <v>33</v>
      </c>
    </row>
    <row r="6071" spans="1:25" x14ac:dyDescent="0.25">
      <c r="A6071" s="1">
        <v>44790</v>
      </c>
      <c r="B6071">
        <v>71668</v>
      </c>
      <c r="C6071" t="s">
        <v>149</v>
      </c>
      <c r="D6071" t="str">
        <f>VLOOKUP(sales_order1[[#This Row],[itemCode]],product_details3!B:C,2,0)</f>
        <v>MKRW80</v>
      </c>
      <c r="E6071" t="s">
        <v>150</v>
      </c>
      <c r="F6071" t="s">
        <v>151</v>
      </c>
      <c r="G6071">
        <v>50</v>
      </c>
      <c r="H6071">
        <v>14.65</v>
      </c>
      <c r="I6071">
        <v>732.5</v>
      </c>
      <c r="J6071">
        <v>6.55</v>
      </c>
      <c r="K6071">
        <v>327.5</v>
      </c>
      <c r="L6071">
        <v>8.1</v>
      </c>
      <c r="M6071">
        <v>0.55290102389078488</v>
      </c>
      <c r="N6071">
        <v>405</v>
      </c>
      <c r="O6071" t="s">
        <v>837</v>
      </c>
      <c r="P6071" t="s">
        <v>838</v>
      </c>
      <c r="Q6071" t="s">
        <v>71</v>
      </c>
      <c r="R6071" t="s">
        <v>72</v>
      </c>
      <c r="S6071" t="s">
        <v>73</v>
      </c>
      <c r="T6071" t="s">
        <v>74</v>
      </c>
      <c r="U6071" t="s">
        <v>1190</v>
      </c>
      <c r="V6071">
        <f>YEAR(sales_order1[[#This Row],[date]])</f>
        <v>2022</v>
      </c>
      <c r="W6071" t="str">
        <f>TEXT(sales_order1[[#This Row],[date]], "Mmm")</f>
        <v>Aug</v>
      </c>
      <c r="X6071">
        <f>VALUE(TEXT(sales_order1[[#This Row],[date]], "D"))</f>
        <v>17</v>
      </c>
      <c r="Y6071">
        <v>33</v>
      </c>
    </row>
    <row r="6072" spans="1:25" x14ac:dyDescent="0.25">
      <c r="A6072" s="1">
        <v>44790</v>
      </c>
      <c r="B6072">
        <v>71669</v>
      </c>
      <c r="C6072" t="s">
        <v>135</v>
      </c>
      <c r="D6072" t="str">
        <f>VLOOKUP(sales_order1[[#This Row],[itemCode]],product_details3!B:C,2,0)</f>
        <v>MSKSH</v>
      </c>
      <c r="E6072" t="s">
        <v>136</v>
      </c>
      <c r="F6072" t="s">
        <v>137</v>
      </c>
      <c r="G6072">
        <v>150</v>
      </c>
      <c r="H6072">
        <v>18.75</v>
      </c>
      <c r="I6072">
        <v>2812.5</v>
      </c>
      <c r="J6072">
        <v>7.45</v>
      </c>
      <c r="K6072">
        <v>1117.5</v>
      </c>
      <c r="L6072">
        <v>11.3</v>
      </c>
      <c r="M6072">
        <v>0.60266666666666668</v>
      </c>
      <c r="N6072">
        <v>1695</v>
      </c>
      <c r="O6072" t="s">
        <v>897</v>
      </c>
      <c r="P6072" t="s">
        <v>898</v>
      </c>
      <c r="Q6072" t="s">
        <v>132</v>
      </c>
      <c r="R6072" t="s">
        <v>56</v>
      </c>
      <c r="S6072" t="s">
        <v>133</v>
      </c>
      <c r="T6072" t="s">
        <v>275</v>
      </c>
      <c r="U6072" t="s">
        <v>1191</v>
      </c>
      <c r="V6072">
        <f>YEAR(sales_order1[[#This Row],[date]])</f>
        <v>2022</v>
      </c>
      <c r="W6072" t="str">
        <f>TEXT(sales_order1[[#This Row],[date]], "Mmm")</f>
        <v>Aug</v>
      </c>
      <c r="X6072">
        <f>VALUE(TEXT(sales_order1[[#This Row],[date]], "D"))</f>
        <v>17</v>
      </c>
      <c r="Y6072">
        <v>33</v>
      </c>
    </row>
    <row r="6073" spans="1:25" x14ac:dyDescent="0.25">
      <c r="A6073" s="1">
        <v>44790</v>
      </c>
      <c r="B6073">
        <v>71670</v>
      </c>
      <c r="C6073" t="s">
        <v>320</v>
      </c>
      <c r="D6073" t="str">
        <f>VLOOKUP(sales_order1[[#This Row],[itemCode]],product_details3!B:C,2,0)</f>
        <v>SCR50+100</v>
      </c>
      <c r="E6073" t="s">
        <v>321</v>
      </c>
      <c r="F6073" t="s">
        <v>61</v>
      </c>
      <c r="G6073">
        <v>200</v>
      </c>
      <c r="H6073">
        <v>26.25</v>
      </c>
      <c r="I6073">
        <v>5250</v>
      </c>
      <c r="J6073">
        <v>7.75</v>
      </c>
      <c r="K6073">
        <v>1550</v>
      </c>
      <c r="L6073">
        <v>18.5</v>
      </c>
      <c r="M6073">
        <v>0.70476190476190481</v>
      </c>
      <c r="N6073">
        <v>3700</v>
      </c>
      <c r="O6073" t="s">
        <v>366</v>
      </c>
      <c r="P6073" t="s">
        <v>367</v>
      </c>
      <c r="Q6073" t="s">
        <v>239</v>
      </c>
      <c r="R6073" t="s">
        <v>112</v>
      </c>
      <c r="S6073" t="s">
        <v>368</v>
      </c>
      <c r="T6073" t="s">
        <v>369</v>
      </c>
      <c r="U6073" t="s">
        <v>1189</v>
      </c>
      <c r="V6073">
        <f>YEAR(sales_order1[[#This Row],[date]])</f>
        <v>2022</v>
      </c>
      <c r="W6073" t="str">
        <f>TEXT(sales_order1[[#This Row],[date]], "Mmm")</f>
        <v>Aug</v>
      </c>
      <c r="X6073">
        <f>VALUE(TEXT(sales_order1[[#This Row],[date]], "D"))</f>
        <v>17</v>
      </c>
      <c r="Y6073">
        <v>33</v>
      </c>
    </row>
    <row r="6074" spans="1:25" x14ac:dyDescent="0.25">
      <c r="A6074" s="1">
        <v>44790</v>
      </c>
      <c r="B6074">
        <v>71671</v>
      </c>
      <c r="C6074" t="s">
        <v>170</v>
      </c>
      <c r="D6074" t="str">
        <f>VLOOKUP(sales_order1[[#This Row],[itemCode]],product_details3!B:C,2,0)</f>
        <v>MKRM100</v>
      </c>
      <c r="E6074" t="s">
        <v>171</v>
      </c>
      <c r="F6074" t="s">
        <v>151</v>
      </c>
      <c r="G6074">
        <v>50</v>
      </c>
      <c r="H6074">
        <v>5.5</v>
      </c>
      <c r="I6074">
        <v>275</v>
      </c>
      <c r="J6074">
        <v>2.2999999999999998</v>
      </c>
      <c r="K6074">
        <v>115</v>
      </c>
      <c r="L6074">
        <v>3.2</v>
      </c>
      <c r="M6074">
        <v>0.5818181818181819</v>
      </c>
      <c r="N6074">
        <v>160</v>
      </c>
      <c r="O6074" t="s">
        <v>667</v>
      </c>
      <c r="P6074" t="s">
        <v>668</v>
      </c>
      <c r="Q6074" t="s">
        <v>271</v>
      </c>
      <c r="R6074" t="s">
        <v>56</v>
      </c>
      <c r="S6074" t="s">
        <v>192</v>
      </c>
      <c r="T6074" t="s">
        <v>669</v>
      </c>
      <c r="U6074" t="s">
        <v>1191</v>
      </c>
      <c r="V6074">
        <f>YEAR(sales_order1[[#This Row],[date]])</f>
        <v>2022</v>
      </c>
      <c r="W6074" t="str">
        <f>TEXT(sales_order1[[#This Row],[date]], "Mmm")</f>
        <v>Aug</v>
      </c>
      <c r="X6074">
        <f>VALUE(TEXT(sales_order1[[#This Row],[date]], "D"))</f>
        <v>17</v>
      </c>
      <c r="Y6074">
        <v>33</v>
      </c>
    </row>
    <row r="6075" spans="1:25" x14ac:dyDescent="0.25">
      <c r="A6075" s="1">
        <v>44790</v>
      </c>
      <c r="B6075">
        <v>71672</v>
      </c>
      <c r="C6075" t="s">
        <v>288</v>
      </c>
      <c r="D6075" t="str">
        <f>VLOOKUP(sales_order1[[#This Row],[itemCode]],product_details3!B:C,2,0)</f>
        <v>MKRM200</v>
      </c>
      <c r="E6075" t="s">
        <v>289</v>
      </c>
      <c r="F6075" t="s">
        <v>151</v>
      </c>
      <c r="G6075">
        <v>100</v>
      </c>
      <c r="H6075">
        <v>19.25</v>
      </c>
      <c r="I6075">
        <v>1925</v>
      </c>
      <c r="J6075">
        <v>7.75</v>
      </c>
      <c r="K6075">
        <v>775</v>
      </c>
      <c r="L6075">
        <v>11.5</v>
      </c>
      <c r="M6075">
        <v>0.59740259740259738</v>
      </c>
      <c r="N6075">
        <v>1150</v>
      </c>
      <c r="O6075" t="s">
        <v>841</v>
      </c>
      <c r="P6075" t="s">
        <v>842</v>
      </c>
      <c r="Q6075" t="s">
        <v>186</v>
      </c>
      <c r="R6075" t="s">
        <v>112</v>
      </c>
      <c r="S6075" t="s">
        <v>187</v>
      </c>
      <c r="T6075" t="s">
        <v>442</v>
      </c>
      <c r="U6075" t="s">
        <v>1189</v>
      </c>
      <c r="V6075">
        <f>YEAR(sales_order1[[#This Row],[date]])</f>
        <v>2022</v>
      </c>
      <c r="W6075" t="str">
        <f>TEXT(sales_order1[[#This Row],[date]], "Mmm")</f>
        <v>Aug</v>
      </c>
      <c r="X6075">
        <f>VALUE(TEXT(sales_order1[[#This Row],[date]], "D"))</f>
        <v>17</v>
      </c>
      <c r="Y6075">
        <v>33</v>
      </c>
    </row>
    <row r="6076" spans="1:25" x14ac:dyDescent="0.25">
      <c r="A6076" s="1">
        <v>44791</v>
      </c>
      <c r="B6076">
        <v>71673</v>
      </c>
      <c r="C6076" t="s">
        <v>325</v>
      </c>
      <c r="D6076" t="str">
        <f>VLOOKUP(sales_order1[[#This Row],[itemCode]],product_details3!B:C,2,0)</f>
        <v>EXFG100</v>
      </c>
      <c r="E6076" t="s">
        <v>326</v>
      </c>
      <c r="F6076" t="s">
        <v>183</v>
      </c>
      <c r="G6076">
        <v>100</v>
      </c>
      <c r="H6076">
        <v>20.75</v>
      </c>
      <c r="I6076">
        <v>2075</v>
      </c>
      <c r="J6076">
        <v>7.45</v>
      </c>
      <c r="K6076">
        <v>745</v>
      </c>
      <c r="L6076">
        <v>13.3</v>
      </c>
      <c r="M6076">
        <v>0.64096385542168677</v>
      </c>
      <c r="N6076">
        <v>1330</v>
      </c>
      <c r="O6076" t="s">
        <v>591</v>
      </c>
      <c r="P6076" t="s">
        <v>592</v>
      </c>
      <c r="Q6076" t="s">
        <v>100</v>
      </c>
      <c r="R6076" t="s">
        <v>40</v>
      </c>
      <c r="S6076" t="s">
        <v>101</v>
      </c>
      <c r="T6076" t="s">
        <v>593</v>
      </c>
      <c r="U6076" t="s">
        <v>1190</v>
      </c>
      <c r="V6076">
        <f>YEAR(sales_order1[[#This Row],[date]])</f>
        <v>2022</v>
      </c>
      <c r="W6076" t="str">
        <f>TEXT(sales_order1[[#This Row],[date]], "Mmm")</f>
        <v>Aug</v>
      </c>
      <c r="X6076">
        <f>VALUE(TEXT(sales_order1[[#This Row],[date]], "D"))</f>
        <v>18</v>
      </c>
      <c r="Y6076">
        <v>33</v>
      </c>
    </row>
    <row r="6077" spans="1:25" x14ac:dyDescent="0.25">
      <c r="A6077" s="1">
        <v>44791</v>
      </c>
      <c r="B6077">
        <v>71674</v>
      </c>
      <c r="C6077" t="s">
        <v>360</v>
      </c>
      <c r="D6077" t="str">
        <f>VLOOKUP(sales_order1[[#This Row],[itemCode]],product_details3!B:C,2,0)</f>
        <v>TNRS100</v>
      </c>
      <c r="E6077" t="s">
        <v>361</v>
      </c>
      <c r="F6077" t="s">
        <v>124</v>
      </c>
      <c r="G6077">
        <v>200</v>
      </c>
      <c r="H6077">
        <v>13.1</v>
      </c>
      <c r="I6077">
        <v>2620</v>
      </c>
      <c r="J6077">
        <v>4.7</v>
      </c>
      <c r="K6077">
        <v>940</v>
      </c>
      <c r="L6077">
        <v>8.4</v>
      </c>
      <c r="M6077">
        <v>0.6412213740458016</v>
      </c>
      <c r="N6077">
        <v>1680</v>
      </c>
      <c r="O6077" t="s">
        <v>472</v>
      </c>
      <c r="P6077" t="s">
        <v>473</v>
      </c>
      <c r="Q6077" t="s">
        <v>107</v>
      </c>
      <c r="R6077" t="s">
        <v>40</v>
      </c>
      <c r="S6077" t="s">
        <v>101</v>
      </c>
      <c r="T6077" t="s">
        <v>474</v>
      </c>
      <c r="U6077" t="s">
        <v>1190</v>
      </c>
      <c r="V6077">
        <f>YEAR(sales_order1[[#This Row],[date]])</f>
        <v>2022</v>
      </c>
      <c r="W6077" t="str">
        <f>TEXT(sales_order1[[#This Row],[date]], "Mmm")</f>
        <v>Aug</v>
      </c>
      <c r="X6077">
        <f>VALUE(TEXT(sales_order1[[#This Row],[date]], "D"))</f>
        <v>18</v>
      </c>
      <c r="Y6077">
        <v>33</v>
      </c>
    </row>
    <row r="6078" spans="1:25" x14ac:dyDescent="0.25">
      <c r="A6078" s="1">
        <v>44791</v>
      </c>
      <c r="B6078">
        <v>71675</v>
      </c>
      <c r="C6078" t="s">
        <v>288</v>
      </c>
      <c r="D6078" t="str">
        <f>VLOOKUP(sales_order1[[#This Row],[itemCode]],product_details3!B:C,2,0)</f>
        <v>MKRM200</v>
      </c>
      <c r="E6078" t="s">
        <v>289</v>
      </c>
      <c r="F6078" t="s">
        <v>151</v>
      </c>
      <c r="G6078">
        <v>200</v>
      </c>
      <c r="H6078">
        <v>19.25</v>
      </c>
      <c r="I6078">
        <v>3850</v>
      </c>
      <c r="J6078">
        <v>7.75</v>
      </c>
      <c r="K6078">
        <v>1550</v>
      </c>
      <c r="L6078">
        <v>11.5</v>
      </c>
      <c r="M6078">
        <v>0.59740259740259738</v>
      </c>
      <c r="N6078">
        <v>2300</v>
      </c>
      <c r="O6078" t="s">
        <v>646</v>
      </c>
      <c r="P6078" t="s">
        <v>647</v>
      </c>
      <c r="Q6078" t="s">
        <v>107</v>
      </c>
      <c r="R6078" t="s">
        <v>40</v>
      </c>
      <c r="S6078" t="s">
        <v>101</v>
      </c>
      <c r="T6078" t="s">
        <v>483</v>
      </c>
      <c r="U6078" t="s">
        <v>1190</v>
      </c>
      <c r="V6078">
        <f>YEAR(sales_order1[[#This Row],[date]])</f>
        <v>2022</v>
      </c>
      <c r="W6078" t="str">
        <f>TEXT(sales_order1[[#This Row],[date]], "Mmm")</f>
        <v>Aug</v>
      </c>
      <c r="X6078">
        <f>VALUE(TEXT(sales_order1[[#This Row],[date]], "D"))</f>
        <v>18</v>
      </c>
      <c r="Y6078">
        <v>33</v>
      </c>
    </row>
    <row r="6079" spans="1:25" x14ac:dyDescent="0.25">
      <c r="A6079" s="1">
        <v>44791</v>
      </c>
      <c r="B6079">
        <v>71676</v>
      </c>
      <c r="C6079" t="s">
        <v>288</v>
      </c>
      <c r="D6079" t="str">
        <f>VLOOKUP(sales_order1[[#This Row],[itemCode]],product_details3!B:C,2,0)</f>
        <v>MKRM200</v>
      </c>
      <c r="E6079" t="s">
        <v>289</v>
      </c>
      <c r="F6079" t="s">
        <v>151</v>
      </c>
      <c r="G6079">
        <v>150</v>
      </c>
      <c r="H6079">
        <v>19.25</v>
      </c>
      <c r="I6079">
        <v>2887.5</v>
      </c>
      <c r="J6079">
        <v>7.75</v>
      </c>
      <c r="K6079">
        <v>1162.5</v>
      </c>
      <c r="L6079">
        <v>11.5</v>
      </c>
      <c r="M6079">
        <v>0.59740259740259738</v>
      </c>
      <c r="N6079">
        <v>1725</v>
      </c>
      <c r="O6079" t="s">
        <v>37</v>
      </c>
      <c r="P6079" t="s">
        <v>38</v>
      </c>
      <c r="Q6079" t="s">
        <v>39</v>
      </c>
      <c r="R6079" t="s">
        <v>40</v>
      </c>
      <c r="S6079" t="s">
        <v>41</v>
      </c>
      <c r="T6079" t="s">
        <v>42</v>
      </c>
      <c r="U6079" t="s">
        <v>1188</v>
      </c>
      <c r="V6079">
        <f>YEAR(sales_order1[[#This Row],[date]])</f>
        <v>2022</v>
      </c>
      <c r="W6079" t="str">
        <f>TEXT(sales_order1[[#This Row],[date]], "Mmm")</f>
        <v>Aug</v>
      </c>
      <c r="X6079">
        <f>VALUE(TEXT(sales_order1[[#This Row],[date]], "D"))</f>
        <v>18</v>
      </c>
      <c r="Y6079">
        <v>33</v>
      </c>
    </row>
    <row r="6080" spans="1:25" x14ac:dyDescent="0.25">
      <c r="A6080" s="1">
        <v>44791</v>
      </c>
      <c r="B6080">
        <v>71677</v>
      </c>
      <c r="C6080" t="s">
        <v>348</v>
      </c>
      <c r="D6080" t="str">
        <f>VLOOKUP(sales_order1[[#This Row],[itemCode]],product_details3!B:C,2,0)</f>
        <v>EXFG150</v>
      </c>
      <c r="E6080" t="s">
        <v>349</v>
      </c>
      <c r="F6080" t="s">
        <v>183</v>
      </c>
      <c r="G6080">
        <v>150</v>
      </c>
      <c r="H6080">
        <v>26.25</v>
      </c>
      <c r="I6080">
        <v>3937.5</v>
      </c>
      <c r="J6080">
        <v>10.75</v>
      </c>
      <c r="K6080">
        <v>1612.5</v>
      </c>
      <c r="L6080">
        <v>15.5</v>
      </c>
      <c r="M6080">
        <v>0.59047619047619049</v>
      </c>
      <c r="N6080">
        <v>2325</v>
      </c>
      <c r="O6080" t="s">
        <v>266</v>
      </c>
      <c r="P6080" t="s">
        <v>267</v>
      </c>
      <c r="Q6080" t="s">
        <v>154</v>
      </c>
      <c r="R6080" t="s">
        <v>56</v>
      </c>
      <c r="S6080" t="s">
        <v>133</v>
      </c>
      <c r="T6080" t="s">
        <v>268</v>
      </c>
      <c r="U6080" t="s">
        <v>1191</v>
      </c>
      <c r="V6080">
        <f>YEAR(sales_order1[[#This Row],[date]])</f>
        <v>2022</v>
      </c>
      <c r="W6080" t="str">
        <f>TEXT(sales_order1[[#This Row],[date]], "Mmm")</f>
        <v>Aug</v>
      </c>
      <c r="X6080">
        <f>VALUE(TEXT(sales_order1[[#This Row],[date]], "D"))</f>
        <v>18</v>
      </c>
      <c r="Y6080">
        <v>33</v>
      </c>
    </row>
    <row r="6081" spans="1:25" x14ac:dyDescent="0.25">
      <c r="A6081" s="1">
        <v>44791</v>
      </c>
      <c r="B6081">
        <v>71678</v>
      </c>
      <c r="C6081" t="s">
        <v>51</v>
      </c>
      <c r="D6081" t="str">
        <f>VLOOKUP(sales_order1[[#This Row],[itemCode]],product_details3!B:C,2,0)</f>
        <v>MSTH50</v>
      </c>
      <c r="E6081" t="s">
        <v>52</v>
      </c>
      <c r="F6081" t="s">
        <v>21</v>
      </c>
      <c r="G6081">
        <v>100</v>
      </c>
      <c r="H6081">
        <v>15.75</v>
      </c>
      <c r="I6081">
        <v>1575</v>
      </c>
      <c r="J6081">
        <v>4.45</v>
      </c>
      <c r="K6081">
        <v>445</v>
      </c>
      <c r="L6081">
        <v>11.3</v>
      </c>
      <c r="M6081">
        <v>0.71746031746031746</v>
      </c>
      <c r="N6081">
        <v>1130</v>
      </c>
      <c r="O6081" t="s">
        <v>469</v>
      </c>
      <c r="P6081" t="s">
        <v>470</v>
      </c>
      <c r="Q6081" t="s">
        <v>160</v>
      </c>
      <c r="R6081" t="s">
        <v>112</v>
      </c>
      <c r="S6081" t="s">
        <v>161</v>
      </c>
      <c r="T6081" t="s">
        <v>471</v>
      </c>
      <c r="U6081" t="s">
        <v>1189</v>
      </c>
      <c r="V6081">
        <f>YEAR(sales_order1[[#This Row],[date]])</f>
        <v>2022</v>
      </c>
      <c r="W6081" t="str">
        <f>TEXT(sales_order1[[#This Row],[date]], "Mmm")</f>
        <v>Aug</v>
      </c>
      <c r="X6081">
        <f>VALUE(TEXT(sales_order1[[#This Row],[date]], "D"))</f>
        <v>18</v>
      </c>
      <c r="Y6081">
        <v>33</v>
      </c>
    </row>
    <row r="6082" spans="1:25" x14ac:dyDescent="0.25">
      <c r="A6082" s="1">
        <v>44791</v>
      </c>
      <c r="B6082">
        <v>71679</v>
      </c>
      <c r="C6082" t="s">
        <v>279</v>
      </c>
      <c r="D6082" t="str">
        <f>VLOOKUP(sales_order1[[#This Row],[itemCode]],product_details3!B:C,2,0)</f>
        <v>SRMC15</v>
      </c>
      <c r="E6082" t="s">
        <v>280</v>
      </c>
      <c r="F6082" t="s">
        <v>30</v>
      </c>
      <c r="G6082">
        <v>150</v>
      </c>
      <c r="H6082">
        <v>16.95</v>
      </c>
      <c r="I6082">
        <v>2542.5</v>
      </c>
      <c r="J6082">
        <v>6.2</v>
      </c>
      <c r="K6082">
        <v>930</v>
      </c>
      <c r="L6082">
        <v>10.75</v>
      </c>
      <c r="M6082">
        <v>0.63421828908554578</v>
      </c>
      <c r="N6082">
        <v>1612.5</v>
      </c>
      <c r="O6082" t="s">
        <v>854</v>
      </c>
      <c r="P6082" t="s">
        <v>855</v>
      </c>
      <c r="Q6082" t="s">
        <v>132</v>
      </c>
      <c r="R6082" t="s">
        <v>56</v>
      </c>
      <c r="S6082" t="s">
        <v>133</v>
      </c>
      <c r="T6082" t="s">
        <v>134</v>
      </c>
      <c r="U6082" t="s">
        <v>1191</v>
      </c>
      <c r="V6082">
        <f>YEAR(sales_order1[[#This Row],[date]])</f>
        <v>2022</v>
      </c>
      <c r="W6082" t="str">
        <f>TEXT(sales_order1[[#This Row],[date]], "Mmm")</f>
        <v>Aug</v>
      </c>
      <c r="X6082">
        <f>VALUE(TEXT(sales_order1[[#This Row],[date]], "D"))</f>
        <v>18</v>
      </c>
      <c r="Y6082">
        <v>33</v>
      </c>
    </row>
    <row r="6083" spans="1:25" x14ac:dyDescent="0.25">
      <c r="A6083" s="1">
        <v>44791</v>
      </c>
      <c r="B6083">
        <v>71680</v>
      </c>
      <c r="C6083" t="s">
        <v>19</v>
      </c>
      <c r="D6083" t="str">
        <f>VLOOKUP(sales_order1[[#This Row],[itemCode]],product_details3!B:C,2,0)</f>
        <v>MSTH100</v>
      </c>
      <c r="E6083" t="s">
        <v>20</v>
      </c>
      <c r="F6083" t="s">
        <v>21</v>
      </c>
      <c r="G6083">
        <v>200</v>
      </c>
      <c r="H6083">
        <v>26.25</v>
      </c>
      <c r="I6083">
        <v>5250</v>
      </c>
      <c r="J6083">
        <v>7.75</v>
      </c>
      <c r="K6083">
        <v>1550</v>
      </c>
      <c r="L6083">
        <v>18.5</v>
      </c>
      <c r="M6083">
        <v>0.70476190476190481</v>
      </c>
      <c r="N6083">
        <v>3700</v>
      </c>
      <c r="O6083" t="s">
        <v>543</v>
      </c>
      <c r="P6083" t="s">
        <v>544</v>
      </c>
      <c r="Q6083" t="s">
        <v>378</v>
      </c>
      <c r="R6083" t="s">
        <v>72</v>
      </c>
      <c r="S6083" t="s">
        <v>545</v>
      </c>
      <c r="T6083" t="s">
        <v>546</v>
      </c>
      <c r="U6083" t="s">
        <v>1188</v>
      </c>
      <c r="V6083">
        <f>YEAR(sales_order1[[#This Row],[date]])</f>
        <v>2022</v>
      </c>
      <c r="W6083" t="str">
        <f>TEXT(sales_order1[[#This Row],[date]], "Mmm")</f>
        <v>Aug</v>
      </c>
      <c r="X6083">
        <f>VALUE(TEXT(sales_order1[[#This Row],[date]], "D"))</f>
        <v>18</v>
      </c>
      <c r="Y6083">
        <v>33</v>
      </c>
    </row>
    <row r="6084" spans="1:25" x14ac:dyDescent="0.25">
      <c r="A6084" s="1">
        <v>44791</v>
      </c>
      <c r="B6084">
        <v>71681</v>
      </c>
      <c r="C6084" t="s">
        <v>181</v>
      </c>
      <c r="D6084" t="str">
        <f>VLOOKUP(sales_order1[[#This Row],[itemCode]],product_details3!B:C,2,0)</f>
        <v>EXFP100</v>
      </c>
      <c r="E6084" t="s">
        <v>182</v>
      </c>
      <c r="F6084" t="s">
        <v>183</v>
      </c>
      <c r="G6084">
        <v>50</v>
      </c>
      <c r="H6084">
        <v>21.95</v>
      </c>
      <c r="I6084">
        <v>1097.5</v>
      </c>
      <c r="J6084">
        <v>8.1999999999999993</v>
      </c>
      <c r="K6084">
        <v>410</v>
      </c>
      <c r="L6084">
        <v>13.75</v>
      </c>
      <c r="M6084">
        <v>0.62642369020501143</v>
      </c>
      <c r="N6084">
        <v>687.5</v>
      </c>
      <c r="O6084" t="s">
        <v>244</v>
      </c>
      <c r="P6084" t="s">
        <v>245</v>
      </c>
      <c r="Q6084" t="s">
        <v>186</v>
      </c>
      <c r="R6084" t="s">
        <v>112</v>
      </c>
      <c r="S6084" t="s">
        <v>246</v>
      </c>
      <c r="T6084" t="s">
        <v>247</v>
      </c>
      <c r="U6084" t="s">
        <v>1189</v>
      </c>
      <c r="V6084">
        <f>YEAR(sales_order1[[#This Row],[date]])</f>
        <v>2022</v>
      </c>
      <c r="W6084" t="str">
        <f>TEXT(sales_order1[[#This Row],[date]], "Mmm")</f>
        <v>Aug</v>
      </c>
      <c r="X6084">
        <f>VALUE(TEXT(sales_order1[[#This Row],[date]], "D"))</f>
        <v>18</v>
      </c>
      <c r="Y6084">
        <v>33</v>
      </c>
    </row>
    <row r="6085" spans="1:25" x14ac:dyDescent="0.25">
      <c r="A6085" s="1">
        <v>44791</v>
      </c>
      <c r="B6085">
        <v>71682</v>
      </c>
      <c r="C6085" t="s">
        <v>28</v>
      </c>
      <c r="D6085" t="str">
        <f>VLOOKUP(sales_order1[[#This Row],[itemCode]],product_details3!B:C,2,0)</f>
        <v>SRMC30</v>
      </c>
      <c r="E6085" t="s">
        <v>29</v>
      </c>
      <c r="F6085" t="s">
        <v>30</v>
      </c>
      <c r="G6085">
        <v>300</v>
      </c>
      <c r="H6085">
        <v>22.6</v>
      </c>
      <c r="I6085">
        <v>6780</v>
      </c>
      <c r="J6085">
        <v>7.6</v>
      </c>
      <c r="K6085">
        <v>2280</v>
      </c>
      <c r="L6085">
        <v>15</v>
      </c>
      <c r="M6085">
        <v>0.66371681415929207</v>
      </c>
      <c r="N6085">
        <v>4500</v>
      </c>
      <c r="O6085" t="s">
        <v>492</v>
      </c>
      <c r="P6085" t="s">
        <v>493</v>
      </c>
      <c r="Q6085" t="s">
        <v>378</v>
      </c>
      <c r="R6085" t="s">
        <v>72</v>
      </c>
      <c r="S6085" t="s">
        <v>379</v>
      </c>
      <c r="T6085" t="s">
        <v>494</v>
      </c>
      <c r="U6085" t="s">
        <v>1188</v>
      </c>
      <c r="V6085">
        <f>YEAR(sales_order1[[#This Row],[date]])</f>
        <v>2022</v>
      </c>
      <c r="W6085" t="str">
        <f>TEXT(sales_order1[[#This Row],[date]], "Mmm")</f>
        <v>Aug</v>
      </c>
      <c r="X6085">
        <f>VALUE(TEXT(sales_order1[[#This Row],[date]], "D"))</f>
        <v>18</v>
      </c>
      <c r="Y6085">
        <v>33</v>
      </c>
    </row>
    <row r="6086" spans="1:25" x14ac:dyDescent="0.25">
      <c r="A6086" s="1">
        <v>44791</v>
      </c>
      <c r="B6086">
        <v>71683</v>
      </c>
      <c r="C6086" t="s">
        <v>339</v>
      </c>
      <c r="D6086" t="str">
        <f>VLOOKUP(sales_order1[[#This Row],[itemCode]],product_details3!B:C,2,0)</f>
        <v>SRMH50</v>
      </c>
      <c r="E6086" t="s">
        <v>340</v>
      </c>
      <c r="F6086" t="s">
        <v>30</v>
      </c>
      <c r="G6086">
        <v>300</v>
      </c>
      <c r="H6086">
        <v>31.25</v>
      </c>
      <c r="I6086">
        <v>9375</v>
      </c>
      <c r="J6086">
        <v>10.75</v>
      </c>
      <c r="K6086">
        <v>3225</v>
      </c>
      <c r="L6086">
        <v>20.5</v>
      </c>
      <c r="M6086">
        <v>0.65600000000000003</v>
      </c>
      <c r="N6086">
        <v>6150</v>
      </c>
      <c r="O6086" t="s">
        <v>227</v>
      </c>
      <c r="P6086" t="s">
        <v>228</v>
      </c>
      <c r="Q6086" t="s">
        <v>64</v>
      </c>
      <c r="R6086" t="s">
        <v>40</v>
      </c>
      <c r="S6086" t="s">
        <v>229</v>
      </c>
      <c r="T6086" t="s">
        <v>230</v>
      </c>
      <c r="U6086" t="s">
        <v>1189</v>
      </c>
      <c r="V6086">
        <f>YEAR(sales_order1[[#This Row],[date]])</f>
        <v>2022</v>
      </c>
      <c r="W6086" t="str">
        <f>TEXT(sales_order1[[#This Row],[date]], "Mmm")</f>
        <v>Aug</v>
      </c>
      <c r="X6086">
        <f>VALUE(TEXT(sales_order1[[#This Row],[date]], "D"))</f>
        <v>18</v>
      </c>
      <c r="Y6086">
        <v>33</v>
      </c>
    </row>
    <row r="6087" spans="1:25" x14ac:dyDescent="0.25">
      <c r="A6087" s="1">
        <v>44792</v>
      </c>
      <c r="B6087">
        <v>71684</v>
      </c>
      <c r="C6087" t="s">
        <v>122</v>
      </c>
      <c r="D6087" t="str">
        <f>VLOOKUP(sales_order1[[#This Row],[itemCode]],product_details3!B:C,2,0)</f>
        <v>TNRE150</v>
      </c>
      <c r="E6087" t="s">
        <v>123</v>
      </c>
      <c r="F6087" t="s">
        <v>124</v>
      </c>
      <c r="G6087">
        <v>100</v>
      </c>
      <c r="H6087">
        <v>16.95</v>
      </c>
      <c r="I6087">
        <v>1695</v>
      </c>
      <c r="J6087">
        <v>5.2</v>
      </c>
      <c r="K6087">
        <v>520</v>
      </c>
      <c r="L6087">
        <v>11.75</v>
      </c>
      <c r="M6087">
        <v>0.69321533923303835</v>
      </c>
      <c r="N6087">
        <v>1175</v>
      </c>
      <c r="O6087" t="s">
        <v>177</v>
      </c>
      <c r="P6087" t="s">
        <v>178</v>
      </c>
      <c r="Q6087" t="s">
        <v>111</v>
      </c>
      <c r="R6087" t="s">
        <v>112</v>
      </c>
      <c r="S6087" t="s">
        <v>179</v>
      </c>
      <c r="T6087" t="s">
        <v>180</v>
      </c>
      <c r="U6087" t="s">
        <v>1189</v>
      </c>
      <c r="V6087">
        <f>YEAR(sales_order1[[#This Row],[date]])</f>
        <v>2022</v>
      </c>
      <c r="W6087" t="str">
        <f>TEXT(sales_order1[[#This Row],[date]], "Mmm")</f>
        <v>Aug</v>
      </c>
      <c r="X6087">
        <f>VALUE(TEXT(sales_order1[[#This Row],[date]], "D"))</f>
        <v>19</v>
      </c>
      <c r="Y6087">
        <v>33</v>
      </c>
    </row>
    <row r="6088" spans="1:25" x14ac:dyDescent="0.25">
      <c r="A6088" s="1">
        <v>44792</v>
      </c>
      <c r="B6088">
        <v>71685</v>
      </c>
      <c r="C6088" t="s">
        <v>194</v>
      </c>
      <c r="D6088" t="str">
        <f>VLOOKUP(sales_order1[[#This Row],[itemCode]],product_details3!B:C,2,0)</f>
        <v>CLNG150</v>
      </c>
      <c r="E6088" t="s">
        <v>195</v>
      </c>
      <c r="F6088" t="s">
        <v>45</v>
      </c>
      <c r="G6088">
        <v>50</v>
      </c>
      <c r="H6088">
        <v>12.75</v>
      </c>
      <c r="I6088">
        <v>637.5</v>
      </c>
      <c r="J6088">
        <v>4.45</v>
      </c>
      <c r="K6088">
        <v>222.5</v>
      </c>
      <c r="L6088">
        <v>8.3000000000000007</v>
      </c>
      <c r="M6088">
        <v>0.65098039215686276</v>
      </c>
      <c r="N6088">
        <v>415</v>
      </c>
      <c r="O6088" t="s">
        <v>499</v>
      </c>
      <c r="P6088" t="s">
        <v>500</v>
      </c>
      <c r="Q6088" t="s">
        <v>107</v>
      </c>
      <c r="R6088" t="s">
        <v>40</v>
      </c>
      <c r="S6088" t="s">
        <v>101</v>
      </c>
      <c r="T6088" t="s">
        <v>501</v>
      </c>
      <c r="U6088" t="s">
        <v>1190</v>
      </c>
      <c r="V6088">
        <f>YEAR(sales_order1[[#This Row],[date]])</f>
        <v>2022</v>
      </c>
      <c r="W6088" t="str">
        <f>TEXT(sales_order1[[#This Row],[date]], "Mmm")</f>
        <v>Aug</v>
      </c>
      <c r="X6088">
        <f>VALUE(TEXT(sales_order1[[#This Row],[date]], "D"))</f>
        <v>19</v>
      </c>
      <c r="Y6088">
        <v>33</v>
      </c>
    </row>
    <row r="6089" spans="1:25" x14ac:dyDescent="0.25">
      <c r="A6089" s="1">
        <v>44792</v>
      </c>
      <c r="B6089">
        <v>71686</v>
      </c>
      <c r="C6089" t="s">
        <v>436</v>
      </c>
      <c r="D6089" t="str">
        <f>VLOOKUP(sales_order1[[#This Row],[itemCode]],product_details3!B:C,2,0)</f>
        <v>TNRH100</v>
      </c>
      <c r="E6089" t="s">
        <v>437</v>
      </c>
      <c r="F6089" t="s">
        <v>124</v>
      </c>
      <c r="G6089">
        <v>50</v>
      </c>
      <c r="H6089">
        <v>10.5</v>
      </c>
      <c r="I6089">
        <v>525</v>
      </c>
      <c r="J6089">
        <v>3.3</v>
      </c>
      <c r="K6089">
        <v>165</v>
      </c>
      <c r="L6089">
        <v>7.2</v>
      </c>
      <c r="M6089">
        <v>0.68571428571428572</v>
      </c>
      <c r="N6089">
        <v>360</v>
      </c>
      <c r="O6089" t="s">
        <v>588</v>
      </c>
      <c r="P6089" t="s">
        <v>589</v>
      </c>
      <c r="Q6089" t="s">
        <v>239</v>
      </c>
      <c r="R6089" t="s">
        <v>112</v>
      </c>
      <c r="S6089" t="s">
        <v>240</v>
      </c>
      <c r="T6089" t="s">
        <v>590</v>
      </c>
      <c r="U6089" t="s">
        <v>1189</v>
      </c>
      <c r="V6089">
        <f>YEAR(sales_order1[[#This Row],[date]])</f>
        <v>2022</v>
      </c>
      <c r="W6089" t="str">
        <f>TEXT(sales_order1[[#This Row],[date]], "Mmm")</f>
        <v>Aug</v>
      </c>
      <c r="X6089">
        <f>VALUE(TEXT(sales_order1[[#This Row],[date]], "D"))</f>
        <v>19</v>
      </c>
      <c r="Y6089">
        <v>33</v>
      </c>
    </row>
    <row r="6090" spans="1:25" x14ac:dyDescent="0.25">
      <c r="A6090" s="1">
        <v>44792</v>
      </c>
      <c r="B6090">
        <v>71687</v>
      </c>
      <c r="C6090" t="s">
        <v>251</v>
      </c>
      <c r="D6090" t="str">
        <f>VLOOKUP(sales_order1[[#This Row],[itemCode]],product_details3!B:C,2,0)</f>
        <v>CLNO50</v>
      </c>
      <c r="E6090" t="s">
        <v>252</v>
      </c>
      <c r="F6090" t="s">
        <v>45</v>
      </c>
      <c r="G6090">
        <v>250</v>
      </c>
      <c r="H6090">
        <v>9.1</v>
      </c>
      <c r="I6090">
        <v>2275</v>
      </c>
      <c r="J6090">
        <v>3.7</v>
      </c>
      <c r="K6090">
        <v>925</v>
      </c>
      <c r="L6090">
        <v>5.4</v>
      </c>
      <c r="M6090">
        <v>0.59340659340659352</v>
      </c>
      <c r="N6090">
        <v>1350</v>
      </c>
      <c r="O6090" t="s">
        <v>302</v>
      </c>
      <c r="P6090" t="s">
        <v>303</v>
      </c>
      <c r="Q6090" t="s">
        <v>107</v>
      </c>
      <c r="R6090" t="s">
        <v>40</v>
      </c>
      <c r="S6090" t="s">
        <v>101</v>
      </c>
      <c r="T6090" t="s">
        <v>304</v>
      </c>
      <c r="U6090" t="s">
        <v>1190</v>
      </c>
      <c r="V6090">
        <f>YEAR(sales_order1[[#This Row],[date]])</f>
        <v>2022</v>
      </c>
      <c r="W6090" t="str">
        <f>TEXT(sales_order1[[#This Row],[date]], "Mmm")</f>
        <v>Aug</v>
      </c>
      <c r="X6090">
        <f>VALUE(TEXT(sales_order1[[#This Row],[date]], "D"))</f>
        <v>19</v>
      </c>
      <c r="Y6090">
        <v>33</v>
      </c>
    </row>
    <row r="6091" spans="1:25" x14ac:dyDescent="0.25">
      <c r="A6091" s="1">
        <v>44792</v>
      </c>
      <c r="B6091">
        <v>71688</v>
      </c>
      <c r="C6091" t="s">
        <v>19</v>
      </c>
      <c r="D6091" t="str">
        <f>VLOOKUP(sales_order1[[#This Row],[itemCode]],product_details3!B:C,2,0)</f>
        <v>MSTH100</v>
      </c>
      <c r="E6091" t="s">
        <v>20</v>
      </c>
      <c r="F6091" t="s">
        <v>21</v>
      </c>
      <c r="G6091">
        <v>200</v>
      </c>
      <c r="H6091">
        <v>26.25</v>
      </c>
      <c r="I6091">
        <v>5250</v>
      </c>
      <c r="J6091">
        <v>7.75</v>
      </c>
      <c r="K6091">
        <v>1550</v>
      </c>
      <c r="L6091">
        <v>18.5</v>
      </c>
      <c r="M6091">
        <v>0.70476190476190481</v>
      </c>
      <c r="N6091">
        <v>3700</v>
      </c>
      <c r="O6091" t="s">
        <v>732</v>
      </c>
      <c r="P6091" t="s">
        <v>733</v>
      </c>
      <c r="Q6091" t="s">
        <v>383</v>
      </c>
      <c r="R6091" t="s">
        <v>72</v>
      </c>
      <c r="S6091" t="s">
        <v>384</v>
      </c>
      <c r="T6091" t="s">
        <v>635</v>
      </c>
      <c r="U6091" t="s">
        <v>1188</v>
      </c>
      <c r="V6091">
        <f>YEAR(sales_order1[[#This Row],[date]])</f>
        <v>2022</v>
      </c>
      <c r="W6091" t="str">
        <f>TEXT(sales_order1[[#This Row],[date]], "Mmm")</f>
        <v>Aug</v>
      </c>
      <c r="X6091">
        <f>VALUE(TEXT(sales_order1[[#This Row],[date]], "D"))</f>
        <v>19</v>
      </c>
      <c r="Y6091">
        <v>33</v>
      </c>
    </row>
    <row r="6092" spans="1:25" x14ac:dyDescent="0.25">
      <c r="A6092" s="1">
        <v>44792</v>
      </c>
      <c r="B6092">
        <v>71689</v>
      </c>
      <c r="C6092" t="s">
        <v>86</v>
      </c>
      <c r="D6092" t="str">
        <f>VLOOKUP(sales_order1[[#This Row],[itemCode]],product_details3!B:C,2,0)</f>
        <v>SRMH30</v>
      </c>
      <c r="E6092" t="s">
        <v>87</v>
      </c>
      <c r="F6092" t="s">
        <v>30</v>
      </c>
      <c r="G6092">
        <v>100</v>
      </c>
      <c r="H6092">
        <v>21</v>
      </c>
      <c r="I6092">
        <v>2100</v>
      </c>
      <c r="J6092">
        <v>6.6</v>
      </c>
      <c r="K6092">
        <v>660</v>
      </c>
      <c r="L6092">
        <v>14.4</v>
      </c>
      <c r="M6092">
        <v>0.68571428571428572</v>
      </c>
      <c r="N6092">
        <v>1440</v>
      </c>
      <c r="O6092" t="s">
        <v>899</v>
      </c>
      <c r="P6092" t="s">
        <v>900</v>
      </c>
      <c r="Q6092" t="s">
        <v>93</v>
      </c>
      <c r="R6092" t="s">
        <v>72</v>
      </c>
      <c r="S6092" t="s">
        <v>260</v>
      </c>
      <c r="T6092" t="s">
        <v>261</v>
      </c>
      <c r="U6092" t="s">
        <v>1190</v>
      </c>
      <c r="V6092">
        <f>YEAR(sales_order1[[#This Row],[date]])</f>
        <v>2022</v>
      </c>
      <c r="W6092" t="str">
        <f>TEXT(sales_order1[[#This Row],[date]], "Mmm")</f>
        <v>Aug</v>
      </c>
      <c r="X6092">
        <f>VALUE(TEXT(sales_order1[[#This Row],[date]], "D"))</f>
        <v>19</v>
      </c>
      <c r="Y6092">
        <v>33</v>
      </c>
    </row>
    <row r="6093" spans="1:25" x14ac:dyDescent="0.25">
      <c r="A6093" s="1">
        <v>44792</v>
      </c>
      <c r="B6093">
        <v>71690</v>
      </c>
      <c r="C6093" t="s">
        <v>28</v>
      </c>
      <c r="D6093" t="str">
        <f>VLOOKUP(sales_order1[[#This Row],[itemCode]],product_details3!B:C,2,0)</f>
        <v>SRMC30</v>
      </c>
      <c r="E6093" t="s">
        <v>29</v>
      </c>
      <c r="F6093" t="s">
        <v>30</v>
      </c>
      <c r="G6093">
        <v>150</v>
      </c>
      <c r="H6093">
        <v>22.6</v>
      </c>
      <c r="I6093">
        <v>3390</v>
      </c>
      <c r="J6093">
        <v>7.6</v>
      </c>
      <c r="K6093">
        <v>1140</v>
      </c>
      <c r="L6093">
        <v>15</v>
      </c>
      <c r="M6093">
        <v>0.66371681415929207</v>
      </c>
      <c r="N6093">
        <v>2250</v>
      </c>
      <c r="O6093" t="s">
        <v>636</v>
      </c>
      <c r="P6093" t="s">
        <v>637</v>
      </c>
      <c r="Q6093" t="s">
        <v>378</v>
      </c>
      <c r="R6093" t="s">
        <v>72</v>
      </c>
      <c r="S6093" t="s">
        <v>638</v>
      </c>
      <c r="T6093" t="s">
        <v>639</v>
      </c>
      <c r="U6093" t="s">
        <v>1188</v>
      </c>
      <c r="V6093">
        <f>YEAR(sales_order1[[#This Row],[date]])</f>
        <v>2022</v>
      </c>
      <c r="W6093" t="str">
        <f>TEXT(sales_order1[[#This Row],[date]], "Mmm")</f>
        <v>Aug</v>
      </c>
      <c r="X6093">
        <f>VALUE(TEXT(sales_order1[[#This Row],[date]], "D"))</f>
        <v>19</v>
      </c>
      <c r="Y6093">
        <v>33</v>
      </c>
    </row>
    <row r="6094" spans="1:25" x14ac:dyDescent="0.25">
      <c r="A6094" s="1">
        <v>44792</v>
      </c>
      <c r="B6094">
        <v>71691</v>
      </c>
      <c r="C6094" t="s">
        <v>325</v>
      </c>
      <c r="D6094" t="str">
        <f>VLOOKUP(sales_order1[[#This Row],[itemCode]],product_details3!B:C,2,0)</f>
        <v>EXFG100</v>
      </c>
      <c r="E6094" t="s">
        <v>326</v>
      </c>
      <c r="F6094" t="s">
        <v>183</v>
      </c>
      <c r="G6094">
        <v>150</v>
      </c>
      <c r="H6094">
        <v>20.75</v>
      </c>
      <c r="I6094">
        <v>3112.5</v>
      </c>
      <c r="J6094">
        <v>7.45</v>
      </c>
      <c r="K6094">
        <v>1117.5</v>
      </c>
      <c r="L6094">
        <v>13.3</v>
      </c>
      <c r="M6094">
        <v>0.64096385542168677</v>
      </c>
      <c r="N6094">
        <v>1995</v>
      </c>
      <c r="O6094" t="s">
        <v>91</v>
      </c>
      <c r="P6094" t="s">
        <v>92</v>
      </c>
      <c r="Q6094" t="s">
        <v>93</v>
      </c>
      <c r="R6094" t="s">
        <v>72</v>
      </c>
      <c r="S6094" t="s">
        <v>94</v>
      </c>
      <c r="T6094" t="s">
        <v>95</v>
      </c>
      <c r="U6094" t="s">
        <v>1190</v>
      </c>
      <c r="V6094">
        <f>YEAR(sales_order1[[#This Row],[date]])</f>
        <v>2022</v>
      </c>
      <c r="W6094" t="str">
        <f>TEXT(sales_order1[[#This Row],[date]], "Mmm")</f>
        <v>Aug</v>
      </c>
      <c r="X6094">
        <f>VALUE(TEXT(sales_order1[[#This Row],[date]], "D"))</f>
        <v>19</v>
      </c>
      <c r="Y6094">
        <v>33</v>
      </c>
    </row>
    <row r="6095" spans="1:25" x14ac:dyDescent="0.25">
      <c r="A6095" s="1">
        <v>44792</v>
      </c>
      <c r="B6095">
        <v>71692</v>
      </c>
      <c r="C6095" t="s">
        <v>28</v>
      </c>
      <c r="D6095" t="str">
        <f>VLOOKUP(sales_order1[[#This Row],[itemCode]],product_details3!B:C,2,0)</f>
        <v>SRMC30</v>
      </c>
      <c r="E6095" t="s">
        <v>29</v>
      </c>
      <c r="F6095" t="s">
        <v>30</v>
      </c>
      <c r="G6095">
        <v>250</v>
      </c>
      <c r="H6095">
        <v>22.6</v>
      </c>
      <c r="I6095">
        <v>5650</v>
      </c>
      <c r="J6095">
        <v>7.6</v>
      </c>
      <c r="K6095">
        <v>1900</v>
      </c>
      <c r="L6095">
        <v>15</v>
      </c>
      <c r="M6095">
        <v>0.66371681415929207</v>
      </c>
      <c r="N6095">
        <v>3750</v>
      </c>
      <c r="O6095" t="s">
        <v>490</v>
      </c>
      <c r="P6095" t="s">
        <v>491</v>
      </c>
      <c r="Q6095" t="s">
        <v>271</v>
      </c>
      <c r="R6095" t="s">
        <v>56</v>
      </c>
      <c r="S6095" t="s">
        <v>192</v>
      </c>
      <c r="T6095" t="s">
        <v>272</v>
      </c>
      <c r="U6095" t="s">
        <v>1191</v>
      </c>
      <c r="V6095">
        <f>YEAR(sales_order1[[#This Row],[date]])</f>
        <v>2022</v>
      </c>
      <c r="W6095" t="str">
        <f>TEXT(sales_order1[[#This Row],[date]], "Mmm")</f>
        <v>Aug</v>
      </c>
      <c r="X6095">
        <f>VALUE(TEXT(sales_order1[[#This Row],[date]], "D"))</f>
        <v>19</v>
      </c>
      <c r="Y6095">
        <v>33</v>
      </c>
    </row>
    <row r="6096" spans="1:25" x14ac:dyDescent="0.25">
      <c r="A6096" s="1">
        <v>44792</v>
      </c>
      <c r="B6096">
        <v>71693</v>
      </c>
      <c r="C6096" t="s">
        <v>335</v>
      </c>
      <c r="D6096" t="str">
        <f>VLOOKUP(sales_order1[[#This Row],[itemCode]],product_details3!B:C,2,0)</f>
        <v>CLNF50</v>
      </c>
      <c r="E6096" t="s">
        <v>336</v>
      </c>
      <c r="F6096" t="s">
        <v>45</v>
      </c>
      <c r="G6096">
        <v>100</v>
      </c>
      <c r="H6096">
        <v>7.3</v>
      </c>
      <c r="I6096">
        <v>730</v>
      </c>
      <c r="J6096">
        <v>2.8</v>
      </c>
      <c r="K6096">
        <v>280</v>
      </c>
      <c r="L6096">
        <v>4.5</v>
      </c>
      <c r="M6096">
        <v>0.61643835616438358</v>
      </c>
      <c r="N6096">
        <v>450</v>
      </c>
      <c r="O6096" t="s">
        <v>796</v>
      </c>
      <c r="P6096" t="s">
        <v>797</v>
      </c>
      <c r="Q6096" t="s">
        <v>146</v>
      </c>
      <c r="R6096" t="s">
        <v>112</v>
      </c>
      <c r="S6096" t="s">
        <v>343</v>
      </c>
      <c r="T6096" t="s">
        <v>95</v>
      </c>
      <c r="U6096" t="s">
        <v>1190</v>
      </c>
      <c r="V6096">
        <f>YEAR(sales_order1[[#This Row],[date]])</f>
        <v>2022</v>
      </c>
      <c r="W6096" t="str">
        <f>TEXT(sales_order1[[#This Row],[date]], "Mmm")</f>
        <v>Aug</v>
      </c>
      <c r="X6096">
        <f>VALUE(TEXT(sales_order1[[#This Row],[date]], "D"))</f>
        <v>19</v>
      </c>
      <c r="Y6096">
        <v>33</v>
      </c>
    </row>
    <row r="6097" spans="1:25" x14ac:dyDescent="0.25">
      <c r="A6097" s="1">
        <v>44792</v>
      </c>
      <c r="B6097">
        <v>71694</v>
      </c>
      <c r="C6097" t="s">
        <v>256</v>
      </c>
      <c r="D6097" t="str">
        <f>VLOOKUP(sales_order1[[#This Row],[itemCode]],product_details3!B:C,2,0)</f>
        <v>MSKC50</v>
      </c>
      <c r="E6097" t="s">
        <v>257</v>
      </c>
      <c r="F6097" t="s">
        <v>137</v>
      </c>
      <c r="G6097">
        <v>150</v>
      </c>
      <c r="H6097">
        <v>11.95</v>
      </c>
      <c r="I6097">
        <v>1792.5</v>
      </c>
      <c r="J6097">
        <v>5.2</v>
      </c>
      <c r="K6097">
        <v>780</v>
      </c>
      <c r="L6097">
        <v>6.75</v>
      </c>
      <c r="M6097">
        <v>0.56485355648535562</v>
      </c>
      <c r="N6097">
        <v>1012.5</v>
      </c>
      <c r="O6097" t="s">
        <v>138</v>
      </c>
      <c r="P6097" t="s">
        <v>139</v>
      </c>
      <c r="Q6097" t="s">
        <v>77</v>
      </c>
      <c r="R6097" t="s">
        <v>72</v>
      </c>
      <c r="S6097" t="s">
        <v>140</v>
      </c>
      <c r="T6097" t="s">
        <v>141</v>
      </c>
      <c r="U6097" t="s">
        <v>1190</v>
      </c>
      <c r="V6097">
        <f>YEAR(sales_order1[[#This Row],[date]])</f>
        <v>2022</v>
      </c>
      <c r="W6097" t="str">
        <f>TEXT(sales_order1[[#This Row],[date]], "Mmm")</f>
        <v>Aug</v>
      </c>
      <c r="X6097">
        <f>VALUE(TEXT(sales_order1[[#This Row],[date]], "D"))</f>
        <v>19</v>
      </c>
      <c r="Y6097">
        <v>33</v>
      </c>
    </row>
    <row r="6098" spans="1:25" x14ac:dyDescent="0.25">
      <c r="A6098" s="1">
        <v>44792</v>
      </c>
      <c r="B6098">
        <v>71695</v>
      </c>
      <c r="C6098" t="s">
        <v>329</v>
      </c>
      <c r="D6098" t="str">
        <f>VLOOKUP(sales_order1[[#This Row],[itemCode]],product_details3!B:C,2,0)</f>
        <v>TNRS150</v>
      </c>
      <c r="E6098" t="s">
        <v>330</v>
      </c>
      <c r="F6098" t="s">
        <v>124</v>
      </c>
      <c r="G6098">
        <v>150</v>
      </c>
      <c r="H6098">
        <v>19.649999999999999</v>
      </c>
      <c r="I6098">
        <v>2947.5</v>
      </c>
      <c r="J6098">
        <v>6.55</v>
      </c>
      <c r="K6098">
        <v>982.5</v>
      </c>
      <c r="L6098">
        <v>13.1</v>
      </c>
      <c r="M6098">
        <v>0.66666666666666663</v>
      </c>
      <c r="N6098">
        <v>1965</v>
      </c>
      <c r="O6098" t="s">
        <v>835</v>
      </c>
      <c r="P6098" t="s">
        <v>836</v>
      </c>
      <c r="Q6098" t="s">
        <v>271</v>
      </c>
      <c r="R6098" t="s">
        <v>56</v>
      </c>
      <c r="S6098" t="s">
        <v>192</v>
      </c>
      <c r="T6098" t="s">
        <v>272</v>
      </c>
      <c r="U6098" t="s">
        <v>1191</v>
      </c>
      <c r="V6098">
        <f>YEAR(sales_order1[[#This Row],[date]])</f>
        <v>2022</v>
      </c>
      <c r="W6098" t="str">
        <f>TEXT(sales_order1[[#This Row],[date]], "Mmm")</f>
        <v>Aug</v>
      </c>
      <c r="X6098">
        <f>VALUE(TEXT(sales_order1[[#This Row],[date]], "D"))</f>
        <v>19</v>
      </c>
      <c r="Y6098">
        <v>33</v>
      </c>
    </row>
    <row r="6099" spans="1:25" x14ac:dyDescent="0.25">
      <c r="A6099" s="1">
        <v>44792</v>
      </c>
      <c r="B6099">
        <v>71696</v>
      </c>
      <c r="C6099" t="s">
        <v>135</v>
      </c>
      <c r="D6099" t="str">
        <f>VLOOKUP(sales_order1[[#This Row],[itemCode]],product_details3!B:C,2,0)</f>
        <v>MSKSH</v>
      </c>
      <c r="E6099" t="s">
        <v>136</v>
      </c>
      <c r="F6099" t="s">
        <v>137</v>
      </c>
      <c r="G6099">
        <v>200</v>
      </c>
      <c r="H6099">
        <v>18.75</v>
      </c>
      <c r="I6099">
        <v>3750</v>
      </c>
      <c r="J6099">
        <v>7.45</v>
      </c>
      <c r="K6099">
        <v>1490</v>
      </c>
      <c r="L6099">
        <v>11.3</v>
      </c>
      <c r="M6099">
        <v>0.60266666666666668</v>
      </c>
      <c r="N6099">
        <v>2260</v>
      </c>
      <c r="O6099" t="s">
        <v>447</v>
      </c>
      <c r="P6099" t="s">
        <v>448</v>
      </c>
      <c r="Q6099" t="s">
        <v>378</v>
      </c>
      <c r="R6099" t="s">
        <v>72</v>
      </c>
      <c r="S6099" t="s">
        <v>449</v>
      </c>
      <c r="T6099" t="s">
        <v>450</v>
      </c>
      <c r="U6099" t="s">
        <v>1188</v>
      </c>
      <c r="V6099">
        <f>YEAR(sales_order1[[#This Row],[date]])</f>
        <v>2022</v>
      </c>
      <c r="W6099" t="str">
        <f>TEXT(sales_order1[[#This Row],[date]], "Mmm")</f>
        <v>Aug</v>
      </c>
      <c r="X6099">
        <f>VALUE(TEXT(sales_order1[[#This Row],[date]], "D"))</f>
        <v>19</v>
      </c>
      <c r="Y6099">
        <v>33</v>
      </c>
    </row>
    <row r="6100" spans="1:25" x14ac:dyDescent="0.25">
      <c r="A6100" s="1">
        <v>44795</v>
      </c>
      <c r="B6100">
        <v>71697</v>
      </c>
      <c r="C6100" t="s">
        <v>358</v>
      </c>
      <c r="D6100" t="str">
        <f>VLOOKUP(sales_order1[[#This Row],[itemCode]],product_details3!B:C,2,0)</f>
        <v>SCR50+30</v>
      </c>
      <c r="E6100" t="s">
        <v>359</v>
      </c>
      <c r="F6100" t="s">
        <v>61</v>
      </c>
      <c r="G6100">
        <v>150</v>
      </c>
      <c r="H6100">
        <v>10.5</v>
      </c>
      <c r="I6100">
        <v>1575</v>
      </c>
      <c r="J6100">
        <v>3.3</v>
      </c>
      <c r="K6100">
        <v>495</v>
      </c>
      <c r="L6100">
        <v>7.2</v>
      </c>
      <c r="M6100">
        <v>0.68571428571428572</v>
      </c>
      <c r="N6100">
        <v>1080</v>
      </c>
      <c r="O6100" t="s">
        <v>514</v>
      </c>
      <c r="P6100" t="s">
        <v>515</v>
      </c>
      <c r="Q6100" t="s">
        <v>64</v>
      </c>
      <c r="R6100" t="s">
        <v>40</v>
      </c>
      <c r="S6100" t="s">
        <v>84</v>
      </c>
      <c r="T6100" t="s">
        <v>419</v>
      </c>
      <c r="U6100" t="s">
        <v>1189</v>
      </c>
      <c r="V6100">
        <f>YEAR(sales_order1[[#This Row],[date]])</f>
        <v>2022</v>
      </c>
      <c r="W6100" t="str">
        <f>TEXT(sales_order1[[#This Row],[date]], "Mmm")</f>
        <v>Aug</v>
      </c>
      <c r="X6100">
        <f>VALUE(TEXT(sales_order1[[#This Row],[date]], "D"))</f>
        <v>22</v>
      </c>
      <c r="Y6100">
        <v>34</v>
      </c>
    </row>
    <row r="6101" spans="1:25" x14ac:dyDescent="0.25">
      <c r="A6101" s="1">
        <v>44795</v>
      </c>
      <c r="B6101">
        <v>71698</v>
      </c>
      <c r="C6101" t="s">
        <v>325</v>
      </c>
      <c r="D6101" t="str">
        <f>VLOOKUP(sales_order1[[#This Row],[itemCode]],product_details3!B:C,2,0)</f>
        <v>EXFG100</v>
      </c>
      <c r="E6101" t="s">
        <v>326</v>
      </c>
      <c r="F6101" t="s">
        <v>183</v>
      </c>
      <c r="G6101">
        <v>100</v>
      </c>
      <c r="H6101">
        <v>20.75</v>
      </c>
      <c r="I6101">
        <v>2075</v>
      </c>
      <c r="J6101">
        <v>7.45</v>
      </c>
      <c r="K6101">
        <v>745</v>
      </c>
      <c r="L6101">
        <v>13.3</v>
      </c>
      <c r="M6101">
        <v>0.64096385542168677</v>
      </c>
      <c r="N6101">
        <v>1330</v>
      </c>
      <c r="O6101" t="s">
        <v>651</v>
      </c>
      <c r="P6101" t="s">
        <v>652</v>
      </c>
      <c r="Q6101" t="s">
        <v>218</v>
      </c>
      <c r="R6101" t="s">
        <v>40</v>
      </c>
      <c r="S6101" t="s">
        <v>432</v>
      </c>
      <c r="T6101" t="s">
        <v>653</v>
      </c>
      <c r="U6101" t="s">
        <v>1190</v>
      </c>
      <c r="V6101">
        <f>YEAR(sales_order1[[#This Row],[date]])</f>
        <v>2022</v>
      </c>
      <c r="W6101" t="str">
        <f>TEXT(sales_order1[[#This Row],[date]], "Mmm")</f>
        <v>Aug</v>
      </c>
      <c r="X6101">
        <f>VALUE(TEXT(sales_order1[[#This Row],[date]], "D"))</f>
        <v>22</v>
      </c>
      <c r="Y6101">
        <v>34</v>
      </c>
    </row>
    <row r="6102" spans="1:25" x14ac:dyDescent="0.25">
      <c r="A6102" s="1">
        <v>44795</v>
      </c>
      <c r="B6102">
        <v>71699</v>
      </c>
      <c r="C6102" t="s">
        <v>364</v>
      </c>
      <c r="D6102" t="str">
        <f>VLOOKUP(sales_order1[[#This Row],[itemCode]],product_details3!B:C,2,0)</f>
        <v>CLNO200</v>
      </c>
      <c r="E6102" t="s">
        <v>365</v>
      </c>
      <c r="F6102" t="s">
        <v>45</v>
      </c>
      <c r="G6102">
        <v>50</v>
      </c>
      <c r="H6102">
        <v>27.75</v>
      </c>
      <c r="I6102">
        <v>1387.5</v>
      </c>
      <c r="J6102">
        <v>11.25</v>
      </c>
      <c r="K6102">
        <v>562.5</v>
      </c>
      <c r="L6102">
        <v>16.5</v>
      </c>
      <c r="M6102">
        <v>0.59459459459459463</v>
      </c>
      <c r="N6102">
        <v>825</v>
      </c>
      <c r="O6102" t="s">
        <v>231</v>
      </c>
      <c r="P6102" t="s">
        <v>232</v>
      </c>
      <c r="Q6102" t="s">
        <v>119</v>
      </c>
      <c r="R6102" t="s">
        <v>40</v>
      </c>
      <c r="S6102" t="s">
        <v>233</v>
      </c>
      <c r="T6102" t="s">
        <v>234</v>
      </c>
      <c r="U6102" t="s">
        <v>1190</v>
      </c>
      <c r="V6102">
        <f>YEAR(sales_order1[[#This Row],[date]])</f>
        <v>2022</v>
      </c>
      <c r="W6102" t="str">
        <f>TEXT(sales_order1[[#This Row],[date]], "Mmm")</f>
        <v>Aug</v>
      </c>
      <c r="X6102">
        <f>VALUE(TEXT(sales_order1[[#This Row],[date]], "D"))</f>
        <v>22</v>
      </c>
      <c r="Y6102">
        <v>34</v>
      </c>
    </row>
    <row r="6103" spans="1:25" x14ac:dyDescent="0.25">
      <c r="A6103" s="1">
        <v>44795</v>
      </c>
      <c r="B6103">
        <v>71700</v>
      </c>
      <c r="C6103" t="s">
        <v>86</v>
      </c>
      <c r="D6103" t="str">
        <f>VLOOKUP(sales_order1[[#This Row],[itemCode]],product_details3!B:C,2,0)</f>
        <v>SRMH30</v>
      </c>
      <c r="E6103" t="s">
        <v>87</v>
      </c>
      <c r="F6103" t="s">
        <v>30</v>
      </c>
      <c r="G6103">
        <v>300</v>
      </c>
      <c r="H6103">
        <v>21</v>
      </c>
      <c r="I6103">
        <v>6300</v>
      </c>
      <c r="J6103">
        <v>6.6</v>
      </c>
      <c r="K6103">
        <v>1980</v>
      </c>
      <c r="L6103">
        <v>14.4</v>
      </c>
      <c r="M6103">
        <v>0.68571428571428572</v>
      </c>
      <c r="N6103">
        <v>4320</v>
      </c>
      <c r="O6103" t="s">
        <v>736</v>
      </c>
      <c r="P6103" t="s">
        <v>737</v>
      </c>
      <c r="Q6103" t="s">
        <v>132</v>
      </c>
      <c r="R6103" t="s">
        <v>56</v>
      </c>
      <c r="S6103" t="s">
        <v>133</v>
      </c>
      <c r="T6103" t="s">
        <v>642</v>
      </c>
      <c r="U6103" t="s">
        <v>1191</v>
      </c>
      <c r="V6103">
        <f>YEAR(sales_order1[[#This Row],[date]])</f>
        <v>2022</v>
      </c>
      <c r="W6103" t="str">
        <f>TEXT(sales_order1[[#This Row],[date]], "Mmm")</f>
        <v>Aug</v>
      </c>
      <c r="X6103">
        <f>VALUE(TEXT(sales_order1[[#This Row],[date]], "D"))</f>
        <v>22</v>
      </c>
      <c r="Y6103">
        <v>34</v>
      </c>
    </row>
    <row r="6104" spans="1:25" x14ac:dyDescent="0.25">
      <c r="A6104" s="1">
        <v>44795</v>
      </c>
      <c r="B6104">
        <v>71701</v>
      </c>
      <c r="C6104" t="s">
        <v>325</v>
      </c>
      <c r="D6104" t="str">
        <f>VLOOKUP(sales_order1[[#This Row],[itemCode]],product_details3!B:C,2,0)</f>
        <v>EXFG100</v>
      </c>
      <c r="E6104" t="s">
        <v>326</v>
      </c>
      <c r="F6104" t="s">
        <v>183</v>
      </c>
      <c r="G6104">
        <v>100</v>
      </c>
      <c r="H6104">
        <v>20.75</v>
      </c>
      <c r="I6104">
        <v>2075</v>
      </c>
      <c r="J6104">
        <v>7.45</v>
      </c>
      <c r="K6104">
        <v>745</v>
      </c>
      <c r="L6104">
        <v>13.3</v>
      </c>
      <c r="M6104">
        <v>0.64096385542168677</v>
      </c>
      <c r="N6104">
        <v>1330</v>
      </c>
      <c r="O6104" t="s">
        <v>615</v>
      </c>
      <c r="P6104" t="s">
        <v>616</v>
      </c>
      <c r="Q6104" t="s">
        <v>77</v>
      </c>
      <c r="R6104" t="s">
        <v>72</v>
      </c>
      <c r="S6104" t="s">
        <v>425</v>
      </c>
      <c r="T6104" t="s">
        <v>617</v>
      </c>
      <c r="U6104" t="s">
        <v>1190</v>
      </c>
      <c r="V6104">
        <f>YEAR(sales_order1[[#This Row],[date]])</f>
        <v>2022</v>
      </c>
      <c r="W6104" t="str">
        <f>TEXT(sales_order1[[#This Row],[date]], "Mmm")</f>
        <v>Aug</v>
      </c>
      <c r="X6104">
        <f>VALUE(TEXT(sales_order1[[#This Row],[date]], "D"))</f>
        <v>22</v>
      </c>
      <c r="Y6104">
        <v>34</v>
      </c>
    </row>
    <row r="6105" spans="1:25" x14ac:dyDescent="0.25">
      <c r="A6105" s="1">
        <v>44795</v>
      </c>
      <c r="B6105">
        <v>71702</v>
      </c>
      <c r="C6105" t="s">
        <v>327</v>
      </c>
      <c r="D6105" t="str">
        <f>VLOOKUP(sales_order1[[#This Row],[itemCode]],product_details3!B:C,2,0)</f>
        <v>SCR50+50</v>
      </c>
      <c r="E6105" t="s">
        <v>328</v>
      </c>
      <c r="F6105" t="s">
        <v>61</v>
      </c>
      <c r="G6105">
        <v>100</v>
      </c>
      <c r="H6105">
        <v>15.75</v>
      </c>
      <c r="I6105">
        <v>1575</v>
      </c>
      <c r="J6105">
        <v>4.45</v>
      </c>
      <c r="K6105">
        <v>445</v>
      </c>
      <c r="L6105">
        <v>11.3</v>
      </c>
      <c r="M6105">
        <v>0.71746031746031746</v>
      </c>
      <c r="N6105">
        <v>1130</v>
      </c>
      <c r="O6105" t="s">
        <v>502</v>
      </c>
      <c r="P6105" t="s">
        <v>503</v>
      </c>
      <c r="Q6105" t="s">
        <v>218</v>
      </c>
      <c r="R6105" t="s">
        <v>40</v>
      </c>
      <c r="S6105" t="s">
        <v>219</v>
      </c>
      <c r="T6105" t="s">
        <v>504</v>
      </c>
      <c r="U6105" t="s">
        <v>1190</v>
      </c>
      <c r="V6105">
        <f>YEAR(sales_order1[[#This Row],[date]])</f>
        <v>2022</v>
      </c>
      <c r="W6105" t="str">
        <f>TEXT(sales_order1[[#This Row],[date]], "Mmm")</f>
        <v>Aug</v>
      </c>
      <c r="X6105">
        <f>VALUE(TEXT(sales_order1[[#This Row],[date]], "D"))</f>
        <v>22</v>
      </c>
      <c r="Y6105">
        <v>34</v>
      </c>
    </row>
    <row r="6106" spans="1:25" x14ac:dyDescent="0.25">
      <c r="A6106" s="1">
        <v>44795</v>
      </c>
      <c r="B6106">
        <v>71703</v>
      </c>
      <c r="C6106" t="s">
        <v>311</v>
      </c>
      <c r="D6106" t="str">
        <f>VLOOKUP(sales_order1[[#This Row],[itemCode]],product_details3!B:C,2,0)</f>
        <v>MSTH30</v>
      </c>
      <c r="E6106" t="s">
        <v>312</v>
      </c>
      <c r="F6106" t="s">
        <v>21</v>
      </c>
      <c r="G6106">
        <v>250</v>
      </c>
      <c r="H6106">
        <v>8.5</v>
      </c>
      <c r="I6106">
        <v>2125</v>
      </c>
      <c r="J6106">
        <v>3.3</v>
      </c>
      <c r="K6106">
        <v>825</v>
      </c>
      <c r="L6106">
        <v>5.2</v>
      </c>
      <c r="M6106">
        <v>0.61176470588235299</v>
      </c>
      <c r="N6106">
        <v>1300</v>
      </c>
      <c r="O6106" t="s">
        <v>22</v>
      </c>
      <c r="P6106" t="s">
        <v>23</v>
      </c>
      <c r="Q6106" t="s">
        <v>24</v>
      </c>
      <c r="R6106" t="s">
        <v>25</v>
      </c>
      <c r="S6106" t="s">
        <v>26</v>
      </c>
      <c r="T6106" t="s">
        <v>27</v>
      </c>
      <c r="U6106" t="s">
        <v>1191</v>
      </c>
      <c r="V6106">
        <f>YEAR(sales_order1[[#This Row],[date]])</f>
        <v>2022</v>
      </c>
      <c r="W6106" t="str">
        <f>TEXT(sales_order1[[#This Row],[date]], "Mmm")</f>
        <v>Aug</v>
      </c>
      <c r="X6106">
        <f>VALUE(TEXT(sales_order1[[#This Row],[date]], "D"))</f>
        <v>22</v>
      </c>
      <c r="Y6106">
        <v>34</v>
      </c>
    </row>
    <row r="6107" spans="1:25" x14ac:dyDescent="0.25">
      <c r="A6107" s="1">
        <v>44795</v>
      </c>
      <c r="B6107">
        <v>71704</v>
      </c>
      <c r="C6107" t="s">
        <v>86</v>
      </c>
      <c r="D6107" t="str">
        <f>VLOOKUP(sales_order1[[#This Row],[itemCode]],product_details3!B:C,2,0)</f>
        <v>SRMH30</v>
      </c>
      <c r="E6107" t="s">
        <v>87</v>
      </c>
      <c r="F6107" t="s">
        <v>30</v>
      </c>
      <c r="G6107">
        <v>150</v>
      </c>
      <c r="H6107">
        <v>21</v>
      </c>
      <c r="I6107">
        <v>3150</v>
      </c>
      <c r="J6107">
        <v>6.6</v>
      </c>
      <c r="K6107">
        <v>990</v>
      </c>
      <c r="L6107">
        <v>14.4</v>
      </c>
      <c r="M6107">
        <v>0.68571428571428572</v>
      </c>
      <c r="N6107">
        <v>2160</v>
      </c>
      <c r="O6107" t="s">
        <v>392</v>
      </c>
      <c r="P6107" t="s">
        <v>393</v>
      </c>
      <c r="Q6107" t="s">
        <v>264</v>
      </c>
      <c r="R6107" t="s">
        <v>56</v>
      </c>
      <c r="S6107" t="s">
        <v>133</v>
      </c>
      <c r="T6107" t="s">
        <v>394</v>
      </c>
      <c r="U6107" t="s">
        <v>1191</v>
      </c>
      <c r="V6107">
        <f>YEAR(sales_order1[[#This Row],[date]])</f>
        <v>2022</v>
      </c>
      <c r="W6107" t="str">
        <f>TEXT(sales_order1[[#This Row],[date]], "Mmm")</f>
        <v>Aug</v>
      </c>
      <c r="X6107">
        <f>VALUE(TEXT(sales_order1[[#This Row],[date]], "D"))</f>
        <v>22</v>
      </c>
      <c r="Y6107">
        <v>34</v>
      </c>
    </row>
    <row r="6108" spans="1:25" x14ac:dyDescent="0.25">
      <c r="A6108" s="1">
        <v>44795</v>
      </c>
      <c r="B6108">
        <v>71705</v>
      </c>
      <c r="C6108" t="s">
        <v>103</v>
      </c>
      <c r="D6108" t="str">
        <f>VLOOKUP(sales_order1[[#This Row],[itemCode]],product_details3!B:C,2,0)</f>
        <v>SCRT50</v>
      </c>
      <c r="E6108" t="s">
        <v>104</v>
      </c>
      <c r="F6108" t="s">
        <v>61</v>
      </c>
      <c r="G6108">
        <v>250</v>
      </c>
      <c r="H6108">
        <v>16.95</v>
      </c>
      <c r="I6108">
        <v>4237.5</v>
      </c>
      <c r="J6108">
        <v>5.2</v>
      </c>
      <c r="K6108">
        <v>1300</v>
      </c>
      <c r="L6108">
        <v>11.75</v>
      </c>
      <c r="M6108">
        <v>0.69321533923303835</v>
      </c>
      <c r="N6108">
        <v>2937.5</v>
      </c>
      <c r="O6108" t="s">
        <v>227</v>
      </c>
      <c r="P6108" t="s">
        <v>228</v>
      </c>
      <c r="Q6108" t="s">
        <v>64</v>
      </c>
      <c r="R6108" t="s">
        <v>40</v>
      </c>
      <c r="S6108" t="s">
        <v>229</v>
      </c>
      <c r="T6108" t="s">
        <v>230</v>
      </c>
      <c r="U6108" t="s">
        <v>1189</v>
      </c>
      <c r="V6108">
        <f>YEAR(sales_order1[[#This Row],[date]])</f>
        <v>2022</v>
      </c>
      <c r="W6108" t="str">
        <f>TEXT(sales_order1[[#This Row],[date]], "Mmm")</f>
        <v>Aug</v>
      </c>
      <c r="X6108">
        <f>VALUE(TEXT(sales_order1[[#This Row],[date]], "D"))</f>
        <v>22</v>
      </c>
      <c r="Y6108">
        <v>34</v>
      </c>
    </row>
    <row r="6109" spans="1:25" x14ac:dyDescent="0.25">
      <c r="A6109" s="1">
        <v>44795</v>
      </c>
      <c r="B6109">
        <v>71706</v>
      </c>
      <c r="C6109" t="s">
        <v>194</v>
      </c>
      <c r="D6109" t="str">
        <f>VLOOKUP(sales_order1[[#This Row],[itemCode]],product_details3!B:C,2,0)</f>
        <v>CLNG150</v>
      </c>
      <c r="E6109" t="s">
        <v>195</v>
      </c>
      <c r="F6109" t="s">
        <v>45</v>
      </c>
      <c r="G6109">
        <v>100</v>
      </c>
      <c r="H6109">
        <v>12.75</v>
      </c>
      <c r="I6109">
        <v>1275</v>
      </c>
      <c r="J6109">
        <v>4.45</v>
      </c>
      <c r="K6109">
        <v>445</v>
      </c>
      <c r="L6109">
        <v>8.3000000000000007</v>
      </c>
      <c r="M6109">
        <v>0.65098039215686276</v>
      </c>
      <c r="N6109">
        <v>830</v>
      </c>
      <c r="O6109" t="s">
        <v>891</v>
      </c>
      <c r="P6109" t="s">
        <v>892</v>
      </c>
      <c r="Q6109" t="s">
        <v>383</v>
      </c>
      <c r="R6109" t="s">
        <v>72</v>
      </c>
      <c r="S6109" t="s">
        <v>459</v>
      </c>
      <c r="T6109" t="s">
        <v>460</v>
      </c>
      <c r="U6109" t="s">
        <v>1188</v>
      </c>
      <c r="V6109">
        <f>YEAR(sales_order1[[#This Row],[date]])</f>
        <v>2022</v>
      </c>
      <c r="W6109" t="str">
        <f>TEXT(sales_order1[[#This Row],[date]], "Mmm")</f>
        <v>Aug</v>
      </c>
      <c r="X6109">
        <f>VALUE(TEXT(sales_order1[[#This Row],[date]], "D"))</f>
        <v>22</v>
      </c>
      <c r="Y6109">
        <v>34</v>
      </c>
    </row>
    <row r="6110" spans="1:25" x14ac:dyDescent="0.25">
      <c r="A6110" s="1">
        <v>44795</v>
      </c>
      <c r="B6110">
        <v>71707</v>
      </c>
      <c r="C6110" t="s">
        <v>122</v>
      </c>
      <c r="D6110" t="str">
        <f>VLOOKUP(sales_order1[[#This Row],[itemCode]],product_details3!B:C,2,0)</f>
        <v>TNRE150</v>
      </c>
      <c r="E6110" t="s">
        <v>123</v>
      </c>
      <c r="F6110" t="s">
        <v>124</v>
      </c>
      <c r="G6110">
        <v>250</v>
      </c>
      <c r="H6110">
        <v>16.95</v>
      </c>
      <c r="I6110">
        <v>4237.5</v>
      </c>
      <c r="J6110">
        <v>5.2</v>
      </c>
      <c r="K6110">
        <v>1300</v>
      </c>
      <c r="L6110">
        <v>11.75</v>
      </c>
      <c r="M6110">
        <v>0.69321533923303835</v>
      </c>
      <c r="N6110">
        <v>2937.5</v>
      </c>
      <c r="O6110" t="s">
        <v>62</v>
      </c>
      <c r="P6110" t="s">
        <v>63</v>
      </c>
      <c r="Q6110" t="s">
        <v>64</v>
      </c>
      <c r="R6110" t="s">
        <v>40</v>
      </c>
      <c r="S6110" t="s">
        <v>65</v>
      </c>
      <c r="T6110" t="s">
        <v>66</v>
      </c>
      <c r="U6110" t="s">
        <v>1190</v>
      </c>
      <c r="V6110">
        <f>YEAR(sales_order1[[#This Row],[date]])</f>
        <v>2022</v>
      </c>
      <c r="W6110" t="str">
        <f>TEXT(sales_order1[[#This Row],[date]], "Mmm")</f>
        <v>Aug</v>
      </c>
      <c r="X6110">
        <f>VALUE(TEXT(sales_order1[[#This Row],[date]], "D"))</f>
        <v>22</v>
      </c>
      <c r="Y6110">
        <v>34</v>
      </c>
    </row>
    <row r="6111" spans="1:25" x14ac:dyDescent="0.25">
      <c r="A6111" s="1">
        <v>44795</v>
      </c>
      <c r="B6111">
        <v>71708</v>
      </c>
      <c r="C6111" t="s">
        <v>329</v>
      </c>
      <c r="D6111" t="str">
        <f>VLOOKUP(sales_order1[[#This Row],[itemCode]],product_details3!B:C,2,0)</f>
        <v>TNRS150</v>
      </c>
      <c r="E6111" t="s">
        <v>330</v>
      </c>
      <c r="F6111" t="s">
        <v>124</v>
      </c>
      <c r="G6111">
        <v>200</v>
      </c>
      <c r="H6111">
        <v>19.649999999999999</v>
      </c>
      <c r="I6111">
        <v>3930</v>
      </c>
      <c r="J6111">
        <v>6.55</v>
      </c>
      <c r="K6111">
        <v>1310</v>
      </c>
      <c r="L6111">
        <v>13.1</v>
      </c>
      <c r="M6111">
        <v>0.66666666666666663</v>
      </c>
      <c r="N6111">
        <v>2620</v>
      </c>
      <c r="O6111" t="s">
        <v>556</v>
      </c>
      <c r="P6111" t="s">
        <v>557</v>
      </c>
      <c r="Q6111" t="s">
        <v>213</v>
      </c>
      <c r="R6111" t="s">
        <v>25</v>
      </c>
      <c r="S6111" t="s">
        <v>402</v>
      </c>
      <c r="T6111" t="s">
        <v>558</v>
      </c>
      <c r="U6111" t="s">
        <v>1191</v>
      </c>
      <c r="V6111">
        <f>YEAR(sales_order1[[#This Row],[date]])</f>
        <v>2022</v>
      </c>
      <c r="W6111" t="str">
        <f>TEXT(sales_order1[[#This Row],[date]], "Mmm")</f>
        <v>Aug</v>
      </c>
      <c r="X6111">
        <f>VALUE(TEXT(sales_order1[[#This Row],[date]], "D"))</f>
        <v>22</v>
      </c>
      <c r="Y6111">
        <v>34</v>
      </c>
    </row>
    <row r="6112" spans="1:25" x14ac:dyDescent="0.25">
      <c r="A6112" s="1">
        <v>44796</v>
      </c>
      <c r="B6112">
        <v>71709</v>
      </c>
      <c r="C6112" t="s">
        <v>86</v>
      </c>
      <c r="D6112" t="str">
        <f>VLOOKUP(sales_order1[[#This Row],[itemCode]],product_details3!B:C,2,0)</f>
        <v>SRMH30</v>
      </c>
      <c r="E6112" t="s">
        <v>87</v>
      </c>
      <c r="F6112" t="s">
        <v>30</v>
      </c>
      <c r="G6112">
        <v>250</v>
      </c>
      <c r="H6112">
        <v>21</v>
      </c>
      <c r="I6112">
        <v>5250</v>
      </c>
      <c r="J6112">
        <v>6.6</v>
      </c>
      <c r="K6112">
        <v>1650</v>
      </c>
      <c r="L6112">
        <v>14.4</v>
      </c>
      <c r="M6112">
        <v>0.68571428571428572</v>
      </c>
      <c r="N6112">
        <v>3600</v>
      </c>
      <c r="O6112" t="s">
        <v>248</v>
      </c>
      <c r="P6112" t="s">
        <v>249</v>
      </c>
      <c r="Q6112" t="s">
        <v>191</v>
      </c>
      <c r="R6112" t="s">
        <v>56</v>
      </c>
      <c r="S6112" t="s">
        <v>192</v>
      </c>
      <c r="T6112" t="s">
        <v>250</v>
      </c>
      <c r="U6112" t="s">
        <v>1191</v>
      </c>
      <c r="V6112">
        <f>YEAR(sales_order1[[#This Row],[date]])</f>
        <v>2022</v>
      </c>
      <c r="W6112" t="str">
        <f>TEXT(sales_order1[[#This Row],[date]], "Mmm")</f>
        <v>Aug</v>
      </c>
      <c r="X6112">
        <f>VALUE(TEXT(sales_order1[[#This Row],[date]], "D"))</f>
        <v>23</v>
      </c>
      <c r="Y6112">
        <v>34</v>
      </c>
    </row>
    <row r="6113" spans="1:25" x14ac:dyDescent="0.25">
      <c r="A6113" s="1">
        <v>44796</v>
      </c>
      <c r="B6113">
        <v>71710</v>
      </c>
      <c r="C6113" t="s">
        <v>51</v>
      </c>
      <c r="D6113" t="str">
        <f>VLOOKUP(sales_order1[[#This Row],[itemCode]],product_details3!B:C,2,0)</f>
        <v>MSTH50</v>
      </c>
      <c r="E6113" t="s">
        <v>52</v>
      </c>
      <c r="F6113" t="s">
        <v>21</v>
      </c>
      <c r="G6113">
        <v>200</v>
      </c>
      <c r="H6113">
        <v>15.75</v>
      </c>
      <c r="I6113">
        <v>3150</v>
      </c>
      <c r="J6113">
        <v>4.45</v>
      </c>
      <c r="K6113">
        <v>890</v>
      </c>
      <c r="L6113">
        <v>11.3</v>
      </c>
      <c r="M6113">
        <v>0.71746031746031746</v>
      </c>
      <c r="N6113">
        <v>2260</v>
      </c>
      <c r="O6113" t="s">
        <v>612</v>
      </c>
      <c r="P6113" t="s">
        <v>613</v>
      </c>
      <c r="Q6113" t="s">
        <v>48</v>
      </c>
      <c r="R6113" t="s">
        <v>25</v>
      </c>
      <c r="S6113" t="s">
        <v>49</v>
      </c>
      <c r="T6113" t="s">
        <v>614</v>
      </c>
      <c r="U6113" t="s">
        <v>1191</v>
      </c>
      <c r="V6113">
        <f>YEAR(sales_order1[[#This Row],[date]])</f>
        <v>2022</v>
      </c>
      <c r="W6113" t="str">
        <f>TEXT(sales_order1[[#This Row],[date]], "Mmm")</f>
        <v>Aug</v>
      </c>
      <c r="X6113">
        <f>VALUE(TEXT(sales_order1[[#This Row],[date]], "D"))</f>
        <v>23</v>
      </c>
      <c r="Y6113">
        <v>34</v>
      </c>
    </row>
    <row r="6114" spans="1:25" x14ac:dyDescent="0.25">
      <c r="A6114" s="1">
        <v>44796</v>
      </c>
      <c r="B6114">
        <v>71711</v>
      </c>
      <c r="C6114" t="s">
        <v>103</v>
      </c>
      <c r="D6114" t="str">
        <f>VLOOKUP(sales_order1[[#This Row],[itemCode]],product_details3!B:C,2,0)</f>
        <v>SCRT50</v>
      </c>
      <c r="E6114" t="s">
        <v>104</v>
      </c>
      <c r="F6114" t="s">
        <v>61</v>
      </c>
      <c r="G6114">
        <v>450</v>
      </c>
      <c r="H6114">
        <v>16.95</v>
      </c>
      <c r="I6114">
        <v>7627.5</v>
      </c>
      <c r="J6114">
        <v>5.2</v>
      </c>
      <c r="K6114">
        <v>2340</v>
      </c>
      <c r="L6114">
        <v>11.75</v>
      </c>
      <c r="M6114">
        <v>0.69321533923303835</v>
      </c>
      <c r="N6114">
        <v>5287.5</v>
      </c>
      <c r="O6114" t="s">
        <v>508</v>
      </c>
      <c r="P6114" t="s">
        <v>509</v>
      </c>
      <c r="Q6114" t="s">
        <v>55</v>
      </c>
      <c r="R6114" t="s">
        <v>56</v>
      </c>
      <c r="S6114" t="s">
        <v>225</v>
      </c>
      <c r="T6114" t="s">
        <v>510</v>
      </c>
      <c r="U6114" t="s">
        <v>1191</v>
      </c>
      <c r="V6114">
        <f>YEAR(sales_order1[[#This Row],[date]])</f>
        <v>2022</v>
      </c>
      <c r="W6114" t="str">
        <f>TEXT(sales_order1[[#This Row],[date]], "Mmm")</f>
        <v>Aug</v>
      </c>
      <c r="X6114">
        <f>VALUE(TEXT(sales_order1[[#This Row],[date]], "D"))</f>
        <v>23</v>
      </c>
      <c r="Y6114">
        <v>34</v>
      </c>
    </row>
    <row r="6115" spans="1:25" x14ac:dyDescent="0.25">
      <c r="A6115" s="1">
        <v>44796</v>
      </c>
      <c r="B6115">
        <v>71712</v>
      </c>
      <c r="C6115" t="s">
        <v>142</v>
      </c>
      <c r="D6115" t="str">
        <f>VLOOKUP(sales_order1[[#This Row],[itemCode]],product_details3!B:C,2,0)</f>
        <v>SRMC50</v>
      </c>
      <c r="E6115" t="s">
        <v>143</v>
      </c>
      <c r="F6115" t="s">
        <v>30</v>
      </c>
      <c r="G6115">
        <v>300</v>
      </c>
      <c r="H6115">
        <v>33.25</v>
      </c>
      <c r="I6115">
        <v>9975</v>
      </c>
      <c r="J6115">
        <v>12</v>
      </c>
      <c r="K6115">
        <v>3600</v>
      </c>
      <c r="L6115">
        <v>21.25</v>
      </c>
      <c r="M6115">
        <v>0.63909774436090228</v>
      </c>
      <c r="N6115">
        <v>6375</v>
      </c>
      <c r="O6115" t="s">
        <v>130</v>
      </c>
      <c r="P6115" t="s">
        <v>131</v>
      </c>
      <c r="Q6115" t="s">
        <v>132</v>
      </c>
      <c r="R6115" t="s">
        <v>56</v>
      </c>
      <c r="S6115" t="s">
        <v>133</v>
      </c>
      <c r="T6115" t="s">
        <v>134</v>
      </c>
      <c r="U6115" t="s">
        <v>1191</v>
      </c>
      <c r="V6115">
        <f>YEAR(sales_order1[[#This Row],[date]])</f>
        <v>2022</v>
      </c>
      <c r="W6115" t="str">
        <f>TEXT(sales_order1[[#This Row],[date]], "Mmm")</f>
        <v>Aug</v>
      </c>
      <c r="X6115">
        <f>VALUE(TEXT(sales_order1[[#This Row],[date]], "D"))</f>
        <v>23</v>
      </c>
      <c r="Y6115">
        <v>34</v>
      </c>
    </row>
    <row r="6116" spans="1:25" x14ac:dyDescent="0.25">
      <c r="A6116" s="1">
        <v>44796</v>
      </c>
      <c r="B6116">
        <v>71713</v>
      </c>
      <c r="C6116" t="s">
        <v>337</v>
      </c>
      <c r="D6116" t="str">
        <f>VLOOKUP(sales_order1[[#This Row],[itemCode]],product_details3!B:C,2,0)</f>
        <v>MKRO100</v>
      </c>
      <c r="E6116" t="s">
        <v>338</v>
      </c>
      <c r="F6116" t="s">
        <v>151</v>
      </c>
      <c r="G6116">
        <v>250</v>
      </c>
      <c r="H6116">
        <v>6.3</v>
      </c>
      <c r="I6116">
        <v>1575</v>
      </c>
      <c r="J6116">
        <v>2.8</v>
      </c>
      <c r="K6116">
        <v>700</v>
      </c>
      <c r="L6116">
        <v>3.5</v>
      </c>
      <c r="M6116">
        <v>0.55555555555555558</v>
      </c>
      <c r="N6116">
        <v>875</v>
      </c>
      <c r="O6116" t="s">
        <v>528</v>
      </c>
      <c r="P6116" t="s">
        <v>529</v>
      </c>
      <c r="Q6116" t="s">
        <v>132</v>
      </c>
      <c r="R6116" t="s">
        <v>56</v>
      </c>
      <c r="S6116" t="s">
        <v>133</v>
      </c>
      <c r="T6116" t="s">
        <v>530</v>
      </c>
      <c r="U6116" t="s">
        <v>1191</v>
      </c>
      <c r="V6116">
        <f>YEAR(sales_order1[[#This Row],[date]])</f>
        <v>2022</v>
      </c>
      <c r="W6116" t="str">
        <f>TEXT(sales_order1[[#This Row],[date]], "Mmm")</f>
        <v>Aug</v>
      </c>
      <c r="X6116">
        <f>VALUE(TEXT(sales_order1[[#This Row],[date]], "D"))</f>
        <v>23</v>
      </c>
      <c r="Y6116">
        <v>34</v>
      </c>
    </row>
    <row r="6117" spans="1:25" x14ac:dyDescent="0.25">
      <c r="A6117" s="1">
        <v>44796</v>
      </c>
      <c r="B6117">
        <v>71714</v>
      </c>
      <c r="C6117" t="s">
        <v>194</v>
      </c>
      <c r="D6117" t="str">
        <f>VLOOKUP(sales_order1[[#This Row],[itemCode]],product_details3!B:C,2,0)</f>
        <v>CLNG150</v>
      </c>
      <c r="E6117" t="s">
        <v>195</v>
      </c>
      <c r="F6117" t="s">
        <v>45</v>
      </c>
      <c r="G6117">
        <v>200</v>
      </c>
      <c r="H6117">
        <v>12.75</v>
      </c>
      <c r="I6117">
        <v>2550</v>
      </c>
      <c r="J6117">
        <v>4.45</v>
      </c>
      <c r="K6117">
        <v>890</v>
      </c>
      <c r="L6117">
        <v>8.3000000000000007</v>
      </c>
      <c r="M6117">
        <v>0.65098039215686276</v>
      </c>
      <c r="N6117">
        <v>1660</v>
      </c>
      <c r="O6117" t="s">
        <v>901</v>
      </c>
      <c r="P6117" t="s">
        <v>902</v>
      </c>
      <c r="Q6117" t="s">
        <v>39</v>
      </c>
      <c r="R6117" t="s">
        <v>40</v>
      </c>
      <c r="S6117" t="s">
        <v>41</v>
      </c>
      <c r="T6117" t="s">
        <v>278</v>
      </c>
      <c r="U6117" t="s">
        <v>1188</v>
      </c>
      <c r="V6117">
        <f>YEAR(sales_order1[[#This Row],[date]])</f>
        <v>2022</v>
      </c>
      <c r="W6117" t="str">
        <f>TEXT(sales_order1[[#This Row],[date]], "Mmm")</f>
        <v>Aug</v>
      </c>
      <c r="X6117">
        <f>VALUE(TEXT(sales_order1[[#This Row],[date]], "D"))</f>
        <v>23</v>
      </c>
      <c r="Y6117">
        <v>34</v>
      </c>
    </row>
    <row r="6118" spans="1:25" x14ac:dyDescent="0.25">
      <c r="A6118" s="1">
        <v>44796</v>
      </c>
      <c r="B6118">
        <v>71715</v>
      </c>
      <c r="C6118" t="s">
        <v>43</v>
      </c>
      <c r="D6118" t="str">
        <f>VLOOKUP(sales_order1[[#This Row],[itemCode]],product_details3!B:C,2,0)</f>
        <v>CLNG200</v>
      </c>
      <c r="E6118" t="s">
        <v>44</v>
      </c>
      <c r="F6118" t="s">
        <v>45</v>
      </c>
      <c r="G6118">
        <v>200</v>
      </c>
      <c r="H6118">
        <v>21.25</v>
      </c>
      <c r="I6118">
        <v>4250</v>
      </c>
      <c r="J6118">
        <v>7.75</v>
      </c>
      <c r="K6118">
        <v>1550</v>
      </c>
      <c r="L6118">
        <v>13.5</v>
      </c>
      <c r="M6118">
        <v>0.63529411764705879</v>
      </c>
      <c r="N6118">
        <v>2700</v>
      </c>
      <c r="O6118" t="s">
        <v>897</v>
      </c>
      <c r="P6118" t="s">
        <v>898</v>
      </c>
      <c r="Q6118" t="s">
        <v>132</v>
      </c>
      <c r="R6118" t="s">
        <v>56</v>
      </c>
      <c r="S6118" t="s">
        <v>133</v>
      </c>
      <c r="T6118" t="s">
        <v>275</v>
      </c>
      <c r="U6118" t="s">
        <v>1191</v>
      </c>
      <c r="V6118">
        <f>YEAR(sales_order1[[#This Row],[date]])</f>
        <v>2022</v>
      </c>
      <c r="W6118" t="str">
        <f>TEXT(sales_order1[[#This Row],[date]], "Mmm")</f>
        <v>Aug</v>
      </c>
      <c r="X6118">
        <f>VALUE(TEXT(sales_order1[[#This Row],[date]], "D"))</f>
        <v>23</v>
      </c>
      <c r="Y6118">
        <v>34</v>
      </c>
    </row>
    <row r="6119" spans="1:25" x14ac:dyDescent="0.25">
      <c r="A6119" s="1">
        <v>44796</v>
      </c>
      <c r="B6119">
        <v>71716</v>
      </c>
      <c r="C6119" t="s">
        <v>156</v>
      </c>
      <c r="D6119" t="str">
        <f>VLOOKUP(sales_order1[[#This Row],[itemCode]],product_details3!B:C,2,0)</f>
        <v>SCRT30</v>
      </c>
      <c r="E6119" t="s">
        <v>157</v>
      </c>
      <c r="F6119" t="s">
        <v>61</v>
      </c>
      <c r="G6119">
        <v>300</v>
      </c>
      <c r="H6119">
        <v>11.3</v>
      </c>
      <c r="I6119">
        <v>3390</v>
      </c>
      <c r="J6119">
        <v>3.8</v>
      </c>
      <c r="K6119">
        <v>1140</v>
      </c>
      <c r="L6119">
        <v>7.5</v>
      </c>
      <c r="M6119">
        <v>0.66371681415929207</v>
      </c>
      <c r="N6119">
        <v>2250</v>
      </c>
      <c r="O6119" t="s">
        <v>341</v>
      </c>
      <c r="P6119" t="s">
        <v>342</v>
      </c>
      <c r="Q6119" t="s">
        <v>146</v>
      </c>
      <c r="R6119" t="s">
        <v>112</v>
      </c>
      <c r="S6119" t="s">
        <v>343</v>
      </c>
      <c r="T6119" t="s">
        <v>95</v>
      </c>
      <c r="U6119" t="s">
        <v>1190</v>
      </c>
      <c r="V6119">
        <f>YEAR(sales_order1[[#This Row],[date]])</f>
        <v>2022</v>
      </c>
      <c r="W6119" t="str">
        <f>TEXT(sales_order1[[#This Row],[date]], "Mmm")</f>
        <v>Aug</v>
      </c>
      <c r="X6119">
        <f>VALUE(TEXT(sales_order1[[#This Row],[date]], "D"))</f>
        <v>23</v>
      </c>
      <c r="Y6119">
        <v>34</v>
      </c>
    </row>
    <row r="6120" spans="1:25" x14ac:dyDescent="0.25">
      <c r="A6120" s="1">
        <v>44796</v>
      </c>
      <c r="B6120">
        <v>71717</v>
      </c>
      <c r="C6120" t="s">
        <v>86</v>
      </c>
      <c r="D6120" t="str">
        <f>VLOOKUP(sales_order1[[#This Row],[itemCode]],product_details3!B:C,2,0)</f>
        <v>SRMH30</v>
      </c>
      <c r="E6120" t="s">
        <v>87</v>
      </c>
      <c r="F6120" t="s">
        <v>30</v>
      </c>
      <c r="G6120">
        <v>150</v>
      </c>
      <c r="H6120">
        <v>21</v>
      </c>
      <c r="I6120">
        <v>3150</v>
      </c>
      <c r="J6120">
        <v>6.6</v>
      </c>
      <c r="K6120">
        <v>990</v>
      </c>
      <c r="L6120">
        <v>14.4</v>
      </c>
      <c r="M6120">
        <v>0.68571428571428572</v>
      </c>
      <c r="N6120">
        <v>2160</v>
      </c>
      <c r="O6120" t="s">
        <v>761</v>
      </c>
      <c r="P6120" t="s">
        <v>762</v>
      </c>
      <c r="Q6120" t="s">
        <v>24</v>
      </c>
      <c r="R6120" t="s">
        <v>25</v>
      </c>
      <c r="S6120" t="s">
        <v>33</v>
      </c>
      <c r="T6120" t="s">
        <v>705</v>
      </c>
      <c r="U6120" t="s">
        <v>1191</v>
      </c>
      <c r="V6120">
        <f>YEAR(sales_order1[[#This Row],[date]])</f>
        <v>2022</v>
      </c>
      <c r="W6120" t="str">
        <f>TEXT(sales_order1[[#This Row],[date]], "Mmm")</f>
        <v>Aug</v>
      </c>
      <c r="X6120">
        <f>VALUE(TEXT(sales_order1[[#This Row],[date]], "D"))</f>
        <v>23</v>
      </c>
      <c r="Y6120">
        <v>34</v>
      </c>
    </row>
    <row r="6121" spans="1:25" x14ac:dyDescent="0.25">
      <c r="A6121" s="1">
        <v>44796</v>
      </c>
      <c r="B6121">
        <v>71718</v>
      </c>
      <c r="C6121" t="s">
        <v>194</v>
      </c>
      <c r="D6121" t="str">
        <f>VLOOKUP(sales_order1[[#This Row],[itemCode]],product_details3!B:C,2,0)</f>
        <v>CLNG150</v>
      </c>
      <c r="E6121" t="s">
        <v>195</v>
      </c>
      <c r="F6121" t="s">
        <v>45</v>
      </c>
      <c r="G6121">
        <v>200</v>
      </c>
      <c r="H6121">
        <v>12.75</v>
      </c>
      <c r="I6121">
        <v>2550</v>
      </c>
      <c r="J6121">
        <v>4.45</v>
      </c>
      <c r="K6121">
        <v>890</v>
      </c>
      <c r="L6121">
        <v>8.3000000000000007</v>
      </c>
      <c r="M6121">
        <v>0.65098039215686276</v>
      </c>
      <c r="N6121">
        <v>1660</v>
      </c>
      <c r="O6121" t="s">
        <v>467</v>
      </c>
      <c r="P6121" t="s">
        <v>468</v>
      </c>
      <c r="Q6121" t="s">
        <v>39</v>
      </c>
      <c r="R6121" t="s">
        <v>40</v>
      </c>
      <c r="S6121" t="s">
        <v>41</v>
      </c>
      <c r="T6121" t="s">
        <v>174</v>
      </c>
      <c r="U6121" t="s">
        <v>1188</v>
      </c>
      <c r="V6121">
        <f>YEAR(sales_order1[[#This Row],[date]])</f>
        <v>2022</v>
      </c>
      <c r="W6121" t="str">
        <f>TEXT(sales_order1[[#This Row],[date]], "Mmm")</f>
        <v>Aug</v>
      </c>
      <c r="X6121">
        <f>VALUE(TEXT(sales_order1[[#This Row],[date]], "D"))</f>
        <v>23</v>
      </c>
      <c r="Y6121">
        <v>34</v>
      </c>
    </row>
    <row r="6122" spans="1:25" x14ac:dyDescent="0.25">
      <c r="A6122" s="1">
        <v>44797</v>
      </c>
      <c r="B6122">
        <v>71719</v>
      </c>
      <c r="C6122" t="s">
        <v>35</v>
      </c>
      <c r="D6122" t="str">
        <f>VLOOKUP(sales_order1[[#This Row],[itemCode]],product_details3!B:C,2,0)</f>
        <v>SRMA30</v>
      </c>
      <c r="E6122" t="s">
        <v>36</v>
      </c>
      <c r="F6122" t="s">
        <v>30</v>
      </c>
      <c r="G6122">
        <v>250</v>
      </c>
      <c r="H6122">
        <v>26.2</v>
      </c>
      <c r="I6122">
        <v>6550</v>
      </c>
      <c r="J6122">
        <v>9.4</v>
      </c>
      <c r="K6122">
        <v>2350</v>
      </c>
      <c r="L6122">
        <v>16.8</v>
      </c>
      <c r="M6122">
        <v>0.6412213740458016</v>
      </c>
      <c r="N6122">
        <v>4200</v>
      </c>
      <c r="O6122" t="s">
        <v>269</v>
      </c>
      <c r="P6122" t="s">
        <v>270</v>
      </c>
      <c r="Q6122" t="s">
        <v>271</v>
      </c>
      <c r="R6122" t="s">
        <v>56</v>
      </c>
      <c r="S6122" t="s">
        <v>192</v>
      </c>
      <c r="T6122" t="s">
        <v>272</v>
      </c>
      <c r="U6122" t="s">
        <v>1191</v>
      </c>
      <c r="V6122">
        <f>YEAR(sales_order1[[#This Row],[date]])</f>
        <v>2022</v>
      </c>
      <c r="W6122" t="str">
        <f>TEXT(sales_order1[[#This Row],[date]], "Mmm")</f>
        <v>Aug</v>
      </c>
      <c r="X6122">
        <f>VALUE(TEXT(sales_order1[[#This Row],[date]], "D"))</f>
        <v>24</v>
      </c>
      <c r="Y6122">
        <v>34</v>
      </c>
    </row>
    <row r="6123" spans="1:25" x14ac:dyDescent="0.25">
      <c r="A6123" s="1">
        <v>44797</v>
      </c>
      <c r="B6123">
        <v>71720</v>
      </c>
      <c r="C6123" t="s">
        <v>115</v>
      </c>
      <c r="D6123" t="str">
        <f>VLOOKUP(sales_order1[[#This Row],[itemCode]],product_details3!B:C,2,0)</f>
        <v>SCRS30100</v>
      </c>
      <c r="E6123" t="s">
        <v>116</v>
      </c>
      <c r="F6123" t="s">
        <v>61</v>
      </c>
      <c r="G6123">
        <v>100</v>
      </c>
      <c r="H6123">
        <v>32.75</v>
      </c>
      <c r="I6123">
        <v>3275</v>
      </c>
      <c r="J6123">
        <v>11.25</v>
      </c>
      <c r="K6123">
        <v>1125</v>
      </c>
      <c r="L6123">
        <v>21.5</v>
      </c>
      <c r="M6123">
        <v>0.65648854961832059</v>
      </c>
      <c r="N6123">
        <v>2150</v>
      </c>
      <c r="O6123" t="s">
        <v>793</v>
      </c>
      <c r="P6123" t="s">
        <v>794</v>
      </c>
      <c r="Q6123" t="s">
        <v>107</v>
      </c>
      <c r="R6123" t="s">
        <v>40</v>
      </c>
      <c r="S6123" t="s">
        <v>101</v>
      </c>
      <c r="T6123" t="s">
        <v>795</v>
      </c>
      <c r="U6123" t="s">
        <v>1190</v>
      </c>
      <c r="V6123">
        <f>YEAR(sales_order1[[#This Row],[date]])</f>
        <v>2022</v>
      </c>
      <c r="W6123" t="str">
        <f>TEXT(sales_order1[[#This Row],[date]], "Mmm")</f>
        <v>Aug</v>
      </c>
      <c r="X6123">
        <f>VALUE(TEXT(sales_order1[[#This Row],[date]], "D"))</f>
        <v>24</v>
      </c>
      <c r="Y6123">
        <v>34</v>
      </c>
    </row>
    <row r="6124" spans="1:25" x14ac:dyDescent="0.25">
      <c r="A6124" s="1">
        <v>44797</v>
      </c>
      <c r="B6124">
        <v>71721</v>
      </c>
      <c r="C6124" t="s">
        <v>320</v>
      </c>
      <c r="D6124" t="str">
        <f>VLOOKUP(sales_order1[[#This Row],[itemCode]],product_details3!B:C,2,0)</f>
        <v>SCR50+100</v>
      </c>
      <c r="E6124" t="s">
        <v>321</v>
      </c>
      <c r="F6124" t="s">
        <v>61</v>
      </c>
      <c r="G6124">
        <v>200</v>
      </c>
      <c r="H6124">
        <v>26.25</v>
      </c>
      <c r="I6124">
        <v>5250</v>
      </c>
      <c r="J6124">
        <v>7.75</v>
      </c>
      <c r="K6124">
        <v>1550</v>
      </c>
      <c r="L6124">
        <v>18.5</v>
      </c>
      <c r="M6124">
        <v>0.70476190476190481</v>
      </c>
      <c r="N6124">
        <v>3700</v>
      </c>
      <c r="O6124" t="s">
        <v>691</v>
      </c>
      <c r="P6124" t="s">
        <v>692</v>
      </c>
      <c r="Q6124" t="s">
        <v>160</v>
      </c>
      <c r="R6124" t="s">
        <v>112</v>
      </c>
      <c r="S6124" t="s">
        <v>297</v>
      </c>
      <c r="T6124" t="s">
        <v>693</v>
      </c>
      <c r="U6124" t="s">
        <v>1189</v>
      </c>
      <c r="V6124">
        <f>YEAR(sales_order1[[#This Row],[date]])</f>
        <v>2022</v>
      </c>
      <c r="W6124" t="str">
        <f>TEXT(sales_order1[[#This Row],[date]], "Mmm")</f>
        <v>Aug</v>
      </c>
      <c r="X6124">
        <f>VALUE(TEXT(sales_order1[[#This Row],[date]], "D"))</f>
        <v>24</v>
      </c>
      <c r="Y6124">
        <v>34</v>
      </c>
    </row>
    <row r="6125" spans="1:25" x14ac:dyDescent="0.25">
      <c r="A6125" s="1">
        <v>44797</v>
      </c>
      <c r="B6125">
        <v>71722</v>
      </c>
      <c r="C6125" t="s">
        <v>194</v>
      </c>
      <c r="D6125" t="str">
        <f>VLOOKUP(sales_order1[[#This Row],[itemCode]],product_details3!B:C,2,0)</f>
        <v>CLNG150</v>
      </c>
      <c r="E6125" t="s">
        <v>195</v>
      </c>
      <c r="F6125" t="s">
        <v>45</v>
      </c>
      <c r="G6125">
        <v>50</v>
      </c>
      <c r="H6125">
        <v>12.75</v>
      </c>
      <c r="I6125">
        <v>637.5</v>
      </c>
      <c r="J6125">
        <v>4.45</v>
      </c>
      <c r="K6125">
        <v>222.5</v>
      </c>
      <c r="L6125">
        <v>8.3000000000000007</v>
      </c>
      <c r="M6125">
        <v>0.65098039215686276</v>
      </c>
      <c r="N6125">
        <v>415</v>
      </c>
      <c r="O6125" t="s">
        <v>163</v>
      </c>
      <c r="P6125" t="s">
        <v>164</v>
      </c>
      <c r="Q6125" t="s">
        <v>146</v>
      </c>
      <c r="R6125" t="s">
        <v>112</v>
      </c>
      <c r="S6125" t="s">
        <v>165</v>
      </c>
      <c r="T6125" t="s">
        <v>166</v>
      </c>
      <c r="U6125" t="s">
        <v>1189</v>
      </c>
      <c r="V6125">
        <f>YEAR(sales_order1[[#This Row],[date]])</f>
        <v>2022</v>
      </c>
      <c r="W6125" t="str">
        <f>TEXT(sales_order1[[#This Row],[date]], "Mmm")</f>
        <v>Aug</v>
      </c>
      <c r="X6125">
        <f>VALUE(TEXT(sales_order1[[#This Row],[date]], "D"))</f>
        <v>24</v>
      </c>
      <c r="Y6125">
        <v>34</v>
      </c>
    </row>
    <row r="6126" spans="1:25" x14ac:dyDescent="0.25">
      <c r="A6126" s="1">
        <v>44797</v>
      </c>
      <c r="B6126">
        <v>71723</v>
      </c>
      <c r="C6126" t="s">
        <v>315</v>
      </c>
      <c r="D6126" t="str">
        <f>VLOOKUP(sales_order1[[#This Row],[itemCode]],product_details3!B:C,2,0)</f>
        <v>EXFG50</v>
      </c>
      <c r="E6126" t="s">
        <v>316</v>
      </c>
      <c r="F6126" t="s">
        <v>183</v>
      </c>
      <c r="G6126">
        <v>250</v>
      </c>
      <c r="H6126">
        <v>15.75</v>
      </c>
      <c r="I6126">
        <v>3937.5</v>
      </c>
      <c r="J6126">
        <v>5.45</v>
      </c>
      <c r="K6126">
        <v>1362.5</v>
      </c>
      <c r="L6126">
        <v>10.3</v>
      </c>
      <c r="M6126">
        <v>0.65396825396825398</v>
      </c>
      <c r="N6126">
        <v>2575</v>
      </c>
      <c r="O6126" t="s">
        <v>854</v>
      </c>
      <c r="P6126" t="s">
        <v>855</v>
      </c>
      <c r="Q6126" t="s">
        <v>132</v>
      </c>
      <c r="R6126" t="s">
        <v>56</v>
      </c>
      <c r="S6126" t="s">
        <v>133</v>
      </c>
      <c r="T6126" t="s">
        <v>134</v>
      </c>
      <c r="U6126" t="s">
        <v>1191</v>
      </c>
      <c r="V6126">
        <f>YEAR(sales_order1[[#This Row],[date]])</f>
        <v>2022</v>
      </c>
      <c r="W6126" t="str">
        <f>TEXT(sales_order1[[#This Row],[date]], "Mmm")</f>
        <v>Aug</v>
      </c>
      <c r="X6126">
        <f>VALUE(TEXT(sales_order1[[#This Row],[date]], "D"))</f>
        <v>24</v>
      </c>
      <c r="Y6126">
        <v>34</v>
      </c>
    </row>
    <row r="6127" spans="1:25" x14ac:dyDescent="0.25">
      <c r="A6127" s="1">
        <v>44797</v>
      </c>
      <c r="B6127">
        <v>71724</v>
      </c>
      <c r="C6127" t="s">
        <v>194</v>
      </c>
      <c r="D6127" t="str">
        <f>VLOOKUP(sales_order1[[#This Row],[itemCode]],product_details3!B:C,2,0)</f>
        <v>CLNG150</v>
      </c>
      <c r="E6127" t="s">
        <v>195</v>
      </c>
      <c r="F6127" t="s">
        <v>45</v>
      </c>
      <c r="G6127">
        <v>50</v>
      </c>
      <c r="H6127">
        <v>12.75</v>
      </c>
      <c r="I6127">
        <v>637.5</v>
      </c>
      <c r="J6127">
        <v>4.45</v>
      </c>
      <c r="K6127">
        <v>222.5</v>
      </c>
      <c r="L6127">
        <v>8.3000000000000007</v>
      </c>
      <c r="M6127">
        <v>0.65098039215686276</v>
      </c>
      <c r="N6127">
        <v>415</v>
      </c>
      <c r="O6127" t="s">
        <v>381</v>
      </c>
      <c r="P6127" t="s">
        <v>382</v>
      </c>
      <c r="Q6127" t="s">
        <v>383</v>
      </c>
      <c r="R6127" t="s">
        <v>72</v>
      </c>
      <c r="S6127" t="s">
        <v>384</v>
      </c>
      <c r="T6127" t="s">
        <v>385</v>
      </c>
      <c r="U6127" t="s">
        <v>1188</v>
      </c>
      <c r="V6127">
        <f>YEAR(sales_order1[[#This Row],[date]])</f>
        <v>2022</v>
      </c>
      <c r="W6127" t="str">
        <f>TEXT(sales_order1[[#This Row],[date]], "Mmm")</f>
        <v>Aug</v>
      </c>
      <c r="X6127">
        <f>VALUE(TEXT(sales_order1[[#This Row],[date]], "D"))</f>
        <v>24</v>
      </c>
      <c r="Y6127">
        <v>34</v>
      </c>
    </row>
    <row r="6128" spans="1:25" x14ac:dyDescent="0.25">
      <c r="A6128" s="1">
        <v>44797</v>
      </c>
      <c r="B6128">
        <v>71725</v>
      </c>
      <c r="C6128" t="s">
        <v>115</v>
      </c>
      <c r="D6128" t="str">
        <f>VLOOKUP(sales_order1[[#This Row],[itemCode]],product_details3!B:C,2,0)</f>
        <v>SCRS30100</v>
      </c>
      <c r="E6128" t="s">
        <v>116</v>
      </c>
      <c r="F6128" t="s">
        <v>61</v>
      </c>
      <c r="G6128">
        <v>200</v>
      </c>
      <c r="H6128">
        <v>32.75</v>
      </c>
      <c r="I6128">
        <v>6550</v>
      </c>
      <c r="J6128">
        <v>11.25</v>
      </c>
      <c r="K6128">
        <v>2250</v>
      </c>
      <c r="L6128">
        <v>21.5</v>
      </c>
      <c r="M6128">
        <v>0.65648854961832059</v>
      </c>
      <c r="N6128">
        <v>4300</v>
      </c>
      <c r="O6128" t="s">
        <v>676</v>
      </c>
      <c r="P6128" t="s">
        <v>677</v>
      </c>
      <c r="Q6128" t="s">
        <v>93</v>
      </c>
      <c r="R6128" t="s">
        <v>72</v>
      </c>
      <c r="S6128" t="s">
        <v>94</v>
      </c>
      <c r="T6128" t="s">
        <v>678</v>
      </c>
      <c r="U6128" t="s">
        <v>1190</v>
      </c>
      <c r="V6128">
        <f>YEAR(sales_order1[[#This Row],[date]])</f>
        <v>2022</v>
      </c>
      <c r="W6128" t="str">
        <f>TEXT(sales_order1[[#This Row],[date]], "Mmm")</f>
        <v>Aug</v>
      </c>
      <c r="X6128">
        <f>VALUE(TEXT(sales_order1[[#This Row],[date]], "D"))</f>
        <v>24</v>
      </c>
      <c r="Y6128">
        <v>34</v>
      </c>
    </row>
    <row r="6129" spans="1:25" x14ac:dyDescent="0.25">
      <c r="A6129" s="1">
        <v>44797</v>
      </c>
      <c r="B6129">
        <v>71726</v>
      </c>
      <c r="C6129" t="s">
        <v>128</v>
      </c>
      <c r="D6129" t="str">
        <f>VLOOKUP(sales_order1[[#This Row],[itemCode]],product_details3!B:C,2,0)</f>
        <v>SCRT100</v>
      </c>
      <c r="E6129" t="s">
        <v>129</v>
      </c>
      <c r="F6129" t="s">
        <v>61</v>
      </c>
      <c r="G6129">
        <v>200</v>
      </c>
      <c r="H6129">
        <v>28.25</v>
      </c>
      <c r="I6129">
        <v>5650</v>
      </c>
      <c r="J6129">
        <v>9</v>
      </c>
      <c r="K6129">
        <v>1800</v>
      </c>
      <c r="L6129">
        <v>19.25</v>
      </c>
      <c r="M6129">
        <v>0.68141592920353977</v>
      </c>
      <c r="N6129">
        <v>3850</v>
      </c>
      <c r="O6129" t="s">
        <v>573</v>
      </c>
      <c r="P6129" t="s">
        <v>574</v>
      </c>
      <c r="Q6129" t="s">
        <v>218</v>
      </c>
      <c r="R6129" t="s">
        <v>40</v>
      </c>
      <c r="S6129" t="s">
        <v>219</v>
      </c>
      <c r="T6129" t="s">
        <v>575</v>
      </c>
      <c r="U6129" t="s">
        <v>1190</v>
      </c>
      <c r="V6129">
        <f>YEAR(sales_order1[[#This Row],[date]])</f>
        <v>2022</v>
      </c>
      <c r="W6129" t="str">
        <f>TEXT(sales_order1[[#This Row],[date]], "Mmm")</f>
        <v>Aug</v>
      </c>
      <c r="X6129">
        <f>VALUE(TEXT(sales_order1[[#This Row],[date]], "D"))</f>
        <v>24</v>
      </c>
      <c r="Y6129">
        <v>34</v>
      </c>
    </row>
    <row r="6130" spans="1:25" x14ac:dyDescent="0.25">
      <c r="A6130" s="1">
        <v>44797</v>
      </c>
      <c r="B6130">
        <v>71727</v>
      </c>
      <c r="C6130" t="s">
        <v>128</v>
      </c>
      <c r="D6130" t="str">
        <f>VLOOKUP(sales_order1[[#This Row],[itemCode]],product_details3!B:C,2,0)</f>
        <v>SCRT100</v>
      </c>
      <c r="E6130" t="s">
        <v>129</v>
      </c>
      <c r="F6130" t="s">
        <v>61</v>
      </c>
      <c r="G6130">
        <v>150</v>
      </c>
      <c r="H6130">
        <v>28.25</v>
      </c>
      <c r="I6130">
        <v>4237.5</v>
      </c>
      <c r="J6130">
        <v>9</v>
      </c>
      <c r="K6130">
        <v>1350</v>
      </c>
      <c r="L6130">
        <v>19.25</v>
      </c>
      <c r="M6130">
        <v>0.68141592920353977</v>
      </c>
      <c r="N6130">
        <v>2887.5</v>
      </c>
      <c r="O6130" t="s">
        <v>553</v>
      </c>
      <c r="P6130" t="s">
        <v>554</v>
      </c>
      <c r="Q6130" t="s">
        <v>55</v>
      </c>
      <c r="R6130" t="s">
        <v>56</v>
      </c>
      <c r="S6130" t="s">
        <v>57</v>
      </c>
      <c r="T6130" t="s">
        <v>555</v>
      </c>
      <c r="U6130" t="s">
        <v>1191</v>
      </c>
      <c r="V6130">
        <f>YEAR(sales_order1[[#This Row],[date]])</f>
        <v>2022</v>
      </c>
      <c r="W6130" t="str">
        <f>TEXT(sales_order1[[#This Row],[date]], "Mmm")</f>
        <v>Aug</v>
      </c>
      <c r="X6130">
        <f>VALUE(TEXT(sales_order1[[#This Row],[date]], "D"))</f>
        <v>24</v>
      </c>
      <c r="Y6130">
        <v>34</v>
      </c>
    </row>
    <row r="6131" spans="1:25" x14ac:dyDescent="0.25">
      <c r="A6131" s="1">
        <v>44797</v>
      </c>
      <c r="B6131">
        <v>71728</v>
      </c>
      <c r="C6131" t="s">
        <v>350</v>
      </c>
      <c r="D6131" t="str">
        <f>VLOOKUP(sales_order1[[#This Row],[itemCode]],product_details3!B:C,2,0)</f>
        <v>SRMA50</v>
      </c>
      <c r="E6131" t="s">
        <v>351</v>
      </c>
      <c r="F6131" t="s">
        <v>30</v>
      </c>
      <c r="G6131">
        <v>100</v>
      </c>
      <c r="H6131">
        <v>37.75</v>
      </c>
      <c r="I6131">
        <v>3775</v>
      </c>
      <c r="J6131">
        <v>14.25</v>
      </c>
      <c r="K6131">
        <v>1425</v>
      </c>
      <c r="L6131">
        <v>23.5</v>
      </c>
      <c r="M6131">
        <v>0.62251655629139069</v>
      </c>
      <c r="N6131">
        <v>2350</v>
      </c>
      <c r="O6131" t="s">
        <v>712</v>
      </c>
      <c r="P6131" t="s">
        <v>713</v>
      </c>
      <c r="Q6131" t="s">
        <v>218</v>
      </c>
      <c r="R6131" t="s">
        <v>40</v>
      </c>
      <c r="S6131" t="s">
        <v>219</v>
      </c>
      <c r="T6131" t="s">
        <v>575</v>
      </c>
      <c r="U6131" t="s">
        <v>1190</v>
      </c>
      <c r="V6131">
        <f>YEAR(sales_order1[[#This Row],[date]])</f>
        <v>2022</v>
      </c>
      <c r="W6131" t="str">
        <f>TEXT(sales_order1[[#This Row],[date]], "Mmm")</f>
        <v>Aug</v>
      </c>
      <c r="X6131">
        <f>VALUE(TEXT(sales_order1[[#This Row],[date]], "D"))</f>
        <v>24</v>
      </c>
      <c r="Y6131">
        <v>34</v>
      </c>
    </row>
    <row r="6132" spans="1:25" x14ac:dyDescent="0.25">
      <c r="A6132" s="1">
        <v>44797</v>
      </c>
      <c r="B6132">
        <v>71729</v>
      </c>
      <c r="C6132" t="s">
        <v>35</v>
      </c>
      <c r="D6132" t="str">
        <f>VLOOKUP(sales_order1[[#This Row],[itemCode]],product_details3!B:C,2,0)</f>
        <v>SRMA30</v>
      </c>
      <c r="E6132" t="s">
        <v>36</v>
      </c>
      <c r="F6132" t="s">
        <v>30</v>
      </c>
      <c r="G6132">
        <v>300</v>
      </c>
      <c r="H6132">
        <v>26.2</v>
      </c>
      <c r="I6132">
        <v>7860</v>
      </c>
      <c r="J6132">
        <v>9.4</v>
      </c>
      <c r="K6132">
        <v>2820</v>
      </c>
      <c r="L6132">
        <v>16.8</v>
      </c>
      <c r="M6132">
        <v>0.6412213740458016</v>
      </c>
      <c r="N6132">
        <v>5040</v>
      </c>
      <c r="O6132" t="s">
        <v>31</v>
      </c>
      <c r="P6132" t="s">
        <v>32</v>
      </c>
      <c r="Q6132" t="s">
        <v>24</v>
      </c>
      <c r="R6132" t="s">
        <v>25</v>
      </c>
      <c r="S6132" t="s">
        <v>33</v>
      </c>
      <c r="T6132" t="s">
        <v>34</v>
      </c>
      <c r="U6132" t="s">
        <v>1191</v>
      </c>
      <c r="V6132">
        <f>YEAR(sales_order1[[#This Row],[date]])</f>
        <v>2022</v>
      </c>
      <c r="W6132" t="str">
        <f>TEXT(sales_order1[[#This Row],[date]], "Mmm")</f>
        <v>Aug</v>
      </c>
      <c r="X6132">
        <f>VALUE(TEXT(sales_order1[[#This Row],[date]], "D"))</f>
        <v>24</v>
      </c>
      <c r="Y6132">
        <v>34</v>
      </c>
    </row>
    <row r="6133" spans="1:25" x14ac:dyDescent="0.25">
      <c r="A6133" s="1">
        <v>44798</v>
      </c>
      <c r="B6133">
        <v>71730</v>
      </c>
      <c r="C6133" t="s">
        <v>103</v>
      </c>
      <c r="D6133" t="str">
        <f>VLOOKUP(sales_order1[[#This Row],[itemCode]],product_details3!B:C,2,0)</f>
        <v>SCRT50</v>
      </c>
      <c r="E6133" t="s">
        <v>104</v>
      </c>
      <c r="F6133" t="s">
        <v>61</v>
      </c>
      <c r="G6133">
        <v>50</v>
      </c>
      <c r="H6133">
        <v>16.95</v>
      </c>
      <c r="I6133">
        <v>847.5</v>
      </c>
      <c r="J6133">
        <v>5.2</v>
      </c>
      <c r="K6133">
        <v>260</v>
      </c>
      <c r="L6133">
        <v>11.75</v>
      </c>
      <c r="M6133">
        <v>0.69321533923303835</v>
      </c>
      <c r="N6133">
        <v>587.5</v>
      </c>
      <c r="O6133" t="s">
        <v>703</v>
      </c>
      <c r="P6133" t="s">
        <v>704</v>
      </c>
      <c r="Q6133" t="s">
        <v>24</v>
      </c>
      <c r="R6133" t="s">
        <v>25</v>
      </c>
      <c r="S6133" t="s">
        <v>33</v>
      </c>
      <c r="T6133" t="s">
        <v>705</v>
      </c>
      <c r="U6133" t="s">
        <v>1191</v>
      </c>
      <c r="V6133">
        <f>YEAR(sales_order1[[#This Row],[date]])</f>
        <v>2022</v>
      </c>
      <c r="W6133" t="str">
        <f>TEXT(sales_order1[[#This Row],[date]], "Mmm")</f>
        <v>Aug</v>
      </c>
      <c r="X6133">
        <f>VALUE(TEXT(sales_order1[[#This Row],[date]], "D"))</f>
        <v>25</v>
      </c>
      <c r="Y6133">
        <v>34</v>
      </c>
    </row>
    <row r="6134" spans="1:25" x14ac:dyDescent="0.25">
      <c r="A6134" s="1">
        <v>44798</v>
      </c>
      <c r="B6134">
        <v>71731</v>
      </c>
      <c r="C6134" t="s">
        <v>320</v>
      </c>
      <c r="D6134" t="str">
        <f>VLOOKUP(sales_order1[[#This Row],[itemCode]],product_details3!B:C,2,0)</f>
        <v>SCR50+100</v>
      </c>
      <c r="E6134" t="s">
        <v>321</v>
      </c>
      <c r="F6134" t="s">
        <v>61</v>
      </c>
      <c r="G6134">
        <v>50</v>
      </c>
      <c r="H6134">
        <v>26.25</v>
      </c>
      <c r="I6134">
        <v>1312.5</v>
      </c>
      <c r="J6134">
        <v>7.75</v>
      </c>
      <c r="K6134">
        <v>387.5</v>
      </c>
      <c r="L6134">
        <v>18.5</v>
      </c>
      <c r="M6134">
        <v>0.70476190476190481</v>
      </c>
      <c r="N6134">
        <v>925</v>
      </c>
      <c r="O6134" t="s">
        <v>53</v>
      </c>
      <c r="P6134" t="s">
        <v>54</v>
      </c>
      <c r="Q6134" t="s">
        <v>55</v>
      </c>
      <c r="R6134" t="s">
        <v>56</v>
      </c>
      <c r="S6134" t="s">
        <v>57</v>
      </c>
      <c r="T6134" t="s">
        <v>58</v>
      </c>
      <c r="U6134" t="s">
        <v>1191</v>
      </c>
      <c r="V6134">
        <f>YEAR(sales_order1[[#This Row],[date]])</f>
        <v>2022</v>
      </c>
      <c r="W6134" t="str">
        <f>TEXT(sales_order1[[#This Row],[date]], "Mmm")</f>
        <v>Aug</v>
      </c>
      <c r="X6134">
        <f>VALUE(TEXT(sales_order1[[#This Row],[date]], "D"))</f>
        <v>25</v>
      </c>
      <c r="Y6134">
        <v>34</v>
      </c>
    </row>
    <row r="6135" spans="1:25" x14ac:dyDescent="0.25">
      <c r="A6135" s="1">
        <v>44798</v>
      </c>
      <c r="B6135">
        <v>71732</v>
      </c>
      <c r="C6135" t="s">
        <v>339</v>
      </c>
      <c r="D6135" t="str">
        <f>VLOOKUP(sales_order1[[#This Row],[itemCode]],product_details3!B:C,2,0)</f>
        <v>SRMH50</v>
      </c>
      <c r="E6135" t="s">
        <v>340</v>
      </c>
      <c r="F6135" t="s">
        <v>30</v>
      </c>
      <c r="G6135">
        <v>50</v>
      </c>
      <c r="H6135">
        <v>31.25</v>
      </c>
      <c r="I6135">
        <v>1562.5</v>
      </c>
      <c r="J6135">
        <v>10.75</v>
      </c>
      <c r="K6135">
        <v>537.5</v>
      </c>
      <c r="L6135">
        <v>20.5</v>
      </c>
      <c r="M6135">
        <v>0.65600000000000003</v>
      </c>
      <c r="N6135">
        <v>1025</v>
      </c>
      <c r="O6135" t="s">
        <v>293</v>
      </c>
      <c r="P6135" t="s">
        <v>294</v>
      </c>
      <c r="Q6135" t="s">
        <v>154</v>
      </c>
      <c r="R6135" t="s">
        <v>56</v>
      </c>
      <c r="S6135" t="s">
        <v>133</v>
      </c>
      <c r="T6135" t="s">
        <v>155</v>
      </c>
      <c r="U6135" t="s">
        <v>1191</v>
      </c>
      <c r="V6135">
        <f>YEAR(sales_order1[[#This Row],[date]])</f>
        <v>2022</v>
      </c>
      <c r="W6135" t="str">
        <f>TEXT(sales_order1[[#This Row],[date]], "Mmm")</f>
        <v>Aug</v>
      </c>
      <c r="X6135">
        <f>VALUE(TEXT(sales_order1[[#This Row],[date]], "D"))</f>
        <v>25</v>
      </c>
      <c r="Y6135">
        <v>34</v>
      </c>
    </row>
    <row r="6136" spans="1:25" x14ac:dyDescent="0.25">
      <c r="A6136" s="1">
        <v>44798</v>
      </c>
      <c r="B6136">
        <v>71733</v>
      </c>
      <c r="C6136" t="s">
        <v>51</v>
      </c>
      <c r="D6136" t="str">
        <f>VLOOKUP(sales_order1[[#This Row],[itemCode]],product_details3!B:C,2,0)</f>
        <v>MSTH50</v>
      </c>
      <c r="E6136" t="s">
        <v>52</v>
      </c>
      <c r="F6136" t="s">
        <v>21</v>
      </c>
      <c r="G6136">
        <v>100</v>
      </c>
      <c r="H6136">
        <v>15.75</v>
      </c>
      <c r="I6136">
        <v>1575</v>
      </c>
      <c r="J6136">
        <v>4.45</v>
      </c>
      <c r="K6136">
        <v>445</v>
      </c>
      <c r="L6136">
        <v>11.3</v>
      </c>
      <c r="M6136">
        <v>0.71746031746031746</v>
      </c>
      <c r="N6136">
        <v>1130</v>
      </c>
      <c r="O6136" t="s">
        <v>447</v>
      </c>
      <c r="P6136" t="s">
        <v>448</v>
      </c>
      <c r="Q6136" t="s">
        <v>378</v>
      </c>
      <c r="R6136" t="s">
        <v>72</v>
      </c>
      <c r="S6136" t="s">
        <v>449</v>
      </c>
      <c r="T6136" t="s">
        <v>450</v>
      </c>
      <c r="U6136" t="s">
        <v>1188</v>
      </c>
      <c r="V6136">
        <f>YEAR(sales_order1[[#This Row],[date]])</f>
        <v>2022</v>
      </c>
      <c r="W6136" t="str">
        <f>TEXT(sales_order1[[#This Row],[date]], "Mmm")</f>
        <v>Aug</v>
      </c>
      <c r="X6136">
        <f>VALUE(TEXT(sales_order1[[#This Row],[date]], "D"))</f>
        <v>25</v>
      </c>
      <c r="Y6136">
        <v>34</v>
      </c>
    </row>
    <row r="6137" spans="1:25" x14ac:dyDescent="0.25">
      <c r="A6137" s="1">
        <v>44798</v>
      </c>
      <c r="B6137">
        <v>71734</v>
      </c>
      <c r="C6137" t="s">
        <v>313</v>
      </c>
      <c r="D6137" t="str">
        <f>VLOOKUP(sales_order1[[#This Row],[itemCode]],product_details3!B:C,2,0)</f>
        <v>MSKO50</v>
      </c>
      <c r="E6137" t="s">
        <v>314</v>
      </c>
      <c r="F6137" t="s">
        <v>137</v>
      </c>
      <c r="G6137">
        <v>100</v>
      </c>
      <c r="H6137">
        <v>14.65</v>
      </c>
      <c r="I6137">
        <v>1465</v>
      </c>
      <c r="J6137">
        <v>6.55</v>
      </c>
      <c r="K6137">
        <v>655</v>
      </c>
      <c r="L6137">
        <v>8.1</v>
      </c>
      <c r="M6137">
        <v>0.55290102389078488</v>
      </c>
      <c r="N6137">
        <v>810</v>
      </c>
      <c r="O6137" t="s">
        <v>643</v>
      </c>
      <c r="P6137" t="s">
        <v>644</v>
      </c>
      <c r="Q6137" t="s">
        <v>107</v>
      </c>
      <c r="R6137" t="s">
        <v>40</v>
      </c>
      <c r="S6137" t="s">
        <v>101</v>
      </c>
      <c r="T6137" t="s">
        <v>645</v>
      </c>
      <c r="U6137" t="s">
        <v>1190</v>
      </c>
      <c r="V6137">
        <f>YEAR(sales_order1[[#This Row],[date]])</f>
        <v>2022</v>
      </c>
      <c r="W6137" t="str">
        <f>TEXT(sales_order1[[#This Row],[date]], "Mmm")</f>
        <v>Aug</v>
      </c>
      <c r="X6137">
        <f>VALUE(TEXT(sales_order1[[#This Row],[date]], "D"))</f>
        <v>25</v>
      </c>
      <c r="Y6137">
        <v>34</v>
      </c>
    </row>
    <row r="6138" spans="1:25" x14ac:dyDescent="0.25">
      <c r="A6138" s="1">
        <v>44798</v>
      </c>
      <c r="B6138">
        <v>71735</v>
      </c>
      <c r="C6138" t="s">
        <v>209</v>
      </c>
      <c r="D6138" t="str">
        <f>VLOOKUP(sales_order1[[#This Row],[itemCode]],product_details3!B:C,2,0)</f>
        <v>CLNG50</v>
      </c>
      <c r="E6138" t="s">
        <v>210</v>
      </c>
      <c r="F6138" t="s">
        <v>45</v>
      </c>
      <c r="G6138">
        <v>150</v>
      </c>
      <c r="H6138">
        <v>6.5</v>
      </c>
      <c r="I6138">
        <v>975</v>
      </c>
      <c r="J6138">
        <v>2.2999999999999998</v>
      </c>
      <c r="K6138">
        <v>345</v>
      </c>
      <c r="L6138">
        <v>4.2</v>
      </c>
      <c r="M6138">
        <v>0.64615384615384619</v>
      </c>
      <c r="N6138">
        <v>630</v>
      </c>
      <c r="O6138" t="s">
        <v>879</v>
      </c>
      <c r="P6138" t="s">
        <v>880</v>
      </c>
      <c r="Q6138" t="s">
        <v>154</v>
      </c>
      <c r="R6138" t="s">
        <v>56</v>
      </c>
      <c r="S6138" t="s">
        <v>133</v>
      </c>
      <c r="T6138" t="s">
        <v>268</v>
      </c>
      <c r="U6138" t="s">
        <v>1191</v>
      </c>
      <c r="V6138">
        <f>YEAR(sales_order1[[#This Row],[date]])</f>
        <v>2022</v>
      </c>
      <c r="W6138" t="str">
        <f>TEXT(sales_order1[[#This Row],[date]], "Mmm")</f>
        <v>Aug</v>
      </c>
      <c r="X6138">
        <f>VALUE(TEXT(sales_order1[[#This Row],[date]], "D"))</f>
        <v>25</v>
      </c>
      <c r="Y6138">
        <v>34</v>
      </c>
    </row>
    <row r="6139" spans="1:25" x14ac:dyDescent="0.25">
      <c r="A6139" s="1">
        <v>44798</v>
      </c>
      <c r="B6139">
        <v>71736</v>
      </c>
      <c r="C6139" t="s">
        <v>51</v>
      </c>
      <c r="D6139" t="str">
        <f>VLOOKUP(sales_order1[[#This Row],[itemCode]],product_details3!B:C,2,0)</f>
        <v>MSTH50</v>
      </c>
      <c r="E6139" t="s">
        <v>52</v>
      </c>
      <c r="F6139" t="s">
        <v>21</v>
      </c>
      <c r="G6139">
        <v>50</v>
      </c>
      <c r="H6139">
        <v>15.75</v>
      </c>
      <c r="I6139">
        <v>787.5</v>
      </c>
      <c r="J6139">
        <v>4.45</v>
      </c>
      <c r="K6139">
        <v>222.5</v>
      </c>
      <c r="L6139">
        <v>11.3</v>
      </c>
      <c r="M6139">
        <v>0.71746031746031746</v>
      </c>
      <c r="N6139">
        <v>565</v>
      </c>
      <c r="O6139" t="s">
        <v>839</v>
      </c>
      <c r="P6139" t="s">
        <v>840</v>
      </c>
      <c r="Q6139" t="s">
        <v>213</v>
      </c>
      <c r="R6139" t="s">
        <v>25</v>
      </c>
      <c r="S6139" t="s">
        <v>214</v>
      </c>
      <c r="T6139" t="s">
        <v>696</v>
      </c>
      <c r="U6139" t="s">
        <v>1191</v>
      </c>
      <c r="V6139">
        <f>YEAR(sales_order1[[#This Row],[date]])</f>
        <v>2022</v>
      </c>
      <c r="W6139" t="str">
        <f>TEXT(sales_order1[[#This Row],[date]], "Mmm")</f>
        <v>Aug</v>
      </c>
      <c r="X6139">
        <f>VALUE(TEXT(sales_order1[[#This Row],[date]], "D"))</f>
        <v>25</v>
      </c>
      <c r="Y6139">
        <v>34</v>
      </c>
    </row>
    <row r="6140" spans="1:25" x14ac:dyDescent="0.25">
      <c r="A6140" s="1">
        <v>44798</v>
      </c>
      <c r="B6140">
        <v>71737</v>
      </c>
      <c r="C6140" t="s">
        <v>204</v>
      </c>
      <c r="D6140" t="str">
        <f>VLOOKUP(sales_order1[[#This Row],[itemCode]],product_details3!B:C,2,0)</f>
        <v>MKRM150</v>
      </c>
      <c r="E6140" t="s">
        <v>205</v>
      </c>
      <c r="F6140" t="s">
        <v>151</v>
      </c>
      <c r="G6140">
        <v>100</v>
      </c>
      <c r="H6140">
        <v>10.75</v>
      </c>
      <c r="I6140">
        <v>1075</v>
      </c>
      <c r="J6140">
        <v>4.45</v>
      </c>
      <c r="K6140">
        <v>445</v>
      </c>
      <c r="L6140">
        <v>6.3</v>
      </c>
      <c r="M6140">
        <v>0.586046511627907</v>
      </c>
      <c r="N6140">
        <v>630</v>
      </c>
      <c r="O6140" t="s">
        <v>505</v>
      </c>
      <c r="P6140" t="s">
        <v>506</v>
      </c>
      <c r="Q6140" t="s">
        <v>48</v>
      </c>
      <c r="R6140" t="s">
        <v>25</v>
      </c>
      <c r="S6140" t="s">
        <v>49</v>
      </c>
      <c r="T6140" t="s">
        <v>507</v>
      </c>
      <c r="U6140" t="s">
        <v>1191</v>
      </c>
      <c r="V6140">
        <f>YEAR(sales_order1[[#This Row],[date]])</f>
        <v>2022</v>
      </c>
      <c r="W6140" t="str">
        <f>TEXT(sales_order1[[#This Row],[date]], "Mmm")</f>
        <v>Aug</v>
      </c>
      <c r="X6140">
        <f>VALUE(TEXT(sales_order1[[#This Row],[date]], "D"))</f>
        <v>25</v>
      </c>
      <c r="Y6140">
        <v>34</v>
      </c>
    </row>
    <row r="6141" spans="1:25" x14ac:dyDescent="0.25">
      <c r="A6141" s="1">
        <v>44798</v>
      </c>
      <c r="B6141">
        <v>71738</v>
      </c>
      <c r="C6141" t="s">
        <v>86</v>
      </c>
      <c r="D6141" t="str">
        <f>VLOOKUP(sales_order1[[#This Row],[itemCode]],product_details3!B:C,2,0)</f>
        <v>SRMH30</v>
      </c>
      <c r="E6141" t="s">
        <v>87</v>
      </c>
      <c r="F6141" t="s">
        <v>30</v>
      </c>
      <c r="G6141">
        <v>200</v>
      </c>
      <c r="H6141">
        <v>21</v>
      </c>
      <c r="I6141">
        <v>4200</v>
      </c>
      <c r="J6141">
        <v>6.6</v>
      </c>
      <c r="K6141">
        <v>1320</v>
      </c>
      <c r="L6141">
        <v>14.4</v>
      </c>
      <c r="M6141">
        <v>0.68571428571428572</v>
      </c>
      <c r="N6141">
        <v>2880</v>
      </c>
      <c r="O6141" t="s">
        <v>138</v>
      </c>
      <c r="P6141" t="s">
        <v>139</v>
      </c>
      <c r="Q6141" t="s">
        <v>77</v>
      </c>
      <c r="R6141" t="s">
        <v>72</v>
      </c>
      <c r="S6141" t="s">
        <v>140</v>
      </c>
      <c r="T6141" t="s">
        <v>141</v>
      </c>
      <c r="U6141" t="s">
        <v>1190</v>
      </c>
      <c r="V6141">
        <f>YEAR(sales_order1[[#This Row],[date]])</f>
        <v>2022</v>
      </c>
      <c r="W6141" t="str">
        <f>TEXT(sales_order1[[#This Row],[date]], "Mmm")</f>
        <v>Aug</v>
      </c>
      <c r="X6141">
        <f>VALUE(TEXT(sales_order1[[#This Row],[date]], "D"))</f>
        <v>25</v>
      </c>
      <c r="Y6141">
        <v>34</v>
      </c>
    </row>
    <row r="6142" spans="1:25" x14ac:dyDescent="0.25">
      <c r="A6142" s="1">
        <v>44798</v>
      </c>
      <c r="B6142">
        <v>71739</v>
      </c>
      <c r="C6142" t="s">
        <v>67</v>
      </c>
      <c r="D6142" t="str">
        <f>VLOOKUP(sales_order1[[#This Row],[itemCode]],product_details3!B:C,2,0)</f>
        <v>SRMH15</v>
      </c>
      <c r="E6142" t="s">
        <v>68</v>
      </c>
      <c r="F6142" t="s">
        <v>30</v>
      </c>
      <c r="G6142">
        <v>200</v>
      </c>
      <c r="H6142">
        <v>15.75</v>
      </c>
      <c r="I6142">
        <v>3150</v>
      </c>
      <c r="J6142">
        <v>5.45</v>
      </c>
      <c r="K6142">
        <v>1090</v>
      </c>
      <c r="L6142">
        <v>10.3</v>
      </c>
      <c r="M6142">
        <v>0.65396825396825398</v>
      </c>
      <c r="N6142">
        <v>2060</v>
      </c>
      <c r="O6142" t="s">
        <v>903</v>
      </c>
      <c r="P6142" t="s">
        <v>904</v>
      </c>
      <c r="Q6142" t="s">
        <v>191</v>
      </c>
      <c r="R6142" t="s">
        <v>56</v>
      </c>
      <c r="S6142" t="s">
        <v>192</v>
      </c>
      <c r="T6142" t="s">
        <v>250</v>
      </c>
      <c r="U6142" t="s">
        <v>1191</v>
      </c>
      <c r="V6142">
        <f>YEAR(sales_order1[[#This Row],[date]])</f>
        <v>2022</v>
      </c>
      <c r="W6142" t="str">
        <f>TEXT(sales_order1[[#This Row],[date]], "Mmm")</f>
        <v>Aug</v>
      </c>
      <c r="X6142">
        <f>VALUE(TEXT(sales_order1[[#This Row],[date]], "D"))</f>
        <v>25</v>
      </c>
      <c r="Y6142">
        <v>34</v>
      </c>
    </row>
    <row r="6143" spans="1:25" x14ac:dyDescent="0.25">
      <c r="A6143" s="1">
        <v>44798</v>
      </c>
      <c r="B6143">
        <v>71740</v>
      </c>
      <c r="C6143" t="s">
        <v>103</v>
      </c>
      <c r="D6143" t="str">
        <f>VLOOKUP(sales_order1[[#This Row],[itemCode]],product_details3!B:C,2,0)</f>
        <v>SCRT50</v>
      </c>
      <c r="E6143" t="s">
        <v>104</v>
      </c>
      <c r="F6143" t="s">
        <v>61</v>
      </c>
      <c r="G6143">
        <v>200</v>
      </c>
      <c r="H6143">
        <v>16.95</v>
      </c>
      <c r="I6143">
        <v>3390</v>
      </c>
      <c r="J6143">
        <v>5.2</v>
      </c>
      <c r="K6143">
        <v>1040</v>
      </c>
      <c r="L6143">
        <v>11.75</v>
      </c>
      <c r="M6143">
        <v>0.69321533923303835</v>
      </c>
      <c r="N6143">
        <v>2350</v>
      </c>
      <c r="O6143" t="s">
        <v>646</v>
      </c>
      <c r="P6143" t="s">
        <v>647</v>
      </c>
      <c r="Q6143" t="s">
        <v>107</v>
      </c>
      <c r="R6143" t="s">
        <v>40</v>
      </c>
      <c r="S6143" t="s">
        <v>101</v>
      </c>
      <c r="T6143" t="s">
        <v>483</v>
      </c>
      <c r="U6143" t="s">
        <v>1190</v>
      </c>
      <c r="V6143">
        <f>YEAR(sales_order1[[#This Row],[date]])</f>
        <v>2022</v>
      </c>
      <c r="W6143" t="str">
        <f>TEXT(sales_order1[[#This Row],[date]], "Mmm")</f>
        <v>Aug</v>
      </c>
      <c r="X6143">
        <f>VALUE(TEXT(sales_order1[[#This Row],[date]], "D"))</f>
        <v>25</v>
      </c>
      <c r="Y6143">
        <v>34</v>
      </c>
    </row>
    <row r="6144" spans="1:25" x14ac:dyDescent="0.25">
      <c r="A6144" s="1">
        <v>44798</v>
      </c>
      <c r="B6144">
        <v>71741</v>
      </c>
      <c r="C6144" t="s">
        <v>67</v>
      </c>
      <c r="D6144" t="str">
        <f>VLOOKUP(sales_order1[[#This Row],[itemCode]],product_details3!B:C,2,0)</f>
        <v>SRMH15</v>
      </c>
      <c r="E6144" t="s">
        <v>68</v>
      </c>
      <c r="F6144" t="s">
        <v>30</v>
      </c>
      <c r="G6144">
        <v>300</v>
      </c>
      <c r="H6144">
        <v>15.75</v>
      </c>
      <c r="I6144">
        <v>4725</v>
      </c>
      <c r="J6144">
        <v>5.45</v>
      </c>
      <c r="K6144">
        <v>1635</v>
      </c>
      <c r="L6144">
        <v>10.3</v>
      </c>
      <c r="M6144">
        <v>0.65396825396825398</v>
      </c>
      <c r="N6144">
        <v>3090</v>
      </c>
      <c r="O6144" t="s">
        <v>856</v>
      </c>
      <c r="P6144" t="s">
        <v>857</v>
      </c>
      <c r="Q6144" t="s">
        <v>186</v>
      </c>
      <c r="R6144" t="s">
        <v>112</v>
      </c>
      <c r="S6144" t="s">
        <v>187</v>
      </c>
      <c r="T6144" t="s">
        <v>760</v>
      </c>
      <c r="U6144" t="s">
        <v>1189</v>
      </c>
      <c r="V6144">
        <f>YEAR(sales_order1[[#This Row],[date]])</f>
        <v>2022</v>
      </c>
      <c r="W6144" t="str">
        <f>TEXT(sales_order1[[#This Row],[date]], "Mmm")</f>
        <v>Aug</v>
      </c>
      <c r="X6144">
        <f>VALUE(TEXT(sales_order1[[#This Row],[date]], "D"))</f>
        <v>25</v>
      </c>
      <c r="Y6144">
        <v>34</v>
      </c>
    </row>
    <row r="6145" spans="1:25" x14ac:dyDescent="0.25">
      <c r="A6145" s="1">
        <v>44798</v>
      </c>
      <c r="B6145">
        <v>71742</v>
      </c>
      <c r="C6145" t="s">
        <v>19</v>
      </c>
      <c r="D6145" t="str">
        <f>VLOOKUP(sales_order1[[#This Row],[itemCode]],product_details3!B:C,2,0)</f>
        <v>MSTH100</v>
      </c>
      <c r="E6145" t="s">
        <v>20</v>
      </c>
      <c r="F6145" t="s">
        <v>21</v>
      </c>
      <c r="G6145">
        <v>50</v>
      </c>
      <c r="H6145">
        <v>26.25</v>
      </c>
      <c r="I6145">
        <v>1312.5</v>
      </c>
      <c r="J6145">
        <v>7.75</v>
      </c>
      <c r="K6145">
        <v>387.5</v>
      </c>
      <c r="L6145">
        <v>18.5</v>
      </c>
      <c r="M6145">
        <v>0.70476190476190481</v>
      </c>
      <c r="N6145">
        <v>925</v>
      </c>
      <c r="O6145" t="s">
        <v>276</v>
      </c>
      <c r="P6145" t="s">
        <v>277</v>
      </c>
      <c r="Q6145" t="s">
        <v>39</v>
      </c>
      <c r="R6145" t="s">
        <v>40</v>
      </c>
      <c r="S6145" t="s">
        <v>41</v>
      </c>
      <c r="T6145" t="s">
        <v>278</v>
      </c>
      <c r="U6145" t="s">
        <v>1188</v>
      </c>
      <c r="V6145">
        <f>YEAR(sales_order1[[#This Row],[date]])</f>
        <v>2022</v>
      </c>
      <c r="W6145" t="str">
        <f>TEXT(sales_order1[[#This Row],[date]], "Mmm")</f>
        <v>Aug</v>
      </c>
      <c r="X6145">
        <f>VALUE(TEXT(sales_order1[[#This Row],[date]], "D"))</f>
        <v>25</v>
      </c>
      <c r="Y6145">
        <v>34</v>
      </c>
    </row>
    <row r="6146" spans="1:25" x14ac:dyDescent="0.25">
      <c r="A6146" s="1">
        <v>44799</v>
      </c>
      <c r="B6146">
        <v>71743</v>
      </c>
      <c r="C6146" t="s">
        <v>209</v>
      </c>
      <c r="D6146" t="str">
        <f>VLOOKUP(sales_order1[[#This Row],[itemCode]],product_details3!B:C,2,0)</f>
        <v>CLNG50</v>
      </c>
      <c r="E6146" t="s">
        <v>210</v>
      </c>
      <c r="F6146" t="s">
        <v>45</v>
      </c>
      <c r="G6146">
        <v>200</v>
      </c>
      <c r="H6146">
        <v>6.5</v>
      </c>
      <c r="I6146">
        <v>1300</v>
      </c>
      <c r="J6146">
        <v>2.2999999999999998</v>
      </c>
      <c r="K6146">
        <v>460</v>
      </c>
      <c r="L6146">
        <v>4.2</v>
      </c>
      <c r="M6146">
        <v>0.64615384615384619</v>
      </c>
      <c r="N6146">
        <v>840</v>
      </c>
      <c r="O6146" t="s">
        <v>550</v>
      </c>
      <c r="P6146" t="s">
        <v>551</v>
      </c>
      <c r="Q6146" t="s">
        <v>100</v>
      </c>
      <c r="R6146" t="s">
        <v>40</v>
      </c>
      <c r="S6146" t="s">
        <v>101</v>
      </c>
      <c r="T6146" t="s">
        <v>552</v>
      </c>
      <c r="U6146" t="s">
        <v>1190</v>
      </c>
      <c r="V6146">
        <f>YEAR(sales_order1[[#This Row],[date]])</f>
        <v>2022</v>
      </c>
      <c r="W6146" t="str">
        <f>TEXT(sales_order1[[#This Row],[date]], "Mmm")</f>
        <v>Aug</v>
      </c>
      <c r="X6146">
        <f>VALUE(TEXT(sales_order1[[#This Row],[date]], "D"))</f>
        <v>26</v>
      </c>
      <c r="Y6146">
        <v>34</v>
      </c>
    </row>
    <row r="6147" spans="1:25" x14ac:dyDescent="0.25">
      <c r="A6147" s="1">
        <v>44799</v>
      </c>
      <c r="B6147">
        <v>71744</v>
      </c>
      <c r="C6147" t="s">
        <v>28</v>
      </c>
      <c r="D6147" t="str">
        <f>VLOOKUP(sales_order1[[#This Row],[itemCode]],product_details3!B:C,2,0)</f>
        <v>SRMC30</v>
      </c>
      <c r="E6147" t="s">
        <v>29</v>
      </c>
      <c r="F6147" t="s">
        <v>30</v>
      </c>
      <c r="G6147">
        <v>100</v>
      </c>
      <c r="H6147">
        <v>22.6</v>
      </c>
      <c r="I6147">
        <v>2260</v>
      </c>
      <c r="J6147">
        <v>7.6</v>
      </c>
      <c r="K6147">
        <v>760</v>
      </c>
      <c r="L6147">
        <v>15</v>
      </c>
      <c r="M6147">
        <v>0.66371681415929207</v>
      </c>
      <c r="N6147">
        <v>1500</v>
      </c>
      <c r="O6147" t="s">
        <v>440</v>
      </c>
      <c r="P6147" t="s">
        <v>441</v>
      </c>
      <c r="Q6147" t="s">
        <v>39</v>
      </c>
      <c r="R6147" t="s">
        <v>40</v>
      </c>
      <c r="S6147" t="s">
        <v>41</v>
      </c>
      <c r="T6147" t="s">
        <v>442</v>
      </c>
      <c r="U6147" t="s">
        <v>1188</v>
      </c>
      <c r="V6147">
        <f>YEAR(sales_order1[[#This Row],[date]])</f>
        <v>2022</v>
      </c>
      <c r="W6147" t="str">
        <f>TEXT(sales_order1[[#This Row],[date]], "Mmm")</f>
        <v>Aug</v>
      </c>
      <c r="X6147">
        <f>VALUE(TEXT(sales_order1[[#This Row],[date]], "D"))</f>
        <v>26</v>
      </c>
      <c r="Y6147">
        <v>34</v>
      </c>
    </row>
    <row r="6148" spans="1:25" x14ac:dyDescent="0.25">
      <c r="A6148" s="1">
        <v>44799</v>
      </c>
      <c r="B6148">
        <v>71745</v>
      </c>
      <c r="C6148" t="s">
        <v>256</v>
      </c>
      <c r="D6148" t="str">
        <f>VLOOKUP(sales_order1[[#This Row],[itemCode]],product_details3!B:C,2,0)</f>
        <v>MSKC50</v>
      </c>
      <c r="E6148" t="s">
        <v>257</v>
      </c>
      <c r="F6148" t="s">
        <v>137</v>
      </c>
      <c r="G6148">
        <v>150</v>
      </c>
      <c r="H6148">
        <v>11.95</v>
      </c>
      <c r="I6148">
        <v>1792.5</v>
      </c>
      <c r="J6148">
        <v>5.2</v>
      </c>
      <c r="K6148">
        <v>780</v>
      </c>
      <c r="L6148">
        <v>6.75</v>
      </c>
      <c r="M6148">
        <v>0.56485355648535562</v>
      </c>
      <c r="N6148">
        <v>1012.5</v>
      </c>
      <c r="O6148" t="s">
        <v>167</v>
      </c>
      <c r="P6148" t="s">
        <v>168</v>
      </c>
      <c r="Q6148" t="s">
        <v>100</v>
      </c>
      <c r="R6148" t="s">
        <v>40</v>
      </c>
      <c r="S6148" t="s">
        <v>101</v>
      </c>
      <c r="T6148" t="s">
        <v>169</v>
      </c>
      <c r="U6148" t="s">
        <v>1190</v>
      </c>
      <c r="V6148">
        <f>YEAR(sales_order1[[#This Row],[date]])</f>
        <v>2022</v>
      </c>
      <c r="W6148" t="str">
        <f>TEXT(sales_order1[[#This Row],[date]], "Mmm")</f>
        <v>Aug</v>
      </c>
      <c r="X6148">
        <f>VALUE(TEXT(sales_order1[[#This Row],[date]], "D"))</f>
        <v>26</v>
      </c>
      <c r="Y6148">
        <v>34</v>
      </c>
    </row>
    <row r="6149" spans="1:25" x14ac:dyDescent="0.25">
      <c r="A6149" s="1">
        <v>44799</v>
      </c>
      <c r="B6149">
        <v>71746</v>
      </c>
      <c r="C6149" t="s">
        <v>194</v>
      </c>
      <c r="D6149" t="str">
        <f>VLOOKUP(sales_order1[[#This Row],[itemCode]],product_details3!B:C,2,0)</f>
        <v>CLNG150</v>
      </c>
      <c r="E6149" t="s">
        <v>195</v>
      </c>
      <c r="F6149" t="s">
        <v>45</v>
      </c>
      <c r="G6149">
        <v>100</v>
      </c>
      <c r="H6149">
        <v>12.75</v>
      </c>
      <c r="I6149">
        <v>1275</v>
      </c>
      <c r="J6149">
        <v>4.45</v>
      </c>
      <c r="K6149">
        <v>445</v>
      </c>
      <c r="L6149">
        <v>8.3000000000000007</v>
      </c>
      <c r="M6149">
        <v>0.65098039215686276</v>
      </c>
      <c r="N6149">
        <v>830</v>
      </c>
      <c r="O6149" t="s">
        <v>295</v>
      </c>
      <c r="P6149" t="s">
        <v>296</v>
      </c>
      <c r="Q6149" t="s">
        <v>160</v>
      </c>
      <c r="R6149" t="s">
        <v>112</v>
      </c>
      <c r="S6149" t="s">
        <v>297</v>
      </c>
      <c r="T6149" t="s">
        <v>298</v>
      </c>
      <c r="U6149" t="s">
        <v>1189</v>
      </c>
      <c r="V6149">
        <f>YEAR(sales_order1[[#This Row],[date]])</f>
        <v>2022</v>
      </c>
      <c r="W6149" t="str">
        <f>TEXT(sales_order1[[#This Row],[date]], "Mmm")</f>
        <v>Aug</v>
      </c>
      <c r="X6149">
        <f>VALUE(TEXT(sales_order1[[#This Row],[date]], "D"))</f>
        <v>26</v>
      </c>
      <c r="Y6149">
        <v>34</v>
      </c>
    </row>
    <row r="6150" spans="1:25" x14ac:dyDescent="0.25">
      <c r="A6150" s="1">
        <v>44799</v>
      </c>
      <c r="B6150">
        <v>71747</v>
      </c>
      <c r="C6150" t="s">
        <v>362</v>
      </c>
      <c r="D6150" t="str">
        <f>VLOOKUP(sales_order1[[#This Row],[itemCode]],product_details3!B:C,2,0)</f>
        <v>MSKO100</v>
      </c>
      <c r="E6150" t="s">
        <v>363</v>
      </c>
      <c r="F6150" t="s">
        <v>137</v>
      </c>
      <c r="G6150">
        <v>250</v>
      </c>
      <c r="H6150">
        <v>22.65</v>
      </c>
      <c r="I6150">
        <v>5662.5</v>
      </c>
      <c r="J6150">
        <v>9.5500000000000007</v>
      </c>
      <c r="K6150">
        <v>2387.5</v>
      </c>
      <c r="L6150">
        <v>13.1</v>
      </c>
      <c r="M6150">
        <v>0.57836644591611486</v>
      </c>
      <c r="N6150">
        <v>3275</v>
      </c>
      <c r="O6150" t="s">
        <v>457</v>
      </c>
      <c r="P6150" t="s">
        <v>458</v>
      </c>
      <c r="Q6150" t="s">
        <v>383</v>
      </c>
      <c r="R6150" t="s">
        <v>72</v>
      </c>
      <c r="S6150" t="s">
        <v>459</v>
      </c>
      <c r="T6150" t="s">
        <v>460</v>
      </c>
      <c r="U6150" t="s">
        <v>1188</v>
      </c>
      <c r="V6150">
        <f>YEAR(sales_order1[[#This Row],[date]])</f>
        <v>2022</v>
      </c>
      <c r="W6150" t="str">
        <f>TEXT(sales_order1[[#This Row],[date]], "Mmm")</f>
        <v>Aug</v>
      </c>
      <c r="X6150">
        <f>VALUE(TEXT(sales_order1[[#This Row],[date]], "D"))</f>
        <v>26</v>
      </c>
      <c r="Y6150">
        <v>34</v>
      </c>
    </row>
    <row r="6151" spans="1:25" x14ac:dyDescent="0.25">
      <c r="A6151" s="1">
        <v>44799</v>
      </c>
      <c r="B6151">
        <v>71748</v>
      </c>
      <c r="C6151" t="s">
        <v>19</v>
      </c>
      <c r="D6151" t="str">
        <f>VLOOKUP(sales_order1[[#This Row],[itemCode]],product_details3!B:C,2,0)</f>
        <v>MSTH100</v>
      </c>
      <c r="E6151" t="s">
        <v>20</v>
      </c>
      <c r="F6151" t="s">
        <v>21</v>
      </c>
      <c r="G6151">
        <v>100</v>
      </c>
      <c r="H6151">
        <v>26.25</v>
      </c>
      <c r="I6151">
        <v>2625</v>
      </c>
      <c r="J6151">
        <v>7.75</v>
      </c>
      <c r="K6151">
        <v>775</v>
      </c>
      <c r="L6151">
        <v>18.5</v>
      </c>
      <c r="M6151">
        <v>0.70476190476190481</v>
      </c>
      <c r="N6151">
        <v>1850</v>
      </c>
      <c r="O6151" t="s">
        <v>597</v>
      </c>
      <c r="P6151" t="s">
        <v>598</v>
      </c>
      <c r="Q6151" t="s">
        <v>239</v>
      </c>
      <c r="R6151" t="s">
        <v>112</v>
      </c>
      <c r="S6151" t="s">
        <v>368</v>
      </c>
      <c r="T6151" t="s">
        <v>599</v>
      </c>
      <c r="U6151" t="s">
        <v>1189</v>
      </c>
      <c r="V6151">
        <f>YEAR(sales_order1[[#This Row],[date]])</f>
        <v>2022</v>
      </c>
      <c r="W6151" t="str">
        <f>TEXT(sales_order1[[#This Row],[date]], "Mmm")</f>
        <v>Aug</v>
      </c>
      <c r="X6151">
        <f>VALUE(TEXT(sales_order1[[#This Row],[date]], "D"))</f>
        <v>26</v>
      </c>
      <c r="Y6151">
        <v>34</v>
      </c>
    </row>
    <row r="6152" spans="1:25" x14ac:dyDescent="0.25">
      <c r="A6152" s="1">
        <v>44799</v>
      </c>
      <c r="B6152">
        <v>71749</v>
      </c>
      <c r="C6152" t="s">
        <v>344</v>
      </c>
      <c r="D6152" t="str">
        <f>VLOOKUP(sales_order1[[#This Row],[itemCode]],product_details3!B:C,2,0)</f>
        <v>TNRE100</v>
      </c>
      <c r="E6152" t="s">
        <v>345</v>
      </c>
      <c r="F6152" t="s">
        <v>124</v>
      </c>
      <c r="G6152">
        <v>100</v>
      </c>
      <c r="H6152">
        <v>11.3</v>
      </c>
      <c r="I6152">
        <v>1130</v>
      </c>
      <c r="J6152">
        <v>3.8</v>
      </c>
      <c r="K6152">
        <v>380</v>
      </c>
      <c r="L6152">
        <v>7.5</v>
      </c>
      <c r="M6152">
        <v>0.66371681415929207</v>
      </c>
      <c r="N6152">
        <v>750</v>
      </c>
      <c r="O6152" t="s">
        <v>870</v>
      </c>
      <c r="P6152" t="s">
        <v>871</v>
      </c>
      <c r="Q6152" t="s">
        <v>191</v>
      </c>
      <c r="R6152" t="s">
        <v>56</v>
      </c>
      <c r="S6152" t="s">
        <v>192</v>
      </c>
      <c r="T6152" t="s">
        <v>250</v>
      </c>
      <c r="U6152" t="s">
        <v>1191</v>
      </c>
      <c r="V6152">
        <f>YEAR(sales_order1[[#This Row],[date]])</f>
        <v>2022</v>
      </c>
      <c r="W6152" t="str">
        <f>TEXT(sales_order1[[#This Row],[date]], "Mmm")</f>
        <v>Aug</v>
      </c>
      <c r="X6152">
        <f>VALUE(TEXT(sales_order1[[#This Row],[date]], "D"))</f>
        <v>26</v>
      </c>
      <c r="Y6152">
        <v>34</v>
      </c>
    </row>
    <row r="6153" spans="1:25" x14ac:dyDescent="0.25">
      <c r="A6153" s="1">
        <v>44799</v>
      </c>
      <c r="B6153">
        <v>71750</v>
      </c>
      <c r="C6153" t="s">
        <v>103</v>
      </c>
      <c r="D6153" t="str">
        <f>VLOOKUP(sales_order1[[#This Row],[itemCode]],product_details3!B:C,2,0)</f>
        <v>SCRT50</v>
      </c>
      <c r="E6153" t="s">
        <v>104</v>
      </c>
      <c r="F6153" t="s">
        <v>61</v>
      </c>
      <c r="G6153">
        <v>100</v>
      </c>
      <c r="H6153">
        <v>16.95</v>
      </c>
      <c r="I6153">
        <v>1695</v>
      </c>
      <c r="J6153">
        <v>5.2</v>
      </c>
      <c r="K6153">
        <v>520</v>
      </c>
      <c r="L6153">
        <v>11.75</v>
      </c>
      <c r="M6153">
        <v>0.69321533923303835</v>
      </c>
      <c r="N6153">
        <v>1175</v>
      </c>
      <c r="O6153" t="s">
        <v>790</v>
      </c>
      <c r="P6153" t="s">
        <v>791</v>
      </c>
      <c r="Q6153" t="s">
        <v>100</v>
      </c>
      <c r="R6153" t="s">
        <v>40</v>
      </c>
      <c r="S6153" t="s">
        <v>101</v>
      </c>
      <c r="T6153" t="s">
        <v>792</v>
      </c>
      <c r="U6153" t="s">
        <v>1190</v>
      </c>
      <c r="V6153">
        <f>YEAR(sales_order1[[#This Row],[date]])</f>
        <v>2022</v>
      </c>
      <c r="W6153" t="str">
        <f>TEXT(sales_order1[[#This Row],[date]], "Mmm")</f>
        <v>Aug</v>
      </c>
      <c r="X6153">
        <f>VALUE(TEXT(sales_order1[[#This Row],[date]], "D"))</f>
        <v>26</v>
      </c>
      <c r="Y6153">
        <v>34</v>
      </c>
    </row>
    <row r="6154" spans="1:25" x14ac:dyDescent="0.25">
      <c r="A6154" s="1">
        <v>44799</v>
      </c>
      <c r="B6154">
        <v>71751</v>
      </c>
      <c r="C6154" t="s">
        <v>128</v>
      </c>
      <c r="D6154" t="str">
        <f>VLOOKUP(sales_order1[[#This Row],[itemCode]],product_details3!B:C,2,0)</f>
        <v>SCRT100</v>
      </c>
      <c r="E6154" t="s">
        <v>129</v>
      </c>
      <c r="F6154" t="s">
        <v>61</v>
      </c>
      <c r="G6154">
        <v>400</v>
      </c>
      <c r="H6154">
        <v>28.25</v>
      </c>
      <c r="I6154">
        <v>11300</v>
      </c>
      <c r="J6154">
        <v>9</v>
      </c>
      <c r="K6154">
        <v>3600</v>
      </c>
      <c r="L6154">
        <v>19.25</v>
      </c>
      <c r="M6154">
        <v>0.68141592920353977</v>
      </c>
      <c r="N6154">
        <v>7700</v>
      </c>
      <c r="O6154" t="s">
        <v>22</v>
      </c>
      <c r="P6154" t="s">
        <v>23</v>
      </c>
      <c r="Q6154" t="s">
        <v>24</v>
      </c>
      <c r="R6154" t="s">
        <v>25</v>
      </c>
      <c r="S6154" t="s">
        <v>26</v>
      </c>
      <c r="T6154" t="s">
        <v>27</v>
      </c>
      <c r="U6154" t="s">
        <v>1191</v>
      </c>
      <c r="V6154">
        <f>YEAR(sales_order1[[#This Row],[date]])</f>
        <v>2022</v>
      </c>
      <c r="W6154" t="str">
        <f>TEXT(sales_order1[[#This Row],[date]], "Mmm")</f>
        <v>Aug</v>
      </c>
      <c r="X6154">
        <f>VALUE(TEXT(sales_order1[[#This Row],[date]], "D"))</f>
        <v>26</v>
      </c>
      <c r="Y6154">
        <v>34</v>
      </c>
    </row>
    <row r="6155" spans="1:25" x14ac:dyDescent="0.25">
      <c r="A6155" s="1">
        <v>44799</v>
      </c>
      <c r="B6155">
        <v>71752</v>
      </c>
      <c r="C6155" t="s">
        <v>19</v>
      </c>
      <c r="D6155" t="str">
        <f>VLOOKUP(sales_order1[[#This Row],[itemCode]],product_details3!B:C,2,0)</f>
        <v>MSTH100</v>
      </c>
      <c r="E6155" t="s">
        <v>20</v>
      </c>
      <c r="F6155" t="s">
        <v>21</v>
      </c>
      <c r="G6155">
        <v>200</v>
      </c>
      <c r="H6155">
        <v>26.25</v>
      </c>
      <c r="I6155">
        <v>5250</v>
      </c>
      <c r="J6155">
        <v>7.75</v>
      </c>
      <c r="K6155">
        <v>1550</v>
      </c>
      <c r="L6155">
        <v>18.5</v>
      </c>
      <c r="M6155">
        <v>0.70476190476190481</v>
      </c>
      <c r="N6155">
        <v>3700</v>
      </c>
      <c r="O6155" t="s">
        <v>905</v>
      </c>
      <c r="P6155" t="s">
        <v>906</v>
      </c>
      <c r="Q6155" t="s">
        <v>383</v>
      </c>
      <c r="R6155" t="s">
        <v>72</v>
      </c>
      <c r="S6155" t="s">
        <v>384</v>
      </c>
      <c r="T6155" t="s">
        <v>385</v>
      </c>
      <c r="U6155" t="s">
        <v>1188</v>
      </c>
      <c r="V6155">
        <f>YEAR(sales_order1[[#This Row],[date]])</f>
        <v>2022</v>
      </c>
      <c r="W6155" t="str">
        <f>TEXT(sales_order1[[#This Row],[date]], "Mmm")</f>
        <v>Aug</v>
      </c>
      <c r="X6155">
        <f>VALUE(TEXT(sales_order1[[#This Row],[date]], "D"))</f>
        <v>26</v>
      </c>
      <c r="Y6155">
        <v>34</v>
      </c>
    </row>
    <row r="6156" spans="1:25" x14ac:dyDescent="0.25">
      <c r="A6156" s="1">
        <v>44799</v>
      </c>
      <c r="B6156">
        <v>71753</v>
      </c>
      <c r="C6156" t="s">
        <v>103</v>
      </c>
      <c r="D6156" t="str">
        <f>VLOOKUP(sales_order1[[#This Row],[itemCode]],product_details3!B:C,2,0)</f>
        <v>SCRT50</v>
      </c>
      <c r="E6156" t="s">
        <v>104</v>
      </c>
      <c r="F6156" t="s">
        <v>61</v>
      </c>
      <c r="G6156">
        <v>350</v>
      </c>
      <c r="H6156">
        <v>16.95</v>
      </c>
      <c r="I6156">
        <v>5932.5</v>
      </c>
      <c r="J6156">
        <v>5.2</v>
      </c>
      <c r="K6156">
        <v>1820</v>
      </c>
      <c r="L6156">
        <v>11.75</v>
      </c>
      <c r="M6156">
        <v>0.69321533923303835</v>
      </c>
      <c r="N6156">
        <v>4112.5</v>
      </c>
      <c r="O6156" t="s">
        <v>258</v>
      </c>
      <c r="P6156" t="s">
        <v>259</v>
      </c>
      <c r="Q6156" t="s">
        <v>93</v>
      </c>
      <c r="R6156" t="s">
        <v>72</v>
      </c>
      <c r="S6156" t="s">
        <v>260</v>
      </c>
      <c r="T6156" t="s">
        <v>261</v>
      </c>
      <c r="U6156" t="s">
        <v>1190</v>
      </c>
      <c r="V6156">
        <f>YEAR(sales_order1[[#This Row],[date]])</f>
        <v>2022</v>
      </c>
      <c r="W6156" t="str">
        <f>TEXT(sales_order1[[#This Row],[date]], "Mmm")</f>
        <v>Aug</v>
      </c>
      <c r="X6156">
        <f>VALUE(TEXT(sales_order1[[#This Row],[date]], "D"))</f>
        <v>26</v>
      </c>
      <c r="Y6156">
        <v>34</v>
      </c>
    </row>
    <row r="6157" spans="1:25" x14ac:dyDescent="0.25">
      <c r="A6157" s="1">
        <v>44799</v>
      </c>
      <c r="B6157">
        <v>71754</v>
      </c>
      <c r="C6157" t="s">
        <v>51</v>
      </c>
      <c r="D6157" t="str">
        <f>VLOOKUP(sales_order1[[#This Row],[itemCode]],product_details3!B:C,2,0)</f>
        <v>MSTH50</v>
      </c>
      <c r="E6157" t="s">
        <v>52</v>
      </c>
      <c r="F6157" t="s">
        <v>21</v>
      </c>
      <c r="G6157">
        <v>200</v>
      </c>
      <c r="H6157">
        <v>15.75</v>
      </c>
      <c r="I6157">
        <v>3150</v>
      </c>
      <c r="J6157">
        <v>4.45</v>
      </c>
      <c r="K6157">
        <v>890</v>
      </c>
      <c r="L6157">
        <v>11.3</v>
      </c>
      <c r="M6157">
        <v>0.71746031746031746</v>
      </c>
      <c r="N6157">
        <v>2260</v>
      </c>
      <c r="O6157" t="s">
        <v>37</v>
      </c>
      <c r="P6157" t="s">
        <v>38</v>
      </c>
      <c r="Q6157" t="s">
        <v>39</v>
      </c>
      <c r="R6157" t="s">
        <v>40</v>
      </c>
      <c r="S6157" t="s">
        <v>41</v>
      </c>
      <c r="T6157" t="s">
        <v>42</v>
      </c>
      <c r="U6157" t="s">
        <v>1188</v>
      </c>
      <c r="V6157">
        <f>YEAR(sales_order1[[#This Row],[date]])</f>
        <v>2022</v>
      </c>
      <c r="W6157" t="str">
        <f>TEXT(sales_order1[[#This Row],[date]], "Mmm")</f>
        <v>Aug</v>
      </c>
      <c r="X6157">
        <f>VALUE(TEXT(sales_order1[[#This Row],[date]], "D"))</f>
        <v>26</v>
      </c>
      <c r="Y6157">
        <v>34</v>
      </c>
    </row>
    <row r="6158" spans="1:25" x14ac:dyDescent="0.25">
      <c r="A6158" s="1">
        <v>44802</v>
      </c>
      <c r="B6158">
        <v>71755</v>
      </c>
      <c r="C6158" t="s">
        <v>43</v>
      </c>
      <c r="D6158" t="str">
        <f>VLOOKUP(sales_order1[[#This Row],[itemCode]],product_details3!B:C,2,0)</f>
        <v>CLNG200</v>
      </c>
      <c r="E6158" t="s">
        <v>44</v>
      </c>
      <c r="F6158" t="s">
        <v>45</v>
      </c>
      <c r="G6158">
        <v>250</v>
      </c>
      <c r="H6158">
        <v>21.25</v>
      </c>
      <c r="I6158">
        <v>5312.5</v>
      </c>
      <c r="J6158">
        <v>7.75</v>
      </c>
      <c r="K6158">
        <v>1937.5</v>
      </c>
      <c r="L6158">
        <v>13.5</v>
      </c>
      <c r="M6158">
        <v>0.63529411764705879</v>
      </c>
      <c r="N6158">
        <v>3375</v>
      </c>
      <c r="O6158" t="s">
        <v>430</v>
      </c>
      <c r="P6158" t="s">
        <v>431</v>
      </c>
      <c r="Q6158" t="s">
        <v>218</v>
      </c>
      <c r="R6158" t="s">
        <v>40</v>
      </c>
      <c r="S6158" t="s">
        <v>432</v>
      </c>
      <c r="T6158" t="s">
        <v>433</v>
      </c>
      <c r="U6158" t="s">
        <v>1190</v>
      </c>
      <c r="V6158">
        <f>YEAR(sales_order1[[#This Row],[date]])</f>
        <v>2022</v>
      </c>
      <c r="W6158" t="str">
        <f>TEXT(sales_order1[[#This Row],[date]], "Mmm")</f>
        <v>Aug</v>
      </c>
      <c r="X6158">
        <f>VALUE(TEXT(sales_order1[[#This Row],[date]], "D"))</f>
        <v>29</v>
      </c>
      <c r="Y6158">
        <v>35</v>
      </c>
    </row>
    <row r="6159" spans="1:25" x14ac:dyDescent="0.25">
      <c r="A6159" s="1">
        <v>44802</v>
      </c>
      <c r="B6159">
        <v>71756</v>
      </c>
      <c r="C6159" t="s">
        <v>80</v>
      </c>
      <c r="D6159" t="str">
        <f>VLOOKUP(sales_order1[[#This Row],[itemCode]],product_details3!B:C,2,0)</f>
        <v>MSTA50</v>
      </c>
      <c r="E6159" t="s">
        <v>81</v>
      </c>
      <c r="F6159" t="s">
        <v>21</v>
      </c>
      <c r="G6159">
        <v>200</v>
      </c>
      <c r="H6159">
        <v>19.649999999999999</v>
      </c>
      <c r="I6159">
        <v>3930</v>
      </c>
      <c r="J6159">
        <v>6.55</v>
      </c>
      <c r="K6159">
        <v>1310</v>
      </c>
      <c r="L6159">
        <v>13.1</v>
      </c>
      <c r="M6159">
        <v>0.66666666666666663</v>
      </c>
      <c r="N6159">
        <v>2620</v>
      </c>
      <c r="O6159" t="s">
        <v>499</v>
      </c>
      <c r="P6159" t="s">
        <v>500</v>
      </c>
      <c r="Q6159" t="s">
        <v>107</v>
      </c>
      <c r="R6159" t="s">
        <v>40</v>
      </c>
      <c r="S6159" t="s">
        <v>101</v>
      </c>
      <c r="T6159" t="s">
        <v>501</v>
      </c>
      <c r="U6159" t="s">
        <v>1190</v>
      </c>
      <c r="V6159">
        <f>YEAR(sales_order1[[#This Row],[date]])</f>
        <v>2022</v>
      </c>
      <c r="W6159" t="str">
        <f>TEXT(sales_order1[[#This Row],[date]], "Mmm")</f>
        <v>Aug</v>
      </c>
      <c r="X6159">
        <f>VALUE(TEXT(sales_order1[[#This Row],[date]], "D"))</f>
        <v>29</v>
      </c>
      <c r="Y6159">
        <v>35</v>
      </c>
    </row>
    <row r="6160" spans="1:25" x14ac:dyDescent="0.25">
      <c r="A6160" s="1">
        <v>44802</v>
      </c>
      <c r="B6160">
        <v>71757</v>
      </c>
      <c r="C6160" t="s">
        <v>279</v>
      </c>
      <c r="D6160" t="str">
        <f>VLOOKUP(sales_order1[[#This Row],[itemCode]],product_details3!B:C,2,0)</f>
        <v>SRMC15</v>
      </c>
      <c r="E6160" t="s">
        <v>280</v>
      </c>
      <c r="F6160" t="s">
        <v>30</v>
      </c>
      <c r="G6160">
        <v>100</v>
      </c>
      <c r="H6160">
        <v>16.95</v>
      </c>
      <c r="I6160">
        <v>1695</v>
      </c>
      <c r="J6160">
        <v>6.2</v>
      </c>
      <c r="K6160">
        <v>620</v>
      </c>
      <c r="L6160">
        <v>10.75</v>
      </c>
      <c r="M6160">
        <v>0.63421828908554578</v>
      </c>
      <c r="N6160">
        <v>1075</v>
      </c>
      <c r="O6160" t="s">
        <v>567</v>
      </c>
      <c r="P6160" t="s">
        <v>568</v>
      </c>
      <c r="Q6160" t="s">
        <v>271</v>
      </c>
      <c r="R6160" t="s">
        <v>56</v>
      </c>
      <c r="S6160" t="s">
        <v>192</v>
      </c>
      <c r="T6160" t="s">
        <v>569</v>
      </c>
      <c r="U6160" t="s">
        <v>1191</v>
      </c>
      <c r="V6160">
        <f>YEAR(sales_order1[[#This Row],[date]])</f>
        <v>2022</v>
      </c>
      <c r="W6160" t="str">
        <f>TEXT(sales_order1[[#This Row],[date]], "Mmm")</f>
        <v>Aug</v>
      </c>
      <c r="X6160">
        <f>VALUE(TEXT(sales_order1[[#This Row],[date]], "D"))</f>
        <v>29</v>
      </c>
      <c r="Y6160">
        <v>35</v>
      </c>
    </row>
    <row r="6161" spans="1:25" x14ac:dyDescent="0.25">
      <c r="A6161" s="1">
        <v>44802</v>
      </c>
      <c r="B6161">
        <v>71758</v>
      </c>
      <c r="C6161" t="s">
        <v>315</v>
      </c>
      <c r="D6161" t="str">
        <f>VLOOKUP(sales_order1[[#This Row],[itemCode]],product_details3!B:C,2,0)</f>
        <v>EXFG50</v>
      </c>
      <c r="E6161" t="s">
        <v>316</v>
      </c>
      <c r="F6161" t="s">
        <v>183</v>
      </c>
      <c r="G6161">
        <v>100</v>
      </c>
      <c r="H6161">
        <v>15.75</v>
      </c>
      <c r="I6161">
        <v>1575</v>
      </c>
      <c r="J6161">
        <v>5.45</v>
      </c>
      <c r="K6161">
        <v>545</v>
      </c>
      <c r="L6161">
        <v>10.3</v>
      </c>
      <c r="M6161">
        <v>0.65396825396825398</v>
      </c>
      <c r="N6161">
        <v>1030</v>
      </c>
      <c r="O6161" t="s">
        <v>564</v>
      </c>
      <c r="P6161" t="s">
        <v>565</v>
      </c>
      <c r="Q6161" t="s">
        <v>218</v>
      </c>
      <c r="R6161" t="s">
        <v>40</v>
      </c>
      <c r="S6161" t="s">
        <v>432</v>
      </c>
      <c r="T6161" t="s">
        <v>566</v>
      </c>
      <c r="U6161" t="s">
        <v>1190</v>
      </c>
      <c r="V6161">
        <f>YEAR(sales_order1[[#This Row],[date]])</f>
        <v>2022</v>
      </c>
      <c r="W6161" t="str">
        <f>TEXT(sales_order1[[#This Row],[date]], "Mmm")</f>
        <v>Aug</v>
      </c>
      <c r="X6161">
        <f>VALUE(TEXT(sales_order1[[#This Row],[date]], "D"))</f>
        <v>29</v>
      </c>
      <c r="Y6161">
        <v>35</v>
      </c>
    </row>
    <row r="6162" spans="1:25" x14ac:dyDescent="0.25">
      <c r="A6162" s="1">
        <v>44802</v>
      </c>
      <c r="B6162">
        <v>71759</v>
      </c>
      <c r="C6162" t="s">
        <v>135</v>
      </c>
      <c r="D6162" t="str">
        <f>VLOOKUP(sales_order1[[#This Row],[itemCode]],product_details3!B:C,2,0)</f>
        <v>MSKSH</v>
      </c>
      <c r="E6162" t="s">
        <v>136</v>
      </c>
      <c r="F6162" t="s">
        <v>137</v>
      </c>
      <c r="G6162">
        <v>100</v>
      </c>
      <c r="H6162">
        <v>18.75</v>
      </c>
      <c r="I6162">
        <v>1875</v>
      </c>
      <c r="J6162">
        <v>7.45</v>
      </c>
      <c r="K6162">
        <v>745</v>
      </c>
      <c r="L6162">
        <v>11.3</v>
      </c>
      <c r="M6162">
        <v>0.60266666666666668</v>
      </c>
      <c r="N6162">
        <v>1130</v>
      </c>
      <c r="O6162" t="s">
        <v>457</v>
      </c>
      <c r="P6162" t="s">
        <v>458</v>
      </c>
      <c r="Q6162" t="s">
        <v>383</v>
      </c>
      <c r="R6162" t="s">
        <v>72</v>
      </c>
      <c r="S6162" t="s">
        <v>459</v>
      </c>
      <c r="T6162" t="s">
        <v>460</v>
      </c>
      <c r="U6162" t="s">
        <v>1188</v>
      </c>
      <c r="V6162">
        <f>YEAR(sales_order1[[#This Row],[date]])</f>
        <v>2022</v>
      </c>
      <c r="W6162" t="str">
        <f>TEXT(sales_order1[[#This Row],[date]], "Mmm")</f>
        <v>Aug</v>
      </c>
      <c r="X6162">
        <f>VALUE(TEXT(sales_order1[[#This Row],[date]], "D"))</f>
        <v>29</v>
      </c>
      <c r="Y6162">
        <v>35</v>
      </c>
    </row>
    <row r="6163" spans="1:25" x14ac:dyDescent="0.25">
      <c r="A6163" s="1">
        <v>44802</v>
      </c>
      <c r="B6163">
        <v>71760</v>
      </c>
      <c r="C6163" t="s">
        <v>194</v>
      </c>
      <c r="D6163" t="str">
        <f>VLOOKUP(sales_order1[[#This Row],[itemCode]],product_details3!B:C,2,0)</f>
        <v>CLNG150</v>
      </c>
      <c r="E6163" t="s">
        <v>195</v>
      </c>
      <c r="F6163" t="s">
        <v>45</v>
      </c>
      <c r="G6163">
        <v>50</v>
      </c>
      <c r="H6163">
        <v>12.75</v>
      </c>
      <c r="I6163">
        <v>637.5</v>
      </c>
      <c r="J6163">
        <v>4.45</v>
      </c>
      <c r="K6163">
        <v>222.5</v>
      </c>
      <c r="L6163">
        <v>8.3000000000000007</v>
      </c>
      <c r="M6163">
        <v>0.65098039215686276</v>
      </c>
      <c r="N6163">
        <v>415</v>
      </c>
      <c r="O6163" t="s">
        <v>464</v>
      </c>
      <c r="P6163" t="s">
        <v>465</v>
      </c>
      <c r="Q6163" t="s">
        <v>146</v>
      </c>
      <c r="R6163" t="s">
        <v>112</v>
      </c>
      <c r="S6163" t="s">
        <v>165</v>
      </c>
      <c r="T6163" t="s">
        <v>466</v>
      </c>
      <c r="U6163" t="s">
        <v>1189</v>
      </c>
      <c r="V6163">
        <f>YEAR(sales_order1[[#This Row],[date]])</f>
        <v>2022</v>
      </c>
      <c r="W6163" t="str">
        <f>TEXT(sales_order1[[#This Row],[date]], "Mmm")</f>
        <v>Aug</v>
      </c>
      <c r="X6163">
        <f>VALUE(TEXT(sales_order1[[#This Row],[date]], "D"))</f>
        <v>29</v>
      </c>
      <c r="Y6163">
        <v>35</v>
      </c>
    </row>
    <row r="6164" spans="1:25" x14ac:dyDescent="0.25">
      <c r="A6164" s="1">
        <v>44802</v>
      </c>
      <c r="B6164">
        <v>71761</v>
      </c>
      <c r="C6164" t="s">
        <v>51</v>
      </c>
      <c r="D6164" t="str">
        <f>VLOOKUP(sales_order1[[#This Row],[itemCode]],product_details3!B:C,2,0)</f>
        <v>MSTH50</v>
      </c>
      <c r="E6164" t="s">
        <v>52</v>
      </c>
      <c r="F6164" t="s">
        <v>21</v>
      </c>
      <c r="G6164">
        <v>150</v>
      </c>
      <c r="H6164">
        <v>15.75</v>
      </c>
      <c r="I6164">
        <v>2362.5</v>
      </c>
      <c r="J6164">
        <v>4.45</v>
      </c>
      <c r="K6164">
        <v>667.5</v>
      </c>
      <c r="L6164">
        <v>11.3</v>
      </c>
      <c r="M6164">
        <v>0.71746031746031746</v>
      </c>
      <c r="N6164">
        <v>1695</v>
      </c>
      <c r="O6164" t="s">
        <v>723</v>
      </c>
      <c r="P6164" t="s">
        <v>724</v>
      </c>
      <c r="Q6164" t="s">
        <v>264</v>
      </c>
      <c r="R6164" t="s">
        <v>56</v>
      </c>
      <c r="S6164" t="s">
        <v>133</v>
      </c>
      <c r="T6164" t="s">
        <v>581</v>
      </c>
      <c r="U6164" t="s">
        <v>1191</v>
      </c>
      <c r="V6164">
        <f>YEAR(sales_order1[[#This Row],[date]])</f>
        <v>2022</v>
      </c>
      <c r="W6164" t="str">
        <f>TEXT(sales_order1[[#This Row],[date]], "Mmm")</f>
        <v>Aug</v>
      </c>
      <c r="X6164">
        <f>VALUE(TEXT(sales_order1[[#This Row],[date]], "D"))</f>
        <v>29</v>
      </c>
      <c r="Y6164">
        <v>35</v>
      </c>
    </row>
    <row r="6165" spans="1:25" x14ac:dyDescent="0.25">
      <c r="A6165" s="1">
        <v>44802</v>
      </c>
      <c r="B6165">
        <v>71762</v>
      </c>
      <c r="C6165" t="s">
        <v>149</v>
      </c>
      <c r="D6165" t="str">
        <f>VLOOKUP(sales_order1[[#This Row],[itemCode]],product_details3!B:C,2,0)</f>
        <v>MKRW80</v>
      </c>
      <c r="E6165" t="s">
        <v>150</v>
      </c>
      <c r="F6165" t="s">
        <v>151</v>
      </c>
      <c r="G6165">
        <v>100</v>
      </c>
      <c r="H6165">
        <v>14.65</v>
      </c>
      <c r="I6165">
        <v>1465</v>
      </c>
      <c r="J6165">
        <v>6.55</v>
      </c>
      <c r="K6165">
        <v>655</v>
      </c>
      <c r="L6165">
        <v>8.1</v>
      </c>
      <c r="M6165">
        <v>0.55290102389078488</v>
      </c>
      <c r="N6165">
        <v>810</v>
      </c>
      <c r="O6165" t="s">
        <v>887</v>
      </c>
      <c r="P6165" t="s">
        <v>888</v>
      </c>
      <c r="Q6165" t="s">
        <v>218</v>
      </c>
      <c r="R6165" t="s">
        <v>40</v>
      </c>
      <c r="S6165" t="s">
        <v>432</v>
      </c>
      <c r="T6165" t="s">
        <v>433</v>
      </c>
      <c r="U6165" t="s">
        <v>1190</v>
      </c>
      <c r="V6165">
        <f>YEAR(sales_order1[[#This Row],[date]])</f>
        <v>2022</v>
      </c>
      <c r="W6165" t="str">
        <f>TEXT(sales_order1[[#This Row],[date]], "Mmm")</f>
        <v>Aug</v>
      </c>
      <c r="X6165">
        <f>VALUE(TEXT(sales_order1[[#This Row],[date]], "D"))</f>
        <v>29</v>
      </c>
      <c r="Y6165">
        <v>35</v>
      </c>
    </row>
    <row r="6166" spans="1:25" x14ac:dyDescent="0.25">
      <c r="A6166" s="1">
        <v>44802</v>
      </c>
      <c r="B6166">
        <v>71763</v>
      </c>
      <c r="C6166" t="s">
        <v>51</v>
      </c>
      <c r="D6166" t="str">
        <f>VLOOKUP(sales_order1[[#This Row],[itemCode]],product_details3!B:C,2,0)</f>
        <v>MSTH50</v>
      </c>
      <c r="E6166" t="s">
        <v>52</v>
      </c>
      <c r="F6166" t="s">
        <v>21</v>
      </c>
      <c r="G6166">
        <v>200</v>
      </c>
      <c r="H6166">
        <v>15.75</v>
      </c>
      <c r="I6166">
        <v>3150</v>
      </c>
      <c r="J6166">
        <v>4.45</v>
      </c>
      <c r="K6166">
        <v>890</v>
      </c>
      <c r="L6166">
        <v>11.3</v>
      </c>
      <c r="M6166">
        <v>0.71746031746031746</v>
      </c>
      <c r="N6166">
        <v>2260</v>
      </c>
      <c r="O6166" t="s">
        <v>845</v>
      </c>
      <c r="P6166" t="s">
        <v>846</v>
      </c>
      <c r="Q6166" t="s">
        <v>271</v>
      </c>
      <c r="R6166" t="s">
        <v>56</v>
      </c>
      <c r="S6166" t="s">
        <v>192</v>
      </c>
      <c r="T6166" t="s">
        <v>272</v>
      </c>
      <c r="U6166" t="s">
        <v>1191</v>
      </c>
      <c r="V6166">
        <f>YEAR(sales_order1[[#This Row],[date]])</f>
        <v>2022</v>
      </c>
      <c r="W6166" t="str">
        <f>TEXT(sales_order1[[#This Row],[date]], "Mmm")</f>
        <v>Aug</v>
      </c>
      <c r="X6166">
        <f>VALUE(TEXT(sales_order1[[#This Row],[date]], "D"))</f>
        <v>29</v>
      </c>
      <c r="Y6166">
        <v>35</v>
      </c>
    </row>
    <row r="6167" spans="1:25" x14ac:dyDescent="0.25">
      <c r="A6167" s="1">
        <v>44802</v>
      </c>
      <c r="B6167">
        <v>71764</v>
      </c>
      <c r="C6167" t="s">
        <v>103</v>
      </c>
      <c r="D6167" t="str">
        <f>VLOOKUP(sales_order1[[#This Row],[itemCode]],product_details3!B:C,2,0)</f>
        <v>SCRT50</v>
      </c>
      <c r="E6167" t="s">
        <v>104</v>
      </c>
      <c r="F6167" t="s">
        <v>61</v>
      </c>
      <c r="G6167">
        <v>200</v>
      </c>
      <c r="H6167">
        <v>16.95</v>
      </c>
      <c r="I6167">
        <v>3390</v>
      </c>
      <c r="J6167">
        <v>5.2</v>
      </c>
      <c r="K6167">
        <v>1040</v>
      </c>
      <c r="L6167">
        <v>11.75</v>
      </c>
      <c r="M6167">
        <v>0.69321533923303835</v>
      </c>
      <c r="N6167">
        <v>2350</v>
      </c>
      <c r="O6167" t="s">
        <v>828</v>
      </c>
      <c r="P6167" t="s">
        <v>829</v>
      </c>
      <c r="Q6167" t="s">
        <v>378</v>
      </c>
      <c r="R6167" t="s">
        <v>72</v>
      </c>
      <c r="S6167" t="s">
        <v>662</v>
      </c>
      <c r="T6167" t="s">
        <v>663</v>
      </c>
      <c r="U6167" t="s">
        <v>1188</v>
      </c>
      <c r="V6167">
        <f>YEAR(sales_order1[[#This Row],[date]])</f>
        <v>2022</v>
      </c>
      <c r="W6167" t="str">
        <f>TEXT(sales_order1[[#This Row],[date]], "Mmm")</f>
        <v>Aug</v>
      </c>
      <c r="X6167">
        <f>VALUE(TEXT(sales_order1[[#This Row],[date]], "D"))</f>
        <v>29</v>
      </c>
      <c r="Y6167">
        <v>35</v>
      </c>
    </row>
    <row r="6168" spans="1:25" x14ac:dyDescent="0.25">
      <c r="A6168" s="1">
        <v>44803</v>
      </c>
      <c r="B6168">
        <v>71765</v>
      </c>
      <c r="C6168" t="s">
        <v>28</v>
      </c>
      <c r="D6168" t="str">
        <f>VLOOKUP(sales_order1[[#This Row],[itemCode]],product_details3!B:C,2,0)</f>
        <v>SRMC30</v>
      </c>
      <c r="E6168" t="s">
        <v>29</v>
      </c>
      <c r="F6168" t="s">
        <v>30</v>
      </c>
      <c r="G6168">
        <v>150</v>
      </c>
      <c r="H6168">
        <v>22.6</v>
      </c>
      <c r="I6168">
        <v>3390</v>
      </c>
      <c r="J6168">
        <v>7.6</v>
      </c>
      <c r="K6168">
        <v>1140</v>
      </c>
      <c r="L6168">
        <v>15</v>
      </c>
      <c r="M6168">
        <v>0.66371681415929207</v>
      </c>
      <c r="N6168">
        <v>2250</v>
      </c>
      <c r="O6168" t="s">
        <v>824</v>
      </c>
      <c r="P6168" t="s">
        <v>825</v>
      </c>
      <c r="Q6168" t="s">
        <v>271</v>
      </c>
      <c r="R6168" t="s">
        <v>56</v>
      </c>
      <c r="S6168" t="s">
        <v>192</v>
      </c>
      <c r="T6168" t="s">
        <v>453</v>
      </c>
      <c r="U6168" t="s">
        <v>1191</v>
      </c>
      <c r="V6168">
        <f>YEAR(sales_order1[[#This Row],[date]])</f>
        <v>2022</v>
      </c>
      <c r="W6168" t="str">
        <f>TEXT(sales_order1[[#This Row],[date]], "Mmm")</f>
        <v>Aug</v>
      </c>
      <c r="X6168">
        <f>VALUE(TEXT(sales_order1[[#This Row],[date]], "D"))</f>
        <v>30</v>
      </c>
      <c r="Y6168">
        <v>35</v>
      </c>
    </row>
    <row r="6169" spans="1:25" x14ac:dyDescent="0.25">
      <c r="A6169" s="1">
        <v>44803</v>
      </c>
      <c r="B6169">
        <v>71766</v>
      </c>
      <c r="C6169" t="s">
        <v>103</v>
      </c>
      <c r="D6169" t="str">
        <f>VLOOKUP(sales_order1[[#This Row],[itemCode]],product_details3!B:C,2,0)</f>
        <v>SCRT50</v>
      </c>
      <c r="E6169" t="s">
        <v>104</v>
      </c>
      <c r="F6169" t="s">
        <v>61</v>
      </c>
      <c r="G6169">
        <v>350</v>
      </c>
      <c r="H6169">
        <v>16.95</v>
      </c>
      <c r="I6169">
        <v>5932.5</v>
      </c>
      <c r="J6169">
        <v>5.2</v>
      </c>
      <c r="K6169">
        <v>1820</v>
      </c>
      <c r="L6169">
        <v>11.75</v>
      </c>
      <c r="M6169">
        <v>0.69321533923303835</v>
      </c>
      <c r="N6169">
        <v>4112.5</v>
      </c>
      <c r="O6169" t="s">
        <v>803</v>
      </c>
      <c r="P6169" t="s">
        <v>804</v>
      </c>
      <c r="Q6169" t="s">
        <v>264</v>
      </c>
      <c r="R6169" t="s">
        <v>56</v>
      </c>
      <c r="S6169" t="s">
        <v>133</v>
      </c>
      <c r="T6169" t="s">
        <v>629</v>
      </c>
      <c r="U6169" t="s">
        <v>1191</v>
      </c>
      <c r="V6169">
        <f>YEAR(sales_order1[[#This Row],[date]])</f>
        <v>2022</v>
      </c>
      <c r="W6169" t="str">
        <f>TEXT(sales_order1[[#This Row],[date]], "Mmm")</f>
        <v>Aug</v>
      </c>
      <c r="X6169">
        <f>VALUE(TEXT(sales_order1[[#This Row],[date]], "D"))</f>
        <v>30</v>
      </c>
      <c r="Y6169">
        <v>35</v>
      </c>
    </row>
    <row r="6170" spans="1:25" x14ac:dyDescent="0.25">
      <c r="A6170" s="1">
        <v>44803</v>
      </c>
      <c r="B6170">
        <v>71767</v>
      </c>
      <c r="C6170" t="s">
        <v>209</v>
      </c>
      <c r="D6170" t="str">
        <f>VLOOKUP(sales_order1[[#This Row],[itemCode]],product_details3!B:C,2,0)</f>
        <v>CLNG50</v>
      </c>
      <c r="E6170" t="s">
        <v>210</v>
      </c>
      <c r="F6170" t="s">
        <v>45</v>
      </c>
      <c r="G6170">
        <v>200</v>
      </c>
      <c r="H6170">
        <v>6.5</v>
      </c>
      <c r="I6170">
        <v>1300</v>
      </c>
      <c r="J6170">
        <v>2.2999999999999998</v>
      </c>
      <c r="K6170">
        <v>460</v>
      </c>
      <c r="L6170">
        <v>4.2</v>
      </c>
      <c r="M6170">
        <v>0.64615384615384619</v>
      </c>
      <c r="N6170">
        <v>840</v>
      </c>
      <c r="O6170" t="s">
        <v>516</v>
      </c>
      <c r="P6170" t="s">
        <v>517</v>
      </c>
      <c r="Q6170" t="s">
        <v>191</v>
      </c>
      <c r="R6170" t="s">
        <v>56</v>
      </c>
      <c r="S6170" t="s">
        <v>192</v>
      </c>
      <c r="T6170" t="s">
        <v>518</v>
      </c>
      <c r="U6170" t="s">
        <v>1191</v>
      </c>
      <c r="V6170">
        <f>YEAR(sales_order1[[#This Row],[date]])</f>
        <v>2022</v>
      </c>
      <c r="W6170" t="str">
        <f>TEXT(sales_order1[[#This Row],[date]], "Mmm")</f>
        <v>Aug</v>
      </c>
      <c r="X6170">
        <f>VALUE(TEXT(sales_order1[[#This Row],[date]], "D"))</f>
        <v>30</v>
      </c>
      <c r="Y6170">
        <v>35</v>
      </c>
    </row>
    <row r="6171" spans="1:25" x14ac:dyDescent="0.25">
      <c r="A6171" s="1">
        <v>44803</v>
      </c>
      <c r="B6171">
        <v>71768</v>
      </c>
      <c r="C6171" t="s">
        <v>438</v>
      </c>
      <c r="D6171" t="str">
        <f>VLOOKUP(sales_order1[[#This Row],[itemCode]],product_details3!B:C,2,0)</f>
        <v>EXFP150</v>
      </c>
      <c r="E6171" t="s">
        <v>439</v>
      </c>
      <c r="F6171" t="s">
        <v>183</v>
      </c>
      <c r="G6171">
        <v>50</v>
      </c>
      <c r="H6171">
        <v>28.25</v>
      </c>
      <c r="I6171">
        <v>1412.5</v>
      </c>
      <c r="J6171">
        <v>12</v>
      </c>
      <c r="K6171">
        <v>600</v>
      </c>
      <c r="L6171">
        <v>16.25</v>
      </c>
      <c r="M6171">
        <v>0.5752212389380531</v>
      </c>
      <c r="N6171">
        <v>812.5</v>
      </c>
      <c r="O6171" t="s">
        <v>847</v>
      </c>
      <c r="P6171" t="s">
        <v>848</v>
      </c>
      <c r="Q6171" t="s">
        <v>111</v>
      </c>
      <c r="R6171" t="s">
        <v>112</v>
      </c>
      <c r="S6171" t="s">
        <v>445</v>
      </c>
      <c r="T6171" t="s">
        <v>849</v>
      </c>
      <c r="U6171" t="s">
        <v>1189</v>
      </c>
      <c r="V6171">
        <f>YEAR(sales_order1[[#This Row],[date]])</f>
        <v>2022</v>
      </c>
      <c r="W6171" t="str">
        <f>TEXT(sales_order1[[#This Row],[date]], "Mmm")</f>
        <v>Aug</v>
      </c>
      <c r="X6171">
        <f>VALUE(TEXT(sales_order1[[#This Row],[date]], "D"))</f>
        <v>30</v>
      </c>
      <c r="Y6171">
        <v>35</v>
      </c>
    </row>
    <row r="6172" spans="1:25" x14ac:dyDescent="0.25">
      <c r="A6172" s="1">
        <v>44803</v>
      </c>
      <c r="B6172">
        <v>71769</v>
      </c>
      <c r="C6172" t="s">
        <v>364</v>
      </c>
      <c r="D6172" t="str">
        <f>VLOOKUP(sales_order1[[#This Row],[itemCode]],product_details3!B:C,2,0)</f>
        <v>CLNO200</v>
      </c>
      <c r="E6172" t="s">
        <v>365</v>
      </c>
      <c r="F6172" t="s">
        <v>45</v>
      </c>
      <c r="G6172">
        <v>150</v>
      </c>
      <c r="H6172">
        <v>27.75</v>
      </c>
      <c r="I6172">
        <v>4162.5</v>
      </c>
      <c r="J6172">
        <v>11.25</v>
      </c>
      <c r="K6172">
        <v>1687.5</v>
      </c>
      <c r="L6172">
        <v>16.5</v>
      </c>
      <c r="M6172">
        <v>0.59459459459459463</v>
      </c>
      <c r="N6172">
        <v>2475</v>
      </c>
      <c r="O6172" t="s">
        <v>832</v>
      </c>
      <c r="P6172" t="s">
        <v>833</v>
      </c>
      <c r="Q6172" t="s">
        <v>201</v>
      </c>
      <c r="R6172" t="s">
        <v>25</v>
      </c>
      <c r="S6172" t="s">
        <v>372</v>
      </c>
      <c r="T6172" t="s">
        <v>834</v>
      </c>
      <c r="U6172" t="s">
        <v>1191</v>
      </c>
      <c r="V6172">
        <f>YEAR(sales_order1[[#This Row],[date]])</f>
        <v>2022</v>
      </c>
      <c r="W6172" t="str">
        <f>TEXT(sales_order1[[#This Row],[date]], "Mmm")</f>
        <v>Aug</v>
      </c>
      <c r="X6172">
        <f>VALUE(TEXT(sales_order1[[#This Row],[date]], "D"))</f>
        <v>30</v>
      </c>
      <c r="Y6172">
        <v>35</v>
      </c>
    </row>
    <row r="6173" spans="1:25" x14ac:dyDescent="0.25">
      <c r="A6173" s="1">
        <v>44803</v>
      </c>
      <c r="B6173">
        <v>71770</v>
      </c>
      <c r="C6173" t="s">
        <v>128</v>
      </c>
      <c r="D6173" t="str">
        <f>VLOOKUP(sales_order1[[#This Row],[itemCode]],product_details3!B:C,2,0)</f>
        <v>SCRT100</v>
      </c>
      <c r="E6173" t="s">
        <v>129</v>
      </c>
      <c r="F6173" t="s">
        <v>61</v>
      </c>
      <c r="G6173">
        <v>350</v>
      </c>
      <c r="H6173">
        <v>28.25</v>
      </c>
      <c r="I6173">
        <v>9887.5</v>
      </c>
      <c r="J6173">
        <v>9</v>
      </c>
      <c r="K6173">
        <v>3150</v>
      </c>
      <c r="L6173">
        <v>19.25</v>
      </c>
      <c r="M6173">
        <v>0.68141592920353977</v>
      </c>
      <c r="N6173">
        <v>6737.5</v>
      </c>
      <c r="O6173" t="s">
        <v>862</v>
      </c>
      <c r="P6173" t="s">
        <v>863</v>
      </c>
      <c r="Q6173" t="s">
        <v>201</v>
      </c>
      <c r="R6173" t="s">
        <v>25</v>
      </c>
      <c r="S6173" t="s">
        <v>202</v>
      </c>
      <c r="T6173" t="s">
        <v>292</v>
      </c>
      <c r="U6173" t="s">
        <v>1191</v>
      </c>
      <c r="V6173">
        <f>YEAR(sales_order1[[#This Row],[date]])</f>
        <v>2022</v>
      </c>
      <c r="W6173" t="str">
        <f>TEXT(sales_order1[[#This Row],[date]], "Mmm")</f>
        <v>Aug</v>
      </c>
      <c r="X6173">
        <f>VALUE(TEXT(sales_order1[[#This Row],[date]], "D"))</f>
        <v>30</v>
      </c>
      <c r="Y6173">
        <v>35</v>
      </c>
    </row>
    <row r="6174" spans="1:25" x14ac:dyDescent="0.25">
      <c r="A6174" s="1">
        <v>44803</v>
      </c>
      <c r="B6174">
        <v>71771</v>
      </c>
      <c r="C6174" t="s">
        <v>135</v>
      </c>
      <c r="D6174" t="str">
        <f>VLOOKUP(sales_order1[[#This Row],[itemCode]],product_details3!B:C,2,0)</f>
        <v>MSKSH</v>
      </c>
      <c r="E6174" t="s">
        <v>136</v>
      </c>
      <c r="F6174" t="s">
        <v>137</v>
      </c>
      <c r="G6174">
        <v>50</v>
      </c>
      <c r="H6174">
        <v>18.75</v>
      </c>
      <c r="I6174">
        <v>937.5</v>
      </c>
      <c r="J6174">
        <v>7.45</v>
      </c>
      <c r="K6174">
        <v>372.5</v>
      </c>
      <c r="L6174">
        <v>11.3</v>
      </c>
      <c r="M6174">
        <v>0.60266666666666668</v>
      </c>
      <c r="N6174">
        <v>565</v>
      </c>
      <c r="O6174" t="s">
        <v>354</v>
      </c>
      <c r="P6174" t="s">
        <v>355</v>
      </c>
      <c r="Q6174" t="s">
        <v>119</v>
      </c>
      <c r="R6174" t="s">
        <v>40</v>
      </c>
      <c r="S6174" t="s">
        <v>356</v>
      </c>
      <c r="T6174" t="s">
        <v>357</v>
      </c>
      <c r="U6174" t="s">
        <v>1190</v>
      </c>
      <c r="V6174">
        <f>YEAR(sales_order1[[#This Row],[date]])</f>
        <v>2022</v>
      </c>
      <c r="W6174" t="str">
        <f>TEXT(sales_order1[[#This Row],[date]], "Mmm")</f>
        <v>Aug</v>
      </c>
      <c r="X6174">
        <f>VALUE(TEXT(sales_order1[[#This Row],[date]], "D"))</f>
        <v>30</v>
      </c>
      <c r="Y6174">
        <v>35</v>
      </c>
    </row>
    <row r="6175" spans="1:25" x14ac:dyDescent="0.25">
      <c r="A6175" s="1">
        <v>44803</v>
      </c>
      <c r="B6175">
        <v>71772</v>
      </c>
      <c r="C6175" t="s">
        <v>350</v>
      </c>
      <c r="D6175" t="str">
        <f>VLOOKUP(sales_order1[[#This Row],[itemCode]],product_details3!B:C,2,0)</f>
        <v>SRMA50</v>
      </c>
      <c r="E6175" t="s">
        <v>351</v>
      </c>
      <c r="F6175" t="s">
        <v>30</v>
      </c>
      <c r="G6175">
        <v>100</v>
      </c>
      <c r="H6175">
        <v>37.75</v>
      </c>
      <c r="I6175">
        <v>3775</v>
      </c>
      <c r="J6175">
        <v>14.25</v>
      </c>
      <c r="K6175">
        <v>1425</v>
      </c>
      <c r="L6175">
        <v>23.5</v>
      </c>
      <c r="M6175">
        <v>0.62251655629139069</v>
      </c>
      <c r="N6175">
        <v>2350</v>
      </c>
      <c r="O6175" t="s">
        <v>812</v>
      </c>
      <c r="P6175" t="s">
        <v>813</v>
      </c>
      <c r="Q6175" t="s">
        <v>107</v>
      </c>
      <c r="R6175" t="s">
        <v>40</v>
      </c>
      <c r="S6175" t="s">
        <v>101</v>
      </c>
      <c r="T6175" t="s">
        <v>814</v>
      </c>
      <c r="U6175" t="s">
        <v>1190</v>
      </c>
      <c r="V6175">
        <f>YEAR(sales_order1[[#This Row],[date]])</f>
        <v>2022</v>
      </c>
      <c r="W6175" t="str">
        <f>TEXT(sales_order1[[#This Row],[date]], "Mmm")</f>
        <v>Aug</v>
      </c>
      <c r="X6175">
        <f>VALUE(TEXT(sales_order1[[#This Row],[date]], "D"))</f>
        <v>30</v>
      </c>
      <c r="Y6175">
        <v>35</v>
      </c>
    </row>
    <row r="6176" spans="1:25" x14ac:dyDescent="0.25">
      <c r="A6176" s="1">
        <v>44803</v>
      </c>
      <c r="B6176">
        <v>71773</v>
      </c>
      <c r="C6176" t="s">
        <v>67</v>
      </c>
      <c r="D6176" t="str">
        <f>VLOOKUP(sales_order1[[#This Row],[itemCode]],product_details3!B:C,2,0)</f>
        <v>SRMH15</v>
      </c>
      <c r="E6176" t="s">
        <v>68</v>
      </c>
      <c r="F6176" t="s">
        <v>30</v>
      </c>
      <c r="G6176">
        <v>50</v>
      </c>
      <c r="H6176">
        <v>15.75</v>
      </c>
      <c r="I6176">
        <v>787.5</v>
      </c>
      <c r="J6176">
        <v>5.45</v>
      </c>
      <c r="K6176">
        <v>272.5</v>
      </c>
      <c r="L6176">
        <v>10.3</v>
      </c>
      <c r="M6176">
        <v>0.65396825396825398</v>
      </c>
      <c r="N6176">
        <v>515</v>
      </c>
      <c r="O6176" t="s">
        <v>817</v>
      </c>
      <c r="P6176" t="s">
        <v>818</v>
      </c>
      <c r="Q6176" t="s">
        <v>213</v>
      </c>
      <c r="R6176" t="s">
        <v>25</v>
      </c>
      <c r="S6176" t="s">
        <v>402</v>
      </c>
      <c r="T6176" t="s">
        <v>819</v>
      </c>
      <c r="U6176" t="s">
        <v>1191</v>
      </c>
      <c r="V6176">
        <f>YEAR(sales_order1[[#This Row],[date]])</f>
        <v>2022</v>
      </c>
      <c r="W6176" t="str">
        <f>TEXT(sales_order1[[#This Row],[date]], "Mmm")</f>
        <v>Aug</v>
      </c>
      <c r="X6176">
        <f>VALUE(TEXT(sales_order1[[#This Row],[date]], "D"))</f>
        <v>30</v>
      </c>
      <c r="Y6176">
        <v>35</v>
      </c>
    </row>
    <row r="6177" spans="1:25" x14ac:dyDescent="0.25">
      <c r="A6177" s="1">
        <v>44803</v>
      </c>
      <c r="B6177">
        <v>71774</v>
      </c>
      <c r="C6177" t="s">
        <v>28</v>
      </c>
      <c r="D6177" t="str">
        <f>VLOOKUP(sales_order1[[#This Row],[itemCode]],product_details3!B:C,2,0)</f>
        <v>SRMC30</v>
      </c>
      <c r="E6177" t="s">
        <v>29</v>
      </c>
      <c r="F6177" t="s">
        <v>30</v>
      </c>
      <c r="G6177">
        <v>100</v>
      </c>
      <c r="H6177">
        <v>22.6</v>
      </c>
      <c r="I6177">
        <v>2260</v>
      </c>
      <c r="J6177">
        <v>7.6</v>
      </c>
      <c r="K6177">
        <v>760</v>
      </c>
      <c r="L6177">
        <v>15</v>
      </c>
      <c r="M6177">
        <v>0.66371681415929207</v>
      </c>
      <c r="N6177">
        <v>1500</v>
      </c>
      <c r="O6177" t="s">
        <v>697</v>
      </c>
      <c r="P6177" t="s">
        <v>698</v>
      </c>
      <c r="Q6177" t="s">
        <v>77</v>
      </c>
      <c r="R6177" t="s">
        <v>72</v>
      </c>
      <c r="S6177" t="s">
        <v>78</v>
      </c>
      <c r="T6177" t="s">
        <v>699</v>
      </c>
      <c r="U6177" t="s">
        <v>1190</v>
      </c>
      <c r="V6177">
        <f>YEAR(sales_order1[[#This Row],[date]])</f>
        <v>2022</v>
      </c>
      <c r="W6177" t="str">
        <f>TEXT(sales_order1[[#This Row],[date]], "Mmm")</f>
        <v>Aug</v>
      </c>
      <c r="X6177">
        <f>VALUE(TEXT(sales_order1[[#This Row],[date]], "D"))</f>
        <v>30</v>
      </c>
      <c r="Y6177">
        <v>35</v>
      </c>
    </row>
    <row r="6178" spans="1:25" x14ac:dyDescent="0.25">
      <c r="A6178" s="1">
        <v>44803</v>
      </c>
      <c r="B6178">
        <v>71775</v>
      </c>
      <c r="C6178" t="s">
        <v>279</v>
      </c>
      <c r="D6178" t="str">
        <f>VLOOKUP(sales_order1[[#This Row],[itemCode]],product_details3!B:C,2,0)</f>
        <v>SRMC15</v>
      </c>
      <c r="E6178" t="s">
        <v>280</v>
      </c>
      <c r="F6178" t="s">
        <v>30</v>
      </c>
      <c r="G6178">
        <v>200</v>
      </c>
      <c r="H6178">
        <v>16.95</v>
      </c>
      <c r="I6178">
        <v>3390</v>
      </c>
      <c r="J6178">
        <v>6.2</v>
      </c>
      <c r="K6178">
        <v>1240</v>
      </c>
      <c r="L6178">
        <v>10.75</v>
      </c>
      <c r="M6178">
        <v>0.63421828908554578</v>
      </c>
      <c r="N6178">
        <v>2150</v>
      </c>
      <c r="O6178" t="s">
        <v>199</v>
      </c>
      <c r="P6178" t="s">
        <v>200</v>
      </c>
      <c r="Q6178" t="s">
        <v>201</v>
      </c>
      <c r="R6178" t="s">
        <v>25</v>
      </c>
      <c r="S6178" t="s">
        <v>202</v>
      </c>
      <c r="T6178" t="s">
        <v>203</v>
      </c>
      <c r="U6178" t="s">
        <v>1191</v>
      </c>
      <c r="V6178">
        <f>YEAR(sales_order1[[#This Row],[date]])</f>
        <v>2022</v>
      </c>
      <c r="W6178" t="str">
        <f>TEXT(sales_order1[[#This Row],[date]], "Mmm")</f>
        <v>Aug</v>
      </c>
      <c r="X6178">
        <f>VALUE(TEXT(sales_order1[[#This Row],[date]], "D"))</f>
        <v>30</v>
      </c>
      <c r="Y6178">
        <v>35</v>
      </c>
    </row>
    <row r="6179" spans="1:25" x14ac:dyDescent="0.25">
      <c r="A6179" s="1">
        <v>44804</v>
      </c>
      <c r="B6179">
        <v>71776</v>
      </c>
      <c r="C6179" t="s">
        <v>103</v>
      </c>
      <c r="D6179" t="str">
        <f>VLOOKUP(sales_order1[[#This Row],[itemCode]],product_details3!B:C,2,0)</f>
        <v>SCRT50</v>
      </c>
      <c r="E6179" t="s">
        <v>104</v>
      </c>
      <c r="F6179" t="s">
        <v>61</v>
      </c>
      <c r="G6179">
        <v>200</v>
      </c>
      <c r="H6179">
        <v>16.95</v>
      </c>
      <c r="I6179">
        <v>3390</v>
      </c>
      <c r="J6179">
        <v>5.2</v>
      </c>
      <c r="K6179">
        <v>1040</v>
      </c>
      <c r="L6179">
        <v>11.75</v>
      </c>
      <c r="M6179">
        <v>0.69321533923303835</v>
      </c>
      <c r="N6179">
        <v>2350</v>
      </c>
      <c r="O6179" t="s">
        <v>648</v>
      </c>
      <c r="P6179" t="s">
        <v>649</v>
      </c>
      <c r="Q6179" t="s">
        <v>107</v>
      </c>
      <c r="R6179" t="s">
        <v>40</v>
      </c>
      <c r="S6179" t="s">
        <v>101</v>
      </c>
      <c r="T6179" t="s">
        <v>650</v>
      </c>
      <c r="U6179" t="s">
        <v>1190</v>
      </c>
      <c r="V6179">
        <f>YEAR(sales_order1[[#This Row],[date]])</f>
        <v>2022</v>
      </c>
      <c r="W6179" t="str">
        <f>TEXT(sales_order1[[#This Row],[date]], "Mmm")</f>
        <v>Aug</v>
      </c>
      <c r="X6179">
        <f>VALUE(TEXT(sales_order1[[#This Row],[date]], "D"))</f>
        <v>31</v>
      </c>
      <c r="Y6179">
        <v>35</v>
      </c>
    </row>
    <row r="6180" spans="1:25" x14ac:dyDescent="0.25">
      <c r="A6180" s="1">
        <v>44804</v>
      </c>
      <c r="B6180">
        <v>71777</v>
      </c>
      <c r="C6180" t="s">
        <v>311</v>
      </c>
      <c r="D6180" t="str">
        <f>VLOOKUP(sales_order1[[#This Row],[itemCode]],product_details3!B:C,2,0)</f>
        <v>MSTH30</v>
      </c>
      <c r="E6180" t="s">
        <v>312</v>
      </c>
      <c r="F6180" t="s">
        <v>21</v>
      </c>
      <c r="G6180">
        <v>250</v>
      </c>
      <c r="H6180">
        <v>8.5</v>
      </c>
      <c r="I6180">
        <v>2125</v>
      </c>
      <c r="J6180">
        <v>3.3</v>
      </c>
      <c r="K6180">
        <v>825</v>
      </c>
      <c r="L6180">
        <v>5.2</v>
      </c>
      <c r="M6180">
        <v>0.61176470588235299</v>
      </c>
      <c r="N6180">
        <v>1300</v>
      </c>
      <c r="O6180" t="s">
        <v>567</v>
      </c>
      <c r="P6180" t="s">
        <v>568</v>
      </c>
      <c r="Q6180" t="s">
        <v>271</v>
      </c>
      <c r="R6180" t="s">
        <v>56</v>
      </c>
      <c r="S6180" t="s">
        <v>192</v>
      </c>
      <c r="T6180" t="s">
        <v>569</v>
      </c>
      <c r="U6180" t="s">
        <v>1191</v>
      </c>
      <c r="V6180">
        <f>YEAR(sales_order1[[#This Row],[date]])</f>
        <v>2022</v>
      </c>
      <c r="W6180" t="str">
        <f>TEXT(sales_order1[[#This Row],[date]], "Mmm")</f>
        <v>Aug</v>
      </c>
      <c r="X6180">
        <f>VALUE(TEXT(sales_order1[[#This Row],[date]], "D"))</f>
        <v>31</v>
      </c>
      <c r="Y6180">
        <v>35</v>
      </c>
    </row>
    <row r="6181" spans="1:25" x14ac:dyDescent="0.25">
      <c r="A6181" s="1">
        <v>44804</v>
      </c>
      <c r="B6181">
        <v>71778</v>
      </c>
      <c r="C6181" t="s">
        <v>28</v>
      </c>
      <c r="D6181" t="str">
        <f>VLOOKUP(sales_order1[[#This Row],[itemCode]],product_details3!B:C,2,0)</f>
        <v>SRMC30</v>
      </c>
      <c r="E6181" t="s">
        <v>29</v>
      </c>
      <c r="F6181" t="s">
        <v>30</v>
      </c>
      <c r="G6181">
        <v>250</v>
      </c>
      <c r="H6181">
        <v>22.6</v>
      </c>
      <c r="I6181">
        <v>5650</v>
      </c>
      <c r="J6181">
        <v>7.6</v>
      </c>
      <c r="K6181">
        <v>1900</v>
      </c>
      <c r="L6181">
        <v>15</v>
      </c>
      <c r="M6181">
        <v>0.66371681415929207</v>
      </c>
      <c r="N6181">
        <v>3750</v>
      </c>
      <c r="O6181" t="s">
        <v>490</v>
      </c>
      <c r="P6181" t="s">
        <v>491</v>
      </c>
      <c r="Q6181" t="s">
        <v>271</v>
      </c>
      <c r="R6181" t="s">
        <v>56</v>
      </c>
      <c r="S6181" t="s">
        <v>192</v>
      </c>
      <c r="T6181" t="s">
        <v>272</v>
      </c>
      <c r="U6181" t="s">
        <v>1191</v>
      </c>
      <c r="V6181">
        <f>YEAR(sales_order1[[#This Row],[date]])</f>
        <v>2022</v>
      </c>
      <c r="W6181" t="str">
        <f>TEXT(sales_order1[[#This Row],[date]], "Mmm")</f>
        <v>Aug</v>
      </c>
      <c r="X6181">
        <f>VALUE(TEXT(sales_order1[[#This Row],[date]], "D"))</f>
        <v>31</v>
      </c>
      <c r="Y6181">
        <v>35</v>
      </c>
    </row>
    <row r="6182" spans="1:25" x14ac:dyDescent="0.25">
      <c r="A6182" s="1">
        <v>44804</v>
      </c>
      <c r="B6182">
        <v>71779</v>
      </c>
      <c r="C6182" t="s">
        <v>128</v>
      </c>
      <c r="D6182" t="str">
        <f>VLOOKUP(sales_order1[[#This Row],[itemCode]],product_details3!B:C,2,0)</f>
        <v>SCRT100</v>
      </c>
      <c r="E6182" t="s">
        <v>129</v>
      </c>
      <c r="F6182" t="s">
        <v>61</v>
      </c>
      <c r="G6182">
        <v>150</v>
      </c>
      <c r="H6182">
        <v>28.25</v>
      </c>
      <c r="I6182">
        <v>4237.5</v>
      </c>
      <c r="J6182">
        <v>9</v>
      </c>
      <c r="K6182">
        <v>1350</v>
      </c>
      <c r="L6182">
        <v>19.25</v>
      </c>
      <c r="M6182">
        <v>0.68141592920353977</v>
      </c>
      <c r="N6182">
        <v>2887.5</v>
      </c>
      <c r="O6182" t="s">
        <v>284</v>
      </c>
      <c r="P6182" t="s">
        <v>285</v>
      </c>
      <c r="Q6182" t="s">
        <v>48</v>
      </c>
      <c r="R6182" t="s">
        <v>25</v>
      </c>
      <c r="S6182" t="s">
        <v>286</v>
      </c>
      <c r="T6182" t="s">
        <v>287</v>
      </c>
      <c r="U6182" t="s">
        <v>1191</v>
      </c>
      <c r="V6182">
        <f>YEAR(sales_order1[[#This Row],[date]])</f>
        <v>2022</v>
      </c>
      <c r="W6182" t="str">
        <f>TEXT(sales_order1[[#This Row],[date]], "Mmm")</f>
        <v>Aug</v>
      </c>
      <c r="X6182">
        <f>VALUE(TEXT(sales_order1[[#This Row],[date]], "D"))</f>
        <v>31</v>
      </c>
      <c r="Y6182">
        <v>35</v>
      </c>
    </row>
    <row r="6183" spans="1:25" x14ac:dyDescent="0.25">
      <c r="A6183" s="1">
        <v>44804</v>
      </c>
      <c r="B6183">
        <v>71780</v>
      </c>
      <c r="C6183" t="s">
        <v>19</v>
      </c>
      <c r="D6183" t="str">
        <f>VLOOKUP(sales_order1[[#This Row],[itemCode]],product_details3!B:C,2,0)</f>
        <v>MSTH100</v>
      </c>
      <c r="E6183" t="s">
        <v>20</v>
      </c>
      <c r="F6183" t="s">
        <v>21</v>
      </c>
      <c r="G6183">
        <v>100</v>
      </c>
      <c r="H6183">
        <v>26.25</v>
      </c>
      <c r="I6183">
        <v>2625</v>
      </c>
      <c r="J6183">
        <v>7.75</v>
      </c>
      <c r="K6183">
        <v>775</v>
      </c>
      <c r="L6183">
        <v>18.5</v>
      </c>
      <c r="M6183">
        <v>0.70476190476190481</v>
      </c>
      <c r="N6183">
        <v>1850</v>
      </c>
      <c r="O6183" t="s">
        <v>46</v>
      </c>
      <c r="P6183" t="s">
        <v>47</v>
      </c>
      <c r="Q6183" t="s">
        <v>48</v>
      </c>
      <c r="R6183" t="s">
        <v>25</v>
      </c>
      <c r="S6183" t="s">
        <v>49</v>
      </c>
      <c r="T6183" t="s">
        <v>50</v>
      </c>
      <c r="U6183" t="s">
        <v>1191</v>
      </c>
      <c r="V6183">
        <f>YEAR(sales_order1[[#This Row],[date]])</f>
        <v>2022</v>
      </c>
      <c r="W6183" t="str">
        <f>TEXT(sales_order1[[#This Row],[date]], "Mmm")</f>
        <v>Aug</v>
      </c>
      <c r="X6183">
        <f>VALUE(TEXT(sales_order1[[#This Row],[date]], "D"))</f>
        <v>31</v>
      </c>
      <c r="Y6183">
        <v>35</v>
      </c>
    </row>
    <row r="6184" spans="1:25" x14ac:dyDescent="0.25">
      <c r="A6184" s="1">
        <v>44804</v>
      </c>
      <c r="B6184">
        <v>71781</v>
      </c>
      <c r="C6184" t="s">
        <v>51</v>
      </c>
      <c r="D6184" t="str">
        <f>VLOOKUP(sales_order1[[#This Row],[itemCode]],product_details3!B:C,2,0)</f>
        <v>MSTH50</v>
      </c>
      <c r="E6184" t="s">
        <v>52</v>
      </c>
      <c r="F6184" t="s">
        <v>21</v>
      </c>
      <c r="G6184">
        <v>150</v>
      </c>
      <c r="H6184">
        <v>15.75</v>
      </c>
      <c r="I6184">
        <v>2362.5</v>
      </c>
      <c r="J6184">
        <v>4.45</v>
      </c>
      <c r="K6184">
        <v>667.5</v>
      </c>
      <c r="L6184">
        <v>11.3</v>
      </c>
      <c r="M6184">
        <v>0.71746031746031746</v>
      </c>
      <c r="N6184">
        <v>1695</v>
      </c>
      <c r="O6184" t="s">
        <v>907</v>
      </c>
      <c r="P6184" t="s">
        <v>908</v>
      </c>
      <c r="Q6184" t="s">
        <v>186</v>
      </c>
      <c r="R6184" t="s">
        <v>112</v>
      </c>
      <c r="S6184" t="s">
        <v>246</v>
      </c>
      <c r="T6184" t="s">
        <v>247</v>
      </c>
      <c r="U6184" t="s">
        <v>1189</v>
      </c>
      <c r="V6184">
        <f>YEAR(sales_order1[[#This Row],[date]])</f>
        <v>2022</v>
      </c>
      <c r="W6184" t="str">
        <f>TEXT(sales_order1[[#This Row],[date]], "Mmm")</f>
        <v>Aug</v>
      </c>
      <c r="X6184">
        <f>VALUE(TEXT(sales_order1[[#This Row],[date]], "D"))</f>
        <v>31</v>
      </c>
      <c r="Y6184">
        <v>35</v>
      </c>
    </row>
    <row r="6185" spans="1:25" x14ac:dyDescent="0.25">
      <c r="A6185" s="1">
        <v>44804</v>
      </c>
      <c r="B6185">
        <v>71782</v>
      </c>
      <c r="C6185" t="s">
        <v>408</v>
      </c>
      <c r="D6185" t="str">
        <f>VLOOKUP(sales_order1[[#This Row],[itemCode]],product_details3!B:C,2,0)</f>
        <v>EXFC150</v>
      </c>
      <c r="E6185" t="s">
        <v>409</v>
      </c>
      <c r="F6185" t="s">
        <v>183</v>
      </c>
      <c r="G6185">
        <v>150</v>
      </c>
      <c r="H6185">
        <v>32.75</v>
      </c>
      <c r="I6185">
        <v>4912.5</v>
      </c>
      <c r="J6185">
        <v>14.25</v>
      </c>
      <c r="K6185">
        <v>2137.5</v>
      </c>
      <c r="L6185">
        <v>18.5</v>
      </c>
      <c r="M6185">
        <v>0.56488549618320616</v>
      </c>
      <c r="N6185">
        <v>2775</v>
      </c>
      <c r="O6185" t="s">
        <v>117</v>
      </c>
      <c r="P6185" t="s">
        <v>118</v>
      </c>
      <c r="Q6185" t="s">
        <v>119</v>
      </c>
      <c r="R6185" t="s">
        <v>40</v>
      </c>
      <c r="S6185" t="s">
        <v>120</v>
      </c>
      <c r="T6185" t="s">
        <v>121</v>
      </c>
      <c r="U6185" t="s">
        <v>1190</v>
      </c>
      <c r="V6185">
        <f>YEAR(sales_order1[[#This Row],[date]])</f>
        <v>2022</v>
      </c>
      <c r="W6185" t="str">
        <f>TEXT(sales_order1[[#This Row],[date]], "Mmm")</f>
        <v>Aug</v>
      </c>
      <c r="X6185">
        <f>VALUE(TEXT(sales_order1[[#This Row],[date]], "D"))</f>
        <v>31</v>
      </c>
      <c r="Y6185">
        <v>35</v>
      </c>
    </row>
    <row r="6186" spans="1:25" x14ac:dyDescent="0.25">
      <c r="A6186" s="1">
        <v>44804</v>
      </c>
      <c r="B6186">
        <v>71783</v>
      </c>
      <c r="C6186" t="s">
        <v>181</v>
      </c>
      <c r="D6186" t="str">
        <f>VLOOKUP(sales_order1[[#This Row],[itemCode]],product_details3!B:C,2,0)</f>
        <v>EXFP100</v>
      </c>
      <c r="E6186" t="s">
        <v>182</v>
      </c>
      <c r="F6186" t="s">
        <v>183</v>
      </c>
      <c r="G6186">
        <v>100</v>
      </c>
      <c r="H6186">
        <v>21.95</v>
      </c>
      <c r="I6186">
        <v>2195</v>
      </c>
      <c r="J6186">
        <v>8.1999999999999993</v>
      </c>
      <c r="K6186">
        <v>820</v>
      </c>
      <c r="L6186">
        <v>13.75</v>
      </c>
      <c r="M6186">
        <v>0.62642369020501143</v>
      </c>
      <c r="N6186">
        <v>1375</v>
      </c>
      <c r="O6186" t="s">
        <v>227</v>
      </c>
      <c r="P6186" t="s">
        <v>228</v>
      </c>
      <c r="Q6186" t="s">
        <v>64</v>
      </c>
      <c r="R6186" t="s">
        <v>40</v>
      </c>
      <c r="S6186" t="s">
        <v>229</v>
      </c>
      <c r="T6186" t="s">
        <v>230</v>
      </c>
      <c r="U6186" t="s">
        <v>1189</v>
      </c>
      <c r="V6186">
        <f>YEAR(sales_order1[[#This Row],[date]])</f>
        <v>2022</v>
      </c>
      <c r="W6186" t="str">
        <f>TEXT(sales_order1[[#This Row],[date]], "Mmm")</f>
        <v>Aug</v>
      </c>
      <c r="X6186">
        <f>VALUE(TEXT(sales_order1[[#This Row],[date]], "D"))</f>
        <v>31</v>
      </c>
      <c r="Y6186">
        <v>35</v>
      </c>
    </row>
    <row r="6187" spans="1:25" x14ac:dyDescent="0.25">
      <c r="A6187" s="1">
        <v>44804</v>
      </c>
      <c r="B6187">
        <v>71784</v>
      </c>
      <c r="C6187" t="s">
        <v>86</v>
      </c>
      <c r="D6187" t="str">
        <f>VLOOKUP(sales_order1[[#This Row],[itemCode]],product_details3!B:C,2,0)</f>
        <v>SRMH30</v>
      </c>
      <c r="E6187" t="s">
        <v>87</v>
      </c>
      <c r="F6187" t="s">
        <v>30</v>
      </c>
      <c r="G6187">
        <v>300</v>
      </c>
      <c r="H6187">
        <v>21</v>
      </c>
      <c r="I6187">
        <v>6300</v>
      </c>
      <c r="J6187">
        <v>6.6</v>
      </c>
      <c r="K6187">
        <v>1980</v>
      </c>
      <c r="L6187">
        <v>14.4</v>
      </c>
      <c r="M6187">
        <v>0.68571428571428572</v>
      </c>
      <c r="N6187">
        <v>4320</v>
      </c>
      <c r="O6187" t="s">
        <v>556</v>
      </c>
      <c r="P6187" t="s">
        <v>557</v>
      </c>
      <c r="Q6187" t="s">
        <v>213</v>
      </c>
      <c r="R6187" t="s">
        <v>25</v>
      </c>
      <c r="S6187" t="s">
        <v>402</v>
      </c>
      <c r="T6187" t="s">
        <v>558</v>
      </c>
      <c r="U6187" t="s">
        <v>1191</v>
      </c>
      <c r="V6187">
        <f>YEAR(sales_order1[[#This Row],[date]])</f>
        <v>2022</v>
      </c>
      <c r="W6187" t="str">
        <f>TEXT(sales_order1[[#This Row],[date]], "Mmm")</f>
        <v>Aug</v>
      </c>
      <c r="X6187">
        <f>VALUE(TEXT(sales_order1[[#This Row],[date]], "D"))</f>
        <v>31</v>
      </c>
      <c r="Y6187">
        <v>35</v>
      </c>
    </row>
    <row r="6188" spans="1:25" x14ac:dyDescent="0.25">
      <c r="A6188" s="1">
        <v>44804</v>
      </c>
      <c r="B6188">
        <v>71785</v>
      </c>
      <c r="C6188" t="s">
        <v>51</v>
      </c>
      <c r="D6188" t="str">
        <f>VLOOKUP(sales_order1[[#This Row],[itemCode]],product_details3!B:C,2,0)</f>
        <v>MSTH50</v>
      </c>
      <c r="E6188" t="s">
        <v>52</v>
      </c>
      <c r="F6188" t="s">
        <v>21</v>
      </c>
      <c r="G6188">
        <v>150</v>
      </c>
      <c r="H6188">
        <v>15.75</v>
      </c>
      <c r="I6188">
        <v>2362.5</v>
      </c>
      <c r="J6188">
        <v>4.45</v>
      </c>
      <c r="K6188">
        <v>667.5</v>
      </c>
      <c r="L6188">
        <v>11.3</v>
      </c>
      <c r="M6188">
        <v>0.71746031746031746</v>
      </c>
      <c r="N6188">
        <v>1695</v>
      </c>
      <c r="O6188" t="s">
        <v>531</v>
      </c>
      <c r="P6188" t="s">
        <v>532</v>
      </c>
      <c r="Q6188" t="s">
        <v>119</v>
      </c>
      <c r="R6188" t="s">
        <v>40</v>
      </c>
      <c r="S6188" t="s">
        <v>120</v>
      </c>
      <c r="T6188" t="s">
        <v>533</v>
      </c>
      <c r="U6188" t="s">
        <v>1190</v>
      </c>
      <c r="V6188">
        <f>YEAR(sales_order1[[#This Row],[date]])</f>
        <v>2022</v>
      </c>
      <c r="W6188" t="str">
        <f>TEXT(sales_order1[[#This Row],[date]], "Mmm")</f>
        <v>Aug</v>
      </c>
      <c r="X6188">
        <f>VALUE(TEXT(sales_order1[[#This Row],[date]], "D"))</f>
        <v>31</v>
      </c>
      <c r="Y6188">
        <v>35</v>
      </c>
    </row>
    <row r="6189" spans="1:25" x14ac:dyDescent="0.25">
      <c r="A6189" s="1">
        <v>44805</v>
      </c>
      <c r="B6189">
        <v>71786</v>
      </c>
      <c r="C6189" t="s">
        <v>327</v>
      </c>
      <c r="D6189" t="str">
        <f>VLOOKUP(sales_order1[[#This Row],[itemCode]],product_details3!B:C,2,0)</f>
        <v>SCR50+50</v>
      </c>
      <c r="E6189" t="s">
        <v>328</v>
      </c>
      <c r="F6189" t="s">
        <v>61</v>
      </c>
      <c r="G6189">
        <v>50</v>
      </c>
      <c r="H6189">
        <v>15.75</v>
      </c>
      <c r="I6189">
        <v>787.5</v>
      </c>
      <c r="J6189">
        <v>4.45</v>
      </c>
      <c r="K6189">
        <v>222.5</v>
      </c>
      <c r="L6189">
        <v>11.3</v>
      </c>
      <c r="M6189">
        <v>0.71746031746031746</v>
      </c>
      <c r="N6189">
        <v>565</v>
      </c>
      <c r="O6189" t="s">
        <v>487</v>
      </c>
      <c r="P6189" t="s">
        <v>488</v>
      </c>
      <c r="Q6189" t="s">
        <v>48</v>
      </c>
      <c r="R6189" t="s">
        <v>25</v>
      </c>
      <c r="S6189" t="s">
        <v>286</v>
      </c>
      <c r="T6189" t="s">
        <v>489</v>
      </c>
      <c r="U6189" t="s">
        <v>1191</v>
      </c>
      <c r="V6189">
        <f>YEAR(sales_order1[[#This Row],[date]])</f>
        <v>2022</v>
      </c>
      <c r="W6189" t="str">
        <f>TEXT(sales_order1[[#This Row],[date]], "Mmm")</f>
        <v>Sep</v>
      </c>
      <c r="X6189">
        <f>VALUE(TEXT(sales_order1[[#This Row],[date]], "D"))</f>
        <v>1</v>
      </c>
      <c r="Y6189">
        <v>35</v>
      </c>
    </row>
    <row r="6190" spans="1:25" x14ac:dyDescent="0.25">
      <c r="A6190" s="1">
        <v>44805</v>
      </c>
      <c r="B6190">
        <v>71787</v>
      </c>
      <c r="C6190" t="s">
        <v>320</v>
      </c>
      <c r="D6190" t="str">
        <f>VLOOKUP(sales_order1[[#This Row],[itemCode]],product_details3!B:C,2,0)</f>
        <v>SCR50+100</v>
      </c>
      <c r="E6190" t="s">
        <v>321</v>
      </c>
      <c r="F6190" t="s">
        <v>61</v>
      </c>
      <c r="G6190">
        <v>100</v>
      </c>
      <c r="H6190">
        <v>26.25</v>
      </c>
      <c r="I6190">
        <v>2625</v>
      </c>
      <c r="J6190">
        <v>7.75</v>
      </c>
      <c r="K6190">
        <v>775</v>
      </c>
      <c r="L6190">
        <v>18.5</v>
      </c>
      <c r="M6190">
        <v>0.70476190476190481</v>
      </c>
      <c r="N6190">
        <v>1850</v>
      </c>
      <c r="O6190" t="s">
        <v>758</v>
      </c>
      <c r="P6190" t="s">
        <v>759</v>
      </c>
      <c r="Q6190" t="s">
        <v>186</v>
      </c>
      <c r="R6190" t="s">
        <v>112</v>
      </c>
      <c r="S6190" t="s">
        <v>187</v>
      </c>
      <c r="T6190" t="s">
        <v>760</v>
      </c>
      <c r="U6190" t="s">
        <v>1189</v>
      </c>
      <c r="V6190">
        <f>YEAR(sales_order1[[#This Row],[date]])</f>
        <v>2022</v>
      </c>
      <c r="W6190" t="str">
        <f>TEXT(sales_order1[[#This Row],[date]], "Mmm")</f>
        <v>Sep</v>
      </c>
      <c r="X6190">
        <f>VALUE(TEXT(sales_order1[[#This Row],[date]], "D"))</f>
        <v>1</v>
      </c>
      <c r="Y6190">
        <v>35</v>
      </c>
    </row>
    <row r="6191" spans="1:25" x14ac:dyDescent="0.25">
      <c r="A6191" s="1">
        <v>44805</v>
      </c>
      <c r="B6191">
        <v>71788</v>
      </c>
      <c r="C6191" t="s">
        <v>128</v>
      </c>
      <c r="D6191" t="str">
        <f>VLOOKUP(sales_order1[[#This Row],[itemCode]],product_details3!B:C,2,0)</f>
        <v>SCRT100</v>
      </c>
      <c r="E6191" t="s">
        <v>129</v>
      </c>
      <c r="F6191" t="s">
        <v>61</v>
      </c>
      <c r="G6191">
        <v>350</v>
      </c>
      <c r="H6191">
        <v>28.25</v>
      </c>
      <c r="I6191">
        <v>9887.5</v>
      </c>
      <c r="J6191">
        <v>9</v>
      </c>
      <c r="K6191">
        <v>3150</v>
      </c>
      <c r="L6191">
        <v>19.25</v>
      </c>
      <c r="M6191">
        <v>0.68141592920353977</v>
      </c>
      <c r="N6191">
        <v>6737.5</v>
      </c>
      <c r="O6191" t="s">
        <v>567</v>
      </c>
      <c r="P6191" t="s">
        <v>568</v>
      </c>
      <c r="Q6191" t="s">
        <v>271</v>
      </c>
      <c r="R6191" t="s">
        <v>56</v>
      </c>
      <c r="S6191" t="s">
        <v>192</v>
      </c>
      <c r="T6191" t="s">
        <v>569</v>
      </c>
      <c r="U6191" t="s">
        <v>1191</v>
      </c>
      <c r="V6191">
        <f>YEAR(sales_order1[[#This Row],[date]])</f>
        <v>2022</v>
      </c>
      <c r="W6191" t="str">
        <f>TEXT(sales_order1[[#This Row],[date]], "Mmm")</f>
        <v>Sep</v>
      </c>
      <c r="X6191">
        <f>VALUE(TEXT(sales_order1[[#This Row],[date]], "D"))</f>
        <v>1</v>
      </c>
      <c r="Y6191">
        <v>35</v>
      </c>
    </row>
    <row r="6192" spans="1:25" x14ac:dyDescent="0.25">
      <c r="A6192" s="1">
        <v>44805</v>
      </c>
      <c r="B6192">
        <v>71789</v>
      </c>
      <c r="C6192" t="s">
        <v>320</v>
      </c>
      <c r="D6192" t="str">
        <f>VLOOKUP(sales_order1[[#This Row],[itemCode]],product_details3!B:C,2,0)</f>
        <v>SCR50+100</v>
      </c>
      <c r="E6192" t="s">
        <v>321</v>
      </c>
      <c r="F6192" t="s">
        <v>61</v>
      </c>
      <c r="G6192">
        <v>200</v>
      </c>
      <c r="H6192">
        <v>26.25</v>
      </c>
      <c r="I6192">
        <v>5250</v>
      </c>
      <c r="J6192">
        <v>7.75</v>
      </c>
      <c r="K6192">
        <v>1550</v>
      </c>
      <c r="L6192">
        <v>18.5</v>
      </c>
      <c r="M6192">
        <v>0.70476190476190481</v>
      </c>
      <c r="N6192">
        <v>3700</v>
      </c>
      <c r="O6192" t="s">
        <v>828</v>
      </c>
      <c r="P6192" t="s">
        <v>829</v>
      </c>
      <c r="Q6192" t="s">
        <v>378</v>
      </c>
      <c r="R6192" t="s">
        <v>72</v>
      </c>
      <c r="S6192" t="s">
        <v>662</v>
      </c>
      <c r="T6192" t="s">
        <v>663</v>
      </c>
      <c r="U6192" t="s">
        <v>1188</v>
      </c>
      <c r="V6192">
        <f>YEAR(sales_order1[[#This Row],[date]])</f>
        <v>2022</v>
      </c>
      <c r="W6192" t="str">
        <f>TEXT(sales_order1[[#This Row],[date]], "Mmm")</f>
        <v>Sep</v>
      </c>
      <c r="X6192">
        <f>VALUE(TEXT(sales_order1[[#This Row],[date]], "D"))</f>
        <v>1</v>
      </c>
      <c r="Y6192">
        <v>35</v>
      </c>
    </row>
    <row r="6193" spans="1:25" x14ac:dyDescent="0.25">
      <c r="A6193" s="1">
        <v>44805</v>
      </c>
      <c r="B6193">
        <v>71790</v>
      </c>
      <c r="C6193" t="s">
        <v>320</v>
      </c>
      <c r="D6193" t="str">
        <f>VLOOKUP(sales_order1[[#This Row],[itemCode]],product_details3!B:C,2,0)</f>
        <v>SCR50+100</v>
      </c>
      <c r="E6193" t="s">
        <v>321</v>
      </c>
      <c r="F6193" t="s">
        <v>61</v>
      </c>
      <c r="G6193">
        <v>150</v>
      </c>
      <c r="H6193">
        <v>26.25</v>
      </c>
      <c r="I6193">
        <v>3937.5</v>
      </c>
      <c r="J6193">
        <v>7.75</v>
      </c>
      <c r="K6193">
        <v>1162.5</v>
      </c>
      <c r="L6193">
        <v>18.5</v>
      </c>
      <c r="M6193">
        <v>0.70476190476190481</v>
      </c>
      <c r="N6193">
        <v>2775</v>
      </c>
      <c r="O6193" t="s">
        <v>743</v>
      </c>
      <c r="P6193" t="s">
        <v>744</v>
      </c>
      <c r="Q6193" t="s">
        <v>39</v>
      </c>
      <c r="R6193" t="s">
        <v>40</v>
      </c>
      <c r="S6193" t="s">
        <v>41</v>
      </c>
      <c r="T6193" t="s">
        <v>745</v>
      </c>
      <c r="U6193" t="s">
        <v>1188</v>
      </c>
      <c r="V6193">
        <f>YEAR(sales_order1[[#This Row],[date]])</f>
        <v>2022</v>
      </c>
      <c r="W6193" t="str">
        <f>TEXT(sales_order1[[#This Row],[date]], "Mmm")</f>
        <v>Sep</v>
      </c>
      <c r="X6193">
        <f>VALUE(TEXT(sales_order1[[#This Row],[date]], "D"))</f>
        <v>1</v>
      </c>
      <c r="Y6193">
        <v>35</v>
      </c>
    </row>
    <row r="6194" spans="1:25" x14ac:dyDescent="0.25">
      <c r="A6194" s="1">
        <v>44805</v>
      </c>
      <c r="B6194">
        <v>71791</v>
      </c>
      <c r="C6194" t="s">
        <v>28</v>
      </c>
      <c r="D6194" t="str">
        <f>VLOOKUP(sales_order1[[#This Row],[itemCode]],product_details3!B:C,2,0)</f>
        <v>SRMC30</v>
      </c>
      <c r="E6194" t="s">
        <v>29</v>
      </c>
      <c r="F6194" t="s">
        <v>30</v>
      </c>
      <c r="G6194">
        <v>200</v>
      </c>
      <c r="H6194">
        <v>22.6</v>
      </c>
      <c r="I6194">
        <v>4520</v>
      </c>
      <c r="J6194">
        <v>7.6</v>
      </c>
      <c r="K6194">
        <v>1520</v>
      </c>
      <c r="L6194">
        <v>15</v>
      </c>
      <c r="M6194">
        <v>0.66371681415929207</v>
      </c>
      <c r="N6194">
        <v>3000</v>
      </c>
      <c r="O6194" t="s">
        <v>423</v>
      </c>
      <c r="P6194" t="s">
        <v>424</v>
      </c>
      <c r="Q6194" t="s">
        <v>77</v>
      </c>
      <c r="R6194" t="s">
        <v>72</v>
      </c>
      <c r="S6194" t="s">
        <v>425</v>
      </c>
      <c r="T6194" t="s">
        <v>426</v>
      </c>
      <c r="U6194" t="s">
        <v>1190</v>
      </c>
      <c r="V6194">
        <f>YEAR(sales_order1[[#This Row],[date]])</f>
        <v>2022</v>
      </c>
      <c r="W6194" t="str">
        <f>TEXT(sales_order1[[#This Row],[date]], "Mmm")</f>
        <v>Sep</v>
      </c>
      <c r="X6194">
        <f>VALUE(TEXT(sales_order1[[#This Row],[date]], "D"))</f>
        <v>1</v>
      </c>
      <c r="Y6194">
        <v>35</v>
      </c>
    </row>
    <row r="6195" spans="1:25" x14ac:dyDescent="0.25">
      <c r="A6195" s="1">
        <v>44805</v>
      </c>
      <c r="B6195">
        <v>71792</v>
      </c>
      <c r="C6195" t="s">
        <v>209</v>
      </c>
      <c r="D6195" t="str">
        <f>VLOOKUP(sales_order1[[#This Row],[itemCode]],product_details3!B:C,2,0)</f>
        <v>CLNG50</v>
      </c>
      <c r="E6195" t="s">
        <v>210</v>
      </c>
      <c r="F6195" t="s">
        <v>45</v>
      </c>
      <c r="G6195">
        <v>150</v>
      </c>
      <c r="H6195">
        <v>6.5</v>
      </c>
      <c r="I6195">
        <v>975</v>
      </c>
      <c r="J6195">
        <v>2.2999999999999998</v>
      </c>
      <c r="K6195">
        <v>345</v>
      </c>
      <c r="L6195">
        <v>4.2</v>
      </c>
      <c r="M6195">
        <v>0.64615384615384619</v>
      </c>
      <c r="N6195">
        <v>630</v>
      </c>
      <c r="O6195" t="s">
        <v>885</v>
      </c>
      <c r="P6195" t="s">
        <v>886</v>
      </c>
      <c r="Q6195" t="s">
        <v>119</v>
      </c>
      <c r="R6195" t="s">
        <v>40</v>
      </c>
      <c r="S6195" t="s">
        <v>233</v>
      </c>
      <c r="T6195" t="s">
        <v>234</v>
      </c>
      <c r="U6195" t="s">
        <v>1190</v>
      </c>
      <c r="V6195">
        <f>YEAR(sales_order1[[#This Row],[date]])</f>
        <v>2022</v>
      </c>
      <c r="W6195" t="str">
        <f>TEXT(sales_order1[[#This Row],[date]], "Mmm")</f>
        <v>Sep</v>
      </c>
      <c r="X6195">
        <f>VALUE(TEXT(sales_order1[[#This Row],[date]], "D"))</f>
        <v>1</v>
      </c>
      <c r="Y6195">
        <v>35</v>
      </c>
    </row>
    <row r="6196" spans="1:25" x14ac:dyDescent="0.25">
      <c r="A6196" s="1">
        <v>44805</v>
      </c>
      <c r="B6196">
        <v>71793</v>
      </c>
      <c r="C6196" t="s">
        <v>307</v>
      </c>
      <c r="D6196" t="str">
        <f>VLOOKUP(sales_order1[[#This Row],[itemCode]],product_details3!B:C,2,0)</f>
        <v>TNRH150</v>
      </c>
      <c r="E6196" t="s">
        <v>308</v>
      </c>
      <c r="F6196" t="s">
        <v>124</v>
      </c>
      <c r="G6196">
        <v>50</v>
      </c>
      <c r="H6196">
        <v>15.75</v>
      </c>
      <c r="I6196">
        <v>787.5</v>
      </c>
      <c r="J6196">
        <v>4.45</v>
      </c>
      <c r="K6196">
        <v>222.5</v>
      </c>
      <c r="L6196">
        <v>11.3</v>
      </c>
      <c r="M6196">
        <v>0.71746031746031746</v>
      </c>
      <c r="N6196">
        <v>565</v>
      </c>
      <c r="O6196" t="s">
        <v>660</v>
      </c>
      <c r="P6196" t="s">
        <v>661</v>
      </c>
      <c r="Q6196" t="s">
        <v>378</v>
      </c>
      <c r="R6196" t="s">
        <v>72</v>
      </c>
      <c r="S6196" t="s">
        <v>662</v>
      </c>
      <c r="T6196" t="s">
        <v>663</v>
      </c>
      <c r="U6196" t="s">
        <v>1188</v>
      </c>
      <c r="V6196">
        <f>YEAR(sales_order1[[#This Row],[date]])</f>
        <v>2022</v>
      </c>
      <c r="W6196" t="str">
        <f>TEXT(sales_order1[[#This Row],[date]], "Mmm")</f>
        <v>Sep</v>
      </c>
      <c r="X6196">
        <f>VALUE(TEXT(sales_order1[[#This Row],[date]], "D"))</f>
        <v>1</v>
      </c>
      <c r="Y6196">
        <v>35</v>
      </c>
    </row>
    <row r="6197" spans="1:25" x14ac:dyDescent="0.25">
      <c r="A6197" s="1">
        <v>44805</v>
      </c>
      <c r="B6197">
        <v>71794</v>
      </c>
      <c r="C6197" t="s">
        <v>19</v>
      </c>
      <c r="D6197" t="str">
        <f>VLOOKUP(sales_order1[[#This Row],[itemCode]],product_details3!B:C,2,0)</f>
        <v>MSTH100</v>
      </c>
      <c r="E6197" t="s">
        <v>20</v>
      </c>
      <c r="F6197" t="s">
        <v>21</v>
      </c>
      <c r="G6197">
        <v>150</v>
      </c>
      <c r="H6197">
        <v>26.25</v>
      </c>
      <c r="I6197">
        <v>3937.5</v>
      </c>
      <c r="J6197">
        <v>7.75</v>
      </c>
      <c r="K6197">
        <v>1162.5</v>
      </c>
      <c r="L6197">
        <v>18.5</v>
      </c>
      <c r="M6197">
        <v>0.70476190476190481</v>
      </c>
      <c r="N6197">
        <v>2775</v>
      </c>
      <c r="O6197" t="s">
        <v>62</v>
      </c>
      <c r="P6197" t="s">
        <v>63</v>
      </c>
      <c r="Q6197" t="s">
        <v>64</v>
      </c>
      <c r="R6197" t="s">
        <v>40</v>
      </c>
      <c r="S6197" t="s">
        <v>65</v>
      </c>
      <c r="T6197" t="s">
        <v>66</v>
      </c>
      <c r="U6197" t="s">
        <v>1190</v>
      </c>
      <c r="V6197">
        <f>YEAR(sales_order1[[#This Row],[date]])</f>
        <v>2022</v>
      </c>
      <c r="W6197" t="str">
        <f>TEXT(sales_order1[[#This Row],[date]], "Mmm")</f>
        <v>Sep</v>
      </c>
      <c r="X6197">
        <f>VALUE(TEXT(sales_order1[[#This Row],[date]], "D"))</f>
        <v>1</v>
      </c>
      <c r="Y6197">
        <v>35</v>
      </c>
    </row>
    <row r="6198" spans="1:25" x14ac:dyDescent="0.25">
      <c r="A6198" s="1">
        <v>44805</v>
      </c>
      <c r="B6198">
        <v>71795</v>
      </c>
      <c r="C6198" t="s">
        <v>307</v>
      </c>
      <c r="D6198" t="str">
        <f>VLOOKUP(sales_order1[[#This Row],[itemCode]],product_details3!B:C,2,0)</f>
        <v>TNRH150</v>
      </c>
      <c r="E6198" t="s">
        <v>308</v>
      </c>
      <c r="F6198" t="s">
        <v>124</v>
      </c>
      <c r="G6198">
        <v>50</v>
      </c>
      <c r="H6198">
        <v>15.75</v>
      </c>
      <c r="I6198">
        <v>787.5</v>
      </c>
      <c r="J6198">
        <v>4.45</v>
      </c>
      <c r="K6198">
        <v>222.5</v>
      </c>
      <c r="L6198">
        <v>11.3</v>
      </c>
      <c r="M6198">
        <v>0.71746031746031746</v>
      </c>
      <c r="N6198">
        <v>565</v>
      </c>
      <c r="O6198" t="s">
        <v>281</v>
      </c>
      <c r="P6198" t="s">
        <v>282</v>
      </c>
      <c r="Q6198" t="s">
        <v>24</v>
      </c>
      <c r="R6198" t="s">
        <v>25</v>
      </c>
      <c r="S6198" t="s">
        <v>33</v>
      </c>
      <c r="T6198" t="s">
        <v>283</v>
      </c>
      <c r="U6198" t="s">
        <v>1191</v>
      </c>
      <c r="V6198">
        <f>YEAR(sales_order1[[#This Row],[date]])</f>
        <v>2022</v>
      </c>
      <c r="W6198" t="str">
        <f>TEXT(sales_order1[[#This Row],[date]], "Mmm")</f>
        <v>Sep</v>
      </c>
      <c r="X6198">
        <f>VALUE(TEXT(sales_order1[[#This Row],[date]], "D"))</f>
        <v>1</v>
      </c>
      <c r="Y6198">
        <v>35</v>
      </c>
    </row>
    <row r="6199" spans="1:25" x14ac:dyDescent="0.25">
      <c r="A6199" s="1">
        <v>44805</v>
      </c>
      <c r="B6199">
        <v>71796</v>
      </c>
      <c r="C6199" t="s">
        <v>364</v>
      </c>
      <c r="D6199" t="str">
        <f>VLOOKUP(sales_order1[[#This Row],[itemCode]],product_details3!B:C,2,0)</f>
        <v>CLNO200</v>
      </c>
      <c r="E6199" t="s">
        <v>365</v>
      </c>
      <c r="F6199" t="s">
        <v>45</v>
      </c>
      <c r="G6199">
        <v>200</v>
      </c>
      <c r="H6199">
        <v>27.75</v>
      </c>
      <c r="I6199">
        <v>5550</v>
      </c>
      <c r="J6199">
        <v>11.25</v>
      </c>
      <c r="K6199">
        <v>2250</v>
      </c>
      <c r="L6199">
        <v>16.5</v>
      </c>
      <c r="M6199">
        <v>0.59459459459459463</v>
      </c>
      <c r="N6199">
        <v>3300</v>
      </c>
      <c r="O6199" t="s">
        <v>703</v>
      </c>
      <c r="P6199" t="s">
        <v>704</v>
      </c>
      <c r="Q6199" t="s">
        <v>24</v>
      </c>
      <c r="R6199" t="s">
        <v>25</v>
      </c>
      <c r="S6199" t="s">
        <v>33</v>
      </c>
      <c r="T6199" t="s">
        <v>705</v>
      </c>
      <c r="U6199" t="s">
        <v>1191</v>
      </c>
      <c r="V6199">
        <f>YEAR(sales_order1[[#This Row],[date]])</f>
        <v>2022</v>
      </c>
      <c r="W6199" t="str">
        <f>TEXT(sales_order1[[#This Row],[date]], "Mmm")</f>
        <v>Sep</v>
      </c>
      <c r="X6199">
        <f>VALUE(TEXT(sales_order1[[#This Row],[date]], "D"))</f>
        <v>1</v>
      </c>
      <c r="Y6199">
        <v>35</v>
      </c>
    </row>
    <row r="6200" spans="1:25" x14ac:dyDescent="0.25">
      <c r="A6200" s="1">
        <v>44805</v>
      </c>
      <c r="B6200">
        <v>71797</v>
      </c>
      <c r="C6200" t="s">
        <v>438</v>
      </c>
      <c r="D6200" t="str">
        <f>VLOOKUP(sales_order1[[#This Row],[itemCode]],product_details3!B:C,2,0)</f>
        <v>EXFP150</v>
      </c>
      <c r="E6200" t="s">
        <v>439</v>
      </c>
      <c r="F6200" t="s">
        <v>183</v>
      </c>
      <c r="G6200">
        <v>150</v>
      </c>
      <c r="H6200">
        <v>28.25</v>
      </c>
      <c r="I6200">
        <v>4237.5</v>
      </c>
      <c r="J6200">
        <v>12</v>
      </c>
      <c r="K6200">
        <v>1800</v>
      </c>
      <c r="L6200">
        <v>16.25</v>
      </c>
      <c r="M6200">
        <v>0.5752212389380531</v>
      </c>
      <c r="N6200">
        <v>2437.5</v>
      </c>
      <c r="O6200" t="s">
        <v>773</v>
      </c>
      <c r="P6200" t="s">
        <v>774</v>
      </c>
      <c r="Q6200" t="s">
        <v>239</v>
      </c>
      <c r="R6200" t="s">
        <v>112</v>
      </c>
      <c r="S6200" t="s">
        <v>368</v>
      </c>
      <c r="T6200" t="s">
        <v>599</v>
      </c>
      <c r="U6200" t="s">
        <v>1189</v>
      </c>
      <c r="V6200">
        <f>YEAR(sales_order1[[#This Row],[date]])</f>
        <v>2022</v>
      </c>
      <c r="W6200" t="str">
        <f>TEXT(sales_order1[[#This Row],[date]], "Mmm")</f>
        <v>Sep</v>
      </c>
      <c r="X6200">
        <f>VALUE(TEXT(sales_order1[[#This Row],[date]], "D"))</f>
        <v>1</v>
      </c>
      <c r="Y6200">
        <v>35</v>
      </c>
    </row>
    <row r="6201" spans="1:25" x14ac:dyDescent="0.25">
      <c r="A6201" s="1">
        <v>44806</v>
      </c>
      <c r="B6201">
        <v>71798</v>
      </c>
      <c r="C6201" t="s">
        <v>86</v>
      </c>
      <c r="D6201" t="str">
        <f>VLOOKUP(sales_order1[[#This Row],[itemCode]],product_details3!B:C,2,0)</f>
        <v>SRMH30</v>
      </c>
      <c r="E6201" t="s">
        <v>87</v>
      </c>
      <c r="F6201" t="s">
        <v>30</v>
      </c>
      <c r="G6201">
        <v>150</v>
      </c>
      <c r="H6201">
        <v>21</v>
      </c>
      <c r="I6201">
        <v>3150</v>
      </c>
      <c r="J6201">
        <v>6.6</v>
      </c>
      <c r="K6201">
        <v>990</v>
      </c>
      <c r="L6201">
        <v>14.4</v>
      </c>
      <c r="M6201">
        <v>0.68571428571428572</v>
      </c>
      <c r="N6201">
        <v>2160</v>
      </c>
      <c r="O6201" t="s">
        <v>31</v>
      </c>
      <c r="P6201" t="s">
        <v>32</v>
      </c>
      <c r="Q6201" t="s">
        <v>24</v>
      </c>
      <c r="R6201" t="s">
        <v>25</v>
      </c>
      <c r="S6201" t="s">
        <v>33</v>
      </c>
      <c r="T6201" t="s">
        <v>34</v>
      </c>
      <c r="U6201" t="s">
        <v>1191</v>
      </c>
      <c r="V6201">
        <f>YEAR(sales_order1[[#This Row],[date]])</f>
        <v>2022</v>
      </c>
      <c r="W6201" t="str">
        <f>TEXT(sales_order1[[#This Row],[date]], "Mmm")</f>
        <v>Sep</v>
      </c>
      <c r="X6201">
        <f>VALUE(TEXT(sales_order1[[#This Row],[date]], "D"))</f>
        <v>2</v>
      </c>
      <c r="Y6201">
        <v>35</v>
      </c>
    </row>
    <row r="6202" spans="1:25" x14ac:dyDescent="0.25">
      <c r="A6202" s="1">
        <v>44806</v>
      </c>
      <c r="B6202">
        <v>71799</v>
      </c>
      <c r="C6202" t="s">
        <v>103</v>
      </c>
      <c r="D6202" t="str">
        <f>VLOOKUP(sales_order1[[#This Row],[itemCode]],product_details3!B:C,2,0)</f>
        <v>SCRT50</v>
      </c>
      <c r="E6202" t="s">
        <v>104</v>
      </c>
      <c r="F6202" t="s">
        <v>61</v>
      </c>
      <c r="G6202">
        <v>50</v>
      </c>
      <c r="H6202">
        <v>16.95</v>
      </c>
      <c r="I6202">
        <v>847.5</v>
      </c>
      <c r="J6202">
        <v>5.2</v>
      </c>
      <c r="K6202">
        <v>260</v>
      </c>
      <c r="L6202">
        <v>11.75</v>
      </c>
      <c r="M6202">
        <v>0.69321533923303835</v>
      </c>
      <c r="N6202">
        <v>587.5</v>
      </c>
      <c r="O6202" t="s">
        <v>828</v>
      </c>
      <c r="P6202" t="s">
        <v>829</v>
      </c>
      <c r="Q6202" t="s">
        <v>378</v>
      </c>
      <c r="R6202" t="s">
        <v>72</v>
      </c>
      <c r="S6202" t="s">
        <v>662</v>
      </c>
      <c r="T6202" t="s">
        <v>663</v>
      </c>
      <c r="U6202" t="s">
        <v>1188</v>
      </c>
      <c r="V6202">
        <f>YEAR(sales_order1[[#This Row],[date]])</f>
        <v>2022</v>
      </c>
      <c r="W6202" t="str">
        <f>TEXT(sales_order1[[#This Row],[date]], "Mmm")</f>
        <v>Sep</v>
      </c>
      <c r="X6202">
        <f>VALUE(TEXT(sales_order1[[#This Row],[date]], "D"))</f>
        <v>2</v>
      </c>
      <c r="Y6202">
        <v>35</v>
      </c>
    </row>
    <row r="6203" spans="1:25" x14ac:dyDescent="0.25">
      <c r="A6203" s="1">
        <v>44806</v>
      </c>
      <c r="B6203">
        <v>71800</v>
      </c>
      <c r="C6203" t="s">
        <v>388</v>
      </c>
      <c r="D6203" t="str">
        <f>VLOOKUP(sales_order1[[#This Row],[itemCode]],product_details3!B:C,2,0)</f>
        <v>TNRS200</v>
      </c>
      <c r="E6203" t="s">
        <v>389</v>
      </c>
      <c r="F6203" t="s">
        <v>124</v>
      </c>
      <c r="G6203">
        <v>250</v>
      </c>
      <c r="H6203">
        <v>26.2</v>
      </c>
      <c r="I6203">
        <v>6550</v>
      </c>
      <c r="J6203">
        <v>9.4</v>
      </c>
      <c r="K6203">
        <v>2350</v>
      </c>
      <c r="L6203">
        <v>16.8</v>
      </c>
      <c r="M6203">
        <v>0.6412213740458016</v>
      </c>
      <c r="N6203">
        <v>4200</v>
      </c>
      <c r="O6203" t="s">
        <v>495</v>
      </c>
      <c r="P6203" t="s">
        <v>496</v>
      </c>
      <c r="Q6203" t="s">
        <v>119</v>
      </c>
      <c r="R6203" t="s">
        <v>40</v>
      </c>
      <c r="S6203" t="s">
        <v>497</v>
      </c>
      <c r="T6203" t="s">
        <v>498</v>
      </c>
      <c r="U6203" t="s">
        <v>1190</v>
      </c>
      <c r="V6203">
        <f>YEAR(sales_order1[[#This Row],[date]])</f>
        <v>2022</v>
      </c>
      <c r="W6203" t="str">
        <f>TEXT(sales_order1[[#This Row],[date]], "Mmm")</f>
        <v>Sep</v>
      </c>
      <c r="X6203">
        <f>VALUE(TEXT(sales_order1[[#This Row],[date]], "D"))</f>
        <v>2</v>
      </c>
      <c r="Y6203">
        <v>35</v>
      </c>
    </row>
    <row r="6204" spans="1:25" x14ac:dyDescent="0.25">
      <c r="A6204" s="1">
        <v>44806</v>
      </c>
      <c r="B6204">
        <v>71801</v>
      </c>
      <c r="C6204" t="s">
        <v>325</v>
      </c>
      <c r="D6204" t="str">
        <f>VLOOKUP(sales_order1[[#This Row],[itemCode]],product_details3!B:C,2,0)</f>
        <v>EXFG100</v>
      </c>
      <c r="E6204" t="s">
        <v>326</v>
      </c>
      <c r="F6204" t="s">
        <v>183</v>
      </c>
      <c r="G6204">
        <v>200</v>
      </c>
      <c r="H6204">
        <v>20.75</v>
      </c>
      <c r="I6204">
        <v>4150</v>
      </c>
      <c r="J6204">
        <v>7.45</v>
      </c>
      <c r="K6204">
        <v>1490</v>
      </c>
      <c r="L6204">
        <v>13.3</v>
      </c>
      <c r="M6204">
        <v>0.64096385542168677</v>
      </c>
      <c r="N6204">
        <v>2660</v>
      </c>
      <c r="O6204" t="s">
        <v>718</v>
      </c>
      <c r="P6204" t="s">
        <v>719</v>
      </c>
      <c r="Q6204" t="s">
        <v>239</v>
      </c>
      <c r="R6204" t="s">
        <v>112</v>
      </c>
      <c r="S6204" t="s">
        <v>368</v>
      </c>
      <c r="T6204" t="s">
        <v>608</v>
      </c>
      <c r="U6204" t="s">
        <v>1189</v>
      </c>
      <c r="V6204">
        <f>YEAR(sales_order1[[#This Row],[date]])</f>
        <v>2022</v>
      </c>
      <c r="W6204" t="str">
        <f>TEXT(sales_order1[[#This Row],[date]], "Mmm")</f>
        <v>Sep</v>
      </c>
      <c r="X6204">
        <f>VALUE(TEXT(sales_order1[[#This Row],[date]], "D"))</f>
        <v>2</v>
      </c>
      <c r="Y6204">
        <v>35</v>
      </c>
    </row>
    <row r="6205" spans="1:25" x14ac:dyDescent="0.25">
      <c r="A6205" s="1">
        <v>44806</v>
      </c>
      <c r="B6205">
        <v>71802</v>
      </c>
      <c r="C6205" t="s">
        <v>115</v>
      </c>
      <c r="D6205" t="str">
        <f>VLOOKUP(sales_order1[[#This Row],[itemCode]],product_details3!B:C,2,0)</f>
        <v>SCRS30100</v>
      </c>
      <c r="E6205" t="s">
        <v>116</v>
      </c>
      <c r="F6205" t="s">
        <v>61</v>
      </c>
      <c r="G6205">
        <v>200</v>
      </c>
      <c r="H6205">
        <v>32.75</v>
      </c>
      <c r="I6205">
        <v>6550</v>
      </c>
      <c r="J6205">
        <v>11.25</v>
      </c>
      <c r="K6205">
        <v>2250</v>
      </c>
      <c r="L6205">
        <v>21.5</v>
      </c>
      <c r="M6205">
        <v>0.65648854961832059</v>
      </c>
      <c r="N6205">
        <v>4300</v>
      </c>
      <c r="O6205" t="s">
        <v>440</v>
      </c>
      <c r="P6205" t="s">
        <v>441</v>
      </c>
      <c r="Q6205" t="s">
        <v>39</v>
      </c>
      <c r="R6205" t="s">
        <v>40</v>
      </c>
      <c r="S6205" t="s">
        <v>41</v>
      </c>
      <c r="T6205" t="s">
        <v>442</v>
      </c>
      <c r="U6205" t="s">
        <v>1188</v>
      </c>
      <c r="V6205">
        <f>YEAR(sales_order1[[#This Row],[date]])</f>
        <v>2022</v>
      </c>
      <c r="W6205" t="str">
        <f>TEXT(sales_order1[[#This Row],[date]], "Mmm")</f>
        <v>Sep</v>
      </c>
      <c r="X6205">
        <f>VALUE(TEXT(sales_order1[[#This Row],[date]], "D"))</f>
        <v>2</v>
      </c>
      <c r="Y6205">
        <v>35</v>
      </c>
    </row>
    <row r="6206" spans="1:25" x14ac:dyDescent="0.25">
      <c r="A6206" s="1">
        <v>44806</v>
      </c>
      <c r="B6206">
        <v>71803</v>
      </c>
      <c r="C6206" t="s">
        <v>251</v>
      </c>
      <c r="D6206" t="str">
        <f>VLOOKUP(sales_order1[[#This Row],[itemCode]],product_details3!B:C,2,0)</f>
        <v>CLNO50</v>
      </c>
      <c r="E6206" t="s">
        <v>252</v>
      </c>
      <c r="F6206" t="s">
        <v>45</v>
      </c>
      <c r="G6206">
        <v>150</v>
      </c>
      <c r="H6206">
        <v>9.1</v>
      </c>
      <c r="I6206">
        <v>1365</v>
      </c>
      <c r="J6206">
        <v>3.7</v>
      </c>
      <c r="K6206">
        <v>555</v>
      </c>
      <c r="L6206">
        <v>5.4</v>
      </c>
      <c r="M6206">
        <v>0.59340659340659352</v>
      </c>
      <c r="N6206">
        <v>810</v>
      </c>
      <c r="O6206" t="s">
        <v>879</v>
      </c>
      <c r="P6206" t="s">
        <v>880</v>
      </c>
      <c r="Q6206" t="s">
        <v>154</v>
      </c>
      <c r="R6206" t="s">
        <v>56</v>
      </c>
      <c r="S6206" t="s">
        <v>133</v>
      </c>
      <c r="T6206" t="s">
        <v>268</v>
      </c>
      <c r="U6206" t="s">
        <v>1191</v>
      </c>
      <c r="V6206">
        <f>YEAR(sales_order1[[#This Row],[date]])</f>
        <v>2022</v>
      </c>
      <c r="W6206" t="str">
        <f>TEXT(sales_order1[[#This Row],[date]], "Mmm")</f>
        <v>Sep</v>
      </c>
      <c r="X6206">
        <f>VALUE(TEXT(sales_order1[[#This Row],[date]], "D"))</f>
        <v>2</v>
      </c>
      <c r="Y6206">
        <v>35</v>
      </c>
    </row>
    <row r="6207" spans="1:25" x14ac:dyDescent="0.25">
      <c r="A6207" s="1">
        <v>44806</v>
      </c>
      <c r="B6207">
        <v>71804</v>
      </c>
      <c r="C6207" t="s">
        <v>86</v>
      </c>
      <c r="D6207" t="str">
        <f>VLOOKUP(sales_order1[[#This Row],[itemCode]],product_details3!B:C,2,0)</f>
        <v>SRMH30</v>
      </c>
      <c r="E6207" t="s">
        <v>87</v>
      </c>
      <c r="F6207" t="s">
        <v>30</v>
      </c>
      <c r="G6207">
        <v>100</v>
      </c>
      <c r="H6207">
        <v>21</v>
      </c>
      <c r="I6207">
        <v>2100</v>
      </c>
      <c r="J6207">
        <v>6.6</v>
      </c>
      <c r="K6207">
        <v>660</v>
      </c>
      <c r="L6207">
        <v>14.4</v>
      </c>
      <c r="M6207">
        <v>0.68571428571428572</v>
      </c>
      <c r="N6207">
        <v>1440</v>
      </c>
      <c r="O6207" t="s">
        <v>636</v>
      </c>
      <c r="P6207" t="s">
        <v>637</v>
      </c>
      <c r="Q6207" t="s">
        <v>378</v>
      </c>
      <c r="R6207" t="s">
        <v>72</v>
      </c>
      <c r="S6207" t="s">
        <v>638</v>
      </c>
      <c r="T6207" t="s">
        <v>639</v>
      </c>
      <c r="U6207" t="s">
        <v>1188</v>
      </c>
      <c r="V6207">
        <f>YEAR(sales_order1[[#This Row],[date]])</f>
        <v>2022</v>
      </c>
      <c r="W6207" t="str">
        <f>TEXT(sales_order1[[#This Row],[date]], "Mmm")</f>
        <v>Sep</v>
      </c>
      <c r="X6207">
        <f>VALUE(TEXT(sales_order1[[#This Row],[date]], "D"))</f>
        <v>2</v>
      </c>
      <c r="Y6207">
        <v>35</v>
      </c>
    </row>
    <row r="6208" spans="1:25" x14ac:dyDescent="0.25">
      <c r="A6208" s="1">
        <v>44806</v>
      </c>
      <c r="B6208">
        <v>71805</v>
      </c>
      <c r="C6208" t="s">
        <v>156</v>
      </c>
      <c r="D6208" t="str">
        <f>VLOOKUP(sales_order1[[#This Row],[itemCode]],product_details3!B:C,2,0)</f>
        <v>SCRT30</v>
      </c>
      <c r="E6208" t="s">
        <v>157</v>
      </c>
      <c r="F6208" t="s">
        <v>61</v>
      </c>
      <c r="G6208">
        <v>100</v>
      </c>
      <c r="H6208">
        <v>11.3</v>
      </c>
      <c r="I6208">
        <v>1130</v>
      </c>
      <c r="J6208">
        <v>3.8</v>
      </c>
      <c r="K6208">
        <v>380</v>
      </c>
      <c r="L6208">
        <v>7.5</v>
      </c>
      <c r="M6208">
        <v>0.66371681415929207</v>
      </c>
      <c r="N6208">
        <v>750</v>
      </c>
      <c r="O6208" t="s">
        <v>341</v>
      </c>
      <c r="P6208" t="s">
        <v>342</v>
      </c>
      <c r="Q6208" t="s">
        <v>146</v>
      </c>
      <c r="R6208" t="s">
        <v>112</v>
      </c>
      <c r="S6208" t="s">
        <v>343</v>
      </c>
      <c r="T6208" t="s">
        <v>95</v>
      </c>
      <c r="U6208" t="s">
        <v>1190</v>
      </c>
      <c r="V6208">
        <f>YEAR(sales_order1[[#This Row],[date]])</f>
        <v>2022</v>
      </c>
      <c r="W6208" t="str">
        <f>TEXT(sales_order1[[#This Row],[date]], "Mmm")</f>
        <v>Sep</v>
      </c>
      <c r="X6208">
        <f>VALUE(TEXT(sales_order1[[#This Row],[date]], "D"))</f>
        <v>2</v>
      </c>
      <c r="Y6208">
        <v>35</v>
      </c>
    </row>
    <row r="6209" spans="1:25" x14ac:dyDescent="0.25">
      <c r="A6209" s="1">
        <v>44806</v>
      </c>
      <c r="B6209">
        <v>71806</v>
      </c>
      <c r="C6209" t="s">
        <v>51</v>
      </c>
      <c r="D6209" t="str">
        <f>VLOOKUP(sales_order1[[#This Row],[itemCode]],product_details3!B:C,2,0)</f>
        <v>MSTH50</v>
      </c>
      <c r="E6209" t="s">
        <v>52</v>
      </c>
      <c r="F6209" t="s">
        <v>21</v>
      </c>
      <c r="G6209">
        <v>150</v>
      </c>
      <c r="H6209">
        <v>15.75</v>
      </c>
      <c r="I6209">
        <v>2362.5</v>
      </c>
      <c r="J6209">
        <v>4.45</v>
      </c>
      <c r="K6209">
        <v>667.5</v>
      </c>
      <c r="L6209">
        <v>11.3</v>
      </c>
      <c r="M6209">
        <v>0.71746031746031746</v>
      </c>
      <c r="N6209">
        <v>1695</v>
      </c>
      <c r="O6209" t="s">
        <v>417</v>
      </c>
      <c r="P6209" t="s">
        <v>418</v>
      </c>
      <c r="Q6209" t="s">
        <v>160</v>
      </c>
      <c r="R6209" t="s">
        <v>112</v>
      </c>
      <c r="S6209" t="s">
        <v>161</v>
      </c>
      <c r="T6209" t="s">
        <v>419</v>
      </c>
      <c r="U6209" t="s">
        <v>1189</v>
      </c>
      <c r="V6209">
        <f>YEAR(sales_order1[[#This Row],[date]])</f>
        <v>2022</v>
      </c>
      <c r="W6209" t="str">
        <f>TEXT(sales_order1[[#This Row],[date]], "Mmm")</f>
        <v>Sep</v>
      </c>
      <c r="X6209">
        <f>VALUE(TEXT(sales_order1[[#This Row],[date]], "D"))</f>
        <v>2</v>
      </c>
      <c r="Y6209">
        <v>35</v>
      </c>
    </row>
    <row r="6210" spans="1:25" x14ac:dyDescent="0.25">
      <c r="A6210" s="1">
        <v>44806</v>
      </c>
      <c r="B6210">
        <v>71807</v>
      </c>
      <c r="C6210" t="s">
        <v>149</v>
      </c>
      <c r="D6210" t="str">
        <f>VLOOKUP(sales_order1[[#This Row],[itemCode]],product_details3!B:C,2,0)</f>
        <v>MKRW80</v>
      </c>
      <c r="E6210" t="s">
        <v>150</v>
      </c>
      <c r="F6210" t="s">
        <v>151</v>
      </c>
      <c r="G6210">
        <v>50</v>
      </c>
      <c r="H6210">
        <v>14.65</v>
      </c>
      <c r="I6210">
        <v>732.5</v>
      </c>
      <c r="J6210">
        <v>6.55</v>
      </c>
      <c r="K6210">
        <v>327.5</v>
      </c>
      <c r="L6210">
        <v>8.1</v>
      </c>
      <c r="M6210">
        <v>0.55290102389078488</v>
      </c>
      <c r="N6210">
        <v>405</v>
      </c>
      <c r="O6210" t="s">
        <v>579</v>
      </c>
      <c r="P6210" t="s">
        <v>580</v>
      </c>
      <c r="Q6210" t="s">
        <v>264</v>
      </c>
      <c r="R6210" t="s">
        <v>56</v>
      </c>
      <c r="S6210" t="s">
        <v>133</v>
      </c>
      <c r="T6210" t="s">
        <v>581</v>
      </c>
      <c r="U6210" t="s">
        <v>1191</v>
      </c>
      <c r="V6210">
        <f>YEAR(sales_order1[[#This Row],[date]])</f>
        <v>2022</v>
      </c>
      <c r="W6210" t="str">
        <f>TEXT(sales_order1[[#This Row],[date]], "Mmm")</f>
        <v>Sep</v>
      </c>
      <c r="X6210">
        <f>VALUE(TEXT(sales_order1[[#This Row],[date]], "D"))</f>
        <v>2</v>
      </c>
      <c r="Y6210">
        <v>35</v>
      </c>
    </row>
    <row r="6211" spans="1:25" x14ac:dyDescent="0.25">
      <c r="A6211" s="1">
        <v>44809</v>
      </c>
      <c r="B6211">
        <v>71808</v>
      </c>
      <c r="C6211" t="s">
        <v>309</v>
      </c>
      <c r="D6211" t="str">
        <f>VLOOKUP(sales_order1[[#This Row],[itemCode]],product_details3!B:C,2,0)</f>
        <v>MSKC100</v>
      </c>
      <c r="E6211" t="s">
        <v>310</v>
      </c>
      <c r="F6211" t="s">
        <v>137</v>
      </c>
      <c r="G6211">
        <v>150</v>
      </c>
      <c r="H6211">
        <v>19.95</v>
      </c>
      <c r="I6211">
        <v>2992.5</v>
      </c>
      <c r="J6211">
        <v>8.1999999999999993</v>
      </c>
      <c r="K6211">
        <v>1230</v>
      </c>
      <c r="L6211">
        <v>11.75</v>
      </c>
      <c r="M6211">
        <v>0.58897243107769426</v>
      </c>
      <c r="N6211">
        <v>1762.5</v>
      </c>
      <c r="O6211" t="s">
        <v>839</v>
      </c>
      <c r="P6211" t="s">
        <v>840</v>
      </c>
      <c r="Q6211" t="s">
        <v>213</v>
      </c>
      <c r="R6211" t="s">
        <v>25</v>
      </c>
      <c r="S6211" t="s">
        <v>214</v>
      </c>
      <c r="T6211" t="s">
        <v>696</v>
      </c>
      <c r="U6211" t="s">
        <v>1191</v>
      </c>
      <c r="V6211">
        <f>YEAR(sales_order1[[#This Row],[date]])</f>
        <v>2022</v>
      </c>
      <c r="W6211" t="str">
        <f>TEXT(sales_order1[[#This Row],[date]], "Mmm")</f>
        <v>Sep</v>
      </c>
      <c r="X6211">
        <f>VALUE(TEXT(sales_order1[[#This Row],[date]], "D"))</f>
        <v>5</v>
      </c>
      <c r="Y6211">
        <v>36</v>
      </c>
    </row>
    <row r="6212" spans="1:25" x14ac:dyDescent="0.25">
      <c r="A6212" s="1">
        <v>44809</v>
      </c>
      <c r="B6212">
        <v>71809</v>
      </c>
      <c r="C6212" t="s">
        <v>103</v>
      </c>
      <c r="D6212" t="str">
        <f>VLOOKUP(sales_order1[[#This Row],[itemCode]],product_details3!B:C,2,0)</f>
        <v>SCRT50</v>
      </c>
      <c r="E6212" t="s">
        <v>104</v>
      </c>
      <c r="F6212" t="s">
        <v>61</v>
      </c>
      <c r="G6212">
        <v>150</v>
      </c>
      <c r="H6212">
        <v>16.95</v>
      </c>
      <c r="I6212">
        <v>2542.5</v>
      </c>
      <c r="J6212">
        <v>5.2</v>
      </c>
      <c r="K6212">
        <v>780</v>
      </c>
      <c r="L6212">
        <v>11.75</v>
      </c>
      <c r="M6212">
        <v>0.69321533923303835</v>
      </c>
      <c r="N6212">
        <v>1762.5</v>
      </c>
      <c r="O6212" t="s">
        <v>138</v>
      </c>
      <c r="P6212" t="s">
        <v>139</v>
      </c>
      <c r="Q6212" t="s">
        <v>77</v>
      </c>
      <c r="R6212" t="s">
        <v>72</v>
      </c>
      <c r="S6212" t="s">
        <v>140</v>
      </c>
      <c r="T6212" t="s">
        <v>141</v>
      </c>
      <c r="U6212" t="s">
        <v>1190</v>
      </c>
      <c r="V6212">
        <f>YEAR(sales_order1[[#This Row],[date]])</f>
        <v>2022</v>
      </c>
      <c r="W6212" t="str">
        <f>TEXT(sales_order1[[#This Row],[date]], "Mmm")</f>
        <v>Sep</v>
      </c>
      <c r="X6212">
        <f>VALUE(TEXT(sales_order1[[#This Row],[date]], "D"))</f>
        <v>5</v>
      </c>
      <c r="Y6212">
        <v>36</v>
      </c>
    </row>
    <row r="6213" spans="1:25" x14ac:dyDescent="0.25">
      <c r="A6213" s="1">
        <v>44809</v>
      </c>
      <c r="B6213">
        <v>71810</v>
      </c>
      <c r="C6213" t="s">
        <v>288</v>
      </c>
      <c r="D6213" t="str">
        <f>VLOOKUP(sales_order1[[#This Row],[itemCode]],product_details3!B:C,2,0)</f>
        <v>MKRM200</v>
      </c>
      <c r="E6213" t="s">
        <v>289</v>
      </c>
      <c r="F6213" t="s">
        <v>151</v>
      </c>
      <c r="G6213">
        <v>150</v>
      </c>
      <c r="H6213">
        <v>19.25</v>
      </c>
      <c r="I6213">
        <v>2887.5</v>
      </c>
      <c r="J6213">
        <v>7.75</v>
      </c>
      <c r="K6213">
        <v>1162.5</v>
      </c>
      <c r="L6213">
        <v>11.5</v>
      </c>
      <c r="M6213">
        <v>0.59740259740259738</v>
      </c>
      <c r="N6213">
        <v>1725</v>
      </c>
      <c r="O6213" t="s">
        <v>366</v>
      </c>
      <c r="P6213" t="s">
        <v>367</v>
      </c>
      <c r="Q6213" t="s">
        <v>239</v>
      </c>
      <c r="R6213" t="s">
        <v>112</v>
      </c>
      <c r="S6213" t="s">
        <v>368</v>
      </c>
      <c r="T6213" t="s">
        <v>369</v>
      </c>
      <c r="U6213" t="s">
        <v>1189</v>
      </c>
      <c r="V6213">
        <f>YEAR(sales_order1[[#This Row],[date]])</f>
        <v>2022</v>
      </c>
      <c r="W6213" t="str">
        <f>TEXT(sales_order1[[#This Row],[date]], "Mmm")</f>
        <v>Sep</v>
      </c>
      <c r="X6213">
        <f>VALUE(TEXT(sales_order1[[#This Row],[date]], "D"))</f>
        <v>5</v>
      </c>
      <c r="Y6213">
        <v>36</v>
      </c>
    </row>
    <row r="6214" spans="1:25" x14ac:dyDescent="0.25">
      <c r="A6214" s="1">
        <v>44809</v>
      </c>
      <c r="B6214">
        <v>71811</v>
      </c>
      <c r="C6214" t="s">
        <v>28</v>
      </c>
      <c r="D6214" t="str">
        <f>VLOOKUP(sales_order1[[#This Row],[itemCode]],product_details3!B:C,2,0)</f>
        <v>SRMC30</v>
      </c>
      <c r="E6214" t="s">
        <v>29</v>
      </c>
      <c r="F6214" t="s">
        <v>30</v>
      </c>
      <c r="G6214">
        <v>150</v>
      </c>
      <c r="H6214">
        <v>22.6</v>
      </c>
      <c r="I6214">
        <v>3390</v>
      </c>
      <c r="J6214">
        <v>7.6</v>
      </c>
      <c r="K6214">
        <v>1140</v>
      </c>
      <c r="L6214">
        <v>15</v>
      </c>
      <c r="M6214">
        <v>0.66371681415929207</v>
      </c>
      <c r="N6214">
        <v>2250</v>
      </c>
      <c r="O6214" t="s">
        <v>895</v>
      </c>
      <c r="P6214" t="s">
        <v>896</v>
      </c>
      <c r="Q6214" t="s">
        <v>218</v>
      </c>
      <c r="R6214" t="s">
        <v>40</v>
      </c>
      <c r="S6214" t="s">
        <v>219</v>
      </c>
      <c r="T6214" t="s">
        <v>220</v>
      </c>
      <c r="U6214" t="s">
        <v>1190</v>
      </c>
      <c r="V6214">
        <f>YEAR(sales_order1[[#This Row],[date]])</f>
        <v>2022</v>
      </c>
      <c r="W6214" t="str">
        <f>TEXT(sales_order1[[#This Row],[date]], "Mmm")</f>
        <v>Sep</v>
      </c>
      <c r="X6214">
        <f>VALUE(TEXT(sales_order1[[#This Row],[date]], "D"))</f>
        <v>5</v>
      </c>
      <c r="Y6214">
        <v>36</v>
      </c>
    </row>
    <row r="6215" spans="1:25" x14ac:dyDescent="0.25">
      <c r="A6215" s="1">
        <v>44809</v>
      </c>
      <c r="B6215">
        <v>71812</v>
      </c>
      <c r="C6215" t="s">
        <v>337</v>
      </c>
      <c r="D6215" t="str">
        <f>VLOOKUP(sales_order1[[#This Row],[itemCode]],product_details3!B:C,2,0)</f>
        <v>MKRO100</v>
      </c>
      <c r="E6215" t="s">
        <v>338</v>
      </c>
      <c r="F6215" t="s">
        <v>151</v>
      </c>
      <c r="G6215">
        <v>200</v>
      </c>
      <c r="H6215">
        <v>6.3</v>
      </c>
      <c r="I6215">
        <v>1260</v>
      </c>
      <c r="J6215">
        <v>2.8</v>
      </c>
      <c r="K6215">
        <v>560</v>
      </c>
      <c r="L6215">
        <v>3.5</v>
      </c>
      <c r="M6215">
        <v>0.55555555555555558</v>
      </c>
      <c r="N6215">
        <v>700</v>
      </c>
      <c r="O6215" t="s">
        <v>712</v>
      </c>
      <c r="P6215" t="s">
        <v>713</v>
      </c>
      <c r="Q6215" t="s">
        <v>218</v>
      </c>
      <c r="R6215" t="s">
        <v>40</v>
      </c>
      <c r="S6215" t="s">
        <v>219</v>
      </c>
      <c r="T6215" t="s">
        <v>575</v>
      </c>
      <c r="U6215" t="s">
        <v>1190</v>
      </c>
      <c r="V6215">
        <f>YEAR(sales_order1[[#This Row],[date]])</f>
        <v>2022</v>
      </c>
      <c r="W6215" t="str">
        <f>TEXT(sales_order1[[#This Row],[date]], "Mmm")</f>
        <v>Sep</v>
      </c>
      <c r="X6215">
        <f>VALUE(TEXT(sales_order1[[#This Row],[date]], "D"))</f>
        <v>5</v>
      </c>
      <c r="Y6215">
        <v>36</v>
      </c>
    </row>
    <row r="6216" spans="1:25" x14ac:dyDescent="0.25">
      <c r="A6216" s="1">
        <v>44809</v>
      </c>
      <c r="B6216">
        <v>71813</v>
      </c>
      <c r="C6216" t="s">
        <v>315</v>
      </c>
      <c r="D6216" t="str">
        <f>VLOOKUP(sales_order1[[#This Row],[itemCode]],product_details3!B:C,2,0)</f>
        <v>EXFG50</v>
      </c>
      <c r="E6216" t="s">
        <v>316</v>
      </c>
      <c r="F6216" t="s">
        <v>183</v>
      </c>
      <c r="G6216">
        <v>50</v>
      </c>
      <c r="H6216">
        <v>15.75</v>
      </c>
      <c r="I6216">
        <v>787.5</v>
      </c>
      <c r="J6216">
        <v>5.45</v>
      </c>
      <c r="K6216">
        <v>272.5</v>
      </c>
      <c r="L6216">
        <v>10.3</v>
      </c>
      <c r="M6216">
        <v>0.65396825396825398</v>
      </c>
      <c r="N6216">
        <v>515</v>
      </c>
      <c r="O6216" t="s">
        <v>152</v>
      </c>
      <c r="P6216" t="s">
        <v>153</v>
      </c>
      <c r="Q6216" t="s">
        <v>154</v>
      </c>
      <c r="R6216" t="s">
        <v>56</v>
      </c>
      <c r="S6216" t="s">
        <v>133</v>
      </c>
      <c r="T6216" t="s">
        <v>155</v>
      </c>
      <c r="U6216" t="s">
        <v>1191</v>
      </c>
      <c r="V6216">
        <f>YEAR(sales_order1[[#This Row],[date]])</f>
        <v>2022</v>
      </c>
      <c r="W6216" t="str">
        <f>TEXT(sales_order1[[#This Row],[date]], "Mmm")</f>
        <v>Sep</v>
      </c>
      <c r="X6216">
        <f>VALUE(TEXT(sales_order1[[#This Row],[date]], "D"))</f>
        <v>5</v>
      </c>
      <c r="Y6216">
        <v>36</v>
      </c>
    </row>
    <row r="6217" spans="1:25" x14ac:dyDescent="0.25">
      <c r="A6217" s="1">
        <v>44809</v>
      </c>
      <c r="B6217">
        <v>71814</v>
      </c>
      <c r="C6217" t="s">
        <v>28</v>
      </c>
      <c r="D6217" t="str">
        <f>VLOOKUP(sales_order1[[#This Row],[itemCode]],product_details3!B:C,2,0)</f>
        <v>SRMC30</v>
      </c>
      <c r="E6217" t="s">
        <v>29</v>
      </c>
      <c r="F6217" t="s">
        <v>30</v>
      </c>
      <c r="G6217">
        <v>250</v>
      </c>
      <c r="H6217">
        <v>22.6</v>
      </c>
      <c r="I6217">
        <v>5650</v>
      </c>
      <c r="J6217">
        <v>7.6</v>
      </c>
      <c r="K6217">
        <v>1900</v>
      </c>
      <c r="L6217">
        <v>15</v>
      </c>
      <c r="M6217">
        <v>0.66371681415929207</v>
      </c>
      <c r="N6217">
        <v>3750</v>
      </c>
      <c r="O6217" t="s">
        <v>820</v>
      </c>
      <c r="P6217" t="s">
        <v>821</v>
      </c>
      <c r="Q6217" t="s">
        <v>24</v>
      </c>
      <c r="R6217" t="s">
        <v>25</v>
      </c>
      <c r="S6217" t="s">
        <v>26</v>
      </c>
      <c r="T6217" t="s">
        <v>27</v>
      </c>
      <c r="U6217" t="s">
        <v>1191</v>
      </c>
      <c r="V6217">
        <f>YEAR(sales_order1[[#This Row],[date]])</f>
        <v>2022</v>
      </c>
      <c r="W6217" t="str">
        <f>TEXT(sales_order1[[#This Row],[date]], "Mmm")</f>
        <v>Sep</v>
      </c>
      <c r="X6217">
        <f>VALUE(TEXT(sales_order1[[#This Row],[date]], "D"))</f>
        <v>5</v>
      </c>
      <c r="Y6217">
        <v>36</v>
      </c>
    </row>
    <row r="6218" spans="1:25" x14ac:dyDescent="0.25">
      <c r="A6218" s="1">
        <v>44809</v>
      </c>
      <c r="B6218">
        <v>71815</v>
      </c>
      <c r="C6218" t="s">
        <v>256</v>
      </c>
      <c r="D6218" t="str">
        <f>VLOOKUP(sales_order1[[#This Row],[itemCode]],product_details3!B:C,2,0)</f>
        <v>MSKC50</v>
      </c>
      <c r="E6218" t="s">
        <v>257</v>
      </c>
      <c r="F6218" t="s">
        <v>137</v>
      </c>
      <c r="G6218">
        <v>150</v>
      </c>
      <c r="H6218">
        <v>11.95</v>
      </c>
      <c r="I6218">
        <v>1792.5</v>
      </c>
      <c r="J6218">
        <v>5.2</v>
      </c>
      <c r="K6218">
        <v>780</v>
      </c>
      <c r="L6218">
        <v>6.75</v>
      </c>
      <c r="M6218">
        <v>0.56485355648535562</v>
      </c>
      <c r="N6218">
        <v>1012.5</v>
      </c>
      <c r="O6218" t="s">
        <v>670</v>
      </c>
      <c r="P6218" t="s">
        <v>671</v>
      </c>
      <c r="Q6218" t="s">
        <v>383</v>
      </c>
      <c r="R6218" t="s">
        <v>72</v>
      </c>
      <c r="S6218" t="s">
        <v>459</v>
      </c>
      <c r="T6218" t="s">
        <v>672</v>
      </c>
      <c r="U6218" t="s">
        <v>1188</v>
      </c>
      <c r="V6218">
        <f>YEAR(sales_order1[[#This Row],[date]])</f>
        <v>2022</v>
      </c>
      <c r="W6218" t="str">
        <f>TEXT(sales_order1[[#This Row],[date]], "Mmm")</f>
        <v>Sep</v>
      </c>
      <c r="X6218">
        <f>VALUE(TEXT(sales_order1[[#This Row],[date]], "D"))</f>
        <v>5</v>
      </c>
      <c r="Y6218">
        <v>36</v>
      </c>
    </row>
    <row r="6219" spans="1:25" x14ac:dyDescent="0.25">
      <c r="A6219" s="1">
        <v>44809</v>
      </c>
      <c r="B6219">
        <v>71816</v>
      </c>
      <c r="C6219" t="s">
        <v>115</v>
      </c>
      <c r="D6219" t="str">
        <f>VLOOKUP(sales_order1[[#This Row],[itemCode]],product_details3!B:C,2,0)</f>
        <v>SCRS30100</v>
      </c>
      <c r="E6219" t="s">
        <v>116</v>
      </c>
      <c r="F6219" t="s">
        <v>61</v>
      </c>
      <c r="G6219">
        <v>450</v>
      </c>
      <c r="H6219">
        <v>32.75</v>
      </c>
      <c r="I6219">
        <v>14737.5</v>
      </c>
      <c r="J6219">
        <v>11.25</v>
      </c>
      <c r="K6219">
        <v>5062.5</v>
      </c>
      <c r="L6219">
        <v>21.5</v>
      </c>
      <c r="M6219">
        <v>0.65648854961832059</v>
      </c>
      <c r="N6219">
        <v>9675</v>
      </c>
      <c r="O6219" t="s">
        <v>850</v>
      </c>
      <c r="P6219" t="s">
        <v>851</v>
      </c>
      <c r="Q6219" t="s">
        <v>186</v>
      </c>
      <c r="R6219" t="s">
        <v>112</v>
      </c>
      <c r="S6219" t="s">
        <v>246</v>
      </c>
      <c r="T6219" t="s">
        <v>480</v>
      </c>
      <c r="U6219" t="s">
        <v>1189</v>
      </c>
      <c r="V6219">
        <f>YEAR(sales_order1[[#This Row],[date]])</f>
        <v>2022</v>
      </c>
      <c r="W6219" t="str">
        <f>TEXT(sales_order1[[#This Row],[date]], "Mmm")</f>
        <v>Sep</v>
      </c>
      <c r="X6219">
        <f>VALUE(TEXT(sales_order1[[#This Row],[date]], "D"))</f>
        <v>5</v>
      </c>
      <c r="Y6219">
        <v>36</v>
      </c>
    </row>
    <row r="6220" spans="1:25" x14ac:dyDescent="0.25">
      <c r="A6220" s="1">
        <v>44809</v>
      </c>
      <c r="B6220">
        <v>71817</v>
      </c>
      <c r="C6220" t="s">
        <v>309</v>
      </c>
      <c r="D6220" t="str">
        <f>VLOOKUP(sales_order1[[#This Row],[itemCode]],product_details3!B:C,2,0)</f>
        <v>MSKC100</v>
      </c>
      <c r="E6220" t="s">
        <v>310</v>
      </c>
      <c r="F6220" t="s">
        <v>137</v>
      </c>
      <c r="G6220">
        <v>250</v>
      </c>
      <c r="H6220">
        <v>19.95</v>
      </c>
      <c r="I6220">
        <v>4987.5</v>
      </c>
      <c r="J6220">
        <v>8.1999999999999993</v>
      </c>
      <c r="K6220">
        <v>2050</v>
      </c>
      <c r="L6220">
        <v>11.75</v>
      </c>
      <c r="M6220">
        <v>0.58897243107769426</v>
      </c>
      <c r="N6220">
        <v>2937.5</v>
      </c>
      <c r="O6220" t="s">
        <v>525</v>
      </c>
      <c r="P6220" t="s">
        <v>526</v>
      </c>
      <c r="Q6220" t="s">
        <v>111</v>
      </c>
      <c r="R6220" t="s">
        <v>112</v>
      </c>
      <c r="S6220" t="s">
        <v>113</v>
      </c>
      <c r="T6220" t="s">
        <v>527</v>
      </c>
      <c r="U6220" t="s">
        <v>1189</v>
      </c>
      <c r="V6220">
        <f>YEAR(sales_order1[[#This Row],[date]])</f>
        <v>2022</v>
      </c>
      <c r="W6220" t="str">
        <f>TEXT(sales_order1[[#This Row],[date]], "Mmm")</f>
        <v>Sep</v>
      </c>
      <c r="X6220">
        <f>VALUE(TEXT(sales_order1[[#This Row],[date]], "D"))</f>
        <v>5</v>
      </c>
      <c r="Y6220">
        <v>36</v>
      </c>
    </row>
    <row r="6221" spans="1:25" x14ac:dyDescent="0.25">
      <c r="A6221" s="1">
        <v>44809</v>
      </c>
      <c r="B6221">
        <v>71818</v>
      </c>
      <c r="C6221" t="s">
        <v>209</v>
      </c>
      <c r="D6221" t="str">
        <f>VLOOKUP(sales_order1[[#This Row],[itemCode]],product_details3!B:C,2,0)</f>
        <v>CLNG50</v>
      </c>
      <c r="E6221" t="s">
        <v>210</v>
      </c>
      <c r="F6221" t="s">
        <v>45</v>
      </c>
      <c r="G6221">
        <v>150</v>
      </c>
      <c r="H6221">
        <v>6.5</v>
      </c>
      <c r="I6221">
        <v>975</v>
      </c>
      <c r="J6221">
        <v>2.2999999999999998</v>
      </c>
      <c r="K6221">
        <v>345</v>
      </c>
      <c r="L6221">
        <v>4.2</v>
      </c>
      <c r="M6221">
        <v>0.64615384615384619</v>
      </c>
      <c r="N6221">
        <v>630</v>
      </c>
      <c r="O6221" t="s">
        <v>299</v>
      </c>
      <c r="P6221" t="s">
        <v>300</v>
      </c>
      <c r="Q6221" t="s">
        <v>100</v>
      </c>
      <c r="R6221" t="s">
        <v>40</v>
      </c>
      <c r="S6221" t="s">
        <v>101</v>
      </c>
      <c r="T6221" t="s">
        <v>301</v>
      </c>
      <c r="U6221" t="s">
        <v>1190</v>
      </c>
      <c r="V6221">
        <f>YEAR(sales_order1[[#This Row],[date]])</f>
        <v>2022</v>
      </c>
      <c r="W6221" t="str">
        <f>TEXT(sales_order1[[#This Row],[date]], "Mmm")</f>
        <v>Sep</v>
      </c>
      <c r="X6221">
        <f>VALUE(TEXT(sales_order1[[#This Row],[date]], "D"))</f>
        <v>5</v>
      </c>
      <c r="Y6221">
        <v>36</v>
      </c>
    </row>
    <row r="6222" spans="1:25" x14ac:dyDescent="0.25">
      <c r="A6222" s="1">
        <v>44810</v>
      </c>
      <c r="B6222">
        <v>71819</v>
      </c>
      <c r="C6222" t="s">
        <v>35</v>
      </c>
      <c r="D6222" t="str">
        <f>VLOOKUP(sales_order1[[#This Row],[itemCode]],product_details3!B:C,2,0)</f>
        <v>SRMA30</v>
      </c>
      <c r="E6222" t="s">
        <v>36</v>
      </c>
      <c r="F6222" t="s">
        <v>30</v>
      </c>
      <c r="G6222">
        <v>50</v>
      </c>
      <c r="H6222">
        <v>26.2</v>
      </c>
      <c r="I6222">
        <v>1310</v>
      </c>
      <c r="J6222">
        <v>9.4</v>
      </c>
      <c r="K6222">
        <v>470</v>
      </c>
      <c r="L6222">
        <v>16.8</v>
      </c>
      <c r="M6222">
        <v>0.6412213740458016</v>
      </c>
      <c r="N6222">
        <v>840</v>
      </c>
      <c r="O6222" t="s">
        <v>777</v>
      </c>
      <c r="P6222" t="s">
        <v>778</v>
      </c>
      <c r="Q6222" t="s">
        <v>93</v>
      </c>
      <c r="R6222" t="s">
        <v>72</v>
      </c>
      <c r="S6222" t="s">
        <v>94</v>
      </c>
      <c r="T6222" t="s">
        <v>678</v>
      </c>
      <c r="U6222" t="s">
        <v>1190</v>
      </c>
      <c r="V6222">
        <f>YEAR(sales_order1[[#This Row],[date]])</f>
        <v>2022</v>
      </c>
      <c r="W6222" t="str">
        <f>TEXT(sales_order1[[#This Row],[date]], "Mmm")</f>
        <v>Sep</v>
      </c>
      <c r="X6222">
        <f>VALUE(TEXT(sales_order1[[#This Row],[date]], "D"))</f>
        <v>6</v>
      </c>
      <c r="Y6222">
        <v>36</v>
      </c>
    </row>
    <row r="6223" spans="1:25" x14ac:dyDescent="0.25">
      <c r="A6223" s="1">
        <v>44810</v>
      </c>
      <c r="B6223">
        <v>71820</v>
      </c>
      <c r="C6223" t="s">
        <v>388</v>
      </c>
      <c r="D6223" t="str">
        <f>VLOOKUP(sales_order1[[#This Row],[itemCode]],product_details3!B:C,2,0)</f>
        <v>TNRS200</v>
      </c>
      <c r="E6223" t="s">
        <v>389</v>
      </c>
      <c r="F6223" t="s">
        <v>124</v>
      </c>
      <c r="G6223">
        <v>100</v>
      </c>
      <c r="H6223">
        <v>26.2</v>
      </c>
      <c r="I6223">
        <v>2620</v>
      </c>
      <c r="J6223">
        <v>9.4</v>
      </c>
      <c r="K6223">
        <v>940</v>
      </c>
      <c r="L6223">
        <v>16.8</v>
      </c>
      <c r="M6223">
        <v>0.6412213740458016</v>
      </c>
      <c r="N6223">
        <v>1680</v>
      </c>
      <c r="O6223" t="s">
        <v>447</v>
      </c>
      <c r="P6223" t="s">
        <v>448</v>
      </c>
      <c r="Q6223" t="s">
        <v>378</v>
      </c>
      <c r="R6223" t="s">
        <v>72</v>
      </c>
      <c r="S6223" t="s">
        <v>449</v>
      </c>
      <c r="T6223" t="s">
        <v>450</v>
      </c>
      <c r="U6223" t="s">
        <v>1188</v>
      </c>
      <c r="V6223">
        <f>YEAR(sales_order1[[#This Row],[date]])</f>
        <v>2022</v>
      </c>
      <c r="W6223" t="str">
        <f>TEXT(sales_order1[[#This Row],[date]], "Mmm")</f>
        <v>Sep</v>
      </c>
      <c r="X6223">
        <f>VALUE(TEXT(sales_order1[[#This Row],[date]], "D"))</f>
        <v>6</v>
      </c>
      <c r="Y6223">
        <v>36</v>
      </c>
    </row>
    <row r="6224" spans="1:25" x14ac:dyDescent="0.25">
      <c r="A6224" s="1">
        <v>44810</v>
      </c>
      <c r="B6224">
        <v>71821</v>
      </c>
      <c r="C6224" t="s">
        <v>360</v>
      </c>
      <c r="D6224" t="str">
        <f>VLOOKUP(sales_order1[[#This Row],[itemCode]],product_details3!B:C,2,0)</f>
        <v>TNRS100</v>
      </c>
      <c r="E6224" t="s">
        <v>361</v>
      </c>
      <c r="F6224" t="s">
        <v>124</v>
      </c>
      <c r="G6224">
        <v>100</v>
      </c>
      <c r="H6224">
        <v>13.1</v>
      </c>
      <c r="I6224">
        <v>1310</v>
      </c>
      <c r="J6224">
        <v>4.7</v>
      </c>
      <c r="K6224">
        <v>470</v>
      </c>
      <c r="L6224">
        <v>8.4</v>
      </c>
      <c r="M6224">
        <v>0.6412213740458016</v>
      </c>
      <c r="N6224">
        <v>840</v>
      </c>
      <c r="O6224" t="s">
        <v>237</v>
      </c>
      <c r="P6224" t="s">
        <v>238</v>
      </c>
      <c r="Q6224" t="s">
        <v>239</v>
      </c>
      <c r="R6224" t="s">
        <v>112</v>
      </c>
      <c r="S6224" t="s">
        <v>240</v>
      </c>
      <c r="T6224" t="s">
        <v>241</v>
      </c>
      <c r="U6224" t="s">
        <v>1189</v>
      </c>
      <c r="V6224">
        <f>YEAR(sales_order1[[#This Row],[date]])</f>
        <v>2022</v>
      </c>
      <c r="W6224" t="str">
        <f>TEXT(sales_order1[[#This Row],[date]], "Mmm")</f>
        <v>Sep</v>
      </c>
      <c r="X6224">
        <f>VALUE(TEXT(sales_order1[[#This Row],[date]], "D"))</f>
        <v>6</v>
      </c>
      <c r="Y6224">
        <v>36</v>
      </c>
    </row>
    <row r="6225" spans="1:25" x14ac:dyDescent="0.25">
      <c r="A6225" s="1">
        <v>44810</v>
      </c>
      <c r="B6225">
        <v>71822</v>
      </c>
      <c r="C6225" t="s">
        <v>115</v>
      </c>
      <c r="D6225" t="str">
        <f>VLOOKUP(sales_order1[[#This Row],[itemCode]],product_details3!B:C,2,0)</f>
        <v>SCRS30100</v>
      </c>
      <c r="E6225" t="s">
        <v>116</v>
      </c>
      <c r="F6225" t="s">
        <v>61</v>
      </c>
      <c r="G6225">
        <v>300</v>
      </c>
      <c r="H6225">
        <v>32.75</v>
      </c>
      <c r="I6225">
        <v>9825</v>
      </c>
      <c r="J6225">
        <v>11.25</v>
      </c>
      <c r="K6225">
        <v>3375</v>
      </c>
      <c r="L6225">
        <v>21.5</v>
      </c>
      <c r="M6225">
        <v>0.65648854961832059</v>
      </c>
      <c r="N6225">
        <v>6450</v>
      </c>
      <c r="O6225" t="s">
        <v>832</v>
      </c>
      <c r="P6225" t="s">
        <v>833</v>
      </c>
      <c r="Q6225" t="s">
        <v>201</v>
      </c>
      <c r="R6225" t="s">
        <v>25</v>
      </c>
      <c r="S6225" t="s">
        <v>372</v>
      </c>
      <c r="T6225" t="s">
        <v>834</v>
      </c>
      <c r="U6225" t="s">
        <v>1191</v>
      </c>
      <c r="V6225">
        <f>YEAR(sales_order1[[#This Row],[date]])</f>
        <v>2022</v>
      </c>
      <c r="W6225" t="str">
        <f>TEXT(sales_order1[[#This Row],[date]], "Mmm")</f>
        <v>Sep</v>
      </c>
      <c r="X6225">
        <f>VALUE(TEXT(sales_order1[[#This Row],[date]], "D"))</f>
        <v>6</v>
      </c>
      <c r="Y6225">
        <v>36</v>
      </c>
    </row>
    <row r="6226" spans="1:25" x14ac:dyDescent="0.25">
      <c r="A6226" s="1">
        <v>44810</v>
      </c>
      <c r="B6226">
        <v>71823</v>
      </c>
      <c r="C6226" t="s">
        <v>28</v>
      </c>
      <c r="D6226" t="str">
        <f>VLOOKUP(sales_order1[[#This Row],[itemCode]],product_details3!B:C,2,0)</f>
        <v>SRMC30</v>
      </c>
      <c r="E6226" t="s">
        <v>29</v>
      </c>
      <c r="F6226" t="s">
        <v>30</v>
      </c>
      <c r="G6226">
        <v>200</v>
      </c>
      <c r="H6226">
        <v>22.6</v>
      </c>
      <c r="I6226">
        <v>4520</v>
      </c>
      <c r="J6226">
        <v>7.6</v>
      </c>
      <c r="K6226">
        <v>1520</v>
      </c>
      <c r="L6226">
        <v>15</v>
      </c>
      <c r="M6226">
        <v>0.66371681415929207</v>
      </c>
      <c r="N6226">
        <v>3000</v>
      </c>
      <c r="O6226" t="s">
        <v>567</v>
      </c>
      <c r="P6226" t="s">
        <v>568</v>
      </c>
      <c r="Q6226" t="s">
        <v>271</v>
      </c>
      <c r="R6226" t="s">
        <v>56</v>
      </c>
      <c r="S6226" t="s">
        <v>192</v>
      </c>
      <c r="T6226" t="s">
        <v>569</v>
      </c>
      <c r="U6226" t="s">
        <v>1191</v>
      </c>
      <c r="V6226">
        <f>YEAR(sales_order1[[#This Row],[date]])</f>
        <v>2022</v>
      </c>
      <c r="W6226" t="str">
        <f>TEXT(sales_order1[[#This Row],[date]], "Mmm")</f>
        <v>Sep</v>
      </c>
      <c r="X6226">
        <f>VALUE(TEXT(sales_order1[[#This Row],[date]], "D"))</f>
        <v>6</v>
      </c>
      <c r="Y6226">
        <v>36</v>
      </c>
    </row>
    <row r="6227" spans="1:25" x14ac:dyDescent="0.25">
      <c r="A6227" s="1">
        <v>44810</v>
      </c>
      <c r="B6227">
        <v>71824</v>
      </c>
      <c r="C6227" t="s">
        <v>19</v>
      </c>
      <c r="D6227" t="str">
        <f>VLOOKUP(sales_order1[[#This Row],[itemCode]],product_details3!B:C,2,0)</f>
        <v>MSTH100</v>
      </c>
      <c r="E6227" t="s">
        <v>20</v>
      </c>
      <c r="F6227" t="s">
        <v>21</v>
      </c>
      <c r="G6227">
        <v>50</v>
      </c>
      <c r="H6227">
        <v>26.25</v>
      </c>
      <c r="I6227">
        <v>1312.5</v>
      </c>
      <c r="J6227">
        <v>7.75</v>
      </c>
      <c r="K6227">
        <v>387.5</v>
      </c>
      <c r="L6227">
        <v>18.5</v>
      </c>
      <c r="M6227">
        <v>0.70476190476190481</v>
      </c>
      <c r="N6227">
        <v>925</v>
      </c>
      <c r="O6227" t="s">
        <v>109</v>
      </c>
      <c r="P6227" t="s">
        <v>110</v>
      </c>
      <c r="Q6227" t="s">
        <v>111</v>
      </c>
      <c r="R6227" t="s">
        <v>112</v>
      </c>
      <c r="S6227" t="s">
        <v>113</v>
      </c>
      <c r="T6227" t="s">
        <v>114</v>
      </c>
      <c r="U6227" t="s">
        <v>1189</v>
      </c>
      <c r="V6227">
        <f>YEAR(sales_order1[[#This Row],[date]])</f>
        <v>2022</v>
      </c>
      <c r="W6227" t="str">
        <f>TEXT(sales_order1[[#This Row],[date]], "Mmm")</f>
        <v>Sep</v>
      </c>
      <c r="X6227">
        <f>VALUE(TEXT(sales_order1[[#This Row],[date]], "D"))</f>
        <v>6</v>
      </c>
      <c r="Y6227">
        <v>36</v>
      </c>
    </row>
    <row r="6228" spans="1:25" x14ac:dyDescent="0.25">
      <c r="A6228" s="1">
        <v>44810</v>
      </c>
      <c r="B6228">
        <v>71825</v>
      </c>
      <c r="C6228" t="s">
        <v>309</v>
      </c>
      <c r="D6228" t="str">
        <f>VLOOKUP(sales_order1[[#This Row],[itemCode]],product_details3!B:C,2,0)</f>
        <v>MSKC100</v>
      </c>
      <c r="E6228" t="s">
        <v>310</v>
      </c>
      <c r="F6228" t="s">
        <v>137</v>
      </c>
      <c r="G6228">
        <v>200</v>
      </c>
      <c r="H6228">
        <v>19.95</v>
      </c>
      <c r="I6228">
        <v>3990</v>
      </c>
      <c r="J6228">
        <v>8.1999999999999993</v>
      </c>
      <c r="K6228">
        <v>1640</v>
      </c>
      <c r="L6228">
        <v>11.75</v>
      </c>
      <c r="M6228">
        <v>0.58897243107769426</v>
      </c>
      <c r="N6228">
        <v>2350</v>
      </c>
      <c r="O6228" t="s">
        <v>392</v>
      </c>
      <c r="P6228" t="s">
        <v>393</v>
      </c>
      <c r="Q6228" t="s">
        <v>264</v>
      </c>
      <c r="R6228" t="s">
        <v>56</v>
      </c>
      <c r="S6228" t="s">
        <v>133</v>
      </c>
      <c r="T6228" t="s">
        <v>394</v>
      </c>
      <c r="U6228" t="s">
        <v>1191</v>
      </c>
      <c r="V6228">
        <f>YEAR(sales_order1[[#This Row],[date]])</f>
        <v>2022</v>
      </c>
      <c r="W6228" t="str">
        <f>TEXT(sales_order1[[#This Row],[date]], "Mmm")</f>
        <v>Sep</v>
      </c>
      <c r="X6228">
        <f>VALUE(TEXT(sales_order1[[#This Row],[date]], "D"))</f>
        <v>6</v>
      </c>
      <c r="Y6228">
        <v>36</v>
      </c>
    </row>
    <row r="6229" spans="1:25" x14ac:dyDescent="0.25">
      <c r="A6229" s="1">
        <v>44810</v>
      </c>
      <c r="B6229">
        <v>71826</v>
      </c>
      <c r="C6229" t="s">
        <v>348</v>
      </c>
      <c r="D6229" t="str">
        <f>VLOOKUP(sales_order1[[#This Row],[itemCode]],product_details3!B:C,2,0)</f>
        <v>EXFG150</v>
      </c>
      <c r="E6229" t="s">
        <v>349</v>
      </c>
      <c r="F6229" t="s">
        <v>183</v>
      </c>
      <c r="G6229">
        <v>150</v>
      </c>
      <c r="H6229">
        <v>26.25</v>
      </c>
      <c r="I6229">
        <v>3937.5</v>
      </c>
      <c r="J6229">
        <v>10.75</v>
      </c>
      <c r="K6229">
        <v>1612.5</v>
      </c>
      <c r="L6229">
        <v>15.5</v>
      </c>
      <c r="M6229">
        <v>0.59047619047619049</v>
      </c>
      <c r="N6229">
        <v>2325</v>
      </c>
      <c r="O6229" t="s">
        <v>469</v>
      </c>
      <c r="P6229" t="s">
        <v>470</v>
      </c>
      <c r="Q6229" t="s">
        <v>160</v>
      </c>
      <c r="R6229" t="s">
        <v>112</v>
      </c>
      <c r="S6229" t="s">
        <v>161</v>
      </c>
      <c r="T6229" t="s">
        <v>471</v>
      </c>
      <c r="U6229" t="s">
        <v>1189</v>
      </c>
      <c r="V6229">
        <f>YEAR(sales_order1[[#This Row],[date]])</f>
        <v>2022</v>
      </c>
      <c r="W6229" t="str">
        <f>TEXT(sales_order1[[#This Row],[date]], "Mmm")</f>
        <v>Sep</v>
      </c>
      <c r="X6229">
        <f>VALUE(TEXT(sales_order1[[#This Row],[date]], "D"))</f>
        <v>6</v>
      </c>
      <c r="Y6229">
        <v>36</v>
      </c>
    </row>
    <row r="6230" spans="1:25" x14ac:dyDescent="0.25">
      <c r="A6230" s="1">
        <v>44810</v>
      </c>
      <c r="B6230">
        <v>71827</v>
      </c>
      <c r="C6230" t="s">
        <v>235</v>
      </c>
      <c r="D6230" t="str">
        <f>VLOOKUP(sales_order1[[#This Row],[itemCode]],product_details3!B:C,2,0)</f>
        <v>CLNF150</v>
      </c>
      <c r="E6230" t="s">
        <v>236</v>
      </c>
      <c r="F6230" t="s">
        <v>45</v>
      </c>
      <c r="G6230">
        <v>250</v>
      </c>
      <c r="H6230">
        <v>13.95</v>
      </c>
      <c r="I6230">
        <v>3487.5</v>
      </c>
      <c r="J6230">
        <v>5.2</v>
      </c>
      <c r="K6230">
        <v>1300</v>
      </c>
      <c r="L6230">
        <v>8.75</v>
      </c>
      <c r="M6230">
        <v>0.62724014336917566</v>
      </c>
      <c r="N6230">
        <v>2187.5</v>
      </c>
      <c r="O6230" t="s">
        <v>22</v>
      </c>
      <c r="P6230" t="s">
        <v>23</v>
      </c>
      <c r="Q6230" t="s">
        <v>24</v>
      </c>
      <c r="R6230" t="s">
        <v>25</v>
      </c>
      <c r="S6230" t="s">
        <v>26</v>
      </c>
      <c r="T6230" t="s">
        <v>27</v>
      </c>
      <c r="U6230" t="s">
        <v>1191</v>
      </c>
      <c r="V6230">
        <f>YEAR(sales_order1[[#This Row],[date]])</f>
        <v>2022</v>
      </c>
      <c r="W6230" t="str">
        <f>TEXT(sales_order1[[#This Row],[date]], "Mmm")</f>
        <v>Sep</v>
      </c>
      <c r="X6230">
        <f>VALUE(TEXT(sales_order1[[#This Row],[date]], "D"))</f>
        <v>6</v>
      </c>
      <c r="Y6230">
        <v>36</v>
      </c>
    </row>
    <row r="6231" spans="1:25" x14ac:dyDescent="0.25">
      <c r="A6231" s="1">
        <v>44810</v>
      </c>
      <c r="B6231">
        <v>71828</v>
      </c>
      <c r="C6231" t="s">
        <v>86</v>
      </c>
      <c r="D6231" t="str">
        <f>VLOOKUP(sales_order1[[#This Row],[itemCode]],product_details3!B:C,2,0)</f>
        <v>SRMH30</v>
      </c>
      <c r="E6231" t="s">
        <v>87</v>
      </c>
      <c r="F6231" t="s">
        <v>30</v>
      </c>
      <c r="G6231">
        <v>50</v>
      </c>
      <c r="H6231">
        <v>21</v>
      </c>
      <c r="I6231">
        <v>1050</v>
      </c>
      <c r="J6231">
        <v>6.6</v>
      </c>
      <c r="K6231">
        <v>330</v>
      </c>
      <c r="L6231">
        <v>14.4</v>
      </c>
      <c r="M6231">
        <v>0.68571428571428572</v>
      </c>
      <c r="N6231">
        <v>720</v>
      </c>
      <c r="O6231" t="s">
        <v>812</v>
      </c>
      <c r="P6231" t="s">
        <v>813</v>
      </c>
      <c r="Q6231" t="s">
        <v>107</v>
      </c>
      <c r="R6231" t="s">
        <v>40</v>
      </c>
      <c r="S6231" t="s">
        <v>101</v>
      </c>
      <c r="T6231" t="s">
        <v>814</v>
      </c>
      <c r="U6231" t="s">
        <v>1190</v>
      </c>
      <c r="V6231">
        <f>YEAR(sales_order1[[#This Row],[date]])</f>
        <v>2022</v>
      </c>
      <c r="W6231" t="str">
        <f>TEXT(sales_order1[[#This Row],[date]], "Mmm")</f>
        <v>Sep</v>
      </c>
      <c r="X6231">
        <f>VALUE(TEXT(sales_order1[[#This Row],[date]], "D"))</f>
        <v>6</v>
      </c>
      <c r="Y6231">
        <v>36</v>
      </c>
    </row>
    <row r="6232" spans="1:25" x14ac:dyDescent="0.25">
      <c r="A6232" s="1">
        <v>44810</v>
      </c>
      <c r="B6232">
        <v>71829</v>
      </c>
      <c r="C6232" t="s">
        <v>51</v>
      </c>
      <c r="D6232" t="str">
        <f>VLOOKUP(sales_order1[[#This Row],[itemCode]],product_details3!B:C,2,0)</f>
        <v>MSTH50</v>
      </c>
      <c r="E6232" t="s">
        <v>52</v>
      </c>
      <c r="F6232" t="s">
        <v>21</v>
      </c>
      <c r="G6232">
        <v>250</v>
      </c>
      <c r="H6232">
        <v>15.75</v>
      </c>
      <c r="I6232">
        <v>3937.5</v>
      </c>
      <c r="J6232">
        <v>4.45</v>
      </c>
      <c r="K6232">
        <v>1112.5</v>
      </c>
      <c r="L6232">
        <v>11.3</v>
      </c>
      <c r="M6232">
        <v>0.71746031746031746</v>
      </c>
      <c r="N6232">
        <v>2825</v>
      </c>
      <c r="O6232" t="s">
        <v>905</v>
      </c>
      <c r="P6232" t="s">
        <v>906</v>
      </c>
      <c r="Q6232" t="s">
        <v>383</v>
      </c>
      <c r="R6232" t="s">
        <v>72</v>
      </c>
      <c r="S6232" t="s">
        <v>384</v>
      </c>
      <c r="T6232" t="s">
        <v>385</v>
      </c>
      <c r="U6232" t="s">
        <v>1188</v>
      </c>
      <c r="V6232">
        <f>YEAR(sales_order1[[#This Row],[date]])</f>
        <v>2022</v>
      </c>
      <c r="W6232" t="str">
        <f>TEXT(sales_order1[[#This Row],[date]], "Mmm")</f>
        <v>Sep</v>
      </c>
      <c r="X6232">
        <f>VALUE(TEXT(sales_order1[[#This Row],[date]], "D"))</f>
        <v>6</v>
      </c>
      <c r="Y6232">
        <v>36</v>
      </c>
    </row>
    <row r="6233" spans="1:25" x14ac:dyDescent="0.25">
      <c r="A6233" s="1">
        <v>44811</v>
      </c>
      <c r="B6233">
        <v>71830</v>
      </c>
      <c r="C6233" t="s">
        <v>19</v>
      </c>
      <c r="D6233" t="str">
        <f>VLOOKUP(sales_order1[[#This Row],[itemCode]],product_details3!B:C,2,0)</f>
        <v>MSTH100</v>
      </c>
      <c r="E6233" t="s">
        <v>20</v>
      </c>
      <c r="F6233" t="s">
        <v>21</v>
      </c>
      <c r="G6233">
        <v>250</v>
      </c>
      <c r="H6233">
        <v>26.25</v>
      </c>
      <c r="I6233">
        <v>6562.5</v>
      </c>
      <c r="J6233">
        <v>7.75</v>
      </c>
      <c r="K6233">
        <v>1937.5</v>
      </c>
      <c r="L6233">
        <v>18.5</v>
      </c>
      <c r="M6233">
        <v>0.70476190476190481</v>
      </c>
      <c r="N6233">
        <v>4625</v>
      </c>
      <c r="O6233" t="s">
        <v>519</v>
      </c>
      <c r="P6233" t="s">
        <v>520</v>
      </c>
      <c r="Q6233" t="s">
        <v>383</v>
      </c>
      <c r="R6233" t="s">
        <v>72</v>
      </c>
      <c r="S6233" t="s">
        <v>459</v>
      </c>
      <c r="T6233" t="s">
        <v>521</v>
      </c>
      <c r="U6233" t="s">
        <v>1188</v>
      </c>
      <c r="V6233">
        <f>YEAR(sales_order1[[#This Row],[date]])</f>
        <v>2022</v>
      </c>
      <c r="W6233" t="str">
        <f>TEXT(sales_order1[[#This Row],[date]], "Mmm")</f>
        <v>Sep</v>
      </c>
      <c r="X6233">
        <f>VALUE(TEXT(sales_order1[[#This Row],[date]], "D"))</f>
        <v>7</v>
      </c>
      <c r="Y6233">
        <v>36</v>
      </c>
    </row>
    <row r="6234" spans="1:25" x14ac:dyDescent="0.25">
      <c r="A6234" s="1">
        <v>44811</v>
      </c>
      <c r="B6234">
        <v>71831</v>
      </c>
      <c r="C6234" t="s">
        <v>279</v>
      </c>
      <c r="D6234" t="str">
        <f>VLOOKUP(sales_order1[[#This Row],[itemCode]],product_details3!B:C,2,0)</f>
        <v>SRMC15</v>
      </c>
      <c r="E6234" t="s">
        <v>280</v>
      </c>
      <c r="F6234" t="s">
        <v>30</v>
      </c>
      <c r="G6234">
        <v>250</v>
      </c>
      <c r="H6234">
        <v>16.95</v>
      </c>
      <c r="I6234">
        <v>4237.5</v>
      </c>
      <c r="J6234">
        <v>6.2</v>
      </c>
      <c r="K6234">
        <v>1550</v>
      </c>
      <c r="L6234">
        <v>10.75</v>
      </c>
      <c r="M6234">
        <v>0.63421828908554578</v>
      </c>
      <c r="N6234">
        <v>2687.5</v>
      </c>
      <c r="O6234" t="s">
        <v>673</v>
      </c>
      <c r="P6234" t="s">
        <v>674</v>
      </c>
      <c r="Q6234" t="s">
        <v>71</v>
      </c>
      <c r="R6234" t="s">
        <v>72</v>
      </c>
      <c r="S6234" t="s">
        <v>73</v>
      </c>
      <c r="T6234" t="s">
        <v>675</v>
      </c>
      <c r="U6234" t="s">
        <v>1190</v>
      </c>
      <c r="V6234">
        <f>YEAR(sales_order1[[#This Row],[date]])</f>
        <v>2022</v>
      </c>
      <c r="W6234" t="str">
        <f>TEXT(sales_order1[[#This Row],[date]], "Mmm")</f>
        <v>Sep</v>
      </c>
      <c r="X6234">
        <f>VALUE(TEXT(sales_order1[[#This Row],[date]], "D"))</f>
        <v>7</v>
      </c>
      <c r="Y6234">
        <v>36</v>
      </c>
    </row>
    <row r="6235" spans="1:25" x14ac:dyDescent="0.25">
      <c r="A6235" s="1">
        <v>44811</v>
      </c>
      <c r="B6235">
        <v>71832</v>
      </c>
      <c r="C6235" t="s">
        <v>350</v>
      </c>
      <c r="D6235" t="str">
        <f>VLOOKUP(sales_order1[[#This Row],[itemCode]],product_details3!B:C,2,0)</f>
        <v>SRMA50</v>
      </c>
      <c r="E6235" t="s">
        <v>351</v>
      </c>
      <c r="F6235" t="s">
        <v>30</v>
      </c>
      <c r="G6235">
        <v>200</v>
      </c>
      <c r="H6235">
        <v>37.75</v>
      </c>
      <c r="I6235">
        <v>7550</v>
      </c>
      <c r="J6235">
        <v>14.25</v>
      </c>
      <c r="K6235">
        <v>2850</v>
      </c>
      <c r="L6235">
        <v>23.5</v>
      </c>
      <c r="M6235">
        <v>0.62251655629139069</v>
      </c>
      <c r="N6235">
        <v>4700</v>
      </c>
      <c r="O6235" t="s">
        <v>820</v>
      </c>
      <c r="P6235" t="s">
        <v>821</v>
      </c>
      <c r="Q6235" t="s">
        <v>24</v>
      </c>
      <c r="R6235" t="s">
        <v>25</v>
      </c>
      <c r="S6235" t="s">
        <v>26</v>
      </c>
      <c r="T6235" t="s">
        <v>27</v>
      </c>
      <c r="U6235" t="s">
        <v>1191</v>
      </c>
      <c r="V6235">
        <f>YEAR(sales_order1[[#This Row],[date]])</f>
        <v>2022</v>
      </c>
      <c r="W6235" t="str">
        <f>TEXT(sales_order1[[#This Row],[date]], "Mmm")</f>
        <v>Sep</v>
      </c>
      <c r="X6235">
        <f>VALUE(TEXT(sales_order1[[#This Row],[date]], "D"))</f>
        <v>7</v>
      </c>
      <c r="Y6235">
        <v>36</v>
      </c>
    </row>
    <row r="6236" spans="1:25" x14ac:dyDescent="0.25">
      <c r="A6236" s="1">
        <v>44811</v>
      </c>
      <c r="B6236">
        <v>71833</v>
      </c>
      <c r="C6236" t="s">
        <v>170</v>
      </c>
      <c r="D6236" t="str">
        <f>VLOOKUP(sales_order1[[#This Row],[itemCode]],product_details3!B:C,2,0)</f>
        <v>MKRM100</v>
      </c>
      <c r="E6236" t="s">
        <v>171</v>
      </c>
      <c r="F6236" t="s">
        <v>151</v>
      </c>
      <c r="G6236">
        <v>150</v>
      </c>
      <c r="H6236">
        <v>5.5</v>
      </c>
      <c r="I6236">
        <v>825</v>
      </c>
      <c r="J6236">
        <v>2.2999999999999998</v>
      </c>
      <c r="K6236">
        <v>345</v>
      </c>
      <c r="L6236">
        <v>3.2</v>
      </c>
      <c r="M6236">
        <v>0.5818181818181819</v>
      </c>
      <c r="N6236">
        <v>480</v>
      </c>
      <c r="O6236" t="s">
        <v>295</v>
      </c>
      <c r="P6236" t="s">
        <v>296</v>
      </c>
      <c r="Q6236" t="s">
        <v>160</v>
      </c>
      <c r="R6236" t="s">
        <v>112</v>
      </c>
      <c r="S6236" t="s">
        <v>297</v>
      </c>
      <c r="T6236" t="s">
        <v>298</v>
      </c>
      <c r="U6236" t="s">
        <v>1189</v>
      </c>
      <c r="V6236">
        <f>YEAR(sales_order1[[#This Row],[date]])</f>
        <v>2022</v>
      </c>
      <c r="W6236" t="str">
        <f>TEXT(sales_order1[[#This Row],[date]], "Mmm")</f>
        <v>Sep</v>
      </c>
      <c r="X6236">
        <f>VALUE(TEXT(sales_order1[[#This Row],[date]], "D"))</f>
        <v>7</v>
      </c>
      <c r="Y6236">
        <v>36</v>
      </c>
    </row>
    <row r="6237" spans="1:25" x14ac:dyDescent="0.25">
      <c r="A6237" s="1">
        <v>44811</v>
      </c>
      <c r="B6237">
        <v>71834</v>
      </c>
      <c r="C6237" t="s">
        <v>320</v>
      </c>
      <c r="D6237" t="str">
        <f>VLOOKUP(sales_order1[[#This Row],[itemCode]],product_details3!B:C,2,0)</f>
        <v>SCR50+100</v>
      </c>
      <c r="E6237" t="s">
        <v>321</v>
      </c>
      <c r="F6237" t="s">
        <v>61</v>
      </c>
      <c r="G6237">
        <v>500</v>
      </c>
      <c r="H6237">
        <v>26.25</v>
      </c>
      <c r="I6237">
        <v>13125</v>
      </c>
      <c r="J6237">
        <v>7.75</v>
      </c>
      <c r="K6237">
        <v>3875</v>
      </c>
      <c r="L6237">
        <v>18.5</v>
      </c>
      <c r="M6237">
        <v>0.70476190476190481</v>
      </c>
      <c r="N6237">
        <v>9250</v>
      </c>
      <c r="O6237" t="s">
        <v>729</v>
      </c>
      <c r="P6237" t="s">
        <v>730</v>
      </c>
      <c r="Q6237" t="s">
        <v>55</v>
      </c>
      <c r="R6237" t="s">
        <v>56</v>
      </c>
      <c r="S6237" t="s">
        <v>57</v>
      </c>
      <c r="T6237" t="s">
        <v>731</v>
      </c>
      <c r="U6237" t="s">
        <v>1191</v>
      </c>
      <c r="V6237">
        <f>YEAR(sales_order1[[#This Row],[date]])</f>
        <v>2022</v>
      </c>
      <c r="W6237" t="str">
        <f>TEXT(sales_order1[[#This Row],[date]], "Mmm")</f>
        <v>Sep</v>
      </c>
      <c r="X6237">
        <f>VALUE(TEXT(sales_order1[[#This Row],[date]], "D"))</f>
        <v>7</v>
      </c>
      <c r="Y6237">
        <v>36</v>
      </c>
    </row>
    <row r="6238" spans="1:25" x14ac:dyDescent="0.25">
      <c r="A6238" s="1">
        <v>44811</v>
      </c>
      <c r="B6238">
        <v>71835</v>
      </c>
      <c r="C6238" t="s">
        <v>67</v>
      </c>
      <c r="D6238" t="str">
        <f>VLOOKUP(sales_order1[[#This Row],[itemCode]],product_details3!B:C,2,0)</f>
        <v>SRMH15</v>
      </c>
      <c r="E6238" t="s">
        <v>68</v>
      </c>
      <c r="F6238" t="s">
        <v>30</v>
      </c>
      <c r="G6238">
        <v>300</v>
      </c>
      <c r="H6238">
        <v>15.75</v>
      </c>
      <c r="I6238">
        <v>4725</v>
      </c>
      <c r="J6238">
        <v>5.45</v>
      </c>
      <c r="K6238">
        <v>1635</v>
      </c>
      <c r="L6238">
        <v>10.3</v>
      </c>
      <c r="M6238">
        <v>0.65396825396825398</v>
      </c>
      <c r="N6238">
        <v>3090</v>
      </c>
      <c r="O6238" t="s">
        <v>475</v>
      </c>
      <c r="P6238" t="s">
        <v>476</v>
      </c>
      <c r="Q6238" t="s">
        <v>93</v>
      </c>
      <c r="R6238" t="s">
        <v>72</v>
      </c>
      <c r="S6238" t="s">
        <v>94</v>
      </c>
      <c r="T6238" t="s">
        <v>477</v>
      </c>
      <c r="U6238" t="s">
        <v>1190</v>
      </c>
      <c r="V6238">
        <f>YEAR(sales_order1[[#This Row],[date]])</f>
        <v>2022</v>
      </c>
      <c r="W6238" t="str">
        <f>TEXT(sales_order1[[#This Row],[date]], "Mmm")</f>
        <v>Sep</v>
      </c>
      <c r="X6238">
        <f>VALUE(TEXT(sales_order1[[#This Row],[date]], "D"))</f>
        <v>7</v>
      </c>
      <c r="Y6238">
        <v>36</v>
      </c>
    </row>
    <row r="6239" spans="1:25" x14ac:dyDescent="0.25">
      <c r="A6239" s="1">
        <v>44811</v>
      </c>
      <c r="B6239">
        <v>71836</v>
      </c>
      <c r="C6239" t="s">
        <v>51</v>
      </c>
      <c r="D6239" t="str">
        <f>VLOOKUP(sales_order1[[#This Row],[itemCode]],product_details3!B:C,2,0)</f>
        <v>MSTH50</v>
      </c>
      <c r="E6239" t="s">
        <v>52</v>
      </c>
      <c r="F6239" t="s">
        <v>21</v>
      </c>
      <c r="G6239">
        <v>250</v>
      </c>
      <c r="H6239">
        <v>15.75</v>
      </c>
      <c r="I6239">
        <v>3937.5</v>
      </c>
      <c r="J6239">
        <v>4.45</v>
      </c>
      <c r="K6239">
        <v>1112.5</v>
      </c>
      <c r="L6239">
        <v>11.3</v>
      </c>
      <c r="M6239">
        <v>0.71746031746031746</v>
      </c>
      <c r="N6239">
        <v>2825</v>
      </c>
      <c r="O6239" t="s">
        <v>88</v>
      </c>
      <c r="P6239" t="s">
        <v>89</v>
      </c>
      <c r="Q6239" t="s">
        <v>24</v>
      </c>
      <c r="R6239" t="s">
        <v>25</v>
      </c>
      <c r="S6239" t="s">
        <v>26</v>
      </c>
      <c r="T6239" t="s">
        <v>90</v>
      </c>
      <c r="U6239" t="s">
        <v>1191</v>
      </c>
      <c r="V6239">
        <f>YEAR(sales_order1[[#This Row],[date]])</f>
        <v>2022</v>
      </c>
      <c r="W6239" t="str">
        <f>TEXT(sales_order1[[#This Row],[date]], "Mmm")</f>
        <v>Sep</v>
      </c>
      <c r="X6239">
        <f>VALUE(TEXT(sales_order1[[#This Row],[date]], "D"))</f>
        <v>7</v>
      </c>
      <c r="Y6239">
        <v>36</v>
      </c>
    </row>
    <row r="6240" spans="1:25" x14ac:dyDescent="0.25">
      <c r="A6240" s="1">
        <v>44811</v>
      </c>
      <c r="B6240">
        <v>71837</v>
      </c>
      <c r="C6240" t="s">
        <v>28</v>
      </c>
      <c r="D6240" t="str">
        <f>VLOOKUP(sales_order1[[#This Row],[itemCode]],product_details3!B:C,2,0)</f>
        <v>SRMC30</v>
      </c>
      <c r="E6240" t="s">
        <v>29</v>
      </c>
      <c r="F6240" t="s">
        <v>30</v>
      </c>
      <c r="G6240">
        <v>150</v>
      </c>
      <c r="H6240">
        <v>22.6</v>
      </c>
      <c r="I6240">
        <v>3390</v>
      </c>
      <c r="J6240">
        <v>7.6</v>
      </c>
      <c r="K6240">
        <v>1140</v>
      </c>
      <c r="L6240">
        <v>15</v>
      </c>
      <c r="M6240">
        <v>0.66371681415929207</v>
      </c>
      <c r="N6240">
        <v>2250</v>
      </c>
      <c r="O6240" t="s">
        <v>830</v>
      </c>
      <c r="P6240" t="s">
        <v>831</v>
      </c>
      <c r="Q6240" t="s">
        <v>160</v>
      </c>
      <c r="R6240" t="s">
        <v>112</v>
      </c>
      <c r="S6240" t="s">
        <v>297</v>
      </c>
      <c r="T6240" t="s">
        <v>298</v>
      </c>
      <c r="U6240" t="s">
        <v>1189</v>
      </c>
      <c r="V6240">
        <f>YEAR(sales_order1[[#This Row],[date]])</f>
        <v>2022</v>
      </c>
      <c r="W6240" t="str">
        <f>TEXT(sales_order1[[#This Row],[date]], "Mmm")</f>
        <v>Sep</v>
      </c>
      <c r="X6240">
        <f>VALUE(TEXT(sales_order1[[#This Row],[date]], "D"))</f>
        <v>7</v>
      </c>
      <c r="Y6240">
        <v>36</v>
      </c>
    </row>
    <row r="6241" spans="1:25" x14ac:dyDescent="0.25">
      <c r="A6241" s="1">
        <v>44811</v>
      </c>
      <c r="B6241">
        <v>71838</v>
      </c>
      <c r="C6241" t="s">
        <v>19</v>
      </c>
      <c r="D6241" t="str">
        <f>VLOOKUP(sales_order1[[#This Row],[itemCode]],product_details3!B:C,2,0)</f>
        <v>MSTH100</v>
      </c>
      <c r="E6241" t="s">
        <v>20</v>
      </c>
      <c r="F6241" t="s">
        <v>21</v>
      </c>
      <c r="G6241">
        <v>100</v>
      </c>
      <c r="H6241">
        <v>26.25</v>
      </c>
      <c r="I6241">
        <v>2625</v>
      </c>
      <c r="J6241">
        <v>7.75</v>
      </c>
      <c r="K6241">
        <v>775</v>
      </c>
      <c r="L6241">
        <v>18.5</v>
      </c>
      <c r="M6241">
        <v>0.70476190476190481</v>
      </c>
      <c r="N6241">
        <v>1850</v>
      </c>
      <c r="O6241" t="s">
        <v>691</v>
      </c>
      <c r="P6241" t="s">
        <v>692</v>
      </c>
      <c r="Q6241" t="s">
        <v>160</v>
      </c>
      <c r="R6241" t="s">
        <v>112</v>
      </c>
      <c r="S6241" t="s">
        <v>297</v>
      </c>
      <c r="T6241" t="s">
        <v>693</v>
      </c>
      <c r="U6241" t="s">
        <v>1189</v>
      </c>
      <c r="V6241">
        <f>YEAR(sales_order1[[#This Row],[date]])</f>
        <v>2022</v>
      </c>
      <c r="W6241" t="str">
        <f>TEXT(sales_order1[[#This Row],[date]], "Mmm")</f>
        <v>Sep</v>
      </c>
      <c r="X6241">
        <f>VALUE(TEXT(sales_order1[[#This Row],[date]], "D"))</f>
        <v>7</v>
      </c>
      <c r="Y6241">
        <v>36</v>
      </c>
    </row>
    <row r="6242" spans="1:25" x14ac:dyDescent="0.25">
      <c r="A6242" s="1">
        <v>44811</v>
      </c>
      <c r="B6242">
        <v>71839</v>
      </c>
      <c r="C6242" t="s">
        <v>51</v>
      </c>
      <c r="D6242" t="str">
        <f>VLOOKUP(sales_order1[[#This Row],[itemCode]],product_details3!B:C,2,0)</f>
        <v>MSTH50</v>
      </c>
      <c r="E6242" t="s">
        <v>52</v>
      </c>
      <c r="F6242" t="s">
        <v>21</v>
      </c>
      <c r="G6242">
        <v>250</v>
      </c>
      <c r="H6242">
        <v>15.75</v>
      </c>
      <c r="I6242">
        <v>3937.5</v>
      </c>
      <c r="J6242">
        <v>4.45</v>
      </c>
      <c r="K6242">
        <v>1112.5</v>
      </c>
      <c r="L6242">
        <v>11.3</v>
      </c>
      <c r="M6242">
        <v>0.71746031746031746</v>
      </c>
      <c r="N6242">
        <v>2825</v>
      </c>
      <c r="O6242" t="s">
        <v>612</v>
      </c>
      <c r="P6242" t="s">
        <v>613</v>
      </c>
      <c r="Q6242" t="s">
        <v>48</v>
      </c>
      <c r="R6242" t="s">
        <v>25</v>
      </c>
      <c r="S6242" t="s">
        <v>49</v>
      </c>
      <c r="T6242" t="s">
        <v>614</v>
      </c>
      <c r="U6242" t="s">
        <v>1191</v>
      </c>
      <c r="V6242">
        <f>YEAR(sales_order1[[#This Row],[date]])</f>
        <v>2022</v>
      </c>
      <c r="W6242" t="str">
        <f>TEXT(sales_order1[[#This Row],[date]], "Mmm")</f>
        <v>Sep</v>
      </c>
      <c r="X6242">
        <f>VALUE(TEXT(sales_order1[[#This Row],[date]], "D"))</f>
        <v>7</v>
      </c>
      <c r="Y6242">
        <v>36</v>
      </c>
    </row>
    <row r="6243" spans="1:25" x14ac:dyDescent="0.25">
      <c r="A6243" s="1">
        <v>44811</v>
      </c>
      <c r="B6243">
        <v>71840</v>
      </c>
      <c r="C6243" t="s">
        <v>325</v>
      </c>
      <c r="D6243" t="str">
        <f>VLOOKUP(sales_order1[[#This Row],[itemCode]],product_details3!B:C,2,0)</f>
        <v>EXFG100</v>
      </c>
      <c r="E6243" t="s">
        <v>326</v>
      </c>
      <c r="F6243" t="s">
        <v>183</v>
      </c>
      <c r="G6243">
        <v>50</v>
      </c>
      <c r="H6243">
        <v>20.75</v>
      </c>
      <c r="I6243">
        <v>1037.5</v>
      </c>
      <c r="J6243">
        <v>7.45</v>
      </c>
      <c r="K6243">
        <v>372.5</v>
      </c>
      <c r="L6243">
        <v>13.3</v>
      </c>
      <c r="M6243">
        <v>0.64096385542168677</v>
      </c>
      <c r="N6243">
        <v>665</v>
      </c>
      <c r="O6243" t="s">
        <v>508</v>
      </c>
      <c r="P6243" t="s">
        <v>509</v>
      </c>
      <c r="Q6243" t="s">
        <v>55</v>
      </c>
      <c r="R6243" t="s">
        <v>56</v>
      </c>
      <c r="S6243" t="s">
        <v>225</v>
      </c>
      <c r="T6243" t="s">
        <v>510</v>
      </c>
      <c r="U6243" t="s">
        <v>1191</v>
      </c>
      <c r="V6243">
        <f>YEAR(sales_order1[[#This Row],[date]])</f>
        <v>2022</v>
      </c>
      <c r="W6243" t="str">
        <f>TEXT(sales_order1[[#This Row],[date]], "Mmm")</f>
        <v>Sep</v>
      </c>
      <c r="X6243">
        <f>VALUE(TEXT(sales_order1[[#This Row],[date]], "D"))</f>
        <v>7</v>
      </c>
      <c r="Y6243">
        <v>36</v>
      </c>
    </row>
    <row r="6244" spans="1:25" x14ac:dyDescent="0.25">
      <c r="A6244" s="1">
        <v>44811</v>
      </c>
      <c r="B6244">
        <v>71841</v>
      </c>
      <c r="C6244" t="s">
        <v>256</v>
      </c>
      <c r="D6244" t="str">
        <f>VLOOKUP(sales_order1[[#This Row],[itemCode]],product_details3!B:C,2,0)</f>
        <v>MSKC50</v>
      </c>
      <c r="E6244" t="s">
        <v>257</v>
      </c>
      <c r="F6244" t="s">
        <v>137</v>
      </c>
      <c r="G6244">
        <v>200</v>
      </c>
      <c r="H6244">
        <v>11.95</v>
      </c>
      <c r="I6244">
        <v>2390</v>
      </c>
      <c r="J6244">
        <v>5.2</v>
      </c>
      <c r="K6244">
        <v>1040</v>
      </c>
      <c r="L6244">
        <v>6.75</v>
      </c>
      <c r="M6244">
        <v>0.56485355648535562</v>
      </c>
      <c r="N6244">
        <v>1350</v>
      </c>
      <c r="O6244" t="s">
        <v>883</v>
      </c>
      <c r="P6244" t="s">
        <v>884</v>
      </c>
      <c r="Q6244" t="s">
        <v>154</v>
      </c>
      <c r="R6244" t="s">
        <v>56</v>
      </c>
      <c r="S6244" t="s">
        <v>133</v>
      </c>
      <c r="T6244" t="s">
        <v>268</v>
      </c>
      <c r="U6244" t="s">
        <v>1191</v>
      </c>
      <c r="V6244">
        <f>YEAR(sales_order1[[#This Row],[date]])</f>
        <v>2022</v>
      </c>
      <c r="W6244" t="str">
        <f>TEXT(sales_order1[[#This Row],[date]], "Mmm")</f>
        <v>Sep</v>
      </c>
      <c r="X6244">
        <f>VALUE(TEXT(sales_order1[[#This Row],[date]], "D"))</f>
        <v>7</v>
      </c>
      <c r="Y6244">
        <v>36</v>
      </c>
    </row>
    <row r="6245" spans="1:25" x14ac:dyDescent="0.25">
      <c r="A6245" s="1">
        <v>44812</v>
      </c>
      <c r="B6245">
        <v>71842</v>
      </c>
      <c r="C6245" t="s">
        <v>86</v>
      </c>
      <c r="D6245" t="str">
        <f>VLOOKUP(sales_order1[[#This Row],[itemCode]],product_details3!B:C,2,0)</f>
        <v>SRMH30</v>
      </c>
      <c r="E6245" t="s">
        <v>87</v>
      </c>
      <c r="F6245" t="s">
        <v>30</v>
      </c>
      <c r="G6245">
        <v>50</v>
      </c>
      <c r="H6245">
        <v>21</v>
      </c>
      <c r="I6245">
        <v>1050</v>
      </c>
      <c r="J6245">
        <v>6.6</v>
      </c>
      <c r="K6245">
        <v>330</v>
      </c>
      <c r="L6245">
        <v>14.4</v>
      </c>
      <c r="M6245">
        <v>0.68571428571428572</v>
      </c>
      <c r="N6245">
        <v>720</v>
      </c>
      <c r="O6245" t="s">
        <v>144</v>
      </c>
      <c r="P6245" t="s">
        <v>145</v>
      </c>
      <c r="Q6245" t="s">
        <v>146</v>
      </c>
      <c r="R6245" t="s">
        <v>112</v>
      </c>
      <c r="S6245" t="s">
        <v>147</v>
      </c>
      <c r="T6245" t="s">
        <v>148</v>
      </c>
      <c r="U6245" t="s">
        <v>1190</v>
      </c>
      <c r="V6245">
        <f>YEAR(sales_order1[[#This Row],[date]])</f>
        <v>2022</v>
      </c>
      <c r="W6245" t="str">
        <f>TEXT(sales_order1[[#This Row],[date]], "Mmm")</f>
        <v>Sep</v>
      </c>
      <c r="X6245">
        <f>VALUE(TEXT(sales_order1[[#This Row],[date]], "D"))</f>
        <v>8</v>
      </c>
      <c r="Y6245">
        <v>36</v>
      </c>
    </row>
    <row r="6246" spans="1:25" x14ac:dyDescent="0.25">
      <c r="A6246" s="1">
        <v>44812</v>
      </c>
      <c r="B6246">
        <v>71843</v>
      </c>
      <c r="C6246" t="s">
        <v>327</v>
      </c>
      <c r="D6246" t="str">
        <f>VLOOKUP(sales_order1[[#This Row],[itemCode]],product_details3!B:C,2,0)</f>
        <v>SCR50+50</v>
      </c>
      <c r="E6246" t="s">
        <v>328</v>
      </c>
      <c r="F6246" t="s">
        <v>61</v>
      </c>
      <c r="G6246">
        <v>350</v>
      </c>
      <c r="H6246">
        <v>15.75</v>
      </c>
      <c r="I6246">
        <v>5512.5</v>
      </c>
      <c r="J6246">
        <v>4.45</v>
      </c>
      <c r="K6246">
        <v>1557.5</v>
      </c>
      <c r="L6246">
        <v>11.3</v>
      </c>
      <c r="M6246">
        <v>0.71746031746031746</v>
      </c>
      <c r="N6246">
        <v>3955</v>
      </c>
      <c r="O6246" t="s">
        <v>784</v>
      </c>
      <c r="P6246" t="s">
        <v>785</v>
      </c>
      <c r="Q6246" t="s">
        <v>93</v>
      </c>
      <c r="R6246" t="s">
        <v>72</v>
      </c>
      <c r="S6246" t="s">
        <v>260</v>
      </c>
      <c r="T6246" t="s">
        <v>611</v>
      </c>
      <c r="U6246" t="s">
        <v>1190</v>
      </c>
      <c r="V6246">
        <f>YEAR(sales_order1[[#This Row],[date]])</f>
        <v>2022</v>
      </c>
      <c r="W6246" t="str">
        <f>TEXT(sales_order1[[#This Row],[date]], "Mmm")</f>
        <v>Sep</v>
      </c>
      <c r="X6246">
        <f>VALUE(TEXT(sales_order1[[#This Row],[date]], "D"))</f>
        <v>8</v>
      </c>
      <c r="Y6246">
        <v>36</v>
      </c>
    </row>
    <row r="6247" spans="1:25" x14ac:dyDescent="0.25">
      <c r="A6247" s="1">
        <v>44812</v>
      </c>
      <c r="B6247">
        <v>71844</v>
      </c>
      <c r="C6247" t="s">
        <v>51</v>
      </c>
      <c r="D6247" t="str">
        <f>VLOOKUP(sales_order1[[#This Row],[itemCode]],product_details3!B:C,2,0)</f>
        <v>MSTH50</v>
      </c>
      <c r="E6247" t="s">
        <v>52</v>
      </c>
      <c r="F6247" t="s">
        <v>21</v>
      </c>
      <c r="G6247">
        <v>50</v>
      </c>
      <c r="H6247">
        <v>15.75</v>
      </c>
      <c r="I6247">
        <v>787.5</v>
      </c>
      <c r="J6247">
        <v>4.45</v>
      </c>
      <c r="K6247">
        <v>222.5</v>
      </c>
      <c r="L6247">
        <v>11.3</v>
      </c>
      <c r="M6247">
        <v>0.71746031746031746</v>
      </c>
      <c r="N6247">
        <v>565</v>
      </c>
      <c r="O6247" t="s">
        <v>484</v>
      </c>
      <c r="P6247" t="s">
        <v>485</v>
      </c>
      <c r="Q6247" t="s">
        <v>24</v>
      </c>
      <c r="R6247" t="s">
        <v>25</v>
      </c>
      <c r="S6247" t="s">
        <v>26</v>
      </c>
      <c r="T6247" t="s">
        <v>486</v>
      </c>
      <c r="U6247" t="s">
        <v>1191</v>
      </c>
      <c r="V6247">
        <f>YEAR(sales_order1[[#This Row],[date]])</f>
        <v>2022</v>
      </c>
      <c r="W6247" t="str">
        <f>TEXT(sales_order1[[#This Row],[date]], "Mmm")</f>
        <v>Sep</v>
      </c>
      <c r="X6247">
        <f>VALUE(TEXT(sales_order1[[#This Row],[date]], "D"))</f>
        <v>8</v>
      </c>
      <c r="Y6247">
        <v>36</v>
      </c>
    </row>
    <row r="6248" spans="1:25" x14ac:dyDescent="0.25">
      <c r="A6248" s="1">
        <v>44812</v>
      </c>
      <c r="B6248">
        <v>71845</v>
      </c>
      <c r="C6248" t="s">
        <v>386</v>
      </c>
      <c r="D6248" t="str">
        <f>VLOOKUP(sales_order1[[#This Row],[itemCode]],product_details3!B:C,2,0)</f>
        <v>EXFC100</v>
      </c>
      <c r="E6248" t="s">
        <v>387</v>
      </c>
      <c r="F6248" t="s">
        <v>183</v>
      </c>
      <c r="G6248">
        <v>200</v>
      </c>
      <c r="H6248">
        <v>24.65</v>
      </c>
      <c r="I6248">
        <v>4930</v>
      </c>
      <c r="J6248">
        <v>9.5500000000000007</v>
      </c>
      <c r="K6248">
        <v>1910</v>
      </c>
      <c r="L6248">
        <v>15.1</v>
      </c>
      <c r="M6248">
        <v>0.61257606490872218</v>
      </c>
      <c r="N6248">
        <v>3020</v>
      </c>
      <c r="O6248" t="s">
        <v>732</v>
      </c>
      <c r="P6248" t="s">
        <v>733</v>
      </c>
      <c r="Q6248" t="s">
        <v>383</v>
      </c>
      <c r="R6248" t="s">
        <v>72</v>
      </c>
      <c r="S6248" t="s">
        <v>384</v>
      </c>
      <c r="T6248" t="s">
        <v>635</v>
      </c>
      <c r="U6248" t="s">
        <v>1188</v>
      </c>
      <c r="V6248">
        <f>YEAR(sales_order1[[#This Row],[date]])</f>
        <v>2022</v>
      </c>
      <c r="W6248" t="str">
        <f>TEXT(sales_order1[[#This Row],[date]], "Mmm")</f>
        <v>Sep</v>
      </c>
      <c r="X6248">
        <f>VALUE(TEXT(sales_order1[[#This Row],[date]], "D"))</f>
        <v>8</v>
      </c>
      <c r="Y6248">
        <v>36</v>
      </c>
    </row>
    <row r="6249" spans="1:25" x14ac:dyDescent="0.25">
      <c r="A6249" s="1">
        <v>44812</v>
      </c>
      <c r="B6249">
        <v>71846</v>
      </c>
      <c r="C6249" t="s">
        <v>103</v>
      </c>
      <c r="D6249" t="str">
        <f>VLOOKUP(sales_order1[[#This Row],[itemCode]],product_details3!B:C,2,0)</f>
        <v>SCRT50</v>
      </c>
      <c r="E6249" t="s">
        <v>104</v>
      </c>
      <c r="F6249" t="s">
        <v>61</v>
      </c>
      <c r="G6249">
        <v>400</v>
      </c>
      <c r="H6249">
        <v>16.95</v>
      </c>
      <c r="I6249">
        <v>6780</v>
      </c>
      <c r="J6249">
        <v>5.2</v>
      </c>
      <c r="K6249">
        <v>2080</v>
      </c>
      <c r="L6249">
        <v>11.75</v>
      </c>
      <c r="M6249">
        <v>0.69321533923303835</v>
      </c>
      <c r="N6249">
        <v>4700</v>
      </c>
      <c r="O6249" t="s">
        <v>395</v>
      </c>
      <c r="P6249" t="s">
        <v>396</v>
      </c>
      <c r="Q6249" t="s">
        <v>191</v>
      </c>
      <c r="R6249" t="s">
        <v>56</v>
      </c>
      <c r="S6249" t="s">
        <v>192</v>
      </c>
      <c r="T6249" t="s">
        <v>397</v>
      </c>
      <c r="U6249" t="s">
        <v>1191</v>
      </c>
      <c r="V6249">
        <f>YEAR(sales_order1[[#This Row],[date]])</f>
        <v>2022</v>
      </c>
      <c r="W6249" t="str">
        <f>TEXT(sales_order1[[#This Row],[date]], "Mmm")</f>
        <v>Sep</v>
      </c>
      <c r="X6249">
        <f>VALUE(TEXT(sales_order1[[#This Row],[date]], "D"))</f>
        <v>8</v>
      </c>
      <c r="Y6249">
        <v>36</v>
      </c>
    </row>
    <row r="6250" spans="1:25" x14ac:dyDescent="0.25">
      <c r="A6250" s="1">
        <v>44812</v>
      </c>
      <c r="B6250">
        <v>71847</v>
      </c>
      <c r="C6250" t="s">
        <v>327</v>
      </c>
      <c r="D6250" t="str">
        <f>VLOOKUP(sales_order1[[#This Row],[itemCode]],product_details3!B:C,2,0)</f>
        <v>SCR50+50</v>
      </c>
      <c r="E6250" t="s">
        <v>328</v>
      </c>
      <c r="F6250" t="s">
        <v>61</v>
      </c>
      <c r="G6250">
        <v>150</v>
      </c>
      <c r="H6250">
        <v>15.75</v>
      </c>
      <c r="I6250">
        <v>2362.5</v>
      </c>
      <c r="J6250">
        <v>4.45</v>
      </c>
      <c r="K6250">
        <v>667.5</v>
      </c>
      <c r="L6250">
        <v>11.3</v>
      </c>
      <c r="M6250">
        <v>0.71746031746031746</v>
      </c>
      <c r="N6250">
        <v>1695</v>
      </c>
      <c r="O6250" t="s">
        <v>703</v>
      </c>
      <c r="P6250" t="s">
        <v>704</v>
      </c>
      <c r="Q6250" t="s">
        <v>24</v>
      </c>
      <c r="R6250" t="s">
        <v>25</v>
      </c>
      <c r="S6250" t="s">
        <v>33</v>
      </c>
      <c r="T6250" t="s">
        <v>705</v>
      </c>
      <c r="U6250" t="s">
        <v>1191</v>
      </c>
      <c r="V6250">
        <f>YEAR(sales_order1[[#This Row],[date]])</f>
        <v>2022</v>
      </c>
      <c r="W6250" t="str">
        <f>TEXT(sales_order1[[#This Row],[date]], "Mmm")</f>
        <v>Sep</v>
      </c>
      <c r="X6250">
        <f>VALUE(TEXT(sales_order1[[#This Row],[date]], "D"))</f>
        <v>8</v>
      </c>
      <c r="Y6250">
        <v>36</v>
      </c>
    </row>
    <row r="6251" spans="1:25" x14ac:dyDescent="0.25">
      <c r="A6251" s="1">
        <v>44812</v>
      </c>
      <c r="B6251">
        <v>71848</v>
      </c>
      <c r="C6251" t="s">
        <v>279</v>
      </c>
      <c r="D6251" t="str">
        <f>VLOOKUP(sales_order1[[#This Row],[itemCode]],product_details3!B:C,2,0)</f>
        <v>SRMC15</v>
      </c>
      <c r="E6251" t="s">
        <v>280</v>
      </c>
      <c r="F6251" t="s">
        <v>30</v>
      </c>
      <c r="G6251">
        <v>200</v>
      </c>
      <c r="H6251">
        <v>16.95</v>
      </c>
      <c r="I6251">
        <v>3390</v>
      </c>
      <c r="J6251">
        <v>6.2</v>
      </c>
      <c r="K6251">
        <v>1240</v>
      </c>
      <c r="L6251">
        <v>10.75</v>
      </c>
      <c r="M6251">
        <v>0.63421828908554578</v>
      </c>
      <c r="N6251">
        <v>2150</v>
      </c>
      <c r="O6251" t="s">
        <v>606</v>
      </c>
      <c r="P6251" t="s">
        <v>607</v>
      </c>
      <c r="Q6251" t="s">
        <v>239</v>
      </c>
      <c r="R6251" t="s">
        <v>112</v>
      </c>
      <c r="S6251" t="s">
        <v>368</v>
      </c>
      <c r="T6251" t="s">
        <v>608</v>
      </c>
      <c r="U6251" t="s">
        <v>1189</v>
      </c>
      <c r="V6251">
        <f>YEAR(sales_order1[[#This Row],[date]])</f>
        <v>2022</v>
      </c>
      <c r="W6251" t="str">
        <f>TEXT(sales_order1[[#This Row],[date]], "Mmm")</f>
        <v>Sep</v>
      </c>
      <c r="X6251">
        <f>VALUE(TEXT(sales_order1[[#This Row],[date]], "D"))</f>
        <v>8</v>
      </c>
      <c r="Y6251">
        <v>36</v>
      </c>
    </row>
    <row r="6252" spans="1:25" x14ac:dyDescent="0.25">
      <c r="A6252" s="1">
        <v>44812</v>
      </c>
      <c r="B6252">
        <v>71849</v>
      </c>
      <c r="C6252" t="s">
        <v>67</v>
      </c>
      <c r="D6252" t="str">
        <f>VLOOKUP(sales_order1[[#This Row],[itemCode]],product_details3!B:C,2,0)</f>
        <v>SRMH15</v>
      </c>
      <c r="E6252" t="s">
        <v>68</v>
      </c>
      <c r="F6252" t="s">
        <v>30</v>
      </c>
      <c r="G6252">
        <v>150</v>
      </c>
      <c r="H6252">
        <v>15.75</v>
      </c>
      <c r="I6252">
        <v>2362.5</v>
      </c>
      <c r="J6252">
        <v>5.45</v>
      </c>
      <c r="K6252">
        <v>817.5</v>
      </c>
      <c r="L6252">
        <v>10.3</v>
      </c>
      <c r="M6252">
        <v>0.65396825396825398</v>
      </c>
      <c r="N6252">
        <v>1545</v>
      </c>
      <c r="O6252" t="s">
        <v>550</v>
      </c>
      <c r="P6252" t="s">
        <v>551</v>
      </c>
      <c r="Q6252" t="s">
        <v>100</v>
      </c>
      <c r="R6252" t="s">
        <v>40</v>
      </c>
      <c r="S6252" t="s">
        <v>101</v>
      </c>
      <c r="T6252" t="s">
        <v>552</v>
      </c>
      <c r="U6252" t="s">
        <v>1190</v>
      </c>
      <c r="V6252">
        <f>YEAR(sales_order1[[#This Row],[date]])</f>
        <v>2022</v>
      </c>
      <c r="W6252" t="str">
        <f>TEXT(sales_order1[[#This Row],[date]], "Mmm")</f>
        <v>Sep</v>
      </c>
      <c r="X6252">
        <f>VALUE(TEXT(sales_order1[[#This Row],[date]], "D"))</f>
        <v>8</v>
      </c>
      <c r="Y6252">
        <v>36</v>
      </c>
    </row>
    <row r="6253" spans="1:25" x14ac:dyDescent="0.25">
      <c r="A6253" s="1">
        <v>44812</v>
      </c>
      <c r="B6253">
        <v>71850</v>
      </c>
      <c r="C6253" t="s">
        <v>103</v>
      </c>
      <c r="D6253" t="str">
        <f>VLOOKUP(sales_order1[[#This Row],[itemCode]],product_details3!B:C,2,0)</f>
        <v>SCRT50</v>
      </c>
      <c r="E6253" t="s">
        <v>104</v>
      </c>
      <c r="F6253" t="s">
        <v>61</v>
      </c>
      <c r="G6253">
        <v>400</v>
      </c>
      <c r="H6253">
        <v>16.95</v>
      </c>
      <c r="I6253">
        <v>6780</v>
      </c>
      <c r="J6253">
        <v>5.2</v>
      </c>
      <c r="K6253">
        <v>2080</v>
      </c>
      <c r="L6253">
        <v>11.75</v>
      </c>
      <c r="M6253">
        <v>0.69321533923303835</v>
      </c>
      <c r="N6253">
        <v>4700</v>
      </c>
      <c r="O6253" t="s">
        <v>907</v>
      </c>
      <c r="P6253" t="s">
        <v>908</v>
      </c>
      <c r="Q6253" t="s">
        <v>186</v>
      </c>
      <c r="R6253" t="s">
        <v>112</v>
      </c>
      <c r="S6253" t="s">
        <v>246</v>
      </c>
      <c r="T6253" t="s">
        <v>247</v>
      </c>
      <c r="U6253" t="s">
        <v>1189</v>
      </c>
      <c r="V6253">
        <f>YEAR(sales_order1[[#This Row],[date]])</f>
        <v>2022</v>
      </c>
      <c r="W6253" t="str">
        <f>TEXT(sales_order1[[#This Row],[date]], "Mmm")</f>
        <v>Sep</v>
      </c>
      <c r="X6253">
        <f>VALUE(TEXT(sales_order1[[#This Row],[date]], "D"))</f>
        <v>8</v>
      </c>
      <c r="Y6253">
        <v>36</v>
      </c>
    </row>
    <row r="6254" spans="1:25" x14ac:dyDescent="0.25">
      <c r="A6254" s="1">
        <v>44813</v>
      </c>
      <c r="B6254">
        <v>71851</v>
      </c>
      <c r="C6254" t="s">
        <v>335</v>
      </c>
      <c r="D6254" t="str">
        <f>VLOOKUP(sales_order1[[#This Row],[itemCode]],product_details3!B:C,2,0)</f>
        <v>CLNF50</v>
      </c>
      <c r="E6254" t="s">
        <v>336</v>
      </c>
      <c r="F6254" t="s">
        <v>45</v>
      </c>
      <c r="G6254">
        <v>150</v>
      </c>
      <c r="H6254">
        <v>7.3</v>
      </c>
      <c r="I6254">
        <v>1095</v>
      </c>
      <c r="J6254">
        <v>2.8</v>
      </c>
      <c r="K6254">
        <v>420</v>
      </c>
      <c r="L6254">
        <v>4.5</v>
      </c>
      <c r="M6254">
        <v>0.61643835616438358</v>
      </c>
      <c r="N6254">
        <v>675</v>
      </c>
      <c r="O6254" t="s">
        <v>244</v>
      </c>
      <c r="P6254" t="s">
        <v>245</v>
      </c>
      <c r="Q6254" t="s">
        <v>186</v>
      </c>
      <c r="R6254" t="s">
        <v>112</v>
      </c>
      <c r="S6254" t="s">
        <v>246</v>
      </c>
      <c r="T6254" t="s">
        <v>247</v>
      </c>
      <c r="U6254" t="s">
        <v>1189</v>
      </c>
      <c r="V6254">
        <f>YEAR(sales_order1[[#This Row],[date]])</f>
        <v>2022</v>
      </c>
      <c r="W6254" t="str">
        <f>TEXT(sales_order1[[#This Row],[date]], "Mmm")</f>
        <v>Sep</v>
      </c>
      <c r="X6254">
        <f>VALUE(TEXT(sales_order1[[#This Row],[date]], "D"))</f>
        <v>9</v>
      </c>
      <c r="Y6254">
        <v>36</v>
      </c>
    </row>
    <row r="6255" spans="1:25" x14ac:dyDescent="0.25">
      <c r="A6255" s="1">
        <v>44813</v>
      </c>
      <c r="B6255">
        <v>71852</v>
      </c>
      <c r="C6255" t="s">
        <v>309</v>
      </c>
      <c r="D6255" t="str">
        <f>VLOOKUP(sales_order1[[#This Row],[itemCode]],product_details3!B:C,2,0)</f>
        <v>MSKC100</v>
      </c>
      <c r="E6255" t="s">
        <v>310</v>
      </c>
      <c r="F6255" t="s">
        <v>137</v>
      </c>
      <c r="G6255">
        <v>250</v>
      </c>
      <c r="H6255">
        <v>19.95</v>
      </c>
      <c r="I6255">
        <v>4987.5</v>
      </c>
      <c r="J6255">
        <v>8.1999999999999993</v>
      </c>
      <c r="K6255">
        <v>2050</v>
      </c>
      <c r="L6255">
        <v>11.75</v>
      </c>
      <c r="M6255">
        <v>0.58897243107769426</v>
      </c>
      <c r="N6255">
        <v>2937.5</v>
      </c>
      <c r="O6255" t="s">
        <v>105</v>
      </c>
      <c r="P6255" t="s">
        <v>106</v>
      </c>
      <c r="Q6255" t="s">
        <v>107</v>
      </c>
      <c r="R6255" t="s">
        <v>40</v>
      </c>
      <c r="S6255" t="s">
        <v>101</v>
      </c>
      <c r="T6255" t="s">
        <v>108</v>
      </c>
      <c r="U6255" t="s">
        <v>1190</v>
      </c>
      <c r="V6255">
        <f>YEAR(sales_order1[[#This Row],[date]])</f>
        <v>2022</v>
      </c>
      <c r="W6255" t="str">
        <f>TEXT(sales_order1[[#This Row],[date]], "Mmm")</f>
        <v>Sep</v>
      </c>
      <c r="X6255">
        <f>VALUE(TEXT(sales_order1[[#This Row],[date]], "D"))</f>
        <v>9</v>
      </c>
      <c r="Y6255">
        <v>36</v>
      </c>
    </row>
    <row r="6256" spans="1:25" x14ac:dyDescent="0.25">
      <c r="A6256" s="1">
        <v>44813</v>
      </c>
      <c r="B6256">
        <v>71853</v>
      </c>
      <c r="C6256" t="s">
        <v>315</v>
      </c>
      <c r="D6256" t="str">
        <f>VLOOKUP(sales_order1[[#This Row],[itemCode]],product_details3!B:C,2,0)</f>
        <v>EXFG50</v>
      </c>
      <c r="E6256" t="s">
        <v>316</v>
      </c>
      <c r="F6256" t="s">
        <v>183</v>
      </c>
      <c r="G6256">
        <v>150</v>
      </c>
      <c r="H6256">
        <v>15.75</v>
      </c>
      <c r="I6256">
        <v>2362.5</v>
      </c>
      <c r="J6256">
        <v>5.45</v>
      </c>
      <c r="K6256">
        <v>817.5</v>
      </c>
      <c r="L6256">
        <v>10.3</v>
      </c>
      <c r="M6256">
        <v>0.65396825396825398</v>
      </c>
      <c r="N6256">
        <v>1545</v>
      </c>
      <c r="O6256" t="s">
        <v>750</v>
      </c>
      <c r="P6256" t="s">
        <v>751</v>
      </c>
      <c r="Q6256" t="s">
        <v>132</v>
      </c>
      <c r="R6256" t="s">
        <v>56</v>
      </c>
      <c r="S6256" t="s">
        <v>133</v>
      </c>
      <c r="T6256" t="s">
        <v>578</v>
      </c>
      <c r="U6256" t="s">
        <v>1191</v>
      </c>
      <c r="V6256">
        <f>YEAR(sales_order1[[#This Row],[date]])</f>
        <v>2022</v>
      </c>
      <c r="W6256" t="str">
        <f>TEXT(sales_order1[[#This Row],[date]], "Mmm")</f>
        <v>Sep</v>
      </c>
      <c r="X6256">
        <f>VALUE(TEXT(sales_order1[[#This Row],[date]], "D"))</f>
        <v>9</v>
      </c>
      <c r="Y6256">
        <v>36</v>
      </c>
    </row>
    <row r="6257" spans="1:25" x14ac:dyDescent="0.25">
      <c r="A6257" s="1">
        <v>44813</v>
      </c>
      <c r="B6257">
        <v>71854</v>
      </c>
      <c r="C6257" t="s">
        <v>86</v>
      </c>
      <c r="D6257" t="str">
        <f>VLOOKUP(sales_order1[[#This Row],[itemCode]],product_details3!B:C,2,0)</f>
        <v>SRMH30</v>
      </c>
      <c r="E6257" t="s">
        <v>87</v>
      </c>
      <c r="F6257" t="s">
        <v>30</v>
      </c>
      <c r="G6257">
        <v>250</v>
      </c>
      <c r="H6257">
        <v>21</v>
      </c>
      <c r="I6257">
        <v>5250</v>
      </c>
      <c r="J6257">
        <v>6.6</v>
      </c>
      <c r="K6257">
        <v>1650</v>
      </c>
      <c r="L6257">
        <v>14.4</v>
      </c>
      <c r="M6257">
        <v>0.68571428571428572</v>
      </c>
      <c r="N6257">
        <v>3600</v>
      </c>
      <c r="O6257" t="s">
        <v>206</v>
      </c>
      <c r="P6257" t="s">
        <v>207</v>
      </c>
      <c r="Q6257" t="s">
        <v>71</v>
      </c>
      <c r="R6257" t="s">
        <v>72</v>
      </c>
      <c r="S6257" t="s">
        <v>73</v>
      </c>
      <c r="T6257" t="s">
        <v>208</v>
      </c>
      <c r="U6257" t="s">
        <v>1190</v>
      </c>
      <c r="V6257">
        <f>YEAR(sales_order1[[#This Row],[date]])</f>
        <v>2022</v>
      </c>
      <c r="W6257" t="str">
        <f>TEXT(sales_order1[[#This Row],[date]], "Mmm")</f>
        <v>Sep</v>
      </c>
      <c r="X6257">
        <f>VALUE(TEXT(sales_order1[[#This Row],[date]], "D"))</f>
        <v>9</v>
      </c>
      <c r="Y6257">
        <v>36</v>
      </c>
    </row>
    <row r="6258" spans="1:25" x14ac:dyDescent="0.25">
      <c r="A6258" s="1">
        <v>44813</v>
      </c>
      <c r="B6258">
        <v>71855</v>
      </c>
      <c r="C6258" t="s">
        <v>51</v>
      </c>
      <c r="D6258" t="str">
        <f>VLOOKUP(sales_order1[[#This Row],[itemCode]],product_details3!B:C,2,0)</f>
        <v>MSTH50</v>
      </c>
      <c r="E6258" t="s">
        <v>52</v>
      </c>
      <c r="F6258" t="s">
        <v>21</v>
      </c>
      <c r="G6258">
        <v>150</v>
      </c>
      <c r="H6258">
        <v>15.75</v>
      </c>
      <c r="I6258">
        <v>2362.5</v>
      </c>
      <c r="J6258">
        <v>4.45</v>
      </c>
      <c r="K6258">
        <v>667.5</v>
      </c>
      <c r="L6258">
        <v>11.3</v>
      </c>
      <c r="M6258">
        <v>0.71746031746031746</v>
      </c>
      <c r="N6258">
        <v>1695</v>
      </c>
      <c r="O6258" t="s">
        <v>505</v>
      </c>
      <c r="P6258" t="s">
        <v>506</v>
      </c>
      <c r="Q6258" t="s">
        <v>48</v>
      </c>
      <c r="R6258" t="s">
        <v>25</v>
      </c>
      <c r="S6258" t="s">
        <v>49</v>
      </c>
      <c r="T6258" t="s">
        <v>507</v>
      </c>
      <c r="U6258" t="s">
        <v>1191</v>
      </c>
      <c r="V6258">
        <f>YEAR(sales_order1[[#This Row],[date]])</f>
        <v>2022</v>
      </c>
      <c r="W6258" t="str">
        <f>TEXT(sales_order1[[#This Row],[date]], "Mmm")</f>
        <v>Sep</v>
      </c>
      <c r="X6258">
        <f>VALUE(TEXT(sales_order1[[#This Row],[date]], "D"))</f>
        <v>9</v>
      </c>
      <c r="Y6258">
        <v>36</v>
      </c>
    </row>
    <row r="6259" spans="1:25" x14ac:dyDescent="0.25">
      <c r="A6259" s="1">
        <v>44813</v>
      </c>
      <c r="B6259">
        <v>71856</v>
      </c>
      <c r="C6259" t="s">
        <v>115</v>
      </c>
      <c r="D6259" t="str">
        <f>VLOOKUP(sales_order1[[#This Row],[itemCode]],product_details3!B:C,2,0)</f>
        <v>SCRS30100</v>
      </c>
      <c r="E6259" t="s">
        <v>116</v>
      </c>
      <c r="F6259" t="s">
        <v>61</v>
      </c>
      <c r="G6259">
        <v>200</v>
      </c>
      <c r="H6259">
        <v>32.75</v>
      </c>
      <c r="I6259">
        <v>6550</v>
      </c>
      <c r="J6259">
        <v>11.25</v>
      </c>
      <c r="K6259">
        <v>2250</v>
      </c>
      <c r="L6259">
        <v>21.5</v>
      </c>
      <c r="M6259">
        <v>0.65648854961832059</v>
      </c>
      <c r="N6259">
        <v>4300</v>
      </c>
      <c r="O6259" t="s">
        <v>767</v>
      </c>
      <c r="P6259" t="s">
        <v>768</v>
      </c>
      <c r="Q6259" t="s">
        <v>201</v>
      </c>
      <c r="R6259" t="s">
        <v>25</v>
      </c>
      <c r="S6259" t="s">
        <v>372</v>
      </c>
      <c r="T6259" t="s">
        <v>513</v>
      </c>
      <c r="U6259" t="s">
        <v>1191</v>
      </c>
      <c r="V6259">
        <f>YEAR(sales_order1[[#This Row],[date]])</f>
        <v>2022</v>
      </c>
      <c r="W6259" t="str">
        <f>TEXT(sales_order1[[#This Row],[date]], "Mmm")</f>
        <v>Sep</v>
      </c>
      <c r="X6259">
        <f>VALUE(TEXT(sales_order1[[#This Row],[date]], "D"))</f>
        <v>9</v>
      </c>
      <c r="Y6259">
        <v>36</v>
      </c>
    </row>
    <row r="6260" spans="1:25" x14ac:dyDescent="0.25">
      <c r="A6260" s="1">
        <v>44813</v>
      </c>
      <c r="B6260">
        <v>71857</v>
      </c>
      <c r="C6260" t="s">
        <v>181</v>
      </c>
      <c r="D6260" t="str">
        <f>VLOOKUP(sales_order1[[#This Row],[itemCode]],product_details3!B:C,2,0)</f>
        <v>EXFP100</v>
      </c>
      <c r="E6260" t="s">
        <v>182</v>
      </c>
      <c r="F6260" t="s">
        <v>183</v>
      </c>
      <c r="G6260">
        <v>50</v>
      </c>
      <c r="H6260">
        <v>21.95</v>
      </c>
      <c r="I6260">
        <v>1097.5</v>
      </c>
      <c r="J6260">
        <v>8.1999999999999993</v>
      </c>
      <c r="K6260">
        <v>410</v>
      </c>
      <c r="L6260">
        <v>13.75</v>
      </c>
      <c r="M6260">
        <v>0.62642369020501143</v>
      </c>
      <c r="N6260">
        <v>687.5</v>
      </c>
      <c r="O6260" t="s">
        <v>895</v>
      </c>
      <c r="P6260" t="s">
        <v>896</v>
      </c>
      <c r="Q6260" t="s">
        <v>218</v>
      </c>
      <c r="R6260" t="s">
        <v>40</v>
      </c>
      <c r="S6260" t="s">
        <v>219</v>
      </c>
      <c r="T6260" t="s">
        <v>220</v>
      </c>
      <c r="U6260" t="s">
        <v>1190</v>
      </c>
      <c r="V6260">
        <f>YEAR(sales_order1[[#This Row],[date]])</f>
        <v>2022</v>
      </c>
      <c r="W6260" t="str">
        <f>TEXT(sales_order1[[#This Row],[date]], "Mmm")</f>
        <v>Sep</v>
      </c>
      <c r="X6260">
        <f>VALUE(TEXT(sales_order1[[#This Row],[date]], "D"))</f>
        <v>9</v>
      </c>
      <c r="Y6260">
        <v>36</v>
      </c>
    </row>
    <row r="6261" spans="1:25" x14ac:dyDescent="0.25">
      <c r="A6261" s="1">
        <v>44813</v>
      </c>
      <c r="B6261">
        <v>71858</v>
      </c>
      <c r="C6261" t="s">
        <v>115</v>
      </c>
      <c r="D6261" t="str">
        <f>VLOOKUP(sales_order1[[#This Row],[itemCode]],product_details3!B:C,2,0)</f>
        <v>SCRS30100</v>
      </c>
      <c r="E6261" t="s">
        <v>116</v>
      </c>
      <c r="F6261" t="s">
        <v>61</v>
      </c>
      <c r="G6261">
        <v>250</v>
      </c>
      <c r="H6261">
        <v>32.75</v>
      </c>
      <c r="I6261">
        <v>8187.5</v>
      </c>
      <c r="J6261">
        <v>11.25</v>
      </c>
      <c r="K6261">
        <v>2812.5</v>
      </c>
      <c r="L6261">
        <v>21.5</v>
      </c>
      <c r="M6261">
        <v>0.65648854961832059</v>
      </c>
      <c r="N6261">
        <v>5375</v>
      </c>
      <c r="O6261" t="s">
        <v>720</v>
      </c>
      <c r="P6261" t="s">
        <v>721</v>
      </c>
      <c r="Q6261" t="s">
        <v>24</v>
      </c>
      <c r="R6261" t="s">
        <v>25</v>
      </c>
      <c r="S6261" t="s">
        <v>33</v>
      </c>
      <c r="T6261" t="s">
        <v>722</v>
      </c>
      <c r="U6261" t="s">
        <v>1191</v>
      </c>
      <c r="V6261">
        <f>YEAR(sales_order1[[#This Row],[date]])</f>
        <v>2022</v>
      </c>
      <c r="W6261" t="str">
        <f>TEXT(sales_order1[[#This Row],[date]], "Mmm")</f>
        <v>Sep</v>
      </c>
      <c r="X6261">
        <f>VALUE(TEXT(sales_order1[[#This Row],[date]], "D"))</f>
        <v>9</v>
      </c>
      <c r="Y6261">
        <v>36</v>
      </c>
    </row>
    <row r="6262" spans="1:25" x14ac:dyDescent="0.25">
      <c r="A6262" s="1">
        <v>44813</v>
      </c>
      <c r="B6262">
        <v>71859</v>
      </c>
      <c r="C6262" t="s">
        <v>122</v>
      </c>
      <c r="D6262" t="str">
        <f>VLOOKUP(sales_order1[[#This Row],[itemCode]],product_details3!B:C,2,0)</f>
        <v>TNRE150</v>
      </c>
      <c r="E6262" t="s">
        <v>123</v>
      </c>
      <c r="F6262" t="s">
        <v>124</v>
      </c>
      <c r="G6262">
        <v>200</v>
      </c>
      <c r="H6262">
        <v>16.95</v>
      </c>
      <c r="I6262">
        <v>3390</v>
      </c>
      <c r="J6262">
        <v>5.2</v>
      </c>
      <c r="K6262">
        <v>1040</v>
      </c>
      <c r="L6262">
        <v>11.75</v>
      </c>
      <c r="M6262">
        <v>0.69321533923303835</v>
      </c>
      <c r="N6262">
        <v>2350</v>
      </c>
      <c r="O6262" t="s">
        <v>273</v>
      </c>
      <c r="P6262" t="s">
        <v>274</v>
      </c>
      <c r="Q6262" t="s">
        <v>132</v>
      </c>
      <c r="R6262" t="s">
        <v>56</v>
      </c>
      <c r="S6262" t="s">
        <v>133</v>
      </c>
      <c r="T6262" t="s">
        <v>275</v>
      </c>
      <c r="U6262" t="s">
        <v>1191</v>
      </c>
      <c r="V6262">
        <f>YEAR(sales_order1[[#This Row],[date]])</f>
        <v>2022</v>
      </c>
      <c r="W6262" t="str">
        <f>TEXT(sales_order1[[#This Row],[date]], "Mmm")</f>
        <v>Sep</v>
      </c>
      <c r="X6262">
        <f>VALUE(TEXT(sales_order1[[#This Row],[date]], "D"))</f>
        <v>9</v>
      </c>
      <c r="Y6262">
        <v>36</v>
      </c>
    </row>
    <row r="6263" spans="1:25" x14ac:dyDescent="0.25">
      <c r="A6263" s="1">
        <v>44813</v>
      </c>
      <c r="B6263">
        <v>71860</v>
      </c>
      <c r="C6263" t="s">
        <v>43</v>
      </c>
      <c r="D6263" t="str">
        <f>VLOOKUP(sales_order1[[#This Row],[itemCode]],product_details3!B:C,2,0)</f>
        <v>CLNG200</v>
      </c>
      <c r="E6263" t="s">
        <v>44</v>
      </c>
      <c r="F6263" t="s">
        <v>45</v>
      </c>
      <c r="G6263">
        <v>200</v>
      </c>
      <c r="H6263">
        <v>21.25</v>
      </c>
      <c r="I6263">
        <v>4250</v>
      </c>
      <c r="J6263">
        <v>7.75</v>
      </c>
      <c r="K6263">
        <v>1550</v>
      </c>
      <c r="L6263">
        <v>13.5</v>
      </c>
      <c r="M6263">
        <v>0.63529411764705879</v>
      </c>
      <c r="N6263">
        <v>2700</v>
      </c>
      <c r="O6263" t="s">
        <v>588</v>
      </c>
      <c r="P6263" t="s">
        <v>589</v>
      </c>
      <c r="Q6263" t="s">
        <v>239</v>
      </c>
      <c r="R6263" t="s">
        <v>112</v>
      </c>
      <c r="S6263" t="s">
        <v>240</v>
      </c>
      <c r="T6263" t="s">
        <v>590</v>
      </c>
      <c r="U6263" t="s">
        <v>1189</v>
      </c>
      <c r="V6263">
        <f>YEAR(sales_order1[[#This Row],[date]])</f>
        <v>2022</v>
      </c>
      <c r="W6263" t="str">
        <f>TEXT(sales_order1[[#This Row],[date]], "Mmm")</f>
        <v>Sep</v>
      </c>
      <c r="X6263">
        <f>VALUE(TEXT(sales_order1[[#This Row],[date]], "D"))</f>
        <v>9</v>
      </c>
      <c r="Y6263">
        <v>36</v>
      </c>
    </row>
    <row r="6264" spans="1:25" x14ac:dyDescent="0.25">
      <c r="A6264" s="1">
        <v>44816</v>
      </c>
      <c r="B6264">
        <v>71861</v>
      </c>
      <c r="C6264" t="s">
        <v>386</v>
      </c>
      <c r="D6264" t="str">
        <f>VLOOKUP(sales_order1[[#This Row],[itemCode]],product_details3!B:C,2,0)</f>
        <v>EXFC100</v>
      </c>
      <c r="E6264" t="s">
        <v>387</v>
      </c>
      <c r="F6264" t="s">
        <v>183</v>
      </c>
      <c r="G6264">
        <v>150</v>
      </c>
      <c r="H6264">
        <v>24.65</v>
      </c>
      <c r="I6264">
        <v>3697.5</v>
      </c>
      <c r="J6264">
        <v>9.5500000000000007</v>
      </c>
      <c r="K6264">
        <v>1432.5</v>
      </c>
      <c r="L6264">
        <v>15.1</v>
      </c>
      <c r="M6264">
        <v>0.61257606490872218</v>
      </c>
      <c r="N6264">
        <v>2265</v>
      </c>
      <c r="O6264" t="s">
        <v>478</v>
      </c>
      <c r="P6264" t="s">
        <v>479</v>
      </c>
      <c r="Q6264" t="s">
        <v>186</v>
      </c>
      <c r="R6264" t="s">
        <v>112</v>
      </c>
      <c r="S6264" t="s">
        <v>246</v>
      </c>
      <c r="T6264" t="s">
        <v>480</v>
      </c>
      <c r="U6264" t="s">
        <v>1189</v>
      </c>
      <c r="V6264">
        <f>YEAR(sales_order1[[#This Row],[date]])</f>
        <v>2022</v>
      </c>
      <c r="W6264" t="str">
        <f>TEXT(sales_order1[[#This Row],[date]], "Mmm")</f>
        <v>Sep</v>
      </c>
      <c r="X6264">
        <f>VALUE(TEXT(sales_order1[[#This Row],[date]], "D"))</f>
        <v>12</v>
      </c>
      <c r="Y6264">
        <v>37</v>
      </c>
    </row>
    <row r="6265" spans="1:25" x14ac:dyDescent="0.25">
      <c r="A6265" s="1">
        <v>44816</v>
      </c>
      <c r="B6265">
        <v>71862</v>
      </c>
      <c r="C6265" t="s">
        <v>325</v>
      </c>
      <c r="D6265" t="str">
        <f>VLOOKUP(sales_order1[[#This Row],[itemCode]],product_details3!B:C,2,0)</f>
        <v>EXFG100</v>
      </c>
      <c r="E6265" t="s">
        <v>326</v>
      </c>
      <c r="F6265" t="s">
        <v>183</v>
      </c>
      <c r="G6265">
        <v>50</v>
      </c>
      <c r="H6265">
        <v>20.75</v>
      </c>
      <c r="I6265">
        <v>1037.5</v>
      </c>
      <c r="J6265">
        <v>7.45</v>
      </c>
      <c r="K6265">
        <v>372.5</v>
      </c>
      <c r="L6265">
        <v>13.3</v>
      </c>
      <c r="M6265">
        <v>0.64096385542168677</v>
      </c>
      <c r="N6265">
        <v>665</v>
      </c>
      <c r="O6265" t="s">
        <v>276</v>
      </c>
      <c r="P6265" t="s">
        <v>277</v>
      </c>
      <c r="Q6265" t="s">
        <v>39</v>
      </c>
      <c r="R6265" t="s">
        <v>40</v>
      </c>
      <c r="S6265" t="s">
        <v>41</v>
      </c>
      <c r="T6265" t="s">
        <v>278</v>
      </c>
      <c r="U6265" t="s">
        <v>1188</v>
      </c>
      <c r="V6265">
        <f>YEAR(sales_order1[[#This Row],[date]])</f>
        <v>2022</v>
      </c>
      <c r="W6265" t="str">
        <f>TEXT(sales_order1[[#This Row],[date]], "Mmm")</f>
        <v>Sep</v>
      </c>
      <c r="X6265">
        <f>VALUE(TEXT(sales_order1[[#This Row],[date]], "D"))</f>
        <v>12</v>
      </c>
      <c r="Y6265">
        <v>37</v>
      </c>
    </row>
    <row r="6266" spans="1:25" x14ac:dyDescent="0.25">
      <c r="A6266" s="1">
        <v>44816</v>
      </c>
      <c r="B6266">
        <v>71863</v>
      </c>
      <c r="C6266" t="s">
        <v>28</v>
      </c>
      <c r="D6266" t="str">
        <f>VLOOKUP(sales_order1[[#This Row],[itemCode]],product_details3!B:C,2,0)</f>
        <v>SRMC30</v>
      </c>
      <c r="E6266" t="s">
        <v>29</v>
      </c>
      <c r="F6266" t="s">
        <v>30</v>
      </c>
      <c r="G6266">
        <v>150</v>
      </c>
      <c r="H6266">
        <v>22.6</v>
      </c>
      <c r="I6266">
        <v>3390</v>
      </c>
      <c r="J6266">
        <v>7.6</v>
      </c>
      <c r="K6266">
        <v>1140</v>
      </c>
      <c r="L6266">
        <v>15</v>
      </c>
      <c r="M6266">
        <v>0.66371681415929207</v>
      </c>
      <c r="N6266">
        <v>2250</v>
      </c>
      <c r="O6266" t="s">
        <v>817</v>
      </c>
      <c r="P6266" t="s">
        <v>818</v>
      </c>
      <c r="Q6266" t="s">
        <v>213</v>
      </c>
      <c r="R6266" t="s">
        <v>25</v>
      </c>
      <c r="S6266" t="s">
        <v>402</v>
      </c>
      <c r="T6266" t="s">
        <v>819</v>
      </c>
      <c r="U6266" t="s">
        <v>1191</v>
      </c>
      <c r="V6266">
        <f>YEAR(sales_order1[[#This Row],[date]])</f>
        <v>2022</v>
      </c>
      <c r="W6266" t="str">
        <f>TEXT(sales_order1[[#This Row],[date]], "Mmm")</f>
        <v>Sep</v>
      </c>
      <c r="X6266">
        <f>VALUE(TEXT(sales_order1[[#This Row],[date]], "D"))</f>
        <v>12</v>
      </c>
      <c r="Y6266">
        <v>37</v>
      </c>
    </row>
    <row r="6267" spans="1:25" x14ac:dyDescent="0.25">
      <c r="A6267" s="1">
        <v>44816</v>
      </c>
      <c r="B6267">
        <v>71864</v>
      </c>
      <c r="C6267" t="s">
        <v>103</v>
      </c>
      <c r="D6267" t="str">
        <f>VLOOKUP(sales_order1[[#This Row],[itemCode]],product_details3!B:C,2,0)</f>
        <v>SCRT50</v>
      </c>
      <c r="E6267" t="s">
        <v>104</v>
      </c>
      <c r="F6267" t="s">
        <v>61</v>
      </c>
      <c r="G6267">
        <v>200</v>
      </c>
      <c r="H6267">
        <v>16.95</v>
      </c>
      <c r="I6267">
        <v>3390</v>
      </c>
      <c r="J6267">
        <v>5.2</v>
      </c>
      <c r="K6267">
        <v>1040</v>
      </c>
      <c r="L6267">
        <v>11.75</v>
      </c>
      <c r="M6267">
        <v>0.69321533923303835</v>
      </c>
      <c r="N6267">
        <v>2350</v>
      </c>
      <c r="O6267" t="s">
        <v>798</v>
      </c>
      <c r="P6267" t="s">
        <v>799</v>
      </c>
      <c r="Q6267" t="s">
        <v>71</v>
      </c>
      <c r="R6267" t="s">
        <v>72</v>
      </c>
      <c r="S6267" t="s">
        <v>73</v>
      </c>
      <c r="T6267" t="s">
        <v>681</v>
      </c>
      <c r="U6267" t="s">
        <v>1190</v>
      </c>
      <c r="V6267">
        <f>YEAR(sales_order1[[#This Row],[date]])</f>
        <v>2022</v>
      </c>
      <c r="W6267" t="str">
        <f>TEXT(sales_order1[[#This Row],[date]], "Mmm")</f>
        <v>Sep</v>
      </c>
      <c r="X6267">
        <f>VALUE(TEXT(sales_order1[[#This Row],[date]], "D"))</f>
        <v>12</v>
      </c>
      <c r="Y6267">
        <v>37</v>
      </c>
    </row>
    <row r="6268" spans="1:25" x14ac:dyDescent="0.25">
      <c r="A6268" s="1">
        <v>44816</v>
      </c>
      <c r="B6268">
        <v>71865</v>
      </c>
      <c r="C6268" t="s">
        <v>194</v>
      </c>
      <c r="D6268" t="str">
        <f>VLOOKUP(sales_order1[[#This Row],[itemCode]],product_details3!B:C,2,0)</f>
        <v>CLNG150</v>
      </c>
      <c r="E6268" t="s">
        <v>195</v>
      </c>
      <c r="F6268" t="s">
        <v>45</v>
      </c>
      <c r="G6268">
        <v>200</v>
      </c>
      <c r="H6268">
        <v>12.75</v>
      </c>
      <c r="I6268">
        <v>2550</v>
      </c>
      <c r="J6268">
        <v>4.45</v>
      </c>
      <c r="K6268">
        <v>890</v>
      </c>
      <c r="L6268">
        <v>8.3000000000000007</v>
      </c>
      <c r="M6268">
        <v>0.65098039215686276</v>
      </c>
      <c r="N6268">
        <v>1660</v>
      </c>
      <c r="O6268" t="s">
        <v>537</v>
      </c>
      <c r="P6268" t="s">
        <v>538</v>
      </c>
      <c r="Q6268" t="s">
        <v>111</v>
      </c>
      <c r="R6268" t="s">
        <v>112</v>
      </c>
      <c r="S6268" t="s">
        <v>179</v>
      </c>
      <c r="T6268" t="s">
        <v>539</v>
      </c>
      <c r="U6268" t="s">
        <v>1189</v>
      </c>
      <c r="V6268">
        <f>YEAR(sales_order1[[#This Row],[date]])</f>
        <v>2022</v>
      </c>
      <c r="W6268" t="str">
        <f>TEXT(sales_order1[[#This Row],[date]], "Mmm")</f>
        <v>Sep</v>
      </c>
      <c r="X6268">
        <f>VALUE(TEXT(sales_order1[[#This Row],[date]], "D"))</f>
        <v>12</v>
      </c>
      <c r="Y6268">
        <v>37</v>
      </c>
    </row>
    <row r="6269" spans="1:25" x14ac:dyDescent="0.25">
      <c r="A6269" s="1">
        <v>44816</v>
      </c>
      <c r="B6269">
        <v>71866</v>
      </c>
      <c r="C6269" t="s">
        <v>19</v>
      </c>
      <c r="D6269" t="str">
        <f>VLOOKUP(sales_order1[[#This Row],[itemCode]],product_details3!B:C,2,0)</f>
        <v>MSTH100</v>
      </c>
      <c r="E6269" t="s">
        <v>20</v>
      </c>
      <c r="F6269" t="s">
        <v>21</v>
      </c>
      <c r="G6269">
        <v>50</v>
      </c>
      <c r="H6269">
        <v>26.25</v>
      </c>
      <c r="I6269">
        <v>1312.5</v>
      </c>
      <c r="J6269">
        <v>7.75</v>
      </c>
      <c r="K6269">
        <v>387.5</v>
      </c>
      <c r="L6269">
        <v>18.5</v>
      </c>
      <c r="M6269">
        <v>0.70476190476190481</v>
      </c>
      <c r="N6269">
        <v>925</v>
      </c>
      <c r="O6269" t="s">
        <v>909</v>
      </c>
      <c r="P6269" t="s">
        <v>910</v>
      </c>
      <c r="Q6269" t="s">
        <v>71</v>
      </c>
      <c r="R6269" t="s">
        <v>72</v>
      </c>
      <c r="S6269" t="s">
        <v>73</v>
      </c>
      <c r="T6269" t="s">
        <v>74</v>
      </c>
      <c r="U6269" t="s">
        <v>1190</v>
      </c>
      <c r="V6269">
        <f>YEAR(sales_order1[[#This Row],[date]])</f>
        <v>2022</v>
      </c>
      <c r="W6269" t="str">
        <f>TEXT(sales_order1[[#This Row],[date]], "Mmm")</f>
        <v>Sep</v>
      </c>
      <c r="X6269">
        <f>VALUE(TEXT(sales_order1[[#This Row],[date]], "D"))</f>
        <v>12</v>
      </c>
      <c r="Y6269">
        <v>37</v>
      </c>
    </row>
    <row r="6270" spans="1:25" x14ac:dyDescent="0.25">
      <c r="A6270" s="1">
        <v>44816</v>
      </c>
      <c r="B6270">
        <v>71867</v>
      </c>
      <c r="C6270" t="s">
        <v>388</v>
      </c>
      <c r="D6270" t="str">
        <f>VLOOKUP(sales_order1[[#This Row],[itemCode]],product_details3!B:C,2,0)</f>
        <v>TNRS200</v>
      </c>
      <c r="E6270" t="s">
        <v>389</v>
      </c>
      <c r="F6270" t="s">
        <v>124</v>
      </c>
      <c r="G6270">
        <v>200</v>
      </c>
      <c r="H6270">
        <v>26.2</v>
      </c>
      <c r="I6270">
        <v>5240</v>
      </c>
      <c r="J6270">
        <v>9.4</v>
      </c>
      <c r="K6270">
        <v>1880</v>
      </c>
      <c r="L6270">
        <v>16.8</v>
      </c>
      <c r="M6270">
        <v>0.6412213740458016</v>
      </c>
      <c r="N6270">
        <v>3360</v>
      </c>
      <c r="O6270" t="s">
        <v>163</v>
      </c>
      <c r="P6270" t="s">
        <v>164</v>
      </c>
      <c r="Q6270" t="s">
        <v>146</v>
      </c>
      <c r="R6270" t="s">
        <v>112</v>
      </c>
      <c r="S6270" t="s">
        <v>165</v>
      </c>
      <c r="T6270" t="s">
        <v>166</v>
      </c>
      <c r="U6270" t="s">
        <v>1189</v>
      </c>
      <c r="V6270">
        <f>YEAR(sales_order1[[#This Row],[date]])</f>
        <v>2022</v>
      </c>
      <c r="W6270" t="str">
        <f>TEXT(sales_order1[[#This Row],[date]], "Mmm")</f>
        <v>Sep</v>
      </c>
      <c r="X6270">
        <f>VALUE(TEXT(sales_order1[[#This Row],[date]], "D"))</f>
        <v>12</v>
      </c>
      <c r="Y6270">
        <v>37</v>
      </c>
    </row>
    <row r="6271" spans="1:25" x14ac:dyDescent="0.25">
      <c r="A6271" s="1">
        <v>44816</v>
      </c>
      <c r="B6271">
        <v>71868</v>
      </c>
      <c r="C6271" t="s">
        <v>315</v>
      </c>
      <c r="D6271" t="str">
        <f>VLOOKUP(sales_order1[[#This Row],[itemCode]],product_details3!B:C,2,0)</f>
        <v>EXFG50</v>
      </c>
      <c r="E6271" t="s">
        <v>316</v>
      </c>
      <c r="F6271" t="s">
        <v>183</v>
      </c>
      <c r="G6271">
        <v>100</v>
      </c>
      <c r="H6271">
        <v>15.75</v>
      </c>
      <c r="I6271">
        <v>1575</v>
      </c>
      <c r="J6271">
        <v>5.45</v>
      </c>
      <c r="K6271">
        <v>545</v>
      </c>
      <c r="L6271">
        <v>10.3</v>
      </c>
      <c r="M6271">
        <v>0.65396825396825398</v>
      </c>
      <c r="N6271">
        <v>1030</v>
      </c>
      <c r="O6271" t="s">
        <v>822</v>
      </c>
      <c r="P6271" t="s">
        <v>823</v>
      </c>
      <c r="Q6271" t="s">
        <v>55</v>
      </c>
      <c r="R6271" t="s">
        <v>56</v>
      </c>
      <c r="S6271" t="s">
        <v>225</v>
      </c>
      <c r="T6271" t="s">
        <v>626</v>
      </c>
      <c r="U6271" t="s">
        <v>1191</v>
      </c>
      <c r="V6271">
        <f>YEAR(sales_order1[[#This Row],[date]])</f>
        <v>2022</v>
      </c>
      <c r="W6271" t="str">
        <f>TEXT(sales_order1[[#This Row],[date]], "Mmm")</f>
        <v>Sep</v>
      </c>
      <c r="X6271">
        <f>VALUE(TEXT(sales_order1[[#This Row],[date]], "D"))</f>
        <v>12</v>
      </c>
      <c r="Y6271">
        <v>37</v>
      </c>
    </row>
    <row r="6272" spans="1:25" x14ac:dyDescent="0.25">
      <c r="A6272" s="1">
        <v>44816</v>
      </c>
      <c r="B6272">
        <v>71869</v>
      </c>
      <c r="C6272" t="s">
        <v>103</v>
      </c>
      <c r="D6272" t="str">
        <f>VLOOKUP(sales_order1[[#This Row],[itemCode]],product_details3!B:C,2,0)</f>
        <v>SCRT50</v>
      </c>
      <c r="E6272" t="s">
        <v>104</v>
      </c>
      <c r="F6272" t="s">
        <v>61</v>
      </c>
      <c r="G6272">
        <v>250</v>
      </c>
      <c r="H6272">
        <v>16.95</v>
      </c>
      <c r="I6272">
        <v>4237.5</v>
      </c>
      <c r="J6272">
        <v>5.2</v>
      </c>
      <c r="K6272">
        <v>1300</v>
      </c>
      <c r="L6272">
        <v>11.75</v>
      </c>
      <c r="M6272">
        <v>0.69321533923303835</v>
      </c>
      <c r="N6272">
        <v>2937.5</v>
      </c>
      <c r="O6272" t="s">
        <v>469</v>
      </c>
      <c r="P6272" t="s">
        <v>470</v>
      </c>
      <c r="Q6272" t="s">
        <v>160</v>
      </c>
      <c r="R6272" t="s">
        <v>112</v>
      </c>
      <c r="S6272" t="s">
        <v>161</v>
      </c>
      <c r="T6272" t="s">
        <v>471</v>
      </c>
      <c r="U6272" t="s">
        <v>1189</v>
      </c>
      <c r="V6272">
        <f>YEAR(sales_order1[[#This Row],[date]])</f>
        <v>2022</v>
      </c>
      <c r="W6272" t="str">
        <f>TEXT(sales_order1[[#This Row],[date]], "Mmm")</f>
        <v>Sep</v>
      </c>
      <c r="X6272">
        <f>VALUE(TEXT(sales_order1[[#This Row],[date]], "D"))</f>
        <v>12</v>
      </c>
      <c r="Y6272">
        <v>37</v>
      </c>
    </row>
    <row r="6273" spans="1:25" x14ac:dyDescent="0.25">
      <c r="A6273" s="1">
        <v>44816</v>
      </c>
      <c r="B6273">
        <v>71870</v>
      </c>
      <c r="C6273" t="s">
        <v>35</v>
      </c>
      <c r="D6273" t="str">
        <f>VLOOKUP(sales_order1[[#This Row],[itemCode]],product_details3!B:C,2,0)</f>
        <v>SRMA30</v>
      </c>
      <c r="E6273" t="s">
        <v>36</v>
      </c>
      <c r="F6273" t="s">
        <v>30</v>
      </c>
      <c r="G6273">
        <v>100</v>
      </c>
      <c r="H6273">
        <v>26.2</v>
      </c>
      <c r="I6273">
        <v>2620</v>
      </c>
      <c r="J6273">
        <v>9.4</v>
      </c>
      <c r="K6273">
        <v>940</v>
      </c>
      <c r="L6273">
        <v>16.8</v>
      </c>
      <c r="M6273">
        <v>0.6412213740458016</v>
      </c>
      <c r="N6273">
        <v>1680</v>
      </c>
      <c r="O6273" t="s">
        <v>603</v>
      </c>
      <c r="P6273" t="s">
        <v>604</v>
      </c>
      <c r="Q6273" t="s">
        <v>100</v>
      </c>
      <c r="R6273" t="s">
        <v>40</v>
      </c>
      <c r="S6273" t="s">
        <v>101</v>
      </c>
      <c r="T6273" t="s">
        <v>605</v>
      </c>
      <c r="U6273" t="s">
        <v>1190</v>
      </c>
      <c r="V6273">
        <f>YEAR(sales_order1[[#This Row],[date]])</f>
        <v>2022</v>
      </c>
      <c r="W6273" t="str">
        <f>TEXT(sales_order1[[#This Row],[date]], "Mmm")</f>
        <v>Sep</v>
      </c>
      <c r="X6273">
        <f>VALUE(TEXT(sales_order1[[#This Row],[date]], "D"))</f>
        <v>12</v>
      </c>
      <c r="Y6273">
        <v>37</v>
      </c>
    </row>
    <row r="6274" spans="1:25" x14ac:dyDescent="0.25">
      <c r="A6274" s="1">
        <v>44816</v>
      </c>
      <c r="B6274">
        <v>71871</v>
      </c>
      <c r="C6274" t="s">
        <v>307</v>
      </c>
      <c r="D6274" t="str">
        <f>VLOOKUP(sales_order1[[#This Row],[itemCode]],product_details3!B:C,2,0)</f>
        <v>TNRH150</v>
      </c>
      <c r="E6274" t="s">
        <v>308</v>
      </c>
      <c r="F6274" t="s">
        <v>124</v>
      </c>
      <c r="G6274">
        <v>50</v>
      </c>
      <c r="H6274">
        <v>15.75</v>
      </c>
      <c r="I6274">
        <v>787.5</v>
      </c>
      <c r="J6274">
        <v>4.45</v>
      </c>
      <c r="K6274">
        <v>222.5</v>
      </c>
      <c r="L6274">
        <v>11.3</v>
      </c>
      <c r="M6274">
        <v>0.71746031746031746</v>
      </c>
      <c r="N6274">
        <v>565</v>
      </c>
      <c r="O6274" t="s">
        <v>516</v>
      </c>
      <c r="P6274" t="s">
        <v>517</v>
      </c>
      <c r="Q6274" t="s">
        <v>191</v>
      </c>
      <c r="R6274" t="s">
        <v>56</v>
      </c>
      <c r="S6274" t="s">
        <v>192</v>
      </c>
      <c r="T6274" t="s">
        <v>518</v>
      </c>
      <c r="U6274" t="s">
        <v>1191</v>
      </c>
      <c r="V6274">
        <f>YEAR(sales_order1[[#This Row],[date]])</f>
        <v>2022</v>
      </c>
      <c r="W6274" t="str">
        <f>TEXT(sales_order1[[#This Row],[date]], "Mmm")</f>
        <v>Sep</v>
      </c>
      <c r="X6274">
        <f>VALUE(TEXT(sales_order1[[#This Row],[date]], "D"))</f>
        <v>12</v>
      </c>
      <c r="Y6274">
        <v>37</v>
      </c>
    </row>
    <row r="6275" spans="1:25" x14ac:dyDescent="0.25">
      <c r="A6275" s="1">
        <v>44817</v>
      </c>
      <c r="B6275">
        <v>71872</v>
      </c>
      <c r="C6275" t="s">
        <v>313</v>
      </c>
      <c r="D6275" t="str">
        <f>VLOOKUP(sales_order1[[#This Row],[itemCode]],product_details3!B:C,2,0)</f>
        <v>MSKO50</v>
      </c>
      <c r="E6275" t="s">
        <v>314</v>
      </c>
      <c r="F6275" t="s">
        <v>137</v>
      </c>
      <c r="G6275">
        <v>150</v>
      </c>
      <c r="H6275">
        <v>14.65</v>
      </c>
      <c r="I6275">
        <v>2197.5</v>
      </c>
      <c r="J6275">
        <v>6.55</v>
      </c>
      <c r="K6275">
        <v>982.5</v>
      </c>
      <c r="L6275">
        <v>8.1</v>
      </c>
      <c r="M6275">
        <v>0.55290102389078488</v>
      </c>
      <c r="N6275">
        <v>1215</v>
      </c>
      <c r="O6275" t="s">
        <v>177</v>
      </c>
      <c r="P6275" t="s">
        <v>178</v>
      </c>
      <c r="Q6275" t="s">
        <v>111</v>
      </c>
      <c r="R6275" t="s">
        <v>112</v>
      </c>
      <c r="S6275" t="s">
        <v>179</v>
      </c>
      <c r="T6275" t="s">
        <v>180</v>
      </c>
      <c r="U6275" t="s">
        <v>1189</v>
      </c>
      <c r="V6275">
        <f>YEAR(sales_order1[[#This Row],[date]])</f>
        <v>2022</v>
      </c>
      <c r="W6275" t="str">
        <f>TEXT(sales_order1[[#This Row],[date]], "Mmm")</f>
        <v>Sep</v>
      </c>
      <c r="X6275">
        <f>VALUE(TEXT(sales_order1[[#This Row],[date]], "D"))</f>
        <v>13</v>
      </c>
      <c r="Y6275">
        <v>37</v>
      </c>
    </row>
    <row r="6276" spans="1:25" x14ac:dyDescent="0.25">
      <c r="A6276" s="1">
        <v>44817</v>
      </c>
      <c r="B6276">
        <v>71873</v>
      </c>
      <c r="C6276" t="s">
        <v>307</v>
      </c>
      <c r="D6276" t="str">
        <f>VLOOKUP(sales_order1[[#This Row],[itemCode]],product_details3!B:C,2,0)</f>
        <v>TNRH150</v>
      </c>
      <c r="E6276" t="s">
        <v>308</v>
      </c>
      <c r="F6276" t="s">
        <v>124</v>
      </c>
      <c r="G6276">
        <v>200</v>
      </c>
      <c r="H6276">
        <v>15.75</v>
      </c>
      <c r="I6276">
        <v>3150</v>
      </c>
      <c r="J6276">
        <v>4.45</v>
      </c>
      <c r="K6276">
        <v>890</v>
      </c>
      <c r="L6276">
        <v>11.3</v>
      </c>
      <c r="M6276">
        <v>0.71746031746031746</v>
      </c>
      <c r="N6276">
        <v>2260</v>
      </c>
      <c r="O6276" t="s">
        <v>727</v>
      </c>
      <c r="P6276" t="s">
        <v>728</v>
      </c>
      <c r="Q6276" t="s">
        <v>93</v>
      </c>
      <c r="R6276" t="s">
        <v>72</v>
      </c>
      <c r="S6276" t="s">
        <v>260</v>
      </c>
      <c r="T6276" t="s">
        <v>611</v>
      </c>
      <c r="U6276" t="s">
        <v>1190</v>
      </c>
      <c r="V6276">
        <f>YEAR(sales_order1[[#This Row],[date]])</f>
        <v>2022</v>
      </c>
      <c r="W6276" t="str">
        <f>TEXT(sales_order1[[#This Row],[date]], "Mmm")</f>
        <v>Sep</v>
      </c>
      <c r="X6276">
        <f>VALUE(TEXT(sales_order1[[#This Row],[date]], "D"))</f>
        <v>13</v>
      </c>
      <c r="Y6276">
        <v>37</v>
      </c>
    </row>
    <row r="6277" spans="1:25" x14ac:dyDescent="0.25">
      <c r="A6277" s="1">
        <v>44817</v>
      </c>
      <c r="B6277">
        <v>71874</v>
      </c>
      <c r="C6277" t="s">
        <v>51</v>
      </c>
      <c r="D6277" t="str">
        <f>VLOOKUP(sales_order1[[#This Row],[itemCode]],product_details3!B:C,2,0)</f>
        <v>MSTH50</v>
      </c>
      <c r="E6277" t="s">
        <v>52</v>
      </c>
      <c r="F6277" t="s">
        <v>21</v>
      </c>
      <c r="G6277">
        <v>150</v>
      </c>
      <c r="H6277">
        <v>15.75</v>
      </c>
      <c r="I6277">
        <v>2362.5</v>
      </c>
      <c r="J6277">
        <v>4.45</v>
      </c>
      <c r="K6277">
        <v>667.5</v>
      </c>
      <c r="L6277">
        <v>11.3</v>
      </c>
      <c r="M6277">
        <v>0.71746031746031746</v>
      </c>
      <c r="N6277">
        <v>1695</v>
      </c>
      <c r="O6277" t="s">
        <v>860</v>
      </c>
      <c r="P6277" t="s">
        <v>861</v>
      </c>
      <c r="Q6277" t="s">
        <v>213</v>
      </c>
      <c r="R6277" t="s">
        <v>25</v>
      </c>
      <c r="S6277" t="s">
        <v>214</v>
      </c>
      <c r="T6277" t="s">
        <v>215</v>
      </c>
      <c r="U6277" t="s">
        <v>1191</v>
      </c>
      <c r="V6277">
        <f>YEAR(sales_order1[[#This Row],[date]])</f>
        <v>2022</v>
      </c>
      <c r="W6277" t="str">
        <f>TEXT(sales_order1[[#This Row],[date]], "Mmm")</f>
        <v>Sep</v>
      </c>
      <c r="X6277">
        <f>VALUE(TEXT(sales_order1[[#This Row],[date]], "D"))</f>
        <v>13</v>
      </c>
      <c r="Y6277">
        <v>37</v>
      </c>
    </row>
    <row r="6278" spans="1:25" x14ac:dyDescent="0.25">
      <c r="A6278" s="1">
        <v>44817</v>
      </c>
      <c r="B6278">
        <v>71875</v>
      </c>
      <c r="C6278" t="s">
        <v>315</v>
      </c>
      <c r="D6278" t="str">
        <f>VLOOKUP(sales_order1[[#This Row],[itemCode]],product_details3!B:C,2,0)</f>
        <v>EXFG50</v>
      </c>
      <c r="E6278" t="s">
        <v>316</v>
      </c>
      <c r="F6278" t="s">
        <v>183</v>
      </c>
      <c r="G6278">
        <v>100</v>
      </c>
      <c r="H6278">
        <v>15.75</v>
      </c>
      <c r="I6278">
        <v>1575</v>
      </c>
      <c r="J6278">
        <v>5.45</v>
      </c>
      <c r="K6278">
        <v>545</v>
      </c>
      <c r="L6278">
        <v>10.3</v>
      </c>
      <c r="M6278">
        <v>0.65396825396825398</v>
      </c>
      <c r="N6278">
        <v>1030</v>
      </c>
      <c r="O6278" t="s">
        <v>511</v>
      </c>
      <c r="P6278" t="s">
        <v>512</v>
      </c>
      <c r="Q6278" t="s">
        <v>201</v>
      </c>
      <c r="R6278" t="s">
        <v>25</v>
      </c>
      <c r="S6278" t="s">
        <v>372</v>
      </c>
      <c r="T6278" t="s">
        <v>513</v>
      </c>
      <c r="U6278" t="s">
        <v>1191</v>
      </c>
      <c r="V6278">
        <f>YEAR(sales_order1[[#This Row],[date]])</f>
        <v>2022</v>
      </c>
      <c r="W6278" t="str">
        <f>TEXT(sales_order1[[#This Row],[date]], "Mmm")</f>
        <v>Sep</v>
      </c>
      <c r="X6278">
        <f>VALUE(TEXT(sales_order1[[#This Row],[date]], "D"))</f>
        <v>13</v>
      </c>
      <c r="Y6278">
        <v>37</v>
      </c>
    </row>
    <row r="6279" spans="1:25" x14ac:dyDescent="0.25">
      <c r="A6279" s="1">
        <v>44817</v>
      </c>
      <c r="B6279">
        <v>71876</v>
      </c>
      <c r="C6279" t="s">
        <v>51</v>
      </c>
      <c r="D6279" t="str">
        <f>VLOOKUP(sales_order1[[#This Row],[itemCode]],product_details3!B:C,2,0)</f>
        <v>MSTH50</v>
      </c>
      <c r="E6279" t="s">
        <v>52</v>
      </c>
      <c r="F6279" t="s">
        <v>21</v>
      </c>
      <c r="G6279">
        <v>150</v>
      </c>
      <c r="H6279">
        <v>15.75</v>
      </c>
      <c r="I6279">
        <v>2362.5</v>
      </c>
      <c r="J6279">
        <v>4.45</v>
      </c>
      <c r="K6279">
        <v>667.5</v>
      </c>
      <c r="L6279">
        <v>11.3</v>
      </c>
      <c r="M6279">
        <v>0.71746031746031746</v>
      </c>
      <c r="N6279">
        <v>1695</v>
      </c>
      <c r="O6279" t="s">
        <v>199</v>
      </c>
      <c r="P6279" t="s">
        <v>200</v>
      </c>
      <c r="Q6279" t="s">
        <v>201</v>
      </c>
      <c r="R6279" t="s">
        <v>25</v>
      </c>
      <c r="S6279" t="s">
        <v>202</v>
      </c>
      <c r="T6279" t="s">
        <v>203</v>
      </c>
      <c r="U6279" t="s">
        <v>1191</v>
      </c>
      <c r="V6279">
        <f>YEAR(sales_order1[[#This Row],[date]])</f>
        <v>2022</v>
      </c>
      <c r="W6279" t="str">
        <f>TEXT(sales_order1[[#This Row],[date]], "Mmm")</f>
        <v>Sep</v>
      </c>
      <c r="X6279">
        <f>VALUE(TEXT(sales_order1[[#This Row],[date]], "D"))</f>
        <v>13</v>
      </c>
      <c r="Y6279">
        <v>37</v>
      </c>
    </row>
    <row r="6280" spans="1:25" x14ac:dyDescent="0.25">
      <c r="A6280" s="1">
        <v>44817</v>
      </c>
      <c r="B6280">
        <v>71877</v>
      </c>
      <c r="C6280" t="s">
        <v>86</v>
      </c>
      <c r="D6280" t="str">
        <f>VLOOKUP(sales_order1[[#This Row],[itemCode]],product_details3!B:C,2,0)</f>
        <v>SRMH30</v>
      </c>
      <c r="E6280" t="s">
        <v>87</v>
      </c>
      <c r="F6280" t="s">
        <v>30</v>
      </c>
      <c r="G6280">
        <v>300</v>
      </c>
      <c r="H6280">
        <v>21</v>
      </c>
      <c r="I6280">
        <v>6300</v>
      </c>
      <c r="J6280">
        <v>6.6</v>
      </c>
      <c r="K6280">
        <v>1980</v>
      </c>
      <c r="L6280">
        <v>14.4</v>
      </c>
      <c r="M6280">
        <v>0.68571428571428572</v>
      </c>
      <c r="N6280">
        <v>4320</v>
      </c>
      <c r="O6280" t="s">
        <v>621</v>
      </c>
      <c r="P6280" t="s">
        <v>622</v>
      </c>
      <c r="Q6280" t="s">
        <v>55</v>
      </c>
      <c r="R6280" t="s">
        <v>56</v>
      </c>
      <c r="S6280" t="s">
        <v>57</v>
      </c>
      <c r="T6280" t="s">
        <v>623</v>
      </c>
      <c r="U6280" t="s">
        <v>1191</v>
      </c>
      <c r="V6280">
        <f>YEAR(sales_order1[[#This Row],[date]])</f>
        <v>2022</v>
      </c>
      <c r="W6280" t="str">
        <f>TEXT(sales_order1[[#This Row],[date]], "Mmm")</f>
        <v>Sep</v>
      </c>
      <c r="X6280">
        <f>VALUE(TEXT(sales_order1[[#This Row],[date]], "D"))</f>
        <v>13</v>
      </c>
      <c r="Y6280">
        <v>37</v>
      </c>
    </row>
    <row r="6281" spans="1:25" x14ac:dyDescent="0.25">
      <c r="A6281" s="1">
        <v>44817</v>
      </c>
      <c r="B6281">
        <v>71878</v>
      </c>
      <c r="C6281" t="s">
        <v>135</v>
      </c>
      <c r="D6281" t="str">
        <f>VLOOKUP(sales_order1[[#This Row],[itemCode]],product_details3!B:C,2,0)</f>
        <v>MSKSH</v>
      </c>
      <c r="E6281" t="s">
        <v>136</v>
      </c>
      <c r="F6281" t="s">
        <v>137</v>
      </c>
      <c r="G6281">
        <v>150</v>
      </c>
      <c r="H6281">
        <v>18.75</v>
      </c>
      <c r="I6281">
        <v>2812.5</v>
      </c>
      <c r="J6281">
        <v>7.45</v>
      </c>
      <c r="K6281">
        <v>1117.5</v>
      </c>
      <c r="L6281">
        <v>11.3</v>
      </c>
      <c r="M6281">
        <v>0.60266666666666668</v>
      </c>
      <c r="N6281">
        <v>1695</v>
      </c>
      <c r="O6281" t="s">
        <v>91</v>
      </c>
      <c r="P6281" t="s">
        <v>92</v>
      </c>
      <c r="Q6281" t="s">
        <v>93</v>
      </c>
      <c r="R6281" t="s">
        <v>72</v>
      </c>
      <c r="S6281" t="s">
        <v>94</v>
      </c>
      <c r="T6281" t="s">
        <v>95</v>
      </c>
      <c r="U6281" t="s">
        <v>1190</v>
      </c>
      <c r="V6281">
        <f>YEAR(sales_order1[[#This Row],[date]])</f>
        <v>2022</v>
      </c>
      <c r="W6281" t="str">
        <f>TEXT(sales_order1[[#This Row],[date]], "Mmm")</f>
        <v>Sep</v>
      </c>
      <c r="X6281">
        <f>VALUE(TEXT(sales_order1[[#This Row],[date]], "D"))</f>
        <v>13</v>
      </c>
      <c r="Y6281">
        <v>37</v>
      </c>
    </row>
    <row r="6282" spans="1:25" x14ac:dyDescent="0.25">
      <c r="A6282" s="1">
        <v>44817</v>
      </c>
      <c r="B6282">
        <v>71879</v>
      </c>
      <c r="C6282" t="s">
        <v>325</v>
      </c>
      <c r="D6282" t="str">
        <f>VLOOKUP(sales_order1[[#This Row],[itemCode]],product_details3!B:C,2,0)</f>
        <v>EXFG100</v>
      </c>
      <c r="E6282" t="s">
        <v>326</v>
      </c>
      <c r="F6282" t="s">
        <v>183</v>
      </c>
      <c r="G6282">
        <v>100</v>
      </c>
      <c r="H6282">
        <v>20.75</v>
      </c>
      <c r="I6282">
        <v>2075</v>
      </c>
      <c r="J6282">
        <v>7.45</v>
      </c>
      <c r="K6282">
        <v>745</v>
      </c>
      <c r="L6282">
        <v>13.3</v>
      </c>
      <c r="M6282">
        <v>0.64096385542168677</v>
      </c>
      <c r="N6282">
        <v>1330</v>
      </c>
      <c r="O6282" t="s">
        <v>457</v>
      </c>
      <c r="P6282" t="s">
        <v>458</v>
      </c>
      <c r="Q6282" t="s">
        <v>383</v>
      </c>
      <c r="R6282" t="s">
        <v>72</v>
      </c>
      <c r="S6282" t="s">
        <v>459</v>
      </c>
      <c r="T6282" t="s">
        <v>460</v>
      </c>
      <c r="U6282" t="s">
        <v>1188</v>
      </c>
      <c r="V6282">
        <f>YEAR(sales_order1[[#This Row],[date]])</f>
        <v>2022</v>
      </c>
      <c r="W6282" t="str">
        <f>TEXT(sales_order1[[#This Row],[date]], "Mmm")</f>
        <v>Sep</v>
      </c>
      <c r="X6282">
        <f>VALUE(TEXT(sales_order1[[#This Row],[date]], "D"))</f>
        <v>13</v>
      </c>
      <c r="Y6282">
        <v>37</v>
      </c>
    </row>
    <row r="6283" spans="1:25" x14ac:dyDescent="0.25">
      <c r="A6283" s="1">
        <v>44817</v>
      </c>
      <c r="B6283">
        <v>71880</v>
      </c>
      <c r="C6283" t="s">
        <v>115</v>
      </c>
      <c r="D6283" t="str">
        <f>VLOOKUP(sales_order1[[#This Row],[itemCode]],product_details3!B:C,2,0)</f>
        <v>SCRS30100</v>
      </c>
      <c r="E6283" t="s">
        <v>116</v>
      </c>
      <c r="F6283" t="s">
        <v>61</v>
      </c>
      <c r="G6283">
        <v>100</v>
      </c>
      <c r="H6283">
        <v>32.75</v>
      </c>
      <c r="I6283">
        <v>3275</v>
      </c>
      <c r="J6283">
        <v>11.25</v>
      </c>
      <c r="K6283">
        <v>1125</v>
      </c>
      <c r="L6283">
        <v>21.5</v>
      </c>
      <c r="M6283">
        <v>0.65648854961832059</v>
      </c>
      <c r="N6283">
        <v>2150</v>
      </c>
      <c r="O6283" t="s">
        <v>69</v>
      </c>
      <c r="P6283" t="s">
        <v>70</v>
      </c>
      <c r="Q6283" t="s">
        <v>71</v>
      </c>
      <c r="R6283" t="s">
        <v>72</v>
      </c>
      <c r="S6283" t="s">
        <v>73</v>
      </c>
      <c r="T6283" t="s">
        <v>74</v>
      </c>
      <c r="U6283" t="s">
        <v>1190</v>
      </c>
      <c r="V6283">
        <f>YEAR(sales_order1[[#This Row],[date]])</f>
        <v>2022</v>
      </c>
      <c r="W6283" t="str">
        <f>TEXT(sales_order1[[#This Row],[date]], "Mmm")</f>
        <v>Sep</v>
      </c>
      <c r="X6283">
        <f>VALUE(TEXT(sales_order1[[#This Row],[date]], "D"))</f>
        <v>13</v>
      </c>
      <c r="Y6283">
        <v>37</v>
      </c>
    </row>
    <row r="6284" spans="1:25" x14ac:dyDescent="0.25">
      <c r="A6284" s="1">
        <v>44817</v>
      </c>
      <c r="B6284">
        <v>71881</v>
      </c>
      <c r="C6284" t="s">
        <v>86</v>
      </c>
      <c r="D6284" t="str">
        <f>VLOOKUP(sales_order1[[#This Row],[itemCode]],product_details3!B:C,2,0)</f>
        <v>SRMH30</v>
      </c>
      <c r="E6284" t="s">
        <v>87</v>
      </c>
      <c r="F6284" t="s">
        <v>30</v>
      </c>
      <c r="G6284">
        <v>150</v>
      </c>
      <c r="H6284">
        <v>21</v>
      </c>
      <c r="I6284">
        <v>3150</v>
      </c>
      <c r="J6284">
        <v>6.6</v>
      </c>
      <c r="K6284">
        <v>990</v>
      </c>
      <c r="L6284">
        <v>14.4</v>
      </c>
      <c r="M6284">
        <v>0.68571428571428572</v>
      </c>
      <c r="N6284">
        <v>2160</v>
      </c>
      <c r="O6284" t="s">
        <v>905</v>
      </c>
      <c r="P6284" t="s">
        <v>906</v>
      </c>
      <c r="Q6284" t="s">
        <v>383</v>
      </c>
      <c r="R6284" t="s">
        <v>72</v>
      </c>
      <c r="S6284" t="s">
        <v>384</v>
      </c>
      <c r="T6284" t="s">
        <v>385</v>
      </c>
      <c r="U6284" t="s">
        <v>1188</v>
      </c>
      <c r="V6284">
        <f>YEAR(sales_order1[[#This Row],[date]])</f>
        <v>2022</v>
      </c>
      <c r="W6284" t="str">
        <f>TEXT(sales_order1[[#This Row],[date]], "Mmm")</f>
        <v>Sep</v>
      </c>
      <c r="X6284">
        <f>VALUE(TEXT(sales_order1[[#This Row],[date]], "D"))</f>
        <v>13</v>
      </c>
      <c r="Y6284">
        <v>37</v>
      </c>
    </row>
    <row r="6285" spans="1:25" x14ac:dyDescent="0.25">
      <c r="A6285" s="1">
        <v>44817</v>
      </c>
      <c r="B6285">
        <v>71882</v>
      </c>
      <c r="C6285" t="s">
        <v>364</v>
      </c>
      <c r="D6285" t="str">
        <f>VLOOKUP(sales_order1[[#This Row],[itemCode]],product_details3!B:C,2,0)</f>
        <v>CLNO200</v>
      </c>
      <c r="E6285" t="s">
        <v>365</v>
      </c>
      <c r="F6285" t="s">
        <v>45</v>
      </c>
      <c r="G6285">
        <v>250</v>
      </c>
      <c r="H6285">
        <v>27.75</v>
      </c>
      <c r="I6285">
        <v>6937.5</v>
      </c>
      <c r="J6285">
        <v>11.25</v>
      </c>
      <c r="K6285">
        <v>2812.5</v>
      </c>
      <c r="L6285">
        <v>16.5</v>
      </c>
      <c r="M6285">
        <v>0.59459459459459463</v>
      </c>
      <c r="N6285">
        <v>4125</v>
      </c>
      <c r="O6285" t="s">
        <v>392</v>
      </c>
      <c r="P6285" t="s">
        <v>393</v>
      </c>
      <c r="Q6285" t="s">
        <v>264</v>
      </c>
      <c r="R6285" t="s">
        <v>56</v>
      </c>
      <c r="S6285" t="s">
        <v>133</v>
      </c>
      <c r="T6285" t="s">
        <v>394</v>
      </c>
      <c r="U6285" t="s">
        <v>1191</v>
      </c>
      <c r="V6285">
        <f>YEAR(sales_order1[[#This Row],[date]])</f>
        <v>2022</v>
      </c>
      <c r="W6285" t="str">
        <f>TEXT(sales_order1[[#This Row],[date]], "Mmm")</f>
        <v>Sep</v>
      </c>
      <c r="X6285">
        <f>VALUE(TEXT(sales_order1[[#This Row],[date]], "D"))</f>
        <v>13</v>
      </c>
      <c r="Y6285">
        <v>37</v>
      </c>
    </row>
    <row r="6286" spans="1:25" x14ac:dyDescent="0.25">
      <c r="A6286" s="1">
        <v>44817</v>
      </c>
      <c r="B6286">
        <v>71883</v>
      </c>
      <c r="C6286" t="s">
        <v>307</v>
      </c>
      <c r="D6286" t="str">
        <f>VLOOKUP(sales_order1[[#This Row],[itemCode]],product_details3!B:C,2,0)</f>
        <v>TNRH150</v>
      </c>
      <c r="E6286" t="s">
        <v>308</v>
      </c>
      <c r="F6286" t="s">
        <v>124</v>
      </c>
      <c r="G6286">
        <v>150</v>
      </c>
      <c r="H6286">
        <v>15.75</v>
      </c>
      <c r="I6286">
        <v>2362.5</v>
      </c>
      <c r="J6286">
        <v>4.45</v>
      </c>
      <c r="K6286">
        <v>667.5</v>
      </c>
      <c r="L6286">
        <v>11.3</v>
      </c>
      <c r="M6286">
        <v>0.71746031746031746</v>
      </c>
      <c r="N6286">
        <v>1695</v>
      </c>
      <c r="O6286" t="s">
        <v>609</v>
      </c>
      <c r="P6286" t="s">
        <v>610</v>
      </c>
      <c r="Q6286" t="s">
        <v>93</v>
      </c>
      <c r="R6286" t="s">
        <v>72</v>
      </c>
      <c r="S6286" t="s">
        <v>260</v>
      </c>
      <c r="T6286" t="s">
        <v>611</v>
      </c>
      <c r="U6286" t="s">
        <v>1190</v>
      </c>
      <c r="V6286">
        <f>YEAR(sales_order1[[#This Row],[date]])</f>
        <v>2022</v>
      </c>
      <c r="W6286" t="str">
        <f>TEXT(sales_order1[[#This Row],[date]], "Mmm")</f>
        <v>Sep</v>
      </c>
      <c r="X6286">
        <f>VALUE(TEXT(sales_order1[[#This Row],[date]], "D"))</f>
        <v>13</v>
      </c>
      <c r="Y6286">
        <v>37</v>
      </c>
    </row>
    <row r="6287" spans="1:25" x14ac:dyDescent="0.25">
      <c r="A6287" s="1">
        <v>44818</v>
      </c>
      <c r="B6287">
        <v>71884</v>
      </c>
      <c r="C6287" t="s">
        <v>194</v>
      </c>
      <c r="D6287" t="str">
        <f>VLOOKUP(sales_order1[[#This Row],[itemCode]],product_details3!B:C,2,0)</f>
        <v>CLNG150</v>
      </c>
      <c r="E6287" t="s">
        <v>195</v>
      </c>
      <c r="F6287" t="s">
        <v>45</v>
      </c>
      <c r="G6287">
        <v>250</v>
      </c>
      <c r="H6287">
        <v>12.75</v>
      </c>
      <c r="I6287">
        <v>3187.5</v>
      </c>
      <c r="J6287">
        <v>4.45</v>
      </c>
      <c r="K6287">
        <v>1112.5</v>
      </c>
      <c r="L6287">
        <v>8.3000000000000007</v>
      </c>
      <c r="M6287">
        <v>0.65098039215686276</v>
      </c>
      <c r="N6287">
        <v>2075</v>
      </c>
      <c r="O6287" t="s">
        <v>858</v>
      </c>
      <c r="P6287" t="s">
        <v>859</v>
      </c>
      <c r="Q6287" t="s">
        <v>154</v>
      </c>
      <c r="R6287" t="s">
        <v>56</v>
      </c>
      <c r="S6287" t="s">
        <v>133</v>
      </c>
      <c r="T6287" t="s">
        <v>155</v>
      </c>
      <c r="U6287" t="s">
        <v>1191</v>
      </c>
      <c r="V6287">
        <f>YEAR(sales_order1[[#This Row],[date]])</f>
        <v>2022</v>
      </c>
      <c r="W6287" t="str">
        <f>TEXT(sales_order1[[#This Row],[date]], "Mmm")</f>
        <v>Sep</v>
      </c>
      <c r="X6287">
        <f>VALUE(TEXT(sales_order1[[#This Row],[date]], "D"))</f>
        <v>14</v>
      </c>
      <c r="Y6287">
        <v>37</v>
      </c>
    </row>
    <row r="6288" spans="1:25" x14ac:dyDescent="0.25">
      <c r="A6288" s="1">
        <v>44818</v>
      </c>
      <c r="B6288">
        <v>71885</v>
      </c>
      <c r="C6288" t="s">
        <v>115</v>
      </c>
      <c r="D6288" t="str">
        <f>VLOOKUP(sales_order1[[#This Row],[itemCode]],product_details3!B:C,2,0)</f>
        <v>SCRS30100</v>
      </c>
      <c r="E6288" t="s">
        <v>116</v>
      </c>
      <c r="F6288" t="s">
        <v>61</v>
      </c>
      <c r="G6288">
        <v>200</v>
      </c>
      <c r="H6288">
        <v>32.75</v>
      </c>
      <c r="I6288">
        <v>6550</v>
      </c>
      <c r="J6288">
        <v>11.25</v>
      </c>
      <c r="K6288">
        <v>2250</v>
      </c>
      <c r="L6288">
        <v>21.5</v>
      </c>
      <c r="M6288">
        <v>0.65648854961832059</v>
      </c>
      <c r="N6288">
        <v>4300</v>
      </c>
      <c r="O6288" t="s">
        <v>750</v>
      </c>
      <c r="P6288" t="s">
        <v>751</v>
      </c>
      <c r="Q6288" t="s">
        <v>132</v>
      </c>
      <c r="R6288" t="s">
        <v>56</v>
      </c>
      <c r="S6288" t="s">
        <v>133</v>
      </c>
      <c r="T6288" t="s">
        <v>578</v>
      </c>
      <c r="U6288" t="s">
        <v>1191</v>
      </c>
      <c r="V6288">
        <f>YEAR(sales_order1[[#This Row],[date]])</f>
        <v>2022</v>
      </c>
      <c r="W6288" t="str">
        <f>TEXT(sales_order1[[#This Row],[date]], "Mmm")</f>
        <v>Sep</v>
      </c>
      <c r="X6288">
        <f>VALUE(TEXT(sales_order1[[#This Row],[date]], "D"))</f>
        <v>14</v>
      </c>
      <c r="Y6288">
        <v>37</v>
      </c>
    </row>
    <row r="6289" spans="1:25" x14ac:dyDescent="0.25">
      <c r="A6289" s="1">
        <v>44818</v>
      </c>
      <c r="B6289">
        <v>71886</v>
      </c>
      <c r="C6289" t="s">
        <v>333</v>
      </c>
      <c r="D6289" t="str">
        <f>VLOOKUP(sales_order1[[#This Row],[itemCode]],product_details3!B:C,2,0)</f>
        <v>TNRH200</v>
      </c>
      <c r="E6289" t="s">
        <v>334</v>
      </c>
      <c r="F6289" t="s">
        <v>124</v>
      </c>
      <c r="G6289">
        <v>250</v>
      </c>
      <c r="H6289">
        <v>21</v>
      </c>
      <c r="I6289">
        <v>5250</v>
      </c>
      <c r="J6289">
        <v>6.6</v>
      </c>
      <c r="K6289">
        <v>1650</v>
      </c>
      <c r="L6289">
        <v>14.4</v>
      </c>
      <c r="M6289">
        <v>0.68571428571428572</v>
      </c>
      <c r="N6289">
        <v>3600</v>
      </c>
      <c r="O6289" t="s">
        <v>392</v>
      </c>
      <c r="P6289" t="s">
        <v>393</v>
      </c>
      <c r="Q6289" t="s">
        <v>264</v>
      </c>
      <c r="R6289" t="s">
        <v>56</v>
      </c>
      <c r="S6289" t="s">
        <v>133</v>
      </c>
      <c r="T6289" t="s">
        <v>394</v>
      </c>
      <c r="U6289" t="s">
        <v>1191</v>
      </c>
      <c r="V6289">
        <f>YEAR(sales_order1[[#This Row],[date]])</f>
        <v>2022</v>
      </c>
      <c r="W6289" t="str">
        <f>TEXT(sales_order1[[#This Row],[date]], "Mmm")</f>
        <v>Sep</v>
      </c>
      <c r="X6289">
        <f>VALUE(TEXT(sales_order1[[#This Row],[date]], "D"))</f>
        <v>14</v>
      </c>
      <c r="Y6289">
        <v>37</v>
      </c>
    </row>
    <row r="6290" spans="1:25" x14ac:dyDescent="0.25">
      <c r="A6290" s="1">
        <v>44818</v>
      </c>
      <c r="B6290">
        <v>71887</v>
      </c>
      <c r="C6290" t="s">
        <v>103</v>
      </c>
      <c r="D6290" t="str">
        <f>VLOOKUP(sales_order1[[#This Row],[itemCode]],product_details3!B:C,2,0)</f>
        <v>SCRT50</v>
      </c>
      <c r="E6290" t="s">
        <v>104</v>
      </c>
      <c r="F6290" t="s">
        <v>61</v>
      </c>
      <c r="G6290">
        <v>250</v>
      </c>
      <c r="H6290">
        <v>16.95</v>
      </c>
      <c r="I6290">
        <v>4237.5</v>
      </c>
      <c r="J6290">
        <v>5.2</v>
      </c>
      <c r="K6290">
        <v>1300</v>
      </c>
      <c r="L6290">
        <v>11.75</v>
      </c>
      <c r="M6290">
        <v>0.69321533923303835</v>
      </c>
      <c r="N6290">
        <v>2937.5</v>
      </c>
      <c r="O6290" t="s">
        <v>835</v>
      </c>
      <c r="P6290" t="s">
        <v>836</v>
      </c>
      <c r="Q6290" t="s">
        <v>271</v>
      </c>
      <c r="R6290" t="s">
        <v>56</v>
      </c>
      <c r="S6290" t="s">
        <v>192</v>
      </c>
      <c r="T6290" t="s">
        <v>272</v>
      </c>
      <c r="U6290" t="s">
        <v>1191</v>
      </c>
      <c r="V6290">
        <f>YEAR(sales_order1[[#This Row],[date]])</f>
        <v>2022</v>
      </c>
      <c r="W6290" t="str">
        <f>TEXT(sales_order1[[#This Row],[date]], "Mmm")</f>
        <v>Sep</v>
      </c>
      <c r="X6290">
        <f>VALUE(TEXT(sales_order1[[#This Row],[date]], "D"))</f>
        <v>14</v>
      </c>
      <c r="Y6290">
        <v>37</v>
      </c>
    </row>
    <row r="6291" spans="1:25" x14ac:dyDescent="0.25">
      <c r="A6291" s="1">
        <v>44818</v>
      </c>
      <c r="B6291">
        <v>71888</v>
      </c>
      <c r="C6291" t="s">
        <v>194</v>
      </c>
      <c r="D6291" t="str">
        <f>VLOOKUP(sales_order1[[#This Row],[itemCode]],product_details3!B:C,2,0)</f>
        <v>CLNG150</v>
      </c>
      <c r="E6291" t="s">
        <v>195</v>
      </c>
      <c r="F6291" t="s">
        <v>45</v>
      </c>
      <c r="G6291">
        <v>250</v>
      </c>
      <c r="H6291">
        <v>12.75</v>
      </c>
      <c r="I6291">
        <v>3187.5</v>
      </c>
      <c r="J6291">
        <v>4.45</v>
      </c>
      <c r="K6291">
        <v>1112.5</v>
      </c>
      <c r="L6291">
        <v>8.3000000000000007</v>
      </c>
      <c r="M6291">
        <v>0.65098039215686276</v>
      </c>
      <c r="N6291">
        <v>2075</v>
      </c>
      <c r="O6291" t="s">
        <v>231</v>
      </c>
      <c r="P6291" t="s">
        <v>232</v>
      </c>
      <c r="Q6291" t="s">
        <v>119</v>
      </c>
      <c r="R6291" t="s">
        <v>40</v>
      </c>
      <c r="S6291" t="s">
        <v>233</v>
      </c>
      <c r="T6291" t="s">
        <v>234</v>
      </c>
      <c r="U6291" t="s">
        <v>1190</v>
      </c>
      <c r="V6291">
        <f>YEAR(sales_order1[[#This Row],[date]])</f>
        <v>2022</v>
      </c>
      <c r="W6291" t="str">
        <f>TEXT(sales_order1[[#This Row],[date]], "Mmm")</f>
        <v>Sep</v>
      </c>
      <c r="X6291">
        <f>VALUE(TEXT(sales_order1[[#This Row],[date]], "D"))</f>
        <v>14</v>
      </c>
      <c r="Y6291">
        <v>37</v>
      </c>
    </row>
    <row r="6292" spans="1:25" x14ac:dyDescent="0.25">
      <c r="A6292" s="1">
        <v>44818</v>
      </c>
      <c r="B6292">
        <v>71889</v>
      </c>
      <c r="C6292" t="s">
        <v>35</v>
      </c>
      <c r="D6292" t="str">
        <f>VLOOKUP(sales_order1[[#This Row],[itemCode]],product_details3!B:C,2,0)</f>
        <v>SRMA30</v>
      </c>
      <c r="E6292" t="s">
        <v>36</v>
      </c>
      <c r="F6292" t="s">
        <v>30</v>
      </c>
      <c r="G6292">
        <v>50</v>
      </c>
      <c r="H6292">
        <v>26.2</v>
      </c>
      <c r="I6292">
        <v>1310</v>
      </c>
      <c r="J6292">
        <v>9.4</v>
      </c>
      <c r="K6292">
        <v>470</v>
      </c>
      <c r="L6292">
        <v>16.8</v>
      </c>
      <c r="M6292">
        <v>0.6412213740458016</v>
      </c>
      <c r="N6292">
        <v>840</v>
      </c>
      <c r="O6292" t="s">
        <v>534</v>
      </c>
      <c r="P6292" t="s">
        <v>535</v>
      </c>
      <c r="Q6292" t="s">
        <v>107</v>
      </c>
      <c r="R6292" t="s">
        <v>40</v>
      </c>
      <c r="S6292" t="s">
        <v>101</v>
      </c>
      <c r="T6292" t="s">
        <v>536</v>
      </c>
      <c r="U6292" t="s">
        <v>1190</v>
      </c>
      <c r="V6292">
        <f>YEAR(sales_order1[[#This Row],[date]])</f>
        <v>2022</v>
      </c>
      <c r="W6292" t="str">
        <f>TEXT(sales_order1[[#This Row],[date]], "Mmm")</f>
        <v>Sep</v>
      </c>
      <c r="X6292">
        <f>VALUE(TEXT(sales_order1[[#This Row],[date]], "D"))</f>
        <v>14</v>
      </c>
      <c r="Y6292">
        <v>37</v>
      </c>
    </row>
    <row r="6293" spans="1:25" x14ac:dyDescent="0.25">
      <c r="A6293" s="1">
        <v>44818</v>
      </c>
      <c r="B6293">
        <v>71890</v>
      </c>
      <c r="C6293" t="s">
        <v>80</v>
      </c>
      <c r="D6293" t="str">
        <f>VLOOKUP(sales_order1[[#This Row],[itemCode]],product_details3!B:C,2,0)</f>
        <v>MSTA50</v>
      </c>
      <c r="E6293" t="s">
        <v>81</v>
      </c>
      <c r="F6293" t="s">
        <v>21</v>
      </c>
      <c r="G6293">
        <v>150</v>
      </c>
      <c r="H6293">
        <v>19.649999999999999</v>
      </c>
      <c r="I6293">
        <v>2947.5</v>
      </c>
      <c r="J6293">
        <v>6.55</v>
      </c>
      <c r="K6293">
        <v>982.5</v>
      </c>
      <c r="L6293">
        <v>13.1</v>
      </c>
      <c r="M6293">
        <v>0.66666666666666663</v>
      </c>
      <c r="N6293">
        <v>1965</v>
      </c>
      <c r="O6293" t="s">
        <v>907</v>
      </c>
      <c r="P6293" t="s">
        <v>908</v>
      </c>
      <c r="Q6293" t="s">
        <v>186</v>
      </c>
      <c r="R6293" t="s">
        <v>112</v>
      </c>
      <c r="S6293" t="s">
        <v>246</v>
      </c>
      <c r="T6293" t="s">
        <v>247</v>
      </c>
      <c r="U6293" t="s">
        <v>1189</v>
      </c>
      <c r="V6293">
        <f>YEAR(sales_order1[[#This Row],[date]])</f>
        <v>2022</v>
      </c>
      <c r="W6293" t="str">
        <f>TEXT(sales_order1[[#This Row],[date]], "Mmm")</f>
        <v>Sep</v>
      </c>
      <c r="X6293">
        <f>VALUE(TEXT(sales_order1[[#This Row],[date]], "D"))</f>
        <v>14</v>
      </c>
      <c r="Y6293">
        <v>37</v>
      </c>
    </row>
    <row r="6294" spans="1:25" x14ac:dyDescent="0.25">
      <c r="A6294" s="1">
        <v>44818</v>
      </c>
      <c r="B6294">
        <v>71891</v>
      </c>
      <c r="C6294" t="s">
        <v>128</v>
      </c>
      <c r="D6294" t="str">
        <f>VLOOKUP(sales_order1[[#This Row],[itemCode]],product_details3!B:C,2,0)</f>
        <v>SCRT100</v>
      </c>
      <c r="E6294" t="s">
        <v>129</v>
      </c>
      <c r="F6294" t="s">
        <v>61</v>
      </c>
      <c r="G6294">
        <v>300</v>
      </c>
      <c r="H6294">
        <v>28.25</v>
      </c>
      <c r="I6294">
        <v>8475</v>
      </c>
      <c r="J6294">
        <v>9</v>
      </c>
      <c r="K6294">
        <v>2700</v>
      </c>
      <c r="L6294">
        <v>19.25</v>
      </c>
      <c r="M6294">
        <v>0.68141592920353977</v>
      </c>
      <c r="N6294">
        <v>5775</v>
      </c>
      <c r="O6294" t="s">
        <v>248</v>
      </c>
      <c r="P6294" t="s">
        <v>249</v>
      </c>
      <c r="Q6294" t="s">
        <v>191</v>
      </c>
      <c r="R6294" t="s">
        <v>56</v>
      </c>
      <c r="S6294" t="s">
        <v>192</v>
      </c>
      <c r="T6294" t="s">
        <v>250</v>
      </c>
      <c r="U6294" t="s">
        <v>1191</v>
      </c>
      <c r="V6294">
        <f>YEAR(sales_order1[[#This Row],[date]])</f>
        <v>2022</v>
      </c>
      <c r="W6294" t="str">
        <f>TEXT(sales_order1[[#This Row],[date]], "Mmm")</f>
        <v>Sep</v>
      </c>
      <c r="X6294">
        <f>VALUE(TEXT(sales_order1[[#This Row],[date]], "D"))</f>
        <v>14</v>
      </c>
      <c r="Y6294">
        <v>37</v>
      </c>
    </row>
    <row r="6295" spans="1:25" x14ac:dyDescent="0.25">
      <c r="A6295" s="1">
        <v>44818</v>
      </c>
      <c r="B6295">
        <v>71892</v>
      </c>
      <c r="C6295" t="s">
        <v>135</v>
      </c>
      <c r="D6295" t="str">
        <f>VLOOKUP(sales_order1[[#This Row],[itemCode]],product_details3!B:C,2,0)</f>
        <v>MSKSH</v>
      </c>
      <c r="E6295" t="s">
        <v>136</v>
      </c>
      <c r="F6295" t="s">
        <v>137</v>
      </c>
      <c r="G6295">
        <v>150</v>
      </c>
      <c r="H6295">
        <v>18.75</v>
      </c>
      <c r="I6295">
        <v>2812.5</v>
      </c>
      <c r="J6295">
        <v>7.45</v>
      </c>
      <c r="K6295">
        <v>1117.5</v>
      </c>
      <c r="L6295">
        <v>11.3</v>
      </c>
      <c r="M6295">
        <v>0.60266666666666668</v>
      </c>
      <c r="N6295">
        <v>1695</v>
      </c>
      <c r="O6295" t="s">
        <v>556</v>
      </c>
      <c r="P6295" t="s">
        <v>557</v>
      </c>
      <c r="Q6295" t="s">
        <v>213</v>
      </c>
      <c r="R6295" t="s">
        <v>25</v>
      </c>
      <c r="S6295" t="s">
        <v>402</v>
      </c>
      <c r="T6295" t="s">
        <v>558</v>
      </c>
      <c r="U6295" t="s">
        <v>1191</v>
      </c>
      <c r="V6295">
        <f>YEAR(sales_order1[[#This Row],[date]])</f>
        <v>2022</v>
      </c>
      <c r="W6295" t="str">
        <f>TEXT(sales_order1[[#This Row],[date]], "Mmm")</f>
        <v>Sep</v>
      </c>
      <c r="X6295">
        <f>VALUE(TEXT(sales_order1[[#This Row],[date]], "D"))</f>
        <v>14</v>
      </c>
      <c r="Y6295">
        <v>37</v>
      </c>
    </row>
    <row r="6296" spans="1:25" x14ac:dyDescent="0.25">
      <c r="A6296" s="1">
        <v>44818</v>
      </c>
      <c r="B6296">
        <v>71893</v>
      </c>
      <c r="C6296" t="s">
        <v>325</v>
      </c>
      <c r="D6296" t="str">
        <f>VLOOKUP(sales_order1[[#This Row],[itemCode]],product_details3!B:C,2,0)</f>
        <v>EXFG100</v>
      </c>
      <c r="E6296" t="s">
        <v>326</v>
      </c>
      <c r="F6296" t="s">
        <v>183</v>
      </c>
      <c r="G6296">
        <v>50</v>
      </c>
      <c r="H6296">
        <v>20.75</v>
      </c>
      <c r="I6296">
        <v>1037.5</v>
      </c>
      <c r="J6296">
        <v>7.45</v>
      </c>
      <c r="K6296">
        <v>372.5</v>
      </c>
      <c r="L6296">
        <v>13.3</v>
      </c>
      <c r="M6296">
        <v>0.64096385542168677</v>
      </c>
      <c r="N6296">
        <v>665</v>
      </c>
      <c r="O6296" t="s">
        <v>676</v>
      </c>
      <c r="P6296" t="s">
        <v>677</v>
      </c>
      <c r="Q6296" t="s">
        <v>93</v>
      </c>
      <c r="R6296" t="s">
        <v>72</v>
      </c>
      <c r="S6296" t="s">
        <v>94</v>
      </c>
      <c r="T6296" t="s">
        <v>678</v>
      </c>
      <c r="U6296" t="s">
        <v>1190</v>
      </c>
      <c r="V6296">
        <f>YEAR(sales_order1[[#This Row],[date]])</f>
        <v>2022</v>
      </c>
      <c r="W6296" t="str">
        <f>TEXT(sales_order1[[#This Row],[date]], "Mmm")</f>
        <v>Sep</v>
      </c>
      <c r="X6296">
        <f>VALUE(TEXT(sales_order1[[#This Row],[date]], "D"))</f>
        <v>14</v>
      </c>
      <c r="Y6296">
        <v>37</v>
      </c>
    </row>
    <row r="6297" spans="1:25" x14ac:dyDescent="0.25">
      <c r="A6297" s="1">
        <v>44819</v>
      </c>
      <c r="B6297">
        <v>71894</v>
      </c>
      <c r="C6297" t="s">
        <v>135</v>
      </c>
      <c r="D6297" t="str">
        <f>VLOOKUP(sales_order1[[#This Row],[itemCode]],product_details3!B:C,2,0)</f>
        <v>MSKSH</v>
      </c>
      <c r="E6297" t="s">
        <v>136</v>
      </c>
      <c r="F6297" t="s">
        <v>137</v>
      </c>
      <c r="G6297">
        <v>300</v>
      </c>
      <c r="H6297">
        <v>18.75</v>
      </c>
      <c r="I6297">
        <v>5625</v>
      </c>
      <c r="J6297">
        <v>7.45</v>
      </c>
      <c r="K6297">
        <v>2235</v>
      </c>
      <c r="L6297">
        <v>11.3</v>
      </c>
      <c r="M6297">
        <v>0.60266666666666668</v>
      </c>
      <c r="N6297">
        <v>3390</v>
      </c>
      <c r="O6297" t="s">
        <v>830</v>
      </c>
      <c r="P6297" t="s">
        <v>831</v>
      </c>
      <c r="Q6297" t="s">
        <v>160</v>
      </c>
      <c r="R6297" t="s">
        <v>112</v>
      </c>
      <c r="S6297" t="s">
        <v>297</v>
      </c>
      <c r="T6297" t="s">
        <v>298</v>
      </c>
      <c r="U6297" t="s">
        <v>1189</v>
      </c>
      <c r="V6297">
        <f>YEAR(sales_order1[[#This Row],[date]])</f>
        <v>2022</v>
      </c>
      <c r="W6297" t="str">
        <f>TEXT(sales_order1[[#This Row],[date]], "Mmm")</f>
        <v>Sep</v>
      </c>
      <c r="X6297">
        <f>VALUE(TEXT(sales_order1[[#This Row],[date]], "D"))</f>
        <v>15</v>
      </c>
      <c r="Y6297">
        <v>37</v>
      </c>
    </row>
    <row r="6298" spans="1:25" x14ac:dyDescent="0.25">
      <c r="A6298" s="1">
        <v>44819</v>
      </c>
      <c r="B6298">
        <v>71895</v>
      </c>
      <c r="C6298" t="s">
        <v>135</v>
      </c>
      <c r="D6298" t="str">
        <f>VLOOKUP(sales_order1[[#This Row],[itemCode]],product_details3!B:C,2,0)</f>
        <v>MSKSH</v>
      </c>
      <c r="E6298" t="s">
        <v>136</v>
      </c>
      <c r="F6298" t="s">
        <v>137</v>
      </c>
      <c r="G6298">
        <v>50</v>
      </c>
      <c r="H6298">
        <v>18.75</v>
      </c>
      <c r="I6298">
        <v>937.5</v>
      </c>
      <c r="J6298">
        <v>7.45</v>
      </c>
      <c r="K6298">
        <v>372.5</v>
      </c>
      <c r="L6298">
        <v>11.3</v>
      </c>
      <c r="M6298">
        <v>0.60266666666666668</v>
      </c>
      <c r="N6298">
        <v>565</v>
      </c>
      <c r="O6298" t="s">
        <v>911</v>
      </c>
      <c r="P6298" t="s">
        <v>912</v>
      </c>
      <c r="Q6298" t="s">
        <v>39</v>
      </c>
      <c r="R6298" t="s">
        <v>40</v>
      </c>
      <c r="S6298" t="s">
        <v>41</v>
      </c>
      <c r="T6298" t="s">
        <v>278</v>
      </c>
      <c r="U6298" t="s">
        <v>1188</v>
      </c>
      <c r="V6298">
        <f>YEAR(sales_order1[[#This Row],[date]])</f>
        <v>2022</v>
      </c>
      <c r="W6298" t="str">
        <f>TEXT(sales_order1[[#This Row],[date]], "Mmm")</f>
        <v>Sep</v>
      </c>
      <c r="X6298">
        <f>VALUE(TEXT(sales_order1[[#This Row],[date]], "D"))</f>
        <v>15</v>
      </c>
      <c r="Y6298">
        <v>37</v>
      </c>
    </row>
    <row r="6299" spans="1:25" x14ac:dyDescent="0.25">
      <c r="A6299" s="1">
        <v>44819</v>
      </c>
      <c r="B6299">
        <v>71896</v>
      </c>
      <c r="C6299" t="s">
        <v>325</v>
      </c>
      <c r="D6299" t="str">
        <f>VLOOKUP(sales_order1[[#This Row],[itemCode]],product_details3!B:C,2,0)</f>
        <v>EXFG100</v>
      </c>
      <c r="E6299" t="s">
        <v>326</v>
      </c>
      <c r="F6299" t="s">
        <v>183</v>
      </c>
      <c r="G6299">
        <v>50</v>
      </c>
      <c r="H6299">
        <v>20.75</v>
      </c>
      <c r="I6299">
        <v>1037.5</v>
      </c>
      <c r="J6299">
        <v>7.45</v>
      </c>
      <c r="K6299">
        <v>372.5</v>
      </c>
      <c r="L6299">
        <v>13.3</v>
      </c>
      <c r="M6299">
        <v>0.64096385542168677</v>
      </c>
      <c r="N6299">
        <v>665</v>
      </c>
      <c r="O6299" t="s">
        <v>75</v>
      </c>
      <c r="P6299" t="s">
        <v>76</v>
      </c>
      <c r="Q6299" t="s">
        <v>77</v>
      </c>
      <c r="R6299" t="s">
        <v>72</v>
      </c>
      <c r="S6299" t="s">
        <v>78</v>
      </c>
      <c r="T6299" t="s">
        <v>79</v>
      </c>
      <c r="U6299" t="s">
        <v>1190</v>
      </c>
      <c r="V6299">
        <f>YEAR(sales_order1[[#This Row],[date]])</f>
        <v>2022</v>
      </c>
      <c r="W6299" t="str">
        <f>TEXT(sales_order1[[#This Row],[date]], "Mmm")</f>
        <v>Sep</v>
      </c>
      <c r="X6299">
        <f>VALUE(TEXT(sales_order1[[#This Row],[date]], "D"))</f>
        <v>15</v>
      </c>
      <c r="Y6299">
        <v>37</v>
      </c>
    </row>
    <row r="6300" spans="1:25" x14ac:dyDescent="0.25">
      <c r="A6300" s="1">
        <v>44819</v>
      </c>
      <c r="B6300">
        <v>71897</v>
      </c>
      <c r="C6300" t="s">
        <v>390</v>
      </c>
      <c r="D6300" t="str">
        <f>VLOOKUP(sales_order1[[#This Row],[itemCode]],product_details3!B:C,2,0)</f>
        <v>MKRO150</v>
      </c>
      <c r="E6300" t="s">
        <v>391</v>
      </c>
      <c r="F6300" t="s">
        <v>151</v>
      </c>
      <c r="G6300">
        <v>200</v>
      </c>
      <c r="H6300">
        <v>11.95</v>
      </c>
      <c r="I6300">
        <v>2390</v>
      </c>
      <c r="J6300">
        <v>5.2</v>
      </c>
      <c r="K6300">
        <v>1040</v>
      </c>
      <c r="L6300">
        <v>6.75</v>
      </c>
      <c r="M6300">
        <v>0.56485355648535562</v>
      </c>
      <c r="N6300">
        <v>1350</v>
      </c>
      <c r="O6300" t="s">
        <v>727</v>
      </c>
      <c r="P6300" t="s">
        <v>728</v>
      </c>
      <c r="Q6300" t="s">
        <v>93</v>
      </c>
      <c r="R6300" t="s">
        <v>72</v>
      </c>
      <c r="S6300" t="s">
        <v>260</v>
      </c>
      <c r="T6300" t="s">
        <v>611</v>
      </c>
      <c r="U6300" t="s">
        <v>1190</v>
      </c>
      <c r="V6300">
        <f>YEAR(sales_order1[[#This Row],[date]])</f>
        <v>2022</v>
      </c>
      <c r="W6300" t="str">
        <f>TEXT(sales_order1[[#This Row],[date]], "Mmm")</f>
        <v>Sep</v>
      </c>
      <c r="X6300">
        <f>VALUE(TEXT(sales_order1[[#This Row],[date]], "D"))</f>
        <v>15</v>
      </c>
      <c r="Y6300">
        <v>37</v>
      </c>
    </row>
    <row r="6301" spans="1:25" x14ac:dyDescent="0.25">
      <c r="A6301" s="1">
        <v>44819</v>
      </c>
      <c r="B6301">
        <v>71898</v>
      </c>
      <c r="C6301" t="s">
        <v>28</v>
      </c>
      <c r="D6301" t="str">
        <f>VLOOKUP(sales_order1[[#This Row],[itemCode]],product_details3!B:C,2,0)</f>
        <v>SRMC30</v>
      </c>
      <c r="E6301" t="s">
        <v>29</v>
      </c>
      <c r="F6301" t="s">
        <v>30</v>
      </c>
      <c r="G6301">
        <v>300</v>
      </c>
      <c r="H6301">
        <v>22.6</v>
      </c>
      <c r="I6301">
        <v>6780</v>
      </c>
      <c r="J6301">
        <v>7.6</v>
      </c>
      <c r="K6301">
        <v>2280</v>
      </c>
      <c r="L6301">
        <v>15</v>
      </c>
      <c r="M6301">
        <v>0.66371681415929207</v>
      </c>
      <c r="N6301">
        <v>4500</v>
      </c>
      <c r="O6301" t="s">
        <v>694</v>
      </c>
      <c r="P6301" t="s">
        <v>695</v>
      </c>
      <c r="Q6301" t="s">
        <v>213</v>
      </c>
      <c r="R6301" t="s">
        <v>25</v>
      </c>
      <c r="S6301" t="s">
        <v>214</v>
      </c>
      <c r="T6301" t="s">
        <v>696</v>
      </c>
      <c r="U6301" t="s">
        <v>1191</v>
      </c>
      <c r="V6301">
        <f>YEAR(sales_order1[[#This Row],[date]])</f>
        <v>2022</v>
      </c>
      <c r="W6301" t="str">
        <f>TEXT(sales_order1[[#This Row],[date]], "Mmm")</f>
        <v>Sep</v>
      </c>
      <c r="X6301">
        <f>VALUE(TEXT(sales_order1[[#This Row],[date]], "D"))</f>
        <v>15</v>
      </c>
      <c r="Y6301">
        <v>37</v>
      </c>
    </row>
    <row r="6302" spans="1:25" x14ac:dyDescent="0.25">
      <c r="A6302" s="1">
        <v>44819</v>
      </c>
      <c r="B6302">
        <v>71899</v>
      </c>
      <c r="C6302" t="s">
        <v>86</v>
      </c>
      <c r="D6302" t="str">
        <f>VLOOKUP(sales_order1[[#This Row],[itemCode]],product_details3!B:C,2,0)</f>
        <v>SRMH30</v>
      </c>
      <c r="E6302" t="s">
        <v>87</v>
      </c>
      <c r="F6302" t="s">
        <v>30</v>
      </c>
      <c r="G6302">
        <v>250</v>
      </c>
      <c r="H6302">
        <v>21</v>
      </c>
      <c r="I6302">
        <v>5250</v>
      </c>
      <c r="J6302">
        <v>6.6</v>
      </c>
      <c r="K6302">
        <v>1650</v>
      </c>
      <c r="L6302">
        <v>14.4</v>
      </c>
      <c r="M6302">
        <v>0.68571428571428572</v>
      </c>
      <c r="N6302">
        <v>3600</v>
      </c>
      <c r="O6302" t="s">
        <v>643</v>
      </c>
      <c r="P6302" t="s">
        <v>644</v>
      </c>
      <c r="Q6302" t="s">
        <v>107</v>
      </c>
      <c r="R6302" t="s">
        <v>40</v>
      </c>
      <c r="S6302" t="s">
        <v>101</v>
      </c>
      <c r="T6302" t="s">
        <v>645</v>
      </c>
      <c r="U6302" t="s">
        <v>1190</v>
      </c>
      <c r="V6302">
        <f>YEAR(sales_order1[[#This Row],[date]])</f>
        <v>2022</v>
      </c>
      <c r="W6302" t="str">
        <f>TEXT(sales_order1[[#This Row],[date]], "Mmm")</f>
        <v>Sep</v>
      </c>
      <c r="X6302">
        <f>VALUE(TEXT(sales_order1[[#This Row],[date]], "D"))</f>
        <v>15</v>
      </c>
      <c r="Y6302">
        <v>37</v>
      </c>
    </row>
    <row r="6303" spans="1:25" x14ac:dyDescent="0.25">
      <c r="A6303" s="1">
        <v>44819</v>
      </c>
      <c r="B6303">
        <v>71900</v>
      </c>
      <c r="C6303" t="s">
        <v>209</v>
      </c>
      <c r="D6303" t="str">
        <f>VLOOKUP(sales_order1[[#This Row],[itemCode]],product_details3!B:C,2,0)</f>
        <v>CLNG50</v>
      </c>
      <c r="E6303" t="s">
        <v>210</v>
      </c>
      <c r="F6303" t="s">
        <v>45</v>
      </c>
      <c r="G6303">
        <v>250</v>
      </c>
      <c r="H6303">
        <v>6.5</v>
      </c>
      <c r="I6303">
        <v>1625</v>
      </c>
      <c r="J6303">
        <v>2.2999999999999998</v>
      </c>
      <c r="K6303">
        <v>575</v>
      </c>
      <c r="L6303">
        <v>4.2</v>
      </c>
      <c r="M6303">
        <v>0.64615384615384619</v>
      </c>
      <c r="N6303">
        <v>1050</v>
      </c>
      <c r="O6303" t="s">
        <v>478</v>
      </c>
      <c r="P6303" t="s">
        <v>479</v>
      </c>
      <c r="Q6303" t="s">
        <v>186</v>
      </c>
      <c r="R6303" t="s">
        <v>112</v>
      </c>
      <c r="S6303" t="s">
        <v>246</v>
      </c>
      <c r="T6303" t="s">
        <v>480</v>
      </c>
      <c r="U6303" t="s">
        <v>1189</v>
      </c>
      <c r="V6303">
        <f>YEAR(sales_order1[[#This Row],[date]])</f>
        <v>2022</v>
      </c>
      <c r="W6303" t="str">
        <f>TEXT(sales_order1[[#This Row],[date]], "Mmm")</f>
        <v>Sep</v>
      </c>
      <c r="X6303">
        <f>VALUE(TEXT(sales_order1[[#This Row],[date]], "D"))</f>
        <v>15</v>
      </c>
      <c r="Y6303">
        <v>37</v>
      </c>
    </row>
    <row r="6304" spans="1:25" x14ac:dyDescent="0.25">
      <c r="A6304" s="1">
        <v>44819</v>
      </c>
      <c r="B6304">
        <v>71901</v>
      </c>
      <c r="C6304" t="s">
        <v>28</v>
      </c>
      <c r="D6304" t="str">
        <f>VLOOKUP(sales_order1[[#This Row],[itemCode]],product_details3!B:C,2,0)</f>
        <v>SRMC30</v>
      </c>
      <c r="E6304" t="s">
        <v>29</v>
      </c>
      <c r="F6304" t="s">
        <v>30</v>
      </c>
      <c r="G6304">
        <v>150</v>
      </c>
      <c r="H6304">
        <v>22.6</v>
      </c>
      <c r="I6304">
        <v>3390</v>
      </c>
      <c r="J6304">
        <v>7.6</v>
      </c>
      <c r="K6304">
        <v>1140</v>
      </c>
      <c r="L6304">
        <v>15</v>
      </c>
      <c r="M6304">
        <v>0.66371681415929207</v>
      </c>
      <c r="N6304">
        <v>2250</v>
      </c>
      <c r="O6304" t="s">
        <v>567</v>
      </c>
      <c r="P6304" t="s">
        <v>568</v>
      </c>
      <c r="Q6304" t="s">
        <v>271</v>
      </c>
      <c r="R6304" t="s">
        <v>56</v>
      </c>
      <c r="S6304" t="s">
        <v>192</v>
      </c>
      <c r="T6304" t="s">
        <v>569</v>
      </c>
      <c r="U6304" t="s">
        <v>1191</v>
      </c>
      <c r="V6304">
        <f>YEAR(sales_order1[[#This Row],[date]])</f>
        <v>2022</v>
      </c>
      <c r="W6304" t="str">
        <f>TEXT(sales_order1[[#This Row],[date]], "Mmm")</f>
        <v>Sep</v>
      </c>
      <c r="X6304">
        <f>VALUE(TEXT(sales_order1[[#This Row],[date]], "D"))</f>
        <v>15</v>
      </c>
      <c r="Y6304">
        <v>37</v>
      </c>
    </row>
    <row r="6305" spans="1:25" x14ac:dyDescent="0.25">
      <c r="A6305" s="1">
        <v>44819</v>
      </c>
      <c r="B6305">
        <v>71902</v>
      </c>
      <c r="C6305" t="s">
        <v>358</v>
      </c>
      <c r="D6305" t="str">
        <f>VLOOKUP(sales_order1[[#This Row],[itemCode]],product_details3!B:C,2,0)</f>
        <v>SCR50+30</v>
      </c>
      <c r="E6305" t="s">
        <v>359</v>
      </c>
      <c r="F6305" t="s">
        <v>61</v>
      </c>
      <c r="G6305">
        <v>100</v>
      </c>
      <c r="H6305">
        <v>10.5</v>
      </c>
      <c r="I6305">
        <v>1050</v>
      </c>
      <c r="J6305">
        <v>3.3</v>
      </c>
      <c r="K6305">
        <v>330</v>
      </c>
      <c r="L6305">
        <v>7.2</v>
      </c>
      <c r="M6305">
        <v>0.68571428571428572</v>
      </c>
      <c r="N6305">
        <v>720</v>
      </c>
      <c r="O6305" t="s">
        <v>398</v>
      </c>
      <c r="P6305" t="s">
        <v>399</v>
      </c>
      <c r="Q6305" t="s">
        <v>100</v>
      </c>
      <c r="R6305" t="s">
        <v>40</v>
      </c>
      <c r="S6305" t="s">
        <v>101</v>
      </c>
      <c r="T6305" t="s">
        <v>102</v>
      </c>
      <c r="U6305" t="s">
        <v>1190</v>
      </c>
      <c r="V6305">
        <f>YEAR(sales_order1[[#This Row],[date]])</f>
        <v>2022</v>
      </c>
      <c r="W6305" t="str">
        <f>TEXT(sales_order1[[#This Row],[date]], "Mmm")</f>
        <v>Sep</v>
      </c>
      <c r="X6305">
        <f>VALUE(TEXT(sales_order1[[#This Row],[date]], "D"))</f>
        <v>15</v>
      </c>
      <c r="Y6305">
        <v>37</v>
      </c>
    </row>
    <row r="6306" spans="1:25" x14ac:dyDescent="0.25">
      <c r="A6306" s="1">
        <v>44819</v>
      </c>
      <c r="B6306">
        <v>71903</v>
      </c>
      <c r="C6306" t="s">
        <v>311</v>
      </c>
      <c r="D6306" t="str">
        <f>VLOOKUP(sales_order1[[#This Row],[itemCode]],product_details3!B:C,2,0)</f>
        <v>MSTH30</v>
      </c>
      <c r="E6306" t="s">
        <v>312</v>
      </c>
      <c r="F6306" t="s">
        <v>21</v>
      </c>
      <c r="G6306">
        <v>50</v>
      </c>
      <c r="H6306">
        <v>8.5</v>
      </c>
      <c r="I6306">
        <v>425</v>
      </c>
      <c r="J6306">
        <v>3.3</v>
      </c>
      <c r="K6306">
        <v>165</v>
      </c>
      <c r="L6306">
        <v>5.2</v>
      </c>
      <c r="M6306">
        <v>0.61176470588235299</v>
      </c>
      <c r="N6306">
        <v>260</v>
      </c>
      <c r="O6306" t="s">
        <v>839</v>
      </c>
      <c r="P6306" t="s">
        <v>840</v>
      </c>
      <c r="Q6306" t="s">
        <v>213</v>
      </c>
      <c r="R6306" t="s">
        <v>25</v>
      </c>
      <c r="S6306" t="s">
        <v>214</v>
      </c>
      <c r="T6306" t="s">
        <v>696</v>
      </c>
      <c r="U6306" t="s">
        <v>1191</v>
      </c>
      <c r="V6306">
        <f>YEAR(sales_order1[[#This Row],[date]])</f>
        <v>2022</v>
      </c>
      <c r="W6306" t="str">
        <f>TEXT(sales_order1[[#This Row],[date]], "Mmm")</f>
        <v>Sep</v>
      </c>
      <c r="X6306">
        <f>VALUE(TEXT(sales_order1[[#This Row],[date]], "D"))</f>
        <v>15</v>
      </c>
      <c r="Y6306">
        <v>37</v>
      </c>
    </row>
    <row r="6307" spans="1:25" x14ac:dyDescent="0.25">
      <c r="A6307" s="1">
        <v>44819</v>
      </c>
      <c r="B6307">
        <v>71904</v>
      </c>
      <c r="C6307" t="s">
        <v>320</v>
      </c>
      <c r="D6307" t="str">
        <f>VLOOKUP(sales_order1[[#This Row],[itemCode]],product_details3!B:C,2,0)</f>
        <v>SCR50+100</v>
      </c>
      <c r="E6307" t="s">
        <v>321</v>
      </c>
      <c r="F6307" t="s">
        <v>61</v>
      </c>
      <c r="G6307">
        <v>150</v>
      </c>
      <c r="H6307">
        <v>26.25</v>
      </c>
      <c r="I6307">
        <v>3937.5</v>
      </c>
      <c r="J6307">
        <v>7.75</v>
      </c>
      <c r="K6307">
        <v>1162.5</v>
      </c>
      <c r="L6307">
        <v>18.5</v>
      </c>
      <c r="M6307">
        <v>0.70476190476190481</v>
      </c>
      <c r="N6307">
        <v>2775</v>
      </c>
      <c r="O6307" t="s">
        <v>376</v>
      </c>
      <c r="P6307" t="s">
        <v>377</v>
      </c>
      <c r="Q6307" t="s">
        <v>378</v>
      </c>
      <c r="R6307" t="s">
        <v>72</v>
      </c>
      <c r="S6307" t="s">
        <v>379</v>
      </c>
      <c r="T6307" t="s">
        <v>380</v>
      </c>
      <c r="U6307" t="s">
        <v>1188</v>
      </c>
      <c r="V6307">
        <f>YEAR(sales_order1[[#This Row],[date]])</f>
        <v>2022</v>
      </c>
      <c r="W6307" t="str">
        <f>TEXT(sales_order1[[#This Row],[date]], "Mmm")</f>
        <v>Sep</v>
      </c>
      <c r="X6307">
        <f>VALUE(TEXT(sales_order1[[#This Row],[date]], "D"))</f>
        <v>15</v>
      </c>
      <c r="Y6307">
        <v>37</v>
      </c>
    </row>
    <row r="6308" spans="1:25" x14ac:dyDescent="0.25">
      <c r="A6308" s="1">
        <v>44819</v>
      </c>
      <c r="B6308">
        <v>71905</v>
      </c>
      <c r="C6308" t="s">
        <v>335</v>
      </c>
      <c r="D6308" t="str">
        <f>VLOOKUP(sales_order1[[#This Row],[itemCode]],product_details3!B:C,2,0)</f>
        <v>CLNF50</v>
      </c>
      <c r="E6308" t="s">
        <v>336</v>
      </c>
      <c r="F6308" t="s">
        <v>45</v>
      </c>
      <c r="G6308">
        <v>100</v>
      </c>
      <c r="H6308">
        <v>7.3</v>
      </c>
      <c r="I6308">
        <v>730</v>
      </c>
      <c r="J6308">
        <v>2.8</v>
      </c>
      <c r="K6308">
        <v>280</v>
      </c>
      <c r="L6308">
        <v>4.5</v>
      </c>
      <c r="M6308">
        <v>0.61643835616438358</v>
      </c>
      <c r="N6308">
        <v>450</v>
      </c>
      <c r="O6308" t="s">
        <v>594</v>
      </c>
      <c r="P6308" t="s">
        <v>595</v>
      </c>
      <c r="Q6308" t="s">
        <v>264</v>
      </c>
      <c r="R6308" t="s">
        <v>56</v>
      </c>
      <c r="S6308" t="s">
        <v>133</v>
      </c>
      <c r="T6308" t="s">
        <v>596</v>
      </c>
      <c r="U6308" t="s">
        <v>1191</v>
      </c>
      <c r="V6308">
        <f>YEAR(sales_order1[[#This Row],[date]])</f>
        <v>2022</v>
      </c>
      <c r="W6308" t="str">
        <f>TEXT(sales_order1[[#This Row],[date]], "Mmm")</f>
        <v>Sep</v>
      </c>
      <c r="X6308">
        <f>VALUE(TEXT(sales_order1[[#This Row],[date]], "D"))</f>
        <v>15</v>
      </c>
      <c r="Y6308">
        <v>37</v>
      </c>
    </row>
    <row r="6309" spans="1:25" x14ac:dyDescent="0.25">
      <c r="A6309" s="1">
        <v>44820</v>
      </c>
      <c r="B6309">
        <v>71906</v>
      </c>
      <c r="C6309" t="s">
        <v>333</v>
      </c>
      <c r="D6309" t="str">
        <f>VLOOKUP(sales_order1[[#This Row],[itemCode]],product_details3!B:C,2,0)</f>
        <v>TNRH200</v>
      </c>
      <c r="E6309" t="s">
        <v>334</v>
      </c>
      <c r="F6309" t="s">
        <v>124</v>
      </c>
      <c r="G6309">
        <v>250</v>
      </c>
      <c r="H6309">
        <v>21</v>
      </c>
      <c r="I6309">
        <v>5250</v>
      </c>
      <c r="J6309">
        <v>6.6</v>
      </c>
      <c r="K6309">
        <v>1650</v>
      </c>
      <c r="L6309">
        <v>14.4</v>
      </c>
      <c r="M6309">
        <v>0.68571428571428572</v>
      </c>
      <c r="N6309">
        <v>3600</v>
      </c>
      <c r="O6309" t="s">
        <v>761</v>
      </c>
      <c r="P6309" t="s">
        <v>762</v>
      </c>
      <c r="Q6309" t="s">
        <v>24</v>
      </c>
      <c r="R6309" t="s">
        <v>25</v>
      </c>
      <c r="S6309" t="s">
        <v>33</v>
      </c>
      <c r="T6309" t="s">
        <v>705</v>
      </c>
      <c r="U6309" t="s">
        <v>1191</v>
      </c>
      <c r="V6309">
        <f>YEAR(sales_order1[[#This Row],[date]])</f>
        <v>2022</v>
      </c>
      <c r="W6309" t="str">
        <f>TEXT(sales_order1[[#This Row],[date]], "Mmm")</f>
        <v>Sep</v>
      </c>
      <c r="X6309">
        <f>VALUE(TEXT(sales_order1[[#This Row],[date]], "D"))</f>
        <v>16</v>
      </c>
      <c r="Y6309">
        <v>37</v>
      </c>
    </row>
    <row r="6310" spans="1:25" x14ac:dyDescent="0.25">
      <c r="A6310" s="1">
        <v>44820</v>
      </c>
      <c r="B6310">
        <v>71907</v>
      </c>
      <c r="C6310" t="s">
        <v>103</v>
      </c>
      <c r="D6310" t="str">
        <f>VLOOKUP(sales_order1[[#This Row],[itemCode]],product_details3!B:C,2,0)</f>
        <v>SCRT50</v>
      </c>
      <c r="E6310" t="s">
        <v>104</v>
      </c>
      <c r="F6310" t="s">
        <v>61</v>
      </c>
      <c r="G6310">
        <v>150</v>
      </c>
      <c r="H6310">
        <v>16.95</v>
      </c>
      <c r="I6310">
        <v>2542.5</v>
      </c>
      <c r="J6310">
        <v>5.2</v>
      </c>
      <c r="K6310">
        <v>780</v>
      </c>
      <c r="L6310">
        <v>11.75</v>
      </c>
      <c r="M6310">
        <v>0.69321533923303835</v>
      </c>
      <c r="N6310">
        <v>1762.5</v>
      </c>
      <c r="O6310" t="s">
        <v>636</v>
      </c>
      <c r="P6310" t="s">
        <v>637</v>
      </c>
      <c r="Q6310" t="s">
        <v>378</v>
      </c>
      <c r="R6310" t="s">
        <v>72</v>
      </c>
      <c r="S6310" t="s">
        <v>638</v>
      </c>
      <c r="T6310" t="s">
        <v>639</v>
      </c>
      <c r="U6310" t="s">
        <v>1188</v>
      </c>
      <c r="V6310">
        <f>YEAR(sales_order1[[#This Row],[date]])</f>
        <v>2022</v>
      </c>
      <c r="W6310" t="str">
        <f>TEXT(sales_order1[[#This Row],[date]], "Mmm")</f>
        <v>Sep</v>
      </c>
      <c r="X6310">
        <f>VALUE(TEXT(sales_order1[[#This Row],[date]], "D"))</f>
        <v>16</v>
      </c>
      <c r="Y6310">
        <v>37</v>
      </c>
    </row>
    <row r="6311" spans="1:25" x14ac:dyDescent="0.25">
      <c r="A6311" s="1">
        <v>44820</v>
      </c>
      <c r="B6311">
        <v>71908</v>
      </c>
      <c r="C6311" t="s">
        <v>142</v>
      </c>
      <c r="D6311" t="str">
        <f>VLOOKUP(sales_order1[[#This Row],[itemCode]],product_details3!B:C,2,0)</f>
        <v>SRMC50</v>
      </c>
      <c r="E6311" t="s">
        <v>143</v>
      </c>
      <c r="F6311" t="s">
        <v>30</v>
      </c>
      <c r="G6311">
        <v>100</v>
      </c>
      <c r="H6311">
        <v>33.25</v>
      </c>
      <c r="I6311">
        <v>3325</v>
      </c>
      <c r="J6311">
        <v>12</v>
      </c>
      <c r="K6311">
        <v>1200</v>
      </c>
      <c r="L6311">
        <v>21.25</v>
      </c>
      <c r="M6311">
        <v>0.63909774436090228</v>
      </c>
      <c r="N6311">
        <v>2125</v>
      </c>
      <c r="O6311" t="s">
        <v>167</v>
      </c>
      <c r="P6311" t="s">
        <v>168</v>
      </c>
      <c r="Q6311" t="s">
        <v>100</v>
      </c>
      <c r="R6311" t="s">
        <v>40</v>
      </c>
      <c r="S6311" t="s">
        <v>101</v>
      </c>
      <c r="T6311" t="s">
        <v>169</v>
      </c>
      <c r="U6311" t="s">
        <v>1190</v>
      </c>
      <c r="V6311">
        <f>YEAR(sales_order1[[#This Row],[date]])</f>
        <v>2022</v>
      </c>
      <c r="W6311" t="str">
        <f>TEXT(sales_order1[[#This Row],[date]], "Mmm")</f>
        <v>Sep</v>
      </c>
      <c r="X6311">
        <f>VALUE(TEXT(sales_order1[[#This Row],[date]], "D"))</f>
        <v>16</v>
      </c>
      <c r="Y6311">
        <v>37</v>
      </c>
    </row>
    <row r="6312" spans="1:25" x14ac:dyDescent="0.25">
      <c r="A6312" s="1">
        <v>44820</v>
      </c>
      <c r="B6312">
        <v>71909</v>
      </c>
      <c r="C6312" t="s">
        <v>86</v>
      </c>
      <c r="D6312" t="str">
        <f>VLOOKUP(sales_order1[[#This Row],[itemCode]],product_details3!B:C,2,0)</f>
        <v>SRMH30</v>
      </c>
      <c r="E6312" t="s">
        <v>87</v>
      </c>
      <c r="F6312" t="s">
        <v>30</v>
      </c>
      <c r="G6312">
        <v>150</v>
      </c>
      <c r="H6312">
        <v>21</v>
      </c>
      <c r="I6312">
        <v>3150</v>
      </c>
      <c r="J6312">
        <v>6.6</v>
      </c>
      <c r="K6312">
        <v>990</v>
      </c>
      <c r="L6312">
        <v>14.4</v>
      </c>
      <c r="M6312">
        <v>0.68571428571428572</v>
      </c>
      <c r="N6312">
        <v>2160</v>
      </c>
      <c r="O6312" t="s">
        <v>53</v>
      </c>
      <c r="P6312" t="s">
        <v>54</v>
      </c>
      <c r="Q6312" t="s">
        <v>55</v>
      </c>
      <c r="R6312" t="s">
        <v>56</v>
      </c>
      <c r="S6312" t="s">
        <v>57</v>
      </c>
      <c r="T6312" t="s">
        <v>58</v>
      </c>
      <c r="U6312" t="s">
        <v>1191</v>
      </c>
      <c r="V6312">
        <f>YEAR(sales_order1[[#This Row],[date]])</f>
        <v>2022</v>
      </c>
      <c r="W6312" t="str">
        <f>TEXT(sales_order1[[#This Row],[date]], "Mmm")</f>
        <v>Sep</v>
      </c>
      <c r="X6312">
        <f>VALUE(TEXT(sales_order1[[#This Row],[date]], "D"))</f>
        <v>16</v>
      </c>
      <c r="Y6312">
        <v>37</v>
      </c>
    </row>
    <row r="6313" spans="1:25" x14ac:dyDescent="0.25">
      <c r="A6313" s="1">
        <v>44820</v>
      </c>
      <c r="B6313">
        <v>71910</v>
      </c>
      <c r="C6313" t="s">
        <v>51</v>
      </c>
      <c r="D6313" t="str">
        <f>VLOOKUP(sales_order1[[#This Row],[itemCode]],product_details3!B:C,2,0)</f>
        <v>MSTH50</v>
      </c>
      <c r="E6313" t="s">
        <v>52</v>
      </c>
      <c r="F6313" t="s">
        <v>21</v>
      </c>
      <c r="G6313">
        <v>150</v>
      </c>
      <c r="H6313">
        <v>15.75</v>
      </c>
      <c r="I6313">
        <v>2362.5</v>
      </c>
      <c r="J6313">
        <v>4.45</v>
      </c>
      <c r="K6313">
        <v>667.5</v>
      </c>
      <c r="L6313">
        <v>11.3</v>
      </c>
      <c r="M6313">
        <v>0.71746031746031746</v>
      </c>
      <c r="N6313">
        <v>1695</v>
      </c>
      <c r="O6313" t="s">
        <v>817</v>
      </c>
      <c r="P6313" t="s">
        <v>818</v>
      </c>
      <c r="Q6313" t="s">
        <v>213</v>
      </c>
      <c r="R6313" t="s">
        <v>25</v>
      </c>
      <c r="S6313" t="s">
        <v>402</v>
      </c>
      <c r="T6313" t="s">
        <v>819</v>
      </c>
      <c r="U6313" t="s">
        <v>1191</v>
      </c>
      <c r="V6313">
        <f>YEAR(sales_order1[[#This Row],[date]])</f>
        <v>2022</v>
      </c>
      <c r="W6313" t="str">
        <f>TEXT(sales_order1[[#This Row],[date]], "Mmm")</f>
        <v>Sep</v>
      </c>
      <c r="X6313">
        <f>VALUE(TEXT(sales_order1[[#This Row],[date]], "D"))</f>
        <v>16</v>
      </c>
      <c r="Y6313">
        <v>37</v>
      </c>
    </row>
    <row r="6314" spans="1:25" x14ac:dyDescent="0.25">
      <c r="A6314" s="1">
        <v>44820</v>
      </c>
      <c r="B6314">
        <v>71911</v>
      </c>
      <c r="C6314" t="s">
        <v>364</v>
      </c>
      <c r="D6314" t="str">
        <f>VLOOKUP(sales_order1[[#This Row],[itemCode]],product_details3!B:C,2,0)</f>
        <v>CLNO200</v>
      </c>
      <c r="E6314" t="s">
        <v>365</v>
      </c>
      <c r="F6314" t="s">
        <v>45</v>
      </c>
      <c r="G6314">
        <v>250</v>
      </c>
      <c r="H6314">
        <v>27.75</v>
      </c>
      <c r="I6314">
        <v>6937.5</v>
      </c>
      <c r="J6314">
        <v>11.25</v>
      </c>
      <c r="K6314">
        <v>2812.5</v>
      </c>
      <c r="L6314">
        <v>16.5</v>
      </c>
      <c r="M6314">
        <v>0.59459459459459463</v>
      </c>
      <c r="N6314">
        <v>4125</v>
      </c>
      <c r="O6314" t="s">
        <v>600</v>
      </c>
      <c r="P6314" t="s">
        <v>601</v>
      </c>
      <c r="Q6314" t="s">
        <v>100</v>
      </c>
      <c r="R6314" t="s">
        <v>40</v>
      </c>
      <c r="S6314" t="s">
        <v>101</v>
      </c>
      <c r="T6314" t="s">
        <v>602</v>
      </c>
      <c r="U6314" t="s">
        <v>1190</v>
      </c>
      <c r="V6314">
        <f>YEAR(sales_order1[[#This Row],[date]])</f>
        <v>2022</v>
      </c>
      <c r="W6314" t="str">
        <f>TEXT(sales_order1[[#This Row],[date]], "Mmm")</f>
        <v>Sep</v>
      </c>
      <c r="X6314">
        <f>VALUE(TEXT(sales_order1[[#This Row],[date]], "D"))</f>
        <v>16</v>
      </c>
      <c r="Y6314">
        <v>37</v>
      </c>
    </row>
    <row r="6315" spans="1:25" x14ac:dyDescent="0.25">
      <c r="A6315" s="1">
        <v>44820</v>
      </c>
      <c r="B6315">
        <v>71912</v>
      </c>
      <c r="C6315" t="s">
        <v>194</v>
      </c>
      <c r="D6315" t="str">
        <f>VLOOKUP(sales_order1[[#This Row],[itemCode]],product_details3!B:C,2,0)</f>
        <v>CLNG150</v>
      </c>
      <c r="E6315" t="s">
        <v>195</v>
      </c>
      <c r="F6315" t="s">
        <v>45</v>
      </c>
      <c r="G6315">
        <v>100</v>
      </c>
      <c r="H6315">
        <v>12.75</v>
      </c>
      <c r="I6315">
        <v>1275</v>
      </c>
      <c r="J6315">
        <v>4.45</v>
      </c>
      <c r="K6315">
        <v>445</v>
      </c>
      <c r="L6315">
        <v>8.3000000000000007</v>
      </c>
      <c r="M6315">
        <v>0.65098039215686276</v>
      </c>
      <c r="N6315">
        <v>830</v>
      </c>
      <c r="O6315" t="s">
        <v>451</v>
      </c>
      <c r="P6315" t="s">
        <v>452</v>
      </c>
      <c r="Q6315" t="s">
        <v>271</v>
      </c>
      <c r="R6315" t="s">
        <v>56</v>
      </c>
      <c r="S6315" t="s">
        <v>192</v>
      </c>
      <c r="T6315" t="s">
        <v>453</v>
      </c>
      <c r="U6315" t="s">
        <v>1191</v>
      </c>
      <c r="V6315">
        <f>YEAR(sales_order1[[#This Row],[date]])</f>
        <v>2022</v>
      </c>
      <c r="W6315" t="str">
        <f>TEXT(sales_order1[[#This Row],[date]], "Mmm")</f>
        <v>Sep</v>
      </c>
      <c r="X6315">
        <f>VALUE(TEXT(sales_order1[[#This Row],[date]], "D"))</f>
        <v>16</v>
      </c>
      <c r="Y6315">
        <v>37</v>
      </c>
    </row>
    <row r="6316" spans="1:25" x14ac:dyDescent="0.25">
      <c r="A6316" s="1">
        <v>44820</v>
      </c>
      <c r="B6316">
        <v>71913</v>
      </c>
      <c r="C6316" t="s">
        <v>103</v>
      </c>
      <c r="D6316" t="str">
        <f>VLOOKUP(sales_order1[[#This Row],[itemCode]],product_details3!B:C,2,0)</f>
        <v>SCRT50</v>
      </c>
      <c r="E6316" t="s">
        <v>104</v>
      </c>
      <c r="F6316" t="s">
        <v>61</v>
      </c>
      <c r="G6316">
        <v>200</v>
      </c>
      <c r="H6316">
        <v>16.95</v>
      </c>
      <c r="I6316">
        <v>3390</v>
      </c>
      <c r="J6316">
        <v>5.2</v>
      </c>
      <c r="K6316">
        <v>1040</v>
      </c>
      <c r="L6316">
        <v>11.75</v>
      </c>
      <c r="M6316">
        <v>0.69321533923303835</v>
      </c>
      <c r="N6316">
        <v>2350</v>
      </c>
      <c r="O6316" t="s">
        <v>196</v>
      </c>
      <c r="P6316" t="s">
        <v>197</v>
      </c>
      <c r="Q6316" t="s">
        <v>132</v>
      </c>
      <c r="R6316" t="s">
        <v>56</v>
      </c>
      <c r="S6316" t="s">
        <v>133</v>
      </c>
      <c r="T6316" t="s">
        <v>198</v>
      </c>
      <c r="U6316" t="s">
        <v>1191</v>
      </c>
      <c r="V6316">
        <f>YEAR(sales_order1[[#This Row],[date]])</f>
        <v>2022</v>
      </c>
      <c r="W6316" t="str">
        <f>TEXT(sales_order1[[#This Row],[date]], "Mmm")</f>
        <v>Sep</v>
      </c>
      <c r="X6316">
        <f>VALUE(TEXT(sales_order1[[#This Row],[date]], "D"))</f>
        <v>16</v>
      </c>
      <c r="Y6316">
        <v>37</v>
      </c>
    </row>
    <row r="6317" spans="1:25" x14ac:dyDescent="0.25">
      <c r="A6317" s="1">
        <v>44820</v>
      </c>
      <c r="B6317">
        <v>71914</v>
      </c>
      <c r="C6317" t="s">
        <v>115</v>
      </c>
      <c r="D6317" t="str">
        <f>VLOOKUP(sales_order1[[#This Row],[itemCode]],product_details3!B:C,2,0)</f>
        <v>SCRS30100</v>
      </c>
      <c r="E6317" t="s">
        <v>116</v>
      </c>
      <c r="F6317" t="s">
        <v>61</v>
      </c>
      <c r="G6317">
        <v>350</v>
      </c>
      <c r="H6317">
        <v>32.75</v>
      </c>
      <c r="I6317">
        <v>11462.5</v>
      </c>
      <c r="J6317">
        <v>11.25</v>
      </c>
      <c r="K6317">
        <v>3937.5</v>
      </c>
      <c r="L6317">
        <v>21.5</v>
      </c>
      <c r="M6317">
        <v>0.65648854961832059</v>
      </c>
      <c r="N6317">
        <v>7525</v>
      </c>
      <c r="O6317" t="s">
        <v>895</v>
      </c>
      <c r="P6317" t="s">
        <v>896</v>
      </c>
      <c r="Q6317" t="s">
        <v>218</v>
      </c>
      <c r="R6317" t="s">
        <v>40</v>
      </c>
      <c r="S6317" t="s">
        <v>219</v>
      </c>
      <c r="T6317" t="s">
        <v>220</v>
      </c>
      <c r="U6317" t="s">
        <v>1190</v>
      </c>
      <c r="V6317">
        <f>YEAR(sales_order1[[#This Row],[date]])</f>
        <v>2022</v>
      </c>
      <c r="W6317" t="str">
        <f>TEXT(sales_order1[[#This Row],[date]], "Mmm")</f>
        <v>Sep</v>
      </c>
      <c r="X6317">
        <f>VALUE(TEXT(sales_order1[[#This Row],[date]], "D"))</f>
        <v>16</v>
      </c>
      <c r="Y6317">
        <v>37</v>
      </c>
    </row>
    <row r="6318" spans="1:25" x14ac:dyDescent="0.25">
      <c r="A6318" s="1">
        <v>44820</v>
      </c>
      <c r="B6318">
        <v>71915</v>
      </c>
      <c r="C6318" t="s">
        <v>388</v>
      </c>
      <c r="D6318" t="str">
        <f>VLOOKUP(sales_order1[[#This Row],[itemCode]],product_details3!B:C,2,0)</f>
        <v>TNRS200</v>
      </c>
      <c r="E6318" t="s">
        <v>389</v>
      </c>
      <c r="F6318" t="s">
        <v>124</v>
      </c>
      <c r="G6318">
        <v>50</v>
      </c>
      <c r="H6318">
        <v>26.2</v>
      </c>
      <c r="I6318">
        <v>1310</v>
      </c>
      <c r="J6318">
        <v>9.4</v>
      </c>
      <c r="K6318">
        <v>470</v>
      </c>
      <c r="L6318">
        <v>16.8</v>
      </c>
      <c r="M6318">
        <v>0.6412213740458016</v>
      </c>
      <c r="N6318">
        <v>840</v>
      </c>
      <c r="O6318" t="s">
        <v>817</v>
      </c>
      <c r="P6318" t="s">
        <v>818</v>
      </c>
      <c r="Q6318" t="s">
        <v>213</v>
      </c>
      <c r="R6318" t="s">
        <v>25</v>
      </c>
      <c r="S6318" t="s">
        <v>402</v>
      </c>
      <c r="T6318" t="s">
        <v>819</v>
      </c>
      <c r="U6318" t="s">
        <v>1191</v>
      </c>
      <c r="V6318">
        <f>YEAR(sales_order1[[#This Row],[date]])</f>
        <v>2022</v>
      </c>
      <c r="W6318" t="str">
        <f>TEXT(sales_order1[[#This Row],[date]], "Mmm")</f>
        <v>Sep</v>
      </c>
      <c r="X6318">
        <f>VALUE(TEXT(sales_order1[[#This Row],[date]], "D"))</f>
        <v>16</v>
      </c>
      <c r="Y6318">
        <v>37</v>
      </c>
    </row>
    <row r="6319" spans="1:25" x14ac:dyDescent="0.25">
      <c r="A6319" s="1">
        <v>44820</v>
      </c>
      <c r="B6319">
        <v>71916</v>
      </c>
      <c r="C6319" t="s">
        <v>103</v>
      </c>
      <c r="D6319" t="str">
        <f>VLOOKUP(sales_order1[[#This Row],[itemCode]],product_details3!B:C,2,0)</f>
        <v>SCRT50</v>
      </c>
      <c r="E6319" t="s">
        <v>104</v>
      </c>
      <c r="F6319" t="s">
        <v>61</v>
      </c>
      <c r="G6319">
        <v>150</v>
      </c>
      <c r="H6319">
        <v>16.95</v>
      </c>
      <c r="I6319">
        <v>2542.5</v>
      </c>
      <c r="J6319">
        <v>5.2</v>
      </c>
      <c r="K6319">
        <v>780</v>
      </c>
      <c r="L6319">
        <v>11.75</v>
      </c>
      <c r="M6319">
        <v>0.69321533923303835</v>
      </c>
      <c r="N6319">
        <v>1762.5</v>
      </c>
      <c r="O6319" t="s">
        <v>370</v>
      </c>
      <c r="P6319" t="s">
        <v>371</v>
      </c>
      <c r="Q6319" t="s">
        <v>201</v>
      </c>
      <c r="R6319" t="s">
        <v>25</v>
      </c>
      <c r="S6319" t="s">
        <v>372</v>
      </c>
      <c r="T6319" t="s">
        <v>373</v>
      </c>
      <c r="U6319" t="s">
        <v>1191</v>
      </c>
      <c r="V6319">
        <f>YEAR(sales_order1[[#This Row],[date]])</f>
        <v>2022</v>
      </c>
      <c r="W6319" t="str">
        <f>TEXT(sales_order1[[#This Row],[date]], "Mmm")</f>
        <v>Sep</v>
      </c>
      <c r="X6319">
        <f>VALUE(TEXT(sales_order1[[#This Row],[date]], "D"))</f>
        <v>16</v>
      </c>
      <c r="Y6319">
        <v>37</v>
      </c>
    </row>
    <row r="6320" spans="1:25" x14ac:dyDescent="0.25">
      <c r="A6320" s="1">
        <v>44823</v>
      </c>
      <c r="B6320">
        <v>71917</v>
      </c>
      <c r="C6320" t="s">
        <v>339</v>
      </c>
      <c r="D6320" t="str">
        <f>VLOOKUP(sales_order1[[#This Row],[itemCode]],product_details3!B:C,2,0)</f>
        <v>SRMH50</v>
      </c>
      <c r="E6320" t="s">
        <v>340</v>
      </c>
      <c r="F6320" t="s">
        <v>30</v>
      </c>
      <c r="G6320">
        <v>150</v>
      </c>
      <c r="H6320">
        <v>31.25</v>
      </c>
      <c r="I6320">
        <v>4687.5</v>
      </c>
      <c r="J6320">
        <v>10.75</v>
      </c>
      <c r="K6320">
        <v>1612.5</v>
      </c>
      <c r="L6320">
        <v>20.5</v>
      </c>
      <c r="M6320">
        <v>0.65600000000000003</v>
      </c>
      <c r="N6320">
        <v>3075</v>
      </c>
      <c r="O6320" t="s">
        <v>761</v>
      </c>
      <c r="P6320" t="s">
        <v>762</v>
      </c>
      <c r="Q6320" t="s">
        <v>24</v>
      </c>
      <c r="R6320" t="s">
        <v>25</v>
      </c>
      <c r="S6320" t="s">
        <v>33</v>
      </c>
      <c r="T6320" t="s">
        <v>705</v>
      </c>
      <c r="U6320" t="s">
        <v>1191</v>
      </c>
      <c r="V6320">
        <f>YEAR(sales_order1[[#This Row],[date]])</f>
        <v>2022</v>
      </c>
      <c r="W6320" t="str">
        <f>TEXT(sales_order1[[#This Row],[date]], "Mmm")</f>
        <v>Sep</v>
      </c>
      <c r="X6320">
        <f>VALUE(TEXT(sales_order1[[#This Row],[date]], "D"))</f>
        <v>19</v>
      </c>
      <c r="Y6320">
        <v>38</v>
      </c>
    </row>
    <row r="6321" spans="1:25" x14ac:dyDescent="0.25">
      <c r="A6321" s="1">
        <v>44823</v>
      </c>
      <c r="B6321">
        <v>71918</v>
      </c>
      <c r="C6321" t="s">
        <v>19</v>
      </c>
      <c r="D6321" t="str">
        <f>VLOOKUP(sales_order1[[#This Row],[itemCode]],product_details3!B:C,2,0)</f>
        <v>MSTH100</v>
      </c>
      <c r="E6321" t="s">
        <v>20</v>
      </c>
      <c r="F6321" t="s">
        <v>21</v>
      </c>
      <c r="G6321">
        <v>50</v>
      </c>
      <c r="H6321">
        <v>26.25</v>
      </c>
      <c r="I6321">
        <v>1312.5</v>
      </c>
      <c r="J6321">
        <v>7.75</v>
      </c>
      <c r="K6321">
        <v>387.5</v>
      </c>
      <c r="L6321">
        <v>18.5</v>
      </c>
      <c r="M6321">
        <v>0.70476190476190481</v>
      </c>
      <c r="N6321">
        <v>925</v>
      </c>
      <c r="O6321" t="s">
        <v>284</v>
      </c>
      <c r="P6321" t="s">
        <v>285</v>
      </c>
      <c r="Q6321" t="s">
        <v>48</v>
      </c>
      <c r="R6321" t="s">
        <v>25</v>
      </c>
      <c r="S6321" t="s">
        <v>286</v>
      </c>
      <c r="T6321" t="s">
        <v>287</v>
      </c>
      <c r="U6321" t="s">
        <v>1191</v>
      </c>
      <c r="V6321">
        <f>YEAR(sales_order1[[#This Row],[date]])</f>
        <v>2022</v>
      </c>
      <c r="W6321" t="str">
        <f>TEXT(sales_order1[[#This Row],[date]], "Mmm")</f>
        <v>Sep</v>
      </c>
      <c r="X6321">
        <f>VALUE(TEXT(sales_order1[[#This Row],[date]], "D"))</f>
        <v>19</v>
      </c>
      <c r="Y6321">
        <v>38</v>
      </c>
    </row>
    <row r="6322" spans="1:25" x14ac:dyDescent="0.25">
      <c r="A6322" s="1">
        <v>44823</v>
      </c>
      <c r="B6322">
        <v>71919</v>
      </c>
      <c r="C6322" t="s">
        <v>135</v>
      </c>
      <c r="D6322" t="str">
        <f>VLOOKUP(sales_order1[[#This Row],[itemCode]],product_details3!B:C,2,0)</f>
        <v>MSKSH</v>
      </c>
      <c r="E6322" t="s">
        <v>136</v>
      </c>
      <c r="F6322" t="s">
        <v>137</v>
      </c>
      <c r="G6322">
        <v>100</v>
      </c>
      <c r="H6322">
        <v>18.75</v>
      </c>
      <c r="I6322">
        <v>1875</v>
      </c>
      <c r="J6322">
        <v>7.45</v>
      </c>
      <c r="K6322">
        <v>745</v>
      </c>
      <c r="L6322">
        <v>11.3</v>
      </c>
      <c r="M6322">
        <v>0.60266666666666668</v>
      </c>
      <c r="N6322">
        <v>1130</v>
      </c>
      <c r="O6322" t="s">
        <v>901</v>
      </c>
      <c r="P6322" t="s">
        <v>902</v>
      </c>
      <c r="Q6322" t="s">
        <v>39</v>
      </c>
      <c r="R6322" t="s">
        <v>40</v>
      </c>
      <c r="S6322" t="s">
        <v>41</v>
      </c>
      <c r="T6322" t="s">
        <v>278</v>
      </c>
      <c r="U6322" t="s">
        <v>1188</v>
      </c>
      <c r="V6322">
        <f>YEAR(sales_order1[[#This Row],[date]])</f>
        <v>2022</v>
      </c>
      <c r="W6322" t="str">
        <f>TEXT(sales_order1[[#This Row],[date]], "Mmm")</f>
        <v>Sep</v>
      </c>
      <c r="X6322">
        <f>VALUE(TEXT(sales_order1[[#This Row],[date]], "D"))</f>
        <v>19</v>
      </c>
      <c r="Y6322">
        <v>38</v>
      </c>
    </row>
    <row r="6323" spans="1:25" x14ac:dyDescent="0.25">
      <c r="A6323" s="1">
        <v>44823</v>
      </c>
      <c r="B6323">
        <v>71920</v>
      </c>
      <c r="C6323" t="s">
        <v>115</v>
      </c>
      <c r="D6323" t="str">
        <f>VLOOKUP(sales_order1[[#This Row],[itemCode]],product_details3!B:C,2,0)</f>
        <v>SCRS30100</v>
      </c>
      <c r="E6323" t="s">
        <v>116</v>
      </c>
      <c r="F6323" t="s">
        <v>61</v>
      </c>
      <c r="G6323">
        <v>200</v>
      </c>
      <c r="H6323">
        <v>32.75</v>
      </c>
      <c r="I6323">
        <v>6550</v>
      </c>
      <c r="J6323">
        <v>11.25</v>
      </c>
      <c r="K6323">
        <v>2250</v>
      </c>
      <c r="L6323">
        <v>21.5</v>
      </c>
      <c r="M6323">
        <v>0.65648854961832059</v>
      </c>
      <c r="N6323">
        <v>4300</v>
      </c>
      <c r="O6323" t="s">
        <v>732</v>
      </c>
      <c r="P6323" t="s">
        <v>733</v>
      </c>
      <c r="Q6323" t="s">
        <v>383</v>
      </c>
      <c r="R6323" t="s">
        <v>72</v>
      </c>
      <c r="S6323" t="s">
        <v>384</v>
      </c>
      <c r="T6323" t="s">
        <v>635</v>
      </c>
      <c r="U6323" t="s">
        <v>1188</v>
      </c>
      <c r="V6323">
        <f>YEAR(sales_order1[[#This Row],[date]])</f>
        <v>2022</v>
      </c>
      <c r="W6323" t="str">
        <f>TEXT(sales_order1[[#This Row],[date]], "Mmm")</f>
        <v>Sep</v>
      </c>
      <c r="X6323">
        <f>VALUE(TEXT(sales_order1[[#This Row],[date]], "D"))</f>
        <v>19</v>
      </c>
      <c r="Y6323">
        <v>38</v>
      </c>
    </row>
    <row r="6324" spans="1:25" x14ac:dyDescent="0.25">
      <c r="A6324" s="1">
        <v>44823</v>
      </c>
      <c r="B6324">
        <v>71921</v>
      </c>
      <c r="C6324" t="s">
        <v>103</v>
      </c>
      <c r="D6324" t="str">
        <f>VLOOKUP(sales_order1[[#This Row],[itemCode]],product_details3!B:C,2,0)</f>
        <v>SCRT50</v>
      </c>
      <c r="E6324" t="s">
        <v>104</v>
      </c>
      <c r="F6324" t="s">
        <v>61</v>
      </c>
      <c r="G6324">
        <v>100</v>
      </c>
      <c r="H6324">
        <v>16.95</v>
      </c>
      <c r="I6324">
        <v>1695</v>
      </c>
      <c r="J6324">
        <v>5.2</v>
      </c>
      <c r="K6324">
        <v>520</v>
      </c>
      <c r="L6324">
        <v>11.75</v>
      </c>
      <c r="M6324">
        <v>0.69321533923303835</v>
      </c>
      <c r="N6324">
        <v>1175</v>
      </c>
      <c r="O6324" t="s">
        <v>511</v>
      </c>
      <c r="P6324" t="s">
        <v>512</v>
      </c>
      <c r="Q6324" t="s">
        <v>201</v>
      </c>
      <c r="R6324" t="s">
        <v>25</v>
      </c>
      <c r="S6324" t="s">
        <v>372</v>
      </c>
      <c r="T6324" t="s">
        <v>513</v>
      </c>
      <c r="U6324" t="s">
        <v>1191</v>
      </c>
      <c r="V6324">
        <f>YEAR(sales_order1[[#This Row],[date]])</f>
        <v>2022</v>
      </c>
      <c r="W6324" t="str">
        <f>TEXT(sales_order1[[#This Row],[date]], "Mmm")</f>
        <v>Sep</v>
      </c>
      <c r="X6324">
        <f>VALUE(TEXT(sales_order1[[#This Row],[date]], "D"))</f>
        <v>19</v>
      </c>
      <c r="Y6324">
        <v>38</v>
      </c>
    </row>
    <row r="6325" spans="1:25" x14ac:dyDescent="0.25">
      <c r="A6325" s="1">
        <v>44823</v>
      </c>
      <c r="B6325">
        <v>71922</v>
      </c>
      <c r="C6325" t="s">
        <v>103</v>
      </c>
      <c r="D6325" t="str">
        <f>VLOOKUP(sales_order1[[#This Row],[itemCode]],product_details3!B:C,2,0)</f>
        <v>SCRT50</v>
      </c>
      <c r="E6325" t="s">
        <v>104</v>
      </c>
      <c r="F6325" t="s">
        <v>61</v>
      </c>
      <c r="G6325">
        <v>350</v>
      </c>
      <c r="H6325">
        <v>16.95</v>
      </c>
      <c r="I6325">
        <v>5932.5</v>
      </c>
      <c r="J6325">
        <v>5.2</v>
      </c>
      <c r="K6325">
        <v>1820</v>
      </c>
      <c r="L6325">
        <v>11.75</v>
      </c>
      <c r="M6325">
        <v>0.69321533923303835</v>
      </c>
      <c r="N6325">
        <v>4112.5</v>
      </c>
      <c r="O6325" t="s">
        <v>472</v>
      </c>
      <c r="P6325" t="s">
        <v>473</v>
      </c>
      <c r="Q6325" t="s">
        <v>107</v>
      </c>
      <c r="R6325" t="s">
        <v>40</v>
      </c>
      <c r="S6325" t="s">
        <v>101</v>
      </c>
      <c r="T6325" t="s">
        <v>474</v>
      </c>
      <c r="U6325" t="s">
        <v>1190</v>
      </c>
      <c r="V6325">
        <f>YEAR(sales_order1[[#This Row],[date]])</f>
        <v>2022</v>
      </c>
      <c r="W6325" t="str">
        <f>TEXT(sales_order1[[#This Row],[date]], "Mmm")</f>
        <v>Sep</v>
      </c>
      <c r="X6325">
        <f>VALUE(TEXT(sales_order1[[#This Row],[date]], "D"))</f>
        <v>19</v>
      </c>
      <c r="Y6325">
        <v>38</v>
      </c>
    </row>
    <row r="6326" spans="1:25" x14ac:dyDescent="0.25">
      <c r="A6326" s="1">
        <v>44823</v>
      </c>
      <c r="B6326">
        <v>71923</v>
      </c>
      <c r="C6326" t="s">
        <v>142</v>
      </c>
      <c r="D6326" t="str">
        <f>VLOOKUP(sales_order1[[#This Row],[itemCode]],product_details3!B:C,2,0)</f>
        <v>SRMC50</v>
      </c>
      <c r="E6326" t="s">
        <v>143</v>
      </c>
      <c r="F6326" t="s">
        <v>30</v>
      </c>
      <c r="G6326">
        <v>250</v>
      </c>
      <c r="H6326">
        <v>33.25</v>
      </c>
      <c r="I6326">
        <v>8312.5</v>
      </c>
      <c r="J6326">
        <v>12</v>
      </c>
      <c r="K6326">
        <v>3000</v>
      </c>
      <c r="L6326">
        <v>21.25</v>
      </c>
      <c r="M6326">
        <v>0.63909774436090228</v>
      </c>
      <c r="N6326">
        <v>5312.5</v>
      </c>
      <c r="O6326" t="s">
        <v>561</v>
      </c>
      <c r="P6326" t="s">
        <v>562</v>
      </c>
      <c r="Q6326" t="s">
        <v>378</v>
      </c>
      <c r="R6326" t="s">
        <v>72</v>
      </c>
      <c r="S6326" t="s">
        <v>563</v>
      </c>
      <c r="T6326" t="s">
        <v>58</v>
      </c>
      <c r="U6326" t="s">
        <v>1188</v>
      </c>
      <c r="V6326">
        <f>YEAR(sales_order1[[#This Row],[date]])</f>
        <v>2022</v>
      </c>
      <c r="W6326" t="str">
        <f>TEXT(sales_order1[[#This Row],[date]], "Mmm")</f>
        <v>Sep</v>
      </c>
      <c r="X6326">
        <f>VALUE(TEXT(sales_order1[[#This Row],[date]], "D"))</f>
        <v>19</v>
      </c>
      <c r="Y6326">
        <v>38</v>
      </c>
    </row>
    <row r="6327" spans="1:25" x14ac:dyDescent="0.25">
      <c r="A6327" s="1">
        <v>44823</v>
      </c>
      <c r="B6327">
        <v>71924</v>
      </c>
      <c r="C6327" t="s">
        <v>288</v>
      </c>
      <c r="D6327" t="str">
        <f>VLOOKUP(sales_order1[[#This Row],[itemCode]],product_details3!B:C,2,0)</f>
        <v>MKRM200</v>
      </c>
      <c r="E6327" t="s">
        <v>289</v>
      </c>
      <c r="F6327" t="s">
        <v>151</v>
      </c>
      <c r="G6327">
        <v>50</v>
      </c>
      <c r="H6327">
        <v>19.25</v>
      </c>
      <c r="I6327">
        <v>962.5</v>
      </c>
      <c r="J6327">
        <v>7.75</v>
      </c>
      <c r="K6327">
        <v>387.5</v>
      </c>
      <c r="L6327">
        <v>11.5</v>
      </c>
      <c r="M6327">
        <v>0.59740259740259738</v>
      </c>
      <c r="N6327">
        <v>575</v>
      </c>
      <c r="O6327" t="s">
        <v>177</v>
      </c>
      <c r="P6327" t="s">
        <v>178</v>
      </c>
      <c r="Q6327" t="s">
        <v>111</v>
      </c>
      <c r="R6327" t="s">
        <v>112</v>
      </c>
      <c r="S6327" t="s">
        <v>179</v>
      </c>
      <c r="T6327" t="s">
        <v>180</v>
      </c>
      <c r="U6327" t="s">
        <v>1189</v>
      </c>
      <c r="V6327">
        <f>YEAR(sales_order1[[#This Row],[date]])</f>
        <v>2022</v>
      </c>
      <c r="W6327" t="str">
        <f>TEXT(sales_order1[[#This Row],[date]], "Mmm")</f>
        <v>Sep</v>
      </c>
      <c r="X6327">
        <f>VALUE(TEXT(sales_order1[[#This Row],[date]], "D"))</f>
        <v>19</v>
      </c>
      <c r="Y6327">
        <v>38</v>
      </c>
    </row>
    <row r="6328" spans="1:25" x14ac:dyDescent="0.25">
      <c r="A6328" s="1">
        <v>44823</v>
      </c>
      <c r="B6328">
        <v>71925</v>
      </c>
      <c r="C6328" t="s">
        <v>28</v>
      </c>
      <c r="D6328" t="str">
        <f>VLOOKUP(sales_order1[[#This Row],[itemCode]],product_details3!B:C,2,0)</f>
        <v>SRMC30</v>
      </c>
      <c r="E6328" t="s">
        <v>29</v>
      </c>
      <c r="F6328" t="s">
        <v>30</v>
      </c>
      <c r="G6328">
        <v>150</v>
      </c>
      <c r="H6328">
        <v>22.6</v>
      </c>
      <c r="I6328">
        <v>3390</v>
      </c>
      <c r="J6328">
        <v>7.6</v>
      </c>
      <c r="K6328">
        <v>1140</v>
      </c>
      <c r="L6328">
        <v>15</v>
      </c>
      <c r="M6328">
        <v>0.66371681415929207</v>
      </c>
      <c r="N6328">
        <v>2250</v>
      </c>
      <c r="O6328" t="s">
        <v>841</v>
      </c>
      <c r="P6328" t="s">
        <v>842</v>
      </c>
      <c r="Q6328" t="s">
        <v>186</v>
      </c>
      <c r="R6328" t="s">
        <v>112</v>
      </c>
      <c r="S6328" t="s">
        <v>187</v>
      </c>
      <c r="T6328" t="s">
        <v>442</v>
      </c>
      <c r="U6328" t="s">
        <v>1189</v>
      </c>
      <c r="V6328">
        <f>YEAR(sales_order1[[#This Row],[date]])</f>
        <v>2022</v>
      </c>
      <c r="W6328" t="str">
        <f>TEXT(sales_order1[[#This Row],[date]], "Mmm")</f>
        <v>Sep</v>
      </c>
      <c r="X6328">
        <f>VALUE(TEXT(sales_order1[[#This Row],[date]], "D"))</f>
        <v>19</v>
      </c>
      <c r="Y6328">
        <v>38</v>
      </c>
    </row>
    <row r="6329" spans="1:25" x14ac:dyDescent="0.25">
      <c r="A6329" s="1">
        <v>44824</v>
      </c>
      <c r="B6329">
        <v>71926</v>
      </c>
      <c r="C6329" t="s">
        <v>327</v>
      </c>
      <c r="D6329" t="str">
        <f>VLOOKUP(sales_order1[[#This Row],[itemCode]],product_details3!B:C,2,0)</f>
        <v>SCR50+50</v>
      </c>
      <c r="E6329" t="s">
        <v>328</v>
      </c>
      <c r="F6329" t="s">
        <v>61</v>
      </c>
      <c r="G6329">
        <v>350</v>
      </c>
      <c r="H6329">
        <v>15.75</v>
      </c>
      <c r="I6329">
        <v>5512.5</v>
      </c>
      <c r="J6329">
        <v>4.45</v>
      </c>
      <c r="K6329">
        <v>1557.5</v>
      </c>
      <c r="L6329">
        <v>11.3</v>
      </c>
      <c r="M6329">
        <v>0.71746031746031746</v>
      </c>
      <c r="N6329">
        <v>3955</v>
      </c>
      <c r="O6329" t="s">
        <v>781</v>
      </c>
      <c r="P6329" t="s">
        <v>782</v>
      </c>
      <c r="Q6329" t="s">
        <v>160</v>
      </c>
      <c r="R6329" t="s">
        <v>112</v>
      </c>
      <c r="S6329" t="s">
        <v>161</v>
      </c>
      <c r="T6329" t="s">
        <v>783</v>
      </c>
      <c r="U6329" t="s">
        <v>1189</v>
      </c>
      <c r="V6329">
        <f>YEAR(sales_order1[[#This Row],[date]])</f>
        <v>2022</v>
      </c>
      <c r="W6329" t="str">
        <f>TEXT(sales_order1[[#This Row],[date]], "Mmm")</f>
        <v>Sep</v>
      </c>
      <c r="X6329">
        <f>VALUE(TEXT(sales_order1[[#This Row],[date]], "D"))</f>
        <v>20</v>
      </c>
      <c r="Y6329">
        <v>38</v>
      </c>
    </row>
    <row r="6330" spans="1:25" x14ac:dyDescent="0.25">
      <c r="A6330" s="1">
        <v>44824</v>
      </c>
      <c r="B6330">
        <v>71927</v>
      </c>
      <c r="C6330" t="s">
        <v>28</v>
      </c>
      <c r="D6330" t="str">
        <f>VLOOKUP(sales_order1[[#This Row],[itemCode]],product_details3!B:C,2,0)</f>
        <v>SRMC30</v>
      </c>
      <c r="E6330" t="s">
        <v>29</v>
      </c>
      <c r="F6330" t="s">
        <v>30</v>
      </c>
      <c r="G6330">
        <v>250</v>
      </c>
      <c r="H6330">
        <v>22.6</v>
      </c>
      <c r="I6330">
        <v>5650</v>
      </c>
      <c r="J6330">
        <v>7.6</v>
      </c>
      <c r="K6330">
        <v>1900</v>
      </c>
      <c r="L6330">
        <v>15</v>
      </c>
      <c r="M6330">
        <v>0.66371681415929207</v>
      </c>
      <c r="N6330">
        <v>3750</v>
      </c>
      <c r="O6330" t="s">
        <v>398</v>
      </c>
      <c r="P6330" t="s">
        <v>399</v>
      </c>
      <c r="Q6330" t="s">
        <v>100</v>
      </c>
      <c r="R6330" t="s">
        <v>40</v>
      </c>
      <c r="S6330" t="s">
        <v>101</v>
      </c>
      <c r="T6330" t="s">
        <v>102</v>
      </c>
      <c r="U6330" t="s">
        <v>1190</v>
      </c>
      <c r="V6330">
        <f>YEAR(sales_order1[[#This Row],[date]])</f>
        <v>2022</v>
      </c>
      <c r="W6330" t="str">
        <f>TEXT(sales_order1[[#This Row],[date]], "Mmm")</f>
        <v>Sep</v>
      </c>
      <c r="X6330">
        <f>VALUE(TEXT(sales_order1[[#This Row],[date]], "D"))</f>
        <v>20</v>
      </c>
      <c r="Y6330">
        <v>38</v>
      </c>
    </row>
    <row r="6331" spans="1:25" x14ac:dyDescent="0.25">
      <c r="A6331" s="1">
        <v>44824</v>
      </c>
      <c r="B6331">
        <v>71928</v>
      </c>
      <c r="C6331" t="s">
        <v>19</v>
      </c>
      <c r="D6331" t="str">
        <f>VLOOKUP(sales_order1[[#This Row],[itemCode]],product_details3!B:C,2,0)</f>
        <v>MSTH100</v>
      </c>
      <c r="E6331" t="s">
        <v>20</v>
      </c>
      <c r="F6331" t="s">
        <v>21</v>
      </c>
      <c r="G6331">
        <v>150</v>
      </c>
      <c r="H6331">
        <v>26.25</v>
      </c>
      <c r="I6331">
        <v>3937.5</v>
      </c>
      <c r="J6331">
        <v>7.75</v>
      </c>
      <c r="K6331">
        <v>1162.5</v>
      </c>
      <c r="L6331">
        <v>18.5</v>
      </c>
      <c r="M6331">
        <v>0.70476190476190481</v>
      </c>
      <c r="N6331">
        <v>2775</v>
      </c>
      <c r="O6331" t="s">
        <v>911</v>
      </c>
      <c r="P6331" t="s">
        <v>912</v>
      </c>
      <c r="Q6331" t="s">
        <v>39</v>
      </c>
      <c r="R6331" t="s">
        <v>40</v>
      </c>
      <c r="S6331" t="s">
        <v>41</v>
      </c>
      <c r="T6331" t="s">
        <v>278</v>
      </c>
      <c r="U6331" t="s">
        <v>1188</v>
      </c>
      <c r="V6331">
        <f>YEAR(sales_order1[[#This Row],[date]])</f>
        <v>2022</v>
      </c>
      <c r="W6331" t="str">
        <f>TEXT(sales_order1[[#This Row],[date]], "Mmm")</f>
        <v>Sep</v>
      </c>
      <c r="X6331">
        <f>VALUE(TEXT(sales_order1[[#This Row],[date]], "D"))</f>
        <v>20</v>
      </c>
      <c r="Y6331">
        <v>38</v>
      </c>
    </row>
    <row r="6332" spans="1:25" x14ac:dyDescent="0.25">
      <c r="A6332" s="1">
        <v>44824</v>
      </c>
      <c r="B6332">
        <v>71929</v>
      </c>
      <c r="C6332" t="s">
        <v>313</v>
      </c>
      <c r="D6332" t="str">
        <f>VLOOKUP(sales_order1[[#This Row],[itemCode]],product_details3!B:C,2,0)</f>
        <v>MSKO50</v>
      </c>
      <c r="E6332" t="s">
        <v>314</v>
      </c>
      <c r="F6332" t="s">
        <v>137</v>
      </c>
      <c r="G6332">
        <v>100</v>
      </c>
      <c r="H6332">
        <v>14.65</v>
      </c>
      <c r="I6332">
        <v>1465</v>
      </c>
      <c r="J6332">
        <v>6.55</v>
      </c>
      <c r="K6332">
        <v>655</v>
      </c>
      <c r="L6332">
        <v>8.1</v>
      </c>
      <c r="M6332">
        <v>0.55290102389078488</v>
      </c>
      <c r="N6332">
        <v>810</v>
      </c>
      <c r="O6332" t="s">
        <v>887</v>
      </c>
      <c r="P6332" t="s">
        <v>888</v>
      </c>
      <c r="Q6332" t="s">
        <v>218</v>
      </c>
      <c r="R6332" t="s">
        <v>40</v>
      </c>
      <c r="S6332" t="s">
        <v>432</v>
      </c>
      <c r="T6332" t="s">
        <v>433</v>
      </c>
      <c r="U6332" t="s">
        <v>1190</v>
      </c>
      <c r="V6332">
        <f>YEAR(sales_order1[[#This Row],[date]])</f>
        <v>2022</v>
      </c>
      <c r="W6332" t="str">
        <f>TEXT(sales_order1[[#This Row],[date]], "Mmm")</f>
        <v>Sep</v>
      </c>
      <c r="X6332">
        <f>VALUE(TEXT(sales_order1[[#This Row],[date]], "D"))</f>
        <v>20</v>
      </c>
      <c r="Y6332">
        <v>38</v>
      </c>
    </row>
    <row r="6333" spans="1:25" x14ac:dyDescent="0.25">
      <c r="A6333" s="1">
        <v>44824</v>
      </c>
      <c r="B6333">
        <v>71930</v>
      </c>
      <c r="C6333" t="s">
        <v>135</v>
      </c>
      <c r="D6333" t="str">
        <f>VLOOKUP(sales_order1[[#This Row],[itemCode]],product_details3!B:C,2,0)</f>
        <v>MSKSH</v>
      </c>
      <c r="E6333" t="s">
        <v>136</v>
      </c>
      <c r="F6333" t="s">
        <v>137</v>
      </c>
      <c r="G6333">
        <v>300</v>
      </c>
      <c r="H6333">
        <v>18.75</v>
      </c>
      <c r="I6333">
        <v>5625</v>
      </c>
      <c r="J6333">
        <v>7.45</v>
      </c>
      <c r="K6333">
        <v>2235</v>
      </c>
      <c r="L6333">
        <v>11.3</v>
      </c>
      <c r="M6333">
        <v>0.60266666666666668</v>
      </c>
      <c r="N6333">
        <v>3390</v>
      </c>
      <c r="O6333" t="s">
        <v>519</v>
      </c>
      <c r="P6333" t="s">
        <v>520</v>
      </c>
      <c r="Q6333" t="s">
        <v>383</v>
      </c>
      <c r="R6333" t="s">
        <v>72</v>
      </c>
      <c r="S6333" t="s">
        <v>459</v>
      </c>
      <c r="T6333" t="s">
        <v>521</v>
      </c>
      <c r="U6333" t="s">
        <v>1188</v>
      </c>
      <c r="V6333">
        <f>YEAR(sales_order1[[#This Row],[date]])</f>
        <v>2022</v>
      </c>
      <c r="W6333" t="str">
        <f>TEXT(sales_order1[[#This Row],[date]], "Mmm")</f>
        <v>Sep</v>
      </c>
      <c r="X6333">
        <f>VALUE(TEXT(sales_order1[[#This Row],[date]], "D"))</f>
        <v>20</v>
      </c>
      <c r="Y6333">
        <v>38</v>
      </c>
    </row>
    <row r="6334" spans="1:25" x14ac:dyDescent="0.25">
      <c r="A6334" s="1">
        <v>44824</v>
      </c>
      <c r="B6334">
        <v>71931</v>
      </c>
      <c r="C6334" t="s">
        <v>329</v>
      </c>
      <c r="D6334" t="str">
        <f>VLOOKUP(sales_order1[[#This Row],[itemCode]],product_details3!B:C,2,0)</f>
        <v>TNRS150</v>
      </c>
      <c r="E6334" t="s">
        <v>330</v>
      </c>
      <c r="F6334" t="s">
        <v>124</v>
      </c>
      <c r="G6334">
        <v>250</v>
      </c>
      <c r="H6334">
        <v>19.649999999999999</v>
      </c>
      <c r="I6334">
        <v>4912.5</v>
      </c>
      <c r="J6334">
        <v>6.55</v>
      </c>
      <c r="K6334">
        <v>1637.5</v>
      </c>
      <c r="L6334">
        <v>13.1</v>
      </c>
      <c r="M6334">
        <v>0.66666666666666663</v>
      </c>
      <c r="N6334">
        <v>3275</v>
      </c>
      <c r="O6334" t="s">
        <v>779</v>
      </c>
      <c r="P6334" t="s">
        <v>780</v>
      </c>
      <c r="Q6334" t="s">
        <v>239</v>
      </c>
      <c r="R6334" t="s">
        <v>112</v>
      </c>
      <c r="S6334" t="s">
        <v>240</v>
      </c>
      <c r="T6334" t="s">
        <v>241</v>
      </c>
      <c r="U6334" t="s">
        <v>1189</v>
      </c>
      <c r="V6334">
        <f>YEAR(sales_order1[[#This Row],[date]])</f>
        <v>2022</v>
      </c>
      <c r="W6334" t="str">
        <f>TEXT(sales_order1[[#This Row],[date]], "Mmm")</f>
        <v>Sep</v>
      </c>
      <c r="X6334">
        <f>VALUE(TEXT(sales_order1[[#This Row],[date]], "D"))</f>
        <v>20</v>
      </c>
      <c r="Y6334">
        <v>38</v>
      </c>
    </row>
    <row r="6335" spans="1:25" x14ac:dyDescent="0.25">
      <c r="A6335" s="1">
        <v>44824</v>
      </c>
      <c r="B6335">
        <v>71932</v>
      </c>
      <c r="C6335" t="s">
        <v>28</v>
      </c>
      <c r="D6335" t="str">
        <f>VLOOKUP(sales_order1[[#This Row],[itemCode]],product_details3!B:C,2,0)</f>
        <v>SRMC30</v>
      </c>
      <c r="E6335" t="s">
        <v>29</v>
      </c>
      <c r="F6335" t="s">
        <v>30</v>
      </c>
      <c r="G6335">
        <v>150</v>
      </c>
      <c r="H6335">
        <v>22.6</v>
      </c>
      <c r="I6335">
        <v>3390</v>
      </c>
      <c r="J6335">
        <v>7.6</v>
      </c>
      <c r="K6335">
        <v>1140</v>
      </c>
      <c r="L6335">
        <v>15</v>
      </c>
      <c r="M6335">
        <v>0.66371681415929207</v>
      </c>
      <c r="N6335">
        <v>2250</v>
      </c>
      <c r="O6335" t="s">
        <v>37</v>
      </c>
      <c r="P6335" t="s">
        <v>38</v>
      </c>
      <c r="Q6335" t="s">
        <v>39</v>
      </c>
      <c r="R6335" t="s">
        <v>40</v>
      </c>
      <c r="S6335" t="s">
        <v>41</v>
      </c>
      <c r="T6335" t="s">
        <v>42</v>
      </c>
      <c r="U6335" t="s">
        <v>1188</v>
      </c>
      <c r="V6335">
        <f>YEAR(sales_order1[[#This Row],[date]])</f>
        <v>2022</v>
      </c>
      <c r="W6335" t="str">
        <f>TEXT(sales_order1[[#This Row],[date]], "Mmm")</f>
        <v>Sep</v>
      </c>
      <c r="X6335">
        <f>VALUE(TEXT(sales_order1[[#This Row],[date]], "D"))</f>
        <v>20</v>
      </c>
      <c r="Y6335">
        <v>38</v>
      </c>
    </row>
    <row r="6336" spans="1:25" x14ac:dyDescent="0.25">
      <c r="A6336" s="1">
        <v>44824</v>
      </c>
      <c r="B6336">
        <v>71933</v>
      </c>
      <c r="C6336" t="s">
        <v>327</v>
      </c>
      <c r="D6336" t="str">
        <f>VLOOKUP(sales_order1[[#This Row],[itemCode]],product_details3!B:C,2,0)</f>
        <v>SCR50+50</v>
      </c>
      <c r="E6336" t="s">
        <v>328</v>
      </c>
      <c r="F6336" t="s">
        <v>61</v>
      </c>
      <c r="G6336">
        <v>450</v>
      </c>
      <c r="H6336">
        <v>15.75</v>
      </c>
      <c r="I6336">
        <v>7087.5</v>
      </c>
      <c r="J6336">
        <v>4.45</v>
      </c>
      <c r="K6336">
        <v>2002.5</v>
      </c>
      <c r="L6336">
        <v>11.3</v>
      </c>
      <c r="M6336">
        <v>0.71746031746031746</v>
      </c>
      <c r="N6336">
        <v>5085</v>
      </c>
      <c r="O6336" t="s">
        <v>618</v>
      </c>
      <c r="P6336" t="s">
        <v>619</v>
      </c>
      <c r="Q6336" t="s">
        <v>77</v>
      </c>
      <c r="R6336" t="s">
        <v>72</v>
      </c>
      <c r="S6336" t="s">
        <v>140</v>
      </c>
      <c r="T6336" t="s">
        <v>620</v>
      </c>
      <c r="U6336" t="s">
        <v>1190</v>
      </c>
      <c r="V6336">
        <f>YEAR(sales_order1[[#This Row],[date]])</f>
        <v>2022</v>
      </c>
      <c r="W6336" t="str">
        <f>TEXT(sales_order1[[#This Row],[date]], "Mmm")</f>
        <v>Sep</v>
      </c>
      <c r="X6336">
        <f>VALUE(TEXT(sales_order1[[#This Row],[date]], "D"))</f>
        <v>20</v>
      </c>
      <c r="Y6336">
        <v>38</v>
      </c>
    </row>
    <row r="6337" spans="1:25" x14ac:dyDescent="0.25">
      <c r="A6337" s="1">
        <v>44824</v>
      </c>
      <c r="B6337">
        <v>71934</v>
      </c>
      <c r="C6337" t="s">
        <v>390</v>
      </c>
      <c r="D6337" t="str">
        <f>VLOOKUP(sales_order1[[#This Row],[itemCode]],product_details3!B:C,2,0)</f>
        <v>MKRO150</v>
      </c>
      <c r="E6337" t="s">
        <v>391</v>
      </c>
      <c r="F6337" t="s">
        <v>151</v>
      </c>
      <c r="G6337">
        <v>150</v>
      </c>
      <c r="H6337">
        <v>11.95</v>
      </c>
      <c r="I6337">
        <v>1792.5</v>
      </c>
      <c r="J6337">
        <v>5.2</v>
      </c>
      <c r="K6337">
        <v>780</v>
      </c>
      <c r="L6337">
        <v>6.75</v>
      </c>
      <c r="M6337">
        <v>0.56485355648535562</v>
      </c>
      <c r="N6337">
        <v>1012.5</v>
      </c>
      <c r="O6337" t="s">
        <v>754</v>
      </c>
      <c r="P6337" t="s">
        <v>755</v>
      </c>
      <c r="Q6337" t="s">
        <v>191</v>
      </c>
      <c r="R6337" t="s">
        <v>56</v>
      </c>
      <c r="S6337" t="s">
        <v>192</v>
      </c>
      <c r="T6337" t="s">
        <v>255</v>
      </c>
      <c r="U6337" t="s">
        <v>1191</v>
      </c>
      <c r="V6337">
        <f>YEAR(sales_order1[[#This Row],[date]])</f>
        <v>2022</v>
      </c>
      <c r="W6337" t="str">
        <f>TEXT(sales_order1[[#This Row],[date]], "Mmm")</f>
        <v>Sep</v>
      </c>
      <c r="X6337">
        <f>VALUE(TEXT(sales_order1[[#This Row],[date]], "D"))</f>
        <v>20</v>
      </c>
      <c r="Y6337">
        <v>38</v>
      </c>
    </row>
    <row r="6338" spans="1:25" x14ac:dyDescent="0.25">
      <c r="A6338" s="1">
        <v>44824</v>
      </c>
      <c r="B6338">
        <v>71935</v>
      </c>
      <c r="C6338" t="s">
        <v>135</v>
      </c>
      <c r="D6338" t="str">
        <f>VLOOKUP(sales_order1[[#This Row],[itemCode]],product_details3!B:C,2,0)</f>
        <v>MSKSH</v>
      </c>
      <c r="E6338" t="s">
        <v>136</v>
      </c>
      <c r="F6338" t="s">
        <v>137</v>
      </c>
      <c r="G6338">
        <v>100</v>
      </c>
      <c r="H6338">
        <v>18.75</v>
      </c>
      <c r="I6338">
        <v>1875</v>
      </c>
      <c r="J6338">
        <v>7.45</v>
      </c>
      <c r="K6338">
        <v>745</v>
      </c>
      <c r="L6338">
        <v>11.3</v>
      </c>
      <c r="M6338">
        <v>0.60266666666666668</v>
      </c>
      <c r="N6338">
        <v>1130</v>
      </c>
      <c r="O6338" t="s">
        <v>862</v>
      </c>
      <c r="P6338" t="s">
        <v>863</v>
      </c>
      <c r="Q6338" t="s">
        <v>201</v>
      </c>
      <c r="R6338" t="s">
        <v>25</v>
      </c>
      <c r="S6338" t="s">
        <v>202</v>
      </c>
      <c r="T6338" t="s">
        <v>292</v>
      </c>
      <c r="U6338" t="s">
        <v>1191</v>
      </c>
      <c r="V6338">
        <f>YEAR(sales_order1[[#This Row],[date]])</f>
        <v>2022</v>
      </c>
      <c r="W6338" t="str">
        <f>TEXT(sales_order1[[#This Row],[date]], "Mmm")</f>
        <v>Sep</v>
      </c>
      <c r="X6338">
        <f>VALUE(TEXT(sales_order1[[#This Row],[date]], "D"))</f>
        <v>20</v>
      </c>
      <c r="Y6338">
        <v>38</v>
      </c>
    </row>
    <row r="6339" spans="1:25" x14ac:dyDescent="0.25">
      <c r="A6339" s="1">
        <v>44825</v>
      </c>
      <c r="B6339">
        <v>71936</v>
      </c>
      <c r="C6339" t="s">
        <v>360</v>
      </c>
      <c r="D6339" t="str">
        <f>VLOOKUP(sales_order1[[#This Row],[itemCode]],product_details3!B:C,2,0)</f>
        <v>TNRS100</v>
      </c>
      <c r="E6339" t="s">
        <v>361</v>
      </c>
      <c r="F6339" t="s">
        <v>124</v>
      </c>
      <c r="G6339">
        <v>150</v>
      </c>
      <c r="H6339">
        <v>13.1</v>
      </c>
      <c r="I6339">
        <v>1965</v>
      </c>
      <c r="J6339">
        <v>4.7</v>
      </c>
      <c r="K6339">
        <v>705</v>
      </c>
      <c r="L6339">
        <v>8.4</v>
      </c>
      <c r="M6339">
        <v>0.6412213740458016</v>
      </c>
      <c r="N6339">
        <v>1260</v>
      </c>
      <c r="O6339" t="s">
        <v>746</v>
      </c>
      <c r="P6339" t="s">
        <v>747</v>
      </c>
      <c r="Q6339" t="s">
        <v>264</v>
      </c>
      <c r="R6339" t="s">
        <v>56</v>
      </c>
      <c r="S6339" t="s">
        <v>133</v>
      </c>
      <c r="T6339" t="s">
        <v>596</v>
      </c>
      <c r="U6339" t="s">
        <v>1191</v>
      </c>
      <c r="V6339">
        <f>YEAR(sales_order1[[#This Row],[date]])</f>
        <v>2022</v>
      </c>
      <c r="W6339" t="str">
        <f>TEXT(sales_order1[[#This Row],[date]], "Mmm")</f>
        <v>Sep</v>
      </c>
      <c r="X6339">
        <f>VALUE(TEXT(sales_order1[[#This Row],[date]], "D"))</f>
        <v>21</v>
      </c>
      <c r="Y6339">
        <v>38</v>
      </c>
    </row>
    <row r="6340" spans="1:25" x14ac:dyDescent="0.25">
      <c r="A6340" s="1">
        <v>44825</v>
      </c>
      <c r="B6340">
        <v>71937</v>
      </c>
      <c r="C6340" t="s">
        <v>35</v>
      </c>
      <c r="D6340" t="str">
        <f>VLOOKUP(sales_order1[[#This Row],[itemCode]],product_details3!B:C,2,0)</f>
        <v>SRMA30</v>
      </c>
      <c r="E6340" t="s">
        <v>36</v>
      </c>
      <c r="F6340" t="s">
        <v>30</v>
      </c>
      <c r="G6340">
        <v>50</v>
      </c>
      <c r="H6340">
        <v>26.2</v>
      </c>
      <c r="I6340">
        <v>1310</v>
      </c>
      <c r="J6340">
        <v>9.4</v>
      </c>
      <c r="K6340">
        <v>470</v>
      </c>
      <c r="L6340">
        <v>16.8</v>
      </c>
      <c r="M6340">
        <v>0.6412213740458016</v>
      </c>
      <c r="N6340">
        <v>840</v>
      </c>
      <c r="O6340" t="s">
        <v>845</v>
      </c>
      <c r="P6340" t="s">
        <v>846</v>
      </c>
      <c r="Q6340" t="s">
        <v>271</v>
      </c>
      <c r="R6340" t="s">
        <v>56</v>
      </c>
      <c r="S6340" t="s">
        <v>192</v>
      </c>
      <c r="T6340" t="s">
        <v>272</v>
      </c>
      <c r="U6340" t="s">
        <v>1191</v>
      </c>
      <c r="V6340">
        <f>YEAR(sales_order1[[#This Row],[date]])</f>
        <v>2022</v>
      </c>
      <c r="W6340" t="str">
        <f>TEXT(sales_order1[[#This Row],[date]], "Mmm")</f>
        <v>Sep</v>
      </c>
      <c r="X6340">
        <f>VALUE(TEXT(sales_order1[[#This Row],[date]], "D"))</f>
        <v>21</v>
      </c>
      <c r="Y6340">
        <v>38</v>
      </c>
    </row>
    <row r="6341" spans="1:25" x14ac:dyDescent="0.25">
      <c r="A6341" s="1">
        <v>44825</v>
      </c>
      <c r="B6341">
        <v>71938</v>
      </c>
      <c r="C6341" t="s">
        <v>344</v>
      </c>
      <c r="D6341" t="str">
        <f>VLOOKUP(sales_order1[[#This Row],[itemCode]],product_details3!B:C,2,0)</f>
        <v>TNRE100</v>
      </c>
      <c r="E6341" t="s">
        <v>345</v>
      </c>
      <c r="F6341" t="s">
        <v>124</v>
      </c>
      <c r="G6341">
        <v>150</v>
      </c>
      <c r="H6341">
        <v>11.3</v>
      </c>
      <c r="I6341">
        <v>1695</v>
      </c>
      <c r="J6341">
        <v>3.8</v>
      </c>
      <c r="K6341">
        <v>570</v>
      </c>
      <c r="L6341">
        <v>7.5</v>
      </c>
      <c r="M6341">
        <v>0.66371681415929207</v>
      </c>
      <c r="N6341">
        <v>1125</v>
      </c>
      <c r="O6341" t="s">
        <v>469</v>
      </c>
      <c r="P6341" t="s">
        <v>470</v>
      </c>
      <c r="Q6341" t="s">
        <v>160</v>
      </c>
      <c r="R6341" t="s">
        <v>112</v>
      </c>
      <c r="S6341" t="s">
        <v>161</v>
      </c>
      <c r="T6341" t="s">
        <v>471</v>
      </c>
      <c r="U6341" t="s">
        <v>1189</v>
      </c>
      <c r="V6341">
        <f>YEAR(sales_order1[[#This Row],[date]])</f>
        <v>2022</v>
      </c>
      <c r="W6341" t="str">
        <f>TEXT(sales_order1[[#This Row],[date]], "Mmm")</f>
        <v>Sep</v>
      </c>
      <c r="X6341">
        <f>VALUE(TEXT(sales_order1[[#This Row],[date]], "D"))</f>
        <v>21</v>
      </c>
      <c r="Y6341">
        <v>38</v>
      </c>
    </row>
    <row r="6342" spans="1:25" x14ac:dyDescent="0.25">
      <c r="A6342" s="1">
        <v>44825</v>
      </c>
      <c r="B6342">
        <v>71939</v>
      </c>
      <c r="C6342" t="s">
        <v>103</v>
      </c>
      <c r="D6342" t="str">
        <f>VLOOKUP(sales_order1[[#This Row],[itemCode]],product_details3!B:C,2,0)</f>
        <v>SCRT50</v>
      </c>
      <c r="E6342" t="s">
        <v>104</v>
      </c>
      <c r="F6342" t="s">
        <v>61</v>
      </c>
      <c r="G6342">
        <v>350</v>
      </c>
      <c r="H6342">
        <v>16.95</v>
      </c>
      <c r="I6342">
        <v>5932.5</v>
      </c>
      <c r="J6342">
        <v>5.2</v>
      </c>
      <c r="K6342">
        <v>1820</v>
      </c>
      <c r="L6342">
        <v>11.75</v>
      </c>
      <c r="M6342">
        <v>0.69321533923303835</v>
      </c>
      <c r="N6342">
        <v>4112.5</v>
      </c>
      <c r="O6342" t="s">
        <v>117</v>
      </c>
      <c r="P6342" t="s">
        <v>118</v>
      </c>
      <c r="Q6342" t="s">
        <v>119</v>
      </c>
      <c r="R6342" t="s">
        <v>40</v>
      </c>
      <c r="S6342" t="s">
        <v>120</v>
      </c>
      <c r="T6342" t="s">
        <v>121</v>
      </c>
      <c r="U6342" t="s">
        <v>1190</v>
      </c>
      <c r="V6342">
        <f>YEAR(sales_order1[[#This Row],[date]])</f>
        <v>2022</v>
      </c>
      <c r="W6342" t="str">
        <f>TEXT(sales_order1[[#This Row],[date]], "Mmm")</f>
        <v>Sep</v>
      </c>
      <c r="X6342">
        <f>VALUE(TEXT(sales_order1[[#This Row],[date]], "D"))</f>
        <v>21</v>
      </c>
      <c r="Y6342">
        <v>38</v>
      </c>
    </row>
    <row r="6343" spans="1:25" x14ac:dyDescent="0.25">
      <c r="A6343" s="1">
        <v>44825</v>
      </c>
      <c r="B6343">
        <v>71940</v>
      </c>
      <c r="C6343" t="s">
        <v>103</v>
      </c>
      <c r="D6343" t="str">
        <f>VLOOKUP(sales_order1[[#This Row],[itemCode]],product_details3!B:C,2,0)</f>
        <v>SCRT50</v>
      </c>
      <c r="E6343" t="s">
        <v>104</v>
      </c>
      <c r="F6343" t="s">
        <v>61</v>
      </c>
      <c r="G6343">
        <v>50</v>
      </c>
      <c r="H6343">
        <v>16.95</v>
      </c>
      <c r="I6343">
        <v>847.5</v>
      </c>
      <c r="J6343">
        <v>5.2</v>
      </c>
      <c r="K6343">
        <v>260</v>
      </c>
      <c r="L6343">
        <v>11.75</v>
      </c>
      <c r="M6343">
        <v>0.69321533923303835</v>
      </c>
      <c r="N6343">
        <v>587.5</v>
      </c>
      <c r="O6343" t="s">
        <v>885</v>
      </c>
      <c r="P6343" t="s">
        <v>886</v>
      </c>
      <c r="Q6343" t="s">
        <v>119</v>
      </c>
      <c r="R6343" t="s">
        <v>40</v>
      </c>
      <c r="S6343" t="s">
        <v>233</v>
      </c>
      <c r="T6343" t="s">
        <v>234</v>
      </c>
      <c r="U6343" t="s">
        <v>1190</v>
      </c>
      <c r="V6343">
        <f>YEAR(sales_order1[[#This Row],[date]])</f>
        <v>2022</v>
      </c>
      <c r="W6343" t="str">
        <f>TEXT(sales_order1[[#This Row],[date]], "Mmm")</f>
        <v>Sep</v>
      </c>
      <c r="X6343">
        <f>VALUE(TEXT(sales_order1[[#This Row],[date]], "D"))</f>
        <v>21</v>
      </c>
      <c r="Y6343">
        <v>38</v>
      </c>
    </row>
    <row r="6344" spans="1:25" x14ac:dyDescent="0.25">
      <c r="A6344" s="1">
        <v>44825</v>
      </c>
      <c r="B6344">
        <v>71941</v>
      </c>
      <c r="C6344" t="s">
        <v>51</v>
      </c>
      <c r="D6344" t="str">
        <f>VLOOKUP(sales_order1[[#This Row],[itemCode]],product_details3!B:C,2,0)</f>
        <v>MSTH50</v>
      </c>
      <c r="E6344" t="s">
        <v>52</v>
      </c>
      <c r="F6344" t="s">
        <v>21</v>
      </c>
      <c r="G6344">
        <v>50</v>
      </c>
      <c r="H6344">
        <v>15.75</v>
      </c>
      <c r="I6344">
        <v>787.5</v>
      </c>
      <c r="J6344">
        <v>4.45</v>
      </c>
      <c r="K6344">
        <v>222.5</v>
      </c>
      <c r="L6344">
        <v>11.3</v>
      </c>
      <c r="M6344">
        <v>0.71746031746031746</v>
      </c>
      <c r="N6344">
        <v>565</v>
      </c>
      <c r="O6344" t="s">
        <v>856</v>
      </c>
      <c r="P6344" t="s">
        <v>857</v>
      </c>
      <c r="Q6344" t="s">
        <v>186</v>
      </c>
      <c r="R6344" t="s">
        <v>112</v>
      </c>
      <c r="S6344" t="s">
        <v>187</v>
      </c>
      <c r="T6344" t="s">
        <v>760</v>
      </c>
      <c r="U6344" t="s">
        <v>1189</v>
      </c>
      <c r="V6344">
        <f>YEAR(sales_order1[[#This Row],[date]])</f>
        <v>2022</v>
      </c>
      <c r="W6344" t="str">
        <f>TEXT(sales_order1[[#This Row],[date]], "Mmm")</f>
        <v>Sep</v>
      </c>
      <c r="X6344">
        <f>VALUE(TEXT(sales_order1[[#This Row],[date]], "D"))</f>
        <v>21</v>
      </c>
      <c r="Y6344">
        <v>38</v>
      </c>
    </row>
    <row r="6345" spans="1:25" x14ac:dyDescent="0.25">
      <c r="A6345" s="1">
        <v>44825</v>
      </c>
      <c r="B6345">
        <v>71942</v>
      </c>
      <c r="C6345" t="s">
        <v>35</v>
      </c>
      <c r="D6345" t="str">
        <f>VLOOKUP(sales_order1[[#This Row],[itemCode]],product_details3!B:C,2,0)</f>
        <v>SRMA30</v>
      </c>
      <c r="E6345" t="s">
        <v>36</v>
      </c>
      <c r="F6345" t="s">
        <v>30</v>
      </c>
      <c r="G6345">
        <v>250</v>
      </c>
      <c r="H6345">
        <v>26.2</v>
      </c>
      <c r="I6345">
        <v>6550</v>
      </c>
      <c r="J6345">
        <v>9.4</v>
      </c>
      <c r="K6345">
        <v>2350</v>
      </c>
      <c r="L6345">
        <v>16.8</v>
      </c>
      <c r="M6345">
        <v>0.6412213740458016</v>
      </c>
      <c r="N6345">
        <v>4200</v>
      </c>
      <c r="O6345" t="s">
        <v>69</v>
      </c>
      <c r="P6345" t="s">
        <v>70</v>
      </c>
      <c r="Q6345" t="s">
        <v>71</v>
      </c>
      <c r="R6345" t="s">
        <v>72</v>
      </c>
      <c r="S6345" t="s">
        <v>73</v>
      </c>
      <c r="T6345" t="s">
        <v>74</v>
      </c>
      <c r="U6345" t="s">
        <v>1190</v>
      </c>
      <c r="V6345">
        <f>YEAR(sales_order1[[#This Row],[date]])</f>
        <v>2022</v>
      </c>
      <c r="W6345" t="str">
        <f>TEXT(sales_order1[[#This Row],[date]], "Mmm")</f>
        <v>Sep</v>
      </c>
      <c r="X6345">
        <f>VALUE(TEXT(sales_order1[[#This Row],[date]], "D"))</f>
        <v>21</v>
      </c>
      <c r="Y6345">
        <v>38</v>
      </c>
    </row>
    <row r="6346" spans="1:25" x14ac:dyDescent="0.25">
      <c r="A6346" s="1">
        <v>44825</v>
      </c>
      <c r="B6346">
        <v>71943</v>
      </c>
      <c r="C6346" t="s">
        <v>194</v>
      </c>
      <c r="D6346" t="str">
        <f>VLOOKUP(sales_order1[[#This Row],[itemCode]],product_details3!B:C,2,0)</f>
        <v>CLNG150</v>
      </c>
      <c r="E6346" t="s">
        <v>195</v>
      </c>
      <c r="F6346" t="s">
        <v>45</v>
      </c>
      <c r="G6346">
        <v>100</v>
      </c>
      <c r="H6346">
        <v>12.75</v>
      </c>
      <c r="I6346">
        <v>1275</v>
      </c>
      <c r="J6346">
        <v>4.45</v>
      </c>
      <c r="K6346">
        <v>445</v>
      </c>
      <c r="L6346">
        <v>8.3000000000000007</v>
      </c>
      <c r="M6346">
        <v>0.65098039215686276</v>
      </c>
      <c r="N6346">
        <v>830</v>
      </c>
      <c r="O6346" t="s">
        <v>597</v>
      </c>
      <c r="P6346" t="s">
        <v>598</v>
      </c>
      <c r="Q6346" t="s">
        <v>239</v>
      </c>
      <c r="R6346" t="s">
        <v>112</v>
      </c>
      <c r="S6346" t="s">
        <v>368</v>
      </c>
      <c r="T6346" t="s">
        <v>599</v>
      </c>
      <c r="U6346" t="s">
        <v>1189</v>
      </c>
      <c r="V6346">
        <f>YEAR(sales_order1[[#This Row],[date]])</f>
        <v>2022</v>
      </c>
      <c r="W6346" t="str">
        <f>TEXT(sales_order1[[#This Row],[date]], "Mmm")</f>
        <v>Sep</v>
      </c>
      <c r="X6346">
        <f>VALUE(TEXT(sales_order1[[#This Row],[date]], "D"))</f>
        <v>21</v>
      </c>
      <c r="Y6346">
        <v>38</v>
      </c>
    </row>
    <row r="6347" spans="1:25" x14ac:dyDescent="0.25">
      <c r="A6347" s="1">
        <v>44825</v>
      </c>
      <c r="B6347">
        <v>71944</v>
      </c>
      <c r="C6347" t="s">
        <v>28</v>
      </c>
      <c r="D6347" t="str">
        <f>VLOOKUP(sales_order1[[#This Row],[itemCode]],product_details3!B:C,2,0)</f>
        <v>SRMC30</v>
      </c>
      <c r="E6347" t="s">
        <v>29</v>
      </c>
      <c r="F6347" t="s">
        <v>30</v>
      </c>
      <c r="G6347">
        <v>200</v>
      </c>
      <c r="H6347">
        <v>22.6</v>
      </c>
      <c r="I6347">
        <v>4520</v>
      </c>
      <c r="J6347">
        <v>7.6</v>
      </c>
      <c r="K6347">
        <v>1520</v>
      </c>
      <c r="L6347">
        <v>15</v>
      </c>
      <c r="M6347">
        <v>0.66371681415929207</v>
      </c>
      <c r="N6347">
        <v>3000</v>
      </c>
      <c r="O6347" t="s">
        <v>487</v>
      </c>
      <c r="P6347" t="s">
        <v>488</v>
      </c>
      <c r="Q6347" t="s">
        <v>48</v>
      </c>
      <c r="R6347" t="s">
        <v>25</v>
      </c>
      <c r="S6347" t="s">
        <v>286</v>
      </c>
      <c r="T6347" t="s">
        <v>489</v>
      </c>
      <c r="U6347" t="s">
        <v>1191</v>
      </c>
      <c r="V6347">
        <f>YEAR(sales_order1[[#This Row],[date]])</f>
        <v>2022</v>
      </c>
      <c r="W6347" t="str">
        <f>TEXT(sales_order1[[#This Row],[date]], "Mmm")</f>
        <v>Sep</v>
      </c>
      <c r="X6347">
        <f>VALUE(TEXT(sales_order1[[#This Row],[date]], "D"))</f>
        <v>21</v>
      </c>
      <c r="Y6347">
        <v>38</v>
      </c>
    </row>
    <row r="6348" spans="1:25" x14ac:dyDescent="0.25">
      <c r="A6348" s="1">
        <v>44826</v>
      </c>
      <c r="B6348">
        <v>71945</v>
      </c>
      <c r="C6348" t="s">
        <v>28</v>
      </c>
      <c r="D6348" t="str">
        <f>VLOOKUP(sales_order1[[#This Row],[itemCode]],product_details3!B:C,2,0)</f>
        <v>SRMC30</v>
      </c>
      <c r="E6348" t="s">
        <v>29</v>
      </c>
      <c r="F6348" t="s">
        <v>30</v>
      </c>
      <c r="G6348">
        <v>200</v>
      </c>
      <c r="H6348">
        <v>22.6</v>
      </c>
      <c r="I6348">
        <v>4520</v>
      </c>
      <c r="J6348">
        <v>7.6</v>
      </c>
      <c r="K6348">
        <v>1520</v>
      </c>
      <c r="L6348">
        <v>15</v>
      </c>
      <c r="M6348">
        <v>0.66371681415929207</v>
      </c>
      <c r="N6348">
        <v>3000</v>
      </c>
      <c r="O6348" t="s">
        <v>837</v>
      </c>
      <c r="P6348" t="s">
        <v>838</v>
      </c>
      <c r="Q6348" t="s">
        <v>71</v>
      </c>
      <c r="R6348" t="s">
        <v>72</v>
      </c>
      <c r="S6348" t="s">
        <v>73</v>
      </c>
      <c r="T6348" t="s">
        <v>74</v>
      </c>
      <c r="U6348" t="s">
        <v>1190</v>
      </c>
      <c r="V6348">
        <f>YEAR(sales_order1[[#This Row],[date]])</f>
        <v>2022</v>
      </c>
      <c r="W6348" t="str">
        <f>TEXT(sales_order1[[#This Row],[date]], "Mmm")</f>
        <v>Sep</v>
      </c>
      <c r="X6348">
        <f>VALUE(TEXT(sales_order1[[#This Row],[date]], "D"))</f>
        <v>22</v>
      </c>
      <c r="Y6348">
        <v>38</v>
      </c>
    </row>
    <row r="6349" spans="1:25" x14ac:dyDescent="0.25">
      <c r="A6349" s="1">
        <v>44826</v>
      </c>
      <c r="B6349">
        <v>71946</v>
      </c>
      <c r="C6349" t="s">
        <v>51</v>
      </c>
      <c r="D6349" t="str">
        <f>VLOOKUP(sales_order1[[#This Row],[itemCode]],product_details3!B:C,2,0)</f>
        <v>MSTH50</v>
      </c>
      <c r="E6349" t="s">
        <v>52</v>
      </c>
      <c r="F6349" t="s">
        <v>21</v>
      </c>
      <c r="G6349">
        <v>100</v>
      </c>
      <c r="H6349">
        <v>15.75</v>
      </c>
      <c r="I6349">
        <v>1575</v>
      </c>
      <c r="J6349">
        <v>4.45</v>
      </c>
      <c r="K6349">
        <v>445</v>
      </c>
      <c r="L6349">
        <v>11.3</v>
      </c>
      <c r="M6349">
        <v>0.71746031746031746</v>
      </c>
      <c r="N6349">
        <v>1130</v>
      </c>
      <c r="O6349" t="s">
        <v>758</v>
      </c>
      <c r="P6349" t="s">
        <v>759</v>
      </c>
      <c r="Q6349" t="s">
        <v>186</v>
      </c>
      <c r="R6349" t="s">
        <v>112</v>
      </c>
      <c r="S6349" t="s">
        <v>187</v>
      </c>
      <c r="T6349" t="s">
        <v>760</v>
      </c>
      <c r="U6349" t="s">
        <v>1189</v>
      </c>
      <c r="V6349">
        <f>YEAR(sales_order1[[#This Row],[date]])</f>
        <v>2022</v>
      </c>
      <c r="W6349" t="str">
        <f>TEXT(sales_order1[[#This Row],[date]], "Mmm")</f>
        <v>Sep</v>
      </c>
      <c r="X6349">
        <f>VALUE(TEXT(sales_order1[[#This Row],[date]], "D"))</f>
        <v>22</v>
      </c>
      <c r="Y6349">
        <v>38</v>
      </c>
    </row>
    <row r="6350" spans="1:25" x14ac:dyDescent="0.25">
      <c r="A6350" s="1">
        <v>44826</v>
      </c>
      <c r="B6350">
        <v>71947</v>
      </c>
      <c r="C6350" t="s">
        <v>86</v>
      </c>
      <c r="D6350" t="str">
        <f>VLOOKUP(sales_order1[[#This Row],[itemCode]],product_details3!B:C,2,0)</f>
        <v>SRMH30</v>
      </c>
      <c r="E6350" t="s">
        <v>87</v>
      </c>
      <c r="F6350" t="s">
        <v>30</v>
      </c>
      <c r="G6350">
        <v>250</v>
      </c>
      <c r="H6350">
        <v>21</v>
      </c>
      <c r="I6350">
        <v>5250</v>
      </c>
      <c r="J6350">
        <v>6.6</v>
      </c>
      <c r="K6350">
        <v>1650</v>
      </c>
      <c r="L6350">
        <v>14.4</v>
      </c>
      <c r="M6350">
        <v>0.68571428571428572</v>
      </c>
      <c r="N6350">
        <v>3600</v>
      </c>
      <c r="O6350" t="s">
        <v>273</v>
      </c>
      <c r="P6350" t="s">
        <v>274</v>
      </c>
      <c r="Q6350" t="s">
        <v>132</v>
      </c>
      <c r="R6350" t="s">
        <v>56</v>
      </c>
      <c r="S6350" t="s">
        <v>133</v>
      </c>
      <c r="T6350" t="s">
        <v>275</v>
      </c>
      <c r="U6350" t="s">
        <v>1191</v>
      </c>
      <c r="V6350">
        <f>YEAR(sales_order1[[#This Row],[date]])</f>
        <v>2022</v>
      </c>
      <c r="W6350" t="str">
        <f>TEXT(sales_order1[[#This Row],[date]], "Mmm")</f>
        <v>Sep</v>
      </c>
      <c r="X6350">
        <f>VALUE(TEXT(sales_order1[[#This Row],[date]], "D"))</f>
        <v>22</v>
      </c>
      <c r="Y6350">
        <v>38</v>
      </c>
    </row>
    <row r="6351" spans="1:25" x14ac:dyDescent="0.25">
      <c r="A6351" s="1">
        <v>44826</v>
      </c>
      <c r="B6351">
        <v>71948</v>
      </c>
      <c r="C6351" t="s">
        <v>142</v>
      </c>
      <c r="D6351" t="str">
        <f>VLOOKUP(sales_order1[[#This Row],[itemCode]],product_details3!B:C,2,0)</f>
        <v>SRMC50</v>
      </c>
      <c r="E6351" t="s">
        <v>143</v>
      </c>
      <c r="F6351" t="s">
        <v>30</v>
      </c>
      <c r="G6351">
        <v>300</v>
      </c>
      <c r="H6351">
        <v>33.25</v>
      </c>
      <c r="I6351">
        <v>9975</v>
      </c>
      <c r="J6351">
        <v>12</v>
      </c>
      <c r="K6351">
        <v>3600</v>
      </c>
      <c r="L6351">
        <v>21.25</v>
      </c>
      <c r="M6351">
        <v>0.63909774436090228</v>
      </c>
      <c r="N6351">
        <v>6375</v>
      </c>
      <c r="O6351" t="s">
        <v>410</v>
      </c>
      <c r="P6351" t="s">
        <v>411</v>
      </c>
      <c r="Q6351" t="s">
        <v>64</v>
      </c>
      <c r="R6351" t="s">
        <v>40</v>
      </c>
      <c r="S6351" t="s">
        <v>229</v>
      </c>
      <c r="T6351" t="s">
        <v>230</v>
      </c>
      <c r="U6351" t="s">
        <v>1189</v>
      </c>
      <c r="V6351">
        <f>YEAR(sales_order1[[#This Row],[date]])</f>
        <v>2022</v>
      </c>
      <c r="W6351" t="str">
        <f>TEXT(sales_order1[[#This Row],[date]], "Mmm")</f>
        <v>Sep</v>
      </c>
      <c r="X6351">
        <f>VALUE(TEXT(sales_order1[[#This Row],[date]], "D"))</f>
        <v>22</v>
      </c>
      <c r="Y6351">
        <v>38</v>
      </c>
    </row>
    <row r="6352" spans="1:25" x14ac:dyDescent="0.25">
      <c r="A6352" s="1">
        <v>44826</v>
      </c>
      <c r="B6352">
        <v>71949</v>
      </c>
      <c r="C6352" t="s">
        <v>194</v>
      </c>
      <c r="D6352" t="str">
        <f>VLOOKUP(sales_order1[[#This Row],[itemCode]],product_details3!B:C,2,0)</f>
        <v>CLNG150</v>
      </c>
      <c r="E6352" t="s">
        <v>195</v>
      </c>
      <c r="F6352" t="s">
        <v>45</v>
      </c>
      <c r="G6352">
        <v>100</v>
      </c>
      <c r="H6352">
        <v>12.75</v>
      </c>
      <c r="I6352">
        <v>1275</v>
      </c>
      <c r="J6352">
        <v>4.45</v>
      </c>
      <c r="K6352">
        <v>445</v>
      </c>
      <c r="L6352">
        <v>8.3000000000000007</v>
      </c>
      <c r="M6352">
        <v>0.65098039215686276</v>
      </c>
      <c r="N6352">
        <v>830</v>
      </c>
      <c r="O6352" t="s">
        <v>478</v>
      </c>
      <c r="P6352" t="s">
        <v>479</v>
      </c>
      <c r="Q6352" t="s">
        <v>186</v>
      </c>
      <c r="R6352" t="s">
        <v>112</v>
      </c>
      <c r="S6352" t="s">
        <v>246</v>
      </c>
      <c r="T6352" t="s">
        <v>480</v>
      </c>
      <c r="U6352" t="s">
        <v>1189</v>
      </c>
      <c r="V6352">
        <f>YEAR(sales_order1[[#This Row],[date]])</f>
        <v>2022</v>
      </c>
      <c r="W6352" t="str">
        <f>TEXT(sales_order1[[#This Row],[date]], "Mmm")</f>
        <v>Sep</v>
      </c>
      <c r="X6352">
        <f>VALUE(TEXT(sales_order1[[#This Row],[date]], "D"))</f>
        <v>22</v>
      </c>
      <c r="Y6352">
        <v>38</v>
      </c>
    </row>
    <row r="6353" spans="1:25" x14ac:dyDescent="0.25">
      <c r="A6353" s="1">
        <v>44826</v>
      </c>
      <c r="B6353">
        <v>71950</v>
      </c>
      <c r="C6353" t="s">
        <v>103</v>
      </c>
      <c r="D6353" t="str">
        <f>VLOOKUP(sales_order1[[#This Row],[itemCode]],product_details3!B:C,2,0)</f>
        <v>SCRT50</v>
      </c>
      <c r="E6353" t="s">
        <v>104</v>
      </c>
      <c r="F6353" t="s">
        <v>61</v>
      </c>
      <c r="G6353">
        <v>200</v>
      </c>
      <c r="H6353">
        <v>16.95</v>
      </c>
      <c r="I6353">
        <v>3390</v>
      </c>
      <c r="J6353">
        <v>5.2</v>
      </c>
      <c r="K6353">
        <v>1040</v>
      </c>
      <c r="L6353">
        <v>11.75</v>
      </c>
      <c r="M6353">
        <v>0.69321533923303835</v>
      </c>
      <c r="N6353">
        <v>2350</v>
      </c>
      <c r="O6353" t="s">
        <v>354</v>
      </c>
      <c r="P6353" t="s">
        <v>355</v>
      </c>
      <c r="Q6353" t="s">
        <v>119</v>
      </c>
      <c r="R6353" t="s">
        <v>40</v>
      </c>
      <c r="S6353" t="s">
        <v>356</v>
      </c>
      <c r="T6353" t="s">
        <v>357</v>
      </c>
      <c r="U6353" t="s">
        <v>1190</v>
      </c>
      <c r="V6353">
        <f>YEAR(sales_order1[[#This Row],[date]])</f>
        <v>2022</v>
      </c>
      <c r="W6353" t="str">
        <f>TEXT(sales_order1[[#This Row],[date]], "Mmm")</f>
        <v>Sep</v>
      </c>
      <c r="X6353">
        <f>VALUE(TEXT(sales_order1[[#This Row],[date]], "D"))</f>
        <v>22</v>
      </c>
      <c r="Y6353">
        <v>38</v>
      </c>
    </row>
    <row r="6354" spans="1:25" x14ac:dyDescent="0.25">
      <c r="A6354" s="1">
        <v>44826</v>
      </c>
      <c r="B6354">
        <v>71951</v>
      </c>
      <c r="C6354" t="s">
        <v>149</v>
      </c>
      <c r="D6354" t="str">
        <f>VLOOKUP(sales_order1[[#This Row],[itemCode]],product_details3!B:C,2,0)</f>
        <v>MKRW80</v>
      </c>
      <c r="E6354" t="s">
        <v>150</v>
      </c>
      <c r="F6354" t="s">
        <v>151</v>
      </c>
      <c r="G6354">
        <v>150</v>
      </c>
      <c r="H6354">
        <v>14.65</v>
      </c>
      <c r="I6354">
        <v>2197.5</v>
      </c>
      <c r="J6354">
        <v>6.55</v>
      </c>
      <c r="K6354">
        <v>982.5</v>
      </c>
      <c r="L6354">
        <v>8.1</v>
      </c>
      <c r="M6354">
        <v>0.55290102389078488</v>
      </c>
      <c r="N6354">
        <v>1215</v>
      </c>
      <c r="O6354" t="s">
        <v>852</v>
      </c>
      <c r="P6354" t="s">
        <v>853</v>
      </c>
      <c r="Q6354" t="s">
        <v>146</v>
      </c>
      <c r="R6354" t="s">
        <v>112</v>
      </c>
      <c r="S6354" t="s">
        <v>343</v>
      </c>
      <c r="T6354" t="s">
        <v>95</v>
      </c>
      <c r="U6354" t="s">
        <v>1190</v>
      </c>
      <c r="V6354">
        <f>YEAR(sales_order1[[#This Row],[date]])</f>
        <v>2022</v>
      </c>
      <c r="W6354" t="str">
        <f>TEXT(sales_order1[[#This Row],[date]], "Mmm")</f>
        <v>Sep</v>
      </c>
      <c r="X6354">
        <f>VALUE(TEXT(sales_order1[[#This Row],[date]], "D"))</f>
        <v>22</v>
      </c>
      <c r="Y6354">
        <v>38</v>
      </c>
    </row>
    <row r="6355" spans="1:25" x14ac:dyDescent="0.25">
      <c r="A6355" s="1">
        <v>44826</v>
      </c>
      <c r="B6355">
        <v>71952</v>
      </c>
      <c r="C6355" t="s">
        <v>35</v>
      </c>
      <c r="D6355" t="str">
        <f>VLOOKUP(sales_order1[[#This Row],[itemCode]],product_details3!B:C,2,0)</f>
        <v>SRMA30</v>
      </c>
      <c r="E6355" t="s">
        <v>36</v>
      </c>
      <c r="F6355" t="s">
        <v>30</v>
      </c>
      <c r="G6355">
        <v>150</v>
      </c>
      <c r="H6355">
        <v>26.2</v>
      </c>
      <c r="I6355">
        <v>3930</v>
      </c>
      <c r="J6355">
        <v>9.4</v>
      </c>
      <c r="K6355">
        <v>1410</v>
      </c>
      <c r="L6355">
        <v>16.8</v>
      </c>
      <c r="M6355">
        <v>0.6412213740458016</v>
      </c>
      <c r="N6355">
        <v>2520</v>
      </c>
      <c r="O6355" t="s">
        <v>591</v>
      </c>
      <c r="P6355" t="s">
        <v>592</v>
      </c>
      <c r="Q6355" t="s">
        <v>100</v>
      </c>
      <c r="R6355" t="s">
        <v>40</v>
      </c>
      <c r="S6355" t="s">
        <v>101</v>
      </c>
      <c r="T6355" t="s">
        <v>593</v>
      </c>
      <c r="U6355" t="s">
        <v>1190</v>
      </c>
      <c r="V6355">
        <f>YEAR(sales_order1[[#This Row],[date]])</f>
        <v>2022</v>
      </c>
      <c r="W6355" t="str">
        <f>TEXT(sales_order1[[#This Row],[date]], "Mmm")</f>
        <v>Sep</v>
      </c>
      <c r="X6355">
        <f>VALUE(TEXT(sales_order1[[#This Row],[date]], "D"))</f>
        <v>22</v>
      </c>
      <c r="Y6355">
        <v>38</v>
      </c>
    </row>
    <row r="6356" spans="1:25" x14ac:dyDescent="0.25">
      <c r="A6356" s="1">
        <v>44826</v>
      </c>
      <c r="B6356">
        <v>71953</v>
      </c>
      <c r="C6356" t="s">
        <v>194</v>
      </c>
      <c r="D6356" t="str">
        <f>VLOOKUP(sales_order1[[#This Row],[itemCode]],product_details3!B:C,2,0)</f>
        <v>CLNG150</v>
      </c>
      <c r="E6356" t="s">
        <v>195</v>
      </c>
      <c r="F6356" t="s">
        <v>45</v>
      </c>
      <c r="G6356">
        <v>50</v>
      </c>
      <c r="H6356">
        <v>12.75</v>
      </c>
      <c r="I6356">
        <v>637.5</v>
      </c>
      <c r="J6356">
        <v>4.45</v>
      </c>
      <c r="K6356">
        <v>222.5</v>
      </c>
      <c r="L6356">
        <v>8.3000000000000007</v>
      </c>
      <c r="M6356">
        <v>0.65098039215686276</v>
      </c>
      <c r="N6356">
        <v>415</v>
      </c>
      <c r="O6356" t="s">
        <v>856</v>
      </c>
      <c r="P6356" t="s">
        <v>857</v>
      </c>
      <c r="Q6356" t="s">
        <v>186</v>
      </c>
      <c r="R6356" t="s">
        <v>112</v>
      </c>
      <c r="S6356" t="s">
        <v>187</v>
      </c>
      <c r="T6356" t="s">
        <v>760</v>
      </c>
      <c r="U6356" t="s">
        <v>1189</v>
      </c>
      <c r="V6356">
        <f>YEAR(sales_order1[[#This Row],[date]])</f>
        <v>2022</v>
      </c>
      <c r="W6356" t="str">
        <f>TEXT(sales_order1[[#This Row],[date]], "Mmm")</f>
        <v>Sep</v>
      </c>
      <c r="X6356">
        <f>VALUE(TEXT(sales_order1[[#This Row],[date]], "D"))</f>
        <v>22</v>
      </c>
      <c r="Y6356">
        <v>38</v>
      </c>
    </row>
    <row r="6357" spans="1:25" x14ac:dyDescent="0.25">
      <c r="A6357" s="1">
        <v>44826</v>
      </c>
      <c r="B6357">
        <v>71954</v>
      </c>
      <c r="C6357" t="s">
        <v>333</v>
      </c>
      <c r="D6357" t="str">
        <f>VLOOKUP(sales_order1[[#This Row],[itemCode]],product_details3!B:C,2,0)</f>
        <v>TNRH200</v>
      </c>
      <c r="E6357" t="s">
        <v>334</v>
      </c>
      <c r="F6357" t="s">
        <v>124</v>
      </c>
      <c r="G6357">
        <v>150</v>
      </c>
      <c r="H6357">
        <v>21</v>
      </c>
      <c r="I6357">
        <v>3150</v>
      </c>
      <c r="J6357">
        <v>6.6</v>
      </c>
      <c r="K6357">
        <v>990</v>
      </c>
      <c r="L6357">
        <v>14.4</v>
      </c>
      <c r="M6357">
        <v>0.68571428571428572</v>
      </c>
      <c r="N6357">
        <v>2160</v>
      </c>
      <c r="O6357" t="s">
        <v>472</v>
      </c>
      <c r="P6357" t="s">
        <v>473</v>
      </c>
      <c r="Q6357" t="s">
        <v>107</v>
      </c>
      <c r="R6357" t="s">
        <v>40</v>
      </c>
      <c r="S6357" t="s">
        <v>101</v>
      </c>
      <c r="T6357" t="s">
        <v>474</v>
      </c>
      <c r="U6357" t="s">
        <v>1190</v>
      </c>
      <c r="V6357">
        <f>YEAR(sales_order1[[#This Row],[date]])</f>
        <v>2022</v>
      </c>
      <c r="W6357" t="str">
        <f>TEXT(sales_order1[[#This Row],[date]], "Mmm")</f>
        <v>Sep</v>
      </c>
      <c r="X6357">
        <f>VALUE(TEXT(sales_order1[[#This Row],[date]], "D"))</f>
        <v>22</v>
      </c>
      <c r="Y6357">
        <v>38</v>
      </c>
    </row>
    <row r="6358" spans="1:25" x14ac:dyDescent="0.25">
      <c r="A6358" s="1">
        <v>44826</v>
      </c>
      <c r="B6358">
        <v>71955</v>
      </c>
      <c r="C6358" t="s">
        <v>86</v>
      </c>
      <c r="D6358" t="str">
        <f>VLOOKUP(sales_order1[[#This Row],[itemCode]],product_details3!B:C,2,0)</f>
        <v>SRMH30</v>
      </c>
      <c r="E6358" t="s">
        <v>87</v>
      </c>
      <c r="F6358" t="s">
        <v>30</v>
      </c>
      <c r="G6358">
        <v>300</v>
      </c>
      <c r="H6358">
        <v>21</v>
      </c>
      <c r="I6358">
        <v>6300</v>
      </c>
      <c r="J6358">
        <v>6.6</v>
      </c>
      <c r="K6358">
        <v>1980</v>
      </c>
      <c r="L6358">
        <v>14.4</v>
      </c>
      <c r="M6358">
        <v>0.68571428571428572</v>
      </c>
      <c r="N6358">
        <v>4320</v>
      </c>
      <c r="O6358" t="s">
        <v>211</v>
      </c>
      <c r="P6358" t="s">
        <v>212</v>
      </c>
      <c r="Q6358" t="s">
        <v>213</v>
      </c>
      <c r="R6358" t="s">
        <v>25</v>
      </c>
      <c r="S6358" t="s">
        <v>214</v>
      </c>
      <c r="T6358" t="s">
        <v>215</v>
      </c>
      <c r="U6358" t="s">
        <v>1191</v>
      </c>
      <c r="V6358">
        <f>YEAR(sales_order1[[#This Row],[date]])</f>
        <v>2022</v>
      </c>
      <c r="W6358" t="str">
        <f>TEXT(sales_order1[[#This Row],[date]], "Mmm")</f>
        <v>Sep</v>
      </c>
      <c r="X6358">
        <f>VALUE(TEXT(sales_order1[[#This Row],[date]], "D"))</f>
        <v>22</v>
      </c>
      <c r="Y6358">
        <v>38</v>
      </c>
    </row>
    <row r="6359" spans="1:25" x14ac:dyDescent="0.25">
      <c r="A6359" s="1">
        <v>44827</v>
      </c>
      <c r="B6359">
        <v>71956</v>
      </c>
      <c r="C6359" t="s">
        <v>128</v>
      </c>
      <c r="D6359" t="str">
        <f>VLOOKUP(sales_order1[[#This Row],[itemCode]],product_details3!B:C,2,0)</f>
        <v>SCRT100</v>
      </c>
      <c r="E6359" t="s">
        <v>129</v>
      </c>
      <c r="F6359" t="s">
        <v>61</v>
      </c>
      <c r="G6359">
        <v>350</v>
      </c>
      <c r="H6359">
        <v>28.25</v>
      </c>
      <c r="I6359">
        <v>9887.5</v>
      </c>
      <c r="J6359">
        <v>9</v>
      </c>
      <c r="K6359">
        <v>3150</v>
      </c>
      <c r="L6359">
        <v>19.25</v>
      </c>
      <c r="M6359">
        <v>0.68141592920353977</v>
      </c>
      <c r="N6359">
        <v>6737.5</v>
      </c>
      <c r="O6359" t="s">
        <v>793</v>
      </c>
      <c r="P6359" t="s">
        <v>794</v>
      </c>
      <c r="Q6359" t="s">
        <v>107</v>
      </c>
      <c r="R6359" t="s">
        <v>40</v>
      </c>
      <c r="S6359" t="s">
        <v>101</v>
      </c>
      <c r="T6359" t="s">
        <v>795</v>
      </c>
      <c r="U6359" t="s">
        <v>1190</v>
      </c>
      <c r="V6359">
        <f>YEAR(sales_order1[[#This Row],[date]])</f>
        <v>2022</v>
      </c>
      <c r="W6359" t="str">
        <f>TEXT(sales_order1[[#This Row],[date]], "Mmm")</f>
        <v>Sep</v>
      </c>
      <c r="X6359">
        <f>VALUE(TEXT(sales_order1[[#This Row],[date]], "D"))</f>
        <v>23</v>
      </c>
      <c r="Y6359">
        <v>38</v>
      </c>
    </row>
    <row r="6360" spans="1:25" x14ac:dyDescent="0.25">
      <c r="A6360" s="1">
        <v>44827</v>
      </c>
      <c r="B6360">
        <v>71957</v>
      </c>
      <c r="C6360" t="s">
        <v>175</v>
      </c>
      <c r="D6360" t="str">
        <f>VLOOKUP(sales_order1[[#This Row],[itemCode]],product_details3!B:C,2,0)</f>
        <v>SCRS3030</v>
      </c>
      <c r="E6360" t="s">
        <v>176</v>
      </c>
      <c r="F6360" t="s">
        <v>61</v>
      </c>
      <c r="G6360">
        <v>350</v>
      </c>
      <c r="H6360">
        <v>13.1</v>
      </c>
      <c r="I6360">
        <v>4585</v>
      </c>
      <c r="J6360">
        <v>4.7</v>
      </c>
      <c r="K6360">
        <v>1645</v>
      </c>
      <c r="L6360">
        <v>8.4</v>
      </c>
      <c r="M6360">
        <v>0.6412213740458016</v>
      </c>
      <c r="N6360">
        <v>2940</v>
      </c>
      <c r="O6360" t="s">
        <v>392</v>
      </c>
      <c r="P6360" t="s">
        <v>393</v>
      </c>
      <c r="Q6360" t="s">
        <v>264</v>
      </c>
      <c r="R6360" t="s">
        <v>56</v>
      </c>
      <c r="S6360" t="s">
        <v>133</v>
      </c>
      <c r="T6360" t="s">
        <v>394</v>
      </c>
      <c r="U6360" t="s">
        <v>1191</v>
      </c>
      <c r="V6360">
        <f>YEAR(sales_order1[[#This Row],[date]])</f>
        <v>2022</v>
      </c>
      <c r="W6360" t="str">
        <f>TEXT(sales_order1[[#This Row],[date]], "Mmm")</f>
        <v>Sep</v>
      </c>
      <c r="X6360">
        <f>VALUE(TEXT(sales_order1[[#This Row],[date]], "D"))</f>
        <v>23</v>
      </c>
      <c r="Y6360">
        <v>38</v>
      </c>
    </row>
    <row r="6361" spans="1:25" x14ac:dyDescent="0.25">
      <c r="A6361" s="1">
        <v>44827</v>
      </c>
      <c r="B6361">
        <v>71958</v>
      </c>
      <c r="C6361" t="s">
        <v>103</v>
      </c>
      <c r="D6361" t="str">
        <f>VLOOKUP(sales_order1[[#This Row],[itemCode]],product_details3!B:C,2,0)</f>
        <v>SCRT50</v>
      </c>
      <c r="E6361" t="s">
        <v>104</v>
      </c>
      <c r="F6361" t="s">
        <v>61</v>
      </c>
      <c r="G6361">
        <v>500</v>
      </c>
      <c r="H6361">
        <v>16.95</v>
      </c>
      <c r="I6361">
        <v>8475</v>
      </c>
      <c r="J6361">
        <v>5.2</v>
      </c>
      <c r="K6361">
        <v>2600</v>
      </c>
      <c r="L6361">
        <v>11.75</v>
      </c>
      <c r="M6361">
        <v>0.69321533923303835</v>
      </c>
      <c r="N6361">
        <v>5875</v>
      </c>
      <c r="O6361" t="s">
        <v>534</v>
      </c>
      <c r="P6361" t="s">
        <v>535</v>
      </c>
      <c r="Q6361" t="s">
        <v>107</v>
      </c>
      <c r="R6361" t="s">
        <v>40</v>
      </c>
      <c r="S6361" t="s">
        <v>101</v>
      </c>
      <c r="T6361" t="s">
        <v>536</v>
      </c>
      <c r="U6361" t="s">
        <v>1190</v>
      </c>
      <c r="V6361">
        <f>YEAR(sales_order1[[#This Row],[date]])</f>
        <v>2022</v>
      </c>
      <c r="W6361" t="str">
        <f>TEXT(sales_order1[[#This Row],[date]], "Mmm")</f>
        <v>Sep</v>
      </c>
      <c r="X6361">
        <f>VALUE(TEXT(sales_order1[[#This Row],[date]], "D"))</f>
        <v>23</v>
      </c>
      <c r="Y6361">
        <v>38</v>
      </c>
    </row>
    <row r="6362" spans="1:25" x14ac:dyDescent="0.25">
      <c r="A6362" s="1">
        <v>44827</v>
      </c>
      <c r="B6362">
        <v>71959</v>
      </c>
      <c r="C6362" t="s">
        <v>194</v>
      </c>
      <c r="D6362" t="str">
        <f>VLOOKUP(sales_order1[[#This Row],[itemCode]],product_details3!B:C,2,0)</f>
        <v>CLNG150</v>
      </c>
      <c r="E6362" t="s">
        <v>195</v>
      </c>
      <c r="F6362" t="s">
        <v>45</v>
      </c>
      <c r="G6362">
        <v>200</v>
      </c>
      <c r="H6362">
        <v>12.75</v>
      </c>
      <c r="I6362">
        <v>2550</v>
      </c>
      <c r="J6362">
        <v>4.45</v>
      </c>
      <c r="K6362">
        <v>890</v>
      </c>
      <c r="L6362">
        <v>8.3000000000000007</v>
      </c>
      <c r="M6362">
        <v>0.65098039215686276</v>
      </c>
      <c r="N6362">
        <v>1660</v>
      </c>
      <c r="O6362" t="s">
        <v>284</v>
      </c>
      <c r="P6362" t="s">
        <v>285</v>
      </c>
      <c r="Q6362" t="s">
        <v>48</v>
      </c>
      <c r="R6362" t="s">
        <v>25</v>
      </c>
      <c r="S6362" t="s">
        <v>286</v>
      </c>
      <c r="T6362" t="s">
        <v>287</v>
      </c>
      <c r="U6362" t="s">
        <v>1191</v>
      </c>
      <c r="V6362">
        <f>YEAR(sales_order1[[#This Row],[date]])</f>
        <v>2022</v>
      </c>
      <c r="W6362" t="str">
        <f>TEXT(sales_order1[[#This Row],[date]], "Mmm")</f>
        <v>Sep</v>
      </c>
      <c r="X6362">
        <f>VALUE(TEXT(sales_order1[[#This Row],[date]], "D"))</f>
        <v>23</v>
      </c>
      <c r="Y6362">
        <v>38</v>
      </c>
    </row>
    <row r="6363" spans="1:25" x14ac:dyDescent="0.25">
      <c r="A6363" s="1">
        <v>44827</v>
      </c>
      <c r="B6363">
        <v>71960</v>
      </c>
      <c r="C6363" t="s">
        <v>86</v>
      </c>
      <c r="D6363" t="str">
        <f>VLOOKUP(sales_order1[[#This Row],[itemCode]],product_details3!B:C,2,0)</f>
        <v>SRMH30</v>
      </c>
      <c r="E6363" t="s">
        <v>87</v>
      </c>
      <c r="F6363" t="s">
        <v>30</v>
      </c>
      <c r="G6363">
        <v>100</v>
      </c>
      <c r="H6363">
        <v>21</v>
      </c>
      <c r="I6363">
        <v>2100</v>
      </c>
      <c r="J6363">
        <v>6.6</v>
      </c>
      <c r="K6363">
        <v>660</v>
      </c>
      <c r="L6363">
        <v>14.4</v>
      </c>
      <c r="M6363">
        <v>0.68571428571428572</v>
      </c>
      <c r="N6363">
        <v>1440</v>
      </c>
      <c r="O6363" t="s">
        <v>299</v>
      </c>
      <c r="P6363" t="s">
        <v>300</v>
      </c>
      <c r="Q6363" t="s">
        <v>100</v>
      </c>
      <c r="R6363" t="s">
        <v>40</v>
      </c>
      <c r="S6363" t="s">
        <v>101</v>
      </c>
      <c r="T6363" t="s">
        <v>301</v>
      </c>
      <c r="U6363" t="s">
        <v>1190</v>
      </c>
      <c r="V6363">
        <f>YEAR(sales_order1[[#This Row],[date]])</f>
        <v>2022</v>
      </c>
      <c r="W6363" t="str">
        <f>TEXT(sales_order1[[#This Row],[date]], "Mmm")</f>
        <v>Sep</v>
      </c>
      <c r="X6363">
        <f>VALUE(TEXT(sales_order1[[#This Row],[date]], "D"))</f>
        <v>23</v>
      </c>
      <c r="Y6363">
        <v>38</v>
      </c>
    </row>
    <row r="6364" spans="1:25" x14ac:dyDescent="0.25">
      <c r="A6364" s="1">
        <v>44827</v>
      </c>
      <c r="B6364">
        <v>71961</v>
      </c>
      <c r="C6364" t="s">
        <v>19</v>
      </c>
      <c r="D6364" t="str">
        <f>VLOOKUP(sales_order1[[#This Row],[itemCode]],product_details3!B:C,2,0)</f>
        <v>MSTH100</v>
      </c>
      <c r="E6364" t="s">
        <v>20</v>
      </c>
      <c r="F6364" t="s">
        <v>21</v>
      </c>
      <c r="G6364">
        <v>100</v>
      </c>
      <c r="H6364">
        <v>26.25</v>
      </c>
      <c r="I6364">
        <v>2625</v>
      </c>
      <c r="J6364">
        <v>7.75</v>
      </c>
      <c r="K6364">
        <v>775</v>
      </c>
      <c r="L6364">
        <v>18.5</v>
      </c>
      <c r="M6364">
        <v>0.70476190476190481</v>
      </c>
      <c r="N6364">
        <v>1850</v>
      </c>
      <c r="O6364" t="s">
        <v>790</v>
      </c>
      <c r="P6364" t="s">
        <v>791</v>
      </c>
      <c r="Q6364" t="s">
        <v>100</v>
      </c>
      <c r="R6364" t="s">
        <v>40</v>
      </c>
      <c r="S6364" t="s">
        <v>101</v>
      </c>
      <c r="T6364" t="s">
        <v>792</v>
      </c>
      <c r="U6364" t="s">
        <v>1190</v>
      </c>
      <c r="V6364">
        <f>YEAR(sales_order1[[#This Row],[date]])</f>
        <v>2022</v>
      </c>
      <c r="W6364" t="str">
        <f>TEXT(sales_order1[[#This Row],[date]], "Mmm")</f>
        <v>Sep</v>
      </c>
      <c r="X6364">
        <f>VALUE(TEXT(sales_order1[[#This Row],[date]], "D"))</f>
        <v>23</v>
      </c>
      <c r="Y6364">
        <v>38</v>
      </c>
    </row>
    <row r="6365" spans="1:25" x14ac:dyDescent="0.25">
      <c r="A6365" s="1">
        <v>44827</v>
      </c>
      <c r="B6365">
        <v>71962</v>
      </c>
      <c r="C6365" t="s">
        <v>307</v>
      </c>
      <c r="D6365" t="str">
        <f>VLOOKUP(sales_order1[[#This Row],[itemCode]],product_details3!B:C,2,0)</f>
        <v>TNRH150</v>
      </c>
      <c r="E6365" t="s">
        <v>308</v>
      </c>
      <c r="F6365" t="s">
        <v>124</v>
      </c>
      <c r="G6365">
        <v>100</v>
      </c>
      <c r="H6365">
        <v>15.75</v>
      </c>
      <c r="I6365">
        <v>1575</v>
      </c>
      <c r="J6365">
        <v>4.45</v>
      </c>
      <c r="K6365">
        <v>445</v>
      </c>
      <c r="L6365">
        <v>11.3</v>
      </c>
      <c r="M6365">
        <v>0.71746031746031746</v>
      </c>
      <c r="N6365">
        <v>1130</v>
      </c>
      <c r="O6365" t="s">
        <v>199</v>
      </c>
      <c r="P6365" t="s">
        <v>200</v>
      </c>
      <c r="Q6365" t="s">
        <v>201</v>
      </c>
      <c r="R6365" t="s">
        <v>25</v>
      </c>
      <c r="S6365" t="s">
        <v>202</v>
      </c>
      <c r="T6365" t="s">
        <v>203</v>
      </c>
      <c r="U6365" t="s">
        <v>1191</v>
      </c>
      <c r="V6365">
        <f>YEAR(sales_order1[[#This Row],[date]])</f>
        <v>2022</v>
      </c>
      <c r="W6365" t="str">
        <f>TEXT(sales_order1[[#This Row],[date]], "Mmm")</f>
        <v>Sep</v>
      </c>
      <c r="X6365">
        <f>VALUE(TEXT(sales_order1[[#This Row],[date]], "D"))</f>
        <v>23</v>
      </c>
      <c r="Y6365">
        <v>38</v>
      </c>
    </row>
    <row r="6366" spans="1:25" x14ac:dyDescent="0.25">
      <c r="A6366" s="1">
        <v>44827</v>
      </c>
      <c r="B6366">
        <v>71963</v>
      </c>
      <c r="C6366" t="s">
        <v>67</v>
      </c>
      <c r="D6366" t="str">
        <f>VLOOKUP(sales_order1[[#This Row],[itemCode]],product_details3!B:C,2,0)</f>
        <v>SRMH15</v>
      </c>
      <c r="E6366" t="s">
        <v>68</v>
      </c>
      <c r="F6366" t="s">
        <v>30</v>
      </c>
      <c r="G6366">
        <v>300</v>
      </c>
      <c r="H6366">
        <v>15.75</v>
      </c>
      <c r="I6366">
        <v>4725</v>
      </c>
      <c r="J6366">
        <v>5.45</v>
      </c>
      <c r="K6366">
        <v>1635</v>
      </c>
      <c r="L6366">
        <v>10.3</v>
      </c>
      <c r="M6366">
        <v>0.65396825396825398</v>
      </c>
      <c r="N6366">
        <v>3090</v>
      </c>
      <c r="O6366" t="s">
        <v>903</v>
      </c>
      <c r="P6366" t="s">
        <v>904</v>
      </c>
      <c r="Q6366" t="s">
        <v>191</v>
      </c>
      <c r="R6366" t="s">
        <v>56</v>
      </c>
      <c r="S6366" t="s">
        <v>192</v>
      </c>
      <c r="T6366" t="s">
        <v>250</v>
      </c>
      <c r="U6366" t="s">
        <v>1191</v>
      </c>
      <c r="V6366">
        <f>YEAR(sales_order1[[#This Row],[date]])</f>
        <v>2022</v>
      </c>
      <c r="W6366" t="str">
        <f>TEXT(sales_order1[[#This Row],[date]], "Mmm")</f>
        <v>Sep</v>
      </c>
      <c r="X6366">
        <f>VALUE(TEXT(sales_order1[[#This Row],[date]], "D"))</f>
        <v>23</v>
      </c>
      <c r="Y6366">
        <v>38</v>
      </c>
    </row>
    <row r="6367" spans="1:25" x14ac:dyDescent="0.25">
      <c r="A6367" s="1">
        <v>44827</v>
      </c>
      <c r="B6367">
        <v>71964</v>
      </c>
      <c r="C6367" t="s">
        <v>209</v>
      </c>
      <c r="D6367" t="str">
        <f>VLOOKUP(sales_order1[[#This Row],[itemCode]],product_details3!B:C,2,0)</f>
        <v>CLNG50</v>
      </c>
      <c r="E6367" t="s">
        <v>210</v>
      </c>
      <c r="F6367" t="s">
        <v>45</v>
      </c>
      <c r="G6367">
        <v>100</v>
      </c>
      <c r="H6367">
        <v>6.5</v>
      </c>
      <c r="I6367">
        <v>650</v>
      </c>
      <c r="J6367">
        <v>2.2999999999999998</v>
      </c>
      <c r="K6367">
        <v>230</v>
      </c>
      <c r="L6367">
        <v>4.2</v>
      </c>
      <c r="M6367">
        <v>0.64615384615384619</v>
      </c>
      <c r="N6367">
        <v>420</v>
      </c>
      <c r="O6367" t="s">
        <v>805</v>
      </c>
      <c r="P6367" t="s">
        <v>806</v>
      </c>
      <c r="Q6367" t="s">
        <v>100</v>
      </c>
      <c r="R6367" t="s">
        <v>40</v>
      </c>
      <c r="S6367" t="s">
        <v>101</v>
      </c>
      <c r="T6367" t="s">
        <v>169</v>
      </c>
      <c r="U6367" t="s">
        <v>1190</v>
      </c>
      <c r="V6367">
        <f>YEAR(sales_order1[[#This Row],[date]])</f>
        <v>2022</v>
      </c>
      <c r="W6367" t="str">
        <f>TEXT(sales_order1[[#This Row],[date]], "Mmm")</f>
        <v>Sep</v>
      </c>
      <c r="X6367">
        <f>VALUE(TEXT(sales_order1[[#This Row],[date]], "D"))</f>
        <v>23</v>
      </c>
      <c r="Y6367">
        <v>38</v>
      </c>
    </row>
    <row r="6368" spans="1:25" x14ac:dyDescent="0.25">
      <c r="A6368" s="1">
        <v>44830</v>
      </c>
      <c r="B6368">
        <v>71965</v>
      </c>
      <c r="C6368" t="s">
        <v>115</v>
      </c>
      <c r="D6368" t="str">
        <f>VLOOKUP(sales_order1[[#This Row],[itemCode]],product_details3!B:C,2,0)</f>
        <v>SCRS30100</v>
      </c>
      <c r="E6368" t="s">
        <v>116</v>
      </c>
      <c r="F6368" t="s">
        <v>61</v>
      </c>
      <c r="G6368">
        <v>50</v>
      </c>
      <c r="H6368">
        <v>32.75</v>
      </c>
      <c r="I6368">
        <v>1637.5</v>
      </c>
      <c r="J6368">
        <v>11.25</v>
      </c>
      <c r="K6368">
        <v>562.5</v>
      </c>
      <c r="L6368">
        <v>21.5</v>
      </c>
      <c r="M6368">
        <v>0.65648854961832059</v>
      </c>
      <c r="N6368">
        <v>1075</v>
      </c>
      <c r="O6368" t="s">
        <v>773</v>
      </c>
      <c r="P6368" t="s">
        <v>774</v>
      </c>
      <c r="Q6368" t="s">
        <v>239</v>
      </c>
      <c r="R6368" t="s">
        <v>112</v>
      </c>
      <c r="S6368" t="s">
        <v>368</v>
      </c>
      <c r="T6368" t="s">
        <v>599</v>
      </c>
      <c r="U6368" t="s">
        <v>1189</v>
      </c>
      <c r="V6368">
        <f>YEAR(sales_order1[[#This Row],[date]])</f>
        <v>2022</v>
      </c>
      <c r="W6368" t="str">
        <f>TEXT(sales_order1[[#This Row],[date]], "Mmm")</f>
        <v>Sep</v>
      </c>
      <c r="X6368">
        <f>VALUE(TEXT(sales_order1[[#This Row],[date]], "D"))</f>
        <v>26</v>
      </c>
      <c r="Y6368">
        <v>39</v>
      </c>
    </row>
    <row r="6369" spans="1:25" x14ac:dyDescent="0.25">
      <c r="A6369" s="1">
        <v>44830</v>
      </c>
      <c r="B6369">
        <v>71966</v>
      </c>
      <c r="C6369" t="s">
        <v>135</v>
      </c>
      <c r="D6369" t="str">
        <f>VLOOKUP(sales_order1[[#This Row],[itemCode]],product_details3!B:C,2,0)</f>
        <v>MSKSH</v>
      </c>
      <c r="E6369" t="s">
        <v>136</v>
      </c>
      <c r="F6369" t="s">
        <v>137</v>
      </c>
      <c r="G6369">
        <v>50</v>
      </c>
      <c r="H6369">
        <v>18.75</v>
      </c>
      <c r="I6369">
        <v>937.5</v>
      </c>
      <c r="J6369">
        <v>7.45</v>
      </c>
      <c r="K6369">
        <v>372.5</v>
      </c>
      <c r="L6369">
        <v>11.3</v>
      </c>
      <c r="M6369">
        <v>0.60266666666666668</v>
      </c>
      <c r="N6369">
        <v>565</v>
      </c>
      <c r="O6369" t="s">
        <v>714</v>
      </c>
      <c r="P6369" t="s">
        <v>715</v>
      </c>
      <c r="Q6369" t="s">
        <v>239</v>
      </c>
      <c r="R6369" t="s">
        <v>112</v>
      </c>
      <c r="S6369" t="s">
        <v>240</v>
      </c>
      <c r="T6369" t="s">
        <v>590</v>
      </c>
      <c r="U6369" t="s">
        <v>1189</v>
      </c>
      <c r="V6369">
        <f>YEAR(sales_order1[[#This Row],[date]])</f>
        <v>2022</v>
      </c>
      <c r="W6369" t="str">
        <f>TEXT(sales_order1[[#This Row],[date]], "Mmm")</f>
        <v>Sep</v>
      </c>
      <c r="X6369">
        <f>VALUE(TEXT(sales_order1[[#This Row],[date]], "D"))</f>
        <v>26</v>
      </c>
      <c r="Y6369">
        <v>39</v>
      </c>
    </row>
    <row r="6370" spans="1:25" x14ac:dyDescent="0.25">
      <c r="A6370" s="1">
        <v>44830</v>
      </c>
      <c r="B6370">
        <v>71967</v>
      </c>
      <c r="C6370" t="s">
        <v>194</v>
      </c>
      <c r="D6370" t="str">
        <f>VLOOKUP(sales_order1[[#This Row],[itemCode]],product_details3!B:C,2,0)</f>
        <v>CLNG150</v>
      </c>
      <c r="E6370" t="s">
        <v>195</v>
      </c>
      <c r="F6370" t="s">
        <v>45</v>
      </c>
      <c r="G6370">
        <v>250</v>
      </c>
      <c r="H6370">
        <v>12.75</v>
      </c>
      <c r="I6370">
        <v>3187.5</v>
      </c>
      <c r="J6370">
        <v>4.45</v>
      </c>
      <c r="K6370">
        <v>1112.5</v>
      </c>
      <c r="L6370">
        <v>8.3000000000000007</v>
      </c>
      <c r="M6370">
        <v>0.65098039215686276</v>
      </c>
      <c r="N6370">
        <v>2075</v>
      </c>
      <c r="O6370" t="s">
        <v>152</v>
      </c>
      <c r="P6370" t="s">
        <v>153</v>
      </c>
      <c r="Q6370" t="s">
        <v>154</v>
      </c>
      <c r="R6370" t="s">
        <v>56</v>
      </c>
      <c r="S6370" t="s">
        <v>133</v>
      </c>
      <c r="T6370" t="s">
        <v>155</v>
      </c>
      <c r="U6370" t="s">
        <v>1191</v>
      </c>
      <c r="V6370">
        <f>YEAR(sales_order1[[#This Row],[date]])</f>
        <v>2022</v>
      </c>
      <c r="W6370" t="str">
        <f>TEXT(sales_order1[[#This Row],[date]], "Mmm")</f>
        <v>Sep</v>
      </c>
      <c r="X6370">
        <f>VALUE(TEXT(sales_order1[[#This Row],[date]], "D"))</f>
        <v>26</v>
      </c>
      <c r="Y6370">
        <v>39</v>
      </c>
    </row>
    <row r="6371" spans="1:25" x14ac:dyDescent="0.25">
      <c r="A6371" s="1">
        <v>44830</v>
      </c>
      <c r="B6371">
        <v>71968</v>
      </c>
      <c r="C6371" t="s">
        <v>135</v>
      </c>
      <c r="D6371" t="str">
        <f>VLOOKUP(sales_order1[[#This Row],[itemCode]],product_details3!B:C,2,0)</f>
        <v>MSKSH</v>
      </c>
      <c r="E6371" t="s">
        <v>136</v>
      </c>
      <c r="F6371" t="s">
        <v>137</v>
      </c>
      <c r="G6371">
        <v>200</v>
      </c>
      <c r="H6371">
        <v>18.75</v>
      </c>
      <c r="I6371">
        <v>3750</v>
      </c>
      <c r="J6371">
        <v>7.45</v>
      </c>
      <c r="K6371">
        <v>1490</v>
      </c>
      <c r="L6371">
        <v>11.3</v>
      </c>
      <c r="M6371">
        <v>0.60266666666666668</v>
      </c>
      <c r="N6371">
        <v>2260</v>
      </c>
      <c r="O6371" t="s">
        <v>366</v>
      </c>
      <c r="P6371" t="s">
        <v>367</v>
      </c>
      <c r="Q6371" t="s">
        <v>239</v>
      </c>
      <c r="R6371" t="s">
        <v>112</v>
      </c>
      <c r="S6371" t="s">
        <v>368</v>
      </c>
      <c r="T6371" t="s">
        <v>369</v>
      </c>
      <c r="U6371" t="s">
        <v>1189</v>
      </c>
      <c r="V6371">
        <f>YEAR(sales_order1[[#This Row],[date]])</f>
        <v>2022</v>
      </c>
      <c r="W6371" t="str">
        <f>TEXT(sales_order1[[#This Row],[date]], "Mmm")</f>
        <v>Sep</v>
      </c>
      <c r="X6371">
        <f>VALUE(TEXT(sales_order1[[#This Row],[date]], "D"))</f>
        <v>26</v>
      </c>
      <c r="Y6371">
        <v>39</v>
      </c>
    </row>
    <row r="6372" spans="1:25" x14ac:dyDescent="0.25">
      <c r="A6372" s="1">
        <v>44830</v>
      </c>
      <c r="B6372">
        <v>71969</v>
      </c>
      <c r="C6372" t="s">
        <v>28</v>
      </c>
      <c r="D6372" t="str">
        <f>VLOOKUP(sales_order1[[#This Row],[itemCode]],product_details3!B:C,2,0)</f>
        <v>SRMC30</v>
      </c>
      <c r="E6372" t="s">
        <v>29</v>
      </c>
      <c r="F6372" t="s">
        <v>30</v>
      </c>
      <c r="G6372">
        <v>50</v>
      </c>
      <c r="H6372">
        <v>22.6</v>
      </c>
      <c r="I6372">
        <v>1130</v>
      </c>
      <c r="J6372">
        <v>7.6</v>
      </c>
      <c r="K6372">
        <v>380</v>
      </c>
      <c r="L6372">
        <v>15</v>
      </c>
      <c r="M6372">
        <v>0.66371681415929207</v>
      </c>
      <c r="N6372">
        <v>750</v>
      </c>
      <c r="O6372" t="s">
        <v>46</v>
      </c>
      <c r="P6372" t="s">
        <v>47</v>
      </c>
      <c r="Q6372" t="s">
        <v>48</v>
      </c>
      <c r="R6372" t="s">
        <v>25</v>
      </c>
      <c r="S6372" t="s">
        <v>49</v>
      </c>
      <c r="T6372" t="s">
        <v>50</v>
      </c>
      <c r="U6372" t="s">
        <v>1191</v>
      </c>
      <c r="V6372">
        <f>YEAR(sales_order1[[#This Row],[date]])</f>
        <v>2022</v>
      </c>
      <c r="W6372" t="str">
        <f>TEXT(sales_order1[[#This Row],[date]], "Mmm")</f>
        <v>Sep</v>
      </c>
      <c r="X6372">
        <f>VALUE(TEXT(sales_order1[[#This Row],[date]], "D"))</f>
        <v>26</v>
      </c>
      <c r="Y6372">
        <v>39</v>
      </c>
    </row>
    <row r="6373" spans="1:25" x14ac:dyDescent="0.25">
      <c r="A6373" s="1">
        <v>44830</v>
      </c>
      <c r="B6373">
        <v>71970</v>
      </c>
      <c r="C6373" t="s">
        <v>305</v>
      </c>
      <c r="D6373" t="str">
        <f>VLOOKUP(sales_order1[[#This Row],[itemCode]],product_details3!B:C,2,0)</f>
        <v>SRMA15</v>
      </c>
      <c r="E6373" t="s">
        <v>306</v>
      </c>
      <c r="F6373" t="s">
        <v>30</v>
      </c>
      <c r="G6373">
        <v>50</v>
      </c>
      <c r="H6373">
        <v>19.649999999999999</v>
      </c>
      <c r="I6373">
        <v>982.5</v>
      </c>
      <c r="J6373">
        <v>7.55</v>
      </c>
      <c r="K6373">
        <v>377.5</v>
      </c>
      <c r="L6373">
        <v>12.1</v>
      </c>
      <c r="M6373">
        <v>0.61577608142493634</v>
      </c>
      <c r="N6373">
        <v>605</v>
      </c>
      <c r="O6373" t="s">
        <v>525</v>
      </c>
      <c r="P6373" t="s">
        <v>526</v>
      </c>
      <c r="Q6373" t="s">
        <v>111</v>
      </c>
      <c r="R6373" t="s">
        <v>112</v>
      </c>
      <c r="S6373" t="s">
        <v>113</v>
      </c>
      <c r="T6373" t="s">
        <v>527</v>
      </c>
      <c r="U6373" t="s">
        <v>1189</v>
      </c>
      <c r="V6373">
        <f>YEAR(sales_order1[[#This Row],[date]])</f>
        <v>2022</v>
      </c>
      <c r="W6373" t="str">
        <f>TEXT(sales_order1[[#This Row],[date]], "Mmm")</f>
        <v>Sep</v>
      </c>
      <c r="X6373">
        <f>VALUE(TEXT(sales_order1[[#This Row],[date]], "D"))</f>
        <v>26</v>
      </c>
      <c r="Y6373">
        <v>39</v>
      </c>
    </row>
    <row r="6374" spans="1:25" x14ac:dyDescent="0.25">
      <c r="A6374" s="1">
        <v>44830</v>
      </c>
      <c r="B6374">
        <v>71971</v>
      </c>
      <c r="C6374" t="s">
        <v>288</v>
      </c>
      <c r="D6374" t="str">
        <f>VLOOKUP(sales_order1[[#This Row],[itemCode]],product_details3!B:C,2,0)</f>
        <v>MKRM200</v>
      </c>
      <c r="E6374" t="s">
        <v>289</v>
      </c>
      <c r="F6374" t="s">
        <v>151</v>
      </c>
      <c r="G6374">
        <v>250</v>
      </c>
      <c r="H6374">
        <v>19.25</v>
      </c>
      <c r="I6374">
        <v>4812.5</v>
      </c>
      <c r="J6374">
        <v>7.75</v>
      </c>
      <c r="K6374">
        <v>1937.5</v>
      </c>
      <c r="L6374">
        <v>11.5</v>
      </c>
      <c r="M6374">
        <v>0.59740259740259738</v>
      </c>
      <c r="N6374">
        <v>2875</v>
      </c>
      <c r="O6374" t="s">
        <v>741</v>
      </c>
      <c r="P6374" t="s">
        <v>742</v>
      </c>
      <c r="Q6374" t="s">
        <v>64</v>
      </c>
      <c r="R6374" t="s">
        <v>40</v>
      </c>
      <c r="S6374" t="s">
        <v>65</v>
      </c>
      <c r="T6374" t="s">
        <v>587</v>
      </c>
      <c r="U6374" t="s">
        <v>1190</v>
      </c>
      <c r="V6374">
        <f>YEAR(sales_order1[[#This Row],[date]])</f>
        <v>2022</v>
      </c>
      <c r="W6374" t="str">
        <f>TEXT(sales_order1[[#This Row],[date]], "Mmm")</f>
        <v>Sep</v>
      </c>
      <c r="X6374">
        <f>VALUE(TEXT(sales_order1[[#This Row],[date]], "D"))</f>
        <v>26</v>
      </c>
      <c r="Y6374">
        <v>39</v>
      </c>
    </row>
    <row r="6375" spans="1:25" x14ac:dyDescent="0.25">
      <c r="A6375" s="1">
        <v>44830</v>
      </c>
      <c r="B6375">
        <v>71972</v>
      </c>
      <c r="C6375" t="s">
        <v>103</v>
      </c>
      <c r="D6375" t="str">
        <f>VLOOKUP(sales_order1[[#This Row],[itemCode]],product_details3!B:C,2,0)</f>
        <v>SCRT50</v>
      </c>
      <c r="E6375" t="s">
        <v>104</v>
      </c>
      <c r="F6375" t="s">
        <v>61</v>
      </c>
      <c r="G6375">
        <v>350</v>
      </c>
      <c r="H6375">
        <v>16.95</v>
      </c>
      <c r="I6375">
        <v>5932.5</v>
      </c>
      <c r="J6375">
        <v>5.2</v>
      </c>
      <c r="K6375">
        <v>1820</v>
      </c>
      <c r="L6375">
        <v>11.75</v>
      </c>
      <c r="M6375">
        <v>0.69321533923303835</v>
      </c>
      <c r="N6375">
        <v>4112.5</v>
      </c>
      <c r="O6375" t="s">
        <v>585</v>
      </c>
      <c r="P6375" t="s">
        <v>586</v>
      </c>
      <c r="Q6375" t="s">
        <v>64</v>
      </c>
      <c r="R6375" t="s">
        <v>40</v>
      </c>
      <c r="S6375" t="s">
        <v>65</v>
      </c>
      <c r="T6375" t="s">
        <v>587</v>
      </c>
      <c r="U6375" t="s">
        <v>1190</v>
      </c>
      <c r="V6375">
        <f>YEAR(sales_order1[[#This Row],[date]])</f>
        <v>2022</v>
      </c>
      <c r="W6375" t="str">
        <f>TEXT(sales_order1[[#This Row],[date]], "Mmm")</f>
        <v>Sep</v>
      </c>
      <c r="X6375">
        <f>VALUE(TEXT(sales_order1[[#This Row],[date]], "D"))</f>
        <v>26</v>
      </c>
      <c r="Y6375">
        <v>39</v>
      </c>
    </row>
    <row r="6376" spans="1:25" x14ac:dyDescent="0.25">
      <c r="A6376" s="1">
        <v>44830</v>
      </c>
      <c r="B6376">
        <v>71973</v>
      </c>
      <c r="C6376" t="s">
        <v>209</v>
      </c>
      <c r="D6376" t="str">
        <f>VLOOKUP(sales_order1[[#This Row],[itemCode]],product_details3!B:C,2,0)</f>
        <v>CLNG50</v>
      </c>
      <c r="E6376" t="s">
        <v>210</v>
      </c>
      <c r="F6376" t="s">
        <v>45</v>
      </c>
      <c r="G6376">
        <v>150</v>
      </c>
      <c r="H6376">
        <v>6.5</v>
      </c>
      <c r="I6376">
        <v>975</v>
      </c>
      <c r="J6376">
        <v>2.2999999999999998</v>
      </c>
      <c r="K6376">
        <v>345</v>
      </c>
      <c r="L6376">
        <v>4.2</v>
      </c>
      <c r="M6376">
        <v>0.64615384615384619</v>
      </c>
      <c r="N6376">
        <v>630</v>
      </c>
      <c r="O6376" t="s">
        <v>775</v>
      </c>
      <c r="P6376" t="s">
        <v>776</v>
      </c>
      <c r="Q6376" t="s">
        <v>146</v>
      </c>
      <c r="R6376" t="s">
        <v>112</v>
      </c>
      <c r="S6376" t="s">
        <v>343</v>
      </c>
      <c r="T6376" t="s">
        <v>95</v>
      </c>
      <c r="U6376" t="s">
        <v>1190</v>
      </c>
      <c r="V6376">
        <f>YEAR(sales_order1[[#This Row],[date]])</f>
        <v>2022</v>
      </c>
      <c r="W6376" t="str">
        <f>TEXT(sales_order1[[#This Row],[date]], "Mmm")</f>
        <v>Sep</v>
      </c>
      <c r="X6376">
        <f>VALUE(TEXT(sales_order1[[#This Row],[date]], "D"))</f>
        <v>26</v>
      </c>
      <c r="Y6376">
        <v>39</v>
      </c>
    </row>
    <row r="6377" spans="1:25" x14ac:dyDescent="0.25">
      <c r="A6377" s="1">
        <v>44830</v>
      </c>
      <c r="B6377">
        <v>71974</v>
      </c>
      <c r="C6377" t="s">
        <v>374</v>
      </c>
      <c r="D6377" t="str">
        <f>VLOOKUP(sales_order1[[#This Row],[itemCode]],product_details3!B:C,2,0)</f>
        <v>EXFC50</v>
      </c>
      <c r="E6377" t="s">
        <v>375</v>
      </c>
      <c r="F6377" t="s">
        <v>183</v>
      </c>
      <c r="G6377">
        <v>50</v>
      </c>
      <c r="H6377">
        <v>19.649999999999999</v>
      </c>
      <c r="I6377">
        <v>982.5</v>
      </c>
      <c r="J6377">
        <v>7.55</v>
      </c>
      <c r="K6377">
        <v>377.5</v>
      </c>
      <c r="L6377">
        <v>12.1</v>
      </c>
      <c r="M6377">
        <v>0.61577608142493634</v>
      </c>
      <c r="N6377">
        <v>605</v>
      </c>
      <c r="O6377" t="s">
        <v>913</v>
      </c>
      <c r="P6377" t="s">
        <v>914</v>
      </c>
      <c r="Q6377" t="s">
        <v>111</v>
      </c>
      <c r="R6377" t="s">
        <v>112</v>
      </c>
      <c r="S6377" t="s">
        <v>445</v>
      </c>
      <c r="T6377" t="s">
        <v>446</v>
      </c>
      <c r="U6377" t="s">
        <v>1189</v>
      </c>
      <c r="V6377">
        <f>YEAR(sales_order1[[#This Row],[date]])</f>
        <v>2022</v>
      </c>
      <c r="W6377" t="str">
        <f>TEXT(sales_order1[[#This Row],[date]], "Mmm")</f>
        <v>Sep</v>
      </c>
      <c r="X6377">
        <f>VALUE(TEXT(sales_order1[[#This Row],[date]], "D"))</f>
        <v>26</v>
      </c>
      <c r="Y6377">
        <v>39</v>
      </c>
    </row>
    <row r="6378" spans="1:25" x14ac:dyDescent="0.25">
      <c r="A6378" s="1">
        <v>44830</v>
      </c>
      <c r="B6378">
        <v>71975</v>
      </c>
      <c r="C6378" t="s">
        <v>35</v>
      </c>
      <c r="D6378" t="str">
        <f>VLOOKUP(sales_order1[[#This Row],[itemCode]],product_details3!B:C,2,0)</f>
        <v>SRMA30</v>
      </c>
      <c r="E6378" t="s">
        <v>36</v>
      </c>
      <c r="F6378" t="s">
        <v>30</v>
      </c>
      <c r="G6378">
        <v>250</v>
      </c>
      <c r="H6378">
        <v>26.2</v>
      </c>
      <c r="I6378">
        <v>6550</v>
      </c>
      <c r="J6378">
        <v>9.4</v>
      </c>
      <c r="K6378">
        <v>2350</v>
      </c>
      <c r="L6378">
        <v>16.8</v>
      </c>
      <c r="M6378">
        <v>0.6412213740458016</v>
      </c>
      <c r="N6378">
        <v>4200</v>
      </c>
      <c r="O6378" t="s">
        <v>196</v>
      </c>
      <c r="P6378" t="s">
        <v>197</v>
      </c>
      <c r="Q6378" t="s">
        <v>132</v>
      </c>
      <c r="R6378" t="s">
        <v>56</v>
      </c>
      <c r="S6378" t="s">
        <v>133</v>
      </c>
      <c r="T6378" t="s">
        <v>198</v>
      </c>
      <c r="U6378" t="s">
        <v>1191</v>
      </c>
      <c r="V6378">
        <f>YEAR(sales_order1[[#This Row],[date]])</f>
        <v>2022</v>
      </c>
      <c r="W6378" t="str">
        <f>TEXT(sales_order1[[#This Row],[date]], "Mmm")</f>
        <v>Sep</v>
      </c>
      <c r="X6378">
        <f>VALUE(TEXT(sales_order1[[#This Row],[date]], "D"))</f>
        <v>26</v>
      </c>
      <c r="Y6378">
        <v>39</v>
      </c>
    </row>
    <row r="6379" spans="1:25" x14ac:dyDescent="0.25">
      <c r="A6379" s="1">
        <v>44831</v>
      </c>
      <c r="B6379">
        <v>71976</v>
      </c>
      <c r="C6379" t="s">
        <v>204</v>
      </c>
      <c r="D6379" t="str">
        <f>VLOOKUP(sales_order1[[#This Row],[itemCode]],product_details3!B:C,2,0)</f>
        <v>MKRM150</v>
      </c>
      <c r="E6379" t="s">
        <v>205</v>
      </c>
      <c r="F6379" t="s">
        <v>151</v>
      </c>
      <c r="G6379">
        <v>100</v>
      </c>
      <c r="H6379">
        <v>10.75</v>
      </c>
      <c r="I6379">
        <v>1075</v>
      </c>
      <c r="J6379">
        <v>4.45</v>
      </c>
      <c r="K6379">
        <v>445</v>
      </c>
      <c r="L6379">
        <v>6.3</v>
      </c>
      <c r="M6379">
        <v>0.586046511627907</v>
      </c>
      <c r="N6379">
        <v>630</v>
      </c>
      <c r="O6379" t="s">
        <v>522</v>
      </c>
      <c r="P6379" t="s">
        <v>523</v>
      </c>
      <c r="Q6379" t="s">
        <v>146</v>
      </c>
      <c r="R6379" t="s">
        <v>112</v>
      </c>
      <c r="S6379" t="s">
        <v>165</v>
      </c>
      <c r="T6379" t="s">
        <v>524</v>
      </c>
      <c r="U6379" t="s">
        <v>1189</v>
      </c>
      <c r="V6379">
        <f>YEAR(sales_order1[[#This Row],[date]])</f>
        <v>2022</v>
      </c>
      <c r="W6379" t="str">
        <f>TEXT(sales_order1[[#This Row],[date]], "Mmm")</f>
        <v>Sep</v>
      </c>
      <c r="X6379">
        <f>VALUE(TEXT(sales_order1[[#This Row],[date]], "D"))</f>
        <v>27</v>
      </c>
      <c r="Y6379">
        <v>39</v>
      </c>
    </row>
    <row r="6380" spans="1:25" x14ac:dyDescent="0.25">
      <c r="A6380" s="1">
        <v>44831</v>
      </c>
      <c r="B6380">
        <v>71977</v>
      </c>
      <c r="C6380" t="s">
        <v>19</v>
      </c>
      <c r="D6380" t="str">
        <f>VLOOKUP(sales_order1[[#This Row],[itemCode]],product_details3!B:C,2,0)</f>
        <v>MSTH100</v>
      </c>
      <c r="E6380" t="s">
        <v>20</v>
      </c>
      <c r="F6380" t="s">
        <v>21</v>
      </c>
      <c r="G6380">
        <v>150</v>
      </c>
      <c r="H6380">
        <v>26.25</v>
      </c>
      <c r="I6380">
        <v>3937.5</v>
      </c>
      <c r="J6380">
        <v>7.75</v>
      </c>
      <c r="K6380">
        <v>1162.5</v>
      </c>
      <c r="L6380">
        <v>18.5</v>
      </c>
      <c r="M6380">
        <v>0.70476190476190481</v>
      </c>
      <c r="N6380">
        <v>2775</v>
      </c>
      <c r="O6380" t="s">
        <v>231</v>
      </c>
      <c r="P6380" t="s">
        <v>232</v>
      </c>
      <c r="Q6380" t="s">
        <v>119</v>
      </c>
      <c r="R6380" t="s">
        <v>40</v>
      </c>
      <c r="S6380" t="s">
        <v>233</v>
      </c>
      <c r="T6380" t="s">
        <v>234</v>
      </c>
      <c r="U6380" t="s">
        <v>1190</v>
      </c>
      <c r="V6380">
        <f>YEAR(sales_order1[[#This Row],[date]])</f>
        <v>2022</v>
      </c>
      <c r="W6380" t="str">
        <f>TEXT(sales_order1[[#This Row],[date]], "Mmm")</f>
        <v>Sep</v>
      </c>
      <c r="X6380">
        <f>VALUE(TEXT(sales_order1[[#This Row],[date]], "D"))</f>
        <v>27</v>
      </c>
      <c r="Y6380">
        <v>39</v>
      </c>
    </row>
    <row r="6381" spans="1:25" x14ac:dyDescent="0.25">
      <c r="A6381" s="1">
        <v>44831</v>
      </c>
      <c r="B6381">
        <v>71978</v>
      </c>
      <c r="C6381" t="s">
        <v>51</v>
      </c>
      <c r="D6381" t="str">
        <f>VLOOKUP(sales_order1[[#This Row],[itemCode]],product_details3!B:C,2,0)</f>
        <v>MSTH50</v>
      </c>
      <c r="E6381" t="s">
        <v>52</v>
      </c>
      <c r="F6381" t="s">
        <v>21</v>
      </c>
      <c r="G6381">
        <v>250</v>
      </c>
      <c r="H6381">
        <v>15.75</v>
      </c>
      <c r="I6381">
        <v>3937.5</v>
      </c>
      <c r="J6381">
        <v>4.45</v>
      </c>
      <c r="K6381">
        <v>1112.5</v>
      </c>
      <c r="L6381">
        <v>11.3</v>
      </c>
      <c r="M6381">
        <v>0.71746031746031746</v>
      </c>
      <c r="N6381">
        <v>2825</v>
      </c>
      <c r="O6381" t="s">
        <v>679</v>
      </c>
      <c r="P6381" t="s">
        <v>680</v>
      </c>
      <c r="Q6381" t="s">
        <v>71</v>
      </c>
      <c r="R6381" t="s">
        <v>72</v>
      </c>
      <c r="S6381" t="s">
        <v>73</v>
      </c>
      <c r="T6381" t="s">
        <v>681</v>
      </c>
      <c r="U6381" t="s">
        <v>1190</v>
      </c>
      <c r="V6381">
        <f>YEAR(sales_order1[[#This Row],[date]])</f>
        <v>2022</v>
      </c>
      <c r="W6381" t="str">
        <f>TEXT(sales_order1[[#This Row],[date]], "Mmm")</f>
        <v>Sep</v>
      </c>
      <c r="X6381">
        <f>VALUE(TEXT(sales_order1[[#This Row],[date]], "D"))</f>
        <v>27</v>
      </c>
      <c r="Y6381">
        <v>39</v>
      </c>
    </row>
    <row r="6382" spans="1:25" x14ac:dyDescent="0.25">
      <c r="A6382" s="1">
        <v>44831</v>
      </c>
      <c r="B6382">
        <v>71979</v>
      </c>
      <c r="C6382" t="s">
        <v>103</v>
      </c>
      <c r="D6382" t="str">
        <f>VLOOKUP(sales_order1[[#This Row],[itemCode]],product_details3!B:C,2,0)</f>
        <v>SCRT50</v>
      </c>
      <c r="E6382" t="s">
        <v>104</v>
      </c>
      <c r="F6382" t="s">
        <v>61</v>
      </c>
      <c r="G6382">
        <v>50</v>
      </c>
      <c r="H6382">
        <v>16.95</v>
      </c>
      <c r="I6382">
        <v>847.5</v>
      </c>
      <c r="J6382">
        <v>5.2</v>
      </c>
      <c r="K6382">
        <v>260</v>
      </c>
      <c r="L6382">
        <v>11.75</v>
      </c>
      <c r="M6382">
        <v>0.69321533923303835</v>
      </c>
      <c r="N6382">
        <v>587.5</v>
      </c>
      <c r="O6382" t="s">
        <v>417</v>
      </c>
      <c r="P6382" t="s">
        <v>418</v>
      </c>
      <c r="Q6382" t="s">
        <v>160</v>
      </c>
      <c r="R6382" t="s">
        <v>112</v>
      </c>
      <c r="S6382" t="s">
        <v>161</v>
      </c>
      <c r="T6382" t="s">
        <v>419</v>
      </c>
      <c r="U6382" t="s">
        <v>1189</v>
      </c>
      <c r="V6382">
        <f>YEAR(sales_order1[[#This Row],[date]])</f>
        <v>2022</v>
      </c>
      <c r="W6382" t="str">
        <f>TEXT(sales_order1[[#This Row],[date]], "Mmm")</f>
        <v>Sep</v>
      </c>
      <c r="X6382">
        <f>VALUE(TEXT(sales_order1[[#This Row],[date]], "D"))</f>
        <v>27</v>
      </c>
      <c r="Y6382">
        <v>39</v>
      </c>
    </row>
    <row r="6383" spans="1:25" x14ac:dyDescent="0.25">
      <c r="A6383" s="1">
        <v>44831</v>
      </c>
      <c r="B6383">
        <v>71980</v>
      </c>
      <c r="C6383" t="s">
        <v>364</v>
      </c>
      <c r="D6383" t="str">
        <f>VLOOKUP(sales_order1[[#This Row],[itemCode]],product_details3!B:C,2,0)</f>
        <v>CLNO200</v>
      </c>
      <c r="E6383" t="s">
        <v>365</v>
      </c>
      <c r="F6383" t="s">
        <v>45</v>
      </c>
      <c r="G6383">
        <v>100</v>
      </c>
      <c r="H6383">
        <v>27.75</v>
      </c>
      <c r="I6383">
        <v>2775</v>
      </c>
      <c r="J6383">
        <v>11.25</v>
      </c>
      <c r="K6383">
        <v>1125</v>
      </c>
      <c r="L6383">
        <v>16.5</v>
      </c>
      <c r="M6383">
        <v>0.59459459459459463</v>
      </c>
      <c r="N6383">
        <v>1650</v>
      </c>
      <c r="O6383" t="s">
        <v>514</v>
      </c>
      <c r="P6383" t="s">
        <v>515</v>
      </c>
      <c r="Q6383" t="s">
        <v>64</v>
      </c>
      <c r="R6383" t="s">
        <v>40</v>
      </c>
      <c r="S6383" t="s">
        <v>84</v>
      </c>
      <c r="T6383" t="s">
        <v>419</v>
      </c>
      <c r="U6383" t="s">
        <v>1189</v>
      </c>
      <c r="V6383">
        <f>YEAR(sales_order1[[#This Row],[date]])</f>
        <v>2022</v>
      </c>
      <c r="W6383" t="str">
        <f>TEXT(sales_order1[[#This Row],[date]], "Mmm")</f>
        <v>Sep</v>
      </c>
      <c r="X6383">
        <f>VALUE(TEXT(sales_order1[[#This Row],[date]], "D"))</f>
        <v>27</v>
      </c>
      <c r="Y6383">
        <v>39</v>
      </c>
    </row>
    <row r="6384" spans="1:25" x14ac:dyDescent="0.25">
      <c r="A6384" s="1">
        <v>44831</v>
      </c>
      <c r="B6384">
        <v>71981</v>
      </c>
      <c r="C6384" t="s">
        <v>35</v>
      </c>
      <c r="D6384" t="str">
        <f>VLOOKUP(sales_order1[[#This Row],[itemCode]],product_details3!B:C,2,0)</f>
        <v>SRMA30</v>
      </c>
      <c r="E6384" t="s">
        <v>36</v>
      </c>
      <c r="F6384" t="s">
        <v>30</v>
      </c>
      <c r="G6384">
        <v>150</v>
      </c>
      <c r="H6384">
        <v>26.2</v>
      </c>
      <c r="I6384">
        <v>3930</v>
      </c>
      <c r="J6384">
        <v>9.4</v>
      </c>
      <c r="K6384">
        <v>1410</v>
      </c>
      <c r="L6384">
        <v>16.8</v>
      </c>
      <c r="M6384">
        <v>0.6412213740458016</v>
      </c>
      <c r="N6384">
        <v>2520</v>
      </c>
      <c r="O6384" t="s">
        <v>624</v>
      </c>
      <c r="P6384" t="s">
        <v>625</v>
      </c>
      <c r="Q6384" t="s">
        <v>55</v>
      </c>
      <c r="R6384" t="s">
        <v>56</v>
      </c>
      <c r="S6384" t="s">
        <v>225</v>
      </c>
      <c r="T6384" t="s">
        <v>626</v>
      </c>
      <c r="U6384" t="s">
        <v>1191</v>
      </c>
      <c r="V6384">
        <f>YEAR(sales_order1[[#This Row],[date]])</f>
        <v>2022</v>
      </c>
      <c r="W6384" t="str">
        <f>TEXT(sales_order1[[#This Row],[date]], "Mmm")</f>
        <v>Sep</v>
      </c>
      <c r="X6384">
        <f>VALUE(TEXT(sales_order1[[#This Row],[date]], "D"))</f>
        <v>27</v>
      </c>
      <c r="Y6384">
        <v>39</v>
      </c>
    </row>
    <row r="6385" spans="1:25" x14ac:dyDescent="0.25">
      <c r="A6385" s="1">
        <v>44831</v>
      </c>
      <c r="B6385">
        <v>71982</v>
      </c>
      <c r="C6385" t="s">
        <v>434</v>
      </c>
      <c r="D6385" t="str">
        <f>VLOOKUP(sales_order1[[#This Row],[itemCode]],product_details3!B:C,2,0)</f>
        <v>CLNO150</v>
      </c>
      <c r="E6385" t="s">
        <v>435</v>
      </c>
      <c r="F6385" t="s">
        <v>45</v>
      </c>
      <c r="G6385">
        <v>50</v>
      </c>
      <c r="H6385">
        <v>16.649999999999999</v>
      </c>
      <c r="I6385">
        <v>832.5</v>
      </c>
      <c r="J6385">
        <v>6.55</v>
      </c>
      <c r="K6385">
        <v>327.5</v>
      </c>
      <c r="L6385">
        <v>10.1</v>
      </c>
      <c r="M6385">
        <v>0.60660660660660648</v>
      </c>
      <c r="N6385">
        <v>505</v>
      </c>
      <c r="O6385" t="s">
        <v>763</v>
      </c>
      <c r="P6385" t="s">
        <v>764</v>
      </c>
      <c r="Q6385" t="s">
        <v>71</v>
      </c>
      <c r="R6385" t="s">
        <v>72</v>
      </c>
      <c r="S6385" t="s">
        <v>73</v>
      </c>
      <c r="T6385" t="s">
        <v>675</v>
      </c>
      <c r="U6385" t="s">
        <v>1190</v>
      </c>
      <c r="V6385">
        <f>YEAR(sales_order1[[#This Row],[date]])</f>
        <v>2022</v>
      </c>
      <c r="W6385" t="str">
        <f>TEXT(sales_order1[[#This Row],[date]], "Mmm")</f>
        <v>Sep</v>
      </c>
      <c r="X6385">
        <f>VALUE(TEXT(sales_order1[[#This Row],[date]], "D"))</f>
        <v>27</v>
      </c>
      <c r="Y6385">
        <v>39</v>
      </c>
    </row>
    <row r="6386" spans="1:25" x14ac:dyDescent="0.25">
      <c r="A6386" s="1">
        <v>44831</v>
      </c>
      <c r="B6386">
        <v>71983</v>
      </c>
      <c r="C6386" t="s">
        <v>135</v>
      </c>
      <c r="D6386" t="str">
        <f>VLOOKUP(sales_order1[[#This Row],[itemCode]],product_details3!B:C,2,0)</f>
        <v>MSKSH</v>
      </c>
      <c r="E6386" t="s">
        <v>136</v>
      </c>
      <c r="F6386" t="s">
        <v>137</v>
      </c>
      <c r="G6386">
        <v>300</v>
      </c>
      <c r="H6386">
        <v>18.75</v>
      </c>
      <c r="I6386">
        <v>5625</v>
      </c>
      <c r="J6386">
        <v>7.45</v>
      </c>
      <c r="K6386">
        <v>2235</v>
      </c>
      <c r="L6386">
        <v>11.3</v>
      </c>
      <c r="M6386">
        <v>0.60266666666666668</v>
      </c>
      <c r="N6386">
        <v>3390</v>
      </c>
      <c r="O6386" t="s">
        <v>88</v>
      </c>
      <c r="P6386" t="s">
        <v>89</v>
      </c>
      <c r="Q6386" t="s">
        <v>24</v>
      </c>
      <c r="R6386" t="s">
        <v>25</v>
      </c>
      <c r="S6386" t="s">
        <v>26</v>
      </c>
      <c r="T6386" t="s">
        <v>90</v>
      </c>
      <c r="U6386" t="s">
        <v>1191</v>
      </c>
      <c r="V6386">
        <f>YEAR(sales_order1[[#This Row],[date]])</f>
        <v>2022</v>
      </c>
      <c r="W6386" t="str">
        <f>TEXT(sales_order1[[#This Row],[date]], "Mmm")</f>
        <v>Sep</v>
      </c>
      <c r="X6386">
        <f>VALUE(TEXT(sales_order1[[#This Row],[date]], "D"))</f>
        <v>27</v>
      </c>
      <c r="Y6386">
        <v>39</v>
      </c>
    </row>
    <row r="6387" spans="1:25" x14ac:dyDescent="0.25">
      <c r="A6387" s="1">
        <v>44831</v>
      </c>
      <c r="B6387">
        <v>71984</v>
      </c>
      <c r="C6387" t="s">
        <v>19</v>
      </c>
      <c r="D6387" t="str">
        <f>VLOOKUP(sales_order1[[#This Row],[itemCode]],product_details3!B:C,2,0)</f>
        <v>MSTH100</v>
      </c>
      <c r="E6387" t="s">
        <v>20</v>
      </c>
      <c r="F6387" t="s">
        <v>21</v>
      </c>
      <c r="G6387">
        <v>150</v>
      </c>
      <c r="H6387">
        <v>26.25</v>
      </c>
      <c r="I6387">
        <v>3937.5</v>
      </c>
      <c r="J6387">
        <v>7.75</v>
      </c>
      <c r="K6387">
        <v>1162.5</v>
      </c>
      <c r="L6387">
        <v>18.5</v>
      </c>
      <c r="M6387">
        <v>0.70476190476190481</v>
      </c>
      <c r="N6387">
        <v>2775</v>
      </c>
      <c r="O6387" t="s">
        <v>443</v>
      </c>
      <c r="P6387" t="s">
        <v>444</v>
      </c>
      <c r="Q6387" t="s">
        <v>111</v>
      </c>
      <c r="R6387" t="s">
        <v>112</v>
      </c>
      <c r="S6387" t="s">
        <v>445</v>
      </c>
      <c r="T6387" t="s">
        <v>446</v>
      </c>
      <c r="U6387" t="s">
        <v>1189</v>
      </c>
      <c r="V6387">
        <f>YEAR(sales_order1[[#This Row],[date]])</f>
        <v>2022</v>
      </c>
      <c r="W6387" t="str">
        <f>TEXT(sales_order1[[#This Row],[date]], "Mmm")</f>
        <v>Sep</v>
      </c>
      <c r="X6387">
        <f>VALUE(TEXT(sales_order1[[#This Row],[date]], "D"))</f>
        <v>27</v>
      </c>
      <c r="Y6387">
        <v>39</v>
      </c>
    </row>
    <row r="6388" spans="1:25" x14ac:dyDescent="0.25">
      <c r="A6388" s="1">
        <v>44831</v>
      </c>
      <c r="B6388">
        <v>71985</v>
      </c>
      <c r="C6388" t="s">
        <v>86</v>
      </c>
      <c r="D6388" t="str">
        <f>VLOOKUP(sales_order1[[#This Row],[itemCode]],product_details3!B:C,2,0)</f>
        <v>SRMH30</v>
      </c>
      <c r="E6388" t="s">
        <v>87</v>
      </c>
      <c r="F6388" t="s">
        <v>30</v>
      </c>
      <c r="G6388">
        <v>150</v>
      </c>
      <c r="H6388">
        <v>21</v>
      </c>
      <c r="I6388">
        <v>3150</v>
      </c>
      <c r="J6388">
        <v>6.6</v>
      </c>
      <c r="K6388">
        <v>990</v>
      </c>
      <c r="L6388">
        <v>14.4</v>
      </c>
      <c r="M6388">
        <v>0.68571428571428572</v>
      </c>
      <c r="N6388">
        <v>2160</v>
      </c>
      <c r="O6388" t="s">
        <v>31</v>
      </c>
      <c r="P6388" t="s">
        <v>32</v>
      </c>
      <c r="Q6388" t="s">
        <v>24</v>
      </c>
      <c r="R6388" t="s">
        <v>25</v>
      </c>
      <c r="S6388" t="s">
        <v>33</v>
      </c>
      <c r="T6388" t="s">
        <v>34</v>
      </c>
      <c r="U6388" t="s">
        <v>1191</v>
      </c>
      <c r="V6388">
        <f>YEAR(sales_order1[[#This Row],[date]])</f>
        <v>2022</v>
      </c>
      <c r="W6388" t="str">
        <f>TEXT(sales_order1[[#This Row],[date]], "Mmm")</f>
        <v>Sep</v>
      </c>
      <c r="X6388">
        <f>VALUE(TEXT(sales_order1[[#This Row],[date]], "D"))</f>
        <v>27</v>
      </c>
      <c r="Y6388">
        <v>39</v>
      </c>
    </row>
    <row r="6389" spans="1:25" x14ac:dyDescent="0.25">
      <c r="A6389" s="1">
        <v>44832</v>
      </c>
      <c r="B6389">
        <v>71986</v>
      </c>
      <c r="C6389" t="s">
        <v>348</v>
      </c>
      <c r="D6389" t="str">
        <f>VLOOKUP(sales_order1[[#This Row],[itemCode]],product_details3!B:C,2,0)</f>
        <v>EXFG150</v>
      </c>
      <c r="E6389" t="s">
        <v>349</v>
      </c>
      <c r="F6389" t="s">
        <v>183</v>
      </c>
      <c r="G6389">
        <v>250</v>
      </c>
      <c r="H6389">
        <v>26.25</v>
      </c>
      <c r="I6389">
        <v>6562.5</v>
      </c>
      <c r="J6389">
        <v>10.75</v>
      </c>
      <c r="K6389">
        <v>2687.5</v>
      </c>
      <c r="L6389">
        <v>15.5</v>
      </c>
      <c r="M6389">
        <v>0.59047619047619049</v>
      </c>
      <c r="N6389">
        <v>3875</v>
      </c>
      <c r="O6389" t="s">
        <v>636</v>
      </c>
      <c r="P6389" t="s">
        <v>637</v>
      </c>
      <c r="Q6389" t="s">
        <v>378</v>
      </c>
      <c r="R6389" t="s">
        <v>72</v>
      </c>
      <c r="S6389" t="s">
        <v>638</v>
      </c>
      <c r="T6389" t="s">
        <v>639</v>
      </c>
      <c r="U6389" t="s">
        <v>1188</v>
      </c>
      <c r="V6389">
        <f>YEAR(sales_order1[[#This Row],[date]])</f>
        <v>2022</v>
      </c>
      <c r="W6389" t="str">
        <f>TEXT(sales_order1[[#This Row],[date]], "Mmm")</f>
        <v>Sep</v>
      </c>
      <c r="X6389">
        <f>VALUE(TEXT(sales_order1[[#This Row],[date]], "D"))</f>
        <v>28</v>
      </c>
      <c r="Y6389">
        <v>39</v>
      </c>
    </row>
    <row r="6390" spans="1:25" x14ac:dyDescent="0.25">
      <c r="A6390" s="1">
        <v>44832</v>
      </c>
      <c r="B6390">
        <v>71987</v>
      </c>
      <c r="C6390" t="s">
        <v>358</v>
      </c>
      <c r="D6390" t="str">
        <f>VLOOKUP(sales_order1[[#This Row],[itemCode]],product_details3!B:C,2,0)</f>
        <v>SCR50+30</v>
      </c>
      <c r="E6390" t="s">
        <v>359</v>
      </c>
      <c r="F6390" t="s">
        <v>61</v>
      </c>
      <c r="G6390">
        <v>350</v>
      </c>
      <c r="H6390">
        <v>10.5</v>
      </c>
      <c r="I6390">
        <v>3675</v>
      </c>
      <c r="J6390">
        <v>3.3</v>
      </c>
      <c r="K6390">
        <v>1155</v>
      </c>
      <c r="L6390">
        <v>7.2</v>
      </c>
      <c r="M6390">
        <v>0.68571428571428572</v>
      </c>
      <c r="N6390">
        <v>2520</v>
      </c>
      <c r="O6390" t="s">
        <v>615</v>
      </c>
      <c r="P6390" t="s">
        <v>616</v>
      </c>
      <c r="Q6390" t="s">
        <v>77</v>
      </c>
      <c r="R6390" t="s">
        <v>72</v>
      </c>
      <c r="S6390" t="s">
        <v>425</v>
      </c>
      <c r="T6390" t="s">
        <v>617</v>
      </c>
      <c r="U6390" t="s">
        <v>1190</v>
      </c>
      <c r="V6390">
        <f>YEAR(sales_order1[[#This Row],[date]])</f>
        <v>2022</v>
      </c>
      <c r="W6390" t="str">
        <f>TEXT(sales_order1[[#This Row],[date]], "Mmm")</f>
        <v>Sep</v>
      </c>
      <c r="X6390">
        <f>VALUE(TEXT(sales_order1[[#This Row],[date]], "D"))</f>
        <v>28</v>
      </c>
      <c r="Y6390">
        <v>39</v>
      </c>
    </row>
    <row r="6391" spans="1:25" x14ac:dyDescent="0.25">
      <c r="A6391" s="1">
        <v>44832</v>
      </c>
      <c r="B6391">
        <v>71988</v>
      </c>
      <c r="C6391" t="s">
        <v>103</v>
      </c>
      <c r="D6391" t="str">
        <f>VLOOKUP(sales_order1[[#This Row],[itemCode]],product_details3!B:C,2,0)</f>
        <v>SCRT50</v>
      </c>
      <c r="E6391" t="s">
        <v>104</v>
      </c>
      <c r="F6391" t="s">
        <v>61</v>
      </c>
      <c r="G6391">
        <v>350</v>
      </c>
      <c r="H6391">
        <v>16.95</v>
      </c>
      <c r="I6391">
        <v>5932.5</v>
      </c>
      <c r="J6391">
        <v>5.2</v>
      </c>
      <c r="K6391">
        <v>1820</v>
      </c>
      <c r="L6391">
        <v>11.75</v>
      </c>
      <c r="M6391">
        <v>0.69321533923303835</v>
      </c>
      <c r="N6391">
        <v>4112.5</v>
      </c>
      <c r="O6391" t="s">
        <v>807</v>
      </c>
      <c r="P6391" t="s">
        <v>808</v>
      </c>
      <c r="Q6391" t="s">
        <v>119</v>
      </c>
      <c r="R6391" t="s">
        <v>40</v>
      </c>
      <c r="S6391" t="s">
        <v>497</v>
      </c>
      <c r="T6391" t="s">
        <v>809</v>
      </c>
      <c r="U6391" t="s">
        <v>1190</v>
      </c>
      <c r="V6391">
        <f>YEAR(sales_order1[[#This Row],[date]])</f>
        <v>2022</v>
      </c>
      <c r="W6391" t="str">
        <f>TEXT(sales_order1[[#This Row],[date]], "Mmm")</f>
        <v>Sep</v>
      </c>
      <c r="X6391">
        <f>VALUE(TEXT(sales_order1[[#This Row],[date]], "D"))</f>
        <v>28</v>
      </c>
      <c r="Y6391">
        <v>39</v>
      </c>
    </row>
    <row r="6392" spans="1:25" x14ac:dyDescent="0.25">
      <c r="A6392" s="1">
        <v>44832</v>
      </c>
      <c r="B6392">
        <v>71989</v>
      </c>
      <c r="C6392" t="s">
        <v>209</v>
      </c>
      <c r="D6392" t="str">
        <f>VLOOKUP(sales_order1[[#This Row],[itemCode]],product_details3!B:C,2,0)</f>
        <v>CLNG50</v>
      </c>
      <c r="E6392" t="s">
        <v>210</v>
      </c>
      <c r="F6392" t="s">
        <v>45</v>
      </c>
      <c r="G6392">
        <v>100</v>
      </c>
      <c r="H6392">
        <v>6.5</v>
      </c>
      <c r="I6392">
        <v>650</v>
      </c>
      <c r="J6392">
        <v>2.2999999999999998</v>
      </c>
      <c r="K6392">
        <v>230</v>
      </c>
      <c r="L6392">
        <v>4.2</v>
      </c>
      <c r="M6392">
        <v>0.64615384615384619</v>
      </c>
      <c r="N6392">
        <v>420</v>
      </c>
      <c r="O6392" t="s">
        <v>673</v>
      </c>
      <c r="P6392" t="s">
        <v>674</v>
      </c>
      <c r="Q6392" t="s">
        <v>71</v>
      </c>
      <c r="R6392" t="s">
        <v>72</v>
      </c>
      <c r="S6392" t="s">
        <v>73</v>
      </c>
      <c r="T6392" t="s">
        <v>675</v>
      </c>
      <c r="U6392" t="s">
        <v>1190</v>
      </c>
      <c r="V6392">
        <f>YEAR(sales_order1[[#This Row],[date]])</f>
        <v>2022</v>
      </c>
      <c r="W6392" t="str">
        <f>TEXT(sales_order1[[#This Row],[date]], "Mmm")</f>
        <v>Sep</v>
      </c>
      <c r="X6392">
        <f>VALUE(TEXT(sales_order1[[#This Row],[date]], "D"))</f>
        <v>28</v>
      </c>
      <c r="Y6392">
        <v>39</v>
      </c>
    </row>
    <row r="6393" spans="1:25" x14ac:dyDescent="0.25">
      <c r="A6393" s="1">
        <v>44832</v>
      </c>
      <c r="B6393">
        <v>71990</v>
      </c>
      <c r="C6393" t="s">
        <v>51</v>
      </c>
      <c r="D6393" t="str">
        <f>VLOOKUP(sales_order1[[#This Row],[itemCode]],product_details3!B:C,2,0)</f>
        <v>MSTH50</v>
      </c>
      <c r="E6393" t="s">
        <v>52</v>
      </c>
      <c r="F6393" t="s">
        <v>21</v>
      </c>
      <c r="G6393">
        <v>150</v>
      </c>
      <c r="H6393">
        <v>15.75</v>
      </c>
      <c r="I6393">
        <v>2362.5</v>
      </c>
      <c r="J6393">
        <v>4.45</v>
      </c>
      <c r="K6393">
        <v>667.5</v>
      </c>
      <c r="L6393">
        <v>11.3</v>
      </c>
      <c r="M6393">
        <v>0.71746031746031746</v>
      </c>
      <c r="N6393">
        <v>1695</v>
      </c>
      <c r="O6393" t="s">
        <v>158</v>
      </c>
      <c r="P6393" t="s">
        <v>159</v>
      </c>
      <c r="Q6393" t="s">
        <v>160</v>
      </c>
      <c r="R6393" t="s">
        <v>112</v>
      </c>
      <c r="S6393" t="s">
        <v>161</v>
      </c>
      <c r="T6393" t="s">
        <v>162</v>
      </c>
      <c r="U6393" t="s">
        <v>1189</v>
      </c>
      <c r="V6393">
        <f>YEAR(sales_order1[[#This Row],[date]])</f>
        <v>2022</v>
      </c>
      <c r="W6393" t="str">
        <f>TEXT(sales_order1[[#This Row],[date]], "Mmm")</f>
        <v>Sep</v>
      </c>
      <c r="X6393">
        <f>VALUE(TEXT(sales_order1[[#This Row],[date]], "D"))</f>
        <v>28</v>
      </c>
      <c r="Y6393">
        <v>39</v>
      </c>
    </row>
    <row r="6394" spans="1:25" x14ac:dyDescent="0.25">
      <c r="A6394" s="1">
        <v>44832</v>
      </c>
      <c r="B6394">
        <v>71991</v>
      </c>
      <c r="C6394" t="s">
        <v>80</v>
      </c>
      <c r="D6394" t="str">
        <f>VLOOKUP(sales_order1[[#This Row],[itemCode]],product_details3!B:C,2,0)</f>
        <v>MSTA50</v>
      </c>
      <c r="E6394" t="s">
        <v>81</v>
      </c>
      <c r="F6394" t="s">
        <v>21</v>
      </c>
      <c r="G6394">
        <v>50</v>
      </c>
      <c r="H6394">
        <v>19.649999999999999</v>
      </c>
      <c r="I6394">
        <v>982.5</v>
      </c>
      <c r="J6394">
        <v>6.55</v>
      </c>
      <c r="K6394">
        <v>327.5</v>
      </c>
      <c r="L6394">
        <v>13.1</v>
      </c>
      <c r="M6394">
        <v>0.66666666666666663</v>
      </c>
      <c r="N6394">
        <v>655</v>
      </c>
      <c r="O6394" t="s">
        <v>697</v>
      </c>
      <c r="P6394" t="s">
        <v>698</v>
      </c>
      <c r="Q6394" t="s">
        <v>77</v>
      </c>
      <c r="R6394" t="s">
        <v>72</v>
      </c>
      <c r="S6394" t="s">
        <v>78</v>
      </c>
      <c r="T6394" t="s">
        <v>699</v>
      </c>
      <c r="U6394" t="s">
        <v>1190</v>
      </c>
      <c r="V6394">
        <f>YEAR(sales_order1[[#This Row],[date]])</f>
        <v>2022</v>
      </c>
      <c r="W6394" t="str">
        <f>TEXT(sales_order1[[#This Row],[date]], "Mmm")</f>
        <v>Sep</v>
      </c>
      <c r="X6394">
        <f>VALUE(TEXT(sales_order1[[#This Row],[date]], "D"))</f>
        <v>28</v>
      </c>
      <c r="Y6394">
        <v>39</v>
      </c>
    </row>
    <row r="6395" spans="1:25" x14ac:dyDescent="0.25">
      <c r="A6395" s="1">
        <v>44832</v>
      </c>
      <c r="B6395">
        <v>71992</v>
      </c>
      <c r="C6395" t="s">
        <v>335</v>
      </c>
      <c r="D6395" t="str">
        <f>VLOOKUP(sales_order1[[#This Row],[itemCode]],product_details3!B:C,2,0)</f>
        <v>CLNF50</v>
      </c>
      <c r="E6395" t="s">
        <v>336</v>
      </c>
      <c r="F6395" t="s">
        <v>45</v>
      </c>
      <c r="G6395">
        <v>250</v>
      </c>
      <c r="H6395">
        <v>7.3</v>
      </c>
      <c r="I6395">
        <v>1825</v>
      </c>
      <c r="J6395">
        <v>2.8</v>
      </c>
      <c r="K6395">
        <v>700</v>
      </c>
      <c r="L6395">
        <v>4.5</v>
      </c>
      <c r="M6395">
        <v>0.61643835616438358</v>
      </c>
      <c r="N6395">
        <v>1125</v>
      </c>
      <c r="O6395" t="s">
        <v>420</v>
      </c>
      <c r="P6395" t="s">
        <v>421</v>
      </c>
      <c r="Q6395" t="s">
        <v>77</v>
      </c>
      <c r="R6395" t="s">
        <v>72</v>
      </c>
      <c r="S6395" t="s">
        <v>78</v>
      </c>
      <c r="T6395" t="s">
        <v>422</v>
      </c>
      <c r="U6395" t="s">
        <v>1190</v>
      </c>
      <c r="V6395">
        <f>YEAR(sales_order1[[#This Row],[date]])</f>
        <v>2022</v>
      </c>
      <c r="W6395" t="str">
        <f>TEXT(sales_order1[[#This Row],[date]], "Mmm")</f>
        <v>Sep</v>
      </c>
      <c r="X6395">
        <f>VALUE(TEXT(sales_order1[[#This Row],[date]], "D"))</f>
        <v>28</v>
      </c>
      <c r="Y6395">
        <v>39</v>
      </c>
    </row>
    <row r="6396" spans="1:25" x14ac:dyDescent="0.25">
      <c r="A6396" s="1">
        <v>44832</v>
      </c>
      <c r="B6396">
        <v>71993</v>
      </c>
      <c r="C6396" t="s">
        <v>194</v>
      </c>
      <c r="D6396" t="str">
        <f>VLOOKUP(sales_order1[[#This Row],[itemCode]],product_details3!B:C,2,0)</f>
        <v>CLNG150</v>
      </c>
      <c r="E6396" t="s">
        <v>195</v>
      </c>
      <c r="F6396" t="s">
        <v>45</v>
      </c>
      <c r="G6396">
        <v>200</v>
      </c>
      <c r="H6396">
        <v>12.75</v>
      </c>
      <c r="I6396">
        <v>2550</v>
      </c>
      <c r="J6396">
        <v>4.45</v>
      </c>
      <c r="K6396">
        <v>890</v>
      </c>
      <c r="L6396">
        <v>8.3000000000000007</v>
      </c>
      <c r="M6396">
        <v>0.65098039215686276</v>
      </c>
      <c r="N6396">
        <v>1660</v>
      </c>
      <c r="O6396" t="s">
        <v>761</v>
      </c>
      <c r="P6396" t="s">
        <v>762</v>
      </c>
      <c r="Q6396" t="s">
        <v>24</v>
      </c>
      <c r="R6396" t="s">
        <v>25</v>
      </c>
      <c r="S6396" t="s">
        <v>33</v>
      </c>
      <c r="T6396" t="s">
        <v>705</v>
      </c>
      <c r="U6396" t="s">
        <v>1191</v>
      </c>
      <c r="V6396">
        <f>YEAR(sales_order1[[#This Row],[date]])</f>
        <v>2022</v>
      </c>
      <c r="W6396" t="str">
        <f>TEXT(sales_order1[[#This Row],[date]], "Mmm")</f>
        <v>Sep</v>
      </c>
      <c r="X6396">
        <f>VALUE(TEXT(sales_order1[[#This Row],[date]], "D"))</f>
        <v>28</v>
      </c>
      <c r="Y6396">
        <v>39</v>
      </c>
    </row>
    <row r="6397" spans="1:25" x14ac:dyDescent="0.25">
      <c r="A6397" s="1">
        <v>44832</v>
      </c>
      <c r="B6397">
        <v>71994</v>
      </c>
      <c r="C6397" t="s">
        <v>374</v>
      </c>
      <c r="D6397" t="str">
        <f>VLOOKUP(sales_order1[[#This Row],[itemCode]],product_details3!B:C,2,0)</f>
        <v>EXFC50</v>
      </c>
      <c r="E6397" t="s">
        <v>375</v>
      </c>
      <c r="F6397" t="s">
        <v>183</v>
      </c>
      <c r="G6397">
        <v>100</v>
      </c>
      <c r="H6397">
        <v>19.649999999999999</v>
      </c>
      <c r="I6397">
        <v>1965</v>
      </c>
      <c r="J6397">
        <v>7.55</v>
      </c>
      <c r="K6397">
        <v>755</v>
      </c>
      <c r="L6397">
        <v>12.1</v>
      </c>
      <c r="M6397">
        <v>0.61577608142493634</v>
      </c>
      <c r="N6397">
        <v>1210</v>
      </c>
      <c r="O6397" t="s">
        <v>828</v>
      </c>
      <c r="P6397" t="s">
        <v>829</v>
      </c>
      <c r="Q6397" t="s">
        <v>378</v>
      </c>
      <c r="R6397" t="s">
        <v>72</v>
      </c>
      <c r="S6397" t="s">
        <v>662</v>
      </c>
      <c r="T6397" t="s">
        <v>663</v>
      </c>
      <c r="U6397" t="s">
        <v>1188</v>
      </c>
      <c r="V6397">
        <f>YEAR(sales_order1[[#This Row],[date]])</f>
        <v>2022</v>
      </c>
      <c r="W6397" t="str">
        <f>TEXT(sales_order1[[#This Row],[date]], "Mmm")</f>
        <v>Sep</v>
      </c>
      <c r="X6397">
        <f>VALUE(TEXT(sales_order1[[#This Row],[date]], "D"))</f>
        <v>28</v>
      </c>
      <c r="Y6397">
        <v>39</v>
      </c>
    </row>
    <row r="6398" spans="1:25" x14ac:dyDescent="0.25">
      <c r="A6398" s="1">
        <v>44833</v>
      </c>
      <c r="B6398">
        <v>71995</v>
      </c>
      <c r="C6398" t="s">
        <v>333</v>
      </c>
      <c r="D6398" t="str">
        <f>VLOOKUP(sales_order1[[#This Row],[itemCode]],product_details3!B:C,2,0)</f>
        <v>TNRH200</v>
      </c>
      <c r="E6398" t="s">
        <v>334</v>
      </c>
      <c r="F6398" t="s">
        <v>124</v>
      </c>
      <c r="G6398">
        <v>150</v>
      </c>
      <c r="H6398">
        <v>21</v>
      </c>
      <c r="I6398">
        <v>3150</v>
      </c>
      <c r="J6398">
        <v>6.6</v>
      </c>
      <c r="K6398">
        <v>990</v>
      </c>
      <c r="L6398">
        <v>14.4</v>
      </c>
      <c r="M6398">
        <v>0.68571428571428572</v>
      </c>
      <c r="N6398">
        <v>2160</v>
      </c>
      <c r="O6398" t="s">
        <v>667</v>
      </c>
      <c r="P6398" t="s">
        <v>668</v>
      </c>
      <c r="Q6398" t="s">
        <v>271</v>
      </c>
      <c r="R6398" t="s">
        <v>56</v>
      </c>
      <c r="S6398" t="s">
        <v>192</v>
      </c>
      <c r="T6398" t="s">
        <v>669</v>
      </c>
      <c r="U6398" t="s">
        <v>1191</v>
      </c>
      <c r="V6398">
        <f>YEAR(sales_order1[[#This Row],[date]])</f>
        <v>2022</v>
      </c>
      <c r="W6398" t="str">
        <f>TEXT(sales_order1[[#This Row],[date]], "Mmm")</f>
        <v>Sep</v>
      </c>
      <c r="X6398">
        <f>VALUE(TEXT(sales_order1[[#This Row],[date]], "D"))</f>
        <v>29</v>
      </c>
      <c r="Y6398">
        <v>39</v>
      </c>
    </row>
    <row r="6399" spans="1:25" x14ac:dyDescent="0.25">
      <c r="A6399" s="1">
        <v>44833</v>
      </c>
      <c r="B6399">
        <v>71996</v>
      </c>
      <c r="C6399" t="s">
        <v>19</v>
      </c>
      <c r="D6399" t="str">
        <f>VLOOKUP(sales_order1[[#This Row],[itemCode]],product_details3!B:C,2,0)</f>
        <v>MSTH100</v>
      </c>
      <c r="E6399" t="s">
        <v>20</v>
      </c>
      <c r="F6399" t="s">
        <v>21</v>
      </c>
      <c r="G6399">
        <v>50</v>
      </c>
      <c r="H6399">
        <v>26.25</v>
      </c>
      <c r="I6399">
        <v>1312.5</v>
      </c>
      <c r="J6399">
        <v>7.75</v>
      </c>
      <c r="K6399">
        <v>387.5</v>
      </c>
      <c r="L6399">
        <v>18.5</v>
      </c>
      <c r="M6399">
        <v>0.70476190476190481</v>
      </c>
      <c r="N6399">
        <v>925</v>
      </c>
      <c r="O6399" t="s">
        <v>454</v>
      </c>
      <c r="P6399" t="s">
        <v>455</v>
      </c>
      <c r="Q6399" t="s">
        <v>71</v>
      </c>
      <c r="R6399" t="s">
        <v>72</v>
      </c>
      <c r="S6399" t="s">
        <v>73</v>
      </c>
      <c r="T6399" t="s">
        <v>456</v>
      </c>
      <c r="U6399" t="s">
        <v>1190</v>
      </c>
      <c r="V6399">
        <f>YEAR(sales_order1[[#This Row],[date]])</f>
        <v>2022</v>
      </c>
      <c r="W6399" t="str">
        <f>TEXT(sales_order1[[#This Row],[date]], "Mmm")</f>
        <v>Sep</v>
      </c>
      <c r="X6399">
        <f>VALUE(TEXT(sales_order1[[#This Row],[date]], "D"))</f>
        <v>29</v>
      </c>
      <c r="Y6399">
        <v>39</v>
      </c>
    </row>
    <row r="6400" spans="1:25" x14ac:dyDescent="0.25">
      <c r="A6400" s="1">
        <v>44833</v>
      </c>
      <c r="B6400">
        <v>71997</v>
      </c>
      <c r="C6400" t="s">
        <v>438</v>
      </c>
      <c r="D6400" t="str">
        <f>VLOOKUP(sales_order1[[#This Row],[itemCode]],product_details3!B:C,2,0)</f>
        <v>EXFP150</v>
      </c>
      <c r="E6400" t="s">
        <v>439</v>
      </c>
      <c r="F6400" t="s">
        <v>183</v>
      </c>
      <c r="G6400">
        <v>50</v>
      </c>
      <c r="H6400">
        <v>28.25</v>
      </c>
      <c r="I6400">
        <v>1412.5</v>
      </c>
      <c r="J6400">
        <v>12</v>
      </c>
      <c r="K6400">
        <v>600</v>
      </c>
      <c r="L6400">
        <v>16.25</v>
      </c>
      <c r="M6400">
        <v>0.5752212389380531</v>
      </c>
      <c r="N6400">
        <v>812.5</v>
      </c>
      <c r="O6400" t="s">
        <v>828</v>
      </c>
      <c r="P6400" t="s">
        <v>829</v>
      </c>
      <c r="Q6400" t="s">
        <v>378</v>
      </c>
      <c r="R6400" t="s">
        <v>72</v>
      </c>
      <c r="S6400" t="s">
        <v>662</v>
      </c>
      <c r="T6400" t="s">
        <v>663</v>
      </c>
      <c r="U6400" t="s">
        <v>1188</v>
      </c>
      <c r="V6400">
        <f>YEAR(sales_order1[[#This Row],[date]])</f>
        <v>2022</v>
      </c>
      <c r="W6400" t="str">
        <f>TEXT(sales_order1[[#This Row],[date]], "Mmm")</f>
        <v>Sep</v>
      </c>
      <c r="X6400">
        <f>VALUE(TEXT(sales_order1[[#This Row],[date]], "D"))</f>
        <v>29</v>
      </c>
      <c r="Y6400">
        <v>39</v>
      </c>
    </row>
    <row r="6401" spans="1:25" x14ac:dyDescent="0.25">
      <c r="A6401" s="1">
        <v>44833</v>
      </c>
      <c r="B6401">
        <v>71998</v>
      </c>
      <c r="C6401" t="s">
        <v>51</v>
      </c>
      <c r="D6401" t="str">
        <f>VLOOKUP(sales_order1[[#This Row],[itemCode]],product_details3!B:C,2,0)</f>
        <v>MSTH50</v>
      </c>
      <c r="E6401" t="s">
        <v>52</v>
      </c>
      <c r="F6401" t="s">
        <v>21</v>
      </c>
      <c r="G6401">
        <v>200</v>
      </c>
      <c r="H6401">
        <v>15.75</v>
      </c>
      <c r="I6401">
        <v>3150</v>
      </c>
      <c r="J6401">
        <v>4.45</v>
      </c>
      <c r="K6401">
        <v>890</v>
      </c>
      <c r="L6401">
        <v>11.3</v>
      </c>
      <c r="M6401">
        <v>0.71746031746031746</v>
      </c>
      <c r="N6401">
        <v>2260</v>
      </c>
      <c r="O6401" t="s">
        <v>832</v>
      </c>
      <c r="P6401" t="s">
        <v>833</v>
      </c>
      <c r="Q6401" t="s">
        <v>201</v>
      </c>
      <c r="R6401" t="s">
        <v>25</v>
      </c>
      <c r="S6401" t="s">
        <v>372</v>
      </c>
      <c r="T6401" t="s">
        <v>834</v>
      </c>
      <c r="U6401" t="s">
        <v>1191</v>
      </c>
      <c r="V6401">
        <f>YEAR(sales_order1[[#This Row],[date]])</f>
        <v>2022</v>
      </c>
      <c r="W6401" t="str">
        <f>TEXT(sales_order1[[#This Row],[date]], "Mmm")</f>
        <v>Sep</v>
      </c>
      <c r="X6401">
        <f>VALUE(TEXT(sales_order1[[#This Row],[date]], "D"))</f>
        <v>29</v>
      </c>
      <c r="Y6401">
        <v>39</v>
      </c>
    </row>
    <row r="6402" spans="1:25" x14ac:dyDescent="0.25">
      <c r="A6402" s="1">
        <v>44833</v>
      </c>
      <c r="B6402">
        <v>71999</v>
      </c>
      <c r="C6402" t="s">
        <v>327</v>
      </c>
      <c r="D6402" t="str">
        <f>VLOOKUP(sales_order1[[#This Row],[itemCode]],product_details3!B:C,2,0)</f>
        <v>SCR50+50</v>
      </c>
      <c r="E6402" t="s">
        <v>328</v>
      </c>
      <c r="F6402" t="s">
        <v>61</v>
      </c>
      <c r="G6402">
        <v>450</v>
      </c>
      <c r="H6402">
        <v>15.75</v>
      </c>
      <c r="I6402">
        <v>7087.5</v>
      </c>
      <c r="J6402">
        <v>4.45</v>
      </c>
      <c r="K6402">
        <v>2002.5</v>
      </c>
      <c r="L6402">
        <v>11.3</v>
      </c>
      <c r="M6402">
        <v>0.71746031746031746</v>
      </c>
      <c r="N6402">
        <v>5085</v>
      </c>
      <c r="O6402" t="s">
        <v>499</v>
      </c>
      <c r="P6402" t="s">
        <v>500</v>
      </c>
      <c r="Q6402" t="s">
        <v>107</v>
      </c>
      <c r="R6402" t="s">
        <v>40</v>
      </c>
      <c r="S6402" t="s">
        <v>101</v>
      </c>
      <c r="T6402" t="s">
        <v>501</v>
      </c>
      <c r="U6402" t="s">
        <v>1190</v>
      </c>
      <c r="V6402">
        <f>YEAR(sales_order1[[#This Row],[date]])</f>
        <v>2022</v>
      </c>
      <c r="W6402" t="str">
        <f>TEXT(sales_order1[[#This Row],[date]], "Mmm")</f>
        <v>Sep</v>
      </c>
      <c r="X6402">
        <f>VALUE(TEXT(sales_order1[[#This Row],[date]], "D"))</f>
        <v>29</v>
      </c>
      <c r="Y6402">
        <v>39</v>
      </c>
    </row>
    <row r="6403" spans="1:25" x14ac:dyDescent="0.25">
      <c r="A6403" s="1">
        <v>44833</v>
      </c>
      <c r="B6403">
        <v>72000</v>
      </c>
      <c r="C6403" t="s">
        <v>28</v>
      </c>
      <c r="D6403" t="str">
        <f>VLOOKUP(sales_order1[[#This Row],[itemCode]],product_details3!B:C,2,0)</f>
        <v>SRMC30</v>
      </c>
      <c r="E6403" t="s">
        <v>29</v>
      </c>
      <c r="F6403" t="s">
        <v>30</v>
      </c>
      <c r="G6403">
        <v>100</v>
      </c>
      <c r="H6403">
        <v>22.6</v>
      </c>
      <c r="I6403">
        <v>2260</v>
      </c>
      <c r="J6403">
        <v>7.6</v>
      </c>
      <c r="K6403">
        <v>760</v>
      </c>
      <c r="L6403">
        <v>15</v>
      </c>
      <c r="M6403">
        <v>0.66371681415929207</v>
      </c>
      <c r="N6403">
        <v>1500</v>
      </c>
      <c r="O6403" t="s">
        <v>184</v>
      </c>
      <c r="P6403" t="s">
        <v>185</v>
      </c>
      <c r="Q6403" t="s">
        <v>186</v>
      </c>
      <c r="R6403" t="s">
        <v>112</v>
      </c>
      <c r="S6403" t="s">
        <v>187</v>
      </c>
      <c r="T6403" t="s">
        <v>188</v>
      </c>
      <c r="U6403" t="s">
        <v>1189</v>
      </c>
      <c r="V6403">
        <f>YEAR(sales_order1[[#This Row],[date]])</f>
        <v>2022</v>
      </c>
      <c r="W6403" t="str">
        <f>TEXT(sales_order1[[#This Row],[date]], "Mmm")</f>
        <v>Sep</v>
      </c>
      <c r="X6403">
        <f>VALUE(TEXT(sales_order1[[#This Row],[date]], "D"))</f>
        <v>29</v>
      </c>
      <c r="Y6403">
        <v>39</v>
      </c>
    </row>
    <row r="6404" spans="1:25" x14ac:dyDescent="0.25">
      <c r="A6404" s="1">
        <v>44833</v>
      </c>
      <c r="B6404">
        <v>72001</v>
      </c>
      <c r="C6404" t="s">
        <v>19</v>
      </c>
      <c r="D6404" t="str">
        <f>VLOOKUP(sales_order1[[#This Row],[itemCode]],product_details3!B:C,2,0)</f>
        <v>MSTH100</v>
      </c>
      <c r="E6404" t="s">
        <v>20</v>
      </c>
      <c r="F6404" t="s">
        <v>21</v>
      </c>
      <c r="G6404">
        <v>100</v>
      </c>
      <c r="H6404">
        <v>26.25</v>
      </c>
      <c r="I6404">
        <v>2625</v>
      </c>
      <c r="J6404">
        <v>7.75</v>
      </c>
      <c r="K6404">
        <v>775</v>
      </c>
      <c r="L6404">
        <v>18.5</v>
      </c>
      <c r="M6404">
        <v>0.70476190476190481</v>
      </c>
      <c r="N6404">
        <v>1850</v>
      </c>
      <c r="O6404" t="s">
        <v>810</v>
      </c>
      <c r="P6404" t="s">
        <v>811</v>
      </c>
      <c r="Q6404" t="s">
        <v>239</v>
      </c>
      <c r="R6404" t="s">
        <v>112</v>
      </c>
      <c r="S6404" t="s">
        <v>368</v>
      </c>
      <c r="T6404" t="s">
        <v>369</v>
      </c>
      <c r="U6404" t="s">
        <v>1189</v>
      </c>
      <c r="V6404">
        <f>YEAR(sales_order1[[#This Row],[date]])</f>
        <v>2022</v>
      </c>
      <c r="W6404" t="str">
        <f>TEXT(sales_order1[[#This Row],[date]], "Mmm")</f>
        <v>Sep</v>
      </c>
      <c r="X6404">
        <f>VALUE(TEXT(sales_order1[[#This Row],[date]], "D"))</f>
        <v>29</v>
      </c>
      <c r="Y6404">
        <v>39</v>
      </c>
    </row>
    <row r="6405" spans="1:25" x14ac:dyDescent="0.25">
      <c r="A6405" s="1">
        <v>44833</v>
      </c>
      <c r="B6405">
        <v>72002</v>
      </c>
      <c r="C6405" t="s">
        <v>181</v>
      </c>
      <c r="D6405" t="str">
        <f>VLOOKUP(sales_order1[[#This Row],[itemCode]],product_details3!B:C,2,0)</f>
        <v>EXFP100</v>
      </c>
      <c r="E6405" t="s">
        <v>182</v>
      </c>
      <c r="F6405" t="s">
        <v>183</v>
      </c>
      <c r="G6405">
        <v>200</v>
      </c>
      <c r="H6405">
        <v>21.95</v>
      </c>
      <c r="I6405">
        <v>4390</v>
      </c>
      <c r="J6405">
        <v>8.1999999999999993</v>
      </c>
      <c r="K6405">
        <v>1640</v>
      </c>
      <c r="L6405">
        <v>13.75</v>
      </c>
      <c r="M6405">
        <v>0.62642369020501143</v>
      </c>
      <c r="N6405">
        <v>2750</v>
      </c>
      <c r="O6405" t="s">
        <v>915</v>
      </c>
      <c r="P6405" t="s">
        <v>916</v>
      </c>
      <c r="Q6405" t="s">
        <v>154</v>
      </c>
      <c r="R6405" t="s">
        <v>56</v>
      </c>
      <c r="S6405" t="s">
        <v>133</v>
      </c>
      <c r="T6405" t="s">
        <v>155</v>
      </c>
      <c r="U6405" t="s">
        <v>1191</v>
      </c>
      <c r="V6405">
        <f>YEAR(sales_order1[[#This Row],[date]])</f>
        <v>2022</v>
      </c>
      <c r="W6405" t="str">
        <f>TEXT(sales_order1[[#This Row],[date]], "Mmm")</f>
        <v>Sep</v>
      </c>
      <c r="X6405">
        <f>VALUE(TEXT(sales_order1[[#This Row],[date]], "D"))</f>
        <v>29</v>
      </c>
      <c r="Y6405">
        <v>39</v>
      </c>
    </row>
    <row r="6406" spans="1:25" x14ac:dyDescent="0.25">
      <c r="A6406" s="1">
        <v>44833</v>
      </c>
      <c r="B6406">
        <v>72003</v>
      </c>
      <c r="C6406" t="s">
        <v>181</v>
      </c>
      <c r="D6406" t="str">
        <f>VLOOKUP(sales_order1[[#This Row],[itemCode]],product_details3!B:C,2,0)</f>
        <v>EXFP100</v>
      </c>
      <c r="E6406" t="s">
        <v>182</v>
      </c>
      <c r="F6406" t="s">
        <v>183</v>
      </c>
      <c r="G6406">
        <v>250</v>
      </c>
      <c r="H6406">
        <v>21.95</v>
      </c>
      <c r="I6406">
        <v>5487.5</v>
      </c>
      <c r="J6406">
        <v>8.1999999999999993</v>
      </c>
      <c r="K6406">
        <v>2050</v>
      </c>
      <c r="L6406">
        <v>13.75</v>
      </c>
      <c r="M6406">
        <v>0.62642369020501143</v>
      </c>
      <c r="N6406">
        <v>3437.5</v>
      </c>
      <c r="O6406" t="s">
        <v>748</v>
      </c>
      <c r="P6406" t="s">
        <v>749</v>
      </c>
      <c r="Q6406" t="s">
        <v>383</v>
      </c>
      <c r="R6406" t="s">
        <v>72</v>
      </c>
      <c r="S6406" t="s">
        <v>459</v>
      </c>
      <c r="T6406" t="s">
        <v>672</v>
      </c>
      <c r="U6406" t="s">
        <v>1188</v>
      </c>
      <c r="V6406">
        <f>YEAR(sales_order1[[#This Row],[date]])</f>
        <v>2022</v>
      </c>
      <c r="W6406" t="str">
        <f>TEXT(sales_order1[[#This Row],[date]], "Mmm")</f>
        <v>Sep</v>
      </c>
      <c r="X6406">
        <f>VALUE(TEXT(sales_order1[[#This Row],[date]], "D"))</f>
        <v>29</v>
      </c>
      <c r="Y6406">
        <v>39</v>
      </c>
    </row>
    <row r="6407" spans="1:25" x14ac:dyDescent="0.25">
      <c r="A6407" s="1">
        <v>44833</v>
      </c>
      <c r="B6407">
        <v>72004</v>
      </c>
      <c r="C6407" t="s">
        <v>28</v>
      </c>
      <c r="D6407" t="str">
        <f>VLOOKUP(sales_order1[[#This Row],[itemCode]],product_details3!B:C,2,0)</f>
        <v>SRMC30</v>
      </c>
      <c r="E6407" t="s">
        <v>29</v>
      </c>
      <c r="F6407" t="s">
        <v>30</v>
      </c>
      <c r="G6407">
        <v>150</v>
      </c>
      <c r="H6407">
        <v>22.6</v>
      </c>
      <c r="I6407">
        <v>3390</v>
      </c>
      <c r="J6407">
        <v>7.6</v>
      </c>
      <c r="K6407">
        <v>1140</v>
      </c>
      <c r="L6407">
        <v>15</v>
      </c>
      <c r="M6407">
        <v>0.66371681415929207</v>
      </c>
      <c r="N6407">
        <v>2250</v>
      </c>
      <c r="O6407" t="s">
        <v>528</v>
      </c>
      <c r="P6407" t="s">
        <v>529</v>
      </c>
      <c r="Q6407" t="s">
        <v>132</v>
      </c>
      <c r="R6407" t="s">
        <v>56</v>
      </c>
      <c r="S6407" t="s">
        <v>133</v>
      </c>
      <c r="T6407" t="s">
        <v>530</v>
      </c>
      <c r="U6407" t="s">
        <v>1191</v>
      </c>
      <c r="V6407">
        <f>YEAR(sales_order1[[#This Row],[date]])</f>
        <v>2022</v>
      </c>
      <c r="W6407" t="str">
        <f>TEXT(sales_order1[[#This Row],[date]], "Mmm")</f>
        <v>Sep</v>
      </c>
      <c r="X6407">
        <f>VALUE(TEXT(sales_order1[[#This Row],[date]], "D"))</f>
        <v>29</v>
      </c>
      <c r="Y6407">
        <v>39</v>
      </c>
    </row>
    <row r="6408" spans="1:25" x14ac:dyDescent="0.25">
      <c r="A6408" s="1">
        <v>44834</v>
      </c>
      <c r="B6408">
        <v>72005</v>
      </c>
      <c r="C6408" t="s">
        <v>305</v>
      </c>
      <c r="D6408" t="str">
        <f>VLOOKUP(sales_order1[[#This Row],[itemCode]],product_details3!B:C,2,0)</f>
        <v>SRMA15</v>
      </c>
      <c r="E6408" t="s">
        <v>306</v>
      </c>
      <c r="F6408" t="s">
        <v>30</v>
      </c>
      <c r="G6408">
        <v>50</v>
      </c>
      <c r="H6408">
        <v>19.649999999999999</v>
      </c>
      <c r="I6408">
        <v>982.5</v>
      </c>
      <c r="J6408">
        <v>7.55</v>
      </c>
      <c r="K6408">
        <v>377.5</v>
      </c>
      <c r="L6408">
        <v>12.1</v>
      </c>
      <c r="M6408">
        <v>0.61577608142493634</v>
      </c>
      <c r="N6408">
        <v>605</v>
      </c>
      <c r="O6408" t="s">
        <v>457</v>
      </c>
      <c r="P6408" t="s">
        <v>458</v>
      </c>
      <c r="Q6408" t="s">
        <v>383</v>
      </c>
      <c r="R6408" t="s">
        <v>72</v>
      </c>
      <c r="S6408" t="s">
        <v>459</v>
      </c>
      <c r="T6408" t="s">
        <v>460</v>
      </c>
      <c r="U6408" t="s">
        <v>1188</v>
      </c>
      <c r="V6408">
        <f>YEAR(sales_order1[[#This Row],[date]])</f>
        <v>2022</v>
      </c>
      <c r="W6408" t="str">
        <f>TEXT(sales_order1[[#This Row],[date]], "Mmm")</f>
        <v>Sep</v>
      </c>
      <c r="X6408">
        <f>VALUE(TEXT(sales_order1[[#This Row],[date]], "D"))</f>
        <v>30</v>
      </c>
      <c r="Y6408">
        <v>39</v>
      </c>
    </row>
    <row r="6409" spans="1:25" x14ac:dyDescent="0.25">
      <c r="A6409" s="1">
        <v>44834</v>
      </c>
      <c r="B6409">
        <v>72006</v>
      </c>
      <c r="C6409" t="s">
        <v>51</v>
      </c>
      <c r="D6409" t="str">
        <f>VLOOKUP(sales_order1[[#This Row],[itemCode]],product_details3!B:C,2,0)</f>
        <v>MSTH50</v>
      </c>
      <c r="E6409" t="s">
        <v>52</v>
      </c>
      <c r="F6409" t="s">
        <v>21</v>
      </c>
      <c r="G6409">
        <v>50</v>
      </c>
      <c r="H6409">
        <v>15.75</v>
      </c>
      <c r="I6409">
        <v>787.5</v>
      </c>
      <c r="J6409">
        <v>4.45</v>
      </c>
      <c r="K6409">
        <v>222.5</v>
      </c>
      <c r="L6409">
        <v>11.3</v>
      </c>
      <c r="M6409">
        <v>0.71746031746031746</v>
      </c>
      <c r="N6409">
        <v>565</v>
      </c>
      <c r="O6409" t="s">
        <v>579</v>
      </c>
      <c r="P6409" t="s">
        <v>580</v>
      </c>
      <c r="Q6409" t="s">
        <v>264</v>
      </c>
      <c r="R6409" t="s">
        <v>56</v>
      </c>
      <c r="S6409" t="s">
        <v>133</v>
      </c>
      <c r="T6409" t="s">
        <v>581</v>
      </c>
      <c r="U6409" t="s">
        <v>1191</v>
      </c>
      <c r="V6409">
        <f>YEAR(sales_order1[[#This Row],[date]])</f>
        <v>2022</v>
      </c>
      <c r="W6409" t="str">
        <f>TEXT(sales_order1[[#This Row],[date]], "Mmm")</f>
        <v>Sep</v>
      </c>
      <c r="X6409">
        <f>VALUE(TEXT(sales_order1[[#This Row],[date]], "D"))</f>
        <v>30</v>
      </c>
      <c r="Y6409">
        <v>39</v>
      </c>
    </row>
    <row r="6410" spans="1:25" x14ac:dyDescent="0.25">
      <c r="A6410" s="1">
        <v>44834</v>
      </c>
      <c r="B6410">
        <v>72007</v>
      </c>
      <c r="C6410" t="s">
        <v>103</v>
      </c>
      <c r="D6410" t="str">
        <f>VLOOKUP(sales_order1[[#This Row],[itemCode]],product_details3!B:C,2,0)</f>
        <v>SCRT50</v>
      </c>
      <c r="E6410" t="s">
        <v>104</v>
      </c>
      <c r="F6410" t="s">
        <v>61</v>
      </c>
      <c r="G6410">
        <v>200</v>
      </c>
      <c r="H6410">
        <v>16.95</v>
      </c>
      <c r="I6410">
        <v>3390</v>
      </c>
      <c r="J6410">
        <v>5.2</v>
      </c>
      <c r="K6410">
        <v>1040</v>
      </c>
      <c r="L6410">
        <v>11.75</v>
      </c>
      <c r="M6410">
        <v>0.69321533923303835</v>
      </c>
      <c r="N6410">
        <v>2350</v>
      </c>
      <c r="O6410" t="s">
        <v>874</v>
      </c>
      <c r="P6410" t="s">
        <v>875</v>
      </c>
      <c r="Q6410" t="s">
        <v>146</v>
      </c>
      <c r="R6410" t="s">
        <v>112</v>
      </c>
      <c r="S6410" t="s">
        <v>165</v>
      </c>
      <c r="T6410" t="s">
        <v>876</v>
      </c>
      <c r="U6410" t="s">
        <v>1189</v>
      </c>
      <c r="V6410">
        <f>YEAR(sales_order1[[#This Row],[date]])</f>
        <v>2022</v>
      </c>
      <c r="W6410" t="str">
        <f>TEXT(sales_order1[[#This Row],[date]], "Mmm")</f>
        <v>Sep</v>
      </c>
      <c r="X6410">
        <f>VALUE(TEXT(sales_order1[[#This Row],[date]], "D"))</f>
        <v>30</v>
      </c>
      <c r="Y6410">
        <v>39</v>
      </c>
    </row>
    <row r="6411" spans="1:25" x14ac:dyDescent="0.25">
      <c r="A6411" s="1">
        <v>44834</v>
      </c>
      <c r="B6411">
        <v>72008</v>
      </c>
      <c r="C6411" t="s">
        <v>194</v>
      </c>
      <c r="D6411" t="str">
        <f>VLOOKUP(sales_order1[[#This Row],[itemCode]],product_details3!B:C,2,0)</f>
        <v>CLNG150</v>
      </c>
      <c r="E6411" t="s">
        <v>195</v>
      </c>
      <c r="F6411" t="s">
        <v>45</v>
      </c>
      <c r="G6411">
        <v>250</v>
      </c>
      <c r="H6411">
        <v>12.75</v>
      </c>
      <c r="I6411">
        <v>3187.5</v>
      </c>
      <c r="J6411">
        <v>4.45</v>
      </c>
      <c r="K6411">
        <v>1112.5</v>
      </c>
      <c r="L6411">
        <v>8.3000000000000007</v>
      </c>
      <c r="M6411">
        <v>0.65098039215686276</v>
      </c>
      <c r="N6411">
        <v>2075</v>
      </c>
      <c r="O6411" t="s">
        <v>22</v>
      </c>
      <c r="P6411" t="s">
        <v>23</v>
      </c>
      <c r="Q6411" t="s">
        <v>24</v>
      </c>
      <c r="R6411" t="s">
        <v>25</v>
      </c>
      <c r="S6411" t="s">
        <v>26</v>
      </c>
      <c r="T6411" t="s">
        <v>27</v>
      </c>
      <c r="U6411" t="s">
        <v>1191</v>
      </c>
      <c r="V6411">
        <f>YEAR(sales_order1[[#This Row],[date]])</f>
        <v>2022</v>
      </c>
      <c r="W6411" t="str">
        <f>TEXT(sales_order1[[#This Row],[date]], "Mmm")</f>
        <v>Sep</v>
      </c>
      <c r="X6411">
        <f>VALUE(TEXT(sales_order1[[#This Row],[date]], "D"))</f>
        <v>30</v>
      </c>
      <c r="Y6411">
        <v>39</v>
      </c>
    </row>
    <row r="6412" spans="1:25" x14ac:dyDescent="0.25">
      <c r="A6412" s="1">
        <v>44834</v>
      </c>
      <c r="B6412">
        <v>72009</v>
      </c>
      <c r="C6412" t="s">
        <v>51</v>
      </c>
      <c r="D6412" t="str">
        <f>VLOOKUP(sales_order1[[#This Row],[itemCode]],product_details3!B:C,2,0)</f>
        <v>MSTH50</v>
      </c>
      <c r="E6412" t="s">
        <v>52</v>
      </c>
      <c r="F6412" t="s">
        <v>21</v>
      </c>
      <c r="G6412">
        <v>200</v>
      </c>
      <c r="H6412">
        <v>15.75</v>
      </c>
      <c r="I6412">
        <v>3150</v>
      </c>
      <c r="J6412">
        <v>4.45</v>
      </c>
      <c r="K6412">
        <v>890</v>
      </c>
      <c r="L6412">
        <v>11.3</v>
      </c>
      <c r="M6412">
        <v>0.71746031746031746</v>
      </c>
      <c r="N6412">
        <v>2260</v>
      </c>
      <c r="O6412" t="s">
        <v>492</v>
      </c>
      <c r="P6412" t="s">
        <v>493</v>
      </c>
      <c r="Q6412" t="s">
        <v>378</v>
      </c>
      <c r="R6412" t="s">
        <v>72</v>
      </c>
      <c r="S6412" t="s">
        <v>379</v>
      </c>
      <c r="T6412" t="s">
        <v>494</v>
      </c>
      <c r="U6412" t="s">
        <v>1188</v>
      </c>
      <c r="V6412">
        <f>YEAR(sales_order1[[#This Row],[date]])</f>
        <v>2022</v>
      </c>
      <c r="W6412" t="str">
        <f>TEXT(sales_order1[[#This Row],[date]], "Mmm")</f>
        <v>Sep</v>
      </c>
      <c r="X6412">
        <f>VALUE(TEXT(sales_order1[[#This Row],[date]], "D"))</f>
        <v>30</v>
      </c>
      <c r="Y6412">
        <v>39</v>
      </c>
    </row>
    <row r="6413" spans="1:25" x14ac:dyDescent="0.25">
      <c r="A6413" s="1">
        <v>44834</v>
      </c>
      <c r="B6413">
        <v>72010</v>
      </c>
      <c r="C6413" t="s">
        <v>86</v>
      </c>
      <c r="D6413" t="str">
        <f>VLOOKUP(sales_order1[[#This Row],[itemCode]],product_details3!B:C,2,0)</f>
        <v>SRMH30</v>
      </c>
      <c r="E6413" t="s">
        <v>87</v>
      </c>
      <c r="F6413" t="s">
        <v>30</v>
      </c>
      <c r="G6413">
        <v>250</v>
      </c>
      <c r="H6413">
        <v>21</v>
      </c>
      <c r="I6413">
        <v>5250</v>
      </c>
      <c r="J6413">
        <v>6.6</v>
      </c>
      <c r="K6413">
        <v>1650</v>
      </c>
      <c r="L6413">
        <v>14.4</v>
      </c>
      <c r="M6413">
        <v>0.68571428571428572</v>
      </c>
      <c r="N6413">
        <v>3600</v>
      </c>
      <c r="O6413" t="s">
        <v>750</v>
      </c>
      <c r="P6413" t="s">
        <v>751</v>
      </c>
      <c r="Q6413" t="s">
        <v>132</v>
      </c>
      <c r="R6413" t="s">
        <v>56</v>
      </c>
      <c r="S6413" t="s">
        <v>133</v>
      </c>
      <c r="T6413" t="s">
        <v>578</v>
      </c>
      <c r="U6413" t="s">
        <v>1191</v>
      </c>
      <c r="V6413">
        <f>YEAR(sales_order1[[#This Row],[date]])</f>
        <v>2022</v>
      </c>
      <c r="W6413" t="str">
        <f>TEXT(sales_order1[[#This Row],[date]], "Mmm")</f>
        <v>Sep</v>
      </c>
      <c r="X6413">
        <f>VALUE(TEXT(sales_order1[[#This Row],[date]], "D"))</f>
        <v>30</v>
      </c>
      <c r="Y6413">
        <v>39</v>
      </c>
    </row>
    <row r="6414" spans="1:25" x14ac:dyDescent="0.25">
      <c r="A6414" s="1">
        <v>44834</v>
      </c>
      <c r="B6414">
        <v>72011</v>
      </c>
      <c r="C6414" t="s">
        <v>311</v>
      </c>
      <c r="D6414" t="str">
        <f>VLOOKUP(sales_order1[[#This Row],[itemCode]],product_details3!B:C,2,0)</f>
        <v>MSTH30</v>
      </c>
      <c r="E6414" t="s">
        <v>312</v>
      </c>
      <c r="F6414" t="s">
        <v>21</v>
      </c>
      <c r="G6414">
        <v>50</v>
      </c>
      <c r="H6414">
        <v>8.5</v>
      </c>
      <c r="I6414">
        <v>425</v>
      </c>
      <c r="J6414">
        <v>3.3</v>
      </c>
      <c r="K6414">
        <v>165</v>
      </c>
      <c r="L6414">
        <v>5.2</v>
      </c>
      <c r="M6414">
        <v>0.61176470588235299</v>
      </c>
      <c r="N6414">
        <v>260</v>
      </c>
      <c r="O6414" t="s">
        <v>824</v>
      </c>
      <c r="P6414" t="s">
        <v>825</v>
      </c>
      <c r="Q6414" t="s">
        <v>271</v>
      </c>
      <c r="R6414" t="s">
        <v>56</v>
      </c>
      <c r="S6414" t="s">
        <v>192</v>
      </c>
      <c r="T6414" t="s">
        <v>453</v>
      </c>
      <c r="U6414" t="s">
        <v>1191</v>
      </c>
      <c r="V6414">
        <f>YEAR(sales_order1[[#This Row],[date]])</f>
        <v>2022</v>
      </c>
      <c r="W6414" t="str">
        <f>TEXT(sales_order1[[#This Row],[date]], "Mmm")</f>
        <v>Sep</v>
      </c>
      <c r="X6414">
        <f>VALUE(TEXT(sales_order1[[#This Row],[date]], "D"))</f>
        <v>30</v>
      </c>
      <c r="Y6414">
        <v>39</v>
      </c>
    </row>
    <row r="6415" spans="1:25" x14ac:dyDescent="0.25">
      <c r="A6415" s="1">
        <v>44834</v>
      </c>
      <c r="B6415">
        <v>72012</v>
      </c>
      <c r="C6415" t="s">
        <v>19</v>
      </c>
      <c r="D6415" t="str">
        <f>VLOOKUP(sales_order1[[#This Row],[itemCode]],product_details3!B:C,2,0)</f>
        <v>MSTH100</v>
      </c>
      <c r="E6415" t="s">
        <v>20</v>
      </c>
      <c r="F6415" t="s">
        <v>21</v>
      </c>
      <c r="G6415">
        <v>250</v>
      </c>
      <c r="H6415">
        <v>26.25</v>
      </c>
      <c r="I6415">
        <v>6562.5</v>
      </c>
      <c r="J6415">
        <v>7.75</v>
      </c>
      <c r="K6415">
        <v>1937.5</v>
      </c>
      <c r="L6415">
        <v>18.5</v>
      </c>
      <c r="M6415">
        <v>0.70476190476190481</v>
      </c>
      <c r="N6415">
        <v>4625</v>
      </c>
      <c r="O6415" t="s">
        <v>244</v>
      </c>
      <c r="P6415" t="s">
        <v>245</v>
      </c>
      <c r="Q6415" t="s">
        <v>186</v>
      </c>
      <c r="R6415" t="s">
        <v>112</v>
      </c>
      <c r="S6415" t="s">
        <v>246</v>
      </c>
      <c r="T6415" t="s">
        <v>247</v>
      </c>
      <c r="U6415" t="s">
        <v>1189</v>
      </c>
      <c r="V6415">
        <f>YEAR(sales_order1[[#This Row],[date]])</f>
        <v>2022</v>
      </c>
      <c r="W6415" t="str">
        <f>TEXT(sales_order1[[#This Row],[date]], "Mmm")</f>
        <v>Sep</v>
      </c>
      <c r="X6415">
        <f>VALUE(TEXT(sales_order1[[#This Row],[date]], "D"))</f>
        <v>30</v>
      </c>
      <c r="Y6415">
        <v>39</v>
      </c>
    </row>
    <row r="6416" spans="1:25" x14ac:dyDescent="0.25">
      <c r="A6416" s="1">
        <v>44834</v>
      </c>
      <c r="B6416">
        <v>72013</v>
      </c>
      <c r="C6416" t="s">
        <v>19</v>
      </c>
      <c r="D6416" t="str">
        <f>VLOOKUP(sales_order1[[#This Row],[itemCode]],product_details3!B:C,2,0)</f>
        <v>MSTH100</v>
      </c>
      <c r="E6416" t="s">
        <v>20</v>
      </c>
      <c r="F6416" t="s">
        <v>21</v>
      </c>
      <c r="G6416">
        <v>150</v>
      </c>
      <c r="H6416">
        <v>26.25</v>
      </c>
      <c r="I6416">
        <v>3937.5</v>
      </c>
      <c r="J6416">
        <v>7.75</v>
      </c>
      <c r="K6416">
        <v>1162.5</v>
      </c>
      <c r="L6416">
        <v>18.5</v>
      </c>
      <c r="M6416">
        <v>0.70476190476190481</v>
      </c>
      <c r="N6416">
        <v>2775</v>
      </c>
      <c r="O6416" t="s">
        <v>502</v>
      </c>
      <c r="P6416" t="s">
        <v>503</v>
      </c>
      <c r="Q6416" t="s">
        <v>218</v>
      </c>
      <c r="R6416" t="s">
        <v>40</v>
      </c>
      <c r="S6416" t="s">
        <v>219</v>
      </c>
      <c r="T6416" t="s">
        <v>504</v>
      </c>
      <c r="U6416" t="s">
        <v>1190</v>
      </c>
      <c r="V6416">
        <f>YEAR(sales_order1[[#This Row],[date]])</f>
        <v>2022</v>
      </c>
      <c r="W6416" t="str">
        <f>TEXT(sales_order1[[#This Row],[date]], "Mmm")</f>
        <v>Sep</v>
      </c>
      <c r="X6416">
        <f>VALUE(TEXT(sales_order1[[#This Row],[date]], "D"))</f>
        <v>30</v>
      </c>
      <c r="Y6416">
        <v>39</v>
      </c>
    </row>
    <row r="6417" spans="1:25" x14ac:dyDescent="0.25">
      <c r="A6417" s="1">
        <v>44834</v>
      </c>
      <c r="B6417">
        <v>72014</v>
      </c>
      <c r="C6417" t="s">
        <v>115</v>
      </c>
      <c r="D6417" t="str">
        <f>VLOOKUP(sales_order1[[#This Row],[itemCode]],product_details3!B:C,2,0)</f>
        <v>SCRS30100</v>
      </c>
      <c r="E6417" t="s">
        <v>116</v>
      </c>
      <c r="F6417" t="s">
        <v>61</v>
      </c>
      <c r="G6417">
        <v>400</v>
      </c>
      <c r="H6417">
        <v>32.75</v>
      </c>
      <c r="I6417">
        <v>13100</v>
      </c>
      <c r="J6417">
        <v>11.25</v>
      </c>
      <c r="K6417">
        <v>4500</v>
      </c>
      <c r="L6417">
        <v>21.5</v>
      </c>
      <c r="M6417">
        <v>0.65648854961832059</v>
      </c>
      <c r="N6417">
        <v>8600</v>
      </c>
      <c r="O6417" t="s">
        <v>917</v>
      </c>
      <c r="P6417" t="s">
        <v>918</v>
      </c>
      <c r="Q6417" t="s">
        <v>154</v>
      </c>
      <c r="R6417" t="s">
        <v>56</v>
      </c>
      <c r="S6417" t="s">
        <v>133</v>
      </c>
      <c r="T6417" t="s">
        <v>155</v>
      </c>
      <c r="U6417" t="s">
        <v>1191</v>
      </c>
      <c r="V6417">
        <f>YEAR(sales_order1[[#This Row],[date]])</f>
        <v>2022</v>
      </c>
      <c r="W6417" t="str">
        <f>TEXT(sales_order1[[#This Row],[date]], "Mmm")</f>
        <v>Sep</v>
      </c>
      <c r="X6417">
        <f>VALUE(TEXT(sales_order1[[#This Row],[date]], "D"))</f>
        <v>30</v>
      </c>
      <c r="Y6417">
        <v>39</v>
      </c>
    </row>
    <row r="6418" spans="1:25" x14ac:dyDescent="0.25">
      <c r="A6418" s="1">
        <v>44837</v>
      </c>
      <c r="B6418">
        <v>72015</v>
      </c>
      <c r="C6418" t="s">
        <v>122</v>
      </c>
      <c r="D6418" t="str">
        <f>VLOOKUP(sales_order1[[#This Row],[itemCode]],product_details3!B:C,2,0)</f>
        <v>TNRE150</v>
      </c>
      <c r="E6418" t="s">
        <v>123</v>
      </c>
      <c r="F6418" t="s">
        <v>124</v>
      </c>
      <c r="G6418">
        <v>250</v>
      </c>
      <c r="H6418">
        <v>16.95</v>
      </c>
      <c r="I6418">
        <v>4237.5</v>
      </c>
      <c r="J6418">
        <v>5.2</v>
      </c>
      <c r="K6418">
        <v>1300</v>
      </c>
      <c r="L6418">
        <v>11.75</v>
      </c>
      <c r="M6418">
        <v>0.69321533923303835</v>
      </c>
      <c r="N6418">
        <v>2937.5</v>
      </c>
      <c r="O6418" t="s">
        <v>612</v>
      </c>
      <c r="P6418" t="s">
        <v>613</v>
      </c>
      <c r="Q6418" t="s">
        <v>48</v>
      </c>
      <c r="R6418" t="s">
        <v>25</v>
      </c>
      <c r="S6418" t="s">
        <v>49</v>
      </c>
      <c r="T6418" t="s">
        <v>614</v>
      </c>
      <c r="U6418" t="s">
        <v>1191</v>
      </c>
      <c r="V6418">
        <f>YEAR(sales_order1[[#This Row],[date]])</f>
        <v>2022</v>
      </c>
      <c r="W6418" t="str">
        <f>TEXT(sales_order1[[#This Row],[date]], "Mmm")</f>
        <v>Oct</v>
      </c>
      <c r="X6418">
        <f>VALUE(TEXT(sales_order1[[#This Row],[date]], "D"))</f>
        <v>3</v>
      </c>
      <c r="Y6418">
        <v>40</v>
      </c>
    </row>
    <row r="6419" spans="1:25" x14ac:dyDescent="0.25">
      <c r="A6419" s="1">
        <v>44837</v>
      </c>
      <c r="B6419">
        <v>72016</v>
      </c>
      <c r="C6419" t="s">
        <v>51</v>
      </c>
      <c r="D6419" t="str">
        <f>VLOOKUP(sales_order1[[#This Row],[itemCode]],product_details3!B:C,2,0)</f>
        <v>MSTH50</v>
      </c>
      <c r="E6419" t="s">
        <v>52</v>
      </c>
      <c r="F6419" t="s">
        <v>21</v>
      </c>
      <c r="G6419">
        <v>50</v>
      </c>
      <c r="H6419">
        <v>15.75</v>
      </c>
      <c r="I6419">
        <v>787.5</v>
      </c>
      <c r="J6419">
        <v>4.45</v>
      </c>
      <c r="K6419">
        <v>222.5</v>
      </c>
      <c r="L6419">
        <v>11.3</v>
      </c>
      <c r="M6419">
        <v>0.71746031746031746</v>
      </c>
      <c r="N6419">
        <v>565</v>
      </c>
      <c r="O6419" t="s">
        <v>430</v>
      </c>
      <c r="P6419" t="s">
        <v>431</v>
      </c>
      <c r="Q6419" t="s">
        <v>218</v>
      </c>
      <c r="R6419" t="s">
        <v>40</v>
      </c>
      <c r="S6419" t="s">
        <v>432</v>
      </c>
      <c r="T6419" t="s">
        <v>433</v>
      </c>
      <c r="U6419" t="s">
        <v>1190</v>
      </c>
      <c r="V6419">
        <f>YEAR(sales_order1[[#This Row],[date]])</f>
        <v>2022</v>
      </c>
      <c r="W6419" t="str">
        <f>TEXT(sales_order1[[#This Row],[date]], "Mmm")</f>
        <v>Oct</v>
      </c>
      <c r="X6419">
        <f>VALUE(TEXT(sales_order1[[#This Row],[date]], "D"))</f>
        <v>3</v>
      </c>
      <c r="Y6419">
        <v>40</v>
      </c>
    </row>
    <row r="6420" spans="1:25" x14ac:dyDescent="0.25">
      <c r="A6420" s="1">
        <v>44837</v>
      </c>
      <c r="B6420">
        <v>72017</v>
      </c>
      <c r="C6420" t="s">
        <v>194</v>
      </c>
      <c r="D6420" t="str">
        <f>VLOOKUP(sales_order1[[#This Row],[itemCode]],product_details3!B:C,2,0)</f>
        <v>CLNG150</v>
      </c>
      <c r="E6420" t="s">
        <v>195</v>
      </c>
      <c r="F6420" t="s">
        <v>45</v>
      </c>
      <c r="G6420">
        <v>150</v>
      </c>
      <c r="H6420">
        <v>12.75</v>
      </c>
      <c r="I6420">
        <v>1912.5</v>
      </c>
      <c r="J6420">
        <v>4.45</v>
      </c>
      <c r="K6420">
        <v>667.5</v>
      </c>
      <c r="L6420">
        <v>8.3000000000000007</v>
      </c>
      <c r="M6420">
        <v>0.65098039215686276</v>
      </c>
      <c r="N6420">
        <v>1245</v>
      </c>
      <c r="O6420" t="s">
        <v>919</v>
      </c>
      <c r="P6420" t="s">
        <v>920</v>
      </c>
      <c r="Q6420" t="s">
        <v>119</v>
      </c>
      <c r="R6420" t="s">
        <v>40</v>
      </c>
      <c r="S6420" t="s">
        <v>356</v>
      </c>
      <c r="T6420" t="s">
        <v>357</v>
      </c>
      <c r="U6420" t="s">
        <v>1190</v>
      </c>
      <c r="V6420">
        <f>YEAR(sales_order1[[#This Row],[date]])</f>
        <v>2022</v>
      </c>
      <c r="W6420" t="str">
        <f>TEXT(sales_order1[[#This Row],[date]], "Mmm")</f>
        <v>Oct</v>
      </c>
      <c r="X6420">
        <f>VALUE(TEXT(sales_order1[[#This Row],[date]], "D"))</f>
        <v>3</v>
      </c>
      <c r="Y6420">
        <v>40</v>
      </c>
    </row>
    <row r="6421" spans="1:25" x14ac:dyDescent="0.25">
      <c r="A6421" s="1">
        <v>44837</v>
      </c>
      <c r="B6421">
        <v>72018</v>
      </c>
      <c r="C6421" t="s">
        <v>86</v>
      </c>
      <c r="D6421" t="str">
        <f>VLOOKUP(sales_order1[[#This Row],[itemCode]],product_details3!B:C,2,0)</f>
        <v>SRMH30</v>
      </c>
      <c r="E6421" t="s">
        <v>87</v>
      </c>
      <c r="F6421" t="s">
        <v>30</v>
      </c>
      <c r="G6421">
        <v>50</v>
      </c>
      <c r="H6421">
        <v>21</v>
      </c>
      <c r="I6421">
        <v>1050</v>
      </c>
      <c r="J6421">
        <v>6.6</v>
      </c>
      <c r="K6421">
        <v>330</v>
      </c>
      <c r="L6421">
        <v>14.4</v>
      </c>
      <c r="M6421">
        <v>0.68571428571428572</v>
      </c>
      <c r="N6421">
        <v>720</v>
      </c>
      <c r="O6421" t="s">
        <v>824</v>
      </c>
      <c r="P6421" t="s">
        <v>825</v>
      </c>
      <c r="Q6421" t="s">
        <v>271</v>
      </c>
      <c r="R6421" t="s">
        <v>56</v>
      </c>
      <c r="S6421" t="s">
        <v>192</v>
      </c>
      <c r="T6421" t="s">
        <v>453</v>
      </c>
      <c r="U6421" t="s">
        <v>1191</v>
      </c>
      <c r="V6421">
        <f>YEAR(sales_order1[[#This Row],[date]])</f>
        <v>2022</v>
      </c>
      <c r="W6421" t="str">
        <f>TEXT(sales_order1[[#This Row],[date]], "Mmm")</f>
        <v>Oct</v>
      </c>
      <c r="X6421">
        <f>VALUE(TEXT(sales_order1[[#This Row],[date]], "D"))</f>
        <v>3</v>
      </c>
      <c r="Y6421">
        <v>40</v>
      </c>
    </row>
    <row r="6422" spans="1:25" x14ac:dyDescent="0.25">
      <c r="A6422" s="1">
        <v>44837</v>
      </c>
      <c r="B6422">
        <v>72019</v>
      </c>
      <c r="C6422" t="s">
        <v>128</v>
      </c>
      <c r="D6422" t="str">
        <f>VLOOKUP(sales_order1[[#This Row],[itemCode]],product_details3!B:C,2,0)</f>
        <v>SCRT100</v>
      </c>
      <c r="E6422" t="s">
        <v>129</v>
      </c>
      <c r="F6422" t="s">
        <v>61</v>
      </c>
      <c r="G6422">
        <v>200</v>
      </c>
      <c r="H6422">
        <v>28.25</v>
      </c>
      <c r="I6422">
        <v>5650</v>
      </c>
      <c r="J6422">
        <v>9</v>
      </c>
      <c r="K6422">
        <v>1800</v>
      </c>
      <c r="L6422">
        <v>19.25</v>
      </c>
      <c r="M6422">
        <v>0.68141592920353977</v>
      </c>
      <c r="N6422">
        <v>3850</v>
      </c>
      <c r="O6422" t="s">
        <v>600</v>
      </c>
      <c r="P6422" t="s">
        <v>601</v>
      </c>
      <c r="Q6422" t="s">
        <v>100</v>
      </c>
      <c r="R6422" t="s">
        <v>40</v>
      </c>
      <c r="S6422" t="s">
        <v>101</v>
      </c>
      <c r="T6422" t="s">
        <v>602</v>
      </c>
      <c r="U6422" t="s">
        <v>1190</v>
      </c>
      <c r="V6422">
        <f>YEAR(sales_order1[[#This Row],[date]])</f>
        <v>2022</v>
      </c>
      <c r="W6422" t="str">
        <f>TEXT(sales_order1[[#This Row],[date]], "Mmm")</f>
        <v>Oct</v>
      </c>
      <c r="X6422">
        <f>VALUE(TEXT(sales_order1[[#This Row],[date]], "D"))</f>
        <v>3</v>
      </c>
      <c r="Y6422">
        <v>40</v>
      </c>
    </row>
    <row r="6423" spans="1:25" x14ac:dyDescent="0.25">
      <c r="A6423" s="1">
        <v>44837</v>
      </c>
      <c r="B6423">
        <v>72020</v>
      </c>
      <c r="C6423" t="s">
        <v>149</v>
      </c>
      <c r="D6423" t="str">
        <f>VLOOKUP(sales_order1[[#This Row],[itemCode]],product_details3!B:C,2,0)</f>
        <v>MKRW80</v>
      </c>
      <c r="E6423" t="s">
        <v>150</v>
      </c>
      <c r="F6423" t="s">
        <v>151</v>
      </c>
      <c r="G6423">
        <v>100</v>
      </c>
      <c r="H6423">
        <v>14.65</v>
      </c>
      <c r="I6423">
        <v>1465</v>
      </c>
      <c r="J6423">
        <v>6.55</v>
      </c>
      <c r="K6423">
        <v>655</v>
      </c>
      <c r="L6423">
        <v>8.1</v>
      </c>
      <c r="M6423">
        <v>0.55290102389078488</v>
      </c>
      <c r="N6423">
        <v>810</v>
      </c>
      <c r="O6423" t="s">
        <v>427</v>
      </c>
      <c r="P6423" t="s">
        <v>428</v>
      </c>
      <c r="Q6423" t="s">
        <v>239</v>
      </c>
      <c r="R6423" t="s">
        <v>112</v>
      </c>
      <c r="S6423" t="s">
        <v>240</v>
      </c>
      <c r="T6423" t="s">
        <v>429</v>
      </c>
      <c r="U6423" t="s">
        <v>1189</v>
      </c>
      <c r="V6423">
        <f>YEAR(sales_order1[[#This Row],[date]])</f>
        <v>2022</v>
      </c>
      <c r="W6423" t="str">
        <f>TEXT(sales_order1[[#This Row],[date]], "Mmm")</f>
        <v>Oct</v>
      </c>
      <c r="X6423">
        <f>VALUE(TEXT(sales_order1[[#This Row],[date]], "D"))</f>
        <v>3</v>
      </c>
      <c r="Y6423">
        <v>40</v>
      </c>
    </row>
    <row r="6424" spans="1:25" x14ac:dyDescent="0.25">
      <c r="A6424" s="1">
        <v>44837</v>
      </c>
      <c r="B6424">
        <v>72021</v>
      </c>
      <c r="C6424" t="s">
        <v>19</v>
      </c>
      <c r="D6424" t="str">
        <f>VLOOKUP(sales_order1[[#This Row],[itemCode]],product_details3!B:C,2,0)</f>
        <v>MSTH100</v>
      </c>
      <c r="E6424" t="s">
        <v>20</v>
      </c>
      <c r="F6424" t="s">
        <v>21</v>
      </c>
      <c r="G6424">
        <v>50</v>
      </c>
      <c r="H6424">
        <v>26.25</v>
      </c>
      <c r="I6424">
        <v>1312.5</v>
      </c>
      <c r="J6424">
        <v>7.75</v>
      </c>
      <c r="K6424">
        <v>387.5</v>
      </c>
      <c r="L6424">
        <v>18.5</v>
      </c>
      <c r="M6424">
        <v>0.70476190476190481</v>
      </c>
      <c r="N6424">
        <v>925</v>
      </c>
      <c r="O6424" t="s">
        <v>883</v>
      </c>
      <c r="P6424" t="s">
        <v>884</v>
      </c>
      <c r="Q6424" t="s">
        <v>154</v>
      </c>
      <c r="R6424" t="s">
        <v>56</v>
      </c>
      <c r="S6424" t="s">
        <v>133</v>
      </c>
      <c r="T6424" t="s">
        <v>268</v>
      </c>
      <c r="U6424" t="s">
        <v>1191</v>
      </c>
      <c r="V6424">
        <f>YEAR(sales_order1[[#This Row],[date]])</f>
        <v>2022</v>
      </c>
      <c r="W6424" t="str">
        <f>TEXT(sales_order1[[#This Row],[date]], "Mmm")</f>
        <v>Oct</v>
      </c>
      <c r="X6424">
        <f>VALUE(TEXT(sales_order1[[#This Row],[date]], "D"))</f>
        <v>3</v>
      </c>
      <c r="Y6424">
        <v>40</v>
      </c>
    </row>
    <row r="6425" spans="1:25" x14ac:dyDescent="0.25">
      <c r="A6425" s="1">
        <v>44837</v>
      </c>
      <c r="B6425">
        <v>72022</v>
      </c>
      <c r="C6425" t="s">
        <v>51</v>
      </c>
      <c r="D6425" t="str">
        <f>VLOOKUP(sales_order1[[#This Row],[itemCode]],product_details3!B:C,2,0)</f>
        <v>MSTH50</v>
      </c>
      <c r="E6425" t="s">
        <v>52</v>
      </c>
      <c r="F6425" t="s">
        <v>21</v>
      </c>
      <c r="G6425">
        <v>150</v>
      </c>
      <c r="H6425">
        <v>15.75</v>
      </c>
      <c r="I6425">
        <v>2362.5</v>
      </c>
      <c r="J6425">
        <v>4.45</v>
      </c>
      <c r="K6425">
        <v>667.5</v>
      </c>
      <c r="L6425">
        <v>11.3</v>
      </c>
      <c r="M6425">
        <v>0.71746031746031746</v>
      </c>
      <c r="N6425">
        <v>1695</v>
      </c>
      <c r="O6425" t="s">
        <v>788</v>
      </c>
      <c r="P6425" t="s">
        <v>789</v>
      </c>
      <c r="Q6425" t="s">
        <v>186</v>
      </c>
      <c r="R6425" t="s">
        <v>112</v>
      </c>
      <c r="S6425" t="s">
        <v>246</v>
      </c>
      <c r="T6425" t="s">
        <v>247</v>
      </c>
      <c r="U6425" t="s">
        <v>1189</v>
      </c>
      <c r="V6425">
        <f>YEAR(sales_order1[[#This Row],[date]])</f>
        <v>2022</v>
      </c>
      <c r="W6425" t="str">
        <f>TEXT(sales_order1[[#This Row],[date]], "Mmm")</f>
        <v>Oct</v>
      </c>
      <c r="X6425">
        <f>VALUE(TEXT(sales_order1[[#This Row],[date]], "D"))</f>
        <v>3</v>
      </c>
      <c r="Y6425">
        <v>40</v>
      </c>
    </row>
    <row r="6426" spans="1:25" x14ac:dyDescent="0.25">
      <c r="A6426" s="1">
        <v>44837</v>
      </c>
      <c r="B6426">
        <v>72023</v>
      </c>
      <c r="C6426" t="s">
        <v>51</v>
      </c>
      <c r="D6426" t="str">
        <f>VLOOKUP(sales_order1[[#This Row],[itemCode]],product_details3!B:C,2,0)</f>
        <v>MSTH50</v>
      </c>
      <c r="E6426" t="s">
        <v>52</v>
      </c>
      <c r="F6426" t="s">
        <v>21</v>
      </c>
      <c r="G6426">
        <v>50</v>
      </c>
      <c r="H6426">
        <v>15.75</v>
      </c>
      <c r="I6426">
        <v>787.5</v>
      </c>
      <c r="J6426">
        <v>4.45</v>
      </c>
      <c r="K6426">
        <v>222.5</v>
      </c>
      <c r="L6426">
        <v>11.3</v>
      </c>
      <c r="M6426">
        <v>0.71746031746031746</v>
      </c>
      <c r="N6426">
        <v>565</v>
      </c>
      <c r="O6426" t="s">
        <v>53</v>
      </c>
      <c r="P6426" t="s">
        <v>54</v>
      </c>
      <c r="Q6426" t="s">
        <v>55</v>
      </c>
      <c r="R6426" t="s">
        <v>56</v>
      </c>
      <c r="S6426" t="s">
        <v>57</v>
      </c>
      <c r="T6426" t="s">
        <v>58</v>
      </c>
      <c r="U6426" t="s">
        <v>1191</v>
      </c>
      <c r="V6426">
        <f>YEAR(sales_order1[[#This Row],[date]])</f>
        <v>2022</v>
      </c>
      <c r="W6426" t="str">
        <f>TEXT(sales_order1[[#This Row],[date]], "Mmm")</f>
        <v>Oct</v>
      </c>
      <c r="X6426">
        <f>VALUE(TEXT(sales_order1[[#This Row],[date]], "D"))</f>
        <v>3</v>
      </c>
      <c r="Y6426">
        <v>40</v>
      </c>
    </row>
    <row r="6427" spans="1:25" x14ac:dyDescent="0.25">
      <c r="A6427" s="1">
        <v>44837</v>
      </c>
      <c r="B6427">
        <v>72024</v>
      </c>
      <c r="C6427" t="s">
        <v>19</v>
      </c>
      <c r="D6427" t="str">
        <f>VLOOKUP(sales_order1[[#This Row],[itemCode]],product_details3!B:C,2,0)</f>
        <v>MSTH100</v>
      </c>
      <c r="E6427" t="s">
        <v>20</v>
      </c>
      <c r="F6427" t="s">
        <v>21</v>
      </c>
      <c r="G6427">
        <v>50</v>
      </c>
      <c r="H6427">
        <v>26.25</v>
      </c>
      <c r="I6427">
        <v>1312.5</v>
      </c>
      <c r="J6427">
        <v>7.75</v>
      </c>
      <c r="K6427">
        <v>387.5</v>
      </c>
      <c r="L6427">
        <v>18.5</v>
      </c>
      <c r="M6427">
        <v>0.70476190476190481</v>
      </c>
      <c r="N6427">
        <v>925</v>
      </c>
      <c r="O6427" t="s">
        <v>636</v>
      </c>
      <c r="P6427" t="s">
        <v>637</v>
      </c>
      <c r="Q6427" t="s">
        <v>378</v>
      </c>
      <c r="R6427" t="s">
        <v>72</v>
      </c>
      <c r="S6427" t="s">
        <v>638</v>
      </c>
      <c r="T6427" t="s">
        <v>639</v>
      </c>
      <c r="U6427" t="s">
        <v>1188</v>
      </c>
      <c r="V6427">
        <f>YEAR(sales_order1[[#This Row],[date]])</f>
        <v>2022</v>
      </c>
      <c r="W6427" t="str">
        <f>TEXT(sales_order1[[#This Row],[date]], "Mmm")</f>
        <v>Oct</v>
      </c>
      <c r="X6427">
        <f>VALUE(TEXT(sales_order1[[#This Row],[date]], "D"))</f>
        <v>3</v>
      </c>
      <c r="Y6427">
        <v>40</v>
      </c>
    </row>
    <row r="6428" spans="1:25" x14ac:dyDescent="0.25">
      <c r="A6428" s="1">
        <v>44837</v>
      </c>
      <c r="B6428">
        <v>72025</v>
      </c>
      <c r="C6428" t="s">
        <v>325</v>
      </c>
      <c r="D6428" t="str">
        <f>VLOOKUP(sales_order1[[#This Row],[itemCode]],product_details3!B:C,2,0)</f>
        <v>EXFG100</v>
      </c>
      <c r="E6428" t="s">
        <v>326</v>
      </c>
      <c r="F6428" t="s">
        <v>183</v>
      </c>
      <c r="G6428">
        <v>50</v>
      </c>
      <c r="H6428">
        <v>20.75</v>
      </c>
      <c r="I6428">
        <v>1037.5</v>
      </c>
      <c r="J6428">
        <v>7.45</v>
      </c>
      <c r="K6428">
        <v>372.5</v>
      </c>
      <c r="L6428">
        <v>13.3</v>
      </c>
      <c r="M6428">
        <v>0.64096385542168677</v>
      </c>
      <c r="N6428">
        <v>665</v>
      </c>
      <c r="O6428" t="s">
        <v>790</v>
      </c>
      <c r="P6428" t="s">
        <v>791</v>
      </c>
      <c r="Q6428" t="s">
        <v>100</v>
      </c>
      <c r="R6428" t="s">
        <v>40</v>
      </c>
      <c r="S6428" t="s">
        <v>101</v>
      </c>
      <c r="T6428" t="s">
        <v>792</v>
      </c>
      <c r="U6428" t="s">
        <v>1190</v>
      </c>
      <c r="V6428">
        <f>YEAR(sales_order1[[#This Row],[date]])</f>
        <v>2022</v>
      </c>
      <c r="W6428" t="str">
        <f>TEXT(sales_order1[[#This Row],[date]], "Mmm")</f>
        <v>Oct</v>
      </c>
      <c r="X6428">
        <f>VALUE(TEXT(sales_order1[[#This Row],[date]], "D"))</f>
        <v>3</v>
      </c>
      <c r="Y6428">
        <v>40</v>
      </c>
    </row>
    <row r="6429" spans="1:25" x14ac:dyDescent="0.25">
      <c r="A6429" s="1">
        <v>44838</v>
      </c>
      <c r="B6429">
        <v>72026</v>
      </c>
      <c r="C6429" t="s">
        <v>235</v>
      </c>
      <c r="D6429" t="str">
        <f>VLOOKUP(sales_order1[[#This Row],[itemCode]],product_details3!B:C,2,0)</f>
        <v>CLNF150</v>
      </c>
      <c r="E6429" t="s">
        <v>236</v>
      </c>
      <c r="F6429" t="s">
        <v>45</v>
      </c>
      <c r="G6429">
        <v>200</v>
      </c>
      <c r="H6429">
        <v>13.95</v>
      </c>
      <c r="I6429">
        <v>2790</v>
      </c>
      <c r="J6429">
        <v>5.2</v>
      </c>
      <c r="K6429">
        <v>1040</v>
      </c>
      <c r="L6429">
        <v>8.75</v>
      </c>
      <c r="M6429">
        <v>0.62724014336917566</v>
      </c>
      <c r="N6429">
        <v>1750</v>
      </c>
      <c r="O6429" t="s">
        <v>487</v>
      </c>
      <c r="P6429" t="s">
        <v>488</v>
      </c>
      <c r="Q6429" t="s">
        <v>48</v>
      </c>
      <c r="R6429" t="s">
        <v>25</v>
      </c>
      <c r="S6429" t="s">
        <v>286</v>
      </c>
      <c r="T6429" t="s">
        <v>489</v>
      </c>
      <c r="U6429" t="s">
        <v>1191</v>
      </c>
      <c r="V6429">
        <f>YEAR(sales_order1[[#This Row],[date]])</f>
        <v>2022</v>
      </c>
      <c r="W6429" t="str">
        <f>TEXT(sales_order1[[#This Row],[date]], "Mmm")</f>
        <v>Oct</v>
      </c>
      <c r="X6429">
        <f>VALUE(TEXT(sales_order1[[#This Row],[date]], "D"))</f>
        <v>4</v>
      </c>
      <c r="Y6429">
        <v>40</v>
      </c>
    </row>
    <row r="6430" spans="1:25" x14ac:dyDescent="0.25">
      <c r="A6430" s="1">
        <v>44838</v>
      </c>
      <c r="B6430">
        <v>72027</v>
      </c>
      <c r="C6430" t="s">
        <v>344</v>
      </c>
      <c r="D6430" t="str">
        <f>VLOOKUP(sales_order1[[#This Row],[itemCode]],product_details3!B:C,2,0)</f>
        <v>TNRE100</v>
      </c>
      <c r="E6430" t="s">
        <v>345</v>
      </c>
      <c r="F6430" t="s">
        <v>124</v>
      </c>
      <c r="G6430">
        <v>50</v>
      </c>
      <c r="H6430">
        <v>11.3</v>
      </c>
      <c r="I6430">
        <v>565</v>
      </c>
      <c r="J6430">
        <v>3.8</v>
      </c>
      <c r="K6430">
        <v>190</v>
      </c>
      <c r="L6430">
        <v>7.5</v>
      </c>
      <c r="M6430">
        <v>0.66371681415929207</v>
      </c>
      <c r="N6430">
        <v>375</v>
      </c>
      <c r="O6430" t="s">
        <v>854</v>
      </c>
      <c r="P6430" t="s">
        <v>855</v>
      </c>
      <c r="Q6430" t="s">
        <v>132</v>
      </c>
      <c r="R6430" t="s">
        <v>56</v>
      </c>
      <c r="S6430" t="s">
        <v>133</v>
      </c>
      <c r="T6430" t="s">
        <v>134</v>
      </c>
      <c r="U6430" t="s">
        <v>1191</v>
      </c>
      <c r="V6430">
        <f>YEAR(sales_order1[[#This Row],[date]])</f>
        <v>2022</v>
      </c>
      <c r="W6430" t="str">
        <f>TEXT(sales_order1[[#This Row],[date]], "Mmm")</f>
        <v>Oct</v>
      </c>
      <c r="X6430">
        <f>VALUE(TEXT(sales_order1[[#This Row],[date]], "D"))</f>
        <v>4</v>
      </c>
      <c r="Y6430">
        <v>40</v>
      </c>
    </row>
    <row r="6431" spans="1:25" x14ac:dyDescent="0.25">
      <c r="A6431" s="1">
        <v>44838</v>
      </c>
      <c r="B6431">
        <v>72028</v>
      </c>
      <c r="C6431" t="s">
        <v>86</v>
      </c>
      <c r="D6431" t="str">
        <f>VLOOKUP(sales_order1[[#This Row],[itemCode]],product_details3!B:C,2,0)</f>
        <v>SRMH30</v>
      </c>
      <c r="E6431" t="s">
        <v>87</v>
      </c>
      <c r="F6431" t="s">
        <v>30</v>
      </c>
      <c r="G6431">
        <v>150</v>
      </c>
      <c r="H6431">
        <v>21</v>
      </c>
      <c r="I6431">
        <v>3150</v>
      </c>
      <c r="J6431">
        <v>6.6</v>
      </c>
      <c r="K6431">
        <v>990</v>
      </c>
      <c r="L6431">
        <v>14.4</v>
      </c>
      <c r="M6431">
        <v>0.68571428571428572</v>
      </c>
      <c r="N6431">
        <v>2160</v>
      </c>
      <c r="O6431" t="s">
        <v>741</v>
      </c>
      <c r="P6431" t="s">
        <v>742</v>
      </c>
      <c r="Q6431" t="s">
        <v>64</v>
      </c>
      <c r="R6431" t="s">
        <v>40</v>
      </c>
      <c r="S6431" t="s">
        <v>65</v>
      </c>
      <c r="T6431" t="s">
        <v>587</v>
      </c>
      <c r="U6431" t="s">
        <v>1190</v>
      </c>
      <c r="V6431">
        <f>YEAR(sales_order1[[#This Row],[date]])</f>
        <v>2022</v>
      </c>
      <c r="W6431" t="str">
        <f>TEXT(sales_order1[[#This Row],[date]], "Mmm")</f>
        <v>Oct</v>
      </c>
      <c r="X6431">
        <f>VALUE(TEXT(sales_order1[[#This Row],[date]], "D"))</f>
        <v>4</v>
      </c>
      <c r="Y6431">
        <v>40</v>
      </c>
    </row>
    <row r="6432" spans="1:25" x14ac:dyDescent="0.25">
      <c r="A6432" s="1">
        <v>44838</v>
      </c>
      <c r="B6432">
        <v>72029</v>
      </c>
      <c r="C6432" t="s">
        <v>35</v>
      </c>
      <c r="D6432" t="str">
        <f>VLOOKUP(sales_order1[[#This Row],[itemCode]],product_details3!B:C,2,0)</f>
        <v>SRMA30</v>
      </c>
      <c r="E6432" t="s">
        <v>36</v>
      </c>
      <c r="F6432" t="s">
        <v>30</v>
      </c>
      <c r="G6432">
        <v>200</v>
      </c>
      <c r="H6432">
        <v>26.2</v>
      </c>
      <c r="I6432">
        <v>5240</v>
      </c>
      <c r="J6432">
        <v>9.4</v>
      </c>
      <c r="K6432">
        <v>1880</v>
      </c>
      <c r="L6432">
        <v>16.8</v>
      </c>
      <c r="M6432">
        <v>0.6412213740458016</v>
      </c>
      <c r="N6432">
        <v>3360</v>
      </c>
      <c r="O6432" t="s">
        <v>921</v>
      </c>
      <c r="P6432" t="s">
        <v>922</v>
      </c>
      <c r="Q6432" t="s">
        <v>119</v>
      </c>
      <c r="R6432" t="s">
        <v>40</v>
      </c>
      <c r="S6432" t="s">
        <v>120</v>
      </c>
      <c r="T6432" t="s">
        <v>121</v>
      </c>
      <c r="U6432" t="s">
        <v>1190</v>
      </c>
      <c r="V6432">
        <f>YEAR(sales_order1[[#This Row],[date]])</f>
        <v>2022</v>
      </c>
      <c r="W6432" t="str">
        <f>TEXT(sales_order1[[#This Row],[date]], "Mmm")</f>
        <v>Oct</v>
      </c>
      <c r="X6432">
        <f>VALUE(TEXT(sales_order1[[#This Row],[date]], "D"))</f>
        <v>4</v>
      </c>
      <c r="Y6432">
        <v>40</v>
      </c>
    </row>
    <row r="6433" spans="1:25" x14ac:dyDescent="0.25">
      <c r="A6433" s="1">
        <v>44838</v>
      </c>
      <c r="B6433">
        <v>72030</v>
      </c>
      <c r="C6433" t="s">
        <v>337</v>
      </c>
      <c r="D6433" t="str">
        <f>VLOOKUP(sales_order1[[#This Row],[itemCode]],product_details3!B:C,2,0)</f>
        <v>MKRO100</v>
      </c>
      <c r="E6433" t="s">
        <v>338</v>
      </c>
      <c r="F6433" t="s">
        <v>151</v>
      </c>
      <c r="G6433">
        <v>50</v>
      </c>
      <c r="H6433">
        <v>6.3</v>
      </c>
      <c r="I6433">
        <v>315</v>
      </c>
      <c r="J6433">
        <v>2.8</v>
      </c>
      <c r="K6433">
        <v>140</v>
      </c>
      <c r="L6433">
        <v>3.5</v>
      </c>
      <c r="M6433">
        <v>0.55555555555555558</v>
      </c>
      <c r="N6433">
        <v>175</v>
      </c>
      <c r="O6433" t="s">
        <v>258</v>
      </c>
      <c r="P6433" t="s">
        <v>259</v>
      </c>
      <c r="Q6433" t="s">
        <v>93</v>
      </c>
      <c r="R6433" t="s">
        <v>72</v>
      </c>
      <c r="S6433" t="s">
        <v>260</v>
      </c>
      <c r="T6433" t="s">
        <v>261</v>
      </c>
      <c r="U6433" t="s">
        <v>1190</v>
      </c>
      <c r="V6433">
        <f>YEAR(sales_order1[[#This Row],[date]])</f>
        <v>2022</v>
      </c>
      <c r="W6433" t="str">
        <f>TEXT(sales_order1[[#This Row],[date]], "Mmm")</f>
        <v>Oct</v>
      </c>
      <c r="X6433">
        <f>VALUE(TEXT(sales_order1[[#This Row],[date]], "D"))</f>
        <v>4</v>
      </c>
      <c r="Y6433">
        <v>40</v>
      </c>
    </row>
    <row r="6434" spans="1:25" x14ac:dyDescent="0.25">
      <c r="A6434" s="1">
        <v>44838</v>
      </c>
      <c r="B6434">
        <v>72031</v>
      </c>
      <c r="C6434" t="s">
        <v>388</v>
      </c>
      <c r="D6434" t="str">
        <f>VLOOKUP(sales_order1[[#This Row],[itemCode]],product_details3!B:C,2,0)</f>
        <v>TNRS200</v>
      </c>
      <c r="E6434" t="s">
        <v>389</v>
      </c>
      <c r="F6434" t="s">
        <v>124</v>
      </c>
      <c r="G6434">
        <v>50</v>
      </c>
      <c r="H6434">
        <v>26.2</v>
      </c>
      <c r="I6434">
        <v>1310</v>
      </c>
      <c r="J6434">
        <v>9.4</v>
      </c>
      <c r="K6434">
        <v>470</v>
      </c>
      <c r="L6434">
        <v>16.8</v>
      </c>
      <c r="M6434">
        <v>0.6412213740458016</v>
      </c>
      <c r="N6434">
        <v>840</v>
      </c>
      <c r="O6434" t="s">
        <v>417</v>
      </c>
      <c r="P6434" t="s">
        <v>418</v>
      </c>
      <c r="Q6434" t="s">
        <v>160</v>
      </c>
      <c r="R6434" t="s">
        <v>112</v>
      </c>
      <c r="S6434" t="s">
        <v>161</v>
      </c>
      <c r="T6434" t="s">
        <v>419</v>
      </c>
      <c r="U6434" t="s">
        <v>1189</v>
      </c>
      <c r="V6434">
        <f>YEAR(sales_order1[[#This Row],[date]])</f>
        <v>2022</v>
      </c>
      <c r="W6434" t="str">
        <f>TEXT(sales_order1[[#This Row],[date]], "Mmm")</f>
        <v>Oct</v>
      </c>
      <c r="X6434">
        <f>VALUE(TEXT(sales_order1[[#This Row],[date]], "D"))</f>
        <v>4</v>
      </c>
      <c r="Y6434">
        <v>40</v>
      </c>
    </row>
    <row r="6435" spans="1:25" x14ac:dyDescent="0.25">
      <c r="A6435" s="1">
        <v>44838</v>
      </c>
      <c r="B6435">
        <v>72032</v>
      </c>
      <c r="C6435" t="s">
        <v>103</v>
      </c>
      <c r="D6435" t="str">
        <f>VLOOKUP(sales_order1[[#This Row],[itemCode]],product_details3!B:C,2,0)</f>
        <v>SCRT50</v>
      </c>
      <c r="E6435" t="s">
        <v>104</v>
      </c>
      <c r="F6435" t="s">
        <v>61</v>
      </c>
      <c r="G6435">
        <v>250</v>
      </c>
      <c r="H6435">
        <v>16.95</v>
      </c>
      <c r="I6435">
        <v>4237.5</v>
      </c>
      <c r="J6435">
        <v>5.2</v>
      </c>
      <c r="K6435">
        <v>1300</v>
      </c>
      <c r="L6435">
        <v>11.75</v>
      </c>
      <c r="M6435">
        <v>0.69321533923303835</v>
      </c>
      <c r="N6435">
        <v>2937.5</v>
      </c>
      <c r="O6435" t="s">
        <v>748</v>
      </c>
      <c r="P6435" t="s">
        <v>749</v>
      </c>
      <c r="Q6435" t="s">
        <v>383</v>
      </c>
      <c r="R6435" t="s">
        <v>72</v>
      </c>
      <c r="S6435" t="s">
        <v>459</v>
      </c>
      <c r="T6435" t="s">
        <v>672</v>
      </c>
      <c r="U6435" t="s">
        <v>1188</v>
      </c>
      <c r="V6435">
        <f>YEAR(sales_order1[[#This Row],[date]])</f>
        <v>2022</v>
      </c>
      <c r="W6435" t="str">
        <f>TEXT(sales_order1[[#This Row],[date]], "Mmm")</f>
        <v>Oct</v>
      </c>
      <c r="X6435">
        <f>VALUE(TEXT(sales_order1[[#This Row],[date]], "D"))</f>
        <v>4</v>
      </c>
      <c r="Y6435">
        <v>40</v>
      </c>
    </row>
    <row r="6436" spans="1:25" x14ac:dyDescent="0.25">
      <c r="A6436" s="1">
        <v>44838</v>
      </c>
      <c r="B6436">
        <v>72033</v>
      </c>
      <c r="C6436" t="s">
        <v>103</v>
      </c>
      <c r="D6436" t="str">
        <f>VLOOKUP(sales_order1[[#This Row],[itemCode]],product_details3!B:C,2,0)</f>
        <v>SCRT50</v>
      </c>
      <c r="E6436" t="s">
        <v>104</v>
      </c>
      <c r="F6436" t="s">
        <v>61</v>
      </c>
      <c r="G6436">
        <v>350</v>
      </c>
      <c r="H6436">
        <v>16.95</v>
      </c>
      <c r="I6436">
        <v>5932.5</v>
      </c>
      <c r="J6436">
        <v>5.2</v>
      </c>
      <c r="K6436">
        <v>1820</v>
      </c>
      <c r="L6436">
        <v>11.75</v>
      </c>
      <c r="M6436">
        <v>0.69321533923303835</v>
      </c>
      <c r="N6436">
        <v>4112.5</v>
      </c>
      <c r="O6436" t="s">
        <v>697</v>
      </c>
      <c r="P6436" t="s">
        <v>698</v>
      </c>
      <c r="Q6436" t="s">
        <v>77</v>
      </c>
      <c r="R6436" t="s">
        <v>72</v>
      </c>
      <c r="S6436" t="s">
        <v>78</v>
      </c>
      <c r="T6436" t="s">
        <v>699</v>
      </c>
      <c r="U6436" t="s">
        <v>1190</v>
      </c>
      <c r="V6436">
        <f>YEAR(sales_order1[[#This Row],[date]])</f>
        <v>2022</v>
      </c>
      <c r="W6436" t="str">
        <f>TEXT(sales_order1[[#This Row],[date]], "Mmm")</f>
        <v>Oct</v>
      </c>
      <c r="X6436">
        <f>VALUE(TEXT(sales_order1[[#This Row],[date]], "D"))</f>
        <v>4</v>
      </c>
      <c r="Y6436">
        <v>40</v>
      </c>
    </row>
    <row r="6437" spans="1:25" x14ac:dyDescent="0.25">
      <c r="A6437" s="1">
        <v>44838</v>
      </c>
      <c r="B6437">
        <v>72034</v>
      </c>
      <c r="C6437" t="s">
        <v>19</v>
      </c>
      <c r="D6437" t="str">
        <f>VLOOKUP(sales_order1[[#This Row],[itemCode]],product_details3!B:C,2,0)</f>
        <v>MSTH100</v>
      </c>
      <c r="E6437" t="s">
        <v>20</v>
      </c>
      <c r="F6437" t="s">
        <v>21</v>
      </c>
      <c r="G6437">
        <v>100</v>
      </c>
      <c r="H6437">
        <v>26.25</v>
      </c>
      <c r="I6437">
        <v>2625</v>
      </c>
      <c r="J6437">
        <v>7.75</v>
      </c>
      <c r="K6437">
        <v>775</v>
      </c>
      <c r="L6437">
        <v>18.5</v>
      </c>
      <c r="M6437">
        <v>0.70476190476190481</v>
      </c>
      <c r="N6437">
        <v>1850</v>
      </c>
      <c r="O6437" t="s">
        <v>887</v>
      </c>
      <c r="P6437" t="s">
        <v>888</v>
      </c>
      <c r="Q6437" t="s">
        <v>218</v>
      </c>
      <c r="R6437" t="s">
        <v>40</v>
      </c>
      <c r="S6437" t="s">
        <v>432</v>
      </c>
      <c r="T6437" t="s">
        <v>433</v>
      </c>
      <c r="U6437" t="s">
        <v>1190</v>
      </c>
      <c r="V6437">
        <f>YEAR(sales_order1[[#This Row],[date]])</f>
        <v>2022</v>
      </c>
      <c r="W6437" t="str">
        <f>TEXT(sales_order1[[#This Row],[date]], "Mmm")</f>
        <v>Oct</v>
      </c>
      <c r="X6437">
        <f>VALUE(TEXT(sales_order1[[#This Row],[date]], "D"))</f>
        <v>4</v>
      </c>
      <c r="Y6437">
        <v>40</v>
      </c>
    </row>
    <row r="6438" spans="1:25" x14ac:dyDescent="0.25">
      <c r="A6438" s="1">
        <v>44838</v>
      </c>
      <c r="B6438">
        <v>72035</v>
      </c>
      <c r="C6438" t="s">
        <v>390</v>
      </c>
      <c r="D6438" t="str">
        <f>VLOOKUP(sales_order1[[#This Row],[itemCode]],product_details3!B:C,2,0)</f>
        <v>MKRO150</v>
      </c>
      <c r="E6438" t="s">
        <v>391</v>
      </c>
      <c r="F6438" t="s">
        <v>151</v>
      </c>
      <c r="G6438">
        <v>150</v>
      </c>
      <c r="H6438">
        <v>11.95</v>
      </c>
      <c r="I6438">
        <v>1792.5</v>
      </c>
      <c r="J6438">
        <v>5.2</v>
      </c>
      <c r="K6438">
        <v>780</v>
      </c>
      <c r="L6438">
        <v>6.75</v>
      </c>
      <c r="M6438">
        <v>0.56485355648535562</v>
      </c>
      <c r="N6438">
        <v>1012.5</v>
      </c>
      <c r="O6438" t="s">
        <v>606</v>
      </c>
      <c r="P6438" t="s">
        <v>607</v>
      </c>
      <c r="Q6438" t="s">
        <v>239</v>
      </c>
      <c r="R6438" t="s">
        <v>112</v>
      </c>
      <c r="S6438" t="s">
        <v>368</v>
      </c>
      <c r="T6438" t="s">
        <v>608</v>
      </c>
      <c r="U6438" t="s">
        <v>1189</v>
      </c>
      <c r="V6438">
        <f>YEAR(sales_order1[[#This Row],[date]])</f>
        <v>2022</v>
      </c>
      <c r="W6438" t="str">
        <f>TEXT(sales_order1[[#This Row],[date]], "Mmm")</f>
        <v>Oct</v>
      </c>
      <c r="X6438">
        <f>VALUE(TEXT(sales_order1[[#This Row],[date]], "D"))</f>
        <v>4</v>
      </c>
      <c r="Y6438">
        <v>40</v>
      </c>
    </row>
    <row r="6439" spans="1:25" x14ac:dyDescent="0.25">
      <c r="A6439" s="1">
        <v>44838</v>
      </c>
      <c r="B6439">
        <v>72036</v>
      </c>
      <c r="C6439" t="s">
        <v>307</v>
      </c>
      <c r="D6439" t="str">
        <f>VLOOKUP(sales_order1[[#This Row],[itemCode]],product_details3!B:C,2,0)</f>
        <v>TNRH150</v>
      </c>
      <c r="E6439" t="s">
        <v>308</v>
      </c>
      <c r="F6439" t="s">
        <v>124</v>
      </c>
      <c r="G6439">
        <v>100</v>
      </c>
      <c r="H6439">
        <v>15.75</v>
      </c>
      <c r="I6439">
        <v>1575</v>
      </c>
      <c r="J6439">
        <v>4.45</v>
      </c>
      <c r="K6439">
        <v>445</v>
      </c>
      <c r="L6439">
        <v>11.3</v>
      </c>
      <c r="M6439">
        <v>0.71746031746031746</v>
      </c>
      <c r="N6439">
        <v>1130</v>
      </c>
      <c r="O6439" t="s">
        <v>736</v>
      </c>
      <c r="P6439" t="s">
        <v>737</v>
      </c>
      <c r="Q6439" t="s">
        <v>132</v>
      </c>
      <c r="R6439" t="s">
        <v>56</v>
      </c>
      <c r="S6439" t="s">
        <v>133</v>
      </c>
      <c r="T6439" t="s">
        <v>642</v>
      </c>
      <c r="U6439" t="s">
        <v>1191</v>
      </c>
      <c r="V6439">
        <f>YEAR(sales_order1[[#This Row],[date]])</f>
        <v>2022</v>
      </c>
      <c r="W6439" t="str">
        <f>TEXT(sales_order1[[#This Row],[date]], "Mmm")</f>
        <v>Oct</v>
      </c>
      <c r="X6439">
        <f>VALUE(TEXT(sales_order1[[#This Row],[date]], "D"))</f>
        <v>4</v>
      </c>
      <c r="Y6439">
        <v>40</v>
      </c>
    </row>
    <row r="6440" spans="1:25" x14ac:dyDescent="0.25">
      <c r="A6440" s="1">
        <v>44839</v>
      </c>
      <c r="B6440">
        <v>72037</v>
      </c>
      <c r="C6440" t="s">
        <v>51</v>
      </c>
      <c r="D6440" t="str">
        <f>VLOOKUP(sales_order1[[#This Row],[itemCode]],product_details3!B:C,2,0)</f>
        <v>MSTH50</v>
      </c>
      <c r="E6440" t="s">
        <v>52</v>
      </c>
      <c r="F6440" t="s">
        <v>21</v>
      </c>
      <c r="G6440">
        <v>100</v>
      </c>
      <c r="H6440">
        <v>15.75</v>
      </c>
      <c r="I6440">
        <v>1575</v>
      </c>
      <c r="J6440">
        <v>4.45</v>
      </c>
      <c r="K6440">
        <v>445</v>
      </c>
      <c r="L6440">
        <v>11.3</v>
      </c>
      <c r="M6440">
        <v>0.71746031746031746</v>
      </c>
      <c r="N6440">
        <v>1130</v>
      </c>
      <c r="O6440" t="s">
        <v>82</v>
      </c>
      <c r="P6440" t="s">
        <v>83</v>
      </c>
      <c r="Q6440" t="s">
        <v>64</v>
      </c>
      <c r="R6440" t="s">
        <v>40</v>
      </c>
      <c r="S6440" t="s">
        <v>84</v>
      </c>
      <c r="T6440" t="s">
        <v>85</v>
      </c>
      <c r="U6440" t="s">
        <v>1189</v>
      </c>
      <c r="V6440">
        <f>YEAR(sales_order1[[#This Row],[date]])</f>
        <v>2022</v>
      </c>
      <c r="W6440" t="str">
        <f>TEXT(sales_order1[[#This Row],[date]], "Mmm")</f>
        <v>Oct</v>
      </c>
      <c r="X6440">
        <f>VALUE(TEXT(sales_order1[[#This Row],[date]], "D"))</f>
        <v>5</v>
      </c>
      <c r="Y6440">
        <v>40</v>
      </c>
    </row>
    <row r="6441" spans="1:25" x14ac:dyDescent="0.25">
      <c r="A6441" s="1">
        <v>44839</v>
      </c>
      <c r="B6441">
        <v>72038</v>
      </c>
      <c r="C6441" t="s">
        <v>362</v>
      </c>
      <c r="D6441" t="str">
        <f>VLOOKUP(sales_order1[[#This Row],[itemCode]],product_details3!B:C,2,0)</f>
        <v>MSKO100</v>
      </c>
      <c r="E6441" t="s">
        <v>363</v>
      </c>
      <c r="F6441" t="s">
        <v>137</v>
      </c>
      <c r="G6441">
        <v>150</v>
      </c>
      <c r="H6441">
        <v>22.65</v>
      </c>
      <c r="I6441">
        <v>3397.5</v>
      </c>
      <c r="J6441">
        <v>9.5500000000000007</v>
      </c>
      <c r="K6441">
        <v>1432.5</v>
      </c>
      <c r="L6441">
        <v>13.1</v>
      </c>
      <c r="M6441">
        <v>0.57836644591611486</v>
      </c>
      <c r="N6441">
        <v>1965</v>
      </c>
      <c r="O6441" t="s">
        <v>905</v>
      </c>
      <c r="P6441" t="s">
        <v>906</v>
      </c>
      <c r="Q6441" t="s">
        <v>383</v>
      </c>
      <c r="R6441" t="s">
        <v>72</v>
      </c>
      <c r="S6441" t="s">
        <v>384</v>
      </c>
      <c r="T6441" t="s">
        <v>385</v>
      </c>
      <c r="U6441" t="s">
        <v>1188</v>
      </c>
      <c r="V6441">
        <f>YEAR(sales_order1[[#This Row],[date]])</f>
        <v>2022</v>
      </c>
      <c r="W6441" t="str">
        <f>TEXT(sales_order1[[#This Row],[date]], "Mmm")</f>
        <v>Oct</v>
      </c>
      <c r="X6441">
        <f>VALUE(TEXT(sales_order1[[#This Row],[date]], "D"))</f>
        <v>5</v>
      </c>
      <c r="Y6441">
        <v>40</v>
      </c>
    </row>
    <row r="6442" spans="1:25" x14ac:dyDescent="0.25">
      <c r="A6442" s="1">
        <v>44839</v>
      </c>
      <c r="B6442">
        <v>72039</v>
      </c>
      <c r="C6442" t="s">
        <v>170</v>
      </c>
      <c r="D6442" t="str">
        <f>VLOOKUP(sales_order1[[#This Row],[itemCode]],product_details3!B:C,2,0)</f>
        <v>MKRM100</v>
      </c>
      <c r="E6442" t="s">
        <v>171</v>
      </c>
      <c r="F6442" t="s">
        <v>151</v>
      </c>
      <c r="G6442">
        <v>150</v>
      </c>
      <c r="H6442">
        <v>5.5</v>
      </c>
      <c r="I6442">
        <v>825</v>
      </c>
      <c r="J6442">
        <v>2.2999999999999998</v>
      </c>
      <c r="K6442">
        <v>345</v>
      </c>
      <c r="L6442">
        <v>3.2</v>
      </c>
      <c r="M6442">
        <v>0.5818181818181819</v>
      </c>
      <c r="N6442">
        <v>480</v>
      </c>
      <c r="O6442" t="s">
        <v>899</v>
      </c>
      <c r="P6442" t="s">
        <v>900</v>
      </c>
      <c r="Q6442" t="s">
        <v>93</v>
      </c>
      <c r="R6442" t="s">
        <v>72</v>
      </c>
      <c r="S6442" t="s">
        <v>260</v>
      </c>
      <c r="T6442" t="s">
        <v>261</v>
      </c>
      <c r="U6442" t="s">
        <v>1190</v>
      </c>
      <c r="V6442">
        <f>YEAR(sales_order1[[#This Row],[date]])</f>
        <v>2022</v>
      </c>
      <c r="W6442" t="str">
        <f>TEXT(sales_order1[[#This Row],[date]], "Mmm")</f>
        <v>Oct</v>
      </c>
      <c r="X6442">
        <f>VALUE(TEXT(sales_order1[[#This Row],[date]], "D"))</f>
        <v>5</v>
      </c>
      <c r="Y6442">
        <v>40</v>
      </c>
    </row>
    <row r="6443" spans="1:25" x14ac:dyDescent="0.25">
      <c r="A6443" s="1">
        <v>44839</v>
      </c>
      <c r="B6443">
        <v>72040</v>
      </c>
      <c r="C6443" t="s">
        <v>288</v>
      </c>
      <c r="D6443" t="str">
        <f>VLOOKUP(sales_order1[[#This Row],[itemCode]],product_details3!B:C,2,0)</f>
        <v>MKRM200</v>
      </c>
      <c r="E6443" t="s">
        <v>289</v>
      </c>
      <c r="F6443" t="s">
        <v>151</v>
      </c>
      <c r="G6443">
        <v>150</v>
      </c>
      <c r="H6443">
        <v>19.25</v>
      </c>
      <c r="I6443">
        <v>2887.5</v>
      </c>
      <c r="J6443">
        <v>7.75</v>
      </c>
      <c r="K6443">
        <v>1162.5</v>
      </c>
      <c r="L6443">
        <v>11.5</v>
      </c>
      <c r="M6443">
        <v>0.59740259740259738</v>
      </c>
      <c r="N6443">
        <v>1725</v>
      </c>
      <c r="O6443" t="s">
        <v>540</v>
      </c>
      <c r="P6443" t="s">
        <v>541</v>
      </c>
      <c r="Q6443" t="s">
        <v>24</v>
      </c>
      <c r="R6443" t="s">
        <v>25</v>
      </c>
      <c r="S6443" t="s">
        <v>26</v>
      </c>
      <c r="T6443" t="s">
        <v>542</v>
      </c>
      <c r="U6443" t="s">
        <v>1191</v>
      </c>
      <c r="V6443">
        <f>YEAR(sales_order1[[#This Row],[date]])</f>
        <v>2022</v>
      </c>
      <c r="W6443" t="str">
        <f>TEXT(sales_order1[[#This Row],[date]], "Mmm")</f>
        <v>Oct</v>
      </c>
      <c r="X6443">
        <f>VALUE(TEXT(sales_order1[[#This Row],[date]], "D"))</f>
        <v>5</v>
      </c>
      <c r="Y6443">
        <v>40</v>
      </c>
    </row>
    <row r="6444" spans="1:25" x14ac:dyDescent="0.25">
      <c r="A6444" s="1">
        <v>44839</v>
      </c>
      <c r="B6444">
        <v>72041</v>
      </c>
      <c r="C6444" t="s">
        <v>86</v>
      </c>
      <c r="D6444" t="str">
        <f>VLOOKUP(sales_order1[[#This Row],[itemCode]],product_details3!B:C,2,0)</f>
        <v>SRMH30</v>
      </c>
      <c r="E6444" t="s">
        <v>87</v>
      </c>
      <c r="F6444" t="s">
        <v>30</v>
      </c>
      <c r="G6444">
        <v>200</v>
      </c>
      <c r="H6444">
        <v>21</v>
      </c>
      <c r="I6444">
        <v>4200</v>
      </c>
      <c r="J6444">
        <v>6.6</v>
      </c>
      <c r="K6444">
        <v>1320</v>
      </c>
      <c r="L6444">
        <v>14.4</v>
      </c>
      <c r="M6444">
        <v>0.68571428571428572</v>
      </c>
      <c r="N6444">
        <v>2880</v>
      </c>
      <c r="O6444" t="s">
        <v>585</v>
      </c>
      <c r="P6444" t="s">
        <v>586</v>
      </c>
      <c r="Q6444" t="s">
        <v>64</v>
      </c>
      <c r="R6444" t="s">
        <v>40</v>
      </c>
      <c r="S6444" t="s">
        <v>65</v>
      </c>
      <c r="T6444" t="s">
        <v>587</v>
      </c>
      <c r="U6444" t="s">
        <v>1190</v>
      </c>
      <c r="V6444">
        <f>YEAR(sales_order1[[#This Row],[date]])</f>
        <v>2022</v>
      </c>
      <c r="W6444" t="str">
        <f>TEXT(sales_order1[[#This Row],[date]], "Mmm")</f>
        <v>Oct</v>
      </c>
      <c r="X6444">
        <f>VALUE(TEXT(sales_order1[[#This Row],[date]], "D"))</f>
        <v>5</v>
      </c>
      <c r="Y6444">
        <v>40</v>
      </c>
    </row>
    <row r="6445" spans="1:25" x14ac:dyDescent="0.25">
      <c r="A6445" s="1">
        <v>44839</v>
      </c>
      <c r="B6445">
        <v>72042</v>
      </c>
      <c r="C6445" t="s">
        <v>19</v>
      </c>
      <c r="D6445" t="str">
        <f>VLOOKUP(sales_order1[[#This Row],[itemCode]],product_details3!B:C,2,0)</f>
        <v>MSTH100</v>
      </c>
      <c r="E6445" t="s">
        <v>20</v>
      </c>
      <c r="F6445" t="s">
        <v>21</v>
      </c>
      <c r="G6445">
        <v>250</v>
      </c>
      <c r="H6445">
        <v>26.25</v>
      </c>
      <c r="I6445">
        <v>6562.5</v>
      </c>
      <c r="J6445">
        <v>7.75</v>
      </c>
      <c r="K6445">
        <v>1937.5</v>
      </c>
      <c r="L6445">
        <v>18.5</v>
      </c>
      <c r="M6445">
        <v>0.70476190476190481</v>
      </c>
      <c r="N6445">
        <v>4625</v>
      </c>
      <c r="O6445" t="s">
        <v>688</v>
      </c>
      <c r="P6445" t="s">
        <v>689</v>
      </c>
      <c r="Q6445" t="s">
        <v>77</v>
      </c>
      <c r="R6445" t="s">
        <v>72</v>
      </c>
      <c r="S6445" t="s">
        <v>140</v>
      </c>
      <c r="T6445" t="s">
        <v>690</v>
      </c>
      <c r="U6445" t="s">
        <v>1190</v>
      </c>
      <c r="V6445">
        <f>YEAR(sales_order1[[#This Row],[date]])</f>
        <v>2022</v>
      </c>
      <c r="W6445" t="str">
        <f>TEXT(sales_order1[[#This Row],[date]], "Mmm")</f>
        <v>Oct</v>
      </c>
      <c r="X6445">
        <f>VALUE(TEXT(sales_order1[[#This Row],[date]], "D"))</f>
        <v>5</v>
      </c>
      <c r="Y6445">
        <v>40</v>
      </c>
    </row>
    <row r="6446" spans="1:25" x14ac:dyDescent="0.25">
      <c r="A6446" s="1">
        <v>44839</v>
      </c>
      <c r="B6446">
        <v>72043</v>
      </c>
      <c r="C6446" t="s">
        <v>86</v>
      </c>
      <c r="D6446" t="str">
        <f>VLOOKUP(sales_order1[[#This Row],[itemCode]],product_details3!B:C,2,0)</f>
        <v>SRMH30</v>
      </c>
      <c r="E6446" t="s">
        <v>87</v>
      </c>
      <c r="F6446" t="s">
        <v>30</v>
      </c>
      <c r="G6446">
        <v>250</v>
      </c>
      <c r="H6446">
        <v>21</v>
      </c>
      <c r="I6446">
        <v>5250</v>
      </c>
      <c r="J6446">
        <v>6.6</v>
      </c>
      <c r="K6446">
        <v>1650</v>
      </c>
      <c r="L6446">
        <v>14.4</v>
      </c>
      <c r="M6446">
        <v>0.68571428571428572</v>
      </c>
      <c r="N6446">
        <v>3600</v>
      </c>
      <c r="O6446" t="s">
        <v>163</v>
      </c>
      <c r="P6446" t="s">
        <v>164</v>
      </c>
      <c r="Q6446" t="s">
        <v>146</v>
      </c>
      <c r="R6446" t="s">
        <v>112</v>
      </c>
      <c r="S6446" t="s">
        <v>165</v>
      </c>
      <c r="T6446" t="s">
        <v>166</v>
      </c>
      <c r="U6446" t="s">
        <v>1189</v>
      </c>
      <c r="V6446">
        <f>YEAR(sales_order1[[#This Row],[date]])</f>
        <v>2022</v>
      </c>
      <c r="W6446" t="str">
        <f>TEXT(sales_order1[[#This Row],[date]], "Mmm")</f>
        <v>Oct</v>
      </c>
      <c r="X6446">
        <f>VALUE(TEXT(sales_order1[[#This Row],[date]], "D"))</f>
        <v>5</v>
      </c>
      <c r="Y6446">
        <v>40</v>
      </c>
    </row>
    <row r="6447" spans="1:25" x14ac:dyDescent="0.25">
      <c r="A6447" s="1">
        <v>44839</v>
      </c>
      <c r="B6447">
        <v>72044</v>
      </c>
      <c r="C6447" t="s">
        <v>327</v>
      </c>
      <c r="D6447" t="str">
        <f>VLOOKUP(sales_order1[[#This Row],[itemCode]],product_details3!B:C,2,0)</f>
        <v>SCR50+50</v>
      </c>
      <c r="E6447" t="s">
        <v>328</v>
      </c>
      <c r="F6447" t="s">
        <v>61</v>
      </c>
      <c r="G6447">
        <v>50</v>
      </c>
      <c r="H6447">
        <v>15.75</v>
      </c>
      <c r="I6447">
        <v>787.5</v>
      </c>
      <c r="J6447">
        <v>4.45</v>
      </c>
      <c r="K6447">
        <v>222.5</v>
      </c>
      <c r="L6447">
        <v>11.3</v>
      </c>
      <c r="M6447">
        <v>0.71746031746031746</v>
      </c>
      <c r="N6447">
        <v>565</v>
      </c>
      <c r="O6447" t="s">
        <v>484</v>
      </c>
      <c r="P6447" t="s">
        <v>485</v>
      </c>
      <c r="Q6447" t="s">
        <v>24</v>
      </c>
      <c r="R6447" t="s">
        <v>25</v>
      </c>
      <c r="S6447" t="s">
        <v>26</v>
      </c>
      <c r="T6447" t="s">
        <v>486</v>
      </c>
      <c r="U6447" t="s">
        <v>1191</v>
      </c>
      <c r="V6447">
        <f>YEAR(sales_order1[[#This Row],[date]])</f>
        <v>2022</v>
      </c>
      <c r="W6447" t="str">
        <f>TEXT(sales_order1[[#This Row],[date]], "Mmm")</f>
        <v>Oct</v>
      </c>
      <c r="X6447">
        <f>VALUE(TEXT(sales_order1[[#This Row],[date]], "D"))</f>
        <v>5</v>
      </c>
      <c r="Y6447">
        <v>40</v>
      </c>
    </row>
    <row r="6448" spans="1:25" x14ac:dyDescent="0.25">
      <c r="A6448" s="1">
        <v>44839</v>
      </c>
      <c r="B6448">
        <v>72045</v>
      </c>
      <c r="C6448" t="s">
        <v>103</v>
      </c>
      <c r="D6448" t="str">
        <f>VLOOKUP(sales_order1[[#This Row],[itemCode]],product_details3!B:C,2,0)</f>
        <v>SCRT50</v>
      </c>
      <c r="E6448" t="s">
        <v>104</v>
      </c>
      <c r="F6448" t="s">
        <v>61</v>
      </c>
      <c r="G6448">
        <v>350</v>
      </c>
      <c r="H6448">
        <v>16.95</v>
      </c>
      <c r="I6448">
        <v>5932.5</v>
      </c>
      <c r="J6448">
        <v>5.2</v>
      </c>
      <c r="K6448">
        <v>1820</v>
      </c>
      <c r="L6448">
        <v>11.75</v>
      </c>
      <c r="M6448">
        <v>0.69321533923303835</v>
      </c>
      <c r="N6448">
        <v>4112.5</v>
      </c>
      <c r="O6448" t="s">
        <v>88</v>
      </c>
      <c r="P6448" t="s">
        <v>89</v>
      </c>
      <c r="Q6448" t="s">
        <v>24</v>
      </c>
      <c r="R6448" t="s">
        <v>25</v>
      </c>
      <c r="S6448" t="s">
        <v>26</v>
      </c>
      <c r="T6448" t="s">
        <v>90</v>
      </c>
      <c r="U6448" t="s">
        <v>1191</v>
      </c>
      <c r="V6448">
        <f>YEAR(sales_order1[[#This Row],[date]])</f>
        <v>2022</v>
      </c>
      <c r="W6448" t="str">
        <f>TEXT(sales_order1[[#This Row],[date]], "Mmm")</f>
        <v>Oct</v>
      </c>
      <c r="X6448">
        <f>VALUE(TEXT(sales_order1[[#This Row],[date]], "D"))</f>
        <v>5</v>
      </c>
      <c r="Y6448">
        <v>40</v>
      </c>
    </row>
    <row r="6449" spans="1:25" x14ac:dyDescent="0.25">
      <c r="A6449" s="1">
        <v>44839</v>
      </c>
      <c r="B6449">
        <v>72046</v>
      </c>
      <c r="C6449" t="s">
        <v>204</v>
      </c>
      <c r="D6449" t="str">
        <f>VLOOKUP(sales_order1[[#This Row],[itemCode]],product_details3!B:C,2,0)</f>
        <v>MKRM150</v>
      </c>
      <c r="E6449" t="s">
        <v>205</v>
      </c>
      <c r="F6449" t="s">
        <v>151</v>
      </c>
      <c r="G6449">
        <v>100</v>
      </c>
      <c r="H6449">
        <v>10.75</v>
      </c>
      <c r="I6449">
        <v>1075</v>
      </c>
      <c r="J6449">
        <v>4.45</v>
      </c>
      <c r="K6449">
        <v>445</v>
      </c>
      <c r="L6449">
        <v>6.3</v>
      </c>
      <c r="M6449">
        <v>0.586046511627907</v>
      </c>
      <c r="N6449">
        <v>630</v>
      </c>
      <c r="O6449" t="s">
        <v>756</v>
      </c>
      <c r="P6449" t="s">
        <v>757</v>
      </c>
      <c r="Q6449" t="s">
        <v>64</v>
      </c>
      <c r="R6449" t="s">
        <v>40</v>
      </c>
      <c r="S6449" t="s">
        <v>84</v>
      </c>
      <c r="T6449" t="s">
        <v>419</v>
      </c>
      <c r="U6449" t="s">
        <v>1189</v>
      </c>
      <c r="V6449">
        <f>YEAR(sales_order1[[#This Row],[date]])</f>
        <v>2022</v>
      </c>
      <c r="W6449" t="str">
        <f>TEXT(sales_order1[[#This Row],[date]], "Mmm")</f>
        <v>Oct</v>
      </c>
      <c r="X6449">
        <f>VALUE(TEXT(sales_order1[[#This Row],[date]], "D"))</f>
        <v>5</v>
      </c>
      <c r="Y6449">
        <v>40</v>
      </c>
    </row>
    <row r="6450" spans="1:25" x14ac:dyDescent="0.25">
      <c r="A6450" s="1">
        <v>44839</v>
      </c>
      <c r="B6450">
        <v>72047</v>
      </c>
      <c r="C6450" t="s">
        <v>362</v>
      </c>
      <c r="D6450" t="str">
        <f>VLOOKUP(sales_order1[[#This Row],[itemCode]],product_details3!B:C,2,0)</f>
        <v>MSKO100</v>
      </c>
      <c r="E6450" t="s">
        <v>363</v>
      </c>
      <c r="F6450" t="s">
        <v>137</v>
      </c>
      <c r="G6450">
        <v>200</v>
      </c>
      <c r="H6450">
        <v>22.65</v>
      </c>
      <c r="I6450">
        <v>4530</v>
      </c>
      <c r="J6450">
        <v>9.5500000000000007</v>
      </c>
      <c r="K6450">
        <v>1910</v>
      </c>
      <c r="L6450">
        <v>13.1</v>
      </c>
      <c r="M6450">
        <v>0.57836644591611486</v>
      </c>
      <c r="N6450">
        <v>2620</v>
      </c>
      <c r="O6450" t="s">
        <v>276</v>
      </c>
      <c r="P6450" t="s">
        <v>277</v>
      </c>
      <c r="Q6450" t="s">
        <v>39</v>
      </c>
      <c r="R6450" t="s">
        <v>40</v>
      </c>
      <c r="S6450" t="s">
        <v>41</v>
      </c>
      <c r="T6450" t="s">
        <v>278</v>
      </c>
      <c r="U6450" t="s">
        <v>1188</v>
      </c>
      <c r="V6450">
        <f>YEAR(sales_order1[[#This Row],[date]])</f>
        <v>2022</v>
      </c>
      <c r="W6450" t="str">
        <f>TEXT(sales_order1[[#This Row],[date]], "Mmm")</f>
        <v>Oct</v>
      </c>
      <c r="X6450">
        <f>VALUE(TEXT(sales_order1[[#This Row],[date]], "D"))</f>
        <v>5</v>
      </c>
      <c r="Y6450">
        <v>40</v>
      </c>
    </row>
    <row r="6451" spans="1:25" x14ac:dyDescent="0.25">
      <c r="A6451" s="1">
        <v>44839</v>
      </c>
      <c r="B6451">
        <v>72048</v>
      </c>
      <c r="C6451" t="s">
        <v>51</v>
      </c>
      <c r="D6451" t="str">
        <f>VLOOKUP(sales_order1[[#This Row],[itemCode]],product_details3!B:C,2,0)</f>
        <v>MSTH50</v>
      </c>
      <c r="E6451" t="s">
        <v>52</v>
      </c>
      <c r="F6451" t="s">
        <v>21</v>
      </c>
      <c r="G6451">
        <v>50</v>
      </c>
      <c r="H6451">
        <v>15.75</v>
      </c>
      <c r="I6451">
        <v>787.5</v>
      </c>
      <c r="J6451">
        <v>4.45</v>
      </c>
      <c r="K6451">
        <v>222.5</v>
      </c>
      <c r="L6451">
        <v>11.3</v>
      </c>
      <c r="M6451">
        <v>0.71746031746031746</v>
      </c>
      <c r="N6451">
        <v>565</v>
      </c>
      <c r="O6451" t="s">
        <v>817</v>
      </c>
      <c r="P6451" t="s">
        <v>818</v>
      </c>
      <c r="Q6451" t="s">
        <v>213</v>
      </c>
      <c r="R6451" t="s">
        <v>25</v>
      </c>
      <c r="S6451" t="s">
        <v>402</v>
      </c>
      <c r="T6451" t="s">
        <v>819</v>
      </c>
      <c r="U6451" t="s">
        <v>1191</v>
      </c>
      <c r="V6451">
        <f>YEAR(sales_order1[[#This Row],[date]])</f>
        <v>2022</v>
      </c>
      <c r="W6451" t="str">
        <f>TEXT(sales_order1[[#This Row],[date]], "Mmm")</f>
        <v>Oct</v>
      </c>
      <c r="X6451">
        <f>VALUE(TEXT(sales_order1[[#This Row],[date]], "D"))</f>
        <v>5</v>
      </c>
      <c r="Y6451">
        <v>40</v>
      </c>
    </row>
    <row r="6452" spans="1:25" x14ac:dyDescent="0.25">
      <c r="A6452" s="1">
        <v>44840</v>
      </c>
      <c r="B6452">
        <v>72049</v>
      </c>
      <c r="C6452" t="s">
        <v>19</v>
      </c>
      <c r="D6452" t="str">
        <f>VLOOKUP(sales_order1[[#This Row],[itemCode]],product_details3!B:C,2,0)</f>
        <v>MSTH100</v>
      </c>
      <c r="E6452" t="s">
        <v>20</v>
      </c>
      <c r="F6452" t="s">
        <v>21</v>
      </c>
      <c r="G6452">
        <v>100</v>
      </c>
      <c r="H6452">
        <v>26.25</v>
      </c>
      <c r="I6452">
        <v>2625</v>
      </c>
      <c r="J6452">
        <v>7.75</v>
      </c>
      <c r="K6452">
        <v>775</v>
      </c>
      <c r="L6452">
        <v>18.5</v>
      </c>
      <c r="M6452">
        <v>0.70476190476190481</v>
      </c>
      <c r="N6452">
        <v>1850</v>
      </c>
      <c r="O6452" t="s">
        <v>366</v>
      </c>
      <c r="P6452" t="s">
        <v>367</v>
      </c>
      <c r="Q6452" t="s">
        <v>239</v>
      </c>
      <c r="R6452" t="s">
        <v>112</v>
      </c>
      <c r="S6452" t="s">
        <v>368</v>
      </c>
      <c r="T6452" t="s">
        <v>369</v>
      </c>
      <c r="U6452" t="s">
        <v>1189</v>
      </c>
      <c r="V6452">
        <f>YEAR(sales_order1[[#This Row],[date]])</f>
        <v>2022</v>
      </c>
      <c r="W6452" t="str">
        <f>TEXT(sales_order1[[#This Row],[date]], "Mmm")</f>
        <v>Oct</v>
      </c>
      <c r="X6452">
        <f>VALUE(TEXT(sales_order1[[#This Row],[date]], "D"))</f>
        <v>6</v>
      </c>
      <c r="Y6452">
        <v>40</v>
      </c>
    </row>
    <row r="6453" spans="1:25" x14ac:dyDescent="0.25">
      <c r="A6453" s="1">
        <v>44840</v>
      </c>
      <c r="B6453">
        <v>72050</v>
      </c>
      <c r="C6453" t="s">
        <v>19</v>
      </c>
      <c r="D6453" t="str">
        <f>VLOOKUP(sales_order1[[#This Row],[itemCode]],product_details3!B:C,2,0)</f>
        <v>MSTH100</v>
      </c>
      <c r="E6453" t="s">
        <v>20</v>
      </c>
      <c r="F6453" t="s">
        <v>21</v>
      </c>
      <c r="G6453">
        <v>50</v>
      </c>
      <c r="H6453">
        <v>26.25</v>
      </c>
      <c r="I6453">
        <v>1312.5</v>
      </c>
      <c r="J6453">
        <v>7.75</v>
      </c>
      <c r="K6453">
        <v>387.5</v>
      </c>
      <c r="L6453">
        <v>18.5</v>
      </c>
      <c r="M6453">
        <v>0.70476190476190481</v>
      </c>
      <c r="N6453">
        <v>925</v>
      </c>
      <c r="O6453" t="s">
        <v>130</v>
      </c>
      <c r="P6453" t="s">
        <v>131</v>
      </c>
      <c r="Q6453" t="s">
        <v>132</v>
      </c>
      <c r="R6453" t="s">
        <v>56</v>
      </c>
      <c r="S6453" t="s">
        <v>133</v>
      </c>
      <c r="T6453" t="s">
        <v>134</v>
      </c>
      <c r="U6453" t="s">
        <v>1191</v>
      </c>
      <c r="V6453">
        <f>YEAR(sales_order1[[#This Row],[date]])</f>
        <v>2022</v>
      </c>
      <c r="W6453" t="str">
        <f>TEXT(sales_order1[[#This Row],[date]], "Mmm")</f>
        <v>Oct</v>
      </c>
      <c r="X6453">
        <f>VALUE(TEXT(sales_order1[[#This Row],[date]], "D"))</f>
        <v>6</v>
      </c>
      <c r="Y6453">
        <v>40</v>
      </c>
    </row>
    <row r="6454" spans="1:25" x14ac:dyDescent="0.25">
      <c r="A6454" s="1">
        <v>44840</v>
      </c>
      <c r="B6454">
        <v>72051</v>
      </c>
      <c r="C6454" t="s">
        <v>181</v>
      </c>
      <c r="D6454" t="str">
        <f>VLOOKUP(sales_order1[[#This Row],[itemCode]],product_details3!B:C,2,0)</f>
        <v>EXFP100</v>
      </c>
      <c r="E6454" t="s">
        <v>182</v>
      </c>
      <c r="F6454" t="s">
        <v>183</v>
      </c>
      <c r="G6454">
        <v>150</v>
      </c>
      <c r="H6454">
        <v>21.95</v>
      </c>
      <c r="I6454">
        <v>3292.5</v>
      </c>
      <c r="J6454">
        <v>8.1999999999999993</v>
      </c>
      <c r="K6454">
        <v>1230</v>
      </c>
      <c r="L6454">
        <v>13.75</v>
      </c>
      <c r="M6454">
        <v>0.62642369020501143</v>
      </c>
      <c r="N6454">
        <v>2062.5</v>
      </c>
      <c r="O6454" t="s">
        <v>511</v>
      </c>
      <c r="P6454" t="s">
        <v>512</v>
      </c>
      <c r="Q6454" t="s">
        <v>201</v>
      </c>
      <c r="R6454" t="s">
        <v>25</v>
      </c>
      <c r="S6454" t="s">
        <v>372</v>
      </c>
      <c r="T6454" t="s">
        <v>513</v>
      </c>
      <c r="U6454" t="s">
        <v>1191</v>
      </c>
      <c r="V6454">
        <f>YEAR(sales_order1[[#This Row],[date]])</f>
        <v>2022</v>
      </c>
      <c r="W6454" t="str">
        <f>TEXT(sales_order1[[#This Row],[date]], "Mmm")</f>
        <v>Oct</v>
      </c>
      <c r="X6454">
        <f>VALUE(TEXT(sales_order1[[#This Row],[date]], "D"))</f>
        <v>6</v>
      </c>
      <c r="Y6454">
        <v>40</v>
      </c>
    </row>
    <row r="6455" spans="1:25" x14ac:dyDescent="0.25">
      <c r="A6455" s="1">
        <v>44840</v>
      </c>
      <c r="B6455">
        <v>72052</v>
      </c>
      <c r="C6455" t="s">
        <v>170</v>
      </c>
      <c r="D6455" t="str">
        <f>VLOOKUP(sales_order1[[#This Row],[itemCode]],product_details3!B:C,2,0)</f>
        <v>MKRM100</v>
      </c>
      <c r="E6455" t="s">
        <v>171</v>
      </c>
      <c r="F6455" t="s">
        <v>151</v>
      </c>
      <c r="G6455">
        <v>50</v>
      </c>
      <c r="H6455">
        <v>5.5</v>
      </c>
      <c r="I6455">
        <v>275</v>
      </c>
      <c r="J6455">
        <v>2.2999999999999998</v>
      </c>
      <c r="K6455">
        <v>115</v>
      </c>
      <c r="L6455">
        <v>3.2</v>
      </c>
      <c r="M6455">
        <v>0.5818181818181819</v>
      </c>
      <c r="N6455">
        <v>160</v>
      </c>
      <c r="O6455" t="s">
        <v>843</v>
      </c>
      <c r="P6455" t="s">
        <v>844</v>
      </c>
      <c r="Q6455" t="s">
        <v>132</v>
      </c>
      <c r="R6455" t="s">
        <v>56</v>
      </c>
      <c r="S6455" t="s">
        <v>133</v>
      </c>
      <c r="T6455" t="s">
        <v>134</v>
      </c>
      <c r="U6455" t="s">
        <v>1191</v>
      </c>
      <c r="V6455">
        <f>YEAR(sales_order1[[#This Row],[date]])</f>
        <v>2022</v>
      </c>
      <c r="W6455" t="str">
        <f>TEXT(sales_order1[[#This Row],[date]], "Mmm")</f>
        <v>Oct</v>
      </c>
      <c r="X6455">
        <f>VALUE(TEXT(sales_order1[[#This Row],[date]], "D"))</f>
        <v>6</v>
      </c>
      <c r="Y6455">
        <v>40</v>
      </c>
    </row>
    <row r="6456" spans="1:25" x14ac:dyDescent="0.25">
      <c r="A6456" s="1">
        <v>44840</v>
      </c>
      <c r="B6456">
        <v>72053</v>
      </c>
      <c r="C6456" t="s">
        <v>135</v>
      </c>
      <c r="D6456" t="str">
        <f>VLOOKUP(sales_order1[[#This Row],[itemCode]],product_details3!B:C,2,0)</f>
        <v>MSKSH</v>
      </c>
      <c r="E6456" t="s">
        <v>136</v>
      </c>
      <c r="F6456" t="s">
        <v>137</v>
      </c>
      <c r="G6456">
        <v>300</v>
      </c>
      <c r="H6456">
        <v>18.75</v>
      </c>
      <c r="I6456">
        <v>5625</v>
      </c>
      <c r="J6456">
        <v>7.45</v>
      </c>
      <c r="K6456">
        <v>2235</v>
      </c>
      <c r="L6456">
        <v>11.3</v>
      </c>
      <c r="M6456">
        <v>0.60266666666666668</v>
      </c>
      <c r="N6456">
        <v>3390</v>
      </c>
      <c r="O6456" t="s">
        <v>31</v>
      </c>
      <c r="P6456" t="s">
        <v>32</v>
      </c>
      <c r="Q6456" t="s">
        <v>24</v>
      </c>
      <c r="R6456" t="s">
        <v>25</v>
      </c>
      <c r="S6456" t="s">
        <v>33</v>
      </c>
      <c r="T6456" t="s">
        <v>34</v>
      </c>
      <c r="U6456" t="s">
        <v>1191</v>
      </c>
      <c r="V6456">
        <f>YEAR(sales_order1[[#This Row],[date]])</f>
        <v>2022</v>
      </c>
      <c r="W6456" t="str">
        <f>TEXT(sales_order1[[#This Row],[date]], "Mmm")</f>
        <v>Oct</v>
      </c>
      <c r="X6456">
        <f>VALUE(TEXT(sales_order1[[#This Row],[date]], "D"))</f>
        <v>6</v>
      </c>
      <c r="Y6456">
        <v>40</v>
      </c>
    </row>
    <row r="6457" spans="1:25" x14ac:dyDescent="0.25">
      <c r="A6457" s="1">
        <v>44840</v>
      </c>
      <c r="B6457">
        <v>72054</v>
      </c>
      <c r="C6457" t="s">
        <v>51</v>
      </c>
      <c r="D6457" t="str">
        <f>VLOOKUP(sales_order1[[#This Row],[itemCode]],product_details3!B:C,2,0)</f>
        <v>MSTH50</v>
      </c>
      <c r="E6457" t="s">
        <v>52</v>
      </c>
      <c r="F6457" t="s">
        <v>21</v>
      </c>
      <c r="G6457">
        <v>100</v>
      </c>
      <c r="H6457">
        <v>15.75</v>
      </c>
      <c r="I6457">
        <v>1575</v>
      </c>
      <c r="J6457">
        <v>4.45</v>
      </c>
      <c r="K6457">
        <v>445</v>
      </c>
      <c r="L6457">
        <v>11.3</v>
      </c>
      <c r="M6457">
        <v>0.71746031746031746</v>
      </c>
      <c r="N6457">
        <v>1130</v>
      </c>
      <c r="O6457" t="s">
        <v>923</v>
      </c>
      <c r="P6457" t="s">
        <v>924</v>
      </c>
      <c r="Q6457" t="s">
        <v>146</v>
      </c>
      <c r="R6457" t="s">
        <v>112</v>
      </c>
      <c r="S6457" t="s">
        <v>147</v>
      </c>
      <c r="T6457" t="s">
        <v>148</v>
      </c>
      <c r="U6457" t="s">
        <v>1190</v>
      </c>
      <c r="V6457">
        <f>YEAR(sales_order1[[#This Row],[date]])</f>
        <v>2022</v>
      </c>
      <c r="W6457" t="str">
        <f>TEXT(sales_order1[[#This Row],[date]], "Mmm")</f>
        <v>Oct</v>
      </c>
      <c r="X6457">
        <f>VALUE(TEXT(sales_order1[[#This Row],[date]], "D"))</f>
        <v>6</v>
      </c>
      <c r="Y6457">
        <v>40</v>
      </c>
    </row>
    <row r="6458" spans="1:25" x14ac:dyDescent="0.25">
      <c r="A6458" s="1">
        <v>44840</v>
      </c>
      <c r="B6458">
        <v>72055</v>
      </c>
      <c r="C6458" t="s">
        <v>103</v>
      </c>
      <c r="D6458" t="str">
        <f>VLOOKUP(sales_order1[[#This Row],[itemCode]],product_details3!B:C,2,0)</f>
        <v>SCRT50</v>
      </c>
      <c r="E6458" t="s">
        <v>104</v>
      </c>
      <c r="F6458" t="s">
        <v>61</v>
      </c>
      <c r="G6458">
        <v>350</v>
      </c>
      <c r="H6458">
        <v>16.95</v>
      </c>
      <c r="I6458">
        <v>5932.5</v>
      </c>
      <c r="J6458">
        <v>5.2</v>
      </c>
      <c r="K6458">
        <v>1820</v>
      </c>
      <c r="L6458">
        <v>11.75</v>
      </c>
      <c r="M6458">
        <v>0.69321533923303835</v>
      </c>
      <c r="N6458">
        <v>4112.5</v>
      </c>
      <c r="O6458" t="s">
        <v>410</v>
      </c>
      <c r="P6458" t="s">
        <v>411</v>
      </c>
      <c r="Q6458" t="s">
        <v>64</v>
      </c>
      <c r="R6458" t="s">
        <v>40</v>
      </c>
      <c r="S6458" t="s">
        <v>229</v>
      </c>
      <c r="T6458" t="s">
        <v>230</v>
      </c>
      <c r="U6458" t="s">
        <v>1189</v>
      </c>
      <c r="V6458">
        <f>YEAR(sales_order1[[#This Row],[date]])</f>
        <v>2022</v>
      </c>
      <c r="W6458" t="str">
        <f>TEXT(sales_order1[[#This Row],[date]], "Mmm")</f>
        <v>Oct</v>
      </c>
      <c r="X6458">
        <f>VALUE(TEXT(sales_order1[[#This Row],[date]], "D"))</f>
        <v>6</v>
      </c>
      <c r="Y6458">
        <v>40</v>
      </c>
    </row>
    <row r="6459" spans="1:25" x14ac:dyDescent="0.25">
      <c r="A6459" s="1">
        <v>44840</v>
      </c>
      <c r="B6459">
        <v>72056</v>
      </c>
      <c r="C6459" t="s">
        <v>35</v>
      </c>
      <c r="D6459" t="str">
        <f>VLOOKUP(sales_order1[[#This Row],[itemCode]],product_details3!B:C,2,0)</f>
        <v>SRMA30</v>
      </c>
      <c r="E6459" t="s">
        <v>36</v>
      </c>
      <c r="F6459" t="s">
        <v>30</v>
      </c>
      <c r="G6459">
        <v>150</v>
      </c>
      <c r="H6459">
        <v>26.2</v>
      </c>
      <c r="I6459">
        <v>3930</v>
      </c>
      <c r="J6459">
        <v>9.4</v>
      </c>
      <c r="K6459">
        <v>1410</v>
      </c>
      <c r="L6459">
        <v>16.8</v>
      </c>
      <c r="M6459">
        <v>0.6412213740458016</v>
      </c>
      <c r="N6459">
        <v>2520</v>
      </c>
      <c r="O6459" t="s">
        <v>618</v>
      </c>
      <c r="P6459" t="s">
        <v>619</v>
      </c>
      <c r="Q6459" t="s">
        <v>77</v>
      </c>
      <c r="R6459" t="s">
        <v>72</v>
      </c>
      <c r="S6459" t="s">
        <v>140</v>
      </c>
      <c r="T6459" t="s">
        <v>620</v>
      </c>
      <c r="U6459" t="s">
        <v>1190</v>
      </c>
      <c r="V6459">
        <f>YEAR(sales_order1[[#This Row],[date]])</f>
        <v>2022</v>
      </c>
      <c r="W6459" t="str">
        <f>TEXT(sales_order1[[#This Row],[date]], "Mmm")</f>
        <v>Oct</v>
      </c>
      <c r="X6459">
        <f>VALUE(TEXT(sales_order1[[#This Row],[date]], "D"))</f>
        <v>6</v>
      </c>
      <c r="Y6459">
        <v>40</v>
      </c>
    </row>
    <row r="6460" spans="1:25" x14ac:dyDescent="0.25">
      <c r="A6460" s="1">
        <v>44840</v>
      </c>
      <c r="B6460">
        <v>72057</v>
      </c>
      <c r="C6460" t="s">
        <v>307</v>
      </c>
      <c r="D6460" t="str">
        <f>VLOOKUP(sales_order1[[#This Row],[itemCode]],product_details3!B:C,2,0)</f>
        <v>TNRH150</v>
      </c>
      <c r="E6460" t="s">
        <v>308</v>
      </c>
      <c r="F6460" t="s">
        <v>124</v>
      </c>
      <c r="G6460">
        <v>150</v>
      </c>
      <c r="H6460">
        <v>15.75</v>
      </c>
      <c r="I6460">
        <v>2362.5</v>
      </c>
      <c r="J6460">
        <v>4.45</v>
      </c>
      <c r="K6460">
        <v>667.5</v>
      </c>
      <c r="L6460">
        <v>11.3</v>
      </c>
      <c r="M6460">
        <v>0.71746031746031746</v>
      </c>
      <c r="N6460">
        <v>1695</v>
      </c>
      <c r="O6460" t="s">
        <v>685</v>
      </c>
      <c r="P6460" t="s">
        <v>686</v>
      </c>
      <c r="Q6460" t="s">
        <v>111</v>
      </c>
      <c r="R6460" t="s">
        <v>112</v>
      </c>
      <c r="S6460" t="s">
        <v>179</v>
      </c>
      <c r="T6460" t="s">
        <v>687</v>
      </c>
      <c r="U6460" t="s">
        <v>1189</v>
      </c>
      <c r="V6460">
        <f>YEAR(sales_order1[[#This Row],[date]])</f>
        <v>2022</v>
      </c>
      <c r="W6460" t="str">
        <f>TEXT(sales_order1[[#This Row],[date]], "Mmm")</f>
        <v>Oct</v>
      </c>
      <c r="X6460">
        <f>VALUE(TEXT(sales_order1[[#This Row],[date]], "D"))</f>
        <v>6</v>
      </c>
      <c r="Y6460">
        <v>40</v>
      </c>
    </row>
    <row r="6461" spans="1:25" x14ac:dyDescent="0.25">
      <c r="A6461" s="1">
        <v>44840</v>
      </c>
      <c r="B6461">
        <v>72058</v>
      </c>
      <c r="C6461" t="s">
        <v>51</v>
      </c>
      <c r="D6461" t="str">
        <f>VLOOKUP(sales_order1[[#This Row],[itemCode]],product_details3!B:C,2,0)</f>
        <v>MSTH50</v>
      </c>
      <c r="E6461" t="s">
        <v>52</v>
      </c>
      <c r="F6461" t="s">
        <v>21</v>
      </c>
      <c r="G6461">
        <v>200</v>
      </c>
      <c r="H6461">
        <v>15.75</v>
      </c>
      <c r="I6461">
        <v>3150</v>
      </c>
      <c r="J6461">
        <v>4.45</v>
      </c>
      <c r="K6461">
        <v>890</v>
      </c>
      <c r="L6461">
        <v>11.3</v>
      </c>
      <c r="M6461">
        <v>0.71746031746031746</v>
      </c>
      <c r="N6461">
        <v>2260</v>
      </c>
      <c r="O6461" t="s">
        <v>843</v>
      </c>
      <c r="P6461" t="s">
        <v>844</v>
      </c>
      <c r="Q6461" t="s">
        <v>132</v>
      </c>
      <c r="R6461" t="s">
        <v>56</v>
      </c>
      <c r="S6461" t="s">
        <v>133</v>
      </c>
      <c r="T6461" t="s">
        <v>134</v>
      </c>
      <c r="U6461" t="s">
        <v>1191</v>
      </c>
      <c r="V6461">
        <f>YEAR(sales_order1[[#This Row],[date]])</f>
        <v>2022</v>
      </c>
      <c r="W6461" t="str">
        <f>TEXT(sales_order1[[#This Row],[date]], "Mmm")</f>
        <v>Oct</v>
      </c>
      <c r="X6461">
        <f>VALUE(TEXT(sales_order1[[#This Row],[date]], "D"))</f>
        <v>6</v>
      </c>
      <c r="Y6461">
        <v>40</v>
      </c>
    </row>
    <row r="6462" spans="1:25" x14ac:dyDescent="0.25">
      <c r="A6462" s="1">
        <v>44840</v>
      </c>
      <c r="B6462">
        <v>72059</v>
      </c>
      <c r="C6462" t="s">
        <v>320</v>
      </c>
      <c r="D6462" t="str">
        <f>VLOOKUP(sales_order1[[#This Row],[itemCode]],product_details3!B:C,2,0)</f>
        <v>SCR50+100</v>
      </c>
      <c r="E6462" t="s">
        <v>321</v>
      </c>
      <c r="F6462" t="s">
        <v>61</v>
      </c>
      <c r="G6462">
        <v>150</v>
      </c>
      <c r="H6462">
        <v>26.25</v>
      </c>
      <c r="I6462">
        <v>3937.5</v>
      </c>
      <c r="J6462">
        <v>7.75</v>
      </c>
      <c r="K6462">
        <v>1162.5</v>
      </c>
      <c r="L6462">
        <v>18.5</v>
      </c>
      <c r="M6462">
        <v>0.70476190476190481</v>
      </c>
      <c r="N6462">
        <v>2775</v>
      </c>
      <c r="O6462" t="s">
        <v>172</v>
      </c>
      <c r="P6462" t="s">
        <v>173</v>
      </c>
      <c r="Q6462" t="s">
        <v>39</v>
      </c>
      <c r="R6462" t="s">
        <v>40</v>
      </c>
      <c r="S6462" t="s">
        <v>41</v>
      </c>
      <c r="T6462" t="s">
        <v>174</v>
      </c>
      <c r="U6462" t="s">
        <v>1188</v>
      </c>
      <c r="V6462">
        <f>YEAR(sales_order1[[#This Row],[date]])</f>
        <v>2022</v>
      </c>
      <c r="W6462" t="str">
        <f>TEXT(sales_order1[[#This Row],[date]], "Mmm")</f>
        <v>Oct</v>
      </c>
      <c r="X6462">
        <f>VALUE(TEXT(sales_order1[[#This Row],[date]], "D"))</f>
        <v>6</v>
      </c>
      <c r="Y6462">
        <v>40</v>
      </c>
    </row>
    <row r="6463" spans="1:25" x14ac:dyDescent="0.25">
      <c r="A6463" s="1">
        <v>44840</v>
      </c>
      <c r="B6463">
        <v>72060</v>
      </c>
      <c r="C6463" t="s">
        <v>135</v>
      </c>
      <c r="D6463" t="str">
        <f>VLOOKUP(sales_order1[[#This Row],[itemCode]],product_details3!B:C,2,0)</f>
        <v>MSKSH</v>
      </c>
      <c r="E6463" t="s">
        <v>136</v>
      </c>
      <c r="F6463" t="s">
        <v>137</v>
      </c>
      <c r="G6463">
        <v>200</v>
      </c>
      <c r="H6463">
        <v>18.75</v>
      </c>
      <c r="I6463">
        <v>3750</v>
      </c>
      <c r="J6463">
        <v>7.45</v>
      </c>
      <c r="K6463">
        <v>1490</v>
      </c>
      <c r="L6463">
        <v>11.3</v>
      </c>
      <c r="M6463">
        <v>0.60266666666666668</v>
      </c>
      <c r="N6463">
        <v>2260</v>
      </c>
      <c r="O6463" t="s">
        <v>925</v>
      </c>
      <c r="P6463" t="s">
        <v>926</v>
      </c>
      <c r="Q6463" t="s">
        <v>48</v>
      </c>
      <c r="R6463" t="s">
        <v>25</v>
      </c>
      <c r="S6463" t="s">
        <v>286</v>
      </c>
      <c r="T6463" t="s">
        <v>287</v>
      </c>
      <c r="U6463" t="s">
        <v>1191</v>
      </c>
      <c r="V6463">
        <f>YEAR(sales_order1[[#This Row],[date]])</f>
        <v>2022</v>
      </c>
      <c r="W6463" t="str">
        <f>TEXT(sales_order1[[#This Row],[date]], "Mmm")</f>
        <v>Oct</v>
      </c>
      <c r="X6463">
        <f>VALUE(TEXT(sales_order1[[#This Row],[date]], "D"))</f>
        <v>6</v>
      </c>
      <c r="Y6463">
        <v>40</v>
      </c>
    </row>
    <row r="6464" spans="1:25" x14ac:dyDescent="0.25">
      <c r="A6464" s="1">
        <v>44841</v>
      </c>
      <c r="B6464">
        <v>72061</v>
      </c>
      <c r="C6464" t="s">
        <v>51</v>
      </c>
      <c r="D6464" t="str">
        <f>VLOOKUP(sales_order1[[#This Row],[itemCode]],product_details3!B:C,2,0)</f>
        <v>MSTH50</v>
      </c>
      <c r="E6464" t="s">
        <v>52</v>
      </c>
      <c r="F6464" t="s">
        <v>21</v>
      </c>
      <c r="G6464">
        <v>200</v>
      </c>
      <c r="H6464">
        <v>15.75</v>
      </c>
      <c r="I6464">
        <v>3150</v>
      </c>
      <c r="J6464">
        <v>4.45</v>
      </c>
      <c r="K6464">
        <v>890</v>
      </c>
      <c r="L6464">
        <v>11.3</v>
      </c>
      <c r="M6464">
        <v>0.71746031746031746</v>
      </c>
      <c r="N6464">
        <v>2260</v>
      </c>
      <c r="O6464" t="s">
        <v>603</v>
      </c>
      <c r="P6464" t="s">
        <v>604</v>
      </c>
      <c r="Q6464" t="s">
        <v>100</v>
      </c>
      <c r="R6464" t="s">
        <v>40</v>
      </c>
      <c r="S6464" t="s">
        <v>101</v>
      </c>
      <c r="T6464" t="s">
        <v>605</v>
      </c>
      <c r="U6464" t="s">
        <v>1190</v>
      </c>
      <c r="V6464">
        <f>YEAR(sales_order1[[#This Row],[date]])</f>
        <v>2022</v>
      </c>
      <c r="W6464" t="str">
        <f>TEXT(sales_order1[[#This Row],[date]], "Mmm")</f>
        <v>Oct</v>
      </c>
      <c r="X6464">
        <f>VALUE(TEXT(sales_order1[[#This Row],[date]], "D"))</f>
        <v>7</v>
      </c>
      <c r="Y6464">
        <v>40</v>
      </c>
    </row>
    <row r="6465" spans="1:25" x14ac:dyDescent="0.25">
      <c r="A6465" s="1">
        <v>44841</v>
      </c>
      <c r="B6465">
        <v>72062</v>
      </c>
      <c r="C6465" t="s">
        <v>194</v>
      </c>
      <c r="D6465" t="str">
        <f>VLOOKUP(sales_order1[[#This Row],[itemCode]],product_details3!B:C,2,0)</f>
        <v>CLNG150</v>
      </c>
      <c r="E6465" t="s">
        <v>195</v>
      </c>
      <c r="F6465" t="s">
        <v>45</v>
      </c>
      <c r="G6465">
        <v>200</v>
      </c>
      <c r="H6465">
        <v>12.75</v>
      </c>
      <c r="I6465">
        <v>2550</v>
      </c>
      <c r="J6465">
        <v>4.45</v>
      </c>
      <c r="K6465">
        <v>890</v>
      </c>
      <c r="L6465">
        <v>8.3000000000000007</v>
      </c>
      <c r="M6465">
        <v>0.65098039215686276</v>
      </c>
      <c r="N6465">
        <v>1660</v>
      </c>
      <c r="O6465" t="s">
        <v>807</v>
      </c>
      <c r="P6465" t="s">
        <v>808</v>
      </c>
      <c r="Q6465" t="s">
        <v>119</v>
      </c>
      <c r="R6465" t="s">
        <v>40</v>
      </c>
      <c r="S6465" t="s">
        <v>497</v>
      </c>
      <c r="T6465" t="s">
        <v>809</v>
      </c>
      <c r="U6465" t="s">
        <v>1190</v>
      </c>
      <c r="V6465">
        <f>YEAR(sales_order1[[#This Row],[date]])</f>
        <v>2022</v>
      </c>
      <c r="W6465" t="str">
        <f>TEXT(sales_order1[[#This Row],[date]], "Mmm")</f>
        <v>Oct</v>
      </c>
      <c r="X6465">
        <f>VALUE(TEXT(sales_order1[[#This Row],[date]], "D"))</f>
        <v>7</v>
      </c>
      <c r="Y6465">
        <v>40</v>
      </c>
    </row>
    <row r="6466" spans="1:25" x14ac:dyDescent="0.25">
      <c r="A6466" s="1">
        <v>44841</v>
      </c>
      <c r="B6466">
        <v>72063</v>
      </c>
      <c r="C6466" t="s">
        <v>320</v>
      </c>
      <c r="D6466" t="str">
        <f>VLOOKUP(sales_order1[[#This Row],[itemCode]],product_details3!B:C,2,0)</f>
        <v>SCR50+100</v>
      </c>
      <c r="E6466" t="s">
        <v>321</v>
      </c>
      <c r="F6466" t="s">
        <v>61</v>
      </c>
      <c r="G6466">
        <v>400</v>
      </c>
      <c r="H6466">
        <v>26.25</v>
      </c>
      <c r="I6466">
        <v>10500</v>
      </c>
      <c r="J6466">
        <v>7.75</v>
      </c>
      <c r="K6466">
        <v>3100</v>
      </c>
      <c r="L6466">
        <v>18.5</v>
      </c>
      <c r="M6466">
        <v>0.70476190476190481</v>
      </c>
      <c r="N6466">
        <v>7400</v>
      </c>
      <c r="O6466" t="s">
        <v>231</v>
      </c>
      <c r="P6466" t="s">
        <v>232</v>
      </c>
      <c r="Q6466" t="s">
        <v>119</v>
      </c>
      <c r="R6466" t="s">
        <v>40</v>
      </c>
      <c r="S6466" t="s">
        <v>233</v>
      </c>
      <c r="T6466" t="s">
        <v>234</v>
      </c>
      <c r="U6466" t="s">
        <v>1190</v>
      </c>
      <c r="V6466">
        <f>YEAR(sales_order1[[#This Row],[date]])</f>
        <v>2022</v>
      </c>
      <c r="W6466" t="str">
        <f>TEXT(sales_order1[[#This Row],[date]], "Mmm")</f>
        <v>Oct</v>
      </c>
      <c r="X6466">
        <f>VALUE(TEXT(sales_order1[[#This Row],[date]], "D"))</f>
        <v>7</v>
      </c>
      <c r="Y6466">
        <v>40</v>
      </c>
    </row>
    <row r="6467" spans="1:25" x14ac:dyDescent="0.25">
      <c r="A6467" s="1">
        <v>44841</v>
      </c>
      <c r="B6467">
        <v>72064</v>
      </c>
      <c r="C6467" t="s">
        <v>209</v>
      </c>
      <c r="D6467" t="str">
        <f>VLOOKUP(sales_order1[[#This Row],[itemCode]],product_details3!B:C,2,0)</f>
        <v>CLNG50</v>
      </c>
      <c r="E6467" t="s">
        <v>210</v>
      </c>
      <c r="F6467" t="s">
        <v>45</v>
      </c>
      <c r="G6467">
        <v>250</v>
      </c>
      <c r="H6467">
        <v>6.5</v>
      </c>
      <c r="I6467">
        <v>1625</v>
      </c>
      <c r="J6467">
        <v>2.2999999999999998</v>
      </c>
      <c r="K6467">
        <v>575</v>
      </c>
      <c r="L6467">
        <v>4.2</v>
      </c>
      <c r="M6467">
        <v>0.64615384615384619</v>
      </c>
      <c r="N6467">
        <v>1050</v>
      </c>
      <c r="O6467" t="s">
        <v>451</v>
      </c>
      <c r="P6467" t="s">
        <v>452</v>
      </c>
      <c r="Q6467" t="s">
        <v>271</v>
      </c>
      <c r="R6467" t="s">
        <v>56</v>
      </c>
      <c r="S6467" t="s">
        <v>192</v>
      </c>
      <c r="T6467" t="s">
        <v>453</v>
      </c>
      <c r="U6467" t="s">
        <v>1191</v>
      </c>
      <c r="V6467">
        <f>YEAR(sales_order1[[#This Row],[date]])</f>
        <v>2022</v>
      </c>
      <c r="W6467" t="str">
        <f>TEXT(sales_order1[[#This Row],[date]], "Mmm")</f>
        <v>Oct</v>
      </c>
      <c r="X6467">
        <f>VALUE(TEXT(sales_order1[[#This Row],[date]], "D"))</f>
        <v>7</v>
      </c>
      <c r="Y6467">
        <v>40</v>
      </c>
    </row>
    <row r="6468" spans="1:25" x14ac:dyDescent="0.25">
      <c r="A6468" s="1">
        <v>44841</v>
      </c>
      <c r="B6468">
        <v>72065</v>
      </c>
      <c r="C6468" t="s">
        <v>19</v>
      </c>
      <c r="D6468" t="str">
        <f>VLOOKUP(sales_order1[[#This Row],[itemCode]],product_details3!B:C,2,0)</f>
        <v>MSTH100</v>
      </c>
      <c r="E6468" t="s">
        <v>20</v>
      </c>
      <c r="F6468" t="s">
        <v>21</v>
      </c>
      <c r="G6468">
        <v>200</v>
      </c>
      <c r="H6468">
        <v>26.25</v>
      </c>
      <c r="I6468">
        <v>5250</v>
      </c>
      <c r="J6468">
        <v>7.75</v>
      </c>
      <c r="K6468">
        <v>1550</v>
      </c>
      <c r="L6468">
        <v>18.5</v>
      </c>
      <c r="M6468">
        <v>0.70476190476190481</v>
      </c>
      <c r="N6468">
        <v>3700</v>
      </c>
      <c r="O6468" t="s">
        <v>211</v>
      </c>
      <c r="P6468" t="s">
        <v>212</v>
      </c>
      <c r="Q6468" t="s">
        <v>213</v>
      </c>
      <c r="R6468" t="s">
        <v>25</v>
      </c>
      <c r="S6468" t="s">
        <v>214</v>
      </c>
      <c r="T6468" t="s">
        <v>215</v>
      </c>
      <c r="U6468" t="s">
        <v>1191</v>
      </c>
      <c r="V6468">
        <f>YEAR(sales_order1[[#This Row],[date]])</f>
        <v>2022</v>
      </c>
      <c r="W6468" t="str">
        <f>TEXT(sales_order1[[#This Row],[date]], "Mmm")</f>
        <v>Oct</v>
      </c>
      <c r="X6468">
        <f>VALUE(TEXT(sales_order1[[#This Row],[date]], "D"))</f>
        <v>7</v>
      </c>
      <c r="Y6468">
        <v>40</v>
      </c>
    </row>
    <row r="6469" spans="1:25" x14ac:dyDescent="0.25">
      <c r="A6469" s="1">
        <v>44841</v>
      </c>
      <c r="B6469">
        <v>72066</v>
      </c>
      <c r="C6469" t="s">
        <v>19</v>
      </c>
      <c r="D6469" t="str">
        <f>VLOOKUP(sales_order1[[#This Row],[itemCode]],product_details3!B:C,2,0)</f>
        <v>MSTH100</v>
      </c>
      <c r="E6469" t="s">
        <v>20</v>
      </c>
      <c r="F6469" t="s">
        <v>21</v>
      </c>
      <c r="G6469">
        <v>200</v>
      </c>
      <c r="H6469">
        <v>26.25</v>
      </c>
      <c r="I6469">
        <v>5250</v>
      </c>
      <c r="J6469">
        <v>7.75</v>
      </c>
      <c r="K6469">
        <v>1550</v>
      </c>
      <c r="L6469">
        <v>18.5</v>
      </c>
      <c r="M6469">
        <v>0.70476190476190481</v>
      </c>
      <c r="N6469">
        <v>3700</v>
      </c>
      <c r="O6469" t="s">
        <v>640</v>
      </c>
      <c r="P6469" t="s">
        <v>641</v>
      </c>
      <c r="Q6469" t="s">
        <v>132</v>
      </c>
      <c r="R6469" t="s">
        <v>56</v>
      </c>
      <c r="S6469" t="s">
        <v>133</v>
      </c>
      <c r="T6469" t="s">
        <v>642</v>
      </c>
      <c r="U6469" t="s">
        <v>1191</v>
      </c>
      <c r="V6469">
        <f>YEAR(sales_order1[[#This Row],[date]])</f>
        <v>2022</v>
      </c>
      <c r="W6469" t="str">
        <f>TEXT(sales_order1[[#This Row],[date]], "Mmm")</f>
        <v>Oct</v>
      </c>
      <c r="X6469">
        <f>VALUE(TEXT(sales_order1[[#This Row],[date]], "D"))</f>
        <v>7</v>
      </c>
      <c r="Y6469">
        <v>40</v>
      </c>
    </row>
    <row r="6470" spans="1:25" x14ac:dyDescent="0.25">
      <c r="A6470" s="1">
        <v>44841</v>
      </c>
      <c r="B6470">
        <v>72067</v>
      </c>
      <c r="C6470" t="s">
        <v>19</v>
      </c>
      <c r="D6470" t="str">
        <f>VLOOKUP(sales_order1[[#This Row],[itemCode]],product_details3!B:C,2,0)</f>
        <v>MSTH100</v>
      </c>
      <c r="E6470" t="s">
        <v>20</v>
      </c>
      <c r="F6470" t="s">
        <v>21</v>
      </c>
      <c r="G6470">
        <v>100</v>
      </c>
      <c r="H6470">
        <v>26.25</v>
      </c>
      <c r="I6470">
        <v>2625</v>
      </c>
      <c r="J6470">
        <v>7.75</v>
      </c>
      <c r="K6470">
        <v>775</v>
      </c>
      <c r="L6470">
        <v>18.5</v>
      </c>
      <c r="M6470">
        <v>0.70476190476190481</v>
      </c>
      <c r="N6470">
        <v>1850</v>
      </c>
      <c r="O6470" t="s">
        <v>927</v>
      </c>
      <c r="P6470" t="s">
        <v>928</v>
      </c>
      <c r="Q6470" t="s">
        <v>160</v>
      </c>
      <c r="R6470" t="s">
        <v>112</v>
      </c>
      <c r="S6470" t="s">
        <v>297</v>
      </c>
      <c r="T6470" t="s">
        <v>298</v>
      </c>
      <c r="U6470" t="s">
        <v>1189</v>
      </c>
      <c r="V6470">
        <f>YEAR(sales_order1[[#This Row],[date]])</f>
        <v>2022</v>
      </c>
      <c r="W6470" t="str">
        <f>TEXT(sales_order1[[#This Row],[date]], "Mmm")</f>
        <v>Oct</v>
      </c>
      <c r="X6470">
        <f>VALUE(TEXT(sales_order1[[#This Row],[date]], "D"))</f>
        <v>7</v>
      </c>
      <c r="Y6470">
        <v>40</v>
      </c>
    </row>
    <row r="6471" spans="1:25" x14ac:dyDescent="0.25">
      <c r="A6471" s="1">
        <v>44841</v>
      </c>
      <c r="B6471">
        <v>72068</v>
      </c>
      <c r="C6471" t="s">
        <v>149</v>
      </c>
      <c r="D6471" t="str">
        <f>VLOOKUP(sales_order1[[#This Row],[itemCode]],product_details3!B:C,2,0)</f>
        <v>MKRW80</v>
      </c>
      <c r="E6471" t="s">
        <v>150</v>
      </c>
      <c r="F6471" t="s">
        <v>151</v>
      </c>
      <c r="G6471">
        <v>150</v>
      </c>
      <c r="H6471">
        <v>14.65</v>
      </c>
      <c r="I6471">
        <v>2197.5</v>
      </c>
      <c r="J6471">
        <v>6.55</v>
      </c>
      <c r="K6471">
        <v>982.5</v>
      </c>
      <c r="L6471">
        <v>8.1</v>
      </c>
      <c r="M6471">
        <v>0.55290102389078488</v>
      </c>
      <c r="N6471">
        <v>1215</v>
      </c>
      <c r="O6471" t="s">
        <v>925</v>
      </c>
      <c r="P6471" t="s">
        <v>926</v>
      </c>
      <c r="Q6471" t="s">
        <v>48</v>
      </c>
      <c r="R6471" t="s">
        <v>25</v>
      </c>
      <c r="S6471" t="s">
        <v>286</v>
      </c>
      <c r="T6471" t="s">
        <v>287</v>
      </c>
      <c r="U6471" t="s">
        <v>1191</v>
      </c>
      <c r="V6471">
        <f>YEAR(sales_order1[[#This Row],[date]])</f>
        <v>2022</v>
      </c>
      <c r="W6471" t="str">
        <f>TEXT(sales_order1[[#This Row],[date]], "Mmm")</f>
        <v>Oct</v>
      </c>
      <c r="X6471">
        <f>VALUE(TEXT(sales_order1[[#This Row],[date]], "D"))</f>
        <v>7</v>
      </c>
      <c r="Y6471">
        <v>40</v>
      </c>
    </row>
    <row r="6472" spans="1:25" x14ac:dyDescent="0.25">
      <c r="A6472" s="1">
        <v>44841</v>
      </c>
      <c r="B6472">
        <v>72069</v>
      </c>
      <c r="C6472" t="s">
        <v>142</v>
      </c>
      <c r="D6472" t="str">
        <f>VLOOKUP(sales_order1[[#This Row],[itemCode]],product_details3!B:C,2,0)</f>
        <v>SRMC50</v>
      </c>
      <c r="E6472" t="s">
        <v>143</v>
      </c>
      <c r="F6472" t="s">
        <v>30</v>
      </c>
      <c r="G6472">
        <v>250</v>
      </c>
      <c r="H6472">
        <v>33.25</v>
      </c>
      <c r="I6472">
        <v>8312.5</v>
      </c>
      <c r="J6472">
        <v>12</v>
      </c>
      <c r="K6472">
        <v>3000</v>
      </c>
      <c r="L6472">
        <v>21.25</v>
      </c>
      <c r="M6472">
        <v>0.63909774436090228</v>
      </c>
      <c r="N6472">
        <v>5312.5</v>
      </c>
      <c r="O6472" t="s">
        <v>516</v>
      </c>
      <c r="P6472" t="s">
        <v>517</v>
      </c>
      <c r="Q6472" t="s">
        <v>191</v>
      </c>
      <c r="R6472" t="s">
        <v>56</v>
      </c>
      <c r="S6472" t="s">
        <v>192</v>
      </c>
      <c r="T6472" t="s">
        <v>518</v>
      </c>
      <c r="U6472" t="s">
        <v>1191</v>
      </c>
      <c r="V6472">
        <f>YEAR(sales_order1[[#This Row],[date]])</f>
        <v>2022</v>
      </c>
      <c r="W6472" t="str">
        <f>TEXT(sales_order1[[#This Row],[date]], "Mmm")</f>
        <v>Oct</v>
      </c>
      <c r="X6472">
        <f>VALUE(TEXT(sales_order1[[#This Row],[date]], "D"))</f>
        <v>7</v>
      </c>
      <c r="Y6472">
        <v>40</v>
      </c>
    </row>
    <row r="6473" spans="1:25" x14ac:dyDescent="0.25">
      <c r="A6473" s="1">
        <v>44844</v>
      </c>
      <c r="B6473">
        <v>72070</v>
      </c>
      <c r="C6473" t="s">
        <v>19</v>
      </c>
      <c r="D6473" t="str">
        <f>VLOOKUP(sales_order1[[#This Row],[itemCode]],product_details3!B:C,2,0)</f>
        <v>MSTH100</v>
      </c>
      <c r="E6473" t="s">
        <v>20</v>
      </c>
      <c r="F6473" t="s">
        <v>21</v>
      </c>
      <c r="G6473">
        <v>250</v>
      </c>
      <c r="H6473">
        <v>26.25</v>
      </c>
      <c r="I6473">
        <v>6562.5</v>
      </c>
      <c r="J6473">
        <v>7.75</v>
      </c>
      <c r="K6473">
        <v>1937.5</v>
      </c>
      <c r="L6473">
        <v>18.5</v>
      </c>
      <c r="M6473">
        <v>0.70476190476190481</v>
      </c>
      <c r="N6473">
        <v>4625</v>
      </c>
      <c r="O6473" t="s">
        <v>519</v>
      </c>
      <c r="P6473" t="s">
        <v>520</v>
      </c>
      <c r="Q6473" t="s">
        <v>383</v>
      </c>
      <c r="R6473" t="s">
        <v>72</v>
      </c>
      <c r="S6473" t="s">
        <v>459</v>
      </c>
      <c r="T6473" t="s">
        <v>521</v>
      </c>
      <c r="U6473" t="s">
        <v>1188</v>
      </c>
      <c r="V6473">
        <f>YEAR(sales_order1[[#This Row],[date]])</f>
        <v>2022</v>
      </c>
      <c r="W6473" t="str">
        <f>TEXT(sales_order1[[#This Row],[date]], "Mmm")</f>
        <v>Oct</v>
      </c>
      <c r="X6473">
        <f>VALUE(TEXT(sales_order1[[#This Row],[date]], "D"))</f>
        <v>10</v>
      </c>
      <c r="Y6473">
        <v>41</v>
      </c>
    </row>
    <row r="6474" spans="1:25" x14ac:dyDescent="0.25">
      <c r="A6474" s="1">
        <v>44844</v>
      </c>
      <c r="B6474">
        <v>72071</v>
      </c>
      <c r="C6474" t="s">
        <v>28</v>
      </c>
      <c r="D6474" t="str">
        <f>VLOOKUP(sales_order1[[#This Row],[itemCode]],product_details3!B:C,2,0)</f>
        <v>SRMC30</v>
      </c>
      <c r="E6474" t="s">
        <v>29</v>
      </c>
      <c r="F6474" t="s">
        <v>30</v>
      </c>
      <c r="G6474">
        <v>250</v>
      </c>
      <c r="H6474">
        <v>22.6</v>
      </c>
      <c r="I6474">
        <v>5650</v>
      </c>
      <c r="J6474">
        <v>7.6</v>
      </c>
      <c r="K6474">
        <v>1900</v>
      </c>
      <c r="L6474">
        <v>15</v>
      </c>
      <c r="M6474">
        <v>0.66371681415929207</v>
      </c>
      <c r="N6474">
        <v>3750</v>
      </c>
      <c r="O6474" t="s">
        <v>763</v>
      </c>
      <c r="P6474" t="s">
        <v>764</v>
      </c>
      <c r="Q6474" t="s">
        <v>71</v>
      </c>
      <c r="R6474" t="s">
        <v>72</v>
      </c>
      <c r="S6474" t="s">
        <v>73</v>
      </c>
      <c r="T6474" t="s">
        <v>675</v>
      </c>
      <c r="U6474" t="s">
        <v>1190</v>
      </c>
      <c r="V6474">
        <f>YEAR(sales_order1[[#This Row],[date]])</f>
        <v>2022</v>
      </c>
      <c r="W6474" t="str">
        <f>TEXT(sales_order1[[#This Row],[date]], "Mmm")</f>
        <v>Oct</v>
      </c>
      <c r="X6474">
        <f>VALUE(TEXT(sales_order1[[#This Row],[date]], "D"))</f>
        <v>10</v>
      </c>
      <c r="Y6474">
        <v>41</v>
      </c>
    </row>
    <row r="6475" spans="1:25" x14ac:dyDescent="0.25">
      <c r="A6475" s="1">
        <v>44844</v>
      </c>
      <c r="B6475">
        <v>72072</v>
      </c>
      <c r="C6475" t="s">
        <v>103</v>
      </c>
      <c r="D6475" t="str">
        <f>VLOOKUP(sales_order1[[#This Row],[itemCode]],product_details3!B:C,2,0)</f>
        <v>SCRT50</v>
      </c>
      <c r="E6475" t="s">
        <v>104</v>
      </c>
      <c r="F6475" t="s">
        <v>61</v>
      </c>
      <c r="G6475">
        <v>150</v>
      </c>
      <c r="H6475">
        <v>16.95</v>
      </c>
      <c r="I6475">
        <v>2542.5</v>
      </c>
      <c r="J6475">
        <v>5.2</v>
      </c>
      <c r="K6475">
        <v>780</v>
      </c>
      <c r="L6475">
        <v>11.75</v>
      </c>
      <c r="M6475">
        <v>0.69321533923303835</v>
      </c>
      <c r="N6475">
        <v>1762.5</v>
      </c>
      <c r="O6475" t="s">
        <v>461</v>
      </c>
      <c r="P6475" t="s">
        <v>462</v>
      </c>
      <c r="Q6475" t="s">
        <v>24</v>
      </c>
      <c r="R6475" t="s">
        <v>25</v>
      </c>
      <c r="S6475" t="s">
        <v>33</v>
      </c>
      <c r="T6475" t="s">
        <v>463</v>
      </c>
      <c r="U6475" t="s">
        <v>1191</v>
      </c>
      <c r="V6475">
        <f>YEAR(sales_order1[[#This Row],[date]])</f>
        <v>2022</v>
      </c>
      <c r="W6475" t="str">
        <f>TEXT(sales_order1[[#This Row],[date]], "Mmm")</f>
        <v>Oct</v>
      </c>
      <c r="X6475">
        <f>VALUE(TEXT(sales_order1[[#This Row],[date]], "D"))</f>
        <v>10</v>
      </c>
      <c r="Y6475">
        <v>41</v>
      </c>
    </row>
    <row r="6476" spans="1:25" x14ac:dyDescent="0.25">
      <c r="A6476" s="1">
        <v>44844</v>
      </c>
      <c r="B6476">
        <v>72073</v>
      </c>
      <c r="C6476" t="s">
        <v>329</v>
      </c>
      <c r="D6476" t="str">
        <f>VLOOKUP(sales_order1[[#This Row],[itemCode]],product_details3!B:C,2,0)</f>
        <v>TNRS150</v>
      </c>
      <c r="E6476" t="s">
        <v>330</v>
      </c>
      <c r="F6476" t="s">
        <v>124</v>
      </c>
      <c r="G6476">
        <v>150</v>
      </c>
      <c r="H6476">
        <v>19.649999999999999</v>
      </c>
      <c r="I6476">
        <v>2947.5</v>
      </c>
      <c r="J6476">
        <v>6.55</v>
      </c>
      <c r="K6476">
        <v>982.5</v>
      </c>
      <c r="L6476">
        <v>13.1</v>
      </c>
      <c r="M6476">
        <v>0.66666666666666663</v>
      </c>
      <c r="N6476">
        <v>1965</v>
      </c>
      <c r="O6476" t="s">
        <v>786</v>
      </c>
      <c r="P6476" t="s">
        <v>787</v>
      </c>
      <c r="Q6476" t="s">
        <v>378</v>
      </c>
      <c r="R6476" t="s">
        <v>72</v>
      </c>
      <c r="S6476" t="s">
        <v>545</v>
      </c>
      <c r="T6476" t="s">
        <v>702</v>
      </c>
      <c r="U6476" t="s">
        <v>1188</v>
      </c>
      <c r="V6476">
        <f>YEAR(sales_order1[[#This Row],[date]])</f>
        <v>2022</v>
      </c>
      <c r="W6476" t="str">
        <f>TEXT(sales_order1[[#This Row],[date]], "Mmm")</f>
        <v>Oct</v>
      </c>
      <c r="X6476">
        <f>VALUE(TEXT(sales_order1[[#This Row],[date]], "D"))</f>
        <v>10</v>
      </c>
      <c r="Y6476">
        <v>41</v>
      </c>
    </row>
    <row r="6477" spans="1:25" x14ac:dyDescent="0.25">
      <c r="A6477" s="1">
        <v>44844</v>
      </c>
      <c r="B6477">
        <v>72074</v>
      </c>
      <c r="C6477" t="s">
        <v>256</v>
      </c>
      <c r="D6477" t="str">
        <f>VLOOKUP(sales_order1[[#This Row],[itemCode]],product_details3!B:C,2,0)</f>
        <v>MSKC50</v>
      </c>
      <c r="E6477" t="s">
        <v>257</v>
      </c>
      <c r="F6477" t="s">
        <v>137</v>
      </c>
      <c r="G6477">
        <v>100</v>
      </c>
      <c r="H6477">
        <v>11.95</v>
      </c>
      <c r="I6477">
        <v>1195</v>
      </c>
      <c r="J6477">
        <v>5.2</v>
      </c>
      <c r="K6477">
        <v>520</v>
      </c>
      <c r="L6477">
        <v>6.75</v>
      </c>
      <c r="M6477">
        <v>0.56485355648535562</v>
      </c>
      <c r="N6477">
        <v>675</v>
      </c>
      <c r="O6477" t="s">
        <v>758</v>
      </c>
      <c r="P6477" t="s">
        <v>759</v>
      </c>
      <c r="Q6477" t="s">
        <v>186</v>
      </c>
      <c r="R6477" t="s">
        <v>112</v>
      </c>
      <c r="S6477" t="s">
        <v>187</v>
      </c>
      <c r="T6477" t="s">
        <v>760</v>
      </c>
      <c r="U6477" t="s">
        <v>1189</v>
      </c>
      <c r="V6477">
        <f>YEAR(sales_order1[[#This Row],[date]])</f>
        <v>2022</v>
      </c>
      <c r="W6477" t="str">
        <f>TEXT(sales_order1[[#This Row],[date]], "Mmm")</f>
        <v>Oct</v>
      </c>
      <c r="X6477">
        <f>VALUE(TEXT(sales_order1[[#This Row],[date]], "D"))</f>
        <v>10</v>
      </c>
      <c r="Y6477">
        <v>41</v>
      </c>
    </row>
    <row r="6478" spans="1:25" x14ac:dyDescent="0.25">
      <c r="A6478" s="1">
        <v>44844</v>
      </c>
      <c r="B6478">
        <v>72075</v>
      </c>
      <c r="C6478" t="s">
        <v>19</v>
      </c>
      <c r="D6478" t="str">
        <f>VLOOKUP(sales_order1[[#This Row],[itemCode]],product_details3!B:C,2,0)</f>
        <v>MSTH100</v>
      </c>
      <c r="E6478" t="s">
        <v>20</v>
      </c>
      <c r="F6478" t="s">
        <v>21</v>
      </c>
      <c r="G6478">
        <v>200</v>
      </c>
      <c r="H6478">
        <v>26.25</v>
      </c>
      <c r="I6478">
        <v>5250</v>
      </c>
      <c r="J6478">
        <v>7.75</v>
      </c>
      <c r="K6478">
        <v>1550</v>
      </c>
      <c r="L6478">
        <v>18.5</v>
      </c>
      <c r="M6478">
        <v>0.70476190476190481</v>
      </c>
      <c r="N6478">
        <v>3700</v>
      </c>
      <c r="O6478" t="s">
        <v>579</v>
      </c>
      <c r="P6478" t="s">
        <v>580</v>
      </c>
      <c r="Q6478" t="s">
        <v>264</v>
      </c>
      <c r="R6478" t="s">
        <v>56</v>
      </c>
      <c r="S6478" t="s">
        <v>133</v>
      </c>
      <c r="T6478" t="s">
        <v>581</v>
      </c>
      <c r="U6478" t="s">
        <v>1191</v>
      </c>
      <c r="V6478">
        <f>YEAR(sales_order1[[#This Row],[date]])</f>
        <v>2022</v>
      </c>
      <c r="W6478" t="str">
        <f>TEXT(sales_order1[[#This Row],[date]], "Mmm")</f>
        <v>Oct</v>
      </c>
      <c r="X6478">
        <f>VALUE(TEXT(sales_order1[[#This Row],[date]], "D"))</f>
        <v>10</v>
      </c>
      <c r="Y6478">
        <v>41</v>
      </c>
    </row>
    <row r="6479" spans="1:25" x14ac:dyDescent="0.25">
      <c r="A6479" s="1">
        <v>44844</v>
      </c>
      <c r="B6479">
        <v>72076</v>
      </c>
      <c r="C6479" t="s">
        <v>279</v>
      </c>
      <c r="D6479" t="str">
        <f>VLOOKUP(sales_order1[[#This Row],[itemCode]],product_details3!B:C,2,0)</f>
        <v>SRMC15</v>
      </c>
      <c r="E6479" t="s">
        <v>280</v>
      </c>
      <c r="F6479" t="s">
        <v>30</v>
      </c>
      <c r="G6479">
        <v>300</v>
      </c>
      <c r="H6479">
        <v>16.95</v>
      </c>
      <c r="I6479">
        <v>5085</v>
      </c>
      <c r="J6479">
        <v>6.2</v>
      </c>
      <c r="K6479">
        <v>1860</v>
      </c>
      <c r="L6479">
        <v>10.75</v>
      </c>
      <c r="M6479">
        <v>0.63421828908554578</v>
      </c>
      <c r="N6479">
        <v>3225</v>
      </c>
      <c r="O6479" t="s">
        <v>400</v>
      </c>
      <c r="P6479" t="s">
        <v>401</v>
      </c>
      <c r="Q6479" t="s">
        <v>213</v>
      </c>
      <c r="R6479" t="s">
        <v>25</v>
      </c>
      <c r="S6479" t="s">
        <v>402</v>
      </c>
      <c r="T6479" t="s">
        <v>403</v>
      </c>
      <c r="U6479" t="s">
        <v>1191</v>
      </c>
      <c r="V6479">
        <f>YEAR(sales_order1[[#This Row],[date]])</f>
        <v>2022</v>
      </c>
      <c r="W6479" t="str">
        <f>TEXT(sales_order1[[#This Row],[date]], "Mmm")</f>
        <v>Oct</v>
      </c>
      <c r="X6479">
        <f>VALUE(TEXT(sales_order1[[#This Row],[date]], "D"))</f>
        <v>10</v>
      </c>
      <c r="Y6479">
        <v>41</v>
      </c>
    </row>
    <row r="6480" spans="1:25" x14ac:dyDescent="0.25">
      <c r="A6480" s="1">
        <v>44844</v>
      </c>
      <c r="B6480">
        <v>72077</v>
      </c>
      <c r="C6480" t="s">
        <v>80</v>
      </c>
      <c r="D6480" t="str">
        <f>VLOOKUP(sales_order1[[#This Row],[itemCode]],product_details3!B:C,2,0)</f>
        <v>MSTA50</v>
      </c>
      <c r="E6480" t="s">
        <v>81</v>
      </c>
      <c r="F6480" t="s">
        <v>21</v>
      </c>
      <c r="G6480">
        <v>150</v>
      </c>
      <c r="H6480">
        <v>19.649999999999999</v>
      </c>
      <c r="I6480">
        <v>2947.5</v>
      </c>
      <c r="J6480">
        <v>6.55</v>
      </c>
      <c r="K6480">
        <v>982.5</v>
      </c>
      <c r="L6480">
        <v>13.1</v>
      </c>
      <c r="M6480">
        <v>0.66666666666666663</v>
      </c>
      <c r="N6480">
        <v>1965</v>
      </c>
      <c r="O6480" t="s">
        <v>915</v>
      </c>
      <c r="P6480" t="s">
        <v>916</v>
      </c>
      <c r="Q6480" t="s">
        <v>154</v>
      </c>
      <c r="R6480" t="s">
        <v>56</v>
      </c>
      <c r="S6480" t="s">
        <v>133</v>
      </c>
      <c r="T6480" t="s">
        <v>155</v>
      </c>
      <c r="U6480" t="s">
        <v>1191</v>
      </c>
      <c r="V6480">
        <f>YEAR(sales_order1[[#This Row],[date]])</f>
        <v>2022</v>
      </c>
      <c r="W6480" t="str">
        <f>TEXT(sales_order1[[#This Row],[date]], "Mmm")</f>
        <v>Oct</v>
      </c>
      <c r="X6480">
        <f>VALUE(TEXT(sales_order1[[#This Row],[date]], "D"))</f>
        <v>10</v>
      </c>
      <c r="Y6480">
        <v>41</v>
      </c>
    </row>
    <row r="6481" spans="1:25" x14ac:dyDescent="0.25">
      <c r="A6481" s="1">
        <v>44844</v>
      </c>
      <c r="B6481">
        <v>72078</v>
      </c>
      <c r="C6481" t="s">
        <v>386</v>
      </c>
      <c r="D6481" t="str">
        <f>VLOOKUP(sales_order1[[#This Row],[itemCode]],product_details3!B:C,2,0)</f>
        <v>EXFC100</v>
      </c>
      <c r="E6481" t="s">
        <v>387</v>
      </c>
      <c r="F6481" t="s">
        <v>183</v>
      </c>
      <c r="G6481">
        <v>250</v>
      </c>
      <c r="H6481">
        <v>24.65</v>
      </c>
      <c r="I6481">
        <v>6162.5</v>
      </c>
      <c r="J6481">
        <v>9.5500000000000007</v>
      </c>
      <c r="K6481">
        <v>2387.5</v>
      </c>
      <c r="L6481">
        <v>15.1</v>
      </c>
      <c r="M6481">
        <v>0.61257606490872218</v>
      </c>
      <c r="N6481">
        <v>3775</v>
      </c>
      <c r="O6481" t="s">
        <v>550</v>
      </c>
      <c r="P6481" t="s">
        <v>551</v>
      </c>
      <c r="Q6481" t="s">
        <v>100</v>
      </c>
      <c r="R6481" t="s">
        <v>40</v>
      </c>
      <c r="S6481" t="s">
        <v>101</v>
      </c>
      <c r="T6481" t="s">
        <v>552</v>
      </c>
      <c r="U6481" t="s">
        <v>1190</v>
      </c>
      <c r="V6481">
        <f>YEAR(sales_order1[[#This Row],[date]])</f>
        <v>2022</v>
      </c>
      <c r="W6481" t="str">
        <f>TEXT(sales_order1[[#This Row],[date]], "Mmm")</f>
        <v>Oct</v>
      </c>
      <c r="X6481">
        <f>VALUE(TEXT(sales_order1[[#This Row],[date]], "D"))</f>
        <v>10</v>
      </c>
      <c r="Y6481">
        <v>41</v>
      </c>
    </row>
    <row r="6482" spans="1:25" x14ac:dyDescent="0.25">
      <c r="A6482" s="1">
        <v>44844</v>
      </c>
      <c r="B6482">
        <v>72079</v>
      </c>
      <c r="C6482" t="s">
        <v>181</v>
      </c>
      <c r="D6482" t="str">
        <f>VLOOKUP(sales_order1[[#This Row],[itemCode]],product_details3!B:C,2,0)</f>
        <v>EXFP100</v>
      </c>
      <c r="E6482" t="s">
        <v>182</v>
      </c>
      <c r="F6482" t="s">
        <v>183</v>
      </c>
      <c r="G6482">
        <v>100</v>
      </c>
      <c r="H6482">
        <v>21.95</v>
      </c>
      <c r="I6482">
        <v>2195</v>
      </c>
      <c r="J6482">
        <v>8.1999999999999993</v>
      </c>
      <c r="K6482">
        <v>820</v>
      </c>
      <c r="L6482">
        <v>13.75</v>
      </c>
      <c r="M6482">
        <v>0.62642369020501143</v>
      </c>
      <c r="N6482">
        <v>1375</v>
      </c>
      <c r="O6482" t="s">
        <v>845</v>
      </c>
      <c r="P6482" t="s">
        <v>846</v>
      </c>
      <c r="Q6482" t="s">
        <v>271</v>
      </c>
      <c r="R6482" t="s">
        <v>56</v>
      </c>
      <c r="S6482" t="s">
        <v>192</v>
      </c>
      <c r="T6482" t="s">
        <v>272</v>
      </c>
      <c r="U6482" t="s">
        <v>1191</v>
      </c>
      <c r="V6482">
        <f>YEAR(sales_order1[[#This Row],[date]])</f>
        <v>2022</v>
      </c>
      <c r="W6482" t="str">
        <f>TEXT(sales_order1[[#This Row],[date]], "Mmm")</f>
        <v>Oct</v>
      </c>
      <c r="X6482">
        <f>VALUE(TEXT(sales_order1[[#This Row],[date]], "D"))</f>
        <v>10</v>
      </c>
      <c r="Y6482">
        <v>41</v>
      </c>
    </row>
    <row r="6483" spans="1:25" x14ac:dyDescent="0.25">
      <c r="A6483" s="1">
        <v>44844</v>
      </c>
      <c r="B6483">
        <v>72080</v>
      </c>
      <c r="C6483" t="s">
        <v>315</v>
      </c>
      <c r="D6483" t="str">
        <f>VLOOKUP(sales_order1[[#This Row],[itemCode]],product_details3!B:C,2,0)</f>
        <v>EXFG50</v>
      </c>
      <c r="E6483" t="s">
        <v>316</v>
      </c>
      <c r="F6483" t="s">
        <v>183</v>
      </c>
      <c r="G6483">
        <v>150</v>
      </c>
      <c r="H6483">
        <v>15.75</v>
      </c>
      <c r="I6483">
        <v>2362.5</v>
      </c>
      <c r="J6483">
        <v>5.45</v>
      </c>
      <c r="K6483">
        <v>817.5</v>
      </c>
      <c r="L6483">
        <v>10.3</v>
      </c>
      <c r="M6483">
        <v>0.65396825396825398</v>
      </c>
      <c r="N6483">
        <v>1545</v>
      </c>
      <c r="O6483" t="s">
        <v>31</v>
      </c>
      <c r="P6483" t="s">
        <v>32</v>
      </c>
      <c r="Q6483" t="s">
        <v>24</v>
      </c>
      <c r="R6483" t="s">
        <v>25</v>
      </c>
      <c r="S6483" t="s">
        <v>33</v>
      </c>
      <c r="T6483" t="s">
        <v>34</v>
      </c>
      <c r="U6483" t="s">
        <v>1191</v>
      </c>
      <c r="V6483">
        <f>YEAR(sales_order1[[#This Row],[date]])</f>
        <v>2022</v>
      </c>
      <c r="W6483" t="str">
        <f>TEXT(sales_order1[[#This Row],[date]], "Mmm")</f>
        <v>Oct</v>
      </c>
      <c r="X6483">
        <f>VALUE(TEXT(sales_order1[[#This Row],[date]], "D"))</f>
        <v>10</v>
      </c>
      <c r="Y6483">
        <v>41</v>
      </c>
    </row>
    <row r="6484" spans="1:25" x14ac:dyDescent="0.25">
      <c r="A6484" s="1">
        <v>44844</v>
      </c>
      <c r="B6484">
        <v>72081</v>
      </c>
      <c r="C6484" t="s">
        <v>194</v>
      </c>
      <c r="D6484" t="str">
        <f>VLOOKUP(sales_order1[[#This Row],[itemCode]],product_details3!B:C,2,0)</f>
        <v>CLNG150</v>
      </c>
      <c r="E6484" t="s">
        <v>195</v>
      </c>
      <c r="F6484" t="s">
        <v>45</v>
      </c>
      <c r="G6484">
        <v>250</v>
      </c>
      <c r="H6484">
        <v>12.75</v>
      </c>
      <c r="I6484">
        <v>3187.5</v>
      </c>
      <c r="J6484">
        <v>4.45</v>
      </c>
      <c r="K6484">
        <v>1112.5</v>
      </c>
      <c r="L6484">
        <v>8.3000000000000007</v>
      </c>
      <c r="M6484">
        <v>0.65098039215686276</v>
      </c>
      <c r="N6484">
        <v>2075</v>
      </c>
      <c r="O6484" t="s">
        <v>410</v>
      </c>
      <c r="P6484" t="s">
        <v>411</v>
      </c>
      <c r="Q6484" t="s">
        <v>64</v>
      </c>
      <c r="R6484" t="s">
        <v>40</v>
      </c>
      <c r="S6484" t="s">
        <v>229</v>
      </c>
      <c r="T6484" t="s">
        <v>230</v>
      </c>
      <c r="U6484" t="s">
        <v>1189</v>
      </c>
      <c r="V6484">
        <f>YEAR(sales_order1[[#This Row],[date]])</f>
        <v>2022</v>
      </c>
      <c r="W6484" t="str">
        <f>TEXT(sales_order1[[#This Row],[date]], "Mmm")</f>
        <v>Oct</v>
      </c>
      <c r="X6484">
        <f>VALUE(TEXT(sales_order1[[#This Row],[date]], "D"))</f>
        <v>10</v>
      </c>
      <c r="Y6484">
        <v>41</v>
      </c>
    </row>
    <row r="6485" spans="1:25" x14ac:dyDescent="0.25">
      <c r="A6485" s="1">
        <v>44845</v>
      </c>
      <c r="B6485">
        <v>72082</v>
      </c>
      <c r="C6485" t="s">
        <v>115</v>
      </c>
      <c r="D6485" t="str">
        <f>VLOOKUP(sales_order1[[#This Row],[itemCode]],product_details3!B:C,2,0)</f>
        <v>SCRS30100</v>
      </c>
      <c r="E6485" t="s">
        <v>116</v>
      </c>
      <c r="F6485" t="s">
        <v>61</v>
      </c>
      <c r="G6485">
        <v>450</v>
      </c>
      <c r="H6485">
        <v>32.75</v>
      </c>
      <c r="I6485">
        <v>14737.5</v>
      </c>
      <c r="J6485">
        <v>11.25</v>
      </c>
      <c r="K6485">
        <v>5062.5</v>
      </c>
      <c r="L6485">
        <v>21.5</v>
      </c>
      <c r="M6485">
        <v>0.65648854961832059</v>
      </c>
      <c r="N6485">
        <v>9675</v>
      </c>
      <c r="O6485" t="s">
        <v>670</v>
      </c>
      <c r="P6485" t="s">
        <v>671</v>
      </c>
      <c r="Q6485" t="s">
        <v>383</v>
      </c>
      <c r="R6485" t="s">
        <v>72</v>
      </c>
      <c r="S6485" t="s">
        <v>459</v>
      </c>
      <c r="T6485" t="s">
        <v>672</v>
      </c>
      <c r="U6485" t="s">
        <v>1188</v>
      </c>
      <c r="V6485">
        <f>YEAR(sales_order1[[#This Row],[date]])</f>
        <v>2022</v>
      </c>
      <c r="W6485" t="str">
        <f>TEXT(sales_order1[[#This Row],[date]], "Mmm")</f>
        <v>Oct</v>
      </c>
      <c r="X6485">
        <f>VALUE(TEXT(sales_order1[[#This Row],[date]], "D"))</f>
        <v>11</v>
      </c>
      <c r="Y6485">
        <v>41</v>
      </c>
    </row>
    <row r="6486" spans="1:25" x14ac:dyDescent="0.25">
      <c r="A6486" s="1">
        <v>44845</v>
      </c>
      <c r="B6486">
        <v>72083</v>
      </c>
      <c r="C6486" t="s">
        <v>311</v>
      </c>
      <c r="D6486" t="str">
        <f>VLOOKUP(sales_order1[[#This Row],[itemCode]],product_details3!B:C,2,0)</f>
        <v>MSTH30</v>
      </c>
      <c r="E6486" t="s">
        <v>312</v>
      </c>
      <c r="F6486" t="s">
        <v>21</v>
      </c>
      <c r="G6486">
        <v>50</v>
      </c>
      <c r="H6486">
        <v>8.5</v>
      </c>
      <c r="I6486">
        <v>425</v>
      </c>
      <c r="J6486">
        <v>3.3</v>
      </c>
      <c r="K6486">
        <v>165</v>
      </c>
      <c r="L6486">
        <v>5.2</v>
      </c>
      <c r="M6486">
        <v>0.61176470588235299</v>
      </c>
      <c r="N6486">
        <v>260</v>
      </c>
      <c r="O6486" t="s">
        <v>679</v>
      </c>
      <c r="P6486" t="s">
        <v>680</v>
      </c>
      <c r="Q6486" t="s">
        <v>71</v>
      </c>
      <c r="R6486" t="s">
        <v>72</v>
      </c>
      <c r="S6486" t="s">
        <v>73</v>
      </c>
      <c r="T6486" t="s">
        <v>681</v>
      </c>
      <c r="U6486" t="s">
        <v>1190</v>
      </c>
      <c r="V6486">
        <f>YEAR(sales_order1[[#This Row],[date]])</f>
        <v>2022</v>
      </c>
      <c r="W6486" t="str">
        <f>TEXT(sales_order1[[#This Row],[date]], "Mmm")</f>
        <v>Oct</v>
      </c>
      <c r="X6486">
        <f>VALUE(TEXT(sales_order1[[#This Row],[date]], "D"))</f>
        <v>11</v>
      </c>
      <c r="Y6486">
        <v>41</v>
      </c>
    </row>
    <row r="6487" spans="1:25" x14ac:dyDescent="0.25">
      <c r="A6487" s="1">
        <v>44845</v>
      </c>
      <c r="B6487">
        <v>72084</v>
      </c>
      <c r="C6487" t="s">
        <v>325</v>
      </c>
      <c r="D6487" t="str">
        <f>VLOOKUP(sales_order1[[#This Row],[itemCode]],product_details3!B:C,2,0)</f>
        <v>EXFG100</v>
      </c>
      <c r="E6487" t="s">
        <v>326</v>
      </c>
      <c r="F6487" t="s">
        <v>183</v>
      </c>
      <c r="G6487">
        <v>150</v>
      </c>
      <c r="H6487">
        <v>20.75</v>
      </c>
      <c r="I6487">
        <v>3112.5</v>
      </c>
      <c r="J6487">
        <v>7.45</v>
      </c>
      <c r="K6487">
        <v>1117.5</v>
      </c>
      <c r="L6487">
        <v>13.3</v>
      </c>
      <c r="M6487">
        <v>0.64096385542168677</v>
      </c>
      <c r="N6487">
        <v>1995</v>
      </c>
      <c r="O6487" t="s">
        <v>703</v>
      </c>
      <c r="P6487" t="s">
        <v>704</v>
      </c>
      <c r="Q6487" t="s">
        <v>24</v>
      </c>
      <c r="R6487" t="s">
        <v>25</v>
      </c>
      <c r="S6487" t="s">
        <v>33</v>
      </c>
      <c r="T6487" t="s">
        <v>705</v>
      </c>
      <c r="U6487" t="s">
        <v>1191</v>
      </c>
      <c r="V6487">
        <f>YEAR(sales_order1[[#This Row],[date]])</f>
        <v>2022</v>
      </c>
      <c r="W6487" t="str">
        <f>TEXT(sales_order1[[#This Row],[date]], "Mmm")</f>
        <v>Oct</v>
      </c>
      <c r="X6487">
        <f>VALUE(TEXT(sales_order1[[#This Row],[date]], "D"))</f>
        <v>11</v>
      </c>
      <c r="Y6487">
        <v>41</v>
      </c>
    </row>
    <row r="6488" spans="1:25" x14ac:dyDescent="0.25">
      <c r="A6488" s="1">
        <v>44845</v>
      </c>
      <c r="B6488">
        <v>72085</v>
      </c>
      <c r="C6488" t="s">
        <v>320</v>
      </c>
      <c r="D6488" t="str">
        <f>VLOOKUP(sales_order1[[#This Row],[itemCode]],product_details3!B:C,2,0)</f>
        <v>SCR50+100</v>
      </c>
      <c r="E6488" t="s">
        <v>321</v>
      </c>
      <c r="F6488" t="s">
        <v>61</v>
      </c>
      <c r="G6488">
        <v>50</v>
      </c>
      <c r="H6488">
        <v>26.25</v>
      </c>
      <c r="I6488">
        <v>1312.5</v>
      </c>
      <c r="J6488">
        <v>7.75</v>
      </c>
      <c r="K6488">
        <v>387.5</v>
      </c>
      <c r="L6488">
        <v>18.5</v>
      </c>
      <c r="M6488">
        <v>0.70476190476190481</v>
      </c>
      <c r="N6488">
        <v>925</v>
      </c>
      <c r="O6488" t="s">
        <v>929</v>
      </c>
      <c r="P6488" t="s">
        <v>930</v>
      </c>
      <c r="Q6488" t="s">
        <v>213</v>
      </c>
      <c r="R6488" t="s">
        <v>25</v>
      </c>
      <c r="S6488" t="s">
        <v>402</v>
      </c>
      <c r="T6488" t="s">
        <v>403</v>
      </c>
      <c r="U6488" t="s">
        <v>1191</v>
      </c>
      <c r="V6488">
        <f>YEAR(sales_order1[[#This Row],[date]])</f>
        <v>2022</v>
      </c>
      <c r="W6488" t="str">
        <f>TEXT(sales_order1[[#This Row],[date]], "Mmm")</f>
        <v>Oct</v>
      </c>
      <c r="X6488">
        <f>VALUE(TEXT(sales_order1[[#This Row],[date]], "D"))</f>
        <v>11</v>
      </c>
      <c r="Y6488">
        <v>41</v>
      </c>
    </row>
    <row r="6489" spans="1:25" x14ac:dyDescent="0.25">
      <c r="A6489" s="1">
        <v>44845</v>
      </c>
      <c r="B6489">
        <v>72086</v>
      </c>
      <c r="C6489" t="s">
        <v>325</v>
      </c>
      <c r="D6489" t="str">
        <f>VLOOKUP(sales_order1[[#This Row],[itemCode]],product_details3!B:C,2,0)</f>
        <v>EXFG100</v>
      </c>
      <c r="E6489" t="s">
        <v>326</v>
      </c>
      <c r="F6489" t="s">
        <v>183</v>
      </c>
      <c r="G6489">
        <v>50</v>
      </c>
      <c r="H6489">
        <v>20.75</v>
      </c>
      <c r="I6489">
        <v>1037.5</v>
      </c>
      <c r="J6489">
        <v>7.45</v>
      </c>
      <c r="K6489">
        <v>372.5</v>
      </c>
      <c r="L6489">
        <v>13.3</v>
      </c>
      <c r="M6489">
        <v>0.64096385542168677</v>
      </c>
      <c r="N6489">
        <v>665</v>
      </c>
      <c r="O6489" t="s">
        <v>125</v>
      </c>
      <c r="P6489" t="s">
        <v>126</v>
      </c>
      <c r="Q6489" t="s">
        <v>71</v>
      </c>
      <c r="R6489" t="s">
        <v>72</v>
      </c>
      <c r="S6489" t="s">
        <v>73</v>
      </c>
      <c r="T6489" t="s">
        <v>127</v>
      </c>
      <c r="U6489" t="s">
        <v>1190</v>
      </c>
      <c r="V6489">
        <f>YEAR(sales_order1[[#This Row],[date]])</f>
        <v>2022</v>
      </c>
      <c r="W6489" t="str">
        <f>TEXT(sales_order1[[#This Row],[date]], "Mmm")</f>
        <v>Oct</v>
      </c>
      <c r="X6489">
        <f>VALUE(TEXT(sales_order1[[#This Row],[date]], "D"))</f>
        <v>11</v>
      </c>
      <c r="Y6489">
        <v>41</v>
      </c>
    </row>
    <row r="6490" spans="1:25" x14ac:dyDescent="0.25">
      <c r="A6490" s="1">
        <v>44845</v>
      </c>
      <c r="B6490">
        <v>72087</v>
      </c>
      <c r="C6490" t="s">
        <v>115</v>
      </c>
      <c r="D6490" t="str">
        <f>VLOOKUP(sales_order1[[#This Row],[itemCode]],product_details3!B:C,2,0)</f>
        <v>SCRS30100</v>
      </c>
      <c r="E6490" t="s">
        <v>116</v>
      </c>
      <c r="F6490" t="s">
        <v>61</v>
      </c>
      <c r="G6490">
        <v>350</v>
      </c>
      <c r="H6490">
        <v>32.75</v>
      </c>
      <c r="I6490">
        <v>11462.5</v>
      </c>
      <c r="J6490">
        <v>11.25</v>
      </c>
      <c r="K6490">
        <v>3937.5</v>
      </c>
      <c r="L6490">
        <v>21.5</v>
      </c>
      <c r="M6490">
        <v>0.65648854961832059</v>
      </c>
      <c r="N6490">
        <v>7525</v>
      </c>
      <c r="O6490" t="s">
        <v>440</v>
      </c>
      <c r="P6490" t="s">
        <v>441</v>
      </c>
      <c r="Q6490" t="s">
        <v>39</v>
      </c>
      <c r="R6490" t="s">
        <v>40</v>
      </c>
      <c r="S6490" t="s">
        <v>41</v>
      </c>
      <c r="T6490" t="s">
        <v>442</v>
      </c>
      <c r="U6490" t="s">
        <v>1188</v>
      </c>
      <c r="V6490">
        <f>YEAR(sales_order1[[#This Row],[date]])</f>
        <v>2022</v>
      </c>
      <c r="W6490" t="str">
        <f>TEXT(sales_order1[[#This Row],[date]], "Mmm")</f>
        <v>Oct</v>
      </c>
      <c r="X6490">
        <f>VALUE(TEXT(sales_order1[[#This Row],[date]], "D"))</f>
        <v>11</v>
      </c>
      <c r="Y6490">
        <v>41</v>
      </c>
    </row>
    <row r="6491" spans="1:25" x14ac:dyDescent="0.25">
      <c r="A6491" s="1">
        <v>44845</v>
      </c>
      <c r="B6491">
        <v>72088</v>
      </c>
      <c r="C6491" t="s">
        <v>28</v>
      </c>
      <c r="D6491" t="str">
        <f>VLOOKUP(sales_order1[[#This Row],[itemCode]],product_details3!B:C,2,0)</f>
        <v>SRMC30</v>
      </c>
      <c r="E6491" t="s">
        <v>29</v>
      </c>
      <c r="F6491" t="s">
        <v>30</v>
      </c>
      <c r="G6491">
        <v>300</v>
      </c>
      <c r="H6491">
        <v>22.6</v>
      </c>
      <c r="I6491">
        <v>6780</v>
      </c>
      <c r="J6491">
        <v>7.6</v>
      </c>
      <c r="K6491">
        <v>2280</v>
      </c>
      <c r="L6491">
        <v>15</v>
      </c>
      <c r="M6491">
        <v>0.66371681415929207</v>
      </c>
      <c r="N6491">
        <v>4500</v>
      </c>
      <c r="O6491" t="s">
        <v>688</v>
      </c>
      <c r="P6491" t="s">
        <v>689</v>
      </c>
      <c r="Q6491" t="s">
        <v>77</v>
      </c>
      <c r="R6491" t="s">
        <v>72</v>
      </c>
      <c r="S6491" t="s">
        <v>140</v>
      </c>
      <c r="T6491" t="s">
        <v>690</v>
      </c>
      <c r="U6491" t="s">
        <v>1190</v>
      </c>
      <c r="V6491">
        <f>YEAR(sales_order1[[#This Row],[date]])</f>
        <v>2022</v>
      </c>
      <c r="W6491" t="str">
        <f>TEXT(sales_order1[[#This Row],[date]], "Mmm")</f>
        <v>Oct</v>
      </c>
      <c r="X6491">
        <f>VALUE(TEXT(sales_order1[[#This Row],[date]], "D"))</f>
        <v>11</v>
      </c>
      <c r="Y6491">
        <v>41</v>
      </c>
    </row>
    <row r="6492" spans="1:25" x14ac:dyDescent="0.25">
      <c r="A6492" s="1">
        <v>44845</v>
      </c>
      <c r="B6492">
        <v>72089</v>
      </c>
      <c r="C6492" t="s">
        <v>325</v>
      </c>
      <c r="D6492" t="str">
        <f>VLOOKUP(sales_order1[[#This Row],[itemCode]],product_details3!B:C,2,0)</f>
        <v>EXFG100</v>
      </c>
      <c r="E6492" t="s">
        <v>326</v>
      </c>
      <c r="F6492" t="s">
        <v>183</v>
      </c>
      <c r="G6492">
        <v>150</v>
      </c>
      <c r="H6492">
        <v>20.75</v>
      </c>
      <c r="I6492">
        <v>3112.5</v>
      </c>
      <c r="J6492">
        <v>7.45</v>
      </c>
      <c r="K6492">
        <v>1117.5</v>
      </c>
      <c r="L6492">
        <v>13.3</v>
      </c>
      <c r="M6492">
        <v>0.64096385542168677</v>
      </c>
      <c r="N6492">
        <v>1995</v>
      </c>
      <c r="O6492" t="s">
        <v>830</v>
      </c>
      <c r="P6492" t="s">
        <v>831</v>
      </c>
      <c r="Q6492" t="s">
        <v>160</v>
      </c>
      <c r="R6492" t="s">
        <v>112</v>
      </c>
      <c r="S6492" t="s">
        <v>297</v>
      </c>
      <c r="T6492" t="s">
        <v>298</v>
      </c>
      <c r="U6492" t="s">
        <v>1189</v>
      </c>
      <c r="V6492">
        <f>YEAR(sales_order1[[#This Row],[date]])</f>
        <v>2022</v>
      </c>
      <c r="W6492" t="str">
        <f>TEXT(sales_order1[[#This Row],[date]], "Mmm")</f>
        <v>Oct</v>
      </c>
      <c r="X6492">
        <f>VALUE(TEXT(sales_order1[[#This Row],[date]], "D"))</f>
        <v>11</v>
      </c>
      <c r="Y6492">
        <v>41</v>
      </c>
    </row>
    <row r="6493" spans="1:25" x14ac:dyDescent="0.25">
      <c r="A6493" s="1">
        <v>44845</v>
      </c>
      <c r="B6493">
        <v>72090</v>
      </c>
      <c r="C6493" t="s">
        <v>128</v>
      </c>
      <c r="D6493" t="str">
        <f>VLOOKUP(sales_order1[[#This Row],[itemCode]],product_details3!B:C,2,0)</f>
        <v>SCRT100</v>
      </c>
      <c r="E6493" t="s">
        <v>129</v>
      </c>
      <c r="F6493" t="s">
        <v>61</v>
      </c>
      <c r="G6493">
        <v>500</v>
      </c>
      <c r="H6493">
        <v>28.25</v>
      </c>
      <c r="I6493">
        <v>14125</v>
      </c>
      <c r="J6493">
        <v>9</v>
      </c>
      <c r="K6493">
        <v>4500</v>
      </c>
      <c r="L6493">
        <v>19.25</v>
      </c>
      <c r="M6493">
        <v>0.68141592920353977</v>
      </c>
      <c r="N6493">
        <v>9625</v>
      </c>
      <c r="O6493" t="s">
        <v>467</v>
      </c>
      <c r="P6493" t="s">
        <v>468</v>
      </c>
      <c r="Q6493" t="s">
        <v>39</v>
      </c>
      <c r="R6493" t="s">
        <v>40</v>
      </c>
      <c r="S6493" t="s">
        <v>41</v>
      </c>
      <c r="T6493" t="s">
        <v>174</v>
      </c>
      <c r="U6493" t="s">
        <v>1188</v>
      </c>
      <c r="V6493">
        <f>YEAR(sales_order1[[#This Row],[date]])</f>
        <v>2022</v>
      </c>
      <c r="W6493" t="str">
        <f>TEXT(sales_order1[[#This Row],[date]], "Mmm")</f>
        <v>Oct</v>
      </c>
      <c r="X6493">
        <f>VALUE(TEXT(sales_order1[[#This Row],[date]], "D"))</f>
        <v>11</v>
      </c>
      <c r="Y6493">
        <v>41</v>
      </c>
    </row>
    <row r="6494" spans="1:25" x14ac:dyDescent="0.25">
      <c r="A6494" s="1">
        <v>44846</v>
      </c>
      <c r="B6494">
        <v>72091</v>
      </c>
      <c r="C6494" t="s">
        <v>352</v>
      </c>
      <c r="D6494" t="str">
        <f>VLOOKUP(sales_order1[[#This Row],[itemCode]],product_details3!B:C,2,0)</f>
        <v>MSTL50</v>
      </c>
      <c r="E6494" t="s">
        <v>353</v>
      </c>
      <c r="F6494" t="s">
        <v>21</v>
      </c>
      <c r="G6494">
        <v>100</v>
      </c>
      <c r="H6494">
        <v>16.95</v>
      </c>
      <c r="I6494">
        <v>1695</v>
      </c>
      <c r="J6494">
        <v>5.2</v>
      </c>
      <c r="K6494">
        <v>520</v>
      </c>
      <c r="L6494">
        <v>11.75</v>
      </c>
      <c r="M6494">
        <v>0.69321533923303835</v>
      </c>
      <c r="N6494">
        <v>1175</v>
      </c>
      <c r="O6494" t="s">
        <v>525</v>
      </c>
      <c r="P6494" t="s">
        <v>526</v>
      </c>
      <c r="Q6494" t="s">
        <v>111</v>
      </c>
      <c r="R6494" t="s">
        <v>112</v>
      </c>
      <c r="S6494" t="s">
        <v>113</v>
      </c>
      <c r="T6494" t="s">
        <v>527</v>
      </c>
      <c r="U6494" t="s">
        <v>1189</v>
      </c>
      <c r="V6494">
        <f>YEAR(sales_order1[[#This Row],[date]])</f>
        <v>2022</v>
      </c>
      <c r="W6494" t="str">
        <f>TEXT(sales_order1[[#This Row],[date]], "Mmm")</f>
        <v>Oct</v>
      </c>
      <c r="X6494">
        <f>VALUE(TEXT(sales_order1[[#This Row],[date]], "D"))</f>
        <v>12</v>
      </c>
      <c r="Y6494">
        <v>41</v>
      </c>
    </row>
    <row r="6495" spans="1:25" x14ac:dyDescent="0.25">
      <c r="A6495" s="1">
        <v>44846</v>
      </c>
      <c r="B6495">
        <v>72092</v>
      </c>
      <c r="C6495" t="s">
        <v>103</v>
      </c>
      <c r="D6495" t="str">
        <f>VLOOKUP(sales_order1[[#This Row],[itemCode]],product_details3!B:C,2,0)</f>
        <v>SCRT50</v>
      </c>
      <c r="E6495" t="s">
        <v>104</v>
      </c>
      <c r="F6495" t="s">
        <v>61</v>
      </c>
      <c r="G6495">
        <v>500</v>
      </c>
      <c r="H6495">
        <v>16.95</v>
      </c>
      <c r="I6495">
        <v>8475</v>
      </c>
      <c r="J6495">
        <v>5.2</v>
      </c>
      <c r="K6495">
        <v>2600</v>
      </c>
      <c r="L6495">
        <v>11.75</v>
      </c>
      <c r="M6495">
        <v>0.69321533923303835</v>
      </c>
      <c r="N6495">
        <v>5875</v>
      </c>
      <c r="O6495" t="s">
        <v>109</v>
      </c>
      <c r="P6495" t="s">
        <v>110</v>
      </c>
      <c r="Q6495" t="s">
        <v>111</v>
      </c>
      <c r="R6495" t="s">
        <v>112</v>
      </c>
      <c r="S6495" t="s">
        <v>113</v>
      </c>
      <c r="T6495" t="s">
        <v>114</v>
      </c>
      <c r="U6495" t="s">
        <v>1189</v>
      </c>
      <c r="V6495">
        <f>YEAR(sales_order1[[#This Row],[date]])</f>
        <v>2022</v>
      </c>
      <c r="W6495" t="str">
        <f>TEXT(sales_order1[[#This Row],[date]], "Mmm")</f>
        <v>Oct</v>
      </c>
      <c r="X6495">
        <f>VALUE(TEXT(sales_order1[[#This Row],[date]], "D"))</f>
        <v>12</v>
      </c>
      <c r="Y6495">
        <v>41</v>
      </c>
    </row>
    <row r="6496" spans="1:25" x14ac:dyDescent="0.25">
      <c r="A6496" s="1">
        <v>44846</v>
      </c>
      <c r="B6496">
        <v>72093</v>
      </c>
      <c r="C6496" t="s">
        <v>170</v>
      </c>
      <c r="D6496" t="str">
        <f>VLOOKUP(sales_order1[[#This Row],[itemCode]],product_details3!B:C,2,0)</f>
        <v>MKRM100</v>
      </c>
      <c r="E6496" t="s">
        <v>171</v>
      </c>
      <c r="F6496" t="s">
        <v>151</v>
      </c>
      <c r="G6496">
        <v>100</v>
      </c>
      <c r="H6496">
        <v>5.5</v>
      </c>
      <c r="I6496">
        <v>550</v>
      </c>
      <c r="J6496">
        <v>2.2999999999999998</v>
      </c>
      <c r="K6496">
        <v>230</v>
      </c>
      <c r="L6496">
        <v>3.2</v>
      </c>
      <c r="M6496">
        <v>0.5818181818181819</v>
      </c>
      <c r="N6496">
        <v>320</v>
      </c>
      <c r="O6496" t="s">
        <v>716</v>
      </c>
      <c r="P6496" t="s">
        <v>717</v>
      </c>
      <c r="Q6496" t="s">
        <v>191</v>
      </c>
      <c r="R6496" t="s">
        <v>56</v>
      </c>
      <c r="S6496" t="s">
        <v>192</v>
      </c>
      <c r="T6496" t="s">
        <v>397</v>
      </c>
      <c r="U6496" t="s">
        <v>1191</v>
      </c>
      <c r="V6496">
        <f>YEAR(sales_order1[[#This Row],[date]])</f>
        <v>2022</v>
      </c>
      <c r="W6496" t="str">
        <f>TEXT(sales_order1[[#This Row],[date]], "Mmm")</f>
        <v>Oct</v>
      </c>
      <c r="X6496">
        <f>VALUE(TEXT(sales_order1[[#This Row],[date]], "D"))</f>
        <v>12</v>
      </c>
      <c r="Y6496">
        <v>41</v>
      </c>
    </row>
    <row r="6497" spans="1:25" x14ac:dyDescent="0.25">
      <c r="A6497" s="1">
        <v>44846</v>
      </c>
      <c r="B6497">
        <v>72094</v>
      </c>
      <c r="C6497" t="s">
        <v>307</v>
      </c>
      <c r="D6497" t="str">
        <f>VLOOKUP(sales_order1[[#This Row],[itemCode]],product_details3!B:C,2,0)</f>
        <v>TNRH150</v>
      </c>
      <c r="E6497" t="s">
        <v>308</v>
      </c>
      <c r="F6497" t="s">
        <v>124</v>
      </c>
      <c r="G6497">
        <v>150</v>
      </c>
      <c r="H6497">
        <v>15.75</v>
      </c>
      <c r="I6497">
        <v>2362.5</v>
      </c>
      <c r="J6497">
        <v>4.45</v>
      </c>
      <c r="K6497">
        <v>667.5</v>
      </c>
      <c r="L6497">
        <v>11.3</v>
      </c>
      <c r="M6497">
        <v>0.71746031746031746</v>
      </c>
      <c r="N6497">
        <v>1695</v>
      </c>
      <c r="O6497" t="s">
        <v>843</v>
      </c>
      <c r="P6497" t="s">
        <v>844</v>
      </c>
      <c r="Q6497" t="s">
        <v>132</v>
      </c>
      <c r="R6497" t="s">
        <v>56</v>
      </c>
      <c r="S6497" t="s">
        <v>133</v>
      </c>
      <c r="T6497" t="s">
        <v>134</v>
      </c>
      <c r="U6497" t="s">
        <v>1191</v>
      </c>
      <c r="V6497">
        <f>YEAR(sales_order1[[#This Row],[date]])</f>
        <v>2022</v>
      </c>
      <c r="W6497" t="str">
        <f>TEXT(sales_order1[[#This Row],[date]], "Mmm")</f>
        <v>Oct</v>
      </c>
      <c r="X6497">
        <f>VALUE(TEXT(sales_order1[[#This Row],[date]], "D"))</f>
        <v>12</v>
      </c>
      <c r="Y6497">
        <v>41</v>
      </c>
    </row>
    <row r="6498" spans="1:25" x14ac:dyDescent="0.25">
      <c r="A6498" s="1">
        <v>44846</v>
      </c>
      <c r="B6498">
        <v>72095</v>
      </c>
      <c r="C6498" t="s">
        <v>122</v>
      </c>
      <c r="D6498" t="str">
        <f>VLOOKUP(sales_order1[[#This Row],[itemCode]],product_details3!B:C,2,0)</f>
        <v>TNRE150</v>
      </c>
      <c r="E6498" t="s">
        <v>123</v>
      </c>
      <c r="F6498" t="s">
        <v>124</v>
      </c>
      <c r="G6498">
        <v>250</v>
      </c>
      <c r="H6498">
        <v>16.95</v>
      </c>
      <c r="I6498">
        <v>4237.5</v>
      </c>
      <c r="J6498">
        <v>5.2</v>
      </c>
      <c r="K6498">
        <v>1300</v>
      </c>
      <c r="L6498">
        <v>11.75</v>
      </c>
      <c r="M6498">
        <v>0.69321533923303835</v>
      </c>
      <c r="N6498">
        <v>2937.5</v>
      </c>
      <c r="O6498" t="s">
        <v>91</v>
      </c>
      <c r="P6498" t="s">
        <v>92</v>
      </c>
      <c r="Q6498" t="s">
        <v>93</v>
      </c>
      <c r="R6498" t="s">
        <v>72</v>
      </c>
      <c r="S6498" t="s">
        <v>94</v>
      </c>
      <c r="T6498" t="s">
        <v>95</v>
      </c>
      <c r="U6498" t="s">
        <v>1190</v>
      </c>
      <c r="V6498">
        <f>YEAR(sales_order1[[#This Row],[date]])</f>
        <v>2022</v>
      </c>
      <c r="W6498" t="str">
        <f>TEXT(sales_order1[[#This Row],[date]], "Mmm")</f>
        <v>Oct</v>
      </c>
      <c r="X6498">
        <f>VALUE(TEXT(sales_order1[[#This Row],[date]], "D"))</f>
        <v>12</v>
      </c>
      <c r="Y6498">
        <v>41</v>
      </c>
    </row>
    <row r="6499" spans="1:25" x14ac:dyDescent="0.25">
      <c r="A6499" s="1">
        <v>44846</v>
      </c>
      <c r="B6499">
        <v>72096</v>
      </c>
      <c r="C6499" t="s">
        <v>209</v>
      </c>
      <c r="D6499" t="str">
        <f>VLOOKUP(sales_order1[[#This Row],[itemCode]],product_details3!B:C,2,0)</f>
        <v>CLNG50</v>
      </c>
      <c r="E6499" t="s">
        <v>210</v>
      </c>
      <c r="F6499" t="s">
        <v>45</v>
      </c>
      <c r="G6499">
        <v>150</v>
      </c>
      <c r="H6499">
        <v>6.5</v>
      </c>
      <c r="I6499">
        <v>975</v>
      </c>
      <c r="J6499">
        <v>2.2999999999999998</v>
      </c>
      <c r="K6499">
        <v>345</v>
      </c>
      <c r="L6499">
        <v>4.2</v>
      </c>
      <c r="M6499">
        <v>0.64615384615384619</v>
      </c>
      <c r="N6499">
        <v>630</v>
      </c>
      <c r="O6499" t="s">
        <v>868</v>
      </c>
      <c r="P6499" t="s">
        <v>869</v>
      </c>
      <c r="Q6499" t="s">
        <v>55</v>
      </c>
      <c r="R6499" t="s">
        <v>56</v>
      </c>
      <c r="S6499" t="s">
        <v>225</v>
      </c>
      <c r="T6499" t="s">
        <v>226</v>
      </c>
      <c r="U6499" t="s">
        <v>1191</v>
      </c>
      <c r="V6499">
        <f>YEAR(sales_order1[[#This Row],[date]])</f>
        <v>2022</v>
      </c>
      <c r="W6499" t="str">
        <f>TEXT(sales_order1[[#This Row],[date]], "Mmm")</f>
        <v>Oct</v>
      </c>
      <c r="X6499">
        <f>VALUE(TEXT(sales_order1[[#This Row],[date]], "D"))</f>
        <v>12</v>
      </c>
      <c r="Y6499">
        <v>41</v>
      </c>
    </row>
    <row r="6500" spans="1:25" x14ac:dyDescent="0.25">
      <c r="A6500" s="1">
        <v>44846</v>
      </c>
      <c r="B6500">
        <v>72097</v>
      </c>
      <c r="C6500" t="s">
        <v>19</v>
      </c>
      <c r="D6500" t="str">
        <f>VLOOKUP(sales_order1[[#This Row],[itemCode]],product_details3!B:C,2,0)</f>
        <v>MSTH100</v>
      </c>
      <c r="E6500" t="s">
        <v>20</v>
      </c>
      <c r="F6500" t="s">
        <v>21</v>
      </c>
      <c r="G6500">
        <v>50</v>
      </c>
      <c r="H6500">
        <v>26.25</v>
      </c>
      <c r="I6500">
        <v>1312.5</v>
      </c>
      <c r="J6500">
        <v>7.75</v>
      </c>
      <c r="K6500">
        <v>387.5</v>
      </c>
      <c r="L6500">
        <v>18.5</v>
      </c>
      <c r="M6500">
        <v>0.70476190476190481</v>
      </c>
      <c r="N6500">
        <v>925</v>
      </c>
      <c r="O6500" t="s">
        <v>706</v>
      </c>
      <c r="P6500" t="s">
        <v>707</v>
      </c>
      <c r="Q6500" t="s">
        <v>132</v>
      </c>
      <c r="R6500" t="s">
        <v>56</v>
      </c>
      <c r="S6500" t="s">
        <v>133</v>
      </c>
      <c r="T6500" t="s">
        <v>708</v>
      </c>
      <c r="U6500" t="s">
        <v>1191</v>
      </c>
      <c r="V6500">
        <f>YEAR(sales_order1[[#This Row],[date]])</f>
        <v>2022</v>
      </c>
      <c r="W6500" t="str">
        <f>TEXT(sales_order1[[#This Row],[date]], "Mmm")</f>
        <v>Oct</v>
      </c>
      <c r="X6500">
        <f>VALUE(TEXT(sales_order1[[#This Row],[date]], "D"))</f>
        <v>12</v>
      </c>
      <c r="Y6500">
        <v>41</v>
      </c>
    </row>
    <row r="6501" spans="1:25" x14ac:dyDescent="0.25">
      <c r="A6501" s="1">
        <v>44846</v>
      </c>
      <c r="B6501">
        <v>72098</v>
      </c>
      <c r="C6501" t="s">
        <v>305</v>
      </c>
      <c r="D6501" t="str">
        <f>VLOOKUP(sales_order1[[#This Row],[itemCode]],product_details3!B:C,2,0)</f>
        <v>SRMA15</v>
      </c>
      <c r="E6501" t="s">
        <v>306</v>
      </c>
      <c r="F6501" t="s">
        <v>30</v>
      </c>
      <c r="G6501">
        <v>250</v>
      </c>
      <c r="H6501">
        <v>19.649999999999999</v>
      </c>
      <c r="I6501">
        <v>4912.5</v>
      </c>
      <c r="J6501">
        <v>7.55</v>
      </c>
      <c r="K6501">
        <v>1887.5</v>
      </c>
      <c r="L6501">
        <v>12.1</v>
      </c>
      <c r="M6501">
        <v>0.61577608142493634</v>
      </c>
      <c r="N6501">
        <v>3025</v>
      </c>
      <c r="O6501" t="s">
        <v>729</v>
      </c>
      <c r="P6501" t="s">
        <v>730</v>
      </c>
      <c r="Q6501" t="s">
        <v>55</v>
      </c>
      <c r="R6501" t="s">
        <v>56</v>
      </c>
      <c r="S6501" t="s">
        <v>57</v>
      </c>
      <c r="T6501" t="s">
        <v>731</v>
      </c>
      <c r="U6501" t="s">
        <v>1191</v>
      </c>
      <c r="V6501">
        <f>YEAR(sales_order1[[#This Row],[date]])</f>
        <v>2022</v>
      </c>
      <c r="W6501" t="str">
        <f>TEXT(sales_order1[[#This Row],[date]], "Mmm")</f>
        <v>Oct</v>
      </c>
      <c r="X6501">
        <f>VALUE(TEXT(sales_order1[[#This Row],[date]], "D"))</f>
        <v>12</v>
      </c>
      <c r="Y6501">
        <v>41</v>
      </c>
    </row>
    <row r="6502" spans="1:25" x14ac:dyDescent="0.25">
      <c r="A6502" s="1">
        <v>44846</v>
      </c>
      <c r="B6502">
        <v>72099</v>
      </c>
      <c r="C6502" t="s">
        <v>51</v>
      </c>
      <c r="D6502" t="str">
        <f>VLOOKUP(sales_order1[[#This Row],[itemCode]],product_details3!B:C,2,0)</f>
        <v>MSTH50</v>
      </c>
      <c r="E6502" t="s">
        <v>52</v>
      </c>
      <c r="F6502" t="s">
        <v>21</v>
      </c>
      <c r="G6502">
        <v>150</v>
      </c>
      <c r="H6502">
        <v>15.75</v>
      </c>
      <c r="I6502">
        <v>2362.5</v>
      </c>
      <c r="J6502">
        <v>4.45</v>
      </c>
      <c r="K6502">
        <v>667.5</v>
      </c>
      <c r="L6502">
        <v>11.3</v>
      </c>
      <c r="M6502">
        <v>0.71746031746031746</v>
      </c>
      <c r="N6502">
        <v>1695</v>
      </c>
      <c r="O6502" t="s">
        <v>528</v>
      </c>
      <c r="P6502" t="s">
        <v>529</v>
      </c>
      <c r="Q6502" t="s">
        <v>132</v>
      </c>
      <c r="R6502" t="s">
        <v>56</v>
      </c>
      <c r="S6502" t="s">
        <v>133</v>
      </c>
      <c r="T6502" t="s">
        <v>530</v>
      </c>
      <c r="U6502" t="s">
        <v>1191</v>
      </c>
      <c r="V6502">
        <f>YEAR(sales_order1[[#This Row],[date]])</f>
        <v>2022</v>
      </c>
      <c r="W6502" t="str">
        <f>TEXT(sales_order1[[#This Row],[date]], "Mmm")</f>
        <v>Oct</v>
      </c>
      <c r="X6502">
        <f>VALUE(TEXT(sales_order1[[#This Row],[date]], "D"))</f>
        <v>12</v>
      </c>
      <c r="Y6502">
        <v>41</v>
      </c>
    </row>
    <row r="6503" spans="1:25" x14ac:dyDescent="0.25">
      <c r="A6503" s="1">
        <v>44846</v>
      </c>
      <c r="B6503">
        <v>72100</v>
      </c>
      <c r="C6503" t="s">
        <v>103</v>
      </c>
      <c r="D6503" t="str">
        <f>VLOOKUP(sales_order1[[#This Row],[itemCode]],product_details3!B:C,2,0)</f>
        <v>SCRT50</v>
      </c>
      <c r="E6503" t="s">
        <v>104</v>
      </c>
      <c r="F6503" t="s">
        <v>61</v>
      </c>
      <c r="G6503">
        <v>50</v>
      </c>
      <c r="H6503">
        <v>16.95</v>
      </c>
      <c r="I6503">
        <v>847.5</v>
      </c>
      <c r="J6503">
        <v>5.2</v>
      </c>
      <c r="K6503">
        <v>260</v>
      </c>
      <c r="L6503">
        <v>11.75</v>
      </c>
      <c r="M6503">
        <v>0.69321533923303835</v>
      </c>
      <c r="N6503">
        <v>587.5</v>
      </c>
      <c r="O6503" t="s">
        <v>69</v>
      </c>
      <c r="P6503" t="s">
        <v>70</v>
      </c>
      <c r="Q6503" t="s">
        <v>71</v>
      </c>
      <c r="R6503" t="s">
        <v>72</v>
      </c>
      <c r="S6503" t="s">
        <v>73</v>
      </c>
      <c r="T6503" t="s">
        <v>74</v>
      </c>
      <c r="U6503" t="s">
        <v>1190</v>
      </c>
      <c r="V6503">
        <f>YEAR(sales_order1[[#This Row],[date]])</f>
        <v>2022</v>
      </c>
      <c r="W6503" t="str">
        <f>TEXT(sales_order1[[#This Row],[date]], "Mmm")</f>
        <v>Oct</v>
      </c>
      <c r="X6503">
        <f>VALUE(TEXT(sales_order1[[#This Row],[date]], "D"))</f>
        <v>12</v>
      </c>
      <c r="Y6503">
        <v>41</v>
      </c>
    </row>
    <row r="6504" spans="1:25" x14ac:dyDescent="0.25">
      <c r="A6504" s="1">
        <v>44847</v>
      </c>
      <c r="B6504">
        <v>72101</v>
      </c>
      <c r="C6504" t="s">
        <v>279</v>
      </c>
      <c r="D6504" t="str">
        <f>VLOOKUP(sales_order1[[#This Row],[itemCode]],product_details3!B:C,2,0)</f>
        <v>SRMC15</v>
      </c>
      <c r="E6504" t="s">
        <v>280</v>
      </c>
      <c r="F6504" t="s">
        <v>30</v>
      </c>
      <c r="G6504">
        <v>100</v>
      </c>
      <c r="H6504">
        <v>16.95</v>
      </c>
      <c r="I6504">
        <v>1695</v>
      </c>
      <c r="J6504">
        <v>6.2</v>
      </c>
      <c r="K6504">
        <v>620</v>
      </c>
      <c r="L6504">
        <v>10.75</v>
      </c>
      <c r="M6504">
        <v>0.63421828908554578</v>
      </c>
      <c r="N6504">
        <v>1075</v>
      </c>
      <c r="O6504" t="s">
        <v>354</v>
      </c>
      <c r="P6504" t="s">
        <v>355</v>
      </c>
      <c r="Q6504" t="s">
        <v>119</v>
      </c>
      <c r="R6504" t="s">
        <v>40</v>
      </c>
      <c r="S6504" t="s">
        <v>356</v>
      </c>
      <c r="T6504" t="s">
        <v>357</v>
      </c>
      <c r="U6504" t="s">
        <v>1190</v>
      </c>
      <c r="V6504">
        <f>YEAR(sales_order1[[#This Row],[date]])</f>
        <v>2022</v>
      </c>
      <c r="W6504" t="str">
        <f>TEXT(sales_order1[[#This Row],[date]], "Mmm")</f>
        <v>Oct</v>
      </c>
      <c r="X6504">
        <f>VALUE(TEXT(sales_order1[[#This Row],[date]], "D"))</f>
        <v>13</v>
      </c>
      <c r="Y6504">
        <v>41</v>
      </c>
    </row>
    <row r="6505" spans="1:25" x14ac:dyDescent="0.25">
      <c r="A6505" s="1">
        <v>44847</v>
      </c>
      <c r="B6505">
        <v>72102</v>
      </c>
      <c r="C6505" t="s">
        <v>329</v>
      </c>
      <c r="D6505" t="str">
        <f>VLOOKUP(sales_order1[[#This Row],[itemCode]],product_details3!B:C,2,0)</f>
        <v>TNRS150</v>
      </c>
      <c r="E6505" t="s">
        <v>330</v>
      </c>
      <c r="F6505" t="s">
        <v>124</v>
      </c>
      <c r="G6505">
        <v>150</v>
      </c>
      <c r="H6505">
        <v>19.649999999999999</v>
      </c>
      <c r="I6505">
        <v>2947.5</v>
      </c>
      <c r="J6505">
        <v>6.55</v>
      </c>
      <c r="K6505">
        <v>982.5</v>
      </c>
      <c r="L6505">
        <v>13.1</v>
      </c>
      <c r="M6505">
        <v>0.66666666666666663</v>
      </c>
      <c r="N6505">
        <v>1965</v>
      </c>
      <c r="O6505" t="s">
        <v>484</v>
      </c>
      <c r="P6505" t="s">
        <v>485</v>
      </c>
      <c r="Q6505" t="s">
        <v>24</v>
      </c>
      <c r="R6505" t="s">
        <v>25</v>
      </c>
      <c r="S6505" t="s">
        <v>26</v>
      </c>
      <c r="T6505" t="s">
        <v>486</v>
      </c>
      <c r="U6505" t="s">
        <v>1191</v>
      </c>
      <c r="V6505">
        <f>YEAR(sales_order1[[#This Row],[date]])</f>
        <v>2022</v>
      </c>
      <c r="W6505" t="str">
        <f>TEXT(sales_order1[[#This Row],[date]], "Mmm")</f>
        <v>Oct</v>
      </c>
      <c r="X6505">
        <f>VALUE(TEXT(sales_order1[[#This Row],[date]], "D"))</f>
        <v>13</v>
      </c>
      <c r="Y6505">
        <v>41</v>
      </c>
    </row>
    <row r="6506" spans="1:25" x14ac:dyDescent="0.25">
      <c r="A6506" s="1">
        <v>44847</v>
      </c>
      <c r="B6506">
        <v>72103</v>
      </c>
      <c r="C6506" t="s">
        <v>313</v>
      </c>
      <c r="D6506" t="str">
        <f>VLOOKUP(sales_order1[[#This Row],[itemCode]],product_details3!B:C,2,0)</f>
        <v>MSKO50</v>
      </c>
      <c r="E6506" t="s">
        <v>314</v>
      </c>
      <c r="F6506" t="s">
        <v>137</v>
      </c>
      <c r="G6506">
        <v>50</v>
      </c>
      <c r="H6506">
        <v>14.65</v>
      </c>
      <c r="I6506">
        <v>732.5</v>
      </c>
      <c r="J6506">
        <v>6.55</v>
      </c>
      <c r="K6506">
        <v>327.5</v>
      </c>
      <c r="L6506">
        <v>8.1</v>
      </c>
      <c r="M6506">
        <v>0.55290102389078488</v>
      </c>
      <c r="N6506">
        <v>405</v>
      </c>
      <c r="O6506" t="s">
        <v>53</v>
      </c>
      <c r="P6506" t="s">
        <v>54</v>
      </c>
      <c r="Q6506" t="s">
        <v>55</v>
      </c>
      <c r="R6506" t="s">
        <v>56</v>
      </c>
      <c r="S6506" t="s">
        <v>57</v>
      </c>
      <c r="T6506" t="s">
        <v>58</v>
      </c>
      <c r="U6506" t="s">
        <v>1191</v>
      </c>
      <c r="V6506">
        <f>YEAR(sales_order1[[#This Row],[date]])</f>
        <v>2022</v>
      </c>
      <c r="W6506" t="str">
        <f>TEXT(sales_order1[[#This Row],[date]], "Mmm")</f>
        <v>Oct</v>
      </c>
      <c r="X6506">
        <f>VALUE(TEXT(sales_order1[[#This Row],[date]], "D"))</f>
        <v>13</v>
      </c>
      <c r="Y6506">
        <v>41</v>
      </c>
    </row>
    <row r="6507" spans="1:25" x14ac:dyDescent="0.25">
      <c r="A6507" s="1">
        <v>44847</v>
      </c>
      <c r="B6507">
        <v>72104</v>
      </c>
      <c r="C6507" t="s">
        <v>103</v>
      </c>
      <c r="D6507" t="str">
        <f>VLOOKUP(sales_order1[[#This Row],[itemCode]],product_details3!B:C,2,0)</f>
        <v>SCRT50</v>
      </c>
      <c r="E6507" t="s">
        <v>104</v>
      </c>
      <c r="F6507" t="s">
        <v>61</v>
      </c>
      <c r="G6507">
        <v>100</v>
      </c>
      <c r="H6507">
        <v>16.95</v>
      </c>
      <c r="I6507">
        <v>1695</v>
      </c>
      <c r="J6507">
        <v>5.2</v>
      </c>
      <c r="K6507">
        <v>520</v>
      </c>
      <c r="L6507">
        <v>11.75</v>
      </c>
      <c r="M6507">
        <v>0.69321533923303835</v>
      </c>
      <c r="N6507">
        <v>1175</v>
      </c>
      <c r="O6507" t="s">
        <v>803</v>
      </c>
      <c r="P6507" t="s">
        <v>804</v>
      </c>
      <c r="Q6507" t="s">
        <v>264</v>
      </c>
      <c r="R6507" t="s">
        <v>56</v>
      </c>
      <c r="S6507" t="s">
        <v>133</v>
      </c>
      <c r="T6507" t="s">
        <v>629</v>
      </c>
      <c r="U6507" t="s">
        <v>1191</v>
      </c>
      <c r="V6507">
        <f>YEAR(sales_order1[[#This Row],[date]])</f>
        <v>2022</v>
      </c>
      <c r="W6507" t="str">
        <f>TEXT(sales_order1[[#This Row],[date]], "Mmm")</f>
        <v>Oct</v>
      </c>
      <c r="X6507">
        <f>VALUE(TEXT(sales_order1[[#This Row],[date]], "D"))</f>
        <v>13</v>
      </c>
      <c r="Y6507">
        <v>41</v>
      </c>
    </row>
    <row r="6508" spans="1:25" x14ac:dyDescent="0.25">
      <c r="A6508" s="1">
        <v>44847</v>
      </c>
      <c r="B6508">
        <v>72105</v>
      </c>
      <c r="C6508" t="s">
        <v>329</v>
      </c>
      <c r="D6508" t="str">
        <f>VLOOKUP(sales_order1[[#This Row],[itemCode]],product_details3!B:C,2,0)</f>
        <v>TNRS150</v>
      </c>
      <c r="E6508" t="s">
        <v>330</v>
      </c>
      <c r="F6508" t="s">
        <v>124</v>
      </c>
      <c r="G6508">
        <v>150</v>
      </c>
      <c r="H6508">
        <v>19.649999999999999</v>
      </c>
      <c r="I6508">
        <v>2947.5</v>
      </c>
      <c r="J6508">
        <v>6.55</v>
      </c>
      <c r="K6508">
        <v>982.5</v>
      </c>
      <c r="L6508">
        <v>13.1</v>
      </c>
      <c r="M6508">
        <v>0.66666666666666663</v>
      </c>
      <c r="N6508">
        <v>1965</v>
      </c>
      <c r="O6508" t="s">
        <v>502</v>
      </c>
      <c r="P6508" t="s">
        <v>503</v>
      </c>
      <c r="Q6508" t="s">
        <v>218</v>
      </c>
      <c r="R6508" t="s">
        <v>40</v>
      </c>
      <c r="S6508" t="s">
        <v>219</v>
      </c>
      <c r="T6508" t="s">
        <v>504</v>
      </c>
      <c r="U6508" t="s">
        <v>1190</v>
      </c>
      <c r="V6508">
        <f>YEAR(sales_order1[[#This Row],[date]])</f>
        <v>2022</v>
      </c>
      <c r="W6508" t="str">
        <f>TEXT(sales_order1[[#This Row],[date]], "Mmm")</f>
        <v>Oct</v>
      </c>
      <c r="X6508">
        <f>VALUE(TEXT(sales_order1[[#This Row],[date]], "D"))</f>
        <v>13</v>
      </c>
      <c r="Y6508">
        <v>41</v>
      </c>
    </row>
    <row r="6509" spans="1:25" x14ac:dyDescent="0.25">
      <c r="A6509" s="1">
        <v>44847</v>
      </c>
      <c r="B6509">
        <v>72106</v>
      </c>
      <c r="C6509" t="s">
        <v>390</v>
      </c>
      <c r="D6509" t="str">
        <f>VLOOKUP(sales_order1[[#This Row],[itemCode]],product_details3!B:C,2,0)</f>
        <v>MKRO150</v>
      </c>
      <c r="E6509" t="s">
        <v>391</v>
      </c>
      <c r="F6509" t="s">
        <v>151</v>
      </c>
      <c r="G6509">
        <v>150</v>
      </c>
      <c r="H6509">
        <v>11.95</v>
      </c>
      <c r="I6509">
        <v>1792.5</v>
      </c>
      <c r="J6509">
        <v>5.2</v>
      </c>
      <c r="K6509">
        <v>780</v>
      </c>
      <c r="L6509">
        <v>6.75</v>
      </c>
      <c r="M6509">
        <v>0.56485355648535562</v>
      </c>
      <c r="N6509">
        <v>1012.5</v>
      </c>
      <c r="O6509" t="s">
        <v>673</v>
      </c>
      <c r="P6509" t="s">
        <v>674</v>
      </c>
      <c r="Q6509" t="s">
        <v>71</v>
      </c>
      <c r="R6509" t="s">
        <v>72</v>
      </c>
      <c r="S6509" t="s">
        <v>73</v>
      </c>
      <c r="T6509" t="s">
        <v>675</v>
      </c>
      <c r="U6509" t="s">
        <v>1190</v>
      </c>
      <c r="V6509">
        <f>YEAR(sales_order1[[#This Row],[date]])</f>
        <v>2022</v>
      </c>
      <c r="W6509" t="str">
        <f>TEXT(sales_order1[[#This Row],[date]], "Mmm")</f>
        <v>Oct</v>
      </c>
      <c r="X6509">
        <f>VALUE(TEXT(sales_order1[[#This Row],[date]], "D"))</f>
        <v>13</v>
      </c>
      <c r="Y6509">
        <v>41</v>
      </c>
    </row>
    <row r="6510" spans="1:25" x14ac:dyDescent="0.25">
      <c r="A6510" s="1">
        <v>44847</v>
      </c>
      <c r="B6510">
        <v>72107</v>
      </c>
      <c r="C6510" t="s">
        <v>235</v>
      </c>
      <c r="D6510" t="str">
        <f>VLOOKUP(sales_order1[[#This Row],[itemCode]],product_details3!B:C,2,0)</f>
        <v>CLNF150</v>
      </c>
      <c r="E6510" t="s">
        <v>236</v>
      </c>
      <c r="F6510" t="s">
        <v>45</v>
      </c>
      <c r="G6510">
        <v>150</v>
      </c>
      <c r="H6510">
        <v>13.95</v>
      </c>
      <c r="I6510">
        <v>2092.5</v>
      </c>
      <c r="J6510">
        <v>5.2</v>
      </c>
      <c r="K6510">
        <v>780</v>
      </c>
      <c r="L6510">
        <v>8.75</v>
      </c>
      <c r="M6510">
        <v>0.62724014336917566</v>
      </c>
      <c r="N6510">
        <v>1312.5</v>
      </c>
      <c r="O6510" t="s">
        <v>62</v>
      </c>
      <c r="P6510" t="s">
        <v>63</v>
      </c>
      <c r="Q6510" t="s">
        <v>64</v>
      </c>
      <c r="R6510" t="s">
        <v>40</v>
      </c>
      <c r="S6510" t="s">
        <v>65</v>
      </c>
      <c r="T6510" t="s">
        <v>66</v>
      </c>
      <c r="U6510" t="s">
        <v>1190</v>
      </c>
      <c r="V6510">
        <f>YEAR(sales_order1[[#This Row],[date]])</f>
        <v>2022</v>
      </c>
      <c r="W6510" t="str">
        <f>TEXT(sales_order1[[#This Row],[date]], "Mmm")</f>
        <v>Oct</v>
      </c>
      <c r="X6510">
        <f>VALUE(TEXT(sales_order1[[#This Row],[date]], "D"))</f>
        <v>13</v>
      </c>
      <c r="Y6510">
        <v>41</v>
      </c>
    </row>
    <row r="6511" spans="1:25" x14ac:dyDescent="0.25">
      <c r="A6511" s="1">
        <v>44847</v>
      </c>
      <c r="B6511">
        <v>72108</v>
      </c>
      <c r="C6511" t="s">
        <v>360</v>
      </c>
      <c r="D6511" t="str">
        <f>VLOOKUP(sales_order1[[#This Row],[itemCode]],product_details3!B:C,2,0)</f>
        <v>TNRS100</v>
      </c>
      <c r="E6511" t="s">
        <v>361</v>
      </c>
      <c r="F6511" t="s">
        <v>124</v>
      </c>
      <c r="G6511">
        <v>200</v>
      </c>
      <c r="H6511">
        <v>13.1</v>
      </c>
      <c r="I6511">
        <v>2620</v>
      </c>
      <c r="J6511">
        <v>4.7</v>
      </c>
      <c r="K6511">
        <v>940</v>
      </c>
      <c r="L6511">
        <v>8.4</v>
      </c>
      <c r="M6511">
        <v>0.6412213740458016</v>
      </c>
      <c r="N6511">
        <v>1680</v>
      </c>
      <c r="O6511" t="s">
        <v>897</v>
      </c>
      <c r="P6511" t="s">
        <v>898</v>
      </c>
      <c r="Q6511" t="s">
        <v>132</v>
      </c>
      <c r="R6511" t="s">
        <v>56</v>
      </c>
      <c r="S6511" t="s">
        <v>133</v>
      </c>
      <c r="T6511" t="s">
        <v>275</v>
      </c>
      <c r="U6511" t="s">
        <v>1191</v>
      </c>
      <c r="V6511">
        <f>YEAR(sales_order1[[#This Row],[date]])</f>
        <v>2022</v>
      </c>
      <c r="W6511" t="str">
        <f>TEXT(sales_order1[[#This Row],[date]], "Mmm")</f>
        <v>Oct</v>
      </c>
      <c r="X6511">
        <f>VALUE(TEXT(sales_order1[[#This Row],[date]], "D"))</f>
        <v>13</v>
      </c>
      <c r="Y6511">
        <v>41</v>
      </c>
    </row>
    <row r="6512" spans="1:25" x14ac:dyDescent="0.25">
      <c r="A6512" s="1">
        <v>44847</v>
      </c>
      <c r="B6512">
        <v>72109</v>
      </c>
      <c r="C6512" t="s">
        <v>128</v>
      </c>
      <c r="D6512" t="str">
        <f>VLOOKUP(sales_order1[[#This Row],[itemCode]],product_details3!B:C,2,0)</f>
        <v>SCRT100</v>
      </c>
      <c r="E6512" t="s">
        <v>129</v>
      </c>
      <c r="F6512" t="s">
        <v>61</v>
      </c>
      <c r="G6512">
        <v>350</v>
      </c>
      <c r="H6512">
        <v>28.25</v>
      </c>
      <c r="I6512">
        <v>9887.5</v>
      </c>
      <c r="J6512">
        <v>9</v>
      </c>
      <c r="K6512">
        <v>3150</v>
      </c>
      <c r="L6512">
        <v>19.25</v>
      </c>
      <c r="M6512">
        <v>0.68141592920353977</v>
      </c>
      <c r="N6512">
        <v>6737.5</v>
      </c>
      <c r="O6512" t="s">
        <v>664</v>
      </c>
      <c r="P6512" t="s">
        <v>665</v>
      </c>
      <c r="Q6512" t="s">
        <v>48</v>
      </c>
      <c r="R6512" t="s">
        <v>25</v>
      </c>
      <c r="S6512" t="s">
        <v>286</v>
      </c>
      <c r="T6512" t="s">
        <v>666</v>
      </c>
      <c r="U6512" t="s">
        <v>1191</v>
      </c>
      <c r="V6512">
        <f>YEAR(sales_order1[[#This Row],[date]])</f>
        <v>2022</v>
      </c>
      <c r="W6512" t="str">
        <f>TEXT(sales_order1[[#This Row],[date]], "Mmm")</f>
        <v>Oct</v>
      </c>
      <c r="X6512">
        <f>VALUE(TEXT(sales_order1[[#This Row],[date]], "D"))</f>
        <v>13</v>
      </c>
      <c r="Y6512">
        <v>41</v>
      </c>
    </row>
    <row r="6513" spans="1:25" x14ac:dyDescent="0.25">
      <c r="A6513" s="1">
        <v>44847</v>
      </c>
      <c r="B6513">
        <v>72110</v>
      </c>
      <c r="C6513" t="s">
        <v>51</v>
      </c>
      <c r="D6513" t="str">
        <f>VLOOKUP(sales_order1[[#This Row],[itemCode]],product_details3!B:C,2,0)</f>
        <v>MSTH50</v>
      </c>
      <c r="E6513" t="s">
        <v>52</v>
      </c>
      <c r="F6513" t="s">
        <v>21</v>
      </c>
      <c r="G6513">
        <v>250</v>
      </c>
      <c r="H6513">
        <v>15.75</v>
      </c>
      <c r="I6513">
        <v>3937.5</v>
      </c>
      <c r="J6513">
        <v>4.45</v>
      </c>
      <c r="K6513">
        <v>1112.5</v>
      </c>
      <c r="L6513">
        <v>11.3</v>
      </c>
      <c r="M6513">
        <v>0.71746031746031746</v>
      </c>
      <c r="N6513">
        <v>2825</v>
      </c>
      <c r="O6513" t="s">
        <v>899</v>
      </c>
      <c r="P6513" t="s">
        <v>900</v>
      </c>
      <c r="Q6513" t="s">
        <v>93</v>
      </c>
      <c r="R6513" t="s">
        <v>72</v>
      </c>
      <c r="S6513" t="s">
        <v>260</v>
      </c>
      <c r="T6513" t="s">
        <v>261</v>
      </c>
      <c r="U6513" t="s">
        <v>1190</v>
      </c>
      <c r="V6513">
        <f>YEAR(sales_order1[[#This Row],[date]])</f>
        <v>2022</v>
      </c>
      <c r="W6513" t="str">
        <f>TEXT(sales_order1[[#This Row],[date]], "Mmm")</f>
        <v>Oct</v>
      </c>
      <c r="X6513">
        <f>VALUE(TEXT(sales_order1[[#This Row],[date]], "D"))</f>
        <v>13</v>
      </c>
      <c r="Y6513">
        <v>41</v>
      </c>
    </row>
    <row r="6514" spans="1:25" x14ac:dyDescent="0.25">
      <c r="A6514" s="1">
        <v>44847</v>
      </c>
      <c r="B6514">
        <v>72111</v>
      </c>
      <c r="C6514" t="s">
        <v>128</v>
      </c>
      <c r="D6514" t="str">
        <f>VLOOKUP(sales_order1[[#This Row],[itemCode]],product_details3!B:C,2,0)</f>
        <v>SCRT100</v>
      </c>
      <c r="E6514" t="s">
        <v>129</v>
      </c>
      <c r="F6514" t="s">
        <v>61</v>
      </c>
      <c r="G6514">
        <v>150</v>
      </c>
      <c r="H6514">
        <v>28.25</v>
      </c>
      <c r="I6514">
        <v>4237.5</v>
      </c>
      <c r="J6514">
        <v>9</v>
      </c>
      <c r="K6514">
        <v>1350</v>
      </c>
      <c r="L6514">
        <v>19.25</v>
      </c>
      <c r="M6514">
        <v>0.68141592920353977</v>
      </c>
      <c r="N6514">
        <v>2887.5</v>
      </c>
      <c r="O6514" t="s">
        <v>98</v>
      </c>
      <c r="P6514" t="s">
        <v>99</v>
      </c>
      <c r="Q6514" t="s">
        <v>100</v>
      </c>
      <c r="R6514" t="s">
        <v>40</v>
      </c>
      <c r="S6514" t="s">
        <v>101</v>
      </c>
      <c r="T6514" t="s">
        <v>102</v>
      </c>
      <c r="U6514" t="s">
        <v>1190</v>
      </c>
      <c r="V6514">
        <f>YEAR(sales_order1[[#This Row],[date]])</f>
        <v>2022</v>
      </c>
      <c r="W6514" t="str">
        <f>TEXT(sales_order1[[#This Row],[date]], "Mmm")</f>
        <v>Oct</v>
      </c>
      <c r="X6514">
        <f>VALUE(TEXT(sales_order1[[#This Row],[date]], "D"))</f>
        <v>13</v>
      </c>
      <c r="Y6514">
        <v>41</v>
      </c>
    </row>
    <row r="6515" spans="1:25" x14ac:dyDescent="0.25">
      <c r="A6515" s="1">
        <v>44847</v>
      </c>
      <c r="B6515">
        <v>72112</v>
      </c>
      <c r="C6515" t="s">
        <v>320</v>
      </c>
      <c r="D6515" t="str">
        <f>VLOOKUP(sales_order1[[#This Row],[itemCode]],product_details3!B:C,2,0)</f>
        <v>SCR50+100</v>
      </c>
      <c r="E6515" t="s">
        <v>321</v>
      </c>
      <c r="F6515" t="s">
        <v>61</v>
      </c>
      <c r="G6515">
        <v>400</v>
      </c>
      <c r="H6515">
        <v>26.25</v>
      </c>
      <c r="I6515">
        <v>10500</v>
      </c>
      <c r="J6515">
        <v>7.75</v>
      </c>
      <c r="K6515">
        <v>3100</v>
      </c>
      <c r="L6515">
        <v>18.5</v>
      </c>
      <c r="M6515">
        <v>0.70476190476190481</v>
      </c>
      <c r="N6515">
        <v>7400</v>
      </c>
      <c r="O6515" t="s">
        <v>716</v>
      </c>
      <c r="P6515" t="s">
        <v>717</v>
      </c>
      <c r="Q6515" t="s">
        <v>191</v>
      </c>
      <c r="R6515" t="s">
        <v>56</v>
      </c>
      <c r="S6515" t="s">
        <v>192</v>
      </c>
      <c r="T6515" t="s">
        <v>397</v>
      </c>
      <c r="U6515" t="s">
        <v>1191</v>
      </c>
      <c r="V6515">
        <f>YEAR(sales_order1[[#This Row],[date]])</f>
        <v>2022</v>
      </c>
      <c r="W6515" t="str">
        <f>TEXT(sales_order1[[#This Row],[date]], "Mmm")</f>
        <v>Oct</v>
      </c>
      <c r="X6515">
        <f>VALUE(TEXT(sales_order1[[#This Row],[date]], "D"))</f>
        <v>13</v>
      </c>
      <c r="Y6515">
        <v>41</v>
      </c>
    </row>
    <row r="6516" spans="1:25" x14ac:dyDescent="0.25">
      <c r="A6516" s="1">
        <v>44848</v>
      </c>
      <c r="B6516">
        <v>72113</v>
      </c>
      <c r="C6516" t="s">
        <v>320</v>
      </c>
      <c r="D6516" t="str">
        <f>VLOOKUP(sales_order1[[#This Row],[itemCode]],product_details3!B:C,2,0)</f>
        <v>SCR50+100</v>
      </c>
      <c r="E6516" t="s">
        <v>321</v>
      </c>
      <c r="F6516" t="s">
        <v>61</v>
      </c>
      <c r="G6516">
        <v>150</v>
      </c>
      <c r="H6516">
        <v>26.25</v>
      </c>
      <c r="I6516">
        <v>3937.5</v>
      </c>
      <c r="J6516">
        <v>7.75</v>
      </c>
      <c r="K6516">
        <v>1162.5</v>
      </c>
      <c r="L6516">
        <v>18.5</v>
      </c>
      <c r="M6516">
        <v>0.70476190476190481</v>
      </c>
      <c r="N6516">
        <v>2775</v>
      </c>
      <c r="O6516" t="s">
        <v>525</v>
      </c>
      <c r="P6516" t="s">
        <v>526</v>
      </c>
      <c r="Q6516" t="s">
        <v>111</v>
      </c>
      <c r="R6516" t="s">
        <v>112</v>
      </c>
      <c r="S6516" t="s">
        <v>113</v>
      </c>
      <c r="T6516" t="s">
        <v>527</v>
      </c>
      <c r="U6516" t="s">
        <v>1189</v>
      </c>
      <c r="V6516">
        <f>YEAR(sales_order1[[#This Row],[date]])</f>
        <v>2022</v>
      </c>
      <c r="W6516" t="str">
        <f>TEXT(sales_order1[[#This Row],[date]], "Mmm")</f>
        <v>Oct</v>
      </c>
      <c r="X6516">
        <f>VALUE(TEXT(sales_order1[[#This Row],[date]], "D"))</f>
        <v>14</v>
      </c>
      <c r="Y6516">
        <v>41</v>
      </c>
    </row>
    <row r="6517" spans="1:25" x14ac:dyDescent="0.25">
      <c r="A6517" s="1">
        <v>44848</v>
      </c>
      <c r="B6517">
        <v>72114</v>
      </c>
      <c r="C6517" t="s">
        <v>51</v>
      </c>
      <c r="D6517" t="str">
        <f>VLOOKUP(sales_order1[[#This Row],[itemCode]],product_details3!B:C,2,0)</f>
        <v>MSTH50</v>
      </c>
      <c r="E6517" t="s">
        <v>52</v>
      </c>
      <c r="F6517" t="s">
        <v>21</v>
      </c>
      <c r="G6517">
        <v>200</v>
      </c>
      <c r="H6517">
        <v>15.75</v>
      </c>
      <c r="I6517">
        <v>3150</v>
      </c>
      <c r="J6517">
        <v>4.45</v>
      </c>
      <c r="K6517">
        <v>890</v>
      </c>
      <c r="L6517">
        <v>11.3</v>
      </c>
      <c r="M6517">
        <v>0.71746031746031746</v>
      </c>
      <c r="N6517">
        <v>2260</v>
      </c>
      <c r="O6517" t="s">
        <v>664</v>
      </c>
      <c r="P6517" t="s">
        <v>665</v>
      </c>
      <c r="Q6517" t="s">
        <v>48</v>
      </c>
      <c r="R6517" t="s">
        <v>25</v>
      </c>
      <c r="S6517" t="s">
        <v>286</v>
      </c>
      <c r="T6517" t="s">
        <v>666</v>
      </c>
      <c r="U6517" t="s">
        <v>1191</v>
      </c>
      <c r="V6517">
        <f>YEAR(sales_order1[[#This Row],[date]])</f>
        <v>2022</v>
      </c>
      <c r="W6517" t="str">
        <f>TEXT(sales_order1[[#This Row],[date]], "Mmm")</f>
        <v>Oct</v>
      </c>
      <c r="X6517">
        <f>VALUE(TEXT(sales_order1[[#This Row],[date]], "D"))</f>
        <v>14</v>
      </c>
      <c r="Y6517">
        <v>41</v>
      </c>
    </row>
    <row r="6518" spans="1:25" x14ac:dyDescent="0.25">
      <c r="A6518" s="1">
        <v>44848</v>
      </c>
      <c r="B6518">
        <v>72115</v>
      </c>
      <c r="C6518" t="s">
        <v>28</v>
      </c>
      <c r="D6518" t="str">
        <f>VLOOKUP(sales_order1[[#This Row],[itemCode]],product_details3!B:C,2,0)</f>
        <v>SRMC30</v>
      </c>
      <c r="E6518" t="s">
        <v>29</v>
      </c>
      <c r="F6518" t="s">
        <v>30</v>
      </c>
      <c r="G6518">
        <v>50</v>
      </c>
      <c r="H6518">
        <v>22.6</v>
      </c>
      <c r="I6518">
        <v>1130</v>
      </c>
      <c r="J6518">
        <v>7.6</v>
      </c>
      <c r="K6518">
        <v>380</v>
      </c>
      <c r="L6518">
        <v>15</v>
      </c>
      <c r="M6518">
        <v>0.66371681415929207</v>
      </c>
      <c r="N6518">
        <v>750</v>
      </c>
      <c r="O6518" t="s">
        <v>685</v>
      </c>
      <c r="P6518" t="s">
        <v>686</v>
      </c>
      <c r="Q6518" t="s">
        <v>111</v>
      </c>
      <c r="R6518" t="s">
        <v>112</v>
      </c>
      <c r="S6518" t="s">
        <v>179</v>
      </c>
      <c r="T6518" t="s">
        <v>687</v>
      </c>
      <c r="U6518" t="s">
        <v>1189</v>
      </c>
      <c r="V6518">
        <f>YEAR(sales_order1[[#This Row],[date]])</f>
        <v>2022</v>
      </c>
      <c r="W6518" t="str">
        <f>TEXT(sales_order1[[#This Row],[date]], "Mmm")</f>
        <v>Oct</v>
      </c>
      <c r="X6518">
        <f>VALUE(TEXT(sales_order1[[#This Row],[date]], "D"))</f>
        <v>14</v>
      </c>
      <c r="Y6518">
        <v>41</v>
      </c>
    </row>
    <row r="6519" spans="1:25" x14ac:dyDescent="0.25">
      <c r="A6519" s="1">
        <v>44848</v>
      </c>
      <c r="B6519">
        <v>72116</v>
      </c>
      <c r="C6519" t="s">
        <v>19</v>
      </c>
      <c r="D6519" t="str">
        <f>VLOOKUP(sales_order1[[#This Row],[itemCode]],product_details3!B:C,2,0)</f>
        <v>MSTH100</v>
      </c>
      <c r="E6519" t="s">
        <v>20</v>
      </c>
      <c r="F6519" t="s">
        <v>21</v>
      </c>
      <c r="G6519">
        <v>150</v>
      </c>
      <c r="H6519">
        <v>26.25</v>
      </c>
      <c r="I6519">
        <v>3937.5</v>
      </c>
      <c r="J6519">
        <v>7.75</v>
      </c>
      <c r="K6519">
        <v>1162.5</v>
      </c>
      <c r="L6519">
        <v>18.5</v>
      </c>
      <c r="M6519">
        <v>0.70476190476190481</v>
      </c>
      <c r="N6519">
        <v>2775</v>
      </c>
      <c r="O6519" t="s">
        <v>828</v>
      </c>
      <c r="P6519" t="s">
        <v>829</v>
      </c>
      <c r="Q6519" t="s">
        <v>378</v>
      </c>
      <c r="R6519" t="s">
        <v>72</v>
      </c>
      <c r="S6519" t="s">
        <v>662</v>
      </c>
      <c r="T6519" t="s">
        <v>663</v>
      </c>
      <c r="U6519" t="s">
        <v>1188</v>
      </c>
      <c r="V6519">
        <f>YEAR(sales_order1[[#This Row],[date]])</f>
        <v>2022</v>
      </c>
      <c r="W6519" t="str">
        <f>TEXT(sales_order1[[#This Row],[date]], "Mmm")</f>
        <v>Oct</v>
      </c>
      <c r="X6519">
        <f>VALUE(TEXT(sales_order1[[#This Row],[date]], "D"))</f>
        <v>14</v>
      </c>
      <c r="Y6519">
        <v>41</v>
      </c>
    </row>
    <row r="6520" spans="1:25" x14ac:dyDescent="0.25">
      <c r="A6520" s="1">
        <v>44848</v>
      </c>
      <c r="B6520">
        <v>72117</v>
      </c>
      <c r="C6520" t="s">
        <v>19</v>
      </c>
      <c r="D6520" t="str">
        <f>VLOOKUP(sales_order1[[#This Row],[itemCode]],product_details3!B:C,2,0)</f>
        <v>MSTH100</v>
      </c>
      <c r="E6520" t="s">
        <v>20</v>
      </c>
      <c r="F6520" t="s">
        <v>21</v>
      </c>
      <c r="G6520">
        <v>250</v>
      </c>
      <c r="H6520">
        <v>26.25</v>
      </c>
      <c r="I6520">
        <v>6562.5</v>
      </c>
      <c r="J6520">
        <v>7.75</v>
      </c>
      <c r="K6520">
        <v>1937.5</v>
      </c>
      <c r="L6520">
        <v>18.5</v>
      </c>
      <c r="M6520">
        <v>0.70476190476190481</v>
      </c>
      <c r="N6520">
        <v>4625</v>
      </c>
      <c r="O6520" t="s">
        <v>62</v>
      </c>
      <c r="P6520" t="s">
        <v>63</v>
      </c>
      <c r="Q6520" t="s">
        <v>64</v>
      </c>
      <c r="R6520" t="s">
        <v>40</v>
      </c>
      <c r="S6520" t="s">
        <v>65</v>
      </c>
      <c r="T6520" t="s">
        <v>66</v>
      </c>
      <c r="U6520" t="s">
        <v>1190</v>
      </c>
      <c r="V6520">
        <f>YEAR(sales_order1[[#This Row],[date]])</f>
        <v>2022</v>
      </c>
      <c r="W6520" t="str">
        <f>TEXT(sales_order1[[#This Row],[date]], "Mmm")</f>
        <v>Oct</v>
      </c>
      <c r="X6520">
        <f>VALUE(TEXT(sales_order1[[#This Row],[date]], "D"))</f>
        <v>14</v>
      </c>
      <c r="Y6520">
        <v>41</v>
      </c>
    </row>
    <row r="6521" spans="1:25" x14ac:dyDescent="0.25">
      <c r="A6521" s="1">
        <v>44848</v>
      </c>
      <c r="B6521">
        <v>72118</v>
      </c>
      <c r="C6521" t="s">
        <v>335</v>
      </c>
      <c r="D6521" t="str">
        <f>VLOOKUP(sales_order1[[#This Row],[itemCode]],product_details3!B:C,2,0)</f>
        <v>CLNF50</v>
      </c>
      <c r="E6521" t="s">
        <v>336</v>
      </c>
      <c r="F6521" t="s">
        <v>45</v>
      </c>
      <c r="G6521">
        <v>150</v>
      </c>
      <c r="H6521">
        <v>7.3</v>
      </c>
      <c r="I6521">
        <v>1095</v>
      </c>
      <c r="J6521">
        <v>2.8</v>
      </c>
      <c r="K6521">
        <v>420</v>
      </c>
      <c r="L6521">
        <v>4.5</v>
      </c>
      <c r="M6521">
        <v>0.61643835616438358</v>
      </c>
      <c r="N6521">
        <v>675</v>
      </c>
      <c r="O6521" t="s">
        <v>354</v>
      </c>
      <c r="P6521" t="s">
        <v>355</v>
      </c>
      <c r="Q6521" t="s">
        <v>119</v>
      </c>
      <c r="R6521" t="s">
        <v>40</v>
      </c>
      <c r="S6521" t="s">
        <v>356</v>
      </c>
      <c r="T6521" t="s">
        <v>357</v>
      </c>
      <c r="U6521" t="s">
        <v>1190</v>
      </c>
      <c r="V6521">
        <f>YEAR(sales_order1[[#This Row],[date]])</f>
        <v>2022</v>
      </c>
      <c r="W6521" t="str">
        <f>TEXT(sales_order1[[#This Row],[date]], "Mmm")</f>
        <v>Oct</v>
      </c>
      <c r="X6521">
        <f>VALUE(TEXT(sales_order1[[#This Row],[date]], "D"))</f>
        <v>14</v>
      </c>
      <c r="Y6521">
        <v>41</v>
      </c>
    </row>
    <row r="6522" spans="1:25" x14ac:dyDescent="0.25">
      <c r="A6522" s="1">
        <v>44848</v>
      </c>
      <c r="B6522">
        <v>72119</v>
      </c>
      <c r="C6522" t="s">
        <v>194</v>
      </c>
      <c r="D6522" t="str">
        <f>VLOOKUP(sales_order1[[#This Row],[itemCode]],product_details3!B:C,2,0)</f>
        <v>CLNG150</v>
      </c>
      <c r="E6522" t="s">
        <v>195</v>
      </c>
      <c r="F6522" t="s">
        <v>45</v>
      </c>
      <c r="G6522">
        <v>150</v>
      </c>
      <c r="H6522">
        <v>12.75</v>
      </c>
      <c r="I6522">
        <v>1912.5</v>
      </c>
      <c r="J6522">
        <v>4.45</v>
      </c>
      <c r="K6522">
        <v>667.5</v>
      </c>
      <c r="L6522">
        <v>8.3000000000000007</v>
      </c>
      <c r="M6522">
        <v>0.65098039215686276</v>
      </c>
      <c r="N6522">
        <v>1245</v>
      </c>
      <c r="O6522" t="s">
        <v>302</v>
      </c>
      <c r="P6522" t="s">
        <v>303</v>
      </c>
      <c r="Q6522" t="s">
        <v>107</v>
      </c>
      <c r="R6522" t="s">
        <v>40</v>
      </c>
      <c r="S6522" t="s">
        <v>101</v>
      </c>
      <c r="T6522" t="s">
        <v>304</v>
      </c>
      <c r="U6522" t="s">
        <v>1190</v>
      </c>
      <c r="V6522">
        <f>YEAR(sales_order1[[#This Row],[date]])</f>
        <v>2022</v>
      </c>
      <c r="W6522" t="str">
        <f>TEXT(sales_order1[[#This Row],[date]], "Mmm")</f>
        <v>Oct</v>
      </c>
      <c r="X6522">
        <f>VALUE(TEXT(sales_order1[[#This Row],[date]], "D"))</f>
        <v>14</v>
      </c>
      <c r="Y6522">
        <v>41</v>
      </c>
    </row>
    <row r="6523" spans="1:25" x14ac:dyDescent="0.25">
      <c r="A6523" s="1">
        <v>44848</v>
      </c>
      <c r="B6523">
        <v>72120</v>
      </c>
      <c r="C6523" t="s">
        <v>320</v>
      </c>
      <c r="D6523" t="str">
        <f>VLOOKUP(sales_order1[[#This Row],[itemCode]],product_details3!B:C,2,0)</f>
        <v>SCR50+100</v>
      </c>
      <c r="E6523" t="s">
        <v>321</v>
      </c>
      <c r="F6523" t="s">
        <v>61</v>
      </c>
      <c r="G6523">
        <v>50</v>
      </c>
      <c r="H6523">
        <v>26.25</v>
      </c>
      <c r="I6523">
        <v>1312.5</v>
      </c>
      <c r="J6523">
        <v>7.75</v>
      </c>
      <c r="K6523">
        <v>387.5</v>
      </c>
      <c r="L6523">
        <v>18.5</v>
      </c>
      <c r="M6523">
        <v>0.70476190476190481</v>
      </c>
      <c r="N6523">
        <v>925</v>
      </c>
      <c r="O6523" t="s">
        <v>832</v>
      </c>
      <c r="P6523" t="s">
        <v>833</v>
      </c>
      <c r="Q6523" t="s">
        <v>201</v>
      </c>
      <c r="R6523" t="s">
        <v>25</v>
      </c>
      <c r="S6523" t="s">
        <v>372</v>
      </c>
      <c r="T6523" t="s">
        <v>834</v>
      </c>
      <c r="U6523" t="s">
        <v>1191</v>
      </c>
      <c r="V6523">
        <f>YEAR(sales_order1[[#This Row],[date]])</f>
        <v>2022</v>
      </c>
      <c r="W6523" t="str">
        <f>TEXT(sales_order1[[#This Row],[date]], "Mmm")</f>
        <v>Oct</v>
      </c>
      <c r="X6523">
        <f>VALUE(TEXT(sales_order1[[#This Row],[date]], "D"))</f>
        <v>14</v>
      </c>
      <c r="Y6523">
        <v>41</v>
      </c>
    </row>
    <row r="6524" spans="1:25" x14ac:dyDescent="0.25">
      <c r="A6524" s="1">
        <v>44848</v>
      </c>
      <c r="B6524">
        <v>72121</v>
      </c>
      <c r="C6524" t="s">
        <v>209</v>
      </c>
      <c r="D6524" t="str">
        <f>VLOOKUP(sales_order1[[#This Row],[itemCode]],product_details3!B:C,2,0)</f>
        <v>CLNG50</v>
      </c>
      <c r="E6524" t="s">
        <v>210</v>
      </c>
      <c r="F6524" t="s">
        <v>45</v>
      </c>
      <c r="G6524">
        <v>50</v>
      </c>
      <c r="H6524">
        <v>6.5</v>
      </c>
      <c r="I6524">
        <v>325</v>
      </c>
      <c r="J6524">
        <v>2.2999999999999998</v>
      </c>
      <c r="K6524">
        <v>115</v>
      </c>
      <c r="L6524">
        <v>4.2</v>
      </c>
      <c r="M6524">
        <v>0.64615384615384619</v>
      </c>
      <c r="N6524">
        <v>210</v>
      </c>
      <c r="O6524" t="s">
        <v>427</v>
      </c>
      <c r="P6524" t="s">
        <v>428</v>
      </c>
      <c r="Q6524" t="s">
        <v>239</v>
      </c>
      <c r="R6524" t="s">
        <v>112</v>
      </c>
      <c r="S6524" t="s">
        <v>240</v>
      </c>
      <c r="T6524" t="s">
        <v>429</v>
      </c>
      <c r="U6524" t="s">
        <v>1189</v>
      </c>
      <c r="V6524">
        <f>YEAR(sales_order1[[#This Row],[date]])</f>
        <v>2022</v>
      </c>
      <c r="W6524" t="str">
        <f>TEXT(sales_order1[[#This Row],[date]], "Mmm")</f>
        <v>Oct</v>
      </c>
      <c r="X6524">
        <f>VALUE(TEXT(sales_order1[[#This Row],[date]], "D"))</f>
        <v>14</v>
      </c>
      <c r="Y6524">
        <v>41</v>
      </c>
    </row>
    <row r="6525" spans="1:25" x14ac:dyDescent="0.25">
      <c r="A6525" s="1">
        <v>44848</v>
      </c>
      <c r="B6525">
        <v>72122</v>
      </c>
      <c r="C6525" t="s">
        <v>279</v>
      </c>
      <c r="D6525" t="str">
        <f>VLOOKUP(sales_order1[[#This Row],[itemCode]],product_details3!B:C,2,0)</f>
        <v>SRMC15</v>
      </c>
      <c r="E6525" t="s">
        <v>280</v>
      </c>
      <c r="F6525" t="s">
        <v>30</v>
      </c>
      <c r="G6525">
        <v>250</v>
      </c>
      <c r="H6525">
        <v>16.95</v>
      </c>
      <c r="I6525">
        <v>4237.5</v>
      </c>
      <c r="J6525">
        <v>6.2</v>
      </c>
      <c r="K6525">
        <v>1550</v>
      </c>
      <c r="L6525">
        <v>10.75</v>
      </c>
      <c r="M6525">
        <v>0.63421828908554578</v>
      </c>
      <c r="N6525">
        <v>2687.5</v>
      </c>
      <c r="O6525" t="s">
        <v>543</v>
      </c>
      <c r="P6525" t="s">
        <v>544</v>
      </c>
      <c r="Q6525" t="s">
        <v>378</v>
      </c>
      <c r="R6525" t="s">
        <v>72</v>
      </c>
      <c r="S6525" t="s">
        <v>545</v>
      </c>
      <c r="T6525" t="s">
        <v>546</v>
      </c>
      <c r="U6525" t="s">
        <v>1188</v>
      </c>
      <c r="V6525">
        <f>YEAR(sales_order1[[#This Row],[date]])</f>
        <v>2022</v>
      </c>
      <c r="W6525" t="str">
        <f>TEXT(sales_order1[[#This Row],[date]], "Mmm")</f>
        <v>Oct</v>
      </c>
      <c r="X6525">
        <f>VALUE(TEXT(sales_order1[[#This Row],[date]], "D"))</f>
        <v>14</v>
      </c>
      <c r="Y6525">
        <v>41</v>
      </c>
    </row>
    <row r="6526" spans="1:25" x14ac:dyDescent="0.25">
      <c r="A6526" s="1">
        <v>44848</v>
      </c>
      <c r="B6526">
        <v>72123</v>
      </c>
      <c r="C6526" t="s">
        <v>135</v>
      </c>
      <c r="D6526" t="str">
        <f>VLOOKUP(sales_order1[[#This Row],[itemCode]],product_details3!B:C,2,0)</f>
        <v>MSKSH</v>
      </c>
      <c r="E6526" t="s">
        <v>136</v>
      </c>
      <c r="F6526" t="s">
        <v>137</v>
      </c>
      <c r="G6526">
        <v>100</v>
      </c>
      <c r="H6526">
        <v>18.75</v>
      </c>
      <c r="I6526">
        <v>1875</v>
      </c>
      <c r="J6526">
        <v>7.45</v>
      </c>
      <c r="K6526">
        <v>745</v>
      </c>
      <c r="L6526">
        <v>11.3</v>
      </c>
      <c r="M6526">
        <v>0.60266666666666668</v>
      </c>
      <c r="N6526">
        <v>1130</v>
      </c>
      <c r="O6526" t="s">
        <v>299</v>
      </c>
      <c r="P6526" t="s">
        <v>300</v>
      </c>
      <c r="Q6526" t="s">
        <v>100</v>
      </c>
      <c r="R6526" t="s">
        <v>40</v>
      </c>
      <c r="S6526" t="s">
        <v>101</v>
      </c>
      <c r="T6526" t="s">
        <v>301</v>
      </c>
      <c r="U6526" t="s">
        <v>1190</v>
      </c>
      <c r="V6526">
        <f>YEAR(sales_order1[[#This Row],[date]])</f>
        <v>2022</v>
      </c>
      <c r="W6526" t="str">
        <f>TEXT(sales_order1[[#This Row],[date]], "Mmm")</f>
        <v>Oct</v>
      </c>
      <c r="X6526">
        <f>VALUE(TEXT(sales_order1[[#This Row],[date]], "D"))</f>
        <v>14</v>
      </c>
      <c r="Y6526">
        <v>41</v>
      </c>
    </row>
    <row r="6527" spans="1:25" x14ac:dyDescent="0.25">
      <c r="A6527" s="1">
        <v>44848</v>
      </c>
      <c r="B6527">
        <v>72124</v>
      </c>
      <c r="C6527" t="s">
        <v>256</v>
      </c>
      <c r="D6527" t="str">
        <f>VLOOKUP(sales_order1[[#This Row],[itemCode]],product_details3!B:C,2,0)</f>
        <v>MSKC50</v>
      </c>
      <c r="E6527" t="s">
        <v>257</v>
      </c>
      <c r="F6527" t="s">
        <v>137</v>
      </c>
      <c r="G6527">
        <v>250</v>
      </c>
      <c r="H6527">
        <v>11.95</v>
      </c>
      <c r="I6527">
        <v>2987.5</v>
      </c>
      <c r="J6527">
        <v>5.2</v>
      </c>
      <c r="K6527">
        <v>1300</v>
      </c>
      <c r="L6527">
        <v>6.75</v>
      </c>
      <c r="M6527">
        <v>0.56485355648535562</v>
      </c>
      <c r="N6527">
        <v>1687.5</v>
      </c>
      <c r="O6527" t="s">
        <v>654</v>
      </c>
      <c r="P6527" t="s">
        <v>655</v>
      </c>
      <c r="Q6527" t="s">
        <v>100</v>
      </c>
      <c r="R6527" t="s">
        <v>40</v>
      </c>
      <c r="S6527" t="s">
        <v>101</v>
      </c>
      <c r="T6527" t="s">
        <v>656</v>
      </c>
      <c r="U6527" t="s">
        <v>1190</v>
      </c>
      <c r="V6527">
        <f>YEAR(sales_order1[[#This Row],[date]])</f>
        <v>2022</v>
      </c>
      <c r="W6527" t="str">
        <f>TEXT(sales_order1[[#This Row],[date]], "Mmm")</f>
        <v>Oct</v>
      </c>
      <c r="X6527">
        <f>VALUE(TEXT(sales_order1[[#This Row],[date]], "D"))</f>
        <v>14</v>
      </c>
      <c r="Y6527">
        <v>41</v>
      </c>
    </row>
    <row r="6528" spans="1:25" x14ac:dyDescent="0.25">
      <c r="A6528" s="1">
        <v>44851</v>
      </c>
      <c r="B6528">
        <v>72125</v>
      </c>
      <c r="C6528" t="s">
        <v>19</v>
      </c>
      <c r="D6528" t="str">
        <f>VLOOKUP(sales_order1[[#This Row],[itemCode]],product_details3!B:C,2,0)</f>
        <v>MSTH100</v>
      </c>
      <c r="E6528" t="s">
        <v>20</v>
      </c>
      <c r="F6528" t="s">
        <v>21</v>
      </c>
      <c r="G6528">
        <v>50</v>
      </c>
      <c r="H6528">
        <v>26.25</v>
      </c>
      <c r="I6528">
        <v>1312.5</v>
      </c>
      <c r="J6528">
        <v>7.75</v>
      </c>
      <c r="K6528">
        <v>387.5</v>
      </c>
      <c r="L6528">
        <v>18.5</v>
      </c>
      <c r="M6528">
        <v>0.70476190476190481</v>
      </c>
      <c r="N6528">
        <v>925</v>
      </c>
      <c r="O6528" t="s">
        <v>561</v>
      </c>
      <c r="P6528" t="s">
        <v>562</v>
      </c>
      <c r="Q6528" t="s">
        <v>378</v>
      </c>
      <c r="R6528" t="s">
        <v>72</v>
      </c>
      <c r="S6528" t="s">
        <v>563</v>
      </c>
      <c r="T6528" t="s">
        <v>58</v>
      </c>
      <c r="U6528" t="s">
        <v>1188</v>
      </c>
      <c r="V6528">
        <f>YEAR(sales_order1[[#This Row],[date]])</f>
        <v>2022</v>
      </c>
      <c r="W6528" t="str">
        <f>TEXT(sales_order1[[#This Row],[date]], "Mmm")</f>
        <v>Oct</v>
      </c>
      <c r="X6528">
        <f>VALUE(TEXT(sales_order1[[#This Row],[date]], "D"))</f>
        <v>17</v>
      </c>
      <c r="Y6528">
        <v>42</v>
      </c>
    </row>
    <row r="6529" spans="1:25" x14ac:dyDescent="0.25">
      <c r="A6529" s="1">
        <v>44851</v>
      </c>
      <c r="B6529">
        <v>72126</v>
      </c>
      <c r="C6529" t="s">
        <v>329</v>
      </c>
      <c r="D6529" t="str">
        <f>VLOOKUP(sales_order1[[#This Row],[itemCode]],product_details3!B:C,2,0)</f>
        <v>TNRS150</v>
      </c>
      <c r="E6529" t="s">
        <v>330</v>
      </c>
      <c r="F6529" t="s">
        <v>124</v>
      </c>
      <c r="G6529">
        <v>50</v>
      </c>
      <c r="H6529">
        <v>19.649999999999999</v>
      </c>
      <c r="I6529">
        <v>982.5</v>
      </c>
      <c r="J6529">
        <v>6.55</v>
      </c>
      <c r="K6529">
        <v>327.5</v>
      </c>
      <c r="L6529">
        <v>13.1</v>
      </c>
      <c r="M6529">
        <v>0.66666666666666663</v>
      </c>
      <c r="N6529">
        <v>655</v>
      </c>
      <c r="O6529" t="s">
        <v>858</v>
      </c>
      <c r="P6529" t="s">
        <v>859</v>
      </c>
      <c r="Q6529" t="s">
        <v>154</v>
      </c>
      <c r="R6529" t="s">
        <v>56</v>
      </c>
      <c r="S6529" t="s">
        <v>133</v>
      </c>
      <c r="T6529" t="s">
        <v>155</v>
      </c>
      <c r="U6529" t="s">
        <v>1191</v>
      </c>
      <c r="V6529">
        <f>YEAR(sales_order1[[#This Row],[date]])</f>
        <v>2022</v>
      </c>
      <c r="W6529" t="str">
        <f>TEXT(sales_order1[[#This Row],[date]], "Mmm")</f>
        <v>Oct</v>
      </c>
      <c r="X6529">
        <f>VALUE(TEXT(sales_order1[[#This Row],[date]], "D"))</f>
        <v>17</v>
      </c>
      <c r="Y6529">
        <v>42</v>
      </c>
    </row>
    <row r="6530" spans="1:25" x14ac:dyDescent="0.25">
      <c r="A6530" s="1">
        <v>44851</v>
      </c>
      <c r="B6530">
        <v>72127</v>
      </c>
      <c r="C6530" t="s">
        <v>103</v>
      </c>
      <c r="D6530" t="str">
        <f>VLOOKUP(sales_order1[[#This Row],[itemCode]],product_details3!B:C,2,0)</f>
        <v>SCRT50</v>
      </c>
      <c r="E6530" t="s">
        <v>104</v>
      </c>
      <c r="F6530" t="s">
        <v>61</v>
      </c>
      <c r="G6530">
        <v>350</v>
      </c>
      <c r="H6530">
        <v>16.95</v>
      </c>
      <c r="I6530">
        <v>5932.5</v>
      </c>
      <c r="J6530">
        <v>5.2</v>
      </c>
      <c r="K6530">
        <v>1820</v>
      </c>
      <c r="L6530">
        <v>11.75</v>
      </c>
      <c r="M6530">
        <v>0.69321533923303835</v>
      </c>
      <c r="N6530">
        <v>4112.5</v>
      </c>
      <c r="O6530" t="s">
        <v>423</v>
      </c>
      <c r="P6530" t="s">
        <v>424</v>
      </c>
      <c r="Q6530" t="s">
        <v>77</v>
      </c>
      <c r="R6530" t="s">
        <v>72</v>
      </c>
      <c r="S6530" t="s">
        <v>425</v>
      </c>
      <c r="T6530" t="s">
        <v>426</v>
      </c>
      <c r="U6530" t="s">
        <v>1190</v>
      </c>
      <c r="V6530">
        <f>YEAR(sales_order1[[#This Row],[date]])</f>
        <v>2022</v>
      </c>
      <c r="W6530" t="str">
        <f>TEXT(sales_order1[[#This Row],[date]], "Mmm")</f>
        <v>Oct</v>
      </c>
      <c r="X6530">
        <f>VALUE(TEXT(sales_order1[[#This Row],[date]], "D"))</f>
        <v>17</v>
      </c>
      <c r="Y6530">
        <v>42</v>
      </c>
    </row>
    <row r="6531" spans="1:25" x14ac:dyDescent="0.25">
      <c r="A6531" s="1">
        <v>44851</v>
      </c>
      <c r="B6531">
        <v>72128</v>
      </c>
      <c r="C6531" t="s">
        <v>204</v>
      </c>
      <c r="D6531" t="str">
        <f>VLOOKUP(sales_order1[[#This Row],[itemCode]],product_details3!B:C,2,0)</f>
        <v>MKRM150</v>
      </c>
      <c r="E6531" t="s">
        <v>205</v>
      </c>
      <c r="F6531" t="s">
        <v>151</v>
      </c>
      <c r="G6531">
        <v>100</v>
      </c>
      <c r="H6531">
        <v>10.75</v>
      </c>
      <c r="I6531">
        <v>1075</v>
      </c>
      <c r="J6531">
        <v>4.45</v>
      </c>
      <c r="K6531">
        <v>445</v>
      </c>
      <c r="L6531">
        <v>6.3</v>
      </c>
      <c r="M6531">
        <v>0.586046511627907</v>
      </c>
      <c r="N6531">
        <v>630</v>
      </c>
      <c r="O6531" t="s">
        <v>53</v>
      </c>
      <c r="P6531" t="s">
        <v>54</v>
      </c>
      <c r="Q6531" t="s">
        <v>55</v>
      </c>
      <c r="R6531" t="s">
        <v>56</v>
      </c>
      <c r="S6531" t="s">
        <v>57</v>
      </c>
      <c r="T6531" t="s">
        <v>58</v>
      </c>
      <c r="U6531" t="s">
        <v>1191</v>
      </c>
      <c r="V6531">
        <f>YEAR(sales_order1[[#This Row],[date]])</f>
        <v>2022</v>
      </c>
      <c r="W6531" t="str">
        <f>TEXT(sales_order1[[#This Row],[date]], "Mmm")</f>
        <v>Oct</v>
      </c>
      <c r="X6531">
        <f>VALUE(TEXT(sales_order1[[#This Row],[date]], "D"))</f>
        <v>17</v>
      </c>
      <c r="Y6531">
        <v>42</v>
      </c>
    </row>
    <row r="6532" spans="1:25" x14ac:dyDescent="0.25">
      <c r="A6532" s="1">
        <v>44851</v>
      </c>
      <c r="B6532">
        <v>72129</v>
      </c>
      <c r="C6532" t="s">
        <v>307</v>
      </c>
      <c r="D6532" t="str">
        <f>VLOOKUP(sales_order1[[#This Row],[itemCode]],product_details3!B:C,2,0)</f>
        <v>TNRH150</v>
      </c>
      <c r="E6532" t="s">
        <v>308</v>
      </c>
      <c r="F6532" t="s">
        <v>124</v>
      </c>
      <c r="G6532">
        <v>50</v>
      </c>
      <c r="H6532">
        <v>15.75</v>
      </c>
      <c r="I6532">
        <v>787.5</v>
      </c>
      <c r="J6532">
        <v>4.45</v>
      </c>
      <c r="K6532">
        <v>222.5</v>
      </c>
      <c r="L6532">
        <v>11.3</v>
      </c>
      <c r="M6532">
        <v>0.71746031746031746</v>
      </c>
      <c r="N6532">
        <v>565</v>
      </c>
      <c r="O6532" t="s">
        <v>627</v>
      </c>
      <c r="P6532" t="s">
        <v>628</v>
      </c>
      <c r="Q6532" t="s">
        <v>264</v>
      </c>
      <c r="R6532" t="s">
        <v>56</v>
      </c>
      <c r="S6532" t="s">
        <v>133</v>
      </c>
      <c r="T6532" t="s">
        <v>629</v>
      </c>
      <c r="U6532" t="s">
        <v>1191</v>
      </c>
      <c r="V6532">
        <f>YEAR(sales_order1[[#This Row],[date]])</f>
        <v>2022</v>
      </c>
      <c r="W6532" t="str">
        <f>TEXT(sales_order1[[#This Row],[date]], "Mmm")</f>
        <v>Oct</v>
      </c>
      <c r="X6532">
        <f>VALUE(TEXT(sales_order1[[#This Row],[date]], "D"))</f>
        <v>17</v>
      </c>
      <c r="Y6532">
        <v>42</v>
      </c>
    </row>
    <row r="6533" spans="1:25" x14ac:dyDescent="0.25">
      <c r="A6533" s="1">
        <v>44851</v>
      </c>
      <c r="B6533">
        <v>72130</v>
      </c>
      <c r="C6533" t="s">
        <v>279</v>
      </c>
      <c r="D6533" t="str">
        <f>VLOOKUP(sales_order1[[#This Row],[itemCode]],product_details3!B:C,2,0)</f>
        <v>SRMC15</v>
      </c>
      <c r="E6533" t="s">
        <v>280</v>
      </c>
      <c r="F6533" t="s">
        <v>30</v>
      </c>
      <c r="G6533">
        <v>200</v>
      </c>
      <c r="H6533">
        <v>16.95</v>
      </c>
      <c r="I6533">
        <v>3390</v>
      </c>
      <c r="J6533">
        <v>6.2</v>
      </c>
      <c r="K6533">
        <v>1240</v>
      </c>
      <c r="L6533">
        <v>10.75</v>
      </c>
      <c r="M6533">
        <v>0.63421828908554578</v>
      </c>
      <c r="N6533">
        <v>2150</v>
      </c>
      <c r="O6533" t="s">
        <v>767</v>
      </c>
      <c r="P6533" t="s">
        <v>768</v>
      </c>
      <c r="Q6533" t="s">
        <v>201</v>
      </c>
      <c r="R6533" t="s">
        <v>25</v>
      </c>
      <c r="S6533" t="s">
        <v>372</v>
      </c>
      <c r="T6533" t="s">
        <v>513</v>
      </c>
      <c r="U6533" t="s">
        <v>1191</v>
      </c>
      <c r="V6533">
        <f>YEAR(sales_order1[[#This Row],[date]])</f>
        <v>2022</v>
      </c>
      <c r="W6533" t="str">
        <f>TEXT(sales_order1[[#This Row],[date]], "Mmm")</f>
        <v>Oct</v>
      </c>
      <c r="X6533">
        <f>VALUE(TEXT(sales_order1[[#This Row],[date]], "D"))</f>
        <v>17</v>
      </c>
      <c r="Y6533">
        <v>42</v>
      </c>
    </row>
    <row r="6534" spans="1:25" x14ac:dyDescent="0.25">
      <c r="A6534" s="1">
        <v>44851</v>
      </c>
      <c r="B6534">
        <v>72131</v>
      </c>
      <c r="C6534" t="s">
        <v>135</v>
      </c>
      <c r="D6534" t="str">
        <f>VLOOKUP(sales_order1[[#This Row],[itemCode]],product_details3!B:C,2,0)</f>
        <v>MSKSH</v>
      </c>
      <c r="E6534" t="s">
        <v>136</v>
      </c>
      <c r="F6534" t="s">
        <v>137</v>
      </c>
      <c r="G6534">
        <v>300</v>
      </c>
      <c r="H6534">
        <v>18.75</v>
      </c>
      <c r="I6534">
        <v>5625</v>
      </c>
      <c r="J6534">
        <v>7.45</v>
      </c>
      <c r="K6534">
        <v>2235</v>
      </c>
      <c r="L6534">
        <v>11.3</v>
      </c>
      <c r="M6534">
        <v>0.60266666666666668</v>
      </c>
      <c r="N6534">
        <v>3390</v>
      </c>
      <c r="O6534" t="s">
        <v>734</v>
      </c>
      <c r="P6534" t="s">
        <v>735</v>
      </c>
      <c r="Q6534" t="s">
        <v>48</v>
      </c>
      <c r="R6534" t="s">
        <v>25</v>
      </c>
      <c r="S6534" t="s">
        <v>286</v>
      </c>
      <c r="T6534" t="s">
        <v>666</v>
      </c>
      <c r="U6534" t="s">
        <v>1191</v>
      </c>
      <c r="V6534">
        <f>YEAR(sales_order1[[#This Row],[date]])</f>
        <v>2022</v>
      </c>
      <c r="W6534" t="str">
        <f>TEXT(sales_order1[[#This Row],[date]], "Mmm")</f>
        <v>Oct</v>
      </c>
      <c r="X6534">
        <f>VALUE(TEXT(sales_order1[[#This Row],[date]], "D"))</f>
        <v>17</v>
      </c>
      <c r="Y6534">
        <v>42</v>
      </c>
    </row>
    <row r="6535" spans="1:25" x14ac:dyDescent="0.25">
      <c r="A6535" s="1">
        <v>44851</v>
      </c>
      <c r="B6535">
        <v>72132</v>
      </c>
      <c r="C6535" t="s">
        <v>28</v>
      </c>
      <c r="D6535" t="str">
        <f>VLOOKUP(sales_order1[[#This Row],[itemCode]],product_details3!B:C,2,0)</f>
        <v>SRMC30</v>
      </c>
      <c r="E6535" t="s">
        <v>29</v>
      </c>
      <c r="F6535" t="s">
        <v>30</v>
      </c>
      <c r="G6535">
        <v>200</v>
      </c>
      <c r="H6535">
        <v>22.6</v>
      </c>
      <c r="I6535">
        <v>4520</v>
      </c>
      <c r="J6535">
        <v>7.6</v>
      </c>
      <c r="K6535">
        <v>1520</v>
      </c>
      <c r="L6535">
        <v>15</v>
      </c>
      <c r="M6535">
        <v>0.66371681415929207</v>
      </c>
      <c r="N6535">
        <v>3000</v>
      </c>
      <c r="O6535" t="s">
        <v>516</v>
      </c>
      <c r="P6535" t="s">
        <v>517</v>
      </c>
      <c r="Q6535" t="s">
        <v>191</v>
      </c>
      <c r="R6535" t="s">
        <v>56</v>
      </c>
      <c r="S6535" t="s">
        <v>192</v>
      </c>
      <c r="T6535" t="s">
        <v>518</v>
      </c>
      <c r="U6535" t="s">
        <v>1191</v>
      </c>
      <c r="V6535">
        <f>YEAR(sales_order1[[#This Row],[date]])</f>
        <v>2022</v>
      </c>
      <c r="W6535" t="str">
        <f>TEXT(sales_order1[[#This Row],[date]], "Mmm")</f>
        <v>Oct</v>
      </c>
      <c r="X6535">
        <f>VALUE(TEXT(sales_order1[[#This Row],[date]], "D"))</f>
        <v>17</v>
      </c>
      <c r="Y6535">
        <v>42</v>
      </c>
    </row>
    <row r="6536" spans="1:25" x14ac:dyDescent="0.25">
      <c r="A6536" s="1">
        <v>44851</v>
      </c>
      <c r="B6536">
        <v>72133</v>
      </c>
      <c r="C6536" t="s">
        <v>307</v>
      </c>
      <c r="D6536" t="str">
        <f>VLOOKUP(sales_order1[[#This Row],[itemCode]],product_details3!B:C,2,0)</f>
        <v>TNRH150</v>
      </c>
      <c r="E6536" t="s">
        <v>308</v>
      </c>
      <c r="F6536" t="s">
        <v>124</v>
      </c>
      <c r="G6536">
        <v>250</v>
      </c>
      <c r="H6536">
        <v>15.75</v>
      </c>
      <c r="I6536">
        <v>3937.5</v>
      </c>
      <c r="J6536">
        <v>4.45</v>
      </c>
      <c r="K6536">
        <v>1112.5</v>
      </c>
      <c r="L6536">
        <v>11.3</v>
      </c>
      <c r="M6536">
        <v>0.71746031746031746</v>
      </c>
      <c r="N6536">
        <v>2825</v>
      </c>
      <c r="O6536" t="s">
        <v>905</v>
      </c>
      <c r="P6536" t="s">
        <v>906</v>
      </c>
      <c r="Q6536" t="s">
        <v>383</v>
      </c>
      <c r="R6536" t="s">
        <v>72</v>
      </c>
      <c r="S6536" t="s">
        <v>384</v>
      </c>
      <c r="T6536" t="s">
        <v>385</v>
      </c>
      <c r="U6536" t="s">
        <v>1188</v>
      </c>
      <c r="V6536">
        <f>YEAR(sales_order1[[#This Row],[date]])</f>
        <v>2022</v>
      </c>
      <c r="W6536" t="str">
        <f>TEXT(sales_order1[[#This Row],[date]], "Mmm")</f>
        <v>Oct</v>
      </c>
      <c r="X6536">
        <f>VALUE(TEXT(sales_order1[[#This Row],[date]], "D"))</f>
        <v>17</v>
      </c>
      <c r="Y6536">
        <v>42</v>
      </c>
    </row>
    <row r="6537" spans="1:25" x14ac:dyDescent="0.25">
      <c r="A6537" s="1">
        <v>44851</v>
      </c>
      <c r="B6537">
        <v>72134</v>
      </c>
      <c r="C6537" t="s">
        <v>103</v>
      </c>
      <c r="D6537" t="str">
        <f>VLOOKUP(sales_order1[[#This Row],[itemCode]],product_details3!B:C,2,0)</f>
        <v>SCRT50</v>
      </c>
      <c r="E6537" t="s">
        <v>104</v>
      </c>
      <c r="F6537" t="s">
        <v>61</v>
      </c>
      <c r="G6537">
        <v>200</v>
      </c>
      <c r="H6537">
        <v>16.95</v>
      </c>
      <c r="I6537">
        <v>3390</v>
      </c>
      <c r="J6537">
        <v>5.2</v>
      </c>
      <c r="K6537">
        <v>1040</v>
      </c>
      <c r="L6537">
        <v>11.75</v>
      </c>
      <c r="M6537">
        <v>0.69321533923303835</v>
      </c>
      <c r="N6537">
        <v>2350</v>
      </c>
      <c r="O6537" t="s">
        <v>487</v>
      </c>
      <c r="P6537" t="s">
        <v>488</v>
      </c>
      <c r="Q6537" t="s">
        <v>48</v>
      </c>
      <c r="R6537" t="s">
        <v>25</v>
      </c>
      <c r="S6537" t="s">
        <v>286</v>
      </c>
      <c r="T6537" t="s">
        <v>489</v>
      </c>
      <c r="U6537" t="s">
        <v>1191</v>
      </c>
      <c r="V6537">
        <f>YEAR(sales_order1[[#This Row],[date]])</f>
        <v>2022</v>
      </c>
      <c r="W6537" t="str">
        <f>TEXT(sales_order1[[#This Row],[date]], "Mmm")</f>
        <v>Oct</v>
      </c>
      <c r="X6537">
        <f>VALUE(TEXT(sales_order1[[#This Row],[date]], "D"))</f>
        <v>17</v>
      </c>
      <c r="Y6537">
        <v>42</v>
      </c>
    </row>
    <row r="6538" spans="1:25" x14ac:dyDescent="0.25">
      <c r="A6538" s="1">
        <v>44852</v>
      </c>
      <c r="B6538">
        <v>72135</v>
      </c>
      <c r="C6538" t="s">
        <v>408</v>
      </c>
      <c r="D6538" t="str">
        <f>VLOOKUP(sales_order1[[#This Row],[itemCode]],product_details3!B:C,2,0)</f>
        <v>EXFC150</v>
      </c>
      <c r="E6538" t="s">
        <v>409</v>
      </c>
      <c r="F6538" t="s">
        <v>183</v>
      </c>
      <c r="G6538">
        <v>150</v>
      </c>
      <c r="H6538">
        <v>32.75</v>
      </c>
      <c r="I6538">
        <v>4912.5</v>
      </c>
      <c r="J6538">
        <v>14.25</v>
      </c>
      <c r="K6538">
        <v>2137.5</v>
      </c>
      <c r="L6538">
        <v>18.5</v>
      </c>
      <c r="M6538">
        <v>0.56488549618320616</v>
      </c>
      <c r="N6538">
        <v>2775</v>
      </c>
      <c r="O6538" t="s">
        <v>784</v>
      </c>
      <c r="P6538" t="s">
        <v>785</v>
      </c>
      <c r="Q6538" t="s">
        <v>93</v>
      </c>
      <c r="R6538" t="s">
        <v>72</v>
      </c>
      <c r="S6538" t="s">
        <v>260</v>
      </c>
      <c r="T6538" t="s">
        <v>611</v>
      </c>
      <c r="U6538" t="s">
        <v>1190</v>
      </c>
      <c r="V6538">
        <f>YEAR(sales_order1[[#This Row],[date]])</f>
        <v>2022</v>
      </c>
      <c r="W6538" t="str">
        <f>TEXT(sales_order1[[#This Row],[date]], "Mmm")</f>
        <v>Oct</v>
      </c>
      <c r="X6538">
        <f>VALUE(TEXT(sales_order1[[#This Row],[date]], "D"))</f>
        <v>18</v>
      </c>
      <c r="Y6538">
        <v>42</v>
      </c>
    </row>
    <row r="6539" spans="1:25" x14ac:dyDescent="0.25">
      <c r="A6539" s="1">
        <v>44852</v>
      </c>
      <c r="B6539">
        <v>72136</v>
      </c>
      <c r="C6539" t="s">
        <v>408</v>
      </c>
      <c r="D6539" t="str">
        <f>VLOOKUP(sales_order1[[#This Row],[itemCode]],product_details3!B:C,2,0)</f>
        <v>EXFC150</v>
      </c>
      <c r="E6539" t="s">
        <v>409</v>
      </c>
      <c r="F6539" t="s">
        <v>183</v>
      </c>
      <c r="G6539">
        <v>100</v>
      </c>
      <c r="H6539">
        <v>32.75</v>
      </c>
      <c r="I6539">
        <v>3275</v>
      </c>
      <c r="J6539">
        <v>14.25</v>
      </c>
      <c r="K6539">
        <v>1425</v>
      </c>
      <c r="L6539">
        <v>18.5</v>
      </c>
      <c r="M6539">
        <v>0.56488549618320616</v>
      </c>
      <c r="N6539">
        <v>1850</v>
      </c>
      <c r="O6539" t="s">
        <v>752</v>
      </c>
      <c r="P6539" t="s">
        <v>753</v>
      </c>
      <c r="Q6539" t="s">
        <v>378</v>
      </c>
      <c r="R6539" t="s">
        <v>72</v>
      </c>
      <c r="S6539" t="s">
        <v>563</v>
      </c>
      <c r="T6539" t="s">
        <v>58</v>
      </c>
      <c r="U6539" t="s">
        <v>1188</v>
      </c>
      <c r="V6539">
        <f>YEAR(sales_order1[[#This Row],[date]])</f>
        <v>2022</v>
      </c>
      <c r="W6539" t="str">
        <f>TEXT(sales_order1[[#This Row],[date]], "Mmm")</f>
        <v>Oct</v>
      </c>
      <c r="X6539">
        <f>VALUE(TEXT(sales_order1[[#This Row],[date]], "D"))</f>
        <v>18</v>
      </c>
      <c r="Y6539">
        <v>42</v>
      </c>
    </row>
    <row r="6540" spans="1:25" x14ac:dyDescent="0.25">
      <c r="A6540" s="1">
        <v>44852</v>
      </c>
      <c r="B6540">
        <v>72137</v>
      </c>
      <c r="C6540" t="s">
        <v>86</v>
      </c>
      <c r="D6540" t="str">
        <f>VLOOKUP(sales_order1[[#This Row],[itemCode]],product_details3!B:C,2,0)</f>
        <v>SRMH30</v>
      </c>
      <c r="E6540" t="s">
        <v>87</v>
      </c>
      <c r="F6540" t="s">
        <v>30</v>
      </c>
      <c r="G6540">
        <v>250</v>
      </c>
      <c r="H6540">
        <v>21</v>
      </c>
      <c r="I6540">
        <v>5250</v>
      </c>
      <c r="J6540">
        <v>6.6</v>
      </c>
      <c r="K6540">
        <v>1650</v>
      </c>
      <c r="L6540">
        <v>14.4</v>
      </c>
      <c r="M6540">
        <v>0.68571428571428572</v>
      </c>
      <c r="N6540">
        <v>3600</v>
      </c>
      <c r="O6540" t="s">
        <v>370</v>
      </c>
      <c r="P6540" t="s">
        <v>371</v>
      </c>
      <c r="Q6540" t="s">
        <v>201</v>
      </c>
      <c r="R6540" t="s">
        <v>25</v>
      </c>
      <c r="S6540" t="s">
        <v>372</v>
      </c>
      <c r="T6540" t="s">
        <v>373</v>
      </c>
      <c r="U6540" t="s">
        <v>1191</v>
      </c>
      <c r="V6540">
        <f>YEAR(sales_order1[[#This Row],[date]])</f>
        <v>2022</v>
      </c>
      <c r="W6540" t="str">
        <f>TEXT(sales_order1[[#This Row],[date]], "Mmm")</f>
        <v>Oct</v>
      </c>
      <c r="X6540">
        <f>VALUE(TEXT(sales_order1[[#This Row],[date]], "D"))</f>
        <v>18</v>
      </c>
      <c r="Y6540">
        <v>42</v>
      </c>
    </row>
    <row r="6541" spans="1:25" x14ac:dyDescent="0.25">
      <c r="A6541" s="1">
        <v>44852</v>
      </c>
      <c r="B6541">
        <v>72138</v>
      </c>
      <c r="C6541" t="s">
        <v>209</v>
      </c>
      <c r="D6541" t="str">
        <f>VLOOKUP(sales_order1[[#This Row],[itemCode]],product_details3!B:C,2,0)</f>
        <v>CLNG50</v>
      </c>
      <c r="E6541" t="s">
        <v>210</v>
      </c>
      <c r="F6541" t="s">
        <v>45</v>
      </c>
      <c r="G6541">
        <v>250</v>
      </c>
      <c r="H6541">
        <v>6.5</v>
      </c>
      <c r="I6541">
        <v>1625</v>
      </c>
      <c r="J6541">
        <v>2.2999999999999998</v>
      </c>
      <c r="K6541">
        <v>575</v>
      </c>
      <c r="L6541">
        <v>4.2</v>
      </c>
      <c r="M6541">
        <v>0.64615384615384619</v>
      </c>
      <c r="N6541">
        <v>1050</v>
      </c>
      <c r="O6541" t="s">
        <v>177</v>
      </c>
      <c r="P6541" t="s">
        <v>178</v>
      </c>
      <c r="Q6541" t="s">
        <v>111</v>
      </c>
      <c r="R6541" t="s">
        <v>112</v>
      </c>
      <c r="S6541" t="s">
        <v>179</v>
      </c>
      <c r="T6541" t="s">
        <v>180</v>
      </c>
      <c r="U6541" t="s">
        <v>1189</v>
      </c>
      <c r="V6541">
        <f>YEAR(sales_order1[[#This Row],[date]])</f>
        <v>2022</v>
      </c>
      <c r="W6541" t="str">
        <f>TEXT(sales_order1[[#This Row],[date]], "Mmm")</f>
        <v>Oct</v>
      </c>
      <c r="X6541">
        <f>VALUE(TEXT(sales_order1[[#This Row],[date]], "D"))</f>
        <v>18</v>
      </c>
      <c r="Y6541">
        <v>42</v>
      </c>
    </row>
    <row r="6542" spans="1:25" x14ac:dyDescent="0.25">
      <c r="A6542" s="1">
        <v>44852</v>
      </c>
      <c r="B6542">
        <v>72139</v>
      </c>
      <c r="C6542" t="s">
        <v>333</v>
      </c>
      <c r="D6542" t="str">
        <f>VLOOKUP(sales_order1[[#This Row],[itemCode]],product_details3!B:C,2,0)</f>
        <v>TNRH200</v>
      </c>
      <c r="E6542" t="s">
        <v>334</v>
      </c>
      <c r="F6542" t="s">
        <v>124</v>
      </c>
      <c r="G6542">
        <v>200</v>
      </c>
      <c r="H6542">
        <v>21</v>
      </c>
      <c r="I6542">
        <v>4200</v>
      </c>
      <c r="J6542">
        <v>6.6</v>
      </c>
      <c r="K6542">
        <v>1320</v>
      </c>
      <c r="L6542">
        <v>14.4</v>
      </c>
      <c r="M6542">
        <v>0.68571428571428572</v>
      </c>
      <c r="N6542">
        <v>2880</v>
      </c>
      <c r="O6542" t="s">
        <v>839</v>
      </c>
      <c r="P6542" t="s">
        <v>840</v>
      </c>
      <c r="Q6542" t="s">
        <v>213</v>
      </c>
      <c r="R6542" t="s">
        <v>25</v>
      </c>
      <c r="S6542" t="s">
        <v>214</v>
      </c>
      <c r="T6542" t="s">
        <v>696</v>
      </c>
      <c r="U6542" t="s">
        <v>1191</v>
      </c>
      <c r="V6542">
        <f>YEAR(sales_order1[[#This Row],[date]])</f>
        <v>2022</v>
      </c>
      <c r="W6542" t="str">
        <f>TEXT(sales_order1[[#This Row],[date]], "Mmm")</f>
        <v>Oct</v>
      </c>
      <c r="X6542">
        <f>VALUE(TEXT(sales_order1[[#This Row],[date]], "D"))</f>
        <v>18</v>
      </c>
      <c r="Y6542">
        <v>42</v>
      </c>
    </row>
    <row r="6543" spans="1:25" x14ac:dyDescent="0.25">
      <c r="A6543" s="1">
        <v>44852</v>
      </c>
      <c r="B6543">
        <v>72140</v>
      </c>
      <c r="C6543" t="s">
        <v>325</v>
      </c>
      <c r="D6543" t="str">
        <f>VLOOKUP(sales_order1[[#This Row],[itemCode]],product_details3!B:C,2,0)</f>
        <v>EXFG100</v>
      </c>
      <c r="E6543" t="s">
        <v>326</v>
      </c>
      <c r="F6543" t="s">
        <v>183</v>
      </c>
      <c r="G6543">
        <v>100</v>
      </c>
      <c r="H6543">
        <v>20.75</v>
      </c>
      <c r="I6543">
        <v>2075</v>
      </c>
      <c r="J6543">
        <v>7.45</v>
      </c>
      <c r="K6543">
        <v>745</v>
      </c>
      <c r="L6543">
        <v>13.3</v>
      </c>
      <c r="M6543">
        <v>0.64096385542168677</v>
      </c>
      <c r="N6543">
        <v>1330</v>
      </c>
      <c r="O6543" t="s">
        <v>679</v>
      </c>
      <c r="P6543" t="s">
        <v>680</v>
      </c>
      <c r="Q6543" t="s">
        <v>71</v>
      </c>
      <c r="R6543" t="s">
        <v>72</v>
      </c>
      <c r="S6543" t="s">
        <v>73</v>
      </c>
      <c r="T6543" t="s">
        <v>681</v>
      </c>
      <c r="U6543" t="s">
        <v>1190</v>
      </c>
      <c r="V6543">
        <f>YEAR(sales_order1[[#This Row],[date]])</f>
        <v>2022</v>
      </c>
      <c r="W6543" t="str">
        <f>TEXT(sales_order1[[#This Row],[date]], "Mmm")</f>
        <v>Oct</v>
      </c>
      <c r="X6543">
        <f>VALUE(TEXT(sales_order1[[#This Row],[date]], "D"))</f>
        <v>18</v>
      </c>
      <c r="Y6543">
        <v>42</v>
      </c>
    </row>
    <row r="6544" spans="1:25" x14ac:dyDescent="0.25">
      <c r="A6544" s="1">
        <v>44852</v>
      </c>
      <c r="B6544">
        <v>72141</v>
      </c>
      <c r="C6544" t="s">
        <v>194</v>
      </c>
      <c r="D6544" t="str">
        <f>VLOOKUP(sales_order1[[#This Row],[itemCode]],product_details3!B:C,2,0)</f>
        <v>CLNG150</v>
      </c>
      <c r="E6544" t="s">
        <v>195</v>
      </c>
      <c r="F6544" t="s">
        <v>45</v>
      </c>
      <c r="G6544">
        <v>150</v>
      </c>
      <c r="H6544">
        <v>12.75</v>
      </c>
      <c r="I6544">
        <v>1912.5</v>
      </c>
      <c r="J6544">
        <v>4.45</v>
      </c>
      <c r="K6544">
        <v>667.5</v>
      </c>
      <c r="L6544">
        <v>8.3000000000000007</v>
      </c>
      <c r="M6544">
        <v>0.65098039215686276</v>
      </c>
      <c r="N6544">
        <v>1245</v>
      </c>
      <c r="O6544" t="s">
        <v>603</v>
      </c>
      <c r="P6544" t="s">
        <v>604</v>
      </c>
      <c r="Q6544" t="s">
        <v>100</v>
      </c>
      <c r="R6544" t="s">
        <v>40</v>
      </c>
      <c r="S6544" t="s">
        <v>101</v>
      </c>
      <c r="T6544" t="s">
        <v>605</v>
      </c>
      <c r="U6544" t="s">
        <v>1190</v>
      </c>
      <c r="V6544">
        <f>YEAR(sales_order1[[#This Row],[date]])</f>
        <v>2022</v>
      </c>
      <c r="W6544" t="str">
        <f>TEXT(sales_order1[[#This Row],[date]], "Mmm")</f>
        <v>Oct</v>
      </c>
      <c r="X6544">
        <f>VALUE(TEXT(sales_order1[[#This Row],[date]], "D"))</f>
        <v>18</v>
      </c>
      <c r="Y6544">
        <v>42</v>
      </c>
    </row>
    <row r="6545" spans="1:25" x14ac:dyDescent="0.25">
      <c r="A6545" s="1">
        <v>44852</v>
      </c>
      <c r="B6545">
        <v>72142</v>
      </c>
      <c r="C6545" t="s">
        <v>350</v>
      </c>
      <c r="D6545" t="str">
        <f>VLOOKUP(sales_order1[[#This Row],[itemCode]],product_details3!B:C,2,0)</f>
        <v>SRMA50</v>
      </c>
      <c r="E6545" t="s">
        <v>351</v>
      </c>
      <c r="F6545" t="s">
        <v>30</v>
      </c>
      <c r="G6545">
        <v>200</v>
      </c>
      <c r="H6545">
        <v>37.75</v>
      </c>
      <c r="I6545">
        <v>7550</v>
      </c>
      <c r="J6545">
        <v>14.25</v>
      </c>
      <c r="K6545">
        <v>2850</v>
      </c>
      <c r="L6545">
        <v>23.5</v>
      </c>
      <c r="M6545">
        <v>0.62251655629139069</v>
      </c>
      <c r="N6545">
        <v>4700</v>
      </c>
      <c r="O6545" t="s">
        <v>163</v>
      </c>
      <c r="P6545" t="s">
        <v>164</v>
      </c>
      <c r="Q6545" t="s">
        <v>146</v>
      </c>
      <c r="R6545" t="s">
        <v>112</v>
      </c>
      <c r="S6545" t="s">
        <v>165</v>
      </c>
      <c r="T6545" t="s">
        <v>166</v>
      </c>
      <c r="U6545" t="s">
        <v>1189</v>
      </c>
      <c r="V6545">
        <f>YEAR(sales_order1[[#This Row],[date]])</f>
        <v>2022</v>
      </c>
      <c r="W6545" t="str">
        <f>TEXT(sales_order1[[#This Row],[date]], "Mmm")</f>
        <v>Oct</v>
      </c>
      <c r="X6545">
        <f>VALUE(TEXT(sales_order1[[#This Row],[date]], "D"))</f>
        <v>18</v>
      </c>
      <c r="Y6545">
        <v>42</v>
      </c>
    </row>
    <row r="6546" spans="1:25" x14ac:dyDescent="0.25">
      <c r="A6546" s="1">
        <v>44852</v>
      </c>
      <c r="B6546">
        <v>72143</v>
      </c>
      <c r="C6546" t="s">
        <v>135</v>
      </c>
      <c r="D6546" t="str">
        <f>VLOOKUP(sales_order1[[#This Row],[itemCode]],product_details3!B:C,2,0)</f>
        <v>MSKSH</v>
      </c>
      <c r="E6546" t="s">
        <v>136</v>
      </c>
      <c r="F6546" t="s">
        <v>137</v>
      </c>
      <c r="G6546">
        <v>300</v>
      </c>
      <c r="H6546">
        <v>18.75</v>
      </c>
      <c r="I6546">
        <v>5625</v>
      </c>
      <c r="J6546">
        <v>7.45</v>
      </c>
      <c r="K6546">
        <v>2235</v>
      </c>
      <c r="L6546">
        <v>11.3</v>
      </c>
      <c r="M6546">
        <v>0.60266666666666668</v>
      </c>
      <c r="N6546">
        <v>3390</v>
      </c>
      <c r="O6546" t="s">
        <v>490</v>
      </c>
      <c r="P6546" t="s">
        <v>491</v>
      </c>
      <c r="Q6546" t="s">
        <v>271</v>
      </c>
      <c r="R6546" t="s">
        <v>56</v>
      </c>
      <c r="S6546" t="s">
        <v>192</v>
      </c>
      <c r="T6546" t="s">
        <v>272</v>
      </c>
      <c r="U6546" t="s">
        <v>1191</v>
      </c>
      <c r="V6546">
        <f>YEAR(sales_order1[[#This Row],[date]])</f>
        <v>2022</v>
      </c>
      <c r="W6546" t="str">
        <f>TEXT(sales_order1[[#This Row],[date]], "Mmm")</f>
        <v>Oct</v>
      </c>
      <c r="X6546">
        <f>VALUE(TEXT(sales_order1[[#This Row],[date]], "D"))</f>
        <v>18</v>
      </c>
      <c r="Y6546">
        <v>42</v>
      </c>
    </row>
    <row r="6547" spans="1:25" x14ac:dyDescent="0.25">
      <c r="A6547" s="1">
        <v>44853</v>
      </c>
      <c r="B6547">
        <v>72144</v>
      </c>
      <c r="C6547" t="s">
        <v>35</v>
      </c>
      <c r="D6547" t="str">
        <f>VLOOKUP(sales_order1[[#This Row],[itemCode]],product_details3!B:C,2,0)</f>
        <v>SRMA30</v>
      </c>
      <c r="E6547" t="s">
        <v>36</v>
      </c>
      <c r="F6547" t="s">
        <v>30</v>
      </c>
      <c r="G6547">
        <v>250</v>
      </c>
      <c r="H6547">
        <v>26.2</v>
      </c>
      <c r="I6547">
        <v>6550</v>
      </c>
      <c r="J6547">
        <v>9.4</v>
      </c>
      <c r="K6547">
        <v>2350</v>
      </c>
      <c r="L6547">
        <v>16.8</v>
      </c>
      <c r="M6547">
        <v>0.6412213740458016</v>
      </c>
      <c r="N6547">
        <v>4200</v>
      </c>
      <c r="O6547" t="s">
        <v>750</v>
      </c>
      <c r="P6547" t="s">
        <v>751</v>
      </c>
      <c r="Q6547" t="s">
        <v>132</v>
      </c>
      <c r="R6547" t="s">
        <v>56</v>
      </c>
      <c r="S6547" t="s">
        <v>133</v>
      </c>
      <c r="T6547" t="s">
        <v>578</v>
      </c>
      <c r="U6547" t="s">
        <v>1191</v>
      </c>
      <c r="V6547">
        <f>YEAR(sales_order1[[#This Row],[date]])</f>
        <v>2022</v>
      </c>
      <c r="W6547" t="str">
        <f>TEXT(sales_order1[[#This Row],[date]], "Mmm")</f>
        <v>Oct</v>
      </c>
      <c r="X6547">
        <f>VALUE(TEXT(sales_order1[[#This Row],[date]], "D"))</f>
        <v>19</v>
      </c>
      <c r="Y6547">
        <v>42</v>
      </c>
    </row>
    <row r="6548" spans="1:25" x14ac:dyDescent="0.25">
      <c r="A6548" s="1">
        <v>44853</v>
      </c>
      <c r="B6548">
        <v>72145</v>
      </c>
      <c r="C6548" t="s">
        <v>115</v>
      </c>
      <c r="D6548" t="str">
        <f>VLOOKUP(sales_order1[[#This Row],[itemCode]],product_details3!B:C,2,0)</f>
        <v>SCRS30100</v>
      </c>
      <c r="E6548" t="s">
        <v>116</v>
      </c>
      <c r="F6548" t="s">
        <v>61</v>
      </c>
      <c r="G6548">
        <v>300</v>
      </c>
      <c r="H6548">
        <v>32.75</v>
      </c>
      <c r="I6548">
        <v>9825</v>
      </c>
      <c r="J6548">
        <v>11.25</v>
      </c>
      <c r="K6548">
        <v>3375</v>
      </c>
      <c r="L6548">
        <v>21.5</v>
      </c>
      <c r="M6548">
        <v>0.65648854961832059</v>
      </c>
      <c r="N6548">
        <v>6450</v>
      </c>
      <c r="O6548" t="s">
        <v>907</v>
      </c>
      <c r="P6548" t="s">
        <v>908</v>
      </c>
      <c r="Q6548" t="s">
        <v>186</v>
      </c>
      <c r="R6548" t="s">
        <v>112</v>
      </c>
      <c r="S6548" t="s">
        <v>246</v>
      </c>
      <c r="T6548" t="s">
        <v>247</v>
      </c>
      <c r="U6548" t="s">
        <v>1189</v>
      </c>
      <c r="V6548">
        <f>YEAR(sales_order1[[#This Row],[date]])</f>
        <v>2022</v>
      </c>
      <c r="W6548" t="str">
        <f>TEXT(sales_order1[[#This Row],[date]], "Mmm")</f>
        <v>Oct</v>
      </c>
      <c r="X6548">
        <f>VALUE(TEXT(sales_order1[[#This Row],[date]], "D"))</f>
        <v>19</v>
      </c>
      <c r="Y6548">
        <v>42</v>
      </c>
    </row>
    <row r="6549" spans="1:25" x14ac:dyDescent="0.25">
      <c r="A6549" s="1">
        <v>44853</v>
      </c>
      <c r="B6549">
        <v>72146</v>
      </c>
      <c r="C6549" t="s">
        <v>19</v>
      </c>
      <c r="D6549" t="str">
        <f>VLOOKUP(sales_order1[[#This Row],[itemCode]],product_details3!B:C,2,0)</f>
        <v>MSTH100</v>
      </c>
      <c r="E6549" t="s">
        <v>20</v>
      </c>
      <c r="F6549" t="s">
        <v>21</v>
      </c>
      <c r="G6549">
        <v>200</v>
      </c>
      <c r="H6549">
        <v>26.25</v>
      </c>
      <c r="I6549">
        <v>5250</v>
      </c>
      <c r="J6549">
        <v>7.75</v>
      </c>
      <c r="K6549">
        <v>1550</v>
      </c>
      <c r="L6549">
        <v>18.5</v>
      </c>
      <c r="M6549">
        <v>0.70476190476190481</v>
      </c>
      <c r="N6549">
        <v>3700</v>
      </c>
      <c r="O6549" t="s">
        <v>152</v>
      </c>
      <c r="P6549" t="s">
        <v>153</v>
      </c>
      <c r="Q6549" t="s">
        <v>154</v>
      </c>
      <c r="R6549" t="s">
        <v>56</v>
      </c>
      <c r="S6549" t="s">
        <v>133</v>
      </c>
      <c r="T6549" t="s">
        <v>155</v>
      </c>
      <c r="U6549" t="s">
        <v>1191</v>
      </c>
      <c r="V6549">
        <f>YEAR(sales_order1[[#This Row],[date]])</f>
        <v>2022</v>
      </c>
      <c r="W6549" t="str">
        <f>TEXT(sales_order1[[#This Row],[date]], "Mmm")</f>
        <v>Oct</v>
      </c>
      <c r="X6549">
        <f>VALUE(TEXT(sales_order1[[#This Row],[date]], "D"))</f>
        <v>19</v>
      </c>
      <c r="Y6549">
        <v>42</v>
      </c>
    </row>
    <row r="6550" spans="1:25" x14ac:dyDescent="0.25">
      <c r="A6550" s="1">
        <v>44853</v>
      </c>
      <c r="B6550">
        <v>72147</v>
      </c>
      <c r="C6550" t="s">
        <v>128</v>
      </c>
      <c r="D6550" t="str">
        <f>VLOOKUP(sales_order1[[#This Row],[itemCode]],product_details3!B:C,2,0)</f>
        <v>SCRT100</v>
      </c>
      <c r="E6550" t="s">
        <v>129</v>
      </c>
      <c r="F6550" t="s">
        <v>61</v>
      </c>
      <c r="G6550">
        <v>350</v>
      </c>
      <c r="H6550">
        <v>28.25</v>
      </c>
      <c r="I6550">
        <v>9887.5</v>
      </c>
      <c r="J6550">
        <v>9</v>
      </c>
      <c r="K6550">
        <v>3150</v>
      </c>
      <c r="L6550">
        <v>19.25</v>
      </c>
      <c r="M6550">
        <v>0.68141592920353977</v>
      </c>
      <c r="N6550">
        <v>6737.5</v>
      </c>
      <c r="O6550" t="s">
        <v>931</v>
      </c>
      <c r="P6550" t="s">
        <v>932</v>
      </c>
      <c r="Q6550" t="s">
        <v>218</v>
      </c>
      <c r="R6550" t="s">
        <v>40</v>
      </c>
      <c r="S6550" t="s">
        <v>432</v>
      </c>
      <c r="T6550" t="s">
        <v>433</v>
      </c>
      <c r="U6550" t="s">
        <v>1190</v>
      </c>
      <c r="V6550">
        <f>YEAR(sales_order1[[#This Row],[date]])</f>
        <v>2022</v>
      </c>
      <c r="W6550" t="str">
        <f>TEXT(sales_order1[[#This Row],[date]], "Mmm")</f>
        <v>Oct</v>
      </c>
      <c r="X6550">
        <f>VALUE(TEXT(sales_order1[[#This Row],[date]], "D"))</f>
        <v>19</v>
      </c>
      <c r="Y6550">
        <v>42</v>
      </c>
    </row>
    <row r="6551" spans="1:25" x14ac:dyDescent="0.25">
      <c r="A6551" s="1">
        <v>44853</v>
      </c>
      <c r="B6551">
        <v>72148</v>
      </c>
      <c r="C6551" t="s">
        <v>386</v>
      </c>
      <c r="D6551" t="str">
        <f>VLOOKUP(sales_order1[[#This Row],[itemCode]],product_details3!B:C,2,0)</f>
        <v>EXFC100</v>
      </c>
      <c r="E6551" t="s">
        <v>387</v>
      </c>
      <c r="F6551" t="s">
        <v>183</v>
      </c>
      <c r="G6551">
        <v>50</v>
      </c>
      <c r="H6551">
        <v>24.65</v>
      </c>
      <c r="I6551">
        <v>1232.5</v>
      </c>
      <c r="J6551">
        <v>9.5500000000000007</v>
      </c>
      <c r="K6551">
        <v>477.5</v>
      </c>
      <c r="L6551">
        <v>15.1</v>
      </c>
      <c r="M6551">
        <v>0.61257606490872218</v>
      </c>
      <c r="N6551">
        <v>755</v>
      </c>
      <c r="O6551" t="s">
        <v>716</v>
      </c>
      <c r="P6551" t="s">
        <v>717</v>
      </c>
      <c r="Q6551" t="s">
        <v>191</v>
      </c>
      <c r="R6551" t="s">
        <v>56</v>
      </c>
      <c r="S6551" t="s">
        <v>192</v>
      </c>
      <c r="T6551" t="s">
        <v>397</v>
      </c>
      <c r="U6551" t="s">
        <v>1191</v>
      </c>
      <c r="V6551">
        <f>YEAR(sales_order1[[#This Row],[date]])</f>
        <v>2022</v>
      </c>
      <c r="W6551" t="str">
        <f>TEXT(sales_order1[[#This Row],[date]], "Mmm")</f>
        <v>Oct</v>
      </c>
      <c r="X6551">
        <f>VALUE(TEXT(sales_order1[[#This Row],[date]], "D"))</f>
        <v>19</v>
      </c>
      <c r="Y6551">
        <v>42</v>
      </c>
    </row>
    <row r="6552" spans="1:25" x14ac:dyDescent="0.25">
      <c r="A6552" s="1">
        <v>44853</v>
      </c>
      <c r="B6552">
        <v>72149</v>
      </c>
      <c r="C6552" t="s">
        <v>320</v>
      </c>
      <c r="D6552" t="str">
        <f>VLOOKUP(sales_order1[[#This Row],[itemCode]],product_details3!B:C,2,0)</f>
        <v>SCR50+100</v>
      </c>
      <c r="E6552" t="s">
        <v>321</v>
      </c>
      <c r="F6552" t="s">
        <v>61</v>
      </c>
      <c r="G6552">
        <v>250</v>
      </c>
      <c r="H6552">
        <v>26.25</v>
      </c>
      <c r="I6552">
        <v>6562.5</v>
      </c>
      <c r="J6552">
        <v>7.75</v>
      </c>
      <c r="K6552">
        <v>1937.5</v>
      </c>
      <c r="L6552">
        <v>18.5</v>
      </c>
      <c r="M6552">
        <v>0.70476190476190481</v>
      </c>
      <c r="N6552">
        <v>4625</v>
      </c>
      <c r="O6552" t="s">
        <v>451</v>
      </c>
      <c r="P6552" t="s">
        <v>452</v>
      </c>
      <c r="Q6552" t="s">
        <v>271</v>
      </c>
      <c r="R6552" t="s">
        <v>56</v>
      </c>
      <c r="S6552" t="s">
        <v>192</v>
      </c>
      <c r="T6552" t="s">
        <v>453</v>
      </c>
      <c r="U6552" t="s">
        <v>1191</v>
      </c>
      <c r="V6552">
        <f>YEAR(sales_order1[[#This Row],[date]])</f>
        <v>2022</v>
      </c>
      <c r="W6552" t="str">
        <f>TEXT(sales_order1[[#This Row],[date]], "Mmm")</f>
        <v>Oct</v>
      </c>
      <c r="X6552">
        <f>VALUE(TEXT(sales_order1[[#This Row],[date]], "D"))</f>
        <v>19</v>
      </c>
      <c r="Y6552">
        <v>42</v>
      </c>
    </row>
    <row r="6553" spans="1:25" x14ac:dyDescent="0.25">
      <c r="A6553" s="1">
        <v>44853</v>
      </c>
      <c r="B6553">
        <v>72150</v>
      </c>
      <c r="C6553" t="s">
        <v>103</v>
      </c>
      <c r="D6553" t="str">
        <f>VLOOKUP(sales_order1[[#This Row],[itemCode]],product_details3!B:C,2,0)</f>
        <v>SCRT50</v>
      </c>
      <c r="E6553" t="s">
        <v>104</v>
      </c>
      <c r="F6553" t="s">
        <v>61</v>
      </c>
      <c r="G6553">
        <v>350</v>
      </c>
      <c r="H6553">
        <v>16.95</v>
      </c>
      <c r="I6553">
        <v>5932.5</v>
      </c>
      <c r="J6553">
        <v>5.2</v>
      </c>
      <c r="K6553">
        <v>1820</v>
      </c>
      <c r="L6553">
        <v>11.75</v>
      </c>
      <c r="M6553">
        <v>0.69321533923303835</v>
      </c>
      <c r="N6553">
        <v>4112.5</v>
      </c>
      <c r="O6553" t="s">
        <v>299</v>
      </c>
      <c r="P6553" t="s">
        <v>300</v>
      </c>
      <c r="Q6553" t="s">
        <v>100</v>
      </c>
      <c r="R6553" t="s">
        <v>40</v>
      </c>
      <c r="S6553" t="s">
        <v>101</v>
      </c>
      <c r="T6553" t="s">
        <v>301</v>
      </c>
      <c r="U6553" t="s">
        <v>1190</v>
      </c>
      <c r="V6553">
        <f>YEAR(sales_order1[[#This Row],[date]])</f>
        <v>2022</v>
      </c>
      <c r="W6553" t="str">
        <f>TEXT(sales_order1[[#This Row],[date]], "Mmm")</f>
        <v>Oct</v>
      </c>
      <c r="X6553">
        <f>VALUE(TEXT(sales_order1[[#This Row],[date]], "D"))</f>
        <v>19</v>
      </c>
      <c r="Y6553">
        <v>42</v>
      </c>
    </row>
    <row r="6554" spans="1:25" x14ac:dyDescent="0.25">
      <c r="A6554" s="1">
        <v>44853</v>
      </c>
      <c r="B6554">
        <v>72151</v>
      </c>
      <c r="C6554" t="s">
        <v>194</v>
      </c>
      <c r="D6554" t="str">
        <f>VLOOKUP(sales_order1[[#This Row],[itemCode]],product_details3!B:C,2,0)</f>
        <v>CLNG150</v>
      </c>
      <c r="E6554" t="s">
        <v>195</v>
      </c>
      <c r="F6554" t="s">
        <v>45</v>
      </c>
      <c r="G6554">
        <v>250</v>
      </c>
      <c r="H6554">
        <v>12.75</v>
      </c>
      <c r="I6554">
        <v>3187.5</v>
      </c>
      <c r="J6554">
        <v>4.45</v>
      </c>
      <c r="K6554">
        <v>1112.5</v>
      </c>
      <c r="L6554">
        <v>8.3000000000000007</v>
      </c>
      <c r="M6554">
        <v>0.65098039215686276</v>
      </c>
      <c r="N6554">
        <v>2075</v>
      </c>
      <c r="O6554" t="s">
        <v>832</v>
      </c>
      <c r="P6554" t="s">
        <v>833</v>
      </c>
      <c r="Q6554" t="s">
        <v>201</v>
      </c>
      <c r="R6554" t="s">
        <v>25</v>
      </c>
      <c r="S6554" t="s">
        <v>372</v>
      </c>
      <c r="T6554" t="s">
        <v>834</v>
      </c>
      <c r="U6554" t="s">
        <v>1191</v>
      </c>
      <c r="V6554">
        <f>YEAR(sales_order1[[#This Row],[date]])</f>
        <v>2022</v>
      </c>
      <c r="W6554" t="str">
        <f>TEXT(sales_order1[[#This Row],[date]], "Mmm")</f>
        <v>Oct</v>
      </c>
      <c r="X6554">
        <f>VALUE(TEXT(sales_order1[[#This Row],[date]], "D"))</f>
        <v>19</v>
      </c>
      <c r="Y6554">
        <v>42</v>
      </c>
    </row>
    <row r="6555" spans="1:25" x14ac:dyDescent="0.25">
      <c r="A6555" s="1">
        <v>44853</v>
      </c>
      <c r="B6555">
        <v>72152</v>
      </c>
      <c r="C6555" t="s">
        <v>279</v>
      </c>
      <c r="D6555" t="str">
        <f>VLOOKUP(sales_order1[[#This Row],[itemCode]],product_details3!B:C,2,0)</f>
        <v>SRMC15</v>
      </c>
      <c r="E6555" t="s">
        <v>280</v>
      </c>
      <c r="F6555" t="s">
        <v>30</v>
      </c>
      <c r="G6555">
        <v>250</v>
      </c>
      <c r="H6555">
        <v>16.95</v>
      </c>
      <c r="I6555">
        <v>4237.5</v>
      </c>
      <c r="J6555">
        <v>6.2</v>
      </c>
      <c r="K6555">
        <v>1550</v>
      </c>
      <c r="L6555">
        <v>10.75</v>
      </c>
      <c r="M6555">
        <v>0.63421828908554578</v>
      </c>
      <c r="N6555">
        <v>2687.5</v>
      </c>
      <c r="O6555" t="s">
        <v>206</v>
      </c>
      <c r="P6555" t="s">
        <v>207</v>
      </c>
      <c r="Q6555" t="s">
        <v>71</v>
      </c>
      <c r="R6555" t="s">
        <v>72</v>
      </c>
      <c r="S6555" t="s">
        <v>73</v>
      </c>
      <c r="T6555" t="s">
        <v>208</v>
      </c>
      <c r="U6555" t="s">
        <v>1190</v>
      </c>
      <c r="V6555">
        <f>YEAR(sales_order1[[#This Row],[date]])</f>
        <v>2022</v>
      </c>
      <c r="W6555" t="str">
        <f>TEXT(sales_order1[[#This Row],[date]], "Mmm")</f>
        <v>Oct</v>
      </c>
      <c r="X6555">
        <f>VALUE(TEXT(sales_order1[[#This Row],[date]], "D"))</f>
        <v>19</v>
      </c>
      <c r="Y6555">
        <v>42</v>
      </c>
    </row>
    <row r="6556" spans="1:25" x14ac:dyDescent="0.25">
      <c r="A6556" s="1">
        <v>44853</v>
      </c>
      <c r="B6556">
        <v>72153</v>
      </c>
      <c r="C6556" t="s">
        <v>128</v>
      </c>
      <c r="D6556" t="str">
        <f>VLOOKUP(sales_order1[[#This Row],[itemCode]],product_details3!B:C,2,0)</f>
        <v>SCRT100</v>
      </c>
      <c r="E6556" t="s">
        <v>129</v>
      </c>
      <c r="F6556" t="s">
        <v>61</v>
      </c>
      <c r="G6556">
        <v>100</v>
      </c>
      <c r="H6556">
        <v>28.25</v>
      </c>
      <c r="I6556">
        <v>2825</v>
      </c>
      <c r="J6556">
        <v>9</v>
      </c>
      <c r="K6556">
        <v>900</v>
      </c>
      <c r="L6556">
        <v>19.25</v>
      </c>
      <c r="M6556">
        <v>0.68141592920353977</v>
      </c>
      <c r="N6556">
        <v>1925</v>
      </c>
      <c r="O6556" t="s">
        <v>800</v>
      </c>
      <c r="P6556" t="s">
        <v>801</v>
      </c>
      <c r="Q6556" t="s">
        <v>378</v>
      </c>
      <c r="R6556" t="s">
        <v>72</v>
      </c>
      <c r="S6556" t="s">
        <v>638</v>
      </c>
      <c r="T6556" t="s">
        <v>802</v>
      </c>
      <c r="U6556" t="s">
        <v>1188</v>
      </c>
      <c r="V6556">
        <f>YEAR(sales_order1[[#This Row],[date]])</f>
        <v>2022</v>
      </c>
      <c r="W6556" t="str">
        <f>TEXT(sales_order1[[#This Row],[date]], "Mmm")</f>
        <v>Oct</v>
      </c>
      <c r="X6556">
        <f>VALUE(TEXT(sales_order1[[#This Row],[date]], "D"))</f>
        <v>19</v>
      </c>
      <c r="Y6556">
        <v>42</v>
      </c>
    </row>
    <row r="6557" spans="1:25" x14ac:dyDescent="0.25">
      <c r="A6557" s="1">
        <v>44854</v>
      </c>
      <c r="B6557">
        <v>72154</v>
      </c>
      <c r="C6557" t="s">
        <v>43</v>
      </c>
      <c r="D6557" t="str">
        <f>VLOOKUP(sales_order1[[#This Row],[itemCode]],product_details3!B:C,2,0)</f>
        <v>CLNG200</v>
      </c>
      <c r="E6557" t="s">
        <v>44</v>
      </c>
      <c r="F6557" t="s">
        <v>45</v>
      </c>
      <c r="G6557">
        <v>250</v>
      </c>
      <c r="H6557">
        <v>21.25</v>
      </c>
      <c r="I6557">
        <v>5312.5</v>
      </c>
      <c r="J6557">
        <v>7.75</v>
      </c>
      <c r="K6557">
        <v>1937.5</v>
      </c>
      <c r="L6557">
        <v>13.5</v>
      </c>
      <c r="M6557">
        <v>0.63529411764705879</v>
      </c>
      <c r="N6557">
        <v>3375</v>
      </c>
      <c r="O6557" t="s">
        <v>712</v>
      </c>
      <c r="P6557" t="s">
        <v>713</v>
      </c>
      <c r="Q6557" t="s">
        <v>218</v>
      </c>
      <c r="R6557" t="s">
        <v>40</v>
      </c>
      <c r="S6557" t="s">
        <v>219</v>
      </c>
      <c r="T6557" t="s">
        <v>575</v>
      </c>
      <c r="U6557" t="s">
        <v>1190</v>
      </c>
      <c r="V6557">
        <f>YEAR(sales_order1[[#This Row],[date]])</f>
        <v>2022</v>
      </c>
      <c r="W6557" t="str">
        <f>TEXT(sales_order1[[#This Row],[date]], "Mmm")</f>
        <v>Oct</v>
      </c>
      <c r="X6557">
        <f>VALUE(TEXT(sales_order1[[#This Row],[date]], "D"))</f>
        <v>20</v>
      </c>
      <c r="Y6557">
        <v>42</v>
      </c>
    </row>
    <row r="6558" spans="1:25" x14ac:dyDescent="0.25">
      <c r="A6558" s="1">
        <v>44854</v>
      </c>
      <c r="B6558">
        <v>72155</v>
      </c>
      <c r="C6558" t="s">
        <v>313</v>
      </c>
      <c r="D6558" t="str">
        <f>VLOOKUP(sales_order1[[#This Row],[itemCode]],product_details3!B:C,2,0)</f>
        <v>MSKO50</v>
      </c>
      <c r="E6558" t="s">
        <v>314</v>
      </c>
      <c r="F6558" t="s">
        <v>137</v>
      </c>
      <c r="G6558">
        <v>150</v>
      </c>
      <c r="H6558">
        <v>14.65</v>
      </c>
      <c r="I6558">
        <v>2197.5</v>
      </c>
      <c r="J6558">
        <v>6.55</v>
      </c>
      <c r="K6558">
        <v>982.5</v>
      </c>
      <c r="L6558">
        <v>8.1</v>
      </c>
      <c r="M6558">
        <v>0.55290102389078488</v>
      </c>
      <c r="N6558">
        <v>1215</v>
      </c>
      <c r="O6558" t="s">
        <v>516</v>
      </c>
      <c r="P6558" t="s">
        <v>517</v>
      </c>
      <c r="Q6558" t="s">
        <v>191</v>
      </c>
      <c r="R6558" t="s">
        <v>56</v>
      </c>
      <c r="S6558" t="s">
        <v>192</v>
      </c>
      <c r="T6558" t="s">
        <v>518</v>
      </c>
      <c r="U6558" t="s">
        <v>1191</v>
      </c>
      <c r="V6558">
        <f>YEAR(sales_order1[[#This Row],[date]])</f>
        <v>2022</v>
      </c>
      <c r="W6558" t="str">
        <f>TEXT(sales_order1[[#This Row],[date]], "Mmm")</f>
        <v>Oct</v>
      </c>
      <c r="X6558">
        <f>VALUE(TEXT(sales_order1[[#This Row],[date]], "D"))</f>
        <v>20</v>
      </c>
      <c r="Y6558">
        <v>42</v>
      </c>
    </row>
    <row r="6559" spans="1:25" x14ac:dyDescent="0.25">
      <c r="A6559" s="1">
        <v>44854</v>
      </c>
      <c r="B6559">
        <v>72156</v>
      </c>
      <c r="C6559" t="s">
        <v>86</v>
      </c>
      <c r="D6559" t="str">
        <f>VLOOKUP(sales_order1[[#This Row],[itemCode]],product_details3!B:C,2,0)</f>
        <v>SRMH30</v>
      </c>
      <c r="E6559" t="s">
        <v>87</v>
      </c>
      <c r="F6559" t="s">
        <v>30</v>
      </c>
      <c r="G6559">
        <v>200</v>
      </c>
      <c r="H6559">
        <v>21</v>
      </c>
      <c r="I6559">
        <v>4200</v>
      </c>
      <c r="J6559">
        <v>6.6</v>
      </c>
      <c r="K6559">
        <v>1320</v>
      </c>
      <c r="L6559">
        <v>14.4</v>
      </c>
      <c r="M6559">
        <v>0.68571428571428572</v>
      </c>
      <c r="N6559">
        <v>2880</v>
      </c>
      <c r="O6559" t="s">
        <v>237</v>
      </c>
      <c r="P6559" t="s">
        <v>238</v>
      </c>
      <c r="Q6559" t="s">
        <v>239</v>
      </c>
      <c r="R6559" t="s">
        <v>112</v>
      </c>
      <c r="S6559" t="s">
        <v>240</v>
      </c>
      <c r="T6559" t="s">
        <v>241</v>
      </c>
      <c r="U6559" t="s">
        <v>1189</v>
      </c>
      <c r="V6559">
        <f>YEAR(sales_order1[[#This Row],[date]])</f>
        <v>2022</v>
      </c>
      <c r="W6559" t="str">
        <f>TEXT(sales_order1[[#This Row],[date]], "Mmm")</f>
        <v>Oct</v>
      </c>
      <c r="X6559">
        <f>VALUE(TEXT(sales_order1[[#This Row],[date]], "D"))</f>
        <v>20</v>
      </c>
      <c r="Y6559">
        <v>42</v>
      </c>
    </row>
    <row r="6560" spans="1:25" x14ac:dyDescent="0.25">
      <c r="A6560" s="1">
        <v>44854</v>
      </c>
      <c r="B6560">
        <v>72157</v>
      </c>
      <c r="C6560" t="s">
        <v>358</v>
      </c>
      <c r="D6560" t="str">
        <f>VLOOKUP(sales_order1[[#This Row],[itemCode]],product_details3!B:C,2,0)</f>
        <v>SCR50+30</v>
      </c>
      <c r="E6560" t="s">
        <v>359</v>
      </c>
      <c r="F6560" t="s">
        <v>61</v>
      </c>
      <c r="G6560">
        <v>50</v>
      </c>
      <c r="H6560">
        <v>10.5</v>
      </c>
      <c r="I6560">
        <v>525</v>
      </c>
      <c r="J6560">
        <v>3.3</v>
      </c>
      <c r="K6560">
        <v>165</v>
      </c>
      <c r="L6560">
        <v>7.2</v>
      </c>
      <c r="M6560">
        <v>0.68571428571428572</v>
      </c>
      <c r="N6560">
        <v>360</v>
      </c>
      <c r="O6560" t="s">
        <v>915</v>
      </c>
      <c r="P6560" t="s">
        <v>916</v>
      </c>
      <c r="Q6560" t="s">
        <v>154</v>
      </c>
      <c r="R6560" t="s">
        <v>56</v>
      </c>
      <c r="S6560" t="s">
        <v>133</v>
      </c>
      <c r="T6560" t="s">
        <v>155</v>
      </c>
      <c r="U6560" t="s">
        <v>1191</v>
      </c>
      <c r="V6560">
        <f>YEAR(sales_order1[[#This Row],[date]])</f>
        <v>2022</v>
      </c>
      <c r="W6560" t="str">
        <f>TEXT(sales_order1[[#This Row],[date]], "Mmm")</f>
        <v>Oct</v>
      </c>
      <c r="X6560">
        <f>VALUE(TEXT(sales_order1[[#This Row],[date]], "D"))</f>
        <v>20</v>
      </c>
      <c r="Y6560">
        <v>42</v>
      </c>
    </row>
    <row r="6561" spans="1:25" x14ac:dyDescent="0.25">
      <c r="A6561" s="1">
        <v>44854</v>
      </c>
      <c r="B6561">
        <v>72158</v>
      </c>
      <c r="C6561" t="s">
        <v>135</v>
      </c>
      <c r="D6561" t="str">
        <f>VLOOKUP(sales_order1[[#This Row],[itemCode]],product_details3!B:C,2,0)</f>
        <v>MSKSH</v>
      </c>
      <c r="E6561" t="s">
        <v>136</v>
      </c>
      <c r="F6561" t="s">
        <v>137</v>
      </c>
      <c r="G6561">
        <v>200</v>
      </c>
      <c r="H6561">
        <v>18.75</v>
      </c>
      <c r="I6561">
        <v>3750</v>
      </c>
      <c r="J6561">
        <v>7.45</v>
      </c>
      <c r="K6561">
        <v>1490</v>
      </c>
      <c r="L6561">
        <v>11.3</v>
      </c>
      <c r="M6561">
        <v>0.60266666666666668</v>
      </c>
      <c r="N6561">
        <v>2260</v>
      </c>
      <c r="O6561" t="s">
        <v>822</v>
      </c>
      <c r="P6561" t="s">
        <v>823</v>
      </c>
      <c r="Q6561" t="s">
        <v>55</v>
      </c>
      <c r="R6561" t="s">
        <v>56</v>
      </c>
      <c r="S6561" t="s">
        <v>225</v>
      </c>
      <c r="T6561" t="s">
        <v>626</v>
      </c>
      <c r="U6561" t="s">
        <v>1191</v>
      </c>
      <c r="V6561">
        <f>YEAR(sales_order1[[#This Row],[date]])</f>
        <v>2022</v>
      </c>
      <c r="W6561" t="str">
        <f>TEXT(sales_order1[[#This Row],[date]], "Mmm")</f>
        <v>Oct</v>
      </c>
      <c r="X6561">
        <f>VALUE(TEXT(sales_order1[[#This Row],[date]], "D"))</f>
        <v>20</v>
      </c>
      <c r="Y6561">
        <v>42</v>
      </c>
    </row>
    <row r="6562" spans="1:25" x14ac:dyDescent="0.25">
      <c r="A6562" s="1">
        <v>44854</v>
      </c>
      <c r="B6562">
        <v>72159</v>
      </c>
      <c r="C6562" t="s">
        <v>51</v>
      </c>
      <c r="D6562" t="str">
        <f>VLOOKUP(sales_order1[[#This Row],[itemCode]],product_details3!B:C,2,0)</f>
        <v>MSTH50</v>
      </c>
      <c r="E6562" t="s">
        <v>52</v>
      </c>
      <c r="F6562" t="s">
        <v>21</v>
      </c>
      <c r="G6562">
        <v>200</v>
      </c>
      <c r="H6562">
        <v>15.75</v>
      </c>
      <c r="I6562">
        <v>3150</v>
      </c>
      <c r="J6562">
        <v>4.45</v>
      </c>
      <c r="K6562">
        <v>890</v>
      </c>
      <c r="L6562">
        <v>11.3</v>
      </c>
      <c r="M6562">
        <v>0.71746031746031746</v>
      </c>
      <c r="N6562">
        <v>2260</v>
      </c>
      <c r="O6562" t="s">
        <v>885</v>
      </c>
      <c r="P6562" t="s">
        <v>886</v>
      </c>
      <c r="Q6562" t="s">
        <v>119</v>
      </c>
      <c r="R6562" t="s">
        <v>40</v>
      </c>
      <c r="S6562" t="s">
        <v>233</v>
      </c>
      <c r="T6562" t="s">
        <v>234</v>
      </c>
      <c r="U6562" t="s">
        <v>1190</v>
      </c>
      <c r="V6562">
        <f>YEAR(sales_order1[[#This Row],[date]])</f>
        <v>2022</v>
      </c>
      <c r="W6562" t="str">
        <f>TEXT(sales_order1[[#This Row],[date]], "Mmm")</f>
        <v>Oct</v>
      </c>
      <c r="X6562">
        <f>VALUE(TEXT(sales_order1[[#This Row],[date]], "D"))</f>
        <v>20</v>
      </c>
      <c r="Y6562">
        <v>42</v>
      </c>
    </row>
    <row r="6563" spans="1:25" x14ac:dyDescent="0.25">
      <c r="A6563" s="1">
        <v>44854</v>
      </c>
      <c r="B6563">
        <v>72160</v>
      </c>
      <c r="C6563" t="s">
        <v>313</v>
      </c>
      <c r="D6563" t="str">
        <f>VLOOKUP(sales_order1[[#This Row],[itemCode]],product_details3!B:C,2,0)</f>
        <v>MSKO50</v>
      </c>
      <c r="E6563" t="s">
        <v>314</v>
      </c>
      <c r="F6563" t="s">
        <v>137</v>
      </c>
      <c r="G6563">
        <v>250</v>
      </c>
      <c r="H6563">
        <v>14.65</v>
      </c>
      <c r="I6563">
        <v>3662.5</v>
      </c>
      <c r="J6563">
        <v>6.55</v>
      </c>
      <c r="K6563">
        <v>1637.5</v>
      </c>
      <c r="L6563">
        <v>8.1</v>
      </c>
      <c r="M6563">
        <v>0.55290102389078488</v>
      </c>
      <c r="N6563">
        <v>2025</v>
      </c>
      <c r="O6563" t="s">
        <v>138</v>
      </c>
      <c r="P6563" t="s">
        <v>139</v>
      </c>
      <c r="Q6563" t="s">
        <v>77</v>
      </c>
      <c r="R6563" t="s">
        <v>72</v>
      </c>
      <c r="S6563" t="s">
        <v>140</v>
      </c>
      <c r="T6563" t="s">
        <v>141</v>
      </c>
      <c r="U6563" t="s">
        <v>1190</v>
      </c>
      <c r="V6563">
        <f>YEAR(sales_order1[[#This Row],[date]])</f>
        <v>2022</v>
      </c>
      <c r="W6563" t="str">
        <f>TEXT(sales_order1[[#This Row],[date]], "Mmm")</f>
        <v>Oct</v>
      </c>
      <c r="X6563">
        <f>VALUE(TEXT(sales_order1[[#This Row],[date]], "D"))</f>
        <v>20</v>
      </c>
      <c r="Y6563">
        <v>42</v>
      </c>
    </row>
    <row r="6564" spans="1:25" x14ac:dyDescent="0.25">
      <c r="A6564" s="1">
        <v>44854</v>
      </c>
      <c r="B6564">
        <v>72161</v>
      </c>
      <c r="C6564" t="s">
        <v>175</v>
      </c>
      <c r="D6564" t="str">
        <f>VLOOKUP(sales_order1[[#This Row],[itemCode]],product_details3!B:C,2,0)</f>
        <v>SCRS3030</v>
      </c>
      <c r="E6564" t="s">
        <v>176</v>
      </c>
      <c r="F6564" t="s">
        <v>61</v>
      </c>
      <c r="G6564">
        <v>450</v>
      </c>
      <c r="H6564">
        <v>13.1</v>
      </c>
      <c r="I6564">
        <v>5895</v>
      </c>
      <c r="J6564">
        <v>4.7</v>
      </c>
      <c r="K6564">
        <v>2115</v>
      </c>
      <c r="L6564">
        <v>8.4</v>
      </c>
      <c r="M6564">
        <v>0.6412213740458016</v>
      </c>
      <c r="N6564">
        <v>3780</v>
      </c>
      <c r="O6564" t="s">
        <v>703</v>
      </c>
      <c r="P6564" t="s">
        <v>704</v>
      </c>
      <c r="Q6564" t="s">
        <v>24</v>
      </c>
      <c r="R6564" t="s">
        <v>25</v>
      </c>
      <c r="S6564" t="s">
        <v>33</v>
      </c>
      <c r="T6564" t="s">
        <v>705</v>
      </c>
      <c r="U6564" t="s">
        <v>1191</v>
      </c>
      <c r="V6564">
        <f>YEAR(sales_order1[[#This Row],[date]])</f>
        <v>2022</v>
      </c>
      <c r="W6564" t="str">
        <f>TEXT(sales_order1[[#This Row],[date]], "Mmm")</f>
        <v>Oct</v>
      </c>
      <c r="X6564">
        <f>VALUE(TEXT(sales_order1[[#This Row],[date]], "D"))</f>
        <v>20</v>
      </c>
      <c r="Y6564">
        <v>42</v>
      </c>
    </row>
    <row r="6565" spans="1:25" x14ac:dyDescent="0.25">
      <c r="A6565" s="1">
        <v>44854</v>
      </c>
      <c r="B6565">
        <v>72162</v>
      </c>
      <c r="C6565" t="s">
        <v>142</v>
      </c>
      <c r="D6565" t="str">
        <f>VLOOKUP(sales_order1[[#This Row],[itemCode]],product_details3!B:C,2,0)</f>
        <v>SRMC50</v>
      </c>
      <c r="E6565" t="s">
        <v>143</v>
      </c>
      <c r="F6565" t="s">
        <v>30</v>
      </c>
      <c r="G6565">
        <v>200</v>
      </c>
      <c r="H6565">
        <v>33.25</v>
      </c>
      <c r="I6565">
        <v>6650</v>
      </c>
      <c r="J6565">
        <v>12</v>
      </c>
      <c r="K6565">
        <v>2400</v>
      </c>
      <c r="L6565">
        <v>21.25</v>
      </c>
      <c r="M6565">
        <v>0.63909774436090228</v>
      </c>
      <c r="N6565">
        <v>4250</v>
      </c>
      <c r="O6565" t="s">
        <v>725</v>
      </c>
      <c r="P6565" t="s">
        <v>726</v>
      </c>
      <c r="Q6565" t="s">
        <v>132</v>
      </c>
      <c r="R6565" t="s">
        <v>56</v>
      </c>
      <c r="S6565" t="s">
        <v>133</v>
      </c>
      <c r="T6565" t="s">
        <v>708</v>
      </c>
      <c r="U6565" t="s">
        <v>1191</v>
      </c>
      <c r="V6565">
        <f>YEAR(sales_order1[[#This Row],[date]])</f>
        <v>2022</v>
      </c>
      <c r="W6565" t="str">
        <f>TEXT(sales_order1[[#This Row],[date]], "Mmm")</f>
        <v>Oct</v>
      </c>
      <c r="X6565">
        <f>VALUE(TEXT(sales_order1[[#This Row],[date]], "D"))</f>
        <v>20</v>
      </c>
      <c r="Y6565">
        <v>42</v>
      </c>
    </row>
    <row r="6566" spans="1:25" x14ac:dyDescent="0.25">
      <c r="A6566" s="1">
        <v>44854</v>
      </c>
      <c r="B6566">
        <v>72163</v>
      </c>
      <c r="C6566" t="s">
        <v>67</v>
      </c>
      <c r="D6566" t="str">
        <f>VLOOKUP(sales_order1[[#This Row],[itemCode]],product_details3!B:C,2,0)</f>
        <v>SRMH15</v>
      </c>
      <c r="E6566" t="s">
        <v>68</v>
      </c>
      <c r="F6566" t="s">
        <v>30</v>
      </c>
      <c r="G6566">
        <v>100</v>
      </c>
      <c r="H6566">
        <v>15.75</v>
      </c>
      <c r="I6566">
        <v>1575</v>
      </c>
      <c r="J6566">
        <v>5.45</v>
      </c>
      <c r="K6566">
        <v>545</v>
      </c>
      <c r="L6566">
        <v>10.3</v>
      </c>
      <c r="M6566">
        <v>0.65396825396825398</v>
      </c>
      <c r="N6566">
        <v>1030</v>
      </c>
      <c r="O6566" t="s">
        <v>893</v>
      </c>
      <c r="P6566" t="s">
        <v>894</v>
      </c>
      <c r="Q6566" t="s">
        <v>146</v>
      </c>
      <c r="R6566" t="s">
        <v>112</v>
      </c>
      <c r="S6566" t="s">
        <v>147</v>
      </c>
      <c r="T6566" t="s">
        <v>148</v>
      </c>
      <c r="U6566" t="s">
        <v>1190</v>
      </c>
      <c r="V6566">
        <f>YEAR(sales_order1[[#This Row],[date]])</f>
        <v>2022</v>
      </c>
      <c r="W6566" t="str">
        <f>TEXT(sales_order1[[#This Row],[date]], "Mmm")</f>
        <v>Oct</v>
      </c>
      <c r="X6566">
        <f>VALUE(TEXT(sales_order1[[#This Row],[date]], "D"))</f>
        <v>20</v>
      </c>
      <c r="Y6566">
        <v>42</v>
      </c>
    </row>
    <row r="6567" spans="1:25" x14ac:dyDescent="0.25">
      <c r="A6567" s="1">
        <v>44855</v>
      </c>
      <c r="B6567">
        <v>72164</v>
      </c>
      <c r="C6567" t="s">
        <v>19</v>
      </c>
      <c r="D6567" t="str">
        <f>VLOOKUP(sales_order1[[#This Row],[itemCode]],product_details3!B:C,2,0)</f>
        <v>MSTH100</v>
      </c>
      <c r="E6567" t="s">
        <v>20</v>
      </c>
      <c r="F6567" t="s">
        <v>21</v>
      </c>
      <c r="G6567">
        <v>250</v>
      </c>
      <c r="H6567">
        <v>26.25</v>
      </c>
      <c r="I6567">
        <v>6562.5</v>
      </c>
      <c r="J6567">
        <v>7.75</v>
      </c>
      <c r="K6567">
        <v>1937.5</v>
      </c>
      <c r="L6567">
        <v>18.5</v>
      </c>
      <c r="M6567">
        <v>0.70476190476190481</v>
      </c>
      <c r="N6567">
        <v>4625</v>
      </c>
      <c r="O6567" t="s">
        <v>216</v>
      </c>
      <c r="P6567" t="s">
        <v>217</v>
      </c>
      <c r="Q6567" t="s">
        <v>218</v>
      </c>
      <c r="R6567" t="s">
        <v>40</v>
      </c>
      <c r="S6567" t="s">
        <v>219</v>
      </c>
      <c r="T6567" t="s">
        <v>220</v>
      </c>
      <c r="U6567" t="s">
        <v>1190</v>
      </c>
      <c r="V6567">
        <f>YEAR(sales_order1[[#This Row],[date]])</f>
        <v>2022</v>
      </c>
      <c r="W6567" t="str">
        <f>TEXT(sales_order1[[#This Row],[date]], "Mmm")</f>
        <v>Oct</v>
      </c>
      <c r="X6567">
        <f>VALUE(TEXT(sales_order1[[#This Row],[date]], "D"))</f>
        <v>21</v>
      </c>
      <c r="Y6567">
        <v>42</v>
      </c>
    </row>
    <row r="6568" spans="1:25" x14ac:dyDescent="0.25">
      <c r="A6568" s="1">
        <v>44855</v>
      </c>
      <c r="B6568">
        <v>72165</v>
      </c>
      <c r="C6568" t="s">
        <v>86</v>
      </c>
      <c r="D6568" t="str">
        <f>VLOOKUP(sales_order1[[#This Row],[itemCode]],product_details3!B:C,2,0)</f>
        <v>SRMH30</v>
      </c>
      <c r="E6568" t="s">
        <v>87</v>
      </c>
      <c r="F6568" t="s">
        <v>30</v>
      </c>
      <c r="G6568">
        <v>100</v>
      </c>
      <c r="H6568">
        <v>21</v>
      </c>
      <c r="I6568">
        <v>2100</v>
      </c>
      <c r="J6568">
        <v>6.6</v>
      </c>
      <c r="K6568">
        <v>660</v>
      </c>
      <c r="L6568">
        <v>14.4</v>
      </c>
      <c r="M6568">
        <v>0.68571428571428572</v>
      </c>
      <c r="N6568">
        <v>1440</v>
      </c>
      <c r="O6568" t="s">
        <v>531</v>
      </c>
      <c r="P6568" t="s">
        <v>532</v>
      </c>
      <c r="Q6568" t="s">
        <v>119</v>
      </c>
      <c r="R6568" t="s">
        <v>40</v>
      </c>
      <c r="S6568" t="s">
        <v>120</v>
      </c>
      <c r="T6568" t="s">
        <v>533</v>
      </c>
      <c r="U6568" t="s">
        <v>1190</v>
      </c>
      <c r="V6568">
        <f>YEAR(sales_order1[[#This Row],[date]])</f>
        <v>2022</v>
      </c>
      <c r="W6568" t="str">
        <f>TEXT(sales_order1[[#This Row],[date]], "Mmm")</f>
        <v>Oct</v>
      </c>
      <c r="X6568">
        <f>VALUE(TEXT(sales_order1[[#This Row],[date]], "D"))</f>
        <v>21</v>
      </c>
      <c r="Y6568">
        <v>42</v>
      </c>
    </row>
    <row r="6569" spans="1:25" x14ac:dyDescent="0.25">
      <c r="A6569" s="1">
        <v>44855</v>
      </c>
      <c r="B6569">
        <v>72166</v>
      </c>
      <c r="C6569" t="s">
        <v>115</v>
      </c>
      <c r="D6569" t="str">
        <f>VLOOKUP(sales_order1[[#This Row],[itemCode]],product_details3!B:C,2,0)</f>
        <v>SCRS30100</v>
      </c>
      <c r="E6569" t="s">
        <v>116</v>
      </c>
      <c r="F6569" t="s">
        <v>61</v>
      </c>
      <c r="G6569">
        <v>50</v>
      </c>
      <c r="H6569">
        <v>32.75</v>
      </c>
      <c r="I6569">
        <v>1637.5</v>
      </c>
      <c r="J6569">
        <v>11.25</v>
      </c>
      <c r="K6569">
        <v>562.5</v>
      </c>
      <c r="L6569">
        <v>21.5</v>
      </c>
      <c r="M6569">
        <v>0.65648854961832059</v>
      </c>
      <c r="N6569">
        <v>1075</v>
      </c>
      <c r="O6569" t="s">
        <v>341</v>
      </c>
      <c r="P6569" t="s">
        <v>342</v>
      </c>
      <c r="Q6569" t="s">
        <v>146</v>
      </c>
      <c r="R6569" t="s">
        <v>112</v>
      </c>
      <c r="S6569" t="s">
        <v>343</v>
      </c>
      <c r="T6569" t="s">
        <v>95</v>
      </c>
      <c r="U6569" t="s">
        <v>1190</v>
      </c>
      <c r="V6569">
        <f>YEAR(sales_order1[[#This Row],[date]])</f>
        <v>2022</v>
      </c>
      <c r="W6569" t="str">
        <f>TEXT(sales_order1[[#This Row],[date]], "Mmm")</f>
        <v>Oct</v>
      </c>
      <c r="X6569">
        <f>VALUE(TEXT(sales_order1[[#This Row],[date]], "D"))</f>
        <v>21</v>
      </c>
      <c r="Y6569">
        <v>42</v>
      </c>
    </row>
    <row r="6570" spans="1:25" x14ac:dyDescent="0.25">
      <c r="A6570" s="1">
        <v>44855</v>
      </c>
      <c r="B6570">
        <v>72167</v>
      </c>
      <c r="C6570" t="s">
        <v>19</v>
      </c>
      <c r="D6570" t="str">
        <f>VLOOKUP(sales_order1[[#This Row],[itemCode]],product_details3!B:C,2,0)</f>
        <v>MSTH100</v>
      </c>
      <c r="E6570" t="s">
        <v>20</v>
      </c>
      <c r="F6570" t="s">
        <v>21</v>
      </c>
      <c r="G6570">
        <v>100</v>
      </c>
      <c r="H6570">
        <v>26.25</v>
      </c>
      <c r="I6570">
        <v>2625</v>
      </c>
      <c r="J6570">
        <v>7.75</v>
      </c>
      <c r="K6570">
        <v>775</v>
      </c>
      <c r="L6570">
        <v>18.5</v>
      </c>
      <c r="M6570">
        <v>0.70476190476190481</v>
      </c>
      <c r="N6570">
        <v>1850</v>
      </c>
      <c r="O6570" t="s">
        <v>810</v>
      </c>
      <c r="P6570" t="s">
        <v>811</v>
      </c>
      <c r="Q6570" t="s">
        <v>239</v>
      </c>
      <c r="R6570" t="s">
        <v>112</v>
      </c>
      <c r="S6570" t="s">
        <v>368</v>
      </c>
      <c r="T6570" t="s">
        <v>369</v>
      </c>
      <c r="U6570" t="s">
        <v>1189</v>
      </c>
      <c r="V6570">
        <f>YEAR(sales_order1[[#This Row],[date]])</f>
        <v>2022</v>
      </c>
      <c r="W6570" t="str">
        <f>TEXT(sales_order1[[#This Row],[date]], "Mmm")</f>
        <v>Oct</v>
      </c>
      <c r="X6570">
        <f>VALUE(TEXT(sales_order1[[#This Row],[date]], "D"))</f>
        <v>21</v>
      </c>
      <c r="Y6570">
        <v>42</v>
      </c>
    </row>
    <row r="6571" spans="1:25" x14ac:dyDescent="0.25">
      <c r="A6571" s="1">
        <v>44855</v>
      </c>
      <c r="B6571">
        <v>72168</v>
      </c>
      <c r="C6571" t="s">
        <v>279</v>
      </c>
      <c r="D6571" t="str">
        <f>VLOOKUP(sales_order1[[#This Row],[itemCode]],product_details3!B:C,2,0)</f>
        <v>SRMC15</v>
      </c>
      <c r="E6571" t="s">
        <v>280</v>
      </c>
      <c r="F6571" t="s">
        <v>30</v>
      </c>
      <c r="G6571">
        <v>200</v>
      </c>
      <c r="H6571">
        <v>16.95</v>
      </c>
      <c r="I6571">
        <v>3390</v>
      </c>
      <c r="J6571">
        <v>6.2</v>
      </c>
      <c r="K6571">
        <v>1240</v>
      </c>
      <c r="L6571">
        <v>10.75</v>
      </c>
      <c r="M6571">
        <v>0.63421828908554578</v>
      </c>
      <c r="N6571">
        <v>2150</v>
      </c>
      <c r="O6571" t="s">
        <v>868</v>
      </c>
      <c r="P6571" t="s">
        <v>869</v>
      </c>
      <c r="Q6571" t="s">
        <v>55</v>
      </c>
      <c r="R6571" t="s">
        <v>56</v>
      </c>
      <c r="S6571" t="s">
        <v>225</v>
      </c>
      <c r="T6571" t="s">
        <v>226</v>
      </c>
      <c r="U6571" t="s">
        <v>1191</v>
      </c>
      <c r="V6571">
        <f>YEAR(sales_order1[[#This Row],[date]])</f>
        <v>2022</v>
      </c>
      <c r="W6571" t="str">
        <f>TEXT(sales_order1[[#This Row],[date]], "Mmm")</f>
        <v>Oct</v>
      </c>
      <c r="X6571">
        <f>VALUE(TEXT(sales_order1[[#This Row],[date]], "D"))</f>
        <v>21</v>
      </c>
      <c r="Y6571">
        <v>42</v>
      </c>
    </row>
    <row r="6572" spans="1:25" x14ac:dyDescent="0.25">
      <c r="A6572" s="1">
        <v>44855</v>
      </c>
      <c r="B6572">
        <v>72169</v>
      </c>
      <c r="C6572" t="s">
        <v>362</v>
      </c>
      <c r="D6572" t="str">
        <f>VLOOKUP(sales_order1[[#This Row],[itemCode]],product_details3!B:C,2,0)</f>
        <v>MSKO100</v>
      </c>
      <c r="E6572" t="s">
        <v>363</v>
      </c>
      <c r="F6572" t="s">
        <v>137</v>
      </c>
      <c r="G6572">
        <v>200</v>
      </c>
      <c r="H6572">
        <v>22.65</v>
      </c>
      <c r="I6572">
        <v>4530</v>
      </c>
      <c r="J6572">
        <v>9.5500000000000007</v>
      </c>
      <c r="K6572">
        <v>1910</v>
      </c>
      <c r="L6572">
        <v>13.1</v>
      </c>
      <c r="M6572">
        <v>0.57836644591611486</v>
      </c>
      <c r="N6572">
        <v>2620</v>
      </c>
      <c r="O6572" t="s">
        <v>266</v>
      </c>
      <c r="P6572" t="s">
        <v>267</v>
      </c>
      <c r="Q6572" t="s">
        <v>154</v>
      </c>
      <c r="R6572" t="s">
        <v>56</v>
      </c>
      <c r="S6572" t="s">
        <v>133</v>
      </c>
      <c r="T6572" t="s">
        <v>268</v>
      </c>
      <c r="U6572" t="s">
        <v>1191</v>
      </c>
      <c r="V6572">
        <f>YEAR(sales_order1[[#This Row],[date]])</f>
        <v>2022</v>
      </c>
      <c r="W6572" t="str">
        <f>TEXT(sales_order1[[#This Row],[date]], "Mmm")</f>
        <v>Oct</v>
      </c>
      <c r="X6572">
        <f>VALUE(TEXT(sales_order1[[#This Row],[date]], "D"))</f>
        <v>21</v>
      </c>
      <c r="Y6572">
        <v>42</v>
      </c>
    </row>
    <row r="6573" spans="1:25" x14ac:dyDescent="0.25">
      <c r="A6573" s="1">
        <v>44855</v>
      </c>
      <c r="B6573">
        <v>72170</v>
      </c>
      <c r="C6573" t="s">
        <v>360</v>
      </c>
      <c r="D6573" t="str">
        <f>VLOOKUP(sales_order1[[#This Row],[itemCode]],product_details3!B:C,2,0)</f>
        <v>TNRS100</v>
      </c>
      <c r="E6573" t="s">
        <v>361</v>
      </c>
      <c r="F6573" t="s">
        <v>124</v>
      </c>
      <c r="G6573">
        <v>250</v>
      </c>
      <c r="H6573">
        <v>13.1</v>
      </c>
      <c r="I6573">
        <v>3275</v>
      </c>
      <c r="J6573">
        <v>4.7</v>
      </c>
      <c r="K6573">
        <v>1175</v>
      </c>
      <c r="L6573">
        <v>8.4</v>
      </c>
      <c r="M6573">
        <v>0.6412213740458016</v>
      </c>
      <c r="N6573">
        <v>2100</v>
      </c>
      <c r="O6573" t="s">
        <v>158</v>
      </c>
      <c r="P6573" t="s">
        <v>159</v>
      </c>
      <c r="Q6573" t="s">
        <v>160</v>
      </c>
      <c r="R6573" t="s">
        <v>112</v>
      </c>
      <c r="S6573" t="s">
        <v>161</v>
      </c>
      <c r="T6573" t="s">
        <v>162</v>
      </c>
      <c r="U6573" t="s">
        <v>1189</v>
      </c>
      <c r="V6573">
        <f>YEAR(sales_order1[[#This Row],[date]])</f>
        <v>2022</v>
      </c>
      <c r="W6573" t="str">
        <f>TEXT(sales_order1[[#This Row],[date]], "Mmm")</f>
        <v>Oct</v>
      </c>
      <c r="X6573">
        <f>VALUE(TEXT(sales_order1[[#This Row],[date]], "D"))</f>
        <v>21</v>
      </c>
      <c r="Y6573">
        <v>42</v>
      </c>
    </row>
    <row r="6574" spans="1:25" x14ac:dyDescent="0.25">
      <c r="A6574" s="1">
        <v>44855</v>
      </c>
      <c r="B6574">
        <v>72171</v>
      </c>
      <c r="C6574" t="s">
        <v>51</v>
      </c>
      <c r="D6574" t="str">
        <f>VLOOKUP(sales_order1[[#This Row],[itemCode]],product_details3!B:C,2,0)</f>
        <v>MSTH50</v>
      </c>
      <c r="E6574" t="s">
        <v>52</v>
      </c>
      <c r="F6574" t="s">
        <v>21</v>
      </c>
      <c r="G6574">
        <v>200</v>
      </c>
      <c r="H6574">
        <v>15.75</v>
      </c>
      <c r="I6574">
        <v>3150</v>
      </c>
      <c r="J6574">
        <v>4.45</v>
      </c>
      <c r="K6574">
        <v>890</v>
      </c>
      <c r="L6574">
        <v>11.3</v>
      </c>
      <c r="M6574">
        <v>0.71746031746031746</v>
      </c>
      <c r="N6574">
        <v>2260</v>
      </c>
      <c r="O6574" t="s">
        <v>443</v>
      </c>
      <c r="P6574" t="s">
        <v>444</v>
      </c>
      <c r="Q6574" t="s">
        <v>111</v>
      </c>
      <c r="R6574" t="s">
        <v>112</v>
      </c>
      <c r="S6574" t="s">
        <v>445</v>
      </c>
      <c r="T6574" t="s">
        <v>446</v>
      </c>
      <c r="U6574" t="s">
        <v>1189</v>
      </c>
      <c r="V6574">
        <f>YEAR(sales_order1[[#This Row],[date]])</f>
        <v>2022</v>
      </c>
      <c r="W6574" t="str">
        <f>TEXT(sales_order1[[#This Row],[date]], "Mmm")</f>
        <v>Oct</v>
      </c>
      <c r="X6574">
        <f>VALUE(TEXT(sales_order1[[#This Row],[date]], "D"))</f>
        <v>21</v>
      </c>
      <c r="Y6574">
        <v>42</v>
      </c>
    </row>
    <row r="6575" spans="1:25" x14ac:dyDescent="0.25">
      <c r="A6575" s="1">
        <v>44855</v>
      </c>
      <c r="B6575">
        <v>72172</v>
      </c>
      <c r="C6575" t="s">
        <v>194</v>
      </c>
      <c r="D6575" t="str">
        <f>VLOOKUP(sales_order1[[#This Row],[itemCode]],product_details3!B:C,2,0)</f>
        <v>CLNG150</v>
      </c>
      <c r="E6575" t="s">
        <v>195</v>
      </c>
      <c r="F6575" t="s">
        <v>45</v>
      </c>
      <c r="G6575">
        <v>150</v>
      </c>
      <c r="H6575">
        <v>12.75</v>
      </c>
      <c r="I6575">
        <v>1912.5</v>
      </c>
      <c r="J6575">
        <v>4.45</v>
      </c>
      <c r="K6575">
        <v>667.5</v>
      </c>
      <c r="L6575">
        <v>8.3000000000000007</v>
      </c>
      <c r="M6575">
        <v>0.65098039215686276</v>
      </c>
      <c r="N6575">
        <v>1245</v>
      </c>
      <c r="O6575" t="s">
        <v>817</v>
      </c>
      <c r="P6575" t="s">
        <v>818</v>
      </c>
      <c r="Q6575" t="s">
        <v>213</v>
      </c>
      <c r="R6575" t="s">
        <v>25</v>
      </c>
      <c r="S6575" t="s">
        <v>402</v>
      </c>
      <c r="T6575" t="s">
        <v>819</v>
      </c>
      <c r="U6575" t="s">
        <v>1191</v>
      </c>
      <c r="V6575">
        <f>YEAR(sales_order1[[#This Row],[date]])</f>
        <v>2022</v>
      </c>
      <c r="W6575" t="str">
        <f>TEXT(sales_order1[[#This Row],[date]], "Mmm")</f>
        <v>Oct</v>
      </c>
      <c r="X6575">
        <f>VALUE(TEXT(sales_order1[[#This Row],[date]], "D"))</f>
        <v>21</v>
      </c>
      <c r="Y6575">
        <v>42</v>
      </c>
    </row>
    <row r="6576" spans="1:25" x14ac:dyDescent="0.25">
      <c r="A6576" s="1">
        <v>44858</v>
      </c>
      <c r="B6576">
        <v>72173</v>
      </c>
      <c r="C6576" t="s">
        <v>103</v>
      </c>
      <c r="D6576" t="str">
        <f>VLOOKUP(sales_order1[[#This Row],[itemCode]],product_details3!B:C,2,0)</f>
        <v>SCRT50</v>
      </c>
      <c r="E6576" t="s">
        <v>104</v>
      </c>
      <c r="F6576" t="s">
        <v>61</v>
      </c>
      <c r="G6576">
        <v>300</v>
      </c>
      <c r="H6576">
        <v>16.95</v>
      </c>
      <c r="I6576">
        <v>5085</v>
      </c>
      <c r="J6576">
        <v>5.2</v>
      </c>
      <c r="K6576">
        <v>1560</v>
      </c>
      <c r="L6576">
        <v>11.75</v>
      </c>
      <c r="M6576">
        <v>0.69321533923303835</v>
      </c>
      <c r="N6576">
        <v>3525</v>
      </c>
      <c r="O6576" t="s">
        <v>765</v>
      </c>
      <c r="P6576" t="s">
        <v>766</v>
      </c>
      <c r="Q6576" t="s">
        <v>39</v>
      </c>
      <c r="R6576" t="s">
        <v>40</v>
      </c>
      <c r="S6576" t="s">
        <v>41</v>
      </c>
      <c r="T6576" t="s">
        <v>745</v>
      </c>
      <c r="U6576" t="s">
        <v>1188</v>
      </c>
      <c r="V6576">
        <f>YEAR(sales_order1[[#This Row],[date]])</f>
        <v>2022</v>
      </c>
      <c r="W6576" t="str">
        <f>TEXT(sales_order1[[#This Row],[date]], "Mmm")</f>
        <v>Oct</v>
      </c>
      <c r="X6576">
        <f>VALUE(TEXT(sales_order1[[#This Row],[date]], "D"))</f>
        <v>24</v>
      </c>
      <c r="Y6576">
        <v>43</v>
      </c>
    </row>
    <row r="6577" spans="1:25" x14ac:dyDescent="0.25">
      <c r="A6577" s="1">
        <v>44858</v>
      </c>
      <c r="B6577">
        <v>72174</v>
      </c>
      <c r="C6577" t="s">
        <v>194</v>
      </c>
      <c r="D6577" t="str">
        <f>VLOOKUP(sales_order1[[#This Row],[itemCode]],product_details3!B:C,2,0)</f>
        <v>CLNG150</v>
      </c>
      <c r="E6577" t="s">
        <v>195</v>
      </c>
      <c r="F6577" t="s">
        <v>45</v>
      </c>
      <c r="G6577">
        <v>100</v>
      </c>
      <c r="H6577">
        <v>12.75</v>
      </c>
      <c r="I6577">
        <v>1275</v>
      </c>
      <c r="J6577">
        <v>4.45</v>
      </c>
      <c r="K6577">
        <v>445</v>
      </c>
      <c r="L6577">
        <v>8.3000000000000007</v>
      </c>
      <c r="M6577">
        <v>0.65098039215686276</v>
      </c>
      <c r="N6577">
        <v>830</v>
      </c>
      <c r="O6577" t="s">
        <v>929</v>
      </c>
      <c r="P6577" t="s">
        <v>930</v>
      </c>
      <c r="Q6577" t="s">
        <v>213</v>
      </c>
      <c r="R6577" t="s">
        <v>25</v>
      </c>
      <c r="S6577" t="s">
        <v>402</v>
      </c>
      <c r="T6577" t="s">
        <v>403</v>
      </c>
      <c r="U6577" t="s">
        <v>1191</v>
      </c>
      <c r="V6577">
        <f>YEAR(sales_order1[[#This Row],[date]])</f>
        <v>2022</v>
      </c>
      <c r="W6577" t="str">
        <f>TEXT(sales_order1[[#This Row],[date]], "Mmm")</f>
        <v>Oct</v>
      </c>
      <c r="X6577">
        <f>VALUE(TEXT(sales_order1[[#This Row],[date]], "D"))</f>
        <v>24</v>
      </c>
      <c r="Y6577">
        <v>43</v>
      </c>
    </row>
    <row r="6578" spans="1:25" x14ac:dyDescent="0.25">
      <c r="A6578" s="1">
        <v>44858</v>
      </c>
      <c r="B6578">
        <v>72175</v>
      </c>
      <c r="C6578" t="s">
        <v>103</v>
      </c>
      <c r="D6578" t="str">
        <f>VLOOKUP(sales_order1[[#This Row],[itemCode]],product_details3!B:C,2,0)</f>
        <v>SCRT50</v>
      </c>
      <c r="E6578" t="s">
        <v>104</v>
      </c>
      <c r="F6578" t="s">
        <v>61</v>
      </c>
      <c r="G6578">
        <v>200</v>
      </c>
      <c r="H6578">
        <v>16.95</v>
      </c>
      <c r="I6578">
        <v>3390</v>
      </c>
      <c r="J6578">
        <v>5.2</v>
      </c>
      <c r="K6578">
        <v>1040</v>
      </c>
      <c r="L6578">
        <v>11.75</v>
      </c>
      <c r="M6578">
        <v>0.69321533923303835</v>
      </c>
      <c r="N6578">
        <v>2350</v>
      </c>
      <c r="O6578" t="s">
        <v>837</v>
      </c>
      <c r="P6578" t="s">
        <v>838</v>
      </c>
      <c r="Q6578" t="s">
        <v>71</v>
      </c>
      <c r="R6578" t="s">
        <v>72</v>
      </c>
      <c r="S6578" t="s">
        <v>73</v>
      </c>
      <c r="T6578" t="s">
        <v>74</v>
      </c>
      <c r="U6578" t="s">
        <v>1190</v>
      </c>
      <c r="V6578">
        <f>YEAR(sales_order1[[#This Row],[date]])</f>
        <v>2022</v>
      </c>
      <c r="W6578" t="str">
        <f>TEXT(sales_order1[[#This Row],[date]], "Mmm")</f>
        <v>Oct</v>
      </c>
      <c r="X6578">
        <f>VALUE(TEXT(sales_order1[[#This Row],[date]], "D"))</f>
        <v>24</v>
      </c>
      <c r="Y6578">
        <v>43</v>
      </c>
    </row>
    <row r="6579" spans="1:25" x14ac:dyDescent="0.25">
      <c r="A6579" s="1">
        <v>44858</v>
      </c>
      <c r="B6579">
        <v>72176</v>
      </c>
      <c r="C6579" t="s">
        <v>103</v>
      </c>
      <c r="D6579" t="str">
        <f>VLOOKUP(sales_order1[[#This Row],[itemCode]],product_details3!B:C,2,0)</f>
        <v>SCRT50</v>
      </c>
      <c r="E6579" t="s">
        <v>104</v>
      </c>
      <c r="F6579" t="s">
        <v>61</v>
      </c>
      <c r="G6579">
        <v>100</v>
      </c>
      <c r="H6579">
        <v>16.95</v>
      </c>
      <c r="I6579">
        <v>1695</v>
      </c>
      <c r="J6579">
        <v>5.2</v>
      </c>
      <c r="K6579">
        <v>520</v>
      </c>
      <c r="L6579">
        <v>11.75</v>
      </c>
      <c r="M6579">
        <v>0.69321533923303835</v>
      </c>
      <c r="N6579">
        <v>1175</v>
      </c>
      <c r="O6579" t="s">
        <v>700</v>
      </c>
      <c r="P6579" t="s">
        <v>701</v>
      </c>
      <c r="Q6579" t="s">
        <v>378</v>
      </c>
      <c r="R6579" t="s">
        <v>72</v>
      </c>
      <c r="S6579" t="s">
        <v>545</v>
      </c>
      <c r="T6579" t="s">
        <v>702</v>
      </c>
      <c r="U6579" t="s">
        <v>1188</v>
      </c>
      <c r="V6579">
        <f>YEAR(sales_order1[[#This Row],[date]])</f>
        <v>2022</v>
      </c>
      <c r="W6579" t="str">
        <f>TEXT(sales_order1[[#This Row],[date]], "Mmm")</f>
        <v>Oct</v>
      </c>
      <c r="X6579">
        <f>VALUE(TEXT(sales_order1[[#This Row],[date]], "D"))</f>
        <v>24</v>
      </c>
      <c r="Y6579">
        <v>43</v>
      </c>
    </row>
    <row r="6580" spans="1:25" x14ac:dyDescent="0.25">
      <c r="A6580" s="1">
        <v>44858</v>
      </c>
      <c r="B6580">
        <v>72177</v>
      </c>
      <c r="C6580" t="s">
        <v>307</v>
      </c>
      <c r="D6580" t="str">
        <f>VLOOKUP(sales_order1[[#This Row],[itemCode]],product_details3!B:C,2,0)</f>
        <v>TNRH150</v>
      </c>
      <c r="E6580" t="s">
        <v>308</v>
      </c>
      <c r="F6580" t="s">
        <v>124</v>
      </c>
      <c r="G6580">
        <v>100</v>
      </c>
      <c r="H6580">
        <v>15.75</v>
      </c>
      <c r="I6580">
        <v>1575</v>
      </c>
      <c r="J6580">
        <v>4.45</v>
      </c>
      <c r="K6580">
        <v>445</v>
      </c>
      <c r="L6580">
        <v>11.3</v>
      </c>
      <c r="M6580">
        <v>0.71746031746031746</v>
      </c>
      <c r="N6580">
        <v>1130</v>
      </c>
      <c r="O6580" t="s">
        <v>430</v>
      </c>
      <c r="P6580" t="s">
        <v>431</v>
      </c>
      <c r="Q6580" t="s">
        <v>218</v>
      </c>
      <c r="R6580" t="s">
        <v>40</v>
      </c>
      <c r="S6580" t="s">
        <v>432</v>
      </c>
      <c r="T6580" t="s">
        <v>433</v>
      </c>
      <c r="U6580" t="s">
        <v>1190</v>
      </c>
      <c r="V6580">
        <f>YEAR(sales_order1[[#This Row],[date]])</f>
        <v>2022</v>
      </c>
      <c r="W6580" t="str">
        <f>TEXT(sales_order1[[#This Row],[date]], "Mmm")</f>
        <v>Oct</v>
      </c>
      <c r="X6580">
        <f>VALUE(TEXT(sales_order1[[#This Row],[date]], "D"))</f>
        <v>24</v>
      </c>
      <c r="Y6580">
        <v>43</v>
      </c>
    </row>
    <row r="6581" spans="1:25" x14ac:dyDescent="0.25">
      <c r="A6581" s="1">
        <v>44858</v>
      </c>
      <c r="B6581">
        <v>72178</v>
      </c>
      <c r="C6581" t="s">
        <v>115</v>
      </c>
      <c r="D6581" t="str">
        <f>VLOOKUP(sales_order1[[#This Row],[itemCode]],product_details3!B:C,2,0)</f>
        <v>SCRS30100</v>
      </c>
      <c r="E6581" t="s">
        <v>116</v>
      </c>
      <c r="F6581" t="s">
        <v>61</v>
      </c>
      <c r="G6581">
        <v>50</v>
      </c>
      <c r="H6581">
        <v>32.75</v>
      </c>
      <c r="I6581">
        <v>1637.5</v>
      </c>
      <c r="J6581">
        <v>11.25</v>
      </c>
      <c r="K6581">
        <v>562.5</v>
      </c>
      <c r="L6581">
        <v>21.5</v>
      </c>
      <c r="M6581">
        <v>0.65648854961832059</v>
      </c>
      <c r="N6581">
        <v>1075</v>
      </c>
      <c r="O6581" t="s">
        <v>854</v>
      </c>
      <c r="P6581" t="s">
        <v>855</v>
      </c>
      <c r="Q6581" t="s">
        <v>132</v>
      </c>
      <c r="R6581" t="s">
        <v>56</v>
      </c>
      <c r="S6581" t="s">
        <v>133</v>
      </c>
      <c r="T6581" t="s">
        <v>134</v>
      </c>
      <c r="U6581" t="s">
        <v>1191</v>
      </c>
      <c r="V6581">
        <f>YEAR(sales_order1[[#This Row],[date]])</f>
        <v>2022</v>
      </c>
      <c r="W6581" t="str">
        <f>TEXT(sales_order1[[#This Row],[date]], "Mmm")</f>
        <v>Oct</v>
      </c>
      <c r="X6581">
        <f>VALUE(TEXT(sales_order1[[#This Row],[date]], "D"))</f>
        <v>24</v>
      </c>
      <c r="Y6581">
        <v>43</v>
      </c>
    </row>
    <row r="6582" spans="1:25" x14ac:dyDescent="0.25">
      <c r="A6582" s="1">
        <v>44858</v>
      </c>
      <c r="B6582">
        <v>72179</v>
      </c>
      <c r="C6582" t="s">
        <v>86</v>
      </c>
      <c r="D6582" t="str">
        <f>VLOOKUP(sales_order1[[#This Row],[itemCode]],product_details3!B:C,2,0)</f>
        <v>SRMH30</v>
      </c>
      <c r="E6582" t="s">
        <v>87</v>
      </c>
      <c r="F6582" t="s">
        <v>30</v>
      </c>
      <c r="G6582">
        <v>300</v>
      </c>
      <c r="H6582">
        <v>21</v>
      </c>
      <c r="I6582">
        <v>6300</v>
      </c>
      <c r="J6582">
        <v>6.6</v>
      </c>
      <c r="K6582">
        <v>1980</v>
      </c>
      <c r="L6582">
        <v>14.4</v>
      </c>
      <c r="M6582">
        <v>0.68571428571428572</v>
      </c>
      <c r="N6582">
        <v>4320</v>
      </c>
      <c r="O6582" t="s">
        <v>475</v>
      </c>
      <c r="P6582" t="s">
        <v>476</v>
      </c>
      <c r="Q6582" t="s">
        <v>93</v>
      </c>
      <c r="R6582" t="s">
        <v>72</v>
      </c>
      <c r="S6582" t="s">
        <v>94</v>
      </c>
      <c r="T6582" t="s">
        <v>477</v>
      </c>
      <c r="U6582" t="s">
        <v>1190</v>
      </c>
      <c r="V6582">
        <f>YEAR(sales_order1[[#This Row],[date]])</f>
        <v>2022</v>
      </c>
      <c r="W6582" t="str">
        <f>TEXT(sales_order1[[#This Row],[date]], "Mmm")</f>
        <v>Oct</v>
      </c>
      <c r="X6582">
        <f>VALUE(TEXT(sales_order1[[#This Row],[date]], "D"))</f>
        <v>24</v>
      </c>
      <c r="Y6582">
        <v>43</v>
      </c>
    </row>
    <row r="6583" spans="1:25" x14ac:dyDescent="0.25">
      <c r="A6583" s="1">
        <v>44858</v>
      </c>
      <c r="B6583">
        <v>72180</v>
      </c>
      <c r="C6583" t="s">
        <v>406</v>
      </c>
      <c r="D6583" t="str">
        <f>VLOOKUP(sales_order1[[#This Row],[itemCode]],product_details3!B:C,2,0)</f>
        <v>MKRO200</v>
      </c>
      <c r="E6583" t="s">
        <v>407</v>
      </c>
      <c r="F6583" t="s">
        <v>151</v>
      </c>
      <c r="G6583">
        <v>50</v>
      </c>
      <c r="H6583">
        <v>21.25</v>
      </c>
      <c r="I6583">
        <v>1062.5</v>
      </c>
      <c r="J6583">
        <v>9</v>
      </c>
      <c r="K6583">
        <v>450</v>
      </c>
      <c r="L6583">
        <v>12.25</v>
      </c>
      <c r="M6583">
        <v>0.57647058823529407</v>
      </c>
      <c r="N6583">
        <v>612.5</v>
      </c>
      <c r="O6583" t="s">
        <v>248</v>
      </c>
      <c r="P6583" t="s">
        <v>249</v>
      </c>
      <c r="Q6583" t="s">
        <v>191</v>
      </c>
      <c r="R6583" t="s">
        <v>56</v>
      </c>
      <c r="S6583" t="s">
        <v>192</v>
      </c>
      <c r="T6583" t="s">
        <v>250</v>
      </c>
      <c r="U6583" t="s">
        <v>1191</v>
      </c>
      <c r="V6583">
        <f>YEAR(sales_order1[[#This Row],[date]])</f>
        <v>2022</v>
      </c>
      <c r="W6583" t="str">
        <f>TEXT(sales_order1[[#This Row],[date]], "Mmm")</f>
        <v>Oct</v>
      </c>
      <c r="X6583">
        <f>VALUE(TEXT(sales_order1[[#This Row],[date]], "D"))</f>
        <v>24</v>
      </c>
      <c r="Y6583">
        <v>43</v>
      </c>
    </row>
    <row r="6584" spans="1:25" x14ac:dyDescent="0.25">
      <c r="A6584" s="1">
        <v>44858</v>
      </c>
      <c r="B6584">
        <v>72181</v>
      </c>
      <c r="C6584" t="s">
        <v>194</v>
      </c>
      <c r="D6584" t="str">
        <f>VLOOKUP(sales_order1[[#This Row],[itemCode]],product_details3!B:C,2,0)</f>
        <v>CLNG150</v>
      </c>
      <c r="E6584" t="s">
        <v>195</v>
      </c>
      <c r="F6584" t="s">
        <v>45</v>
      </c>
      <c r="G6584">
        <v>50</v>
      </c>
      <c r="H6584">
        <v>12.75</v>
      </c>
      <c r="I6584">
        <v>637.5</v>
      </c>
      <c r="J6584">
        <v>4.45</v>
      </c>
      <c r="K6584">
        <v>222.5</v>
      </c>
      <c r="L6584">
        <v>8.3000000000000007</v>
      </c>
      <c r="M6584">
        <v>0.65098039215686276</v>
      </c>
      <c r="N6584">
        <v>415</v>
      </c>
      <c r="O6584" t="s">
        <v>743</v>
      </c>
      <c r="P6584" t="s">
        <v>744</v>
      </c>
      <c r="Q6584" t="s">
        <v>39</v>
      </c>
      <c r="R6584" t="s">
        <v>40</v>
      </c>
      <c r="S6584" t="s">
        <v>41</v>
      </c>
      <c r="T6584" t="s">
        <v>745</v>
      </c>
      <c r="U6584" t="s">
        <v>1188</v>
      </c>
      <c r="V6584">
        <f>YEAR(sales_order1[[#This Row],[date]])</f>
        <v>2022</v>
      </c>
      <c r="W6584" t="str">
        <f>TEXT(sales_order1[[#This Row],[date]], "Mmm")</f>
        <v>Oct</v>
      </c>
      <c r="X6584">
        <f>VALUE(TEXT(sales_order1[[#This Row],[date]], "D"))</f>
        <v>24</v>
      </c>
      <c r="Y6584">
        <v>43</v>
      </c>
    </row>
    <row r="6585" spans="1:25" x14ac:dyDescent="0.25">
      <c r="A6585" s="1">
        <v>44858</v>
      </c>
      <c r="B6585">
        <v>72182</v>
      </c>
      <c r="C6585" t="s">
        <v>19</v>
      </c>
      <c r="D6585" t="str">
        <f>VLOOKUP(sales_order1[[#This Row],[itemCode]],product_details3!B:C,2,0)</f>
        <v>MSTH100</v>
      </c>
      <c r="E6585" t="s">
        <v>20</v>
      </c>
      <c r="F6585" t="s">
        <v>21</v>
      </c>
      <c r="G6585">
        <v>50</v>
      </c>
      <c r="H6585">
        <v>26.25</v>
      </c>
      <c r="I6585">
        <v>1312.5</v>
      </c>
      <c r="J6585">
        <v>7.75</v>
      </c>
      <c r="K6585">
        <v>387.5</v>
      </c>
      <c r="L6585">
        <v>18.5</v>
      </c>
      <c r="M6585">
        <v>0.70476190476190481</v>
      </c>
      <c r="N6585">
        <v>925</v>
      </c>
      <c r="O6585" t="s">
        <v>881</v>
      </c>
      <c r="P6585" t="s">
        <v>882</v>
      </c>
      <c r="Q6585" t="s">
        <v>64</v>
      </c>
      <c r="R6585" t="s">
        <v>40</v>
      </c>
      <c r="S6585" t="s">
        <v>84</v>
      </c>
      <c r="T6585" t="s">
        <v>85</v>
      </c>
      <c r="U6585" t="s">
        <v>1189</v>
      </c>
      <c r="V6585">
        <f>YEAR(sales_order1[[#This Row],[date]])</f>
        <v>2022</v>
      </c>
      <c r="W6585" t="str">
        <f>TEXT(sales_order1[[#This Row],[date]], "Mmm")</f>
        <v>Oct</v>
      </c>
      <c r="X6585">
        <f>VALUE(TEXT(sales_order1[[#This Row],[date]], "D"))</f>
        <v>24</v>
      </c>
      <c r="Y6585">
        <v>43</v>
      </c>
    </row>
    <row r="6586" spans="1:25" x14ac:dyDescent="0.25">
      <c r="A6586" s="1">
        <v>44858</v>
      </c>
      <c r="B6586">
        <v>72183</v>
      </c>
      <c r="C6586" t="s">
        <v>320</v>
      </c>
      <c r="D6586" t="str">
        <f>VLOOKUP(sales_order1[[#This Row],[itemCode]],product_details3!B:C,2,0)</f>
        <v>SCR50+100</v>
      </c>
      <c r="E6586" t="s">
        <v>321</v>
      </c>
      <c r="F6586" t="s">
        <v>61</v>
      </c>
      <c r="G6586">
        <v>50</v>
      </c>
      <c r="H6586">
        <v>26.25</v>
      </c>
      <c r="I6586">
        <v>1312.5</v>
      </c>
      <c r="J6586">
        <v>7.75</v>
      </c>
      <c r="K6586">
        <v>387.5</v>
      </c>
      <c r="L6586">
        <v>18.5</v>
      </c>
      <c r="M6586">
        <v>0.70476190476190481</v>
      </c>
      <c r="N6586">
        <v>925</v>
      </c>
      <c r="O6586" t="s">
        <v>376</v>
      </c>
      <c r="P6586" t="s">
        <v>377</v>
      </c>
      <c r="Q6586" t="s">
        <v>378</v>
      </c>
      <c r="R6586" t="s">
        <v>72</v>
      </c>
      <c r="S6586" t="s">
        <v>379</v>
      </c>
      <c r="T6586" t="s">
        <v>380</v>
      </c>
      <c r="U6586" t="s">
        <v>1188</v>
      </c>
      <c r="V6586">
        <f>YEAR(sales_order1[[#This Row],[date]])</f>
        <v>2022</v>
      </c>
      <c r="W6586" t="str">
        <f>TEXT(sales_order1[[#This Row],[date]], "Mmm")</f>
        <v>Oct</v>
      </c>
      <c r="X6586">
        <f>VALUE(TEXT(sales_order1[[#This Row],[date]], "D"))</f>
        <v>24</v>
      </c>
      <c r="Y6586">
        <v>43</v>
      </c>
    </row>
    <row r="6587" spans="1:25" x14ac:dyDescent="0.25">
      <c r="A6587" s="1">
        <v>44859</v>
      </c>
      <c r="B6587">
        <v>72184</v>
      </c>
      <c r="C6587" t="s">
        <v>320</v>
      </c>
      <c r="D6587" t="str">
        <f>VLOOKUP(sales_order1[[#This Row],[itemCode]],product_details3!B:C,2,0)</f>
        <v>SCR50+100</v>
      </c>
      <c r="E6587" t="s">
        <v>321</v>
      </c>
      <c r="F6587" t="s">
        <v>61</v>
      </c>
      <c r="G6587">
        <v>200</v>
      </c>
      <c r="H6587">
        <v>26.25</v>
      </c>
      <c r="I6587">
        <v>5250</v>
      </c>
      <c r="J6587">
        <v>7.75</v>
      </c>
      <c r="K6587">
        <v>1550</v>
      </c>
      <c r="L6587">
        <v>18.5</v>
      </c>
      <c r="M6587">
        <v>0.70476190476190481</v>
      </c>
      <c r="N6587">
        <v>3700</v>
      </c>
      <c r="O6587" t="s">
        <v>931</v>
      </c>
      <c r="P6587" t="s">
        <v>932</v>
      </c>
      <c r="Q6587" t="s">
        <v>218</v>
      </c>
      <c r="R6587" t="s">
        <v>40</v>
      </c>
      <c r="S6587" t="s">
        <v>432</v>
      </c>
      <c r="T6587" t="s">
        <v>433</v>
      </c>
      <c r="U6587" t="s">
        <v>1190</v>
      </c>
      <c r="V6587">
        <f>YEAR(sales_order1[[#This Row],[date]])</f>
        <v>2022</v>
      </c>
      <c r="W6587" t="str">
        <f>TEXT(sales_order1[[#This Row],[date]], "Mmm")</f>
        <v>Oct</v>
      </c>
      <c r="X6587">
        <f>VALUE(TEXT(sales_order1[[#This Row],[date]], "D"))</f>
        <v>25</v>
      </c>
      <c r="Y6587">
        <v>43</v>
      </c>
    </row>
    <row r="6588" spans="1:25" x14ac:dyDescent="0.25">
      <c r="A6588" s="1">
        <v>44859</v>
      </c>
      <c r="B6588">
        <v>72185</v>
      </c>
      <c r="C6588" t="s">
        <v>28</v>
      </c>
      <c r="D6588" t="str">
        <f>VLOOKUP(sales_order1[[#This Row],[itemCode]],product_details3!B:C,2,0)</f>
        <v>SRMC30</v>
      </c>
      <c r="E6588" t="s">
        <v>29</v>
      </c>
      <c r="F6588" t="s">
        <v>30</v>
      </c>
      <c r="G6588">
        <v>300</v>
      </c>
      <c r="H6588">
        <v>22.6</v>
      </c>
      <c r="I6588">
        <v>6780</v>
      </c>
      <c r="J6588">
        <v>7.6</v>
      </c>
      <c r="K6588">
        <v>2280</v>
      </c>
      <c r="L6588">
        <v>15</v>
      </c>
      <c r="M6588">
        <v>0.66371681415929207</v>
      </c>
      <c r="N6588">
        <v>4500</v>
      </c>
      <c r="O6588" t="s">
        <v>828</v>
      </c>
      <c r="P6588" t="s">
        <v>829</v>
      </c>
      <c r="Q6588" t="s">
        <v>378</v>
      </c>
      <c r="R6588" t="s">
        <v>72</v>
      </c>
      <c r="S6588" t="s">
        <v>662</v>
      </c>
      <c r="T6588" t="s">
        <v>663</v>
      </c>
      <c r="U6588" t="s">
        <v>1188</v>
      </c>
      <c r="V6588">
        <f>YEAR(sales_order1[[#This Row],[date]])</f>
        <v>2022</v>
      </c>
      <c r="W6588" t="str">
        <f>TEXT(sales_order1[[#This Row],[date]], "Mmm")</f>
        <v>Oct</v>
      </c>
      <c r="X6588">
        <f>VALUE(TEXT(sales_order1[[#This Row],[date]], "D"))</f>
        <v>25</v>
      </c>
      <c r="Y6588">
        <v>43</v>
      </c>
    </row>
    <row r="6589" spans="1:25" x14ac:dyDescent="0.25">
      <c r="A6589" s="1">
        <v>44859</v>
      </c>
      <c r="B6589">
        <v>72186</v>
      </c>
      <c r="C6589" t="s">
        <v>209</v>
      </c>
      <c r="D6589" t="str">
        <f>VLOOKUP(sales_order1[[#This Row],[itemCode]],product_details3!B:C,2,0)</f>
        <v>CLNG50</v>
      </c>
      <c r="E6589" t="s">
        <v>210</v>
      </c>
      <c r="F6589" t="s">
        <v>45</v>
      </c>
      <c r="G6589">
        <v>250</v>
      </c>
      <c r="H6589">
        <v>6.5</v>
      </c>
      <c r="I6589">
        <v>1625</v>
      </c>
      <c r="J6589">
        <v>2.2999999999999998</v>
      </c>
      <c r="K6589">
        <v>575</v>
      </c>
      <c r="L6589">
        <v>4.2</v>
      </c>
      <c r="M6589">
        <v>0.64615384615384619</v>
      </c>
      <c r="N6589">
        <v>1050</v>
      </c>
      <c r="O6589" t="s">
        <v>69</v>
      </c>
      <c r="P6589" t="s">
        <v>70</v>
      </c>
      <c r="Q6589" t="s">
        <v>71</v>
      </c>
      <c r="R6589" t="s">
        <v>72</v>
      </c>
      <c r="S6589" t="s">
        <v>73</v>
      </c>
      <c r="T6589" t="s">
        <v>74</v>
      </c>
      <c r="U6589" t="s">
        <v>1190</v>
      </c>
      <c r="V6589">
        <f>YEAR(sales_order1[[#This Row],[date]])</f>
        <v>2022</v>
      </c>
      <c r="W6589" t="str">
        <f>TEXT(sales_order1[[#This Row],[date]], "Mmm")</f>
        <v>Oct</v>
      </c>
      <c r="X6589">
        <f>VALUE(TEXT(sales_order1[[#This Row],[date]], "D"))</f>
        <v>25</v>
      </c>
      <c r="Y6589">
        <v>43</v>
      </c>
    </row>
    <row r="6590" spans="1:25" x14ac:dyDescent="0.25">
      <c r="A6590" s="1">
        <v>44859</v>
      </c>
      <c r="B6590">
        <v>72187</v>
      </c>
      <c r="C6590" t="s">
        <v>103</v>
      </c>
      <c r="D6590" t="str">
        <f>VLOOKUP(sales_order1[[#This Row],[itemCode]],product_details3!B:C,2,0)</f>
        <v>SCRT50</v>
      </c>
      <c r="E6590" t="s">
        <v>104</v>
      </c>
      <c r="F6590" t="s">
        <v>61</v>
      </c>
      <c r="G6590">
        <v>200</v>
      </c>
      <c r="H6590">
        <v>16.95</v>
      </c>
      <c r="I6590">
        <v>3390</v>
      </c>
      <c r="J6590">
        <v>5.2</v>
      </c>
      <c r="K6590">
        <v>1040</v>
      </c>
      <c r="L6590">
        <v>11.75</v>
      </c>
      <c r="M6590">
        <v>0.69321533923303835</v>
      </c>
      <c r="N6590">
        <v>2350</v>
      </c>
      <c r="O6590" t="s">
        <v>420</v>
      </c>
      <c r="P6590" t="s">
        <v>421</v>
      </c>
      <c r="Q6590" t="s">
        <v>77</v>
      </c>
      <c r="R6590" t="s">
        <v>72</v>
      </c>
      <c r="S6590" t="s">
        <v>78</v>
      </c>
      <c r="T6590" t="s">
        <v>422</v>
      </c>
      <c r="U6590" t="s">
        <v>1190</v>
      </c>
      <c r="V6590">
        <f>YEAR(sales_order1[[#This Row],[date]])</f>
        <v>2022</v>
      </c>
      <c r="W6590" t="str">
        <f>TEXT(sales_order1[[#This Row],[date]], "Mmm")</f>
        <v>Oct</v>
      </c>
      <c r="X6590">
        <f>VALUE(TEXT(sales_order1[[#This Row],[date]], "D"))</f>
        <v>25</v>
      </c>
      <c r="Y6590">
        <v>43</v>
      </c>
    </row>
    <row r="6591" spans="1:25" x14ac:dyDescent="0.25">
      <c r="A6591" s="1">
        <v>44859</v>
      </c>
      <c r="B6591">
        <v>72188</v>
      </c>
      <c r="C6591" t="s">
        <v>19</v>
      </c>
      <c r="D6591" t="str">
        <f>VLOOKUP(sales_order1[[#This Row],[itemCode]],product_details3!B:C,2,0)</f>
        <v>MSTH100</v>
      </c>
      <c r="E6591" t="s">
        <v>20</v>
      </c>
      <c r="F6591" t="s">
        <v>21</v>
      </c>
      <c r="G6591">
        <v>100</v>
      </c>
      <c r="H6591">
        <v>26.25</v>
      </c>
      <c r="I6591">
        <v>2625</v>
      </c>
      <c r="J6591">
        <v>7.75</v>
      </c>
      <c r="K6591">
        <v>775</v>
      </c>
      <c r="L6591">
        <v>18.5</v>
      </c>
      <c r="M6591">
        <v>0.70476190476190481</v>
      </c>
      <c r="N6591">
        <v>1850</v>
      </c>
      <c r="O6591" t="s">
        <v>46</v>
      </c>
      <c r="P6591" t="s">
        <v>47</v>
      </c>
      <c r="Q6591" t="s">
        <v>48</v>
      </c>
      <c r="R6591" t="s">
        <v>25</v>
      </c>
      <c r="S6591" t="s">
        <v>49</v>
      </c>
      <c r="T6591" t="s">
        <v>50</v>
      </c>
      <c r="U6591" t="s">
        <v>1191</v>
      </c>
      <c r="V6591">
        <f>YEAR(sales_order1[[#This Row],[date]])</f>
        <v>2022</v>
      </c>
      <c r="W6591" t="str">
        <f>TEXT(sales_order1[[#This Row],[date]], "Mmm")</f>
        <v>Oct</v>
      </c>
      <c r="X6591">
        <f>VALUE(TEXT(sales_order1[[#This Row],[date]], "D"))</f>
        <v>25</v>
      </c>
      <c r="Y6591">
        <v>43</v>
      </c>
    </row>
    <row r="6592" spans="1:25" x14ac:dyDescent="0.25">
      <c r="A6592" s="1">
        <v>44859</v>
      </c>
      <c r="B6592">
        <v>72189</v>
      </c>
      <c r="C6592" t="s">
        <v>305</v>
      </c>
      <c r="D6592" t="str">
        <f>VLOOKUP(sales_order1[[#This Row],[itemCode]],product_details3!B:C,2,0)</f>
        <v>SRMA15</v>
      </c>
      <c r="E6592" t="s">
        <v>306</v>
      </c>
      <c r="F6592" t="s">
        <v>30</v>
      </c>
      <c r="G6592">
        <v>50</v>
      </c>
      <c r="H6592">
        <v>19.649999999999999</v>
      </c>
      <c r="I6592">
        <v>982.5</v>
      </c>
      <c r="J6592">
        <v>7.55</v>
      </c>
      <c r="K6592">
        <v>377.5</v>
      </c>
      <c r="L6592">
        <v>12.1</v>
      </c>
      <c r="M6592">
        <v>0.61577608142493634</v>
      </c>
      <c r="N6592">
        <v>605</v>
      </c>
      <c r="O6592" t="s">
        <v>299</v>
      </c>
      <c r="P6592" t="s">
        <v>300</v>
      </c>
      <c r="Q6592" t="s">
        <v>100</v>
      </c>
      <c r="R6592" t="s">
        <v>40</v>
      </c>
      <c r="S6592" t="s">
        <v>101</v>
      </c>
      <c r="T6592" t="s">
        <v>301</v>
      </c>
      <c r="U6592" t="s">
        <v>1190</v>
      </c>
      <c r="V6592">
        <f>YEAR(sales_order1[[#This Row],[date]])</f>
        <v>2022</v>
      </c>
      <c r="W6592" t="str">
        <f>TEXT(sales_order1[[#This Row],[date]], "Mmm")</f>
        <v>Oct</v>
      </c>
      <c r="X6592">
        <f>VALUE(TEXT(sales_order1[[#This Row],[date]], "D"))</f>
        <v>25</v>
      </c>
      <c r="Y6592">
        <v>43</v>
      </c>
    </row>
    <row r="6593" spans="1:25" x14ac:dyDescent="0.25">
      <c r="A6593" s="1">
        <v>44859</v>
      </c>
      <c r="B6593">
        <v>72190</v>
      </c>
      <c r="C6593" t="s">
        <v>103</v>
      </c>
      <c r="D6593" t="str">
        <f>VLOOKUP(sales_order1[[#This Row],[itemCode]],product_details3!B:C,2,0)</f>
        <v>SCRT50</v>
      </c>
      <c r="E6593" t="s">
        <v>104</v>
      </c>
      <c r="F6593" t="s">
        <v>61</v>
      </c>
      <c r="G6593">
        <v>50</v>
      </c>
      <c r="H6593">
        <v>16.95</v>
      </c>
      <c r="I6593">
        <v>847.5</v>
      </c>
      <c r="J6593">
        <v>5.2</v>
      </c>
      <c r="K6593">
        <v>260</v>
      </c>
      <c r="L6593">
        <v>11.75</v>
      </c>
      <c r="M6593">
        <v>0.69321533923303835</v>
      </c>
      <c r="N6593">
        <v>587.5</v>
      </c>
      <c r="O6593" t="s">
        <v>561</v>
      </c>
      <c r="P6593" t="s">
        <v>562</v>
      </c>
      <c r="Q6593" t="s">
        <v>378</v>
      </c>
      <c r="R6593" t="s">
        <v>72</v>
      </c>
      <c r="S6593" t="s">
        <v>563</v>
      </c>
      <c r="T6593" t="s">
        <v>58</v>
      </c>
      <c r="U6593" t="s">
        <v>1188</v>
      </c>
      <c r="V6593">
        <f>YEAR(sales_order1[[#This Row],[date]])</f>
        <v>2022</v>
      </c>
      <c r="W6593" t="str">
        <f>TEXT(sales_order1[[#This Row],[date]], "Mmm")</f>
        <v>Oct</v>
      </c>
      <c r="X6593">
        <f>VALUE(TEXT(sales_order1[[#This Row],[date]], "D"))</f>
        <v>25</v>
      </c>
      <c r="Y6593">
        <v>43</v>
      </c>
    </row>
    <row r="6594" spans="1:25" x14ac:dyDescent="0.25">
      <c r="A6594" s="1">
        <v>44859</v>
      </c>
      <c r="B6594">
        <v>72191</v>
      </c>
      <c r="C6594" t="s">
        <v>348</v>
      </c>
      <c r="D6594" t="str">
        <f>VLOOKUP(sales_order1[[#This Row],[itemCode]],product_details3!B:C,2,0)</f>
        <v>EXFG150</v>
      </c>
      <c r="E6594" t="s">
        <v>349</v>
      </c>
      <c r="F6594" t="s">
        <v>183</v>
      </c>
      <c r="G6594">
        <v>50</v>
      </c>
      <c r="H6594">
        <v>26.25</v>
      </c>
      <c r="I6594">
        <v>1312.5</v>
      </c>
      <c r="J6594">
        <v>10.75</v>
      </c>
      <c r="K6594">
        <v>537.5</v>
      </c>
      <c r="L6594">
        <v>15.5</v>
      </c>
      <c r="M6594">
        <v>0.59047619047619049</v>
      </c>
      <c r="N6594">
        <v>775</v>
      </c>
      <c r="O6594" t="s">
        <v>810</v>
      </c>
      <c r="P6594" t="s">
        <v>811</v>
      </c>
      <c r="Q6594" t="s">
        <v>239</v>
      </c>
      <c r="R6594" t="s">
        <v>112</v>
      </c>
      <c r="S6594" t="s">
        <v>368</v>
      </c>
      <c r="T6594" t="s">
        <v>369</v>
      </c>
      <c r="U6594" t="s">
        <v>1189</v>
      </c>
      <c r="V6594">
        <f>YEAR(sales_order1[[#This Row],[date]])</f>
        <v>2022</v>
      </c>
      <c r="W6594" t="str">
        <f>TEXT(sales_order1[[#This Row],[date]], "Mmm")</f>
        <v>Oct</v>
      </c>
      <c r="X6594">
        <f>VALUE(TEXT(sales_order1[[#This Row],[date]], "D"))</f>
        <v>25</v>
      </c>
      <c r="Y6594">
        <v>43</v>
      </c>
    </row>
    <row r="6595" spans="1:25" x14ac:dyDescent="0.25">
      <c r="A6595" s="1">
        <v>44859</v>
      </c>
      <c r="B6595">
        <v>72192</v>
      </c>
      <c r="C6595" t="s">
        <v>128</v>
      </c>
      <c r="D6595" t="str">
        <f>VLOOKUP(sales_order1[[#This Row],[itemCode]],product_details3!B:C,2,0)</f>
        <v>SCRT100</v>
      </c>
      <c r="E6595" t="s">
        <v>129</v>
      </c>
      <c r="F6595" t="s">
        <v>61</v>
      </c>
      <c r="G6595">
        <v>500</v>
      </c>
      <c r="H6595">
        <v>28.25</v>
      </c>
      <c r="I6595">
        <v>14125</v>
      </c>
      <c r="J6595">
        <v>9</v>
      </c>
      <c r="K6595">
        <v>4500</v>
      </c>
      <c r="L6595">
        <v>19.25</v>
      </c>
      <c r="M6595">
        <v>0.68141592920353977</v>
      </c>
      <c r="N6595">
        <v>9625</v>
      </c>
      <c r="O6595" t="s">
        <v>670</v>
      </c>
      <c r="P6595" t="s">
        <v>671</v>
      </c>
      <c r="Q6595" t="s">
        <v>383</v>
      </c>
      <c r="R6595" t="s">
        <v>72</v>
      </c>
      <c r="S6595" t="s">
        <v>459</v>
      </c>
      <c r="T6595" t="s">
        <v>672</v>
      </c>
      <c r="U6595" t="s">
        <v>1188</v>
      </c>
      <c r="V6595">
        <f>YEAR(sales_order1[[#This Row],[date]])</f>
        <v>2022</v>
      </c>
      <c r="W6595" t="str">
        <f>TEXT(sales_order1[[#This Row],[date]], "Mmm")</f>
        <v>Oct</v>
      </c>
      <c r="X6595">
        <f>VALUE(TEXT(sales_order1[[#This Row],[date]], "D"))</f>
        <v>25</v>
      </c>
      <c r="Y6595">
        <v>43</v>
      </c>
    </row>
    <row r="6596" spans="1:25" x14ac:dyDescent="0.25">
      <c r="A6596" s="1">
        <v>44859</v>
      </c>
      <c r="B6596">
        <v>72193</v>
      </c>
      <c r="C6596" t="s">
        <v>352</v>
      </c>
      <c r="D6596" t="str">
        <f>VLOOKUP(sales_order1[[#This Row],[itemCode]],product_details3!B:C,2,0)</f>
        <v>MSTL50</v>
      </c>
      <c r="E6596" t="s">
        <v>353</v>
      </c>
      <c r="F6596" t="s">
        <v>21</v>
      </c>
      <c r="G6596">
        <v>50</v>
      </c>
      <c r="H6596">
        <v>16.95</v>
      </c>
      <c r="I6596">
        <v>847.5</v>
      </c>
      <c r="J6596">
        <v>5.2</v>
      </c>
      <c r="K6596">
        <v>260</v>
      </c>
      <c r="L6596">
        <v>11.75</v>
      </c>
      <c r="M6596">
        <v>0.69321533923303835</v>
      </c>
      <c r="N6596">
        <v>587.5</v>
      </c>
      <c r="O6596" t="s">
        <v>850</v>
      </c>
      <c r="P6596" t="s">
        <v>851</v>
      </c>
      <c r="Q6596" t="s">
        <v>186</v>
      </c>
      <c r="R6596" t="s">
        <v>112</v>
      </c>
      <c r="S6596" t="s">
        <v>246</v>
      </c>
      <c r="T6596" t="s">
        <v>480</v>
      </c>
      <c r="U6596" t="s">
        <v>1189</v>
      </c>
      <c r="V6596">
        <f>YEAR(sales_order1[[#This Row],[date]])</f>
        <v>2022</v>
      </c>
      <c r="W6596" t="str">
        <f>TEXT(sales_order1[[#This Row],[date]], "Mmm")</f>
        <v>Oct</v>
      </c>
      <c r="X6596">
        <f>VALUE(TEXT(sales_order1[[#This Row],[date]], "D"))</f>
        <v>25</v>
      </c>
      <c r="Y6596">
        <v>43</v>
      </c>
    </row>
    <row r="6597" spans="1:25" x14ac:dyDescent="0.25">
      <c r="A6597" s="1">
        <v>44859</v>
      </c>
      <c r="B6597">
        <v>72194</v>
      </c>
      <c r="C6597" t="s">
        <v>19</v>
      </c>
      <c r="D6597" t="str">
        <f>VLOOKUP(sales_order1[[#This Row],[itemCode]],product_details3!B:C,2,0)</f>
        <v>MSTH100</v>
      </c>
      <c r="E6597" t="s">
        <v>20</v>
      </c>
      <c r="F6597" t="s">
        <v>21</v>
      </c>
      <c r="G6597">
        <v>100</v>
      </c>
      <c r="H6597">
        <v>26.25</v>
      </c>
      <c r="I6597">
        <v>2625</v>
      </c>
      <c r="J6597">
        <v>7.75</v>
      </c>
      <c r="K6597">
        <v>775</v>
      </c>
      <c r="L6597">
        <v>18.5</v>
      </c>
      <c r="M6597">
        <v>0.70476190476190481</v>
      </c>
      <c r="N6597">
        <v>1850</v>
      </c>
      <c r="O6597" t="s">
        <v>579</v>
      </c>
      <c r="P6597" t="s">
        <v>580</v>
      </c>
      <c r="Q6597" t="s">
        <v>264</v>
      </c>
      <c r="R6597" t="s">
        <v>56</v>
      </c>
      <c r="S6597" t="s">
        <v>133</v>
      </c>
      <c r="T6597" t="s">
        <v>581</v>
      </c>
      <c r="U6597" t="s">
        <v>1191</v>
      </c>
      <c r="V6597">
        <f>YEAR(sales_order1[[#This Row],[date]])</f>
        <v>2022</v>
      </c>
      <c r="W6597" t="str">
        <f>TEXT(sales_order1[[#This Row],[date]], "Mmm")</f>
        <v>Oct</v>
      </c>
      <c r="X6597">
        <f>VALUE(TEXT(sales_order1[[#This Row],[date]], "D"))</f>
        <v>25</v>
      </c>
      <c r="Y6597">
        <v>43</v>
      </c>
    </row>
    <row r="6598" spans="1:25" x14ac:dyDescent="0.25">
      <c r="A6598" s="1">
        <v>44860</v>
      </c>
      <c r="B6598">
        <v>72195</v>
      </c>
      <c r="C6598" t="s">
        <v>311</v>
      </c>
      <c r="D6598" t="str">
        <f>VLOOKUP(sales_order1[[#This Row],[itemCode]],product_details3!B:C,2,0)</f>
        <v>MSTH30</v>
      </c>
      <c r="E6598" t="s">
        <v>312</v>
      </c>
      <c r="F6598" t="s">
        <v>21</v>
      </c>
      <c r="G6598">
        <v>250</v>
      </c>
      <c r="H6598">
        <v>8.5</v>
      </c>
      <c r="I6598">
        <v>2125</v>
      </c>
      <c r="J6598">
        <v>3.3</v>
      </c>
      <c r="K6598">
        <v>825</v>
      </c>
      <c r="L6598">
        <v>5.2</v>
      </c>
      <c r="M6598">
        <v>0.61176470588235299</v>
      </c>
      <c r="N6598">
        <v>1300</v>
      </c>
      <c r="O6598" t="s">
        <v>505</v>
      </c>
      <c r="P6598" t="s">
        <v>506</v>
      </c>
      <c r="Q6598" t="s">
        <v>48</v>
      </c>
      <c r="R6598" t="s">
        <v>25</v>
      </c>
      <c r="S6598" t="s">
        <v>49</v>
      </c>
      <c r="T6598" t="s">
        <v>507</v>
      </c>
      <c r="U6598" t="s">
        <v>1191</v>
      </c>
      <c r="V6598">
        <f>YEAR(sales_order1[[#This Row],[date]])</f>
        <v>2022</v>
      </c>
      <c r="W6598" t="str">
        <f>TEXT(sales_order1[[#This Row],[date]], "Mmm")</f>
        <v>Oct</v>
      </c>
      <c r="X6598">
        <f>VALUE(TEXT(sales_order1[[#This Row],[date]], "D"))</f>
        <v>26</v>
      </c>
      <c r="Y6598">
        <v>43</v>
      </c>
    </row>
    <row r="6599" spans="1:25" x14ac:dyDescent="0.25">
      <c r="A6599" s="1">
        <v>44860</v>
      </c>
      <c r="B6599">
        <v>72196</v>
      </c>
      <c r="C6599" t="s">
        <v>103</v>
      </c>
      <c r="D6599" t="str">
        <f>VLOOKUP(sales_order1[[#This Row],[itemCode]],product_details3!B:C,2,0)</f>
        <v>SCRT50</v>
      </c>
      <c r="E6599" t="s">
        <v>104</v>
      </c>
      <c r="F6599" t="s">
        <v>61</v>
      </c>
      <c r="G6599">
        <v>150</v>
      </c>
      <c r="H6599">
        <v>16.95</v>
      </c>
      <c r="I6599">
        <v>2542.5</v>
      </c>
      <c r="J6599">
        <v>5.2</v>
      </c>
      <c r="K6599">
        <v>780</v>
      </c>
      <c r="L6599">
        <v>11.75</v>
      </c>
      <c r="M6599">
        <v>0.69321533923303835</v>
      </c>
      <c r="N6599">
        <v>1762.5</v>
      </c>
      <c r="O6599" t="s">
        <v>673</v>
      </c>
      <c r="P6599" t="s">
        <v>674</v>
      </c>
      <c r="Q6599" t="s">
        <v>71</v>
      </c>
      <c r="R6599" t="s">
        <v>72</v>
      </c>
      <c r="S6599" t="s">
        <v>73</v>
      </c>
      <c r="T6599" t="s">
        <v>675</v>
      </c>
      <c r="U6599" t="s">
        <v>1190</v>
      </c>
      <c r="V6599">
        <f>YEAR(sales_order1[[#This Row],[date]])</f>
        <v>2022</v>
      </c>
      <c r="W6599" t="str">
        <f>TEXT(sales_order1[[#This Row],[date]], "Mmm")</f>
        <v>Oct</v>
      </c>
      <c r="X6599">
        <f>VALUE(TEXT(sales_order1[[#This Row],[date]], "D"))</f>
        <v>26</v>
      </c>
      <c r="Y6599">
        <v>43</v>
      </c>
    </row>
    <row r="6600" spans="1:25" x14ac:dyDescent="0.25">
      <c r="A6600" s="1">
        <v>44860</v>
      </c>
      <c r="B6600">
        <v>72197</v>
      </c>
      <c r="C6600" t="s">
        <v>103</v>
      </c>
      <c r="D6600" t="str">
        <f>VLOOKUP(sales_order1[[#This Row],[itemCode]],product_details3!B:C,2,0)</f>
        <v>SCRT50</v>
      </c>
      <c r="E6600" t="s">
        <v>104</v>
      </c>
      <c r="F6600" t="s">
        <v>61</v>
      </c>
      <c r="G6600">
        <v>200</v>
      </c>
      <c r="H6600">
        <v>16.95</v>
      </c>
      <c r="I6600">
        <v>3390</v>
      </c>
      <c r="J6600">
        <v>5.2</v>
      </c>
      <c r="K6600">
        <v>1040</v>
      </c>
      <c r="L6600">
        <v>11.75</v>
      </c>
      <c r="M6600">
        <v>0.69321533923303835</v>
      </c>
      <c r="N6600">
        <v>2350</v>
      </c>
      <c r="O6600" t="s">
        <v>603</v>
      </c>
      <c r="P6600" t="s">
        <v>604</v>
      </c>
      <c r="Q6600" t="s">
        <v>100</v>
      </c>
      <c r="R6600" t="s">
        <v>40</v>
      </c>
      <c r="S6600" t="s">
        <v>101</v>
      </c>
      <c r="T6600" t="s">
        <v>605</v>
      </c>
      <c r="U6600" t="s">
        <v>1190</v>
      </c>
      <c r="V6600">
        <f>YEAR(sales_order1[[#This Row],[date]])</f>
        <v>2022</v>
      </c>
      <c r="W6600" t="str">
        <f>TEXT(sales_order1[[#This Row],[date]], "Mmm")</f>
        <v>Oct</v>
      </c>
      <c r="X6600">
        <f>VALUE(TEXT(sales_order1[[#This Row],[date]], "D"))</f>
        <v>26</v>
      </c>
      <c r="Y6600">
        <v>43</v>
      </c>
    </row>
    <row r="6601" spans="1:25" x14ac:dyDescent="0.25">
      <c r="A6601" s="1">
        <v>44860</v>
      </c>
      <c r="B6601">
        <v>72198</v>
      </c>
      <c r="C6601" t="s">
        <v>122</v>
      </c>
      <c r="D6601" t="str">
        <f>VLOOKUP(sales_order1[[#This Row],[itemCode]],product_details3!B:C,2,0)</f>
        <v>TNRE150</v>
      </c>
      <c r="E6601" t="s">
        <v>123</v>
      </c>
      <c r="F6601" t="s">
        <v>124</v>
      </c>
      <c r="G6601">
        <v>250</v>
      </c>
      <c r="H6601">
        <v>16.95</v>
      </c>
      <c r="I6601">
        <v>4237.5</v>
      </c>
      <c r="J6601">
        <v>5.2</v>
      </c>
      <c r="K6601">
        <v>1300</v>
      </c>
      <c r="L6601">
        <v>11.75</v>
      </c>
      <c r="M6601">
        <v>0.69321533923303835</v>
      </c>
      <c r="N6601">
        <v>2937.5</v>
      </c>
      <c r="O6601" t="s">
        <v>609</v>
      </c>
      <c r="P6601" t="s">
        <v>610</v>
      </c>
      <c r="Q6601" t="s">
        <v>93</v>
      </c>
      <c r="R6601" t="s">
        <v>72</v>
      </c>
      <c r="S6601" t="s">
        <v>260</v>
      </c>
      <c r="T6601" t="s">
        <v>611</v>
      </c>
      <c r="U6601" t="s">
        <v>1190</v>
      </c>
      <c r="V6601">
        <f>YEAR(sales_order1[[#This Row],[date]])</f>
        <v>2022</v>
      </c>
      <c r="W6601" t="str">
        <f>TEXT(sales_order1[[#This Row],[date]], "Mmm")</f>
        <v>Oct</v>
      </c>
      <c r="X6601">
        <f>VALUE(TEXT(sales_order1[[#This Row],[date]], "D"))</f>
        <v>26</v>
      </c>
      <c r="Y6601">
        <v>43</v>
      </c>
    </row>
    <row r="6602" spans="1:25" x14ac:dyDescent="0.25">
      <c r="A6602" s="1">
        <v>44860</v>
      </c>
      <c r="B6602">
        <v>72199</v>
      </c>
      <c r="C6602" t="s">
        <v>436</v>
      </c>
      <c r="D6602" t="str">
        <f>VLOOKUP(sales_order1[[#This Row],[itemCode]],product_details3!B:C,2,0)</f>
        <v>TNRH100</v>
      </c>
      <c r="E6602" t="s">
        <v>437</v>
      </c>
      <c r="F6602" t="s">
        <v>124</v>
      </c>
      <c r="G6602">
        <v>200</v>
      </c>
      <c r="H6602">
        <v>10.5</v>
      </c>
      <c r="I6602">
        <v>2100</v>
      </c>
      <c r="J6602">
        <v>3.3</v>
      </c>
      <c r="K6602">
        <v>660</v>
      </c>
      <c r="L6602">
        <v>7.2</v>
      </c>
      <c r="M6602">
        <v>0.68571428571428572</v>
      </c>
      <c r="N6602">
        <v>1440</v>
      </c>
      <c r="O6602" t="s">
        <v>227</v>
      </c>
      <c r="P6602" t="s">
        <v>228</v>
      </c>
      <c r="Q6602" t="s">
        <v>64</v>
      </c>
      <c r="R6602" t="s">
        <v>40</v>
      </c>
      <c r="S6602" t="s">
        <v>229</v>
      </c>
      <c r="T6602" t="s">
        <v>230</v>
      </c>
      <c r="U6602" t="s">
        <v>1189</v>
      </c>
      <c r="V6602">
        <f>YEAR(sales_order1[[#This Row],[date]])</f>
        <v>2022</v>
      </c>
      <c r="W6602" t="str">
        <f>TEXT(sales_order1[[#This Row],[date]], "Mmm")</f>
        <v>Oct</v>
      </c>
      <c r="X6602">
        <f>VALUE(TEXT(sales_order1[[#This Row],[date]], "D"))</f>
        <v>26</v>
      </c>
      <c r="Y6602">
        <v>43</v>
      </c>
    </row>
    <row r="6603" spans="1:25" x14ac:dyDescent="0.25">
      <c r="A6603" s="1">
        <v>44860</v>
      </c>
      <c r="B6603">
        <v>72200</v>
      </c>
      <c r="C6603" t="s">
        <v>86</v>
      </c>
      <c r="D6603" t="str">
        <f>VLOOKUP(sales_order1[[#This Row],[itemCode]],product_details3!B:C,2,0)</f>
        <v>SRMH30</v>
      </c>
      <c r="E6603" t="s">
        <v>87</v>
      </c>
      <c r="F6603" t="s">
        <v>30</v>
      </c>
      <c r="G6603">
        <v>50</v>
      </c>
      <c r="H6603">
        <v>21</v>
      </c>
      <c r="I6603">
        <v>1050</v>
      </c>
      <c r="J6603">
        <v>6.6</v>
      </c>
      <c r="K6603">
        <v>330</v>
      </c>
      <c r="L6603">
        <v>14.4</v>
      </c>
      <c r="M6603">
        <v>0.68571428571428572</v>
      </c>
      <c r="N6603">
        <v>720</v>
      </c>
      <c r="O6603" t="s">
        <v>933</v>
      </c>
      <c r="P6603" t="s">
        <v>934</v>
      </c>
      <c r="Q6603" t="s">
        <v>191</v>
      </c>
      <c r="R6603" t="s">
        <v>56</v>
      </c>
      <c r="S6603" t="s">
        <v>192</v>
      </c>
      <c r="T6603" t="s">
        <v>250</v>
      </c>
      <c r="U6603" t="s">
        <v>1191</v>
      </c>
      <c r="V6603">
        <f>YEAR(sales_order1[[#This Row],[date]])</f>
        <v>2022</v>
      </c>
      <c r="W6603" t="str">
        <f>TEXT(sales_order1[[#This Row],[date]], "Mmm")</f>
        <v>Oct</v>
      </c>
      <c r="X6603">
        <f>VALUE(TEXT(sales_order1[[#This Row],[date]], "D"))</f>
        <v>26</v>
      </c>
      <c r="Y6603">
        <v>43</v>
      </c>
    </row>
    <row r="6604" spans="1:25" x14ac:dyDescent="0.25">
      <c r="A6604" s="1">
        <v>44860</v>
      </c>
      <c r="B6604">
        <v>72201</v>
      </c>
      <c r="C6604" t="s">
        <v>156</v>
      </c>
      <c r="D6604" t="str">
        <f>VLOOKUP(sales_order1[[#This Row],[itemCode]],product_details3!B:C,2,0)</f>
        <v>SCRT30</v>
      </c>
      <c r="E6604" t="s">
        <v>157</v>
      </c>
      <c r="F6604" t="s">
        <v>61</v>
      </c>
      <c r="G6604">
        <v>150</v>
      </c>
      <c r="H6604">
        <v>11.3</v>
      </c>
      <c r="I6604">
        <v>1695</v>
      </c>
      <c r="J6604">
        <v>3.8</v>
      </c>
      <c r="K6604">
        <v>570</v>
      </c>
      <c r="L6604">
        <v>7.5</v>
      </c>
      <c r="M6604">
        <v>0.66371681415929207</v>
      </c>
      <c r="N6604">
        <v>1125</v>
      </c>
      <c r="O6604" t="s">
        <v>381</v>
      </c>
      <c r="P6604" t="s">
        <v>382</v>
      </c>
      <c r="Q6604" t="s">
        <v>383</v>
      </c>
      <c r="R6604" t="s">
        <v>72</v>
      </c>
      <c r="S6604" t="s">
        <v>384</v>
      </c>
      <c r="T6604" t="s">
        <v>385</v>
      </c>
      <c r="U6604" t="s">
        <v>1188</v>
      </c>
      <c r="V6604">
        <f>YEAR(sales_order1[[#This Row],[date]])</f>
        <v>2022</v>
      </c>
      <c r="W6604" t="str">
        <f>TEXT(sales_order1[[#This Row],[date]], "Mmm")</f>
        <v>Oct</v>
      </c>
      <c r="X6604">
        <f>VALUE(TEXT(sales_order1[[#This Row],[date]], "D"))</f>
        <v>26</v>
      </c>
      <c r="Y6604">
        <v>43</v>
      </c>
    </row>
    <row r="6605" spans="1:25" x14ac:dyDescent="0.25">
      <c r="A6605" s="1">
        <v>44860</v>
      </c>
      <c r="B6605">
        <v>72202</v>
      </c>
      <c r="C6605" t="s">
        <v>311</v>
      </c>
      <c r="D6605" t="str">
        <f>VLOOKUP(sales_order1[[#This Row],[itemCode]],product_details3!B:C,2,0)</f>
        <v>MSTH30</v>
      </c>
      <c r="E6605" t="s">
        <v>312</v>
      </c>
      <c r="F6605" t="s">
        <v>21</v>
      </c>
      <c r="G6605">
        <v>250</v>
      </c>
      <c r="H6605">
        <v>8.5</v>
      </c>
      <c r="I6605">
        <v>2125</v>
      </c>
      <c r="J6605">
        <v>3.3</v>
      </c>
      <c r="K6605">
        <v>825</v>
      </c>
      <c r="L6605">
        <v>5.2</v>
      </c>
      <c r="M6605">
        <v>0.61176470588235299</v>
      </c>
      <c r="N6605">
        <v>1300</v>
      </c>
      <c r="O6605" t="s">
        <v>514</v>
      </c>
      <c r="P6605" t="s">
        <v>515</v>
      </c>
      <c r="Q6605" t="s">
        <v>64</v>
      </c>
      <c r="R6605" t="s">
        <v>40</v>
      </c>
      <c r="S6605" t="s">
        <v>84</v>
      </c>
      <c r="T6605" t="s">
        <v>419</v>
      </c>
      <c r="U6605" t="s">
        <v>1189</v>
      </c>
      <c r="V6605">
        <f>YEAR(sales_order1[[#This Row],[date]])</f>
        <v>2022</v>
      </c>
      <c r="W6605" t="str">
        <f>TEXT(sales_order1[[#This Row],[date]], "Mmm")</f>
        <v>Oct</v>
      </c>
      <c r="X6605">
        <f>VALUE(TEXT(sales_order1[[#This Row],[date]], "D"))</f>
        <v>26</v>
      </c>
      <c r="Y6605">
        <v>43</v>
      </c>
    </row>
    <row r="6606" spans="1:25" x14ac:dyDescent="0.25">
      <c r="A6606" s="1">
        <v>44860</v>
      </c>
      <c r="B6606">
        <v>72203</v>
      </c>
      <c r="C6606" t="s">
        <v>86</v>
      </c>
      <c r="D6606" t="str">
        <f>VLOOKUP(sales_order1[[#This Row],[itemCode]],product_details3!B:C,2,0)</f>
        <v>SRMH30</v>
      </c>
      <c r="E6606" t="s">
        <v>87</v>
      </c>
      <c r="F6606" t="s">
        <v>30</v>
      </c>
      <c r="G6606">
        <v>100</v>
      </c>
      <c r="H6606">
        <v>21</v>
      </c>
      <c r="I6606">
        <v>2100</v>
      </c>
      <c r="J6606">
        <v>6.6</v>
      </c>
      <c r="K6606">
        <v>660</v>
      </c>
      <c r="L6606">
        <v>14.4</v>
      </c>
      <c r="M6606">
        <v>0.68571428571428572</v>
      </c>
      <c r="N6606">
        <v>1440</v>
      </c>
      <c r="O6606" t="s">
        <v>734</v>
      </c>
      <c r="P6606" t="s">
        <v>735</v>
      </c>
      <c r="Q6606" t="s">
        <v>48</v>
      </c>
      <c r="R6606" t="s">
        <v>25</v>
      </c>
      <c r="S6606" t="s">
        <v>286</v>
      </c>
      <c r="T6606" t="s">
        <v>666</v>
      </c>
      <c r="U6606" t="s">
        <v>1191</v>
      </c>
      <c r="V6606">
        <f>YEAR(sales_order1[[#This Row],[date]])</f>
        <v>2022</v>
      </c>
      <c r="W6606" t="str">
        <f>TEXT(sales_order1[[#This Row],[date]], "Mmm")</f>
        <v>Oct</v>
      </c>
      <c r="X6606">
        <f>VALUE(TEXT(sales_order1[[#This Row],[date]], "D"))</f>
        <v>26</v>
      </c>
      <c r="Y6606">
        <v>43</v>
      </c>
    </row>
    <row r="6607" spans="1:25" x14ac:dyDescent="0.25">
      <c r="A6607" s="1">
        <v>44860</v>
      </c>
      <c r="B6607">
        <v>72204</v>
      </c>
      <c r="C6607" t="s">
        <v>67</v>
      </c>
      <c r="D6607" t="str">
        <f>VLOOKUP(sales_order1[[#This Row],[itemCode]],product_details3!B:C,2,0)</f>
        <v>SRMH15</v>
      </c>
      <c r="E6607" t="s">
        <v>68</v>
      </c>
      <c r="F6607" t="s">
        <v>30</v>
      </c>
      <c r="G6607">
        <v>300</v>
      </c>
      <c r="H6607">
        <v>15.75</v>
      </c>
      <c r="I6607">
        <v>4725</v>
      </c>
      <c r="J6607">
        <v>5.45</v>
      </c>
      <c r="K6607">
        <v>1635</v>
      </c>
      <c r="L6607">
        <v>10.3</v>
      </c>
      <c r="M6607">
        <v>0.65396825396825398</v>
      </c>
      <c r="N6607">
        <v>3090</v>
      </c>
      <c r="O6607" t="s">
        <v>682</v>
      </c>
      <c r="P6607" t="s">
        <v>683</v>
      </c>
      <c r="Q6607" t="s">
        <v>271</v>
      </c>
      <c r="R6607" t="s">
        <v>56</v>
      </c>
      <c r="S6607" t="s">
        <v>192</v>
      </c>
      <c r="T6607" t="s">
        <v>684</v>
      </c>
      <c r="U6607" t="s">
        <v>1191</v>
      </c>
      <c r="V6607">
        <f>YEAR(sales_order1[[#This Row],[date]])</f>
        <v>2022</v>
      </c>
      <c r="W6607" t="str">
        <f>TEXT(sales_order1[[#This Row],[date]], "Mmm")</f>
        <v>Oct</v>
      </c>
      <c r="X6607">
        <f>VALUE(TEXT(sales_order1[[#This Row],[date]], "D"))</f>
        <v>26</v>
      </c>
      <c r="Y6607">
        <v>43</v>
      </c>
    </row>
    <row r="6608" spans="1:25" x14ac:dyDescent="0.25">
      <c r="A6608" s="1">
        <v>44860</v>
      </c>
      <c r="B6608">
        <v>72205</v>
      </c>
      <c r="C6608" t="s">
        <v>194</v>
      </c>
      <c r="D6608" t="str">
        <f>VLOOKUP(sales_order1[[#This Row],[itemCode]],product_details3!B:C,2,0)</f>
        <v>CLNG150</v>
      </c>
      <c r="E6608" t="s">
        <v>195</v>
      </c>
      <c r="F6608" t="s">
        <v>45</v>
      </c>
      <c r="G6608">
        <v>100</v>
      </c>
      <c r="H6608">
        <v>12.75</v>
      </c>
      <c r="I6608">
        <v>1275</v>
      </c>
      <c r="J6608">
        <v>4.45</v>
      </c>
      <c r="K6608">
        <v>445</v>
      </c>
      <c r="L6608">
        <v>8.3000000000000007</v>
      </c>
      <c r="M6608">
        <v>0.65098039215686276</v>
      </c>
      <c r="N6608">
        <v>830</v>
      </c>
      <c r="O6608" t="s">
        <v>883</v>
      </c>
      <c r="P6608" t="s">
        <v>884</v>
      </c>
      <c r="Q6608" t="s">
        <v>154</v>
      </c>
      <c r="R6608" t="s">
        <v>56</v>
      </c>
      <c r="S6608" t="s">
        <v>133</v>
      </c>
      <c r="T6608" t="s">
        <v>268</v>
      </c>
      <c r="U6608" t="s">
        <v>1191</v>
      </c>
      <c r="V6608">
        <f>YEAR(sales_order1[[#This Row],[date]])</f>
        <v>2022</v>
      </c>
      <c r="W6608" t="str">
        <f>TEXT(sales_order1[[#This Row],[date]], "Mmm")</f>
        <v>Oct</v>
      </c>
      <c r="X6608">
        <f>VALUE(TEXT(sales_order1[[#This Row],[date]], "D"))</f>
        <v>26</v>
      </c>
      <c r="Y6608">
        <v>43</v>
      </c>
    </row>
    <row r="6609" spans="1:25" x14ac:dyDescent="0.25">
      <c r="A6609" s="1">
        <v>44861</v>
      </c>
      <c r="B6609">
        <v>72206</v>
      </c>
      <c r="C6609" t="s">
        <v>142</v>
      </c>
      <c r="D6609" t="str">
        <f>VLOOKUP(sales_order1[[#This Row],[itemCode]],product_details3!B:C,2,0)</f>
        <v>SRMC50</v>
      </c>
      <c r="E6609" t="s">
        <v>143</v>
      </c>
      <c r="F6609" t="s">
        <v>30</v>
      </c>
      <c r="G6609">
        <v>200</v>
      </c>
      <c r="H6609">
        <v>33.25</v>
      </c>
      <c r="I6609">
        <v>6650</v>
      </c>
      <c r="J6609">
        <v>12</v>
      </c>
      <c r="K6609">
        <v>2400</v>
      </c>
      <c r="L6609">
        <v>21.25</v>
      </c>
      <c r="M6609">
        <v>0.63909774436090228</v>
      </c>
      <c r="N6609">
        <v>4250</v>
      </c>
      <c r="O6609" t="s">
        <v>395</v>
      </c>
      <c r="P6609" t="s">
        <v>396</v>
      </c>
      <c r="Q6609" t="s">
        <v>191</v>
      </c>
      <c r="R6609" t="s">
        <v>56</v>
      </c>
      <c r="S6609" t="s">
        <v>192</v>
      </c>
      <c r="T6609" t="s">
        <v>397</v>
      </c>
      <c r="U6609" t="s">
        <v>1191</v>
      </c>
      <c r="V6609">
        <f>YEAR(sales_order1[[#This Row],[date]])</f>
        <v>2022</v>
      </c>
      <c r="W6609" t="str">
        <f>TEXT(sales_order1[[#This Row],[date]], "Mmm")</f>
        <v>Oct</v>
      </c>
      <c r="X6609">
        <f>VALUE(TEXT(sales_order1[[#This Row],[date]], "D"))</f>
        <v>27</v>
      </c>
      <c r="Y6609">
        <v>43</v>
      </c>
    </row>
    <row r="6610" spans="1:25" x14ac:dyDescent="0.25">
      <c r="A6610" s="1">
        <v>44861</v>
      </c>
      <c r="B6610">
        <v>72207</v>
      </c>
      <c r="C6610" t="s">
        <v>51</v>
      </c>
      <c r="D6610" t="str">
        <f>VLOOKUP(sales_order1[[#This Row],[itemCode]],product_details3!B:C,2,0)</f>
        <v>MSTH50</v>
      </c>
      <c r="E6610" t="s">
        <v>52</v>
      </c>
      <c r="F6610" t="s">
        <v>21</v>
      </c>
      <c r="G6610">
        <v>50</v>
      </c>
      <c r="H6610">
        <v>15.75</v>
      </c>
      <c r="I6610">
        <v>787.5</v>
      </c>
      <c r="J6610">
        <v>4.45</v>
      </c>
      <c r="K6610">
        <v>222.5</v>
      </c>
      <c r="L6610">
        <v>11.3</v>
      </c>
      <c r="M6610">
        <v>0.71746031746031746</v>
      </c>
      <c r="N6610">
        <v>565</v>
      </c>
      <c r="O6610" t="s">
        <v>172</v>
      </c>
      <c r="P6610" t="s">
        <v>173</v>
      </c>
      <c r="Q6610" t="s">
        <v>39</v>
      </c>
      <c r="R6610" t="s">
        <v>40</v>
      </c>
      <c r="S6610" t="s">
        <v>41</v>
      </c>
      <c r="T6610" t="s">
        <v>174</v>
      </c>
      <c r="U6610" t="s">
        <v>1188</v>
      </c>
      <c r="V6610">
        <f>YEAR(sales_order1[[#This Row],[date]])</f>
        <v>2022</v>
      </c>
      <c r="W6610" t="str">
        <f>TEXT(sales_order1[[#This Row],[date]], "Mmm")</f>
        <v>Oct</v>
      </c>
      <c r="X6610">
        <f>VALUE(TEXT(sales_order1[[#This Row],[date]], "D"))</f>
        <v>27</v>
      </c>
      <c r="Y6610">
        <v>43</v>
      </c>
    </row>
    <row r="6611" spans="1:25" x14ac:dyDescent="0.25">
      <c r="A6611" s="1">
        <v>44861</v>
      </c>
      <c r="B6611">
        <v>72208</v>
      </c>
      <c r="C6611" t="s">
        <v>35</v>
      </c>
      <c r="D6611" t="str">
        <f>VLOOKUP(sales_order1[[#This Row],[itemCode]],product_details3!B:C,2,0)</f>
        <v>SRMA30</v>
      </c>
      <c r="E6611" t="s">
        <v>36</v>
      </c>
      <c r="F6611" t="s">
        <v>30</v>
      </c>
      <c r="G6611">
        <v>250</v>
      </c>
      <c r="H6611">
        <v>26.2</v>
      </c>
      <c r="I6611">
        <v>6550</v>
      </c>
      <c r="J6611">
        <v>9.4</v>
      </c>
      <c r="K6611">
        <v>2350</v>
      </c>
      <c r="L6611">
        <v>16.8</v>
      </c>
      <c r="M6611">
        <v>0.6412213740458016</v>
      </c>
      <c r="N6611">
        <v>4200</v>
      </c>
      <c r="O6611" t="s">
        <v>657</v>
      </c>
      <c r="P6611" t="s">
        <v>658</v>
      </c>
      <c r="Q6611" t="s">
        <v>55</v>
      </c>
      <c r="R6611" t="s">
        <v>56</v>
      </c>
      <c r="S6611" t="s">
        <v>57</v>
      </c>
      <c r="T6611" t="s">
        <v>659</v>
      </c>
      <c r="U6611" t="s">
        <v>1191</v>
      </c>
      <c r="V6611">
        <f>YEAR(sales_order1[[#This Row],[date]])</f>
        <v>2022</v>
      </c>
      <c r="W6611" t="str">
        <f>TEXT(sales_order1[[#This Row],[date]], "Mmm")</f>
        <v>Oct</v>
      </c>
      <c r="X6611">
        <f>VALUE(TEXT(sales_order1[[#This Row],[date]], "D"))</f>
        <v>27</v>
      </c>
      <c r="Y6611">
        <v>43</v>
      </c>
    </row>
    <row r="6612" spans="1:25" x14ac:dyDescent="0.25">
      <c r="A6612" s="1">
        <v>44861</v>
      </c>
      <c r="B6612">
        <v>72209</v>
      </c>
      <c r="C6612" t="s">
        <v>43</v>
      </c>
      <c r="D6612" t="str">
        <f>VLOOKUP(sales_order1[[#This Row],[itemCode]],product_details3!B:C,2,0)</f>
        <v>CLNG200</v>
      </c>
      <c r="E6612" t="s">
        <v>44</v>
      </c>
      <c r="F6612" t="s">
        <v>45</v>
      </c>
      <c r="G6612">
        <v>150</v>
      </c>
      <c r="H6612">
        <v>21.25</v>
      </c>
      <c r="I6612">
        <v>3187.5</v>
      </c>
      <c r="J6612">
        <v>7.75</v>
      </c>
      <c r="K6612">
        <v>1162.5</v>
      </c>
      <c r="L6612">
        <v>13.5</v>
      </c>
      <c r="M6612">
        <v>0.63529411764705879</v>
      </c>
      <c r="N6612">
        <v>2025</v>
      </c>
      <c r="O6612" t="s">
        <v>915</v>
      </c>
      <c r="P6612" t="s">
        <v>916</v>
      </c>
      <c r="Q6612" t="s">
        <v>154</v>
      </c>
      <c r="R6612" t="s">
        <v>56</v>
      </c>
      <c r="S6612" t="s">
        <v>133</v>
      </c>
      <c r="T6612" t="s">
        <v>155</v>
      </c>
      <c r="U6612" t="s">
        <v>1191</v>
      </c>
      <c r="V6612">
        <f>YEAR(sales_order1[[#This Row],[date]])</f>
        <v>2022</v>
      </c>
      <c r="W6612" t="str">
        <f>TEXT(sales_order1[[#This Row],[date]], "Mmm")</f>
        <v>Oct</v>
      </c>
      <c r="X6612">
        <f>VALUE(TEXT(sales_order1[[#This Row],[date]], "D"))</f>
        <v>27</v>
      </c>
      <c r="Y6612">
        <v>43</v>
      </c>
    </row>
    <row r="6613" spans="1:25" x14ac:dyDescent="0.25">
      <c r="A6613" s="1">
        <v>44861</v>
      </c>
      <c r="B6613">
        <v>72210</v>
      </c>
      <c r="C6613" t="s">
        <v>204</v>
      </c>
      <c r="D6613" t="str">
        <f>VLOOKUP(sales_order1[[#This Row],[itemCode]],product_details3!B:C,2,0)</f>
        <v>MKRM150</v>
      </c>
      <c r="E6613" t="s">
        <v>205</v>
      </c>
      <c r="F6613" t="s">
        <v>151</v>
      </c>
      <c r="G6613">
        <v>50</v>
      </c>
      <c r="H6613">
        <v>10.75</v>
      </c>
      <c r="I6613">
        <v>537.5</v>
      </c>
      <c r="J6613">
        <v>4.45</v>
      </c>
      <c r="K6613">
        <v>222.5</v>
      </c>
      <c r="L6613">
        <v>6.3</v>
      </c>
      <c r="M6613">
        <v>0.586046511627907</v>
      </c>
      <c r="N6613">
        <v>315</v>
      </c>
      <c r="O6613" t="s">
        <v>284</v>
      </c>
      <c r="P6613" t="s">
        <v>285</v>
      </c>
      <c r="Q6613" t="s">
        <v>48</v>
      </c>
      <c r="R6613" t="s">
        <v>25</v>
      </c>
      <c r="S6613" t="s">
        <v>286</v>
      </c>
      <c r="T6613" t="s">
        <v>287</v>
      </c>
      <c r="U6613" t="s">
        <v>1191</v>
      </c>
      <c r="V6613">
        <f>YEAR(sales_order1[[#This Row],[date]])</f>
        <v>2022</v>
      </c>
      <c r="W6613" t="str">
        <f>TEXT(sales_order1[[#This Row],[date]], "Mmm")</f>
        <v>Oct</v>
      </c>
      <c r="X6613">
        <f>VALUE(TEXT(sales_order1[[#This Row],[date]], "D"))</f>
        <v>27</v>
      </c>
      <c r="Y6613">
        <v>43</v>
      </c>
    </row>
    <row r="6614" spans="1:25" x14ac:dyDescent="0.25">
      <c r="A6614" s="1">
        <v>44861</v>
      </c>
      <c r="B6614">
        <v>72211</v>
      </c>
      <c r="C6614" t="s">
        <v>350</v>
      </c>
      <c r="D6614" t="str">
        <f>VLOOKUP(sales_order1[[#This Row],[itemCode]],product_details3!B:C,2,0)</f>
        <v>SRMA50</v>
      </c>
      <c r="E6614" t="s">
        <v>351</v>
      </c>
      <c r="F6614" t="s">
        <v>30</v>
      </c>
      <c r="G6614">
        <v>150</v>
      </c>
      <c r="H6614">
        <v>37.75</v>
      </c>
      <c r="I6614">
        <v>5662.5</v>
      </c>
      <c r="J6614">
        <v>14.25</v>
      </c>
      <c r="K6614">
        <v>2137.5</v>
      </c>
      <c r="L6614">
        <v>23.5</v>
      </c>
      <c r="M6614">
        <v>0.62251655629139069</v>
      </c>
      <c r="N6614">
        <v>3525</v>
      </c>
      <c r="O6614" t="s">
        <v>531</v>
      </c>
      <c r="P6614" t="s">
        <v>532</v>
      </c>
      <c r="Q6614" t="s">
        <v>119</v>
      </c>
      <c r="R6614" t="s">
        <v>40</v>
      </c>
      <c r="S6614" t="s">
        <v>120</v>
      </c>
      <c r="T6614" t="s">
        <v>533</v>
      </c>
      <c r="U6614" t="s">
        <v>1190</v>
      </c>
      <c r="V6614">
        <f>YEAR(sales_order1[[#This Row],[date]])</f>
        <v>2022</v>
      </c>
      <c r="W6614" t="str">
        <f>TEXT(sales_order1[[#This Row],[date]], "Mmm")</f>
        <v>Oct</v>
      </c>
      <c r="X6614">
        <f>VALUE(TEXT(sales_order1[[#This Row],[date]], "D"))</f>
        <v>27</v>
      </c>
      <c r="Y6614">
        <v>43</v>
      </c>
    </row>
    <row r="6615" spans="1:25" x14ac:dyDescent="0.25">
      <c r="A6615" s="1">
        <v>44861</v>
      </c>
      <c r="B6615">
        <v>72212</v>
      </c>
      <c r="C6615" t="s">
        <v>348</v>
      </c>
      <c r="D6615" t="str">
        <f>VLOOKUP(sales_order1[[#This Row],[itemCode]],product_details3!B:C,2,0)</f>
        <v>EXFG150</v>
      </c>
      <c r="E6615" t="s">
        <v>349</v>
      </c>
      <c r="F6615" t="s">
        <v>183</v>
      </c>
      <c r="G6615">
        <v>100</v>
      </c>
      <c r="H6615">
        <v>26.25</v>
      </c>
      <c r="I6615">
        <v>2625</v>
      </c>
      <c r="J6615">
        <v>10.75</v>
      </c>
      <c r="K6615">
        <v>1075</v>
      </c>
      <c r="L6615">
        <v>15.5</v>
      </c>
      <c r="M6615">
        <v>0.59047619047619049</v>
      </c>
      <c r="N6615">
        <v>1550</v>
      </c>
      <c r="O6615" t="s">
        <v>935</v>
      </c>
      <c r="P6615" t="s">
        <v>936</v>
      </c>
      <c r="Q6615" t="s">
        <v>218</v>
      </c>
      <c r="R6615" t="s">
        <v>40</v>
      </c>
      <c r="S6615" t="s">
        <v>219</v>
      </c>
      <c r="T6615" t="s">
        <v>220</v>
      </c>
      <c r="U6615" t="s">
        <v>1190</v>
      </c>
      <c r="V6615">
        <f>YEAR(sales_order1[[#This Row],[date]])</f>
        <v>2022</v>
      </c>
      <c r="W6615" t="str">
        <f>TEXT(sales_order1[[#This Row],[date]], "Mmm")</f>
        <v>Oct</v>
      </c>
      <c r="X6615">
        <f>VALUE(TEXT(sales_order1[[#This Row],[date]], "D"))</f>
        <v>27</v>
      </c>
      <c r="Y6615">
        <v>43</v>
      </c>
    </row>
    <row r="6616" spans="1:25" x14ac:dyDescent="0.25">
      <c r="A6616" s="1">
        <v>44861</v>
      </c>
      <c r="B6616">
        <v>72213</v>
      </c>
      <c r="C6616" t="s">
        <v>35</v>
      </c>
      <c r="D6616" t="str">
        <f>VLOOKUP(sales_order1[[#This Row],[itemCode]],product_details3!B:C,2,0)</f>
        <v>SRMA30</v>
      </c>
      <c r="E6616" t="s">
        <v>36</v>
      </c>
      <c r="F6616" t="s">
        <v>30</v>
      </c>
      <c r="G6616">
        <v>200</v>
      </c>
      <c r="H6616">
        <v>26.2</v>
      </c>
      <c r="I6616">
        <v>5240</v>
      </c>
      <c r="J6616">
        <v>9.4</v>
      </c>
      <c r="K6616">
        <v>1880</v>
      </c>
      <c r="L6616">
        <v>16.8</v>
      </c>
      <c r="M6616">
        <v>0.6412213740458016</v>
      </c>
      <c r="N6616">
        <v>3360</v>
      </c>
      <c r="O6616" t="s">
        <v>767</v>
      </c>
      <c r="P6616" t="s">
        <v>768</v>
      </c>
      <c r="Q6616" t="s">
        <v>201</v>
      </c>
      <c r="R6616" t="s">
        <v>25</v>
      </c>
      <c r="S6616" t="s">
        <v>372</v>
      </c>
      <c r="T6616" t="s">
        <v>513</v>
      </c>
      <c r="U6616" t="s">
        <v>1191</v>
      </c>
      <c r="V6616">
        <f>YEAR(sales_order1[[#This Row],[date]])</f>
        <v>2022</v>
      </c>
      <c r="W6616" t="str">
        <f>TEXT(sales_order1[[#This Row],[date]], "Mmm")</f>
        <v>Oct</v>
      </c>
      <c r="X6616">
        <f>VALUE(TEXT(sales_order1[[#This Row],[date]], "D"))</f>
        <v>27</v>
      </c>
      <c r="Y6616">
        <v>43</v>
      </c>
    </row>
    <row r="6617" spans="1:25" x14ac:dyDescent="0.25">
      <c r="A6617" s="1">
        <v>44861</v>
      </c>
      <c r="B6617">
        <v>72214</v>
      </c>
      <c r="C6617" t="s">
        <v>320</v>
      </c>
      <c r="D6617" t="str">
        <f>VLOOKUP(sales_order1[[#This Row],[itemCode]],product_details3!B:C,2,0)</f>
        <v>SCR50+100</v>
      </c>
      <c r="E6617" t="s">
        <v>321</v>
      </c>
      <c r="F6617" t="s">
        <v>61</v>
      </c>
      <c r="G6617">
        <v>100</v>
      </c>
      <c r="H6617">
        <v>26.25</v>
      </c>
      <c r="I6617">
        <v>2625</v>
      </c>
      <c r="J6617">
        <v>7.75</v>
      </c>
      <c r="K6617">
        <v>775</v>
      </c>
      <c r="L6617">
        <v>18.5</v>
      </c>
      <c r="M6617">
        <v>0.70476190476190481</v>
      </c>
      <c r="N6617">
        <v>1850</v>
      </c>
      <c r="O6617" t="s">
        <v>570</v>
      </c>
      <c r="P6617" t="s">
        <v>571</v>
      </c>
      <c r="Q6617" t="s">
        <v>77</v>
      </c>
      <c r="R6617" t="s">
        <v>72</v>
      </c>
      <c r="S6617" t="s">
        <v>140</v>
      </c>
      <c r="T6617" t="s">
        <v>572</v>
      </c>
      <c r="U6617" t="s">
        <v>1190</v>
      </c>
      <c r="V6617">
        <f>YEAR(sales_order1[[#This Row],[date]])</f>
        <v>2022</v>
      </c>
      <c r="W6617" t="str">
        <f>TEXT(sales_order1[[#This Row],[date]], "Mmm")</f>
        <v>Oct</v>
      </c>
      <c r="X6617">
        <f>VALUE(TEXT(sales_order1[[#This Row],[date]], "D"))</f>
        <v>27</v>
      </c>
      <c r="Y6617">
        <v>43</v>
      </c>
    </row>
    <row r="6618" spans="1:25" x14ac:dyDescent="0.25">
      <c r="A6618" s="1">
        <v>44862</v>
      </c>
      <c r="B6618">
        <v>72215</v>
      </c>
      <c r="C6618" t="s">
        <v>19</v>
      </c>
      <c r="D6618" t="str">
        <f>VLOOKUP(sales_order1[[#This Row],[itemCode]],product_details3!B:C,2,0)</f>
        <v>MSTH100</v>
      </c>
      <c r="E6618" t="s">
        <v>20</v>
      </c>
      <c r="F6618" t="s">
        <v>21</v>
      </c>
      <c r="G6618">
        <v>150</v>
      </c>
      <c r="H6618">
        <v>26.25</v>
      </c>
      <c r="I6618">
        <v>3937.5</v>
      </c>
      <c r="J6618">
        <v>7.75</v>
      </c>
      <c r="K6618">
        <v>1162.5</v>
      </c>
      <c r="L6618">
        <v>18.5</v>
      </c>
      <c r="M6618">
        <v>0.70476190476190481</v>
      </c>
      <c r="N6618">
        <v>2775</v>
      </c>
      <c r="O6618" t="s">
        <v>767</v>
      </c>
      <c r="P6618" t="s">
        <v>768</v>
      </c>
      <c r="Q6618" t="s">
        <v>201</v>
      </c>
      <c r="R6618" t="s">
        <v>25</v>
      </c>
      <c r="S6618" t="s">
        <v>372</v>
      </c>
      <c r="T6618" t="s">
        <v>513</v>
      </c>
      <c r="U6618" t="s">
        <v>1191</v>
      </c>
      <c r="V6618">
        <f>YEAR(sales_order1[[#This Row],[date]])</f>
        <v>2022</v>
      </c>
      <c r="W6618" t="str">
        <f>TEXT(sales_order1[[#This Row],[date]], "Mmm")</f>
        <v>Oct</v>
      </c>
      <c r="X6618">
        <f>VALUE(TEXT(sales_order1[[#This Row],[date]], "D"))</f>
        <v>28</v>
      </c>
      <c r="Y6618">
        <v>43</v>
      </c>
    </row>
    <row r="6619" spans="1:25" x14ac:dyDescent="0.25">
      <c r="A6619" s="1">
        <v>44862</v>
      </c>
      <c r="B6619">
        <v>72216</v>
      </c>
      <c r="C6619" t="s">
        <v>313</v>
      </c>
      <c r="D6619" t="str">
        <f>VLOOKUP(sales_order1[[#This Row],[itemCode]],product_details3!B:C,2,0)</f>
        <v>MSKO50</v>
      </c>
      <c r="E6619" t="s">
        <v>314</v>
      </c>
      <c r="F6619" t="s">
        <v>137</v>
      </c>
      <c r="G6619">
        <v>250</v>
      </c>
      <c r="H6619">
        <v>14.65</v>
      </c>
      <c r="I6619">
        <v>3662.5</v>
      </c>
      <c r="J6619">
        <v>6.55</v>
      </c>
      <c r="K6619">
        <v>1637.5</v>
      </c>
      <c r="L6619">
        <v>8.1</v>
      </c>
      <c r="M6619">
        <v>0.55290102389078488</v>
      </c>
      <c r="N6619">
        <v>2025</v>
      </c>
      <c r="O6619" t="s">
        <v>609</v>
      </c>
      <c r="P6619" t="s">
        <v>610</v>
      </c>
      <c r="Q6619" t="s">
        <v>93</v>
      </c>
      <c r="R6619" t="s">
        <v>72</v>
      </c>
      <c r="S6619" t="s">
        <v>260</v>
      </c>
      <c r="T6619" t="s">
        <v>611</v>
      </c>
      <c r="U6619" t="s">
        <v>1190</v>
      </c>
      <c r="V6619">
        <f>YEAR(sales_order1[[#This Row],[date]])</f>
        <v>2022</v>
      </c>
      <c r="W6619" t="str">
        <f>TEXT(sales_order1[[#This Row],[date]], "Mmm")</f>
        <v>Oct</v>
      </c>
      <c r="X6619">
        <f>VALUE(TEXT(sales_order1[[#This Row],[date]], "D"))</f>
        <v>28</v>
      </c>
      <c r="Y6619">
        <v>43</v>
      </c>
    </row>
    <row r="6620" spans="1:25" x14ac:dyDescent="0.25">
      <c r="A6620" s="1">
        <v>44862</v>
      </c>
      <c r="B6620">
        <v>72217</v>
      </c>
      <c r="C6620" t="s">
        <v>135</v>
      </c>
      <c r="D6620" t="str">
        <f>VLOOKUP(sales_order1[[#This Row],[itemCode]],product_details3!B:C,2,0)</f>
        <v>MSKSH</v>
      </c>
      <c r="E6620" t="s">
        <v>136</v>
      </c>
      <c r="F6620" t="s">
        <v>137</v>
      </c>
      <c r="G6620">
        <v>250</v>
      </c>
      <c r="H6620">
        <v>18.75</v>
      </c>
      <c r="I6620">
        <v>4687.5</v>
      </c>
      <c r="J6620">
        <v>7.45</v>
      </c>
      <c r="K6620">
        <v>1862.5</v>
      </c>
      <c r="L6620">
        <v>11.3</v>
      </c>
      <c r="M6620">
        <v>0.60266666666666668</v>
      </c>
      <c r="N6620">
        <v>2825</v>
      </c>
      <c r="O6620" t="s">
        <v>603</v>
      </c>
      <c r="P6620" t="s">
        <v>604</v>
      </c>
      <c r="Q6620" t="s">
        <v>100</v>
      </c>
      <c r="R6620" t="s">
        <v>40</v>
      </c>
      <c r="S6620" t="s">
        <v>101</v>
      </c>
      <c r="T6620" t="s">
        <v>605</v>
      </c>
      <c r="U6620" t="s">
        <v>1190</v>
      </c>
      <c r="V6620">
        <f>YEAR(sales_order1[[#This Row],[date]])</f>
        <v>2022</v>
      </c>
      <c r="W6620" t="str">
        <f>TEXT(sales_order1[[#This Row],[date]], "Mmm")</f>
        <v>Oct</v>
      </c>
      <c r="X6620">
        <f>VALUE(TEXT(sales_order1[[#This Row],[date]], "D"))</f>
        <v>28</v>
      </c>
      <c r="Y6620">
        <v>43</v>
      </c>
    </row>
    <row r="6621" spans="1:25" x14ac:dyDescent="0.25">
      <c r="A6621" s="1">
        <v>44862</v>
      </c>
      <c r="B6621">
        <v>72218</v>
      </c>
      <c r="C6621" t="s">
        <v>86</v>
      </c>
      <c r="D6621" t="str">
        <f>VLOOKUP(sales_order1[[#This Row],[itemCode]],product_details3!B:C,2,0)</f>
        <v>SRMH30</v>
      </c>
      <c r="E6621" t="s">
        <v>87</v>
      </c>
      <c r="F6621" t="s">
        <v>30</v>
      </c>
      <c r="G6621">
        <v>200</v>
      </c>
      <c r="H6621">
        <v>21</v>
      </c>
      <c r="I6621">
        <v>4200</v>
      </c>
      <c r="J6621">
        <v>6.6</v>
      </c>
      <c r="K6621">
        <v>1320</v>
      </c>
      <c r="L6621">
        <v>14.4</v>
      </c>
      <c r="M6621">
        <v>0.68571428571428572</v>
      </c>
      <c r="N6621">
        <v>2880</v>
      </c>
      <c r="O6621" t="s">
        <v>443</v>
      </c>
      <c r="P6621" t="s">
        <v>444</v>
      </c>
      <c r="Q6621" t="s">
        <v>111</v>
      </c>
      <c r="R6621" t="s">
        <v>112</v>
      </c>
      <c r="S6621" t="s">
        <v>445</v>
      </c>
      <c r="T6621" t="s">
        <v>446</v>
      </c>
      <c r="U6621" t="s">
        <v>1189</v>
      </c>
      <c r="V6621">
        <f>YEAR(sales_order1[[#This Row],[date]])</f>
        <v>2022</v>
      </c>
      <c r="W6621" t="str">
        <f>TEXT(sales_order1[[#This Row],[date]], "Mmm")</f>
        <v>Oct</v>
      </c>
      <c r="X6621">
        <f>VALUE(TEXT(sales_order1[[#This Row],[date]], "D"))</f>
        <v>28</v>
      </c>
      <c r="Y6621">
        <v>43</v>
      </c>
    </row>
    <row r="6622" spans="1:25" x14ac:dyDescent="0.25">
      <c r="A6622" s="1">
        <v>44862</v>
      </c>
      <c r="B6622">
        <v>72219</v>
      </c>
      <c r="C6622" t="s">
        <v>194</v>
      </c>
      <c r="D6622" t="str">
        <f>VLOOKUP(sales_order1[[#This Row],[itemCode]],product_details3!B:C,2,0)</f>
        <v>CLNG150</v>
      </c>
      <c r="E6622" t="s">
        <v>195</v>
      </c>
      <c r="F6622" t="s">
        <v>45</v>
      </c>
      <c r="G6622">
        <v>200</v>
      </c>
      <c r="H6622">
        <v>12.75</v>
      </c>
      <c r="I6622">
        <v>2550</v>
      </c>
      <c r="J6622">
        <v>4.45</v>
      </c>
      <c r="K6622">
        <v>890</v>
      </c>
      <c r="L6622">
        <v>8.3000000000000007</v>
      </c>
      <c r="M6622">
        <v>0.65098039215686276</v>
      </c>
      <c r="N6622">
        <v>1660</v>
      </c>
      <c r="O6622" t="s">
        <v>847</v>
      </c>
      <c r="P6622" t="s">
        <v>848</v>
      </c>
      <c r="Q6622" t="s">
        <v>111</v>
      </c>
      <c r="R6622" t="s">
        <v>112</v>
      </c>
      <c r="S6622" t="s">
        <v>445</v>
      </c>
      <c r="T6622" t="s">
        <v>849</v>
      </c>
      <c r="U6622" t="s">
        <v>1189</v>
      </c>
      <c r="V6622">
        <f>YEAR(sales_order1[[#This Row],[date]])</f>
        <v>2022</v>
      </c>
      <c r="W6622" t="str">
        <f>TEXT(sales_order1[[#This Row],[date]], "Mmm")</f>
        <v>Oct</v>
      </c>
      <c r="X6622">
        <f>VALUE(TEXT(sales_order1[[#This Row],[date]], "D"))</f>
        <v>28</v>
      </c>
      <c r="Y6622">
        <v>43</v>
      </c>
    </row>
    <row r="6623" spans="1:25" x14ac:dyDescent="0.25">
      <c r="A6623" s="1">
        <v>44862</v>
      </c>
      <c r="B6623">
        <v>72220</v>
      </c>
      <c r="C6623" t="s">
        <v>325</v>
      </c>
      <c r="D6623" t="str">
        <f>VLOOKUP(sales_order1[[#This Row],[itemCode]],product_details3!B:C,2,0)</f>
        <v>EXFG100</v>
      </c>
      <c r="E6623" t="s">
        <v>326</v>
      </c>
      <c r="F6623" t="s">
        <v>183</v>
      </c>
      <c r="G6623">
        <v>50</v>
      </c>
      <c r="H6623">
        <v>20.75</v>
      </c>
      <c r="I6623">
        <v>1037.5</v>
      </c>
      <c r="J6623">
        <v>7.45</v>
      </c>
      <c r="K6623">
        <v>372.5</v>
      </c>
      <c r="L6623">
        <v>13.3</v>
      </c>
      <c r="M6623">
        <v>0.64096385542168677</v>
      </c>
      <c r="N6623">
        <v>665</v>
      </c>
      <c r="O6623" t="s">
        <v>184</v>
      </c>
      <c r="P6623" t="s">
        <v>185</v>
      </c>
      <c r="Q6623" t="s">
        <v>186</v>
      </c>
      <c r="R6623" t="s">
        <v>112</v>
      </c>
      <c r="S6623" t="s">
        <v>187</v>
      </c>
      <c r="T6623" t="s">
        <v>188</v>
      </c>
      <c r="U6623" t="s">
        <v>1189</v>
      </c>
      <c r="V6623">
        <f>YEAR(sales_order1[[#This Row],[date]])</f>
        <v>2022</v>
      </c>
      <c r="W6623" t="str">
        <f>TEXT(sales_order1[[#This Row],[date]], "Mmm")</f>
        <v>Oct</v>
      </c>
      <c r="X6623">
        <f>VALUE(TEXT(sales_order1[[#This Row],[date]], "D"))</f>
        <v>28</v>
      </c>
      <c r="Y6623">
        <v>43</v>
      </c>
    </row>
    <row r="6624" spans="1:25" x14ac:dyDescent="0.25">
      <c r="A6624" s="1">
        <v>44862</v>
      </c>
      <c r="B6624">
        <v>72221</v>
      </c>
      <c r="C6624" t="s">
        <v>115</v>
      </c>
      <c r="D6624" t="str">
        <f>VLOOKUP(sales_order1[[#This Row],[itemCode]],product_details3!B:C,2,0)</f>
        <v>SCRS30100</v>
      </c>
      <c r="E6624" t="s">
        <v>116</v>
      </c>
      <c r="F6624" t="s">
        <v>61</v>
      </c>
      <c r="G6624">
        <v>200</v>
      </c>
      <c r="H6624">
        <v>32.75</v>
      </c>
      <c r="I6624">
        <v>6550</v>
      </c>
      <c r="J6624">
        <v>11.25</v>
      </c>
      <c r="K6624">
        <v>2250</v>
      </c>
      <c r="L6624">
        <v>21.5</v>
      </c>
      <c r="M6624">
        <v>0.65648854961832059</v>
      </c>
      <c r="N6624">
        <v>4300</v>
      </c>
      <c r="O6624" t="s">
        <v>874</v>
      </c>
      <c r="P6624" t="s">
        <v>875</v>
      </c>
      <c r="Q6624" t="s">
        <v>146</v>
      </c>
      <c r="R6624" t="s">
        <v>112</v>
      </c>
      <c r="S6624" t="s">
        <v>165</v>
      </c>
      <c r="T6624" t="s">
        <v>876</v>
      </c>
      <c r="U6624" t="s">
        <v>1189</v>
      </c>
      <c r="V6624">
        <f>YEAR(sales_order1[[#This Row],[date]])</f>
        <v>2022</v>
      </c>
      <c r="W6624" t="str">
        <f>TEXT(sales_order1[[#This Row],[date]], "Mmm")</f>
        <v>Oct</v>
      </c>
      <c r="X6624">
        <f>VALUE(TEXT(sales_order1[[#This Row],[date]], "D"))</f>
        <v>28</v>
      </c>
      <c r="Y6624">
        <v>43</v>
      </c>
    </row>
    <row r="6625" spans="1:25" x14ac:dyDescent="0.25">
      <c r="A6625" s="1">
        <v>44862</v>
      </c>
      <c r="B6625">
        <v>72222</v>
      </c>
      <c r="C6625" t="s">
        <v>320</v>
      </c>
      <c r="D6625" t="str">
        <f>VLOOKUP(sales_order1[[#This Row],[itemCode]],product_details3!B:C,2,0)</f>
        <v>SCR50+100</v>
      </c>
      <c r="E6625" t="s">
        <v>321</v>
      </c>
      <c r="F6625" t="s">
        <v>61</v>
      </c>
      <c r="G6625">
        <v>400</v>
      </c>
      <c r="H6625">
        <v>26.25</v>
      </c>
      <c r="I6625">
        <v>10500</v>
      </c>
      <c r="J6625">
        <v>7.75</v>
      </c>
      <c r="K6625">
        <v>3100</v>
      </c>
      <c r="L6625">
        <v>18.5</v>
      </c>
      <c r="M6625">
        <v>0.70476190476190481</v>
      </c>
      <c r="N6625">
        <v>7400</v>
      </c>
      <c r="O6625" t="s">
        <v>461</v>
      </c>
      <c r="P6625" t="s">
        <v>462</v>
      </c>
      <c r="Q6625" t="s">
        <v>24</v>
      </c>
      <c r="R6625" t="s">
        <v>25</v>
      </c>
      <c r="S6625" t="s">
        <v>33</v>
      </c>
      <c r="T6625" t="s">
        <v>463</v>
      </c>
      <c r="U6625" t="s">
        <v>1191</v>
      </c>
      <c r="V6625">
        <f>YEAR(sales_order1[[#This Row],[date]])</f>
        <v>2022</v>
      </c>
      <c r="W6625" t="str">
        <f>TEXT(sales_order1[[#This Row],[date]], "Mmm")</f>
        <v>Oct</v>
      </c>
      <c r="X6625">
        <f>VALUE(TEXT(sales_order1[[#This Row],[date]], "D"))</f>
        <v>28</v>
      </c>
      <c r="Y6625">
        <v>43</v>
      </c>
    </row>
    <row r="6626" spans="1:25" x14ac:dyDescent="0.25">
      <c r="A6626" s="1">
        <v>44862</v>
      </c>
      <c r="B6626">
        <v>72223</v>
      </c>
      <c r="C6626" t="s">
        <v>406</v>
      </c>
      <c r="D6626" t="str">
        <f>VLOOKUP(sales_order1[[#This Row],[itemCode]],product_details3!B:C,2,0)</f>
        <v>MKRO200</v>
      </c>
      <c r="E6626" t="s">
        <v>407</v>
      </c>
      <c r="F6626" t="s">
        <v>151</v>
      </c>
      <c r="G6626">
        <v>50</v>
      </c>
      <c r="H6626">
        <v>21.25</v>
      </c>
      <c r="I6626">
        <v>1062.5</v>
      </c>
      <c r="J6626">
        <v>9</v>
      </c>
      <c r="K6626">
        <v>450</v>
      </c>
      <c r="L6626">
        <v>12.25</v>
      </c>
      <c r="M6626">
        <v>0.57647058823529407</v>
      </c>
      <c r="N6626">
        <v>612.5</v>
      </c>
      <c r="O6626" t="s">
        <v>227</v>
      </c>
      <c r="P6626" t="s">
        <v>228</v>
      </c>
      <c r="Q6626" t="s">
        <v>64</v>
      </c>
      <c r="R6626" t="s">
        <v>40</v>
      </c>
      <c r="S6626" t="s">
        <v>229</v>
      </c>
      <c r="T6626" t="s">
        <v>230</v>
      </c>
      <c r="U6626" t="s">
        <v>1189</v>
      </c>
      <c r="V6626">
        <f>YEAR(sales_order1[[#This Row],[date]])</f>
        <v>2022</v>
      </c>
      <c r="W6626" t="str">
        <f>TEXT(sales_order1[[#This Row],[date]], "Mmm")</f>
        <v>Oct</v>
      </c>
      <c r="X6626">
        <f>VALUE(TEXT(sales_order1[[#This Row],[date]], "D"))</f>
        <v>28</v>
      </c>
      <c r="Y6626">
        <v>43</v>
      </c>
    </row>
    <row r="6627" spans="1:25" x14ac:dyDescent="0.25">
      <c r="A6627" s="1">
        <v>44862</v>
      </c>
      <c r="B6627">
        <v>72224</v>
      </c>
      <c r="C6627" t="s">
        <v>360</v>
      </c>
      <c r="D6627" t="str">
        <f>VLOOKUP(sales_order1[[#This Row],[itemCode]],product_details3!B:C,2,0)</f>
        <v>TNRS100</v>
      </c>
      <c r="E6627" t="s">
        <v>361</v>
      </c>
      <c r="F6627" t="s">
        <v>124</v>
      </c>
      <c r="G6627">
        <v>200</v>
      </c>
      <c r="H6627">
        <v>13.1</v>
      </c>
      <c r="I6627">
        <v>2620</v>
      </c>
      <c r="J6627">
        <v>4.7</v>
      </c>
      <c r="K6627">
        <v>940</v>
      </c>
      <c r="L6627">
        <v>8.4</v>
      </c>
      <c r="M6627">
        <v>0.6412213740458016</v>
      </c>
      <c r="N6627">
        <v>1680</v>
      </c>
      <c r="O6627" t="s">
        <v>931</v>
      </c>
      <c r="P6627" t="s">
        <v>932</v>
      </c>
      <c r="Q6627" t="s">
        <v>218</v>
      </c>
      <c r="R6627" t="s">
        <v>40</v>
      </c>
      <c r="S6627" t="s">
        <v>432</v>
      </c>
      <c r="T6627" t="s">
        <v>433</v>
      </c>
      <c r="U6627" t="s">
        <v>1190</v>
      </c>
      <c r="V6627">
        <f>YEAR(sales_order1[[#This Row],[date]])</f>
        <v>2022</v>
      </c>
      <c r="W6627" t="str">
        <f>TEXT(sales_order1[[#This Row],[date]], "Mmm")</f>
        <v>Oct</v>
      </c>
      <c r="X6627">
        <f>VALUE(TEXT(sales_order1[[#This Row],[date]], "D"))</f>
        <v>28</v>
      </c>
      <c r="Y6627">
        <v>43</v>
      </c>
    </row>
    <row r="6628" spans="1:25" x14ac:dyDescent="0.25">
      <c r="A6628" s="1">
        <v>44862</v>
      </c>
      <c r="B6628">
        <v>72225</v>
      </c>
      <c r="C6628" t="s">
        <v>404</v>
      </c>
      <c r="D6628" t="str">
        <f>VLOOKUP(sales_order1[[#This Row],[itemCode]],product_details3!B:C,2,0)</f>
        <v>TNRE200</v>
      </c>
      <c r="E6628" t="s">
        <v>405</v>
      </c>
      <c r="F6628" t="s">
        <v>124</v>
      </c>
      <c r="G6628">
        <v>200</v>
      </c>
      <c r="H6628">
        <v>22.6</v>
      </c>
      <c r="I6628">
        <v>4520</v>
      </c>
      <c r="J6628">
        <v>7.6</v>
      </c>
      <c r="K6628">
        <v>1520</v>
      </c>
      <c r="L6628">
        <v>15</v>
      </c>
      <c r="M6628">
        <v>0.66371681415929207</v>
      </c>
      <c r="N6628">
        <v>3000</v>
      </c>
      <c r="O6628" t="s">
        <v>847</v>
      </c>
      <c r="P6628" t="s">
        <v>848</v>
      </c>
      <c r="Q6628" t="s">
        <v>111</v>
      </c>
      <c r="R6628" t="s">
        <v>112</v>
      </c>
      <c r="S6628" t="s">
        <v>445</v>
      </c>
      <c r="T6628" t="s">
        <v>849</v>
      </c>
      <c r="U6628" t="s">
        <v>1189</v>
      </c>
      <c r="V6628">
        <f>YEAR(sales_order1[[#This Row],[date]])</f>
        <v>2022</v>
      </c>
      <c r="W6628" t="str">
        <f>TEXT(sales_order1[[#This Row],[date]], "Mmm")</f>
        <v>Oct</v>
      </c>
      <c r="X6628">
        <f>VALUE(TEXT(sales_order1[[#This Row],[date]], "D"))</f>
        <v>28</v>
      </c>
      <c r="Y6628">
        <v>43</v>
      </c>
    </row>
    <row r="6629" spans="1:25" x14ac:dyDescent="0.25">
      <c r="A6629" s="1">
        <v>44862</v>
      </c>
      <c r="B6629">
        <v>72226</v>
      </c>
      <c r="C6629" t="s">
        <v>51</v>
      </c>
      <c r="D6629" t="str">
        <f>VLOOKUP(sales_order1[[#This Row],[itemCode]],product_details3!B:C,2,0)</f>
        <v>MSTH50</v>
      </c>
      <c r="E6629" t="s">
        <v>52</v>
      </c>
      <c r="F6629" t="s">
        <v>21</v>
      </c>
      <c r="G6629">
        <v>150</v>
      </c>
      <c r="H6629">
        <v>15.75</v>
      </c>
      <c r="I6629">
        <v>2362.5</v>
      </c>
      <c r="J6629">
        <v>4.45</v>
      </c>
      <c r="K6629">
        <v>667.5</v>
      </c>
      <c r="L6629">
        <v>11.3</v>
      </c>
      <c r="M6629">
        <v>0.71746031746031746</v>
      </c>
      <c r="N6629">
        <v>1695</v>
      </c>
      <c r="O6629" t="s">
        <v>392</v>
      </c>
      <c r="P6629" t="s">
        <v>393</v>
      </c>
      <c r="Q6629" t="s">
        <v>264</v>
      </c>
      <c r="R6629" t="s">
        <v>56</v>
      </c>
      <c r="S6629" t="s">
        <v>133</v>
      </c>
      <c r="T6629" t="s">
        <v>394</v>
      </c>
      <c r="U6629" t="s">
        <v>1191</v>
      </c>
      <c r="V6629">
        <f>YEAR(sales_order1[[#This Row],[date]])</f>
        <v>2022</v>
      </c>
      <c r="W6629" t="str">
        <f>TEXT(sales_order1[[#This Row],[date]], "Mmm")</f>
        <v>Oct</v>
      </c>
      <c r="X6629">
        <f>VALUE(TEXT(sales_order1[[#This Row],[date]], "D"))</f>
        <v>28</v>
      </c>
      <c r="Y6629">
        <v>43</v>
      </c>
    </row>
    <row r="6630" spans="1:25" x14ac:dyDescent="0.25">
      <c r="A6630" s="1">
        <v>44865</v>
      </c>
      <c r="B6630">
        <v>72227</v>
      </c>
      <c r="C6630" t="s">
        <v>19</v>
      </c>
      <c r="D6630" t="str">
        <f>VLOOKUP(sales_order1[[#This Row],[itemCode]],product_details3!B:C,2,0)</f>
        <v>MSTH100</v>
      </c>
      <c r="E6630" t="s">
        <v>20</v>
      </c>
      <c r="F6630" t="s">
        <v>21</v>
      </c>
      <c r="G6630">
        <v>200</v>
      </c>
      <c r="H6630">
        <v>26.25</v>
      </c>
      <c r="I6630">
        <v>5250</v>
      </c>
      <c r="J6630">
        <v>7.75</v>
      </c>
      <c r="K6630">
        <v>1550</v>
      </c>
      <c r="L6630">
        <v>18.5</v>
      </c>
      <c r="M6630">
        <v>0.70476190476190481</v>
      </c>
      <c r="N6630">
        <v>3700</v>
      </c>
      <c r="O6630" t="s">
        <v>547</v>
      </c>
      <c r="P6630" t="s">
        <v>548</v>
      </c>
      <c r="Q6630" t="s">
        <v>146</v>
      </c>
      <c r="R6630" t="s">
        <v>112</v>
      </c>
      <c r="S6630" t="s">
        <v>147</v>
      </c>
      <c r="T6630" t="s">
        <v>549</v>
      </c>
      <c r="U6630" t="s">
        <v>1190</v>
      </c>
      <c r="V6630">
        <f>YEAR(sales_order1[[#This Row],[date]])</f>
        <v>2022</v>
      </c>
      <c r="W6630" t="str">
        <f>TEXT(sales_order1[[#This Row],[date]], "Mmm")</f>
        <v>Oct</v>
      </c>
      <c r="X6630">
        <f>VALUE(TEXT(sales_order1[[#This Row],[date]], "D"))</f>
        <v>31</v>
      </c>
      <c r="Y6630">
        <v>44</v>
      </c>
    </row>
    <row r="6631" spans="1:25" x14ac:dyDescent="0.25">
      <c r="A6631" s="1">
        <v>44865</v>
      </c>
      <c r="B6631">
        <v>72228</v>
      </c>
      <c r="C6631" t="s">
        <v>315</v>
      </c>
      <c r="D6631" t="str">
        <f>VLOOKUP(sales_order1[[#This Row],[itemCode]],product_details3!B:C,2,0)</f>
        <v>EXFG50</v>
      </c>
      <c r="E6631" t="s">
        <v>316</v>
      </c>
      <c r="F6631" t="s">
        <v>183</v>
      </c>
      <c r="G6631">
        <v>50</v>
      </c>
      <c r="H6631">
        <v>15.75</v>
      </c>
      <c r="I6631">
        <v>787.5</v>
      </c>
      <c r="J6631">
        <v>5.45</v>
      </c>
      <c r="K6631">
        <v>272.5</v>
      </c>
      <c r="L6631">
        <v>10.3</v>
      </c>
      <c r="M6631">
        <v>0.65396825396825398</v>
      </c>
      <c r="N6631">
        <v>515</v>
      </c>
      <c r="O6631" t="s">
        <v>606</v>
      </c>
      <c r="P6631" t="s">
        <v>607</v>
      </c>
      <c r="Q6631" t="s">
        <v>239</v>
      </c>
      <c r="R6631" t="s">
        <v>112</v>
      </c>
      <c r="S6631" t="s">
        <v>368</v>
      </c>
      <c r="T6631" t="s">
        <v>608</v>
      </c>
      <c r="U6631" t="s">
        <v>1189</v>
      </c>
      <c r="V6631">
        <f>YEAR(sales_order1[[#This Row],[date]])</f>
        <v>2022</v>
      </c>
      <c r="W6631" t="str">
        <f>TEXT(sales_order1[[#This Row],[date]], "Mmm")</f>
        <v>Oct</v>
      </c>
      <c r="X6631">
        <f>VALUE(TEXT(sales_order1[[#This Row],[date]], "D"))</f>
        <v>31</v>
      </c>
      <c r="Y6631">
        <v>44</v>
      </c>
    </row>
    <row r="6632" spans="1:25" x14ac:dyDescent="0.25">
      <c r="A6632" s="1">
        <v>44865</v>
      </c>
      <c r="B6632">
        <v>72229</v>
      </c>
      <c r="C6632" t="s">
        <v>181</v>
      </c>
      <c r="D6632" t="str">
        <f>VLOOKUP(sales_order1[[#This Row],[itemCode]],product_details3!B:C,2,0)</f>
        <v>EXFP100</v>
      </c>
      <c r="E6632" t="s">
        <v>182</v>
      </c>
      <c r="F6632" t="s">
        <v>183</v>
      </c>
      <c r="G6632">
        <v>250</v>
      </c>
      <c r="H6632">
        <v>21.95</v>
      </c>
      <c r="I6632">
        <v>5487.5</v>
      </c>
      <c r="J6632">
        <v>8.1999999999999993</v>
      </c>
      <c r="K6632">
        <v>2050</v>
      </c>
      <c r="L6632">
        <v>13.75</v>
      </c>
      <c r="M6632">
        <v>0.62642369020501143</v>
      </c>
      <c r="N6632">
        <v>3437.5</v>
      </c>
      <c r="O6632" t="s">
        <v>266</v>
      </c>
      <c r="P6632" t="s">
        <v>267</v>
      </c>
      <c r="Q6632" t="s">
        <v>154</v>
      </c>
      <c r="R6632" t="s">
        <v>56</v>
      </c>
      <c r="S6632" t="s">
        <v>133</v>
      </c>
      <c r="T6632" t="s">
        <v>268</v>
      </c>
      <c r="U6632" t="s">
        <v>1191</v>
      </c>
      <c r="V6632">
        <f>YEAR(sales_order1[[#This Row],[date]])</f>
        <v>2022</v>
      </c>
      <c r="W6632" t="str">
        <f>TEXT(sales_order1[[#This Row],[date]], "Mmm")</f>
        <v>Oct</v>
      </c>
      <c r="X6632">
        <f>VALUE(TEXT(sales_order1[[#This Row],[date]], "D"))</f>
        <v>31</v>
      </c>
      <c r="Y6632">
        <v>44</v>
      </c>
    </row>
    <row r="6633" spans="1:25" x14ac:dyDescent="0.25">
      <c r="A6633" s="1">
        <v>44865</v>
      </c>
      <c r="B6633">
        <v>72230</v>
      </c>
      <c r="C6633" t="s">
        <v>194</v>
      </c>
      <c r="D6633" t="str">
        <f>VLOOKUP(sales_order1[[#This Row],[itemCode]],product_details3!B:C,2,0)</f>
        <v>CLNG150</v>
      </c>
      <c r="E6633" t="s">
        <v>195</v>
      </c>
      <c r="F6633" t="s">
        <v>45</v>
      </c>
      <c r="G6633">
        <v>100</v>
      </c>
      <c r="H6633">
        <v>12.75</v>
      </c>
      <c r="I6633">
        <v>1275</v>
      </c>
      <c r="J6633">
        <v>4.45</v>
      </c>
      <c r="K6633">
        <v>445</v>
      </c>
      <c r="L6633">
        <v>8.3000000000000007</v>
      </c>
      <c r="M6633">
        <v>0.65098039215686276</v>
      </c>
      <c r="N6633">
        <v>830</v>
      </c>
      <c r="O6633" t="s">
        <v>909</v>
      </c>
      <c r="P6633" t="s">
        <v>910</v>
      </c>
      <c r="Q6633" t="s">
        <v>71</v>
      </c>
      <c r="R6633" t="s">
        <v>72</v>
      </c>
      <c r="S6633" t="s">
        <v>73</v>
      </c>
      <c r="T6633" t="s">
        <v>74</v>
      </c>
      <c r="U6633" t="s">
        <v>1190</v>
      </c>
      <c r="V6633">
        <f>YEAR(sales_order1[[#This Row],[date]])</f>
        <v>2022</v>
      </c>
      <c r="W6633" t="str">
        <f>TEXT(sales_order1[[#This Row],[date]], "Mmm")</f>
        <v>Oct</v>
      </c>
      <c r="X6633">
        <f>VALUE(TEXT(sales_order1[[#This Row],[date]], "D"))</f>
        <v>31</v>
      </c>
      <c r="Y6633">
        <v>44</v>
      </c>
    </row>
    <row r="6634" spans="1:25" x14ac:dyDescent="0.25">
      <c r="A6634" s="1">
        <v>44865</v>
      </c>
      <c r="B6634">
        <v>72231</v>
      </c>
      <c r="C6634" t="s">
        <v>170</v>
      </c>
      <c r="D6634" t="str">
        <f>VLOOKUP(sales_order1[[#This Row],[itemCode]],product_details3!B:C,2,0)</f>
        <v>MKRM100</v>
      </c>
      <c r="E6634" t="s">
        <v>171</v>
      </c>
      <c r="F6634" t="s">
        <v>151</v>
      </c>
      <c r="G6634">
        <v>150</v>
      </c>
      <c r="H6634">
        <v>5.5</v>
      </c>
      <c r="I6634">
        <v>825</v>
      </c>
      <c r="J6634">
        <v>2.2999999999999998</v>
      </c>
      <c r="K6634">
        <v>345</v>
      </c>
      <c r="L6634">
        <v>3.2</v>
      </c>
      <c r="M6634">
        <v>0.5818181818181819</v>
      </c>
      <c r="N6634">
        <v>480</v>
      </c>
      <c r="O6634" t="s">
        <v>893</v>
      </c>
      <c r="P6634" t="s">
        <v>894</v>
      </c>
      <c r="Q6634" t="s">
        <v>146</v>
      </c>
      <c r="R6634" t="s">
        <v>112</v>
      </c>
      <c r="S6634" t="s">
        <v>147</v>
      </c>
      <c r="T6634" t="s">
        <v>148</v>
      </c>
      <c r="U6634" t="s">
        <v>1190</v>
      </c>
      <c r="V6634">
        <f>YEAR(sales_order1[[#This Row],[date]])</f>
        <v>2022</v>
      </c>
      <c r="W6634" t="str">
        <f>TEXT(sales_order1[[#This Row],[date]], "Mmm")</f>
        <v>Oct</v>
      </c>
      <c r="X6634">
        <f>VALUE(TEXT(sales_order1[[#This Row],[date]], "D"))</f>
        <v>31</v>
      </c>
      <c r="Y6634">
        <v>44</v>
      </c>
    </row>
    <row r="6635" spans="1:25" x14ac:dyDescent="0.25">
      <c r="A6635" s="1">
        <v>44865</v>
      </c>
      <c r="B6635">
        <v>72232</v>
      </c>
      <c r="C6635" t="s">
        <v>86</v>
      </c>
      <c r="D6635" t="str">
        <f>VLOOKUP(sales_order1[[#This Row],[itemCode]],product_details3!B:C,2,0)</f>
        <v>SRMH30</v>
      </c>
      <c r="E6635" t="s">
        <v>87</v>
      </c>
      <c r="F6635" t="s">
        <v>30</v>
      </c>
      <c r="G6635">
        <v>100</v>
      </c>
      <c r="H6635">
        <v>21</v>
      </c>
      <c r="I6635">
        <v>2100</v>
      </c>
      <c r="J6635">
        <v>6.6</v>
      </c>
      <c r="K6635">
        <v>660</v>
      </c>
      <c r="L6635">
        <v>14.4</v>
      </c>
      <c r="M6635">
        <v>0.68571428571428572</v>
      </c>
      <c r="N6635">
        <v>1440</v>
      </c>
      <c r="O6635" t="s">
        <v>925</v>
      </c>
      <c r="P6635" t="s">
        <v>926</v>
      </c>
      <c r="Q6635" t="s">
        <v>48</v>
      </c>
      <c r="R6635" t="s">
        <v>25</v>
      </c>
      <c r="S6635" t="s">
        <v>286</v>
      </c>
      <c r="T6635" t="s">
        <v>287</v>
      </c>
      <c r="U6635" t="s">
        <v>1191</v>
      </c>
      <c r="V6635">
        <f>YEAR(sales_order1[[#This Row],[date]])</f>
        <v>2022</v>
      </c>
      <c r="W6635" t="str">
        <f>TEXT(sales_order1[[#This Row],[date]], "Mmm")</f>
        <v>Oct</v>
      </c>
      <c r="X6635">
        <f>VALUE(TEXT(sales_order1[[#This Row],[date]], "D"))</f>
        <v>31</v>
      </c>
      <c r="Y6635">
        <v>44</v>
      </c>
    </row>
    <row r="6636" spans="1:25" x14ac:dyDescent="0.25">
      <c r="A6636" s="1">
        <v>44865</v>
      </c>
      <c r="B6636">
        <v>72233</v>
      </c>
      <c r="C6636" t="s">
        <v>350</v>
      </c>
      <c r="D6636" t="str">
        <f>VLOOKUP(sales_order1[[#This Row],[itemCode]],product_details3!B:C,2,0)</f>
        <v>SRMA50</v>
      </c>
      <c r="E6636" t="s">
        <v>351</v>
      </c>
      <c r="F6636" t="s">
        <v>30</v>
      </c>
      <c r="G6636">
        <v>50</v>
      </c>
      <c r="H6636">
        <v>37.75</v>
      </c>
      <c r="I6636">
        <v>1887.5</v>
      </c>
      <c r="J6636">
        <v>14.25</v>
      </c>
      <c r="K6636">
        <v>712.5</v>
      </c>
      <c r="L6636">
        <v>23.5</v>
      </c>
      <c r="M6636">
        <v>0.62251655629139069</v>
      </c>
      <c r="N6636">
        <v>1175</v>
      </c>
      <c r="O6636" t="s">
        <v>253</v>
      </c>
      <c r="P6636" t="s">
        <v>254</v>
      </c>
      <c r="Q6636" t="s">
        <v>191</v>
      </c>
      <c r="R6636" t="s">
        <v>56</v>
      </c>
      <c r="S6636" t="s">
        <v>192</v>
      </c>
      <c r="T6636" t="s">
        <v>255</v>
      </c>
      <c r="U6636" t="s">
        <v>1191</v>
      </c>
      <c r="V6636">
        <f>YEAR(sales_order1[[#This Row],[date]])</f>
        <v>2022</v>
      </c>
      <c r="W6636" t="str">
        <f>TEXT(sales_order1[[#This Row],[date]], "Mmm")</f>
        <v>Oct</v>
      </c>
      <c r="X6636">
        <f>VALUE(TEXT(sales_order1[[#This Row],[date]], "D"))</f>
        <v>31</v>
      </c>
      <c r="Y6636">
        <v>44</v>
      </c>
    </row>
    <row r="6637" spans="1:25" x14ac:dyDescent="0.25">
      <c r="A6637" s="1">
        <v>44865</v>
      </c>
      <c r="B6637">
        <v>72234</v>
      </c>
      <c r="C6637" t="s">
        <v>103</v>
      </c>
      <c r="D6637" t="str">
        <f>VLOOKUP(sales_order1[[#This Row],[itemCode]],product_details3!B:C,2,0)</f>
        <v>SCRT50</v>
      </c>
      <c r="E6637" t="s">
        <v>104</v>
      </c>
      <c r="F6637" t="s">
        <v>61</v>
      </c>
      <c r="G6637">
        <v>300</v>
      </c>
      <c r="H6637">
        <v>16.95</v>
      </c>
      <c r="I6637">
        <v>5085</v>
      </c>
      <c r="J6637">
        <v>5.2</v>
      </c>
      <c r="K6637">
        <v>1560</v>
      </c>
      <c r="L6637">
        <v>11.75</v>
      </c>
      <c r="M6637">
        <v>0.69321533923303835</v>
      </c>
      <c r="N6637">
        <v>3525</v>
      </c>
      <c r="O6637" t="s">
        <v>765</v>
      </c>
      <c r="P6637" t="s">
        <v>766</v>
      </c>
      <c r="Q6637" t="s">
        <v>39</v>
      </c>
      <c r="R6637" t="s">
        <v>40</v>
      </c>
      <c r="S6637" t="s">
        <v>41</v>
      </c>
      <c r="T6637" t="s">
        <v>745</v>
      </c>
      <c r="U6637" t="s">
        <v>1188</v>
      </c>
      <c r="V6637">
        <f>YEAR(sales_order1[[#This Row],[date]])</f>
        <v>2022</v>
      </c>
      <c r="W6637" t="str">
        <f>TEXT(sales_order1[[#This Row],[date]], "Mmm")</f>
        <v>Oct</v>
      </c>
      <c r="X6637">
        <f>VALUE(TEXT(sales_order1[[#This Row],[date]], "D"))</f>
        <v>31</v>
      </c>
      <c r="Y6637">
        <v>44</v>
      </c>
    </row>
    <row r="6638" spans="1:25" x14ac:dyDescent="0.25">
      <c r="A6638" s="1">
        <v>44865</v>
      </c>
      <c r="B6638">
        <v>72235</v>
      </c>
      <c r="C6638" t="s">
        <v>103</v>
      </c>
      <c r="D6638" t="str">
        <f>VLOOKUP(sales_order1[[#This Row],[itemCode]],product_details3!B:C,2,0)</f>
        <v>SCRT50</v>
      </c>
      <c r="E6638" t="s">
        <v>104</v>
      </c>
      <c r="F6638" t="s">
        <v>61</v>
      </c>
      <c r="G6638">
        <v>150</v>
      </c>
      <c r="H6638">
        <v>16.95</v>
      </c>
      <c r="I6638">
        <v>2542.5</v>
      </c>
      <c r="J6638">
        <v>5.2</v>
      </c>
      <c r="K6638">
        <v>780</v>
      </c>
      <c r="L6638">
        <v>11.75</v>
      </c>
      <c r="M6638">
        <v>0.69321533923303835</v>
      </c>
      <c r="N6638">
        <v>1762.5</v>
      </c>
      <c r="O6638" t="s">
        <v>847</v>
      </c>
      <c r="P6638" t="s">
        <v>848</v>
      </c>
      <c r="Q6638" t="s">
        <v>111</v>
      </c>
      <c r="R6638" t="s">
        <v>112</v>
      </c>
      <c r="S6638" t="s">
        <v>445</v>
      </c>
      <c r="T6638" t="s">
        <v>849</v>
      </c>
      <c r="U6638" t="s">
        <v>1189</v>
      </c>
      <c r="V6638">
        <f>YEAR(sales_order1[[#This Row],[date]])</f>
        <v>2022</v>
      </c>
      <c r="W6638" t="str">
        <f>TEXT(sales_order1[[#This Row],[date]], "Mmm")</f>
        <v>Oct</v>
      </c>
      <c r="X6638">
        <f>VALUE(TEXT(sales_order1[[#This Row],[date]], "D"))</f>
        <v>31</v>
      </c>
      <c r="Y6638">
        <v>44</v>
      </c>
    </row>
    <row r="6639" spans="1:25" x14ac:dyDescent="0.25">
      <c r="A6639" s="1">
        <v>44865</v>
      </c>
      <c r="B6639">
        <v>72236</v>
      </c>
      <c r="C6639" t="s">
        <v>279</v>
      </c>
      <c r="D6639" t="str">
        <f>VLOOKUP(sales_order1[[#This Row],[itemCode]],product_details3!B:C,2,0)</f>
        <v>SRMC15</v>
      </c>
      <c r="E6639" t="s">
        <v>280</v>
      </c>
      <c r="F6639" t="s">
        <v>30</v>
      </c>
      <c r="G6639">
        <v>250</v>
      </c>
      <c r="H6639">
        <v>16.95</v>
      </c>
      <c r="I6639">
        <v>4237.5</v>
      </c>
      <c r="J6639">
        <v>6.2</v>
      </c>
      <c r="K6639">
        <v>1550</v>
      </c>
      <c r="L6639">
        <v>10.75</v>
      </c>
      <c r="M6639">
        <v>0.63421828908554578</v>
      </c>
      <c r="N6639">
        <v>2687.5</v>
      </c>
      <c r="O6639" t="s">
        <v>917</v>
      </c>
      <c r="P6639" t="s">
        <v>918</v>
      </c>
      <c r="Q6639" t="s">
        <v>154</v>
      </c>
      <c r="R6639" t="s">
        <v>56</v>
      </c>
      <c r="S6639" t="s">
        <v>133</v>
      </c>
      <c r="T6639" t="s">
        <v>155</v>
      </c>
      <c r="U6639" t="s">
        <v>1191</v>
      </c>
      <c r="V6639">
        <f>YEAR(sales_order1[[#This Row],[date]])</f>
        <v>2022</v>
      </c>
      <c r="W6639" t="str">
        <f>TEXT(sales_order1[[#This Row],[date]], "Mmm")</f>
        <v>Oct</v>
      </c>
      <c r="X6639">
        <f>VALUE(TEXT(sales_order1[[#This Row],[date]], "D"))</f>
        <v>31</v>
      </c>
      <c r="Y6639">
        <v>44</v>
      </c>
    </row>
    <row r="6640" spans="1:25" x14ac:dyDescent="0.25">
      <c r="A6640" s="1">
        <v>44866</v>
      </c>
      <c r="B6640">
        <v>72237</v>
      </c>
      <c r="C6640" t="s">
        <v>311</v>
      </c>
      <c r="D6640" t="str">
        <f>VLOOKUP(sales_order1[[#This Row],[itemCode]],product_details3!B:C,2,0)</f>
        <v>MSTH30</v>
      </c>
      <c r="E6640" t="s">
        <v>312</v>
      </c>
      <c r="F6640" t="s">
        <v>21</v>
      </c>
      <c r="G6640">
        <v>250</v>
      </c>
      <c r="H6640">
        <v>8.5</v>
      </c>
      <c r="I6640">
        <v>2125</v>
      </c>
      <c r="J6640">
        <v>3.3</v>
      </c>
      <c r="K6640">
        <v>825</v>
      </c>
      <c r="L6640">
        <v>5.2</v>
      </c>
      <c r="M6640">
        <v>0.61176470588235299</v>
      </c>
      <c r="N6640">
        <v>1300</v>
      </c>
      <c r="O6640" t="s">
        <v>440</v>
      </c>
      <c r="P6640" t="s">
        <v>441</v>
      </c>
      <c r="Q6640" t="s">
        <v>39</v>
      </c>
      <c r="R6640" t="s">
        <v>40</v>
      </c>
      <c r="S6640" t="s">
        <v>41</v>
      </c>
      <c r="T6640" t="s">
        <v>442</v>
      </c>
      <c r="U6640" t="s">
        <v>1188</v>
      </c>
      <c r="V6640">
        <f>YEAR(sales_order1[[#This Row],[date]])</f>
        <v>2022</v>
      </c>
      <c r="W6640" t="str">
        <f>TEXT(sales_order1[[#This Row],[date]], "Mmm")</f>
        <v>Nov</v>
      </c>
      <c r="X6640">
        <f>VALUE(TEXT(sales_order1[[#This Row],[date]], "D"))</f>
        <v>1</v>
      </c>
      <c r="Y6640">
        <v>44</v>
      </c>
    </row>
    <row r="6641" spans="1:25" x14ac:dyDescent="0.25">
      <c r="A6641" s="1">
        <v>44866</v>
      </c>
      <c r="B6641">
        <v>72238</v>
      </c>
      <c r="C6641" t="s">
        <v>181</v>
      </c>
      <c r="D6641" t="str">
        <f>VLOOKUP(sales_order1[[#This Row],[itemCode]],product_details3!B:C,2,0)</f>
        <v>EXFP100</v>
      </c>
      <c r="E6641" t="s">
        <v>182</v>
      </c>
      <c r="F6641" t="s">
        <v>183</v>
      </c>
      <c r="G6641">
        <v>50</v>
      </c>
      <c r="H6641">
        <v>21.95</v>
      </c>
      <c r="I6641">
        <v>1097.5</v>
      </c>
      <c r="J6641">
        <v>8.1999999999999993</v>
      </c>
      <c r="K6641">
        <v>410</v>
      </c>
      <c r="L6641">
        <v>13.75</v>
      </c>
      <c r="M6641">
        <v>0.62642369020501143</v>
      </c>
      <c r="N6641">
        <v>687.5</v>
      </c>
      <c r="O6641" t="s">
        <v>830</v>
      </c>
      <c r="P6641" t="s">
        <v>831</v>
      </c>
      <c r="Q6641" t="s">
        <v>160</v>
      </c>
      <c r="R6641" t="s">
        <v>112</v>
      </c>
      <c r="S6641" t="s">
        <v>297</v>
      </c>
      <c r="T6641" t="s">
        <v>298</v>
      </c>
      <c r="U6641" t="s">
        <v>1189</v>
      </c>
      <c r="V6641">
        <f>YEAR(sales_order1[[#This Row],[date]])</f>
        <v>2022</v>
      </c>
      <c r="W6641" t="str">
        <f>TEXT(sales_order1[[#This Row],[date]], "Mmm")</f>
        <v>Nov</v>
      </c>
      <c r="X6641">
        <f>VALUE(TEXT(sales_order1[[#This Row],[date]], "D"))</f>
        <v>1</v>
      </c>
      <c r="Y6641">
        <v>44</v>
      </c>
    </row>
    <row r="6642" spans="1:25" x14ac:dyDescent="0.25">
      <c r="A6642" s="1">
        <v>44866</v>
      </c>
      <c r="B6642">
        <v>72239</v>
      </c>
      <c r="C6642" t="s">
        <v>35</v>
      </c>
      <c r="D6642" t="str">
        <f>VLOOKUP(sales_order1[[#This Row],[itemCode]],product_details3!B:C,2,0)</f>
        <v>SRMA30</v>
      </c>
      <c r="E6642" t="s">
        <v>36</v>
      </c>
      <c r="F6642" t="s">
        <v>30</v>
      </c>
      <c r="G6642">
        <v>50</v>
      </c>
      <c r="H6642">
        <v>26.2</v>
      </c>
      <c r="I6642">
        <v>1310</v>
      </c>
      <c r="J6642">
        <v>9.4</v>
      </c>
      <c r="K6642">
        <v>470</v>
      </c>
      <c r="L6642">
        <v>16.8</v>
      </c>
      <c r="M6642">
        <v>0.6412213740458016</v>
      </c>
      <c r="N6642">
        <v>840</v>
      </c>
      <c r="O6642" t="s">
        <v>295</v>
      </c>
      <c r="P6642" t="s">
        <v>296</v>
      </c>
      <c r="Q6642" t="s">
        <v>160</v>
      </c>
      <c r="R6642" t="s">
        <v>112</v>
      </c>
      <c r="S6642" t="s">
        <v>297</v>
      </c>
      <c r="T6642" t="s">
        <v>298</v>
      </c>
      <c r="U6642" t="s">
        <v>1189</v>
      </c>
      <c r="V6642">
        <f>YEAR(sales_order1[[#This Row],[date]])</f>
        <v>2022</v>
      </c>
      <c r="W6642" t="str">
        <f>TEXT(sales_order1[[#This Row],[date]], "Mmm")</f>
        <v>Nov</v>
      </c>
      <c r="X6642">
        <f>VALUE(TEXT(sales_order1[[#This Row],[date]], "D"))</f>
        <v>1</v>
      </c>
      <c r="Y6642">
        <v>44</v>
      </c>
    </row>
    <row r="6643" spans="1:25" x14ac:dyDescent="0.25">
      <c r="A6643" s="1">
        <v>44866</v>
      </c>
      <c r="B6643">
        <v>72240</v>
      </c>
      <c r="C6643" t="s">
        <v>181</v>
      </c>
      <c r="D6643" t="str">
        <f>VLOOKUP(sales_order1[[#This Row],[itemCode]],product_details3!B:C,2,0)</f>
        <v>EXFP100</v>
      </c>
      <c r="E6643" t="s">
        <v>182</v>
      </c>
      <c r="F6643" t="s">
        <v>183</v>
      </c>
      <c r="G6643">
        <v>150</v>
      </c>
      <c r="H6643">
        <v>21.95</v>
      </c>
      <c r="I6643">
        <v>3292.5</v>
      </c>
      <c r="J6643">
        <v>8.1999999999999993</v>
      </c>
      <c r="K6643">
        <v>1230</v>
      </c>
      <c r="L6643">
        <v>13.75</v>
      </c>
      <c r="M6643">
        <v>0.62642369020501143</v>
      </c>
      <c r="N6643">
        <v>2062.5</v>
      </c>
      <c r="O6643" t="s">
        <v>919</v>
      </c>
      <c r="P6643" t="s">
        <v>920</v>
      </c>
      <c r="Q6643" t="s">
        <v>119</v>
      </c>
      <c r="R6643" t="s">
        <v>40</v>
      </c>
      <c r="S6643" t="s">
        <v>356</v>
      </c>
      <c r="T6643" t="s">
        <v>357</v>
      </c>
      <c r="U6643" t="s">
        <v>1190</v>
      </c>
      <c r="V6643">
        <f>YEAR(sales_order1[[#This Row],[date]])</f>
        <v>2022</v>
      </c>
      <c r="W6643" t="str">
        <f>TEXT(sales_order1[[#This Row],[date]], "Mmm")</f>
        <v>Nov</v>
      </c>
      <c r="X6643">
        <f>VALUE(TEXT(sales_order1[[#This Row],[date]], "D"))</f>
        <v>1</v>
      </c>
      <c r="Y6643">
        <v>44</v>
      </c>
    </row>
    <row r="6644" spans="1:25" x14ac:dyDescent="0.25">
      <c r="A6644" s="1">
        <v>44866</v>
      </c>
      <c r="B6644">
        <v>72241</v>
      </c>
      <c r="C6644" t="s">
        <v>51</v>
      </c>
      <c r="D6644" t="str">
        <f>VLOOKUP(sales_order1[[#This Row],[itemCode]],product_details3!B:C,2,0)</f>
        <v>MSTH50</v>
      </c>
      <c r="E6644" t="s">
        <v>52</v>
      </c>
      <c r="F6644" t="s">
        <v>21</v>
      </c>
      <c r="G6644">
        <v>100</v>
      </c>
      <c r="H6644">
        <v>15.75</v>
      </c>
      <c r="I6644">
        <v>1575</v>
      </c>
      <c r="J6644">
        <v>4.45</v>
      </c>
      <c r="K6644">
        <v>445</v>
      </c>
      <c r="L6644">
        <v>11.3</v>
      </c>
      <c r="M6644">
        <v>0.71746031746031746</v>
      </c>
      <c r="N6644">
        <v>1130</v>
      </c>
      <c r="O6644" t="s">
        <v>712</v>
      </c>
      <c r="P6644" t="s">
        <v>713</v>
      </c>
      <c r="Q6644" t="s">
        <v>218</v>
      </c>
      <c r="R6644" t="s">
        <v>40</v>
      </c>
      <c r="S6644" t="s">
        <v>219</v>
      </c>
      <c r="T6644" t="s">
        <v>575</v>
      </c>
      <c r="U6644" t="s">
        <v>1190</v>
      </c>
      <c r="V6644">
        <f>YEAR(sales_order1[[#This Row],[date]])</f>
        <v>2022</v>
      </c>
      <c r="W6644" t="str">
        <f>TEXT(sales_order1[[#This Row],[date]], "Mmm")</f>
        <v>Nov</v>
      </c>
      <c r="X6644">
        <f>VALUE(TEXT(sales_order1[[#This Row],[date]], "D"))</f>
        <v>1</v>
      </c>
      <c r="Y6644">
        <v>44</v>
      </c>
    </row>
    <row r="6645" spans="1:25" x14ac:dyDescent="0.25">
      <c r="A6645" s="1">
        <v>44866</v>
      </c>
      <c r="B6645">
        <v>72242</v>
      </c>
      <c r="C6645" t="s">
        <v>135</v>
      </c>
      <c r="D6645" t="str">
        <f>VLOOKUP(sales_order1[[#This Row],[itemCode]],product_details3!B:C,2,0)</f>
        <v>MSKSH</v>
      </c>
      <c r="E6645" t="s">
        <v>136</v>
      </c>
      <c r="F6645" t="s">
        <v>137</v>
      </c>
      <c r="G6645">
        <v>250</v>
      </c>
      <c r="H6645">
        <v>18.75</v>
      </c>
      <c r="I6645">
        <v>4687.5</v>
      </c>
      <c r="J6645">
        <v>7.45</v>
      </c>
      <c r="K6645">
        <v>1862.5</v>
      </c>
      <c r="L6645">
        <v>11.3</v>
      </c>
      <c r="M6645">
        <v>0.60266666666666668</v>
      </c>
      <c r="N6645">
        <v>2825</v>
      </c>
      <c r="O6645" t="s">
        <v>929</v>
      </c>
      <c r="P6645" t="s">
        <v>930</v>
      </c>
      <c r="Q6645" t="s">
        <v>213</v>
      </c>
      <c r="R6645" t="s">
        <v>25</v>
      </c>
      <c r="S6645" t="s">
        <v>402</v>
      </c>
      <c r="T6645" t="s">
        <v>403</v>
      </c>
      <c r="U6645" t="s">
        <v>1191</v>
      </c>
      <c r="V6645">
        <f>YEAR(sales_order1[[#This Row],[date]])</f>
        <v>2022</v>
      </c>
      <c r="W6645" t="str">
        <f>TEXT(sales_order1[[#This Row],[date]], "Mmm")</f>
        <v>Nov</v>
      </c>
      <c r="X6645">
        <f>VALUE(TEXT(sales_order1[[#This Row],[date]], "D"))</f>
        <v>1</v>
      </c>
      <c r="Y6645">
        <v>44</v>
      </c>
    </row>
    <row r="6646" spans="1:25" x14ac:dyDescent="0.25">
      <c r="A6646" s="1">
        <v>44866</v>
      </c>
      <c r="B6646">
        <v>72243</v>
      </c>
      <c r="C6646" t="s">
        <v>142</v>
      </c>
      <c r="D6646" t="str">
        <f>VLOOKUP(sales_order1[[#This Row],[itemCode]],product_details3!B:C,2,0)</f>
        <v>SRMC50</v>
      </c>
      <c r="E6646" t="s">
        <v>143</v>
      </c>
      <c r="F6646" t="s">
        <v>30</v>
      </c>
      <c r="G6646">
        <v>50</v>
      </c>
      <c r="H6646">
        <v>33.25</v>
      </c>
      <c r="I6646">
        <v>1662.5</v>
      </c>
      <c r="J6646">
        <v>12</v>
      </c>
      <c r="K6646">
        <v>600</v>
      </c>
      <c r="L6646">
        <v>21.25</v>
      </c>
      <c r="M6646">
        <v>0.63909774436090228</v>
      </c>
      <c r="N6646">
        <v>1062.5</v>
      </c>
      <c r="O6646" t="s">
        <v>600</v>
      </c>
      <c r="P6646" t="s">
        <v>601</v>
      </c>
      <c r="Q6646" t="s">
        <v>100</v>
      </c>
      <c r="R6646" t="s">
        <v>40</v>
      </c>
      <c r="S6646" t="s">
        <v>101</v>
      </c>
      <c r="T6646" t="s">
        <v>602</v>
      </c>
      <c r="U6646" t="s">
        <v>1190</v>
      </c>
      <c r="V6646">
        <f>YEAR(sales_order1[[#This Row],[date]])</f>
        <v>2022</v>
      </c>
      <c r="W6646" t="str">
        <f>TEXT(sales_order1[[#This Row],[date]], "Mmm")</f>
        <v>Nov</v>
      </c>
      <c r="X6646">
        <f>VALUE(TEXT(sales_order1[[#This Row],[date]], "D"))</f>
        <v>1</v>
      </c>
      <c r="Y6646">
        <v>44</v>
      </c>
    </row>
    <row r="6647" spans="1:25" x14ac:dyDescent="0.25">
      <c r="A6647" s="1">
        <v>44866</v>
      </c>
      <c r="B6647">
        <v>72244</v>
      </c>
      <c r="C6647" t="s">
        <v>135</v>
      </c>
      <c r="D6647" t="str">
        <f>VLOOKUP(sales_order1[[#This Row],[itemCode]],product_details3!B:C,2,0)</f>
        <v>MSKSH</v>
      </c>
      <c r="E6647" t="s">
        <v>136</v>
      </c>
      <c r="F6647" t="s">
        <v>137</v>
      </c>
      <c r="G6647">
        <v>250</v>
      </c>
      <c r="H6647">
        <v>18.75</v>
      </c>
      <c r="I6647">
        <v>4687.5</v>
      </c>
      <c r="J6647">
        <v>7.45</v>
      </c>
      <c r="K6647">
        <v>1862.5</v>
      </c>
      <c r="L6647">
        <v>11.3</v>
      </c>
      <c r="M6647">
        <v>0.60266666666666668</v>
      </c>
      <c r="N6647">
        <v>2825</v>
      </c>
      <c r="O6647" t="s">
        <v>937</v>
      </c>
      <c r="P6647" t="s">
        <v>938</v>
      </c>
      <c r="Q6647" t="s">
        <v>64</v>
      </c>
      <c r="R6647" t="s">
        <v>40</v>
      </c>
      <c r="S6647" t="s">
        <v>65</v>
      </c>
      <c r="T6647" t="s">
        <v>66</v>
      </c>
      <c r="U6647" t="s">
        <v>1190</v>
      </c>
      <c r="V6647">
        <f>YEAR(sales_order1[[#This Row],[date]])</f>
        <v>2022</v>
      </c>
      <c r="W6647" t="str">
        <f>TEXT(sales_order1[[#This Row],[date]], "Mmm")</f>
        <v>Nov</v>
      </c>
      <c r="X6647">
        <f>VALUE(TEXT(sales_order1[[#This Row],[date]], "D"))</f>
        <v>1</v>
      </c>
      <c r="Y6647">
        <v>44</v>
      </c>
    </row>
    <row r="6648" spans="1:25" x14ac:dyDescent="0.25">
      <c r="A6648" s="1">
        <v>44866</v>
      </c>
      <c r="B6648">
        <v>72245</v>
      </c>
      <c r="C6648" t="s">
        <v>346</v>
      </c>
      <c r="D6648" t="str">
        <f>VLOOKUP(sales_order1[[#This Row],[itemCode]],product_details3!B:C,2,0)</f>
        <v>MSTA100</v>
      </c>
      <c r="E6648" t="s">
        <v>347</v>
      </c>
      <c r="F6648" t="s">
        <v>21</v>
      </c>
      <c r="G6648">
        <v>200</v>
      </c>
      <c r="H6648">
        <v>32.75</v>
      </c>
      <c r="I6648">
        <v>6550</v>
      </c>
      <c r="J6648">
        <v>11.25</v>
      </c>
      <c r="K6648">
        <v>2250</v>
      </c>
      <c r="L6648">
        <v>21.5</v>
      </c>
      <c r="M6648">
        <v>0.65648854961832059</v>
      </c>
      <c r="N6648">
        <v>4300</v>
      </c>
      <c r="O6648" t="s">
        <v>743</v>
      </c>
      <c r="P6648" t="s">
        <v>744</v>
      </c>
      <c r="Q6648" t="s">
        <v>39</v>
      </c>
      <c r="R6648" t="s">
        <v>40</v>
      </c>
      <c r="S6648" t="s">
        <v>41</v>
      </c>
      <c r="T6648" t="s">
        <v>745</v>
      </c>
      <c r="U6648" t="s">
        <v>1188</v>
      </c>
      <c r="V6648">
        <f>YEAR(sales_order1[[#This Row],[date]])</f>
        <v>2022</v>
      </c>
      <c r="W6648" t="str">
        <f>TEXT(sales_order1[[#This Row],[date]], "Mmm")</f>
        <v>Nov</v>
      </c>
      <c r="X6648">
        <f>VALUE(TEXT(sales_order1[[#This Row],[date]], "D"))</f>
        <v>1</v>
      </c>
      <c r="Y6648">
        <v>44</v>
      </c>
    </row>
    <row r="6649" spans="1:25" x14ac:dyDescent="0.25">
      <c r="A6649" s="1">
        <v>44866</v>
      </c>
      <c r="B6649">
        <v>72246</v>
      </c>
      <c r="C6649" t="s">
        <v>329</v>
      </c>
      <c r="D6649" t="str">
        <f>VLOOKUP(sales_order1[[#This Row],[itemCode]],product_details3!B:C,2,0)</f>
        <v>TNRS150</v>
      </c>
      <c r="E6649" t="s">
        <v>330</v>
      </c>
      <c r="F6649" t="s">
        <v>124</v>
      </c>
      <c r="G6649">
        <v>150</v>
      </c>
      <c r="H6649">
        <v>19.649999999999999</v>
      </c>
      <c r="I6649">
        <v>2947.5</v>
      </c>
      <c r="J6649">
        <v>6.55</v>
      </c>
      <c r="K6649">
        <v>982.5</v>
      </c>
      <c r="L6649">
        <v>13.1</v>
      </c>
      <c r="M6649">
        <v>0.66666666666666663</v>
      </c>
      <c r="N6649">
        <v>1965</v>
      </c>
      <c r="O6649" t="s">
        <v>777</v>
      </c>
      <c r="P6649" t="s">
        <v>778</v>
      </c>
      <c r="Q6649" t="s">
        <v>93</v>
      </c>
      <c r="R6649" t="s">
        <v>72</v>
      </c>
      <c r="S6649" t="s">
        <v>94</v>
      </c>
      <c r="T6649" t="s">
        <v>678</v>
      </c>
      <c r="U6649" t="s">
        <v>1190</v>
      </c>
      <c r="V6649">
        <f>YEAR(sales_order1[[#This Row],[date]])</f>
        <v>2022</v>
      </c>
      <c r="W6649" t="str">
        <f>TEXT(sales_order1[[#This Row],[date]], "Mmm")</f>
        <v>Nov</v>
      </c>
      <c r="X6649">
        <f>VALUE(TEXT(sales_order1[[#This Row],[date]], "D"))</f>
        <v>1</v>
      </c>
      <c r="Y6649">
        <v>44</v>
      </c>
    </row>
    <row r="6650" spans="1:25" x14ac:dyDescent="0.25">
      <c r="A6650" s="1">
        <v>44866</v>
      </c>
      <c r="B6650">
        <v>72247</v>
      </c>
      <c r="C6650" t="s">
        <v>181</v>
      </c>
      <c r="D6650" t="str">
        <f>VLOOKUP(sales_order1[[#This Row],[itemCode]],product_details3!B:C,2,0)</f>
        <v>EXFP100</v>
      </c>
      <c r="E6650" t="s">
        <v>182</v>
      </c>
      <c r="F6650" t="s">
        <v>183</v>
      </c>
      <c r="G6650">
        <v>150</v>
      </c>
      <c r="H6650">
        <v>21.95</v>
      </c>
      <c r="I6650">
        <v>3292.5</v>
      </c>
      <c r="J6650">
        <v>8.1999999999999993</v>
      </c>
      <c r="K6650">
        <v>1230</v>
      </c>
      <c r="L6650">
        <v>13.75</v>
      </c>
      <c r="M6650">
        <v>0.62642369020501143</v>
      </c>
      <c r="N6650">
        <v>2062.5</v>
      </c>
      <c r="O6650" t="s">
        <v>540</v>
      </c>
      <c r="P6650" t="s">
        <v>541</v>
      </c>
      <c r="Q6650" t="s">
        <v>24</v>
      </c>
      <c r="R6650" t="s">
        <v>25</v>
      </c>
      <c r="S6650" t="s">
        <v>26</v>
      </c>
      <c r="T6650" t="s">
        <v>542</v>
      </c>
      <c r="U6650" t="s">
        <v>1191</v>
      </c>
      <c r="V6650">
        <f>YEAR(sales_order1[[#This Row],[date]])</f>
        <v>2022</v>
      </c>
      <c r="W6650" t="str">
        <f>TEXT(sales_order1[[#This Row],[date]], "Mmm")</f>
        <v>Nov</v>
      </c>
      <c r="X6650">
        <f>VALUE(TEXT(sales_order1[[#This Row],[date]], "D"))</f>
        <v>1</v>
      </c>
      <c r="Y6650">
        <v>44</v>
      </c>
    </row>
    <row r="6651" spans="1:25" x14ac:dyDescent="0.25">
      <c r="A6651" s="1">
        <v>44866</v>
      </c>
      <c r="B6651">
        <v>72248</v>
      </c>
      <c r="C6651" t="s">
        <v>288</v>
      </c>
      <c r="D6651" t="str">
        <f>VLOOKUP(sales_order1[[#This Row],[itemCode]],product_details3!B:C,2,0)</f>
        <v>MKRM200</v>
      </c>
      <c r="E6651" t="s">
        <v>289</v>
      </c>
      <c r="F6651" t="s">
        <v>151</v>
      </c>
      <c r="G6651">
        <v>150</v>
      </c>
      <c r="H6651">
        <v>19.25</v>
      </c>
      <c r="I6651">
        <v>2887.5</v>
      </c>
      <c r="J6651">
        <v>7.75</v>
      </c>
      <c r="K6651">
        <v>1162.5</v>
      </c>
      <c r="L6651">
        <v>11.5</v>
      </c>
      <c r="M6651">
        <v>0.59740259740259738</v>
      </c>
      <c r="N6651">
        <v>1725</v>
      </c>
      <c r="O6651" t="s">
        <v>398</v>
      </c>
      <c r="P6651" t="s">
        <v>399</v>
      </c>
      <c r="Q6651" t="s">
        <v>100</v>
      </c>
      <c r="R6651" t="s">
        <v>40</v>
      </c>
      <c r="S6651" t="s">
        <v>101</v>
      </c>
      <c r="T6651" t="s">
        <v>102</v>
      </c>
      <c r="U6651" t="s">
        <v>1190</v>
      </c>
      <c r="V6651">
        <f>YEAR(sales_order1[[#This Row],[date]])</f>
        <v>2022</v>
      </c>
      <c r="W6651" t="str">
        <f>TEXT(sales_order1[[#This Row],[date]], "Mmm")</f>
        <v>Nov</v>
      </c>
      <c r="X6651">
        <f>VALUE(TEXT(sales_order1[[#This Row],[date]], "D"))</f>
        <v>1</v>
      </c>
      <c r="Y6651">
        <v>44</v>
      </c>
    </row>
    <row r="6652" spans="1:25" x14ac:dyDescent="0.25">
      <c r="A6652" s="1">
        <v>44867</v>
      </c>
      <c r="B6652">
        <v>72249</v>
      </c>
      <c r="C6652" t="s">
        <v>19</v>
      </c>
      <c r="D6652" t="str">
        <f>VLOOKUP(sales_order1[[#This Row],[itemCode]],product_details3!B:C,2,0)</f>
        <v>MSTH100</v>
      </c>
      <c r="E6652" t="s">
        <v>20</v>
      </c>
      <c r="F6652" t="s">
        <v>21</v>
      </c>
      <c r="G6652">
        <v>200</v>
      </c>
      <c r="H6652">
        <v>26.25</v>
      </c>
      <c r="I6652">
        <v>5250</v>
      </c>
      <c r="J6652">
        <v>7.75</v>
      </c>
      <c r="K6652">
        <v>1550</v>
      </c>
      <c r="L6652">
        <v>18.5</v>
      </c>
      <c r="M6652">
        <v>0.70476190476190481</v>
      </c>
      <c r="N6652">
        <v>3700</v>
      </c>
      <c r="O6652" t="s">
        <v>732</v>
      </c>
      <c r="P6652" t="s">
        <v>733</v>
      </c>
      <c r="Q6652" t="s">
        <v>383</v>
      </c>
      <c r="R6652" t="s">
        <v>72</v>
      </c>
      <c r="S6652" t="s">
        <v>384</v>
      </c>
      <c r="T6652" t="s">
        <v>635</v>
      </c>
      <c r="U6652" t="s">
        <v>1188</v>
      </c>
      <c r="V6652">
        <f>YEAR(sales_order1[[#This Row],[date]])</f>
        <v>2022</v>
      </c>
      <c r="W6652" t="str">
        <f>TEXT(sales_order1[[#This Row],[date]], "Mmm")</f>
        <v>Nov</v>
      </c>
      <c r="X6652">
        <f>VALUE(TEXT(sales_order1[[#This Row],[date]], "D"))</f>
        <v>2</v>
      </c>
      <c r="Y6652">
        <v>44</v>
      </c>
    </row>
    <row r="6653" spans="1:25" x14ac:dyDescent="0.25">
      <c r="A6653" s="1">
        <v>44867</v>
      </c>
      <c r="B6653">
        <v>72250</v>
      </c>
      <c r="C6653" t="s">
        <v>86</v>
      </c>
      <c r="D6653" t="str">
        <f>VLOOKUP(sales_order1[[#This Row],[itemCode]],product_details3!B:C,2,0)</f>
        <v>SRMH30</v>
      </c>
      <c r="E6653" t="s">
        <v>87</v>
      </c>
      <c r="F6653" t="s">
        <v>30</v>
      </c>
      <c r="G6653">
        <v>50</v>
      </c>
      <c r="H6653">
        <v>21</v>
      </c>
      <c r="I6653">
        <v>1050</v>
      </c>
      <c r="J6653">
        <v>6.6</v>
      </c>
      <c r="K6653">
        <v>330</v>
      </c>
      <c r="L6653">
        <v>14.4</v>
      </c>
      <c r="M6653">
        <v>0.68571428571428572</v>
      </c>
      <c r="N6653">
        <v>720</v>
      </c>
      <c r="O6653" t="s">
        <v>492</v>
      </c>
      <c r="P6653" t="s">
        <v>493</v>
      </c>
      <c r="Q6653" t="s">
        <v>378</v>
      </c>
      <c r="R6653" t="s">
        <v>72</v>
      </c>
      <c r="S6653" t="s">
        <v>379</v>
      </c>
      <c r="T6653" t="s">
        <v>494</v>
      </c>
      <c r="U6653" t="s">
        <v>1188</v>
      </c>
      <c r="V6653">
        <f>YEAR(sales_order1[[#This Row],[date]])</f>
        <v>2022</v>
      </c>
      <c r="W6653" t="str">
        <f>TEXT(sales_order1[[#This Row],[date]], "Mmm")</f>
        <v>Nov</v>
      </c>
      <c r="X6653">
        <f>VALUE(TEXT(sales_order1[[#This Row],[date]], "D"))</f>
        <v>2</v>
      </c>
      <c r="Y6653">
        <v>44</v>
      </c>
    </row>
    <row r="6654" spans="1:25" x14ac:dyDescent="0.25">
      <c r="A6654" s="1">
        <v>44867</v>
      </c>
      <c r="B6654">
        <v>72251</v>
      </c>
      <c r="C6654" t="s">
        <v>386</v>
      </c>
      <c r="D6654" t="str">
        <f>VLOOKUP(sales_order1[[#This Row],[itemCode]],product_details3!B:C,2,0)</f>
        <v>EXFC100</v>
      </c>
      <c r="E6654" t="s">
        <v>387</v>
      </c>
      <c r="F6654" t="s">
        <v>183</v>
      </c>
      <c r="G6654">
        <v>50</v>
      </c>
      <c r="H6654">
        <v>24.65</v>
      </c>
      <c r="I6654">
        <v>1232.5</v>
      </c>
      <c r="J6654">
        <v>9.5500000000000007</v>
      </c>
      <c r="K6654">
        <v>477.5</v>
      </c>
      <c r="L6654">
        <v>15.1</v>
      </c>
      <c r="M6654">
        <v>0.61257606490872218</v>
      </c>
      <c r="N6654">
        <v>755</v>
      </c>
      <c r="O6654" t="s">
        <v>828</v>
      </c>
      <c r="P6654" t="s">
        <v>829</v>
      </c>
      <c r="Q6654" t="s">
        <v>378</v>
      </c>
      <c r="R6654" t="s">
        <v>72</v>
      </c>
      <c r="S6654" t="s">
        <v>662</v>
      </c>
      <c r="T6654" t="s">
        <v>663</v>
      </c>
      <c r="U6654" t="s">
        <v>1188</v>
      </c>
      <c r="V6654">
        <f>YEAR(sales_order1[[#This Row],[date]])</f>
        <v>2022</v>
      </c>
      <c r="W6654" t="str">
        <f>TEXT(sales_order1[[#This Row],[date]], "Mmm")</f>
        <v>Nov</v>
      </c>
      <c r="X6654">
        <f>VALUE(TEXT(sales_order1[[#This Row],[date]], "D"))</f>
        <v>2</v>
      </c>
      <c r="Y6654">
        <v>44</v>
      </c>
    </row>
    <row r="6655" spans="1:25" x14ac:dyDescent="0.25">
      <c r="A6655" s="1">
        <v>44867</v>
      </c>
      <c r="B6655">
        <v>72252</v>
      </c>
      <c r="C6655" t="s">
        <v>35</v>
      </c>
      <c r="D6655" t="str">
        <f>VLOOKUP(sales_order1[[#This Row],[itemCode]],product_details3!B:C,2,0)</f>
        <v>SRMA30</v>
      </c>
      <c r="E6655" t="s">
        <v>36</v>
      </c>
      <c r="F6655" t="s">
        <v>30</v>
      </c>
      <c r="G6655">
        <v>250</v>
      </c>
      <c r="H6655">
        <v>26.2</v>
      </c>
      <c r="I6655">
        <v>6550</v>
      </c>
      <c r="J6655">
        <v>9.4</v>
      </c>
      <c r="K6655">
        <v>2350</v>
      </c>
      <c r="L6655">
        <v>16.8</v>
      </c>
      <c r="M6655">
        <v>0.6412213740458016</v>
      </c>
      <c r="N6655">
        <v>4200</v>
      </c>
      <c r="O6655" t="s">
        <v>354</v>
      </c>
      <c r="P6655" t="s">
        <v>355</v>
      </c>
      <c r="Q6655" t="s">
        <v>119</v>
      </c>
      <c r="R6655" t="s">
        <v>40</v>
      </c>
      <c r="S6655" t="s">
        <v>356</v>
      </c>
      <c r="T6655" t="s">
        <v>357</v>
      </c>
      <c r="U6655" t="s">
        <v>1190</v>
      </c>
      <c r="V6655">
        <f>YEAR(sales_order1[[#This Row],[date]])</f>
        <v>2022</v>
      </c>
      <c r="W6655" t="str">
        <f>TEXT(sales_order1[[#This Row],[date]], "Mmm")</f>
        <v>Nov</v>
      </c>
      <c r="X6655">
        <f>VALUE(TEXT(sales_order1[[#This Row],[date]], "D"))</f>
        <v>2</v>
      </c>
      <c r="Y6655">
        <v>44</v>
      </c>
    </row>
    <row r="6656" spans="1:25" x14ac:dyDescent="0.25">
      <c r="A6656" s="1">
        <v>44867</v>
      </c>
      <c r="B6656">
        <v>72253</v>
      </c>
      <c r="C6656" t="s">
        <v>311</v>
      </c>
      <c r="D6656" t="str">
        <f>VLOOKUP(sales_order1[[#This Row],[itemCode]],product_details3!B:C,2,0)</f>
        <v>MSTH30</v>
      </c>
      <c r="E6656" t="s">
        <v>312</v>
      </c>
      <c r="F6656" t="s">
        <v>21</v>
      </c>
      <c r="G6656">
        <v>250</v>
      </c>
      <c r="H6656">
        <v>8.5</v>
      </c>
      <c r="I6656">
        <v>2125</v>
      </c>
      <c r="J6656">
        <v>3.3</v>
      </c>
      <c r="K6656">
        <v>825</v>
      </c>
      <c r="L6656">
        <v>5.2</v>
      </c>
      <c r="M6656">
        <v>0.61176470588235299</v>
      </c>
      <c r="N6656">
        <v>1300</v>
      </c>
      <c r="O6656" t="s">
        <v>633</v>
      </c>
      <c r="P6656" t="s">
        <v>634</v>
      </c>
      <c r="Q6656" t="s">
        <v>383</v>
      </c>
      <c r="R6656" t="s">
        <v>72</v>
      </c>
      <c r="S6656" t="s">
        <v>384</v>
      </c>
      <c r="T6656" t="s">
        <v>635</v>
      </c>
      <c r="U6656" t="s">
        <v>1188</v>
      </c>
      <c r="V6656">
        <f>YEAR(sales_order1[[#This Row],[date]])</f>
        <v>2022</v>
      </c>
      <c r="W6656" t="str">
        <f>TEXT(sales_order1[[#This Row],[date]], "Mmm")</f>
        <v>Nov</v>
      </c>
      <c r="X6656">
        <f>VALUE(TEXT(sales_order1[[#This Row],[date]], "D"))</f>
        <v>2</v>
      </c>
      <c r="Y6656">
        <v>44</v>
      </c>
    </row>
    <row r="6657" spans="1:25" x14ac:dyDescent="0.25">
      <c r="A6657" s="1">
        <v>44867</v>
      </c>
      <c r="B6657">
        <v>72254</v>
      </c>
      <c r="C6657" t="s">
        <v>204</v>
      </c>
      <c r="D6657" t="str">
        <f>VLOOKUP(sales_order1[[#This Row],[itemCode]],product_details3!B:C,2,0)</f>
        <v>MKRM150</v>
      </c>
      <c r="E6657" t="s">
        <v>205</v>
      </c>
      <c r="F6657" t="s">
        <v>151</v>
      </c>
      <c r="G6657">
        <v>150</v>
      </c>
      <c r="H6657">
        <v>10.75</v>
      </c>
      <c r="I6657">
        <v>1612.5</v>
      </c>
      <c r="J6657">
        <v>4.45</v>
      </c>
      <c r="K6657">
        <v>667.5</v>
      </c>
      <c r="L6657">
        <v>6.3</v>
      </c>
      <c r="M6657">
        <v>0.586046511627907</v>
      </c>
      <c r="N6657">
        <v>945</v>
      </c>
      <c r="O6657" t="s">
        <v>98</v>
      </c>
      <c r="P6657" t="s">
        <v>99</v>
      </c>
      <c r="Q6657" t="s">
        <v>100</v>
      </c>
      <c r="R6657" t="s">
        <v>40</v>
      </c>
      <c r="S6657" t="s">
        <v>101</v>
      </c>
      <c r="T6657" t="s">
        <v>102</v>
      </c>
      <c r="U6657" t="s">
        <v>1190</v>
      </c>
      <c r="V6657">
        <f>YEAR(sales_order1[[#This Row],[date]])</f>
        <v>2022</v>
      </c>
      <c r="W6657" t="str">
        <f>TEXT(sales_order1[[#This Row],[date]], "Mmm")</f>
        <v>Nov</v>
      </c>
      <c r="X6657">
        <f>VALUE(TEXT(sales_order1[[#This Row],[date]], "D"))</f>
        <v>2</v>
      </c>
      <c r="Y6657">
        <v>44</v>
      </c>
    </row>
    <row r="6658" spans="1:25" x14ac:dyDescent="0.25">
      <c r="A6658" s="1">
        <v>44867</v>
      </c>
      <c r="B6658">
        <v>72255</v>
      </c>
      <c r="C6658" t="s">
        <v>115</v>
      </c>
      <c r="D6658" t="str">
        <f>VLOOKUP(sales_order1[[#This Row],[itemCode]],product_details3!B:C,2,0)</f>
        <v>SCRS30100</v>
      </c>
      <c r="E6658" t="s">
        <v>116</v>
      </c>
      <c r="F6658" t="s">
        <v>61</v>
      </c>
      <c r="G6658">
        <v>100</v>
      </c>
      <c r="H6658">
        <v>32.75</v>
      </c>
      <c r="I6658">
        <v>3275</v>
      </c>
      <c r="J6658">
        <v>11.25</v>
      </c>
      <c r="K6658">
        <v>1125</v>
      </c>
      <c r="L6658">
        <v>21.5</v>
      </c>
      <c r="M6658">
        <v>0.65648854961832059</v>
      </c>
      <c r="N6658">
        <v>2150</v>
      </c>
      <c r="O6658" t="s">
        <v>223</v>
      </c>
      <c r="P6658" t="s">
        <v>224</v>
      </c>
      <c r="Q6658" t="s">
        <v>55</v>
      </c>
      <c r="R6658" t="s">
        <v>56</v>
      </c>
      <c r="S6658" t="s">
        <v>225</v>
      </c>
      <c r="T6658" t="s">
        <v>226</v>
      </c>
      <c r="U6658" t="s">
        <v>1191</v>
      </c>
      <c r="V6658">
        <f>YEAR(sales_order1[[#This Row],[date]])</f>
        <v>2022</v>
      </c>
      <c r="W6658" t="str">
        <f>TEXT(sales_order1[[#This Row],[date]], "Mmm")</f>
        <v>Nov</v>
      </c>
      <c r="X6658">
        <f>VALUE(TEXT(sales_order1[[#This Row],[date]], "D"))</f>
        <v>2</v>
      </c>
      <c r="Y6658">
        <v>44</v>
      </c>
    </row>
    <row r="6659" spans="1:25" x14ac:dyDescent="0.25">
      <c r="A6659" s="1">
        <v>44867</v>
      </c>
      <c r="B6659">
        <v>72256</v>
      </c>
      <c r="C6659" t="s">
        <v>194</v>
      </c>
      <c r="D6659" t="str">
        <f>VLOOKUP(sales_order1[[#This Row],[itemCode]],product_details3!B:C,2,0)</f>
        <v>CLNG150</v>
      </c>
      <c r="E6659" t="s">
        <v>195</v>
      </c>
      <c r="F6659" t="s">
        <v>45</v>
      </c>
      <c r="G6659">
        <v>200</v>
      </c>
      <c r="H6659">
        <v>12.75</v>
      </c>
      <c r="I6659">
        <v>2550</v>
      </c>
      <c r="J6659">
        <v>4.45</v>
      </c>
      <c r="K6659">
        <v>890</v>
      </c>
      <c r="L6659">
        <v>8.3000000000000007</v>
      </c>
      <c r="M6659">
        <v>0.65098039215686276</v>
      </c>
      <c r="N6659">
        <v>1660</v>
      </c>
      <c r="O6659" t="s">
        <v>451</v>
      </c>
      <c r="P6659" t="s">
        <v>452</v>
      </c>
      <c r="Q6659" t="s">
        <v>271</v>
      </c>
      <c r="R6659" t="s">
        <v>56</v>
      </c>
      <c r="S6659" t="s">
        <v>192</v>
      </c>
      <c r="T6659" t="s">
        <v>453</v>
      </c>
      <c r="U6659" t="s">
        <v>1191</v>
      </c>
      <c r="V6659">
        <f>YEAR(sales_order1[[#This Row],[date]])</f>
        <v>2022</v>
      </c>
      <c r="W6659" t="str">
        <f>TEXT(sales_order1[[#This Row],[date]], "Mmm")</f>
        <v>Nov</v>
      </c>
      <c r="X6659">
        <f>VALUE(TEXT(sales_order1[[#This Row],[date]], "D"))</f>
        <v>2</v>
      </c>
      <c r="Y6659">
        <v>44</v>
      </c>
    </row>
    <row r="6660" spans="1:25" x14ac:dyDescent="0.25">
      <c r="A6660" s="1">
        <v>44867</v>
      </c>
      <c r="B6660">
        <v>72257</v>
      </c>
      <c r="C6660" t="s">
        <v>320</v>
      </c>
      <c r="D6660" t="str">
        <f>VLOOKUP(sales_order1[[#This Row],[itemCode]],product_details3!B:C,2,0)</f>
        <v>SCR50+100</v>
      </c>
      <c r="E6660" t="s">
        <v>321</v>
      </c>
      <c r="F6660" t="s">
        <v>61</v>
      </c>
      <c r="G6660">
        <v>150</v>
      </c>
      <c r="H6660">
        <v>26.25</v>
      </c>
      <c r="I6660">
        <v>3937.5</v>
      </c>
      <c r="J6660">
        <v>7.75</v>
      </c>
      <c r="K6660">
        <v>1162.5</v>
      </c>
      <c r="L6660">
        <v>18.5</v>
      </c>
      <c r="M6660">
        <v>0.70476190476190481</v>
      </c>
      <c r="N6660">
        <v>2775</v>
      </c>
      <c r="O6660" t="s">
        <v>618</v>
      </c>
      <c r="P6660" t="s">
        <v>619</v>
      </c>
      <c r="Q6660" t="s">
        <v>77</v>
      </c>
      <c r="R6660" t="s">
        <v>72</v>
      </c>
      <c r="S6660" t="s">
        <v>140</v>
      </c>
      <c r="T6660" t="s">
        <v>620</v>
      </c>
      <c r="U6660" t="s">
        <v>1190</v>
      </c>
      <c r="V6660">
        <f>YEAR(sales_order1[[#This Row],[date]])</f>
        <v>2022</v>
      </c>
      <c r="W6660" t="str">
        <f>TEXT(sales_order1[[#This Row],[date]], "Mmm")</f>
        <v>Nov</v>
      </c>
      <c r="X6660">
        <f>VALUE(TEXT(sales_order1[[#This Row],[date]], "D"))</f>
        <v>2</v>
      </c>
      <c r="Y6660">
        <v>44</v>
      </c>
    </row>
    <row r="6661" spans="1:25" x14ac:dyDescent="0.25">
      <c r="A6661" s="1">
        <v>44867</v>
      </c>
      <c r="B6661">
        <v>72258</v>
      </c>
      <c r="C6661" t="s">
        <v>19</v>
      </c>
      <c r="D6661" t="str">
        <f>VLOOKUP(sales_order1[[#This Row],[itemCode]],product_details3!B:C,2,0)</f>
        <v>MSTH100</v>
      </c>
      <c r="E6661" t="s">
        <v>20</v>
      </c>
      <c r="F6661" t="s">
        <v>21</v>
      </c>
      <c r="G6661">
        <v>50</v>
      </c>
      <c r="H6661">
        <v>26.25</v>
      </c>
      <c r="I6661">
        <v>1312.5</v>
      </c>
      <c r="J6661">
        <v>7.75</v>
      </c>
      <c r="K6661">
        <v>387.5</v>
      </c>
      <c r="L6661">
        <v>18.5</v>
      </c>
      <c r="M6661">
        <v>0.70476190476190481</v>
      </c>
      <c r="N6661">
        <v>925</v>
      </c>
      <c r="O6661" t="s">
        <v>729</v>
      </c>
      <c r="P6661" t="s">
        <v>730</v>
      </c>
      <c r="Q6661" t="s">
        <v>55</v>
      </c>
      <c r="R6661" t="s">
        <v>56</v>
      </c>
      <c r="S6661" t="s">
        <v>57</v>
      </c>
      <c r="T6661" t="s">
        <v>731</v>
      </c>
      <c r="U6661" t="s">
        <v>1191</v>
      </c>
      <c r="V6661">
        <f>YEAR(sales_order1[[#This Row],[date]])</f>
        <v>2022</v>
      </c>
      <c r="W6661" t="str">
        <f>TEXT(sales_order1[[#This Row],[date]], "Mmm")</f>
        <v>Nov</v>
      </c>
      <c r="X6661">
        <f>VALUE(TEXT(sales_order1[[#This Row],[date]], "D"))</f>
        <v>2</v>
      </c>
      <c r="Y6661">
        <v>44</v>
      </c>
    </row>
    <row r="6662" spans="1:25" x14ac:dyDescent="0.25">
      <c r="A6662" s="1">
        <v>44867</v>
      </c>
      <c r="B6662">
        <v>72259</v>
      </c>
      <c r="C6662" t="s">
        <v>67</v>
      </c>
      <c r="D6662" t="str">
        <f>VLOOKUP(sales_order1[[#This Row],[itemCode]],product_details3!B:C,2,0)</f>
        <v>SRMH15</v>
      </c>
      <c r="E6662" t="s">
        <v>68</v>
      </c>
      <c r="F6662" t="s">
        <v>30</v>
      </c>
      <c r="G6662">
        <v>200</v>
      </c>
      <c r="H6662">
        <v>15.75</v>
      </c>
      <c r="I6662">
        <v>3150</v>
      </c>
      <c r="J6662">
        <v>5.45</v>
      </c>
      <c r="K6662">
        <v>1090</v>
      </c>
      <c r="L6662">
        <v>10.3</v>
      </c>
      <c r="M6662">
        <v>0.65396825396825398</v>
      </c>
      <c r="N6662">
        <v>2060</v>
      </c>
      <c r="O6662" t="s">
        <v>299</v>
      </c>
      <c r="P6662" t="s">
        <v>300</v>
      </c>
      <c r="Q6662" t="s">
        <v>100</v>
      </c>
      <c r="R6662" t="s">
        <v>40</v>
      </c>
      <c r="S6662" t="s">
        <v>101</v>
      </c>
      <c r="T6662" t="s">
        <v>301</v>
      </c>
      <c r="U6662" t="s">
        <v>1190</v>
      </c>
      <c r="V6662">
        <f>YEAR(sales_order1[[#This Row],[date]])</f>
        <v>2022</v>
      </c>
      <c r="W6662" t="str">
        <f>TEXT(sales_order1[[#This Row],[date]], "Mmm")</f>
        <v>Nov</v>
      </c>
      <c r="X6662">
        <f>VALUE(TEXT(sales_order1[[#This Row],[date]], "D"))</f>
        <v>2</v>
      </c>
      <c r="Y6662">
        <v>44</v>
      </c>
    </row>
    <row r="6663" spans="1:25" x14ac:dyDescent="0.25">
      <c r="A6663" s="1">
        <v>44867</v>
      </c>
      <c r="B6663">
        <v>72260</v>
      </c>
      <c r="C6663" t="s">
        <v>311</v>
      </c>
      <c r="D6663" t="str">
        <f>VLOOKUP(sales_order1[[#This Row],[itemCode]],product_details3!B:C,2,0)</f>
        <v>MSTH30</v>
      </c>
      <c r="E6663" t="s">
        <v>312</v>
      </c>
      <c r="F6663" t="s">
        <v>21</v>
      </c>
      <c r="G6663">
        <v>250</v>
      </c>
      <c r="H6663">
        <v>8.5</v>
      </c>
      <c r="I6663">
        <v>2125</v>
      </c>
      <c r="J6663">
        <v>3.3</v>
      </c>
      <c r="K6663">
        <v>825</v>
      </c>
      <c r="L6663">
        <v>5.2</v>
      </c>
      <c r="M6663">
        <v>0.61176470588235299</v>
      </c>
      <c r="N6663">
        <v>1300</v>
      </c>
      <c r="O6663" t="s">
        <v>53</v>
      </c>
      <c r="P6663" t="s">
        <v>54</v>
      </c>
      <c r="Q6663" t="s">
        <v>55</v>
      </c>
      <c r="R6663" t="s">
        <v>56</v>
      </c>
      <c r="S6663" t="s">
        <v>57</v>
      </c>
      <c r="T6663" t="s">
        <v>58</v>
      </c>
      <c r="U6663" t="s">
        <v>1191</v>
      </c>
      <c r="V6663">
        <f>YEAR(sales_order1[[#This Row],[date]])</f>
        <v>2022</v>
      </c>
      <c r="W6663" t="str">
        <f>TEXT(sales_order1[[#This Row],[date]], "Mmm")</f>
        <v>Nov</v>
      </c>
      <c r="X6663">
        <f>VALUE(TEXT(sales_order1[[#This Row],[date]], "D"))</f>
        <v>2</v>
      </c>
      <c r="Y6663">
        <v>44</v>
      </c>
    </row>
    <row r="6664" spans="1:25" x14ac:dyDescent="0.25">
      <c r="A6664" s="1">
        <v>44867</v>
      </c>
      <c r="B6664">
        <v>72261</v>
      </c>
      <c r="C6664" t="s">
        <v>19</v>
      </c>
      <c r="D6664" t="str">
        <f>VLOOKUP(sales_order1[[#This Row],[itemCode]],product_details3!B:C,2,0)</f>
        <v>MSTH100</v>
      </c>
      <c r="E6664" t="s">
        <v>20</v>
      </c>
      <c r="F6664" t="s">
        <v>21</v>
      </c>
      <c r="G6664">
        <v>150</v>
      </c>
      <c r="H6664">
        <v>26.25</v>
      </c>
      <c r="I6664">
        <v>3937.5</v>
      </c>
      <c r="J6664">
        <v>7.75</v>
      </c>
      <c r="K6664">
        <v>1162.5</v>
      </c>
      <c r="L6664">
        <v>18.5</v>
      </c>
      <c r="M6664">
        <v>0.70476190476190481</v>
      </c>
      <c r="N6664">
        <v>2775</v>
      </c>
      <c r="O6664" t="s">
        <v>410</v>
      </c>
      <c r="P6664" t="s">
        <v>411</v>
      </c>
      <c r="Q6664" t="s">
        <v>64</v>
      </c>
      <c r="R6664" t="s">
        <v>40</v>
      </c>
      <c r="S6664" t="s">
        <v>229</v>
      </c>
      <c r="T6664" t="s">
        <v>230</v>
      </c>
      <c r="U6664" t="s">
        <v>1189</v>
      </c>
      <c r="V6664">
        <f>YEAR(sales_order1[[#This Row],[date]])</f>
        <v>2022</v>
      </c>
      <c r="W6664" t="str">
        <f>TEXT(sales_order1[[#This Row],[date]], "Mmm")</f>
        <v>Nov</v>
      </c>
      <c r="X6664">
        <f>VALUE(TEXT(sales_order1[[#This Row],[date]], "D"))</f>
        <v>2</v>
      </c>
      <c r="Y6664">
        <v>44</v>
      </c>
    </row>
    <row r="6665" spans="1:25" x14ac:dyDescent="0.25">
      <c r="A6665" s="1">
        <v>44867</v>
      </c>
      <c r="B6665">
        <v>72262</v>
      </c>
      <c r="C6665" t="s">
        <v>115</v>
      </c>
      <c r="D6665" t="str">
        <f>VLOOKUP(sales_order1[[#This Row],[itemCode]],product_details3!B:C,2,0)</f>
        <v>SCRS30100</v>
      </c>
      <c r="E6665" t="s">
        <v>116</v>
      </c>
      <c r="F6665" t="s">
        <v>61</v>
      </c>
      <c r="G6665">
        <v>250</v>
      </c>
      <c r="H6665">
        <v>32.75</v>
      </c>
      <c r="I6665">
        <v>8187.5</v>
      </c>
      <c r="J6665">
        <v>11.25</v>
      </c>
      <c r="K6665">
        <v>2812.5</v>
      </c>
      <c r="L6665">
        <v>21.5</v>
      </c>
      <c r="M6665">
        <v>0.65648854961832059</v>
      </c>
      <c r="N6665">
        <v>5375</v>
      </c>
      <c r="O6665" t="s">
        <v>716</v>
      </c>
      <c r="P6665" t="s">
        <v>717</v>
      </c>
      <c r="Q6665" t="s">
        <v>191</v>
      </c>
      <c r="R6665" t="s">
        <v>56</v>
      </c>
      <c r="S6665" t="s">
        <v>192</v>
      </c>
      <c r="T6665" t="s">
        <v>397</v>
      </c>
      <c r="U6665" t="s">
        <v>1191</v>
      </c>
      <c r="V6665">
        <f>YEAR(sales_order1[[#This Row],[date]])</f>
        <v>2022</v>
      </c>
      <c r="W6665" t="str">
        <f>TEXT(sales_order1[[#This Row],[date]], "Mmm")</f>
        <v>Nov</v>
      </c>
      <c r="X6665">
        <f>VALUE(TEXT(sales_order1[[#This Row],[date]], "D"))</f>
        <v>2</v>
      </c>
      <c r="Y6665">
        <v>44</v>
      </c>
    </row>
    <row r="6666" spans="1:25" x14ac:dyDescent="0.25">
      <c r="A6666" s="1">
        <v>44868</v>
      </c>
      <c r="B6666">
        <v>72263</v>
      </c>
      <c r="C6666" t="s">
        <v>344</v>
      </c>
      <c r="D6666" t="str">
        <f>VLOOKUP(sales_order1[[#This Row],[itemCode]],product_details3!B:C,2,0)</f>
        <v>TNRE100</v>
      </c>
      <c r="E6666" t="s">
        <v>345</v>
      </c>
      <c r="F6666" t="s">
        <v>124</v>
      </c>
      <c r="G6666">
        <v>250</v>
      </c>
      <c r="H6666">
        <v>11.3</v>
      </c>
      <c r="I6666">
        <v>2825</v>
      </c>
      <c r="J6666">
        <v>3.8</v>
      </c>
      <c r="K6666">
        <v>950</v>
      </c>
      <c r="L6666">
        <v>7.5</v>
      </c>
      <c r="M6666">
        <v>0.66371681415929207</v>
      </c>
      <c r="N6666">
        <v>1875</v>
      </c>
      <c r="O6666" t="s">
        <v>505</v>
      </c>
      <c r="P6666" t="s">
        <v>506</v>
      </c>
      <c r="Q6666" t="s">
        <v>48</v>
      </c>
      <c r="R6666" t="s">
        <v>25</v>
      </c>
      <c r="S6666" t="s">
        <v>49</v>
      </c>
      <c r="T6666" t="s">
        <v>507</v>
      </c>
      <c r="U6666" t="s">
        <v>1191</v>
      </c>
      <c r="V6666">
        <f>YEAR(sales_order1[[#This Row],[date]])</f>
        <v>2022</v>
      </c>
      <c r="W6666" t="str">
        <f>TEXT(sales_order1[[#This Row],[date]], "Mmm")</f>
        <v>Nov</v>
      </c>
      <c r="X6666">
        <f>VALUE(TEXT(sales_order1[[#This Row],[date]], "D"))</f>
        <v>3</v>
      </c>
      <c r="Y6666">
        <v>44</v>
      </c>
    </row>
    <row r="6667" spans="1:25" x14ac:dyDescent="0.25">
      <c r="A6667" s="1">
        <v>44868</v>
      </c>
      <c r="B6667">
        <v>72264</v>
      </c>
      <c r="C6667" t="s">
        <v>311</v>
      </c>
      <c r="D6667" t="str">
        <f>VLOOKUP(sales_order1[[#This Row],[itemCode]],product_details3!B:C,2,0)</f>
        <v>MSTH30</v>
      </c>
      <c r="E6667" t="s">
        <v>312</v>
      </c>
      <c r="F6667" t="s">
        <v>21</v>
      </c>
      <c r="G6667">
        <v>150</v>
      </c>
      <c r="H6667">
        <v>8.5</v>
      </c>
      <c r="I6667">
        <v>1275</v>
      </c>
      <c r="J6667">
        <v>3.3</v>
      </c>
      <c r="K6667">
        <v>495</v>
      </c>
      <c r="L6667">
        <v>5.2</v>
      </c>
      <c r="M6667">
        <v>0.61176470588235299</v>
      </c>
      <c r="N6667">
        <v>780</v>
      </c>
      <c r="O6667" t="s">
        <v>366</v>
      </c>
      <c r="P6667" t="s">
        <v>367</v>
      </c>
      <c r="Q6667" t="s">
        <v>239</v>
      </c>
      <c r="R6667" t="s">
        <v>112</v>
      </c>
      <c r="S6667" t="s">
        <v>368</v>
      </c>
      <c r="T6667" t="s">
        <v>369</v>
      </c>
      <c r="U6667" t="s">
        <v>1189</v>
      </c>
      <c r="V6667">
        <f>YEAR(sales_order1[[#This Row],[date]])</f>
        <v>2022</v>
      </c>
      <c r="W6667" t="str">
        <f>TEXT(sales_order1[[#This Row],[date]], "Mmm")</f>
        <v>Nov</v>
      </c>
      <c r="X6667">
        <f>VALUE(TEXT(sales_order1[[#This Row],[date]], "D"))</f>
        <v>3</v>
      </c>
      <c r="Y6667">
        <v>44</v>
      </c>
    </row>
    <row r="6668" spans="1:25" x14ac:dyDescent="0.25">
      <c r="A6668" s="1">
        <v>44868</v>
      </c>
      <c r="B6668">
        <v>72265</v>
      </c>
      <c r="C6668" t="s">
        <v>288</v>
      </c>
      <c r="D6668" t="str">
        <f>VLOOKUP(sales_order1[[#This Row],[itemCode]],product_details3!B:C,2,0)</f>
        <v>MKRM200</v>
      </c>
      <c r="E6668" t="s">
        <v>289</v>
      </c>
      <c r="F6668" t="s">
        <v>151</v>
      </c>
      <c r="G6668">
        <v>100</v>
      </c>
      <c r="H6668">
        <v>19.25</v>
      </c>
      <c r="I6668">
        <v>1925</v>
      </c>
      <c r="J6668">
        <v>7.75</v>
      </c>
      <c r="K6668">
        <v>775</v>
      </c>
      <c r="L6668">
        <v>11.5</v>
      </c>
      <c r="M6668">
        <v>0.59740259740259738</v>
      </c>
      <c r="N6668">
        <v>1150</v>
      </c>
      <c r="O6668" t="s">
        <v>31</v>
      </c>
      <c r="P6668" t="s">
        <v>32</v>
      </c>
      <c r="Q6668" t="s">
        <v>24</v>
      </c>
      <c r="R6668" t="s">
        <v>25</v>
      </c>
      <c r="S6668" t="s">
        <v>33</v>
      </c>
      <c r="T6668" t="s">
        <v>34</v>
      </c>
      <c r="U6668" t="s">
        <v>1191</v>
      </c>
      <c r="V6668">
        <f>YEAR(sales_order1[[#This Row],[date]])</f>
        <v>2022</v>
      </c>
      <c r="W6668" t="str">
        <f>TEXT(sales_order1[[#This Row],[date]], "Mmm")</f>
        <v>Nov</v>
      </c>
      <c r="X6668">
        <f>VALUE(TEXT(sales_order1[[#This Row],[date]], "D"))</f>
        <v>3</v>
      </c>
      <c r="Y6668">
        <v>44</v>
      </c>
    </row>
    <row r="6669" spans="1:25" x14ac:dyDescent="0.25">
      <c r="A6669" s="1">
        <v>44868</v>
      </c>
      <c r="B6669">
        <v>72266</v>
      </c>
      <c r="C6669" t="s">
        <v>128</v>
      </c>
      <c r="D6669" t="str">
        <f>VLOOKUP(sales_order1[[#This Row],[itemCode]],product_details3!B:C,2,0)</f>
        <v>SCRT100</v>
      </c>
      <c r="E6669" t="s">
        <v>129</v>
      </c>
      <c r="F6669" t="s">
        <v>61</v>
      </c>
      <c r="G6669">
        <v>100</v>
      </c>
      <c r="H6669">
        <v>28.25</v>
      </c>
      <c r="I6669">
        <v>2825</v>
      </c>
      <c r="J6669">
        <v>9</v>
      </c>
      <c r="K6669">
        <v>900</v>
      </c>
      <c r="L6669">
        <v>19.25</v>
      </c>
      <c r="M6669">
        <v>0.68141592920353977</v>
      </c>
      <c r="N6669">
        <v>1925</v>
      </c>
      <c r="O6669" t="s">
        <v>606</v>
      </c>
      <c r="P6669" t="s">
        <v>607</v>
      </c>
      <c r="Q6669" t="s">
        <v>239</v>
      </c>
      <c r="R6669" t="s">
        <v>112</v>
      </c>
      <c r="S6669" t="s">
        <v>368</v>
      </c>
      <c r="T6669" t="s">
        <v>608</v>
      </c>
      <c r="U6669" t="s">
        <v>1189</v>
      </c>
      <c r="V6669">
        <f>YEAR(sales_order1[[#This Row],[date]])</f>
        <v>2022</v>
      </c>
      <c r="W6669" t="str">
        <f>TEXT(sales_order1[[#This Row],[date]], "Mmm")</f>
        <v>Nov</v>
      </c>
      <c r="X6669">
        <f>VALUE(TEXT(sales_order1[[#This Row],[date]], "D"))</f>
        <v>3</v>
      </c>
      <c r="Y6669">
        <v>44</v>
      </c>
    </row>
    <row r="6670" spans="1:25" x14ac:dyDescent="0.25">
      <c r="A6670" s="1">
        <v>44868</v>
      </c>
      <c r="B6670">
        <v>72267</v>
      </c>
      <c r="C6670" t="s">
        <v>329</v>
      </c>
      <c r="D6670" t="str">
        <f>VLOOKUP(sales_order1[[#This Row],[itemCode]],product_details3!B:C,2,0)</f>
        <v>TNRS150</v>
      </c>
      <c r="E6670" t="s">
        <v>330</v>
      </c>
      <c r="F6670" t="s">
        <v>124</v>
      </c>
      <c r="G6670">
        <v>150</v>
      </c>
      <c r="H6670">
        <v>19.649999999999999</v>
      </c>
      <c r="I6670">
        <v>2947.5</v>
      </c>
      <c r="J6670">
        <v>6.55</v>
      </c>
      <c r="K6670">
        <v>982.5</v>
      </c>
      <c r="L6670">
        <v>13.1</v>
      </c>
      <c r="M6670">
        <v>0.66666666666666663</v>
      </c>
      <c r="N6670">
        <v>1965</v>
      </c>
      <c r="O6670" t="s">
        <v>925</v>
      </c>
      <c r="P6670" t="s">
        <v>926</v>
      </c>
      <c r="Q6670" t="s">
        <v>48</v>
      </c>
      <c r="R6670" t="s">
        <v>25</v>
      </c>
      <c r="S6670" t="s">
        <v>286</v>
      </c>
      <c r="T6670" t="s">
        <v>287</v>
      </c>
      <c r="U6670" t="s">
        <v>1191</v>
      </c>
      <c r="V6670">
        <f>YEAR(sales_order1[[#This Row],[date]])</f>
        <v>2022</v>
      </c>
      <c r="W6670" t="str">
        <f>TEXT(sales_order1[[#This Row],[date]], "Mmm")</f>
        <v>Nov</v>
      </c>
      <c r="X6670">
        <f>VALUE(TEXT(sales_order1[[#This Row],[date]], "D"))</f>
        <v>3</v>
      </c>
      <c r="Y6670">
        <v>44</v>
      </c>
    </row>
    <row r="6671" spans="1:25" x14ac:dyDescent="0.25">
      <c r="A6671" s="1">
        <v>44868</v>
      </c>
      <c r="B6671">
        <v>72268</v>
      </c>
      <c r="C6671" t="s">
        <v>335</v>
      </c>
      <c r="D6671" t="str">
        <f>VLOOKUP(sales_order1[[#This Row],[itemCode]],product_details3!B:C,2,0)</f>
        <v>CLNF50</v>
      </c>
      <c r="E6671" t="s">
        <v>336</v>
      </c>
      <c r="F6671" t="s">
        <v>45</v>
      </c>
      <c r="G6671">
        <v>100</v>
      </c>
      <c r="H6671">
        <v>7.3</v>
      </c>
      <c r="I6671">
        <v>730</v>
      </c>
      <c r="J6671">
        <v>2.8</v>
      </c>
      <c r="K6671">
        <v>280</v>
      </c>
      <c r="L6671">
        <v>4.5</v>
      </c>
      <c r="M6671">
        <v>0.61643835616438358</v>
      </c>
      <c r="N6671">
        <v>450</v>
      </c>
      <c r="O6671" t="s">
        <v>495</v>
      </c>
      <c r="P6671" t="s">
        <v>496</v>
      </c>
      <c r="Q6671" t="s">
        <v>119</v>
      </c>
      <c r="R6671" t="s">
        <v>40</v>
      </c>
      <c r="S6671" t="s">
        <v>497</v>
      </c>
      <c r="T6671" t="s">
        <v>498</v>
      </c>
      <c r="U6671" t="s">
        <v>1190</v>
      </c>
      <c r="V6671">
        <f>YEAR(sales_order1[[#This Row],[date]])</f>
        <v>2022</v>
      </c>
      <c r="W6671" t="str">
        <f>TEXT(sales_order1[[#This Row],[date]], "Mmm")</f>
        <v>Nov</v>
      </c>
      <c r="X6671">
        <f>VALUE(TEXT(sales_order1[[#This Row],[date]], "D"))</f>
        <v>3</v>
      </c>
      <c r="Y6671">
        <v>44</v>
      </c>
    </row>
    <row r="6672" spans="1:25" x14ac:dyDescent="0.25">
      <c r="A6672" s="1">
        <v>44868</v>
      </c>
      <c r="B6672">
        <v>72269</v>
      </c>
      <c r="C6672" t="s">
        <v>348</v>
      </c>
      <c r="D6672" t="str">
        <f>VLOOKUP(sales_order1[[#This Row],[itemCode]],product_details3!B:C,2,0)</f>
        <v>EXFG150</v>
      </c>
      <c r="E6672" t="s">
        <v>349</v>
      </c>
      <c r="F6672" t="s">
        <v>183</v>
      </c>
      <c r="G6672">
        <v>250</v>
      </c>
      <c r="H6672">
        <v>26.25</v>
      </c>
      <c r="I6672">
        <v>6562.5</v>
      </c>
      <c r="J6672">
        <v>10.75</v>
      </c>
      <c r="K6672">
        <v>2687.5</v>
      </c>
      <c r="L6672">
        <v>15.5</v>
      </c>
      <c r="M6672">
        <v>0.59047619047619049</v>
      </c>
      <c r="N6672">
        <v>3875</v>
      </c>
      <c r="O6672" t="s">
        <v>284</v>
      </c>
      <c r="P6672" t="s">
        <v>285</v>
      </c>
      <c r="Q6672" t="s">
        <v>48</v>
      </c>
      <c r="R6672" t="s">
        <v>25</v>
      </c>
      <c r="S6672" t="s">
        <v>286</v>
      </c>
      <c r="T6672" t="s">
        <v>287</v>
      </c>
      <c r="U6672" t="s">
        <v>1191</v>
      </c>
      <c r="V6672">
        <f>YEAR(sales_order1[[#This Row],[date]])</f>
        <v>2022</v>
      </c>
      <c r="W6672" t="str">
        <f>TEXT(sales_order1[[#This Row],[date]], "Mmm")</f>
        <v>Nov</v>
      </c>
      <c r="X6672">
        <f>VALUE(TEXT(sales_order1[[#This Row],[date]], "D"))</f>
        <v>3</v>
      </c>
      <c r="Y6672">
        <v>44</v>
      </c>
    </row>
    <row r="6673" spans="1:25" x14ac:dyDescent="0.25">
      <c r="A6673" s="1">
        <v>44868</v>
      </c>
      <c r="B6673">
        <v>72270</v>
      </c>
      <c r="C6673" t="s">
        <v>51</v>
      </c>
      <c r="D6673" t="str">
        <f>VLOOKUP(sales_order1[[#This Row],[itemCode]],product_details3!B:C,2,0)</f>
        <v>MSTH50</v>
      </c>
      <c r="E6673" t="s">
        <v>52</v>
      </c>
      <c r="F6673" t="s">
        <v>21</v>
      </c>
      <c r="G6673">
        <v>50</v>
      </c>
      <c r="H6673">
        <v>15.75</v>
      </c>
      <c r="I6673">
        <v>787.5</v>
      </c>
      <c r="J6673">
        <v>4.45</v>
      </c>
      <c r="K6673">
        <v>222.5</v>
      </c>
      <c r="L6673">
        <v>11.3</v>
      </c>
      <c r="M6673">
        <v>0.71746031746031746</v>
      </c>
      <c r="N6673">
        <v>565</v>
      </c>
      <c r="O6673" t="s">
        <v>664</v>
      </c>
      <c r="P6673" t="s">
        <v>665</v>
      </c>
      <c r="Q6673" t="s">
        <v>48</v>
      </c>
      <c r="R6673" t="s">
        <v>25</v>
      </c>
      <c r="S6673" t="s">
        <v>286</v>
      </c>
      <c r="T6673" t="s">
        <v>666</v>
      </c>
      <c r="U6673" t="s">
        <v>1191</v>
      </c>
      <c r="V6673">
        <f>YEAR(sales_order1[[#This Row],[date]])</f>
        <v>2022</v>
      </c>
      <c r="W6673" t="str">
        <f>TEXT(sales_order1[[#This Row],[date]], "Mmm")</f>
        <v>Nov</v>
      </c>
      <c r="X6673">
        <f>VALUE(TEXT(sales_order1[[#This Row],[date]], "D"))</f>
        <v>3</v>
      </c>
      <c r="Y6673">
        <v>44</v>
      </c>
    </row>
    <row r="6674" spans="1:25" x14ac:dyDescent="0.25">
      <c r="A6674" s="1">
        <v>44868</v>
      </c>
      <c r="B6674">
        <v>72271</v>
      </c>
      <c r="C6674" t="s">
        <v>329</v>
      </c>
      <c r="D6674" t="str">
        <f>VLOOKUP(sales_order1[[#This Row],[itemCode]],product_details3!B:C,2,0)</f>
        <v>TNRS150</v>
      </c>
      <c r="E6674" t="s">
        <v>330</v>
      </c>
      <c r="F6674" t="s">
        <v>124</v>
      </c>
      <c r="G6674">
        <v>150</v>
      </c>
      <c r="H6674">
        <v>19.649999999999999</v>
      </c>
      <c r="I6674">
        <v>2947.5</v>
      </c>
      <c r="J6674">
        <v>6.55</v>
      </c>
      <c r="K6674">
        <v>982.5</v>
      </c>
      <c r="L6674">
        <v>13.1</v>
      </c>
      <c r="M6674">
        <v>0.66666666666666663</v>
      </c>
      <c r="N6674">
        <v>1965</v>
      </c>
      <c r="O6674" t="s">
        <v>293</v>
      </c>
      <c r="P6674" t="s">
        <v>294</v>
      </c>
      <c r="Q6674" t="s">
        <v>154</v>
      </c>
      <c r="R6674" t="s">
        <v>56</v>
      </c>
      <c r="S6674" t="s">
        <v>133</v>
      </c>
      <c r="T6674" t="s">
        <v>155</v>
      </c>
      <c r="U6674" t="s">
        <v>1191</v>
      </c>
      <c r="V6674">
        <f>YEAR(sales_order1[[#This Row],[date]])</f>
        <v>2022</v>
      </c>
      <c r="W6674" t="str">
        <f>TEXT(sales_order1[[#This Row],[date]], "Mmm")</f>
        <v>Nov</v>
      </c>
      <c r="X6674">
        <f>VALUE(TEXT(sales_order1[[#This Row],[date]], "D"))</f>
        <v>3</v>
      </c>
      <c r="Y6674">
        <v>44</v>
      </c>
    </row>
    <row r="6675" spans="1:25" x14ac:dyDescent="0.25">
      <c r="A6675" s="1">
        <v>44868</v>
      </c>
      <c r="B6675">
        <v>72272</v>
      </c>
      <c r="C6675" t="s">
        <v>320</v>
      </c>
      <c r="D6675" t="str">
        <f>VLOOKUP(sales_order1[[#This Row],[itemCode]],product_details3!B:C,2,0)</f>
        <v>SCR50+100</v>
      </c>
      <c r="E6675" t="s">
        <v>321</v>
      </c>
      <c r="F6675" t="s">
        <v>61</v>
      </c>
      <c r="G6675">
        <v>50</v>
      </c>
      <c r="H6675">
        <v>26.25</v>
      </c>
      <c r="I6675">
        <v>1312.5</v>
      </c>
      <c r="J6675">
        <v>7.75</v>
      </c>
      <c r="K6675">
        <v>387.5</v>
      </c>
      <c r="L6675">
        <v>18.5</v>
      </c>
      <c r="M6675">
        <v>0.70476190476190481</v>
      </c>
      <c r="N6675">
        <v>925</v>
      </c>
      <c r="O6675" t="s">
        <v>881</v>
      </c>
      <c r="P6675" t="s">
        <v>882</v>
      </c>
      <c r="Q6675" t="s">
        <v>64</v>
      </c>
      <c r="R6675" t="s">
        <v>40</v>
      </c>
      <c r="S6675" t="s">
        <v>84</v>
      </c>
      <c r="T6675" t="s">
        <v>85</v>
      </c>
      <c r="U6675" t="s">
        <v>1189</v>
      </c>
      <c r="V6675">
        <f>YEAR(sales_order1[[#This Row],[date]])</f>
        <v>2022</v>
      </c>
      <c r="W6675" t="str">
        <f>TEXT(sales_order1[[#This Row],[date]], "Mmm")</f>
        <v>Nov</v>
      </c>
      <c r="X6675">
        <f>VALUE(TEXT(sales_order1[[#This Row],[date]], "D"))</f>
        <v>3</v>
      </c>
      <c r="Y6675">
        <v>44</v>
      </c>
    </row>
    <row r="6676" spans="1:25" x14ac:dyDescent="0.25">
      <c r="A6676" s="1">
        <v>44868</v>
      </c>
      <c r="B6676">
        <v>72273</v>
      </c>
      <c r="C6676" t="s">
        <v>103</v>
      </c>
      <c r="D6676" t="str">
        <f>VLOOKUP(sales_order1[[#This Row],[itemCode]],product_details3!B:C,2,0)</f>
        <v>SCRT50</v>
      </c>
      <c r="E6676" t="s">
        <v>104</v>
      </c>
      <c r="F6676" t="s">
        <v>61</v>
      </c>
      <c r="G6676">
        <v>250</v>
      </c>
      <c r="H6676">
        <v>16.95</v>
      </c>
      <c r="I6676">
        <v>4237.5</v>
      </c>
      <c r="J6676">
        <v>5.2</v>
      </c>
      <c r="K6676">
        <v>1300</v>
      </c>
      <c r="L6676">
        <v>11.75</v>
      </c>
      <c r="M6676">
        <v>0.69321533923303835</v>
      </c>
      <c r="N6676">
        <v>2937.5</v>
      </c>
      <c r="O6676" t="s">
        <v>88</v>
      </c>
      <c r="P6676" t="s">
        <v>89</v>
      </c>
      <c r="Q6676" t="s">
        <v>24</v>
      </c>
      <c r="R6676" t="s">
        <v>25</v>
      </c>
      <c r="S6676" t="s">
        <v>26</v>
      </c>
      <c r="T6676" t="s">
        <v>90</v>
      </c>
      <c r="U6676" t="s">
        <v>1191</v>
      </c>
      <c r="V6676">
        <f>YEAR(sales_order1[[#This Row],[date]])</f>
        <v>2022</v>
      </c>
      <c r="W6676" t="str">
        <f>TEXT(sales_order1[[#This Row],[date]], "Mmm")</f>
        <v>Nov</v>
      </c>
      <c r="X6676">
        <f>VALUE(TEXT(sales_order1[[#This Row],[date]], "D"))</f>
        <v>3</v>
      </c>
      <c r="Y6676">
        <v>44</v>
      </c>
    </row>
    <row r="6677" spans="1:25" x14ac:dyDescent="0.25">
      <c r="A6677" s="1">
        <v>44868</v>
      </c>
      <c r="B6677">
        <v>72274</v>
      </c>
      <c r="C6677" t="s">
        <v>311</v>
      </c>
      <c r="D6677" t="str">
        <f>VLOOKUP(sales_order1[[#This Row],[itemCode]],product_details3!B:C,2,0)</f>
        <v>MSTH30</v>
      </c>
      <c r="E6677" t="s">
        <v>312</v>
      </c>
      <c r="F6677" t="s">
        <v>21</v>
      </c>
      <c r="G6677">
        <v>200</v>
      </c>
      <c r="H6677">
        <v>8.5</v>
      </c>
      <c r="I6677">
        <v>1700</v>
      </c>
      <c r="J6677">
        <v>3.3</v>
      </c>
      <c r="K6677">
        <v>660</v>
      </c>
      <c r="L6677">
        <v>5.2</v>
      </c>
      <c r="M6677">
        <v>0.61176470588235299</v>
      </c>
      <c r="N6677">
        <v>1040</v>
      </c>
      <c r="O6677" t="s">
        <v>237</v>
      </c>
      <c r="P6677" t="s">
        <v>238</v>
      </c>
      <c r="Q6677" t="s">
        <v>239</v>
      </c>
      <c r="R6677" t="s">
        <v>112</v>
      </c>
      <c r="S6677" t="s">
        <v>240</v>
      </c>
      <c r="T6677" t="s">
        <v>241</v>
      </c>
      <c r="U6677" t="s">
        <v>1189</v>
      </c>
      <c r="V6677">
        <f>YEAR(sales_order1[[#This Row],[date]])</f>
        <v>2022</v>
      </c>
      <c r="W6677" t="str">
        <f>TEXT(sales_order1[[#This Row],[date]], "Mmm")</f>
        <v>Nov</v>
      </c>
      <c r="X6677">
        <f>VALUE(TEXT(sales_order1[[#This Row],[date]], "D"))</f>
        <v>3</v>
      </c>
      <c r="Y6677">
        <v>44</v>
      </c>
    </row>
    <row r="6678" spans="1:25" x14ac:dyDescent="0.25">
      <c r="A6678" s="1">
        <v>44868</v>
      </c>
      <c r="B6678">
        <v>72275</v>
      </c>
      <c r="C6678" t="s">
        <v>51</v>
      </c>
      <c r="D6678" t="str">
        <f>VLOOKUP(sales_order1[[#This Row],[itemCode]],product_details3!B:C,2,0)</f>
        <v>MSTH50</v>
      </c>
      <c r="E6678" t="s">
        <v>52</v>
      </c>
      <c r="F6678" t="s">
        <v>21</v>
      </c>
      <c r="G6678">
        <v>250</v>
      </c>
      <c r="H6678">
        <v>15.75</v>
      </c>
      <c r="I6678">
        <v>3937.5</v>
      </c>
      <c r="J6678">
        <v>4.45</v>
      </c>
      <c r="K6678">
        <v>1112.5</v>
      </c>
      <c r="L6678">
        <v>11.3</v>
      </c>
      <c r="M6678">
        <v>0.71746031746031746</v>
      </c>
      <c r="N6678">
        <v>2825</v>
      </c>
      <c r="O6678" t="s">
        <v>531</v>
      </c>
      <c r="P6678" t="s">
        <v>532</v>
      </c>
      <c r="Q6678" t="s">
        <v>119</v>
      </c>
      <c r="R6678" t="s">
        <v>40</v>
      </c>
      <c r="S6678" t="s">
        <v>120</v>
      </c>
      <c r="T6678" t="s">
        <v>533</v>
      </c>
      <c r="U6678" t="s">
        <v>1190</v>
      </c>
      <c r="V6678">
        <f>YEAR(sales_order1[[#This Row],[date]])</f>
        <v>2022</v>
      </c>
      <c r="W6678" t="str">
        <f>TEXT(sales_order1[[#This Row],[date]], "Mmm")</f>
        <v>Nov</v>
      </c>
      <c r="X6678">
        <f>VALUE(TEXT(sales_order1[[#This Row],[date]], "D"))</f>
        <v>3</v>
      </c>
      <c r="Y6678">
        <v>44</v>
      </c>
    </row>
    <row r="6679" spans="1:25" x14ac:dyDescent="0.25">
      <c r="A6679" s="1">
        <v>44868</v>
      </c>
      <c r="B6679">
        <v>72276</v>
      </c>
      <c r="C6679" t="s">
        <v>67</v>
      </c>
      <c r="D6679" t="str">
        <f>VLOOKUP(sales_order1[[#This Row],[itemCode]],product_details3!B:C,2,0)</f>
        <v>SRMH15</v>
      </c>
      <c r="E6679" t="s">
        <v>68</v>
      </c>
      <c r="F6679" t="s">
        <v>30</v>
      </c>
      <c r="G6679">
        <v>50</v>
      </c>
      <c r="H6679">
        <v>15.75</v>
      </c>
      <c r="I6679">
        <v>787.5</v>
      </c>
      <c r="J6679">
        <v>5.45</v>
      </c>
      <c r="K6679">
        <v>272.5</v>
      </c>
      <c r="L6679">
        <v>10.3</v>
      </c>
      <c r="M6679">
        <v>0.65396825396825398</v>
      </c>
      <c r="N6679">
        <v>515</v>
      </c>
      <c r="O6679" t="s">
        <v>743</v>
      </c>
      <c r="P6679" t="s">
        <v>744</v>
      </c>
      <c r="Q6679" t="s">
        <v>39</v>
      </c>
      <c r="R6679" t="s">
        <v>40</v>
      </c>
      <c r="S6679" t="s">
        <v>41</v>
      </c>
      <c r="T6679" t="s">
        <v>745</v>
      </c>
      <c r="U6679" t="s">
        <v>1188</v>
      </c>
      <c r="V6679">
        <f>YEAR(sales_order1[[#This Row],[date]])</f>
        <v>2022</v>
      </c>
      <c r="W6679" t="str">
        <f>TEXT(sales_order1[[#This Row],[date]], "Mmm")</f>
        <v>Nov</v>
      </c>
      <c r="X6679">
        <f>VALUE(TEXT(sales_order1[[#This Row],[date]], "D"))</f>
        <v>3</v>
      </c>
      <c r="Y6679">
        <v>44</v>
      </c>
    </row>
    <row r="6680" spans="1:25" x14ac:dyDescent="0.25">
      <c r="A6680" s="1">
        <v>44868</v>
      </c>
      <c r="B6680">
        <v>72277</v>
      </c>
      <c r="C6680" t="s">
        <v>175</v>
      </c>
      <c r="D6680" t="str">
        <f>VLOOKUP(sales_order1[[#This Row],[itemCode]],product_details3!B:C,2,0)</f>
        <v>SCRS3030</v>
      </c>
      <c r="E6680" t="s">
        <v>176</v>
      </c>
      <c r="F6680" t="s">
        <v>61</v>
      </c>
      <c r="G6680">
        <v>500</v>
      </c>
      <c r="H6680">
        <v>13.1</v>
      </c>
      <c r="I6680">
        <v>6550</v>
      </c>
      <c r="J6680">
        <v>4.7</v>
      </c>
      <c r="K6680">
        <v>2350</v>
      </c>
      <c r="L6680">
        <v>8.4</v>
      </c>
      <c r="M6680">
        <v>0.6412213740458016</v>
      </c>
      <c r="N6680">
        <v>4200</v>
      </c>
      <c r="O6680" t="s">
        <v>786</v>
      </c>
      <c r="P6680" t="s">
        <v>787</v>
      </c>
      <c r="Q6680" t="s">
        <v>378</v>
      </c>
      <c r="R6680" t="s">
        <v>72</v>
      </c>
      <c r="S6680" t="s">
        <v>545</v>
      </c>
      <c r="T6680" t="s">
        <v>702</v>
      </c>
      <c r="U6680" t="s">
        <v>1188</v>
      </c>
      <c r="V6680">
        <f>YEAR(sales_order1[[#This Row],[date]])</f>
        <v>2022</v>
      </c>
      <c r="W6680" t="str">
        <f>TEXT(sales_order1[[#This Row],[date]], "Mmm")</f>
        <v>Nov</v>
      </c>
      <c r="X6680">
        <f>VALUE(TEXT(sales_order1[[#This Row],[date]], "D"))</f>
        <v>3</v>
      </c>
      <c r="Y6680">
        <v>44</v>
      </c>
    </row>
    <row r="6681" spans="1:25" x14ac:dyDescent="0.25">
      <c r="A6681" s="1">
        <v>44869</v>
      </c>
      <c r="B6681">
        <v>72278</v>
      </c>
      <c r="C6681" t="s">
        <v>19</v>
      </c>
      <c r="D6681" t="str">
        <f>VLOOKUP(sales_order1[[#This Row],[itemCode]],product_details3!B:C,2,0)</f>
        <v>MSTH100</v>
      </c>
      <c r="E6681" t="s">
        <v>20</v>
      </c>
      <c r="F6681" t="s">
        <v>21</v>
      </c>
      <c r="G6681">
        <v>150</v>
      </c>
      <c r="H6681">
        <v>26.25</v>
      </c>
      <c r="I6681">
        <v>3937.5</v>
      </c>
      <c r="J6681">
        <v>7.75</v>
      </c>
      <c r="K6681">
        <v>1162.5</v>
      </c>
      <c r="L6681">
        <v>18.5</v>
      </c>
      <c r="M6681">
        <v>0.70476190476190481</v>
      </c>
      <c r="N6681">
        <v>2775</v>
      </c>
      <c r="O6681" t="s">
        <v>901</v>
      </c>
      <c r="P6681" t="s">
        <v>902</v>
      </c>
      <c r="Q6681" t="s">
        <v>39</v>
      </c>
      <c r="R6681" t="s">
        <v>40</v>
      </c>
      <c r="S6681" t="s">
        <v>41</v>
      </c>
      <c r="T6681" t="s">
        <v>278</v>
      </c>
      <c r="U6681" t="s">
        <v>1188</v>
      </c>
      <c r="V6681">
        <f>YEAR(sales_order1[[#This Row],[date]])</f>
        <v>2022</v>
      </c>
      <c r="W6681" t="str">
        <f>TEXT(sales_order1[[#This Row],[date]], "Mmm")</f>
        <v>Nov</v>
      </c>
      <c r="X6681">
        <f>VALUE(TEXT(sales_order1[[#This Row],[date]], "D"))</f>
        <v>4</v>
      </c>
      <c r="Y6681">
        <v>44</v>
      </c>
    </row>
    <row r="6682" spans="1:25" x14ac:dyDescent="0.25">
      <c r="A6682" s="1">
        <v>44869</v>
      </c>
      <c r="B6682">
        <v>72279</v>
      </c>
      <c r="C6682" t="s">
        <v>204</v>
      </c>
      <c r="D6682" t="str">
        <f>VLOOKUP(sales_order1[[#This Row],[itemCode]],product_details3!B:C,2,0)</f>
        <v>MKRM150</v>
      </c>
      <c r="E6682" t="s">
        <v>205</v>
      </c>
      <c r="F6682" t="s">
        <v>151</v>
      </c>
      <c r="G6682">
        <v>100</v>
      </c>
      <c r="H6682">
        <v>10.75</v>
      </c>
      <c r="I6682">
        <v>1075</v>
      </c>
      <c r="J6682">
        <v>4.45</v>
      </c>
      <c r="K6682">
        <v>445</v>
      </c>
      <c r="L6682">
        <v>6.3</v>
      </c>
      <c r="M6682">
        <v>0.586046511627907</v>
      </c>
      <c r="N6682">
        <v>630</v>
      </c>
      <c r="O6682" t="s">
        <v>712</v>
      </c>
      <c r="P6682" t="s">
        <v>713</v>
      </c>
      <c r="Q6682" t="s">
        <v>218</v>
      </c>
      <c r="R6682" t="s">
        <v>40</v>
      </c>
      <c r="S6682" t="s">
        <v>219</v>
      </c>
      <c r="T6682" t="s">
        <v>575</v>
      </c>
      <c r="U6682" t="s">
        <v>1190</v>
      </c>
      <c r="V6682">
        <f>YEAR(sales_order1[[#This Row],[date]])</f>
        <v>2022</v>
      </c>
      <c r="W6682" t="str">
        <f>TEXT(sales_order1[[#This Row],[date]], "Mmm")</f>
        <v>Nov</v>
      </c>
      <c r="X6682">
        <f>VALUE(TEXT(sales_order1[[#This Row],[date]], "D"))</f>
        <v>4</v>
      </c>
      <c r="Y6682">
        <v>44</v>
      </c>
    </row>
    <row r="6683" spans="1:25" x14ac:dyDescent="0.25">
      <c r="A6683" s="1">
        <v>44869</v>
      </c>
      <c r="B6683">
        <v>72280</v>
      </c>
      <c r="C6683" t="s">
        <v>122</v>
      </c>
      <c r="D6683" t="str">
        <f>VLOOKUP(sales_order1[[#This Row],[itemCode]],product_details3!B:C,2,0)</f>
        <v>TNRE150</v>
      </c>
      <c r="E6683" t="s">
        <v>123</v>
      </c>
      <c r="F6683" t="s">
        <v>124</v>
      </c>
      <c r="G6683">
        <v>50</v>
      </c>
      <c r="H6683">
        <v>16.95</v>
      </c>
      <c r="I6683">
        <v>847.5</v>
      </c>
      <c r="J6683">
        <v>5.2</v>
      </c>
      <c r="K6683">
        <v>260</v>
      </c>
      <c r="L6683">
        <v>11.75</v>
      </c>
      <c r="M6683">
        <v>0.69321533923303835</v>
      </c>
      <c r="N6683">
        <v>587.5</v>
      </c>
      <c r="O6683" t="s">
        <v>810</v>
      </c>
      <c r="P6683" t="s">
        <v>811</v>
      </c>
      <c r="Q6683" t="s">
        <v>239</v>
      </c>
      <c r="R6683" t="s">
        <v>112</v>
      </c>
      <c r="S6683" t="s">
        <v>368</v>
      </c>
      <c r="T6683" t="s">
        <v>369</v>
      </c>
      <c r="U6683" t="s">
        <v>1189</v>
      </c>
      <c r="V6683">
        <f>YEAR(sales_order1[[#This Row],[date]])</f>
        <v>2022</v>
      </c>
      <c r="W6683" t="str">
        <f>TEXT(sales_order1[[#This Row],[date]], "Mmm")</f>
        <v>Nov</v>
      </c>
      <c r="X6683">
        <f>VALUE(TEXT(sales_order1[[#This Row],[date]], "D"))</f>
        <v>4</v>
      </c>
      <c r="Y6683">
        <v>44</v>
      </c>
    </row>
    <row r="6684" spans="1:25" x14ac:dyDescent="0.25">
      <c r="A6684" s="1">
        <v>44869</v>
      </c>
      <c r="B6684">
        <v>72281</v>
      </c>
      <c r="C6684" t="s">
        <v>288</v>
      </c>
      <c r="D6684" t="str">
        <f>VLOOKUP(sales_order1[[#This Row],[itemCode]],product_details3!B:C,2,0)</f>
        <v>MKRM200</v>
      </c>
      <c r="E6684" t="s">
        <v>289</v>
      </c>
      <c r="F6684" t="s">
        <v>151</v>
      </c>
      <c r="G6684">
        <v>150</v>
      </c>
      <c r="H6684">
        <v>19.25</v>
      </c>
      <c r="I6684">
        <v>2887.5</v>
      </c>
      <c r="J6684">
        <v>7.75</v>
      </c>
      <c r="K6684">
        <v>1162.5</v>
      </c>
      <c r="L6684">
        <v>11.5</v>
      </c>
      <c r="M6684">
        <v>0.59740259740259738</v>
      </c>
      <c r="N6684">
        <v>1725</v>
      </c>
      <c r="O6684" t="s">
        <v>177</v>
      </c>
      <c r="P6684" t="s">
        <v>178</v>
      </c>
      <c r="Q6684" t="s">
        <v>111</v>
      </c>
      <c r="R6684" t="s">
        <v>112</v>
      </c>
      <c r="S6684" t="s">
        <v>179</v>
      </c>
      <c r="T6684" t="s">
        <v>180</v>
      </c>
      <c r="U6684" t="s">
        <v>1189</v>
      </c>
      <c r="V6684">
        <f>YEAR(sales_order1[[#This Row],[date]])</f>
        <v>2022</v>
      </c>
      <c r="W6684" t="str">
        <f>TEXT(sales_order1[[#This Row],[date]], "Mmm")</f>
        <v>Nov</v>
      </c>
      <c r="X6684">
        <f>VALUE(TEXT(sales_order1[[#This Row],[date]], "D"))</f>
        <v>4</v>
      </c>
      <c r="Y6684">
        <v>44</v>
      </c>
    </row>
    <row r="6685" spans="1:25" x14ac:dyDescent="0.25">
      <c r="A6685" s="1">
        <v>44869</v>
      </c>
      <c r="B6685">
        <v>72282</v>
      </c>
      <c r="C6685" t="s">
        <v>404</v>
      </c>
      <c r="D6685" t="str">
        <f>VLOOKUP(sales_order1[[#This Row],[itemCode]],product_details3!B:C,2,0)</f>
        <v>TNRE200</v>
      </c>
      <c r="E6685" t="s">
        <v>405</v>
      </c>
      <c r="F6685" t="s">
        <v>124</v>
      </c>
      <c r="G6685">
        <v>200</v>
      </c>
      <c r="H6685">
        <v>22.6</v>
      </c>
      <c r="I6685">
        <v>4520</v>
      </c>
      <c r="J6685">
        <v>7.6</v>
      </c>
      <c r="K6685">
        <v>1520</v>
      </c>
      <c r="L6685">
        <v>15</v>
      </c>
      <c r="M6685">
        <v>0.66371681415929207</v>
      </c>
      <c r="N6685">
        <v>3000</v>
      </c>
      <c r="O6685" t="s">
        <v>832</v>
      </c>
      <c r="P6685" t="s">
        <v>833</v>
      </c>
      <c r="Q6685" t="s">
        <v>201</v>
      </c>
      <c r="R6685" t="s">
        <v>25</v>
      </c>
      <c r="S6685" t="s">
        <v>372</v>
      </c>
      <c r="T6685" t="s">
        <v>834</v>
      </c>
      <c r="U6685" t="s">
        <v>1191</v>
      </c>
      <c r="V6685">
        <f>YEAR(sales_order1[[#This Row],[date]])</f>
        <v>2022</v>
      </c>
      <c r="W6685" t="str">
        <f>TEXT(sales_order1[[#This Row],[date]], "Mmm")</f>
        <v>Nov</v>
      </c>
      <c r="X6685">
        <f>VALUE(TEXT(sales_order1[[#This Row],[date]], "D"))</f>
        <v>4</v>
      </c>
      <c r="Y6685">
        <v>44</v>
      </c>
    </row>
    <row r="6686" spans="1:25" x14ac:dyDescent="0.25">
      <c r="A6686" s="1">
        <v>44869</v>
      </c>
      <c r="B6686">
        <v>72283</v>
      </c>
      <c r="C6686" t="s">
        <v>103</v>
      </c>
      <c r="D6686" t="str">
        <f>VLOOKUP(sales_order1[[#This Row],[itemCode]],product_details3!B:C,2,0)</f>
        <v>SCRT50</v>
      </c>
      <c r="E6686" t="s">
        <v>104</v>
      </c>
      <c r="F6686" t="s">
        <v>61</v>
      </c>
      <c r="G6686">
        <v>350</v>
      </c>
      <c r="H6686">
        <v>16.95</v>
      </c>
      <c r="I6686">
        <v>5932.5</v>
      </c>
      <c r="J6686">
        <v>5.2</v>
      </c>
      <c r="K6686">
        <v>1820</v>
      </c>
      <c r="L6686">
        <v>11.75</v>
      </c>
      <c r="M6686">
        <v>0.69321533923303835</v>
      </c>
      <c r="N6686">
        <v>4112.5</v>
      </c>
      <c r="O6686" t="s">
        <v>370</v>
      </c>
      <c r="P6686" t="s">
        <v>371</v>
      </c>
      <c r="Q6686" t="s">
        <v>201</v>
      </c>
      <c r="R6686" t="s">
        <v>25</v>
      </c>
      <c r="S6686" t="s">
        <v>372</v>
      </c>
      <c r="T6686" t="s">
        <v>373</v>
      </c>
      <c r="U6686" t="s">
        <v>1191</v>
      </c>
      <c r="V6686">
        <f>YEAR(sales_order1[[#This Row],[date]])</f>
        <v>2022</v>
      </c>
      <c r="W6686" t="str">
        <f>TEXT(sales_order1[[#This Row],[date]], "Mmm")</f>
        <v>Nov</v>
      </c>
      <c r="X6686">
        <f>VALUE(TEXT(sales_order1[[#This Row],[date]], "D"))</f>
        <v>4</v>
      </c>
      <c r="Y6686">
        <v>44</v>
      </c>
    </row>
    <row r="6687" spans="1:25" x14ac:dyDescent="0.25">
      <c r="A6687" s="1">
        <v>44869</v>
      </c>
      <c r="B6687">
        <v>72284</v>
      </c>
      <c r="C6687" t="s">
        <v>51</v>
      </c>
      <c r="D6687" t="str">
        <f>VLOOKUP(sales_order1[[#This Row],[itemCode]],product_details3!B:C,2,0)</f>
        <v>MSTH50</v>
      </c>
      <c r="E6687" t="s">
        <v>52</v>
      </c>
      <c r="F6687" t="s">
        <v>21</v>
      </c>
      <c r="G6687">
        <v>200</v>
      </c>
      <c r="H6687">
        <v>15.75</v>
      </c>
      <c r="I6687">
        <v>3150</v>
      </c>
      <c r="J6687">
        <v>4.45</v>
      </c>
      <c r="K6687">
        <v>890</v>
      </c>
      <c r="L6687">
        <v>11.3</v>
      </c>
      <c r="M6687">
        <v>0.71746031746031746</v>
      </c>
      <c r="N6687">
        <v>2260</v>
      </c>
      <c r="O6687" t="s">
        <v>559</v>
      </c>
      <c r="P6687" t="s">
        <v>560</v>
      </c>
      <c r="Q6687" t="s">
        <v>191</v>
      </c>
      <c r="R6687" t="s">
        <v>56</v>
      </c>
      <c r="S6687" t="s">
        <v>192</v>
      </c>
      <c r="T6687" t="s">
        <v>193</v>
      </c>
      <c r="U6687" t="s">
        <v>1191</v>
      </c>
      <c r="V6687">
        <f>YEAR(sales_order1[[#This Row],[date]])</f>
        <v>2022</v>
      </c>
      <c r="W6687" t="str">
        <f>TEXT(sales_order1[[#This Row],[date]], "Mmm")</f>
        <v>Nov</v>
      </c>
      <c r="X6687">
        <f>VALUE(TEXT(sales_order1[[#This Row],[date]], "D"))</f>
        <v>4</v>
      </c>
      <c r="Y6687">
        <v>44</v>
      </c>
    </row>
    <row r="6688" spans="1:25" x14ac:dyDescent="0.25">
      <c r="A6688" s="1">
        <v>44869</v>
      </c>
      <c r="B6688">
        <v>72285</v>
      </c>
      <c r="C6688" t="s">
        <v>86</v>
      </c>
      <c r="D6688" t="str">
        <f>VLOOKUP(sales_order1[[#This Row],[itemCode]],product_details3!B:C,2,0)</f>
        <v>SRMH30</v>
      </c>
      <c r="E6688" t="s">
        <v>87</v>
      </c>
      <c r="F6688" t="s">
        <v>30</v>
      </c>
      <c r="G6688">
        <v>250</v>
      </c>
      <c r="H6688">
        <v>21</v>
      </c>
      <c r="I6688">
        <v>5250</v>
      </c>
      <c r="J6688">
        <v>6.6</v>
      </c>
      <c r="K6688">
        <v>1650</v>
      </c>
      <c r="L6688">
        <v>14.4</v>
      </c>
      <c r="M6688">
        <v>0.68571428571428572</v>
      </c>
      <c r="N6688">
        <v>3600</v>
      </c>
      <c r="O6688" t="s">
        <v>706</v>
      </c>
      <c r="P6688" t="s">
        <v>707</v>
      </c>
      <c r="Q6688" t="s">
        <v>132</v>
      </c>
      <c r="R6688" t="s">
        <v>56</v>
      </c>
      <c r="S6688" t="s">
        <v>133</v>
      </c>
      <c r="T6688" t="s">
        <v>708</v>
      </c>
      <c r="U6688" t="s">
        <v>1191</v>
      </c>
      <c r="V6688">
        <f>YEAR(sales_order1[[#This Row],[date]])</f>
        <v>2022</v>
      </c>
      <c r="W6688" t="str">
        <f>TEXT(sales_order1[[#This Row],[date]], "Mmm")</f>
        <v>Nov</v>
      </c>
      <c r="X6688">
        <f>VALUE(TEXT(sales_order1[[#This Row],[date]], "D"))</f>
        <v>4</v>
      </c>
      <c r="Y6688">
        <v>44</v>
      </c>
    </row>
    <row r="6689" spans="1:25" x14ac:dyDescent="0.25">
      <c r="A6689" s="1">
        <v>44869</v>
      </c>
      <c r="B6689">
        <v>72286</v>
      </c>
      <c r="C6689" t="s">
        <v>339</v>
      </c>
      <c r="D6689" t="str">
        <f>VLOOKUP(sales_order1[[#This Row],[itemCode]],product_details3!B:C,2,0)</f>
        <v>SRMH50</v>
      </c>
      <c r="E6689" t="s">
        <v>340</v>
      </c>
      <c r="F6689" t="s">
        <v>30</v>
      </c>
      <c r="G6689">
        <v>200</v>
      </c>
      <c r="H6689">
        <v>31.25</v>
      </c>
      <c r="I6689">
        <v>6250</v>
      </c>
      <c r="J6689">
        <v>10.75</v>
      </c>
      <c r="K6689">
        <v>2150</v>
      </c>
      <c r="L6689">
        <v>20.5</v>
      </c>
      <c r="M6689">
        <v>0.65600000000000003</v>
      </c>
      <c r="N6689">
        <v>4100</v>
      </c>
      <c r="O6689" t="s">
        <v>567</v>
      </c>
      <c r="P6689" t="s">
        <v>568</v>
      </c>
      <c r="Q6689" t="s">
        <v>271</v>
      </c>
      <c r="R6689" t="s">
        <v>56</v>
      </c>
      <c r="S6689" t="s">
        <v>192</v>
      </c>
      <c r="T6689" t="s">
        <v>569</v>
      </c>
      <c r="U6689" t="s">
        <v>1191</v>
      </c>
      <c r="V6689">
        <f>YEAR(sales_order1[[#This Row],[date]])</f>
        <v>2022</v>
      </c>
      <c r="W6689" t="str">
        <f>TEXT(sales_order1[[#This Row],[date]], "Mmm")</f>
        <v>Nov</v>
      </c>
      <c r="X6689">
        <f>VALUE(TEXT(sales_order1[[#This Row],[date]], "D"))</f>
        <v>4</v>
      </c>
      <c r="Y6689">
        <v>44</v>
      </c>
    </row>
    <row r="6690" spans="1:25" x14ac:dyDescent="0.25">
      <c r="A6690" s="1">
        <v>44869</v>
      </c>
      <c r="B6690">
        <v>72287</v>
      </c>
      <c r="C6690" t="s">
        <v>115</v>
      </c>
      <c r="D6690" t="str">
        <f>VLOOKUP(sales_order1[[#This Row],[itemCode]],product_details3!B:C,2,0)</f>
        <v>SCRS30100</v>
      </c>
      <c r="E6690" t="s">
        <v>116</v>
      </c>
      <c r="F6690" t="s">
        <v>61</v>
      </c>
      <c r="G6690">
        <v>350</v>
      </c>
      <c r="H6690">
        <v>32.75</v>
      </c>
      <c r="I6690">
        <v>11462.5</v>
      </c>
      <c r="J6690">
        <v>11.25</v>
      </c>
      <c r="K6690">
        <v>3937.5</v>
      </c>
      <c r="L6690">
        <v>21.5</v>
      </c>
      <c r="M6690">
        <v>0.65648854961832059</v>
      </c>
      <c r="N6690">
        <v>7525</v>
      </c>
      <c r="O6690" t="s">
        <v>410</v>
      </c>
      <c r="P6690" t="s">
        <v>411</v>
      </c>
      <c r="Q6690" t="s">
        <v>64</v>
      </c>
      <c r="R6690" t="s">
        <v>40</v>
      </c>
      <c r="S6690" t="s">
        <v>229</v>
      </c>
      <c r="T6690" t="s">
        <v>230</v>
      </c>
      <c r="U6690" t="s">
        <v>1189</v>
      </c>
      <c r="V6690">
        <f>YEAR(sales_order1[[#This Row],[date]])</f>
        <v>2022</v>
      </c>
      <c r="W6690" t="str">
        <f>TEXT(sales_order1[[#This Row],[date]], "Mmm")</f>
        <v>Nov</v>
      </c>
      <c r="X6690">
        <f>VALUE(TEXT(sales_order1[[#This Row],[date]], "D"))</f>
        <v>4</v>
      </c>
      <c r="Y6690">
        <v>44</v>
      </c>
    </row>
    <row r="6691" spans="1:25" x14ac:dyDescent="0.25">
      <c r="A6691" s="1">
        <v>44869</v>
      </c>
      <c r="B6691">
        <v>72288</v>
      </c>
      <c r="C6691" t="s">
        <v>325</v>
      </c>
      <c r="D6691" t="str">
        <f>VLOOKUP(sales_order1[[#This Row],[itemCode]],product_details3!B:C,2,0)</f>
        <v>EXFG100</v>
      </c>
      <c r="E6691" t="s">
        <v>326</v>
      </c>
      <c r="F6691" t="s">
        <v>183</v>
      </c>
      <c r="G6691">
        <v>50</v>
      </c>
      <c r="H6691">
        <v>20.75</v>
      </c>
      <c r="I6691">
        <v>1037.5</v>
      </c>
      <c r="J6691">
        <v>7.45</v>
      </c>
      <c r="K6691">
        <v>372.5</v>
      </c>
      <c r="L6691">
        <v>13.3</v>
      </c>
      <c r="M6691">
        <v>0.64096385542168677</v>
      </c>
      <c r="N6691">
        <v>665</v>
      </c>
      <c r="O6691" t="s">
        <v>734</v>
      </c>
      <c r="P6691" t="s">
        <v>735</v>
      </c>
      <c r="Q6691" t="s">
        <v>48</v>
      </c>
      <c r="R6691" t="s">
        <v>25</v>
      </c>
      <c r="S6691" t="s">
        <v>286</v>
      </c>
      <c r="T6691" t="s">
        <v>666</v>
      </c>
      <c r="U6691" t="s">
        <v>1191</v>
      </c>
      <c r="V6691">
        <f>YEAR(sales_order1[[#This Row],[date]])</f>
        <v>2022</v>
      </c>
      <c r="W6691" t="str">
        <f>TEXT(sales_order1[[#This Row],[date]], "Mmm")</f>
        <v>Nov</v>
      </c>
      <c r="X6691">
        <f>VALUE(TEXT(sales_order1[[#This Row],[date]], "D"))</f>
        <v>4</v>
      </c>
      <c r="Y6691">
        <v>44</v>
      </c>
    </row>
    <row r="6692" spans="1:25" x14ac:dyDescent="0.25">
      <c r="A6692" s="1">
        <v>44869</v>
      </c>
      <c r="B6692">
        <v>72289</v>
      </c>
      <c r="C6692" t="s">
        <v>103</v>
      </c>
      <c r="D6692" t="str">
        <f>VLOOKUP(sales_order1[[#This Row],[itemCode]],product_details3!B:C,2,0)</f>
        <v>SCRT50</v>
      </c>
      <c r="E6692" t="s">
        <v>104</v>
      </c>
      <c r="F6692" t="s">
        <v>61</v>
      </c>
      <c r="G6692">
        <v>200</v>
      </c>
      <c r="H6692">
        <v>16.95</v>
      </c>
      <c r="I6692">
        <v>3390</v>
      </c>
      <c r="J6692">
        <v>5.2</v>
      </c>
      <c r="K6692">
        <v>1040</v>
      </c>
      <c r="L6692">
        <v>11.75</v>
      </c>
      <c r="M6692">
        <v>0.69321533923303835</v>
      </c>
      <c r="N6692">
        <v>2350</v>
      </c>
      <c r="O6692" t="s">
        <v>82</v>
      </c>
      <c r="P6692" t="s">
        <v>83</v>
      </c>
      <c r="Q6692" t="s">
        <v>64</v>
      </c>
      <c r="R6692" t="s">
        <v>40</v>
      </c>
      <c r="S6692" t="s">
        <v>84</v>
      </c>
      <c r="T6692" t="s">
        <v>85</v>
      </c>
      <c r="U6692" t="s">
        <v>1189</v>
      </c>
      <c r="V6692">
        <f>YEAR(sales_order1[[#This Row],[date]])</f>
        <v>2022</v>
      </c>
      <c r="W6692" t="str">
        <f>TEXT(sales_order1[[#This Row],[date]], "Mmm")</f>
        <v>Nov</v>
      </c>
      <c r="X6692">
        <f>VALUE(TEXT(sales_order1[[#This Row],[date]], "D"))</f>
        <v>4</v>
      </c>
      <c r="Y6692">
        <v>44</v>
      </c>
    </row>
    <row r="6693" spans="1:25" x14ac:dyDescent="0.25">
      <c r="A6693" s="1">
        <v>44869</v>
      </c>
      <c r="B6693">
        <v>72290</v>
      </c>
      <c r="C6693" t="s">
        <v>305</v>
      </c>
      <c r="D6693" t="str">
        <f>VLOOKUP(sales_order1[[#This Row],[itemCode]],product_details3!B:C,2,0)</f>
        <v>SRMA15</v>
      </c>
      <c r="E6693" t="s">
        <v>306</v>
      </c>
      <c r="F6693" t="s">
        <v>30</v>
      </c>
      <c r="G6693">
        <v>50</v>
      </c>
      <c r="H6693">
        <v>19.649999999999999</v>
      </c>
      <c r="I6693">
        <v>982.5</v>
      </c>
      <c r="J6693">
        <v>7.55</v>
      </c>
      <c r="K6693">
        <v>377.5</v>
      </c>
      <c r="L6693">
        <v>12.1</v>
      </c>
      <c r="M6693">
        <v>0.61577608142493634</v>
      </c>
      <c r="N6693">
        <v>605</v>
      </c>
      <c r="O6693" t="s">
        <v>427</v>
      </c>
      <c r="P6693" t="s">
        <v>428</v>
      </c>
      <c r="Q6693" t="s">
        <v>239</v>
      </c>
      <c r="R6693" t="s">
        <v>112</v>
      </c>
      <c r="S6693" t="s">
        <v>240</v>
      </c>
      <c r="T6693" t="s">
        <v>429</v>
      </c>
      <c r="U6693" t="s">
        <v>1189</v>
      </c>
      <c r="V6693">
        <f>YEAR(sales_order1[[#This Row],[date]])</f>
        <v>2022</v>
      </c>
      <c r="W6693" t="str">
        <f>TEXT(sales_order1[[#This Row],[date]], "Mmm")</f>
        <v>Nov</v>
      </c>
      <c r="X6693">
        <f>VALUE(TEXT(sales_order1[[#This Row],[date]], "D"))</f>
        <v>4</v>
      </c>
      <c r="Y6693">
        <v>44</v>
      </c>
    </row>
    <row r="6694" spans="1:25" x14ac:dyDescent="0.25">
      <c r="A6694" s="1">
        <v>44872</v>
      </c>
      <c r="B6694">
        <v>72291</v>
      </c>
      <c r="C6694" t="s">
        <v>28</v>
      </c>
      <c r="D6694" t="str">
        <f>VLOOKUP(sales_order1[[#This Row],[itemCode]],product_details3!B:C,2,0)</f>
        <v>SRMC30</v>
      </c>
      <c r="E6694" t="s">
        <v>29</v>
      </c>
      <c r="F6694" t="s">
        <v>30</v>
      </c>
      <c r="G6694">
        <v>50</v>
      </c>
      <c r="H6694">
        <v>22.6</v>
      </c>
      <c r="I6694">
        <v>1130</v>
      </c>
      <c r="J6694">
        <v>7.6</v>
      </c>
      <c r="K6694">
        <v>380</v>
      </c>
      <c r="L6694">
        <v>15</v>
      </c>
      <c r="M6694">
        <v>0.66371681415929207</v>
      </c>
      <c r="N6694">
        <v>750</v>
      </c>
      <c r="O6694" t="s">
        <v>640</v>
      </c>
      <c r="P6694" t="s">
        <v>641</v>
      </c>
      <c r="Q6694" t="s">
        <v>132</v>
      </c>
      <c r="R6694" t="s">
        <v>56</v>
      </c>
      <c r="S6694" t="s">
        <v>133</v>
      </c>
      <c r="T6694" t="s">
        <v>642</v>
      </c>
      <c r="U6694" t="s">
        <v>1191</v>
      </c>
      <c r="V6694">
        <f>YEAR(sales_order1[[#This Row],[date]])</f>
        <v>2022</v>
      </c>
      <c r="W6694" t="str">
        <f>TEXT(sales_order1[[#This Row],[date]], "Mmm")</f>
        <v>Nov</v>
      </c>
      <c r="X6694">
        <f>VALUE(TEXT(sales_order1[[#This Row],[date]], "D"))</f>
        <v>7</v>
      </c>
      <c r="Y6694">
        <v>45</v>
      </c>
    </row>
    <row r="6695" spans="1:25" x14ac:dyDescent="0.25">
      <c r="A6695" s="1">
        <v>44872</v>
      </c>
      <c r="B6695">
        <v>72292</v>
      </c>
      <c r="C6695" t="s">
        <v>320</v>
      </c>
      <c r="D6695" t="str">
        <f>VLOOKUP(sales_order1[[#This Row],[itemCode]],product_details3!B:C,2,0)</f>
        <v>SCR50+100</v>
      </c>
      <c r="E6695" t="s">
        <v>321</v>
      </c>
      <c r="F6695" t="s">
        <v>61</v>
      </c>
      <c r="G6695">
        <v>100</v>
      </c>
      <c r="H6695">
        <v>26.25</v>
      </c>
      <c r="I6695">
        <v>2625</v>
      </c>
      <c r="J6695">
        <v>7.75</v>
      </c>
      <c r="K6695">
        <v>775</v>
      </c>
      <c r="L6695">
        <v>18.5</v>
      </c>
      <c r="M6695">
        <v>0.70476190476190481</v>
      </c>
      <c r="N6695">
        <v>1850</v>
      </c>
      <c r="O6695" t="s">
        <v>939</v>
      </c>
      <c r="P6695" t="s">
        <v>940</v>
      </c>
      <c r="Q6695" t="s">
        <v>383</v>
      </c>
      <c r="R6695" t="s">
        <v>72</v>
      </c>
      <c r="S6695" t="s">
        <v>459</v>
      </c>
      <c r="T6695" t="s">
        <v>460</v>
      </c>
      <c r="U6695" t="s">
        <v>1188</v>
      </c>
      <c r="V6695">
        <f>YEAR(sales_order1[[#This Row],[date]])</f>
        <v>2022</v>
      </c>
      <c r="W6695" t="str">
        <f>TEXT(sales_order1[[#This Row],[date]], "Mmm")</f>
        <v>Nov</v>
      </c>
      <c r="X6695">
        <f>VALUE(TEXT(sales_order1[[#This Row],[date]], "D"))</f>
        <v>7</v>
      </c>
      <c r="Y6695">
        <v>45</v>
      </c>
    </row>
    <row r="6696" spans="1:25" x14ac:dyDescent="0.25">
      <c r="A6696" s="1">
        <v>44872</v>
      </c>
      <c r="B6696">
        <v>72293</v>
      </c>
      <c r="C6696" t="s">
        <v>19</v>
      </c>
      <c r="D6696" t="str">
        <f>VLOOKUP(sales_order1[[#This Row],[itemCode]],product_details3!B:C,2,0)</f>
        <v>MSTH100</v>
      </c>
      <c r="E6696" t="s">
        <v>20</v>
      </c>
      <c r="F6696" t="s">
        <v>21</v>
      </c>
      <c r="G6696">
        <v>250</v>
      </c>
      <c r="H6696">
        <v>26.25</v>
      </c>
      <c r="I6696">
        <v>6562.5</v>
      </c>
      <c r="J6696">
        <v>7.75</v>
      </c>
      <c r="K6696">
        <v>1937.5</v>
      </c>
      <c r="L6696">
        <v>18.5</v>
      </c>
      <c r="M6696">
        <v>0.70476190476190481</v>
      </c>
      <c r="N6696">
        <v>4625</v>
      </c>
      <c r="O6696" t="s">
        <v>447</v>
      </c>
      <c r="P6696" t="s">
        <v>448</v>
      </c>
      <c r="Q6696" t="s">
        <v>378</v>
      </c>
      <c r="R6696" t="s">
        <v>72</v>
      </c>
      <c r="S6696" t="s">
        <v>449</v>
      </c>
      <c r="T6696" t="s">
        <v>450</v>
      </c>
      <c r="U6696" t="s">
        <v>1188</v>
      </c>
      <c r="V6696">
        <f>YEAR(sales_order1[[#This Row],[date]])</f>
        <v>2022</v>
      </c>
      <c r="W6696" t="str">
        <f>TEXT(sales_order1[[#This Row],[date]], "Mmm")</f>
        <v>Nov</v>
      </c>
      <c r="X6696">
        <f>VALUE(TEXT(sales_order1[[#This Row],[date]], "D"))</f>
        <v>7</v>
      </c>
      <c r="Y6696">
        <v>45</v>
      </c>
    </row>
    <row r="6697" spans="1:25" x14ac:dyDescent="0.25">
      <c r="A6697" s="1">
        <v>44872</v>
      </c>
      <c r="B6697">
        <v>72294</v>
      </c>
      <c r="C6697" t="s">
        <v>128</v>
      </c>
      <c r="D6697" t="str">
        <f>VLOOKUP(sales_order1[[#This Row],[itemCode]],product_details3!B:C,2,0)</f>
        <v>SCRT100</v>
      </c>
      <c r="E6697" t="s">
        <v>129</v>
      </c>
      <c r="F6697" t="s">
        <v>61</v>
      </c>
      <c r="G6697">
        <v>500</v>
      </c>
      <c r="H6697">
        <v>28.25</v>
      </c>
      <c r="I6697">
        <v>14125</v>
      </c>
      <c r="J6697">
        <v>9</v>
      </c>
      <c r="K6697">
        <v>4500</v>
      </c>
      <c r="L6697">
        <v>19.25</v>
      </c>
      <c r="M6697">
        <v>0.68141592920353977</v>
      </c>
      <c r="N6697">
        <v>9625</v>
      </c>
      <c r="O6697" t="s">
        <v>817</v>
      </c>
      <c r="P6697" t="s">
        <v>818</v>
      </c>
      <c r="Q6697" t="s">
        <v>213</v>
      </c>
      <c r="R6697" t="s">
        <v>25</v>
      </c>
      <c r="S6697" t="s">
        <v>402</v>
      </c>
      <c r="T6697" t="s">
        <v>819</v>
      </c>
      <c r="U6697" t="s">
        <v>1191</v>
      </c>
      <c r="V6697">
        <f>YEAR(sales_order1[[#This Row],[date]])</f>
        <v>2022</v>
      </c>
      <c r="W6697" t="str">
        <f>TEXT(sales_order1[[#This Row],[date]], "Mmm")</f>
        <v>Nov</v>
      </c>
      <c r="X6697">
        <f>VALUE(TEXT(sales_order1[[#This Row],[date]], "D"))</f>
        <v>7</v>
      </c>
      <c r="Y6697">
        <v>45</v>
      </c>
    </row>
    <row r="6698" spans="1:25" x14ac:dyDescent="0.25">
      <c r="A6698" s="1">
        <v>44872</v>
      </c>
      <c r="B6698">
        <v>72295</v>
      </c>
      <c r="C6698" t="s">
        <v>86</v>
      </c>
      <c r="D6698" t="str">
        <f>VLOOKUP(sales_order1[[#This Row],[itemCode]],product_details3!B:C,2,0)</f>
        <v>SRMH30</v>
      </c>
      <c r="E6698" t="s">
        <v>87</v>
      </c>
      <c r="F6698" t="s">
        <v>30</v>
      </c>
      <c r="G6698">
        <v>100</v>
      </c>
      <c r="H6698">
        <v>21</v>
      </c>
      <c r="I6698">
        <v>2100</v>
      </c>
      <c r="J6698">
        <v>6.6</v>
      </c>
      <c r="K6698">
        <v>660</v>
      </c>
      <c r="L6698">
        <v>14.4</v>
      </c>
      <c r="M6698">
        <v>0.68571428571428572</v>
      </c>
      <c r="N6698">
        <v>1440</v>
      </c>
      <c r="O6698" t="s">
        <v>317</v>
      </c>
      <c r="P6698" t="s">
        <v>318</v>
      </c>
      <c r="Q6698" t="s">
        <v>48</v>
      </c>
      <c r="R6698" t="s">
        <v>25</v>
      </c>
      <c r="S6698" t="s">
        <v>49</v>
      </c>
      <c r="T6698" t="s">
        <v>319</v>
      </c>
      <c r="U6698" t="s">
        <v>1191</v>
      </c>
      <c r="V6698">
        <f>YEAR(sales_order1[[#This Row],[date]])</f>
        <v>2022</v>
      </c>
      <c r="W6698" t="str">
        <f>TEXT(sales_order1[[#This Row],[date]], "Mmm")</f>
        <v>Nov</v>
      </c>
      <c r="X6698">
        <f>VALUE(TEXT(sales_order1[[#This Row],[date]], "D"))</f>
        <v>7</v>
      </c>
      <c r="Y6698">
        <v>45</v>
      </c>
    </row>
    <row r="6699" spans="1:25" x14ac:dyDescent="0.25">
      <c r="A6699" s="1">
        <v>44872</v>
      </c>
      <c r="B6699">
        <v>72296</v>
      </c>
      <c r="C6699" t="s">
        <v>436</v>
      </c>
      <c r="D6699" t="str">
        <f>VLOOKUP(sales_order1[[#This Row],[itemCode]],product_details3!B:C,2,0)</f>
        <v>TNRH100</v>
      </c>
      <c r="E6699" t="s">
        <v>437</v>
      </c>
      <c r="F6699" t="s">
        <v>124</v>
      </c>
      <c r="G6699">
        <v>150</v>
      </c>
      <c r="H6699">
        <v>10.5</v>
      </c>
      <c r="I6699">
        <v>1575</v>
      </c>
      <c r="J6699">
        <v>3.3</v>
      </c>
      <c r="K6699">
        <v>495</v>
      </c>
      <c r="L6699">
        <v>7.2</v>
      </c>
      <c r="M6699">
        <v>0.68571428571428572</v>
      </c>
      <c r="N6699">
        <v>1080</v>
      </c>
      <c r="O6699" t="s">
        <v>528</v>
      </c>
      <c r="P6699" t="s">
        <v>529</v>
      </c>
      <c r="Q6699" t="s">
        <v>132</v>
      </c>
      <c r="R6699" t="s">
        <v>56</v>
      </c>
      <c r="S6699" t="s">
        <v>133</v>
      </c>
      <c r="T6699" t="s">
        <v>530</v>
      </c>
      <c r="U6699" t="s">
        <v>1191</v>
      </c>
      <c r="V6699">
        <f>YEAR(sales_order1[[#This Row],[date]])</f>
        <v>2022</v>
      </c>
      <c r="W6699" t="str">
        <f>TEXT(sales_order1[[#This Row],[date]], "Mmm")</f>
        <v>Nov</v>
      </c>
      <c r="X6699">
        <f>VALUE(TEXT(sales_order1[[#This Row],[date]], "D"))</f>
        <v>7</v>
      </c>
      <c r="Y6699">
        <v>45</v>
      </c>
    </row>
    <row r="6700" spans="1:25" x14ac:dyDescent="0.25">
      <c r="A6700" s="1">
        <v>44872</v>
      </c>
      <c r="B6700">
        <v>72297</v>
      </c>
      <c r="C6700" t="s">
        <v>181</v>
      </c>
      <c r="D6700" t="str">
        <f>VLOOKUP(sales_order1[[#This Row],[itemCode]],product_details3!B:C,2,0)</f>
        <v>EXFP100</v>
      </c>
      <c r="E6700" t="s">
        <v>182</v>
      </c>
      <c r="F6700" t="s">
        <v>183</v>
      </c>
      <c r="G6700">
        <v>150</v>
      </c>
      <c r="H6700">
        <v>21.95</v>
      </c>
      <c r="I6700">
        <v>3292.5</v>
      </c>
      <c r="J6700">
        <v>8.1999999999999993</v>
      </c>
      <c r="K6700">
        <v>1230</v>
      </c>
      <c r="L6700">
        <v>13.75</v>
      </c>
      <c r="M6700">
        <v>0.62642369020501143</v>
      </c>
      <c r="N6700">
        <v>2062.5</v>
      </c>
      <c r="O6700" t="s">
        <v>366</v>
      </c>
      <c r="P6700" t="s">
        <v>367</v>
      </c>
      <c r="Q6700" t="s">
        <v>239</v>
      </c>
      <c r="R6700" t="s">
        <v>112</v>
      </c>
      <c r="S6700" t="s">
        <v>368</v>
      </c>
      <c r="T6700" t="s">
        <v>369</v>
      </c>
      <c r="U6700" t="s">
        <v>1189</v>
      </c>
      <c r="V6700">
        <f>YEAR(sales_order1[[#This Row],[date]])</f>
        <v>2022</v>
      </c>
      <c r="W6700" t="str">
        <f>TEXT(sales_order1[[#This Row],[date]], "Mmm")</f>
        <v>Nov</v>
      </c>
      <c r="X6700">
        <f>VALUE(TEXT(sales_order1[[#This Row],[date]], "D"))</f>
        <v>7</v>
      </c>
      <c r="Y6700">
        <v>45</v>
      </c>
    </row>
    <row r="6701" spans="1:25" x14ac:dyDescent="0.25">
      <c r="A6701" s="1">
        <v>44872</v>
      </c>
      <c r="B6701">
        <v>72298</v>
      </c>
      <c r="C6701" t="s">
        <v>59</v>
      </c>
      <c r="D6701" t="str">
        <f>VLOOKUP(sales_order1[[#This Row],[itemCode]],product_details3!B:C,2,0)</f>
        <v>SCRS3050</v>
      </c>
      <c r="E6701" t="s">
        <v>60</v>
      </c>
      <c r="F6701" t="s">
        <v>61</v>
      </c>
      <c r="G6701">
        <v>200</v>
      </c>
      <c r="H6701">
        <v>19.649999999999999</v>
      </c>
      <c r="I6701">
        <v>3930</v>
      </c>
      <c r="J6701">
        <v>6.55</v>
      </c>
      <c r="K6701">
        <v>1310</v>
      </c>
      <c r="L6701">
        <v>13.1</v>
      </c>
      <c r="M6701">
        <v>0.66666666666666663</v>
      </c>
      <c r="N6701">
        <v>2620</v>
      </c>
      <c r="O6701" t="s">
        <v>765</v>
      </c>
      <c r="P6701" t="s">
        <v>766</v>
      </c>
      <c r="Q6701" t="s">
        <v>39</v>
      </c>
      <c r="R6701" t="s">
        <v>40</v>
      </c>
      <c r="S6701" t="s">
        <v>41</v>
      </c>
      <c r="T6701" t="s">
        <v>745</v>
      </c>
      <c r="U6701" t="s">
        <v>1188</v>
      </c>
      <c r="V6701">
        <f>YEAR(sales_order1[[#This Row],[date]])</f>
        <v>2022</v>
      </c>
      <c r="W6701" t="str">
        <f>TEXT(sales_order1[[#This Row],[date]], "Mmm")</f>
        <v>Nov</v>
      </c>
      <c r="X6701">
        <f>VALUE(TEXT(sales_order1[[#This Row],[date]], "D"))</f>
        <v>7</v>
      </c>
      <c r="Y6701">
        <v>45</v>
      </c>
    </row>
    <row r="6702" spans="1:25" x14ac:dyDescent="0.25">
      <c r="A6702" s="1">
        <v>44872</v>
      </c>
      <c r="B6702">
        <v>72299</v>
      </c>
      <c r="C6702" t="s">
        <v>128</v>
      </c>
      <c r="D6702" t="str">
        <f>VLOOKUP(sales_order1[[#This Row],[itemCode]],product_details3!B:C,2,0)</f>
        <v>SCRT100</v>
      </c>
      <c r="E6702" t="s">
        <v>129</v>
      </c>
      <c r="F6702" t="s">
        <v>61</v>
      </c>
      <c r="G6702">
        <v>100</v>
      </c>
      <c r="H6702">
        <v>28.25</v>
      </c>
      <c r="I6702">
        <v>2825</v>
      </c>
      <c r="J6702">
        <v>9</v>
      </c>
      <c r="K6702">
        <v>900</v>
      </c>
      <c r="L6702">
        <v>19.25</v>
      </c>
      <c r="M6702">
        <v>0.68141592920353977</v>
      </c>
      <c r="N6702">
        <v>1925</v>
      </c>
      <c r="O6702" t="s">
        <v>679</v>
      </c>
      <c r="P6702" t="s">
        <v>680</v>
      </c>
      <c r="Q6702" t="s">
        <v>71</v>
      </c>
      <c r="R6702" t="s">
        <v>72</v>
      </c>
      <c r="S6702" t="s">
        <v>73</v>
      </c>
      <c r="T6702" t="s">
        <v>681</v>
      </c>
      <c r="U6702" t="s">
        <v>1190</v>
      </c>
      <c r="V6702">
        <f>YEAR(sales_order1[[#This Row],[date]])</f>
        <v>2022</v>
      </c>
      <c r="W6702" t="str">
        <f>TEXT(sales_order1[[#This Row],[date]], "Mmm")</f>
        <v>Nov</v>
      </c>
      <c r="X6702">
        <f>VALUE(TEXT(sales_order1[[#This Row],[date]], "D"))</f>
        <v>7</v>
      </c>
      <c r="Y6702">
        <v>45</v>
      </c>
    </row>
    <row r="6703" spans="1:25" x14ac:dyDescent="0.25">
      <c r="A6703" s="1">
        <v>44872</v>
      </c>
      <c r="B6703">
        <v>72300</v>
      </c>
      <c r="C6703" t="s">
        <v>19</v>
      </c>
      <c r="D6703" t="str">
        <f>VLOOKUP(sales_order1[[#This Row],[itemCode]],product_details3!B:C,2,0)</f>
        <v>MSTH100</v>
      </c>
      <c r="E6703" t="s">
        <v>20</v>
      </c>
      <c r="F6703" t="s">
        <v>21</v>
      </c>
      <c r="G6703">
        <v>250</v>
      </c>
      <c r="H6703">
        <v>26.25</v>
      </c>
      <c r="I6703">
        <v>6562.5</v>
      </c>
      <c r="J6703">
        <v>7.75</v>
      </c>
      <c r="K6703">
        <v>1937.5</v>
      </c>
      <c r="L6703">
        <v>18.5</v>
      </c>
      <c r="M6703">
        <v>0.70476190476190481</v>
      </c>
      <c r="N6703">
        <v>4625</v>
      </c>
      <c r="O6703" t="s">
        <v>798</v>
      </c>
      <c r="P6703" t="s">
        <v>799</v>
      </c>
      <c r="Q6703" t="s">
        <v>71</v>
      </c>
      <c r="R6703" t="s">
        <v>72</v>
      </c>
      <c r="S6703" t="s">
        <v>73</v>
      </c>
      <c r="T6703" t="s">
        <v>681</v>
      </c>
      <c r="U6703" t="s">
        <v>1190</v>
      </c>
      <c r="V6703">
        <f>YEAR(sales_order1[[#This Row],[date]])</f>
        <v>2022</v>
      </c>
      <c r="W6703" t="str">
        <f>TEXT(sales_order1[[#This Row],[date]], "Mmm")</f>
        <v>Nov</v>
      </c>
      <c r="X6703">
        <f>VALUE(TEXT(sales_order1[[#This Row],[date]], "D"))</f>
        <v>7</v>
      </c>
      <c r="Y6703">
        <v>45</v>
      </c>
    </row>
    <row r="6704" spans="1:25" x14ac:dyDescent="0.25">
      <c r="A6704" s="1">
        <v>44872</v>
      </c>
      <c r="B6704">
        <v>72301</v>
      </c>
      <c r="C6704" t="s">
        <v>67</v>
      </c>
      <c r="D6704" t="str">
        <f>VLOOKUP(sales_order1[[#This Row],[itemCode]],product_details3!B:C,2,0)</f>
        <v>SRMH15</v>
      </c>
      <c r="E6704" t="s">
        <v>68</v>
      </c>
      <c r="F6704" t="s">
        <v>30</v>
      </c>
      <c r="G6704">
        <v>50</v>
      </c>
      <c r="H6704">
        <v>15.75</v>
      </c>
      <c r="I6704">
        <v>787.5</v>
      </c>
      <c r="J6704">
        <v>5.45</v>
      </c>
      <c r="K6704">
        <v>272.5</v>
      </c>
      <c r="L6704">
        <v>10.3</v>
      </c>
      <c r="M6704">
        <v>0.65396825396825398</v>
      </c>
      <c r="N6704">
        <v>515</v>
      </c>
      <c r="O6704" t="s">
        <v>909</v>
      </c>
      <c r="P6704" t="s">
        <v>910</v>
      </c>
      <c r="Q6704" t="s">
        <v>71</v>
      </c>
      <c r="R6704" t="s">
        <v>72</v>
      </c>
      <c r="S6704" t="s">
        <v>73</v>
      </c>
      <c r="T6704" t="s">
        <v>74</v>
      </c>
      <c r="U6704" t="s">
        <v>1190</v>
      </c>
      <c r="V6704">
        <f>YEAR(sales_order1[[#This Row],[date]])</f>
        <v>2022</v>
      </c>
      <c r="W6704" t="str">
        <f>TEXT(sales_order1[[#This Row],[date]], "Mmm")</f>
        <v>Nov</v>
      </c>
      <c r="X6704">
        <f>VALUE(TEXT(sales_order1[[#This Row],[date]], "D"))</f>
        <v>7</v>
      </c>
      <c r="Y6704">
        <v>45</v>
      </c>
    </row>
    <row r="6705" spans="1:25" x14ac:dyDescent="0.25">
      <c r="A6705" s="1">
        <v>44872</v>
      </c>
      <c r="B6705">
        <v>72302</v>
      </c>
      <c r="C6705" t="s">
        <v>28</v>
      </c>
      <c r="D6705" t="str">
        <f>VLOOKUP(sales_order1[[#This Row],[itemCode]],product_details3!B:C,2,0)</f>
        <v>SRMC30</v>
      </c>
      <c r="E6705" t="s">
        <v>29</v>
      </c>
      <c r="F6705" t="s">
        <v>30</v>
      </c>
      <c r="G6705">
        <v>50</v>
      </c>
      <c r="H6705">
        <v>22.6</v>
      </c>
      <c r="I6705">
        <v>1130</v>
      </c>
      <c r="J6705">
        <v>7.6</v>
      </c>
      <c r="K6705">
        <v>380</v>
      </c>
      <c r="L6705">
        <v>15</v>
      </c>
      <c r="M6705">
        <v>0.66371681415929207</v>
      </c>
      <c r="N6705">
        <v>750</v>
      </c>
      <c r="O6705" t="s">
        <v>109</v>
      </c>
      <c r="P6705" t="s">
        <v>110</v>
      </c>
      <c r="Q6705" t="s">
        <v>111</v>
      </c>
      <c r="R6705" t="s">
        <v>112</v>
      </c>
      <c r="S6705" t="s">
        <v>113</v>
      </c>
      <c r="T6705" t="s">
        <v>114</v>
      </c>
      <c r="U6705" t="s">
        <v>1189</v>
      </c>
      <c r="V6705">
        <f>YEAR(sales_order1[[#This Row],[date]])</f>
        <v>2022</v>
      </c>
      <c r="W6705" t="str">
        <f>TEXT(sales_order1[[#This Row],[date]], "Mmm")</f>
        <v>Nov</v>
      </c>
      <c r="X6705">
        <f>VALUE(TEXT(sales_order1[[#This Row],[date]], "D"))</f>
        <v>7</v>
      </c>
      <c r="Y6705">
        <v>45</v>
      </c>
    </row>
    <row r="6706" spans="1:25" x14ac:dyDescent="0.25">
      <c r="A6706" s="1">
        <v>44872</v>
      </c>
      <c r="B6706">
        <v>72303</v>
      </c>
      <c r="C6706" t="s">
        <v>28</v>
      </c>
      <c r="D6706" t="str">
        <f>VLOOKUP(sales_order1[[#This Row],[itemCode]],product_details3!B:C,2,0)</f>
        <v>SRMC30</v>
      </c>
      <c r="E6706" t="s">
        <v>29</v>
      </c>
      <c r="F6706" t="s">
        <v>30</v>
      </c>
      <c r="G6706">
        <v>100</v>
      </c>
      <c r="H6706">
        <v>22.6</v>
      </c>
      <c r="I6706">
        <v>2260</v>
      </c>
      <c r="J6706">
        <v>7.6</v>
      </c>
      <c r="K6706">
        <v>760</v>
      </c>
      <c r="L6706">
        <v>15</v>
      </c>
      <c r="M6706">
        <v>0.66371681415929207</v>
      </c>
      <c r="N6706">
        <v>1500</v>
      </c>
      <c r="O6706" t="s">
        <v>805</v>
      </c>
      <c r="P6706" t="s">
        <v>806</v>
      </c>
      <c r="Q6706" t="s">
        <v>100</v>
      </c>
      <c r="R6706" t="s">
        <v>40</v>
      </c>
      <c r="S6706" t="s">
        <v>101</v>
      </c>
      <c r="T6706" t="s">
        <v>169</v>
      </c>
      <c r="U6706" t="s">
        <v>1190</v>
      </c>
      <c r="V6706">
        <f>YEAR(sales_order1[[#This Row],[date]])</f>
        <v>2022</v>
      </c>
      <c r="W6706" t="str">
        <f>TEXT(sales_order1[[#This Row],[date]], "Mmm")</f>
        <v>Nov</v>
      </c>
      <c r="X6706">
        <f>VALUE(TEXT(sales_order1[[#This Row],[date]], "D"))</f>
        <v>7</v>
      </c>
      <c r="Y6706">
        <v>45</v>
      </c>
    </row>
    <row r="6707" spans="1:25" x14ac:dyDescent="0.25">
      <c r="A6707" s="1">
        <v>44873</v>
      </c>
      <c r="B6707">
        <v>72304</v>
      </c>
      <c r="C6707" t="s">
        <v>35</v>
      </c>
      <c r="D6707" t="str">
        <f>VLOOKUP(sales_order1[[#This Row],[itemCode]],product_details3!B:C,2,0)</f>
        <v>SRMA30</v>
      </c>
      <c r="E6707" t="s">
        <v>36</v>
      </c>
      <c r="F6707" t="s">
        <v>30</v>
      </c>
      <c r="G6707">
        <v>100</v>
      </c>
      <c r="H6707">
        <v>26.2</v>
      </c>
      <c r="I6707">
        <v>2620</v>
      </c>
      <c r="J6707">
        <v>9.4</v>
      </c>
      <c r="K6707">
        <v>940</v>
      </c>
      <c r="L6707">
        <v>16.8</v>
      </c>
      <c r="M6707">
        <v>0.6412213740458016</v>
      </c>
      <c r="N6707">
        <v>1680</v>
      </c>
      <c r="O6707" t="s">
        <v>417</v>
      </c>
      <c r="P6707" t="s">
        <v>418</v>
      </c>
      <c r="Q6707" t="s">
        <v>160</v>
      </c>
      <c r="R6707" t="s">
        <v>112</v>
      </c>
      <c r="S6707" t="s">
        <v>161</v>
      </c>
      <c r="T6707" t="s">
        <v>419</v>
      </c>
      <c r="U6707" t="s">
        <v>1189</v>
      </c>
      <c r="V6707">
        <f>YEAR(sales_order1[[#This Row],[date]])</f>
        <v>2022</v>
      </c>
      <c r="W6707" t="str">
        <f>TEXT(sales_order1[[#This Row],[date]], "Mmm")</f>
        <v>Nov</v>
      </c>
      <c r="X6707">
        <f>VALUE(TEXT(sales_order1[[#This Row],[date]], "D"))</f>
        <v>8</v>
      </c>
      <c r="Y6707">
        <v>45</v>
      </c>
    </row>
    <row r="6708" spans="1:25" x14ac:dyDescent="0.25">
      <c r="A6708" s="1">
        <v>44873</v>
      </c>
      <c r="B6708">
        <v>72305</v>
      </c>
      <c r="C6708" t="s">
        <v>325</v>
      </c>
      <c r="D6708" t="str">
        <f>VLOOKUP(sales_order1[[#This Row],[itemCode]],product_details3!B:C,2,0)</f>
        <v>EXFG100</v>
      </c>
      <c r="E6708" t="s">
        <v>326</v>
      </c>
      <c r="F6708" t="s">
        <v>183</v>
      </c>
      <c r="G6708">
        <v>150</v>
      </c>
      <c r="H6708">
        <v>20.75</v>
      </c>
      <c r="I6708">
        <v>3112.5</v>
      </c>
      <c r="J6708">
        <v>7.45</v>
      </c>
      <c r="K6708">
        <v>1117.5</v>
      </c>
      <c r="L6708">
        <v>13.3</v>
      </c>
      <c r="M6708">
        <v>0.64096385542168677</v>
      </c>
      <c r="N6708">
        <v>1995</v>
      </c>
      <c r="O6708" t="s">
        <v>508</v>
      </c>
      <c r="P6708" t="s">
        <v>509</v>
      </c>
      <c r="Q6708" t="s">
        <v>55</v>
      </c>
      <c r="R6708" t="s">
        <v>56</v>
      </c>
      <c r="S6708" t="s">
        <v>225</v>
      </c>
      <c r="T6708" t="s">
        <v>510</v>
      </c>
      <c r="U6708" t="s">
        <v>1191</v>
      </c>
      <c r="V6708">
        <f>YEAR(sales_order1[[#This Row],[date]])</f>
        <v>2022</v>
      </c>
      <c r="W6708" t="str">
        <f>TEXT(sales_order1[[#This Row],[date]], "Mmm")</f>
        <v>Nov</v>
      </c>
      <c r="X6708">
        <f>VALUE(TEXT(sales_order1[[#This Row],[date]], "D"))</f>
        <v>8</v>
      </c>
      <c r="Y6708">
        <v>45</v>
      </c>
    </row>
    <row r="6709" spans="1:25" x14ac:dyDescent="0.25">
      <c r="A6709" s="1">
        <v>44873</v>
      </c>
      <c r="B6709">
        <v>72306</v>
      </c>
      <c r="C6709" t="s">
        <v>67</v>
      </c>
      <c r="D6709" t="str">
        <f>VLOOKUP(sales_order1[[#This Row],[itemCode]],product_details3!B:C,2,0)</f>
        <v>SRMH15</v>
      </c>
      <c r="E6709" t="s">
        <v>68</v>
      </c>
      <c r="F6709" t="s">
        <v>30</v>
      </c>
      <c r="G6709">
        <v>150</v>
      </c>
      <c r="H6709">
        <v>15.75</v>
      </c>
      <c r="I6709">
        <v>2362.5</v>
      </c>
      <c r="J6709">
        <v>5.45</v>
      </c>
      <c r="K6709">
        <v>817.5</v>
      </c>
      <c r="L6709">
        <v>10.3</v>
      </c>
      <c r="M6709">
        <v>0.65396825396825398</v>
      </c>
      <c r="N6709">
        <v>1545</v>
      </c>
      <c r="O6709" t="s">
        <v>91</v>
      </c>
      <c r="P6709" t="s">
        <v>92</v>
      </c>
      <c r="Q6709" t="s">
        <v>93</v>
      </c>
      <c r="R6709" t="s">
        <v>72</v>
      </c>
      <c r="S6709" t="s">
        <v>94</v>
      </c>
      <c r="T6709" t="s">
        <v>95</v>
      </c>
      <c r="U6709" t="s">
        <v>1190</v>
      </c>
      <c r="V6709">
        <f>YEAR(sales_order1[[#This Row],[date]])</f>
        <v>2022</v>
      </c>
      <c r="W6709" t="str">
        <f>TEXT(sales_order1[[#This Row],[date]], "Mmm")</f>
        <v>Nov</v>
      </c>
      <c r="X6709">
        <f>VALUE(TEXT(sales_order1[[#This Row],[date]], "D"))</f>
        <v>8</v>
      </c>
      <c r="Y6709">
        <v>45</v>
      </c>
    </row>
    <row r="6710" spans="1:25" x14ac:dyDescent="0.25">
      <c r="A6710" s="1">
        <v>44873</v>
      </c>
      <c r="B6710">
        <v>72307</v>
      </c>
      <c r="C6710" t="s">
        <v>28</v>
      </c>
      <c r="D6710" t="str">
        <f>VLOOKUP(sales_order1[[#This Row],[itemCode]],product_details3!B:C,2,0)</f>
        <v>SRMC30</v>
      </c>
      <c r="E6710" t="s">
        <v>29</v>
      </c>
      <c r="F6710" t="s">
        <v>30</v>
      </c>
      <c r="G6710">
        <v>250</v>
      </c>
      <c r="H6710">
        <v>22.6</v>
      </c>
      <c r="I6710">
        <v>5650</v>
      </c>
      <c r="J6710">
        <v>7.6</v>
      </c>
      <c r="K6710">
        <v>1900</v>
      </c>
      <c r="L6710">
        <v>15</v>
      </c>
      <c r="M6710">
        <v>0.66371681415929207</v>
      </c>
      <c r="N6710">
        <v>3750</v>
      </c>
      <c r="O6710" t="s">
        <v>691</v>
      </c>
      <c r="P6710" t="s">
        <v>692</v>
      </c>
      <c r="Q6710" t="s">
        <v>160</v>
      </c>
      <c r="R6710" t="s">
        <v>112</v>
      </c>
      <c r="S6710" t="s">
        <v>297</v>
      </c>
      <c r="T6710" t="s">
        <v>693</v>
      </c>
      <c r="U6710" t="s">
        <v>1189</v>
      </c>
      <c r="V6710">
        <f>YEAR(sales_order1[[#This Row],[date]])</f>
        <v>2022</v>
      </c>
      <c r="W6710" t="str">
        <f>TEXT(sales_order1[[#This Row],[date]], "Mmm")</f>
        <v>Nov</v>
      </c>
      <c r="X6710">
        <f>VALUE(TEXT(sales_order1[[#This Row],[date]], "D"))</f>
        <v>8</v>
      </c>
      <c r="Y6710">
        <v>45</v>
      </c>
    </row>
    <row r="6711" spans="1:25" x14ac:dyDescent="0.25">
      <c r="A6711" s="1">
        <v>44873</v>
      </c>
      <c r="B6711">
        <v>72308</v>
      </c>
      <c r="C6711" t="s">
        <v>51</v>
      </c>
      <c r="D6711" t="str">
        <f>VLOOKUP(sales_order1[[#This Row],[itemCode]],product_details3!B:C,2,0)</f>
        <v>MSTH50</v>
      </c>
      <c r="E6711" t="s">
        <v>52</v>
      </c>
      <c r="F6711" t="s">
        <v>21</v>
      </c>
      <c r="G6711">
        <v>150</v>
      </c>
      <c r="H6711">
        <v>15.75</v>
      </c>
      <c r="I6711">
        <v>2362.5</v>
      </c>
      <c r="J6711">
        <v>4.45</v>
      </c>
      <c r="K6711">
        <v>667.5</v>
      </c>
      <c r="L6711">
        <v>11.3</v>
      </c>
      <c r="M6711">
        <v>0.71746031746031746</v>
      </c>
      <c r="N6711">
        <v>1695</v>
      </c>
      <c r="O6711" t="s">
        <v>567</v>
      </c>
      <c r="P6711" t="s">
        <v>568</v>
      </c>
      <c r="Q6711" t="s">
        <v>271</v>
      </c>
      <c r="R6711" t="s">
        <v>56</v>
      </c>
      <c r="S6711" t="s">
        <v>192</v>
      </c>
      <c r="T6711" t="s">
        <v>569</v>
      </c>
      <c r="U6711" t="s">
        <v>1191</v>
      </c>
      <c r="V6711">
        <f>YEAR(sales_order1[[#This Row],[date]])</f>
        <v>2022</v>
      </c>
      <c r="W6711" t="str">
        <f>TEXT(sales_order1[[#This Row],[date]], "Mmm")</f>
        <v>Nov</v>
      </c>
      <c r="X6711">
        <f>VALUE(TEXT(sales_order1[[#This Row],[date]], "D"))</f>
        <v>8</v>
      </c>
      <c r="Y6711">
        <v>45</v>
      </c>
    </row>
    <row r="6712" spans="1:25" x14ac:dyDescent="0.25">
      <c r="A6712" s="1">
        <v>44873</v>
      </c>
      <c r="B6712">
        <v>72309</v>
      </c>
      <c r="C6712" t="s">
        <v>19</v>
      </c>
      <c r="D6712" t="str">
        <f>VLOOKUP(sales_order1[[#This Row],[itemCode]],product_details3!B:C,2,0)</f>
        <v>MSTH100</v>
      </c>
      <c r="E6712" t="s">
        <v>20</v>
      </c>
      <c r="F6712" t="s">
        <v>21</v>
      </c>
      <c r="G6712">
        <v>200</v>
      </c>
      <c r="H6712">
        <v>26.25</v>
      </c>
      <c r="I6712">
        <v>5250</v>
      </c>
      <c r="J6712">
        <v>7.75</v>
      </c>
      <c r="K6712">
        <v>1550</v>
      </c>
      <c r="L6712">
        <v>18.5</v>
      </c>
      <c r="M6712">
        <v>0.70476190476190481</v>
      </c>
      <c r="N6712">
        <v>3700</v>
      </c>
      <c r="O6712" t="s">
        <v>812</v>
      </c>
      <c r="P6712" t="s">
        <v>813</v>
      </c>
      <c r="Q6712" t="s">
        <v>107</v>
      </c>
      <c r="R6712" t="s">
        <v>40</v>
      </c>
      <c r="S6712" t="s">
        <v>101</v>
      </c>
      <c r="T6712" t="s">
        <v>814</v>
      </c>
      <c r="U6712" t="s">
        <v>1190</v>
      </c>
      <c r="V6712">
        <f>YEAR(sales_order1[[#This Row],[date]])</f>
        <v>2022</v>
      </c>
      <c r="W6712" t="str">
        <f>TEXT(sales_order1[[#This Row],[date]], "Mmm")</f>
        <v>Nov</v>
      </c>
      <c r="X6712">
        <f>VALUE(TEXT(sales_order1[[#This Row],[date]], "D"))</f>
        <v>8</v>
      </c>
      <c r="Y6712">
        <v>45</v>
      </c>
    </row>
    <row r="6713" spans="1:25" x14ac:dyDescent="0.25">
      <c r="A6713" s="1">
        <v>44873</v>
      </c>
      <c r="B6713">
        <v>72310</v>
      </c>
      <c r="C6713" t="s">
        <v>103</v>
      </c>
      <c r="D6713" t="str">
        <f>VLOOKUP(sales_order1[[#This Row],[itemCode]],product_details3!B:C,2,0)</f>
        <v>SCRT50</v>
      </c>
      <c r="E6713" t="s">
        <v>104</v>
      </c>
      <c r="F6713" t="s">
        <v>61</v>
      </c>
      <c r="G6713">
        <v>250</v>
      </c>
      <c r="H6713">
        <v>16.95</v>
      </c>
      <c r="I6713">
        <v>4237.5</v>
      </c>
      <c r="J6713">
        <v>5.2</v>
      </c>
      <c r="K6713">
        <v>1300</v>
      </c>
      <c r="L6713">
        <v>11.75</v>
      </c>
      <c r="M6713">
        <v>0.69321533923303835</v>
      </c>
      <c r="N6713">
        <v>2937.5</v>
      </c>
      <c r="O6713" t="s">
        <v>514</v>
      </c>
      <c r="P6713" t="s">
        <v>515</v>
      </c>
      <c r="Q6713" t="s">
        <v>64</v>
      </c>
      <c r="R6713" t="s">
        <v>40</v>
      </c>
      <c r="S6713" t="s">
        <v>84</v>
      </c>
      <c r="T6713" t="s">
        <v>419</v>
      </c>
      <c r="U6713" t="s">
        <v>1189</v>
      </c>
      <c r="V6713">
        <f>YEAR(sales_order1[[#This Row],[date]])</f>
        <v>2022</v>
      </c>
      <c r="W6713" t="str">
        <f>TEXT(sales_order1[[#This Row],[date]], "Mmm")</f>
        <v>Nov</v>
      </c>
      <c r="X6713">
        <f>VALUE(TEXT(sales_order1[[#This Row],[date]], "D"))</f>
        <v>8</v>
      </c>
      <c r="Y6713">
        <v>45</v>
      </c>
    </row>
    <row r="6714" spans="1:25" x14ac:dyDescent="0.25">
      <c r="A6714" s="1">
        <v>44873</v>
      </c>
      <c r="B6714">
        <v>72311</v>
      </c>
      <c r="C6714" t="s">
        <v>256</v>
      </c>
      <c r="D6714" t="str">
        <f>VLOOKUP(sales_order1[[#This Row],[itemCode]],product_details3!B:C,2,0)</f>
        <v>MSKC50</v>
      </c>
      <c r="E6714" t="s">
        <v>257</v>
      </c>
      <c r="F6714" t="s">
        <v>137</v>
      </c>
      <c r="G6714">
        <v>250</v>
      </c>
      <c r="H6714">
        <v>11.95</v>
      </c>
      <c r="I6714">
        <v>2987.5</v>
      </c>
      <c r="J6714">
        <v>5.2</v>
      </c>
      <c r="K6714">
        <v>1300</v>
      </c>
      <c r="L6714">
        <v>6.75</v>
      </c>
      <c r="M6714">
        <v>0.56485355648535562</v>
      </c>
      <c r="N6714">
        <v>1687.5</v>
      </c>
      <c r="O6714" t="s">
        <v>874</v>
      </c>
      <c r="P6714" t="s">
        <v>875</v>
      </c>
      <c r="Q6714" t="s">
        <v>146</v>
      </c>
      <c r="R6714" t="s">
        <v>112</v>
      </c>
      <c r="S6714" t="s">
        <v>165</v>
      </c>
      <c r="T6714" t="s">
        <v>876</v>
      </c>
      <c r="U6714" t="s">
        <v>1189</v>
      </c>
      <c r="V6714">
        <f>YEAR(sales_order1[[#This Row],[date]])</f>
        <v>2022</v>
      </c>
      <c r="W6714" t="str">
        <f>TEXT(sales_order1[[#This Row],[date]], "Mmm")</f>
        <v>Nov</v>
      </c>
      <c r="X6714">
        <f>VALUE(TEXT(sales_order1[[#This Row],[date]], "D"))</f>
        <v>8</v>
      </c>
      <c r="Y6714">
        <v>45</v>
      </c>
    </row>
    <row r="6715" spans="1:25" x14ac:dyDescent="0.25">
      <c r="A6715" s="1">
        <v>44873</v>
      </c>
      <c r="B6715">
        <v>72312</v>
      </c>
      <c r="C6715" t="s">
        <v>170</v>
      </c>
      <c r="D6715" t="str">
        <f>VLOOKUP(sales_order1[[#This Row],[itemCode]],product_details3!B:C,2,0)</f>
        <v>MKRM100</v>
      </c>
      <c r="E6715" t="s">
        <v>171</v>
      </c>
      <c r="F6715" t="s">
        <v>151</v>
      </c>
      <c r="G6715">
        <v>150</v>
      </c>
      <c r="H6715">
        <v>5.5</v>
      </c>
      <c r="I6715">
        <v>825</v>
      </c>
      <c r="J6715">
        <v>2.2999999999999998</v>
      </c>
      <c r="K6715">
        <v>345</v>
      </c>
      <c r="L6715">
        <v>3.2</v>
      </c>
      <c r="M6715">
        <v>0.5818181818181819</v>
      </c>
      <c r="N6715">
        <v>480</v>
      </c>
      <c r="O6715" t="s">
        <v>712</v>
      </c>
      <c r="P6715" t="s">
        <v>713</v>
      </c>
      <c r="Q6715" t="s">
        <v>218</v>
      </c>
      <c r="R6715" t="s">
        <v>40</v>
      </c>
      <c r="S6715" t="s">
        <v>219</v>
      </c>
      <c r="T6715" t="s">
        <v>575</v>
      </c>
      <c r="U6715" t="s">
        <v>1190</v>
      </c>
      <c r="V6715">
        <f>YEAR(sales_order1[[#This Row],[date]])</f>
        <v>2022</v>
      </c>
      <c r="W6715" t="str">
        <f>TEXT(sales_order1[[#This Row],[date]], "Mmm")</f>
        <v>Nov</v>
      </c>
      <c r="X6715">
        <f>VALUE(TEXT(sales_order1[[#This Row],[date]], "D"))</f>
        <v>8</v>
      </c>
      <c r="Y6715">
        <v>45</v>
      </c>
    </row>
    <row r="6716" spans="1:25" x14ac:dyDescent="0.25">
      <c r="A6716" s="1">
        <v>44873</v>
      </c>
      <c r="B6716">
        <v>72313</v>
      </c>
      <c r="C6716" t="s">
        <v>122</v>
      </c>
      <c r="D6716" t="str">
        <f>VLOOKUP(sales_order1[[#This Row],[itemCode]],product_details3!B:C,2,0)</f>
        <v>TNRE150</v>
      </c>
      <c r="E6716" t="s">
        <v>123</v>
      </c>
      <c r="F6716" t="s">
        <v>124</v>
      </c>
      <c r="G6716">
        <v>50</v>
      </c>
      <c r="H6716">
        <v>16.95</v>
      </c>
      <c r="I6716">
        <v>847.5</v>
      </c>
      <c r="J6716">
        <v>5.2</v>
      </c>
      <c r="K6716">
        <v>260</v>
      </c>
      <c r="L6716">
        <v>11.75</v>
      </c>
      <c r="M6716">
        <v>0.69321533923303835</v>
      </c>
      <c r="N6716">
        <v>587.5</v>
      </c>
      <c r="O6716" t="s">
        <v>46</v>
      </c>
      <c r="P6716" t="s">
        <v>47</v>
      </c>
      <c r="Q6716" t="s">
        <v>48</v>
      </c>
      <c r="R6716" t="s">
        <v>25</v>
      </c>
      <c r="S6716" t="s">
        <v>49</v>
      </c>
      <c r="T6716" t="s">
        <v>50</v>
      </c>
      <c r="U6716" t="s">
        <v>1191</v>
      </c>
      <c r="V6716">
        <f>YEAR(sales_order1[[#This Row],[date]])</f>
        <v>2022</v>
      </c>
      <c r="W6716" t="str">
        <f>TEXT(sales_order1[[#This Row],[date]], "Mmm")</f>
        <v>Nov</v>
      </c>
      <c r="X6716">
        <f>VALUE(TEXT(sales_order1[[#This Row],[date]], "D"))</f>
        <v>8</v>
      </c>
      <c r="Y6716">
        <v>45</v>
      </c>
    </row>
    <row r="6717" spans="1:25" x14ac:dyDescent="0.25">
      <c r="A6717" s="1">
        <v>44873</v>
      </c>
      <c r="B6717">
        <v>72314</v>
      </c>
      <c r="C6717" t="s">
        <v>128</v>
      </c>
      <c r="D6717" t="str">
        <f>VLOOKUP(sales_order1[[#This Row],[itemCode]],product_details3!B:C,2,0)</f>
        <v>SCRT100</v>
      </c>
      <c r="E6717" t="s">
        <v>129</v>
      </c>
      <c r="F6717" t="s">
        <v>61</v>
      </c>
      <c r="G6717">
        <v>100</v>
      </c>
      <c r="H6717">
        <v>28.25</v>
      </c>
      <c r="I6717">
        <v>2825</v>
      </c>
      <c r="J6717">
        <v>9</v>
      </c>
      <c r="K6717">
        <v>900</v>
      </c>
      <c r="L6717">
        <v>19.25</v>
      </c>
      <c r="M6717">
        <v>0.68141592920353977</v>
      </c>
      <c r="N6717">
        <v>1925</v>
      </c>
      <c r="O6717" t="s">
        <v>773</v>
      </c>
      <c r="P6717" t="s">
        <v>774</v>
      </c>
      <c r="Q6717" t="s">
        <v>239</v>
      </c>
      <c r="R6717" t="s">
        <v>112</v>
      </c>
      <c r="S6717" t="s">
        <v>368</v>
      </c>
      <c r="T6717" t="s">
        <v>599</v>
      </c>
      <c r="U6717" t="s">
        <v>1189</v>
      </c>
      <c r="V6717">
        <f>YEAR(sales_order1[[#This Row],[date]])</f>
        <v>2022</v>
      </c>
      <c r="W6717" t="str">
        <f>TEXT(sales_order1[[#This Row],[date]], "Mmm")</f>
        <v>Nov</v>
      </c>
      <c r="X6717">
        <f>VALUE(TEXT(sales_order1[[#This Row],[date]], "D"))</f>
        <v>8</v>
      </c>
      <c r="Y6717">
        <v>45</v>
      </c>
    </row>
    <row r="6718" spans="1:25" x14ac:dyDescent="0.25">
      <c r="A6718" s="1">
        <v>44873</v>
      </c>
      <c r="B6718">
        <v>72315</v>
      </c>
      <c r="C6718" t="s">
        <v>51</v>
      </c>
      <c r="D6718" t="str">
        <f>VLOOKUP(sales_order1[[#This Row],[itemCode]],product_details3!B:C,2,0)</f>
        <v>MSTH50</v>
      </c>
      <c r="E6718" t="s">
        <v>52</v>
      </c>
      <c r="F6718" t="s">
        <v>21</v>
      </c>
      <c r="G6718">
        <v>100</v>
      </c>
      <c r="H6718">
        <v>15.75</v>
      </c>
      <c r="I6718">
        <v>1575</v>
      </c>
      <c r="J6718">
        <v>4.45</v>
      </c>
      <c r="K6718">
        <v>445</v>
      </c>
      <c r="L6718">
        <v>11.3</v>
      </c>
      <c r="M6718">
        <v>0.71746031746031746</v>
      </c>
      <c r="N6718">
        <v>1130</v>
      </c>
      <c r="O6718" t="s">
        <v>276</v>
      </c>
      <c r="P6718" t="s">
        <v>277</v>
      </c>
      <c r="Q6718" t="s">
        <v>39</v>
      </c>
      <c r="R6718" t="s">
        <v>40</v>
      </c>
      <c r="S6718" t="s">
        <v>41</v>
      </c>
      <c r="T6718" t="s">
        <v>278</v>
      </c>
      <c r="U6718" t="s">
        <v>1188</v>
      </c>
      <c r="V6718">
        <f>YEAR(sales_order1[[#This Row],[date]])</f>
        <v>2022</v>
      </c>
      <c r="W6718" t="str">
        <f>TEXT(sales_order1[[#This Row],[date]], "Mmm")</f>
        <v>Nov</v>
      </c>
      <c r="X6718">
        <f>VALUE(TEXT(sales_order1[[#This Row],[date]], "D"))</f>
        <v>8</v>
      </c>
      <c r="Y6718">
        <v>45</v>
      </c>
    </row>
    <row r="6719" spans="1:25" x14ac:dyDescent="0.25">
      <c r="A6719" s="1">
        <v>44873</v>
      </c>
      <c r="B6719">
        <v>72316</v>
      </c>
      <c r="C6719" t="s">
        <v>320</v>
      </c>
      <c r="D6719" t="str">
        <f>VLOOKUP(sales_order1[[#This Row],[itemCode]],product_details3!B:C,2,0)</f>
        <v>SCR50+100</v>
      </c>
      <c r="E6719" t="s">
        <v>321</v>
      </c>
      <c r="F6719" t="s">
        <v>61</v>
      </c>
      <c r="G6719">
        <v>500</v>
      </c>
      <c r="H6719">
        <v>26.25</v>
      </c>
      <c r="I6719">
        <v>13125</v>
      </c>
      <c r="J6719">
        <v>7.75</v>
      </c>
      <c r="K6719">
        <v>3875</v>
      </c>
      <c r="L6719">
        <v>18.5</v>
      </c>
      <c r="M6719">
        <v>0.70476190476190481</v>
      </c>
      <c r="N6719">
        <v>9250</v>
      </c>
      <c r="O6719" t="s">
        <v>519</v>
      </c>
      <c r="P6719" t="s">
        <v>520</v>
      </c>
      <c r="Q6719" t="s">
        <v>383</v>
      </c>
      <c r="R6719" t="s">
        <v>72</v>
      </c>
      <c r="S6719" t="s">
        <v>459</v>
      </c>
      <c r="T6719" t="s">
        <v>521</v>
      </c>
      <c r="U6719" t="s">
        <v>1188</v>
      </c>
      <c r="V6719">
        <f>YEAR(sales_order1[[#This Row],[date]])</f>
        <v>2022</v>
      </c>
      <c r="W6719" t="str">
        <f>TEXT(sales_order1[[#This Row],[date]], "Mmm")</f>
        <v>Nov</v>
      </c>
      <c r="X6719">
        <f>VALUE(TEXT(sales_order1[[#This Row],[date]], "D"))</f>
        <v>8</v>
      </c>
      <c r="Y6719">
        <v>45</v>
      </c>
    </row>
    <row r="6720" spans="1:25" x14ac:dyDescent="0.25">
      <c r="A6720" s="1">
        <v>44873</v>
      </c>
      <c r="B6720">
        <v>72317</v>
      </c>
      <c r="C6720" t="s">
        <v>135</v>
      </c>
      <c r="D6720" t="str">
        <f>VLOOKUP(sales_order1[[#This Row],[itemCode]],product_details3!B:C,2,0)</f>
        <v>MSKSH</v>
      </c>
      <c r="E6720" t="s">
        <v>136</v>
      </c>
      <c r="F6720" t="s">
        <v>137</v>
      </c>
      <c r="G6720">
        <v>100</v>
      </c>
      <c r="H6720">
        <v>18.75</v>
      </c>
      <c r="I6720">
        <v>1875</v>
      </c>
      <c r="J6720">
        <v>7.45</v>
      </c>
      <c r="K6720">
        <v>745</v>
      </c>
      <c r="L6720">
        <v>11.3</v>
      </c>
      <c r="M6720">
        <v>0.60266666666666668</v>
      </c>
      <c r="N6720">
        <v>1130</v>
      </c>
      <c r="O6720" t="s">
        <v>499</v>
      </c>
      <c r="P6720" t="s">
        <v>500</v>
      </c>
      <c r="Q6720" t="s">
        <v>107</v>
      </c>
      <c r="R6720" t="s">
        <v>40</v>
      </c>
      <c r="S6720" t="s">
        <v>101</v>
      </c>
      <c r="T6720" t="s">
        <v>501</v>
      </c>
      <c r="U6720" t="s">
        <v>1190</v>
      </c>
      <c r="V6720">
        <f>YEAR(sales_order1[[#This Row],[date]])</f>
        <v>2022</v>
      </c>
      <c r="W6720" t="str">
        <f>TEXT(sales_order1[[#This Row],[date]], "Mmm")</f>
        <v>Nov</v>
      </c>
      <c r="X6720">
        <f>VALUE(TEXT(sales_order1[[#This Row],[date]], "D"))</f>
        <v>8</v>
      </c>
      <c r="Y6720">
        <v>45</v>
      </c>
    </row>
    <row r="6721" spans="1:25" x14ac:dyDescent="0.25">
      <c r="A6721" s="1">
        <v>44873</v>
      </c>
      <c r="B6721">
        <v>72318</v>
      </c>
      <c r="C6721" t="s">
        <v>128</v>
      </c>
      <c r="D6721" t="str">
        <f>VLOOKUP(sales_order1[[#This Row],[itemCode]],product_details3!B:C,2,0)</f>
        <v>SCRT100</v>
      </c>
      <c r="E6721" t="s">
        <v>129</v>
      </c>
      <c r="F6721" t="s">
        <v>61</v>
      </c>
      <c r="G6721">
        <v>50</v>
      </c>
      <c r="H6721">
        <v>28.25</v>
      </c>
      <c r="I6721">
        <v>1412.5</v>
      </c>
      <c r="J6721">
        <v>9</v>
      </c>
      <c r="K6721">
        <v>450</v>
      </c>
      <c r="L6721">
        <v>19.25</v>
      </c>
      <c r="M6721">
        <v>0.68141592920353977</v>
      </c>
      <c r="N6721">
        <v>962.5</v>
      </c>
      <c r="O6721" t="s">
        <v>585</v>
      </c>
      <c r="P6721" t="s">
        <v>586</v>
      </c>
      <c r="Q6721" t="s">
        <v>64</v>
      </c>
      <c r="R6721" t="s">
        <v>40</v>
      </c>
      <c r="S6721" t="s">
        <v>65</v>
      </c>
      <c r="T6721" t="s">
        <v>587</v>
      </c>
      <c r="U6721" t="s">
        <v>1190</v>
      </c>
      <c r="V6721">
        <f>YEAR(sales_order1[[#This Row],[date]])</f>
        <v>2022</v>
      </c>
      <c r="W6721" t="str">
        <f>TEXT(sales_order1[[#This Row],[date]], "Mmm")</f>
        <v>Nov</v>
      </c>
      <c r="X6721">
        <f>VALUE(TEXT(sales_order1[[#This Row],[date]], "D"))</f>
        <v>8</v>
      </c>
      <c r="Y6721">
        <v>45</v>
      </c>
    </row>
    <row r="6722" spans="1:25" x14ac:dyDescent="0.25">
      <c r="A6722" s="1">
        <v>44874</v>
      </c>
      <c r="B6722">
        <v>72319</v>
      </c>
      <c r="C6722" t="s">
        <v>194</v>
      </c>
      <c r="D6722" t="str">
        <f>VLOOKUP(sales_order1[[#This Row],[itemCode]],product_details3!B:C,2,0)</f>
        <v>CLNG150</v>
      </c>
      <c r="E6722" t="s">
        <v>195</v>
      </c>
      <c r="F6722" t="s">
        <v>45</v>
      </c>
      <c r="G6722">
        <v>150</v>
      </c>
      <c r="H6722">
        <v>12.75</v>
      </c>
      <c r="I6722">
        <v>1912.5</v>
      </c>
      <c r="J6722">
        <v>4.45</v>
      </c>
      <c r="K6722">
        <v>667.5</v>
      </c>
      <c r="L6722">
        <v>8.3000000000000007</v>
      </c>
      <c r="M6722">
        <v>0.65098039215686276</v>
      </c>
      <c r="N6722">
        <v>1245</v>
      </c>
      <c r="O6722" t="s">
        <v>273</v>
      </c>
      <c r="P6722" t="s">
        <v>274</v>
      </c>
      <c r="Q6722" t="s">
        <v>132</v>
      </c>
      <c r="R6722" t="s">
        <v>56</v>
      </c>
      <c r="S6722" t="s">
        <v>133</v>
      </c>
      <c r="T6722" t="s">
        <v>275</v>
      </c>
      <c r="U6722" t="s">
        <v>1191</v>
      </c>
      <c r="V6722">
        <f>YEAR(sales_order1[[#This Row],[date]])</f>
        <v>2022</v>
      </c>
      <c r="W6722" t="str">
        <f>TEXT(sales_order1[[#This Row],[date]], "Mmm")</f>
        <v>Nov</v>
      </c>
      <c r="X6722">
        <f>VALUE(TEXT(sales_order1[[#This Row],[date]], "D"))</f>
        <v>9</v>
      </c>
      <c r="Y6722">
        <v>45</v>
      </c>
    </row>
    <row r="6723" spans="1:25" x14ac:dyDescent="0.25">
      <c r="A6723" s="1">
        <v>44874</v>
      </c>
      <c r="B6723">
        <v>72320</v>
      </c>
      <c r="C6723" t="s">
        <v>122</v>
      </c>
      <c r="D6723" t="str">
        <f>VLOOKUP(sales_order1[[#This Row],[itemCode]],product_details3!B:C,2,0)</f>
        <v>TNRE150</v>
      </c>
      <c r="E6723" t="s">
        <v>123</v>
      </c>
      <c r="F6723" t="s">
        <v>124</v>
      </c>
      <c r="G6723">
        <v>50</v>
      </c>
      <c r="H6723">
        <v>16.95</v>
      </c>
      <c r="I6723">
        <v>847.5</v>
      </c>
      <c r="J6723">
        <v>5.2</v>
      </c>
      <c r="K6723">
        <v>260</v>
      </c>
      <c r="L6723">
        <v>11.75</v>
      </c>
      <c r="M6723">
        <v>0.69321533923303835</v>
      </c>
      <c r="N6723">
        <v>587.5</v>
      </c>
      <c r="O6723" t="s">
        <v>746</v>
      </c>
      <c r="P6723" t="s">
        <v>747</v>
      </c>
      <c r="Q6723" t="s">
        <v>264</v>
      </c>
      <c r="R6723" t="s">
        <v>56</v>
      </c>
      <c r="S6723" t="s">
        <v>133</v>
      </c>
      <c r="T6723" t="s">
        <v>596</v>
      </c>
      <c r="U6723" t="s">
        <v>1191</v>
      </c>
      <c r="V6723">
        <f>YEAR(sales_order1[[#This Row],[date]])</f>
        <v>2022</v>
      </c>
      <c r="W6723" t="str">
        <f>TEXT(sales_order1[[#This Row],[date]], "Mmm")</f>
        <v>Nov</v>
      </c>
      <c r="X6723">
        <f>VALUE(TEXT(sales_order1[[#This Row],[date]], "D"))</f>
        <v>9</v>
      </c>
      <c r="Y6723">
        <v>45</v>
      </c>
    </row>
    <row r="6724" spans="1:25" x14ac:dyDescent="0.25">
      <c r="A6724" s="1">
        <v>44874</v>
      </c>
      <c r="B6724">
        <v>72321</v>
      </c>
      <c r="C6724" t="s">
        <v>43</v>
      </c>
      <c r="D6724" t="str">
        <f>VLOOKUP(sales_order1[[#This Row],[itemCode]],product_details3!B:C,2,0)</f>
        <v>CLNG200</v>
      </c>
      <c r="E6724" t="s">
        <v>44</v>
      </c>
      <c r="F6724" t="s">
        <v>45</v>
      </c>
      <c r="G6724">
        <v>50</v>
      </c>
      <c r="H6724">
        <v>21.25</v>
      </c>
      <c r="I6724">
        <v>1062.5</v>
      </c>
      <c r="J6724">
        <v>7.75</v>
      </c>
      <c r="K6724">
        <v>387.5</v>
      </c>
      <c r="L6724">
        <v>13.5</v>
      </c>
      <c r="M6724">
        <v>0.63529411764705879</v>
      </c>
      <c r="N6724">
        <v>675</v>
      </c>
      <c r="O6724" t="s">
        <v>815</v>
      </c>
      <c r="P6724" t="s">
        <v>816</v>
      </c>
      <c r="Q6724" t="s">
        <v>154</v>
      </c>
      <c r="R6724" t="s">
        <v>56</v>
      </c>
      <c r="S6724" t="s">
        <v>133</v>
      </c>
      <c r="T6724" t="s">
        <v>155</v>
      </c>
      <c r="U6724" t="s">
        <v>1191</v>
      </c>
      <c r="V6724">
        <f>YEAR(sales_order1[[#This Row],[date]])</f>
        <v>2022</v>
      </c>
      <c r="W6724" t="str">
        <f>TEXT(sales_order1[[#This Row],[date]], "Mmm")</f>
        <v>Nov</v>
      </c>
      <c r="X6724">
        <f>VALUE(TEXT(sales_order1[[#This Row],[date]], "D"))</f>
        <v>9</v>
      </c>
      <c r="Y6724">
        <v>45</v>
      </c>
    </row>
    <row r="6725" spans="1:25" x14ac:dyDescent="0.25">
      <c r="A6725" s="1">
        <v>44874</v>
      </c>
      <c r="B6725">
        <v>72322</v>
      </c>
      <c r="C6725" t="s">
        <v>128</v>
      </c>
      <c r="D6725" t="str">
        <f>VLOOKUP(sales_order1[[#This Row],[itemCode]],product_details3!B:C,2,0)</f>
        <v>SCRT100</v>
      </c>
      <c r="E6725" t="s">
        <v>129</v>
      </c>
      <c r="F6725" t="s">
        <v>61</v>
      </c>
      <c r="G6725">
        <v>300</v>
      </c>
      <c r="H6725">
        <v>28.25</v>
      </c>
      <c r="I6725">
        <v>8475</v>
      </c>
      <c r="J6725">
        <v>9</v>
      </c>
      <c r="K6725">
        <v>2700</v>
      </c>
      <c r="L6725">
        <v>19.25</v>
      </c>
      <c r="M6725">
        <v>0.68141592920353977</v>
      </c>
      <c r="N6725">
        <v>5775</v>
      </c>
      <c r="O6725" t="s">
        <v>184</v>
      </c>
      <c r="P6725" t="s">
        <v>185</v>
      </c>
      <c r="Q6725" t="s">
        <v>186</v>
      </c>
      <c r="R6725" t="s">
        <v>112</v>
      </c>
      <c r="S6725" t="s">
        <v>187</v>
      </c>
      <c r="T6725" t="s">
        <v>188</v>
      </c>
      <c r="U6725" t="s">
        <v>1189</v>
      </c>
      <c r="V6725">
        <f>YEAR(sales_order1[[#This Row],[date]])</f>
        <v>2022</v>
      </c>
      <c r="W6725" t="str">
        <f>TEXT(sales_order1[[#This Row],[date]], "Mmm")</f>
        <v>Nov</v>
      </c>
      <c r="X6725">
        <f>VALUE(TEXT(sales_order1[[#This Row],[date]], "D"))</f>
        <v>9</v>
      </c>
      <c r="Y6725">
        <v>45</v>
      </c>
    </row>
    <row r="6726" spans="1:25" x14ac:dyDescent="0.25">
      <c r="A6726" s="1">
        <v>44874</v>
      </c>
      <c r="B6726">
        <v>72323</v>
      </c>
      <c r="C6726" t="s">
        <v>320</v>
      </c>
      <c r="D6726" t="str">
        <f>VLOOKUP(sales_order1[[#This Row],[itemCode]],product_details3!B:C,2,0)</f>
        <v>SCR50+100</v>
      </c>
      <c r="E6726" t="s">
        <v>321</v>
      </c>
      <c r="F6726" t="s">
        <v>61</v>
      </c>
      <c r="G6726">
        <v>450</v>
      </c>
      <c r="H6726">
        <v>26.25</v>
      </c>
      <c r="I6726">
        <v>11812.5</v>
      </c>
      <c r="J6726">
        <v>7.75</v>
      </c>
      <c r="K6726">
        <v>3487.5</v>
      </c>
      <c r="L6726">
        <v>18.5</v>
      </c>
      <c r="M6726">
        <v>0.70476190476190481</v>
      </c>
      <c r="N6726">
        <v>8325</v>
      </c>
      <c r="O6726" t="s">
        <v>883</v>
      </c>
      <c r="P6726" t="s">
        <v>884</v>
      </c>
      <c r="Q6726" t="s">
        <v>154</v>
      </c>
      <c r="R6726" t="s">
        <v>56</v>
      </c>
      <c r="S6726" t="s">
        <v>133</v>
      </c>
      <c r="T6726" t="s">
        <v>268</v>
      </c>
      <c r="U6726" t="s">
        <v>1191</v>
      </c>
      <c r="V6726">
        <f>YEAR(sales_order1[[#This Row],[date]])</f>
        <v>2022</v>
      </c>
      <c r="W6726" t="str">
        <f>TEXT(sales_order1[[#This Row],[date]], "Mmm")</f>
        <v>Nov</v>
      </c>
      <c r="X6726">
        <f>VALUE(TEXT(sales_order1[[#This Row],[date]], "D"))</f>
        <v>9</v>
      </c>
      <c r="Y6726">
        <v>45</v>
      </c>
    </row>
    <row r="6727" spans="1:25" x14ac:dyDescent="0.25">
      <c r="A6727" s="1">
        <v>44874</v>
      </c>
      <c r="B6727">
        <v>72324</v>
      </c>
      <c r="C6727" t="s">
        <v>80</v>
      </c>
      <c r="D6727" t="str">
        <f>VLOOKUP(sales_order1[[#This Row],[itemCode]],product_details3!B:C,2,0)</f>
        <v>MSTA50</v>
      </c>
      <c r="E6727" t="s">
        <v>81</v>
      </c>
      <c r="F6727" t="s">
        <v>21</v>
      </c>
      <c r="G6727">
        <v>50</v>
      </c>
      <c r="H6727">
        <v>19.649999999999999</v>
      </c>
      <c r="I6727">
        <v>982.5</v>
      </c>
      <c r="J6727">
        <v>6.55</v>
      </c>
      <c r="K6727">
        <v>327.5</v>
      </c>
      <c r="L6727">
        <v>13.1</v>
      </c>
      <c r="M6727">
        <v>0.66666666666666663</v>
      </c>
      <c r="N6727">
        <v>655</v>
      </c>
      <c r="O6727" t="s">
        <v>490</v>
      </c>
      <c r="P6727" t="s">
        <v>491</v>
      </c>
      <c r="Q6727" t="s">
        <v>271</v>
      </c>
      <c r="R6727" t="s">
        <v>56</v>
      </c>
      <c r="S6727" t="s">
        <v>192</v>
      </c>
      <c r="T6727" t="s">
        <v>272</v>
      </c>
      <c r="U6727" t="s">
        <v>1191</v>
      </c>
      <c r="V6727">
        <f>YEAR(sales_order1[[#This Row],[date]])</f>
        <v>2022</v>
      </c>
      <c r="W6727" t="str">
        <f>TEXT(sales_order1[[#This Row],[date]], "Mmm")</f>
        <v>Nov</v>
      </c>
      <c r="X6727">
        <f>VALUE(TEXT(sales_order1[[#This Row],[date]], "D"))</f>
        <v>9</v>
      </c>
      <c r="Y6727">
        <v>45</v>
      </c>
    </row>
    <row r="6728" spans="1:25" x14ac:dyDescent="0.25">
      <c r="A6728" s="1">
        <v>44874</v>
      </c>
      <c r="B6728">
        <v>72325</v>
      </c>
      <c r="C6728" t="s">
        <v>51</v>
      </c>
      <c r="D6728" t="str">
        <f>VLOOKUP(sales_order1[[#This Row],[itemCode]],product_details3!B:C,2,0)</f>
        <v>MSTH50</v>
      </c>
      <c r="E6728" t="s">
        <v>52</v>
      </c>
      <c r="F6728" t="s">
        <v>21</v>
      </c>
      <c r="G6728">
        <v>150</v>
      </c>
      <c r="H6728">
        <v>15.75</v>
      </c>
      <c r="I6728">
        <v>2362.5</v>
      </c>
      <c r="J6728">
        <v>4.45</v>
      </c>
      <c r="K6728">
        <v>667.5</v>
      </c>
      <c r="L6728">
        <v>11.3</v>
      </c>
      <c r="M6728">
        <v>0.71746031746031746</v>
      </c>
      <c r="N6728">
        <v>1695</v>
      </c>
      <c r="O6728" t="s">
        <v>196</v>
      </c>
      <c r="P6728" t="s">
        <v>197</v>
      </c>
      <c r="Q6728" t="s">
        <v>132</v>
      </c>
      <c r="R6728" t="s">
        <v>56</v>
      </c>
      <c r="S6728" t="s">
        <v>133</v>
      </c>
      <c r="T6728" t="s">
        <v>198</v>
      </c>
      <c r="U6728" t="s">
        <v>1191</v>
      </c>
      <c r="V6728">
        <f>YEAR(sales_order1[[#This Row],[date]])</f>
        <v>2022</v>
      </c>
      <c r="W6728" t="str">
        <f>TEXT(sales_order1[[#This Row],[date]], "Mmm")</f>
        <v>Nov</v>
      </c>
      <c r="X6728">
        <f>VALUE(TEXT(sales_order1[[#This Row],[date]], "D"))</f>
        <v>9</v>
      </c>
      <c r="Y6728">
        <v>45</v>
      </c>
    </row>
    <row r="6729" spans="1:25" x14ac:dyDescent="0.25">
      <c r="A6729" s="1">
        <v>44874</v>
      </c>
      <c r="B6729">
        <v>72326</v>
      </c>
      <c r="C6729" t="s">
        <v>170</v>
      </c>
      <c r="D6729" t="str">
        <f>VLOOKUP(sales_order1[[#This Row],[itemCode]],product_details3!B:C,2,0)</f>
        <v>MKRM100</v>
      </c>
      <c r="E6729" t="s">
        <v>171</v>
      </c>
      <c r="F6729" t="s">
        <v>151</v>
      </c>
      <c r="G6729">
        <v>150</v>
      </c>
      <c r="H6729">
        <v>5.5</v>
      </c>
      <c r="I6729">
        <v>825</v>
      </c>
      <c r="J6729">
        <v>2.2999999999999998</v>
      </c>
      <c r="K6729">
        <v>345</v>
      </c>
      <c r="L6729">
        <v>3.2</v>
      </c>
      <c r="M6729">
        <v>0.5818181818181819</v>
      </c>
      <c r="N6729">
        <v>480</v>
      </c>
      <c r="O6729" t="s">
        <v>189</v>
      </c>
      <c r="P6729" t="s">
        <v>190</v>
      </c>
      <c r="Q6729" t="s">
        <v>191</v>
      </c>
      <c r="R6729" t="s">
        <v>56</v>
      </c>
      <c r="S6729" t="s">
        <v>192</v>
      </c>
      <c r="T6729" t="s">
        <v>193</v>
      </c>
      <c r="U6729" t="s">
        <v>1191</v>
      </c>
      <c r="V6729">
        <f>YEAR(sales_order1[[#This Row],[date]])</f>
        <v>2022</v>
      </c>
      <c r="W6729" t="str">
        <f>TEXT(sales_order1[[#This Row],[date]], "Mmm")</f>
        <v>Nov</v>
      </c>
      <c r="X6729">
        <f>VALUE(TEXT(sales_order1[[#This Row],[date]], "D"))</f>
        <v>9</v>
      </c>
      <c r="Y6729">
        <v>45</v>
      </c>
    </row>
    <row r="6730" spans="1:25" x14ac:dyDescent="0.25">
      <c r="A6730" s="1">
        <v>44874</v>
      </c>
      <c r="B6730">
        <v>72327</v>
      </c>
      <c r="C6730" t="s">
        <v>194</v>
      </c>
      <c r="D6730" t="str">
        <f>VLOOKUP(sales_order1[[#This Row],[itemCode]],product_details3!B:C,2,0)</f>
        <v>CLNG150</v>
      </c>
      <c r="E6730" t="s">
        <v>195</v>
      </c>
      <c r="F6730" t="s">
        <v>45</v>
      </c>
      <c r="G6730">
        <v>150</v>
      </c>
      <c r="H6730">
        <v>12.75</v>
      </c>
      <c r="I6730">
        <v>1912.5</v>
      </c>
      <c r="J6730">
        <v>4.45</v>
      </c>
      <c r="K6730">
        <v>667.5</v>
      </c>
      <c r="L6730">
        <v>8.3000000000000007</v>
      </c>
      <c r="M6730">
        <v>0.65098039215686276</v>
      </c>
      <c r="N6730">
        <v>1245</v>
      </c>
      <c r="O6730" t="s">
        <v>847</v>
      </c>
      <c r="P6730" t="s">
        <v>848</v>
      </c>
      <c r="Q6730" t="s">
        <v>111</v>
      </c>
      <c r="R6730" t="s">
        <v>112</v>
      </c>
      <c r="S6730" t="s">
        <v>445</v>
      </c>
      <c r="T6730" t="s">
        <v>849</v>
      </c>
      <c r="U6730" t="s">
        <v>1189</v>
      </c>
      <c r="V6730">
        <f>YEAR(sales_order1[[#This Row],[date]])</f>
        <v>2022</v>
      </c>
      <c r="W6730" t="str">
        <f>TEXT(sales_order1[[#This Row],[date]], "Mmm")</f>
        <v>Nov</v>
      </c>
      <c r="X6730">
        <f>VALUE(TEXT(sales_order1[[#This Row],[date]], "D"))</f>
        <v>9</v>
      </c>
      <c r="Y6730">
        <v>45</v>
      </c>
    </row>
    <row r="6731" spans="1:25" x14ac:dyDescent="0.25">
      <c r="A6731" s="1">
        <v>44874</v>
      </c>
      <c r="B6731">
        <v>72328</v>
      </c>
      <c r="C6731" t="s">
        <v>279</v>
      </c>
      <c r="D6731" t="str">
        <f>VLOOKUP(sales_order1[[#This Row],[itemCode]],product_details3!B:C,2,0)</f>
        <v>SRMC15</v>
      </c>
      <c r="E6731" t="s">
        <v>280</v>
      </c>
      <c r="F6731" t="s">
        <v>30</v>
      </c>
      <c r="G6731">
        <v>200</v>
      </c>
      <c r="H6731">
        <v>16.95</v>
      </c>
      <c r="I6731">
        <v>3390</v>
      </c>
      <c r="J6731">
        <v>6.2</v>
      </c>
      <c r="K6731">
        <v>1240</v>
      </c>
      <c r="L6731">
        <v>10.75</v>
      </c>
      <c r="M6731">
        <v>0.63421828908554578</v>
      </c>
      <c r="N6731">
        <v>2150</v>
      </c>
      <c r="O6731" t="s">
        <v>750</v>
      </c>
      <c r="P6731" t="s">
        <v>751</v>
      </c>
      <c r="Q6731" t="s">
        <v>132</v>
      </c>
      <c r="R6731" t="s">
        <v>56</v>
      </c>
      <c r="S6731" t="s">
        <v>133</v>
      </c>
      <c r="T6731" t="s">
        <v>578</v>
      </c>
      <c r="U6731" t="s">
        <v>1191</v>
      </c>
      <c r="V6731">
        <f>YEAR(sales_order1[[#This Row],[date]])</f>
        <v>2022</v>
      </c>
      <c r="W6731" t="str">
        <f>TEXT(sales_order1[[#This Row],[date]], "Mmm")</f>
        <v>Nov</v>
      </c>
      <c r="X6731">
        <f>VALUE(TEXT(sales_order1[[#This Row],[date]], "D"))</f>
        <v>9</v>
      </c>
      <c r="Y6731">
        <v>45</v>
      </c>
    </row>
    <row r="6732" spans="1:25" x14ac:dyDescent="0.25">
      <c r="A6732" s="1">
        <v>44874</v>
      </c>
      <c r="B6732">
        <v>72329</v>
      </c>
      <c r="C6732" t="s">
        <v>80</v>
      </c>
      <c r="D6732" t="str">
        <f>VLOOKUP(sales_order1[[#This Row],[itemCode]],product_details3!B:C,2,0)</f>
        <v>MSTA50</v>
      </c>
      <c r="E6732" t="s">
        <v>81</v>
      </c>
      <c r="F6732" t="s">
        <v>21</v>
      </c>
      <c r="G6732">
        <v>200</v>
      </c>
      <c r="H6732">
        <v>19.649999999999999</v>
      </c>
      <c r="I6732">
        <v>3930</v>
      </c>
      <c r="J6732">
        <v>6.55</v>
      </c>
      <c r="K6732">
        <v>1310</v>
      </c>
      <c r="L6732">
        <v>13.1</v>
      </c>
      <c r="M6732">
        <v>0.66666666666666663</v>
      </c>
      <c r="N6732">
        <v>2620</v>
      </c>
      <c r="O6732" t="s">
        <v>420</v>
      </c>
      <c r="P6732" t="s">
        <v>421</v>
      </c>
      <c r="Q6732" t="s">
        <v>77</v>
      </c>
      <c r="R6732" t="s">
        <v>72</v>
      </c>
      <c r="S6732" t="s">
        <v>78</v>
      </c>
      <c r="T6732" t="s">
        <v>422</v>
      </c>
      <c r="U6732" t="s">
        <v>1190</v>
      </c>
      <c r="V6732">
        <f>YEAR(sales_order1[[#This Row],[date]])</f>
        <v>2022</v>
      </c>
      <c r="W6732" t="str">
        <f>TEXT(sales_order1[[#This Row],[date]], "Mmm")</f>
        <v>Nov</v>
      </c>
      <c r="X6732">
        <f>VALUE(TEXT(sales_order1[[#This Row],[date]], "D"))</f>
        <v>9</v>
      </c>
      <c r="Y6732">
        <v>45</v>
      </c>
    </row>
    <row r="6733" spans="1:25" x14ac:dyDescent="0.25">
      <c r="A6733" s="1">
        <v>44874</v>
      </c>
      <c r="B6733">
        <v>72330</v>
      </c>
      <c r="C6733" t="s">
        <v>194</v>
      </c>
      <c r="D6733" t="str">
        <f>VLOOKUP(sales_order1[[#This Row],[itemCode]],product_details3!B:C,2,0)</f>
        <v>CLNG150</v>
      </c>
      <c r="E6733" t="s">
        <v>195</v>
      </c>
      <c r="F6733" t="s">
        <v>45</v>
      </c>
      <c r="G6733">
        <v>200</v>
      </c>
      <c r="H6733">
        <v>12.75</v>
      </c>
      <c r="I6733">
        <v>2550</v>
      </c>
      <c r="J6733">
        <v>4.45</v>
      </c>
      <c r="K6733">
        <v>890</v>
      </c>
      <c r="L6733">
        <v>8.3000000000000007</v>
      </c>
      <c r="M6733">
        <v>0.65098039215686276</v>
      </c>
      <c r="N6733">
        <v>1660</v>
      </c>
      <c r="O6733" t="s">
        <v>718</v>
      </c>
      <c r="P6733" t="s">
        <v>719</v>
      </c>
      <c r="Q6733" t="s">
        <v>239</v>
      </c>
      <c r="R6733" t="s">
        <v>112</v>
      </c>
      <c r="S6733" t="s">
        <v>368</v>
      </c>
      <c r="T6733" t="s">
        <v>608</v>
      </c>
      <c r="U6733" t="s">
        <v>1189</v>
      </c>
      <c r="V6733">
        <f>YEAR(sales_order1[[#This Row],[date]])</f>
        <v>2022</v>
      </c>
      <c r="W6733" t="str">
        <f>TEXT(sales_order1[[#This Row],[date]], "Mmm")</f>
        <v>Nov</v>
      </c>
      <c r="X6733">
        <f>VALUE(TEXT(sales_order1[[#This Row],[date]], "D"))</f>
        <v>9</v>
      </c>
      <c r="Y6733">
        <v>45</v>
      </c>
    </row>
    <row r="6734" spans="1:25" x14ac:dyDescent="0.25">
      <c r="A6734" s="1">
        <v>44875</v>
      </c>
      <c r="B6734">
        <v>72331</v>
      </c>
      <c r="C6734" t="s">
        <v>43</v>
      </c>
      <c r="D6734" t="str">
        <f>VLOOKUP(sales_order1[[#This Row],[itemCode]],product_details3!B:C,2,0)</f>
        <v>CLNG200</v>
      </c>
      <c r="E6734" t="s">
        <v>44</v>
      </c>
      <c r="F6734" t="s">
        <v>45</v>
      </c>
      <c r="G6734">
        <v>50</v>
      </c>
      <c r="H6734">
        <v>21.25</v>
      </c>
      <c r="I6734">
        <v>1062.5</v>
      </c>
      <c r="J6734">
        <v>7.75</v>
      </c>
      <c r="K6734">
        <v>387.5</v>
      </c>
      <c r="L6734">
        <v>13.5</v>
      </c>
      <c r="M6734">
        <v>0.63529411764705879</v>
      </c>
      <c r="N6734">
        <v>675</v>
      </c>
      <c r="O6734" t="s">
        <v>550</v>
      </c>
      <c r="P6734" t="s">
        <v>551</v>
      </c>
      <c r="Q6734" t="s">
        <v>100</v>
      </c>
      <c r="R6734" t="s">
        <v>40</v>
      </c>
      <c r="S6734" t="s">
        <v>101</v>
      </c>
      <c r="T6734" t="s">
        <v>552</v>
      </c>
      <c r="U6734" t="s">
        <v>1190</v>
      </c>
      <c r="V6734">
        <f>YEAR(sales_order1[[#This Row],[date]])</f>
        <v>2022</v>
      </c>
      <c r="W6734" t="str">
        <f>TEXT(sales_order1[[#This Row],[date]], "Mmm")</f>
        <v>Nov</v>
      </c>
      <c r="X6734">
        <f>VALUE(TEXT(sales_order1[[#This Row],[date]], "D"))</f>
        <v>10</v>
      </c>
      <c r="Y6734">
        <v>45</v>
      </c>
    </row>
    <row r="6735" spans="1:25" x14ac:dyDescent="0.25">
      <c r="A6735" s="1">
        <v>44875</v>
      </c>
      <c r="B6735">
        <v>72332</v>
      </c>
      <c r="C6735" t="s">
        <v>19</v>
      </c>
      <c r="D6735" t="str">
        <f>VLOOKUP(sales_order1[[#This Row],[itemCode]],product_details3!B:C,2,0)</f>
        <v>MSTH100</v>
      </c>
      <c r="E6735" t="s">
        <v>20</v>
      </c>
      <c r="F6735" t="s">
        <v>21</v>
      </c>
      <c r="G6735">
        <v>50</v>
      </c>
      <c r="H6735">
        <v>26.25</v>
      </c>
      <c r="I6735">
        <v>1312.5</v>
      </c>
      <c r="J6735">
        <v>7.75</v>
      </c>
      <c r="K6735">
        <v>387.5</v>
      </c>
      <c r="L6735">
        <v>18.5</v>
      </c>
      <c r="M6735">
        <v>0.70476190476190481</v>
      </c>
      <c r="N6735">
        <v>925</v>
      </c>
      <c r="O6735" t="s">
        <v>893</v>
      </c>
      <c r="P6735" t="s">
        <v>894</v>
      </c>
      <c r="Q6735" t="s">
        <v>146</v>
      </c>
      <c r="R6735" t="s">
        <v>112</v>
      </c>
      <c r="S6735" t="s">
        <v>147</v>
      </c>
      <c r="T6735" t="s">
        <v>148</v>
      </c>
      <c r="U6735" t="s">
        <v>1190</v>
      </c>
      <c r="V6735">
        <f>YEAR(sales_order1[[#This Row],[date]])</f>
        <v>2022</v>
      </c>
      <c r="W6735" t="str">
        <f>TEXT(sales_order1[[#This Row],[date]], "Mmm")</f>
        <v>Nov</v>
      </c>
      <c r="X6735">
        <f>VALUE(TEXT(sales_order1[[#This Row],[date]], "D"))</f>
        <v>10</v>
      </c>
      <c r="Y6735">
        <v>45</v>
      </c>
    </row>
    <row r="6736" spans="1:25" x14ac:dyDescent="0.25">
      <c r="A6736" s="1">
        <v>44875</v>
      </c>
      <c r="B6736">
        <v>72333</v>
      </c>
      <c r="C6736" t="s">
        <v>86</v>
      </c>
      <c r="D6736" t="str">
        <f>VLOOKUP(sales_order1[[#This Row],[itemCode]],product_details3!B:C,2,0)</f>
        <v>SRMH30</v>
      </c>
      <c r="E6736" t="s">
        <v>87</v>
      </c>
      <c r="F6736" t="s">
        <v>30</v>
      </c>
      <c r="G6736">
        <v>50</v>
      </c>
      <c r="H6736">
        <v>21</v>
      </c>
      <c r="I6736">
        <v>1050</v>
      </c>
      <c r="J6736">
        <v>6.6</v>
      </c>
      <c r="K6736">
        <v>330</v>
      </c>
      <c r="L6736">
        <v>14.4</v>
      </c>
      <c r="M6736">
        <v>0.68571428571428572</v>
      </c>
      <c r="N6736">
        <v>720</v>
      </c>
      <c r="O6736" t="s">
        <v>788</v>
      </c>
      <c r="P6736" t="s">
        <v>789</v>
      </c>
      <c r="Q6736" t="s">
        <v>186</v>
      </c>
      <c r="R6736" t="s">
        <v>112</v>
      </c>
      <c r="S6736" t="s">
        <v>246</v>
      </c>
      <c r="T6736" t="s">
        <v>247</v>
      </c>
      <c r="U6736" t="s">
        <v>1189</v>
      </c>
      <c r="V6736">
        <f>YEAR(sales_order1[[#This Row],[date]])</f>
        <v>2022</v>
      </c>
      <c r="W6736" t="str">
        <f>TEXT(sales_order1[[#This Row],[date]], "Mmm")</f>
        <v>Nov</v>
      </c>
      <c r="X6736">
        <f>VALUE(TEXT(sales_order1[[#This Row],[date]], "D"))</f>
        <v>10</v>
      </c>
      <c r="Y6736">
        <v>45</v>
      </c>
    </row>
    <row r="6737" spans="1:25" x14ac:dyDescent="0.25">
      <c r="A6737" s="1">
        <v>44875</v>
      </c>
      <c r="B6737">
        <v>72334</v>
      </c>
      <c r="C6737" t="s">
        <v>51</v>
      </c>
      <c r="D6737" t="str">
        <f>VLOOKUP(sales_order1[[#This Row],[itemCode]],product_details3!B:C,2,0)</f>
        <v>MSTH50</v>
      </c>
      <c r="E6737" t="s">
        <v>52</v>
      </c>
      <c r="F6737" t="s">
        <v>21</v>
      </c>
      <c r="G6737">
        <v>100</v>
      </c>
      <c r="H6737">
        <v>15.75</v>
      </c>
      <c r="I6737">
        <v>1575</v>
      </c>
      <c r="J6737">
        <v>4.45</v>
      </c>
      <c r="K6737">
        <v>445</v>
      </c>
      <c r="L6737">
        <v>11.3</v>
      </c>
      <c r="M6737">
        <v>0.71746031746031746</v>
      </c>
      <c r="N6737">
        <v>1130</v>
      </c>
      <c r="O6737" t="s">
        <v>258</v>
      </c>
      <c r="P6737" t="s">
        <v>259</v>
      </c>
      <c r="Q6737" t="s">
        <v>93</v>
      </c>
      <c r="R6737" t="s">
        <v>72</v>
      </c>
      <c r="S6737" t="s">
        <v>260</v>
      </c>
      <c r="T6737" t="s">
        <v>261</v>
      </c>
      <c r="U6737" t="s">
        <v>1190</v>
      </c>
      <c r="V6737">
        <f>YEAR(sales_order1[[#This Row],[date]])</f>
        <v>2022</v>
      </c>
      <c r="W6737" t="str">
        <f>TEXT(sales_order1[[#This Row],[date]], "Mmm")</f>
        <v>Nov</v>
      </c>
      <c r="X6737">
        <f>VALUE(TEXT(sales_order1[[#This Row],[date]], "D"))</f>
        <v>10</v>
      </c>
      <c r="Y6737">
        <v>45</v>
      </c>
    </row>
    <row r="6738" spans="1:25" x14ac:dyDescent="0.25">
      <c r="A6738" s="1">
        <v>44875</v>
      </c>
      <c r="B6738">
        <v>72335</v>
      </c>
      <c r="C6738" t="s">
        <v>67</v>
      </c>
      <c r="D6738" t="str">
        <f>VLOOKUP(sales_order1[[#This Row],[itemCode]],product_details3!B:C,2,0)</f>
        <v>SRMH15</v>
      </c>
      <c r="E6738" t="s">
        <v>68</v>
      </c>
      <c r="F6738" t="s">
        <v>30</v>
      </c>
      <c r="G6738">
        <v>50</v>
      </c>
      <c r="H6738">
        <v>15.75</v>
      </c>
      <c r="I6738">
        <v>787.5</v>
      </c>
      <c r="J6738">
        <v>5.45</v>
      </c>
      <c r="K6738">
        <v>272.5</v>
      </c>
      <c r="L6738">
        <v>10.3</v>
      </c>
      <c r="M6738">
        <v>0.65396825396825398</v>
      </c>
      <c r="N6738">
        <v>515</v>
      </c>
      <c r="O6738" t="s">
        <v>561</v>
      </c>
      <c r="P6738" t="s">
        <v>562</v>
      </c>
      <c r="Q6738" t="s">
        <v>378</v>
      </c>
      <c r="R6738" t="s">
        <v>72</v>
      </c>
      <c r="S6738" t="s">
        <v>563</v>
      </c>
      <c r="T6738" t="s">
        <v>58</v>
      </c>
      <c r="U6738" t="s">
        <v>1188</v>
      </c>
      <c r="V6738">
        <f>YEAR(sales_order1[[#This Row],[date]])</f>
        <v>2022</v>
      </c>
      <c r="W6738" t="str">
        <f>TEXT(sales_order1[[#This Row],[date]], "Mmm")</f>
        <v>Nov</v>
      </c>
      <c r="X6738">
        <f>VALUE(TEXT(sales_order1[[#This Row],[date]], "D"))</f>
        <v>10</v>
      </c>
      <c r="Y6738">
        <v>45</v>
      </c>
    </row>
    <row r="6739" spans="1:25" x14ac:dyDescent="0.25">
      <c r="A6739" s="1">
        <v>44875</v>
      </c>
      <c r="B6739">
        <v>72336</v>
      </c>
      <c r="C6739" t="s">
        <v>115</v>
      </c>
      <c r="D6739" t="str">
        <f>VLOOKUP(sales_order1[[#This Row],[itemCode]],product_details3!B:C,2,0)</f>
        <v>SCRS30100</v>
      </c>
      <c r="E6739" t="s">
        <v>116</v>
      </c>
      <c r="F6739" t="s">
        <v>61</v>
      </c>
      <c r="G6739">
        <v>350</v>
      </c>
      <c r="H6739">
        <v>32.75</v>
      </c>
      <c r="I6739">
        <v>11462.5</v>
      </c>
      <c r="J6739">
        <v>11.25</v>
      </c>
      <c r="K6739">
        <v>3937.5</v>
      </c>
      <c r="L6739">
        <v>21.5</v>
      </c>
      <c r="M6739">
        <v>0.65648854961832059</v>
      </c>
      <c r="N6739">
        <v>7525</v>
      </c>
      <c r="O6739" t="s">
        <v>248</v>
      </c>
      <c r="P6739" t="s">
        <v>249</v>
      </c>
      <c r="Q6739" t="s">
        <v>191</v>
      </c>
      <c r="R6739" t="s">
        <v>56</v>
      </c>
      <c r="S6739" t="s">
        <v>192</v>
      </c>
      <c r="T6739" t="s">
        <v>250</v>
      </c>
      <c r="U6739" t="s">
        <v>1191</v>
      </c>
      <c r="V6739">
        <f>YEAR(sales_order1[[#This Row],[date]])</f>
        <v>2022</v>
      </c>
      <c r="W6739" t="str">
        <f>TEXT(sales_order1[[#This Row],[date]], "Mmm")</f>
        <v>Nov</v>
      </c>
      <c r="X6739">
        <f>VALUE(TEXT(sales_order1[[#This Row],[date]], "D"))</f>
        <v>10</v>
      </c>
      <c r="Y6739">
        <v>45</v>
      </c>
    </row>
    <row r="6740" spans="1:25" x14ac:dyDescent="0.25">
      <c r="A6740" s="1">
        <v>44875</v>
      </c>
      <c r="B6740">
        <v>72337</v>
      </c>
      <c r="C6740" t="s">
        <v>59</v>
      </c>
      <c r="D6740" t="str">
        <f>VLOOKUP(sales_order1[[#This Row],[itemCode]],product_details3!B:C,2,0)</f>
        <v>SCRS3050</v>
      </c>
      <c r="E6740" t="s">
        <v>60</v>
      </c>
      <c r="F6740" t="s">
        <v>61</v>
      </c>
      <c r="G6740">
        <v>300</v>
      </c>
      <c r="H6740">
        <v>19.649999999999999</v>
      </c>
      <c r="I6740">
        <v>5895</v>
      </c>
      <c r="J6740">
        <v>6.55</v>
      </c>
      <c r="K6740">
        <v>1965</v>
      </c>
      <c r="L6740">
        <v>13.1</v>
      </c>
      <c r="M6740">
        <v>0.66666666666666663</v>
      </c>
      <c r="N6740">
        <v>3930</v>
      </c>
      <c r="O6740" t="s">
        <v>481</v>
      </c>
      <c r="P6740" t="s">
        <v>482</v>
      </c>
      <c r="Q6740" t="s">
        <v>107</v>
      </c>
      <c r="R6740" t="s">
        <v>40</v>
      </c>
      <c r="S6740" t="s">
        <v>101</v>
      </c>
      <c r="T6740" t="s">
        <v>483</v>
      </c>
      <c r="U6740" t="s">
        <v>1190</v>
      </c>
      <c r="V6740">
        <f>YEAR(sales_order1[[#This Row],[date]])</f>
        <v>2022</v>
      </c>
      <c r="W6740" t="str">
        <f>TEXT(sales_order1[[#This Row],[date]], "Mmm")</f>
        <v>Nov</v>
      </c>
      <c r="X6740">
        <f>VALUE(TEXT(sales_order1[[#This Row],[date]], "D"))</f>
        <v>10</v>
      </c>
      <c r="Y6740">
        <v>45</v>
      </c>
    </row>
    <row r="6741" spans="1:25" x14ac:dyDescent="0.25">
      <c r="A6741" s="1">
        <v>44875</v>
      </c>
      <c r="B6741">
        <v>72338</v>
      </c>
      <c r="C6741" t="s">
        <v>320</v>
      </c>
      <c r="D6741" t="str">
        <f>VLOOKUP(sales_order1[[#This Row],[itemCode]],product_details3!B:C,2,0)</f>
        <v>SCR50+100</v>
      </c>
      <c r="E6741" t="s">
        <v>321</v>
      </c>
      <c r="F6741" t="s">
        <v>61</v>
      </c>
      <c r="G6741">
        <v>100</v>
      </c>
      <c r="H6741">
        <v>26.25</v>
      </c>
      <c r="I6741">
        <v>2625</v>
      </c>
      <c r="J6741">
        <v>7.75</v>
      </c>
      <c r="K6741">
        <v>775</v>
      </c>
      <c r="L6741">
        <v>18.5</v>
      </c>
      <c r="M6741">
        <v>0.70476190476190481</v>
      </c>
      <c r="N6741">
        <v>1850</v>
      </c>
      <c r="O6741" t="s">
        <v>845</v>
      </c>
      <c r="P6741" t="s">
        <v>846</v>
      </c>
      <c r="Q6741" t="s">
        <v>271</v>
      </c>
      <c r="R6741" t="s">
        <v>56</v>
      </c>
      <c r="S6741" t="s">
        <v>192</v>
      </c>
      <c r="T6741" t="s">
        <v>272</v>
      </c>
      <c r="U6741" t="s">
        <v>1191</v>
      </c>
      <c r="V6741">
        <f>YEAR(sales_order1[[#This Row],[date]])</f>
        <v>2022</v>
      </c>
      <c r="W6741" t="str">
        <f>TEXT(sales_order1[[#This Row],[date]], "Mmm")</f>
        <v>Nov</v>
      </c>
      <c r="X6741">
        <f>VALUE(TEXT(sales_order1[[#This Row],[date]], "D"))</f>
        <v>10</v>
      </c>
      <c r="Y6741">
        <v>45</v>
      </c>
    </row>
    <row r="6742" spans="1:25" x14ac:dyDescent="0.25">
      <c r="A6742" s="1">
        <v>44875</v>
      </c>
      <c r="B6742">
        <v>72339</v>
      </c>
      <c r="C6742" t="s">
        <v>194</v>
      </c>
      <c r="D6742" t="str">
        <f>VLOOKUP(sales_order1[[#This Row],[itemCode]],product_details3!B:C,2,0)</f>
        <v>CLNG150</v>
      </c>
      <c r="E6742" t="s">
        <v>195</v>
      </c>
      <c r="F6742" t="s">
        <v>45</v>
      </c>
      <c r="G6742">
        <v>100</v>
      </c>
      <c r="H6742">
        <v>12.75</v>
      </c>
      <c r="I6742">
        <v>1275</v>
      </c>
      <c r="J6742">
        <v>4.45</v>
      </c>
      <c r="K6742">
        <v>445</v>
      </c>
      <c r="L6742">
        <v>8.3000000000000007</v>
      </c>
      <c r="M6742">
        <v>0.65098039215686276</v>
      </c>
      <c r="N6742">
        <v>830</v>
      </c>
      <c r="O6742" t="s">
        <v>627</v>
      </c>
      <c r="P6742" t="s">
        <v>628</v>
      </c>
      <c r="Q6742" t="s">
        <v>264</v>
      </c>
      <c r="R6742" t="s">
        <v>56</v>
      </c>
      <c r="S6742" t="s">
        <v>133</v>
      </c>
      <c r="T6742" t="s">
        <v>629</v>
      </c>
      <c r="U6742" t="s">
        <v>1191</v>
      </c>
      <c r="V6742">
        <f>YEAR(sales_order1[[#This Row],[date]])</f>
        <v>2022</v>
      </c>
      <c r="W6742" t="str">
        <f>TEXT(sales_order1[[#This Row],[date]], "Mmm")</f>
        <v>Nov</v>
      </c>
      <c r="X6742">
        <f>VALUE(TEXT(sales_order1[[#This Row],[date]], "D"))</f>
        <v>10</v>
      </c>
      <c r="Y6742">
        <v>45</v>
      </c>
    </row>
    <row r="6743" spans="1:25" x14ac:dyDescent="0.25">
      <c r="A6743" s="1">
        <v>44875</v>
      </c>
      <c r="B6743">
        <v>72340</v>
      </c>
      <c r="C6743" t="s">
        <v>19</v>
      </c>
      <c r="D6743" t="str">
        <f>VLOOKUP(sales_order1[[#This Row],[itemCode]],product_details3!B:C,2,0)</f>
        <v>MSTH100</v>
      </c>
      <c r="E6743" t="s">
        <v>20</v>
      </c>
      <c r="F6743" t="s">
        <v>21</v>
      </c>
      <c r="G6743">
        <v>200</v>
      </c>
      <c r="H6743">
        <v>26.25</v>
      </c>
      <c r="I6743">
        <v>5250</v>
      </c>
      <c r="J6743">
        <v>7.75</v>
      </c>
      <c r="K6743">
        <v>1550</v>
      </c>
      <c r="L6743">
        <v>18.5</v>
      </c>
      <c r="M6743">
        <v>0.70476190476190481</v>
      </c>
      <c r="N6743">
        <v>3700</v>
      </c>
      <c r="O6743" t="s">
        <v>525</v>
      </c>
      <c r="P6743" t="s">
        <v>526</v>
      </c>
      <c r="Q6743" t="s">
        <v>111</v>
      </c>
      <c r="R6743" t="s">
        <v>112</v>
      </c>
      <c r="S6743" t="s">
        <v>113</v>
      </c>
      <c r="T6743" t="s">
        <v>527</v>
      </c>
      <c r="U6743" t="s">
        <v>1189</v>
      </c>
      <c r="V6743">
        <f>YEAR(sales_order1[[#This Row],[date]])</f>
        <v>2022</v>
      </c>
      <c r="W6743" t="str">
        <f>TEXT(sales_order1[[#This Row],[date]], "Mmm")</f>
        <v>Nov</v>
      </c>
      <c r="X6743">
        <f>VALUE(TEXT(sales_order1[[#This Row],[date]], "D"))</f>
        <v>10</v>
      </c>
      <c r="Y6743">
        <v>45</v>
      </c>
    </row>
    <row r="6744" spans="1:25" x14ac:dyDescent="0.25">
      <c r="A6744" s="1">
        <v>44875</v>
      </c>
      <c r="B6744">
        <v>72341</v>
      </c>
      <c r="C6744" t="s">
        <v>28</v>
      </c>
      <c r="D6744" t="str">
        <f>VLOOKUP(sales_order1[[#This Row],[itemCode]],product_details3!B:C,2,0)</f>
        <v>SRMC30</v>
      </c>
      <c r="E6744" t="s">
        <v>29</v>
      </c>
      <c r="F6744" t="s">
        <v>30</v>
      </c>
      <c r="G6744">
        <v>150</v>
      </c>
      <c r="H6744">
        <v>22.6</v>
      </c>
      <c r="I6744">
        <v>3390</v>
      </c>
      <c r="J6744">
        <v>7.6</v>
      </c>
      <c r="K6744">
        <v>1140</v>
      </c>
      <c r="L6744">
        <v>15</v>
      </c>
      <c r="M6744">
        <v>0.66371681415929207</v>
      </c>
      <c r="N6744">
        <v>2250</v>
      </c>
      <c r="O6744" t="s">
        <v>718</v>
      </c>
      <c r="P6744" t="s">
        <v>719</v>
      </c>
      <c r="Q6744" t="s">
        <v>239</v>
      </c>
      <c r="R6744" t="s">
        <v>112</v>
      </c>
      <c r="S6744" t="s">
        <v>368</v>
      </c>
      <c r="T6744" t="s">
        <v>608</v>
      </c>
      <c r="U6744" t="s">
        <v>1189</v>
      </c>
      <c r="V6744">
        <f>YEAR(sales_order1[[#This Row],[date]])</f>
        <v>2022</v>
      </c>
      <c r="W6744" t="str">
        <f>TEXT(sales_order1[[#This Row],[date]], "Mmm")</f>
        <v>Nov</v>
      </c>
      <c r="X6744">
        <f>VALUE(TEXT(sales_order1[[#This Row],[date]], "D"))</f>
        <v>10</v>
      </c>
      <c r="Y6744">
        <v>45</v>
      </c>
    </row>
    <row r="6745" spans="1:25" x14ac:dyDescent="0.25">
      <c r="A6745" s="1">
        <v>44875</v>
      </c>
      <c r="B6745">
        <v>72342</v>
      </c>
      <c r="C6745" t="s">
        <v>329</v>
      </c>
      <c r="D6745" t="str">
        <f>VLOOKUP(sales_order1[[#This Row],[itemCode]],product_details3!B:C,2,0)</f>
        <v>TNRS150</v>
      </c>
      <c r="E6745" t="s">
        <v>330</v>
      </c>
      <c r="F6745" t="s">
        <v>124</v>
      </c>
      <c r="G6745">
        <v>100</v>
      </c>
      <c r="H6745">
        <v>19.649999999999999</v>
      </c>
      <c r="I6745">
        <v>1965</v>
      </c>
      <c r="J6745">
        <v>6.55</v>
      </c>
      <c r="K6745">
        <v>655</v>
      </c>
      <c r="L6745">
        <v>13.1</v>
      </c>
      <c r="M6745">
        <v>0.66666666666666663</v>
      </c>
      <c r="N6745">
        <v>1310</v>
      </c>
      <c r="O6745" t="s">
        <v>158</v>
      </c>
      <c r="P6745" t="s">
        <v>159</v>
      </c>
      <c r="Q6745" t="s">
        <v>160</v>
      </c>
      <c r="R6745" t="s">
        <v>112</v>
      </c>
      <c r="S6745" t="s">
        <v>161</v>
      </c>
      <c r="T6745" t="s">
        <v>162</v>
      </c>
      <c r="U6745" t="s">
        <v>1189</v>
      </c>
      <c r="V6745">
        <f>YEAR(sales_order1[[#This Row],[date]])</f>
        <v>2022</v>
      </c>
      <c r="W6745" t="str">
        <f>TEXT(sales_order1[[#This Row],[date]], "Mmm")</f>
        <v>Nov</v>
      </c>
      <c r="X6745">
        <f>VALUE(TEXT(sales_order1[[#This Row],[date]], "D"))</f>
        <v>10</v>
      </c>
      <c r="Y6745">
        <v>45</v>
      </c>
    </row>
    <row r="6746" spans="1:25" x14ac:dyDescent="0.25">
      <c r="A6746" s="1">
        <v>44875</v>
      </c>
      <c r="B6746">
        <v>72343</v>
      </c>
      <c r="C6746" t="s">
        <v>221</v>
      </c>
      <c r="D6746" t="str">
        <f>VLOOKUP(sales_order1[[#This Row],[itemCode]],product_details3!B:C,2,0)</f>
        <v>CLNF200</v>
      </c>
      <c r="E6746" t="s">
        <v>222</v>
      </c>
      <c r="F6746" t="s">
        <v>45</v>
      </c>
      <c r="G6746">
        <v>200</v>
      </c>
      <c r="H6746">
        <v>23.25</v>
      </c>
      <c r="I6746">
        <v>4650</v>
      </c>
      <c r="J6746">
        <v>9</v>
      </c>
      <c r="K6746">
        <v>1800</v>
      </c>
      <c r="L6746">
        <v>14.25</v>
      </c>
      <c r="M6746">
        <v>0.61290322580645162</v>
      </c>
      <c r="N6746">
        <v>2850</v>
      </c>
      <c r="O6746" t="s">
        <v>881</v>
      </c>
      <c r="P6746" t="s">
        <v>882</v>
      </c>
      <c r="Q6746" t="s">
        <v>64</v>
      </c>
      <c r="R6746" t="s">
        <v>40</v>
      </c>
      <c r="S6746" t="s">
        <v>84</v>
      </c>
      <c r="T6746" t="s">
        <v>85</v>
      </c>
      <c r="U6746" t="s">
        <v>1189</v>
      </c>
      <c r="V6746">
        <f>YEAR(sales_order1[[#This Row],[date]])</f>
        <v>2022</v>
      </c>
      <c r="W6746" t="str">
        <f>TEXT(sales_order1[[#This Row],[date]], "Mmm")</f>
        <v>Nov</v>
      </c>
      <c r="X6746">
        <f>VALUE(TEXT(sales_order1[[#This Row],[date]], "D"))</f>
        <v>10</v>
      </c>
      <c r="Y6746">
        <v>45</v>
      </c>
    </row>
    <row r="6747" spans="1:25" x14ac:dyDescent="0.25">
      <c r="A6747" s="1">
        <v>44875</v>
      </c>
      <c r="B6747">
        <v>72344</v>
      </c>
      <c r="C6747" t="s">
        <v>115</v>
      </c>
      <c r="D6747" t="str">
        <f>VLOOKUP(sales_order1[[#This Row],[itemCode]],product_details3!B:C,2,0)</f>
        <v>SCRS30100</v>
      </c>
      <c r="E6747" t="s">
        <v>116</v>
      </c>
      <c r="F6747" t="s">
        <v>61</v>
      </c>
      <c r="G6747">
        <v>300</v>
      </c>
      <c r="H6747">
        <v>32.75</v>
      </c>
      <c r="I6747">
        <v>9825</v>
      </c>
      <c r="J6747">
        <v>11.25</v>
      </c>
      <c r="K6747">
        <v>3375</v>
      </c>
      <c r="L6747">
        <v>21.5</v>
      </c>
      <c r="M6747">
        <v>0.65648854961832059</v>
      </c>
      <c r="N6747">
        <v>6450</v>
      </c>
      <c r="O6747" t="s">
        <v>826</v>
      </c>
      <c r="P6747" t="s">
        <v>827</v>
      </c>
      <c r="Q6747" t="s">
        <v>107</v>
      </c>
      <c r="R6747" t="s">
        <v>40</v>
      </c>
      <c r="S6747" t="s">
        <v>101</v>
      </c>
      <c r="T6747" t="s">
        <v>304</v>
      </c>
      <c r="U6747" t="s">
        <v>1190</v>
      </c>
      <c r="V6747">
        <f>YEAR(sales_order1[[#This Row],[date]])</f>
        <v>2022</v>
      </c>
      <c r="W6747" t="str">
        <f>TEXT(sales_order1[[#This Row],[date]], "Mmm")</f>
        <v>Nov</v>
      </c>
      <c r="X6747">
        <f>VALUE(TEXT(sales_order1[[#This Row],[date]], "D"))</f>
        <v>10</v>
      </c>
      <c r="Y6747">
        <v>45</v>
      </c>
    </row>
    <row r="6748" spans="1:25" x14ac:dyDescent="0.25">
      <c r="A6748" s="1">
        <v>44876</v>
      </c>
      <c r="B6748">
        <v>72345</v>
      </c>
      <c r="C6748" t="s">
        <v>360</v>
      </c>
      <c r="D6748" t="str">
        <f>VLOOKUP(sales_order1[[#This Row],[itemCode]],product_details3!B:C,2,0)</f>
        <v>TNRS100</v>
      </c>
      <c r="E6748" t="s">
        <v>361</v>
      </c>
      <c r="F6748" t="s">
        <v>124</v>
      </c>
      <c r="G6748">
        <v>150</v>
      </c>
      <c r="H6748">
        <v>13.1</v>
      </c>
      <c r="I6748">
        <v>1965</v>
      </c>
      <c r="J6748">
        <v>4.7</v>
      </c>
      <c r="K6748">
        <v>705</v>
      </c>
      <c r="L6748">
        <v>8.4</v>
      </c>
      <c r="M6748">
        <v>0.6412213740458016</v>
      </c>
      <c r="N6748">
        <v>1260</v>
      </c>
      <c r="O6748" t="s">
        <v>919</v>
      </c>
      <c r="P6748" t="s">
        <v>920</v>
      </c>
      <c r="Q6748" t="s">
        <v>119</v>
      </c>
      <c r="R6748" t="s">
        <v>40</v>
      </c>
      <c r="S6748" t="s">
        <v>356</v>
      </c>
      <c r="T6748" t="s">
        <v>357</v>
      </c>
      <c r="U6748" t="s">
        <v>1190</v>
      </c>
      <c r="V6748">
        <f>YEAR(sales_order1[[#This Row],[date]])</f>
        <v>2022</v>
      </c>
      <c r="W6748" t="str">
        <f>TEXT(sales_order1[[#This Row],[date]], "Mmm")</f>
        <v>Nov</v>
      </c>
      <c r="X6748">
        <f>VALUE(TEXT(sales_order1[[#This Row],[date]], "D"))</f>
        <v>11</v>
      </c>
      <c r="Y6748">
        <v>45</v>
      </c>
    </row>
    <row r="6749" spans="1:25" x14ac:dyDescent="0.25">
      <c r="A6749" s="1">
        <v>44876</v>
      </c>
      <c r="B6749">
        <v>72346</v>
      </c>
      <c r="C6749" t="s">
        <v>315</v>
      </c>
      <c r="D6749" t="str">
        <f>VLOOKUP(sales_order1[[#This Row],[itemCode]],product_details3!B:C,2,0)</f>
        <v>EXFG50</v>
      </c>
      <c r="E6749" t="s">
        <v>316</v>
      </c>
      <c r="F6749" t="s">
        <v>183</v>
      </c>
      <c r="G6749">
        <v>150</v>
      </c>
      <c r="H6749">
        <v>15.75</v>
      </c>
      <c r="I6749">
        <v>2362.5</v>
      </c>
      <c r="J6749">
        <v>5.45</v>
      </c>
      <c r="K6749">
        <v>817.5</v>
      </c>
      <c r="L6749">
        <v>10.3</v>
      </c>
      <c r="M6749">
        <v>0.65396825396825398</v>
      </c>
      <c r="N6749">
        <v>1545</v>
      </c>
      <c r="O6749" t="s">
        <v>775</v>
      </c>
      <c r="P6749" t="s">
        <v>776</v>
      </c>
      <c r="Q6749" t="s">
        <v>146</v>
      </c>
      <c r="R6749" t="s">
        <v>112</v>
      </c>
      <c r="S6749" t="s">
        <v>343</v>
      </c>
      <c r="T6749" t="s">
        <v>95</v>
      </c>
      <c r="U6749" t="s">
        <v>1190</v>
      </c>
      <c r="V6749">
        <f>YEAR(sales_order1[[#This Row],[date]])</f>
        <v>2022</v>
      </c>
      <c r="W6749" t="str">
        <f>TEXT(sales_order1[[#This Row],[date]], "Mmm")</f>
        <v>Nov</v>
      </c>
      <c r="X6749">
        <f>VALUE(TEXT(sales_order1[[#This Row],[date]], "D"))</f>
        <v>11</v>
      </c>
      <c r="Y6749">
        <v>45</v>
      </c>
    </row>
    <row r="6750" spans="1:25" x14ac:dyDescent="0.25">
      <c r="A6750" s="1">
        <v>44876</v>
      </c>
      <c r="B6750">
        <v>72347</v>
      </c>
      <c r="C6750" t="s">
        <v>103</v>
      </c>
      <c r="D6750" t="str">
        <f>VLOOKUP(sales_order1[[#This Row],[itemCode]],product_details3!B:C,2,0)</f>
        <v>SCRT50</v>
      </c>
      <c r="E6750" t="s">
        <v>104</v>
      </c>
      <c r="F6750" t="s">
        <v>61</v>
      </c>
      <c r="G6750">
        <v>50</v>
      </c>
      <c r="H6750">
        <v>16.95</v>
      </c>
      <c r="I6750">
        <v>847.5</v>
      </c>
      <c r="J6750">
        <v>5.2</v>
      </c>
      <c r="K6750">
        <v>260</v>
      </c>
      <c r="L6750">
        <v>11.75</v>
      </c>
      <c r="M6750">
        <v>0.69321533923303835</v>
      </c>
      <c r="N6750">
        <v>587.5</v>
      </c>
      <c r="O6750" t="s">
        <v>451</v>
      </c>
      <c r="P6750" t="s">
        <v>452</v>
      </c>
      <c r="Q6750" t="s">
        <v>271</v>
      </c>
      <c r="R6750" t="s">
        <v>56</v>
      </c>
      <c r="S6750" t="s">
        <v>192</v>
      </c>
      <c r="T6750" t="s">
        <v>453</v>
      </c>
      <c r="U6750" t="s">
        <v>1191</v>
      </c>
      <c r="V6750">
        <f>YEAR(sales_order1[[#This Row],[date]])</f>
        <v>2022</v>
      </c>
      <c r="W6750" t="str">
        <f>TEXT(sales_order1[[#This Row],[date]], "Mmm")</f>
        <v>Nov</v>
      </c>
      <c r="X6750">
        <f>VALUE(TEXT(sales_order1[[#This Row],[date]], "D"))</f>
        <v>11</v>
      </c>
      <c r="Y6750">
        <v>45</v>
      </c>
    </row>
    <row r="6751" spans="1:25" x14ac:dyDescent="0.25">
      <c r="A6751" s="1">
        <v>44876</v>
      </c>
      <c r="B6751">
        <v>72348</v>
      </c>
      <c r="C6751" t="s">
        <v>320</v>
      </c>
      <c r="D6751" t="str">
        <f>VLOOKUP(sales_order1[[#This Row],[itemCode]],product_details3!B:C,2,0)</f>
        <v>SCR50+100</v>
      </c>
      <c r="E6751" t="s">
        <v>321</v>
      </c>
      <c r="F6751" t="s">
        <v>61</v>
      </c>
      <c r="G6751">
        <v>350</v>
      </c>
      <c r="H6751">
        <v>26.25</v>
      </c>
      <c r="I6751">
        <v>9187.5</v>
      </c>
      <c r="J6751">
        <v>7.75</v>
      </c>
      <c r="K6751">
        <v>2712.5</v>
      </c>
      <c r="L6751">
        <v>18.5</v>
      </c>
      <c r="M6751">
        <v>0.70476190476190481</v>
      </c>
      <c r="N6751">
        <v>6475</v>
      </c>
      <c r="O6751" t="s">
        <v>582</v>
      </c>
      <c r="P6751" t="s">
        <v>583</v>
      </c>
      <c r="Q6751" t="s">
        <v>213</v>
      </c>
      <c r="R6751" t="s">
        <v>25</v>
      </c>
      <c r="S6751" t="s">
        <v>214</v>
      </c>
      <c r="T6751" t="s">
        <v>584</v>
      </c>
      <c r="U6751" t="s">
        <v>1191</v>
      </c>
      <c r="V6751">
        <f>YEAR(sales_order1[[#This Row],[date]])</f>
        <v>2022</v>
      </c>
      <c r="W6751" t="str">
        <f>TEXT(sales_order1[[#This Row],[date]], "Mmm")</f>
        <v>Nov</v>
      </c>
      <c r="X6751">
        <f>VALUE(TEXT(sales_order1[[#This Row],[date]], "D"))</f>
        <v>11</v>
      </c>
      <c r="Y6751">
        <v>45</v>
      </c>
    </row>
    <row r="6752" spans="1:25" x14ac:dyDescent="0.25">
      <c r="A6752" s="1">
        <v>44876</v>
      </c>
      <c r="B6752">
        <v>72349</v>
      </c>
      <c r="C6752" t="s">
        <v>149</v>
      </c>
      <c r="D6752" t="str">
        <f>VLOOKUP(sales_order1[[#This Row],[itemCode]],product_details3!B:C,2,0)</f>
        <v>MKRW80</v>
      </c>
      <c r="E6752" t="s">
        <v>150</v>
      </c>
      <c r="F6752" t="s">
        <v>151</v>
      </c>
      <c r="G6752">
        <v>150</v>
      </c>
      <c r="H6752">
        <v>14.65</v>
      </c>
      <c r="I6752">
        <v>2197.5</v>
      </c>
      <c r="J6752">
        <v>6.55</v>
      </c>
      <c r="K6752">
        <v>982.5</v>
      </c>
      <c r="L6752">
        <v>8.1</v>
      </c>
      <c r="M6752">
        <v>0.55290102389078488</v>
      </c>
      <c r="N6752">
        <v>1215</v>
      </c>
      <c r="O6752" t="s">
        <v>293</v>
      </c>
      <c r="P6752" t="s">
        <v>294</v>
      </c>
      <c r="Q6752" t="s">
        <v>154</v>
      </c>
      <c r="R6752" t="s">
        <v>56</v>
      </c>
      <c r="S6752" t="s">
        <v>133</v>
      </c>
      <c r="T6752" t="s">
        <v>155</v>
      </c>
      <c r="U6752" t="s">
        <v>1191</v>
      </c>
      <c r="V6752">
        <f>YEAR(sales_order1[[#This Row],[date]])</f>
        <v>2022</v>
      </c>
      <c r="W6752" t="str">
        <f>TEXT(sales_order1[[#This Row],[date]], "Mmm")</f>
        <v>Nov</v>
      </c>
      <c r="X6752">
        <f>VALUE(TEXT(sales_order1[[#This Row],[date]], "D"))</f>
        <v>11</v>
      </c>
      <c r="Y6752">
        <v>45</v>
      </c>
    </row>
    <row r="6753" spans="1:25" x14ac:dyDescent="0.25">
      <c r="A6753" s="1">
        <v>44876</v>
      </c>
      <c r="B6753">
        <v>72350</v>
      </c>
      <c r="C6753" t="s">
        <v>181</v>
      </c>
      <c r="D6753" t="str">
        <f>VLOOKUP(sales_order1[[#This Row],[itemCode]],product_details3!B:C,2,0)</f>
        <v>EXFP100</v>
      </c>
      <c r="E6753" t="s">
        <v>182</v>
      </c>
      <c r="F6753" t="s">
        <v>183</v>
      </c>
      <c r="G6753">
        <v>150</v>
      </c>
      <c r="H6753">
        <v>21.95</v>
      </c>
      <c r="I6753">
        <v>3292.5</v>
      </c>
      <c r="J6753">
        <v>8.1999999999999993</v>
      </c>
      <c r="K6753">
        <v>1230</v>
      </c>
      <c r="L6753">
        <v>13.75</v>
      </c>
      <c r="M6753">
        <v>0.62642369020501143</v>
      </c>
      <c r="N6753">
        <v>2062.5</v>
      </c>
      <c r="O6753" t="s">
        <v>262</v>
      </c>
      <c r="P6753" t="s">
        <v>263</v>
      </c>
      <c r="Q6753" t="s">
        <v>264</v>
      </c>
      <c r="R6753" t="s">
        <v>56</v>
      </c>
      <c r="S6753" t="s">
        <v>133</v>
      </c>
      <c r="T6753" t="s">
        <v>265</v>
      </c>
      <c r="U6753" t="s">
        <v>1191</v>
      </c>
      <c r="V6753">
        <f>YEAR(sales_order1[[#This Row],[date]])</f>
        <v>2022</v>
      </c>
      <c r="W6753" t="str">
        <f>TEXT(sales_order1[[#This Row],[date]], "Mmm")</f>
        <v>Nov</v>
      </c>
      <c r="X6753">
        <f>VALUE(TEXT(sales_order1[[#This Row],[date]], "D"))</f>
        <v>11</v>
      </c>
      <c r="Y6753">
        <v>45</v>
      </c>
    </row>
    <row r="6754" spans="1:25" x14ac:dyDescent="0.25">
      <c r="A6754" s="1">
        <v>44876</v>
      </c>
      <c r="B6754">
        <v>72351</v>
      </c>
      <c r="C6754" t="s">
        <v>335</v>
      </c>
      <c r="D6754" t="str">
        <f>VLOOKUP(sales_order1[[#This Row],[itemCode]],product_details3!B:C,2,0)</f>
        <v>CLNF50</v>
      </c>
      <c r="E6754" t="s">
        <v>336</v>
      </c>
      <c r="F6754" t="s">
        <v>45</v>
      </c>
      <c r="G6754">
        <v>100</v>
      </c>
      <c r="H6754">
        <v>7.3</v>
      </c>
      <c r="I6754">
        <v>730</v>
      </c>
      <c r="J6754">
        <v>2.8</v>
      </c>
      <c r="K6754">
        <v>280</v>
      </c>
      <c r="L6754">
        <v>4.5</v>
      </c>
      <c r="M6754">
        <v>0.61643835616438358</v>
      </c>
      <c r="N6754">
        <v>450</v>
      </c>
      <c r="O6754" t="s">
        <v>941</v>
      </c>
      <c r="P6754" t="s">
        <v>942</v>
      </c>
      <c r="Q6754" t="s">
        <v>154</v>
      </c>
      <c r="R6754" t="s">
        <v>56</v>
      </c>
      <c r="S6754" t="s">
        <v>133</v>
      </c>
      <c r="T6754" t="s">
        <v>155</v>
      </c>
      <c r="U6754" t="s">
        <v>1191</v>
      </c>
      <c r="V6754">
        <f>YEAR(sales_order1[[#This Row],[date]])</f>
        <v>2022</v>
      </c>
      <c r="W6754" t="str">
        <f>TEXT(sales_order1[[#This Row],[date]], "Mmm")</f>
        <v>Nov</v>
      </c>
      <c r="X6754">
        <f>VALUE(TEXT(sales_order1[[#This Row],[date]], "D"))</f>
        <v>11</v>
      </c>
      <c r="Y6754">
        <v>45</v>
      </c>
    </row>
    <row r="6755" spans="1:25" x14ac:dyDescent="0.25">
      <c r="A6755" s="1">
        <v>44876</v>
      </c>
      <c r="B6755">
        <v>72352</v>
      </c>
      <c r="C6755" t="s">
        <v>325</v>
      </c>
      <c r="D6755" t="str">
        <f>VLOOKUP(sales_order1[[#This Row],[itemCode]],product_details3!B:C,2,0)</f>
        <v>EXFG100</v>
      </c>
      <c r="E6755" t="s">
        <v>326</v>
      </c>
      <c r="F6755" t="s">
        <v>183</v>
      </c>
      <c r="G6755">
        <v>50</v>
      </c>
      <c r="H6755">
        <v>20.75</v>
      </c>
      <c r="I6755">
        <v>1037.5</v>
      </c>
      <c r="J6755">
        <v>7.45</v>
      </c>
      <c r="K6755">
        <v>372.5</v>
      </c>
      <c r="L6755">
        <v>13.3</v>
      </c>
      <c r="M6755">
        <v>0.64096385542168677</v>
      </c>
      <c r="N6755">
        <v>665</v>
      </c>
      <c r="O6755" t="s">
        <v>679</v>
      </c>
      <c r="P6755" t="s">
        <v>680</v>
      </c>
      <c r="Q6755" t="s">
        <v>71</v>
      </c>
      <c r="R6755" t="s">
        <v>72</v>
      </c>
      <c r="S6755" t="s">
        <v>73</v>
      </c>
      <c r="T6755" t="s">
        <v>681</v>
      </c>
      <c r="U6755" t="s">
        <v>1190</v>
      </c>
      <c r="V6755">
        <f>YEAR(sales_order1[[#This Row],[date]])</f>
        <v>2022</v>
      </c>
      <c r="W6755" t="str">
        <f>TEXT(sales_order1[[#This Row],[date]], "Mmm")</f>
        <v>Nov</v>
      </c>
      <c r="X6755">
        <f>VALUE(TEXT(sales_order1[[#This Row],[date]], "D"))</f>
        <v>11</v>
      </c>
      <c r="Y6755">
        <v>45</v>
      </c>
    </row>
    <row r="6756" spans="1:25" x14ac:dyDescent="0.25">
      <c r="A6756" s="1">
        <v>44876</v>
      </c>
      <c r="B6756">
        <v>72353</v>
      </c>
      <c r="C6756" t="s">
        <v>28</v>
      </c>
      <c r="D6756" t="str">
        <f>VLOOKUP(sales_order1[[#This Row],[itemCode]],product_details3!B:C,2,0)</f>
        <v>SRMC30</v>
      </c>
      <c r="E6756" t="s">
        <v>29</v>
      </c>
      <c r="F6756" t="s">
        <v>30</v>
      </c>
      <c r="G6756">
        <v>100</v>
      </c>
      <c r="H6756">
        <v>22.6</v>
      </c>
      <c r="I6756">
        <v>2260</v>
      </c>
      <c r="J6756">
        <v>7.6</v>
      </c>
      <c r="K6756">
        <v>760</v>
      </c>
      <c r="L6756">
        <v>15</v>
      </c>
      <c r="M6756">
        <v>0.66371681415929207</v>
      </c>
      <c r="N6756">
        <v>1500</v>
      </c>
      <c r="O6756" t="s">
        <v>937</v>
      </c>
      <c r="P6756" t="s">
        <v>938</v>
      </c>
      <c r="Q6756" t="s">
        <v>64</v>
      </c>
      <c r="R6756" t="s">
        <v>40</v>
      </c>
      <c r="S6756" t="s">
        <v>65</v>
      </c>
      <c r="T6756" t="s">
        <v>66</v>
      </c>
      <c r="U6756" t="s">
        <v>1190</v>
      </c>
      <c r="V6756">
        <f>YEAR(sales_order1[[#This Row],[date]])</f>
        <v>2022</v>
      </c>
      <c r="W6756" t="str">
        <f>TEXT(sales_order1[[#This Row],[date]], "Mmm")</f>
        <v>Nov</v>
      </c>
      <c r="X6756">
        <f>VALUE(TEXT(sales_order1[[#This Row],[date]], "D"))</f>
        <v>11</v>
      </c>
      <c r="Y6756">
        <v>45</v>
      </c>
    </row>
    <row r="6757" spans="1:25" x14ac:dyDescent="0.25">
      <c r="A6757" s="1">
        <v>44876</v>
      </c>
      <c r="B6757">
        <v>72354</v>
      </c>
      <c r="C6757" t="s">
        <v>103</v>
      </c>
      <c r="D6757" t="str">
        <f>VLOOKUP(sales_order1[[#This Row],[itemCode]],product_details3!B:C,2,0)</f>
        <v>SCRT50</v>
      </c>
      <c r="E6757" t="s">
        <v>104</v>
      </c>
      <c r="F6757" t="s">
        <v>61</v>
      </c>
      <c r="G6757">
        <v>100</v>
      </c>
      <c r="H6757">
        <v>16.95</v>
      </c>
      <c r="I6757">
        <v>1695</v>
      </c>
      <c r="J6757">
        <v>5.2</v>
      </c>
      <c r="K6757">
        <v>520</v>
      </c>
      <c r="L6757">
        <v>11.75</v>
      </c>
      <c r="M6757">
        <v>0.69321533923303835</v>
      </c>
      <c r="N6757">
        <v>1175</v>
      </c>
      <c r="O6757" t="s">
        <v>691</v>
      </c>
      <c r="P6757" t="s">
        <v>692</v>
      </c>
      <c r="Q6757" t="s">
        <v>160</v>
      </c>
      <c r="R6757" t="s">
        <v>112</v>
      </c>
      <c r="S6757" t="s">
        <v>297</v>
      </c>
      <c r="T6757" t="s">
        <v>693</v>
      </c>
      <c r="U6757" t="s">
        <v>1189</v>
      </c>
      <c r="V6757">
        <f>YEAR(sales_order1[[#This Row],[date]])</f>
        <v>2022</v>
      </c>
      <c r="W6757" t="str">
        <f>TEXT(sales_order1[[#This Row],[date]], "Mmm")</f>
        <v>Nov</v>
      </c>
      <c r="X6757">
        <f>VALUE(TEXT(sales_order1[[#This Row],[date]], "D"))</f>
        <v>11</v>
      </c>
      <c r="Y6757">
        <v>45</v>
      </c>
    </row>
    <row r="6758" spans="1:25" x14ac:dyDescent="0.25">
      <c r="A6758" s="1">
        <v>44876</v>
      </c>
      <c r="B6758">
        <v>72355</v>
      </c>
      <c r="C6758" t="s">
        <v>358</v>
      </c>
      <c r="D6758" t="str">
        <f>VLOOKUP(sales_order1[[#This Row],[itemCode]],product_details3!B:C,2,0)</f>
        <v>SCR50+30</v>
      </c>
      <c r="E6758" t="s">
        <v>359</v>
      </c>
      <c r="F6758" t="s">
        <v>61</v>
      </c>
      <c r="G6758">
        <v>350</v>
      </c>
      <c r="H6758">
        <v>10.5</v>
      </c>
      <c r="I6758">
        <v>3675</v>
      </c>
      <c r="J6758">
        <v>3.3</v>
      </c>
      <c r="K6758">
        <v>1155</v>
      </c>
      <c r="L6758">
        <v>7.2</v>
      </c>
      <c r="M6758">
        <v>0.68571428571428572</v>
      </c>
      <c r="N6758">
        <v>2520</v>
      </c>
      <c r="O6758" t="s">
        <v>75</v>
      </c>
      <c r="P6758" t="s">
        <v>76</v>
      </c>
      <c r="Q6758" t="s">
        <v>77</v>
      </c>
      <c r="R6758" t="s">
        <v>72</v>
      </c>
      <c r="S6758" t="s">
        <v>78</v>
      </c>
      <c r="T6758" t="s">
        <v>79</v>
      </c>
      <c r="U6758" t="s">
        <v>1190</v>
      </c>
      <c r="V6758">
        <f>YEAR(sales_order1[[#This Row],[date]])</f>
        <v>2022</v>
      </c>
      <c r="W6758" t="str">
        <f>TEXT(sales_order1[[#This Row],[date]], "Mmm")</f>
        <v>Nov</v>
      </c>
      <c r="X6758">
        <f>VALUE(TEXT(sales_order1[[#This Row],[date]], "D"))</f>
        <v>11</v>
      </c>
      <c r="Y6758">
        <v>45</v>
      </c>
    </row>
    <row r="6759" spans="1:25" x14ac:dyDescent="0.25">
      <c r="A6759" s="1">
        <v>44876</v>
      </c>
      <c r="B6759">
        <v>72356</v>
      </c>
      <c r="C6759" t="s">
        <v>128</v>
      </c>
      <c r="D6759" t="str">
        <f>VLOOKUP(sales_order1[[#This Row],[itemCode]],product_details3!B:C,2,0)</f>
        <v>SCRT100</v>
      </c>
      <c r="E6759" t="s">
        <v>129</v>
      </c>
      <c r="F6759" t="s">
        <v>61</v>
      </c>
      <c r="G6759">
        <v>300</v>
      </c>
      <c r="H6759">
        <v>28.25</v>
      </c>
      <c r="I6759">
        <v>8475</v>
      </c>
      <c r="J6759">
        <v>9</v>
      </c>
      <c r="K6759">
        <v>2700</v>
      </c>
      <c r="L6759">
        <v>19.25</v>
      </c>
      <c r="M6759">
        <v>0.68141592920353977</v>
      </c>
      <c r="N6759">
        <v>5775</v>
      </c>
      <c r="O6759" t="s">
        <v>366</v>
      </c>
      <c r="P6759" t="s">
        <v>367</v>
      </c>
      <c r="Q6759" t="s">
        <v>239</v>
      </c>
      <c r="R6759" t="s">
        <v>112</v>
      </c>
      <c r="S6759" t="s">
        <v>368</v>
      </c>
      <c r="T6759" t="s">
        <v>369</v>
      </c>
      <c r="U6759" t="s">
        <v>1189</v>
      </c>
      <c r="V6759">
        <f>YEAR(sales_order1[[#This Row],[date]])</f>
        <v>2022</v>
      </c>
      <c r="W6759" t="str">
        <f>TEXT(sales_order1[[#This Row],[date]], "Mmm")</f>
        <v>Nov</v>
      </c>
      <c r="X6759">
        <f>VALUE(TEXT(sales_order1[[#This Row],[date]], "D"))</f>
        <v>11</v>
      </c>
      <c r="Y6759">
        <v>45</v>
      </c>
    </row>
    <row r="6760" spans="1:25" x14ac:dyDescent="0.25">
      <c r="A6760" s="1">
        <v>44876</v>
      </c>
      <c r="B6760">
        <v>72357</v>
      </c>
      <c r="C6760" t="s">
        <v>28</v>
      </c>
      <c r="D6760" t="str">
        <f>VLOOKUP(sales_order1[[#This Row],[itemCode]],product_details3!B:C,2,0)</f>
        <v>SRMC30</v>
      </c>
      <c r="E6760" t="s">
        <v>29</v>
      </c>
      <c r="F6760" t="s">
        <v>30</v>
      </c>
      <c r="G6760">
        <v>100</v>
      </c>
      <c r="H6760">
        <v>22.6</v>
      </c>
      <c r="I6760">
        <v>2260</v>
      </c>
      <c r="J6760">
        <v>7.6</v>
      </c>
      <c r="K6760">
        <v>760</v>
      </c>
      <c r="L6760">
        <v>15</v>
      </c>
      <c r="M6760">
        <v>0.66371681415929207</v>
      </c>
      <c r="N6760">
        <v>1500</v>
      </c>
      <c r="O6760" t="s">
        <v>931</v>
      </c>
      <c r="P6760" t="s">
        <v>932</v>
      </c>
      <c r="Q6760" t="s">
        <v>218</v>
      </c>
      <c r="R6760" t="s">
        <v>40</v>
      </c>
      <c r="S6760" t="s">
        <v>432</v>
      </c>
      <c r="T6760" t="s">
        <v>433</v>
      </c>
      <c r="U6760" t="s">
        <v>1190</v>
      </c>
      <c r="V6760">
        <f>YEAR(sales_order1[[#This Row],[date]])</f>
        <v>2022</v>
      </c>
      <c r="W6760" t="str">
        <f>TEXT(sales_order1[[#This Row],[date]], "Mmm")</f>
        <v>Nov</v>
      </c>
      <c r="X6760">
        <f>VALUE(TEXT(sales_order1[[#This Row],[date]], "D"))</f>
        <v>11</v>
      </c>
      <c r="Y6760">
        <v>45</v>
      </c>
    </row>
    <row r="6761" spans="1:25" x14ac:dyDescent="0.25">
      <c r="A6761" s="1">
        <v>44879</v>
      </c>
      <c r="B6761">
        <v>72358</v>
      </c>
      <c r="C6761" t="s">
        <v>309</v>
      </c>
      <c r="D6761" t="str">
        <f>VLOOKUP(sales_order1[[#This Row],[itemCode]],product_details3!B:C,2,0)</f>
        <v>MSKC100</v>
      </c>
      <c r="E6761" t="s">
        <v>310</v>
      </c>
      <c r="F6761" t="s">
        <v>137</v>
      </c>
      <c r="G6761">
        <v>150</v>
      </c>
      <c r="H6761">
        <v>19.95</v>
      </c>
      <c r="I6761">
        <v>2992.5</v>
      </c>
      <c r="J6761">
        <v>8.1999999999999993</v>
      </c>
      <c r="K6761">
        <v>1230</v>
      </c>
      <c r="L6761">
        <v>11.75</v>
      </c>
      <c r="M6761">
        <v>0.58897243107769426</v>
      </c>
      <c r="N6761">
        <v>1762.5</v>
      </c>
      <c r="O6761" t="s">
        <v>843</v>
      </c>
      <c r="P6761" t="s">
        <v>844</v>
      </c>
      <c r="Q6761" t="s">
        <v>132</v>
      </c>
      <c r="R6761" t="s">
        <v>56</v>
      </c>
      <c r="S6761" t="s">
        <v>133</v>
      </c>
      <c r="T6761" t="s">
        <v>134</v>
      </c>
      <c r="U6761" t="s">
        <v>1191</v>
      </c>
      <c r="V6761">
        <f>YEAR(sales_order1[[#This Row],[date]])</f>
        <v>2022</v>
      </c>
      <c r="W6761" t="str">
        <f>TEXT(sales_order1[[#This Row],[date]], "Mmm")</f>
        <v>Nov</v>
      </c>
      <c r="X6761">
        <f>VALUE(TEXT(sales_order1[[#This Row],[date]], "D"))</f>
        <v>14</v>
      </c>
      <c r="Y6761">
        <v>46</v>
      </c>
    </row>
    <row r="6762" spans="1:25" x14ac:dyDescent="0.25">
      <c r="A6762" s="1">
        <v>44879</v>
      </c>
      <c r="B6762">
        <v>72359</v>
      </c>
      <c r="C6762" t="s">
        <v>67</v>
      </c>
      <c r="D6762" t="str">
        <f>VLOOKUP(sales_order1[[#This Row],[itemCode]],product_details3!B:C,2,0)</f>
        <v>SRMH15</v>
      </c>
      <c r="E6762" t="s">
        <v>68</v>
      </c>
      <c r="F6762" t="s">
        <v>30</v>
      </c>
      <c r="G6762">
        <v>200</v>
      </c>
      <c r="H6762">
        <v>15.75</v>
      </c>
      <c r="I6762">
        <v>3150</v>
      </c>
      <c r="J6762">
        <v>5.45</v>
      </c>
      <c r="K6762">
        <v>1090</v>
      </c>
      <c r="L6762">
        <v>10.3</v>
      </c>
      <c r="M6762">
        <v>0.65396825396825398</v>
      </c>
      <c r="N6762">
        <v>2060</v>
      </c>
      <c r="O6762" t="s">
        <v>392</v>
      </c>
      <c r="P6762" t="s">
        <v>393</v>
      </c>
      <c r="Q6762" t="s">
        <v>264</v>
      </c>
      <c r="R6762" t="s">
        <v>56</v>
      </c>
      <c r="S6762" t="s">
        <v>133</v>
      </c>
      <c r="T6762" t="s">
        <v>394</v>
      </c>
      <c r="U6762" t="s">
        <v>1191</v>
      </c>
      <c r="V6762">
        <f>YEAR(sales_order1[[#This Row],[date]])</f>
        <v>2022</v>
      </c>
      <c r="W6762" t="str">
        <f>TEXT(sales_order1[[#This Row],[date]], "Mmm")</f>
        <v>Nov</v>
      </c>
      <c r="X6762">
        <f>VALUE(TEXT(sales_order1[[#This Row],[date]], "D"))</f>
        <v>14</v>
      </c>
      <c r="Y6762">
        <v>46</v>
      </c>
    </row>
    <row r="6763" spans="1:25" x14ac:dyDescent="0.25">
      <c r="A6763" s="1">
        <v>44879</v>
      </c>
      <c r="B6763">
        <v>72360</v>
      </c>
      <c r="C6763" t="s">
        <v>348</v>
      </c>
      <c r="D6763" t="str">
        <f>VLOOKUP(sales_order1[[#This Row],[itemCode]],product_details3!B:C,2,0)</f>
        <v>EXFG150</v>
      </c>
      <c r="E6763" t="s">
        <v>349</v>
      </c>
      <c r="F6763" t="s">
        <v>183</v>
      </c>
      <c r="G6763">
        <v>150</v>
      </c>
      <c r="H6763">
        <v>26.25</v>
      </c>
      <c r="I6763">
        <v>3937.5</v>
      </c>
      <c r="J6763">
        <v>10.75</v>
      </c>
      <c r="K6763">
        <v>1612.5</v>
      </c>
      <c r="L6763">
        <v>15.5</v>
      </c>
      <c r="M6763">
        <v>0.59047619047619049</v>
      </c>
      <c r="N6763">
        <v>2325</v>
      </c>
      <c r="O6763" t="s">
        <v>31</v>
      </c>
      <c r="P6763" t="s">
        <v>32</v>
      </c>
      <c r="Q6763" t="s">
        <v>24</v>
      </c>
      <c r="R6763" t="s">
        <v>25</v>
      </c>
      <c r="S6763" t="s">
        <v>33</v>
      </c>
      <c r="T6763" t="s">
        <v>34</v>
      </c>
      <c r="U6763" t="s">
        <v>1191</v>
      </c>
      <c r="V6763">
        <f>YEAR(sales_order1[[#This Row],[date]])</f>
        <v>2022</v>
      </c>
      <c r="W6763" t="str">
        <f>TEXT(sales_order1[[#This Row],[date]], "Mmm")</f>
        <v>Nov</v>
      </c>
      <c r="X6763">
        <f>VALUE(TEXT(sales_order1[[#This Row],[date]], "D"))</f>
        <v>14</v>
      </c>
      <c r="Y6763">
        <v>46</v>
      </c>
    </row>
    <row r="6764" spans="1:25" x14ac:dyDescent="0.25">
      <c r="A6764" s="1">
        <v>44879</v>
      </c>
      <c r="B6764">
        <v>72361</v>
      </c>
      <c r="C6764" t="s">
        <v>115</v>
      </c>
      <c r="D6764" t="str">
        <f>VLOOKUP(sales_order1[[#This Row],[itemCode]],product_details3!B:C,2,0)</f>
        <v>SCRS30100</v>
      </c>
      <c r="E6764" t="s">
        <v>116</v>
      </c>
      <c r="F6764" t="s">
        <v>61</v>
      </c>
      <c r="G6764">
        <v>150</v>
      </c>
      <c r="H6764">
        <v>32.75</v>
      </c>
      <c r="I6764">
        <v>4912.5</v>
      </c>
      <c r="J6764">
        <v>11.25</v>
      </c>
      <c r="K6764">
        <v>1687.5</v>
      </c>
      <c r="L6764">
        <v>21.5</v>
      </c>
      <c r="M6764">
        <v>0.65648854961832059</v>
      </c>
      <c r="N6764">
        <v>3225</v>
      </c>
      <c r="O6764" t="s">
        <v>925</v>
      </c>
      <c r="P6764" t="s">
        <v>926</v>
      </c>
      <c r="Q6764" t="s">
        <v>48</v>
      </c>
      <c r="R6764" t="s">
        <v>25</v>
      </c>
      <c r="S6764" t="s">
        <v>286</v>
      </c>
      <c r="T6764" t="s">
        <v>287</v>
      </c>
      <c r="U6764" t="s">
        <v>1191</v>
      </c>
      <c r="V6764">
        <f>YEAR(sales_order1[[#This Row],[date]])</f>
        <v>2022</v>
      </c>
      <c r="W6764" t="str">
        <f>TEXT(sales_order1[[#This Row],[date]], "Mmm")</f>
        <v>Nov</v>
      </c>
      <c r="X6764">
        <f>VALUE(TEXT(sales_order1[[#This Row],[date]], "D"))</f>
        <v>14</v>
      </c>
      <c r="Y6764">
        <v>46</v>
      </c>
    </row>
    <row r="6765" spans="1:25" x14ac:dyDescent="0.25">
      <c r="A6765" s="1">
        <v>44879</v>
      </c>
      <c r="B6765">
        <v>72362</v>
      </c>
      <c r="C6765" t="s">
        <v>320</v>
      </c>
      <c r="D6765" t="str">
        <f>VLOOKUP(sales_order1[[#This Row],[itemCode]],product_details3!B:C,2,0)</f>
        <v>SCR50+100</v>
      </c>
      <c r="E6765" t="s">
        <v>321</v>
      </c>
      <c r="F6765" t="s">
        <v>61</v>
      </c>
      <c r="G6765">
        <v>350</v>
      </c>
      <c r="H6765">
        <v>26.25</v>
      </c>
      <c r="I6765">
        <v>9187.5</v>
      </c>
      <c r="J6765">
        <v>7.75</v>
      </c>
      <c r="K6765">
        <v>2712.5</v>
      </c>
      <c r="L6765">
        <v>18.5</v>
      </c>
      <c r="M6765">
        <v>0.70476190476190481</v>
      </c>
      <c r="N6765">
        <v>6475</v>
      </c>
      <c r="O6765" t="s">
        <v>223</v>
      </c>
      <c r="P6765" t="s">
        <v>224</v>
      </c>
      <c r="Q6765" t="s">
        <v>55</v>
      </c>
      <c r="R6765" t="s">
        <v>56</v>
      </c>
      <c r="S6765" t="s">
        <v>225</v>
      </c>
      <c r="T6765" t="s">
        <v>226</v>
      </c>
      <c r="U6765" t="s">
        <v>1191</v>
      </c>
      <c r="V6765">
        <f>YEAR(sales_order1[[#This Row],[date]])</f>
        <v>2022</v>
      </c>
      <c r="W6765" t="str">
        <f>TEXT(sales_order1[[#This Row],[date]], "Mmm")</f>
        <v>Nov</v>
      </c>
      <c r="X6765">
        <f>VALUE(TEXT(sales_order1[[#This Row],[date]], "D"))</f>
        <v>14</v>
      </c>
      <c r="Y6765">
        <v>46</v>
      </c>
    </row>
    <row r="6766" spans="1:25" x14ac:dyDescent="0.25">
      <c r="A6766" s="1">
        <v>44879</v>
      </c>
      <c r="B6766">
        <v>72363</v>
      </c>
      <c r="C6766" t="s">
        <v>313</v>
      </c>
      <c r="D6766" t="str">
        <f>VLOOKUP(sales_order1[[#This Row],[itemCode]],product_details3!B:C,2,0)</f>
        <v>MSKO50</v>
      </c>
      <c r="E6766" t="s">
        <v>314</v>
      </c>
      <c r="F6766" t="s">
        <v>137</v>
      </c>
      <c r="G6766">
        <v>200</v>
      </c>
      <c r="H6766">
        <v>14.65</v>
      </c>
      <c r="I6766">
        <v>2930</v>
      </c>
      <c r="J6766">
        <v>6.55</v>
      </c>
      <c r="K6766">
        <v>1310</v>
      </c>
      <c r="L6766">
        <v>8.1</v>
      </c>
      <c r="M6766">
        <v>0.55290102389078488</v>
      </c>
      <c r="N6766">
        <v>1620</v>
      </c>
      <c r="O6766" t="s">
        <v>543</v>
      </c>
      <c r="P6766" t="s">
        <v>544</v>
      </c>
      <c r="Q6766" t="s">
        <v>378</v>
      </c>
      <c r="R6766" t="s">
        <v>72</v>
      </c>
      <c r="S6766" t="s">
        <v>545</v>
      </c>
      <c r="T6766" t="s">
        <v>546</v>
      </c>
      <c r="U6766" t="s">
        <v>1188</v>
      </c>
      <c r="V6766">
        <f>YEAR(sales_order1[[#This Row],[date]])</f>
        <v>2022</v>
      </c>
      <c r="W6766" t="str">
        <f>TEXT(sales_order1[[#This Row],[date]], "Mmm")</f>
        <v>Nov</v>
      </c>
      <c r="X6766">
        <f>VALUE(TEXT(sales_order1[[#This Row],[date]], "D"))</f>
        <v>14</v>
      </c>
      <c r="Y6766">
        <v>46</v>
      </c>
    </row>
    <row r="6767" spans="1:25" x14ac:dyDescent="0.25">
      <c r="A6767" s="1">
        <v>44879</v>
      </c>
      <c r="B6767">
        <v>72364</v>
      </c>
      <c r="C6767" t="s">
        <v>434</v>
      </c>
      <c r="D6767" t="str">
        <f>VLOOKUP(sales_order1[[#This Row],[itemCode]],product_details3!B:C,2,0)</f>
        <v>CLNO150</v>
      </c>
      <c r="E6767" t="s">
        <v>435</v>
      </c>
      <c r="F6767" t="s">
        <v>45</v>
      </c>
      <c r="G6767">
        <v>50</v>
      </c>
      <c r="H6767">
        <v>16.649999999999999</v>
      </c>
      <c r="I6767">
        <v>832.5</v>
      </c>
      <c r="J6767">
        <v>6.55</v>
      </c>
      <c r="K6767">
        <v>327.5</v>
      </c>
      <c r="L6767">
        <v>10.1</v>
      </c>
      <c r="M6767">
        <v>0.60660660660660648</v>
      </c>
      <c r="N6767">
        <v>505</v>
      </c>
      <c r="O6767" t="s">
        <v>771</v>
      </c>
      <c r="P6767" t="s">
        <v>772</v>
      </c>
      <c r="Q6767" t="s">
        <v>160</v>
      </c>
      <c r="R6767" t="s">
        <v>112</v>
      </c>
      <c r="S6767" t="s">
        <v>297</v>
      </c>
      <c r="T6767" t="s">
        <v>693</v>
      </c>
      <c r="U6767" t="s">
        <v>1189</v>
      </c>
      <c r="V6767">
        <f>YEAR(sales_order1[[#This Row],[date]])</f>
        <v>2022</v>
      </c>
      <c r="W6767" t="str">
        <f>TEXT(sales_order1[[#This Row],[date]], "Mmm")</f>
        <v>Nov</v>
      </c>
      <c r="X6767">
        <f>VALUE(TEXT(sales_order1[[#This Row],[date]], "D"))</f>
        <v>14</v>
      </c>
      <c r="Y6767">
        <v>46</v>
      </c>
    </row>
    <row r="6768" spans="1:25" x14ac:dyDescent="0.25">
      <c r="A6768" s="1">
        <v>44879</v>
      </c>
      <c r="B6768">
        <v>72365</v>
      </c>
      <c r="C6768" t="s">
        <v>194</v>
      </c>
      <c r="D6768" t="str">
        <f>VLOOKUP(sales_order1[[#This Row],[itemCode]],product_details3!B:C,2,0)</f>
        <v>CLNG150</v>
      </c>
      <c r="E6768" t="s">
        <v>195</v>
      </c>
      <c r="F6768" t="s">
        <v>45</v>
      </c>
      <c r="G6768">
        <v>100</v>
      </c>
      <c r="H6768">
        <v>12.75</v>
      </c>
      <c r="I6768">
        <v>1275</v>
      </c>
      <c r="J6768">
        <v>4.45</v>
      </c>
      <c r="K6768">
        <v>445</v>
      </c>
      <c r="L6768">
        <v>8.3000000000000007</v>
      </c>
      <c r="M6768">
        <v>0.65098039215686276</v>
      </c>
      <c r="N6768">
        <v>830</v>
      </c>
      <c r="O6768" t="s">
        <v>706</v>
      </c>
      <c r="P6768" t="s">
        <v>707</v>
      </c>
      <c r="Q6768" t="s">
        <v>132</v>
      </c>
      <c r="R6768" t="s">
        <v>56</v>
      </c>
      <c r="S6768" t="s">
        <v>133</v>
      </c>
      <c r="T6768" t="s">
        <v>708</v>
      </c>
      <c r="U6768" t="s">
        <v>1191</v>
      </c>
      <c r="V6768">
        <f>YEAR(sales_order1[[#This Row],[date]])</f>
        <v>2022</v>
      </c>
      <c r="W6768" t="str">
        <f>TEXT(sales_order1[[#This Row],[date]], "Mmm")</f>
        <v>Nov</v>
      </c>
      <c r="X6768">
        <f>VALUE(TEXT(sales_order1[[#This Row],[date]], "D"))</f>
        <v>14</v>
      </c>
      <c r="Y6768">
        <v>46</v>
      </c>
    </row>
    <row r="6769" spans="1:25" x14ac:dyDescent="0.25">
      <c r="A6769" s="1">
        <v>44879</v>
      </c>
      <c r="B6769">
        <v>72366</v>
      </c>
      <c r="C6769" t="s">
        <v>194</v>
      </c>
      <c r="D6769" t="str">
        <f>VLOOKUP(sales_order1[[#This Row],[itemCode]],product_details3!B:C,2,0)</f>
        <v>CLNG150</v>
      </c>
      <c r="E6769" t="s">
        <v>195</v>
      </c>
      <c r="F6769" t="s">
        <v>45</v>
      </c>
      <c r="G6769">
        <v>50</v>
      </c>
      <c r="H6769">
        <v>12.75</v>
      </c>
      <c r="I6769">
        <v>637.5</v>
      </c>
      <c r="J6769">
        <v>4.45</v>
      </c>
      <c r="K6769">
        <v>222.5</v>
      </c>
      <c r="L6769">
        <v>8.3000000000000007</v>
      </c>
      <c r="M6769">
        <v>0.65098039215686276</v>
      </c>
      <c r="N6769">
        <v>415</v>
      </c>
      <c r="O6769" t="s">
        <v>657</v>
      </c>
      <c r="P6769" t="s">
        <v>658</v>
      </c>
      <c r="Q6769" t="s">
        <v>55</v>
      </c>
      <c r="R6769" t="s">
        <v>56</v>
      </c>
      <c r="S6769" t="s">
        <v>57</v>
      </c>
      <c r="T6769" t="s">
        <v>659</v>
      </c>
      <c r="U6769" t="s">
        <v>1191</v>
      </c>
      <c r="V6769">
        <f>YEAR(sales_order1[[#This Row],[date]])</f>
        <v>2022</v>
      </c>
      <c r="W6769" t="str">
        <f>TEXT(sales_order1[[#This Row],[date]], "Mmm")</f>
        <v>Nov</v>
      </c>
      <c r="X6769">
        <f>VALUE(TEXT(sales_order1[[#This Row],[date]], "D"))</f>
        <v>14</v>
      </c>
      <c r="Y6769">
        <v>46</v>
      </c>
    </row>
    <row r="6770" spans="1:25" x14ac:dyDescent="0.25">
      <c r="A6770" s="1">
        <v>44879</v>
      </c>
      <c r="B6770">
        <v>72367</v>
      </c>
      <c r="C6770" t="s">
        <v>128</v>
      </c>
      <c r="D6770" t="str">
        <f>VLOOKUP(sales_order1[[#This Row],[itemCode]],product_details3!B:C,2,0)</f>
        <v>SCRT100</v>
      </c>
      <c r="E6770" t="s">
        <v>129</v>
      </c>
      <c r="F6770" t="s">
        <v>61</v>
      </c>
      <c r="G6770">
        <v>150</v>
      </c>
      <c r="H6770">
        <v>28.25</v>
      </c>
      <c r="I6770">
        <v>4237.5</v>
      </c>
      <c r="J6770">
        <v>9</v>
      </c>
      <c r="K6770">
        <v>1350</v>
      </c>
      <c r="L6770">
        <v>19.25</v>
      </c>
      <c r="M6770">
        <v>0.68141592920353977</v>
      </c>
      <c r="N6770">
        <v>2887.5</v>
      </c>
      <c r="O6770" t="s">
        <v>830</v>
      </c>
      <c r="P6770" t="s">
        <v>831</v>
      </c>
      <c r="Q6770" t="s">
        <v>160</v>
      </c>
      <c r="R6770" t="s">
        <v>112</v>
      </c>
      <c r="S6770" t="s">
        <v>297</v>
      </c>
      <c r="T6770" t="s">
        <v>298</v>
      </c>
      <c r="U6770" t="s">
        <v>1189</v>
      </c>
      <c r="V6770">
        <f>YEAR(sales_order1[[#This Row],[date]])</f>
        <v>2022</v>
      </c>
      <c r="W6770" t="str">
        <f>TEXT(sales_order1[[#This Row],[date]], "Mmm")</f>
        <v>Nov</v>
      </c>
      <c r="X6770">
        <f>VALUE(TEXT(sales_order1[[#This Row],[date]], "D"))</f>
        <v>14</v>
      </c>
      <c r="Y6770">
        <v>46</v>
      </c>
    </row>
    <row r="6771" spans="1:25" x14ac:dyDescent="0.25">
      <c r="A6771" s="1">
        <v>44879</v>
      </c>
      <c r="B6771">
        <v>72368</v>
      </c>
      <c r="C6771" t="s">
        <v>313</v>
      </c>
      <c r="D6771" t="str">
        <f>VLOOKUP(sales_order1[[#This Row],[itemCode]],product_details3!B:C,2,0)</f>
        <v>MSKO50</v>
      </c>
      <c r="E6771" t="s">
        <v>314</v>
      </c>
      <c r="F6771" t="s">
        <v>137</v>
      </c>
      <c r="G6771">
        <v>100</v>
      </c>
      <c r="H6771">
        <v>14.65</v>
      </c>
      <c r="I6771">
        <v>1465</v>
      </c>
      <c r="J6771">
        <v>6.55</v>
      </c>
      <c r="K6771">
        <v>655</v>
      </c>
      <c r="L6771">
        <v>8.1</v>
      </c>
      <c r="M6771">
        <v>0.55290102389078488</v>
      </c>
      <c r="N6771">
        <v>810</v>
      </c>
      <c r="O6771" t="s">
        <v>877</v>
      </c>
      <c r="P6771" t="s">
        <v>878</v>
      </c>
      <c r="Q6771" t="s">
        <v>77</v>
      </c>
      <c r="R6771" t="s">
        <v>72</v>
      </c>
      <c r="S6771" t="s">
        <v>425</v>
      </c>
      <c r="T6771" t="s">
        <v>426</v>
      </c>
      <c r="U6771" t="s">
        <v>1190</v>
      </c>
      <c r="V6771">
        <f>YEAR(sales_order1[[#This Row],[date]])</f>
        <v>2022</v>
      </c>
      <c r="W6771" t="str">
        <f>TEXT(sales_order1[[#This Row],[date]], "Mmm")</f>
        <v>Nov</v>
      </c>
      <c r="X6771">
        <f>VALUE(TEXT(sales_order1[[#This Row],[date]], "D"))</f>
        <v>14</v>
      </c>
      <c r="Y6771">
        <v>46</v>
      </c>
    </row>
    <row r="6772" spans="1:25" x14ac:dyDescent="0.25">
      <c r="A6772" s="1">
        <v>44879</v>
      </c>
      <c r="B6772">
        <v>72369</v>
      </c>
      <c r="C6772" t="s">
        <v>194</v>
      </c>
      <c r="D6772" t="str">
        <f>VLOOKUP(sales_order1[[#This Row],[itemCode]],product_details3!B:C,2,0)</f>
        <v>CLNG150</v>
      </c>
      <c r="E6772" t="s">
        <v>195</v>
      </c>
      <c r="F6772" t="s">
        <v>45</v>
      </c>
      <c r="G6772">
        <v>150</v>
      </c>
      <c r="H6772">
        <v>12.75</v>
      </c>
      <c r="I6772">
        <v>1912.5</v>
      </c>
      <c r="J6772">
        <v>4.45</v>
      </c>
      <c r="K6772">
        <v>667.5</v>
      </c>
      <c r="L6772">
        <v>8.3000000000000007</v>
      </c>
      <c r="M6772">
        <v>0.65098039215686276</v>
      </c>
      <c r="N6772">
        <v>1245</v>
      </c>
      <c r="O6772" t="s">
        <v>746</v>
      </c>
      <c r="P6772" t="s">
        <v>747</v>
      </c>
      <c r="Q6772" t="s">
        <v>264</v>
      </c>
      <c r="R6772" t="s">
        <v>56</v>
      </c>
      <c r="S6772" t="s">
        <v>133</v>
      </c>
      <c r="T6772" t="s">
        <v>596</v>
      </c>
      <c r="U6772" t="s">
        <v>1191</v>
      </c>
      <c r="V6772">
        <f>YEAR(sales_order1[[#This Row],[date]])</f>
        <v>2022</v>
      </c>
      <c r="W6772" t="str">
        <f>TEXT(sales_order1[[#This Row],[date]], "Mmm")</f>
        <v>Nov</v>
      </c>
      <c r="X6772">
        <f>VALUE(TEXT(sales_order1[[#This Row],[date]], "D"))</f>
        <v>14</v>
      </c>
      <c r="Y6772">
        <v>46</v>
      </c>
    </row>
    <row r="6773" spans="1:25" x14ac:dyDescent="0.25">
      <c r="A6773" s="1">
        <v>44880</v>
      </c>
      <c r="B6773">
        <v>72370</v>
      </c>
      <c r="C6773" t="s">
        <v>86</v>
      </c>
      <c r="D6773" t="str">
        <f>VLOOKUP(sales_order1[[#This Row],[itemCode]],product_details3!B:C,2,0)</f>
        <v>SRMH30</v>
      </c>
      <c r="E6773" t="s">
        <v>87</v>
      </c>
      <c r="F6773" t="s">
        <v>30</v>
      </c>
      <c r="G6773">
        <v>200</v>
      </c>
      <c r="H6773">
        <v>21</v>
      </c>
      <c r="I6773">
        <v>4200</v>
      </c>
      <c r="J6773">
        <v>6.6</v>
      </c>
      <c r="K6773">
        <v>1320</v>
      </c>
      <c r="L6773">
        <v>14.4</v>
      </c>
      <c r="M6773">
        <v>0.68571428571428572</v>
      </c>
      <c r="N6773">
        <v>2880</v>
      </c>
      <c r="O6773" t="s">
        <v>903</v>
      </c>
      <c r="P6773" t="s">
        <v>904</v>
      </c>
      <c r="Q6773" t="s">
        <v>191</v>
      </c>
      <c r="R6773" t="s">
        <v>56</v>
      </c>
      <c r="S6773" t="s">
        <v>192</v>
      </c>
      <c r="T6773" t="s">
        <v>250</v>
      </c>
      <c r="U6773" t="s">
        <v>1191</v>
      </c>
      <c r="V6773">
        <f>YEAR(sales_order1[[#This Row],[date]])</f>
        <v>2022</v>
      </c>
      <c r="W6773" t="str">
        <f>TEXT(sales_order1[[#This Row],[date]], "Mmm")</f>
        <v>Nov</v>
      </c>
      <c r="X6773">
        <f>VALUE(TEXT(sales_order1[[#This Row],[date]], "D"))</f>
        <v>15</v>
      </c>
      <c r="Y6773">
        <v>46</v>
      </c>
    </row>
    <row r="6774" spans="1:25" x14ac:dyDescent="0.25">
      <c r="A6774" s="1">
        <v>44880</v>
      </c>
      <c r="B6774">
        <v>72371</v>
      </c>
      <c r="C6774" t="s">
        <v>331</v>
      </c>
      <c r="D6774" t="str">
        <f>VLOOKUP(sales_order1[[#This Row],[itemCode]],product_details3!B:C,2,0)</f>
        <v>EXFP50</v>
      </c>
      <c r="E6774" t="s">
        <v>332</v>
      </c>
      <c r="F6774" t="s">
        <v>183</v>
      </c>
      <c r="G6774">
        <v>50</v>
      </c>
      <c r="H6774">
        <v>16.95</v>
      </c>
      <c r="I6774">
        <v>847.5</v>
      </c>
      <c r="J6774">
        <v>6.2</v>
      </c>
      <c r="K6774">
        <v>310</v>
      </c>
      <c r="L6774">
        <v>10.75</v>
      </c>
      <c r="M6774">
        <v>0.63421828908554578</v>
      </c>
      <c r="N6774">
        <v>537.5</v>
      </c>
      <c r="O6774" t="s">
        <v>420</v>
      </c>
      <c r="P6774" t="s">
        <v>421</v>
      </c>
      <c r="Q6774" t="s">
        <v>77</v>
      </c>
      <c r="R6774" t="s">
        <v>72</v>
      </c>
      <c r="S6774" t="s">
        <v>78</v>
      </c>
      <c r="T6774" t="s">
        <v>422</v>
      </c>
      <c r="U6774" t="s">
        <v>1190</v>
      </c>
      <c r="V6774">
        <f>YEAR(sales_order1[[#This Row],[date]])</f>
        <v>2022</v>
      </c>
      <c r="W6774" t="str">
        <f>TEXT(sales_order1[[#This Row],[date]], "Mmm")</f>
        <v>Nov</v>
      </c>
      <c r="X6774">
        <f>VALUE(TEXT(sales_order1[[#This Row],[date]], "D"))</f>
        <v>15</v>
      </c>
      <c r="Y6774">
        <v>46</v>
      </c>
    </row>
    <row r="6775" spans="1:25" x14ac:dyDescent="0.25">
      <c r="A6775" s="1">
        <v>44880</v>
      </c>
      <c r="B6775">
        <v>72372</v>
      </c>
      <c r="C6775" t="s">
        <v>135</v>
      </c>
      <c r="D6775" t="str">
        <f>VLOOKUP(sales_order1[[#This Row],[itemCode]],product_details3!B:C,2,0)</f>
        <v>MSKSH</v>
      </c>
      <c r="E6775" t="s">
        <v>136</v>
      </c>
      <c r="F6775" t="s">
        <v>137</v>
      </c>
      <c r="G6775">
        <v>200</v>
      </c>
      <c r="H6775">
        <v>18.75</v>
      </c>
      <c r="I6775">
        <v>3750</v>
      </c>
      <c r="J6775">
        <v>7.45</v>
      </c>
      <c r="K6775">
        <v>1490</v>
      </c>
      <c r="L6775">
        <v>11.3</v>
      </c>
      <c r="M6775">
        <v>0.60266666666666668</v>
      </c>
      <c r="N6775">
        <v>2260</v>
      </c>
      <c r="O6775" t="s">
        <v>615</v>
      </c>
      <c r="P6775" t="s">
        <v>616</v>
      </c>
      <c r="Q6775" t="s">
        <v>77</v>
      </c>
      <c r="R6775" t="s">
        <v>72</v>
      </c>
      <c r="S6775" t="s">
        <v>425</v>
      </c>
      <c r="T6775" t="s">
        <v>617</v>
      </c>
      <c r="U6775" t="s">
        <v>1190</v>
      </c>
      <c r="V6775">
        <f>YEAR(sales_order1[[#This Row],[date]])</f>
        <v>2022</v>
      </c>
      <c r="W6775" t="str">
        <f>TEXT(sales_order1[[#This Row],[date]], "Mmm")</f>
        <v>Nov</v>
      </c>
      <c r="X6775">
        <f>VALUE(TEXT(sales_order1[[#This Row],[date]], "D"))</f>
        <v>15</v>
      </c>
      <c r="Y6775">
        <v>46</v>
      </c>
    </row>
    <row r="6776" spans="1:25" x14ac:dyDescent="0.25">
      <c r="A6776" s="1">
        <v>44880</v>
      </c>
      <c r="B6776">
        <v>72373</v>
      </c>
      <c r="C6776" t="s">
        <v>51</v>
      </c>
      <c r="D6776" t="str">
        <f>VLOOKUP(sales_order1[[#This Row],[itemCode]],product_details3!B:C,2,0)</f>
        <v>MSTH50</v>
      </c>
      <c r="E6776" t="s">
        <v>52</v>
      </c>
      <c r="F6776" t="s">
        <v>21</v>
      </c>
      <c r="G6776">
        <v>100</v>
      </c>
      <c r="H6776">
        <v>15.75</v>
      </c>
      <c r="I6776">
        <v>1575</v>
      </c>
      <c r="J6776">
        <v>4.45</v>
      </c>
      <c r="K6776">
        <v>445</v>
      </c>
      <c r="L6776">
        <v>11.3</v>
      </c>
      <c r="M6776">
        <v>0.71746031746031746</v>
      </c>
      <c r="N6776">
        <v>1130</v>
      </c>
      <c r="O6776" t="s">
        <v>567</v>
      </c>
      <c r="P6776" t="s">
        <v>568</v>
      </c>
      <c r="Q6776" t="s">
        <v>271</v>
      </c>
      <c r="R6776" t="s">
        <v>56</v>
      </c>
      <c r="S6776" t="s">
        <v>192</v>
      </c>
      <c r="T6776" t="s">
        <v>569</v>
      </c>
      <c r="U6776" t="s">
        <v>1191</v>
      </c>
      <c r="V6776">
        <f>YEAR(sales_order1[[#This Row],[date]])</f>
        <v>2022</v>
      </c>
      <c r="W6776" t="str">
        <f>TEXT(sales_order1[[#This Row],[date]], "Mmm")</f>
        <v>Nov</v>
      </c>
      <c r="X6776">
        <f>VALUE(TEXT(sales_order1[[#This Row],[date]], "D"))</f>
        <v>15</v>
      </c>
      <c r="Y6776">
        <v>46</v>
      </c>
    </row>
    <row r="6777" spans="1:25" x14ac:dyDescent="0.25">
      <c r="A6777" s="1">
        <v>44880</v>
      </c>
      <c r="B6777">
        <v>72374</v>
      </c>
      <c r="C6777" t="s">
        <v>374</v>
      </c>
      <c r="D6777" t="str">
        <f>VLOOKUP(sales_order1[[#This Row],[itemCode]],product_details3!B:C,2,0)</f>
        <v>EXFC50</v>
      </c>
      <c r="E6777" t="s">
        <v>375</v>
      </c>
      <c r="F6777" t="s">
        <v>183</v>
      </c>
      <c r="G6777">
        <v>250</v>
      </c>
      <c r="H6777">
        <v>19.649999999999999</v>
      </c>
      <c r="I6777">
        <v>4912.5</v>
      </c>
      <c r="J6777">
        <v>7.55</v>
      </c>
      <c r="K6777">
        <v>1887.5</v>
      </c>
      <c r="L6777">
        <v>12.1</v>
      </c>
      <c r="M6777">
        <v>0.61577608142493634</v>
      </c>
      <c r="N6777">
        <v>3025</v>
      </c>
      <c r="O6777" t="s">
        <v>917</v>
      </c>
      <c r="P6777" t="s">
        <v>918</v>
      </c>
      <c r="Q6777" t="s">
        <v>154</v>
      </c>
      <c r="R6777" t="s">
        <v>56</v>
      </c>
      <c r="S6777" t="s">
        <v>133</v>
      </c>
      <c r="T6777" t="s">
        <v>155</v>
      </c>
      <c r="U6777" t="s">
        <v>1191</v>
      </c>
      <c r="V6777">
        <f>YEAR(sales_order1[[#This Row],[date]])</f>
        <v>2022</v>
      </c>
      <c r="W6777" t="str">
        <f>TEXT(sales_order1[[#This Row],[date]], "Mmm")</f>
        <v>Nov</v>
      </c>
      <c r="X6777">
        <f>VALUE(TEXT(sales_order1[[#This Row],[date]], "D"))</f>
        <v>15</v>
      </c>
      <c r="Y6777">
        <v>46</v>
      </c>
    </row>
    <row r="6778" spans="1:25" x14ac:dyDescent="0.25">
      <c r="A6778" s="1">
        <v>44880</v>
      </c>
      <c r="B6778">
        <v>72375</v>
      </c>
      <c r="C6778" t="s">
        <v>337</v>
      </c>
      <c r="D6778" t="str">
        <f>VLOOKUP(sales_order1[[#This Row],[itemCode]],product_details3!B:C,2,0)</f>
        <v>MKRO100</v>
      </c>
      <c r="E6778" t="s">
        <v>338</v>
      </c>
      <c r="F6778" t="s">
        <v>151</v>
      </c>
      <c r="G6778">
        <v>250</v>
      </c>
      <c r="H6778">
        <v>6.3</v>
      </c>
      <c r="I6778">
        <v>1575</v>
      </c>
      <c r="J6778">
        <v>2.8</v>
      </c>
      <c r="K6778">
        <v>700</v>
      </c>
      <c r="L6778">
        <v>3.5</v>
      </c>
      <c r="M6778">
        <v>0.55555555555555558</v>
      </c>
      <c r="N6778">
        <v>875</v>
      </c>
      <c r="O6778" t="s">
        <v>269</v>
      </c>
      <c r="P6778" t="s">
        <v>270</v>
      </c>
      <c r="Q6778" t="s">
        <v>271</v>
      </c>
      <c r="R6778" t="s">
        <v>56</v>
      </c>
      <c r="S6778" t="s">
        <v>192</v>
      </c>
      <c r="T6778" t="s">
        <v>272</v>
      </c>
      <c r="U6778" t="s">
        <v>1191</v>
      </c>
      <c r="V6778">
        <f>YEAR(sales_order1[[#This Row],[date]])</f>
        <v>2022</v>
      </c>
      <c r="W6778" t="str">
        <f>TEXT(sales_order1[[#This Row],[date]], "Mmm")</f>
        <v>Nov</v>
      </c>
      <c r="X6778">
        <f>VALUE(TEXT(sales_order1[[#This Row],[date]], "D"))</f>
        <v>15</v>
      </c>
      <c r="Y6778">
        <v>46</v>
      </c>
    </row>
    <row r="6779" spans="1:25" x14ac:dyDescent="0.25">
      <c r="A6779" s="1">
        <v>44880</v>
      </c>
      <c r="B6779">
        <v>72376</v>
      </c>
      <c r="C6779" t="s">
        <v>103</v>
      </c>
      <c r="D6779" t="str">
        <f>VLOOKUP(sales_order1[[#This Row],[itemCode]],product_details3!B:C,2,0)</f>
        <v>SCRT50</v>
      </c>
      <c r="E6779" t="s">
        <v>104</v>
      </c>
      <c r="F6779" t="s">
        <v>61</v>
      </c>
      <c r="G6779">
        <v>450</v>
      </c>
      <c r="H6779">
        <v>16.95</v>
      </c>
      <c r="I6779">
        <v>7627.5</v>
      </c>
      <c r="J6779">
        <v>5.2</v>
      </c>
      <c r="K6779">
        <v>2340</v>
      </c>
      <c r="L6779">
        <v>11.75</v>
      </c>
      <c r="M6779">
        <v>0.69321533923303835</v>
      </c>
      <c r="N6779">
        <v>5287.5</v>
      </c>
      <c r="O6779" t="s">
        <v>817</v>
      </c>
      <c r="P6779" t="s">
        <v>818</v>
      </c>
      <c r="Q6779" t="s">
        <v>213</v>
      </c>
      <c r="R6779" t="s">
        <v>25</v>
      </c>
      <c r="S6779" t="s">
        <v>402</v>
      </c>
      <c r="T6779" t="s">
        <v>819</v>
      </c>
      <c r="U6779" t="s">
        <v>1191</v>
      </c>
      <c r="V6779">
        <f>YEAR(sales_order1[[#This Row],[date]])</f>
        <v>2022</v>
      </c>
      <c r="W6779" t="str">
        <f>TEXT(sales_order1[[#This Row],[date]], "Mmm")</f>
        <v>Nov</v>
      </c>
      <c r="X6779">
        <f>VALUE(TEXT(sales_order1[[#This Row],[date]], "D"))</f>
        <v>15</v>
      </c>
      <c r="Y6779">
        <v>46</v>
      </c>
    </row>
    <row r="6780" spans="1:25" x14ac:dyDescent="0.25">
      <c r="A6780" s="1">
        <v>44880</v>
      </c>
      <c r="B6780">
        <v>72377</v>
      </c>
      <c r="C6780" t="s">
        <v>51</v>
      </c>
      <c r="D6780" t="str">
        <f>VLOOKUP(sales_order1[[#This Row],[itemCode]],product_details3!B:C,2,0)</f>
        <v>MSTH50</v>
      </c>
      <c r="E6780" t="s">
        <v>52</v>
      </c>
      <c r="F6780" t="s">
        <v>21</v>
      </c>
      <c r="G6780">
        <v>250</v>
      </c>
      <c r="H6780">
        <v>15.75</v>
      </c>
      <c r="I6780">
        <v>3937.5</v>
      </c>
      <c r="J6780">
        <v>4.45</v>
      </c>
      <c r="K6780">
        <v>1112.5</v>
      </c>
      <c r="L6780">
        <v>11.3</v>
      </c>
      <c r="M6780">
        <v>0.71746031746031746</v>
      </c>
      <c r="N6780">
        <v>2825</v>
      </c>
      <c r="O6780" t="s">
        <v>451</v>
      </c>
      <c r="P6780" t="s">
        <v>452</v>
      </c>
      <c r="Q6780" t="s">
        <v>271</v>
      </c>
      <c r="R6780" t="s">
        <v>56</v>
      </c>
      <c r="S6780" t="s">
        <v>192</v>
      </c>
      <c r="T6780" t="s">
        <v>453</v>
      </c>
      <c r="U6780" t="s">
        <v>1191</v>
      </c>
      <c r="V6780">
        <f>YEAR(sales_order1[[#This Row],[date]])</f>
        <v>2022</v>
      </c>
      <c r="W6780" t="str">
        <f>TEXT(sales_order1[[#This Row],[date]], "Mmm")</f>
        <v>Nov</v>
      </c>
      <c r="X6780">
        <f>VALUE(TEXT(sales_order1[[#This Row],[date]], "D"))</f>
        <v>15</v>
      </c>
      <c r="Y6780">
        <v>46</v>
      </c>
    </row>
    <row r="6781" spans="1:25" x14ac:dyDescent="0.25">
      <c r="A6781" s="1">
        <v>44880</v>
      </c>
      <c r="B6781">
        <v>72378</v>
      </c>
      <c r="C6781" t="s">
        <v>103</v>
      </c>
      <c r="D6781" t="str">
        <f>VLOOKUP(sales_order1[[#This Row],[itemCode]],product_details3!B:C,2,0)</f>
        <v>SCRT50</v>
      </c>
      <c r="E6781" t="s">
        <v>104</v>
      </c>
      <c r="F6781" t="s">
        <v>61</v>
      </c>
      <c r="G6781">
        <v>400</v>
      </c>
      <c r="H6781">
        <v>16.95</v>
      </c>
      <c r="I6781">
        <v>6780</v>
      </c>
      <c r="J6781">
        <v>5.2</v>
      </c>
      <c r="K6781">
        <v>2080</v>
      </c>
      <c r="L6781">
        <v>11.75</v>
      </c>
      <c r="M6781">
        <v>0.69321533923303835</v>
      </c>
      <c r="N6781">
        <v>4700</v>
      </c>
      <c r="O6781" t="s">
        <v>528</v>
      </c>
      <c r="P6781" t="s">
        <v>529</v>
      </c>
      <c r="Q6781" t="s">
        <v>132</v>
      </c>
      <c r="R6781" t="s">
        <v>56</v>
      </c>
      <c r="S6781" t="s">
        <v>133</v>
      </c>
      <c r="T6781" t="s">
        <v>530</v>
      </c>
      <c r="U6781" t="s">
        <v>1191</v>
      </c>
      <c r="V6781">
        <f>YEAR(sales_order1[[#This Row],[date]])</f>
        <v>2022</v>
      </c>
      <c r="W6781" t="str">
        <f>TEXT(sales_order1[[#This Row],[date]], "Mmm")</f>
        <v>Nov</v>
      </c>
      <c r="X6781">
        <f>VALUE(TEXT(sales_order1[[#This Row],[date]], "D"))</f>
        <v>15</v>
      </c>
      <c r="Y6781">
        <v>46</v>
      </c>
    </row>
    <row r="6782" spans="1:25" x14ac:dyDescent="0.25">
      <c r="A6782" s="1">
        <v>44880</v>
      </c>
      <c r="B6782">
        <v>72379</v>
      </c>
      <c r="C6782" t="s">
        <v>103</v>
      </c>
      <c r="D6782" t="str">
        <f>VLOOKUP(sales_order1[[#This Row],[itemCode]],product_details3!B:C,2,0)</f>
        <v>SCRT50</v>
      </c>
      <c r="E6782" t="s">
        <v>104</v>
      </c>
      <c r="F6782" t="s">
        <v>61</v>
      </c>
      <c r="G6782">
        <v>400</v>
      </c>
      <c r="H6782">
        <v>16.95</v>
      </c>
      <c r="I6782">
        <v>6780</v>
      </c>
      <c r="J6782">
        <v>5.2</v>
      </c>
      <c r="K6782">
        <v>2080</v>
      </c>
      <c r="L6782">
        <v>11.75</v>
      </c>
      <c r="M6782">
        <v>0.69321533923303835</v>
      </c>
      <c r="N6782">
        <v>4700</v>
      </c>
      <c r="O6782" t="s">
        <v>46</v>
      </c>
      <c r="P6782" t="s">
        <v>47</v>
      </c>
      <c r="Q6782" t="s">
        <v>48</v>
      </c>
      <c r="R6782" t="s">
        <v>25</v>
      </c>
      <c r="S6782" t="s">
        <v>49</v>
      </c>
      <c r="T6782" t="s">
        <v>50</v>
      </c>
      <c r="U6782" t="s">
        <v>1191</v>
      </c>
      <c r="V6782">
        <f>YEAR(sales_order1[[#This Row],[date]])</f>
        <v>2022</v>
      </c>
      <c r="W6782" t="str">
        <f>TEXT(sales_order1[[#This Row],[date]], "Mmm")</f>
        <v>Nov</v>
      </c>
      <c r="X6782">
        <f>VALUE(TEXT(sales_order1[[#This Row],[date]], "D"))</f>
        <v>15</v>
      </c>
      <c r="Y6782">
        <v>46</v>
      </c>
    </row>
    <row r="6783" spans="1:25" x14ac:dyDescent="0.25">
      <c r="A6783" s="1">
        <v>44880</v>
      </c>
      <c r="B6783">
        <v>72380</v>
      </c>
      <c r="C6783" t="s">
        <v>313</v>
      </c>
      <c r="D6783" t="str">
        <f>VLOOKUP(sales_order1[[#This Row],[itemCode]],product_details3!B:C,2,0)</f>
        <v>MSKO50</v>
      </c>
      <c r="E6783" t="s">
        <v>314</v>
      </c>
      <c r="F6783" t="s">
        <v>137</v>
      </c>
      <c r="G6783">
        <v>150</v>
      </c>
      <c r="H6783">
        <v>14.65</v>
      </c>
      <c r="I6783">
        <v>2197.5</v>
      </c>
      <c r="J6783">
        <v>6.55</v>
      </c>
      <c r="K6783">
        <v>982.5</v>
      </c>
      <c r="L6783">
        <v>8.1</v>
      </c>
      <c r="M6783">
        <v>0.55290102389078488</v>
      </c>
      <c r="N6783">
        <v>1215</v>
      </c>
      <c r="O6783" t="s">
        <v>519</v>
      </c>
      <c r="P6783" t="s">
        <v>520</v>
      </c>
      <c r="Q6783" t="s">
        <v>383</v>
      </c>
      <c r="R6783" t="s">
        <v>72</v>
      </c>
      <c r="S6783" t="s">
        <v>459</v>
      </c>
      <c r="T6783" t="s">
        <v>521</v>
      </c>
      <c r="U6783" t="s">
        <v>1188</v>
      </c>
      <c r="V6783">
        <f>YEAR(sales_order1[[#This Row],[date]])</f>
        <v>2022</v>
      </c>
      <c r="W6783" t="str">
        <f>TEXT(sales_order1[[#This Row],[date]], "Mmm")</f>
        <v>Nov</v>
      </c>
      <c r="X6783">
        <f>VALUE(TEXT(sales_order1[[#This Row],[date]], "D"))</f>
        <v>15</v>
      </c>
      <c r="Y6783">
        <v>46</v>
      </c>
    </row>
    <row r="6784" spans="1:25" x14ac:dyDescent="0.25">
      <c r="A6784" s="1">
        <v>44880</v>
      </c>
      <c r="B6784">
        <v>72381</v>
      </c>
      <c r="C6784" t="s">
        <v>115</v>
      </c>
      <c r="D6784" t="str">
        <f>VLOOKUP(sales_order1[[#This Row],[itemCode]],product_details3!B:C,2,0)</f>
        <v>SCRS30100</v>
      </c>
      <c r="E6784" t="s">
        <v>116</v>
      </c>
      <c r="F6784" t="s">
        <v>61</v>
      </c>
      <c r="G6784">
        <v>350</v>
      </c>
      <c r="H6784">
        <v>32.75</v>
      </c>
      <c r="I6784">
        <v>11462.5</v>
      </c>
      <c r="J6784">
        <v>11.25</v>
      </c>
      <c r="K6784">
        <v>3937.5</v>
      </c>
      <c r="L6784">
        <v>21.5</v>
      </c>
      <c r="M6784">
        <v>0.65648854961832059</v>
      </c>
      <c r="N6784">
        <v>7525</v>
      </c>
      <c r="O6784" t="s">
        <v>835</v>
      </c>
      <c r="P6784" t="s">
        <v>836</v>
      </c>
      <c r="Q6784" t="s">
        <v>271</v>
      </c>
      <c r="R6784" t="s">
        <v>56</v>
      </c>
      <c r="S6784" t="s">
        <v>192</v>
      </c>
      <c r="T6784" t="s">
        <v>272</v>
      </c>
      <c r="U6784" t="s">
        <v>1191</v>
      </c>
      <c r="V6784">
        <f>YEAR(sales_order1[[#This Row],[date]])</f>
        <v>2022</v>
      </c>
      <c r="W6784" t="str">
        <f>TEXT(sales_order1[[#This Row],[date]], "Mmm")</f>
        <v>Nov</v>
      </c>
      <c r="X6784">
        <f>VALUE(TEXT(sales_order1[[#This Row],[date]], "D"))</f>
        <v>15</v>
      </c>
      <c r="Y6784">
        <v>46</v>
      </c>
    </row>
    <row r="6785" spans="1:25" x14ac:dyDescent="0.25">
      <c r="A6785" s="1">
        <v>44881</v>
      </c>
      <c r="B6785">
        <v>72382</v>
      </c>
      <c r="C6785" t="s">
        <v>59</v>
      </c>
      <c r="D6785" t="str">
        <f>VLOOKUP(sales_order1[[#This Row],[itemCode]],product_details3!B:C,2,0)</f>
        <v>SCRS3050</v>
      </c>
      <c r="E6785" t="s">
        <v>60</v>
      </c>
      <c r="F6785" t="s">
        <v>61</v>
      </c>
      <c r="G6785">
        <v>500</v>
      </c>
      <c r="H6785">
        <v>19.649999999999999</v>
      </c>
      <c r="I6785">
        <v>9825</v>
      </c>
      <c r="J6785">
        <v>6.55</v>
      </c>
      <c r="K6785">
        <v>3275</v>
      </c>
      <c r="L6785">
        <v>13.1</v>
      </c>
      <c r="M6785">
        <v>0.66666666666666663</v>
      </c>
      <c r="N6785">
        <v>6550</v>
      </c>
      <c r="O6785" t="s">
        <v>640</v>
      </c>
      <c r="P6785" t="s">
        <v>641</v>
      </c>
      <c r="Q6785" t="s">
        <v>132</v>
      </c>
      <c r="R6785" t="s">
        <v>56</v>
      </c>
      <c r="S6785" t="s">
        <v>133</v>
      </c>
      <c r="T6785" t="s">
        <v>642</v>
      </c>
      <c r="U6785" t="s">
        <v>1191</v>
      </c>
      <c r="V6785">
        <f>YEAR(sales_order1[[#This Row],[date]])</f>
        <v>2022</v>
      </c>
      <c r="W6785" t="str">
        <f>TEXT(sales_order1[[#This Row],[date]], "Mmm")</f>
        <v>Nov</v>
      </c>
      <c r="X6785">
        <f>VALUE(TEXT(sales_order1[[#This Row],[date]], "D"))</f>
        <v>16</v>
      </c>
      <c r="Y6785">
        <v>46</v>
      </c>
    </row>
    <row r="6786" spans="1:25" x14ac:dyDescent="0.25">
      <c r="A6786" s="1">
        <v>44881</v>
      </c>
      <c r="B6786">
        <v>72383</v>
      </c>
      <c r="C6786" t="s">
        <v>339</v>
      </c>
      <c r="D6786" t="str">
        <f>VLOOKUP(sales_order1[[#This Row],[itemCode]],product_details3!B:C,2,0)</f>
        <v>SRMH50</v>
      </c>
      <c r="E6786" t="s">
        <v>340</v>
      </c>
      <c r="F6786" t="s">
        <v>30</v>
      </c>
      <c r="G6786">
        <v>250</v>
      </c>
      <c r="H6786">
        <v>31.25</v>
      </c>
      <c r="I6786">
        <v>7812.5</v>
      </c>
      <c r="J6786">
        <v>10.75</v>
      </c>
      <c r="K6786">
        <v>2687.5</v>
      </c>
      <c r="L6786">
        <v>20.5</v>
      </c>
      <c r="M6786">
        <v>0.65600000000000003</v>
      </c>
      <c r="N6786">
        <v>5125</v>
      </c>
      <c r="O6786" t="s">
        <v>832</v>
      </c>
      <c r="P6786" t="s">
        <v>833</v>
      </c>
      <c r="Q6786" t="s">
        <v>201</v>
      </c>
      <c r="R6786" t="s">
        <v>25</v>
      </c>
      <c r="S6786" t="s">
        <v>372</v>
      </c>
      <c r="T6786" t="s">
        <v>834</v>
      </c>
      <c r="U6786" t="s">
        <v>1191</v>
      </c>
      <c r="V6786">
        <f>YEAR(sales_order1[[#This Row],[date]])</f>
        <v>2022</v>
      </c>
      <c r="W6786" t="str">
        <f>TEXT(sales_order1[[#This Row],[date]], "Mmm")</f>
        <v>Nov</v>
      </c>
      <c r="X6786">
        <f>VALUE(TEXT(sales_order1[[#This Row],[date]], "D"))</f>
        <v>16</v>
      </c>
      <c r="Y6786">
        <v>46</v>
      </c>
    </row>
    <row r="6787" spans="1:25" x14ac:dyDescent="0.25">
      <c r="A6787" s="1">
        <v>44881</v>
      </c>
      <c r="B6787">
        <v>72384</v>
      </c>
      <c r="C6787" t="s">
        <v>51</v>
      </c>
      <c r="D6787" t="str">
        <f>VLOOKUP(sales_order1[[#This Row],[itemCode]],product_details3!B:C,2,0)</f>
        <v>MSTH50</v>
      </c>
      <c r="E6787" t="s">
        <v>52</v>
      </c>
      <c r="F6787" t="s">
        <v>21</v>
      </c>
      <c r="G6787">
        <v>150</v>
      </c>
      <c r="H6787">
        <v>15.75</v>
      </c>
      <c r="I6787">
        <v>2362.5</v>
      </c>
      <c r="J6787">
        <v>4.45</v>
      </c>
      <c r="K6787">
        <v>667.5</v>
      </c>
      <c r="L6787">
        <v>11.3</v>
      </c>
      <c r="M6787">
        <v>0.71746031746031746</v>
      </c>
      <c r="N6787">
        <v>1695</v>
      </c>
      <c r="O6787" t="s">
        <v>618</v>
      </c>
      <c r="P6787" t="s">
        <v>619</v>
      </c>
      <c r="Q6787" t="s">
        <v>77</v>
      </c>
      <c r="R6787" t="s">
        <v>72</v>
      </c>
      <c r="S6787" t="s">
        <v>140</v>
      </c>
      <c r="T6787" t="s">
        <v>620</v>
      </c>
      <c r="U6787" t="s">
        <v>1190</v>
      </c>
      <c r="V6787">
        <f>YEAR(sales_order1[[#This Row],[date]])</f>
        <v>2022</v>
      </c>
      <c r="W6787" t="str">
        <f>TEXT(sales_order1[[#This Row],[date]], "Mmm")</f>
        <v>Nov</v>
      </c>
      <c r="X6787">
        <f>VALUE(TEXT(sales_order1[[#This Row],[date]], "D"))</f>
        <v>16</v>
      </c>
      <c r="Y6787">
        <v>46</v>
      </c>
    </row>
    <row r="6788" spans="1:25" x14ac:dyDescent="0.25">
      <c r="A6788" s="1">
        <v>44881</v>
      </c>
      <c r="B6788">
        <v>72385</v>
      </c>
      <c r="C6788" t="s">
        <v>135</v>
      </c>
      <c r="D6788" t="str">
        <f>VLOOKUP(sales_order1[[#This Row],[itemCode]],product_details3!B:C,2,0)</f>
        <v>MSKSH</v>
      </c>
      <c r="E6788" t="s">
        <v>136</v>
      </c>
      <c r="F6788" t="s">
        <v>137</v>
      </c>
      <c r="G6788">
        <v>250</v>
      </c>
      <c r="H6788">
        <v>18.75</v>
      </c>
      <c r="I6788">
        <v>4687.5</v>
      </c>
      <c r="J6788">
        <v>7.45</v>
      </c>
      <c r="K6788">
        <v>1862.5</v>
      </c>
      <c r="L6788">
        <v>11.3</v>
      </c>
      <c r="M6788">
        <v>0.60266666666666668</v>
      </c>
      <c r="N6788">
        <v>2825</v>
      </c>
      <c r="O6788" t="s">
        <v>302</v>
      </c>
      <c r="P6788" t="s">
        <v>303</v>
      </c>
      <c r="Q6788" t="s">
        <v>107</v>
      </c>
      <c r="R6788" t="s">
        <v>40</v>
      </c>
      <c r="S6788" t="s">
        <v>101</v>
      </c>
      <c r="T6788" t="s">
        <v>304</v>
      </c>
      <c r="U6788" t="s">
        <v>1190</v>
      </c>
      <c r="V6788">
        <f>YEAR(sales_order1[[#This Row],[date]])</f>
        <v>2022</v>
      </c>
      <c r="W6788" t="str">
        <f>TEXT(sales_order1[[#This Row],[date]], "Mmm")</f>
        <v>Nov</v>
      </c>
      <c r="X6788">
        <f>VALUE(TEXT(sales_order1[[#This Row],[date]], "D"))</f>
        <v>16</v>
      </c>
      <c r="Y6788">
        <v>46</v>
      </c>
    </row>
    <row r="6789" spans="1:25" x14ac:dyDescent="0.25">
      <c r="A6789" s="1">
        <v>44881</v>
      </c>
      <c r="B6789">
        <v>72386</v>
      </c>
      <c r="C6789" t="s">
        <v>19</v>
      </c>
      <c r="D6789" t="str">
        <f>VLOOKUP(sales_order1[[#This Row],[itemCode]],product_details3!B:C,2,0)</f>
        <v>MSTH100</v>
      </c>
      <c r="E6789" t="s">
        <v>20</v>
      </c>
      <c r="F6789" t="s">
        <v>21</v>
      </c>
      <c r="G6789">
        <v>50</v>
      </c>
      <c r="H6789">
        <v>26.25</v>
      </c>
      <c r="I6789">
        <v>1312.5</v>
      </c>
      <c r="J6789">
        <v>7.75</v>
      </c>
      <c r="K6789">
        <v>387.5</v>
      </c>
      <c r="L6789">
        <v>18.5</v>
      </c>
      <c r="M6789">
        <v>0.70476190476190481</v>
      </c>
      <c r="N6789">
        <v>925</v>
      </c>
      <c r="O6789" t="s">
        <v>810</v>
      </c>
      <c r="P6789" t="s">
        <v>811</v>
      </c>
      <c r="Q6789" t="s">
        <v>239</v>
      </c>
      <c r="R6789" t="s">
        <v>112</v>
      </c>
      <c r="S6789" t="s">
        <v>368</v>
      </c>
      <c r="T6789" t="s">
        <v>369</v>
      </c>
      <c r="U6789" t="s">
        <v>1189</v>
      </c>
      <c r="V6789">
        <f>YEAR(sales_order1[[#This Row],[date]])</f>
        <v>2022</v>
      </c>
      <c r="W6789" t="str">
        <f>TEXT(sales_order1[[#This Row],[date]], "Mmm")</f>
        <v>Nov</v>
      </c>
      <c r="X6789">
        <f>VALUE(TEXT(sales_order1[[#This Row],[date]], "D"))</f>
        <v>16</v>
      </c>
      <c r="Y6789">
        <v>46</v>
      </c>
    </row>
    <row r="6790" spans="1:25" x14ac:dyDescent="0.25">
      <c r="A6790" s="1">
        <v>44881</v>
      </c>
      <c r="B6790">
        <v>72387</v>
      </c>
      <c r="C6790" t="s">
        <v>86</v>
      </c>
      <c r="D6790" t="str">
        <f>VLOOKUP(sales_order1[[#This Row],[itemCode]],product_details3!B:C,2,0)</f>
        <v>SRMH30</v>
      </c>
      <c r="E6790" t="s">
        <v>87</v>
      </c>
      <c r="F6790" t="s">
        <v>30</v>
      </c>
      <c r="G6790">
        <v>100</v>
      </c>
      <c r="H6790">
        <v>21</v>
      </c>
      <c r="I6790">
        <v>2100</v>
      </c>
      <c r="J6790">
        <v>6.6</v>
      </c>
      <c r="K6790">
        <v>660</v>
      </c>
      <c r="L6790">
        <v>14.4</v>
      </c>
      <c r="M6790">
        <v>0.68571428571428572</v>
      </c>
      <c r="N6790">
        <v>1440</v>
      </c>
      <c r="O6790" t="s">
        <v>454</v>
      </c>
      <c r="P6790" t="s">
        <v>455</v>
      </c>
      <c r="Q6790" t="s">
        <v>71</v>
      </c>
      <c r="R6790" t="s">
        <v>72</v>
      </c>
      <c r="S6790" t="s">
        <v>73</v>
      </c>
      <c r="T6790" t="s">
        <v>456</v>
      </c>
      <c r="U6790" t="s">
        <v>1190</v>
      </c>
      <c r="V6790">
        <f>YEAR(sales_order1[[#This Row],[date]])</f>
        <v>2022</v>
      </c>
      <c r="W6790" t="str">
        <f>TEXT(sales_order1[[#This Row],[date]], "Mmm")</f>
        <v>Nov</v>
      </c>
      <c r="X6790">
        <f>VALUE(TEXT(sales_order1[[#This Row],[date]], "D"))</f>
        <v>16</v>
      </c>
      <c r="Y6790">
        <v>46</v>
      </c>
    </row>
    <row r="6791" spans="1:25" x14ac:dyDescent="0.25">
      <c r="A6791" s="1">
        <v>44881</v>
      </c>
      <c r="B6791">
        <v>72388</v>
      </c>
      <c r="C6791" t="s">
        <v>404</v>
      </c>
      <c r="D6791" t="str">
        <f>VLOOKUP(sales_order1[[#This Row],[itemCode]],product_details3!B:C,2,0)</f>
        <v>TNRE200</v>
      </c>
      <c r="E6791" t="s">
        <v>405</v>
      </c>
      <c r="F6791" t="s">
        <v>124</v>
      </c>
      <c r="G6791">
        <v>100</v>
      </c>
      <c r="H6791">
        <v>22.6</v>
      </c>
      <c r="I6791">
        <v>2260</v>
      </c>
      <c r="J6791">
        <v>7.6</v>
      </c>
      <c r="K6791">
        <v>760</v>
      </c>
      <c r="L6791">
        <v>15</v>
      </c>
      <c r="M6791">
        <v>0.66371681415929207</v>
      </c>
      <c r="N6791">
        <v>1500</v>
      </c>
      <c r="O6791" t="s">
        <v>417</v>
      </c>
      <c r="P6791" t="s">
        <v>418</v>
      </c>
      <c r="Q6791" t="s">
        <v>160</v>
      </c>
      <c r="R6791" t="s">
        <v>112</v>
      </c>
      <c r="S6791" t="s">
        <v>161</v>
      </c>
      <c r="T6791" t="s">
        <v>419</v>
      </c>
      <c r="U6791" t="s">
        <v>1189</v>
      </c>
      <c r="V6791">
        <f>YEAR(sales_order1[[#This Row],[date]])</f>
        <v>2022</v>
      </c>
      <c r="W6791" t="str">
        <f>TEXT(sales_order1[[#This Row],[date]], "Mmm")</f>
        <v>Nov</v>
      </c>
      <c r="X6791">
        <f>VALUE(TEXT(sales_order1[[#This Row],[date]], "D"))</f>
        <v>16</v>
      </c>
      <c r="Y6791">
        <v>46</v>
      </c>
    </row>
    <row r="6792" spans="1:25" x14ac:dyDescent="0.25">
      <c r="A6792" s="1">
        <v>44881</v>
      </c>
      <c r="B6792">
        <v>72389</v>
      </c>
      <c r="C6792" t="s">
        <v>325</v>
      </c>
      <c r="D6792" t="str">
        <f>VLOOKUP(sales_order1[[#This Row],[itemCode]],product_details3!B:C,2,0)</f>
        <v>EXFG100</v>
      </c>
      <c r="E6792" t="s">
        <v>326</v>
      </c>
      <c r="F6792" t="s">
        <v>183</v>
      </c>
      <c r="G6792">
        <v>100</v>
      </c>
      <c r="H6792">
        <v>20.75</v>
      </c>
      <c r="I6792">
        <v>2075</v>
      </c>
      <c r="J6792">
        <v>7.45</v>
      </c>
      <c r="K6792">
        <v>745</v>
      </c>
      <c r="L6792">
        <v>13.3</v>
      </c>
      <c r="M6792">
        <v>0.64096385542168677</v>
      </c>
      <c r="N6792">
        <v>1330</v>
      </c>
      <c r="O6792" t="s">
        <v>899</v>
      </c>
      <c r="P6792" t="s">
        <v>900</v>
      </c>
      <c r="Q6792" t="s">
        <v>93</v>
      </c>
      <c r="R6792" t="s">
        <v>72</v>
      </c>
      <c r="S6792" t="s">
        <v>260</v>
      </c>
      <c r="T6792" t="s">
        <v>261</v>
      </c>
      <c r="U6792" t="s">
        <v>1190</v>
      </c>
      <c r="V6792">
        <f>YEAR(sales_order1[[#This Row],[date]])</f>
        <v>2022</v>
      </c>
      <c r="W6792" t="str">
        <f>TEXT(sales_order1[[#This Row],[date]], "Mmm")</f>
        <v>Nov</v>
      </c>
      <c r="X6792">
        <f>VALUE(TEXT(sales_order1[[#This Row],[date]], "D"))</f>
        <v>16</v>
      </c>
      <c r="Y6792">
        <v>46</v>
      </c>
    </row>
    <row r="6793" spans="1:25" x14ac:dyDescent="0.25">
      <c r="A6793" s="1">
        <v>44881</v>
      </c>
      <c r="B6793">
        <v>72390</v>
      </c>
      <c r="C6793" t="s">
        <v>386</v>
      </c>
      <c r="D6793" t="str">
        <f>VLOOKUP(sales_order1[[#This Row],[itemCode]],product_details3!B:C,2,0)</f>
        <v>EXFC100</v>
      </c>
      <c r="E6793" t="s">
        <v>387</v>
      </c>
      <c r="F6793" t="s">
        <v>183</v>
      </c>
      <c r="G6793">
        <v>150</v>
      </c>
      <c r="H6793">
        <v>24.65</v>
      </c>
      <c r="I6793">
        <v>3697.5</v>
      </c>
      <c r="J6793">
        <v>9.5500000000000007</v>
      </c>
      <c r="K6793">
        <v>1432.5</v>
      </c>
      <c r="L6793">
        <v>15.1</v>
      </c>
      <c r="M6793">
        <v>0.61257606490872218</v>
      </c>
      <c r="N6793">
        <v>2265</v>
      </c>
      <c r="O6793" t="s">
        <v>700</v>
      </c>
      <c r="P6793" t="s">
        <v>701</v>
      </c>
      <c r="Q6793" t="s">
        <v>378</v>
      </c>
      <c r="R6793" t="s">
        <v>72</v>
      </c>
      <c r="S6793" t="s">
        <v>545</v>
      </c>
      <c r="T6793" t="s">
        <v>702</v>
      </c>
      <c r="U6793" t="s">
        <v>1188</v>
      </c>
      <c r="V6793">
        <f>YEAR(sales_order1[[#This Row],[date]])</f>
        <v>2022</v>
      </c>
      <c r="W6793" t="str">
        <f>TEXT(sales_order1[[#This Row],[date]], "Mmm")</f>
        <v>Nov</v>
      </c>
      <c r="X6793">
        <f>VALUE(TEXT(sales_order1[[#This Row],[date]], "D"))</f>
        <v>16</v>
      </c>
      <c r="Y6793">
        <v>46</v>
      </c>
    </row>
    <row r="6794" spans="1:25" x14ac:dyDescent="0.25">
      <c r="A6794" s="1">
        <v>44881</v>
      </c>
      <c r="B6794">
        <v>72391</v>
      </c>
      <c r="C6794" t="s">
        <v>115</v>
      </c>
      <c r="D6794" t="str">
        <f>VLOOKUP(sales_order1[[#This Row],[itemCode]],product_details3!B:C,2,0)</f>
        <v>SCRS30100</v>
      </c>
      <c r="E6794" t="s">
        <v>116</v>
      </c>
      <c r="F6794" t="s">
        <v>61</v>
      </c>
      <c r="G6794">
        <v>300</v>
      </c>
      <c r="H6794">
        <v>32.75</v>
      </c>
      <c r="I6794">
        <v>9825</v>
      </c>
      <c r="J6794">
        <v>11.25</v>
      </c>
      <c r="K6794">
        <v>3375</v>
      </c>
      <c r="L6794">
        <v>21.5</v>
      </c>
      <c r="M6794">
        <v>0.65648854961832059</v>
      </c>
      <c r="N6794">
        <v>6450</v>
      </c>
      <c r="O6794" t="s">
        <v>937</v>
      </c>
      <c r="P6794" t="s">
        <v>938</v>
      </c>
      <c r="Q6794" t="s">
        <v>64</v>
      </c>
      <c r="R6794" t="s">
        <v>40</v>
      </c>
      <c r="S6794" t="s">
        <v>65</v>
      </c>
      <c r="T6794" t="s">
        <v>66</v>
      </c>
      <c r="U6794" t="s">
        <v>1190</v>
      </c>
      <c r="V6794">
        <f>YEAR(sales_order1[[#This Row],[date]])</f>
        <v>2022</v>
      </c>
      <c r="W6794" t="str">
        <f>TEXT(sales_order1[[#This Row],[date]], "Mmm")</f>
        <v>Nov</v>
      </c>
      <c r="X6794">
        <f>VALUE(TEXT(sales_order1[[#This Row],[date]], "D"))</f>
        <v>16</v>
      </c>
      <c r="Y6794">
        <v>46</v>
      </c>
    </row>
    <row r="6795" spans="1:25" x14ac:dyDescent="0.25">
      <c r="A6795" s="1">
        <v>44881</v>
      </c>
      <c r="B6795">
        <v>72392</v>
      </c>
      <c r="C6795" t="s">
        <v>115</v>
      </c>
      <c r="D6795" t="str">
        <f>VLOOKUP(sales_order1[[#This Row],[itemCode]],product_details3!B:C,2,0)</f>
        <v>SCRS30100</v>
      </c>
      <c r="E6795" t="s">
        <v>116</v>
      </c>
      <c r="F6795" t="s">
        <v>61</v>
      </c>
      <c r="G6795">
        <v>200</v>
      </c>
      <c r="H6795">
        <v>32.75</v>
      </c>
      <c r="I6795">
        <v>6550</v>
      </c>
      <c r="J6795">
        <v>11.25</v>
      </c>
      <c r="K6795">
        <v>2250</v>
      </c>
      <c r="L6795">
        <v>21.5</v>
      </c>
      <c r="M6795">
        <v>0.65648854961832059</v>
      </c>
      <c r="N6795">
        <v>4300</v>
      </c>
      <c r="O6795" t="s">
        <v>366</v>
      </c>
      <c r="P6795" t="s">
        <v>367</v>
      </c>
      <c r="Q6795" t="s">
        <v>239</v>
      </c>
      <c r="R6795" t="s">
        <v>112</v>
      </c>
      <c r="S6795" t="s">
        <v>368</v>
      </c>
      <c r="T6795" t="s">
        <v>369</v>
      </c>
      <c r="U6795" t="s">
        <v>1189</v>
      </c>
      <c r="V6795">
        <f>YEAR(sales_order1[[#This Row],[date]])</f>
        <v>2022</v>
      </c>
      <c r="W6795" t="str">
        <f>TEXT(sales_order1[[#This Row],[date]], "Mmm")</f>
        <v>Nov</v>
      </c>
      <c r="X6795">
        <f>VALUE(TEXT(sales_order1[[#This Row],[date]], "D"))</f>
        <v>16</v>
      </c>
      <c r="Y6795">
        <v>46</v>
      </c>
    </row>
    <row r="6796" spans="1:25" x14ac:dyDescent="0.25">
      <c r="A6796" s="1">
        <v>44881</v>
      </c>
      <c r="B6796">
        <v>72393</v>
      </c>
      <c r="C6796" t="s">
        <v>325</v>
      </c>
      <c r="D6796" t="str">
        <f>VLOOKUP(sales_order1[[#This Row],[itemCode]],product_details3!B:C,2,0)</f>
        <v>EXFG100</v>
      </c>
      <c r="E6796" t="s">
        <v>326</v>
      </c>
      <c r="F6796" t="s">
        <v>183</v>
      </c>
      <c r="G6796">
        <v>100</v>
      </c>
      <c r="H6796">
        <v>20.75</v>
      </c>
      <c r="I6796">
        <v>2075</v>
      </c>
      <c r="J6796">
        <v>7.45</v>
      </c>
      <c r="K6796">
        <v>745</v>
      </c>
      <c r="L6796">
        <v>13.3</v>
      </c>
      <c r="M6796">
        <v>0.64096385542168677</v>
      </c>
      <c r="N6796">
        <v>1330</v>
      </c>
      <c r="O6796" t="s">
        <v>487</v>
      </c>
      <c r="P6796" t="s">
        <v>488</v>
      </c>
      <c r="Q6796" t="s">
        <v>48</v>
      </c>
      <c r="R6796" t="s">
        <v>25</v>
      </c>
      <c r="S6796" t="s">
        <v>286</v>
      </c>
      <c r="T6796" t="s">
        <v>489</v>
      </c>
      <c r="U6796" t="s">
        <v>1191</v>
      </c>
      <c r="V6796">
        <f>YEAR(sales_order1[[#This Row],[date]])</f>
        <v>2022</v>
      </c>
      <c r="W6796" t="str">
        <f>TEXT(sales_order1[[#This Row],[date]], "Mmm")</f>
        <v>Nov</v>
      </c>
      <c r="X6796">
        <f>VALUE(TEXT(sales_order1[[#This Row],[date]], "D"))</f>
        <v>16</v>
      </c>
      <c r="Y6796">
        <v>46</v>
      </c>
    </row>
    <row r="6797" spans="1:25" x14ac:dyDescent="0.25">
      <c r="A6797" s="1">
        <v>44881</v>
      </c>
      <c r="B6797">
        <v>72394</v>
      </c>
      <c r="C6797" t="s">
        <v>19</v>
      </c>
      <c r="D6797" t="str">
        <f>VLOOKUP(sales_order1[[#This Row],[itemCode]],product_details3!B:C,2,0)</f>
        <v>MSTH100</v>
      </c>
      <c r="E6797" t="s">
        <v>20</v>
      </c>
      <c r="F6797" t="s">
        <v>21</v>
      </c>
      <c r="G6797">
        <v>50</v>
      </c>
      <c r="H6797">
        <v>26.25</v>
      </c>
      <c r="I6797">
        <v>1312.5</v>
      </c>
      <c r="J6797">
        <v>7.75</v>
      </c>
      <c r="K6797">
        <v>387.5</v>
      </c>
      <c r="L6797">
        <v>18.5</v>
      </c>
      <c r="M6797">
        <v>0.70476190476190481</v>
      </c>
      <c r="N6797">
        <v>925</v>
      </c>
      <c r="O6797" t="s">
        <v>82</v>
      </c>
      <c r="P6797" t="s">
        <v>83</v>
      </c>
      <c r="Q6797" t="s">
        <v>64</v>
      </c>
      <c r="R6797" t="s">
        <v>40</v>
      </c>
      <c r="S6797" t="s">
        <v>84</v>
      </c>
      <c r="T6797" t="s">
        <v>85</v>
      </c>
      <c r="U6797" t="s">
        <v>1189</v>
      </c>
      <c r="V6797">
        <f>YEAR(sales_order1[[#This Row],[date]])</f>
        <v>2022</v>
      </c>
      <c r="W6797" t="str">
        <f>TEXT(sales_order1[[#This Row],[date]], "Mmm")</f>
        <v>Nov</v>
      </c>
      <c r="X6797">
        <f>VALUE(TEXT(sales_order1[[#This Row],[date]], "D"))</f>
        <v>16</v>
      </c>
      <c r="Y6797">
        <v>46</v>
      </c>
    </row>
    <row r="6798" spans="1:25" x14ac:dyDescent="0.25">
      <c r="A6798" s="1">
        <v>44881</v>
      </c>
      <c r="B6798">
        <v>72395</v>
      </c>
      <c r="C6798" t="s">
        <v>142</v>
      </c>
      <c r="D6798" t="str">
        <f>VLOOKUP(sales_order1[[#This Row],[itemCode]],product_details3!B:C,2,0)</f>
        <v>SRMC50</v>
      </c>
      <c r="E6798" t="s">
        <v>143</v>
      </c>
      <c r="F6798" t="s">
        <v>30</v>
      </c>
      <c r="G6798">
        <v>150</v>
      </c>
      <c r="H6798">
        <v>33.25</v>
      </c>
      <c r="I6798">
        <v>4987.5</v>
      </c>
      <c r="J6798">
        <v>12</v>
      </c>
      <c r="K6798">
        <v>1800</v>
      </c>
      <c r="L6798">
        <v>21.25</v>
      </c>
      <c r="M6798">
        <v>0.63909774436090228</v>
      </c>
      <c r="N6798">
        <v>3187.5</v>
      </c>
      <c r="O6798" t="s">
        <v>457</v>
      </c>
      <c r="P6798" t="s">
        <v>458</v>
      </c>
      <c r="Q6798" t="s">
        <v>383</v>
      </c>
      <c r="R6798" t="s">
        <v>72</v>
      </c>
      <c r="S6798" t="s">
        <v>459</v>
      </c>
      <c r="T6798" t="s">
        <v>460</v>
      </c>
      <c r="U6798" t="s">
        <v>1188</v>
      </c>
      <c r="V6798">
        <f>YEAR(sales_order1[[#This Row],[date]])</f>
        <v>2022</v>
      </c>
      <c r="W6798" t="str">
        <f>TEXT(sales_order1[[#This Row],[date]], "Mmm")</f>
        <v>Nov</v>
      </c>
      <c r="X6798">
        <f>VALUE(TEXT(sales_order1[[#This Row],[date]], "D"))</f>
        <v>16</v>
      </c>
      <c r="Y6798">
        <v>46</v>
      </c>
    </row>
    <row r="6799" spans="1:25" x14ac:dyDescent="0.25">
      <c r="A6799" s="1">
        <v>44882</v>
      </c>
      <c r="B6799">
        <v>72396</v>
      </c>
      <c r="C6799" t="s">
        <v>128</v>
      </c>
      <c r="D6799" t="str">
        <f>VLOOKUP(sales_order1[[#This Row],[itemCode]],product_details3!B:C,2,0)</f>
        <v>SCRT100</v>
      </c>
      <c r="E6799" t="s">
        <v>129</v>
      </c>
      <c r="F6799" t="s">
        <v>61</v>
      </c>
      <c r="G6799">
        <v>100</v>
      </c>
      <c r="H6799">
        <v>28.25</v>
      </c>
      <c r="I6799">
        <v>2825</v>
      </c>
      <c r="J6799">
        <v>9</v>
      </c>
      <c r="K6799">
        <v>900</v>
      </c>
      <c r="L6799">
        <v>19.25</v>
      </c>
      <c r="M6799">
        <v>0.68141592920353977</v>
      </c>
      <c r="N6799">
        <v>1925</v>
      </c>
      <c r="O6799" t="s">
        <v>943</v>
      </c>
      <c r="P6799" t="s">
        <v>944</v>
      </c>
      <c r="Q6799" t="s">
        <v>64</v>
      </c>
      <c r="R6799" t="s">
        <v>40</v>
      </c>
      <c r="S6799" t="s">
        <v>229</v>
      </c>
      <c r="T6799" t="s">
        <v>230</v>
      </c>
      <c r="U6799" t="s">
        <v>1189</v>
      </c>
      <c r="V6799">
        <f>YEAR(sales_order1[[#This Row],[date]])</f>
        <v>2022</v>
      </c>
      <c r="W6799" t="str">
        <f>TEXT(sales_order1[[#This Row],[date]], "Mmm")</f>
        <v>Nov</v>
      </c>
      <c r="X6799">
        <f>VALUE(TEXT(sales_order1[[#This Row],[date]], "D"))</f>
        <v>17</v>
      </c>
      <c r="Y6799">
        <v>46</v>
      </c>
    </row>
    <row r="6800" spans="1:25" x14ac:dyDescent="0.25">
      <c r="A6800" s="1">
        <v>44882</v>
      </c>
      <c r="B6800">
        <v>72397</v>
      </c>
      <c r="C6800" t="s">
        <v>311</v>
      </c>
      <c r="D6800" t="str">
        <f>VLOOKUP(sales_order1[[#This Row],[itemCode]],product_details3!B:C,2,0)</f>
        <v>MSTH30</v>
      </c>
      <c r="E6800" t="s">
        <v>312</v>
      </c>
      <c r="F6800" t="s">
        <v>21</v>
      </c>
      <c r="G6800">
        <v>200</v>
      </c>
      <c r="H6800">
        <v>8.5</v>
      </c>
      <c r="I6800">
        <v>1700</v>
      </c>
      <c r="J6800">
        <v>3.3</v>
      </c>
      <c r="K6800">
        <v>660</v>
      </c>
      <c r="L6800">
        <v>5.2</v>
      </c>
      <c r="M6800">
        <v>0.61176470588235299</v>
      </c>
      <c r="N6800">
        <v>1040</v>
      </c>
      <c r="O6800" t="s">
        <v>636</v>
      </c>
      <c r="P6800" t="s">
        <v>637</v>
      </c>
      <c r="Q6800" t="s">
        <v>378</v>
      </c>
      <c r="R6800" t="s">
        <v>72</v>
      </c>
      <c r="S6800" t="s">
        <v>638</v>
      </c>
      <c r="T6800" t="s">
        <v>639</v>
      </c>
      <c r="U6800" t="s">
        <v>1188</v>
      </c>
      <c r="V6800">
        <f>YEAR(sales_order1[[#This Row],[date]])</f>
        <v>2022</v>
      </c>
      <c r="W6800" t="str">
        <f>TEXT(sales_order1[[#This Row],[date]], "Mmm")</f>
        <v>Nov</v>
      </c>
      <c r="X6800">
        <f>VALUE(TEXT(sales_order1[[#This Row],[date]], "D"))</f>
        <v>17</v>
      </c>
      <c r="Y6800">
        <v>46</v>
      </c>
    </row>
    <row r="6801" spans="1:25" x14ac:dyDescent="0.25">
      <c r="A6801" s="1">
        <v>44882</v>
      </c>
      <c r="B6801">
        <v>72398</v>
      </c>
      <c r="C6801" t="s">
        <v>43</v>
      </c>
      <c r="D6801" t="str">
        <f>VLOOKUP(sales_order1[[#This Row],[itemCode]],product_details3!B:C,2,0)</f>
        <v>CLNG200</v>
      </c>
      <c r="E6801" t="s">
        <v>44</v>
      </c>
      <c r="F6801" t="s">
        <v>45</v>
      </c>
      <c r="G6801">
        <v>250</v>
      </c>
      <c r="H6801">
        <v>21.25</v>
      </c>
      <c r="I6801">
        <v>5312.5</v>
      </c>
      <c r="J6801">
        <v>7.75</v>
      </c>
      <c r="K6801">
        <v>1937.5</v>
      </c>
      <c r="L6801">
        <v>13.5</v>
      </c>
      <c r="M6801">
        <v>0.63529411764705879</v>
      </c>
      <c r="N6801">
        <v>3375</v>
      </c>
      <c r="O6801" t="s">
        <v>752</v>
      </c>
      <c r="P6801" t="s">
        <v>753</v>
      </c>
      <c r="Q6801" t="s">
        <v>378</v>
      </c>
      <c r="R6801" t="s">
        <v>72</v>
      </c>
      <c r="S6801" t="s">
        <v>563</v>
      </c>
      <c r="T6801" t="s">
        <v>58</v>
      </c>
      <c r="U6801" t="s">
        <v>1188</v>
      </c>
      <c r="V6801">
        <f>YEAR(sales_order1[[#This Row],[date]])</f>
        <v>2022</v>
      </c>
      <c r="W6801" t="str">
        <f>TEXT(sales_order1[[#This Row],[date]], "Mmm")</f>
        <v>Nov</v>
      </c>
      <c r="X6801">
        <f>VALUE(TEXT(sales_order1[[#This Row],[date]], "D"))</f>
        <v>17</v>
      </c>
      <c r="Y6801">
        <v>46</v>
      </c>
    </row>
    <row r="6802" spans="1:25" x14ac:dyDescent="0.25">
      <c r="A6802" s="1">
        <v>44882</v>
      </c>
      <c r="B6802">
        <v>72399</v>
      </c>
      <c r="C6802" t="s">
        <v>28</v>
      </c>
      <c r="D6802" t="str">
        <f>VLOOKUP(sales_order1[[#This Row],[itemCode]],product_details3!B:C,2,0)</f>
        <v>SRMC30</v>
      </c>
      <c r="E6802" t="s">
        <v>29</v>
      </c>
      <c r="F6802" t="s">
        <v>30</v>
      </c>
      <c r="G6802">
        <v>150</v>
      </c>
      <c r="H6802">
        <v>22.6</v>
      </c>
      <c r="I6802">
        <v>3390</v>
      </c>
      <c r="J6802">
        <v>7.6</v>
      </c>
      <c r="K6802">
        <v>1140</v>
      </c>
      <c r="L6802">
        <v>15</v>
      </c>
      <c r="M6802">
        <v>0.66371681415929207</v>
      </c>
      <c r="N6802">
        <v>2250</v>
      </c>
      <c r="O6802" t="s">
        <v>22</v>
      </c>
      <c r="P6802" t="s">
        <v>23</v>
      </c>
      <c r="Q6802" t="s">
        <v>24</v>
      </c>
      <c r="R6802" t="s">
        <v>25</v>
      </c>
      <c r="S6802" t="s">
        <v>26</v>
      </c>
      <c r="T6802" t="s">
        <v>27</v>
      </c>
      <c r="U6802" t="s">
        <v>1191</v>
      </c>
      <c r="V6802">
        <f>YEAR(sales_order1[[#This Row],[date]])</f>
        <v>2022</v>
      </c>
      <c r="W6802" t="str">
        <f>TEXT(sales_order1[[#This Row],[date]], "Mmm")</f>
        <v>Nov</v>
      </c>
      <c r="X6802">
        <f>VALUE(TEXT(sales_order1[[#This Row],[date]], "D"))</f>
        <v>17</v>
      </c>
      <c r="Y6802">
        <v>46</v>
      </c>
    </row>
    <row r="6803" spans="1:25" x14ac:dyDescent="0.25">
      <c r="A6803" s="1">
        <v>44882</v>
      </c>
      <c r="B6803">
        <v>72400</v>
      </c>
      <c r="C6803" t="s">
        <v>28</v>
      </c>
      <c r="D6803" t="str">
        <f>VLOOKUP(sales_order1[[#This Row],[itemCode]],product_details3!B:C,2,0)</f>
        <v>SRMC30</v>
      </c>
      <c r="E6803" t="s">
        <v>29</v>
      </c>
      <c r="F6803" t="s">
        <v>30</v>
      </c>
      <c r="G6803">
        <v>200</v>
      </c>
      <c r="H6803">
        <v>22.6</v>
      </c>
      <c r="I6803">
        <v>4520</v>
      </c>
      <c r="J6803">
        <v>7.6</v>
      </c>
      <c r="K6803">
        <v>1520</v>
      </c>
      <c r="L6803">
        <v>15</v>
      </c>
      <c r="M6803">
        <v>0.66371681415929207</v>
      </c>
      <c r="N6803">
        <v>3000</v>
      </c>
      <c r="O6803" t="s">
        <v>858</v>
      </c>
      <c r="P6803" t="s">
        <v>859</v>
      </c>
      <c r="Q6803" t="s">
        <v>154</v>
      </c>
      <c r="R6803" t="s">
        <v>56</v>
      </c>
      <c r="S6803" t="s">
        <v>133</v>
      </c>
      <c r="T6803" t="s">
        <v>155</v>
      </c>
      <c r="U6803" t="s">
        <v>1191</v>
      </c>
      <c r="V6803">
        <f>YEAR(sales_order1[[#This Row],[date]])</f>
        <v>2022</v>
      </c>
      <c r="W6803" t="str">
        <f>TEXT(sales_order1[[#This Row],[date]], "Mmm")</f>
        <v>Nov</v>
      </c>
      <c r="X6803">
        <f>VALUE(TEXT(sales_order1[[#This Row],[date]], "D"))</f>
        <v>17</v>
      </c>
      <c r="Y6803">
        <v>46</v>
      </c>
    </row>
    <row r="6804" spans="1:25" x14ac:dyDescent="0.25">
      <c r="A6804" s="1">
        <v>44882</v>
      </c>
      <c r="B6804">
        <v>72401</v>
      </c>
      <c r="C6804" t="s">
        <v>333</v>
      </c>
      <c r="D6804" t="str">
        <f>VLOOKUP(sales_order1[[#This Row],[itemCode]],product_details3!B:C,2,0)</f>
        <v>TNRH200</v>
      </c>
      <c r="E6804" t="s">
        <v>334</v>
      </c>
      <c r="F6804" t="s">
        <v>124</v>
      </c>
      <c r="G6804">
        <v>100</v>
      </c>
      <c r="H6804">
        <v>21</v>
      </c>
      <c r="I6804">
        <v>2100</v>
      </c>
      <c r="J6804">
        <v>6.6</v>
      </c>
      <c r="K6804">
        <v>660</v>
      </c>
      <c r="L6804">
        <v>14.4</v>
      </c>
      <c r="M6804">
        <v>0.68571428571428572</v>
      </c>
      <c r="N6804">
        <v>1440</v>
      </c>
      <c r="O6804" t="s">
        <v>412</v>
      </c>
      <c r="P6804" t="s">
        <v>413</v>
      </c>
      <c r="Q6804" t="s">
        <v>48</v>
      </c>
      <c r="R6804" t="s">
        <v>25</v>
      </c>
      <c r="S6804" t="s">
        <v>49</v>
      </c>
      <c r="T6804" t="s">
        <v>414</v>
      </c>
      <c r="U6804" t="s">
        <v>1191</v>
      </c>
      <c r="V6804">
        <f>YEAR(sales_order1[[#This Row],[date]])</f>
        <v>2022</v>
      </c>
      <c r="W6804" t="str">
        <f>TEXT(sales_order1[[#This Row],[date]], "Mmm")</f>
        <v>Nov</v>
      </c>
      <c r="X6804">
        <f>VALUE(TEXT(sales_order1[[#This Row],[date]], "D"))</f>
        <v>17</v>
      </c>
      <c r="Y6804">
        <v>46</v>
      </c>
    </row>
    <row r="6805" spans="1:25" x14ac:dyDescent="0.25">
      <c r="A6805" s="1">
        <v>44882</v>
      </c>
      <c r="B6805">
        <v>72402</v>
      </c>
      <c r="C6805" t="s">
        <v>128</v>
      </c>
      <c r="D6805" t="str">
        <f>VLOOKUP(sales_order1[[#This Row],[itemCode]],product_details3!B:C,2,0)</f>
        <v>SCRT100</v>
      </c>
      <c r="E6805" t="s">
        <v>129</v>
      </c>
      <c r="F6805" t="s">
        <v>61</v>
      </c>
      <c r="G6805">
        <v>250</v>
      </c>
      <c r="H6805">
        <v>28.25</v>
      </c>
      <c r="I6805">
        <v>7062.5</v>
      </c>
      <c r="J6805">
        <v>9</v>
      </c>
      <c r="K6805">
        <v>2250</v>
      </c>
      <c r="L6805">
        <v>19.25</v>
      </c>
      <c r="M6805">
        <v>0.68141592920353977</v>
      </c>
      <c r="N6805">
        <v>4812.5</v>
      </c>
      <c r="O6805" t="s">
        <v>777</v>
      </c>
      <c r="P6805" t="s">
        <v>778</v>
      </c>
      <c r="Q6805" t="s">
        <v>93</v>
      </c>
      <c r="R6805" t="s">
        <v>72</v>
      </c>
      <c r="S6805" t="s">
        <v>94</v>
      </c>
      <c r="T6805" t="s">
        <v>678</v>
      </c>
      <c r="U6805" t="s">
        <v>1190</v>
      </c>
      <c r="V6805">
        <f>YEAR(sales_order1[[#This Row],[date]])</f>
        <v>2022</v>
      </c>
      <c r="W6805" t="str">
        <f>TEXT(sales_order1[[#This Row],[date]], "Mmm")</f>
        <v>Nov</v>
      </c>
      <c r="X6805">
        <f>VALUE(TEXT(sales_order1[[#This Row],[date]], "D"))</f>
        <v>17</v>
      </c>
      <c r="Y6805">
        <v>46</v>
      </c>
    </row>
    <row r="6806" spans="1:25" x14ac:dyDescent="0.25">
      <c r="A6806" s="1">
        <v>44882</v>
      </c>
      <c r="B6806">
        <v>72403</v>
      </c>
      <c r="C6806" t="s">
        <v>374</v>
      </c>
      <c r="D6806" t="str">
        <f>VLOOKUP(sales_order1[[#This Row],[itemCode]],product_details3!B:C,2,0)</f>
        <v>EXFC50</v>
      </c>
      <c r="E6806" t="s">
        <v>375</v>
      </c>
      <c r="F6806" t="s">
        <v>183</v>
      </c>
      <c r="G6806">
        <v>150</v>
      </c>
      <c r="H6806">
        <v>19.649999999999999</v>
      </c>
      <c r="I6806">
        <v>2947.5</v>
      </c>
      <c r="J6806">
        <v>7.55</v>
      </c>
      <c r="K6806">
        <v>1132.5</v>
      </c>
      <c r="L6806">
        <v>12.1</v>
      </c>
      <c r="M6806">
        <v>0.61577608142493634</v>
      </c>
      <c r="N6806">
        <v>1815</v>
      </c>
      <c r="O6806" t="s">
        <v>748</v>
      </c>
      <c r="P6806" t="s">
        <v>749</v>
      </c>
      <c r="Q6806" t="s">
        <v>383</v>
      </c>
      <c r="R6806" t="s">
        <v>72</v>
      </c>
      <c r="S6806" t="s">
        <v>459</v>
      </c>
      <c r="T6806" t="s">
        <v>672</v>
      </c>
      <c r="U6806" t="s">
        <v>1188</v>
      </c>
      <c r="V6806">
        <f>YEAR(sales_order1[[#This Row],[date]])</f>
        <v>2022</v>
      </c>
      <c r="W6806" t="str">
        <f>TEXT(sales_order1[[#This Row],[date]], "Mmm")</f>
        <v>Nov</v>
      </c>
      <c r="X6806">
        <f>VALUE(TEXT(sales_order1[[#This Row],[date]], "D"))</f>
        <v>17</v>
      </c>
      <c r="Y6806">
        <v>46</v>
      </c>
    </row>
    <row r="6807" spans="1:25" x14ac:dyDescent="0.25">
      <c r="A6807" s="1">
        <v>44882</v>
      </c>
      <c r="B6807">
        <v>72404</v>
      </c>
      <c r="C6807" t="s">
        <v>221</v>
      </c>
      <c r="D6807" t="str">
        <f>VLOOKUP(sales_order1[[#This Row],[itemCode]],product_details3!B:C,2,0)</f>
        <v>CLNF200</v>
      </c>
      <c r="E6807" t="s">
        <v>222</v>
      </c>
      <c r="F6807" t="s">
        <v>45</v>
      </c>
      <c r="G6807">
        <v>100</v>
      </c>
      <c r="H6807">
        <v>23.25</v>
      </c>
      <c r="I6807">
        <v>2325</v>
      </c>
      <c r="J6807">
        <v>9</v>
      </c>
      <c r="K6807">
        <v>900</v>
      </c>
      <c r="L6807">
        <v>14.25</v>
      </c>
      <c r="M6807">
        <v>0.61290322580645162</v>
      </c>
      <c r="N6807">
        <v>1425</v>
      </c>
      <c r="O6807" t="s">
        <v>945</v>
      </c>
      <c r="P6807" t="s">
        <v>946</v>
      </c>
      <c r="Q6807" t="s">
        <v>93</v>
      </c>
      <c r="R6807" t="s">
        <v>72</v>
      </c>
      <c r="S6807" t="s">
        <v>94</v>
      </c>
      <c r="T6807" t="s">
        <v>95</v>
      </c>
      <c r="U6807" t="s">
        <v>1190</v>
      </c>
      <c r="V6807">
        <f>YEAR(sales_order1[[#This Row],[date]])</f>
        <v>2022</v>
      </c>
      <c r="W6807" t="str">
        <f>TEXT(sales_order1[[#This Row],[date]], "Mmm")</f>
        <v>Nov</v>
      </c>
      <c r="X6807">
        <f>VALUE(TEXT(sales_order1[[#This Row],[date]], "D"))</f>
        <v>17</v>
      </c>
      <c r="Y6807">
        <v>46</v>
      </c>
    </row>
    <row r="6808" spans="1:25" x14ac:dyDescent="0.25">
      <c r="A6808" s="1">
        <v>44882</v>
      </c>
      <c r="B6808">
        <v>72405</v>
      </c>
      <c r="C6808" t="s">
        <v>35</v>
      </c>
      <c r="D6808" t="str">
        <f>VLOOKUP(sales_order1[[#This Row],[itemCode]],product_details3!B:C,2,0)</f>
        <v>SRMA30</v>
      </c>
      <c r="E6808" t="s">
        <v>36</v>
      </c>
      <c r="F6808" t="s">
        <v>30</v>
      </c>
      <c r="G6808">
        <v>250</v>
      </c>
      <c r="H6808">
        <v>26.2</v>
      </c>
      <c r="I6808">
        <v>6550</v>
      </c>
      <c r="J6808">
        <v>9.4</v>
      </c>
      <c r="K6808">
        <v>2350</v>
      </c>
      <c r="L6808">
        <v>16.8</v>
      </c>
      <c r="M6808">
        <v>0.6412213740458016</v>
      </c>
      <c r="N6808">
        <v>4200</v>
      </c>
      <c r="O6808" t="s">
        <v>779</v>
      </c>
      <c r="P6808" t="s">
        <v>780</v>
      </c>
      <c r="Q6808" t="s">
        <v>239</v>
      </c>
      <c r="R6808" t="s">
        <v>112</v>
      </c>
      <c r="S6808" t="s">
        <v>240</v>
      </c>
      <c r="T6808" t="s">
        <v>241</v>
      </c>
      <c r="U6808" t="s">
        <v>1189</v>
      </c>
      <c r="V6808">
        <f>YEAR(sales_order1[[#This Row],[date]])</f>
        <v>2022</v>
      </c>
      <c r="W6808" t="str">
        <f>TEXT(sales_order1[[#This Row],[date]], "Mmm")</f>
        <v>Nov</v>
      </c>
      <c r="X6808">
        <f>VALUE(TEXT(sales_order1[[#This Row],[date]], "D"))</f>
        <v>17</v>
      </c>
      <c r="Y6808">
        <v>46</v>
      </c>
    </row>
    <row r="6809" spans="1:25" x14ac:dyDescent="0.25">
      <c r="A6809" s="1">
        <v>44882</v>
      </c>
      <c r="B6809">
        <v>72406</v>
      </c>
      <c r="C6809" t="s">
        <v>86</v>
      </c>
      <c r="D6809" t="str">
        <f>VLOOKUP(sales_order1[[#This Row],[itemCode]],product_details3!B:C,2,0)</f>
        <v>SRMH30</v>
      </c>
      <c r="E6809" t="s">
        <v>87</v>
      </c>
      <c r="F6809" t="s">
        <v>30</v>
      </c>
      <c r="G6809">
        <v>50</v>
      </c>
      <c r="H6809">
        <v>21</v>
      </c>
      <c r="I6809">
        <v>1050</v>
      </c>
      <c r="J6809">
        <v>6.6</v>
      </c>
      <c r="K6809">
        <v>330</v>
      </c>
      <c r="L6809">
        <v>14.4</v>
      </c>
      <c r="M6809">
        <v>0.68571428571428572</v>
      </c>
      <c r="N6809">
        <v>720</v>
      </c>
      <c r="O6809" t="s">
        <v>879</v>
      </c>
      <c r="P6809" t="s">
        <v>880</v>
      </c>
      <c r="Q6809" t="s">
        <v>154</v>
      </c>
      <c r="R6809" t="s">
        <v>56</v>
      </c>
      <c r="S6809" t="s">
        <v>133</v>
      </c>
      <c r="T6809" t="s">
        <v>268</v>
      </c>
      <c r="U6809" t="s">
        <v>1191</v>
      </c>
      <c r="V6809">
        <f>YEAR(sales_order1[[#This Row],[date]])</f>
        <v>2022</v>
      </c>
      <c r="W6809" t="str">
        <f>TEXT(sales_order1[[#This Row],[date]], "Mmm")</f>
        <v>Nov</v>
      </c>
      <c r="X6809">
        <f>VALUE(TEXT(sales_order1[[#This Row],[date]], "D"))</f>
        <v>17</v>
      </c>
      <c r="Y6809">
        <v>46</v>
      </c>
    </row>
    <row r="6810" spans="1:25" x14ac:dyDescent="0.25">
      <c r="A6810" s="1">
        <v>44882</v>
      </c>
      <c r="B6810">
        <v>72407</v>
      </c>
      <c r="C6810" t="s">
        <v>115</v>
      </c>
      <c r="D6810" t="str">
        <f>VLOOKUP(sales_order1[[#This Row],[itemCode]],product_details3!B:C,2,0)</f>
        <v>SCRS30100</v>
      </c>
      <c r="E6810" t="s">
        <v>116</v>
      </c>
      <c r="F6810" t="s">
        <v>61</v>
      </c>
      <c r="G6810">
        <v>200</v>
      </c>
      <c r="H6810">
        <v>32.75</v>
      </c>
      <c r="I6810">
        <v>6550</v>
      </c>
      <c r="J6810">
        <v>11.25</v>
      </c>
      <c r="K6810">
        <v>2250</v>
      </c>
      <c r="L6810">
        <v>21.5</v>
      </c>
      <c r="M6810">
        <v>0.65648854961832059</v>
      </c>
      <c r="N6810">
        <v>4300</v>
      </c>
      <c r="O6810" t="s">
        <v>478</v>
      </c>
      <c r="P6810" t="s">
        <v>479</v>
      </c>
      <c r="Q6810" t="s">
        <v>186</v>
      </c>
      <c r="R6810" t="s">
        <v>112</v>
      </c>
      <c r="S6810" t="s">
        <v>246</v>
      </c>
      <c r="T6810" t="s">
        <v>480</v>
      </c>
      <c r="U6810" t="s">
        <v>1189</v>
      </c>
      <c r="V6810">
        <f>YEAR(sales_order1[[#This Row],[date]])</f>
        <v>2022</v>
      </c>
      <c r="W6810" t="str">
        <f>TEXT(sales_order1[[#This Row],[date]], "Mmm")</f>
        <v>Nov</v>
      </c>
      <c r="X6810">
        <f>VALUE(TEXT(sales_order1[[#This Row],[date]], "D"))</f>
        <v>17</v>
      </c>
      <c r="Y6810">
        <v>46</v>
      </c>
    </row>
    <row r="6811" spans="1:25" x14ac:dyDescent="0.25">
      <c r="A6811" s="1">
        <v>44882</v>
      </c>
      <c r="B6811">
        <v>72408</v>
      </c>
      <c r="C6811" t="s">
        <v>320</v>
      </c>
      <c r="D6811" t="str">
        <f>VLOOKUP(sales_order1[[#This Row],[itemCode]],product_details3!B:C,2,0)</f>
        <v>SCR50+100</v>
      </c>
      <c r="E6811" t="s">
        <v>321</v>
      </c>
      <c r="F6811" t="s">
        <v>61</v>
      </c>
      <c r="G6811">
        <v>400</v>
      </c>
      <c r="H6811">
        <v>26.25</v>
      </c>
      <c r="I6811">
        <v>10500</v>
      </c>
      <c r="J6811">
        <v>7.75</v>
      </c>
      <c r="K6811">
        <v>3100</v>
      </c>
      <c r="L6811">
        <v>18.5</v>
      </c>
      <c r="M6811">
        <v>0.70476190476190481</v>
      </c>
      <c r="N6811">
        <v>7400</v>
      </c>
      <c r="O6811" t="s">
        <v>216</v>
      </c>
      <c r="P6811" t="s">
        <v>217</v>
      </c>
      <c r="Q6811" t="s">
        <v>218</v>
      </c>
      <c r="R6811" t="s">
        <v>40</v>
      </c>
      <c r="S6811" t="s">
        <v>219</v>
      </c>
      <c r="T6811" t="s">
        <v>220</v>
      </c>
      <c r="U6811" t="s">
        <v>1190</v>
      </c>
      <c r="V6811">
        <f>YEAR(sales_order1[[#This Row],[date]])</f>
        <v>2022</v>
      </c>
      <c r="W6811" t="str">
        <f>TEXT(sales_order1[[#This Row],[date]], "Mmm")</f>
        <v>Nov</v>
      </c>
      <c r="X6811">
        <f>VALUE(TEXT(sales_order1[[#This Row],[date]], "D"))</f>
        <v>17</v>
      </c>
      <c r="Y6811">
        <v>46</v>
      </c>
    </row>
    <row r="6812" spans="1:25" x14ac:dyDescent="0.25">
      <c r="A6812" s="1">
        <v>44882</v>
      </c>
      <c r="B6812">
        <v>72409</v>
      </c>
      <c r="C6812" t="s">
        <v>19</v>
      </c>
      <c r="D6812" t="str">
        <f>VLOOKUP(sales_order1[[#This Row],[itemCode]],product_details3!B:C,2,0)</f>
        <v>MSTH100</v>
      </c>
      <c r="E6812" t="s">
        <v>20</v>
      </c>
      <c r="F6812" t="s">
        <v>21</v>
      </c>
      <c r="G6812">
        <v>150</v>
      </c>
      <c r="H6812">
        <v>26.25</v>
      </c>
      <c r="I6812">
        <v>3937.5</v>
      </c>
      <c r="J6812">
        <v>7.75</v>
      </c>
      <c r="K6812">
        <v>1162.5</v>
      </c>
      <c r="L6812">
        <v>18.5</v>
      </c>
      <c r="M6812">
        <v>0.70476190476190481</v>
      </c>
      <c r="N6812">
        <v>2775</v>
      </c>
      <c r="O6812" t="s">
        <v>585</v>
      </c>
      <c r="P6812" t="s">
        <v>586</v>
      </c>
      <c r="Q6812" t="s">
        <v>64</v>
      </c>
      <c r="R6812" t="s">
        <v>40</v>
      </c>
      <c r="S6812" t="s">
        <v>65</v>
      </c>
      <c r="T6812" t="s">
        <v>587</v>
      </c>
      <c r="U6812" t="s">
        <v>1190</v>
      </c>
      <c r="V6812">
        <f>YEAR(sales_order1[[#This Row],[date]])</f>
        <v>2022</v>
      </c>
      <c r="W6812" t="str">
        <f>TEXT(sales_order1[[#This Row],[date]], "Mmm")</f>
        <v>Nov</v>
      </c>
      <c r="X6812">
        <f>VALUE(TEXT(sales_order1[[#This Row],[date]], "D"))</f>
        <v>17</v>
      </c>
      <c r="Y6812">
        <v>46</v>
      </c>
    </row>
    <row r="6813" spans="1:25" x14ac:dyDescent="0.25">
      <c r="A6813" s="1">
        <v>44882</v>
      </c>
      <c r="B6813">
        <v>72410</v>
      </c>
      <c r="C6813" t="s">
        <v>19</v>
      </c>
      <c r="D6813" t="str">
        <f>VLOOKUP(sales_order1[[#This Row],[itemCode]],product_details3!B:C,2,0)</f>
        <v>MSTH100</v>
      </c>
      <c r="E6813" t="s">
        <v>20</v>
      </c>
      <c r="F6813" t="s">
        <v>21</v>
      </c>
      <c r="G6813">
        <v>100</v>
      </c>
      <c r="H6813">
        <v>26.25</v>
      </c>
      <c r="I6813">
        <v>2625</v>
      </c>
      <c r="J6813">
        <v>7.75</v>
      </c>
      <c r="K6813">
        <v>775</v>
      </c>
      <c r="L6813">
        <v>18.5</v>
      </c>
      <c r="M6813">
        <v>0.70476190476190481</v>
      </c>
      <c r="N6813">
        <v>1850</v>
      </c>
      <c r="O6813" t="s">
        <v>734</v>
      </c>
      <c r="P6813" t="s">
        <v>735</v>
      </c>
      <c r="Q6813" t="s">
        <v>48</v>
      </c>
      <c r="R6813" t="s">
        <v>25</v>
      </c>
      <c r="S6813" t="s">
        <v>286</v>
      </c>
      <c r="T6813" t="s">
        <v>666</v>
      </c>
      <c r="U6813" t="s">
        <v>1191</v>
      </c>
      <c r="V6813">
        <f>YEAR(sales_order1[[#This Row],[date]])</f>
        <v>2022</v>
      </c>
      <c r="W6813" t="str">
        <f>TEXT(sales_order1[[#This Row],[date]], "Mmm")</f>
        <v>Nov</v>
      </c>
      <c r="X6813">
        <f>VALUE(TEXT(sales_order1[[#This Row],[date]], "D"))</f>
        <v>17</v>
      </c>
      <c r="Y6813">
        <v>46</v>
      </c>
    </row>
    <row r="6814" spans="1:25" x14ac:dyDescent="0.25">
      <c r="A6814" s="1">
        <v>44883</v>
      </c>
      <c r="B6814">
        <v>72411</v>
      </c>
      <c r="C6814" t="s">
        <v>51</v>
      </c>
      <c r="D6814" t="str">
        <f>VLOOKUP(sales_order1[[#This Row],[itemCode]],product_details3!B:C,2,0)</f>
        <v>MSTH50</v>
      </c>
      <c r="E6814" t="s">
        <v>52</v>
      </c>
      <c r="F6814" t="s">
        <v>21</v>
      </c>
      <c r="G6814">
        <v>100</v>
      </c>
      <c r="H6814">
        <v>15.75</v>
      </c>
      <c r="I6814">
        <v>1575</v>
      </c>
      <c r="J6814">
        <v>4.45</v>
      </c>
      <c r="K6814">
        <v>445</v>
      </c>
      <c r="L6814">
        <v>11.3</v>
      </c>
      <c r="M6814">
        <v>0.71746031746031746</v>
      </c>
      <c r="N6814">
        <v>1130</v>
      </c>
      <c r="O6814" t="s">
        <v>457</v>
      </c>
      <c r="P6814" t="s">
        <v>458</v>
      </c>
      <c r="Q6814" t="s">
        <v>383</v>
      </c>
      <c r="R6814" t="s">
        <v>72</v>
      </c>
      <c r="S6814" t="s">
        <v>459</v>
      </c>
      <c r="T6814" t="s">
        <v>460</v>
      </c>
      <c r="U6814" t="s">
        <v>1188</v>
      </c>
      <c r="V6814">
        <f>YEAR(sales_order1[[#This Row],[date]])</f>
        <v>2022</v>
      </c>
      <c r="W6814" t="str">
        <f>TEXT(sales_order1[[#This Row],[date]], "Mmm")</f>
        <v>Nov</v>
      </c>
      <c r="X6814">
        <f>VALUE(TEXT(sales_order1[[#This Row],[date]], "D"))</f>
        <v>18</v>
      </c>
      <c r="Y6814">
        <v>46</v>
      </c>
    </row>
    <row r="6815" spans="1:25" x14ac:dyDescent="0.25">
      <c r="A6815" s="1">
        <v>44883</v>
      </c>
      <c r="B6815">
        <v>72412</v>
      </c>
      <c r="C6815" t="s">
        <v>309</v>
      </c>
      <c r="D6815" t="str">
        <f>VLOOKUP(sales_order1[[#This Row],[itemCode]],product_details3!B:C,2,0)</f>
        <v>MSKC100</v>
      </c>
      <c r="E6815" t="s">
        <v>310</v>
      </c>
      <c r="F6815" t="s">
        <v>137</v>
      </c>
      <c r="G6815">
        <v>250</v>
      </c>
      <c r="H6815">
        <v>19.95</v>
      </c>
      <c r="I6815">
        <v>4987.5</v>
      </c>
      <c r="J6815">
        <v>8.1999999999999993</v>
      </c>
      <c r="K6815">
        <v>2050</v>
      </c>
      <c r="L6815">
        <v>11.75</v>
      </c>
      <c r="M6815">
        <v>0.58897243107769426</v>
      </c>
      <c r="N6815">
        <v>2937.5</v>
      </c>
      <c r="O6815" t="s">
        <v>231</v>
      </c>
      <c r="P6815" t="s">
        <v>232</v>
      </c>
      <c r="Q6815" t="s">
        <v>119</v>
      </c>
      <c r="R6815" t="s">
        <v>40</v>
      </c>
      <c r="S6815" t="s">
        <v>233</v>
      </c>
      <c r="T6815" t="s">
        <v>234</v>
      </c>
      <c r="U6815" t="s">
        <v>1190</v>
      </c>
      <c r="V6815">
        <f>YEAR(sales_order1[[#This Row],[date]])</f>
        <v>2022</v>
      </c>
      <c r="W6815" t="str">
        <f>TEXT(sales_order1[[#This Row],[date]], "Mmm")</f>
        <v>Nov</v>
      </c>
      <c r="X6815">
        <f>VALUE(TEXT(sales_order1[[#This Row],[date]], "D"))</f>
        <v>18</v>
      </c>
      <c r="Y6815">
        <v>46</v>
      </c>
    </row>
    <row r="6816" spans="1:25" x14ac:dyDescent="0.25">
      <c r="A6816" s="1">
        <v>44883</v>
      </c>
      <c r="B6816">
        <v>72413</v>
      </c>
      <c r="C6816" t="s">
        <v>86</v>
      </c>
      <c r="D6816" t="str">
        <f>VLOOKUP(sales_order1[[#This Row],[itemCode]],product_details3!B:C,2,0)</f>
        <v>SRMH30</v>
      </c>
      <c r="E6816" t="s">
        <v>87</v>
      </c>
      <c r="F6816" t="s">
        <v>30</v>
      </c>
      <c r="G6816">
        <v>100</v>
      </c>
      <c r="H6816">
        <v>21</v>
      </c>
      <c r="I6816">
        <v>2100</v>
      </c>
      <c r="J6816">
        <v>6.6</v>
      </c>
      <c r="K6816">
        <v>660</v>
      </c>
      <c r="L6816">
        <v>14.4</v>
      </c>
      <c r="M6816">
        <v>0.68571428571428572</v>
      </c>
      <c r="N6816">
        <v>1440</v>
      </c>
      <c r="O6816" t="s">
        <v>758</v>
      </c>
      <c r="P6816" t="s">
        <v>759</v>
      </c>
      <c r="Q6816" t="s">
        <v>186</v>
      </c>
      <c r="R6816" t="s">
        <v>112</v>
      </c>
      <c r="S6816" t="s">
        <v>187</v>
      </c>
      <c r="T6816" t="s">
        <v>760</v>
      </c>
      <c r="U6816" t="s">
        <v>1189</v>
      </c>
      <c r="V6816">
        <f>YEAR(sales_order1[[#This Row],[date]])</f>
        <v>2022</v>
      </c>
      <c r="W6816" t="str">
        <f>TEXT(sales_order1[[#This Row],[date]], "Mmm")</f>
        <v>Nov</v>
      </c>
      <c r="X6816">
        <f>VALUE(TEXT(sales_order1[[#This Row],[date]], "D"))</f>
        <v>18</v>
      </c>
      <c r="Y6816">
        <v>46</v>
      </c>
    </row>
    <row r="6817" spans="1:25" x14ac:dyDescent="0.25">
      <c r="A6817" s="1">
        <v>44883</v>
      </c>
      <c r="B6817">
        <v>72414</v>
      </c>
      <c r="C6817" t="s">
        <v>175</v>
      </c>
      <c r="D6817" t="str">
        <f>VLOOKUP(sales_order1[[#This Row],[itemCode]],product_details3!B:C,2,0)</f>
        <v>SCRS3030</v>
      </c>
      <c r="E6817" t="s">
        <v>176</v>
      </c>
      <c r="F6817" t="s">
        <v>61</v>
      </c>
      <c r="G6817">
        <v>500</v>
      </c>
      <c r="H6817">
        <v>13.1</v>
      </c>
      <c r="I6817">
        <v>6550</v>
      </c>
      <c r="J6817">
        <v>4.7</v>
      </c>
      <c r="K6817">
        <v>2350</v>
      </c>
      <c r="L6817">
        <v>8.4</v>
      </c>
      <c r="M6817">
        <v>0.6412213740458016</v>
      </c>
      <c r="N6817">
        <v>4200</v>
      </c>
      <c r="O6817" t="s">
        <v>612</v>
      </c>
      <c r="P6817" t="s">
        <v>613</v>
      </c>
      <c r="Q6817" t="s">
        <v>48</v>
      </c>
      <c r="R6817" t="s">
        <v>25</v>
      </c>
      <c r="S6817" t="s">
        <v>49</v>
      </c>
      <c r="T6817" t="s">
        <v>614</v>
      </c>
      <c r="U6817" t="s">
        <v>1191</v>
      </c>
      <c r="V6817">
        <f>YEAR(sales_order1[[#This Row],[date]])</f>
        <v>2022</v>
      </c>
      <c r="W6817" t="str">
        <f>TEXT(sales_order1[[#This Row],[date]], "Mmm")</f>
        <v>Nov</v>
      </c>
      <c r="X6817">
        <f>VALUE(TEXT(sales_order1[[#This Row],[date]], "D"))</f>
        <v>18</v>
      </c>
      <c r="Y6817">
        <v>46</v>
      </c>
    </row>
    <row r="6818" spans="1:25" x14ac:dyDescent="0.25">
      <c r="A6818" s="1">
        <v>44883</v>
      </c>
      <c r="B6818">
        <v>72415</v>
      </c>
      <c r="C6818" t="s">
        <v>28</v>
      </c>
      <c r="D6818" t="str">
        <f>VLOOKUP(sales_order1[[#This Row],[itemCode]],product_details3!B:C,2,0)</f>
        <v>SRMC30</v>
      </c>
      <c r="E6818" t="s">
        <v>29</v>
      </c>
      <c r="F6818" t="s">
        <v>30</v>
      </c>
      <c r="G6818">
        <v>200</v>
      </c>
      <c r="H6818">
        <v>22.6</v>
      </c>
      <c r="I6818">
        <v>4520</v>
      </c>
      <c r="J6818">
        <v>7.6</v>
      </c>
      <c r="K6818">
        <v>1520</v>
      </c>
      <c r="L6818">
        <v>15</v>
      </c>
      <c r="M6818">
        <v>0.66371681415929207</v>
      </c>
      <c r="N6818">
        <v>3000</v>
      </c>
      <c r="O6818" t="s">
        <v>682</v>
      </c>
      <c r="P6818" t="s">
        <v>683</v>
      </c>
      <c r="Q6818" t="s">
        <v>271</v>
      </c>
      <c r="R6818" t="s">
        <v>56</v>
      </c>
      <c r="S6818" t="s">
        <v>192</v>
      </c>
      <c r="T6818" t="s">
        <v>684</v>
      </c>
      <c r="U6818" t="s">
        <v>1191</v>
      </c>
      <c r="V6818">
        <f>YEAR(sales_order1[[#This Row],[date]])</f>
        <v>2022</v>
      </c>
      <c r="W6818" t="str">
        <f>TEXT(sales_order1[[#This Row],[date]], "Mmm")</f>
        <v>Nov</v>
      </c>
      <c r="X6818">
        <f>VALUE(TEXT(sales_order1[[#This Row],[date]], "D"))</f>
        <v>18</v>
      </c>
      <c r="Y6818">
        <v>46</v>
      </c>
    </row>
    <row r="6819" spans="1:25" x14ac:dyDescent="0.25">
      <c r="A6819" s="1">
        <v>44883</v>
      </c>
      <c r="B6819">
        <v>72416</v>
      </c>
      <c r="C6819" t="s">
        <v>204</v>
      </c>
      <c r="D6819" t="str">
        <f>VLOOKUP(sales_order1[[#This Row],[itemCode]],product_details3!B:C,2,0)</f>
        <v>MKRM150</v>
      </c>
      <c r="E6819" t="s">
        <v>205</v>
      </c>
      <c r="F6819" t="s">
        <v>151</v>
      </c>
      <c r="G6819">
        <v>250</v>
      </c>
      <c r="H6819">
        <v>10.75</v>
      </c>
      <c r="I6819">
        <v>2687.5</v>
      </c>
      <c r="J6819">
        <v>4.45</v>
      </c>
      <c r="K6819">
        <v>1112.5</v>
      </c>
      <c r="L6819">
        <v>6.3</v>
      </c>
      <c r="M6819">
        <v>0.586046511627907</v>
      </c>
      <c r="N6819">
        <v>1575</v>
      </c>
      <c r="O6819" t="s">
        <v>939</v>
      </c>
      <c r="P6819" t="s">
        <v>940</v>
      </c>
      <c r="Q6819" t="s">
        <v>383</v>
      </c>
      <c r="R6819" t="s">
        <v>72</v>
      </c>
      <c r="S6819" t="s">
        <v>459</v>
      </c>
      <c r="T6819" t="s">
        <v>460</v>
      </c>
      <c r="U6819" t="s">
        <v>1188</v>
      </c>
      <c r="V6819">
        <f>YEAR(sales_order1[[#This Row],[date]])</f>
        <v>2022</v>
      </c>
      <c r="W6819" t="str">
        <f>TEXT(sales_order1[[#This Row],[date]], "Mmm")</f>
        <v>Nov</v>
      </c>
      <c r="X6819">
        <f>VALUE(TEXT(sales_order1[[#This Row],[date]], "D"))</f>
        <v>18</v>
      </c>
      <c r="Y6819">
        <v>46</v>
      </c>
    </row>
    <row r="6820" spans="1:25" x14ac:dyDescent="0.25">
      <c r="A6820" s="1">
        <v>44883</v>
      </c>
      <c r="B6820">
        <v>72417</v>
      </c>
      <c r="C6820" t="s">
        <v>194</v>
      </c>
      <c r="D6820" t="str">
        <f>VLOOKUP(sales_order1[[#This Row],[itemCode]],product_details3!B:C,2,0)</f>
        <v>CLNG150</v>
      </c>
      <c r="E6820" t="s">
        <v>195</v>
      </c>
      <c r="F6820" t="s">
        <v>45</v>
      </c>
      <c r="G6820">
        <v>100</v>
      </c>
      <c r="H6820">
        <v>12.75</v>
      </c>
      <c r="I6820">
        <v>1275</v>
      </c>
      <c r="J6820">
        <v>4.45</v>
      </c>
      <c r="K6820">
        <v>445</v>
      </c>
      <c r="L6820">
        <v>8.3000000000000007</v>
      </c>
      <c r="M6820">
        <v>0.65098039215686276</v>
      </c>
      <c r="N6820">
        <v>830</v>
      </c>
      <c r="O6820" t="s">
        <v>805</v>
      </c>
      <c r="P6820" t="s">
        <v>806</v>
      </c>
      <c r="Q6820" t="s">
        <v>100</v>
      </c>
      <c r="R6820" t="s">
        <v>40</v>
      </c>
      <c r="S6820" t="s">
        <v>101</v>
      </c>
      <c r="T6820" t="s">
        <v>169</v>
      </c>
      <c r="U6820" t="s">
        <v>1190</v>
      </c>
      <c r="V6820">
        <f>YEAR(sales_order1[[#This Row],[date]])</f>
        <v>2022</v>
      </c>
      <c r="W6820" t="str">
        <f>TEXT(sales_order1[[#This Row],[date]], "Mmm")</f>
        <v>Nov</v>
      </c>
      <c r="X6820">
        <f>VALUE(TEXT(sales_order1[[#This Row],[date]], "D"))</f>
        <v>18</v>
      </c>
      <c r="Y6820">
        <v>46</v>
      </c>
    </row>
    <row r="6821" spans="1:25" x14ac:dyDescent="0.25">
      <c r="A6821" s="1">
        <v>44883</v>
      </c>
      <c r="B6821">
        <v>72418</v>
      </c>
      <c r="C6821" t="s">
        <v>404</v>
      </c>
      <c r="D6821" t="str">
        <f>VLOOKUP(sales_order1[[#This Row],[itemCode]],product_details3!B:C,2,0)</f>
        <v>TNRE200</v>
      </c>
      <c r="E6821" t="s">
        <v>405</v>
      </c>
      <c r="F6821" t="s">
        <v>124</v>
      </c>
      <c r="G6821">
        <v>250</v>
      </c>
      <c r="H6821">
        <v>22.6</v>
      </c>
      <c r="I6821">
        <v>5650</v>
      </c>
      <c r="J6821">
        <v>7.6</v>
      </c>
      <c r="K6821">
        <v>1900</v>
      </c>
      <c r="L6821">
        <v>15</v>
      </c>
      <c r="M6821">
        <v>0.66371681415929207</v>
      </c>
      <c r="N6821">
        <v>3750</v>
      </c>
      <c r="O6821" t="s">
        <v>258</v>
      </c>
      <c r="P6821" t="s">
        <v>259</v>
      </c>
      <c r="Q6821" t="s">
        <v>93</v>
      </c>
      <c r="R6821" t="s">
        <v>72</v>
      </c>
      <c r="S6821" t="s">
        <v>260</v>
      </c>
      <c r="T6821" t="s">
        <v>261</v>
      </c>
      <c r="U6821" t="s">
        <v>1190</v>
      </c>
      <c r="V6821">
        <f>YEAR(sales_order1[[#This Row],[date]])</f>
        <v>2022</v>
      </c>
      <c r="W6821" t="str">
        <f>TEXT(sales_order1[[#This Row],[date]], "Mmm")</f>
        <v>Nov</v>
      </c>
      <c r="X6821">
        <f>VALUE(TEXT(sales_order1[[#This Row],[date]], "D"))</f>
        <v>18</v>
      </c>
      <c r="Y6821">
        <v>46</v>
      </c>
    </row>
    <row r="6822" spans="1:25" x14ac:dyDescent="0.25">
      <c r="A6822" s="1">
        <v>44883</v>
      </c>
      <c r="B6822">
        <v>72419</v>
      </c>
      <c r="C6822" t="s">
        <v>122</v>
      </c>
      <c r="D6822" t="str">
        <f>VLOOKUP(sales_order1[[#This Row],[itemCode]],product_details3!B:C,2,0)</f>
        <v>TNRE150</v>
      </c>
      <c r="E6822" t="s">
        <v>123</v>
      </c>
      <c r="F6822" t="s">
        <v>124</v>
      </c>
      <c r="G6822">
        <v>200</v>
      </c>
      <c r="H6822">
        <v>16.95</v>
      </c>
      <c r="I6822">
        <v>3390</v>
      </c>
      <c r="J6822">
        <v>5.2</v>
      </c>
      <c r="K6822">
        <v>1040</v>
      </c>
      <c r="L6822">
        <v>11.75</v>
      </c>
      <c r="M6822">
        <v>0.69321533923303835</v>
      </c>
      <c r="N6822">
        <v>2350</v>
      </c>
      <c r="O6822" t="s">
        <v>688</v>
      </c>
      <c r="P6822" t="s">
        <v>689</v>
      </c>
      <c r="Q6822" t="s">
        <v>77</v>
      </c>
      <c r="R6822" t="s">
        <v>72</v>
      </c>
      <c r="S6822" t="s">
        <v>140</v>
      </c>
      <c r="T6822" t="s">
        <v>690</v>
      </c>
      <c r="U6822" t="s">
        <v>1190</v>
      </c>
      <c r="V6822">
        <f>YEAR(sales_order1[[#This Row],[date]])</f>
        <v>2022</v>
      </c>
      <c r="W6822" t="str">
        <f>TEXT(sales_order1[[#This Row],[date]], "Mmm")</f>
        <v>Nov</v>
      </c>
      <c r="X6822">
        <f>VALUE(TEXT(sales_order1[[#This Row],[date]], "D"))</f>
        <v>18</v>
      </c>
      <c r="Y6822">
        <v>46</v>
      </c>
    </row>
    <row r="6823" spans="1:25" x14ac:dyDescent="0.25">
      <c r="A6823" s="1">
        <v>44883</v>
      </c>
      <c r="B6823">
        <v>72420</v>
      </c>
      <c r="C6823" t="s">
        <v>28</v>
      </c>
      <c r="D6823" t="str">
        <f>VLOOKUP(sales_order1[[#This Row],[itemCode]],product_details3!B:C,2,0)</f>
        <v>SRMC30</v>
      </c>
      <c r="E6823" t="s">
        <v>29</v>
      </c>
      <c r="F6823" t="s">
        <v>30</v>
      </c>
      <c r="G6823">
        <v>150</v>
      </c>
      <c r="H6823">
        <v>22.6</v>
      </c>
      <c r="I6823">
        <v>3390</v>
      </c>
      <c r="J6823">
        <v>7.6</v>
      </c>
      <c r="K6823">
        <v>1140</v>
      </c>
      <c r="L6823">
        <v>15</v>
      </c>
      <c r="M6823">
        <v>0.66371681415929207</v>
      </c>
      <c r="N6823">
        <v>2250</v>
      </c>
      <c r="O6823" t="s">
        <v>273</v>
      </c>
      <c r="P6823" t="s">
        <v>274</v>
      </c>
      <c r="Q6823" t="s">
        <v>132</v>
      </c>
      <c r="R6823" t="s">
        <v>56</v>
      </c>
      <c r="S6823" t="s">
        <v>133</v>
      </c>
      <c r="T6823" t="s">
        <v>275</v>
      </c>
      <c r="U6823" t="s">
        <v>1191</v>
      </c>
      <c r="V6823">
        <f>YEAR(sales_order1[[#This Row],[date]])</f>
        <v>2022</v>
      </c>
      <c r="W6823" t="str">
        <f>TEXT(sales_order1[[#This Row],[date]], "Mmm")</f>
        <v>Nov</v>
      </c>
      <c r="X6823">
        <f>VALUE(TEXT(sales_order1[[#This Row],[date]], "D"))</f>
        <v>18</v>
      </c>
      <c r="Y6823">
        <v>46</v>
      </c>
    </row>
    <row r="6824" spans="1:25" x14ac:dyDescent="0.25">
      <c r="A6824" s="1">
        <v>44883</v>
      </c>
      <c r="B6824">
        <v>72421</v>
      </c>
      <c r="C6824" t="s">
        <v>339</v>
      </c>
      <c r="D6824" t="str">
        <f>VLOOKUP(sales_order1[[#This Row],[itemCode]],product_details3!B:C,2,0)</f>
        <v>SRMH50</v>
      </c>
      <c r="E6824" t="s">
        <v>340</v>
      </c>
      <c r="F6824" t="s">
        <v>30</v>
      </c>
      <c r="G6824">
        <v>200</v>
      </c>
      <c r="H6824">
        <v>31.25</v>
      </c>
      <c r="I6824">
        <v>6250</v>
      </c>
      <c r="J6824">
        <v>10.75</v>
      </c>
      <c r="K6824">
        <v>2150</v>
      </c>
      <c r="L6824">
        <v>20.5</v>
      </c>
      <c r="M6824">
        <v>0.65600000000000003</v>
      </c>
      <c r="N6824">
        <v>4100</v>
      </c>
      <c r="O6824" t="s">
        <v>609</v>
      </c>
      <c r="P6824" t="s">
        <v>610</v>
      </c>
      <c r="Q6824" t="s">
        <v>93</v>
      </c>
      <c r="R6824" t="s">
        <v>72</v>
      </c>
      <c r="S6824" t="s">
        <v>260</v>
      </c>
      <c r="T6824" t="s">
        <v>611</v>
      </c>
      <c r="U6824" t="s">
        <v>1190</v>
      </c>
      <c r="V6824">
        <f>YEAR(sales_order1[[#This Row],[date]])</f>
        <v>2022</v>
      </c>
      <c r="W6824" t="str">
        <f>TEXT(sales_order1[[#This Row],[date]], "Mmm")</f>
        <v>Nov</v>
      </c>
      <c r="X6824">
        <f>VALUE(TEXT(sales_order1[[#This Row],[date]], "D"))</f>
        <v>18</v>
      </c>
      <c r="Y6824">
        <v>46</v>
      </c>
    </row>
    <row r="6825" spans="1:25" x14ac:dyDescent="0.25">
      <c r="A6825" s="1">
        <v>44883</v>
      </c>
      <c r="B6825">
        <v>72422</v>
      </c>
      <c r="C6825" t="s">
        <v>28</v>
      </c>
      <c r="D6825" t="str">
        <f>VLOOKUP(sales_order1[[#This Row],[itemCode]],product_details3!B:C,2,0)</f>
        <v>SRMC30</v>
      </c>
      <c r="E6825" t="s">
        <v>29</v>
      </c>
      <c r="F6825" t="s">
        <v>30</v>
      </c>
      <c r="G6825">
        <v>250</v>
      </c>
      <c r="H6825">
        <v>22.6</v>
      </c>
      <c r="I6825">
        <v>5650</v>
      </c>
      <c r="J6825">
        <v>7.6</v>
      </c>
      <c r="K6825">
        <v>1900</v>
      </c>
      <c r="L6825">
        <v>15</v>
      </c>
      <c r="M6825">
        <v>0.66371681415929207</v>
      </c>
      <c r="N6825">
        <v>3750</v>
      </c>
      <c r="O6825" t="s">
        <v>423</v>
      </c>
      <c r="P6825" t="s">
        <v>424</v>
      </c>
      <c r="Q6825" t="s">
        <v>77</v>
      </c>
      <c r="R6825" t="s">
        <v>72</v>
      </c>
      <c r="S6825" t="s">
        <v>425</v>
      </c>
      <c r="T6825" t="s">
        <v>426</v>
      </c>
      <c r="U6825" t="s">
        <v>1190</v>
      </c>
      <c r="V6825">
        <f>YEAR(sales_order1[[#This Row],[date]])</f>
        <v>2022</v>
      </c>
      <c r="W6825" t="str">
        <f>TEXT(sales_order1[[#This Row],[date]], "Mmm")</f>
        <v>Nov</v>
      </c>
      <c r="X6825">
        <f>VALUE(TEXT(sales_order1[[#This Row],[date]], "D"))</f>
        <v>18</v>
      </c>
      <c r="Y6825">
        <v>46</v>
      </c>
    </row>
    <row r="6826" spans="1:25" x14ac:dyDescent="0.25">
      <c r="A6826" s="1">
        <v>44883</v>
      </c>
      <c r="B6826">
        <v>72423</v>
      </c>
      <c r="C6826" t="s">
        <v>149</v>
      </c>
      <c r="D6826" t="str">
        <f>VLOOKUP(sales_order1[[#This Row],[itemCode]],product_details3!B:C,2,0)</f>
        <v>MKRW80</v>
      </c>
      <c r="E6826" t="s">
        <v>150</v>
      </c>
      <c r="F6826" t="s">
        <v>151</v>
      </c>
      <c r="G6826">
        <v>150</v>
      </c>
      <c r="H6826">
        <v>14.65</v>
      </c>
      <c r="I6826">
        <v>2197.5</v>
      </c>
      <c r="J6826">
        <v>6.55</v>
      </c>
      <c r="K6826">
        <v>982.5</v>
      </c>
      <c r="L6826">
        <v>8.1</v>
      </c>
      <c r="M6826">
        <v>0.55290102389078488</v>
      </c>
      <c r="N6826">
        <v>1215</v>
      </c>
      <c r="O6826" t="s">
        <v>947</v>
      </c>
      <c r="P6826" t="s">
        <v>948</v>
      </c>
      <c r="Q6826" t="s">
        <v>201</v>
      </c>
      <c r="R6826" t="s">
        <v>25</v>
      </c>
      <c r="S6826" t="s">
        <v>372</v>
      </c>
      <c r="T6826" t="s">
        <v>373</v>
      </c>
      <c r="U6826" t="s">
        <v>1191</v>
      </c>
      <c r="V6826">
        <f>YEAR(sales_order1[[#This Row],[date]])</f>
        <v>2022</v>
      </c>
      <c r="W6826" t="str">
        <f>TEXT(sales_order1[[#This Row],[date]], "Mmm")</f>
        <v>Nov</v>
      </c>
      <c r="X6826">
        <f>VALUE(TEXT(sales_order1[[#This Row],[date]], "D"))</f>
        <v>18</v>
      </c>
      <c r="Y6826">
        <v>46</v>
      </c>
    </row>
    <row r="6827" spans="1:25" x14ac:dyDescent="0.25">
      <c r="A6827" s="1">
        <v>44883</v>
      </c>
      <c r="B6827">
        <v>72424</v>
      </c>
      <c r="C6827" t="s">
        <v>103</v>
      </c>
      <c r="D6827" t="str">
        <f>VLOOKUP(sales_order1[[#This Row],[itemCode]],product_details3!B:C,2,0)</f>
        <v>SCRT50</v>
      </c>
      <c r="E6827" t="s">
        <v>104</v>
      </c>
      <c r="F6827" t="s">
        <v>61</v>
      </c>
      <c r="G6827">
        <v>350</v>
      </c>
      <c r="H6827">
        <v>16.95</v>
      </c>
      <c r="I6827">
        <v>5932.5</v>
      </c>
      <c r="J6827">
        <v>5.2</v>
      </c>
      <c r="K6827">
        <v>1820</v>
      </c>
      <c r="L6827">
        <v>11.75</v>
      </c>
      <c r="M6827">
        <v>0.69321533923303835</v>
      </c>
      <c r="N6827">
        <v>4112.5</v>
      </c>
      <c r="O6827" t="s">
        <v>366</v>
      </c>
      <c r="P6827" t="s">
        <v>367</v>
      </c>
      <c r="Q6827" t="s">
        <v>239</v>
      </c>
      <c r="R6827" t="s">
        <v>112</v>
      </c>
      <c r="S6827" t="s">
        <v>368</v>
      </c>
      <c r="T6827" t="s">
        <v>369</v>
      </c>
      <c r="U6827" t="s">
        <v>1189</v>
      </c>
      <c r="V6827">
        <f>YEAR(sales_order1[[#This Row],[date]])</f>
        <v>2022</v>
      </c>
      <c r="W6827" t="str">
        <f>TEXT(sales_order1[[#This Row],[date]], "Mmm")</f>
        <v>Nov</v>
      </c>
      <c r="X6827">
        <f>VALUE(TEXT(sales_order1[[#This Row],[date]], "D"))</f>
        <v>18</v>
      </c>
      <c r="Y6827">
        <v>46</v>
      </c>
    </row>
    <row r="6828" spans="1:25" x14ac:dyDescent="0.25">
      <c r="A6828" s="1">
        <v>44886</v>
      </c>
      <c r="B6828">
        <v>72425</v>
      </c>
      <c r="C6828" t="s">
        <v>331</v>
      </c>
      <c r="D6828" t="str">
        <f>VLOOKUP(sales_order1[[#This Row],[itemCode]],product_details3!B:C,2,0)</f>
        <v>EXFP50</v>
      </c>
      <c r="E6828" t="s">
        <v>332</v>
      </c>
      <c r="F6828" t="s">
        <v>183</v>
      </c>
      <c r="G6828">
        <v>150</v>
      </c>
      <c r="H6828">
        <v>16.95</v>
      </c>
      <c r="I6828">
        <v>2542.5</v>
      </c>
      <c r="J6828">
        <v>6.2</v>
      </c>
      <c r="K6828">
        <v>930</v>
      </c>
      <c r="L6828">
        <v>10.75</v>
      </c>
      <c r="M6828">
        <v>0.63421828908554578</v>
      </c>
      <c r="N6828">
        <v>1612.5</v>
      </c>
      <c r="O6828" t="s">
        <v>893</v>
      </c>
      <c r="P6828" t="s">
        <v>894</v>
      </c>
      <c r="Q6828" t="s">
        <v>146</v>
      </c>
      <c r="R6828" t="s">
        <v>112</v>
      </c>
      <c r="S6828" t="s">
        <v>147</v>
      </c>
      <c r="T6828" t="s">
        <v>148</v>
      </c>
      <c r="U6828" t="s">
        <v>1190</v>
      </c>
      <c r="V6828">
        <f>YEAR(sales_order1[[#This Row],[date]])</f>
        <v>2022</v>
      </c>
      <c r="W6828" t="str">
        <f>TEXT(sales_order1[[#This Row],[date]], "Mmm")</f>
        <v>Nov</v>
      </c>
      <c r="X6828">
        <f>VALUE(TEXT(sales_order1[[#This Row],[date]], "D"))</f>
        <v>21</v>
      </c>
      <c r="Y6828">
        <v>47</v>
      </c>
    </row>
    <row r="6829" spans="1:25" x14ac:dyDescent="0.25">
      <c r="A6829" s="1">
        <v>44886</v>
      </c>
      <c r="B6829">
        <v>72426</v>
      </c>
      <c r="C6829" t="s">
        <v>51</v>
      </c>
      <c r="D6829" t="str">
        <f>VLOOKUP(sales_order1[[#This Row],[itemCode]],product_details3!B:C,2,0)</f>
        <v>MSTH50</v>
      </c>
      <c r="E6829" t="s">
        <v>52</v>
      </c>
      <c r="F6829" t="s">
        <v>21</v>
      </c>
      <c r="G6829">
        <v>150</v>
      </c>
      <c r="H6829">
        <v>15.75</v>
      </c>
      <c r="I6829">
        <v>2362.5</v>
      </c>
      <c r="J6829">
        <v>4.45</v>
      </c>
      <c r="K6829">
        <v>667.5</v>
      </c>
      <c r="L6829">
        <v>11.3</v>
      </c>
      <c r="M6829">
        <v>0.71746031746031746</v>
      </c>
      <c r="N6829">
        <v>1695</v>
      </c>
      <c r="O6829" t="s">
        <v>615</v>
      </c>
      <c r="P6829" t="s">
        <v>616</v>
      </c>
      <c r="Q6829" t="s">
        <v>77</v>
      </c>
      <c r="R6829" t="s">
        <v>72</v>
      </c>
      <c r="S6829" t="s">
        <v>425</v>
      </c>
      <c r="T6829" t="s">
        <v>617</v>
      </c>
      <c r="U6829" t="s">
        <v>1190</v>
      </c>
      <c r="V6829">
        <f>YEAR(sales_order1[[#This Row],[date]])</f>
        <v>2022</v>
      </c>
      <c r="W6829" t="str">
        <f>TEXT(sales_order1[[#This Row],[date]], "Mmm")</f>
        <v>Nov</v>
      </c>
      <c r="X6829">
        <f>VALUE(TEXT(sales_order1[[#This Row],[date]], "D"))</f>
        <v>21</v>
      </c>
      <c r="Y6829">
        <v>47</v>
      </c>
    </row>
    <row r="6830" spans="1:25" x14ac:dyDescent="0.25">
      <c r="A6830" s="1">
        <v>44886</v>
      </c>
      <c r="B6830">
        <v>72427</v>
      </c>
      <c r="C6830" t="s">
        <v>170</v>
      </c>
      <c r="D6830" t="str">
        <f>VLOOKUP(sales_order1[[#This Row],[itemCode]],product_details3!B:C,2,0)</f>
        <v>MKRM100</v>
      </c>
      <c r="E6830" t="s">
        <v>171</v>
      </c>
      <c r="F6830" t="s">
        <v>151</v>
      </c>
      <c r="G6830">
        <v>150</v>
      </c>
      <c r="H6830">
        <v>5.5</v>
      </c>
      <c r="I6830">
        <v>825</v>
      </c>
      <c r="J6830">
        <v>2.2999999999999998</v>
      </c>
      <c r="K6830">
        <v>345</v>
      </c>
      <c r="L6830">
        <v>3.2</v>
      </c>
      <c r="M6830">
        <v>0.5818181818181819</v>
      </c>
      <c r="N6830">
        <v>480</v>
      </c>
      <c r="O6830" t="s">
        <v>927</v>
      </c>
      <c r="P6830" t="s">
        <v>928</v>
      </c>
      <c r="Q6830" t="s">
        <v>160</v>
      </c>
      <c r="R6830" t="s">
        <v>112</v>
      </c>
      <c r="S6830" t="s">
        <v>297</v>
      </c>
      <c r="T6830" t="s">
        <v>298</v>
      </c>
      <c r="U6830" t="s">
        <v>1189</v>
      </c>
      <c r="V6830">
        <f>YEAR(sales_order1[[#This Row],[date]])</f>
        <v>2022</v>
      </c>
      <c r="W6830" t="str">
        <f>TEXT(sales_order1[[#This Row],[date]], "Mmm")</f>
        <v>Nov</v>
      </c>
      <c r="X6830">
        <f>VALUE(TEXT(sales_order1[[#This Row],[date]], "D"))</f>
        <v>21</v>
      </c>
      <c r="Y6830">
        <v>47</v>
      </c>
    </row>
    <row r="6831" spans="1:25" x14ac:dyDescent="0.25">
      <c r="A6831" s="1">
        <v>44886</v>
      </c>
      <c r="B6831">
        <v>72428</v>
      </c>
      <c r="C6831" t="s">
        <v>19</v>
      </c>
      <c r="D6831" t="str">
        <f>VLOOKUP(sales_order1[[#This Row],[itemCode]],product_details3!B:C,2,0)</f>
        <v>MSTH100</v>
      </c>
      <c r="E6831" t="s">
        <v>20</v>
      </c>
      <c r="F6831" t="s">
        <v>21</v>
      </c>
      <c r="G6831">
        <v>150</v>
      </c>
      <c r="H6831">
        <v>26.25</v>
      </c>
      <c r="I6831">
        <v>3937.5</v>
      </c>
      <c r="J6831">
        <v>7.75</v>
      </c>
      <c r="K6831">
        <v>1162.5</v>
      </c>
      <c r="L6831">
        <v>18.5</v>
      </c>
      <c r="M6831">
        <v>0.70476190476190481</v>
      </c>
      <c r="N6831">
        <v>2775</v>
      </c>
      <c r="O6831" t="s">
        <v>889</v>
      </c>
      <c r="P6831" t="s">
        <v>890</v>
      </c>
      <c r="Q6831" t="s">
        <v>111</v>
      </c>
      <c r="R6831" t="s">
        <v>112</v>
      </c>
      <c r="S6831" t="s">
        <v>113</v>
      </c>
      <c r="T6831" t="s">
        <v>114</v>
      </c>
      <c r="U6831" t="s">
        <v>1189</v>
      </c>
      <c r="V6831">
        <f>YEAR(sales_order1[[#This Row],[date]])</f>
        <v>2022</v>
      </c>
      <c r="W6831" t="str">
        <f>TEXT(sales_order1[[#This Row],[date]], "Mmm")</f>
        <v>Nov</v>
      </c>
      <c r="X6831">
        <f>VALUE(TEXT(sales_order1[[#This Row],[date]], "D"))</f>
        <v>21</v>
      </c>
      <c r="Y6831">
        <v>47</v>
      </c>
    </row>
    <row r="6832" spans="1:25" x14ac:dyDescent="0.25">
      <c r="A6832" s="1">
        <v>44886</v>
      </c>
      <c r="B6832">
        <v>72429</v>
      </c>
      <c r="C6832" t="s">
        <v>103</v>
      </c>
      <c r="D6832" t="str">
        <f>VLOOKUP(sales_order1[[#This Row],[itemCode]],product_details3!B:C,2,0)</f>
        <v>SCRT50</v>
      </c>
      <c r="E6832" t="s">
        <v>104</v>
      </c>
      <c r="F6832" t="s">
        <v>61</v>
      </c>
      <c r="G6832">
        <v>300</v>
      </c>
      <c r="H6832">
        <v>16.95</v>
      </c>
      <c r="I6832">
        <v>5085</v>
      </c>
      <c r="J6832">
        <v>5.2</v>
      </c>
      <c r="K6832">
        <v>1560</v>
      </c>
      <c r="L6832">
        <v>11.75</v>
      </c>
      <c r="M6832">
        <v>0.69321533923303835</v>
      </c>
      <c r="N6832">
        <v>3525</v>
      </c>
      <c r="O6832" t="s">
        <v>427</v>
      </c>
      <c r="P6832" t="s">
        <v>428</v>
      </c>
      <c r="Q6832" t="s">
        <v>239</v>
      </c>
      <c r="R6832" t="s">
        <v>112</v>
      </c>
      <c r="S6832" t="s">
        <v>240</v>
      </c>
      <c r="T6832" t="s">
        <v>429</v>
      </c>
      <c r="U6832" t="s">
        <v>1189</v>
      </c>
      <c r="V6832">
        <f>YEAR(sales_order1[[#This Row],[date]])</f>
        <v>2022</v>
      </c>
      <c r="W6832" t="str">
        <f>TEXT(sales_order1[[#This Row],[date]], "Mmm")</f>
        <v>Nov</v>
      </c>
      <c r="X6832">
        <f>VALUE(TEXT(sales_order1[[#This Row],[date]], "D"))</f>
        <v>21</v>
      </c>
      <c r="Y6832">
        <v>47</v>
      </c>
    </row>
    <row r="6833" spans="1:25" x14ac:dyDescent="0.25">
      <c r="A6833" s="1">
        <v>44886</v>
      </c>
      <c r="B6833">
        <v>72430</v>
      </c>
      <c r="C6833" t="s">
        <v>43</v>
      </c>
      <c r="D6833" t="str">
        <f>VLOOKUP(sales_order1[[#This Row],[itemCode]],product_details3!B:C,2,0)</f>
        <v>CLNG200</v>
      </c>
      <c r="E6833" t="s">
        <v>44</v>
      </c>
      <c r="F6833" t="s">
        <v>45</v>
      </c>
      <c r="G6833">
        <v>200</v>
      </c>
      <c r="H6833">
        <v>21.25</v>
      </c>
      <c r="I6833">
        <v>4250</v>
      </c>
      <c r="J6833">
        <v>7.75</v>
      </c>
      <c r="K6833">
        <v>1550</v>
      </c>
      <c r="L6833">
        <v>13.5</v>
      </c>
      <c r="M6833">
        <v>0.63529411764705879</v>
      </c>
      <c r="N6833">
        <v>2700</v>
      </c>
      <c r="O6833" t="s">
        <v>528</v>
      </c>
      <c r="P6833" t="s">
        <v>529</v>
      </c>
      <c r="Q6833" t="s">
        <v>132</v>
      </c>
      <c r="R6833" t="s">
        <v>56</v>
      </c>
      <c r="S6833" t="s">
        <v>133</v>
      </c>
      <c r="T6833" t="s">
        <v>530</v>
      </c>
      <c r="U6833" t="s">
        <v>1191</v>
      </c>
      <c r="V6833">
        <f>YEAR(sales_order1[[#This Row],[date]])</f>
        <v>2022</v>
      </c>
      <c r="W6833" t="str">
        <f>TEXT(sales_order1[[#This Row],[date]], "Mmm")</f>
        <v>Nov</v>
      </c>
      <c r="X6833">
        <f>VALUE(TEXT(sales_order1[[#This Row],[date]], "D"))</f>
        <v>21</v>
      </c>
      <c r="Y6833">
        <v>47</v>
      </c>
    </row>
    <row r="6834" spans="1:25" x14ac:dyDescent="0.25">
      <c r="A6834" s="1">
        <v>44886</v>
      </c>
      <c r="B6834">
        <v>72431</v>
      </c>
      <c r="C6834" t="s">
        <v>86</v>
      </c>
      <c r="D6834" t="str">
        <f>VLOOKUP(sales_order1[[#This Row],[itemCode]],product_details3!B:C,2,0)</f>
        <v>SRMH30</v>
      </c>
      <c r="E6834" t="s">
        <v>87</v>
      </c>
      <c r="F6834" t="s">
        <v>30</v>
      </c>
      <c r="G6834">
        <v>100</v>
      </c>
      <c r="H6834">
        <v>21</v>
      </c>
      <c r="I6834">
        <v>2100</v>
      </c>
      <c r="J6834">
        <v>6.6</v>
      </c>
      <c r="K6834">
        <v>660</v>
      </c>
      <c r="L6834">
        <v>14.4</v>
      </c>
      <c r="M6834">
        <v>0.68571428571428572</v>
      </c>
      <c r="N6834">
        <v>1440</v>
      </c>
      <c r="O6834" t="s">
        <v>478</v>
      </c>
      <c r="P6834" t="s">
        <v>479</v>
      </c>
      <c r="Q6834" t="s">
        <v>186</v>
      </c>
      <c r="R6834" t="s">
        <v>112</v>
      </c>
      <c r="S6834" t="s">
        <v>246</v>
      </c>
      <c r="T6834" t="s">
        <v>480</v>
      </c>
      <c r="U6834" t="s">
        <v>1189</v>
      </c>
      <c r="V6834">
        <f>YEAR(sales_order1[[#This Row],[date]])</f>
        <v>2022</v>
      </c>
      <c r="W6834" t="str">
        <f>TEXT(sales_order1[[#This Row],[date]], "Mmm")</f>
        <v>Nov</v>
      </c>
      <c r="X6834">
        <f>VALUE(TEXT(sales_order1[[#This Row],[date]], "D"))</f>
        <v>21</v>
      </c>
      <c r="Y6834">
        <v>47</v>
      </c>
    </row>
    <row r="6835" spans="1:25" x14ac:dyDescent="0.25">
      <c r="A6835" s="1">
        <v>44886</v>
      </c>
      <c r="B6835">
        <v>72432</v>
      </c>
      <c r="C6835" t="s">
        <v>28</v>
      </c>
      <c r="D6835" t="str">
        <f>VLOOKUP(sales_order1[[#This Row],[itemCode]],product_details3!B:C,2,0)</f>
        <v>SRMC30</v>
      </c>
      <c r="E6835" t="s">
        <v>29</v>
      </c>
      <c r="F6835" t="s">
        <v>30</v>
      </c>
      <c r="G6835">
        <v>200</v>
      </c>
      <c r="H6835">
        <v>22.6</v>
      </c>
      <c r="I6835">
        <v>4520</v>
      </c>
      <c r="J6835">
        <v>7.6</v>
      </c>
      <c r="K6835">
        <v>1520</v>
      </c>
      <c r="L6835">
        <v>15</v>
      </c>
      <c r="M6835">
        <v>0.66371681415929207</v>
      </c>
      <c r="N6835">
        <v>3000</v>
      </c>
      <c r="O6835" t="s">
        <v>925</v>
      </c>
      <c r="P6835" t="s">
        <v>926</v>
      </c>
      <c r="Q6835" t="s">
        <v>48</v>
      </c>
      <c r="R6835" t="s">
        <v>25</v>
      </c>
      <c r="S6835" t="s">
        <v>286</v>
      </c>
      <c r="T6835" t="s">
        <v>287</v>
      </c>
      <c r="U6835" t="s">
        <v>1191</v>
      </c>
      <c r="V6835">
        <f>YEAR(sales_order1[[#This Row],[date]])</f>
        <v>2022</v>
      </c>
      <c r="W6835" t="str">
        <f>TEXT(sales_order1[[#This Row],[date]], "Mmm")</f>
        <v>Nov</v>
      </c>
      <c r="X6835">
        <f>VALUE(TEXT(sales_order1[[#This Row],[date]], "D"))</f>
        <v>21</v>
      </c>
      <c r="Y6835">
        <v>47</v>
      </c>
    </row>
    <row r="6836" spans="1:25" x14ac:dyDescent="0.25">
      <c r="A6836" s="1">
        <v>44886</v>
      </c>
      <c r="B6836">
        <v>72433</v>
      </c>
      <c r="C6836" t="s">
        <v>122</v>
      </c>
      <c r="D6836" t="str">
        <f>VLOOKUP(sales_order1[[#This Row],[itemCode]],product_details3!B:C,2,0)</f>
        <v>TNRE150</v>
      </c>
      <c r="E6836" t="s">
        <v>123</v>
      </c>
      <c r="F6836" t="s">
        <v>124</v>
      </c>
      <c r="G6836">
        <v>200</v>
      </c>
      <c r="H6836">
        <v>16.95</v>
      </c>
      <c r="I6836">
        <v>3390</v>
      </c>
      <c r="J6836">
        <v>5.2</v>
      </c>
      <c r="K6836">
        <v>1040</v>
      </c>
      <c r="L6836">
        <v>11.75</v>
      </c>
      <c r="M6836">
        <v>0.69321533923303835</v>
      </c>
      <c r="N6836">
        <v>2350</v>
      </c>
      <c r="O6836" t="s">
        <v>502</v>
      </c>
      <c r="P6836" t="s">
        <v>503</v>
      </c>
      <c r="Q6836" t="s">
        <v>218</v>
      </c>
      <c r="R6836" t="s">
        <v>40</v>
      </c>
      <c r="S6836" t="s">
        <v>219</v>
      </c>
      <c r="T6836" t="s">
        <v>504</v>
      </c>
      <c r="U6836" t="s">
        <v>1190</v>
      </c>
      <c r="V6836">
        <f>YEAR(sales_order1[[#This Row],[date]])</f>
        <v>2022</v>
      </c>
      <c r="W6836" t="str">
        <f>TEXT(sales_order1[[#This Row],[date]], "Mmm")</f>
        <v>Nov</v>
      </c>
      <c r="X6836">
        <f>VALUE(TEXT(sales_order1[[#This Row],[date]], "D"))</f>
        <v>21</v>
      </c>
      <c r="Y6836">
        <v>47</v>
      </c>
    </row>
    <row r="6837" spans="1:25" x14ac:dyDescent="0.25">
      <c r="A6837" s="1">
        <v>44886</v>
      </c>
      <c r="B6837">
        <v>72434</v>
      </c>
      <c r="C6837" t="s">
        <v>103</v>
      </c>
      <c r="D6837" t="str">
        <f>VLOOKUP(sales_order1[[#This Row],[itemCode]],product_details3!B:C,2,0)</f>
        <v>SCRT50</v>
      </c>
      <c r="E6837" t="s">
        <v>104</v>
      </c>
      <c r="F6837" t="s">
        <v>61</v>
      </c>
      <c r="G6837">
        <v>50</v>
      </c>
      <c r="H6837">
        <v>16.95</v>
      </c>
      <c r="I6837">
        <v>847.5</v>
      </c>
      <c r="J6837">
        <v>5.2</v>
      </c>
      <c r="K6837">
        <v>260</v>
      </c>
      <c r="L6837">
        <v>11.75</v>
      </c>
      <c r="M6837">
        <v>0.69321533923303835</v>
      </c>
      <c r="N6837">
        <v>587.5</v>
      </c>
      <c r="O6837" t="s">
        <v>266</v>
      </c>
      <c r="P6837" t="s">
        <v>267</v>
      </c>
      <c r="Q6837" t="s">
        <v>154</v>
      </c>
      <c r="R6837" t="s">
        <v>56</v>
      </c>
      <c r="S6837" t="s">
        <v>133</v>
      </c>
      <c r="T6837" t="s">
        <v>268</v>
      </c>
      <c r="U6837" t="s">
        <v>1191</v>
      </c>
      <c r="V6837">
        <f>YEAR(sales_order1[[#This Row],[date]])</f>
        <v>2022</v>
      </c>
      <c r="W6837" t="str">
        <f>TEXT(sales_order1[[#This Row],[date]], "Mmm")</f>
        <v>Nov</v>
      </c>
      <c r="X6837">
        <f>VALUE(TEXT(sales_order1[[#This Row],[date]], "D"))</f>
        <v>21</v>
      </c>
      <c r="Y6837">
        <v>47</v>
      </c>
    </row>
    <row r="6838" spans="1:25" x14ac:dyDescent="0.25">
      <c r="A6838" s="1">
        <v>44886</v>
      </c>
      <c r="B6838">
        <v>72435</v>
      </c>
      <c r="C6838" t="s">
        <v>28</v>
      </c>
      <c r="D6838" t="str">
        <f>VLOOKUP(sales_order1[[#This Row],[itemCode]],product_details3!B:C,2,0)</f>
        <v>SRMC30</v>
      </c>
      <c r="E6838" t="s">
        <v>29</v>
      </c>
      <c r="F6838" t="s">
        <v>30</v>
      </c>
      <c r="G6838">
        <v>300</v>
      </c>
      <c r="H6838">
        <v>22.6</v>
      </c>
      <c r="I6838">
        <v>6780</v>
      </c>
      <c r="J6838">
        <v>7.6</v>
      </c>
      <c r="K6838">
        <v>2280</v>
      </c>
      <c r="L6838">
        <v>15</v>
      </c>
      <c r="M6838">
        <v>0.66371681415929207</v>
      </c>
      <c r="N6838">
        <v>4500</v>
      </c>
      <c r="O6838" t="s">
        <v>603</v>
      </c>
      <c r="P6838" t="s">
        <v>604</v>
      </c>
      <c r="Q6838" t="s">
        <v>100</v>
      </c>
      <c r="R6838" t="s">
        <v>40</v>
      </c>
      <c r="S6838" t="s">
        <v>101</v>
      </c>
      <c r="T6838" t="s">
        <v>605</v>
      </c>
      <c r="U6838" t="s">
        <v>1190</v>
      </c>
      <c r="V6838">
        <f>YEAR(sales_order1[[#This Row],[date]])</f>
        <v>2022</v>
      </c>
      <c r="W6838" t="str">
        <f>TEXT(sales_order1[[#This Row],[date]], "Mmm")</f>
        <v>Nov</v>
      </c>
      <c r="X6838">
        <f>VALUE(TEXT(sales_order1[[#This Row],[date]], "D"))</f>
        <v>21</v>
      </c>
      <c r="Y6838">
        <v>47</v>
      </c>
    </row>
    <row r="6839" spans="1:25" x14ac:dyDescent="0.25">
      <c r="A6839" s="1">
        <v>44886</v>
      </c>
      <c r="B6839">
        <v>72436</v>
      </c>
      <c r="C6839" t="s">
        <v>194</v>
      </c>
      <c r="D6839" t="str">
        <f>VLOOKUP(sales_order1[[#This Row],[itemCode]],product_details3!B:C,2,0)</f>
        <v>CLNG150</v>
      </c>
      <c r="E6839" t="s">
        <v>195</v>
      </c>
      <c r="F6839" t="s">
        <v>45</v>
      </c>
      <c r="G6839">
        <v>150</v>
      </c>
      <c r="H6839">
        <v>12.75</v>
      </c>
      <c r="I6839">
        <v>1912.5</v>
      </c>
      <c r="J6839">
        <v>4.45</v>
      </c>
      <c r="K6839">
        <v>667.5</v>
      </c>
      <c r="L6839">
        <v>8.3000000000000007</v>
      </c>
      <c r="M6839">
        <v>0.65098039215686276</v>
      </c>
      <c r="N6839">
        <v>1245</v>
      </c>
      <c r="O6839" t="s">
        <v>519</v>
      </c>
      <c r="P6839" t="s">
        <v>520</v>
      </c>
      <c r="Q6839" t="s">
        <v>383</v>
      </c>
      <c r="R6839" t="s">
        <v>72</v>
      </c>
      <c r="S6839" t="s">
        <v>459</v>
      </c>
      <c r="T6839" t="s">
        <v>521</v>
      </c>
      <c r="U6839" t="s">
        <v>1188</v>
      </c>
      <c r="V6839">
        <f>YEAR(sales_order1[[#This Row],[date]])</f>
        <v>2022</v>
      </c>
      <c r="W6839" t="str">
        <f>TEXT(sales_order1[[#This Row],[date]], "Mmm")</f>
        <v>Nov</v>
      </c>
      <c r="X6839">
        <f>VALUE(TEXT(sales_order1[[#This Row],[date]], "D"))</f>
        <v>21</v>
      </c>
      <c r="Y6839">
        <v>47</v>
      </c>
    </row>
    <row r="6840" spans="1:25" x14ac:dyDescent="0.25">
      <c r="A6840" s="1">
        <v>44886</v>
      </c>
      <c r="B6840">
        <v>72437</v>
      </c>
      <c r="C6840" t="s">
        <v>51</v>
      </c>
      <c r="D6840" t="str">
        <f>VLOOKUP(sales_order1[[#This Row],[itemCode]],product_details3!B:C,2,0)</f>
        <v>MSTH50</v>
      </c>
      <c r="E6840" t="s">
        <v>52</v>
      </c>
      <c r="F6840" t="s">
        <v>21</v>
      </c>
      <c r="G6840">
        <v>100</v>
      </c>
      <c r="H6840">
        <v>15.75</v>
      </c>
      <c r="I6840">
        <v>1575</v>
      </c>
      <c r="J6840">
        <v>4.45</v>
      </c>
      <c r="K6840">
        <v>445</v>
      </c>
      <c r="L6840">
        <v>11.3</v>
      </c>
      <c r="M6840">
        <v>0.71746031746031746</v>
      </c>
      <c r="N6840">
        <v>1130</v>
      </c>
      <c r="O6840" t="s">
        <v>949</v>
      </c>
      <c r="P6840" t="s">
        <v>950</v>
      </c>
      <c r="Q6840" t="s">
        <v>132</v>
      </c>
      <c r="R6840" t="s">
        <v>56</v>
      </c>
      <c r="S6840" t="s">
        <v>133</v>
      </c>
      <c r="T6840" t="s">
        <v>134</v>
      </c>
      <c r="U6840" t="s">
        <v>1191</v>
      </c>
      <c r="V6840">
        <f>YEAR(sales_order1[[#This Row],[date]])</f>
        <v>2022</v>
      </c>
      <c r="W6840" t="str">
        <f>TEXT(sales_order1[[#This Row],[date]], "Mmm")</f>
        <v>Nov</v>
      </c>
      <c r="X6840">
        <f>VALUE(TEXT(sales_order1[[#This Row],[date]], "D"))</f>
        <v>21</v>
      </c>
      <c r="Y6840">
        <v>47</v>
      </c>
    </row>
    <row r="6841" spans="1:25" x14ac:dyDescent="0.25">
      <c r="A6841" s="1">
        <v>44886</v>
      </c>
      <c r="B6841">
        <v>72438</v>
      </c>
      <c r="C6841" t="s">
        <v>235</v>
      </c>
      <c r="D6841" t="str">
        <f>VLOOKUP(sales_order1[[#This Row],[itemCode]],product_details3!B:C,2,0)</f>
        <v>CLNF150</v>
      </c>
      <c r="E6841" t="s">
        <v>236</v>
      </c>
      <c r="F6841" t="s">
        <v>45</v>
      </c>
      <c r="G6841">
        <v>150</v>
      </c>
      <c r="H6841">
        <v>13.95</v>
      </c>
      <c r="I6841">
        <v>2092.5</v>
      </c>
      <c r="J6841">
        <v>5.2</v>
      </c>
      <c r="K6841">
        <v>780</v>
      </c>
      <c r="L6841">
        <v>8.75</v>
      </c>
      <c r="M6841">
        <v>0.62724014336917566</v>
      </c>
      <c r="N6841">
        <v>1312.5</v>
      </c>
      <c r="O6841" t="s">
        <v>815</v>
      </c>
      <c r="P6841" t="s">
        <v>816</v>
      </c>
      <c r="Q6841" t="s">
        <v>154</v>
      </c>
      <c r="R6841" t="s">
        <v>56</v>
      </c>
      <c r="S6841" t="s">
        <v>133</v>
      </c>
      <c r="T6841" t="s">
        <v>155</v>
      </c>
      <c r="U6841" t="s">
        <v>1191</v>
      </c>
      <c r="V6841">
        <f>YEAR(sales_order1[[#This Row],[date]])</f>
        <v>2022</v>
      </c>
      <c r="W6841" t="str">
        <f>TEXT(sales_order1[[#This Row],[date]], "Mmm")</f>
        <v>Nov</v>
      </c>
      <c r="X6841">
        <f>VALUE(TEXT(sales_order1[[#This Row],[date]], "D"))</f>
        <v>21</v>
      </c>
      <c r="Y6841">
        <v>47</v>
      </c>
    </row>
    <row r="6842" spans="1:25" x14ac:dyDescent="0.25">
      <c r="A6842" s="1">
        <v>44886</v>
      </c>
      <c r="B6842">
        <v>72439</v>
      </c>
      <c r="C6842" t="s">
        <v>170</v>
      </c>
      <c r="D6842" t="str">
        <f>VLOOKUP(sales_order1[[#This Row],[itemCode]],product_details3!B:C,2,0)</f>
        <v>MKRM100</v>
      </c>
      <c r="E6842" t="s">
        <v>171</v>
      </c>
      <c r="F6842" t="s">
        <v>151</v>
      </c>
      <c r="G6842">
        <v>50</v>
      </c>
      <c r="H6842">
        <v>5.5</v>
      </c>
      <c r="I6842">
        <v>275</v>
      </c>
      <c r="J6842">
        <v>2.2999999999999998</v>
      </c>
      <c r="K6842">
        <v>115</v>
      </c>
      <c r="L6842">
        <v>3.2</v>
      </c>
      <c r="M6842">
        <v>0.5818181818181819</v>
      </c>
      <c r="N6842">
        <v>160</v>
      </c>
      <c r="O6842" t="s">
        <v>775</v>
      </c>
      <c r="P6842" t="s">
        <v>776</v>
      </c>
      <c r="Q6842" t="s">
        <v>146</v>
      </c>
      <c r="R6842" t="s">
        <v>112</v>
      </c>
      <c r="S6842" t="s">
        <v>343</v>
      </c>
      <c r="T6842" t="s">
        <v>95</v>
      </c>
      <c r="U6842" t="s">
        <v>1190</v>
      </c>
      <c r="V6842">
        <f>YEAR(sales_order1[[#This Row],[date]])</f>
        <v>2022</v>
      </c>
      <c r="W6842" t="str">
        <f>TEXT(sales_order1[[#This Row],[date]], "Mmm")</f>
        <v>Nov</v>
      </c>
      <c r="X6842">
        <f>VALUE(TEXT(sales_order1[[#This Row],[date]], "D"))</f>
        <v>21</v>
      </c>
      <c r="Y6842">
        <v>47</v>
      </c>
    </row>
    <row r="6843" spans="1:25" x14ac:dyDescent="0.25">
      <c r="A6843" s="1">
        <v>44887</v>
      </c>
      <c r="B6843">
        <v>72440</v>
      </c>
      <c r="C6843" t="s">
        <v>135</v>
      </c>
      <c r="D6843" t="str">
        <f>VLOOKUP(sales_order1[[#This Row],[itemCode]],product_details3!B:C,2,0)</f>
        <v>MSKSH</v>
      </c>
      <c r="E6843" t="s">
        <v>136</v>
      </c>
      <c r="F6843" t="s">
        <v>137</v>
      </c>
      <c r="G6843">
        <v>300</v>
      </c>
      <c r="H6843">
        <v>18.75</v>
      </c>
      <c r="I6843">
        <v>5625</v>
      </c>
      <c r="J6843">
        <v>7.45</v>
      </c>
      <c r="K6843">
        <v>2235</v>
      </c>
      <c r="L6843">
        <v>11.3</v>
      </c>
      <c r="M6843">
        <v>0.60266666666666668</v>
      </c>
      <c r="N6843">
        <v>3390</v>
      </c>
      <c r="O6843" t="s">
        <v>951</v>
      </c>
      <c r="P6843" t="s">
        <v>952</v>
      </c>
      <c r="Q6843" t="s">
        <v>154</v>
      </c>
      <c r="R6843" t="s">
        <v>56</v>
      </c>
      <c r="S6843" t="s">
        <v>133</v>
      </c>
      <c r="T6843" t="s">
        <v>155</v>
      </c>
      <c r="U6843" t="s">
        <v>1191</v>
      </c>
      <c r="V6843">
        <f>YEAR(sales_order1[[#This Row],[date]])</f>
        <v>2022</v>
      </c>
      <c r="W6843" t="str">
        <f>TEXT(sales_order1[[#This Row],[date]], "Mmm")</f>
        <v>Nov</v>
      </c>
      <c r="X6843">
        <f>VALUE(TEXT(sales_order1[[#This Row],[date]], "D"))</f>
        <v>22</v>
      </c>
      <c r="Y6843">
        <v>47</v>
      </c>
    </row>
    <row r="6844" spans="1:25" x14ac:dyDescent="0.25">
      <c r="A6844" s="1">
        <v>44887</v>
      </c>
      <c r="B6844">
        <v>72441</v>
      </c>
      <c r="C6844" t="s">
        <v>28</v>
      </c>
      <c r="D6844" t="str">
        <f>VLOOKUP(sales_order1[[#This Row],[itemCode]],product_details3!B:C,2,0)</f>
        <v>SRMC30</v>
      </c>
      <c r="E6844" t="s">
        <v>29</v>
      </c>
      <c r="F6844" t="s">
        <v>30</v>
      </c>
      <c r="G6844">
        <v>200</v>
      </c>
      <c r="H6844">
        <v>22.6</v>
      </c>
      <c r="I6844">
        <v>4520</v>
      </c>
      <c r="J6844">
        <v>7.6</v>
      </c>
      <c r="K6844">
        <v>1520</v>
      </c>
      <c r="L6844">
        <v>15</v>
      </c>
      <c r="M6844">
        <v>0.66371681415929207</v>
      </c>
      <c r="N6844">
        <v>3000</v>
      </c>
      <c r="O6844" t="s">
        <v>117</v>
      </c>
      <c r="P6844" t="s">
        <v>118</v>
      </c>
      <c r="Q6844" t="s">
        <v>119</v>
      </c>
      <c r="R6844" t="s">
        <v>40</v>
      </c>
      <c r="S6844" t="s">
        <v>120</v>
      </c>
      <c r="T6844" t="s">
        <v>121</v>
      </c>
      <c r="U6844" t="s">
        <v>1190</v>
      </c>
      <c r="V6844">
        <f>YEAR(sales_order1[[#This Row],[date]])</f>
        <v>2022</v>
      </c>
      <c r="W6844" t="str">
        <f>TEXT(sales_order1[[#This Row],[date]], "Mmm")</f>
        <v>Nov</v>
      </c>
      <c r="X6844">
        <f>VALUE(TEXT(sales_order1[[#This Row],[date]], "D"))</f>
        <v>22</v>
      </c>
      <c r="Y6844">
        <v>47</v>
      </c>
    </row>
    <row r="6845" spans="1:25" x14ac:dyDescent="0.25">
      <c r="A6845" s="1">
        <v>44887</v>
      </c>
      <c r="B6845">
        <v>72442</v>
      </c>
      <c r="C6845" t="s">
        <v>327</v>
      </c>
      <c r="D6845" t="str">
        <f>VLOOKUP(sales_order1[[#This Row],[itemCode]],product_details3!B:C,2,0)</f>
        <v>SCR50+50</v>
      </c>
      <c r="E6845" t="s">
        <v>328</v>
      </c>
      <c r="F6845" t="s">
        <v>61</v>
      </c>
      <c r="G6845">
        <v>150</v>
      </c>
      <c r="H6845">
        <v>15.75</v>
      </c>
      <c r="I6845">
        <v>2362.5</v>
      </c>
      <c r="J6845">
        <v>4.45</v>
      </c>
      <c r="K6845">
        <v>667.5</v>
      </c>
      <c r="L6845">
        <v>11.3</v>
      </c>
      <c r="M6845">
        <v>0.71746031746031746</v>
      </c>
      <c r="N6845">
        <v>1695</v>
      </c>
      <c r="O6845" t="s">
        <v>667</v>
      </c>
      <c r="P6845" t="s">
        <v>668</v>
      </c>
      <c r="Q6845" t="s">
        <v>271</v>
      </c>
      <c r="R6845" t="s">
        <v>56</v>
      </c>
      <c r="S6845" t="s">
        <v>192</v>
      </c>
      <c r="T6845" t="s">
        <v>669</v>
      </c>
      <c r="U6845" t="s">
        <v>1191</v>
      </c>
      <c r="V6845">
        <f>YEAR(sales_order1[[#This Row],[date]])</f>
        <v>2022</v>
      </c>
      <c r="W6845" t="str">
        <f>TEXT(sales_order1[[#This Row],[date]], "Mmm")</f>
        <v>Nov</v>
      </c>
      <c r="X6845">
        <f>VALUE(TEXT(sales_order1[[#This Row],[date]], "D"))</f>
        <v>22</v>
      </c>
      <c r="Y6845">
        <v>47</v>
      </c>
    </row>
    <row r="6846" spans="1:25" x14ac:dyDescent="0.25">
      <c r="A6846" s="1">
        <v>44887</v>
      </c>
      <c r="B6846">
        <v>72443</v>
      </c>
      <c r="C6846" t="s">
        <v>329</v>
      </c>
      <c r="D6846" t="str">
        <f>VLOOKUP(sales_order1[[#This Row],[itemCode]],product_details3!B:C,2,0)</f>
        <v>TNRS150</v>
      </c>
      <c r="E6846" t="s">
        <v>330</v>
      </c>
      <c r="F6846" t="s">
        <v>124</v>
      </c>
      <c r="G6846">
        <v>50</v>
      </c>
      <c r="H6846">
        <v>19.649999999999999</v>
      </c>
      <c r="I6846">
        <v>982.5</v>
      </c>
      <c r="J6846">
        <v>6.55</v>
      </c>
      <c r="K6846">
        <v>327.5</v>
      </c>
      <c r="L6846">
        <v>13.1</v>
      </c>
      <c r="M6846">
        <v>0.66666666666666663</v>
      </c>
      <c r="N6846">
        <v>655</v>
      </c>
      <c r="O6846" t="s">
        <v>937</v>
      </c>
      <c r="P6846" t="s">
        <v>938</v>
      </c>
      <c r="Q6846" t="s">
        <v>64</v>
      </c>
      <c r="R6846" t="s">
        <v>40</v>
      </c>
      <c r="S6846" t="s">
        <v>65</v>
      </c>
      <c r="T6846" t="s">
        <v>66</v>
      </c>
      <c r="U6846" t="s">
        <v>1190</v>
      </c>
      <c r="V6846">
        <f>YEAR(sales_order1[[#This Row],[date]])</f>
        <v>2022</v>
      </c>
      <c r="W6846" t="str">
        <f>TEXT(sales_order1[[#This Row],[date]], "Mmm")</f>
        <v>Nov</v>
      </c>
      <c r="X6846">
        <f>VALUE(TEXT(sales_order1[[#This Row],[date]], "D"))</f>
        <v>22</v>
      </c>
      <c r="Y6846">
        <v>47</v>
      </c>
    </row>
    <row r="6847" spans="1:25" x14ac:dyDescent="0.25">
      <c r="A6847" s="1">
        <v>44887</v>
      </c>
      <c r="B6847">
        <v>72444</v>
      </c>
      <c r="C6847" t="s">
        <v>86</v>
      </c>
      <c r="D6847" t="str">
        <f>VLOOKUP(sales_order1[[#This Row],[itemCode]],product_details3!B:C,2,0)</f>
        <v>SRMH30</v>
      </c>
      <c r="E6847" t="s">
        <v>87</v>
      </c>
      <c r="F6847" t="s">
        <v>30</v>
      </c>
      <c r="G6847">
        <v>300</v>
      </c>
      <c r="H6847">
        <v>21</v>
      </c>
      <c r="I6847">
        <v>6300</v>
      </c>
      <c r="J6847">
        <v>6.6</v>
      </c>
      <c r="K6847">
        <v>1980</v>
      </c>
      <c r="L6847">
        <v>14.4</v>
      </c>
      <c r="M6847">
        <v>0.68571428571428572</v>
      </c>
      <c r="N6847">
        <v>4320</v>
      </c>
      <c r="O6847" t="s">
        <v>525</v>
      </c>
      <c r="P6847" t="s">
        <v>526</v>
      </c>
      <c r="Q6847" t="s">
        <v>111</v>
      </c>
      <c r="R6847" t="s">
        <v>112</v>
      </c>
      <c r="S6847" t="s">
        <v>113</v>
      </c>
      <c r="T6847" t="s">
        <v>527</v>
      </c>
      <c r="U6847" t="s">
        <v>1189</v>
      </c>
      <c r="V6847">
        <f>YEAR(sales_order1[[#This Row],[date]])</f>
        <v>2022</v>
      </c>
      <c r="W6847" t="str">
        <f>TEXT(sales_order1[[#This Row],[date]], "Mmm")</f>
        <v>Nov</v>
      </c>
      <c r="X6847">
        <f>VALUE(TEXT(sales_order1[[#This Row],[date]], "D"))</f>
        <v>22</v>
      </c>
      <c r="Y6847">
        <v>47</v>
      </c>
    </row>
    <row r="6848" spans="1:25" x14ac:dyDescent="0.25">
      <c r="A6848" s="1">
        <v>44887</v>
      </c>
      <c r="B6848">
        <v>72445</v>
      </c>
      <c r="C6848" t="s">
        <v>256</v>
      </c>
      <c r="D6848" t="str">
        <f>VLOOKUP(sales_order1[[#This Row],[itemCode]],product_details3!B:C,2,0)</f>
        <v>MSKC50</v>
      </c>
      <c r="E6848" t="s">
        <v>257</v>
      </c>
      <c r="F6848" t="s">
        <v>137</v>
      </c>
      <c r="G6848">
        <v>150</v>
      </c>
      <c r="H6848">
        <v>11.95</v>
      </c>
      <c r="I6848">
        <v>1792.5</v>
      </c>
      <c r="J6848">
        <v>5.2</v>
      </c>
      <c r="K6848">
        <v>780</v>
      </c>
      <c r="L6848">
        <v>6.75</v>
      </c>
      <c r="M6848">
        <v>0.56485355648535562</v>
      </c>
      <c r="N6848">
        <v>1012.5</v>
      </c>
      <c r="O6848" t="s">
        <v>258</v>
      </c>
      <c r="P6848" t="s">
        <v>259</v>
      </c>
      <c r="Q6848" t="s">
        <v>93</v>
      </c>
      <c r="R6848" t="s">
        <v>72</v>
      </c>
      <c r="S6848" t="s">
        <v>260</v>
      </c>
      <c r="T6848" t="s">
        <v>261</v>
      </c>
      <c r="U6848" t="s">
        <v>1190</v>
      </c>
      <c r="V6848">
        <f>YEAR(sales_order1[[#This Row],[date]])</f>
        <v>2022</v>
      </c>
      <c r="W6848" t="str">
        <f>TEXT(sales_order1[[#This Row],[date]], "Mmm")</f>
        <v>Nov</v>
      </c>
      <c r="X6848">
        <f>VALUE(TEXT(sales_order1[[#This Row],[date]], "D"))</f>
        <v>22</v>
      </c>
      <c r="Y6848">
        <v>47</v>
      </c>
    </row>
    <row r="6849" spans="1:25" x14ac:dyDescent="0.25">
      <c r="A6849" s="1">
        <v>44887</v>
      </c>
      <c r="B6849">
        <v>72446</v>
      </c>
      <c r="C6849" t="s">
        <v>149</v>
      </c>
      <c r="D6849" t="str">
        <f>VLOOKUP(sales_order1[[#This Row],[itemCode]],product_details3!B:C,2,0)</f>
        <v>MKRW80</v>
      </c>
      <c r="E6849" t="s">
        <v>150</v>
      </c>
      <c r="F6849" t="s">
        <v>151</v>
      </c>
      <c r="G6849">
        <v>50</v>
      </c>
      <c r="H6849">
        <v>14.65</v>
      </c>
      <c r="I6849">
        <v>732.5</v>
      </c>
      <c r="J6849">
        <v>6.55</v>
      </c>
      <c r="K6849">
        <v>327.5</v>
      </c>
      <c r="L6849">
        <v>8.1</v>
      </c>
      <c r="M6849">
        <v>0.55290102389078488</v>
      </c>
      <c r="N6849">
        <v>405</v>
      </c>
      <c r="O6849" t="s">
        <v>899</v>
      </c>
      <c r="P6849" t="s">
        <v>900</v>
      </c>
      <c r="Q6849" t="s">
        <v>93</v>
      </c>
      <c r="R6849" t="s">
        <v>72</v>
      </c>
      <c r="S6849" t="s">
        <v>260</v>
      </c>
      <c r="T6849" t="s">
        <v>261</v>
      </c>
      <c r="U6849" t="s">
        <v>1190</v>
      </c>
      <c r="V6849">
        <f>YEAR(sales_order1[[#This Row],[date]])</f>
        <v>2022</v>
      </c>
      <c r="W6849" t="str">
        <f>TEXT(sales_order1[[#This Row],[date]], "Mmm")</f>
        <v>Nov</v>
      </c>
      <c r="X6849">
        <f>VALUE(TEXT(sales_order1[[#This Row],[date]], "D"))</f>
        <v>22</v>
      </c>
      <c r="Y6849">
        <v>47</v>
      </c>
    </row>
    <row r="6850" spans="1:25" x14ac:dyDescent="0.25">
      <c r="A6850" s="1">
        <v>44887</v>
      </c>
      <c r="B6850">
        <v>72447</v>
      </c>
      <c r="C6850" t="s">
        <v>311</v>
      </c>
      <c r="D6850" t="str">
        <f>VLOOKUP(sales_order1[[#This Row],[itemCode]],product_details3!B:C,2,0)</f>
        <v>MSTH30</v>
      </c>
      <c r="E6850" t="s">
        <v>312</v>
      </c>
      <c r="F6850" t="s">
        <v>21</v>
      </c>
      <c r="G6850">
        <v>100</v>
      </c>
      <c r="H6850">
        <v>8.5</v>
      </c>
      <c r="I6850">
        <v>850</v>
      </c>
      <c r="J6850">
        <v>3.3</v>
      </c>
      <c r="K6850">
        <v>330</v>
      </c>
      <c r="L6850">
        <v>5.2</v>
      </c>
      <c r="M6850">
        <v>0.61176470588235299</v>
      </c>
      <c r="N6850">
        <v>520</v>
      </c>
      <c r="O6850" t="s">
        <v>837</v>
      </c>
      <c r="P6850" t="s">
        <v>838</v>
      </c>
      <c r="Q6850" t="s">
        <v>71</v>
      </c>
      <c r="R6850" t="s">
        <v>72</v>
      </c>
      <c r="S6850" t="s">
        <v>73</v>
      </c>
      <c r="T6850" t="s">
        <v>74</v>
      </c>
      <c r="U6850" t="s">
        <v>1190</v>
      </c>
      <c r="V6850">
        <f>YEAR(sales_order1[[#This Row],[date]])</f>
        <v>2022</v>
      </c>
      <c r="W6850" t="str">
        <f>TEXT(sales_order1[[#This Row],[date]], "Mmm")</f>
        <v>Nov</v>
      </c>
      <c r="X6850">
        <f>VALUE(TEXT(sales_order1[[#This Row],[date]], "D"))</f>
        <v>22</v>
      </c>
      <c r="Y6850">
        <v>47</v>
      </c>
    </row>
    <row r="6851" spans="1:25" x14ac:dyDescent="0.25">
      <c r="A6851" s="1">
        <v>44887</v>
      </c>
      <c r="B6851">
        <v>72448</v>
      </c>
      <c r="C6851" t="s">
        <v>320</v>
      </c>
      <c r="D6851" t="str">
        <f>VLOOKUP(sales_order1[[#This Row],[itemCode]],product_details3!B:C,2,0)</f>
        <v>SCR50+100</v>
      </c>
      <c r="E6851" t="s">
        <v>321</v>
      </c>
      <c r="F6851" t="s">
        <v>61</v>
      </c>
      <c r="G6851">
        <v>200</v>
      </c>
      <c r="H6851">
        <v>26.25</v>
      </c>
      <c r="I6851">
        <v>5250</v>
      </c>
      <c r="J6851">
        <v>7.75</v>
      </c>
      <c r="K6851">
        <v>1550</v>
      </c>
      <c r="L6851">
        <v>18.5</v>
      </c>
      <c r="M6851">
        <v>0.70476190476190481</v>
      </c>
      <c r="N6851">
        <v>3700</v>
      </c>
      <c r="O6851" t="s">
        <v>761</v>
      </c>
      <c r="P6851" t="s">
        <v>762</v>
      </c>
      <c r="Q6851" t="s">
        <v>24</v>
      </c>
      <c r="R6851" t="s">
        <v>25</v>
      </c>
      <c r="S6851" t="s">
        <v>33</v>
      </c>
      <c r="T6851" t="s">
        <v>705</v>
      </c>
      <c r="U6851" t="s">
        <v>1191</v>
      </c>
      <c r="V6851">
        <f>YEAR(sales_order1[[#This Row],[date]])</f>
        <v>2022</v>
      </c>
      <c r="W6851" t="str">
        <f>TEXT(sales_order1[[#This Row],[date]], "Mmm")</f>
        <v>Nov</v>
      </c>
      <c r="X6851">
        <f>VALUE(TEXT(sales_order1[[#This Row],[date]], "D"))</f>
        <v>22</v>
      </c>
      <c r="Y6851">
        <v>47</v>
      </c>
    </row>
    <row r="6852" spans="1:25" x14ac:dyDescent="0.25">
      <c r="A6852" s="1">
        <v>44887</v>
      </c>
      <c r="B6852">
        <v>72449</v>
      </c>
      <c r="C6852" t="s">
        <v>320</v>
      </c>
      <c r="D6852" t="str">
        <f>VLOOKUP(sales_order1[[#This Row],[itemCode]],product_details3!B:C,2,0)</f>
        <v>SCR50+100</v>
      </c>
      <c r="E6852" t="s">
        <v>321</v>
      </c>
      <c r="F6852" t="s">
        <v>61</v>
      </c>
      <c r="G6852">
        <v>300</v>
      </c>
      <c r="H6852">
        <v>26.25</v>
      </c>
      <c r="I6852">
        <v>7875</v>
      </c>
      <c r="J6852">
        <v>7.75</v>
      </c>
      <c r="K6852">
        <v>2325</v>
      </c>
      <c r="L6852">
        <v>18.5</v>
      </c>
      <c r="M6852">
        <v>0.70476190476190481</v>
      </c>
      <c r="N6852">
        <v>5550</v>
      </c>
      <c r="O6852" t="s">
        <v>935</v>
      </c>
      <c r="P6852" t="s">
        <v>936</v>
      </c>
      <c r="Q6852" t="s">
        <v>218</v>
      </c>
      <c r="R6852" t="s">
        <v>40</v>
      </c>
      <c r="S6852" t="s">
        <v>219</v>
      </c>
      <c r="T6852" t="s">
        <v>220</v>
      </c>
      <c r="U6852" t="s">
        <v>1190</v>
      </c>
      <c r="V6852">
        <f>YEAR(sales_order1[[#This Row],[date]])</f>
        <v>2022</v>
      </c>
      <c r="W6852" t="str">
        <f>TEXT(sales_order1[[#This Row],[date]], "Mmm")</f>
        <v>Nov</v>
      </c>
      <c r="X6852">
        <f>VALUE(TEXT(sales_order1[[#This Row],[date]], "D"))</f>
        <v>22</v>
      </c>
      <c r="Y6852">
        <v>47</v>
      </c>
    </row>
    <row r="6853" spans="1:25" x14ac:dyDescent="0.25">
      <c r="A6853" s="1">
        <v>44887</v>
      </c>
      <c r="B6853">
        <v>72450</v>
      </c>
      <c r="C6853" t="s">
        <v>194</v>
      </c>
      <c r="D6853" t="str">
        <f>VLOOKUP(sales_order1[[#This Row],[itemCode]],product_details3!B:C,2,0)</f>
        <v>CLNG150</v>
      </c>
      <c r="E6853" t="s">
        <v>195</v>
      </c>
      <c r="F6853" t="s">
        <v>45</v>
      </c>
      <c r="G6853">
        <v>250</v>
      </c>
      <c r="H6853">
        <v>12.75</v>
      </c>
      <c r="I6853">
        <v>3187.5</v>
      </c>
      <c r="J6853">
        <v>4.45</v>
      </c>
      <c r="K6853">
        <v>1112.5</v>
      </c>
      <c r="L6853">
        <v>8.3000000000000007</v>
      </c>
      <c r="M6853">
        <v>0.65098039215686276</v>
      </c>
      <c r="N6853">
        <v>2075</v>
      </c>
      <c r="O6853" t="s">
        <v>591</v>
      </c>
      <c r="P6853" t="s">
        <v>592</v>
      </c>
      <c r="Q6853" t="s">
        <v>100</v>
      </c>
      <c r="R6853" t="s">
        <v>40</v>
      </c>
      <c r="S6853" t="s">
        <v>101</v>
      </c>
      <c r="T6853" t="s">
        <v>593</v>
      </c>
      <c r="U6853" t="s">
        <v>1190</v>
      </c>
      <c r="V6853">
        <f>YEAR(sales_order1[[#This Row],[date]])</f>
        <v>2022</v>
      </c>
      <c r="W6853" t="str">
        <f>TEXT(sales_order1[[#This Row],[date]], "Mmm")</f>
        <v>Nov</v>
      </c>
      <c r="X6853">
        <f>VALUE(TEXT(sales_order1[[#This Row],[date]], "D"))</f>
        <v>22</v>
      </c>
      <c r="Y6853">
        <v>47</v>
      </c>
    </row>
    <row r="6854" spans="1:25" x14ac:dyDescent="0.25">
      <c r="A6854" s="1">
        <v>44887</v>
      </c>
      <c r="B6854">
        <v>72451</v>
      </c>
      <c r="C6854" t="s">
        <v>194</v>
      </c>
      <c r="D6854" t="str">
        <f>VLOOKUP(sales_order1[[#This Row],[itemCode]],product_details3!B:C,2,0)</f>
        <v>CLNG150</v>
      </c>
      <c r="E6854" t="s">
        <v>195</v>
      </c>
      <c r="F6854" t="s">
        <v>45</v>
      </c>
      <c r="G6854">
        <v>100</v>
      </c>
      <c r="H6854">
        <v>12.75</v>
      </c>
      <c r="I6854">
        <v>1275</v>
      </c>
      <c r="J6854">
        <v>4.45</v>
      </c>
      <c r="K6854">
        <v>445</v>
      </c>
      <c r="L6854">
        <v>8.3000000000000007</v>
      </c>
      <c r="M6854">
        <v>0.65098039215686276</v>
      </c>
      <c r="N6854">
        <v>830</v>
      </c>
      <c r="O6854" t="s">
        <v>866</v>
      </c>
      <c r="P6854" t="s">
        <v>867</v>
      </c>
      <c r="Q6854" t="s">
        <v>271</v>
      </c>
      <c r="R6854" t="s">
        <v>56</v>
      </c>
      <c r="S6854" t="s">
        <v>192</v>
      </c>
      <c r="T6854" t="s">
        <v>453</v>
      </c>
      <c r="U6854" t="s">
        <v>1191</v>
      </c>
      <c r="V6854">
        <f>YEAR(sales_order1[[#This Row],[date]])</f>
        <v>2022</v>
      </c>
      <c r="W6854" t="str">
        <f>TEXT(sales_order1[[#This Row],[date]], "Mmm")</f>
        <v>Nov</v>
      </c>
      <c r="X6854">
        <f>VALUE(TEXT(sales_order1[[#This Row],[date]], "D"))</f>
        <v>22</v>
      </c>
      <c r="Y6854">
        <v>47</v>
      </c>
    </row>
    <row r="6855" spans="1:25" x14ac:dyDescent="0.25">
      <c r="A6855" s="1">
        <v>44887</v>
      </c>
      <c r="B6855">
        <v>72452</v>
      </c>
      <c r="C6855" t="s">
        <v>331</v>
      </c>
      <c r="D6855" t="str">
        <f>VLOOKUP(sales_order1[[#This Row],[itemCode]],product_details3!B:C,2,0)</f>
        <v>EXFP50</v>
      </c>
      <c r="E6855" t="s">
        <v>332</v>
      </c>
      <c r="F6855" t="s">
        <v>183</v>
      </c>
      <c r="G6855">
        <v>100</v>
      </c>
      <c r="H6855">
        <v>16.95</v>
      </c>
      <c r="I6855">
        <v>1695</v>
      </c>
      <c r="J6855">
        <v>6.2</v>
      </c>
      <c r="K6855">
        <v>620</v>
      </c>
      <c r="L6855">
        <v>10.75</v>
      </c>
      <c r="M6855">
        <v>0.63421828908554578</v>
      </c>
      <c r="N6855">
        <v>1075</v>
      </c>
      <c r="O6855" t="s">
        <v>646</v>
      </c>
      <c r="P6855" t="s">
        <v>647</v>
      </c>
      <c r="Q6855" t="s">
        <v>107</v>
      </c>
      <c r="R6855" t="s">
        <v>40</v>
      </c>
      <c r="S6855" t="s">
        <v>101</v>
      </c>
      <c r="T6855" t="s">
        <v>483</v>
      </c>
      <c r="U6855" t="s">
        <v>1190</v>
      </c>
      <c r="V6855">
        <f>YEAR(sales_order1[[#This Row],[date]])</f>
        <v>2022</v>
      </c>
      <c r="W6855" t="str">
        <f>TEXT(sales_order1[[#This Row],[date]], "Mmm")</f>
        <v>Nov</v>
      </c>
      <c r="X6855">
        <f>VALUE(TEXT(sales_order1[[#This Row],[date]], "D"))</f>
        <v>22</v>
      </c>
      <c r="Y6855">
        <v>47</v>
      </c>
    </row>
    <row r="6856" spans="1:25" x14ac:dyDescent="0.25">
      <c r="A6856" s="1">
        <v>44888</v>
      </c>
      <c r="B6856">
        <v>72453</v>
      </c>
      <c r="C6856" t="s">
        <v>320</v>
      </c>
      <c r="D6856" t="str">
        <f>VLOOKUP(sales_order1[[#This Row],[itemCode]],product_details3!B:C,2,0)</f>
        <v>SCR50+100</v>
      </c>
      <c r="E6856" t="s">
        <v>321</v>
      </c>
      <c r="F6856" t="s">
        <v>61</v>
      </c>
      <c r="G6856">
        <v>250</v>
      </c>
      <c r="H6856">
        <v>26.25</v>
      </c>
      <c r="I6856">
        <v>6562.5</v>
      </c>
      <c r="J6856">
        <v>7.75</v>
      </c>
      <c r="K6856">
        <v>1937.5</v>
      </c>
      <c r="L6856">
        <v>18.5</v>
      </c>
      <c r="M6856">
        <v>0.70476190476190481</v>
      </c>
      <c r="N6856">
        <v>4625</v>
      </c>
      <c r="O6856" t="s">
        <v>269</v>
      </c>
      <c r="P6856" t="s">
        <v>270</v>
      </c>
      <c r="Q6856" t="s">
        <v>271</v>
      </c>
      <c r="R6856" t="s">
        <v>56</v>
      </c>
      <c r="S6856" t="s">
        <v>192</v>
      </c>
      <c r="T6856" t="s">
        <v>272</v>
      </c>
      <c r="U6856" t="s">
        <v>1191</v>
      </c>
      <c r="V6856">
        <f>YEAR(sales_order1[[#This Row],[date]])</f>
        <v>2022</v>
      </c>
      <c r="W6856" t="str">
        <f>TEXT(sales_order1[[#This Row],[date]], "Mmm")</f>
        <v>Nov</v>
      </c>
      <c r="X6856">
        <f>VALUE(TEXT(sales_order1[[#This Row],[date]], "D"))</f>
        <v>23</v>
      </c>
      <c r="Y6856">
        <v>47</v>
      </c>
    </row>
    <row r="6857" spans="1:25" x14ac:dyDescent="0.25">
      <c r="A6857" s="1">
        <v>44888</v>
      </c>
      <c r="B6857">
        <v>72454</v>
      </c>
      <c r="C6857" t="s">
        <v>360</v>
      </c>
      <c r="D6857" t="str">
        <f>VLOOKUP(sales_order1[[#This Row],[itemCode]],product_details3!B:C,2,0)</f>
        <v>TNRS100</v>
      </c>
      <c r="E6857" t="s">
        <v>361</v>
      </c>
      <c r="F6857" t="s">
        <v>124</v>
      </c>
      <c r="G6857">
        <v>50</v>
      </c>
      <c r="H6857">
        <v>13.1</v>
      </c>
      <c r="I6857">
        <v>655</v>
      </c>
      <c r="J6857">
        <v>4.7</v>
      </c>
      <c r="K6857">
        <v>235</v>
      </c>
      <c r="L6857">
        <v>8.4</v>
      </c>
      <c r="M6857">
        <v>0.6412213740458016</v>
      </c>
      <c r="N6857">
        <v>420</v>
      </c>
      <c r="O6857" t="s">
        <v>800</v>
      </c>
      <c r="P6857" t="s">
        <v>801</v>
      </c>
      <c r="Q6857" t="s">
        <v>378</v>
      </c>
      <c r="R6857" t="s">
        <v>72</v>
      </c>
      <c r="S6857" t="s">
        <v>638</v>
      </c>
      <c r="T6857" t="s">
        <v>802</v>
      </c>
      <c r="U6857" t="s">
        <v>1188</v>
      </c>
      <c r="V6857">
        <f>YEAR(sales_order1[[#This Row],[date]])</f>
        <v>2022</v>
      </c>
      <c r="W6857" t="str">
        <f>TEXT(sales_order1[[#This Row],[date]], "Mmm")</f>
        <v>Nov</v>
      </c>
      <c r="X6857">
        <f>VALUE(TEXT(sales_order1[[#This Row],[date]], "D"))</f>
        <v>23</v>
      </c>
      <c r="Y6857">
        <v>47</v>
      </c>
    </row>
    <row r="6858" spans="1:25" x14ac:dyDescent="0.25">
      <c r="A6858" s="1">
        <v>44888</v>
      </c>
      <c r="B6858">
        <v>72455</v>
      </c>
      <c r="C6858" t="s">
        <v>86</v>
      </c>
      <c r="D6858" t="str">
        <f>VLOOKUP(sales_order1[[#This Row],[itemCode]],product_details3!B:C,2,0)</f>
        <v>SRMH30</v>
      </c>
      <c r="E6858" t="s">
        <v>87</v>
      </c>
      <c r="F6858" t="s">
        <v>30</v>
      </c>
      <c r="G6858">
        <v>200</v>
      </c>
      <c r="H6858">
        <v>21</v>
      </c>
      <c r="I6858">
        <v>4200</v>
      </c>
      <c r="J6858">
        <v>6.6</v>
      </c>
      <c r="K6858">
        <v>1320</v>
      </c>
      <c r="L6858">
        <v>14.4</v>
      </c>
      <c r="M6858">
        <v>0.68571428571428572</v>
      </c>
      <c r="N6858">
        <v>2880</v>
      </c>
      <c r="O6858" t="s">
        <v>727</v>
      </c>
      <c r="P6858" t="s">
        <v>728</v>
      </c>
      <c r="Q6858" t="s">
        <v>93</v>
      </c>
      <c r="R6858" t="s">
        <v>72</v>
      </c>
      <c r="S6858" t="s">
        <v>260</v>
      </c>
      <c r="T6858" t="s">
        <v>611</v>
      </c>
      <c r="U6858" t="s">
        <v>1190</v>
      </c>
      <c r="V6858">
        <f>YEAR(sales_order1[[#This Row],[date]])</f>
        <v>2022</v>
      </c>
      <c r="W6858" t="str">
        <f>TEXT(sales_order1[[#This Row],[date]], "Mmm")</f>
        <v>Nov</v>
      </c>
      <c r="X6858">
        <f>VALUE(TEXT(sales_order1[[#This Row],[date]], "D"))</f>
        <v>23</v>
      </c>
      <c r="Y6858">
        <v>47</v>
      </c>
    </row>
    <row r="6859" spans="1:25" x14ac:dyDescent="0.25">
      <c r="A6859" s="1">
        <v>44888</v>
      </c>
      <c r="B6859">
        <v>72456</v>
      </c>
      <c r="C6859" t="s">
        <v>135</v>
      </c>
      <c r="D6859" t="str">
        <f>VLOOKUP(sales_order1[[#This Row],[itemCode]],product_details3!B:C,2,0)</f>
        <v>MSKSH</v>
      </c>
      <c r="E6859" t="s">
        <v>136</v>
      </c>
      <c r="F6859" t="s">
        <v>137</v>
      </c>
      <c r="G6859">
        <v>300</v>
      </c>
      <c r="H6859">
        <v>18.75</v>
      </c>
      <c r="I6859">
        <v>5625</v>
      </c>
      <c r="J6859">
        <v>7.45</v>
      </c>
      <c r="K6859">
        <v>2235</v>
      </c>
      <c r="L6859">
        <v>11.3</v>
      </c>
      <c r="M6859">
        <v>0.60266666666666668</v>
      </c>
      <c r="N6859">
        <v>3390</v>
      </c>
      <c r="O6859" t="s">
        <v>812</v>
      </c>
      <c r="P6859" t="s">
        <v>813</v>
      </c>
      <c r="Q6859" t="s">
        <v>107</v>
      </c>
      <c r="R6859" t="s">
        <v>40</v>
      </c>
      <c r="S6859" t="s">
        <v>101</v>
      </c>
      <c r="T6859" t="s">
        <v>814</v>
      </c>
      <c r="U6859" t="s">
        <v>1190</v>
      </c>
      <c r="V6859">
        <f>YEAR(sales_order1[[#This Row],[date]])</f>
        <v>2022</v>
      </c>
      <c r="W6859" t="str">
        <f>TEXT(sales_order1[[#This Row],[date]], "Mmm")</f>
        <v>Nov</v>
      </c>
      <c r="X6859">
        <f>VALUE(TEXT(sales_order1[[#This Row],[date]], "D"))</f>
        <v>23</v>
      </c>
      <c r="Y6859">
        <v>47</v>
      </c>
    </row>
    <row r="6860" spans="1:25" x14ac:dyDescent="0.25">
      <c r="A6860" s="1">
        <v>44888</v>
      </c>
      <c r="B6860">
        <v>72457</v>
      </c>
      <c r="C6860" t="s">
        <v>344</v>
      </c>
      <c r="D6860" t="str">
        <f>VLOOKUP(sales_order1[[#This Row],[itemCode]],product_details3!B:C,2,0)</f>
        <v>TNRE100</v>
      </c>
      <c r="E6860" t="s">
        <v>345</v>
      </c>
      <c r="F6860" t="s">
        <v>124</v>
      </c>
      <c r="G6860">
        <v>200</v>
      </c>
      <c r="H6860">
        <v>11.3</v>
      </c>
      <c r="I6860">
        <v>2260</v>
      </c>
      <c r="J6860">
        <v>3.8</v>
      </c>
      <c r="K6860">
        <v>760</v>
      </c>
      <c r="L6860">
        <v>7.5</v>
      </c>
      <c r="M6860">
        <v>0.66371681415929207</v>
      </c>
      <c r="N6860">
        <v>1500</v>
      </c>
      <c r="O6860" t="s">
        <v>184</v>
      </c>
      <c r="P6860" t="s">
        <v>185</v>
      </c>
      <c r="Q6860" t="s">
        <v>186</v>
      </c>
      <c r="R6860" t="s">
        <v>112</v>
      </c>
      <c r="S6860" t="s">
        <v>187</v>
      </c>
      <c r="T6860" t="s">
        <v>188</v>
      </c>
      <c r="U6860" t="s">
        <v>1189</v>
      </c>
      <c r="V6860">
        <f>YEAR(sales_order1[[#This Row],[date]])</f>
        <v>2022</v>
      </c>
      <c r="W6860" t="str">
        <f>TEXT(sales_order1[[#This Row],[date]], "Mmm")</f>
        <v>Nov</v>
      </c>
      <c r="X6860">
        <f>VALUE(TEXT(sales_order1[[#This Row],[date]], "D"))</f>
        <v>23</v>
      </c>
      <c r="Y6860">
        <v>47</v>
      </c>
    </row>
    <row r="6861" spans="1:25" x14ac:dyDescent="0.25">
      <c r="A6861" s="1">
        <v>44888</v>
      </c>
      <c r="B6861">
        <v>72458</v>
      </c>
      <c r="C6861" t="s">
        <v>28</v>
      </c>
      <c r="D6861" t="str">
        <f>VLOOKUP(sales_order1[[#This Row],[itemCode]],product_details3!B:C,2,0)</f>
        <v>SRMC30</v>
      </c>
      <c r="E6861" t="s">
        <v>29</v>
      </c>
      <c r="F6861" t="s">
        <v>30</v>
      </c>
      <c r="G6861">
        <v>100</v>
      </c>
      <c r="H6861">
        <v>22.6</v>
      </c>
      <c r="I6861">
        <v>2260</v>
      </c>
      <c r="J6861">
        <v>7.6</v>
      </c>
      <c r="K6861">
        <v>760</v>
      </c>
      <c r="L6861">
        <v>15</v>
      </c>
      <c r="M6861">
        <v>0.66371681415929207</v>
      </c>
      <c r="N6861">
        <v>1500</v>
      </c>
      <c r="O6861" t="s">
        <v>395</v>
      </c>
      <c r="P6861" t="s">
        <v>396</v>
      </c>
      <c r="Q6861" t="s">
        <v>191</v>
      </c>
      <c r="R6861" t="s">
        <v>56</v>
      </c>
      <c r="S6861" t="s">
        <v>192</v>
      </c>
      <c r="T6861" t="s">
        <v>397</v>
      </c>
      <c r="U6861" t="s">
        <v>1191</v>
      </c>
      <c r="V6861">
        <f>YEAR(sales_order1[[#This Row],[date]])</f>
        <v>2022</v>
      </c>
      <c r="W6861" t="str">
        <f>TEXT(sales_order1[[#This Row],[date]], "Mmm")</f>
        <v>Nov</v>
      </c>
      <c r="X6861">
        <f>VALUE(TEXT(sales_order1[[#This Row],[date]], "D"))</f>
        <v>23</v>
      </c>
      <c r="Y6861">
        <v>47</v>
      </c>
    </row>
    <row r="6862" spans="1:25" x14ac:dyDescent="0.25">
      <c r="A6862" s="1">
        <v>44888</v>
      </c>
      <c r="B6862">
        <v>72459</v>
      </c>
      <c r="C6862" t="s">
        <v>358</v>
      </c>
      <c r="D6862" t="str">
        <f>VLOOKUP(sales_order1[[#This Row],[itemCode]],product_details3!B:C,2,0)</f>
        <v>SCR50+30</v>
      </c>
      <c r="E6862" t="s">
        <v>359</v>
      </c>
      <c r="F6862" t="s">
        <v>61</v>
      </c>
      <c r="G6862">
        <v>250</v>
      </c>
      <c r="H6862">
        <v>10.5</v>
      </c>
      <c r="I6862">
        <v>2625</v>
      </c>
      <c r="J6862">
        <v>3.3</v>
      </c>
      <c r="K6862">
        <v>825</v>
      </c>
      <c r="L6862">
        <v>7.2</v>
      </c>
      <c r="M6862">
        <v>0.68571428571428572</v>
      </c>
      <c r="N6862">
        <v>1800</v>
      </c>
      <c r="O6862" t="s">
        <v>606</v>
      </c>
      <c r="P6862" t="s">
        <v>607</v>
      </c>
      <c r="Q6862" t="s">
        <v>239</v>
      </c>
      <c r="R6862" t="s">
        <v>112</v>
      </c>
      <c r="S6862" t="s">
        <v>368</v>
      </c>
      <c r="T6862" t="s">
        <v>608</v>
      </c>
      <c r="U6862" t="s">
        <v>1189</v>
      </c>
      <c r="V6862">
        <f>YEAR(sales_order1[[#This Row],[date]])</f>
        <v>2022</v>
      </c>
      <c r="W6862" t="str">
        <f>TEXT(sales_order1[[#This Row],[date]], "Mmm")</f>
        <v>Nov</v>
      </c>
      <c r="X6862">
        <f>VALUE(TEXT(sales_order1[[#This Row],[date]], "D"))</f>
        <v>23</v>
      </c>
      <c r="Y6862">
        <v>47</v>
      </c>
    </row>
    <row r="6863" spans="1:25" x14ac:dyDescent="0.25">
      <c r="A6863" s="1">
        <v>44888</v>
      </c>
      <c r="B6863">
        <v>72460</v>
      </c>
      <c r="C6863" t="s">
        <v>28</v>
      </c>
      <c r="D6863" t="str">
        <f>VLOOKUP(sales_order1[[#This Row],[itemCode]],product_details3!B:C,2,0)</f>
        <v>SRMC30</v>
      </c>
      <c r="E6863" t="s">
        <v>29</v>
      </c>
      <c r="F6863" t="s">
        <v>30</v>
      </c>
      <c r="G6863">
        <v>50</v>
      </c>
      <c r="H6863">
        <v>22.6</v>
      </c>
      <c r="I6863">
        <v>1130</v>
      </c>
      <c r="J6863">
        <v>7.6</v>
      </c>
      <c r="K6863">
        <v>380</v>
      </c>
      <c r="L6863">
        <v>15</v>
      </c>
      <c r="M6863">
        <v>0.66371681415929207</v>
      </c>
      <c r="N6863">
        <v>750</v>
      </c>
      <c r="O6863" t="s">
        <v>508</v>
      </c>
      <c r="P6863" t="s">
        <v>509</v>
      </c>
      <c r="Q6863" t="s">
        <v>55</v>
      </c>
      <c r="R6863" t="s">
        <v>56</v>
      </c>
      <c r="S6863" t="s">
        <v>225</v>
      </c>
      <c r="T6863" t="s">
        <v>510</v>
      </c>
      <c r="U6863" t="s">
        <v>1191</v>
      </c>
      <c r="V6863">
        <f>YEAR(sales_order1[[#This Row],[date]])</f>
        <v>2022</v>
      </c>
      <c r="W6863" t="str">
        <f>TEXT(sales_order1[[#This Row],[date]], "Mmm")</f>
        <v>Nov</v>
      </c>
      <c r="X6863">
        <f>VALUE(TEXT(sales_order1[[#This Row],[date]], "D"))</f>
        <v>23</v>
      </c>
      <c r="Y6863">
        <v>47</v>
      </c>
    </row>
    <row r="6864" spans="1:25" x14ac:dyDescent="0.25">
      <c r="A6864" s="1">
        <v>44888</v>
      </c>
      <c r="B6864">
        <v>72461</v>
      </c>
      <c r="C6864" t="s">
        <v>204</v>
      </c>
      <c r="D6864" t="str">
        <f>VLOOKUP(sales_order1[[#This Row],[itemCode]],product_details3!B:C,2,0)</f>
        <v>MKRM150</v>
      </c>
      <c r="E6864" t="s">
        <v>205</v>
      </c>
      <c r="F6864" t="s">
        <v>151</v>
      </c>
      <c r="G6864">
        <v>150</v>
      </c>
      <c r="H6864">
        <v>10.75</v>
      </c>
      <c r="I6864">
        <v>1612.5</v>
      </c>
      <c r="J6864">
        <v>4.45</v>
      </c>
      <c r="K6864">
        <v>667.5</v>
      </c>
      <c r="L6864">
        <v>6.3</v>
      </c>
      <c r="M6864">
        <v>0.586046511627907</v>
      </c>
      <c r="N6864">
        <v>945</v>
      </c>
      <c r="O6864" t="s">
        <v>454</v>
      </c>
      <c r="P6864" t="s">
        <v>455</v>
      </c>
      <c r="Q6864" t="s">
        <v>71</v>
      </c>
      <c r="R6864" t="s">
        <v>72</v>
      </c>
      <c r="S6864" t="s">
        <v>73</v>
      </c>
      <c r="T6864" t="s">
        <v>456</v>
      </c>
      <c r="U6864" t="s">
        <v>1190</v>
      </c>
      <c r="V6864">
        <f>YEAR(sales_order1[[#This Row],[date]])</f>
        <v>2022</v>
      </c>
      <c r="W6864" t="str">
        <f>TEXT(sales_order1[[#This Row],[date]], "Mmm")</f>
        <v>Nov</v>
      </c>
      <c r="X6864">
        <f>VALUE(TEXT(sales_order1[[#This Row],[date]], "D"))</f>
        <v>23</v>
      </c>
      <c r="Y6864">
        <v>47</v>
      </c>
    </row>
    <row r="6865" spans="1:25" x14ac:dyDescent="0.25">
      <c r="A6865" s="1">
        <v>44888</v>
      </c>
      <c r="B6865">
        <v>72462</v>
      </c>
      <c r="C6865" t="s">
        <v>86</v>
      </c>
      <c r="D6865" t="str">
        <f>VLOOKUP(sales_order1[[#This Row],[itemCode]],product_details3!B:C,2,0)</f>
        <v>SRMH30</v>
      </c>
      <c r="E6865" t="s">
        <v>87</v>
      </c>
      <c r="F6865" t="s">
        <v>30</v>
      </c>
      <c r="G6865">
        <v>150</v>
      </c>
      <c r="H6865">
        <v>21</v>
      </c>
      <c r="I6865">
        <v>3150</v>
      </c>
      <c r="J6865">
        <v>6.6</v>
      </c>
      <c r="K6865">
        <v>990</v>
      </c>
      <c r="L6865">
        <v>14.4</v>
      </c>
      <c r="M6865">
        <v>0.68571428571428572</v>
      </c>
      <c r="N6865">
        <v>2160</v>
      </c>
      <c r="O6865" t="s">
        <v>897</v>
      </c>
      <c r="P6865" t="s">
        <v>898</v>
      </c>
      <c r="Q6865" t="s">
        <v>132</v>
      </c>
      <c r="R6865" t="s">
        <v>56</v>
      </c>
      <c r="S6865" t="s">
        <v>133</v>
      </c>
      <c r="T6865" t="s">
        <v>275</v>
      </c>
      <c r="U6865" t="s">
        <v>1191</v>
      </c>
      <c r="V6865">
        <f>YEAR(sales_order1[[#This Row],[date]])</f>
        <v>2022</v>
      </c>
      <c r="W6865" t="str">
        <f>TEXT(sales_order1[[#This Row],[date]], "Mmm")</f>
        <v>Nov</v>
      </c>
      <c r="X6865">
        <f>VALUE(TEXT(sales_order1[[#This Row],[date]], "D"))</f>
        <v>23</v>
      </c>
      <c r="Y6865">
        <v>47</v>
      </c>
    </row>
    <row r="6866" spans="1:25" x14ac:dyDescent="0.25">
      <c r="A6866" s="1">
        <v>44888</v>
      </c>
      <c r="B6866">
        <v>72463</v>
      </c>
      <c r="C6866" t="s">
        <v>51</v>
      </c>
      <c r="D6866" t="str">
        <f>VLOOKUP(sales_order1[[#This Row],[itemCode]],product_details3!B:C,2,0)</f>
        <v>MSTH50</v>
      </c>
      <c r="E6866" t="s">
        <v>52</v>
      </c>
      <c r="F6866" t="s">
        <v>21</v>
      </c>
      <c r="G6866">
        <v>150</v>
      </c>
      <c r="H6866">
        <v>15.75</v>
      </c>
      <c r="I6866">
        <v>2362.5</v>
      </c>
      <c r="J6866">
        <v>4.45</v>
      </c>
      <c r="K6866">
        <v>667.5</v>
      </c>
      <c r="L6866">
        <v>11.3</v>
      </c>
      <c r="M6866">
        <v>0.71746031746031746</v>
      </c>
      <c r="N6866">
        <v>1695</v>
      </c>
      <c r="O6866" t="s">
        <v>943</v>
      </c>
      <c r="P6866" t="s">
        <v>944</v>
      </c>
      <c r="Q6866" t="s">
        <v>64</v>
      </c>
      <c r="R6866" t="s">
        <v>40</v>
      </c>
      <c r="S6866" t="s">
        <v>229</v>
      </c>
      <c r="T6866" t="s">
        <v>230</v>
      </c>
      <c r="U6866" t="s">
        <v>1189</v>
      </c>
      <c r="V6866">
        <f>YEAR(sales_order1[[#This Row],[date]])</f>
        <v>2022</v>
      </c>
      <c r="W6866" t="str">
        <f>TEXT(sales_order1[[#This Row],[date]], "Mmm")</f>
        <v>Nov</v>
      </c>
      <c r="X6866">
        <f>VALUE(TEXT(sales_order1[[#This Row],[date]], "D"))</f>
        <v>23</v>
      </c>
      <c r="Y6866">
        <v>47</v>
      </c>
    </row>
    <row r="6867" spans="1:25" x14ac:dyDescent="0.25">
      <c r="A6867" s="1">
        <v>44888</v>
      </c>
      <c r="B6867">
        <v>72464</v>
      </c>
      <c r="C6867" t="s">
        <v>181</v>
      </c>
      <c r="D6867" t="str">
        <f>VLOOKUP(sales_order1[[#This Row],[itemCode]],product_details3!B:C,2,0)</f>
        <v>EXFP100</v>
      </c>
      <c r="E6867" t="s">
        <v>182</v>
      </c>
      <c r="F6867" t="s">
        <v>183</v>
      </c>
      <c r="G6867">
        <v>100</v>
      </c>
      <c r="H6867">
        <v>21.95</v>
      </c>
      <c r="I6867">
        <v>2195</v>
      </c>
      <c r="J6867">
        <v>8.1999999999999993</v>
      </c>
      <c r="K6867">
        <v>820</v>
      </c>
      <c r="L6867">
        <v>13.75</v>
      </c>
      <c r="M6867">
        <v>0.62642369020501143</v>
      </c>
      <c r="N6867">
        <v>1375</v>
      </c>
      <c r="O6867" t="s">
        <v>231</v>
      </c>
      <c r="P6867" t="s">
        <v>232</v>
      </c>
      <c r="Q6867" t="s">
        <v>119</v>
      </c>
      <c r="R6867" t="s">
        <v>40</v>
      </c>
      <c r="S6867" t="s">
        <v>233</v>
      </c>
      <c r="T6867" t="s">
        <v>234</v>
      </c>
      <c r="U6867" t="s">
        <v>1190</v>
      </c>
      <c r="V6867">
        <f>YEAR(sales_order1[[#This Row],[date]])</f>
        <v>2022</v>
      </c>
      <c r="W6867" t="str">
        <f>TEXT(sales_order1[[#This Row],[date]], "Mmm")</f>
        <v>Nov</v>
      </c>
      <c r="X6867">
        <f>VALUE(TEXT(sales_order1[[#This Row],[date]], "D"))</f>
        <v>23</v>
      </c>
      <c r="Y6867">
        <v>47</v>
      </c>
    </row>
    <row r="6868" spans="1:25" x14ac:dyDescent="0.25">
      <c r="A6868" s="1">
        <v>44888</v>
      </c>
      <c r="B6868">
        <v>72465</v>
      </c>
      <c r="C6868" t="s">
        <v>390</v>
      </c>
      <c r="D6868" t="str">
        <f>VLOOKUP(sales_order1[[#This Row],[itemCode]],product_details3!B:C,2,0)</f>
        <v>MKRO150</v>
      </c>
      <c r="E6868" t="s">
        <v>391</v>
      </c>
      <c r="F6868" t="s">
        <v>151</v>
      </c>
      <c r="G6868">
        <v>250</v>
      </c>
      <c r="H6868">
        <v>11.95</v>
      </c>
      <c r="I6868">
        <v>2987.5</v>
      </c>
      <c r="J6868">
        <v>5.2</v>
      </c>
      <c r="K6868">
        <v>1300</v>
      </c>
      <c r="L6868">
        <v>6.75</v>
      </c>
      <c r="M6868">
        <v>0.56485355648535562</v>
      </c>
      <c r="N6868">
        <v>1687.5</v>
      </c>
      <c r="O6868" t="s">
        <v>612</v>
      </c>
      <c r="P6868" t="s">
        <v>613</v>
      </c>
      <c r="Q6868" t="s">
        <v>48</v>
      </c>
      <c r="R6868" t="s">
        <v>25</v>
      </c>
      <c r="S6868" t="s">
        <v>49</v>
      </c>
      <c r="T6868" t="s">
        <v>614</v>
      </c>
      <c r="U6868" t="s">
        <v>1191</v>
      </c>
      <c r="V6868">
        <f>YEAR(sales_order1[[#This Row],[date]])</f>
        <v>2022</v>
      </c>
      <c r="W6868" t="str">
        <f>TEXT(sales_order1[[#This Row],[date]], "Mmm")</f>
        <v>Nov</v>
      </c>
      <c r="X6868">
        <f>VALUE(TEXT(sales_order1[[#This Row],[date]], "D"))</f>
        <v>23</v>
      </c>
      <c r="Y6868">
        <v>47</v>
      </c>
    </row>
    <row r="6869" spans="1:25" x14ac:dyDescent="0.25">
      <c r="A6869" s="1">
        <v>44888</v>
      </c>
      <c r="B6869">
        <v>72466</v>
      </c>
      <c r="C6869" t="s">
        <v>51</v>
      </c>
      <c r="D6869" t="str">
        <f>VLOOKUP(sales_order1[[#This Row],[itemCode]],product_details3!B:C,2,0)</f>
        <v>MSTH50</v>
      </c>
      <c r="E6869" t="s">
        <v>52</v>
      </c>
      <c r="F6869" t="s">
        <v>21</v>
      </c>
      <c r="G6869">
        <v>50</v>
      </c>
      <c r="H6869">
        <v>15.75</v>
      </c>
      <c r="I6869">
        <v>787.5</v>
      </c>
      <c r="J6869">
        <v>4.45</v>
      </c>
      <c r="K6869">
        <v>222.5</v>
      </c>
      <c r="L6869">
        <v>11.3</v>
      </c>
      <c r="M6869">
        <v>0.71746031746031746</v>
      </c>
      <c r="N6869">
        <v>565</v>
      </c>
      <c r="O6869" t="s">
        <v>423</v>
      </c>
      <c r="P6869" t="s">
        <v>424</v>
      </c>
      <c r="Q6869" t="s">
        <v>77</v>
      </c>
      <c r="R6869" t="s">
        <v>72</v>
      </c>
      <c r="S6869" t="s">
        <v>425</v>
      </c>
      <c r="T6869" t="s">
        <v>426</v>
      </c>
      <c r="U6869" t="s">
        <v>1190</v>
      </c>
      <c r="V6869">
        <f>YEAR(sales_order1[[#This Row],[date]])</f>
        <v>2022</v>
      </c>
      <c r="W6869" t="str">
        <f>TEXT(sales_order1[[#This Row],[date]], "Mmm")</f>
        <v>Nov</v>
      </c>
      <c r="X6869">
        <f>VALUE(TEXT(sales_order1[[#This Row],[date]], "D"))</f>
        <v>23</v>
      </c>
      <c r="Y6869">
        <v>47</v>
      </c>
    </row>
    <row r="6870" spans="1:25" x14ac:dyDescent="0.25">
      <c r="A6870" s="1">
        <v>44888</v>
      </c>
      <c r="B6870">
        <v>72467</v>
      </c>
      <c r="C6870" t="s">
        <v>149</v>
      </c>
      <c r="D6870" t="str">
        <f>VLOOKUP(sales_order1[[#This Row],[itemCode]],product_details3!B:C,2,0)</f>
        <v>MKRW80</v>
      </c>
      <c r="E6870" t="s">
        <v>150</v>
      </c>
      <c r="F6870" t="s">
        <v>151</v>
      </c>
      <c r="G6870">
        <v>50</v>
      </c>
      <c r="H6870">
        <v>14.65</v>
      </c>
      <c r="I6870">
        <v>732.5</v>
      </c>
      <c r="J6870">
        <v>6.55</v>
      </c>
      <c r="K6870">
        <v>327.5</v>
      </c>
      <c r="L6870">
        <v>8.1</v>
      </c>
      <c r="M6870">
        <v>0.55290102389078488</v>
      </c>
      <c r="N6870">
        <v>405</v>
      </c>
      <c r="O6870" t="s">
        <v>729</v>
      </c>
      <c r="P6870" t="s">
        <v>730</v>
      </c>
      <c r="Q6870" t="s">
        <v>55</v>
      </c>
      <c r="R6870" t="s">
        <v>56</v>
      </c>
      <c r="S6870" t="s">
        <v>57</v>
      </c>
      <c r="T6870" t="s">
        <v>731</v>
      </c>
      <c r="U6870" t="s">
        <v>1191</v>
      </c>
      <c r="V6870">
        <f>YEAR(sales_order1[[#This Row],[date]])</f>
        <v>2022</v>
      </c>
      <c r="W6870" t="str">
        <f>TEXT(sales_order1[[#This Row],[date]], "Mmm")</f>
        <v>Nov</v>
      </c>
      <c r="X6870">
        <f>VALUE(TEXT(sales_order1[[#This Row],[date]], "D"))</f>
        <v>23</v>
      </c>
      <c r="Y6870">
        <v>47</v>
      </c>
    </row>
    <row r="6871" spans="1:25" x14ac:dyDescent="0.25">
      <c r="A6871" s="1">
        <v>44889</v>
      </c>
      <c r="B6871">
        <v>72468</v>
      </c>
      <c r="C6871" t="s">
        <v>408</v>
      </c>
      <c r="D6871" t="str">
        <f>VLOOKUP(sales_order1[[#This Row],[itemCode]],product_details3!B:C,2,0)</f>
        <v>EXFC150</v>
      </c>
      <c r="E6871" t="s">
        <v>409</v>
      </c>
      <c r="F6871" t="s">
        <v>183</v>
      </c>
      <c r="G6871">
        <v>250</v>
      </c>
      <c r="H6871">
        <v>32.75</v>
      </c>
      <c r="I6871">
        <v>8187.5</v>
      </c>
      <c r="J6871">
        <v>14.25</v>
      </c>
      <c r="K6871">
        <v>3562.5</v>
      </c>
      <c r="L6871">
        <v>18.5</v>
      </c>
      <c r="M6871">
        <v>0.56488549618320616</v>
      </c>
      <c r="N6871">
        <v>4625</v>
      </c>
      <c r="O6871" t="s">
        <v>781</v>
      </c>
      <c r="P6871" t="s">
        <v>782</v>
      </c>
      <c r="Q6871" t="s">
        <v>160</v>
      </c>
      <c r="R6871" t="s">
        <v>112</v>
      </c>
      <c r="S6871" t="s">
        <v>161</v>
      </c>
      <c r="T6871" t="s">
        <v>783</v>
      </c>
      <c r="U6871" t="s">
        <v>1189</v>
      </c>
      <c r="V6871">
        <f>YEAR(sales_order1[[#This Row],[date]])</f>
        <v>2022</v>
      </c>
      <c r="W6871" t="str">
        <f>TEXT(sales_order1[[#This Row],[date]], "Mmm")</f>
        <v>Nov</v>
      </c>
      <c r="X6871">
        <f>VALUE(TEXT(sales_order1[[#This Row],[date]], "D"))</f>
        <v>24</v>
      </c>
      <c r="Y6871">
        <v>47</v>
      </c>
    </row>
    <row r="6872" spans="1:25" x14ac:dyDescent="0.25">
      <c r="A6872" s="1">
        <v>44889</v>
      </c>
      <c r="B6872">
        <v>72469</v>
      </c>
      <c r="C6872" t="s">
        <v>86</v>
      </c>
      <c r="D6872" t="str">
        <f>VLOOKUP(sales_order1[[#This Row],[itemCode]],product_details3!B:C,2,0)</f>
        <v>SRMH30</v>
      </c>
      <c r="E6872" t="s">
        <v>87</v>
      </c>
      <c r="F6872" t="s">
        <v>30</v>
      </c>
      <c r="G6872">
        <v>250</v>
      </c>
      <c r="H6872">
        <v>21</v>
      </c>
      <c r="I6872">
        <v>5250</v>
      </c>
      <c r="J6872">
        <v>6.6</v>
      </c>
      <c r="K6872">
        <v>1650</v>
      </c>
      <c r="L6872">
        <v>14.4</v>
      </c>
      <c r="M6872">
        <v>0.68571428571428572</v>
      </c>
      <c r="N6872">
        <v>3600</v>
      </c>
      <c r="O6872" t="s">
        <v>177</v>
      </c>
      <c r="P6872" t="s">
        <v>178</v>
      </c>
      <c r="Q6872" t="s">
        <v>111</v>
      </c>
      <c r="R6872" t="s">
        <v>112</v>
      </c>
      <c r="S6872" t="s">
        <v>179</v>
      </c>
      <c r="T6872" t="s">
        <v>180</v>
      </c>
      <c r="U6872" t="s">
        <v>1189</v>
      </c>
      <c r="V6872">
        <f>YEAR(sales_order1[[#This Row],[date]])</f>
        <v>2022</v>
      </c>
      <c r="W6872" t="str">
        <f>TEXT(sales_order1[[#This Row],[date]], "Mmm")</f>
        <v>Nov</v>
      </c>
      <c r="X6872">
        <f>VALUE(TEXT(sales_order1[[#This Row],[date]], "D"))</f>
        <v>24</v>
      </c>
      <c r="Y6872">
        <v>47</v>
      </c>
    </row>
    <row r="6873" spans="1:25" x14ac:dyDescent="0.25">
      <c r="A6873" s="1">
        <v>44889</v>
      </c>
      <c r="B6873">
        <v>72470</v>
      </c>
      <c r="C6873" t="s">
        <v>320</v>
      </c>
      <c r="D6873" t="str">
        <f>VLOOKUP(sales_order1[[#This Row],[itemCode]],product_details3!B:C,2,0)</f>
        <v>SCR50+100</v>
      </c>
      <c r="E6873" t="s">
        <v>321</v>
      </c>
      <c r="F6873" t="s">
        <v>61</v>
      </c>
      <c r="G6873">
        <v>450</v>
      </c>
      <c r="H6873">
        <v>26.25</v>
      </c>
      <c r="I6873">
        <v>11812.5</v>
      </c>
      <c r="J6873">
        <v>7.75</v>
      </c>
      <c r="K6873">
        <v>3487.5</v>
      </c>
      <c r="L6873">
        <v>18.5</v>
      </c>
      <c r="M6873">
        <v>0.70476190476190481</v>
      </c>
      <c r="N6873">
        <v>8325</v>
      </c>
      <c r="O6873" t="s">
        <v>911</v>
      </c>
      <c r="P6873" t="s">
        <v>912</v>
      </c>
      <c r="Q6873" t="s">
        <v>39</v>
      </c>
      <c r="R6873" t="s">
        <v>40</v>
      </c>
      <c r="S6873" t="s">
        <v>41</v>
      </c>
      <c r="T6873" t="s">
        <v>278</v>
      </c>
      <c r="U6873" t="s">
        <v>1188</v>
      </c>
      <c r="V6873">
        <f>YEAR(sales_order1[[#This Row],[date]])</f>
        <v>2022</v>
      </c>
      <c r="W6873" t="str">
        <f>TEXT(sales_order1[[#This Row],[date]], "Mmm")</f>
        <v>Nov</v>
      </c>
      <c r="X6873">
        <f>VALUE(TEXT(sales_order1[[#This Row],[date]], "D"))</f>
        <v>24</v>
      </c>
      <c r="Y6873">
        <v>47</v>
      </c>
    </row>
    <row r="6874" spans="1:25" x14ac:dyDescent="0.25">
      <c r="A6874" s="1">
        <v>44889</v>
      </c>
      <c r="B6874">
        <v>72471</v>
      </c>
      <c r="C6874" t="s">
        <v>86</v>
      </c>
      <c r="D6874" t="str">
        <f>VLOOKUP(sales_order1[[#This Row],[itemCode]],product_details3!B:C,2,0)</f>
        <v>SRMH30</v>
      </c>
      <c r="E6874" t="s">
        <v>87</v>
      </c>
      <c r="F6874" t="s">
        <v>30</v>
      </c>
      <c r="G6874">
        <v>300</v>
      </c>
      <c r="H6874">
        <v>21</v>
      </c>
      <c r="I6874">
        <v>6300</v>
      </c>
      <c r="J6874">
        <v>6.6</v>
      </c>
      <c r="K6874">
        <v>1980</v>
      </c>
      <c r="L6874">
        <v>14.4</v>
      </c>
      <c r="M6874">
        <v>0.68571428571428572</v>
      </c>
      <c r="N6874">
        <v>4320</v>
      </c>
      <c r="O6874" t="s">
        <v>685</v>
      </c>
      <c r="P6874" t="s">
        <v>686</v>
      </c>
      <c r="Q6874" t="s">
        <v>111</v>
      </c>
      <c r="R6874" t="s">
        <v>112</v>
      </c>
      <c r="S6874" t="s">
        <v>179</v>
      </c>
      <c r="T6874" t="s">
        <v>687</v>
      </c>
      <c r="U6874" t="s">
        <v>1189</v>
      </c>
      <c r="V6874">
        <f>YEAR(sales_order1[[#This Row],[date]])</f>
        <v>2022</v>
      </c>
      <c r="W6874" t="str">
        <f>TEXT(sales_order1[[#This Row],[date]], "Mmm")</f>
        <v>Nov</v>
      </c>
      <c r="X6874">
        <f>VALUE(TEXT(sales_order1[[#This Row],[date]], "D"))</f>
        <v>24</v>
      </c>
      <c r="Y6874">
        <v>47</v>
      </c>
    </row>
    <row r="6875" spans="1:25" x14ac:dyDescent="0.25">
      <c r="A6875" s="1">
        <v>44889</v>
      </c>
      <c r="B6875">
        <v>72472</v>
      </c>
      <c r="C6875" t="s">
        <v>51</v>
      </c>
      <c r="D6875" t="str">
        <f>VLOOKUP(sales_order1[[#This Row],[itemCode]],product_details3!B:C,2,0)</f>
        <v>MSTH50</v>
      </c>
      <c r="E6875" t="s">
        <v>52</v>
      </c>
      <c r="F6875" t="s">
        <v>21</v>
      </c>
      <c r="G6875">
        <v>150</v>
      </c>
      <c r="H6875">
        <v>15.75</v>
      </c>
      <c r="I6875">
        <v>2362.5</v>
      </c>
      <c r="J6875">
        <v>4.45</v>
      </c>
      <c r="K6875">
        <v>667.5</v>
      </c>
      <c r="L6875">
        <v>11.3</v>
      </c>
      <c r="M6875">
        <v>0.71746031746031746</v>
      </c>
      <c r="N6875">
        <v>1695</v>
      </c>
      <c r="O6875" t="s">
        <v>472</v>
      </c>
      <c r="P6875" t="s">
        <v>473</v>
      </c>
      <c r="Q6875" t="s">
        <v>107</v>
      </c>
      <c r="R6875" t="s">
        <v>40</v>
      </c>
      <c r="S6875" t="s">
        <v>101</v>
      </c>
      <c r="T6875" t="s">
        <v>474</v>
      </c>
      <c r="U6875" t="s">
        <v>1190</v>
      </c>
      <c r="V6875">
        <f>YEAR(sales_order1[[#This Row],[date]])</f>
        <v>2022</v>
      </c>
      <c r="W6875" t="str">
        <f>TEXT(sales_order1[[#This Row],[date]], "Mmm")</f>
        <v>Nov</v>
      </c>
      <c r="X6875">
        <f>VALUE(TEXT(sales_order1[[#This Row],[date]], "D"))</f>
        <v>24</v>
      </c>
      <c r="Y6875">
        <v>47</v>
      </c>
    </row>
    <row r="6876" spans="1:25" x14ac:dyDescent="0.25">
      <c r="A6876" s="1">
        <v>44889</v>
      </c>
      <c r="B6876">
        <v>72473</v>
      </c>
      <c r="C6876" t="s">
        <v>103</v>
      </c>
      <c r="D6876" t="str">
        <f>VLOOKUP(sales_order1[[#This Row],[itemCode]],product_details3!B:C,2,0)</f>
        <v>SCRT50</v>
      </c>
      <c r="E6876" t="s">
        <v>104</v>
      </c>
      <c r="F6876" t="s">
        <v>61</v>
      </c>
      <c r="G6876">
        <v>50</v>
      </c>
      <c r="H6876">
        <v>16.95</v>
      </c>
      <c r="I6876">
        <v>847.5</v>
      </c>
      <c r="J6876">
        <v>5.2</v>
      </c>
      <c r="K6876">
        <v>260</v>
      </c>
      <c r="L6876">
        <v>11.75</v>
      </c>
      <c r="M6876">
        <v>0.69321533923303835</v>
      </c>
      <c r="N6876">
        <v>587.5</v>
      </c>
      <c r="O6876" t="s">
        <v>53</v>
      </c>
      <c r="P6876" t="s">
        <v>54</v>
      </c>
      <c r="Q6876" t="s">
        <v>55</v>
      </c>
      <c r="R6876" t="s">
        <v>56</v>
      </c>
      <c r="S6876" t="s">
        <v>57</v>
      </c>
      <c r="T6876" t="s">
        <v>58</v>
      </c>
      <c r="U6876" t="s">
        <v>1191</v>
      </c>
      <c r="V6876">
        <f>YEAR(sales_order1[[#This Row],[date]])</f>
        <v>2022</v>
      </c>
      <c r="W6876" t="str">
        <f>TEXT(sales_order1[[#This Row],[date]], "Mmm")</f>
        <v>Nov</v>
      </c>
      <c r="X6876">
        <f>VALUE(TEXT(sales_order1[[#This Row],[date]], "D"))</f>
        <v>24</v>
      </c>
      <c r="Y6876">
        <v>47</v>
      </c>
    </row>
    <row r="6877" spans="1:25" x14ac:dyDescent="0.25">
      <c r="A6877" s="1">
        <v>44889</v>
      </c>
      <c r="B6877">
        <v>72474</v>
      </c>
      <c r="C6877" t="s">
        <v>181</v>
      </c>
      <c r="D6877" t="str">
        <f>VLOOKUP(sales_order1[[#This Row],[itemCode]],product_details3!B:C,2,0)</f>
        <v>EXFP100</v>
      </c>
      <c r="E6877" t="s">
        <v>182</v>
      </c>
      <c r="F6877" t="s">
        <v>183</v>
      </c>
      <c r="G6877">
        <v>150</v>
      </c>
      <c r="H6877">
        <v>21.95</v>
      </c>
      <c r="I6877">
        <v>3292.5</v>
      </c>
      <c r="J6877">
        <v>8.1999999999999993</v>
      </c>
      <c r="K6877">
        <v>1230</v>
      </c>
      <c r="L6877">
        <v>13.75</v>
      </c>
      <c r="M6877">
        <v>0.62642369020501143</v>
      </c>
      <c r="N6877">
        <v>2062.5</v>
      </c>
      <c r="O6877" t="s">
        <v>547</v>
      </c>
      <c r="P6877" t="s">
        <v>548</v>
      </c>
      <c r="Q6877" t="s">
        <v>146</v>
      </c>
      <c r="R6877" t="s">
        <v>112</v>
      </c>
      <c r="S6877" t="s">
        <v>147</v>
      </c>
      <c r="T6877" t="s">
        <v>549</v>
      </c>
      <c r="U6877" t="s">
        <v>1190</v>
      </c>
      <c r="V6877">
        <f>YEAR(sales_order1[[#This Row],[date]])</f>
        <v>2022</v>
      </c>
      <c r="W6877" t="str">
        <f>TEXT(sales_order1[[#This Row],[date]], "Mmm")</f>
        <v>Nov</v>
      </c>
      <c r="X6877">
        <f>VALUE(TEXT(sales_order1[[#This Row],[date]], "D"))</f>
        <v>24</v>
      </c>
      <c r="Y6877">
        <v>47</v>
      </c>
    </row>
    <row r="6878" spans="1:25" x14ac:dyDescent="0.25">
      <c r="A6878" s="1">
        <v>44889</v>
      </c>
      <c r="B6878">
        <v>72475</v>
      </c>
      <c r="C6878" t="s">
        <v>307</v>
      </c>
      <c r="D6878" t="str">
        <f>VLOOKUP(sales_order1[[#This Row],[itemCode]],product_details3!B:C,2,0)</f>
        <v>TNRH150</v>
      </c>
      <c r="E6878" t="s">
        <v>308</v>
      </c>
      <c r="F6878" t="s">
        <v>124</v>
      </c>
      <c r="G6878">
        <v>200</v>
      </c>
      <c r="H6878">
        <v>15.75</v>
      </c>
      <c r="I6878">
        <v>3150</v>
      </c>
      <c r="J6878">
        <v>4.45</v>
      </c>
      <c r="K6878">
        <v>890</v>
      </c>
      <c r="L6878">
        <v>11.3</v>
      </c>
      <c r="M6878">
        <v>0.71746031746031746</v>
      </c>
      <c r="N6878">
        <v>2260</v>
      </c>
      <c r="O6878" t="s">
        <v>511</v>
      </c>
      <c r="P6878" t="s">
        <v>512</v>
      </c>
      <c r="Q6878" t="s">
        <v>201</v>
      </c>
      <c r="R6878" t="s">
        <v>25</v>
      </c>
      <c r="S6878" t="s">
        <v>372</v>
      </c>
      <c r="T6878" t="s">
        <v>513</v>
      </c>
      <c r="U6878" t="s">
        <v>1191</v>
      </c>
      <c r="V6878">
        <f>YEAR(sales_order1[[#This Row],[date]])</f>
        <v>2022</v>
      </c>
      <c r="W6878" t="str">
        <f>TEXT(sales_order1[[#This Row],[date]], "Mmm")</f>
        <v>Nov</v>
      </c>
      <c r="X6878">
        <f>VALUE(TEXT(sales_order1[[#This Row],[date]], "D"))</f>
        <v>24</v>
      </c>
      <c r="Y6878">
        <v>47</v>
      </c>
    </row>
    <row r="6879" spans="1:25" x14ac:dyDescent="0.25">
      <c r="A6879" s="1">
        <v>44889</v>
      </c>
      <c r="B6879">
        <v>72476</v>
      </c>
      <c r="C6879" t="s">
        <v>333</v>
      </c>
      <c r="D6879" t="str">
        <f>VLOOKUP(sales_order1[[#This Row],[itemCode]],product_details3!B:C,2,0)</f>
        <v>TNRH200</v>
      </c>
      <c r="E6879" t="s">
        <v>334</v>
      </c>
      <c r="F6879" t="s">
        <v>124</v>
      </c>
      <c r="G6879">
        <v>150</v>
      </c>
      <c r="H6879">
        <v>21</v>
      </c>
      <c r="I6879">
        <v>3150</v>
      </c>
      <c r="J6879">
        <v>6.6</v>
      </c>
      <c r="K6879">
        <v>990</v>
      </c>
      <c r="L6879">
        <v>14.4</v>
      </c>
      <c r="M6879">
        <v>0.68571428571428572</v>
      </c>
      <c r="N6879">
        <v>2160</v>
      </c>
      <c r="O6879" t="s">
        <v>561</v>
      </c>
      <c r="P6879" t="s">
        <v>562</v>
      </c>
      <c r="Q6879" t="s">
        <v>378</v>
      </c>
      <c r="R6879" t="s">
        <v>72</v>
      </c>
      <c r="S6879" t="s">
        <v>563</v>
      </c>
      <c r="T6879" t="s">
        <v>58</v>
      </c>
      <c r="U6879" t="s">
        <v>1188</v>
      </c>
      <c r="V6879">
        <f>YEAR(sales_order1[[#This Row],[date]])</f>
        <v>2022</v>
      </c>
      <c r="W6879" t="str">
        <f>TEXT(sales_order1[[#This Row],[date]], "Mmm")</f>
        <v>Nov</v>
      </c>
      <c r="X6879">
        <f>VALUE(TEXT(sales_order1[[#This Row],[date]], "D"))</f>
        <v>24</v>
      </c>
      <c r="Y6879">
        <v>47</v>
      </c>
    </row>
    <row r="6880" spans="1:25" x14ac:dyDescent="0.25">
      <c r="A6880" s="1">
        <v>44889</v>
      </c>
      <c r="B6880">
        <v>72477</v>
      </c>
      <c r="C6880" t="s">
        <v>86</v>
      </c>
      <c r="D6880" t="str">
        <f>VLOOKUP(sales_order1[[#This Row],[itemCode]],product_details3!B:C,2,0)</f>
        <v>SRMH30</v>
      </c>
      <c r="E6880" t="s">
        <v>87</v>
      </c>
      <c r="F6880" t="s">
        <v>30</v>
      </c>
      <c r="G6880">
        <v>300</v>
      </c>
      <c r="H6880">
        <v>21</v>
      </c>
      <c r="I6880">
        <v>6300</v>
      </c>
      <c r="J6880">
        <v>6.6</v>
      </c>
      <c r="K6880">
        <v>1980</v>
      </c>
      <c r="L6880">
        <v>14.4</v>
      </c>
      <c r="M6880">
        <v>0.68571428571428572</v>
      </c>
      <c r="N6880">
        <v>4320</v>
      </c>
      <c r="O6880" t="s">
        <v>618</v>
      </c>
      <c r="P6880" t="s">
        <v>619</v>
      </c>
      <c r="Q6880" t="s">
        <v>77</v>
      </c>
      <c r="R6880" t="s">
        <v>72</v>
      </c>
      <c r="S6880" t="s">
        <v>140</v>
      </c>
      <c r="T6880" t="s">
        <v>620</v>
      </c>
      <c r="U6880" t="s">
        <v>1190</v>
      </c>
      <c r="V6880">
        <f>YEAR(sales_order1[[#This Row],[date]])</f>
        <v>2022</v>
      </c>
      <c r="W6880" t="str">
        <f>TEXT(sales_order1[[#This Row],[date]], "Mmm")</f>
        <v>Nov</v>
      </c>
      <c r="X6880">
        <f>VALUE(TEXT(sales_order1[[#This Row],[date]], "D"))</f>
        <v>24</v>
      </c>
      <c r="Y6880">
        <v>47</v>
      </c>
    </row>
    <row r="6881" spans="1:25" x14ac:dyDescent="0.25">
      <c r="A6881" s="1">
        <v>44889</v>
      </c>
      <c r="B6881">
        <v>72478</v>
      </c>
      <c r="C6881" t="s">
        <v>194</v>
      </c>
      <c r="D6881" t="str">
        <f>VLOOKUP(sales_order1[[#This Row],[itemCode]],product_details3!B:C,2,0)</f>
        <v>CLNG150</v>
      </c>
      <c r="E6881" t="s">
        <v>195</v>
      </c>
      <c r="F6881" t="s">
        <v>45</v>
      </c>
      <c r="G6881">
        <v>150</v>
      </c>
      <c r="H6881">
        <v>12.75</v>
      </c>
      <c r="I6881">
        <v>1912.5</v>
      </c>
      <c r="J6881">
        <v>4.45</v>
      </c>
      <c r="K6881">
        <v>667.5</v>
      </c>
      <c r="L6881">
        <v>8.3000000000000007</v>
      </c>
      <c r="M6881">
        <v>0.65098039215686276</v>
      </c>
      <c r="N6881">
        <v>1245</v>
      </c>
      <c r="O6881" t="s">
        <v>492</v>
      </c>
      <c r="P6881" t="s">
        <v>493</v>
      </c>
      <c r="Q6881" t="s">
        <v>378</v>
      </c>
      <c r="R6881" t="s">
        <v>72</v>
      </c>
      <c r="S6881" t="s">
        <v>379</v>
      </c>
      <c r="T6881" t="s">
        <v>494</v>
      </c>
      <c r="U6881" t="s">
        <v>1188</v>
      </c>
      <c r="V6881">
        <f>YEAR(sales_order1[[#This Row],[date]])</f>
        <v>2022</v>
      </c>
      <c r="W6881" t="str">
        <f>TEXT(sales_order1[[#This Row],[date]], "Mmm")</f>
        <v>Nov</v>
      </c>
      <c r="X6881">
        <f>VALUE(TEXT(sales_order1[[#This Row],[date]], "D"))</f>
        <v>24</v>
      </c>
      <c r="Y6881">
        <v>47</v>
      </c>
    </row>
    <row r="6882" spans="1:25" x14ac:dyDescent="0.25">
      <c r="A6882" s="1">
        <v>44889</v>
      </c>
      <c r="B6882">
        <v>72479</v>
      </c>
      <c r="C6882" t="s">
        <v>350</v>
      </c>
      <c r="D6882" t="str">
        <f>VLOOKUP(sales_order1[[#This Row],[itemCode]],product_details3!B:C,2,0)</f>
        <v>SRMA50</v>
      </c>
      <c r="E6882" t="s">
        <v>351</v>
      </c>
      <c r="F6882" t="s">
        <v>30</v>
      </c>
      <c r="G6882">
        <v>100</v>
      </c>
      <c r="H6882">
        <v>37.75</v>
      </c>
      <c r="I6882">
        <v>3775</v>
      </c>
      <c r="J6882">
        <v>14.25</v>
      </c>
      <c r="K6882">
        <v>1425</v>
      </c>
      <c r="L6882">
        <v>23.5</v>
      </c>
      <c r="M6882">
        <v>0.62251655629139069</v>
      </c>
      <c r="N6882">
        <v>2350</v>
      </c>
      <c r="O6882" t="s">
        <v>430</v>
      </c>
      <c r="P6882" t="s">
        <v>431</v>
      </c>
      <c r="Q6882" t="s">
        <v>218</v>
      </c>
      <c r="R6882" t="s">
        <v>40</v>
      </c>
      <c r="S6882" t="s">
        <v>432</v>
      </c>
      <c r="T6882" t="s">
        <v>433</v>
      </c>
      <c r="U6882" t="s">
        <v>1190</v>
      </c>
      <c r="V6882">
        <f>YEAR(sales_order1[[#This Row],[date]])</f>
        <v>2022</v>
      </c>
      <c r="W6882" t="str">
        <f>TEXT(sales_order1[[#This Row],[date]], "Mmm")</f>
        <v>Nov</v>
      </c>
      <c r="X6882">
        <f>VALUE(TEXT(sales_order1[[#This Row],[date]], "D"))</f>
        <v>24</v>
      </c>
      <c r="Y6882">
        <v>47</v>
      </c>
    </row>
    <row r="6883" spans="1:25" x14ac:dyDescent="0.25">
      <c r="A6883" s="1">
        <v>44889</v>
      </c>
      <c r="B6883">
        <v>72480</v>
      </c>
      <c r="C6883" t="s">
        <v>406</v>
      </c>
      <c r="D6883" t="str">
        <f>VLOOKUP(sales_order1[[#This Row],[itemCode]],product_details3!B:C,2,0)</f>
        <v>MKRO200</v>
      </c>
      <c r="E6883" t="s">
        <v>407</v>
      </c>
      <c r="F6883" t="s">
        <v>151</v>
      </c>
      <c r="G6883">
        <v>200</v>
      </c>
      <c r="H6883">
        <v>21.25</v>
      </c>
      <c r="I6883">
        <v>4250</v>
      </c>
      <c r="J6883">
        <v>9</v>
      </c>
      <c r="K6883">
        <v>1800</v>
      </c>
      <c r="L6883">
        <v>12.25</v>
      </c>
      <c r="M6883">
        <v>0.57647058823529407</v>
      </c>
      <c r="N6883">
        <v>2450</v>
      </c>
      <c r="O6883" t="s">
        <v>591</v>
      </c>
      <c r="P6883" t="s">
        <v>592</v>
      </c>
      <c r="Q6883" t="s">
        <v>100</v>
      </c>
      <c r="R6883" t="s">
        <v>40</v>
      </c>
      <c r="S6883" t="s">
        <v>101</v>
      </c>
      <c r="T6883" t="s">
        <v>593</v>
      </c>
      <c r="U6883" t="s">
        <v>1190</v>
      </c>
      <c r="V6883">
        <f>YEAR(sales_order1[[#This Row],[date]])</f>
        <v>2022</v>
      </c>
      <c r="W6883" t="str">
        <f>TEXT(sales_order1[[#This Row],[date]], "Mmm")</f>
        <v>Nov</v>
      </c>
      <c r="X6883">
        <f>VALUE(TEXT(sales_order1[[#This Row],[date]], "D"))</f>
        <v>24</v>
      </c>
      <c r="Y6883">
        <v>47</v>
      </c>
    </row>
    <row r="6884" spans="1:25" x14ac:dyDescent="0.25">
      <c r="A6884" s="1">
        <v>44889</v>
      </c>
      <c r="B6884">
        <v>72481</v>
      </c>
      <c r="C6884" t="s">
        <v>43</v>
      </c>
      <c r="D6884" t="str">
        <f>VLOOKUP(sales_order1[[#This Row],[itemCode]],product_details3!B:C,2,0)</f>
        <v>CLNG200</v>
      </c>
      <c r="E6884" t="s">
        <v>44</v>
      </c>
      <c r="F6884" t="s">
        <v>45</v>
      </c>
      <c r="G6884">
        <v>150</v>
      </c>
      <c r="H6884">
        <v>21.25</v>
      </c>
      <c r="I6884">
        <v>3187.5</v>
      </c>
      <c r="J6884">
        <v>7.75</v>
      </c>
      <c r="K6884">
        <v>1162.5</v>
      </c>
      <c r="L6884">
        <v>13.5</v>
      </c>
      <c r="M6884">
        <v>0.63529411764705879</v>
      </c>
      <c r="N6884">
        <v>2025</v>
      </c>
      <c r="O6884" t="s">
        <v>852</v>
      </c>
      <c r="P6884" t="s">
        <v>853</v>
      </c>
      <c r="Q6884" t="s">
        <v>146</v>
      </c>
      <c r="R6884" t="s">
        <v>112</v>
      </c>
      <c r="S6884" t="s">
        <v>343</v>
      </c>
      <c r="T6884" t="s">
        <v>95</v>
      </c>
      <c r="U6884" t="s">
        <v>1190</v>
      </c>
      <c r="V6884">
        <f>YEAR(sales_order1[[#This Row],[date]])</f>
        <v>2022</v>
      </c>
      <c r="W6884" t="str">
        <f>TEXT(sales_order1[[#This Row],[date]], "Mmm")</f>
        <v>Nov</v>
      </c>
      <c r="X6884">
        <f>VALUE(TEXT(sales_order1[[#This Row],[date]], "D"))</f>
        <v>24</v>
      </c>
      <c r="Y6884">
        <v>47</v>
      </c>
    </row>
    <row r="6885" spans="1:25" x14ac:dyDescent="0.25">
      <c r="A6885" s="1">
        <v>44889</v>
      </c>
      <c r="B6885">
        <v>72482</v>
      </c>
      <c r="C6885" t="s">
        <v>103</v>
      </c>
      <c r="D6885" t="str">
        <f>VLOOKUP(sales_order1[[#This Row],[itemCode]],product_details3!B:C,2,0)</f>
        <v>SCRT50</v>
      </c>
      <c r="E6885" t="s">
        <v>104</v>
      </c>
      <c r="F6885" t="s">
        <v>61</v>
      </c>
      <c r="G6885">
        <v>200</v>
      </c>
      <c r="H6885">
        <v>16.95</v>
      </c>
      <c r="I6885">
        <v>3390</v>
      </c>
      <c r="J6885">
        <v>5.2</v>
      </c>
      <c r="K6885">
        <v>1040</v>
      </c>
      <c r="L6885">
        <v>11.75</v>
      </c>
      <c r="M6885">
        <v>0.69321533923303835</v>
      </c>
      <c r="N6885">
        <v>2350</v>
      </c>
      <c r="O6885" t="s">
        <v>144</v>
      </c>
      <c r="P6885" t="s">
        <v>145</v>
      </c>
      <c r="Q6885" t="s">
        <v>146</v>
      </c>
      <c r="R6885" t="s">
        <v>112</v>
      </c>
      <c r="S6885" t="s">
        <v>147</v>
      </c>
      <c r="T6885" t="s">
        <v>148</v>
      </c>
      <c r="U6885" t="s">
        <v>1190</v>
      </c>
      <c r="V6885">
        <f>YEAR(sales_order1[[#This Row],[date]])</f>
        <v>2022</v>
      </c>
      <c r="W6885" t="str">
        <f>TEXT(sales_order1[[#This Row],[date]], "Mmm")</f>
        <v>Nov</v>
      </c>
      <c r="X6885">
        <f>VALUE(TEXT(sales_order1[[#This Row],[date]], "D"))</f>
        <v>24</v>
      </c>
      <c r="Y6885">
        <v>47</v>
      </c>
    </row>
    <row r="6886" spans="1:25" x14ac:dyDescent="0.25">
      <c r="A6886" s="1">
        <v>44890</v>
      </c>
      <c r="B6886">
        <v>72483</v>
      </c>
      <c r="C6886" t="s">
        <v>86</v>
      </c>
      <c r="D6886" t="str">
        <f>VLOOKUP(sales_order1[[#This Row],[itemCode]],product_details3!B:C,2,0)</f>
        <v>SRMH30</v>
      </c>
      <c r="E6886" t="s">
        <v>87</v>
      </c>
      <c r="F6886" t="s">
        <v>30</v>
      </c>
      <c r="G6886">
        <v>50</v>
      </c>
      <c r="H6886">
        <v>21</v>
      </c>
      <c r="I6886">
        <v>1050</v>
      </c>
      <c r="J6886">
        <v>6.6</v>
      </c>
      <c r="K6886">
        <v>330</v>
      </c>
      <c r="L6886">
        <v>14.4</v>
      </c>
      <c r="M6886">
        <v>0.68571428571428572</v>
      </c>
      <c r="N6886">
        <v>720</v>
      </c>
      <c r="O6886" t="s">
        <v>600</v>
      </c>
      <c r="P6886" t="s">
        <v>601</v>
      </c>
      <c r="Q6886" t="s">
        <v>100</v>
      </c>
      <c r="R6886" t="s">
        <v>40</v>
      </c>
      <c r="S6886" t="s">
        <v>101</v>
      </c>
      <c r="T6886" t="s">
        <v>602</v>
      </c>
      <c r="U6886" t="s">
        <v>1190</v>
      </c>
      <c r="V6886">
        <f>YEAR(sales_order1[[#This Row],[date]])</f>
        <v>2022</v>
      </c>
      <c r="W6886" t="str">
        <f>TEXT(sales_order1[[#This Row],[date]], "Mmm")</f>
        <v>Nov</v>
      </c>
      <c r="X6886">
        <f>VALUE(TEXT(sales_order1[[#This Row],[date]], "D"))</f>
        <v>25</v>
      </c>
      <c r="Y6886">
        <v>47</v>
      </c>
    </row>
    <row r="6887" spans="1:25" x14ac:dyDescent="0.25">
      <c r="A6887" s="1">
        <v>44890</v>
      </c>
      <c r="B6887">
        <v>72484</v>
      </c>
      <c r="C6887" t="s">
        <v>194</v>
      </c>
      <c r="D6887" t="str">
        <f>VLOOKUP(sales_order1[[#This Row],[itemCode]],product_details3!B:C,2,0)</f>
        <v>CLNG150</v>
      </c>
      <c r="E6887" t="s">
        <v>195</v>
      </c>
      <c r="F6887" t="s">
        <v>45</v>
      </c>
      <c r="G6887">
        <v>250</v>
      </c>
      <c r="H6887">
        <v>12.75</v>
      </c>
      <c r="I6887">
        <v>3187.5</v>
      </c>
      <c r="J6887">
        <v>4.45</v>
      </c>
      <c r="K6887">
        <v>1112.5</v>
      </c>
      <c r="L6887">
        <v>8.3000000000000007</v>
      </c>
      <c r="M6887">
        <v>0.65098039215686276</v>
      </c>
      <c r="N6887">
        <v>2075</v>
      </c>
      <c r="O6887" t="s">
        <v>931</v>
      </c>
      <c r="P6887" t="s">
        <v>932</v>
      </c>
      <c r="Q6887" t="s">
        <v>218</v>
      </c>
      <c r="R6887" t="s">
        <v>40</v>
      </c>
      <c r="S6887" t="s">
        <v>432</v>
      </c>
      <c r="T6887" t="s">
        <v>433</v>
      </c>
      <c r="U6887" t="s">
        <v>1190</v>
      </c>
      <c r="V6887">
        <f>YEAR(sales_order1[[#This Row],[date]])</f>
        <v>2022</v>
      </c>
      <c r="W6887" t="str">
        <f>TEXT(sales_order1[[#This Row],[date]], "Mmm")</f>
        <v>Nov</v>
      </c>
      <c r="X6887">
        <f>VALUE(TEXT(sales_order1[[#This Row],[date]], "D"))</f>
        <v>25</v>
      </c>
      <c r="Y6887">
        <v>47</v>
      </c>
    </row>
    <row r="6888" spans="1:25" x14ac:dyDescent="0.25">
      <c r="A6888" s="1">
        <v>44890</v>
      </c>
      <c r="B6888">
        <v>72485</v>
      </c>
      <c r="C6888" t="s">
        <v>28</v>
      </c>
      <c r="D6888" t="str">
        <f>VLOOKUP(sales_order1[[#This Row],[itemCode]],product_details3!B:C,2,0)</f>
        <v>SRMC30</v>
      </c>
      <c r="E6888" t="s">
        <v>29</v>
      </c>
      <c r="F6888" t="s">
        <v>30</v>
      </c>
      <c r="G6888">
        <v>50</v>
      </c>
      <c r="H6888">
        <v>22.6</v>
      </c>
      <c r="I6888">
        <v>1130</v>
      </c>
      <c r="J6888">
        <v>7.6</v>
      </c>
      <c r="K6888">
        <v>380</v>
      </c>
      <c r="L6888">
        <v>15</v>
      </c>
      <c r="M6888">
        <v>0.66371681415929207</v>
      </c>
      <c r="N6888">
        <v>750</v>
      </c>
      <c r="O6888" t="s">
        <v>573</v>
      </c>
      <c r="P6888" t="s">
        <v>574</v>
      </c>
      <c r="Q6888" t="s">
        <v>218</v>
      </c>
      <c r="R6888" t="s">
        <v>40</v>
      </c>
      <c r="S6888" t="s">
        <v>219</v>
      </c>
      <c r="T6888" t="s">
        <v>575</v>
      </c>
      <c r="U6888" t="s">
        <v>1190</v>
      </c>
      <c r="V6888">
        <f>YEAR(sales_order1[[#This Row],[date]])</f>
        <v>2022</v>
      </c>
      <c r="W6888" t="str">
        <f>TEXT(sales_order1[[#This Row],[date]], "Mmm")</f>
        <v>Nov</v>
      </c>
      <c r="X6888">
        <f>VALUE(TEXT(sales_order1[[#This Row],[date]], "D"))</f>
        <v>25</v>
      </c>
      <c r="Y6888">
        <v>47</v>
      </c>
    </row>
    <row r="6889" spans="1:25" x14ac:dyDescent="0.25">
      <c r="A6889" s="1">
        <v>44890</v>
      </c>
      <c r="B6889">
        <v>72486</v>
      </c>
      <c r="C6889" t="s">
        <v>103</v>
      </c>
      <c r="D6889" t="str">
        <f>VLOOKUP(sales_order1[[#This Row],[itemCode]],product_details3!B:C,2,0)</f>
        <v>SCRT50</v>
      </c>
      <c r="E6889" t="s">
        <v>104</v>
      </c>
      <c r="F6889" t="s">
        <v>61</v>
      </c>
      <c r="G6889">
        <v>100</v>
      </c>
      <c r="H6889">
        <v>16.95</v>
      </c>
      <c r="I6889">
        <v>1695</v>
      </c>
      <c r="J6889">
        <v>5.2</v>
      </c>
      <c r="K6889">
        <v>520</v>
      </c>
      <c r="L6889">
        <v>11.75</v>
      </c>
      <c r="M6889">
        <v>0.69321533923303835</v>
      </c>
      <c r="N6889">
        <v>1175</v>
      </c>
      <c r="O6889" t="s">
        <v>62</v>
      </c>
      <c r="P6889" t="s">
        <v>63</v>
      </c>
      <c r="Q6889" t="s">
        <v>64</v>
      </c>
      <c r="R6889" t="s">
        <v>40</v>
      </c>
      <c r="S6889" t="s">
        <v>65</v>
      </c>
      <c r="T6889" t="s">
        <v>66</v>
      </c>
      <c r="U6889" t="s">
        <v>1190</v>
      </c>
      <c r="V6889">
        <f>YEAR(sales_order1[[#This Row],[date]])</f>
        <v>2022</v>
      </c>
      <c r="W6889" t="str">
        <f>TEXT(sales_order1[[#This Row],[date]], "Mmm")</f>
        <v>Nov</v>
      </c>
      <c r="X6889">
        <f>VALUE(TEXT(sales_order1[[#This Row],[date]], "D"))</f>
        <v>25</v>
      </c>
      <c r="Y6889">
        <v>47</v>
      </c>
    </row>
    <row r="6890" spans="1:25" x14ac:dyDescent="0.25">
      <c r="A6890" s="1">
        <v>44890</v>
      </c>
      <c r="B6890">
        <v>72487</v>
      </c>
      <c r="C6890" t="s">
        <v>35</v>
      </c>
      <c r="D6890" t="str">
        <f>VLOOKUP(sales_order1[[#This Row],[itemCode]],product_details3!B:C,2,0)</f>
        <v>SRMA30</v>
      </c>
      <c r="E6890" t="s">
        <v>36</v>
      </c>
      <c r="F6890" t="s">
        <v>30</v>
      </c>
      <c r="G6890">
        <v>300</v>
      </c>
      <c r="H6890">
        <v>26.2</v>
      </c>
      <c r="I6890">
        <v>7860</v>
      </c>
      <c r="J6890">
        <v>9.4</v>
      </c>
      <c r="K6890">
        <v>2820</v>
      </c>
      <c r="L6890">
        <v>16.8</v>
      </c>
      <c r="M6890">
        <v>0.6412213740458016</v>
      </c>
      <c r="N6890">
        <v>5040</v>
      </c>
      <c r="O6890" t="s">
        <v>105</v>
      </c>
      <c r="P6890" t="s">
        <v>106</v>
      </c>
      <c r="Q6890" t="s">
        <v>107</v>
      </c>
      <c r="R6890" t="s">
        <v>40</v>
      </c>
      <c r="S6890" t="s">
        <v>101</v>
      </c>
      <c r="T6890" t="s">
        <v>108</v>
      </c>
      <c r="U6890" t="s">
        <v>1190</v>
      </c>
      <c r="V6890">
        <f>YEAR(sales_order1[[#This Row],[date]])</f>
        <v>2022</v>
      </c>
      <c r="W6890" t="str">
        <f>TEXT(sales_order1[[#This Row],[date]], "Mmm")</f>
        <v>Nov</v>
      </c>
      <c r="X6890">
        <f>VALUE(TEXT(sales_order1[[#This Row],[date]], "D"))</f>
        <v>25</v>
      </c>
      <c r="Y6890">
        <v>47</v>
      </c>
    </row>
    <row r="6891" spans="1:25" x14ac:dyDescent="0.25">
      <c r="A6891" s="1">
        <v>44890</v>
      </c>
      <c r="B6891">
        <v>72488</v>
      </c>
      <c r="C6891" t="s">
        <v>122</v>
      </c>
      <c r="D6891" t="str">
        <f>VLOOKUP(sales_order1[[#This Row],[itemCode]],product_details3!B:C,2,0)</f>
        <v>TNRE150</v>
      </c>
      <c r="E6891" t="s">
        <v>123</v>
      </c>
      <c r="F6891" t="s">
        <v>124</v>
      </c>
      <c r="G6891">
        <v>50</v>
      </c>
      <c r="H6891">
        <v>16.95</v>
      </c>
      <c r="I6891">
        <v>847.5</v>
      </c>
      <c r="J6891">
        <v>5.2</v>
      </c>
      <c r="K6891">
        <v>260</v>
      </c>
      <c r="L6891">
        <v>11.75</v>
      </c>
      <c r="M6891">
        <v>0.69321533923303835</v>
      </c>
      <c r="N6891">
        <v>587.5</v>
      </c>
      <c r="O6891" t="s">
        <v>196</v>
      </c>
      <c r="P6891" t="s">
        <v>197</v>
      </c>
      <c r="Q6891" t="s">
        <v>132</v>
      </c>
      <c r="R6891" t="s">
        <v>56</v>
      </c>
      <c r="S6891" t="s">
        <v>133</v>
      </c>
      <c r="T6891" t="s">
        <v>198</v>
      </c>
      <c r="U6891" t="s">
        <v>1191</v>
      </c>
      <c r="V6891">
        <f>YEAR(sales_order1[[#This Row],[date]])</f>
        <v>2022</v>
      </c>
      <c r="W6891" t="str">
        <f>TEXT(sales_order1[[#This Row],[date]], "Mmm")</f>
        <v>Nov</v>
      </c>
      <c r="X6891">
        <f>VALUE(TEXT(sales_order1[[#This Row],[date]], "D"))</f>
        <v>25</v>
      </c>
      <c r="Y6891">
        <v>47</v>
      </c>
    </row>
    <row r="6892" spans="1:25" x14ac:dyDescent="0.25">
      <c r="A6892" s="1">
        <v>44890</v>
      </c>
      <c r="B6892">
        <v>72489</v>
      </c>
      <c r="C6892" t="s">
        <v>320</v>
      </c>
      <c r="D6892" t="str">
        <f>VLOOKUP(sales_order1[[#This Row],[itemCode]],product_details3!B:C,2,0)</f>
        <v>SCR50+100</v>
      </c>
      <c r="E6892" t="s">
        <v>321</v>
      </c>
      <c r="F6892" t="s">
        <v>61</v>
      </c>
      <c r="G6892">
        <v>200</v>
      </c>
      <c r="H6892">
        <v>26.25</v>
      </c>
      <c r="I6892">
        <v>5250</v>
      </c>
      <c r="J6892">
        <v>7.75</v>
      </c>
      <c r="K6892">
        <v>1550</v>
      </c>
      <c r="L6892">
        <v>18.5</v>
      </c>
      <c r="M6892">
        <v>0.70476190476190481</v>
      </c>
      <c r="N6892">
        <v>3700</v>
      </c>
      <c r="O6892" t="s">
        <v>874</v>
      </c>
      <c r="P6892" t="s">
        <v>875</v>
      </c>
      <c r="Q6892" t="s">
        <v>146</v>
      </c>
      <c r="R6892" t="s">
        <v>112</v>
      </c>
      <c r="S6892" t="s">
        <v>165</v>
      </c>
      <c r="T6892" t="s">
        <v>876</v>
      </c>
      <c r="U6892" t="s">
        <v>1189</v>
      </c>
      <c r="V6892">
        <f>YEAR(sales_order1[[#This Row],[date]])</f>
        <v>2022</v>
      </c>
      <c r="W6892" t="str">
        <f>TEXT(sales_order1[[#This Row],[date]], "Mmm")</f>
        <v>Nov</v>
      </c>
      <c r="X6892">
        <f>VALUE(TEXT(sales_order1[[#This Row],[date]], "D"))</f>
        <v>25</v>
      </c>
      <c r="Y6892">
        <v>47</v>
      </c>
    </row>
    <row r="6893" spans="1:25" x14ac:dyDescent="0.25">
      <c r="A6893" s="1">
        <v>44890</v>
      </c>
      <c r="B6893">
        <v>72490</v>
      </c>
      <c r="C6893" t="s">
        <v>175</v>
      </c>
      <c r="D6893" t="str">
        <f>VLOOKUP(sales_order1[[#This Row],[itemCode]],product_details3!B:C,2,0)</f>
        <v>SCRS3030</v>
      </c>
      <c r="E6893" t="s">
        <v>176</v>
      </c>
      <c r="F6893" t="s">
        <v>61</v>
      </c>
      <c r="G6893">
        <v>350</v>
      </c>
      <c r="H6893">
        <v>13.1</v>
      </c>
      <c r="I6893">
        <v>4585</v>
      </c>
      <c r="J6893">
        <v>4.7</v>
      </c>
      <c r="K6893">
        <v>1645</v>
      </c>
      <c r="L6893">
        <v>8.4</v>
      </c>
      <c r="M6893">
        <v>0.6412213740458016</v>
      </c>
      <c r="N6893">
        <v>2940</v>
      </c>
      <c r="O6893" t="s">
        <v>266</v>
      </c>
      <c r="P6893" t="s">
        <v>267</v>
      </c>
      <c r="Q6893" t="s">
        <v>154</v>
      </c>
      <c r="R6893" t="s">
        <v>56</v>
      </c>
      <c r="S6893" t="s">
        <v>133</v>
      </c>
      <c r="T6893" t="s">
        <v>268</v>
      </c>
      <c r="U6893" t="s">
        <v>1191</v>
      </c>
      <c r="V6893">
        <f>YEAR(sales_order1[[#This Row],[date]])</f>
        <v>2022</v>
      </c>
      <c r="W6893" t="str">
        <f>TEXT(sales_order1[[#This Row],[date]], "Mmm")</f>
        <v>Nov</v>
      </c>
      <c r="X6893">
        <f>VALUE(TEXT(sales_order1[[#This Row],[date]], "D"))</f>
        <v>25</v>
      </c>
      <c r="Y6893">
        <v>47</v>
      </c>
    </row>
    <row r="6894" spans="1:25" x14ac:dyDescent="0.25">
      <c r="A6894" s="1">
        <v>44890</v>
      </c>
      <c r="B6894">
        <v>72491</v>
      </c>
      <c r="C6894" t="s">
        <v>288</v>
      </c>
      <c r="D6894" t="str">
        <f>VLOOKUP(sales_order1[[#This Row],[itemCode]],product_details3!B:C,2,0)</f>
        <v>MKRM200</v>
      </c>
      <c r="E6894" t="s">
        <v>289</v>
      </c>
      <c r="F6894" t="s">
        <v>151</v>
      </c>
      <c r="G6894">
        <v>150</v>
      </c>
      <c r="H6894">
        <v>19.25</v>
      </c>
      <c r="I6894">
        <v>2887.5</v>
      </c>
      <c r="J6894">
        <v>7.75</v>
      </c>
      <c r="K6894">
        <v>1162.5</v>
      </c>
      <c r="L6894">
        <v>11.5</v>
      </c>
      <c r="M6894">
        <v>0.59740259740259738</v>
      </c>
      <c r="N6894">
        <v>1725</v>
      </c>
      <c r="O6894" t="s">
        <v>302</v>
      </c>
      <c r="P6894" t="s">
        <v>303</v>
      </c>
      <c r="Q6894" t="s">
        <v>107</v>
      </c>
      <c r="R6894" t="s">
        <v>40</v>
      </c>
      <c r="S6894" t="s">
        <v>101</v>
      </c>
      <c r="T6894" t="s">
        <v>304</v>
      </c>
      <c r="U6894" t="s">
        <v>1190</v>
      </c>
      <c r="V6894">
        <f>YEAR(sales_order1[[#This Row],[date]])</f>
        <v>2022</v>
      </c>
      <c r="W6894" t="str">
        <f>TEXT(sales_order1[[#This Row],[date]], "Mmm")</f>
        <v>Nov</v>
      </c>
      <c r="X6894">
        <f>VALUE(TEXT(sales_order1[[#This Row],[date]], "D"))</f>
        <v>25</v>
      </c>
      <c r="Y6894">
        <v>47</v>
      </c>
    </row>
    <row r="6895" spans="1:25" x14ac:dyDescent="0.25">
      <c r="A6895" s="1">
        <v>44890</v>
      </c>
      <c r="B6895">
        <v>72492</v>
      </c>
      <c r="C6895" t="s">
        <v>115</v>
      </c>
      <c r="D6895" t="str">
        <f>VLOOKUP(sales_order1[[#This Row],[itemCode]],product_details3!B:C,2,0)</f>
        <v>SCRS30100</v>
      </c>
      <c r="E6895" t="s">
        <v>116</v>
      </c>
      <c r="F6895" t="s">
        <v>61</v>
      </c>
      <c r="G6895">
        <v>450</v>
      </c>
      <c r="H6895">
        <v>32.75</v>
      </c>
      <c r="I6895">
        <v>14737.5</v>
      </c>
      <c r="J6895">
        <v>11.25</v>
      </c>
      <c r="K6895">
        <v>5062.5</v>
      </c>
      <c r="L6895">
        <v>21.5</v>
      </c>
      <c r="M6895">
        <v>0.65648854961832059</v>
      </c>
      <c r="N6895">
        <v>9675</v>
      </c>
      <c r="O6895" t="s">
        <v>472</v>
      </c>
      <c r="P6895" t="s">
        <v>473</v>
      </c>
      <c r="Q6895" t="s">
        <v>107</v>
      </c>
      <c r="R6895" t="s">
        <v>40</v>
      </c>
      <c r="S6895" t="s">
        <v>101</v>
      </c>
      <c r="T6895" t="s">
        <v>474</v>
      </c>
      <c r="U6895" t="s">
        <v>1190</v>
      </c>
      <c r="V6895">
        <f>YEAR(sales_order1[[#This Row],[date]])</f>
        <v>2022</v>
      </c>
      <c r="W6895" t="str">
        <f>TEXT(sales_order1[[#This Row],[date]], "Mmm")</f>
        <v>Nov</v>
      </c>
      <c r="X6895">
        <f>VALUE(TEXT(sales_order1[[#This Row],[date]], "D"))</f>
        <v>25</v>
      </c>
      <c r="Y6895">
        <v>47</v>
      </c>
    </row>
    <row r="6896" spans="1:25" x14ac:dyDescent="0.25">
      <c r="A6896" s="1">
        <v>44890</v>
      </c>
      <c r="B6896">
        <v>72493</v>
      </c>
      <c r="C6896" t="s">
        <v>51</v>
      </c>
      <c r="D6896" t="str">
        <f>VLOOKUP(sales_order1[[#This Row],[itemCode]],product_details3!B:C,2,0)</f>
        <v>MSTH50</v>
      </c>
      <c r="E6896" t="s">
        <v>52</v>
      </c>
      <c r="F6896" t="s">
        <v>21</v>
      </c>
      <c r="G6896">
        <v>250</v>
      </c>
      <c r="H6896">
        <v>15.75</v>
      </c>
      <c r="I6896">
        <v>3937.5</v>
      </c>
      <c r="J6896">
        <v>4.45</v>
      </c>
      <c r="K6896">
        <v>1112.5</v>
      </c>
      <c r="L6896">
        <v>11.3</v>
      </c>
      <c r="M6896">
        <v>0.71746031746031746</v>
      </c>
      <c r="N6896">
        <v>2825</v>
      </c>
      <c r="O6896" t="s">
        <v>227</v>
      </c>
      <c r="P6896" t="s">
        <v>228</v>
      </c>
      <c r="Q6896" t="s">
        <v>64</v>
      </c>
      <c r="R6896" t="s">
        <v>40</v>
      </c>
      <c r="S6896" t="s">
        <v>229</v>
      </c>
      <c r="T6896" t="s">
        <v>230</v>
      </c>
      <c r="U6896" t="s">
        <v>1189</v>
      </c>
      <c r="V6896">
        <f>YEAR(sales_order1[[#This Row],[date]])</f>
        <v>2022</v>
      </c>
      <c r="W6896" t="str">
        <f>TEXT(sales_order1[[#This Row],[date]], "Mmm")</f>
        <v>Nov</v>
      </c>
      <c r="X6896">
        <f>VALUE(TEXT(sales_order1[[#This Row],[date]], "D"))</f>
        <v>25</v>
      </c>
      <c r="Y6896">
        <v>47</v>
      </c>
    </row>
    <row r="6897" spans="1:25" x14ac:dyDescent="0.25">
      <c r="A6897" s="1">
        <v>44890</v>
      </c>
      <c r="B6897">
        <v>72494</v>
      </c>
      <c r="C6897" t="s">
        <v>194</v>
      </c>
      <c r="D6897" t="str">
        <f>VLOOKUP(sales_order1[[#This Row],[itemCode]],product_details3!B:C,2,0)</f>
        <v>CLNG150</v>
      </c>
      <c r="E6897" t="s">
        <v>195</v>
      </c>
      <c r="F6897" t="s">
        <v>45</v>
      </c>
      <c r="G6897">
        <v>100</v>
      </c>
      <c r="H6897">
        <v>12.75</v>
      </c>
      <c r="I6897">
        <v>1275</v>
      </c>
      <c r="J6897">
        <v>4.45</v>
      </c>
      <c r="K6897">
        <v>445</v>
      </c>
      <c r="L6897">
        <v>8.3000000000000007</v>
      </c>
      <c r="M6897">
        <v>0.65098039215686276</v>
      </c>
      <c r="N6897">
        <v>830</v>
      </c>
      <c r="O6897" t="s">
        <v>933</v>
      </c>
      <c r="P6897" t="s">
        <v>934</v>
      </c>
      <c r="Q6897" t="s">
        <v>191</v>
      </c>
      <c r="R6897" t="s">
        <v>56</v>
      </c>
      <c r="S6897" t="s">
        <v>192</v>
      </c>
      <c r="T6897" t="s">
        <v>250</v>
      </c>
      <c r="U6897" t="s">
        <v>1191</v>
      </c>
      <c r="V6897">
        <f>YEAR(sales_order1[[#This Row],[date]])</f>
        <v>2022</v>
      </c>
      <c r="W6897" t="str">
        <f>TEXT(sales_order1[[#This Row],[date]], "Mmm")</f>
        <v>Nov</v>
      </c>
      <c r="X6897">
        <f>VALUE(TEXT(sales_order1[[#This Row],[date]], "D"))</f>
        <v>25</v>
      </c>
      <c r="Y6897">
        <v>47</v>
      </c>
    </row>
    <row r="6898" spans="1:25" x14ac:dyDescent="0.25">
      <c r="A6898" s="1">
        <v>44890</v>
      </c>
      <c r="B6898">
        <v>72495</v>
      </c>
      <c r="C6898" t="s">
        <v>19</v>
      </c>
      <c r="D6898" t="str">
        <f>VLOOKUP(sales_order1[[#This Row],[itemCode]],product_details3!B:C,2,0)</f>
        <v>MSTH100</v>
      </c>
      <c r="E6898" t="s">
        <v>20</v>
      </c>
      <c r="F6898" t="s">
        <v>21</v>
      </c>
      <c r="G6898">
        <v>150</v>
      </c>
      <c r="H6898">
        <v>26.25</v>
      </c>
      <c r="I6898">
        <v>3937.5</v>
      </c>
      <c r="J6898">
        <v>7.75</v>
      </c>
      <c r="K6898">
        <v>1162.5</v>
      </c>
      <c r="L6898">
        <v>18.5</v>
      </c>
      <c r="M6898">
        <v>0.70476190476190481</v>
      </c>
      <c r="N6898">
        <v>2775</v>
      </c>
      <c r="O6898" t="s">
        <v>941</v>
      </c>
      <c r="P6898" t="s">
        <v>942</v>
      </c>
      <c r="Q6898" t="s">
        <v>154</v>
      </c>
      <c r="R6898" t="s">
        <v>56</v>
      </c>
      <c r="S6898" t="s">
        <v>133</v>
      </c>
      <c r="T6898" t="s">
        <v>155</v>
      </c>
      <c r="U6898" t="s">
        <v>1191</v>
      </c>
      <c r="V6898">
        <f>YEAR(sales_order1[[#This Row],[date]])</f>
        <v>2022</v>
      </c>
      <c r="W6898" t="str">
        <f>TEXT(sales_order1[[#This Row],[date]], "Mmm")</f>
        <v>Nov</v>
      </c>
      <c r="X6898">
        <f>VALUE(TEXT(sales_order1[[#This Row],[date]], "D"))</f>
        <v>25</v>
      </c>
      <c r="Y6898">
        <v>47</v>
      </c>
    </row>
    <row r="6899" spans="1:25" x14ac:dyDescent="0.25">
      <c r="A6899" s="1">
        <v>44890</v>
      </c>
      <c r="B6899">
        <v>72496</v>
      </c>
      <c r="C6899" t="s">
        <v>348</v>
      </c>
      <c r="D6899" t="str">
        <f>VLOOKUP(sales_order1[[#This Row],[itemCode]],product_details3!B:C,2,0)</f>
        <v>EXFG150</v>
      </c>
      <c r="E6899" t="s">
        <v>349</v>
      </c>
      <c r="F6899" t="s">
        <v>183</v>
      </c>
      <c r="G6899">
        <v>150</v>
      </c>
      <c r="H6899">
        <v>26.25</v>
      </c>
      <c r="I6899">
        <v>3937.5</v>
      </c>
      <c r="J6899">
        <v>10.75</v>
      </c>
      <c r="K6899">
        <v>1612.5</v>
      </c>
      <c r="L6899">
        <v>15.5</v>
      </c>
      <c r="M6899">
        <v>0.59047619047619049</v>
      </c>
      <c r="N6899">
        <v>2325</v>
      </c>
      <c r="O6899" t="s">
        <v>514</v>
      </c>
      <c r="P6899" t="s">
        <v>515</v>
      </c>
      <c r="Q6899" t="s">
        <v>64</v>
      </c>
      <c r="R6899" t="s">
        <v>40</v>
      </c>
      <c r="S6899" t="s">
        <v>84</v>
      </c>
      <c r="T6899" t="s">
        <v>419</v>
      </c>
      <c r="U6899" t="s">
        <v>1189</v>
      </c>
      <c r="V6899">
        <f>YEAR(sales_order1[[#This Row],[date]])</f>
        <v>2022</v>
      </c>
      <c r="W6899" t="str">
        <f>TEXT(sales_order1[[#This Row],[date]], "Mmm")</f>
        <v>Nov</v>
      </c>
      <c r="X6899">
        <f>VALUE(TEXT(sales_order1[[#This Row],[date]], "D"))</f>
        <v>25</v>
      </c>
      <c r="Y6899">
        <v>47</v>
      </c>
    </row>
    <row r="6900" spans="1:25" x14ac:dyDescent="0.25">
      <c r="A6900" s="1">
        <v>44890</v>
      </c>
      <c r="B6900">
        <v>72497</v>
      </c>
      <c r="C6900" t="s">
        <v>103</v>
      </c>
      <c r="D6900" t="str">
        <f>VLOOKUP(sales_order1[[#This Row],[itemCode]],product_details3!B:C,2,0)</f>
        <v>SCRT50</v>
      </c>
      <c r="E6900" t="s">
        <v>104</v>
      </c>
      <c r="F6900" t="s">
        <v>61</v>
      </c>
      <c r="G6900">
        <v>200</v>
      </c>
      <c r="H6900">
        <v>16.95</v>
      </c>
      <c r="I6900">
        <v>3390</v>
      </c>
      <c r="J6900">
        <v>5.2</v>
      </c>
      <c r="K6900">
        <v>1040</v>
      </c>
      <c r="L6900">
        <v>11.75</v>
      </c>
      <c r="M6900">
        <v>0.69321533923303835</v>
      </c>
      <c r="N6900">
        <v>2350</v>
      </c>
      <c r="O6900" t="s">
        <v>953</v>
      </c>
      <c r="P6900" t="s">
        <v>954</v>
      </c>
      <c r="Q6900" t="s">
        <v>71</v>
      </c>
      <c r="R6900" t="s">
        <v>72</v>
      </c>
      <c r="S6900" t="s">
        <v>73</v>
      </c>
      <c r="T6900" t="s">
        <v>74</v>
      </c>
      <c r="U6900" t="s">
        <v>1190</v>
      </c>
      <c r="V6900">
        <f>YEAR(sales_order1[[#This Row],[date]])</f>
        <v>2022</v>
      </c>
      <c r="W6900" t="str">
        <f>TEXT(sales_order1[[#This Row],[date]], "Mmm")</f>
        <v>Nov</v>
      </c>
      <c r="X6900">
        <f>VALUE(TEXT(sales_order1[[#This Row],[date]], "D"))</f>
        <v>25</v>
      </c>
      <c r="Y6900">
        <v>47</v>
      </c>
    </row>
    <row r="6901" spans="1:25" x14ac:dyDescent="0.25">
      <c r="A6901" s="1">
        <v>44893</v>
      </c>
      <c r="B6901">
        <v>72498</v>
      </c>
      <c r="C6901" t="s">
        <v>86</v>
      </c>
      <c r="D6901" t="str">
        <f>VLOOKUP(sales_order1[[#This Row],[itemCode]],product_details3!B:C,2,0)</f>
        <v>SRMH30</v>
      </c>
      <c r="E6901" t="s">
        <v>87</v>
      </c>
      <c r="F6901" t="s">
        <v>30</v>
      </c>
      <c r="G6901">
        <v>250</v>
      </c>
      <c r="H6901">
        <v>21</v>
      </c>
      <c r="I6901">
        <v>5250</v>
      </c>
      <c r="J6901">
        <v>6.6</v>
      </c>
      <c r="K6901">
        <v>1650</v>
      </c>
      <c r="L6901">
        <v>14.4</v>
      </c>
      <c r="M6901">
        <v>0.68571428571428572</v>
      </c>
      <c r="N6901">
        <v>3600</v>
      </c>
      <c r="O6901" t="s">
        <v>743</v>
      </c>
      <c r="P6901" t="s">
        <v>744</v>
      </c>
      <c r="Q6901" t="s">
        <v>39</v>
      </c>
      <c r="R6901" t="s">
        <v>40</v>
      </c>
      <c r="S6901" t="s">
        <v>41</v>
      </c>
      <c r="T6901" t="s">
        <v>745</v>
      </c>
      <c r="U6901" t="s">
        <v>1188</v>
      </c>
      <c r="V6901">
        <f>YEAR(sales_order1[[#This Row],[date]])</f>
        <v>2022</v>
      </c>
      <c r="W6901" t="str">
        <f>TEXT(sales_order1[[#This Row],[date]], "Mmm")</f>
        <v>Nov</v>
      </c>
      <c r="X6901">
        <f>VALUE(TEXT(sales_order1[[#This Row],[date]], "D"))</f>
        <v>28</v>
      </c>
      <c r="Y6901">
        <v>48</v>
      </c>
    </row>
    <row r="6902" spans="1:25" x14ac:dyDescent="0.25">
      <c r="A6902" s="1">
        <v>44893</v>
      </c>
      <c r="B6902">
        <v>72499</v>
      </c>
      <c r="C6902" t="s">
        <v>28</v>
      </c>
      <c r="D6902" t="str">
        <f>VLOOKUP(sales_order1[[#This Row],[itemCode]],product_details3!B:C,2,0)</f>
        <v>SRMC30</v>
      </c>
      <c r="E6902" t="s">
        <v>29</v>
      </c>
      <c r="F6902" t="s">
        <v>30</v>
      </c>
      <c r="G6902">
        <v>100</v>
      </c>
      <c r="H6902">
        <v>22.6</v>
      </c>
      <c r="I6902">
        <v>2260</v>
      </c>
      <c r="J6902">
        <v>7.6</v>
      </c>
      <c r="K6902">
        <v>760</v>
      </c>
      <c r="L6902">
        <v>15</v>
      </c>
      <c r="M6902">
        <v>0.66371681415929207</v>
      </c>
      <c r="N6902">
        <v>1500</v>
      </c>
      <c r="O6902" t="s">
        <v>870</v>
      </c>
      <c r="P6902" t="s">
        <v>871</v>
      </c>
      <c r="Q6902" t="s">
        <v>191</v>
      </c>
      <c r="R6902" t="s">
        <v>56</v>
      </c>
      <c r="S6902" t="s">
        <v>192</v>
      </c>
      <c r="T6902" t="s">
        <v>250</v>
      </c>
      <c r="U6902" t="s">
        <v>1191</v>
      </c>
      <c r="V6902">
        <f>YEAR(sales_order1[[#This Row],[date]])</f>
        <v>2022</v>
      </c>
      <c r="W6902" t="str">
        <f>TEXT(sales_order1[[#This Row],[date]], "Mmm")</f>
        <v>Nov</v>
      </c>
      <c r="X6902">
        <f>VALUE(TEXT(sales_order1[[#This Row],[date]], "D"))</f>
        <v>28</v>
      </c>
      <c r="Y6902">
        <v>48</v>
      </c>
    </row>
    <row r="6903" spans="1:25" x14ac:dyDescent="0.25">
      <c r="A6903" s="1">
        <v>44893</v>
      </c>
      <c r="B6903">
        <v>72500</v>
      </c>
      <c r="C6903" t="s">
        <v>329</v>
      </c>
      <c r="D6903" t="str">
        <f>VLOOKUP(sales_order1[[#This Row],[itemCode]],product_details3!B:C,2,0)</f>
        <v>TNRS150</v>
      </c>
      <c r="E6903" t="s">
        <v>330</v>
      </c>
      <c r="F6903" t="s">
        <v>124</v>
      </c>
      <c r="G6903">
        <v>50</v>
      </c>
      <c r="H6903">
        <v>19.649999999999999</v>
      </c>
      <c r="I6903">
        <v>982.5</v>
      </c>
      <c r="J6903">
        <v>6.55</v>
      </c>
      <c r="K6903">
        <v>327.5</v>
      </c>
      <c r="L6903">
        <v>13.1</v>
      </c>
      <c r="M6903">
        <v>0.66666666666666663</v>
      </c>
      <c r="N6903">
        <v>655</v>
      </c>
      <c r="O6903" t="s">
        <v>913</v>
      </c>
      <c r="P6903" t="s">
        <v>914</v>
      </c>
      <c r="Q6903" t="s">
        <v>111</v>
      </c>
      <c r="R6903" t="s">
        <v>112</v>
      </c>
      <c r="S6903" t="s">
        <v>445</v>
      </c>
      <c r="T6903" t="s">
        <v>446</v>
      </c>
      <c r="U6903" t="s">
        <v>1189</v>
      </c>
      <c r="V6903">
        <f>YEAR(sales_order1[[#This Row],[date]])</f>
        <v>2022</v>
      </c>
      <c r="W6903" t="str">
        <f>TEXT(sales_order1[[#This Row],[date]], "Mmm")</f>
        <v>Nov</v>
      </c>
      <c r="X6903">
        <f>VALUE(TEXT(sales_order1[[#This Row],[date]], "D"))</f>
        <v>28</v>
      </c>
      <c r="Y6903">
        <v>48</v>
      </c>
    </row>
    <row r="6904" spans="1:25" x14ac:dyDescent="0.25">
      <c r="A6904" s="1">
        <v>44893</v>
      </c>
      <c r="B6904">
        <v>72501</v>
      </c>
      <c r="C6904" t="s">
        <v>135</v>
      </c>
      <c r="D6904" t="str">
        <f>VLOOKUP(sales_order1[[#This Row],[itemCode]],product_details3!B:C,2,0)</f>
        <v>MSKSH</v>
      </c>
      <c r="E6904" t="s">
        <v>136</v>
      </c>
      <c r="F6904" t="s">
        <v>137</v>
      </c>
      <c r="G6904">
        <v>150</v>
      </c>
      <c r="H6904">
        <v>18.75</v>
      </c>
      <c r="I6904">
        <v>2812.5</v>
      </c>
      <c r="J6904">
        <v>7.45</v>
      </c>
      <c r="K6904">
        <v>1117.5</v>
      </c>
      <c r="L6904">
        <v>11.3</v>
      </c>
      <c r="M6904">
        <v>0.60266666666666668</v>
      </c>
      <c r="N6904">
        <v>1695</v>
      </c>
      <c r="O6904" t="s">
        <v>443</v>
      </c>
      <c r="P6904" t="s">
        <v>444</v>
      </c>
      <c r="Q6904" t="s">
        <v>111</v>
      </c>
      <c r="R6904" t="s">
        <v>112</v>
      </c>
      <c r="S6904" t="s">
        <v>445</v>
      </c>
      <c r="T6904" t="s">
        <v>446</v>
      </c>
      <c r="U6904" t="s">
        <v>1189</v>
      </c>
      <c r="V6904">
        <f>YEAR(sales_order1[[#This Row],[date]])</f>
        <v>2022</v>
      </c>
      <c r="W6904" t="str">
        <f>TEXT(sales_order1[[#This Row],[date]], "Mmm")</f>
        <v>Nov</v>
      </c>
      <c r="X6904">
        <f>VALUE(TEXT(sales_order1[[#This Row],[date]], "D"))</f>
        <v>28</v>
      </c>
      <c r="Y6904">
        <v>48</v>
      </c>
    </row>
    <row r="6905" spans="1:25" x14ac:dyDescent="0.25">
      <c r="A6905" s="1">
        <v>44893</v>
      </c>
      <c r="B6905">
        <v>72502</v>
      </c>
      <c r="C6905" t="s">
        <v>115</v>
      </c>
      <c r="D6905" t="str">
        <f>VLOOKUP(sales_order1[[#This Row],[itemCode]],product_details3!B:C,2,0)</f>
        <v>SCRS30100</v>
      </c>
      <c r="E6905" t="s">
        <v>116</v>
      </c>
      <c r="F6905" t="s">
        <v>61</v>
      </c>
      <c r="G6905">
        <v>400</v>
      </c>
      <c r="H6905">
        <v>32.75</v>
      </c>
      <c r="I6905">
        <v>13100</v>
      </c>
      <c r="J6905">
        <v>11.25</v>
      </c>
      <c r="K6905">
        <v>4500</v>
      </c>
      <c r="L6905">
        <v>21.5</v>
      </c>
      <c r="M6905">
        <v>0.65648854961832059</v>
      </c>
      <c r="N6905">
        <v>8600</v>
      </c>
      <c r="O6905" t="s">
        <v>953</v>
      </c>
      <c r="P6905" t="s">
        <v>954</v>
      </c>
      <c r="Q6905" t="s">
        <v>71</v>
      </c>
      <c r="R6905" t="s">
        <v>72</v>
      </c>
      <c r="S6905" t="s">
        <v>73</v>
      </c>
      <c r="T6905" t="s">
        <v>74</v>
      </c>
      <c r="U6905" t="s">
        <v>1190</v>
      </c>
      <c r="V6905">
        <f>YEAR(sales_order1[[#This Row],[date]])</f>
        <v>2022</v>
      </c>
      <c r="W6905" t="str">
        <f>TEXT(sales_order1[[#This Row],[date]], "Mmm")</f>
        <v>Nov</v>
      </c>
      <c r="X6905">
        <f>VALUE(TEXT(sales_order1[[#This Row],[date]], "D"))</f>
        <v>28</v>
      </c>
      <c r="Y6905">
        <v>48</v>
      </c>
    </row>
    <row r="6906" spans="1:25" x14ac:dyDescent="0.25">
      <c r="A6906" s="1">
        <v>44893</v>
      </c>
      <c r="B6906">
        <v>72503</v>
      </c>
      <c r="C6906" t="s">
        <v>149</v>
      </c>
      <c r="D6906" t="str">
        <f>VLOOKUP(sales_order1[[#This Row],[itemCode]],product_details3!B:C,2,0)</f>
        <v>MKRW80</v>
      </c>
      <c r="E6906" t="s">
        <v>150</v>
      </c>
      <c r="F6906" t="s">
        <v>151</v>
      </c>
      <c r="G6906">
        <v>100</v>
      </c>
      <c r="H6906">
        <v>14.65</v>
      </c>
      <c r="I6906">
        <v>1465</v>
      </c>
      <c r="J6906">
        <v>6.55</v>
      </c>
      <c r="K6906">
        <v>655</v>
      </c>
      <c r="L6906">
        <v>8.1</v>
      </c>
      <c r="M6906">
        <v>0.55290102389078488</v>
      </c>
      <c r="N6906">
        <v>810</v>
      </c>
      <c r="O6906" t="s">
        <v>901</v>
      </c>
      <c r="P6906" t="s">
        <v>902</v>
      </c>
      <c r="Q6906" t="s">
        <v>39</v>
      </c>
      <c r="R6906" t="s">
        <v>40</v>
      </c>
      <c r="S6906" t="s">
        <v>41</v>
      </c>
      <c r="T6906" t="s">
        <v>278</v>
      </c>
      <c r="U6906" t="s">
        <v>1188</v>
      </c>
      <c r="V6906">
        <f>YEAR(sales_order1[[#This Row],[date]])</f>
        <v>2022</v>
      </c>
      <c r="W6906" t="str">
        <f>TEXT(sales_order1[[#This Row],[date]], "Mmm")</f>
        <v>Nov</v>
      </c>
      <c r="X6906">
        <f>VALUE(TEXT(sales_order1[[#This Row],[date]], "D"))</f>
        <v>28</v>
      </c>
      <c r="Y6906">
        <v>48</v>
      </c>
    </row>
    <row r="6907" spans="1:25" x14ac:dyDescent="0.25">
      <c r="A6907" s="1">
        <v>44893</v>
      </c>
      <c r="B6907">
        <v>72504</v>
      </c>
      <c r="C6907" t="s">
        <v>194</v>
      </c>
      <c r="D6907" t="str">
        <f>VLOOKUP(sales_order1[[#This Row],[itemCode]],product_details3!B:C,2,0)</f>
        <v>CLNG150</v>
      </c>
      <c r="E6907" t="s">
        <v>195</v>
      </c>
      <c r="F6907" t="s">
        <v>45</v>
      </c>
      <c r="G6907">
        <v>100</v>
      </c>
      <c r="H6907">
        <v>12.75</v>
      </c>
      <c r="I6907">
        <v>1275</v>
      </c>
      <c r="J6907">
        <v>4.45</v>
      </c>
      <c r="K6907">
        <v>445</v>
      </c>
      <c r="L6907">
        <v>8.3000000000000007</v>
      </c>
      <c r="M6907">
        <v>0.65098039215686276</v>
      </c>
      <c r="N6907">
        <v>830</v>
      </c>
      <c r="O6907" t="s">
        <v>679</v>
      </c>
      <c r="P6907" t="s">
        <v>680</v>
      </c>
      <c r="Q6907" t="s">
        <v>71</v>
      </c>
      <c r="R6907" t="s">
        <v>72</v>
      </c>
      <c r="S6907" t="s">
        <v>73</v>
      </c>
      <c r="T6907" t="s">
        <v>681</v>
      </c>
      <c r="U6907" t="s">
        <v>1190</v>
      </c>
      <c r="V6907">
        <f>YEAR(sales_order1[[#This Row],[date]])</f>
        <v>2022</v>
      </c>
      <c r="W6907" t="str">
        <f>TEXT(sales_order1[[#This Row],[date]], "Mmm")</f>
        <v>Nov</v>
      </c>
      <c r="X6907">
        <f>VALUE(TEXT(sales_order1[[#This Row],[date]], "D"))</f>
        <v>28</v>
      </c>
      <c r="Y6907">
        <v>48</v>
      </c>
    </row>
    <row r="6908" spans="1:25" x14ac:dyDescent="0.25">
      <c r="A6908" s="1">
        <v>44893</v>
      </c>
      <c r="B6908">
        <v>72505</v>
      </c>
      <c r="C6908" t="s">
        <v>209</v>
      </c>
      <c r="D6908" t="str">
        <f>VLOOKUP(sales_order1[[#This Row],[itemCode]],product_details3!B:C,2,0)</f>
        <v>CLNG50</v>
      </c>
      <c r="E6908" t="s">
        <v>210</v>
      </c>
      <c r="F6908" t="s">
        <v>45</v>
      </c>
      <c r="G6908">
        <v>100</v>
      </c>
      <c r="H6908">
        <v>6.5</v>
      </c>
      <c r="I6908">
        <v>650</v>
      </c>
      <c r="J6908">
        <v>2.2999999999999998</v>
      </c>
      <c r="K6908">
        <v>230</v>
      </c>
      <c r="L6908">
        <v>4.2</v>
      </c>
      <c r="M6908">
        <v>0.64615384615384619</v>
      </c>
      <c r="N6908">
        <v>420</v>
      </c>
      <c r="O6908" t="s">
        <v>723</v>
      </c>
      <c r="P6908" t="s">
        <v>724</v>
      </c>
      <c r="Q6908" t="s">
        <v>264</v>
      </c>
      <c r="R6908" t="s">
        <v>56</v>
      </c>
      <c r="S6908" t="s">
        <v>133</v>
      </c>
      <c r="T6908" t="s">
        <v>581</v>
      </c>
      <c r="U6908" t="s">
        <v>1191</v>
      </c>
      <c r="V6908">
        <f>YEAR(sales_order1[[#This Row],[date]])</f>
        <v>2022</v>
      </c>
      <c r="W6908" t="str">
        <f>TEXT(sales_order1[[#This Row],[date]], "Mmm")</f>
        <v>Nov</v>
      </c>
      <c r="X6908">
        <f>VALUE(TEXT(sales_order1[[#This Row],[date]], "D"))</f>
        <v>28</v>
      </c>
      <c r="Y6908">
        <v>48</v>
      </c>
    </row>
    <row r="6909" spans="1:25" x14ac:dyDescent="0.25">
      <c r="A6909" s="1">
        <v>44893</v>
      </c>
      <c r="B6909">
        <v>72506</v>
      </c>
      <c r="C6909" t="s">
        <v>181</v>
      </c>
      <c r="D6909" t="str">
        <f>VLOOKUP(sales_order1[[#This Row],[itemCode]],product_details3!B:C,2,0)</f>
        <v>EXFP100</v>
      </c>
      <c r="E6909" t="s">
        <v>182</v>
      </c>
      <c r="F6909" t="s">
        <v>183</v>
      </c>
      <c r="G6909">
        <v>150</v>
      </c>
      <c r="H6909">
        <v>21.95</v>
      </c>
      <c r="I6909">
        <v>3292.5</v>
      </c>
      <c r="J6909">
        <v>8.1999999999999993</v>
      </c>
      <c r="K6909">
        <v>1230</v>
      </c>
      <c r="L6909">
        <v>13.75</v>
      </c>
      <c r="M6909">
        <v>0.62642369020501143</v>
      </c>
      <c r="N6909">
        <v>2062.5</v>
      </c>
      <c r="O6909" t="s">
        <v>398</v>
      </c>
      <c r="P6909" t="s">
        <v>399</v>
      </c>
      <c r="Q6909" t="s">
        <v>100</v>
      </c>
      <c r="R6909" t="s">
        <v>40</v>
      </c>
      <c r="S6909" t="s">
        <v>101</v>
      </c>
      <c r="T6909" t="s">
        <v>102</v>
      </c>
      <c r="U6909" t="s">
        <v>1190</v>
      </c>
      <c r="V6909">
        <f>YEAR(sales_order1[[#This Row],[date]])</f>
        <v>2022</v>
      </c>
      <c r="W6909" t="str">
        <f>TEXT(sales_order1[[#This Row],[date]], "Mmm")</f>
        <v>Nov</v>
      </c>
      <c r="X6909">
        <f>VALUE(TEXT(sales_order1[[#This Row],[date]], "D"))</f>
        <v>28</v>
      </c>
      <c r="Y6909">
        <v>48</v>
      </c>
    </row>
    <row r="6910" spans="1:25" x14ac:dyDescent="0.25">
      <c r="A6910" s="1">
        <v>44893</v>
      </c>
      <c r="B6910">
        <v>72507</v>
      </c>
      <c r="C6910" t="s">
        <v>325</v>
      </c>
      <c r="D6910" t="str">
        <f>VLOOKUP(sales_order1[[#This Row],[itemCode]],product_details3!B:C,2,0)</f>
        <v>EXFG100</v>
      </c>
      <c r="E6910" t="s">
        <v>326</v>
      </c>
      <c r="F6910" t="s">
        <v>183</v>
      </c>
      <c r="G6910">
        <v>100</v>
      </c>
      <c r="H6910">
        <v>20.75</v>
      </c>
      <c r="I6910">
        <v>2075</v>
      </c>
      <c r="J6910">
        <v>7.45</v>
      </c>
      <c r="K6910">
        <v>745</v>
      </c>
      <c r="L6910">
        <v>13.3</v>
      </c>
      <c r="M6910">
        <v>0.64096385542168677</v>
      </c>
      <c r="N6910">
        <v>1330</v>
      </c>
      <c r="O6910" t="s">
        <v>528</v>
      </c>
      <c r="P6910" t="s">
        <v>529</v>
      </c>
      <c r="Q6910" t="s">
        <v>132</v>
      </c>
      <c r="R6910" t="s">
        <v>56</v>
      </c>
      <c r="S6910" t="s">
        <v>133</v>
      </c>
      <c r="T6910" t="s">
        <v>530</v>
      </c>
      <c r="U6910" t="s">
        <v>1191</v>
      </c>
      <c r="V6910">
        <f>YEAR(sales_order1[[#This Row],[date]])</f>
        <v>2022</v>
      </c>
      <c r="W6910" t="str">
        <f>TEXT(sales_order1[[#This Row],[date]], "Mmm")</f>
        <v>Nov</v>
      </c>
      <c r="X6910">
        <f>VALUE(TEXT(sales_order1[[#This Row],[date]], "D"))</f>
        <v>28</v>
      </c>
      <c r="Y6910">
        <v>48</v>
      </c>
    </row>
    <row r="6911" spans="1:25" x14ac:dyDescent="0.25">
      <c r="A6911" s="1">
        <v>44893</v>
      </c>
      <c r="B6911">
        <v>72508</v>
      </c>
      <c r="C6911" t="s">
        <v>335</v>
      </c>
      <c r="D6911" t="str">
        <f>VLOOKUP(sales_order1[[#This Row],[itemCode]],product_details3!B:C,2,0)</f>
        <v>CLNF50</v>
      </c>
      <c r="E6911" t="s">
        <v>336</v>
      </c>
      <c r="F6911" t="s">
        <v>45</v>
      </c>
      <c r="G6911">
        <v>200</v>
      </c>
      <c r="H6911">
        <v>7.3</v>
      </c>
      <c r="I6911">
        <v>1460</v>
      </c>
      <c r="J6911">
        <v>2.8</v>
      </c>
      <c r="K6911">
        <v>560</v>
      </c>
      <c r="L6911">
        <v>4.5</v>
      </c>
      <c r="M6911">
        <v>0.61643835616438358</v>
      </c>
      <c r="N6911">
        <v>900</v>
      </c>
      <c r="O6911" t="s">
        <v>953</v>
      </c>
      <c r="P6911" t="s">
        <v>954</v>
      </c>
      <c r="Q6911" t="s">
        <v>71</v>
      </c>
      <c r="R6911" t="s">
        <v>72</v>
      </c>
      <c r="S6911" t="s">
        <v>73</v>
      </c>
      <c r="T6911" t="s">
        <v>74</v>
      </c>
      <c r="U6911" t="s">
        <v>1190</v>
      </c>
      <c r="V6911">
        <f>YEAR(sales_order1[[#This Row],[date]])</f>
        <v>2022</v>
      </c>
      <c r="W6911" t="str">
        <f>TEXT(sales_order1[[#This Row],[date]], "Mmm")</f>
        <v>Nov</v>
      </c>
      <c r="X6911">
        <f>VALUE(TEXT(sales_order1[[#This Row],[date]], "D"))</f>
        <v>28</v>
      </c>
      <c r="Y6911">
        <v>48</v>
      </c>
    </row>
    <row r="6912" spans="1:25" x14ac:dyDescent="0.25">
      <c r="A6912" s="1">
        <v>44893</v>
      </c>
      <c r="B6912">
        <v>72509</v>
      </c>
      <c r="C6912" t="s">
        <v>86</v>
      </c>
      <c r="D6912" t="str">
        <f>VLOOKUP(sales_order1[[#This Row],[itemCode]],product_details3!B:C,2,0)</f>
        <v>SRMH30</v>
      </c>
      <c r="E6912" t="s">
        <v>87</v>
      </c>
      <c r="F6912" t="s">
        <v>30</v>
      </c>
      <c r="G6912">
        <v>50</v>
      </c>
      <c r="H6912">
        <v>21</v>
      </c>
      <c r="I6912">
        <v>1050</v>
      </c>
      <c r="J6912">
        <v>6.6</v>
      </c>
      <c r="K6912">
        <v>330</v>
      </c>
      <c r="L6912">
        <v>14.4</v>
      </c>
      <c r="M6912">
        <v>0.68571428571428572</v>
      </c>
      <c r="N6912">
        <v>720</v>
      </c>
      <c r="O6912" t="s">
        <v>576</v>
      </c>
      <c r="P6912" t="s">
        <v>577</v>
      </c>
      <c r="Q6912" t="s">
        <v>132</v>
      </c>
      <c r="R6912" t="s">
        <v>56</v>
      </c>
      <c r="S6912" t="s">
        <v>133</v>
      </c>
      <c r="T6912" t="s">
        <v>578</v>
      </c>
      <c r="U6912" t="s">
        <v>1191</v>
      </c>
      <c r="V6912">
        <f>YEAR(sales_order1[[#This Row],[date]])</f>
        <v>2022</v>
      </c>
      <c r="W6912" t="str">
        <f>TEXT(sales_order1[[#This Row],[date]], "Mmm")</f>
        <v>Nov</v>
      </c>
      <c r="X6912">
        <f>VALUE(TEXT(sales_order1[[#This Row],[date]], "D"))</f>
        <v>28</v>
      </c>
      <c r="Y6912">
        <v>48</v>
      </c>
    </row>
    <row r="6913" spans="1:25" x14ac:dyDescent="0.25">
      <c r="A6913" s="1">
        <v>44894</v>
      </c>
      <c r="B6913">
        <v>72510</v>
      </c>
      <c r="C6913" t="s">
        <v>360</v>
      </c>
      <c r="D6913" t="str">
        <f>VLOOKUP(sales_order1[[#This Row],[itemCode]],product_details3!B:C,2,0)</f>
        <v>TNRS100</v>
      </c>
      <c r="E6913" t="s">
        <v>361</v>
      </c>
      <c r="F6913" t="s">
        <v>124</v>
      </c>
      <c r="G6913">
        <v>200</v>
      </c>
      <c r="H6913">
        <v>13.1</v>
      </c>
      <c r="I6913">
        <v>2620</v>
      </c>
      <c r="J6913">
        <v>4.7</v>
      </c>
      <c r="K6913">
        <v>940</v>
      </c>
      <c r="L6913">
        <v>8.4</v>
      </c>
      <c r="M6913">
        <v>0.6412213740458016</v>
      </c>
      <c r="N6913">
        <v>1680</v>
      </c>
      <c r="O6913" t="s">
        <v>777</v>
      </c>
      <c r="P6913" t="s">
        <v>778</v>
      </c>
      <c r="Q6913" t="s">
        <v>93</v>
      </c>
      <c r="R6913" t="s">
        <v>72</v>
      </c>
      <c r="S6913" t="s">
        <v>94</v>
      </c>
      <c r="T6913" t="s">
        <v>678</v>
      </c>
      <c r="U6913" t="s">
        <v>1190</v>
      </c>
      <c r="V6913">
        <f>YEAR(sales_order1[[#This Row],[date]])</f>
        <v>2022</v>
      </c>
      <c r="W6913" t="str">
        <f>TEXT(sales_order1[[#This Row],[date]], "Mmm")</f>
        <v>Nov</v>
      </c>
      <c r="X6913">
        <f>VALUE(TEXT(sales_order1[[#This Row],[date]], "D"))</f>
        <v>29</v>
      </c>
      <c r="Y6913">
        <v>48</v>
      </c>
    </row>
    <row r="6914" spans="1:25" x14ac:dyDescent="0.25">
      <c r="A6914" s="1">
        <v>44894</v>
      </c>
      <c r="B6914">
        <v>72511</v>
      </c>
      <c r="C6914" t="s">
        <v>194</v>
      </c>
      <c r="D6914" t="str">
        <f>VLOOKUP(sales_order1[[#This Row],[itemCode]],product_details3!B:C,2,0)</f>
        <v>CLNG150</v>
      </c>
      <c r="E6914" t="s">
        <v>195</v>
      </c>
      <c r="F6914" t="s">
        <v>45</v>
      </c>
      <c r="G6914">
        <v>250</v>
      </c>
      <c r="H6914">
        <v>12.75</v>
      </c>
      <c r="I6914">
        <v>3187.5</v>
      </c>
      <c r="J6914">
        <v>4.45</v>
      </c>
      <c r="K6914">
        <v>1112.5</v>
      </c>
      <c r="L6914">
        <v>8.3000000000000007</v>
      </c>
      <c r="M6914">
        <v>0.65098039215686276</v>
      </c>
      <c r="N6914">
        <v>2075</v>
      </c>
      <c r="O6914" t="s">
        <v>262</v>
      </c>
      <c r="P6914" t="s">
        <v>263</v>
      </c>
      <c r="Q6914" t="s">
        <v>264</v>
      </c>
      <c r="R6914" t="s">
        <v>56</v>
      </c>
      <c r="S6914" t="s">
        <v>133</v>
      </c>
      <c r="T6914" t="s">
        <v>265</v>
      </c>
      <c r="U6914" t="s">
        <v>1191</v>
      </c>
      <c r="V6914">
        <f>YEAR(sales_order1[[#This Row],[date]])</f>
        <v>2022</v>
      </c>
      <c r="W6914" t="str">
        <f>TEXT(sales_order1[[#This Row],[date]], "Mmm")</f>
        <v>Nov</v>
      </c>
      <c r="X6914">
        <f>VALUE(TEXT(sales_order1[[#This Row],[date]], "D"))</f>
        <v>29</v>
      </c>
      <c r="Y6914">
        <v>48</v>
      </c>
    </row>
    <row r="6915" spans="1:25" x14ac:dyDescent="0.25">
      <c r="A6915" s="1">
        <v>44894</v>
      </c>
      <c r="B6915">
        <v>72512</v>
      </c>
      <c r="C6915" t="s">
        <v>80</v>
      </c>
      <c r="D6915" t="str">
        <f>VLOOKUP(sales_order1[[#This Row],[itemCode]],product_details3!B:C,2,0)</f>
        <v>MSTA50</v>
      </c>
      <c r="E6915" t="s">
        <v>81</v>
      </c>
      <c r="F6915" t="s">
        <v>21</v>
      </c>
      <c r="G6915">
        <v>50</v>
      </c>
      <c r="H6915">
        <v>19.649999999999999</v>
      </c>
      <c r="I6915">
        <v>982.5</v>
      </c>
      <c r="J6915">
        <v>6.55</v>
      </c>
      <c r="K6915">
        <v>327.5</v>
      </c>
      <c r="L6915">
        <v>13.1</v>
      </c>
      <c r="M6915">
        <v>0.66666666666666663</v>
      </c>
      <c r="N6915">
        <v>655</v>
      </c>
      <c r="O6915" t="s">
        <v>700</v>
      </c>
      <c r="P6915" t="s">
        <v>701</v>
      </c>
      <c r="Q6915" t="s">
        <v>378</v>
      </c>
      <c r="R6915" t="s">
        <v>72</v>
      </c>
      <c r="S6915" t="s">
        <v>545</v>
      </c>
      <c r="T6915" t="s">
        <v>702</v>
      </c>
      <c r="U6915" t="s">
        <v>1188</v>
      </c>
      <c r="V6915">
        <f>YEAR(sales_order1[[#This Row],[date]])</f>
        <v>2022</v>
      </c>
      <c r="W6915" t="str">
        <f>TEXT(sales_order1[[#This Row],[date]], "Mmm")</f>
        <v>Nov</v>
      </c>
      <c r="X6915">
        <f>VALUE(TEXT(sales_order1[[#This Row],[date]], "D"))</f>
        <v>29</v>
      </c>
      <c r="Y6915">
        <v>48</v>
      </c>
    </row>
    <row r="6916" spans="1:25" x14ac:dyDescent="0.25">
      <c r="A6916" s="1">
        <v>44894</v>
      </c>
      <c r="B6916">
        <v>72513</v>
      </c>
      <c r="C6916" t="s">
        <v>35</v>
      </c>
      <c r="D6916" t="str">
        <f>VLOOKUP(sales_order1[[#This Row],[itemCode]],product_details3!B:C,2,0)</f>
        <v>SRMA30</v>
      </c>
      <c r="E6916" t="s">
        <v>36</v>
      </c>
      <c r="F6916" t="s">
        <v>30</v>
      </c>
      <c r="G6916">
        <v>50</v>
      </c>
      <c r="H6916">
        <v>26.2</v>
      </c>
      <c r="I6916">
        <v>1310</v>
      </c>
      <c r="J6916">
        <v>9.4</v>
      </c>
      <c r="K6916">
        <v>470</v>
      </c>
      <c r="L6916">
        <v>16.8</v>
      </c>
      <c r="M6916">
        <v>0.6412213740458016</v>
      </c>
      <c r="N6916">
        <v>840</v>
      </c>
      <c r="O6916" t="s">
        <v>138</v>
      </c>
      <c r="P6916" t="s">
        <v>139</v>
      </c>
      <c r="Q6916" t="s">
        <v>77</v>
      </c>
      <c r="R6916" t="s">
        <v>72</v>
      </c>
      <c r="S6916" t="s">
        <v>140</v>
      </c>
      <c r="T6916" t="s">
        <v>141</v>
      </c>
      <c r="U6916" t="s">
        <v>1190</v>
      </c>
      <c r="V6916">
        <f>YEAR(sales_order1[[#This Row],[date]])</f>
        <v>2022</v>
      </c>
      <c r="W6916" t="str">
        <f>TEXT(sales_order1[[#This Row],[date]], "Mmm")</f>
        <v>Nov</v>
      </c>
      <c r="X6916">
        <f>VALUE(TEXT(sales_order1[[#This Row],[date]], "D"))</f>
        <v>29</v>
      </c>
      <c r="Y6916">
        <v>48</v>
      </c>
    </row>
    <row r="6917" spans="1:25" x14ac:dyDescent="0.25">
      <c r="A6917" s="1">
        <v>44894</v>
      </c>
      <c r="B6917">
        <v>72514</v>
      </c>
      <c r="C6917" t="s">
        <v>103</v>
      </c>
      <c r="D6917" t="str">
        <f>VLOOKUP(sales_order1[[#This Row],[itemCode]],product_details3!B:C,2,0)</f>
        <v>SCRT50</v>
      </c>
      <c r="E6917" t="s">
        <v>104</v>
      </c>
      <c r="F6917" t="s">
        <v>61</v>
      </c>
      <c r="G6917">
        <v>50</v>
      </c>
      <c r="H6917">
        <v>16.95</v>
      </c>
      <c r="I6917">
        <v>847.5</v>
      </c>
      <c r="J6917">
        <v>5.2</v>
      </c>
      <c r="K6917">
        <v>260</v>
      </c>
      <c r="L6917">
        <v>11.75</v>
      </c>
      <c r="M6917">
        <v>0.69321533923303835</v>
      </c>
      <c r="N6917">
        <v>587.5</v>
      </c>
      <c r="O6917" t="s">
        <v>955</v>
      </c>
      <c r="P6917" t="s">
        <v>956</v>
      </c>
      <c r="Q6917" t="s">
        <v>201</v>
      </c>
      <c r="R6917" t="s">
        <v>25</v>
      </c>
      <c r="S6917" t="s">
        <v>202</v>
      </c>
      <c r="T6917" t="s">
        <v>203</v>
      </c>
      <c r="U6917" t="s">
        <v>1191</v>
      </c>
      <c r="V6917">
        <f>YEAR(sales_order1[[#This Row],[date]])</f>
        <v>2022</v>
      </c>
      <c r="W6917" t="str">
        <f>TEXT(sales_order1[[#This Row],[date]], "Mmm")</f>
        <v>Nov</v>
      </c>
      <c r="X6917">
        <f>VALUE(TEXT(sales_order1[[#This Row],[date]], "D"))</f>
        <v>29</v>
      </c>
      <c r="Y6917">
        <v>48</v>
      </c>
    </row>
    <row r="6918" spans="1:25" x14ac:dyDescent="0.25">
      <c r="A6918" s="1">
        <v>44894</v>
      </c>
      <c r="B6918">
        <v>72515</v>
      </c>
      <c r="C6918" t="s">
        <v>320</v>
      </c>
      <c r="D6918" t="str">
        <f>VLOOKUP(sales_order1[[#This Row],[itemCode]],product_details3!B:C,2,0)</f>
        <v>SCR50+100</v>
      </c>
      <c r="E6918" t="s">
        <v>321</v>
      </c>
      <c r="F6918" t="s">
        <v>61</v>
      </c>
      <c r="G6918">
        <v>100</v>
      </c>
      <c r="H6918">
        <v>26.25</v>
      </c>
      <c r="I6918">
        <v>2625</v>
      </c>
      <c r="J6918">
        <v>7.75</v>
      </c>
      <c r="K6918">
        <v>775</v>
      </c>
      <c r="L6918">
        <v>18.5</v>
      </c>
      <c r="M6918">
        <v>0.70476190476190481</v>
      </c>
      <c r="N6918">
        <v>1850</v>
      </c>
      <c r="O6918" t="s">
        <v>381</v>
      </c>
      <c r="P6918" t="s">
        <v>382</v>
      </c>
      <c r="Q6918" t="s">
        <v>383</v>
      </c>
      <c r="R6918" t="s">
        <v>72</v>
      </c>
      <c r="S6918" t="s">
        <v>384</v>
      </c>
      <c r="T6918" t="s">
        <v>385</v>
      </c>
      <c r="U6918" t="s">
        <v>1188</v>
      </c>
      <c r="V6918">
        <f>YEAR(sales_order1[[#This Row],[date]])</f>
        <v>2022</v>
      </c>
      <c r="W6918" t="str">
        <f>TEXT(sales_order1[[#This Row],[date]], "Mmm")</f>
        <v>Nov</v>
      </c>
      <c r="X6918">
        <f>VALUE(TEXT(sales_order1[[#This Row],[date]], "D"))</f>
        <v>29</v>
      </c>
      <c r="Y6918">
        <v>48</v>
      </c>
    </row>
    <row r="6919" spans="1:25" x14ac:dyDescent="0.25">
      <c r="A6919" s="1">
        <v>44894</v>
      </c>
      <c r="B6919">
        <v>72516</v>
      </c>
      <c r="C6919" t="s">
        <v>320</v>
      </c>
      <c r="D6919" t="str">
        <f>VLOOKUP(sales_order1[[#This Row],[itemCode]],product_details3!B:C,2,0)</f>
        <v>SCR50+100</v>
      </c>
      <c r="E6919" t="s">
        <v>321</v>
      </c>
      <c r="F6919" t="s">
        <v>61</v>
      </c>
      <c r="G6919">
        <v>250</v>
      </c>
      <c r="H6919">
        <v>26.25</v>
      </c>
      <c r="I6919">
        <v>6562.5</v>
      </c>
      <c r="J6919">
        <v>7.75</v>
      </c>
      <c r="K6919">
        <v>1937.5</v>
      </c>
      <c r="L6919">
        <v>18.5</v>
      </c>
      <c r="M6919">
        <v>0.70476190476190481</v>
      </c>
      <c r="N6919">
        <v>4625</v>
      </c>
      <c r="O6919" t="s">
        <v>879</v>
      </c>
      <c r="P6919" t="s">
        <v>880</v>
      </c>
      <c r="Q6919" t="s">
        <v>154</v>
      </c>
      <c r="R6919" t="s">
        <v>56</v>
      </c>
      <c r="S6919" t="s">
        <v>133</v>
      </c>
      <c r="T6919" t="s">
        <v>268</v>
      </c>
      <c r="U6919" t="s">
        <v>1191</v>
      </c>
      <c r="V6919">
        <f>YEAR(sales_order1[[#This Row],[date]])</f>
        <v>2022</v>
      </c>
      <c r="W6919" t="str">
        <f>TEXT(sales_order1[[#This Row],[date]], "Mmm")</f>
        <v>Nov</v>
      </c>
      <c r="X6919">
        <f>VALUE(TEXT(sales_order1[[#This Row],[date]], "D"))</f>
        <v>29</v>
      </c>
      <c r="Y6919">
        <v>48</v>
      </c>
    </row>
    <row r="6920" spans="1:25" x14ac:dyDescent="0.25">
      <c r="A6920" s="1">
        <v>44894</v>
      </c>
      <c r="B6920">
        <v>72517</v>
      </c>
      <c r="C6920" t="s">
        <v>67</v>
      </c>
      <c r="D6920" t="str">
        <f>VLOOKUP(sales_order1[[#This Row],[itemCode]],product_details3!B:C,2,0)</f>
        <v>SRMH15</v>
      </c>
      <c r="E6920" t="s">
        <v>68</v>
      </c>
      <c r="F6920" t="s">
        <v>30</v>
      </c>
      <c r="G6920">
        <v>150</v>
      </c>
      <c r="H6920">
        <v>15.75</v>
      </c>
      <c r="I6920">
        <v>2362.5</v>
      </c>
      <c r="J6920">
        <v>5.45</v>
      </c>
      <c r="K6920">
        <v>817.5</v>
      </c>
      <c r="L6920">
        <v>10.3</v>
      </c>
      <c r="M6920">
        <v>0.65396825396825398</v>
      </c>
      <c r="N6920">
        <v>1545</v>
      </c>
      <c r="O6920" t="s">
        <v>75</v>
      </c>
      <c r="P6920" t="s">
        <v>76</v>
      </c>
      <c r="Q6920" t="s">
        <v>77</v>
      </c>
      <c r="R6920" t="s">
        <v>72</v>
      </c>
      <c r="S6920" t="s">
        <v>78</v>
      </c>
      <c r="T6920" t="s">
        <v>79</v>
      </c>
      <c r="U6920" t="s">
        <v>1190</v>
      </c>
      <c r="V6920">
        <f>YEAR(sales_order1[[#This Row],[date]])</f>
        <v>2022</v>
      </c>
      <c r="W6920" t="str">
        <f>TEXT(sales_order1[[#This Row],[date]], "Mmm")</f>
        <v>Nov</v>
      </c>
      <c r="X6920">
        <f>VALUE(TEXT(sales_order1[[#This Row],[date]], "D"))</f>
        <v>29</v>
      </c>
      <c r="Y6920">
        <v>48</v>
      </c>
    </row>
    <row r="6921" spans="1:25" x14ac:dyDescent="0.25">
      <c r="A6921" s="1">
        <v>44894</v>
      </c>
      <c r="B6921">
        <v>72518</v>
      </c>
      <c r="C6921" t="s">
        <v>19</v>
      </c>
      <c r="D6921" t="str">
        <f>VLOOKUP(sales_order1[[#This Row],[itemCode]],product_details3!B:C,2,0)</f>
        <v>MSTH100</v>
      </c>
      <c r="E6921" t="s">
        <v>20</v>
      </c>
      <c r="F6921" t="s">
        <v>21</v>
      </c>
      <c r="G6921">
        <v>200</v>
      </c>
      <c r="H6921">
        <v>26.25</v>
      </c>
      <c r="I6921">
        <v>5250</v>
      </c>
      <c r="J6921">
        <v>7.75</v>
      </c>
      <c r="K6921">
        <v>1550</v>
      </c>
      <c r="L6921">
        <v>18.5</v>
      </c>
      <c r="M6921">
        <v>0.70476190476190481</v>
      </c>
      <c r="N6921">
        <v>3700</v>
      </c>
      <c r="O6921" t="s">
        <v>929</v>
      </c>
      <c r="P6921" t="s">
        <v>930</v>
      </c>
      <c r="Q6921" t="s">
        <v>213</v>
      </c>
      <c r="R6921" t="s">
        <v>25</v>
      </c>
      <c r="S6921" t="s">
        <v>402</v>
      </c>
      <c r="T6921" t="s">
        <v>403</v>
      </c>
      <c r="U6921" t="s">
        <v>1191</v>
      </c>
      <c r="V6921">
        <f>YEAR(sales_order1[[#This Row],[date]])</f>
        <v>2022</v>
      </c>
      <c r="W6921" t="str">
        <f>TEXT(sales_order1[[#This Row],[date]], "Mmm")</f>
        <v>Nov</v>
      </c>
      <c r="X6921">
        <f>VALUE(TEXT(sales_order1[[#This Row],[date]], "D"))</f>
        <v>29</v>
      </c>
      <c r="Y6921">
        <v>48</v>
      </c>
    </row>
    <row r="6922" spans="1:25" x14ac:dyDescent="0.25">
      <c r="A6922" s="1">
        <v>44894</v>
      </c>
      <c r="B6922">
        <v>72519</v>
      </c>
      <c r="C6922" t="s">
        <v>135</v>
      </c>
      <c r="D6922" t="str">
        <f>VLOOKUP(sales_order1[[#This Row],[itemCode]],product_details3!B:C,2,0)</f>
        <v>MSKSH</v>
      </c>
      <c r="E6922" t="s">
        <v>136</v>
      </c>
      <c r="F6922" t="s">
        <v>137</v>
      </c>
      <c r="G6922">
        <v>200</v>
      </c>
      <c r="H6922">
        <v>18.75</v>
      </c>
      <c r="I6922">
        <v>3750</v>
      </c>
      <c r="J6922">
        <v>7.45</v>
      </c>
      <c r="K6922">
        <v>1490</v>
      </c>
      <c r="L6922">
        <v>11.3</v>
      </c>
      <c r="M6922">
        <v>0.60266666666666668</v>
      </c>
      <c r="N6922">
        <v>2260</v>
      </c>
      <c r="O6922" t="s">
        <v>734</v>
      </c>
      <c r="P6922" t="s">
        <v>735</v>
      </c>
      <c r="Q6922" t="s">
        <v>48</v>
      </c>
      <c r="R6922" t="s">
        <v>25</v>
      </c>
      <c r="S6922" t="s">
        <v>286</v>
      </c>
      <c r="T6922" t="s">
        <v>666</v>
      </c>
      <c r="U6922" t="s">
        <v>1191</v>
      </c>
      <c r="V6922">
        <f>YEAR(sales_order1[[#This Row],[date]])</f>
        <v>2022</v>
      </c>
      <c r="W6922" t="str">
        <f>TEXT(sales_order1[[#This Row],[date]], "Mmm")</f>
        <v>Nov</v>
      </c>
      <c r="X6922">
        <f>VALUE(TEXT(sales_order1[[#This Row],[date]], "D"))</f>
        <v>29</v>
      </c>
      <c r="Y6922">
        <v>48</v>
      </c>
    </row>
    <row r="6923" spans="1:25" x14ac:dyDescent="0.25">
      <c r="A6923" s="1">
        <v>44894</v>
      </c>
      <c r="B6923">
        <v>72520</v>
      </c>
      <c r="C6923" t="s">
        <v>170</v>
      </c>
      <c r="D6923" t="str">
        <f>VLOOKUP(sales_order1[[#This Row],[itemCode]],product_details3!B:C,2,0)</f>
        <v>MKRM100</v>
      </c>
      <c r="E6923" t="s">
        <v>171</v>
      </c>
      <c r="F6923" t="s">
        <v>151</v>
      </c>
      <c r="G6923">
        <v>50</v>
      </c>
      <c r="H6923">
        <v>5.5</v>
      </c>
      <c r="I6923">
        <v>275</v>
      </c>
      <c r="J6923">
        <v>2.2999999999999998</v>
      </c>
      <c r="K6923">
        <v>115</v>
      </c>
      <c r="L6923">
        <v>3.2</v>
      </c>
      <c r="M6923">
        <v>0.5818181818181819</v>
      </c>
      <c r="N6923">
        <v>160</v>
      </c>
      <c r="O6923" t="s">
        <v>824</v>
      </c>
      <c r="P6923" t="s">
        <v>825</v>
      </c>
      <c r="Q6923" t="s">
        <v>271</v>
      </c>
      <c r="R6923" t="s">
        <v>56</v>
      </c>
      <c r="S6923" t="s">
        <v>192</v>
      </c>
      <c r="T6923" t="s">
        <v>453</v>
      </c>
      <c r="U6923" t="s">
        <v>1191</v>
      </c>
      <c r="V6923">
        <f>YEAR(sales_order1[[#This Row],[date]])</f>
        <v>2022</v>
      </c>
      <c r="W6923" t="str">
        <f>TEXT(sales_order1[[#This Row],[date]], "Mmm")</f>
        <v>Nov</v>
      </c>
      <c r="X6923">
        <f>VALUE(TEXT(sales_order1[[#This Row],[date]], "D"))</f>
        <v>29</v>
      </c>
      <c r="Y6923">
        <v>48</v>
      </c>
    </row>
    <row r="6924" spans="1:25" x14ac:dyDescent="0.25">
      <c r="A6924" s="1">
        <v>44894</v>
      </c>
      <c r="B6924">
        <v>72521</v>
      </c>
      <c r="C6924" t="s">
        <v>352</v>
      </c>
      <c r="D6924" t="str">
        <f>VLOOKUP(sales_order1[[#This Row],[itemCode]],product_details3!B:C,2,0)</f>
        <v>MSTL50</v>
      </c>
      <c r="E6924" t="s">
        <v>353</v>
      </c>
      <c r="F6924" t="s">
        <v>21</v>
      </c>
      <c r="G6924">
        <v>150</v>
      </c>
      <c r="H6924">
        <v>16.95</v>
      </c>
      <c r="I6924">
        <v>2542.5</v>
      </c>
      <c r="J6924">
        <v>5.2</v>
      </c>
      <c r="K6924">
        <v>780</v>
      </c>
      <c r="L6924">
        <v>11.75</v>
      </c>
      <c r="M6924">
        <v>0.69321533923303835</v>
      </c>
      <c r="N6924">
        <v>1762.5</v>
      </c>
      <c r="O6924" t="s">
        <v>835</v>
      </c>
      <c r="P6924" t="s">
        <v>836</v>
      </c>
      <c r="Q6924" t="s">
        <v>271</v>
      </c>
      <c r="R6924" t="s">
        <v>56</v>
      </c>
      <c r="S6924" t="s">
        <v>192</v>
      </c>
      <c r="T6924" t="s">
        <v>272</v>
      </c>
      <c r="U6924" t="s">
        <v>1191</v>
      </c>
      <c r="V6924">
        <f>YEAR(sales_order1[[#This Row],[date]])</f>
        <v>2022</v>
      </c>
      <c r="W6924" t="str">
        <f>TEXT(sales_order1[[#This Row],[date]], "Mmm")</f>
        <v>Nov</v>
      </c>
      <c r="X6924">
        <f>VALUE(TEXT(sales_order1[[#This Row],[date]], "D"))</f>
        <v>29</v>
      </c>
      <c r="Y6924">
        <v>48</v>
      </c>
    </row>
    <row r="6925" spans="1:25" x14ac:dyDescent="0.25">
      <c r="A6925" s="1">
        <v>44894</v>
      </c>
      <c r="B6925">
        <v>72522</v>
      </c>
      <c r="C6925" t="s">
        <v>327</v>
      </c>
      <c r="D6925" t="str">
        <f>VLOOKUP(sales_order1[[#This Row],[itemCode]],product_details3!B:C,2,0)</f>
        <v>SCR50+50</v>
      </c>
      <c r="E6925" t="s">
        <v>328</v>
      </c>
      <c r="F6925" t="s">
        <v>61</v>
      </c>
      <c r="G6925">
        <v>200</v>
      </c>
      <c r="H6925">
        <v>15.75</v>
      </c>
      <c r="I6925">
        <v>3150</v>
      </c>
      <c r="J6925">
        <v>4.45</v>
      </c>
      <c r="K6925">
        <v>890</v>
      </c>
      <c r="L6925">
        <v>11.3</v>
      </c>
      <c r="M6925">
        <v>0.71746031746031746</v>
      </c>
      <c r="N6925">
        <v>2260</v>
      </c>
      <c r="O6925" t="s">
        <v>31</v>
      </c>
      <c r="P6925" t="s">
        <v>32</v>
      </c>
      <c r="Q6925" t="s">
        <v>24</v>
      </c>
      <c r="R6925" t="s">
        <v>25</v>
      </c>
      <c r="S6925" t="s">
        <v>33</v>
      </c>
      <c r="T6925" t="s">
        <v>34</v>
      </c>
      <c r="U6925" t="s">
        <v>1191</v>
      </c>
      <c r="V6925">
        <f>YEAR(sales_order1[[#This Row],[date]])</f>
        <v>2022</v>
      </c>
      <c r="W6925" t="str">
        <f>TEXT(sales_order1[[#This Row],[date]], "Mmm")</f>
        <v>Nov</v>
      </c>
      <c r="X6925">
        <f>VALUE(TEXT(sales_order1[[#This Row],[date]], "D"))</f>
        <v>29</v>
      </c>
      <c r="Y6925">
        <v>48</v>
      </c>
    </row>
    <row r="6926" spans="1:25" x14ac:dyDescent="0.25">
      <c r="A6926" s="1">
        <v>44895</v>
      </c>
      <c r="B6926">
        <v>72523</v>
      </c>
      <c r="C6926" t="s">
        <v>103</v>
      </c>
      <c r="D6926" t="str">
        <f>VLOOKUP(sales_order1[[#This Row],[itemCode]],product_details3!B:C,2,0)</f>
        <v>SCRT50</v>
      </c>
      <c r="E6926" t="s">
        <v>104</v>
      </c>
      <c r="F6926" t="s">
        <v>61</v>
      </c>
      <c r="G6926">
        <v>350</v>
      </c>
      <c r="H6926">
        <v>16.95</v>
      </c>
      <c r="I6926">
        <v>5932.5</v>
      </c>
      <c r="J6926">
        <v>5.2</v>
      </c>
      <c r="K6926">
        <v>1820</v>
      </c>
      <c r="L6926">
        <v>11.75</v>
      </c>
      <c r="M6926">
        <v>0.69321533923303835</v>
      </c>
      <c r="N6926">
        <v>4112.5</v>
      </c>
      <c r="O6926" t="s">
        <v>430</v>
      </c>
      <c r="P6926" t="s">
        <v>431</v>
      </c>
      <c r="Q6926" t="s">
        <v>218</v>
      </c>
      <c r="R6926" t="s">
        <v>40</v>
      </c>
      <c r="S6926" t="s">
        <v>432</v>
      </c>
      <c r="T6926" t="s">
        <v>433</v>
      </c>
      <c r="U6926" t="s">
        <v>1190</v>
      </c>
      <c r="V6926">
        <f>YEAR(sales_order1[[#This Row],[date]])</f>
        <v>2022</v>
      </c>
      <c r="W6926" t="str">
        <f>TEXT(sales_order1[[#This Row],[date]], "Mmm")</f>
        <v>Nov</v>
      </c>
      <c r="X6926">
        <f>VALUE(TEXT(sales_order1[[#This Row],[date]], "D"))</f>
        <v>30</v>
      </c>
      <c r="Y6926">
        <v>48</v>
      </c>
    </row>
    <row r="6927" spans="1:25" x14ac:dyDescent="0.25">
      <c r="A6927" s="1">
        <v>44895</v>
      </c>
      <c r="B6927">
        <v>72524</v>
      </c>
      <c r="C6927" t="s">
        <v>320</v>
      </c>
      <c r="D6927" t="str">
        <f>VLOOKUP(sales_order1[[#This Row],[itemCode]],product_details3!B:C,2,0)</f>
        <v>SCR50+100</v>
      </c>
      <c r="E6927" t="s">
        <v>321</v>
      </c>
      <c r="F6927" t="s">
        <v>61</v>
      </c>
      <c r="G6927">
        <v>200</v>
      </c>
      <c r="H6927">
        <v>26.25</v>
      </c>
      <c r="I6927">
        <v>5250</v>
      </c>
      <c r="J6927">
        <v>7.75</v>
      </c>
      <c r="K6927">
        <v>1550</v>
      </c>
      <c r="L6927">
        <v>18.5</v>
      </c>
      <c r="M6927">
        <v>0.70476190476190481</v>
      </c>
      <c r="N6927">
        <v>3700</v>
      </c>
      <c r="O6927" t="s">
        <v>481</v>
      </c>
      <c r="P6927" t="s">
        <v>482</v>
      </c>
      <c r="Q6927" t="s">
        <v>107</v>
      </c>
      <c r="R6927" t="s">
        <v>40</v>
      </c>
      <c r="S6927" t="s">
        <v>101</v>
      </c>
      <c r="T6927" t="s">
        <v>483</v>
      </c>
      <c r="U6927" t="s">
        <v>1190</v>
      </c>
      <c r="V6927">
        <f>YEAR(sales_order1[[#This Row],[date]])</f>
        <v>2022</v>
      </c>
      <c r="W6927" t="str">
        <f>TEXT(sales_order1[[#This Row],[date]], "Mmm")</f>
        <v>Nov</v>
      </c>
      <c r="X6927">
        <f>VALUE(TEXT(sales_order1[[#This Row],[date]], "D"))</f>
        <v>30</v>
      </c>
      <c r="Y6927">
        <v>48</v>
      </c>
    </row>
    <row r="6928" spans="1:25" x14ac:dyDescent="0.25">
      <c r="A6928" s="1">
        <v>44895</v>
      </c>
      <c r="B6928">
        <v>72525</v>
      </c>
      <c r="C6928" t="s">
        <v>28</v>
      </c>
      <c r="D6928" t="str">
        <f>VLOOKUP(sales_order1[[#This Row],[itemCode]],product_details3!B:C,2,0)</f>
        <v>SRMC30</v>
      </c>
      <c r="E6928" t="s">
        <v>29</v>
      </c>
      <c r="F6928" t="s">
        <v>30</v>
      </c>
      <c r="G6928">
        <v>100</v>
      </c>
      <c r="H6928">
        <v>22.6</v>
      </c>
      <c r="I6928">
        <v>2260</v>
      </c>
      <c r="J6928">
        <v>7.6</v>
      </c>
      <c r="K6928">
        <v>760</v>
      </c>
      <c r="L6928">
        <v>15</v>
      </c>
      <c r="M6928">
        <v>0.66371681415929207</v>
      </c>
      <c r="N6928">
        <v>1500</v>
      </c>
      <c r="O6928" t="s">
        <v>879</v>
      </c>
      <c r="P6928" t="s">
        <v>880</v>
      </c>
      <c r="Q6928" t="s">
        <v>154</v>
      </c>
      <c r="R6928" t="s">
        <v>56</v>
      </c>
      <c r="S6928" t="s">
        <v>133</v>
      </c>
      <c r="T6928" t="s">
        <v>268</v>
      </c>
      <c r="U6928" t="s">
        <v>1191</v>
      </c>
      <c r="V6928">
        <f>YEAR(sales_order1[[#This Row],[date]])</f>
        <v>2022</v>
      </c>
      <c r="W6928" t="str">
        <f>TEXT(sales_order1[[#This Row],[date]], "Mmm")</f>
        <v>Nov</v>
      </c>
      <c r="X6928">
        <f>VALUE(TEXT(sales_order1[[#This Row],[date]], "D"))</f>
        <v>30</v>
      </c>
      <c r="Y6928">
        <v>48</v>
      </c>
    </row>
    <row r="6929" spans="1:25" x14ac:dyDescent="0.25">
      <c r="A6929" s="1">
        <v>44895</v>
      </c>
      <c r="B6929">
        <v>72526</v>
      </c>
      <c r="C6929" t="s">
        <v>35</v>
      </c>
      <c r="D6929" t="str">
        <f>VLOOKUP(sales_order1[[#This Row],[itemCode]],product_details3!B:C,2,0)</f>
        <v>SRMA30</v>
      </c>
      <c r="E6929" t="s">
        <v>36</v>
      </c>
      <c r="F6929" t="s">
        <v>30</v>
      </c>
      <c r="G6929">
        <v>50</v>
      </c>
      <c r="H6929">
        <v>26.2</v>
      </c>
      <c r="I6929">
        <v>1310</v>
      </c>
      <c r="J6929">
        <v>9.4</v>
      </c>
      <c r="K6929">
        <v>470</v>
      </c>
      <c r="L6929">
        <v>16.8</v>
      </c>
      <c r="M6929">
        <v>0.6412213740458016</v>
      </c>
      <c r="N6929">
        <v>840</v>
      </c>
      <c r="O6929" t="s">
        <v>756</v>
      </c>
      <c r="P6929" t="s">
        <v>757</v>
      </c>
      <c r="Q6929" t="s">
        <v>64</v>
      </c>
      <c r="R6929" t="s">
        <v>40</v>
      </c>
      <c r="S6929" t="s">
        <v>84</v>
      </c>
      <c r="T6929" t="s">
        <v>419</v>
      </c>
      <c r="U6929" t="s">
        <v>1189</v>
      </c>
      <c r="V6929">
        <f>YEAR(sales_order1[[#This Row],[date]])</f>
        <v>2022</v>
      </c>
      <c r="W6929" t="str">
        <f>TEXT(sales_order1[[#This Row],[date]], "Mmm")</f>
        <v>Nov</v>
      </c>
      <c r="X6929">
        <f>VALUE(TEXT(sales_order1[[#This Row],[date]], "D"))</f>
        <v>30</v>
      </c>
      <c r="Y6929">
        <v>48</v>
      </c>
    </row>
    <row r="6930" spans="1:25" x14ac:dyDescent="0.25">
      <c r="A6930" s="1">
        <v>44895</v>
      </c>
      <c r="B6930">
        <v>72527</v>
      </c>
      <c r="C6930" t="s">
        <v>325</v>
      </c>
      <c r="D6930" t="str">
        <f>VLOOKUP(sales_order1[[#This Row],[itemCode]],product_details3!B:C,2,0)</f>
        <v>EXFG100</v>
      </c>
      <c r="E6930" t="s">
        <v>326</v>
      </c>
      <c r="F6930" t="s">
        <v>183</v>
      </c>
      <c r="G6930">
        <v>150</v>
      </c>
      <c r="H6930">
        <v>20.75</v>
      </c>
      <c r="I6930">
        <v>3112.5</v>
      </c>
      <c r="J6930">
        <v>7.45</v>
      </c>
      <c r="K6930">
        <v>1117.5</v>
      </c>
      <c r="L6930">
        <v>13.3</v>
      </c>
      <c r="M6930">
        <v>0.64096385542168677</v>
      </c>
      <c r="N6930">
        <v>1995</v>
      </c>
      <c r="O6930" t="s">
        <v>931</v>
      </c>
      <c r="P6930" t="s">
        <v>932</v>
      </c>
      <c r="Q6930" t="s">
        <v>218</v>
      </c>
      <c r="R6930" t="s">
        <v>40</v>
      </c>
      <c r="S6930" t="s">
        <v>432</v>
      </c>
      <c r="T6930" t="s">
        <v>433</v>
      </c>
      <c r="U6930" t="s">
        <v>1190</v>
      </c>
      <c r="V6930">
        <f>YEAR(sales_order1[[#This Row],[date]])</f>
        <v>2022</v>
      </c>
      <c r="W6930" t="str">
        <f>TEXT(sales_order1[[#This Row],[date]], "Mmm")</f>
        <v>Nov</v>
      </c>
      <c r="X6930">
        <f>VALUE(TEXT(sales_order1[[#This Row],[date]], "D"))</f>
        <v>30</v>
      </c>
      <c r="Y6930">
        <v>48</v>
      </c>
    </row>
    <row r="6931" spans="1:25" x14ac:dyDescent="0.25">
      <c r="A6931" s="1">
        <v>44895</v>
      </c>
      <c r="B6931">
        <v>72528</v>
      </c>
      <c r="C6931" t="s">
        <v>311</v>
      </c>
      <c r="D6931" t="str">
        <f>VLOOKUP(sales_order1[[#This Row],[itemCode]],product_details3!B:C,2,0)</f>
        <v>MSTH30</v>
      </c>
      <c r="E6931" t="s">
        <v>312</v>
      </c>
      <c r="F6931" t="s">
        <v>21</v>
      </c>
      <c r="G6931">
        <v>150</v>
      </c>
      <c r="H6931">
        <v>8.5</v>
      </c>
      <c r="I6931">
        <v>1275</v>
      </c>
      <c r="J6931">
        <v>3.3</v>
      </c>
      <c r="K6931">
        <v>495</v>
      </c>
      <c r="L6931">
        <v>5.2</v>
      </c>
      <c r="M6931">
        <v>0.61176470588235299</v>
      </c>
      <c r="N6931">
        <v>780</v>
      </c>
      <c r="O6931" t="s">
        <v>832</v>
      </c>
      <c r="P6931" t="s">
        <v>833</v>
      </c>
      <c r="Q6931" t="s">
        <v>201</v>
      </c>
      <c r="R6931" t="s">
        <v>25</v>
      </c>
      <c r="S6931" t="s">
        <v>372</v>
      </c>
      <c r="T6931" t="s">
        <v>834</v>
      </c>
      <c r="U6931" t="s">
        <v>1191</v>
      </c>
      <c r="V6931">
        <f>YEAR(sales_order1[[#This Row],[date]])</f>
        <v>2022</v>
      </c>
      <c r="W6931" t="str">
        <f>TEXT(sales_order1[[#This Row],[date]], "Mmm")</f>
        <v>Nov</v>
      </c>
      <c r="X6931">
        <f>VALUE(TEXT(sales_order1[[#This Row],[date]], "D"))</f>
        <v>30</v>
      </c>
      <c r="Y6931">
        <v>48</v>
      </c>
    </row>
    <row r="6932" spans="1:25" x14ac:dyDescent="0.25">
      <c r="A6932" s="1">
        <v>44895</v>
      </c>
      <c r="B6932">
        <v>72529</v>
      </c>
      <c r="C6932" t="s">
        <v>335</v>
      </c>
      <c r="D6932" t="str">
        <f>VLOOKUP(sales_order1[[#This Row],[itemCode]],product_details3!B:C,2,0)</f>
        <v>CLNF50</v>
      </c>
      <c r="E6932" t="s">
        <v>336</v>
      </c>
      <c r="F6932" t="s">
        <v>45</v>
      </c>
      <c r="G6932">
        <v>200</v>
      </c>
      <c r="H6932">
        <v>7.3</v>
      </c>
      <c r="I6932">
        <v>1460</v>
      </c>
      <c r="J6932">
        <v>2.8</v>
      </c>
      <c r="K6932">
        <v>560</v>
      </c>
      <c r="L6932">
        <v>4.5</v>
      </c>
      <c r="M6932">
        <v>0.61643835616438358</v>
      </c>
      <c r="N6932">
        <v>900</v>
      </c>
      <c r="O6932" t="s">
        <v>636</v>
      </c>
      <c r="P6932" t="s">
        <v>637</v>
      </c>
      <c r="Q6932" t="s">
        <v>378</v>
      </c>
      <c r="R6932" t="s">
        <v>72</v>
      </c>
      <c r="S6932" t="s">
        <v>638</v>
      </c>
      <c r="T6932" t="s">
        <v>639</v>
      </c>
      <c r="U6932" t="s">
        <v>1188</v>
      </c>
      <c r="V6932">
        <f>YEAR(sales_order1[[#This Row],[date]])</f>
        <v>2022</v>
      </c>
      <c r="W6932" t="str">
        <f>TEXT(sales_order1[[#This Row],[date]], "Mmm")</f>
        <v>Nov</v>
      </c>
      <c r="X6932">
        <f>VALUE(TEXT(sales_order1[[#This Row],[date]], "D"))</f>
        <v>30</v>
      </c>
      <c r="Y6932">
        <v>48</v>
      </c>
    </row>
    <row r="6933" spans="1:25" x14ac:dyDescent="0.25">
      <c r="A6933" s="1">
        <v>44895</v>
      </c>
      <c r="B6933">
        <v>72530</v>
      </c>
      <c r="C6933" t="s">
        <v>35</v>
      </c>
      <c r="D6933" t="str">
        <f>VLOOKUP(sales_order1[[#This Row],[itemCode]],product_details3!B:C,2,0)</f>
        <v>SRMA30</v>
      </c>
      <c r="E6933" t="s">
        <v>36</v>
      </c>
      <c r="F6933" t="s">
        <v>30</v>
      </c>
      <c r="G6933">
        <v>150</v>
      </c>
      <c r="H6933">
        <v>26.2</v>
      </c>
      <c r="I6933">
        <v>3930</v>
      </c>
      <c r="J6933">
        <v>9.4</v>
      </c>
      <c r="K6933">
        <v>1410</v>
      </c>
      <c r="L6933">
        <v>16.8</v>
      </c>
      <c r="M6933">
        <v>0.6412213740458016</v>
      </c>
      <c r="N6933">
        <v>2520</v>
      </c>
      <c r="O6933" t="s">
        <v>624</v>
      </c>
      <c r="P6933" t="s">
        <v>625</v>
      </c>
      <c r="Q6933" t="s">
        <v>55</v>
      </c>
      <c r="R6933" t="s">
        <v>56</v>
      </c>
      <c r="S6933" t="s">
        <v>225</v>
      </c>
      <c r="T6933" t="s">
        <v>626</v>
      </c>
      <c r="U6933" t="s">
        <v>1191</v>
      </c>
      <c r="V6933">
        <f>YEAR(sales_order1[[#This Row],[date]])</f>
        <v>2022</v>
      </c>
      <c r="W6933" t="str">
        <f>TEXT(sales_order1[[#This Row],[date]], "Mmm")</f>
        <v>Nov</v>
      </c>
      <c r="X6933">
        <f>VALUE(TEXT(sales_order1[[#This Row],[date]], "D"))</f>
        <v>30</v>
      </c>
      <c r="Y6933">
        <v>48</v>
      </c>
    </row>
    <row r="6934" spans="1:25" x14ac:dyDescent="0.25">
      <c r="A6934" s="1">
        <v>44895</v>
      </c>
      <c r="B6934">
        <v>72531</v>
      </c>
      <c r="C6934" t="s">
        <v>51</v>
      </c>
      <c r="D6934" t="str">
        <f>VLOOKUP(sales_order1[[#This Row],[itemCode]],product_details3!B:C,2,0)</f>
        <v>MSTH50</v>
      </c>
      <c r="E6934" t="s">
        <v>52</v>
      </c>
      <c r="F6934" t="s">
        <v>21</v>
      </c>
      <c r="G6934">
        <v>50</v>
      </c>
      <c r="H6934">
        <v>15.75</v>
      </c>
      <c r="I6934">
        <v>787.5</v>
      </c>
      <c r="J6934">
        <v>4.45</v>
      </c>
      <c r="K6934">
        <v>222.5</v>
      </c>
      <c r="L6934">
        <v>11.3</v>
      </c>
      <c r="M6934">
        <v>0.71746031746031746</v>
      </c>
      <c r="N6934">
        <v>565</v>
      </c>
      <c r="O6934" t="s">
        <v>929</v>
      </c>
      <c r="P6934" t="s">
        <v>930</v>
      </c>
      <c r="Q6934" t="s">
        <v>213</v>
      </c>
      <c r="R6934" t="s">
        <v>25</v>
      </c>
      <c r="S6934" t="s">
        <v>402</v>
      </c>
      <c r="T6934" t="s">
        <v>403</v>
      </c>
      <c r="U6934" t="s">
        <v>1191</v>
      </c>
      <c r="V6934">
        <f>YEAR(sales_order1[[#This Row],[date]])</f>
        <v>2022</v>
      </c>
      <c r="W6934" t="str">
        <f>TEXT(sales_order1[[#This Row],[date]], "Mmm")</f>
        <v>Nov</v>
      </c>
      <c r="X6934">
        <f>VALUE(TEXT(sales_order1[[#This Row],[date]], "D"))</f>
        <v>30</v>
      </c>
      <c r="Y6934">
        <v>48</v>
      </c>
    </row>
    <row r="6935" spans="1:25" x14ac:dyDescent="0.25">
      <c r="A6935" s="1">
        <v>44895</v>
      </c>
      <c r="B6935">
        <v>72532</v>
      </c>
      <c r="C6935" t="s">
        <v>86</v>
      </c>
      <c r="D6935" t="str">
        <f>VLOOKUP(sales_order1[[#This Row],[itemCode]],product_details3!B:C,2,0)</f>
        <v>SRMH30</v>
      </c>
      <c r="E6935" t="s">
        <v>87</v>
      </c>
      <c r="F6935" t="s">
        <v>30</v>
      </c>
      <c r="G6935">
        <v>300</v>
      </c>
      <c r="H6935">
        <v>21</v>
      </c>
      <c r="I6935">
        <v>6300</v>
      </c>
      <c r="J6935">
        <v>6.6</v>
      </c>
      <c r="K6935">
        <v>1980</v>
      </c>
      <c r="L6935">
        <v>14.4</v>
      </c>
      <c r="M6935">
        <v>0.68571428571428572</v>
      </c>
      <c r="N6935">
        <v>4320</v>
      </c>
      <c r="O6935" t="s">
        <v>909</v>
      </c>
      <c r="P6935" t="s">
        <v>910</v>
      </c>
      <c r="Q6935" t="s">
        <v>71</v>
      </c>
      <c r="R6935" t="s">
        <v>72</v>
      </c>
      <c r="S6935" t="s">
        <v>73</v>
      </c>
      <c r="T6935" t="s">
        <v>74</v>
      </c>
      <c r="U6935" t="s">
        <v>1190</v>
      </c>
      <c r="V6935">
        <f>YEAR(sales_order1[[#This Row],[date]])</f>
        <v>2022</v>
      </c>
      <c r="W6935" t="str">
        <f>TEXT(sales_order1[[#This Row],[date]], "Mmm")</f>
        <v>Nov</v>
      </c>
      <c r="X6935">
        <f>VALUE(TEXT(sales_order1[[#This Row],[date]], "D"))</f>
        <v>30</v>
      </c>
      <c r="Y6935">
        <v>48</v>
      </c>
    </row>
    <row r="6936" spans="1:25" x14ac:dyDescent="0.25">
      <c r="A6936" s="1">
        <v>44895</v>
      </c>
      <c r="B6936">
        <v>72533</v>
      </c>
      <c r="C6936" t="s">
        <v>28</v>
      </c>
      <c r="D6936" t="str">
        <f>VLOOKUP(sales_order1[[#This Row],[itemCode]],product_details3!B:C,2,0)</f>
        <v>SRMC30</v>
      </c>
      <c r="E6936" t="s">
        <v>29</v>
      </c>
      <c r="F6936" t="s">
        <v>30</v>
      </c>
      <c r="G6936">
        <v>200</v>
      </c>
      <c r="H6936">
        <v>22.6</v>
      </c>
      <c r="I6936">
        <v>4520</v>
      </c>
      <c r="J6936">
        <v>7.6</v>
      </c>
      <c r="K6936">
        <v>1520</v>
      </c>
      <c r="L6936">
        <v>15</v>
      </c>
      <c r="M6936">
        <v>0.66371681415929207</v>
      </c>
      <c r="N6936">
        <v>3000</v>
      </c>
      <c r="O6936" t="s">
        <v>748</v>
      </c>
      <c r="P6936" t="s">
        <v>749</v>
      </c>
      <c r="Q6936" t="s">
        <v>383</v>
      </c>
      <c r="R6936" t="s">
        <v>72</v>
      </c>
      <c r="S6936" t="s">
        <v>459</v>
      </c>
      <c r="T6936" t="s">
        <v>672</v>
      </c>
      <c r="U6936" t="s">
        <v>1188</v>
      </c>
      <c r="V6936">
        <f>YEAR(sales_order1[[#This Row],[date]])</f>
        <v>2022</v>
      </c>
      <c r="W6936" t="str">
        <f>TEXT(sales_order1[[#This Row],[date]], "Mmm")</f>
        <v>Nov</v>
      </c>
      <c r="X6936">
        <f>VALUE(TEXT(sales_order1[[#This Row],[date]], "D"))</f>
        <v>30</v>
      </c>
      <c r="Y6936">
        <v>48</v>
      </c>
    </row>
    <row r="6937" spans="1:25" x14ac:dyDescent="0.25">
      <c r="A6937" s="1">
        <v>44895</v>
      </c>
      <c r="B6937">
        <v>72534</v>
      </c>
      <c r="C6937" t="s">
        <v>135</v>
      </c>
      <c r="D6937" t="str">
        <f>VLOOKUP(sales_order1[[#This Row],[itemCode]],product_details3!B:C,2,0)</f>
        <v>MSKSH</v>
      </c>
      <c r="E6937" t="s">
        <v>136</v>
      </c>
      <c r="F6937" t="s">
        <v>137</v>
      </c>
      <c r="G6937">
        <v>250</v>
      </c>
      <c r="H6937">
        <v>18.75</v>
      </c>
      <c r="I6937">
        <v>4687.5</v>
      </c>
      <c r="J6937">
        <v>7.45</v>
      </c>
      <c r="K6937">
        <v>1862.5</v>
      </c>
      <c r="L6937">
        <v>11.3</v>
      </c>
      <c r="M6937">
        <v>0.60266666666666668</v>
      </c>
      <c r="N6937">
        <v>2825</v>
      </c>
      <c r="O6937" t="s">
        <v>514</v>
      </c>
      <c r="P6937" t="s">
        <v>515</v>
      </c>
      <c r="Q6937" t="s">
        <v>64</v>
      </c>
      <c r="R6937" t="s">
        <v>40</v>
      </c>
      <c r="S6937" t="s">
        <v>84</v>
      </c>
      <c r="T6937" t="s">
        <v>419</v>
      </c>
      <c r="U6937" t="s">
        <v>1189</v>
      </c>
      <c r="V6937">
        <f>YEAR(sales_order1[[#This Row],[date]])</f>
        <v>2022</v>
      </c>
      <c r="W6937" t="str">
        <f>TEXT(sales_order1[[#This Row],[date]], "Mmm")</f>
        <v>Nov</v>
      </c>
      <c r="X6937">
        <f>VALUE(TEXT(sales_order1[[#This Row],[date]], "D"))</f>
        <v>30</v>
      </c>
      <c r="Y6937">
        <v>48</v>
      </c>
    </row>
    <row r="6938" spans="1:25" x14ac:dyDescent="0.25">
      <c r="A6938" s="1">
        <v>44895</v>
      </c>
      <c r="B6938">
        <v>72535</v>
      </c>
      <c r="C6938" t="s">
        <v>313</v>
      </c>
      <c r="D6938" t="str">
        <f>VLOOKUP(sales_order1[[#This Row],[itemCode]],product_details3!B:C,2,0)</f>
        <v>MSKO50</v>
      </c>
      <c r="E6938" t="s">
        <v>314</v>
      </c>
      <c r="F6938" t="s">
        <v>137</v>
      </c>
      <c r="G6938">
        <v>250</v>
      </c>
      <c r="H6938">
        <v>14.65</v>
      </c>
      <c r="I6938">
        <v>3662.5</v>
      </c>
      <c r="J6938">
        <v>6.55</v>
      </c>
      <c r="K6938">
        <v>1637.5</v>
      </c>
      <c r="L6938">
        <v>8.1</v>
      </c>
      <c r="M6938">
        <v>0.55290102389078488</v>
      </c>
      <c r="N6938">
        <v>2025</v>
      </c>
      <c r="O6938" t="s">
        <v>905</v>
      </c>
      <c r="P6938" t="s">
        <v>906</v>
      </c>
      <c r="Q6938" t="s">
        <v>383</v>
      </c>
      <c r="R6938" t="s">
        <v>72</v>
      </c>
      <c r="S6938" t="s">
        <v>384</v>
      </c>
      <c r="T6938" t="s">
        <v>385</v>
      </c>
      <c r="U6938" t="s">
        <v>1188</v>
      </c>
      <c r="V6938">
        <f>YEAR(sales_order1[[#This Row],[date]])</f>
        <v>2022</v>
      </c>
      <c r="W6938" t="str">
        <f>TEXT(sales_order1[[#This Row],[date]], "Mmm")</f>
        <v>Nov</v>
      </c>
      <c r="X6938">
        <f>VALUE(TEXT(sales_order1[[#This Row],[date]], "D"))</f>
        <v>30</v>
      </c>
      <c r="Y6938">
        <v>48</v>
      </c>
    </row>
    <row r="6939" spans="1:25" x14ac:dyDescent="0.25">
      <c r="A6939" s="1">
        <v>44896</v>
      </c>
      <c r="B6939">
        <v>72536</v>
      </c>
      <c r="C6939" t="s">
        <v>86</v>
      </c>
      <c r="D6939" t="str">
        <f>VLOOKUP(sales_order1[[#This Row],[itemCode]],product_details3!B:C,2,0)</f>
        <v>SRMH30</v>
      </c>
      <c r="E6939" t="s">
        <v>87</v>
      </c>
      <c r="F6939" t="s">
        <v>30</v>
      </c>
      <c r="G6939">
        <v>150</v>
      </c>
      <c r="H6939">
        <v>21</v>
      </c>
      <c r="I6939">
        <v>3150</v>
      </c>
      <c r="J6939">
        <v>6.6</v>
      </c>
      <c r="K6939">
        <v>990</v>
      </c>
      <c r="L6939">
        <v>14.4</v>
      </c>
      <c r="M6939">
        <v>0.68571428571428572</v>
      </c>
      <c r="N6939">
        <v>2160</v>
      </c>
      <c r="O6939" t="s">
        <v>75</v>
      </c>
      <c r="P6939" t="s">
        <v>76</v>
      </c>
      <c r="Q6939" t="s">
        <v>77</v>
      </c>
      <c r="R6939" t="s">
        <v>72</v>
      </c>
      <c r="S6939" t="s">
        <v>78</v>
      </c>
      <c r="T6939" t="s">
        <v>79</v>
      </c>
      <c r="U6939" t="s">
        <v>1190</v>
      </c>
      <c r="V6939">
        <f>YEAR(sales_order1[[#This Row],[date]])</f>
        <v>2022</v>
      </c>
      <c r="W6939" t="str">
        <f>TEXT(sales_order1[[#This Row],[date]], "Mmm")</f>
        <v>Dec</v>
      </c>
      <c r="X6939">
        <f>VALUE(TEXT(sales_order1[[#This Row],[date]], "D"))</f>
        <v>1</v>
      </c>
      <c r="Y6939">
        <v>48</v>
      </c>
    </row>
    <row r="6940" spans="1:25" x14ac:dyDescent="0.25">
      <c r="A6940" s="1">
        <v>44896</v>
      </c>
      <c r="B6940">
        <v>72537</v>
      </c>
      <c r="C6940" t="s">
        <v>204</v>
      </c>
      <c r="D6940" t="str">
        <f>VLOOKUP(sales_order1[[#This Row],[itemCode]],product_details3!B:C,2,0)</f>
        <v>MKRM150</v>
      </c>
      <c r="E6940" t="s">
        <v>205</v>
      </c>
      <c r="F6940" t="s">
        <v>151</v>
      </c>
      <c r="G6940">
        <v>100</v>
      </c>
      <c r="H6940">
        <v>10.75</v>
      </c>
      <c r="I6940">
        <v>1075</v>
      </c>
      <c r="J6940">
        <v>4.45</v>
      </c>
      <c r="K6940">
        <v>445</v>
      </c>
      <c r="L6940">
        <v>6.3</v>
      </c>
      <c r="M6940">
        <v>0.586046511627907</v>
      </c>
      <c r="N6940">
        <v>630</v>
      </c>
      <c r="O6940" t="s">
        <v>392</v>
      </c>
      <c r="P6940" t="s">
        <v>393</v>
      </c>
      <c r="Q6940" t="s">
        <v>264</v>
      </c>
      <c r="R6940" t="s">
        <v>56</v>
      </c>
      <c r="S6940" t="s">
        <v>133</v>
      </c>
      <c r="T6940" t="s">
        <v>394</v>
      </c>
      <c r="U6940" t="s">
        <v>1191</v>
      </c>
      <c r="V6940">
        <f>YEAR(sales_order1[[#This Row],[date]])</f>
        <v>2022</v>
      </c>
      <c r="W6940" t="str">
        <f>TEXT(sales_order1[[#This Row],[date]], "Mmm")</f>
        <v>Dec</v>
      </c>
      <c r="X6940">
        <f>VALUE(TEXT(sales_order1[[#This Row],[date]], "D"))</f>
        <v>1</v>
      </c>
      <c r="Y6940">
        <v>48</v>
      </c>
    </row>
    <row r="6941" spans="1:25" x14ac:dyDescent="0.25">
      <c r="A6941" s="1">
        <v>44896</v>
      </c>
      <c r="B6941">
        <v>72538</v>
      </c>
      <c r="C6941" t="s">
        <v>35</v>
      </c>
      <c r="D6941" t="str">
        <f>VLOOKUP(sales_order1[[#This Row],[itemCode]],product_details3!B:C,2,0)</f>
        <v>SRMA30</v>
      </c>
      <c r="E6941" t="s">
        <v>36</v>
      </c>
      <c r="F6941" t="s">
        <v>30</v>
      </c>
      <c r="G6941">
        <v>300</v>
      </c>
      <c r="H6941">
        <v>26.2</v>
      </c>
      <c r="I6941">
        <v>7860</v>
      </c>
      <c r="J6941">
        <v>9.4</v>
      </c>
      <c r="K6941">
        <v>2820</v>
      </c>
      <c r="L6941">
        <v>16.8</v>
      </c>
      <c r="M6941">
        <v>0.6412213740458016</v>
      </c>
      <c r="N6941">
        <v>5040</v>
      </c>
      <c r="O6941" t="s">
        <v>815</v>
      </c>
      <c r="P6941" t="s">
        <v>816</v>
      </c>
      <c r="Q6941" t="s">
        <v>154</v>
      </c>
      <c r="R6941" t="s">
        <v>56</v>
      </c>
      <c r="S6941" t="s">
        <v>133</v>
      </c>
      <c r="T6941" t="s">
        <v>155</v>
      </c>
      <c r="U6941" t="s">
        <v>1191</v>
      </c>
      <c r="V6941">
        <f>YEAR(sales_order1[[#This Row],[date]])</f>
        <v>2022</v>
      </c>
      <c r="W6941" t="str">
        <f>TEXT(sales_order1[[#This Row],[date]], "Mmm")</f>
        <v>Dec</v>
      </c>
      <c r="X6941">
        <f>VALUE(TEXT(sales_order1[[#This Row],[date]], "D"))</f>
        <v>1</v>
      </c>
      <c r="Y6941">
        <v>48</v>
      </c>
    </row>
    <row r="6942" spans="1:25" x14ac:dyDescent="0.25">
      <c r="A6942" s="1">
        <v>44896</v>
      </c>
      <c r="B6942">
        <v>72539</v>
      </c>
      <c r="C6942" t="s">
        <v>51</v>
      </c>
      <c r="D6942" t="str">
        <f>VLOOKUP(sales_order1[[#This Row],[itemCode]],product_details3!B:C,2,0)</f>
        <v>MSTH50</v>
      </c>
      <c r="E6942" t="s">
        <v>52</v>
      </c>
      <c r="F6942" t="s">
        <v>21</v>
      </c>
      <c r="G6942">
        <v>100</v>
      </c>
      <c r="H6942">
        <v>15.75</v>
      </c>
      <c r="I6942">
        <v>1575</v>
      </c>
      <c r="J6942">
        <v>4.45</v>
      </c>
      <c r="K6942">
        <v>445</v>
      </c>
      <c r="L6942">
        <v>11.3</v>
      </c>
      <c r="M6942">
        <v>0.71746031746031746</v>
      </c>
      <c r="N6942">
        <v>1130</v>
      </c>
      <c r="O6942" t="s">
        <v>723</v>
      </c>
      <c r="P6942" t="s">
        <v>724</v>
      </c>
      <c r="Q6942" t="s">
        <v>264</v>
      </c>
      <c r="R6942" t="s">
        <v>56</v>
      </c>
      <c r="S6942" t="s">
        <v>133</v>
      </c>
      <c r="T6942" t="s">
        <v>581</v>
      </c>
      <c r="U6942" t="s">
        <v>1191</v>
      </c>
      <c r="V6942">
        <f>YEAR(sales_order1[[#This Row],[date]])</f>
        <v>2022</v>
      </c>
      <c r="W6942" t="str">
        <f>TEXT(sales_order1[[#This Row],[date]], "Mmm")</f>
        <v>Dec</v>
      </c>
      <c r="X6942">
        <f>VALUE(TEXT(sales_order1[[#This Row],[date]], "D"))</f>
        <v>1</v>
      </c>
      <c r="Y6942">
        <v>48</v>
      </c>
    </row>
    <row r="6943" spans="1:25" x14ac:dyDescent="0.25">
      <c r="A6943" s="1">
        <v>44896</v>
      </c>
      <c r="B6943">
        <v>72540</v>
      </c>
      <c r="C6943" t="s">
        <v>194</v>
      </c>
      <c r="D6943" t="str">
        <f>VLOOKUP(sales_order1[[#This Row],[itemCode]],product_details3!B:C,2,0)</f>
        <v>CLNG150</v>
      </c>
      <c r="E6943" t="s">
        <v>195</v>
      </c>
      <c r="F6943" t="s">
        <v>45</v>
      </c>
      <c r="G6943">
        <v>50</v>
      </c>
      <c r="H6943">
        <v>12.75</v>
      </c>
      <c r="I6943">
        <v>637.5</v>
      </c>
      <c r="J6943">
        <v>4.45</v>
      </c>
      <c r="K6943">
        <v>222.5</v>
      </c>
      <c r="L6943">
        <v>8.3000000000000007</v>
      </c>
      <c r="M6943">
        <v>0.65098039215686276</v>
      </c>
      <c r="N6943">
        <v>415</v>
      </c>
      <c r="O6943" t="s">
        <v>933</v>
      </c>
      <c r="P6943" t="s">
        <v>934</v>
      </c>
      <c r="Q6943" t="s">
        <v>191</v>
      </c>
      <c r="R6943" t="s">
        <v>56</v>
      </c>
      <c r="S6943" t="s">
        <v>192</v>
      </c>
      <c r="T6943" t="s">
        <v>250</v>
      </c>
      <c r="U6943" t="s">
        <v>1191</v>
      </c>
      <c r="V6943">
        <f>YEAR(sales_order1[[#This Row],[date]])</f>
        <v>2022</v>
      </c>
      <c r="W6943" t="str">
        <f>TEXT(sales_order1[[#This Row],[date]], "Mmm")</f>
        <v>Dec</v>
      </c>
      <c r="X6943">
        <f>VALUE(TEXT(sales_order1[[#This Row],[date]], "D"))</f>
        <v>1</v>
      </c>
      <c r="Y6943">
        <v>48</v>
      </c>
    </row>
    <row r="6944" spans="1:25" x14ac:dyDescent="0.25">
      <c r="A6944" s="1">
        <v>44896</v>
      </c>
      <c r="B6944">
        <v>72541</v>
      </c>
      <c r="C6944" t="s">
        <v>135</v>
      </c>
      <c r="D6944" t="str">
        <f>VLOOKUP(sales_order1[[#This Row],[itemCode]],product_details3!B:C,2,0)</f>
        <v>MSKSH</v>
      </c>
      <c r="E6944" t="s">
        <v>136</v>
      </c>
      <c r="F6944" t="s">
        <v>137</v>
      </c>
      <c r="G6944">
        <v>300</v>
      </c>
      <c r="H6944">
        <v>18.75</v>
      </c>
      <c r="I6944">
        <v>5625</v>
      </c>
      <c r="J6944">
        <v>7.45</v>
      </c>
      <c r="K6944">
        <v>2235</v>
      </c>
      <c r="L6944">
        <v>11.3</v>
      </c>
      <c r="M6944">
        <v>0.60266666666666668</v>
      </c>
      <c r="N6944">
        <v>3390</v>
      </c>
      <c r="O6944" t="s">
        <v>354</v>
      </c>
      <c r="P6944" t="s">
        <v>355</v>
      </c>
      <c r="Q6944" t="s">
        <v>119</v>
      </c>
      <c r="R6944" t="s">
        <v>40</v>
      </c>
      <c r="S6944" t="s">
        <v>356</v>
      </c>
      <c r="T6944" t="s">
        <v>357</v>
      </c>
      <c r="U6944" t="s">
        <v>1190</v>
      </c>
      <c r="V6944">
        <f>YEAR(sales_order1[[#This Row],[date]])</f>
        <v>2022</v>
      </c>
      <c r="W6944" t="str">
        <f>TEXT(sales_order1[[#This Row],[date]], "Mmm")</f>
        <v>Dec</v>
      </c>
      <c r="X6944">
        <f>VALUE(TEXT(sales_order1[[#This Row],[date]], "D"))</f>
        <v>1</v>
      </c>
      <c r="Y6944">
        <v>48</v>
      </c>
    </row>
    <row r="6945" spans="1:25" x14ac:dyDescent="0.25">
      <c r="A6945" s="1">
        <v>44896</v>
      </c>
      <c r="B6945">
        <v>72542</v>
      </c>
      <c r="C6945" t="s">
        <v>51</v>
      </c>
      <c r="D6945" t="str">
        <f>VLOOKUP(sales_order1[[#This Row],[itemCode]],product_details3!B:C,2,0)</f>
        <v>MSTH50</v>
      </c>
      <c r="E6945" t="s">
        <v>52</v>
      </c>
      <c r="F6945" t="s">
        <v>21</v>
      </c>
      <c r="G6945">
        <v>200</v>
      </c>
      <c r="H6945">
        <v>15.75</v>
      </c>
      <c r="I6945">
        <v>3150</v>
      </c>
      <c r="J6945">
        <v>4.45</v>
      </c>
      <c r="K6945">
        <v>890</v>
      </c>
      <c r="L6945">
        <v>11.3</v>
      </c>
      <c r="M6945">
        <v>0.71746031746031746</v>
      </c>
      <c r="N6945">
        <v>2260</v>
      </c>
      <c r="O6945" t="s">
        <v>670</v>
      </c>
      <c r="P6945" t="s">
        <v>671</v>
      </c>
      <c r="Q6945" t="s">
        <v>383</v>
      </c>
      <c r="R6945" t="s">
        <v>72</v>
      </c>
      <c r="S6945" t="s">
        <v>459</v>
      </c>
      <c r="T6945" t="s">
        <v>672</v>
      </c>
      <c r="U6945" t="s">
        <v>1188</v>
      </c>
      <c r="V6945">
        <f>YEAR(sales_order1[[#This Row],[date]])</f>
        <v>2022</v>
      </c>
      <c r="W6945" t="str">
        <f>TEXT(sales_order1[[#This Row],[date]], "Mmm")</f>
        <v>Dec</v>
      </c>
      <c r="X6945">
        <f>VALUE(TEXT(sales_order1[[#This Row],[date]], "D"))</f>
        <v>1</v>
      </c>
      <c r="Y6945">
        <v>48</v>
      </c>
    </row>
    <row r="6946" spans="1:25" x14ac:dyDescent="0.25">
      <c r="A6946" s="1">
        <v>44896</v>
      </c>
      <c r="B6946">
        <v>72543</v>
      </c>
      <c r="C6946" t="s">
        <v>251</v>
      </c>
      <c r="D6946" t="str">
        <f>VLOOKUP(sales_order1[[#This Row],[itemCode]],product_details3!B:C,2,0)</f>
        <v>CLNO50</v>
      </c>
      <c r="E6946" t="s">
        <v>252</v>
      </c>
      <c r="F6946" t="s">
        <v>45</v>
      </c>
      <c r="G6946">
        <v>150</v>
      </c>
      <c r="H6946">
        <v>9.1</v>
      </c>
      <c r="I6946">
        <v>1365</v>
      </c>
      <c r="J6946">
        <v>3.7</v>
      </c>
      <c r="K6946">
        <v>555</v>
      </c>
      <c r="L6946">
        <v>5.4</v>
      </c>
      <c r="M6946">
        <v>0.59340659340659352</v>
      </c>
      <c r="N6946">
        <v>810</v>
      </c>
      <c r="O6946" t="s">
        <v>800</v>
      </c>
      <c r="P6946" t="s">
        <v>801</v>
      </c>
      <c r="Q6946" t="s">
        <v>378</v>
      </c>
      <c r="R6946" t="s">
        <v>72</v>
      </c>
      <c r="S6946" t="s">
        <v>638</v>
      </c>
      <c r="T6946" t="s">
        <v>802</v>
      </c>
      <c r="U6946" t="s">
        <v>1188</v>
      </c>
      <c r="V6946">
        <f>YEAR(sales_order1[[#This Row],[date]])</f>
        <v>2022</v>
      </c>
      <c r="W6946" t="str">
        <f>TEXT(sales_order1[[#This Row],[date]], "Mmm")</f>
        <v>Dec</v>
      </c>
      <c r="X6946">
        <f>VALUE(TEXT(sales_order1[[#This Row],[date]], "D"))</f>
        <v>1</v>
      </c>
      <c r="Y6946">
        <v>48</v>
      </c>
    </row>
    <row r="6947" spans="1:25" x14ac:dyDescent="0.25">
      <c r="A6947" s="1">
        <v>44896</v>
      </c>
      <c r="B6947">
        <v>72544</v>
      </c>
      <c r="C6947" t="s">
        <v>181</v>
      </c>
      <c r="D6947" t="str">
        <f>VLOOKUP(sales_order1[[#This Row],[itemCode]],product_details3!B:C,2,0)</f>
        <v>EXFP100</v>
      </c>
      <c r="E6947" t="s">
        <v>182</v>
      </c>
      <c r="F6947" t="s">
        <v>183</v>
      </c>
      <c r="G6947">
        <v>50</v>
      </c>
      <c r="H6947">
        <v>21.95</v>
      </c>
      <c r="I6947">
        <v>1097.5</v>
      </c>
      <c r="J6947">
        <v>8.1999999999999993</v>
      </c>
      <c r="K6947">
        <v>410</v>
      </c>
      <c r="L6947">
        <v>13.75</v>
      </c>
      <c r="M6947">
        <v>0.62642369020501143</v>
      </c>
      <c r="N6947">
        <v>687.5</v>
      </c>
      <c r="O6947" t="s">
        <v>525</v>
      </c>
      <c r="P6947" t="s">
        <v>526</v>
      </c>
      <c r="Q6947" t="s">
        <v>111</v>
      </c>
      <c r="R6947" t="s">
        <v>112</v>
      </c>
      <c r="S6947" t="s">
        <v>113</v>
      </c>
      <c r="T6947" t="s">
        <v>527</v>
      </c>
      <c r="U6947" t="s">
        <v>1189</v>
      </c>
      <c r="V6947">
        <f>YEAR(sales_order1[[#This Row],[date]])</f>
        <v>2022</v>
      </c>
      <c r="W6947" t="str">
        <f>TEXT(sales_order1[[#This Row],[date]], "Mmm")</f>
        <v>Dec</v>
      </c>
      <c r="X6947">
        <f>VALUE(TEXT(sales_order1[[#This Row],[date]], "D"))</f>
        <v>1</v>
      </c>
      <c r="Y6947">
        <v>48</v>
      </c>
    </row>
    <row r="6948" spans="1:25" x14ac:dyDescent="0.25">
      <c r="A6948" s="1">
        <v>44896</v>
      </c>
      <c r="B6948">
        <v>72545</v>
      </c>
      <c r="C6948" t="s">
        <v>438</v>
      </c>
      <c r="D6948" t="str">
        <f>VLOOKUP(sales_order1[[#This Row],[itemCode]],product_details3!B:C,2,0)</f>
        <v>EXFP150</v>
      </c>
      <c r="E6948" t="s">
        <v>439</v>
      </c>
      <c r="F6948" t="s">
        <v>183</v>
      </c>
      <c r="G6948">
        <v>200</v>
      </c>
      <c r="H6948">
        <v>28.25</v>
      </c>
      <c r="I6948">
        <v>5650</v>
      </c>
      <c r="J6948">
        <v>12</v>
      </c>
      <c r="K6948">
        <v>2400</v>
      </c>
      <c r="L6948">
        <v>16.25</v>
      </c>
      <c r="M6948">
        <v>0.5752212389380531</v>
      </c>
      <c r="N6948">
        <v>3250</v>
      </c>
      <c r="O6948" t="s">
        <v>856</v>
      </c>
      <c r="P6948" t="s">
        <v>857</v>
      </c>
      <c r="Q6948" t="s">
        <v>186</v>
      </c>
      <c r="R6948" t="s">
        <v>112</v>
      </c>
      <c r="S6948" t="s">
        <v>187</v>
      </c>
      <c r="T6948" t="s">
        <v>760</v>
      </c>
      <c r="U6948" t="s">
        <v>1189</v>
      </c>
      <c r="V6948">
        <f>YEAR(sales_order1[[#This Row],[date]])</f>
        <v>2022</v>
      </c>
      <c r="W6948" t="str">
        <f>TEXT(sales_order1[[#This Row],[date]], "Mmm")</f>
        <v>Dec</v>
      </c>
      <c r="X6948">
        <f>VALUE(TEXT(sales_order1[[#This Row],[date]], "D"))</f>
        <v>1</v>
      </c>
      <c r="Y6948">
        <v>48</v>
      </c>
    </row>
    <row r="6949" spans="1:25" x14ac:dyDescent="0.25">
      <c r="A6949" s="1">
        <v>44896</v>
      </c>
      <c r="B6949">
        <v>72546</v>
      </c>
      <c r="C6949" t="s">
        <v>204</v>
      </c>
      <c r="D6949" t="str">
        <f>VLOOKUP(sales_order1[[#This Row],[itemCode]],product_details3!B:C,2,0)</f>
        <v>MKRM150</v>
      </c>
      <c r="E6949" t="s">
        <v>205</v>
      </c>
      <c r="F6949" t="s">
        <v>151</v>
      </c>
      <c r="G6949">
        <v>150</v>
      </c>
      <c r="H6949">
        <v>10.75</v>
      </c>
      <c r="I6949">
        <v>1612.5</v>
      </c>
      <c r="J6949">
        <v>4.45</v>
      </c>
      <c r="K6949">
        <v>667.5</v>
      </c>
      <c r="L6949">
        <v>6.3</v>
      </c>
      <c r="M6949">
        <v>0.586046511627907</v>
      </c>
      <c r="N6949">
        <v>945</v>
      </c>
      <c r="O6949" t="s">
        <v>553</v>
      </c>
      <c r="P6949" t="s">
        <v>554</v>
      </c>
      <c r="Q6949" t="s">
        <v>55</v>
      </c>
      <c r="R6949" t="s">
        <v>56</v>
      </c>
      <c r="S6949" t="s">
        <v>57</v>
      </c>
      <c r="T6949" t="s">
        <v>555</v>
      </c>
      <c r="U6949" t="s">
        <v>1191</v>
      </c>
      <c r="V6949">
        <f>YEAR(sales_order1[[#This Row],[date]])</f>
        <v>2022</v>
      </c>
      <c r="W6949" t="str">
        <f>TEXT(sales_order1[[#This Row],[date]], "Mmm")</f>
        <v>Dec</v>
      </c>
      <c r="X6949">
        <f>VALUE(TEXT(sales_order1[[#This Row],[date]], "D"))</f>
        <v>1</v>
      </c>
      <c r="Y6949">
        <v>48</v>
      </c>
    </row>
    <row r="6950" spans="1:25" x14ac:dyDescent="0.25">
      <c r="A6950" s="1">
        <v>44896</v>
      </c>
      <c r="B6950">
        <v>72547</v>
      </c>
      <c r="C6950" t="s">
        <v>305</v>
      </c>
      <c r="D6950" t="str">
        <f>VLOOKUP(sales_order1[[#This Row],[itemCode]],product_details3!B:C,2,0)</f>
        <v>SRMA15</v>
      </c>
      <c r="E6950" t="s">
        <v>306</v>
      </c>
      <c r="F6950" t="s">
        <v>30</v>
      </c>
      <c r="G6950">
        <v>250</v>
      </c>
      <c r="H6950">
        <v>19.649999999999999</v>
      </c>
      <c r="I6950">
        <v>4912.5</v>
      </c>
      <c r="J6950">
        <v>7.55</v>
      </c>
      <c r="K6950">
        <v>1887.5</v>
      </c>
      <c r="L6950">
        <v>12.1</v>
      </c>
      <c r="M6950">
        <v>0.61577608142493634</v>
      </c>
      <c r="N6950">
        <v>3025</v>
      </c>
      <c r="O6950" t="s">
        <v>618</v>
      </c>
      <c r="P6950" t="s">
        <v>619</v>
      </c>
      <c r="Q6950" t="s">
        <v>77</v>
      </c>
      <c r="R6950" t="s">
        <v>72</v>
      </c>
      <c r="S6950" t="s">
        <v>140</v>
      </c>
      <c r="T6950" t="s">
        <v>620</v>
      </c>
      <c r="U6950" t="s">
        <v>1190</v>
      </c>
      <c r="V6950">
        <f>YEAR(sales_order1[[#This Row],[date]])</f>
        <v>2022</v>
      </c>
      <c r="W6950" t="str">
        <f>TEXT(sales_order1[[#This Row],[date]], "Mmm")</f>
        <v>Dec</v>
      </c>
      <c r="X6950">
        <f>VALUE(TEXT(sales_order1[[#This Row],[date]], "D"))</f>
        <v>1</v>
      </c>
      <c r="Y6950">
        <v>48</v>
      </c>
    </row>
    <row r="6951" spans="1:25" x14ac:dyDescent="0.25">
      <c r="A6951" s="1">
        <v>44897</v>
      </c>
      <c r="B6951">
        <v>72548</v>
      </c>
      <c r="C6951" t="s">
        <v>43</v>
      </c>
      <c r="D6951" t="str">
        <f>VLOOKUP(sales_order1[[#This Row],[itemCode]],product_details3!B:C,2,0)</f>
        <v>CLNG200</v>
      </c>
      <c r="E6951" t="s">
        <v>44</v>
      </c>
      <c r="F6951" t="s">
        <v>45</v>
      </c>
      <c r="G6951">
        <v>150</v>
      </c>
      <c r="H6951">
        <v>21.25</v>
      </c>
      <c r="I6951">
        <v>3187.5</v>
      </c>
      <c r="J6951">
        <v>7.75</v>
      </c>
      <c r="K6951">
        <v>1162.5</v>
      </c>
      <c r="L6951">
        <v>13.5</v>
      </c>
      <c r="M6951">
        <v>0.63529411764705879</v>
      </c>
      <c r="N6951">
        <v>2025</v>
      </c>
      <c r="O6951" t="s">
        <v>957</v>
      </c>
      <c r="P6951" t="s">
        <v>958</v>
      </c>
      <c r="Q6951" t="s">
        <v>186</v>
      </c>
      <c r="R6951" t="s">
        <v>112</v>
      </c>
      <c r="S6951" t="s">
        <v>187</v>
      </c>
      <c r="T6951" t="s">
        <v>188</v>
      </c>
      <c r="U6951" t="s">
        <v>1189</v>
      </c>
      <c r="V6951">
        <f>YEAR(sales_order1[[#This Row],[date]])</f>
        <v>2022</v>
      </c>
      <c r="W6951" t="str">
        <f>TEXT(sales_order1[[#This Row],[date]], "Mmm")</f>
        <v>Dec</v>
      </c>
      <c r="X6951">
        <f>VALUE(TEXT(sales_order1[[#This Row],[date]], "D"))</f>
        <v>2</v>
      </c>
      <c r="Y6951">
        <v>48</v>
      </c>
    </row>
    <row r="6952" spans="1:25" x14ac:dyDescent="0.25">
      <c r="A6952" s="1">
        <v>44897</v>
      </c>
      <c r="B6952">
        <v>72549</v>
      </c>
      <c r="C6952" t="s">
        <v>329</v>
      </c>
      <c r="D6952" t="str">
        <f>VLOOKUP(sales_order1[[#This Row],[itemCode]],product_details3!B:C,2,0)</f>
        <v>TNRS150</v>
      </c>
      <c r="E6952" t="s">
        <v>330</v>
      </c>
      <c r="F6952" t="s">
        <v>124</v>
      </c>
      <c r="G6952">
        <v>200</v>
      </c>
      <c r="H6952">
        <v>19.649999999999999</v>
      </c>
      <c r="I6952">
        <v>3930</v>
      </c>
      <c r="J6952">
        <v>6.55</v>
      </c>
      <c r="K6952">
        <v>1310</v>
      </c>
      <c r="L6952">
        <v>13.1</v>
      </c>
      <c r="M6952">
        <v>0.66666666666666663</v>
      </c>
      <c r="N6952">
        <v>2620</v>
      </c>
      <c r="O6952" t="s">
        <v>807</v>
      </c>
      <c r="P6952" t="s">
        <v>808</v>
      </c>
      <c r="Q6952" t="s">
        <v>119</v>
      </c>
      <c r="R6952" t="s">
        <v>40</v>
      </c>
      <c r="S6952" t="s">
        <v>497</v>
      </c>
      <c r="T6952" t="s">
        <v>809</v>
      </c>
      <c r="U6952" t="s">
        <v>1190</v>
      </c>
      <c r="V6952">
        <f>YEAR(sales_order1[[#This Row],[date]])</f>
        <v>2022</v>
      </c>
      <c r="W6952" t="str">
        <f>TEXT(sales_order1[[#This Row],[date]], "Mmm")</f>
        <v>Dec</v>
      </c>
      <c r="X6952">
        <f>VALUE(TEXT(sales_order1[[#This Row],[date]], "D"))</f>
        <v>2</v>
      </c>
      <c r="Y6952">
        <v>48</v>
      </c>
    </row>
    <row r="6953" spans="1:25" x14ac:dyDescent="0.25">
      <c r="A6953" s="1">
        <v>44897</v>
      </c>
      <c r="B6953">
        <v>72550</v>
      </c>
      <c r="C6953" t="s">
        <v>170</v>
      </c>
      <c r="D6953" t="str">
        <f>VLOOKUP(sales_order1[[#This Row],[itemCode]],product_details3!B:C,2,0)</f>
        <v>MKRM100</v>
      </c>
      <c r="E6953" t="s">
        <v>171</v>
      </c>
      <c r="F6953" t="s">
        <v>151</v>
      </c>
      <c r="G6953">
        <v>100</v>
      </c>
      <c r="H6953">
        <v>5.5</v>
      </c>
      <c r="I6953">
        <v>550</v>
      </c>
      <c r="J6953">
        <v>2.2999999999999998</v>
      </c>
      <c r="K6953">
        <v>230</v>
      </c>
      <c r="L6953">
        <v>3.2</v>
      </c>
      <c r="M6953">
        <v>0.5818181818181819</v>
      </c>
      <c r="N6953">
        <v>320</v>
      </c>
      <c r="O6953" t="s">
        <v>227</v>
      </c>
      <c r="P6953" t="s">
        <v>228</v>
      </c>
      <c r="Q6953" t="s">
        <v>64</v>
      </c>
      <c r="R6953" t="s">
        <v>40</v>
      </c>
      <c r="S6953" t="s">
        <v>229</v>
      </c>
      <c r="T6953" t="s">
        <v>230</v>
      </c>
      <c r="U6953" t="s">
        <v>1189</v>
      </c>
      <c r="V6953">
        <f>YEAR(sales_order1[[#This Row],[date]])</f>
        <v>2022</v>
      </c>
      <c r="W6953" t="str">
        <f>TEXT(sales_order1[[#This Row],[date]], "Mmm")</f>
        <v>Dec</v>
      </c>
      <c r="X6953">
        <f>VALUE(TEXT(sales_order1[[#This Row],[date]], "D"))</f>
        <v>2</v>
      </c>
      <c r="Y6953">
        <v>48</v>
      </c>
    </row>
    <row r="6954" spans="1:25" x14ac:dyDescent="0.25">
      <c r="A6954" s="1">
        <v>44897</v>
      </c>
      <c r="B6954">
        <v>72551</v>
      </c>
      <c r="C6954" t="s">
        <v>19</v>
      </c>
      <c r="D6954" t="str">
        <f>VLOOKUP(sales_order1[[#This Row],[itemCode]],product_details3!B:C,2,0)</f>
        <v>MSTH100</v>
      </c>
      <c r="E6954" t="s">
        <v>20</v>
      </c>
      <c r="F6954" t="s">
        <v>21</v>
      </c>
      <c r="G6954">
        <v>250</v>
      </c>
      <c r="H6954">
        <v>26.25</v>
      </c>
      <c r="I6954">
        <v>6562.5</v>
      </c>
      <c r="J6954">
        <v>7.75</v>
      </c>
      <c r="K6954">
        <v>1937.5</v>
      </c>
      <c r="L6954">
        <v>18.5</v>
      </c>
      <c r="M6954">
        <v>0.70476190476190481</v>
      </c>
      <c r="N6954">
        <v>4625</v>
      </c>
      <c r="O6954" t="s">
        <v>600</v>
      </c>
      <c r="P6954" t="s">
        <v>601</v>
      </c>
      <c r="Q6954" t="s">
        <v>100</v>
      </c>
      <c r="R6954" t="s">
        <v>40</v>
      </c>
      <c r="S6954" t="s">
        <v>101</v>
      </c>
      <c r="T6954" t="s">
        <v>602</v>
      </c>
      <c r="U6954" t="s">
        <v>1190</v>
      </c>
      <c r="V6954">
        <f>YEAR(sales_order1[[#This Row],[date]])</f>
        <v>2022</v>
      </c>
      <c r="W6954" t="str">
        <f>TEXT(sales_order1[[#This Row],[date]], "Mmm")</f>
        <v>Dec</v>
      </c>
      <c r="X6954">
        <f>VALUE(TEXT(sales_order1[[#This Row],[date]], "D"))</f>
        <v>2</v>
      </c>
      <c r="Y6954">
        <v>48</v>
      </c>
    </row>
    <row r="6955" spans="1:25" x14ac:dyDescent="0.25">
      <c r="A6955" s="1">
        <v>44897</v>
      </c>
      <c r="B6955">
        <v>72552</v>
      </c>
      <c r="C6955" t="s">
        <v>122</v>
      </c>
      <c r="D6955" t="str">
        <f>VLOOKUP(sales_order1[[#This Row],[itemCode]],product_details3!B:C,2,0)</f>
        <v>TNRE150</v>
      </c>
      <c r="E6955" t="s">
        <v>123</v>
      </c>
      <c r="F6955" t="s">
        <v>124</v>
      </c>
      <c r="G6955">
        <v>200</v>
      </c>
      <c r="H6955">
        <v>16.95</v>
      </c>
      <c r="I6955">
        <v>3390</v>
      </c>
      <c r="J6955">
        <v>5.2</v>
      </c>
      <c r="K6955">
        <v>1040</v>
      </c>
      <c r="L6955">
        <v>11.75</v>
      </c>
      <c r="M6955">
        <v>0.69321533923303835</v>
      </c>
      <c r="N6955">
        <v>2350</v>
      </c>
      <c r="O6955" t="s">
        <v>472</v>
      </c>
      <c r="P6955" t="s">
        <v>473</v>
      </c>
      <c r="Q6955" t="s">
        <v>107</v>
      </c>
      <c r="R6955" t="s">
        <v>40</v>
      </c>
      <c r="S6955" t="s">
        <v>101</v>
      </c>
      <c r="T6955" t="s">
        <v>474</v>
      </c>
      <c r="U6955" t="s">
        <v>1190</v>
      </c>
      <c r="V6955">
        <f>YEAR(sales_order1[[#This Row],[date]])</f>
        <v>2022</v>
      </c>
      <c r="W6955" t="str">
        <f>TEXT(sales_order1[[#This Row],[date]], "Mmm")</f>
        <v>Dec</v>
      </c>
      <c r="X6955">
        <f>VALUE(TEXT(sales_order1[[#This Row],[date]], "D"))</f>
        <v>2</v>
      </c>
      <c r="Y6955">
        <v>48</v>
      </c>
    </row>
    <row r="6956" spans="1:25" x14ac:dyDescent="0.25">
      <c r="A6956" s="1">
        <v>44897</v>
      </c>
      <c r="B6956">
        <v>72553</v>
      </c>
      <c r="C6956" t="s">
        <v>350</v>
      </c>
      <c r="D6956" t="str">
        <f>VLOOKUP(sales_order1[[#This Row],[itemCode]],product_details3!B:C,2,0)</f>
        <v>SRMA50</v>
      </c>
      <c r="E6956" t="s">
        <v>351</v>
      </c>
      <c r="F6956" t="s">
        <v>30</v>
      </c>
      <c r="G6956">
        <v>300</v>
      </c>
      <c r="H6956">
        <v>37.75</v>
      </c>
      <c r="I6956">
        <v>11325</v>
      </c>
      <c r="J6956">
        <v>14.25</v>
      </c>
      <c r="K6956">
        <v>4275</v>
      </c>
      <c r="L6956">
        <v>23.5</v>
      </c>
      <c r="M6956">
        <v>0.62251655629139069</v>
      </c>
      <c r="N6956">
        <v>7050</v>
      </c>
      <c r="O6956" t="s">
        <v>907</v>
      </c>
      <c r="P6956" t="s">
        <v>908</v>
      </c>
      <c r="Q6956" t="s">
        <v>186</v>
      </c>
      <c r="R6956" t="s">
        <v>112</v>
      </c>
      <c r="S6956" t="s">
        <v>246</v>
      </c>
      <c r="T6956" t="s">
        <v>247</v>
      </c>
      <c r="U6956" t="s">
        <v>1189</v>
      </c>
      <c r="V6956">
        <f>YEAR(sales_order1[[#This Row],[date]])</f>
        <v>2022</v>
      </c>
      <c r="W6956" t="str">
        <f>TEXT(sales_order1[[#This Row],[date]], "Mmm")</f>
        <v>Dec</v>
      </c>
      <c r="X6956">
        <f>VALUE(TEXT(sales_order1[[#This Row],[date]], "D"))</f>
        <v>2</v>
      </c>
      <c r="Y6956">
        <v>48</v>
      </c>
    </row>
    <row r="6957" spans="1:25" x14ac:dyDescent="0.25">
      <c r="A6957" s="1">
        <v>44897</v>
      </c>
      <c r="B6957">
        <v>72554</v>
      </c>
      <c r="C6957" t="s">
        <v>279</v>
      </c>
      <c r="D6957" t="str">
        <f>VLOOKUP(sales_order1[[#This Row],[itemCode]],product_details3!B:C,2,0)</f>
        <v>SRMC15</v>
      </c>
      <c r="E6957" t="s">
        <v>280</v>
      </c>
      <c r="F6957" t="s">
        <v>30</v>
      </c>
      <c r="G6957">
        <v>300</v>
      </c>
      <c r="H6957">
        <v>16.95</v>
      </c>
      <c r="I6957">
        <v>5085</v>
      </c>
      <c r="J6957">
        <v>6.2</v>
      </c>
      <c r="K6957">
        <v>1860</v>
      </c>
      <c r="L6957">
        <v>10.75</v>
      </c>
      <c r="M6957">
        <v>0.63421828908554578</v>
      </c>
      <c r="N6957">
        <v>3225</v>
      </c>
      <c r="O6957" t="s">
        <v>417</v>
      </c>
      <c r="P6957" t="s">
        <v>418</v>
      </c>
      <c r="Q6957" t="s">
        <v>160</v>
      </c>
      <c r="R6957" t="s">
        <v>112</v>
      </c>
      <c r="S6957" t="s">
        <v>161</v>
      </c>
      <c r="T6957" t="s">
        <v>419</v>
      </c>
      <c r="U6957" t="s">
        <v>1189</v>
      </c>
      <c r="V6957">
        <f>YEAR(sales_order1[[#This Row],[date]])</f>
        <v>2022</v>
      </c>
      <c r="W6957" t="str">
        <f>TEXT(sales_order1[[#This Row],[date]], "Mmm")</f>
        <v>Dec</v>
      </c>
      <c r="X6957">
        <f>VALUE(TEXT(sales_order1[[#This Row],[date]], "D"))</f>
        <v>2</v>
      </c>
      <c r="Y6957">
        <v>48</v>
      </c>
    </row>
    <row r="6958" spans="1:25" x14ac:dyDescent="0.25">
      <c r="A6958" s="1">
        <v>44897</v>
      </c>
      <c r="B6958">
        <v>72555</v>
      </c>
      <c r="C6958" t="s">
        <v>122</v>
      </c>
      <c r="D6958" t="str">
        <f>VLOOKUP(sales_order1[[#This Row],[itemCode]],product_details3!B:C,2,0)</f>
        <v>TNRE150</v>
      </c>
      <c r="E6958" t="s">
        <v>123</v>
      </c>
      <c r="F6958" t="s">
        <v>124</v>
      </c>
      <c r="G6958">
        <v>150</v>
      </c>
      <c r="H6958">
        <v>16.95</v>
      </c>
      <c r="I6958">
        <v>2542.5</v>
      </c>
      <c r="J6958">
        <v>5.2</v>
      </c>
      <c r="K6958">
        <v>780</v>
      </c>
      <c r="L6958">
        <v>11.75</v>
      </c>
      <c r="M6958">
        <v>0.69321533923303835</v>
      </c>
      <c r="N6958">
        <v>1762.5</v>
      </c>
      <c r="O6958" t="s">
        <v>889</v>
      </c>
      <c r="P6958" t="s">
        <v>890</v>
      </c>
      <c r="Q6958" t="s">
        <v>111</v>
      </c>
      <c r="R6958" t="s">
        <v>112</v>
      </c>
      <c r="S6958" t="s">
        <v>113</v>
      </c>
      <c r="T6958" t="s">
        <v>114</v>
      </c>
      <c r="U6958" t="s">
        <v>1189</v>
      </c>
      <c r="V6958">
        <f>YEAR(sales_order1[[#This Row],[date]])</f>
        <v>2022</v>
      </c>
      <c r="W6958" t="str">
        <f>TEXT(sales_order1[[#This Row],[date]], "Mmm")</f>
        <v>Dec</v>
      </c>
      <c r="X6958">
        <f>VALUE(TEXT(sales_order1[[#This Row],[date]], "D"))</f>
        <v>2</v>
      </c>
      <c r="Y6958">
        <v>48</v>
      </c>
    </row>
    <row r="6959" spans="1:25" x14ac:dyDescent="0.25">
      <c r="A6959" s="1">
        <v>44897</v>
      </c>
      <c r="B6959">
        <v>72556</v>
      </c>
      <c r="C6959" t="s">
        <v>135</v>
      </c>
      <c r="D6959" t="str">
        <f>VLOOKUP(sales_order1[[#This Row],[itemCode]],product_details3!B:C,2,0)</f>
        <v>MSKSH</v>
      </c>
      <c r="E6959" t="s">
        <v>136</v>
      </c>
      <c r="F6959" t="s">
        <v>137</v>
      </c>
      <c r="G6959">
        <v>300</v>
      </c>
      <c r="H6959">
        <v>18.75</v>
      </c>
      <c r="I6959">
        <v>5625</v>
      </c>
      <c r="J6959">
        <v>7.45</v>
      </c>
      <c r="K6959">
        <v>2235</v>
      </c>
      <c r="L6959">
        <v>11.3</v>
      </c>
      <c r="M6959">
        <v>0.60266666666666668</v>
      </c>
      <c r="N6959">
        <v>3390</v>
      </c>
      <c r="O6959" t="s">
        <v>576</v>
      </c>
      <c r="P6959" t="s">
        <v>577</v>
      </c>
      <c r="Q6959" t="s">
        <v>132</v>
      </c>
      <c r="R6959" t="s">
        <v>56</v>
      </c>
      <c r="S6959" t="s">
        <v>133</v>
      </c>
      <c r="T6959" t="s">
        <v>578</v>
      </c>
      <c r="U6959" t="s">
        <v>1191</v>
      </c>
      <c r="V6959">
        <f>YEAR(sales_order1[[#This Row],[date]])</f>
        <v>2022</v>
      </c>
      <c r="W6959" t="str">
        <f>TEXT(sales_order1[[#This Row],[date]], "Mmm")</f>
        <v>Dec</v>
      </c>
      <c r="X6959">
        <f>VALUE(TEXT(sales_order1[[#This Row],[date]], "D"))</f>
        <v>2</v>
      </c>
      <c r="Y6959">
        <v>48</v>
      </c>
    </row>
    <row r="6960" spans="1:25" x14ac:dyDescent="0.25">
      <c r="A6960" s="1">
        <v>44897</v>
      </c>
      <c r="B6960">
        <v>72557</v>
      </c>
      <c r="C6960" t="s">
        <v>51</v>
      </c>
      <c r="D6960" t="str">
        <f>VLOOKUP(sales_order1[[#This Row],[itemCode]],product_details3!B:C,2,0)</f>
        <v>MSTH50</v>
      </c>
      <c r="E6960" t="s">
        <v>52</v>
      </c>
      <c r="F6960" t="s">
        <v>21</v>
      </c>
      <c r="G6960">
        <v>100</v>
      </c>
      <c r="H6960">
        <v>15.75</v>
      </c>
      <c r="I6960">
        <v>1575</v>
      </c>
      <c r="J6960">
        <v>4.45</v>
      </c>
      <c r="K6960">
        <v>445</v>
      </c>
      <c r="L6960">
        <v>11.3</v>
      </c>
      <c r="M6960">
        <v>0.71746031746031746</v>
      </c>
      <c r="N6960">
        <v>1130</v>
      </c>
      <c r="O6960" t="s">
        <v>714</v>
      </c>
      <c r="P6960" t="s">
        <v>715</v>
      </c>
      <c r="Q6960" t="s">
        <v>239</v>
      </c>
      <c r="R6960" t="s">
        <v>112</v>
      </c>
      <c r="S6960" t="s">
        <v>240</v>
      </c>
      <c r="T6960" t="s">
        <v>590</v>
      </c>
      <c r="U6960" t="s">
        <v>1189</v>
      </c>
      <c r="V6960">
        <f>YEAR(sales_order1[[#This Row],[date]])</f>
        <v>2022</v>
      </c>
      <c r="W6960" t="str">
        <f>TEXT(sales_order1[[#This Row],[date]], "Mmm")</f>
        <v>Dec</v>
      </c>
      <c r="X6960">
        <f>VALUE(TEXT(sales_order1[[#This Row],[date]], "D"))</f>
        <v>2</v>
      </c>
      <c r="Y6960">
        <v>48</v>
      </c>
    </row>
    <row r="6961" spans="1:25" x14ac:dyDescent="0.25">
      <c r="A6961" s="1">
        <v>44897</v>
      </c>
      <c r="B6961">
        <v>72558</v>
      </c>
      <c r="C6961" t="s">
        <v>194</v>
      </c>
      <c r="D6961" t="str">
        <f>VLOOKUP(sales_order1[[#This Row],[itemCode]],product_details3!B:C,2,0)</f>
        <v>CLNG150</v>
      </c>
      <c r="E6961" t="s">
        <v>195</v>
      </c>
      <c r="F6961" t="s">
        <v>45</v>
      </c>
      <c r="G6961">
        <v>250</v>
      </c>
      <c r="H6961">
        <v>12.75</v>
      </c>
      <c r="I6961">
        <v>3187.5</v>
      </c>
      <c r="J6961">
        <v>4.45</v>
      </c>
      <c r="K6961">
        <v>1112.5</v>
      </c>
      <c r="L6961">
        <v>8.3000000000000007</v>
      </c>
      <c r="M6961">
        <v>0.65098039215686276</v>
      </c>
      <c r="N6961">
        <v>2075</v>
      </c>
      <c r="O6961" t="s">
        <v>172</v>
      </c>
      <c r="P6961" t="s">
        <v>173</v>
      </c>
      <c r="Q6961" t="s">
        <v>39</v>
      </c>
      <c r="R6961" t="s">
        <v>40</v>
      </c>
      <c r="S6961" t="s">
        <v>41</v>
      </c>
      <c r="T6961" t="s">
        <v>174</v>
      </c>
      <c r="U6961" t="s">
        <v>1188</v>
      </c>
      <c r="V6961">
        <f>YEAR(sales_order1[[#This Row],[date]])</f>
        <v>2022</v>
      </c>
      <c r="W6961" t="str">
        <f>TEXT(sales_order1[[#This Row],[date]], "Mmm")</f>
        <v>Dec</v>
      </c>
      <c r="X6961">
        <f>VALUE(TEXT(sales_order1[[#This Row],[date]], "D"))</f>
        <v>2</v>
      </c>
      <c r="Y6961">
        <v>48</v>
      </c>
    </row>
    <row r="6962" spans="1:25" x14ac:dyDescent="0.25">
      <c r="A6962" s="1">
        <v>44897</v>
      </c>
      <c r="B6962">
        <v>72559</v>
      </c>
      <c r="C6962" t="s">
        <v>86</v>
      </c>
      <c r="D6962" t="str">
        <f>VLOOKUP(sales_order1[[#This Row],[itemCode]],product_details3!B:C,2,0)</f>
        <v>SRMH30</v>
      </c>
      <c r="E6962" t="s">
        <v>87</v>
      </c>
      <c r="F6962" t="s">
        <v>30</v>
      </c>
      <c r="G6962">
        <v>250</v>
      </c>
      <c r="H6962">
        <v>21</v>
      </c>
      <c r="I6962">
        <v>5250</v>
      </c>
      <c r="J6962">
        <v>6.6</v>
      </c>
      <c r="K6962">
        <v>1650</v>
      </c>
      <c r="L6962">
        <v>14.4</v>
      </c>
      <c r="M6962">
        <v>0.68571428571428572</v>
      </c>
      <c r="N6962">
        <v>3600</v>
      </c>
      <c r="O6962" t="s">
        <v>591</v>
      </c>
      <c r="P6962" t="s">
        <v>592</v>
      </c>
      <c r="Q6962" t="s">
        <v>100</v>
      </c>
      <c r="R6962" t="s">
        <v>40</v>
      </c>
      <c r="S6962" t="s">
        <v>101</v>
      </c>
      <c r="T6962" t="s">
        <v>593</v>
      </c>
      <c r="U6962" t="s">
        <v>1190</v>
      </c>
      <c r="V6962">
        <f>YEAR(sales_order1[[#This Row],[date]])</f>
        <v>2022</v>
      </c>
      <c r="W6962" t="str">
        <f>TEXT(sales_order1[[#This Row],[date]], "Mmm")</f>
        <v>Dec</v>
      </c>
      <c r="X6962">
        <f>VALUE(TEXT(sales_order1[[#This Row],[date]], "D"))</f>
        <v>2</v>
      </c>
      <c r="Y6962">
        <v>48</v>
      </c>
    </row>
    <row r="6963" spans="1:25" x14ac:dyDescent="0.25">
      <c r="A6963" s="1">
        <v>44897</v>
      </c>
      <c r="B6963">
        <v>72560</v>
      </c>
      <c r="C6963" t="s">
        <v>434</v>
      </c>
      <c r="D6963" t="str">
        <f>VLOOKUP(sales_order1[[#This Row],[itemCode]],product_details3!B:C,2,0)</f>
        <v>CLNO150</v>
      </c>
      <c r="E6963" t="s">
        <v>435</v>
      </c>
      <c r="F6963" t="s">
        <v>45</v>
      </c>
      <c r="G6963">
        <v>200</v>
      </c>
      <c r="H6963">
        <v>16.649999999999999</v>
      </c>
      <c r="I6963">
        <v>3330</v>
      </c>
      <c r="J6963">
        <v>6.55</v>
      </c>
      <c r="K6963">
        <v>1310</v>
      </c>
      <c r="L6963">
        <v>10.1</v>
      </c>
      <c r="M6963">
        <v>0.60660660660660648</v>
      </c>
      <c r="N6963">
        <v>2020</v>
      </c>
      <c r="O6963" t="s">
        <v>502</v>
      </c>
      <c r="P6963" t="s">
        <v>503</v>
      </c>
      <c r="Q6963" t="s">
        <v>218</v>
      </c>
      <c r="R6963" t="s">
        <v>40</v>
      </c>
      <c r="S6963" t="s">
        <v>219</v>
      </c>
      <c r="T6963" t="s">
        <v>504</v>
      </c>
      <c r="U6963" t="s">
        <v>1190</v>
      </c>
      <c r="V6963">
        <f>YEAR(sales_order1[[#This Row],[date]])</f>
        <v>2022</v>
      </c>
      <c r="W6963" t="str">
        <f>TEXT(sales_order1[[#This Row],[date]], "Mmm")</f>
        <v>Dec</v>
      </c>
      <c r="X6963">
        <f>VALUE(TEXT(sales_order1[[#This Row],[date]], "D"))</f>
        <v>2</v>
      </c>
      <c r="Y6963">
        <v>48</v>
      </c>
    </row>
    <row r="6964" spans="1:25" x14ac:dyDescent="0.25">
      <c r="A6964" s="1">
        <v>44900</v>
      </c>
      <c r="B6964">
        <v>72561</v>
      </c>
      <c r="C6964" t="s">
        <v>86</v>
      </c>
      <c r="D6964" t="str">
        <f>VLOOKUP(sales_order1[[#This Row],[itemCode]],product_details3!B:C,2,0)</f>
        <v>SRMH30</v>
      </c>
      <c r="E6964" t="s">
        <v>87</v>
      </c>
      <c r="F6964" t="s">
        <v>30</v>
      </c>
      <c r="G6964">
        <v>150</v>
      </c>
      <c r="H6964">
        <v>21</v>
      </c>
      <c r="I6964">
        <v>3150</v>
      </c>
      <c r="J6964">
        <v>6.6</v>
      </c>
      <c r="K6964">
        <v>990</v>
      </c>
      <c r="L6964">
        <v>14.4</v>
      </c>
      <c r="M6964">
        <v>0.68571428571428572</v>
      </c>
      <c r="N6964">
        <v>2160</v>
      </c>
      <c r="O6964" t="s">
        <v>440</v>
      </c>
      <c r="P6964" t="s">
        <v>441</v>
      </c>
      <c r="Q6964" t="s">
        <v>39</v>
      </c>
      <c r="R6964" t="s">
        <v>40</v>
      </c>
      <c r="S6964" t="s">
        <v>41</v>
      </c>
      <c r="T6964" t="s">
        <v>442</v>
      </c>
      <c r="U6964" t="s">
        <v>1188</v>
      </c>
      <c r="V6964">
        <f>YEAR(sales_order1[[#This Row],[date]])</f>
        <v>2022</v>
      </c>
      <c r="W6964" t="str">
        <f>TEXT(sales_order1[[#This Row],[date]], "Mmm")</f>
        <v>Dec</v>
      </c>
      <c r="X6964">
        <f>VALUE(TEXT(sales_order1[[#This Row],[date]], "D"))</f>
        <v>5</v>
      </c>
      <c r="Y6964">
        <v>49</v>
      </c>
    </row>
    <row r="6965" spans="1:25" x14ac:dyDescent="0.25">
      <c r="A6965" s="1">
        <v>44900</v>
      </c>
      <c r="B6965">
        <v>72562</v>
      </c>
      <c r="C6965" t="s">
        <v>19</v>
      </c>
      <c r="D6965" t="str">
        <f>VLOOKUP(sales_order1[[#This Row],[itemCode]],product_details3!B:C,2,0)</f>
        <v>MSTH100</v>
      </c>
      <c r="E6965" t="s">
        <v>20</v>
      </c>
      <c r="F6965" t="s">
        <v>21</v>
      </c>
      <c r="G6965">
        <v>150</v>
      </c>
      <c r="H6965">
        <v>26.25</v>
      </c>
      <c r="I6965">
        <v>3937.5</v>
      </c>
      <c r="J6965">
        <v>7.75</v>
      </c>
      <c r="K6965">
        <v>1162.5</v>
      </c>
      <c r="L6965">
        <v>18.5</v>
      </c>
      <c r="M6965">
        <v>0.70476190476190481</v>
      </c>
      <c r="N6965">
        <v>2775</v>
      </c>
      <c r="O6965" t="s">
        <v>824</v>
      </c>
      <c r="P6965" t="s">
        <v>825</v>
      </c>
      <c r="Q6965" t="s">
        <v>271</v>
      </c>
      <c r="R6965" t="s">
        <v>56</v>
      </c>
      <c r="S6965" t="s">
        <v>192</v>
      </c>
      <c r="T6965" t="s">
        <v>453</v>
      </c>
      <c r="U6965" t="s">
        <v>1191</v>
      </c>
      <c r="V6965">
        <f>YEAR(sales_order1[[#This Row],[date]])</f>
        <v>2022</v>
      </c>
      <c r="W6965" t="str">
        <f>TEXT(sales_order1[[#This Row],[date]], "Mmm")</f>
        <v>Dec</v>
      </c>
      <c r="X6965">
        <f>VALUE(TEXT(sales_order1[[#This Row],[date]], "D"))</f>
        <v>5</v>
      </c>
      <c r="Y6965">
        <v>49</v>
      </c>
    </row>
    <row r="6966" spans="1:25" x14ac:dyDescent="0.25">
      <c r="A6966" s="1">
        <v>44900</v>
      </c>
      <c r="B6966">
        <v>72563</v>
      </c>
      <c r="C6966" t="s">
        <v>135</v>
      </c>
      <c r="D6966" t="str">
        <f>VLOOKUP(sales_order1[[#This Row],[itemCode]],product_details3!B:C,2,0)</f>
        <v>MSKSH</v>
      </c>
      <c r="E6966" t="s">
        <v>136</v>
      </c>
      <c r="F6966" t="s">
        <v>137</v>
      </c>
      <c r="G6966">
        <v>300</v>
      </c>
      <c r="H6966">
        <v>18.75</v>
      </c>
      <c r="I6966">
        <v>5625</v>
      </c>
      <c r="J6966">
        <v>7.45</v>
      </c>
      <c r="K6966">
        <v>2235</v>
      </c>
      <c r="L6966">
        <v>11.3</v>
      </c>
      <c r="M6966">
        <v>0.60266666666666668</v>
      </c>
      <c r="N6966">
        <v>3390</v>
      </c>
      <c r="O6966" t="s">
        <v>955</v>
      </c>
      <c r="P6966" t="s">
        <v>956</v>
      </c>
      <c r="Q6966" t="s">
        <v>201</v>
      </c>
      <c r="R6966" t="s">
        <v>25</v>
      </c>
      <c r="S6966" t="s">
        <v>202</v>
      </c>
      <c r="T6966" t="s">
        <v>203</v>
      </c>
      <c r="U6966" t="s">
        <v>1191</v>
      </c>
      <c r="V6966">
        <f>YEAR(sales_order1[[#This Row],[date]])</f>
        <v>2022</v>
      </c>
      <c r="W6966" t="str">
        <f>TEXT(sales_order1[[#This Row],[date]], "Mmm")</f>
        <v>Dec</v>
      </c>
      <c r="X6966">
        <f>VALUE(TEXT(sales_order1[[#This Row],[date]], "D"))</f>
        <v>5</v>
      </c>
      <c r="Y6966">
        <v>49</v>
      </c>
    </row>
    <row r="6967" spans="1:25" x14ac:dyDescent="0.25">
      <c r="A6967" s="1">
        <v>44900</v>
      </c>
      <c r="B6967">
        <v>72564</v>
      </c>
      <c r="C6967" t="s">
        <v>327</v>
      </c>
      <c r="D6967" t="str">
        <f>VLOOKUP(sales_order1[[#This Row],[itemCode]],product_details3!B:C,2,0)</f>
        <v>SCR50+50</v>
      </c>
      <c r="E6967" t="s">
        <v>328</v>
      </c>
      <c r="F6967" t="s">
        <v>61</v>
      </c>
      <c r="G6967">
        <v>350</v>
      </c>
      <c r="H6967">
        <v>15.75</v>
      </c>
      <c r="I6967">
        <v>5512.5</v>
      </c>
      <c r="J6967">
        <v>4.45</v>
      </c>
      <c r="K6967">
        <v>1557.5</v>
      </c>
      <c r="L6967">
        <v>11.3</v>
      </c>
      <c r="M6967">
        <v>0.71746031746031746</v>
      </c>
      <c r="N6967">
        <v>3955</v>
      </c>
      <c r="O6967" t="s">
        <v>600</v>
      </c>
      <c r="P6967" t="s">
        <v>601</v>
      </c>
      <c r="Q6967" t="s">
        <v>100</v>
      </c>
      <c r="R6967" t="s">
        <v>40</v>
      </c>
      <c r="S6967" t="s">
        <v>101</v>
      </c>
      <c r="T6967" t="s">
        <v>602</v>
      </c>
      <c r="U6967" t="s">
        <v>1190</v>
      </c>
      <c r="V6967">
        <f>YEAR(sales_order1[[#This Row],[date]])</f>
        <v>2022</v>
      </c>
      <c r="W6967" t="str">
        <f>TEXT(sales_order1[[#This Row],[date]], "Mmm")</f>
        <v>Dec</v>
      </c>
      <c r="X6967">
        <f>VALUE(TEXT(sales_order1[[#This Row],[date]], "D"))</f>
        <v>5</v>
      </c>
      <c r="Y6967">
        <v>49</v>
      </c>
    </row>
    <row r="6968" spans="1:25" x14ac:dyDescent="0.25">
      <c r="A6968" s="1">
        <v>44900</v>
      </c>
      <c r="B6968">
        <v>72565</v>
      </c>
      <c r="C6968" t="s">
        <v>149</v>
      </c>
      <c r="D6968" t="str">
        <f>VLOOKUP(sales_order1[[#This Row],[itemCode]],product_details3!B:C,2,0)</f>
        <v>MKRW80</v>
      </c>
      <c r="E6968" t="s">
        <v>150</v>
      </c>
      <c r="F6968" t="s">
        <v>151</v>
      </c>
      <c r="G6968">
        <v>200</v>
      </c>
      <c r="H6968">
        <v>14.65</v>
      </c>
      <c r="I6968">
        <v>2930</v>
      </c>
      <c r="J6968">
        <v>6.55</v>
      </c>
      <c r="K6968">
        <v>1310</v>
      </c>
      <c r="L6968">
        <v>8.1</v>
      </c>
      <c r="M6968">
        <v>0.55290102389078488</v>
      </c>
      <c r="N6968">
        <v>1620</v>
      </c>
      <c r="O6968" t="s">
        <v>117</v>
      </c>
      <c r="P6968" t="s">
        <v>118</v>
      </c>
      <c r="Q6968" t="s">
        <v>119</v>
      </c>
      <c r="R6968" t="s">
        <v>40</v>
      </c>
      <c r="S6968" t="s">
        <v>120</v>
      </c>
      <c r="T6968" t="s">
        <v>121</v>
      </c>
      <c r="U6968" t="s">
        <v>1190</v>
      </c>
      <c r="V6968">
        <f>YEAR(sales_order1[[#This Row],[date]])</f>
        <v>2022</v>
      </c>
      <c r="W6968" t="str">
        <f>TEXT(sales_order1[[#This Row],[date]], "Mmm")</f>
        <v>Dec</v>
      </c>
      <c r="X6968">
        <f>VALUE(TEXT(sales_order1[[#This Row],[date]], "D"))</f>
        <v>5</v>
      </c>
      <c r="Y6968">
        <v>49</v>
      </c>
    </row>
    <row r="6969" spans="1:25" x14ac:dyDescent="0.25">
      <c r="A6969" s="1">
        <v>44900</v>
      </c>
      <c r="B6969">
        <v>72566</v>
      </c>
      <c r="C6969" t="s">
        <v>204</v>
      </c>
      <c r="D6969" t="str">
        <f>VLOOKUP(sales_order1[[#This Row],[itemCode]],product_details3!B:C,2,0)</f>
        <v>MKRM150</v>
      </c>
      <c r="E6969" t="s">
        <v>205</v>
      </c>
      <c r="F6969" t="s">
        <v>151</v>
      </c>
      <c r="G6969">
        <v>150</v>
      </c>
      <c r="H6969">
        <v>10.75</v>
      </c>
      <c r="I6969">
        <v>1612.5</v>
      </c>
      <c r="J6969">
        <v>4.45</v>
      </c>
      <c r="K6969">
        <v>667.5</v>
      </c>
      <c r="L6969">
        <v>6.3</v>
      </c>
      <c r="M6969">
        <v>0.586046511627907</v>
      </c>
      <c r="N6969">
        <v>945</v>
      </c>
      <c r="O6969" t="s">
        <v>915</v>
      </c>
      <c r="P6969" t="s">
        <v>916</v>
      </c>
      <c r="Q6969" t="s">
        <v>154</v>
      </c>
      <c r="R6969" t="s">
        <v>56</v>
      </c>
      <c r="S6969" t="s">
        <v>133</v>
      </c>
      <c r="T6969" t="s">
        <v>155</v>
      </c>
      <c r="U6969" t="s">
        <v>1191</v>
      </c>
      <c r="V6969">
        <f>YEAR(sales_order1[[#This Row],[date]])</f>
        <v>2022</v>
      </c>
      <c r="W6969" t="str">
        <f>TEXT(sales_order1[[#This Row],[date]], "Mmm")</f>
        <v>Dec</v>
      </c>
      <c r="X6969">
        <f>VALUE(TEXT(sales_order1[[#This Row],[date]], "D"))</f>
        <v>5</v>
      </c>
      <c r="Y6969">
        <v>49</v>
      </c>
    </row>
    <row r="6970" spans="1:25" x14ac:dyDescent="0.25">
      <c r="A6970" s="1">
        <v>44900</v>
      </c>
      <c r="B6970">
        <v>72567</v>
      </c>
      <c r="C6970" t="s">
        <v>135</v>
      </c>
      <c r="D6970" t="str">
        <f>VLOOKUP(sales_order1[[#This Row],[itemCode]],product_details3!B:C,2,0)</f>
        <v>MSKSH</v>
      </c>
      <c r="E6970" t="s">
        <v>136</v>
      </c>
      <c r="F6970" t="s">
        <v>137</v>
      </c>
      <c r="G6970">
        <v>300</v>
      </c>
      <c r="H6970">
        <v>18.75</v>
      </c>
      <c r="I6970">
        <v>5625</v>
      </c>
      <c r="J6970">
        <v>7.45</v>
      </c>
      <c r="K6970">
        <v>2235</v>
      </c>
      <c r="L6970">
        <v>11.3</v>
      </c>
      <c r="M6970">
        <v>0.60266666666666668</v>
      </c>
      <c r="N6970">
        <v>3390</v>
      </c>
      <c r="O6970" t="s">
        <v>763</v>
      </c>
      <c r="P6970" t="s">
        <v>764</v>
      </c>
      <c r="Q6970" t="s">
        <v>71</v>
      </c>
      <c r="R6970" t="s">
        <v>72</v>
      </c>
      <c r="S6970" t="s">
        <v>73</v>
      </c>
      <c r="T6970" t="s">
        <v>675</v>
      </c>
      <c r="U6970" t="s">
        <v>1190</v>
      </c>
      <c r="V6970">
        <f>YEAR(sales_order1[[#This Row],[date]])</f>
        <v>2022</v>
      </c>
      <c r="W6970" t="str">
        <f>TEXT(sales_order1[[#This Row],[date]], "Mmm")</f>
        <v>Dec</v>
      </c>
      <c r="X6970">
        <f>VALUE(TEXT(sales_order1[[#This Row],[date]], "D"))</f>
        <v>5</v>
      </c>
      <c r="Y6970">
        <v>49</v>
      </c>
    </row>
    <row r="6971" spans="1:25" x14ac:dyDescent="0.25">
      <c r="A6971" s="1">
        <v>44900</v>
      </c>
      <c r="B6971">
        <v>72568</v>
      </c>
      <c r="C6971" t="s">
        <v>311</v>
      </c>
      <c r="D6971" t="str">
        <f>VLOOKUP(sales_order1[[#This Row],[itemCode]],product_details3!B:C,2,0)</f>
        <v>MSTH30</v>
      </c>
      <c r="E6971" t="s">
        <v>312</v>
      </c>
      <c r="F6971" t="s">
        <v>21</v>
      </c>
      <c r="G6971">
        <v>150</v>
      </c>
      <c r="H6971">
        <v>8.5</v>
      </c>
      <c r="I6971">
        <v>1275</v>
      </c>
      <c r="J6971">
        <v>3.3</v>
      </c>
      <c r="K6971">
        <v>495</v>
      </c>
      <c r="L6971">
        <v>5.2</v>
      </c>
      <c r="M6971">
        <v>0.61176470588235299</v>
      </c>
      <c r="N6971">
        <v>780</v>
      </c>
      <c r="O6971" t="s">
        <v>492</v>
      </c>
      <c r="P6971" t="s">
        <v>493</v>
      </c>
      <c r="Q6971" t="s">
        <v>378</v>
      </c>
      <c r="R6971" t="s">
        <v>72</v>
      </c>
      <c r="S6971" t="s">
        <v>379</v>
      </c>
      <c r="T6971" t="s">
        <v>494</v>
      </c>
      <c r="U6971" t="s">
        <v>1188</v>
      </c>
      <c r="V6971">
        <f>YEAR(sales_order1[[#This Row],[date]])</f>
        <v>2022</v>
      </c>
      <c r="W6971" t="str">
        <f>TEXT(sales_order1[[#This Row],[date]], "Mmm")</f>
        <v>Dec</v>
      </c>
      <c r="X6971">
        <f>VALUE(TEXT(sales_order1[[#This Row],[date]], "D"))</f>
        <v>5</v>
      </c>
      <c r="Y6971">
        <v>49</v>
      </c>
    </row>
    <row r="6972" spans="1:25" x14ac:dyDescent="0.25">
      <c r="A6972" s="1">
        <v>44900</v>
      </c>
      <c r="B6972">
        <v>72569</v>
      </c>
      <c r="C6972" t="s">
        <v>28</v>
      </c>
      <c r="D6972" t="str">
        <f>VLOOKUP(sales_order1[[#This Row],[itemCode]],product_details3!B:C,2,0)</f>
        <v>SRMC30</v>
      </c>
      <c r="E6972" t="s">
        <v>29</v>
      </c>
      <c r="F6972" t="s">
        <v>30</v>
      </c>
      <c r="G6972">
        <v>150</v>
      </c>
      <c r="H6972">
        <v>22.6</v>
      </c>
      <c r="I6972">
        <v>3390</v>
      </c>
      <c r="J6972">
        <v>7.6</v>
      </c>
      <c r="K6972">
        <v>1140</v>
      </c>
      <c r="L6972">
        <v>15</v>
      </c>
      <c r="M6972">
        <v>0.66371681415929207</v>
      </c>
      <c r="N6972">
        <v>2250</v>
      </c>
      <c r="O6972" t="s">
        <v>262</v>
      </c>
      <c r="P6972" t="s">
        <v>263</v>
      </c>
      <c r="Q6972" t="s">
        <v>264</v>
      </c>
      <c r="R6972" t="s">
        <v>56</v>
      </c>
      <c r="S6972" t="s">
        <v>133</v>
      </c>
      <c r="T6972" t="s">
        <v>265</v>
      </c>
      <c r="U6972" t="s">
        <v>1191</v>
      </c>
      <c r="V6972">
        <f>YEAR(sales_order1[[#This Row],[date]])</f>
        <v>2022</v>
      </c>
      <c r="W6972" t="str">
        <f>TEXT(sales_order1[[#This Row],[date]], "Mmm")</f>
        <v>Dec</v>
      </c>
      <c r="X6972">
        <f>VALUE(TEXT(sales_order1[[#This Row],[date]], "D"))</f>
        <v>5</v>
      </c>
      <c r="Y6972">
        <v>49</v>
      </c>
    </row>
    <row r="6973" spans="1:25" x14ac:dyDescent="0.25">
      <c r="A6973" s="1">
        <v>44900</v>
      </c>
      <c r="B6973">
        <v>72570</v>
      </c>
      <c r="C6973" t="s">
        <v>128</v>
      </c>
      <c r="D6973" t="str">
        <f>VLOOKUP(sales_order1[[#This Row],[itemCode]],product_details3!B:C,2,0)</f>
        <v>SCRT100</v>
      </c>
      <c r="E6973" t="s">
        <v>129</v>
      </c>
      <c r="F6973" t="s">
        <v>61</v>
      </c>
      <c r="G6973">
        <v>300</v>
      </c>
      <c r="H6973">
        <v>28.25</v>
      </c>
      <c r="I6973">
        <v>8475</v>
      </c>
      <c r="J6973">
        <v>9</v>
      </c>
      <c r="K6973">
        <v>2700</v>
      </c>
      <c r="L6973">
        <v>19.25</v>
      </c>
      <c r="M6973">
        <v>0.68141592920353977</v>
      </c>
      <c r="N6973">
        <v>5775</v>
      </c>
      <c r="O6973" t="s">
        <v>951</v>
      </c>
      <c r="P6973" t="s">
        <v>952</v>
      </c>
      <c r="Q6973" t="s">
        <v>154</v>
      </c>
      <c r="R6973" t="s">
        <v>56</v>
      </c>
      <c r="S6973" t="s">
        <v>133</v>
      </c>
      <c r="T6973" t="s">
        <v>155</v>
      </c>
      <c r="U6973" t="s">
        <v>1191</v>
      </c>
      <c r="V6973">
        <f>YEAR(sales_order1[[#This Row],[date]])</f>
        <v>2022</v>
      </c>
      <c r="W6973" t="str">
        <f>TEXT(sales_order1[[#This Row],[date]], "Mmm")</f>
        <v>Dec</v>
      </c>
      <c r="X6973">
        <f>VALUE(TEXT(sales_order1[[#This Row],[date]], "D"))</f>
        <v>5</v>
      </c>
      <c r="Y6973">
        <v>49</v>
      </c>
    </row>
    <row r="6974" spans="1:25" x14ac:dyDescent="0.25">
      <c r="A6974" s="1">
        <v>44900</v>
      </c>
      <c r="B6974">
        <v>72571</v>
      </c>
      <c r="C6974" t="s">
        <v>390</v>
      </c>
      <c r="D6974" t="str">
        <f>VLOOKUP(sales_order1[[#This Row],[itemCode]],product_details3!B:C,2,0)</f>
        <v>MKRO150</v>
      </c>
      <c r="E6974" t="s">
        <v>391</v>
      </c>
      <c r="F6974" t="s">
        <v>151</v>
      </c>
      <c r="G6974">
        <v>150</v>
      </c>
      <c r="H6974">
        <v>11.95</v>
      </c>
      <c r="I6974">
        <v>1792.5</v>
      </c>
      <c r="J6974">
        <v>5.2</v>
      </c>
      <c r="K6974">
        <v>780</v>
      </c>
      <c r="L6974">
        <v>6.75</v>
      </c>
      <c r="M6974">
        <v>0.56485355648535562</v>
      </c>
      <c r="N6974">
        <v>1012.5</v>
      </c>
      <c r="O6974" t="s">
        <v>138</v>
      </c>
      <c r="P6974" t="s">
        <v>139</v>
      </c>
      <c r="Q6974" t="s">
        <v>77</v>
      </c>
      <c r="R6974" t="s">
        <v>72</v>
      </c>
      <c r="S6974" t="s">
        <v>140</v>
      </c>
      <c r="T6974" t="s">
        <v>141</v>
      </c>
      <c r="U6974" t="s">
        <v>1190</v>
      </c>
      <c r="V6974">
        <f>YEAR(sales_order1[[#This Row],[date]])</f>
        <v>2022</v>
      </c>
      <c r="W6974" t="str">
        <f>TEXT(sales_order1[[#This Row],[date]], "Mmm")</f>
        <v>Dec</v>
      </c>
      <c r="X6974">
        <f>VALUE(TEXT(sales_order1[[#This Row],[date]], "D"))</f>
        <v>5</v>
      </c>
      <c r="Y6974">
        <v>49</v>
      </c>
    </row>
    <row r="6975" spans="1:25" x14ac:dyDescent="0.25">
      <c r="A6975" s="1">
        <v>44900</v>
      </c>
      <c r="B6975">
        <v>72572</v>
      </c>
      <c r="C6975" t="s">
        <v>51</v>
      </c>
      <c r="D6975" t="str">
        <f>VLOOKUP(sales_order1[[#This Row],[itemCode]],product_details3!B:C,2,0)</f>
        <v>MSTH50</v>
      </c>
      <c r="E6975" t="s">
        <v>52</v>
      </c>
      <c r="F6975" t="s">
        <v>21</v>
      </c>
      <c r="G6975">
        <v>100</v>
      </c>
      <c r="H6975">
        <v>15.75</v>
      </c>
      <c r="I6975">
        <v>1575</v>
      </c>
      <c r="J6975">
        <v>4.45</v>
      </c>
      <c r="K6975">
        <v>445</v>
      </c>
      <c r="L6975">
        <v>11.3</v>
      </c>
      <c r="M6975">
        <v>0.71746031746031746</v>
      </c>
      <c r="N6975">
        <v>1130</v>
      </c>
      <c r="O6975" t="s">
        <v>457</v>
      </c>
      <c r="P6975" t="s">
        <v>458</v>
      </c>
      <c r="Q6975" t="s">
        <v>383</v>
      </c>
      <c r="R6975" t="s">
        <v>72</v>
      </c>
      <c r="S6975" t="s">
        <v>459</v>
      </c>
      <c r="T6975" t="s">
        <v>460</v>
      </c>
      <c r="U6975" t="s">
        <v>1188</v>
      </c>
      <c r="V6975">
        <f>YEAR(sales_order1[[#This Row],[date]])</f>
        <v>2022</v>
      </c>
      <c r="W6975" t="str">
        <f>TEXT(sales_order1[[#This Row],[date]], "Mmm")</f>
        <v>Dec</v>
      </c>
      <c r="X6975">
        <f>VALUE(TEXT(sales_order1[[#This Row],[date]], "D"))</f>
        <v>5</v>
      </c>
      <c r="Y6975">
        <v>49</v>
      </c>
    </row>
    <row r="6976" spans="1:25" x14ac:dyDescent="0.25">
      <c r="A6976" s="1">
        <v>44900</v>
      </c>
      <c r="B6976">
        <v>72573</v>
      </c>
      <c r="C6976" t="s">
        <v>103</v>
      </c>
      <c r="D6976" t="str">
        <f>VLOOKUP(sales_order1[[#This Row],[itemCode]],product_details3!B:C,2,0)</f>
        <v>SCRT50</v>
      </c>
      <c r="E6976" t="s">
        <v>104</v>
      </c>
      <c r="F6976" t="s">
        <v>61</v>
      </c>
      <c r="G6976">
        <v>250</v>
      </c>
      <c r="H6976">
        <v>16.95</v>
      </c>
      <c r="I6976">
        <v>4237.5</v>
      </c>
      <c r="J6976">
        <v>5.2</v>
      </c>
      <c r="K6976">
        <v>1300</v>
      </c>
      <c r="L6976">
        <v>11.75</v>
      </c>
      <c r="M6976">
        <v>0.69321533923303835</v>
      </c>
      <c r="N6976">
        <v>2937.5</v>
      </c>
      <c r="O6976" t="s">
        <v>248</v>
      </c>
      <c r="P6976" t="s">
        <v>249</v>
      </c>
      <c r="Q6976" t="s">
        <v>191</v>
      </c>
      <c r="R6976" t="s">
        <v>56</v>
      </c>
      <c r="S6976" t="s">
        <v>192</v>
      </c>
      <c r="T6976" t="s">
        <v>250</v>
      </c>
      <c r="U6976" t="s">
        <v>1191</v>
      </c>
      <c r="V6976">
        <f>YEAR(sales_order1[[#This Row],[date]])</f>
        <v>2022</v>
      </c>
      <c r="W6976" t="str">
        <f>TEXT(sales_order1[[#This Row],[date]], "Mmm")</f>
        <v>Dec</v>
      </c>
      <c r="X6976">
        <f>VALUE(TEXT(sales_order1[[#This Row],[date]], "D"))</f>
        <v>5</v>
      </c>
      <c r="Y6976">
        <v>49</v>
      </c>
    </row>
    <row r="6977" spans="1:25" x14ac:dyDescent="0.25">
      <c r="A6977" s="1">
        <v>44900</v>
      </c>
      <c r="B6977">
        <v>72574</v>
      </c>
      <c r="C6977" t="s">
        <v>19</v>
      </c>
      <c r="D6977" t="str">
        <f>VLOOKUP(sales_order1[[#This Row],[itemCode]],product_details3!B:C,2,0)</f>
        <v>MSTH100</v>
      </c>
      <c r="E6977" t="s">
        <v>20</v>
      </c>
      <c r="F6977" t="s">
        <v>21</v>
      </c>
      <c r="G6977">
        <v>250</v>
      </c>
      <c r="H6977">
        <v>26.25</v>
      </c>
      <c r="I6977">
        <v>6562.5</v>
      </c>
      <c r="J6977">
        <v>7.75</v>
      </c>
      <c r="K6977">
        <v>1937.5</v>
      </c>
      <c r="L6977">
        <v>18.5</v>
      </c>
      <c r="M6977">
        <v>0.70476190476190481</v>
      </c>
      <c r="N6977">
        <v>4625</v>
      </c>
      <c r="O6977" t="s">
        <v>877</v>
      </c>
      <c r="P6977" t="s">
        <v>878</v>
      </c>
      <c r="Q6977" t="s">
        <v>77</v>
      </c>
      <c r="R6977" t="s">
        <v>72</v>
      </c>
      <c r="S6977" t="s">
        <v>425</v>
      </c>
      <c r="T6977" t="s">
        <v>426</v>
      </c>
      <c r="U6977" t="s">
        <v>1190</v>
      </c>
      <c r="V6977">
        <f>YEAR(sales_order1[[#This Row],[date]])</f>
        <v>2022</v>
      </c>
      <c r="W6977" t="str">
        <f>TEXT(sales_order1[[#This Row],[date]], "Mmm")</f>
        <v>Dec</v>
      </c>
      <c r="X6977">
        <f>VALUE(TEXT(sales_order1[[#This Row],[date]], "D"))</f>
        <v>5</v>
      </c>
      <c r="Y6977">
        <v>49</v>
      </c>
    </row>
    <row r="6978" spans="1:25" x14ac:dyDescent="0.25">
      <c r="A6978" s="1">
        <v>44901</v>
      </c>
      <c r="B6978">
        <v>72575</v>
      </c>
      <c r="C6978" t="s">
        <v>315</v>
      </c>
      <c r="D6978" t="str">
        <f>VLOOKUP(sales_order1[[#This Row],[itemCode]],product_details3!B:C,2,0)</f>
        <v>EXFG50</v>
      </c>
      <c r="E6978" t="s">
        <v>316</v>
      </c>
      <c r="F6978" t="s">
        <v>183</v>
      </c>
      <c r="G6978">
        <v>250</v>
      </c>
      <c r="H6978">
        <v>15.75</v>
      </c>
      <c r="I6978">
        <v>3937.5</v>
      </c>
      <c r="J6978">
        <v>5.45</v>
      </c>
      <c r="K6978">
        <v>1362.5</v>
      </c>
      <c r="L6978">
        <v>10.3</v>
      </c>
      <c r="M6978">
        <v>0.65396825396825398</v>
      </c>
      <c r="N6978">
        <v>2575</v>
      </c>
      <c r="O6978" t="s">
        <v>381</v>
      </c>
      <c r="P6978" t="s">
        <v>382</v>
      </c>
      <c r="Q6978" t="s">
        <v>383</v>
      </c>
      <c r="R6978" t="s">
        <v>72</v>
      </c>
      <c r="S6978" t="s">
        <v>384</v>
      </c>
      <c r="T6978" t="s">
        <v>385</v>
      </c>
      <c r="U6978" t="s">
        <v>1188</v>
      </c>
      <c r="V6978">
        <f>YEAR(sales_order1[[#This Row],[date]])</f>
        <v>2022</v>
      </c>
      <c r="W6978" t="str">
        <f>TEXT(sales_order1[[#This Row],[date]], "Mmm")</f>
        <v>Dec</v>
      </c>
      <c r="X6978">
        <f>VALUE(TEXT(sales_order1[[#This Row],[date]], "D"))</f>
        <v>6</v>
      </c>
      <c r="Y6978">
        <v>49</v>
      </c>
    </row>
    <row r="6979" spans="1:25" x14ac:dyDescent="0.25">
      <c r="A6979" s="1">
        <v>44901</v>
      </c>
      <c r="B6979">
        <v>72576</v>
      </c>
      <c r="C6979" t="s">
        <v>86</v>
      </c>
      <c r="D6979" t="str">
        <f>VLOOKUP(sales_order1[[#This Row],[itemCode]],product_details3!B:C,2,0)</f>
        <v>SRMH30</v>
      </c>
      <c r="E6979" t="s">
        <v>87</v>
      </c>
      <c r="F6979" t="s">
        <v>30</v>
      </c>
      <c r="G6979">
        <v>200</v>
      </c>
      <c r="H6979">
        <v>21</v>
      </c>
      <c r="I6979">
        <v>4200</v>
      </c>
      <c r="J6979">
        <v>6.6</v>
      </c>
      <c r="K6979">
        <v>1320</v>
      </c>
      <c r="L6979">
        <v>14.4</v>
      </c>
      <c r="M6979">
        <v>0.68571428571428572</v>
      </c>
      <c r="N6979">
        <v>2880</v>
      </c>
      <c r="O6979" t="s">
        <v>621</v>
      </c>
      <c r="P6979" t="s">
        <v>622</v>
      </c>
      <c r="Q6979" t="s">
        <v>55</v>
      </c>
      <c r="R6979" t="s">
        <v>56</v>
      </c>
      <c r="S6979" t="s">
        <v>57</v>
      </c>
      <c r="T6979" t="s">
        <v>623</v>
      </c>
      <c r="U6979" t="s">
        <v>1191</v>
      </c>
      <c r="V6979">
        <f>YEAR(sales_order1[[#This Row],[date]])</f>
        <v>2022</v>
      </c>
      <c r="W6979" t="str">
        <f>TEXT(sales_order1[[#This Row],[date]], "Mmm")</f>
        <v>Dec</v>
      </c>
      <c r="X6979">
        <f>VALUE(TEXT(sales_order1[[#This Row],[date]], "D"))</f>
        <v>6</v>
      </c>
      <c r="Y6979">
        <v>49</v>
      </c>
    </row>
    <row r="6980" spans="1:25" x14ac:dyDescent="0.25">
      <c r="A6980" s="1">
        <v>44901</v>
      </c>
      <c r="B6980">
        <v>72577</v>
      </c>
      <c r="C6980" t="s">
        <v>51</v>
      </c>
      <c r="D6980" t="str">
        <f>VLOOKUP(sales_order1[[#This Row],[itemCode]],product_details3!B:C,2,0)</f>
        <v>MSTH50</v>
      </c>
      <c r="E6980" t="s">
        <v>52</v>
      </c>
      <c r="F6980" t="s">
        <v>21</v>
      </c>
      <c r="G6980">
        <v>50</v>
      </c>
      <c r="H6980">
        <v>15.75</v>
      </c>
      <c r="I6980">
        <v>787.5</v>
      </c>
      <c r="J6980">
        <v>4.45</v>
      </c>
      <c r="K6980">
        <v>222.5</v>
      </c>
      <c r="L6980">
        <v>11.3</v>
      </c>
      <c r="M6980">
        <v>0.71746031746031746</v>
      </c>
      <c r="N6980">
        <v>565</v>
      </c>
      <c r="O6980" t="s">
        <v>556</v>
      </c>
      <c r="P6980" t="s">
        <v>557</v>
      </c>
      <c r="Q6980" t="s">
        <v>213</v>
      </c>
      <c r="R6980" t="s">
        <v>25</v>
      </c>
      <c r="S6980" t="s">
        <v>402</v>
      </c>
      <c r="T6980" t="s">
        <v>558</v>
      </c>
      <c r="U6980" t="s">
        <v>1191</v>
      </c>
      <c r="V6980">
        <f>YEAR(sales_order1[[#This Row],[date]])</f>
        <v>2022</v>
      </c>
      <c r="W6980" t="str">
        <f>TEXT(sales_order1[[#This Row],[date]], "Mmm")</f>
        <v>Dec</v>
      </c>
      <c r="X6980">
        <f>VALUE(TEXT(sales_order1[[#This Row],[date]], "D"))</f>
        <v>6</v>
      </c>
      <c r="Y6980">
        <v>49</v>
      </c>
    </row>
    <row r="6981" spans="1:25" x14ac:dyDescent="0.25">
      <c r="A6981" s="1">
        <v>44901</v>
      </c>
      <c r="B6981">
        <v>72578</v>
      </c>
      <c r="C6981" t="s">
        <v>128</v>
      </c>
      <c r="D6981" t="str">
        <f>VLOOKUP(sales_order1[[#This Row],[itemCode]],product_details3!B:C,2,0)</f>
        <v>SCRT100</v>
      </c>
      <c r="E6981" t="s">
        <v>129</v>
      </c>
      <c r="F6981" t="s">
        <v>61</v>
      </c>
      <c r="G6981">
        <v>250</v>
      </c>
      <c r="H6981">
        <v>28.25</v>
      </c>
      <c r="I6981">
        <v>7062.5</v>
      </c>
      <c r="J6981">
        <v>9</v>
      </c>
      <c r="K6981">
        <v>2250</v>
      </c>
      <c r="L6981">
        <v>19.25</v>
      </c>
      <c r="M6981">
        <v>0.68141592920353977</v>
      </c>
      <c r="N6981">
        <v>4812.5</v>
      </c>
      <c r="O6981" t="s">
        <v>688</v>
      </c>
      <c r="P6981" t="s">
        <v>689</v>
      </c>
      <c r="Q6981" t="s">
        <v>77</v>
      </c>
      <c r="R6981" t="s">
        <v>72</v>
      </c>
      <c r="S6981" t="s">
        <v>140</v>
      </c>
      <c r="T6981" t="s">
        <v>690</v>
      </c>
      <c r="U6981" t="s">
        <v>1190</v>
      </c>
      <c r="V6981">
        <f>YEAR(sales_order1[[#This Row],[date]])</f>
        <v>2022</v>
      </c>
      <c r="W6981" t="str">
        <f>TEXT(sales_order1[[#This Row],[date]], "Mmm")</f>
        <v>Dec</v>
      </c>
      <c r="X6981">
        <f>VALUE(TEXT(sales_order1[[#This Row],[date]], "D"))</f>
        <v>6</v>
      </c>
      <c r="Y6981">
        <v>49</v>
      </c>
    </row>
    <row r="6982" spans="1:25" x14ac:dyDescent="0.25">
      <c r="A6982" s="1">
        <v>44901</v>
      </c>
      <c r="B6982">
        <v>72579</v>
      </c>
      <c r="C6982" t="s">
        <v>19</v>
      </c>
      <c r="D6982" t="str">
        <f>VLOOKUP(sales_order1[[#This Row],[itemCode]],product_details3!B:C,2,0)</f>
        <v>MSTH100</v>
      </c>
      <c r="E6982" t="s">
        <v>20</v>
      </c>
      <c r="F6982" t="s">
        <v>21</v>
      </c>
      <c r="G6982">
        <v>200</v>
      </c>
      <c r="H6982">
        <v>26.25</v>
      </c>
      <c r="I6982">
        <v>5250</v>
      </c>
      <c r="J6982">
        <v>7.75</v>
      </c>
      <c r="K6982">
        <v>1550</v>
      </c>
      <c r="L6982">
        <v>18.5</v>
      </c>
      <c r="M6982">
        <v>0.70476190476190481</v>
      </c>
      <c r="N6982">
        <v>3700</v>
      </c>
      <c r="O6982" t="s">
        <v>646</v>
      </c>
      <c r="P6982" t="s">
        <v>647</v>
      </c>
      <c r="Q6982" t="s">
        <v>107</v>
      </c>
      <c r="R6982" t="s">
        <v>40</v>
      </c>
      <c r="S6982" t="s">
        <v>101</v>
      </c>
      <c r="T6982" t="s">
        <v>483</v>
      </c>
      <c r="U6982" t="s">
        <v>1190</v>
      </c>
      <c r="V6982">
        <f>YEAR(sales_order1[[#This Row],[date]])</f>
        <v>2022</v>
      </c>
      <c r="W6982" t="str">
        <f>TEXT(sales_order1[[#This Row],[date]], "Mmm")</f>
        <v>Dec</v>
      </c>
      <c r="X6982">
        <f>VALUE(TEXT(sales_order1[[#This Row],[date]], "D"))</f>
        <v>6</v>
      </c>
      <c r="Y6982">
        <v>49</v>
      </c>
    </row>
    <row r="6983" spans="1:25" x14ac:dyDescent="0.25">
      <c r="A6983" s="1">
        <v>44901</v>
      </c>
      <c r="B6983">
        <v>72580</v>
      </c>
      <c r="C6983" t="s">
        <v>35</v>
      </c>
      <c r="D6983" t="str">
        <f>VLOOKUP(sales_order1[[#This Row],[itemCode]],product_details3!B:C,2,0)</f>
        <v>SRMA30</v>
      </c>
      <c r="E6983" t="s">
        <v>36</v>
      </c>
      <c r="F6983" t="s">
        <v>30</v>
      </c>
      <c r="G6983">
        <v>300</v>
      </c>
      <c r="H6983">
        <v>26.2</v>
      </c>
      <c r="I6983">
        <v>7860</v>
      </c>
      <c r="J6983">
        <v>9.4</v>
      </c>
      <c r="K6983">
        <v>2820</v>
      </c>
      <c r="L6983">
        <v>16.8</v>
      </c>
      <c r="M6983">
        <v>0.6412213740458016</v>
      </c>
      <c r="N6983">
        <v>5040</v>
      </c>
      <c r="O6983" t="s">
        <v>341</v>
      </c>
      <c r="P6983" t="s">
        <v>342</v>
      </c>
      <c r="Q6983" t="s">
        <v>146</v>
      </c>
      <c r="R6983" t="s">
        <v>112</v>
      </c>
      <c r="S6983" t="s">
        <v>343</v>
      </c>
      <c r="T6983" t="s">
        <v>95</v>
      </c>
      <c r="U6983" t="s">
        <v>1190</v>
      </c>
      <c r="V6983">
        <f>YEAR(sales_order1[[#This Row],[date]])</f>
        <v>2022</v>
      </c>
      <c r="W6983" t="str">
        <f>TEXT(sales_order1[[#This Row],[date]], "Mmm")</f>
        <v>Dec</v>
      </c>
      <c r="X6983">
        <f>VALUE(TEXT(sales_order1[[#This Row],[date]], "D"))</f>
        <v>6</v>
      </c>
      <c r="Y6983">
        <v>49</v>
      </c>
    </row>
    <row r="6984" spans="1:25" x14ac:dyDescent="0.25">
      <c r="A6984" s="1">
        <v>44901</v>
      </c>
      <c r="B6984">
        <v>72581</v>
      </c>
      <c r="C6984" t="s">
        <v>311</v>
      </c>
      <c r="D6984" t="str">
        <f>VLOOKUP(sales_order1[[#This Row],[itemCode]],product_details3!B:C,2,0)</f>
        <v>MSTH30</v>
      </c>
      <c r="E6984" t="s">
        <v>312</v>
      </c>
      <c r="F6984" t="s">
        <v>21</v>
      </c>
      <c r="G6984">
        <v>50</v>
      </c>
      <c r="H6984">
        <v>8.5</v>
      </c>
      <c r="I6984">
        <v>425</v>
      </c>
      <c r="J6984">
        <v>3.3</v>
      </c>
      <c r="K6984">
        <v>165</v>
      </c>
      <c r="L6984">
        <v>5.2</v>
      </c>
      <c r="M6984">
        <v>0.61176470588235299</v>
      </c>
      <c r="N6984">
        <v>260</v>
      </c>
      <c r="O6984" t="s">
        <v>883</v>
      </c>
      <c r="P6984" t="s">
        <v>884</v>
      </c>
      <c r="Q6984" t="s">
        <v>154</v>
      </c>
      <c r="R6984" t="s">
        <v>56</v>
      </c>
      <c r="S6984" t="s">
        <v>133</v>
      </c>
      <c r="T6984" t="s">
        <v>268</v>
      </c>
      <c r="U6984" t="s">
        <v>1191</v>
      </c>
      <c r="V6984">
        <f>YEAR(sales_order1[[#This Row],[date]])</f>
        <v>2022</v>
      </c>
      <c r="W6984" t="str">
        <f>TEXT(sales_order1[[#This Row],[date]], "Mmm")</f>
        <v>Dec</v>
      </c>
      <c r="X6984">
        <f>VALUE(TEXT(sales_order1[[#This Row],[date]], "D"))</f>
        <v>6</v>
      </c>
      <c r="Y6984">
        <v>49</v>
      </c>
    </row>
    <row r="6985" spans="1:25" x14ac:dyDescent="0.25">
      <c r="A6985" s="1">
        <v>44901</v>
      </c>
      <c r="B6985">
        <v>72582</v>
      </c>
      <c r="C6985" t="s">
        <v>325</v>
      </c>
      <c r="D6985" t="str">
        <f>VLOOKUP(sales_order1[[#This Row],[itemCode]],product_details3!B:C,2,0)</f>
        <v>EXFG100</v>
      </c>
      <c r="E6985" t="s">
        <v>326</v>
      </c>
      <c r="F6985" t="s">
        <v>183</v>
      </c>
      <c r="G6985">
        <v>100</v>
      </c>
      <c r="H6985">
        <v>20.75</v>
      </c>
      <c r="I6985">
        <v>2075</v>
      </c>
      <c r="J6985">
        <v>7.45</v>
      </c>
      <c r="K6985">
        <v>745</v>
      </c>
      <c r="L6985">
        <v>13.3</v>
      </c>
      <c r="M6985">
        <v>0.64096385542168677</v>
      </c>
      <c r="N6985">
        <v>1330</v>
      </c>
      <c r="O6985" t="s">
        <v>464</v>
      </c>
      <c r="P6985" t="s">
        <v>465</v>
      </c>
      <c r="Q6985" t="s">
        <v>146</v>
      </c>
      <c r="R6985" t="s">
        <v>112</v>
      </c>
      <c r="S6985" t="s">
        <v>165</v>
      </c>
      <c r="T6985" t="s">
        <v>466</v>
      </c>
      <c r="U6985" t="s">
        <v>1189</v>
      </c>
      <c r="V6985">
        <f>YEAR(sales_order1[[#This Row],[date]])</f>
        <v>2022</v>
      </c>
      <c r="W6985" t="str">
        <f>TEXT(sales_order1[[#This Row],[date]], "Mmm")</f>
        <v>Dec</v>
      </c>
      <c r="X6985">
        <f>VALUE(TEXT(sales_order1[[#This Row],[date]], "D"))</f>
        <v>6</v>
      </c>
      <c r="Y6985">
        <v>49</v>
      </c>
    </row>
    <row r="6986" spans="1:25" x14ac:dyDescent="0.25">
      <c r="A6986" s="1">
        <v>44901</v>
      </c>
      <c r="B6986">
        <v>72583</v>
      </c>
      <c r="C6986" t="s">
        <v>19</v>
      </c>
      <c r="D6986" t="str">
        <f>VLOOKUP(sales_order1[[#This Row],[itemCode]],product_details3!B:C,2,0)</f>
        <v>MSTH100</v>
      </c>
      <c r="E6986" t="s">
        <v>20</v>
      </c>
      <c r="F6986" t="s">
        <v>21</v>
      </c>
      <c r="G6986">
        <v>50</v>
      </c>
      <c r="H6986">
        <v>26.25</v>
      </c>
      <c r="I6986">
        <v>1312.5</v>
      </c>
      <c r="J6986">
        <v>7.75</v>
      </c>
      <c r="K6986">
        <v>387.5</v>
      </c>
      <c r="L6986">
        <v>18.5</v>
      </c>
      <c r="M6986">
        <v>0.70476190476190481</v>
      </c>
      <c r="N6986">
        <v>925</v>
      </c>
      <c r="O6986" t="s">
        <v>885</v>
      </c>
      <c r="P6986" t="s">
        <v>886</v>
      </c>
      <c r="Q6986" t="s">
        <v>119</v>
      </c>
      <c r="R6986" t="s">
        <v>40</v>
      </c>
      <c r="S6986" t="s">
        <v>233</v>
      </c>
      <c r="T6986" t="s">
        <v>234</v>
      </c>
      <c r="U6986" t="s">
        <v>1190</v>
      </c>
      <c r="V6986">
        <f>YEAR(sales_order1[[#This Row],[date]])</f>
        <v>2022</v>
      </c>
      <c r="W6986" t="str">
        <f>TEXT(sales_order1[[#This Row],[date]], "Mmm")</f>
        <v>Dec</v>
      </c>
      <c r="X6986">
        <f>VALUE(TEXT(sales_order1[[#This Row],[date]], "D"))</f>
        <v>6</v>
      </c>
      <c r="Y6986">
        <v>49</v>
      </c>
    </row>
    <row r="6987" spans="1:25" x14ac:dyDescent="0.25">
      <c r="A6987" s="1">
        <v>44901</v>
      </c>
      <c r="B6987">
        <v>72584</v>
      </c>
      <c r="C6987" t="s">
        <v>329</v>
      </c>
      <c r="D6987" t="str">
        <f>VLOOKUP(sales_order1[[#This Row],[itemCode]],product_details3!B:C,2,0)</f>
        <v>TNRS150</v>
      </c>
      <c r="E6987" t="s">
        <v>330</v>
      </c>
      <c r="F6987" t="s">
        <v>124</v>
      </c>
      <c r="G6987">
        <v>150</v>
      </c>
      <c r="H6987">
        <v>19.649999999999999</v>
      </c>
      <c r="I6987">
        <v>2947.5</v>
      </c>
      <c r="J6987">
        <v>6.55</v>
      </c>
      <c r="K6987">
        <v>982.5</v>
      </c>
      <c r="L6987">
        <v>13.1</v>
      </c>
      <c r="M6987">
        <v>0.66666666666666663</v>
      </c>
      <c r="N6987">
        <v>1965</v>
      </c>
      <c r="O6987" t="s">
        <v>420</v>
      </c>
      <c r="P6987" t="s">
        <v>421</v>
      </c>
      <c r="Q6987" t="s">
        <v>77</v>
      </c>
      <c r="R6987" t="s">
        <v>72</v>
      </c>
      <c r="S6987" t="s">
        <v>78</v>
      </c>
      <c r="T6987" t="s">
        <v>422</v>
      </c>
      <c r="U6987" t="s">
        <v>1190</v>
      </c>
      <c r="V6987">
        <f>YEAR(sales_order1[[#This Row],[date]])</f>
        <v>2022</v>
      </c>
      <c r="W6987" t="str">
        <f>TEXT(sales_order1[[#This Row],[date]], "Mmm")</f>
        <v>Dec</v>
      </c>
      <c r="X6987">
        <f>VALUE(TEXT(sales_order1[[#This Row],[date]], "D"))</f>
        <v>6</v>
      </c>
      <c r="Y6987">
        <v>49</v>
      </c>
    </row>
    <row r="6988" spans="1:25" x14ac:dyDescent="0.25">
      <c r="A6988" s="1">
        <v>44901</v>
      </c>
      <c r="B6988">
        <v>72585</v>
      </c>
      <c r="C6988" t="s">
        <v>307</v>
      </c>
      <c r="D6988" t="str">
        <f>VLOOKUP(sales_order1[[#This Row],[itemCode]],product_details3!B:C,2,0)</f>
        <v>TNRH150</v>
      </c>
      <c r="E6988" t="s">
        <v>308</v>
      </c>
      <c r="F6988" t="s">
        <v>124</v>
      </c>
      <c r="G6988">
        <v>250</v>
      </c>
      <c r="H6988">
        <v>15.75</v>
      </c>
      <c r="I6988">
        <v>3937.5</v>
      </c>
      <c r="J6988">
        <v>4.45</v>
      </c>
      <c r="K6988">
        <v>1112.5</v>
      </c>
      <c r="L6988">
        <v>11.3</v>
      </c>
      <c r="M6988">
        <v>0.71746031746031746</v>
      </c>
      <c r="N6988">
        <v>2825</v>
      </c>
      <c r="O6988" t="s">
        <v>570</v>
      </c>
      <c r="P6988" t="s">
        <v>571</v>
      </c>
      <c r="Q6988" t="s">
        <v>77</v>
      </c>
      <c r="R6988" t="s">
        <v>72</v>
      </c>
      <c r="S6988" t="s">
        <v>140</v>
      </c>
      <c r="T6988" t="s">
        <v>572</v>
      </c>
      <c r="U6988" t="s">
        <v>1190</v>
      </c>
      <c r="V6988">
        <f>YEAR(sales_order1[[#This Row],[date]])</f>
        <v>2022</v>
      </c>
      <c r="W6988" t="str">
        <f>TEXT(sales_order1[[#This Row],[date]], "Mmm")</f>
        <v>Dec</v>
      </c>
      <c r="X6988">
        <f>VALUE(TEXT(sales_order1[[#This Row],[date]], "D"))</f>
        <v>6</v>
      </c>
      <c r="Y6988">
        <v>49</v>
      </c>
    </row>
    <row r="6989" spans="1:25" x14ac:dyDescent="0.25">
      <c r="A6989" s="1">
        <v>44901</v>
      </c>
      <c r="B6989">
        <v>72586</v>
      </c>
      <c r="C6989" t="s">
        <v>128</v>
      </c>
      <c r="D6989" t="str">
        <f>VLOOKUP(sales_order1[[#This Row],[itemCode]],product_details3!B:C,2,0)</f>
        <v>SCRT100</v>
      </c>
      <c r="E6989" t="s">
        <v>129</v>
      </c>
      <c r="F6989" t="s">
        <v>61</v>
      </c>
      <c r="G6989">
        <v>200</v>
      </c>
      <c r="H6989">
        <v>28.25</v>
      </c>
      <c r="I6989">
        <v>5650</v>
      </c>
      <c r="J6989">
        <v>9</v>
      </c>
      <c r="K6989">
        <v>1800</v>
      </c>
      <c r="L6989">
        <v>19.25</v>
      </c>
      <c r="M6989">
        <v>0.68141592920353977</v>
      </c>
      <c r="N6989">
        <v>3850</v>
      </c>
      <c r="O6989" t="s">
        <v>769</v>
      </c>
      <c r="P6989" t="s">
        <v>770</v>
      </c>
      <c r="Q6989" t="s">
        <v>378</v>
      </c>
      <c r="R6989" t="s">
        <v>72</v>
      </c>
      <c r="S6989" t="s">
        <v>545</v>
      </c>
      <c r="T6989" t="s">
        <v>546</v>
      </c>
      <c r="U6989" t="s">
        <v>1188</v>
      </c>
      <c r="V6989">
        <f>YEAR(sales_order1[[#This Row],[date]])</f>
        <v>2022</v>
      </c>
      <c r="W6989" t="str">
        <f>TEXT(sales_order1[[#This Row],[date]], "Mmm")</f>
        <v>Dec</v>
      </c>
      <c r="X6989">
        <f>VALUE(TEXT(sales_order1[[#This Row],[date]], "D"))</f>
        <v>6</v>
      </c>
      <c r="Y6989">
        <v>49</v>
      </c>
    </row>
    <row r="6990" spans="1:25" x14ac:dyDescent="0.25">
      <c r="A6990" s="1">
        <v>44901</v>
      </c>
      <c r="B6990">
        <v>72587</v>
      </c>
      <c r="C6990" t="s">
        <v>51</v>
      </c>
      <c r="D6990" t="str">
        <f>VLOOKUP(sales_order1[[#This Row],[itemCode]],product_details3!B:C,2,0)</f>
        <v>MSTH50</v>
      </c>
      <c r="E6990" t="s">
        <v>52</v>
      </c>
      <c r="F6990" t="s">
        <v>21</v>
      </c>
      <c r="G6990">
        <v>150</v>
      </c>
      <c r="H6990">
        <v>15.75</v>
      </c>
      <c r="I6990">
        <v>2362.5</v>
      </c>
      <c r="J6990">
        <v>4.45</v>
      </c>
      <c r="K6990">
        <v>667.5</v>
      </c>
      <c r="L6990">
        <v>11.3</v>
      </c>
      <c r="M6990">
        <v>0.71746031746031746</v>
      </c>
      <c r="N6990">
        <v>1695</v>
      </c>
      <c r="O6990" t="s">
        <v>172</v>
      </c>
      <c r="P6990" t="s">
        <v>173</v>
      </c>
      <c r="Q6990" t="s">
        <v>39</v>
      </c>
      <c r="R6990" t="s">
        <v>40</v>
      </c>
      <c r="S6990" t="s">
        <v>41</v>
      </c>
      <c r="T6990" t="s">
        <v>174</v>
      </c>
      <c r="U6990" t="s">
        <v>1188</v>
      </c>
      <c r="V6990">
        <f>YEAR(sales_order1[[#This Row],[date]])</f>
        <v>2022</v>
      </c>
      <c r="W6990" t="str">
        <f>TEXT(sales_order1[[#This Row],[date]], "Mmm")</f>
        <v>Dec</v>
      </c>
      <c r="X6990">
        <f>VALUE(TEXT(sales_order1[[#This Row],[date]], "D"))</f>
        <v>6</v>
      </c>
      <c r="Y6990">
        <v>49</v>
      </c>
    </row>
    <row r="6991" spans="1:25" x14ac:dyDescent="0.25">
      <c r="A6991" s="1">
        <v>44901</v>
      </c>
      <c r="B6991">
        <v>72588</v>
      </c>
      <c r="C6991" t="s">
        <v>86</v>
      </c>
      <c r="D6991" t="str">
        <f>VLOOKUP(sales_order1[[#This Row],[itemCode]],product_details3!B:C,2,0)</f>
        <v>SRMH30</v>
      </c>
      <c r="E6991" t="s">
        <v>87</v>
      </c>
      <c r="F6991" t="s">
        <v>30</v>
      </c>
      <c r="G6991">
        <v>100</v>
      </c>
      <c r="H6991">
        <v>21</v>
      </c>
      <c r="I6991">
        <v>2100</v>
      </c>
      <c r="J6991">
        <v>6.6</v>
      </c>
      <c r="K6991">
        <v>660</v>
      </c>
      <c r="L6991">
        <v>14.4</v>
      </c>
      <c r="M6991">
        <v>0.68571428571428572</v>
      </c>
      <c r="N6991">
        <v>1440</v>
      </c>
      <c r="O6991" t="s">
        <v>750</v>
      </c>
      <c r="P6991" t="s">
        <v>751</v>
      </c>
      <c r="Q6991" t="s">
        <v>132</v>
      </c>
      <c r="R6991" t="s">
        <v>56</v>
      </c>
      <c r="S6991" t="s">
        <v>133</v>
      </c>
      <c r="T6991" t="s">
        <v>578</v>
      </c>
      <c r="U6991" t="s">
        <v>1191</v>
      </c>
      <c r="V6991">
        <f>YEAR(sales_order1[[#This Row],[date]])</f>
        <v>2022</v>
      </c>
      <c r="W6991" t="str">
        <f>TEXT(sales_order1[[#This Row],[date]], "Mmm")</f>
        <v>Dec</v>
      </c>
      <c r="X6991">
        <f>VALUE(TEXT(sales_order1[[#This Row],[date]], "D"))</f>
        <v>6</v>
      </c>
      <c r="Y6991">
        <v>49</v>
      </c>
    </row>
    <row r="6992" spans="1:25" x14ac:dyDescent="0.25">
      <c r="A6992" s="1">
        <v>44901</v>
      </c>
      <c r="B6992">
        <v>72589</v>
      </c>
      <c r="C6992" t="s">
        <v>135</v>
      </c>
      <c r="D6992" t="str">
        <f>VLOOKUP(sales_order1[[#This Row],[itemCode]],product_details3!B:C,2,0)</f>
        <v>MSKSH</v>
      </c>
      <c r="E6992" t="s">
        <v>136</v>
      </c>
      <c r="F6992" t="s">
        <v>137</v>
      </c>
      <c r="G6992">
        <v>300</v>
      </c>
      <c r="H6992">
        <v>18.75</v>
      </c>
      <c r="I6992">
        <v>5625</v>
      </c>
      <c r="J6992">
        <v>7.45</v>
      </c>
      <c r="K6992">
        <v>2235</v>
      </c>
      <c r="L6992">
        <v>11.3</v>
      </c>
      <c r="M6992">
        <v>0.60266666666666668</v>
      </c>
      <c r="N6992">
        <v>3390</v>
      </c>
      <c r="O6992" t="s">
        <v>603</v>
      </c>
      <c r="P6992" t="s">
        <v>604</v>
      </c>
      <c r="Q6992" t="s">
        <v>100</v>
      </c>
      <c r="R6992" t="s">
        <v>40</v>
      </c>
      <c r="S6992" t="s">
        <v>101</v>
      </c>
      <c r="T6992" t="s">
        <v>605</v>
      </c>
      <c r="U6992" t="s">
        <v>1190</v>
      </c>
      <c r="V6992">
        <f>YEAR(sales_order1[[#This Row],[date]])</f>
        <v>2022</v>
      </c>
      <c r="W6992" t="str">
        <f>TEXT(sales_order1[[#This Row],[date]], "Mmm")</f>
        <v>Dec</v>
      </c>
      <c r="X6992">
        <f>VALUE(TEXT(sales_order1[[#This Row],[date]], "D"))</f>
        <v>6</v>
      </c>
      <c r="Y6992">
        <v>49</v>
      </c>
    </row>
    <row r="6993" spans="1:25" x14ac:dyDescent="0.25">
      <c r="A6993" s="1">
        <v>44902</v>
      </c>
      <c r="B6993">
        <v>72590</v>
      </c>
      <c r="C6993" t="s">
        <v>335</v>
      </c>
      <c r="D6993" t="str">
        <f>VLOOKUP(sales_order1[[#This Row],[itemCode]],product_details3!B:C,2,0)</f>
        <v>CLNF50</v>
      </c>
      <c r="E6993" t="s">
        <v>336</v>
      </c>
      <c r="F6993" t="s">
        <v>45</v>
      </c>
      <c r="G6993">
        <v>250</v>
      </c>
      <c r="H6993">
        <v>7.3</v>
      </c>
      <c r="I6993">
        <v>1825</v>
      </c>
      <c r="J6993">
        <v>2.8</v>
      </c>
      <c r="K6993">
        <v>700</v>
      </c>
      <c r="L6993">
        <v>4.5</v>
      </c>
      <c r="M6993">
        <v>0.61643835616438358</v>
      </c>
      <c r="N6993">
        <v>1125</v>
      </c>
      <c r="O6993" t="s">
        <v>392</v>
      </c>
      <c r="P6993" t="s">
        <v>393</v>
      </c>
      <c r="Q6993" t="s">
        <v>264</v>
      </c>
      <c r="R6993" t="s">
        <v>56</v>
      </c>
      <c r="S6993" t="s">
        <v>133</v>
      </c>
      <c r="T6993" t="s">
        <v>394</v>
      </c>
      <c r="U6993" t="s">
        <v>1191</v>
      </c>
      <c r="V6993">
        <f>YEAR(sales_order1[[#This Row],[date]])</f>
        <v>2022</v>
      </c>
      <c r="W6993" t="str">
        <f>TEXT(sales_order1[[#This Row],[date]], "Mmm")</f>
        <v>Dec</v>
      </c>
      <c r="X6993">
        <f>VALUE(TEXT(sales_order1[[#This Row],[date]], "D"))</f>
        <v>7</v>
      </c>
      <c r="Y6993">
        <v>49</v>
      </c>
    </row>
    <row r="6994" spans="1:25" x14ac:dyDescent="0.25">
      <c r="A6994" s="1">
        <v>44902</v>
      </c>
      <c r="B6994">
        <v>72591</v>
      </c>
      <c r="C6994" t="s">
        <v>128</v>
      </c>
      <c r="D6994" t="str">
        <f>VLOOKUP(sales_order1[[#This Row],[itemCode]],product_details3!B:C,2,0)</f>
        <v>SCRT100</v>
      </c>
      <c r="E6994" t="s">
        <v>129</v>
      </c>
      <c r="F6994" t="s">
        <v>61</v>
      </c>
      <c r="G6994">
        <v>100</v>
      </c>
      <c r="H6994">
        <v>28.25</v>
      </c>
      <c r="I6994">
        <v>2825</v>
      </c>
      <c r="J6994">
        <v>9</v>
      </c>
      <c r="K6994">
        <v>900</v>
      </c>
      <c r="L6994">
        <v>19.25</v>
      </c>
      <c r="M6994">
        <v>0.68141592920353977</v>
      </c>
      <c r="N6994">
        <v>1925</v>
      </c>
      <c r="O6994" t="s">
        <v>167</v>
      </c>
      <c r="P6994" t="s">
        <v>168</v>
      </c>
      <c r="Q6994" t="s">
        <v>100</v>
      </c>
      <c r="R6994" t="s">
        <v>40</v>
      </c>
      <c r="S6994" t="s">
        <v>101</v>
      </c>
      <c r="T6994" t="s">
        <v>169</v>
      </c>
      <c r="U6994" t="s">
        <v>1190</v>
      </c>
      <c r="V6994">
        <f>YEAR(sales_order1[[#This Row],[date]])</f>
        <v>2022</v>
      </c>
      <c r="W6994" t="str">
        <f>TEXT(sales_order1[[#This Row],[date]], "Mmm")</f>
        <v>Dec</v>
      </c>
      <c r="X6994">
        <f>VALUE(TEXT(sales_order1[[#This Row],[date]], "D"))</f>
        <v>7</v>
      </c>
      <c r="Y6994">
        <v>49</v>
      </c>
    </row>
    <row r="6995" spans="1:25" x14ac:dyDescent="0.25">
      <c r="A6995" s="1">
        <v>44902</v>
      </c>
      <c r="B6995">
        <v>72592</v>
      </c>
      <c r="C6995" t="s">
        <v>128</v>
      </c>
      <c r="D6995" t="str">
        <f>VLOOKUP(sales_order1[[#This Row],[itemCode]],product_details3!B:C,2,0)</f>
        <v>SCRT100</v>
      </c>
      <c r="E6995" t="s">
        <v>129</v>
      </c>
      <c r="F6995" t="s">
        <v>61</v>
      </c>
      <c r="G6995">
        <v>200</v>
      </c>
      <c r="H6995">
        <v>28.25</v>
      </c>
      <c r="I6995">
        <v>5650</v>
      </c>
      <c r="J6995">
        <v>9</v>
      </c>
      <c r="K6995">
        <v>1800</v>
      </c>
      <c r="L6995">
        <v>19.25</v>
      </c>
      <c r="M6995">
        <v>0.68141592920353977</v>
      </c>
      <c r="N6995">
        <v>3850</v>
      </c>
      <c r="O6995" t="s">
        <v>777</v>
      </c>
      <c r="P6995" t="s">
        <v>778</v>
      </c>
      <c r="Q6995" t="s">
        <v>93</v>
      </c>
      <c r="R6995" t="s">
        <v>72</v>
      </c>
      <c r="S6995" t="s">
        <v>94</v>
      </c>
      <c r="T6995" t="s">
        <v>678</v>
      </c>
      <c r="U6995" t="s">
        <v>1190</v>
      </c>
      <c r="V6995">
        <f>YEAR(sales_order1[[#This Row],[date]])</f>
        <v>2022</v>
      </c>
      <c r="W6995" t="str">
        <f>TEXT(sales_order1[[#This Row],[date]], "Mmm")</f>
        <v>Dec</v>
      </c>
      <c r="X6995">
        <f>VALUE(TEXT(sales_order1[[#This Row],[date]], "D"))</f>
        <v>7</v>
      </c>
      <c r="Y6995">
        <v>49</v>
      </c>
    </row>
    <row r="6996" spans="1:25" x14ac:dyDescent="0.25">
      <c r="A6996" s="1">
        <v>44902</v>
      </c>
      <c r="B6996">
        <v>72593</v>
      </c>
      <c r="C6996" t="s">
        <v>175</v>
      </c>
      <c r="D6996" t="str">
        <f>VLOOKUP(sales_order1[[#This Row],[itemCode]],product_details3!B:C,2,0)</f>
        <v>SCRS3030</v>
      </c>
      <c r="E6996" t="s">
        <v>176</v>
      </c>
      <c r="F6996" t="s">
        <v>61</v>
      </c>
      <c r="G6996">
        <v>300</v>
      </c>
      <c r="H6996">
        <v>13.1</v>
      </c>
      <c r="I6996">
        <v>3930</v>
      </c>
      <c r="J6996">
        <v>4.7</v>
      </c>
      <c r="K6996">
        <v>1410</v>
      </c>
      <c r="L6996">
        <v>8.4</v>
      </c>
      <c r="M6996">
        <v>0.6412213740458016</v>
      </c>
      <c r="N6996">
        <v>2520</v>
      </c>
      <c r="O6996" t="s">
        <v>505</v>
      </c>
      <c r="P6996" t="s">
        <v>506</v>
      </c>
      <c r="Q6996" t="s">
        <v>48</v>
      </c>
      <c r="R6996" t="s">
        <v>25</v>
      </c>
      <c r="S6996" t="s">
        <v>49</v>
      </c>
      <c r="T6996" t="s">
        <v>507</v>
      </c>
      <c r="U6996" t="s">
        <v>1191</v>
      </c>
      <c r="V6996">
        <f>YEAR(sales_order1[[#This Row],[date]])</f>
        <v>2022</v>
      </c>
      <c r="W6996" t="str">
        <f>TEXT(sales_order1[[#This Row],[date]], "Mmm")</f>
        <v>Dec</v>
      </c>
      <c r="X6996">
        <f>VALUE(TEXT(sales_order1[[#This Row],[date]], "D"))</f>
        <v>7</v>
      </c>
      <c r="Y6996">
        <v>49</v>
      </c>
    </row>
    <row r="6997" spans="1:25" x14ac:dyDescent="0.25">
      <c r="A6997" s="1">
        <v>44902</v>
      </c>
      <c r="B6997">
        <v>72594</v>
      </c>
      <c r="C6997" t="s">
        <v>360</v>
      </c>
      <c r="D6997" t="str">
        <f>VLOOKUP(sales_order1[[#This Row],[itemCode]],product_details3!B:C,2,0)</f>
        <v>TNRS100</v>
      </c>
      <c r="E6997" t="s">
        <v>361</v>
      </c>
      <c r="F6997" t="s">
        <v>124</v>
      </c>
      <c r="G6997">
        <v>200</v>
      </c>
      <c r="H6997">
        <v>13.1</v>
      </c>
      <c r="I6997">
        <v>2620</v>
      </c>
      <c r="J6997">
        <v>4.7</v>
      </c>
      <c r="K6997">
        <v>940</v>
      </c>
      <c r="L6997">
        <v>8.4</v>
      </c>
      <c r="M6997">
        <v>0.6412213740458016</v>
      </c>
      <c r="N6997">
        <v>1680</v>
      </c>
      <c r="O6997" t="s">
        <v>931</v>
      </c>
      <c r="P6997" t="s">
        <v>932</v>
      </c>
      <c r="Q6997" t="s">
        <v>218</v>
      </c>
      <c r="R6997" t="s">
        <v>40</v>
      </c>
      <c r="S6997" t="s">
        <v>432</v>
      </c>
      <c r="T6997" t="s">
        <v>433</v>
      </c>
      <c r="U6997" t="s">
        <v>1190</v>
      </c>
      <c r="V6997">
        <f>YEAR(sales_order1[[#This Row],[date]])</f>
        <v>2022</v>
      </c>
      <c r="W6997" t="str">
        <f>TEXT(sales_order1[[#This Row],[date]], "Mmm")</f>
        <v>Dec</v>
      </c>
      <c r="X6997">
        <f>VALUE(TEXT(sales_order1[[#This Row],[date]], "D"))</f>
        <v>7</v>
      </c>
      <c r="Y6997">
        <v>49</v>
      </c>
    </row>
    <row r="6998" spans="1:25" x14ac:dyDescent="0.25">
      <c r="A6998" s="1">
        <v>44902</v>
      </c>
      <c r="B6998">
        <v>72595</v>
      </c>
      <c r="C6998" t="s">
        <v>404</v>
      </c>
      <c r="D6998" t="str">
        <f>VLOOKUP(sales_order1[[#This Row],[itemCode]],product_details3!B:C,2,0)</f>
        <v>TNRE200</v>
      </c>
      <c r="E6998" t="s">
        <v>405</v>
      </c>
      <c r="F6998" t="s">
        <v>124</v>
      </c>
      <c r="G6998">
        <v>200</v>
      </c>
      <c r="H6998">
        <v>22.6</v>
      </c>
      <c r="I6998">
        <v>4520</v>
      </c>
      <c r="J6998">
        <v>7.6</v>
      </c>
      <c r="K6998">
        <v>1520</v>
      </c>
      <c r="L6998">
        <v>15</v>
      </c>
      <c r="M6998">
        <v>0.66371681415929207</v>
      </c>
      <c r="N6998">
        <v>3000</v>
      </c>
      <c r="O6998" t="s">
        <v>832</v>
      </c>
      <c r="P6998" t="s">
        <v>833</v>
      </c>
      <c r="Q6998" t="s">
        <v>201</v>
      </c>
      <c r="R6998" t="s">
        <v>25</v>
      </c>
      <c r="S6998" t="s">
        <v>372</v>
      </c>
      <c r="T6998" t="s">
        <v>834</v>
      </c>
      <c r="U6998" t="s">
        <v>1191</v>
      </c>
      <c r="V6998">
        <f>YEAR(sales_order1[[#This Row],[date]])</f>
        <v>2022</v>
      </c>
      <c r="W6998" t="str">
        <f>TEXT(sales_order1[[#This Row],[date]], "Mmm")</f>
        <v>Dec</v>
      </c>
      <c r="X6998">
        <f>VALUE(TEXT(sales_order1[[#This Row],[date]], "D"))</f>
        <v>7</v>
      </c>
      <c r="Y6998">
        <v>49</v>
      </c>
    </row>
    <row r="6999" spans="1:25" x14ac:dyDescent="0.25">
      <c r="A6999" s="1">
        <v>44902</v>
      </c>
      <c r="B6999">
        <v>72596</v>
      </c>
      <c r="C6999" t="s">
        <v>115</v>
      </c>
      <c r="D6999" t="str">
        <f>VLOOKUP(sales_order1[[#This Row],[itemCode]],product_details3!B:C,2,0)</f>
        <v>SCRS30100</v>
      </c>
      <c r="E6999" t="s">
        <v>116</v>
      </c>
      <c r="F6999" t="s">
        <v>61</v>
      </c>
      <c r="G6999">
        <v>100</v>
      </c>
      <c r="H6999">
        <v>32.75</v>
      </c>
      <c r="I6999">
        <v>3275</v>
      </c>
      <c r="J6999">
        <v>11.25</v>
      </c>
      <c r="K6999">
        <v>1125</v>
      </c>
      <c r="L6999">
        <v>21.5</v>
      </c>
      <c r="M6999">
        <v>0.65648854961832059</v>
      </c>
      <c r="N6999">
        <v>2150</v>
      </c>
      <c r="O6999" t="s">
        <v>872</v>
      </c>
      <c r="P6999" t="s">
        <v>873</v>
      </c>
      <c r="Q6999" t="s">
        <v>71</v>
      </c>
      <c r="R6999" t="s">
        <v>72</v>
      </c>
      <c r="S6999" t="s">
        <v>73</v>
      </c>
      <c r="T6999" t="s">
        <v>74</v>
      </c>
      <c r="U6999" t="s">
        <v>1190</v>
      </c>
      <c r="V6999">
        <f>YEAR(sales_order1[[#This Row],[date]])</f>
        <v>2022</v>
      </c>
      <c r="W6999" t="str">
        <f>TEXT(sales_order1[[#This Row],[date]], "Mmm")</f>
        <v>Dec</v>
      </c>
      <c r="X6999">
        <f>VALUE(TEXT(sales_order1[[#This Row],[date]], "D"))</f>
        <v>7</v>
      </c>
      <c r="Y6999">
        <v>49</v>
      </c>
    </row>
    <row r="7000" spans="1:25" x14ac:dyDescent="0.25">
      <c r="A7000" s="1">
        <v>44902</v>
      </c>
      <c r="B7000">
        <v>72597</v>
      </c>
      <c r="C7000" t="s">
        <v>67</v>
      </c>
      <c r="D7000" t="str">
        <f>VLOOKUP(sales_order1[[#This Row],[itemCode]],product_details3!B:C,2,0)</f>
        <v>SRMH15</v>
      </c>
      <c r="E7000" t="s">
        <v>68</v>
      </c>
      <c r="F7000" t="s">
        <v>30</v>
      </c>
      <c r="G7000">
        <v>150</v>
      </c>
      <c r="H7000">
        <v>15.75</v>
      </c>
      <c r="I7000">
        <v>2362.5</v>
      </c>
      <c r="J7000">
        <v>5.45</v>
      </c>
      <c r="K7000">
        <v>817.5</v>
      </c>
      <c r="L7000">
        <v>10.3</v>
      </c>
      <c r="M7000">
        <v>0.65396825396825398</v>
      </c>
      <c r="N7000">
        <v>1545</v>
      </c>
      <c r="O7000" t="s">
        <v>874</v>
      </c>
      <c r="P7000" t="s">
        <v>875</v>
      </c>
      <c r="Q7000" t="s">
        <v>146</v>
      </c>
      <c r="R7000" t="s">
        <v>112</v>
      </c>
      <c r="S7000" t="s">
        <v>165</v>
      </c>
      <c r="T7000" t="s">
        <v>876</v>
      </c>
      <c r="U7000" t="s">
        <v>1189</v>
      </c>
      <c r="V7000">
        <f>YEAR(sales_order1[[#This Row],[date]])</f>
        <v>2022</v>
      </c>
      <c r="W7000" t="str">
        <f>TEXT(sales_order1[[#This Row],[date]], "Mmm")</f>
        <v>Dec</v>
      </c>
      <c r="X7000">
        <f>VALUE(TEXT(sales_order1[[#This Row],[date]], "D"))</f>
        <v>7</v>
      </c>
      <c r="Y7000">
        <v>49</v>
      </c>
    </row>
    <row r="7001" spans="1:25" x14ac:dyDescent="0.25">
      <c r="A7001" s="1">
        <v>44902</v>
      </c>
      <c r="B7001">
        <v>72598</v>
      </c>
      <c r="C7001" t="s">
        <v>128</v>
      </c>
      <c r="D7001" t="str">
        <f>VLOOKUP(sales_order1[[#This Row],[itemCode]],product_details3!B:C,2,0)</f>
        <v>SCRT100</v>
      </c>
      <c r="E7001" t="s">
        <v>129</v>
      </c>
      <c r="F7001" t="s">
        <v>61</v>
      </c>
      <c r="G7001">
        <v>450</v>
      </c>
      <c r="H7001">
        <v>28.25</v>
      </c>
      <c r="I7001">
        <v>12712.5</v>
      </c>
      <c r="J7001">
        <v>9</v>
      </c>
      <c r="K7001">
        <v>4050</v>
      </c>
      <c r="L7001">
        <v>19.25</v>
      </c>
      <c r="M7001">
        <v>0.68141592920353977</v>
      </c>
      <c r="N7001">
        <v>8662.5</v>
      </c>
      <c r="O7001" t="s">
        <v>734</v>
      </c>
      <c r="P7001" t="s">
        <v>735</v>
      </c>
      <c r="Q7001" t="s">
        <v>48</v>
      </c>
      <c r="R7001" t="s">
        <v>25</v>
      </c>
      <c r="S7001" t="s">
        <v>286</v>
      </c>
      <c r="T7001" t="s">
        <v>666</v>
      </c>
      <c r="U7001" t="s">
        <v>1191</v>
      </c>
      <c r="V7001">
        <f>YEAR(sales_order1[[#This Row],[date]])</f>
        <v>2022</v>
      </c>
      <c r="W7001" t="str">
        <f>TEXT(sales_order1[[#This Row],[date]], "Mmm")</f>
        <v>Dec</v>
      </c>
      <c r="X7001">
        <f>VALUE(TEXT(sales_order1[[#This Row],[date]], "D"))</f>
        <v>7</v>
      </c>
      <c r="Y7001">
        <v>49</v>
      </c>
    </row>
    <row r="7002" spans="1:25" x14ac:dyDescent="0.25">
      <c r="A7002" s="1">
        <v>44902</v>
      </c>
      <c r="B7002">
        <v>72599</v>
      </c>
      <c r="C7002" t="s">
        <v>352</v>
      </c>
      <c r="D7002" t="str">
        <f>VLOOKUP(sales_order1[[#This Row],[itemCode]],product_details3!B:C,2,0)</f>
        <v>MSTL50</v>
      </c>
      <c r="E7002" t="s">
        <v>353</v>
      </c>
      <c r="F7002" t="s">
        <v>21</v>
      </c>
      <c r="G7002">
        <v>50</v>
      </c>
      <c r="H7002">
        <v>16.95</v>
      </c>
      <c r="I7002">
        <v>847.5</v>
      </c>
      <c r="J7002">
        <v>5.2</v>
      </c>
      <c r="K7002">
        <v>260</v>
      </c>
      <c r="L7002">
        <v>11.75</v>
      </c>
      <c r="M7002">
        <v>0.69321533923303835</v>
      </c>
      <c r="N7002">
        <v>587.5</v>
      </c>
      <c r="O7002" t="s">
        <v>564</v>
      </c>
      <c r="P7002" t="s">
        <v>565</v>
      </c>
      <c r="Q7002" t="s">
        <v>218</v>
      </c>
      <c r="R7002" t="s">
        <v>40</v>
      </c>
      <c r="S7002" t="s">
        <v>432</v>
      </c>
      <c r="T7002" t="s">
        <v>566</v>
      </c>
      <c r="U7002" t="s">
        <v>1190</v>
      </c>
      <c r="V7002">
        <f>YEAR(sales_order1[[#This Row],[date]])</f>
        <v>2022</v>
      </c>
      <c r="W7002" t="str">
        <f>TEXT(sales_order1[[#This Row],[date]], "Mmm")</f>
        <v>Dec</v>
      </c>
      <c r="X7002">
        <f>VALUE(TEXT(sales_order1[[#This Row],[date]], "D"))</f>
        <v>7</v>
      </c>
      <c r="Y7002">
        <v>49</v>
      </c>
    </row>
    <row r="7003" spans="1:25" x14ac:dyDescent="0.25">
      <c r="A7003" s="1">
        <v>44902</v>
      </c>
      <c r="B7003">
        <v>72600</v>
      </c>
      <c r="C7003" t="s">
        <v>194</v>
      </c>
      <c r="D7003" t="str">
        <f>VLOOKUP(sales_order1[[#This Row],[itemCode]],product_details3!B:C,2,0)</f>
        <v>CLNG150</v>
      </c>
      <c r="E7003" t="s">
        <v>195</v>
      </c>
      <c r="F7003" t="s">
        <v>45</v>
      </c>
      <c r="G7003">
        <v>100</v>
      </c>
      <c r="H7003">
        <v>12.75</v>
      </c>
      <c r="I7003">
        <v>1275</v>
      </c>
      <c r="J7003">
        <v>4.45</v>
      </c>
      <c r="K7003">
        <v>445</v>
      </c>
      <c r="L7003">
        <v>8.3000000000000007</v>
      </c>
      <c r="M7003">
        <v>0.65098039215686276</v>
      </c>
      <c r="N7003">
        <v>830</v>
      </c>
      <c r="O7003" t="s">
        <v>860</v>
      </c>
      <c r="P7003" t="s">
        <v>861</v>
      </c>
      <c r="Q7003" t="s">
        <v>213</v>
      </c>
      <c r="R7003" t="s">
        <v>25</v>
      </c>
      <c r="S7003" t="s">
        <v>214</v>
      </c>
      <c r="T7003" t="s">
        <v>215</v>
      </c>
      <c r="U7003" t="s">
        <v>1191</v>
      </c>
      <c r="V7003">
        <f>YEAR(sales_order1[[#This Row],[date]])</f>
        <v>2022</v>
      </c>
      <c r="W7003" t="str">
        <f>TEXT(sales_order1[[#This Row],[date]], "Mmm")</f>
        <v>Dec</v>
      </c>
      <c r="X7003">
        <f>VALUE(TEXT(sales_order1[[#This Row],[date]], "D"))</f>
        <v>7</v>
      </c>
      <c r="Y7003">
        <v>49</v>
      </c>
    </row>
    <row r="7004" spans="1:25" x14ac:dyDescent="0.25">
      <c r="A7004" s="1">
        <v>44902</v>
      </c>
      <c r="B7004">
        <v>72601</v>
      </c>
      <c r="C7004" t="s">
        <v>209</v>
      </c>
      <c r="D7004" t="str">
        <f>VLOOKUP(sales_order1[[#This Row],[itemCode]],product_details3!B:C,2,0)</f>
        <v>CLNG50</v>
      </c>
      <c r="E7004" t="s">
        <v>210</v>
      </c>
      <c r="F7004" t="s">
        <v>45</v>
      </c>
      <c r="G7004">
        <v>150</v>
      </c>
      <c r="H7004">
        <v>6.5</v>
      </c>
      <c r="I7004">
        <v>975</v>
      </c>
      <c r="J7004">
        <v>2.2999999999999998</v>
      </c>
      <c r="K7004">
        <v>345</v>
      </c>
      <c r="L7004">
        <v>4.2</v>
      </c>
      <c r="M7004">
        <v>0.64615384615384619</v>
      </c>
      <c r="N7004">
        <v>630</v>
      </c>
      <c r="O7004" t="s">
        <v>138</v>
      </c>
      <c r="P7004" t="s">
        <v>139</v>
      </c>
      <c r="Q7004" t="s">
        <v>77</v>
      </c>
      <c r="R7004" t="s">
        <v>72</v>
      </c>
      <c r="S7004" t="s">
        <v>140</v>
      </c>
      <c r="T7004" t="s">
        <v>141</v>
      </c>
      <c r="U7004" t="s">
        <v>1190</v>
      </c>
      <c r="V7004">
        <f>YEAR(sales_order1[[#This Row],[date]])</f>
        <v>2022</v>
      </c>
      <c r="W7004" t="str">
        <f>TEXT(sales_order1[[#This Row],[date]], "Mmm")</f>
        <v>Dec</v>
      </c>
      <c r="X7004">
        <f>VALUE(TEXT(sales_order1[[#This Row],[date]], "D"))</f>
        <v>7</v>
      </c>
      <c r="Y7004">
        <v>49</v>
      </c>
    </row>
    <row r="7005" spans="1:25" x14ac:dyDescent="0.25">
      <c r="A7005" s="1">
        <v>44903</v>
      </c>
      <c r="B7005">
        <v>72602</v>
      </c>
      <c r="C7005" t="s">
        <v>181</v>
      </c>
      <c r="D7005" t="str">
        <f>VLOOKUP(sales_order1[[#This Row],[itemCode]],product_details3!B:C,2,0)</f>
        <v>EXFP100</v>
      </c>
      <c r="E7005" t="s">
        <v>182</v>
      </c>
      <c r="F7005" t="s">
        <v>183</v>
      </c>
      <c r="G7005">
        <v>150</v>
      </c>
      <c r="H7005">
        <v>21.95</v>
      </c>
      <c r="I7005">
        <v>3292.5</v>
      </c>
      <c r="J7005">
        <v>8.1999999999999993</v>
      </c>
      <c r="K7005">
        <v>1230</v>
      </c>
      <c r="L7005">
        <v>13.75</v>
      </c>
      <c r="M7005">
        <v>0.62642369020501143</v>
      </c>
      <c r="N7005">
        <v>2062.5</v>
      </c>
      <c r="O7005" t="s">
        <v>901</v>
      </c>
      <c r="P7005" t="s">
        <v>902</v>
      </c>
      <c r="Q7005" t="s">
        <v>39</v>
      </c>
      <c r="R7005" t="s">
        <v>40</v>
      </c>
      <c r="S7005" t="s">
        <v>41</v>
      </c>
      <c r="T7005" t="s">
        <v>278</v>
      </c>
      <c r="U7005" t="s">
        <v>1188</v>
      </c>
      <c r="V7005">
        <f>YEAR(sales_order1[[#This Row],[date]])</f>
        <v>2022</v>
      </c>
      <c r="W7005" t="str">
        <f>TEXT(sales_order1[[#This Row],[date]], "Mmm")</f>
        <v>Dec</v>
      </c>
      <c r="X7005">
        <f>VALUE(TEXT(sales_order1[[#This Row],[date]], "D"))</f>
        <v>8</v>
      </c>
      <c r="Y7005">
        <v>49</v>
      </c>
    </row>
    <row r="7006" spans="1:25" x14ac:dyDescent="0.25">
      <c r="A7006" s="1">
        <v>44903</v>
      </c>
      <c r="B7006">
        <v>72603</v>
      </c>
      <c r="C7006" t="s">
        <v>311</v>
      </c>
      <c r="D7006" t="str">
        <f>VLOOKUP(sales_order1[[#This Row],[itemCode]],product_details3!B:C,2,0)</f>
        <v>MSTH30</v>
      </c>
      <c r="E7006" t="s">
        <v>312</v>
      </c>
      <c r="F7006" t="s">
        <v>21</v>
      </c>
      <c r="G7006">
        <v>150</v>
      </c>
      <c r="H7006">
        <v>8.5</v>
      </c>
      <c r="I7006">
        <v>1275</v>
      </c>
      <c r="J7006">
        <v>3.3</v>
      </c>
      <c r="K7006">
        <v>495</v>
      </c>
      <c r="L7006">
        <v>5.2</v>
      </c>
      <c r="M7006">
        <v>0.61176470588235299</v>
      </c>
      <c r="N7006">
        <v>780</v>
      </c>
      <c r="O7006" t="s">
        <v>537</v>
      </c>
      <c r="P7006" t="s">
        <v>538</v>
      </c>
      <c r="Q7006" t="s">
        <v>111</v>
      </c>
      <c r="R7006" t="s">
        <v>112</v>
      </c>
      <c r="S7006" t="s">
        <v>179</v>
      </c>
      <c r="T7006" t="s">
        <v>539</v>
      </c>
      <c r="U7006" t="s">
        <v>1189</v>
      </c>
      <c r="V7006">
        <f>YEAR(sales_order1[[#This Row],[date]])</f>
        <v>2022</v>
      </c>
      <c r="W7006" t="str">
        <f>TEXT(sales_order1[[#This Row],[date]], "Mmm")</f>
        <v>Dec</v>
      </c>
      <c r="X7006">
        <f>VALUE(TEXT(sales_order1[[#This Row],[date]], "D"))</f>
        <v>8</v>
      </c>
      <c r="Y7006">
        <v>49</v>
      </c>
    </row>
    <row r="7007" spans="1:25" x14ac:dyDescent="0.25">
      <c r="A7007" s="1">
        <v>44903</v>
      </c>
      <c r="B7007">
        <v>72604</v>
      </c>
      <c r="C7007" t="s">
        <v>86</v>
      </c>
      <c r="D7007" t="str">
        <f>VLOOKUP(sales_order1[[#This Row],[itemCode]],product_details3!B:C,2,0)</f>
        <v>SRMH30</v>
      </c>
      <c r="E7007" t="s">
        <v>87</v>
      </c>
      <c r="F7007" t="s">
        <v>30</v>
      </c>
      <c r="G7007">
        <v>50</v>
      </c>
      <c r="H7007">
        <v>21</v>
      </c>
      <c r="I7007">
        <v>1050</v>
      </c>
      <c r="J7007">
        <v>6.6</v>
      </c>
      <c r="K7007">
        <v>330</v>
      </c>
      <c r="L7007">
        <v>14.4</v>
      </c>
      <c r="M7007">
        <v>0.68571428571428572</v>
      </c>
      <c r="N7007">
        <v>720</v>
      </c>
      <c r="O7007" t="s">
        <v>46</v>
      </c>
      <c r="P7007" t="s">
        <v>47</v>
      </c>
      <c r="Q7007" t="s">
        <v>48</v>
      </c>
      <c r="R7007" t="s">
        <v>25</v>
      </c>
      <c r="S7007" t="s">
        <v>49</v>
      </c>
      <c r="T7007" t="s">
        <v>50</v>
      </c>
      <c r="U7007" t="s">
        <v>1191</v>
      </c>
      <c r="V7007">
        <f>YEAR(sales_order1[[#This Row],[date]])</f>
        <v>2022</v>
      </c>
      <c r="W7007" t="str">
        <f>TEXT(sales_order1[[#This Row],[date]], "Mmm")</f>
        <v>Dec</v>
      </c>
      <c r="X7007">
        <f>VALUE(TEXT(sales_order1[[#This Row],[date]], "D"))</f>
        <v>8</v>
      </c>
      <c r="Y7007">
        <v>49</v>
      </c>
    </row>
    <row r="7008" spans="1:25" x14ac:dyDescent="0.25">
      <c r="A7008" s="1">
        <v>44903</v>
      </c>
      <c r="B7008">
        <v>72605</v>
      </c>
      <c r="C7008" t="s">
        <v>235</v>
      </c>
      <c r="D7008" t="str">
        <f>VLOOKUP(sales_order1[[#This Row],[itemCode]],product_details3!B:C,2,0)</f>
        <v>CLNF150</v>
      </c>
      <c r="E7008" t="s">
        <v>236</v>
      </c>
      <c r="F7008" t="s">
        <v>45</v>
      </c>
      <c r="G7008">
        <v>250</v>
      </c>
      <c r="H7008">
        <v>13.95</v>
      </c>
      <c r="I7008">
        <v>3487.5</v>
      </c>
      <c r="J7008">
        <v>5.2</v>
      </c>
      <c r="K7008">
        <v>1300</v>
      </c>
      <c r="L7008">
        <v>8.75</v>
      </c>
      <c r="M7008">
        <v>0.62724014336917566</v>
      </c>
      <c r="N7008">
        <v>2187.5</v>
      </c>
      <c r="O7008" t="s">
        <v>729</v>
      </c>
      <c r="P7008" t="s">
        <v>730</v>
      </c>
      <c r="Q7008" t="s">
        <v>55</v>
      </c>
      <c r="R7008" t="s">
        <v>56</v>
      </c>
      <c r="S7008" t="s">
        <v>57</v>
      </c>
      <c r="T7008" t="s">
        <v>731</v>
      </c>
      <c r="U7008" t="s">
        <v>1191</v>
      </c>
      <c r="V7008">
        <f>YEAR(sales_order1[[#This Row],[date]])</f>
        <v>2022</v>
      </c>
      <c r="W7008" t="str">
        <f>TEXT(sales_order1[[#This Row],[date]], "Mmm")</f>
        <v>Dec</v>
      </c>
      <c r="X7008">
        <f>VALUE(TEXT(sales_order1[[#This Row],[date]], "D"))</f>
        <v>8</v>
      </c>
      <c r="Y7008">
        <v>49</v>
      </c>
    </row>
    <row r="7009" spans="1:25" x14ac:dyDescent="0.25">
      <c r="A7009" s="1">
        <v>44903</v>
      </c>
      <c r="B7009">
        <v>72606</v>
      </c>
      <c r="C7009" t="s">
        <v>51</v>
      </c>
      <c r="D7009" t="str">
        <f>VLOOKUP(sales_order1[[#This Row],[itemCode]],product_details3!B:C,2,0)</f>
        <v>MSTH50</v>
      </c>
      <c r="E7009" t="s">
        <v>52</v>
      </c>
      <c r="F7009" t="s">
        <v>21</v>
      </c>
      <c r="G7009">
        <v>100</v>
      </c>
      <c r="H7009">
        <v>15.75</v>
      </c>
      <c r="I7009">
        <v>1575</v>
      </c>
      <c r="J7009">
        <v>4.45</v>
      </c>
      <c r="K7009">
        <v>445</v>
      </c>
      <c r="L7009">
        <v>11.3</v>
      </c>
      <c r="M7009">
        <v>0.71746031746031746</v>
      </c>
      <c r="N7009">
        <v>1130</v>
      </c>
      <c r="O7009" t="s">
        <v>949</v>
      </c>
      <c r="P7009" t="s">
        <v>950</v>
      </c>
      <c r="Q7009" t="s">
        <v>132</v>
      </c>
      <c r="R7009" t="s">
        <v>56</v>
      </c>
      <c r="S7009" t="s">
        <v>133</v>
      </c>
      <c r="T7009" t="s">
        <v>134</v>
      </c>
      <c r="U7009" t="s">
        <v>1191</v>
      </c>
      <c r="V7009">
        <f>YEAR(sales_order1[[#This Row],[date]])</f>
        <v>2022</v>
      </c>
      <c r="W7009" t="str">
        <f>TEXT(sales_order1[[#This Row],[date]], "Mmm")</f>
        <v>Dec</v>
      </c>
      <c r="X7009">
        <f>VALUE(TEXT(sales_order1[[#This Row],[date]], "D"))</f>
        <v>8</v>
      </c>
      <c r="Y7009">
        <v>49</v>
      </c>
    </row>
    <row r="7010" spans="1:25" x14ac:dyDescent="0.25">
      <c r="A7010" s="1">
        <v>44903</v>
      </c>
      <c r="B7010">
        <v>72607</v>
      </c>
      <c r="C7010" t="s">
        <v>209</v>
      </c>
      <c r="D7010" t="str">
        <f>VLOOKUP(sales_order1[[#This Row],[itemCode]],product_details3!B:C,2,0)</f>
        <v>CLNG50</v>
      </c>
      <c r="E7010" t="s">
        <v>210</v>
      </c>
      <c r="F7010" t="s">
        <v>45</v>
      </c>
      <c r="G7010">
        <v>150</v>
      </c>
      <c r="H7010">
        <v>6.5</v>
      </c>
      <c r="I7010">
        <v>975</v>
      </c>
      <c r="J7010">
        <v>2.2999999999999998</v>
      </c>
      <c r="K7010">
        <v>345</v>
      </c>
      <c r="L7010">
        <v>4.2</v>
      </c>
      <c r="M7010">
        <v>0.64615384615384619</v>
      </c>
      <c r="N7010">
        <v>630</v>
      </c>
      <c r="O7010" t="s">
        <v>262</v>
      </c>
      <c r="P7010" t="s">
        <v>263</v>
      </c>
      <c r="Q7010" t="s">
        <v>264</v>
      </c>
      <c r="R7010" t="s">
        <v>56</v>
      </c>
      <c r="S7010" t="s">
        <v>133</v>
      </c>
      <c r="T7010" t="s">
        <v>265</v>
      </c>
      <c r="U7010" t="s">
        <v>1191</v>
      </c>
      <c r="V7010">
        <f>YEAR(sales_order1[[#This Row],[date]])</f>
        <v>2022</v>
      </c>
      <c r="W7010" t="str">
        <f>TEXT(sales_order1[[#This Row],[date]], "Mmm")</f>
        <v>Dec</v>
      </c>
      <c r="X7010">
        <f>VALUE(TEXT(sales_order1[[#This Row],[date]], "D"))</f>
        <v>8</v>
      </c>
      <c r="Y7010">
        <v>49</v>
      </c>
    </row>
    <row r="7011" spans="1:25" x14ac:dyDescent="0.25">
      <c r="A7011" s="1">
        <v>44903</v>
      </c>
      <c r="B7011">
        <v>72608</v>
      </c>
      <c r="C7011" t="s">
        <v>128</v>
      </c>
      <c r="D7011" t="str">
        <f>VLOOKUP(sales_order1[[#This Row],[itemCode]],product_details3!B:C,2,0)</f>
        <v>SCRT100</v>
      </c>
      <c r="E7011" t="s">
        <v>129</v>
      </c>
      <c r="F7011" t="s">
        <v>61</v>
      </c>
      <c r="G7011">
        <v>150</v>
      </c>
      <c r="H7011">
        <v>28.25</v>
      </c>
      <c r="I7011">
        <v>4237.5</v>
      </c>
      <c r="J7011">
        <v>9</v>
      </c>
      <c r="K7011">
        <v>1350</v>
      </c>
      <c r="L7011">
        <v>19.25</v>
      </c>
      <c r="M7011">
        <v>0.68141592920353977</v>
      </c>
      <c r="N7011">
        <v>2887.5</v>
      </c>
      <c r="O7011" t="s">
        <v>295</v>
      </c>
      <c r="P7011" t="s">
        <v>296</v>
      </c>
      <c r="Q7011" t="s">
        <v>160</v>
      </c>
      <c r="R7011" t="s">
        <v>112</v>
      </c>
      <c r="S7011" t="s">
        <v>297</v>
      </c>
      <c r="T7011" t="s">
        <v>298</v>
      </c>
      <c r="U7011" t="s">
        <v>1189</v>
      </c>
      <c r="V7011">
        <f>YEAR(sales_order1[[#This Row],[date]])</f>
        <v>2022</v>
      </c>
      <c r="W7011" t="str">
        <f>TEXT(sales_order1[[#This Row],[date]], "Mmm")</f>
        <v>Dec</v>
      </c>
      <c r="X7011">
        <f>VALUE(TEXT(sales_order1[[#This Row],[date]], "D"))</f>
        <v>8</v>
      </c>
      <c r="Y7011">
        <v>49</v>
      </c>
    </row>
    <row r="7012" spans="1:25" x14ac:dyDescent="0.25">
      <c r="A7012" s="1">
        <v>44903</v>
      </c>
      <c r="B7012">
        <v>72609</v>
      </c>
      <c r="C7012" t="s">
        <v>311</v>
      </c>
      <c r="D7012" t="str">
        <f>VLOOKUP(sales_order1[[#This Row],[itemCode]],product_details3!B:C,2,0)</f>
        <v>MSTH30</v>
      </c>
      <c r="E7012" t="s">
        <v>312</v>
      </c>
      <c r="F7012" t="s">
        <v>21</v>
      </c>
      <c r="G7012">
        <v>100</v>
      </c>
      <c r="H7012">
        <v>8.5</v>
      </c>
      <c r="I7012">
        <v>850</v>
      </c>
      <c r="J7012">
        <v>3.3</v>
      </c>
      <c r="K7012">
        <v>330</v>
      </c>
      <c r="L7012">
        <v>5.2</v>
      </c>
      <c r="M7012">
        <v>0.61176470588235299</v>
      </c>
      <c r="N7012">
        <v>520</v>
      </c>
      <c r="O7012" t="s">
        <v>771</v>
      </c>
      <c r="P7012" t="s">
        <v>772</v>
      </c>
      <c r="Q7012" t="s">
        <v>160</v>
      </c>
      <c r="R7012" t="s">
        <v>112</v>
      </c>
      <c r="S7012" t="s">
        <v>297</v>
      </c>
      <c r="T7012" t="s">
        <v>693</v>
      </c>
      <c r="U7012" t="s">
        <v>1189</v>
      </c>
      <c r="V7012">
        <f>YEAR(sales_order1[[#This Row],[date]])</f>
        <v>2022</v>
      </c>
      <c r="W7012" t="str">
        <f>TEXT(sales_order1[[#This Row],[date]], "Mmm")</f>
        <v>Dec</v>
      </c>
      <c r="X7012">
        <f>VALUE(TEXT(sales_order1[[#This Row],[date]], "D"))</f>
        <v>8</v>
      </c>
      <c r="Y7012">
        <v>49</v>
      </c>
    </row>
    <row r="7013" spans="1:25" x14ac:dyDescent="0.25">
      <c r="A7013" s="1">
        <v>44903</v>
      </c>
      <c r="B7013">
        <v>72610</v>
      </c>
      <c r="C7013" t="s">
        <v>19</v>
      </c>
      <c r="D7013" t="str">
        <f>VLOOKUP(sales_order1[[#This Row],[itemCode]],product_details3!B:C,2,0)</f>
        <v>MSTH100</v>
      </c>
      <c r="E7013" t="s">
        <v>20</v>
      </c>
      <c r="F7013" t="s">
        <v>21</v>
      </c>
      <c r="G7013">
        <v>250</v>
      </c>
      <c r="H7013">
        <v>26.25</v>
      </c>
      <c r="I7013">
        <v>6562.5</v>
      </c>
      <c r="J7013">
        <v>7.75</v>
      </c>
      <c r="K7013">
        <v>1937.5</v>
      </c>
      <c r="L7013">
        <v>18.5</v>
      </c>
      <c r="M7013">
        <v>0.70476190476190481</v>
      </c>
      <c r="N7013">
        <v>4625</v>
      </c>
      <c r="O7013" t="s">
        <v>752</v>
      </c>
      <c r="P7013" t="s">
        <v>753</v>
      </c>
      <c r="Q7013" t="s">
        <v>378</v>
      </c>
      <c r="R7013" t="s">
        <v>72</v>
      </c>
      <c r="S7013" t="s">
        <v>563</v>
      </c>
      <c r="T7013" t="s">
        <v>58</v>
      </c>
      <c r="U7013" t="s">
        <v>1188</v>
      </c>
      <c r="V7013">
        <f>YEAR(sales_order1[[#This Row],[date]])</f>
        <v>2022</v>
      </c>
      <c r="W7013" t="str">
        <f>TEXT(sales_order1[[#This Row],[date]], "Mmm")</f>
        <v>Dec</v>
      </c>
      <c r="X7013">
        <f>VALUE(TEXT(sales_order1[[#This Row],[date]], "D"))</f>
        <v>8</v>
      </c>
      <c r="Y7013">
        <v>49</v>
      </c>
    </row>
    <row r="7014" spans="1:25" x14ac:dyDescent="0.25">
      <c r="A7014" s="1">
        <v>44903</v>
      </c>
      <c r="B7014">
        <v>72611</v>
      </c>
      <c r="C7014" t="s">
        <v>135</v>
      </c>
      <c r="D7014" t="str">
        <f>VLOOKUP(sales_order1[[#This Row],[itemCode]],product_details3!B:C,2,0)</f>
        <v>MSKSH</v>
      </c>
      <c r="E7014" t="s">
        <v>136</v>
      </c>
      <c r="F7014" t="s">
        <v>137</v>
      </c>
      <c r="G7014">
        <v>50</v>
      </c>
      <c r="H7014">
        <v>18.75</v>
      </c>
      <c r="I7014">
        <v>937.5</v>
      </c>
      <c r="J7014">
        <v>7.45</v>
      </c>
      <c r="K7014">
        <v>372.5</v>
      </c>
      <c r="L7014">
        <v>11.3</v>
      </c>
      <c r="M7014">
        <v>0.60266666666666668</v>
      </c>
      <c r="N7014">
        <v>565</v>
      </c>
      <c r="O7014" t="s">
        <v>492</v>
      </c>
      <c r="P7014" t="s">
        <v>493</v>
      </c>
      <c r="Q7014" t="s">
        <v>378</v>
      </c>
      <c r="R7014" t="s">
        <v>72</v>
      </c>
      <c r="S7014" t="s">
        <v>379</v>
      </c>
      <c r="T7014" t="s">
        <v>494</v>
      </c>
      <c r="U7014" t="s">
        <v>1188</v>
      </c>
      <c r="V7014">
        <f>YEAR(sales_order1[[#This Row],[date]])</f>
        <v>2022</v>
      </c>
      <c r="W7014" t="str">
        <f>TEXT(sales_order1[[#This Row],[date]], "Mmm")</f>
        <v>Dec</v>
      </c>
      <c r="X7014">
        <f>VALUE(TEXT(sales_order1[[#This Row],[date]], "D"))</f>
        <v>8</v>
      </c>
      <c r="Y7014">
        <v>49</v>
      </c>
    </row>
    <row r="7015" spans="1:25" x14ac:dyDescent="0.25">
      <c r="A7015" s="1">
        <v>44903</v>
      </c>
      <c r="B7015">
        <v>72612</v>
      </c>
      <c r="C7015" t="s">
        <v>51</v>
      </c>
      <c r="D7015" t="str">
        <f>VLOOKUP(sales_order1[[#This Row],[itemCode]],product_details3!B:C,2,0)</f>
        <v>MSTH50</v>
      </c>
      <c r="E7015" t="s">
        <v>52</v>
      </c>
      <c r="F7015" t="s">
        <v>21</v>
      </c>
      <c r="G7015">
        <v>200</v>
      </c>
      <c r="H7015">
        <v>15.75</v>
      </c>
      <c r="I7015">
        <v>3150</v>
      </c>
      <c r="J7015">
        <v>4.45</v>
      </c>
      <c r="K7015">
        <v>890</v>
      </c>
      <c r="L7015">
        <v>11.3</v>
      </c>
      <c r="M7015">
        <v>0.71746031746031746</v>
      </c>
      <c r="N7015">
        <v>2260</v>
      </c>
      <c r="O7015" t="s">
        <v>887</v>
      </c>
      <c r="P7015" t="s">
        <v>888</v>
      </c>
      <c r="Q7015" t="s">
        <v>218</v>
      </c>
      <c r="R7015" t="s">
        <v>40</v>
      </c>
      <c r="S7015" t="s">
        <v>432</v>
      </c>
      <c r="T7015" t="s">
        <v>433</v>
      </c>
      <c r="U7015" t="s">
        <v>1190</v>
      </c>
      <c r="V7015">
        <f>YEAR(sales_order1[[#This Row],[date]])</f>
        <v>2022</v>
      </c>
      <c r="W7015" t="str">
        <f>TEXT(sales_order1[[#This Row],[date]], "Mmm")</f>
        <v>Dec</v>
      </c>
      <c r="X7015">
        <f>VALUE(TEXT(sales_order1[[#This Row],[date]], "D"))</f>
        <v>8</v>
      </c>
      <c r="Y7015">
        <v>49</v>
      </c>
    </row>
    <row r="7016" spans="1:25" x14ac:dyDescent="0.25">
      <c r="A7016" s="1">
        <v>44903</v>
      </c>
      <c r="B7016">
        <v>72613</v>
      </c>
      <c r="C7016" t="s">
        <v>251</v>
      </c>
      <c r="D7016" t="str">
        <f>VLOOKUP(sales_order1[[#This Row],[itemCode]],product_details3!B:C,2,0)</f>
        <v>CLNO50</v>
      </c>
      <c r="E7016" t="s">
        <v>252</v>
      </c>
      <c r="F7016" t="s">
        <v>45</v>
      </c>
      <c r="G7016">
        <v>100</v>
      </c>
      <c r="H7016">
        <v>9.1</v>
      </c>
      <c r="I7016">
        <v>910</v>
      </c>
      <c r="J7016">
        <v>3.7</v>
      </c>
      <c r="K7016">
        <v>370</v>
      </c>
      <c r="L7016">
        <v>5.4</v>
      </c>
      <c r="M7016">
        <v>0.59340659340659352</v>
      </c>
      <c r="N7016">
        <v>540</v>
      </c>
      <c r="O7016" t="s">
        <v>216</v>
      </c>
      <c r="P7016" t="s">
        <v>217</v>
      </c>
      <c r="Q7016" t="s">
        <v>218</v>
      </c>
      <c r="R7016" t="s">
        <v>40</v>
      </c>
      <c r="S7016" t="s">
        <v>219</v>
      </c>
      <c r="T7016" t="s">
        <v>220</v>
      </c>
      <c r="U7016" t="s">
        <v>1190</v>
      </c>
      <c r="V7016">
        <f>YEAR(sales_order1[[#This Row],[date]])</f>
        <v>2022</v>
      </c>
      <c r="W7016" t="str">
        <f>TEXT(sales_order1[[#This Row],[date]], "Mmm")</f>
        <v>Dec</v>
      </c>
      <c r="X7016">
        <f>VALUE(TEXT(sales_order1[[#This Row],[date]], "D"))</f>
        <v>8</v>
      </c>
      <c r="Y7016">
        <v>49</v>
      </c>
    </row>
    <row r="7017" spans="1:25" x14ac:dyDescent="0.25">
      <c r="A7017" s="1">
        <v>44903</v>
      </c>
      <c r="B7017">
        <v>72614</v>
      </c>
      <c r="C7017" t="s">
        <v>128</v>
      </c>
      <c r="D7017" t="str">
        <f>VLOOKUP(sales_order1[[#This Row],[itemCode]],product_details3!B:C,2,0)</f>
        <v>SCRT100</v>
      </c>
      <c r="E7017" t="s">
        <v>129</v>
      </c>
      <c r="F7017" t="s">
        <v>61</v>
      </c>
      <c r="G7017">
        <v>200</v>
      </c>
      <c r="H7017">
        <v>28.25</v>
      </c>
      <c r="I7017">
        <v>5650</v>
      </c>
      <c r="J7017">
        <v>9</v>
      </c>
      <c r="K7017">
        <v>1800</v>
      </c>
      <c r="L7017">
        <v>19.25</v>
      </c>
      <c r="M7017">
        <v>0.68141592920353977</v>
      </c>
      <c r="N7017">
        <v>3850</v>
      </c>
      <c r="O7017" t="s">
        <v>945</v>
      </c>
      <c r="P7017" t="s">
        <v>946</v>
      </c>
      <c r="Q7017" t="s">
        <v>93</v>
      </c>
      <c r="R7017" t="s">
        <v>72</v>
      </c>
      <c r="S7017" t="s">
        <v>94</v>
      </c>
      <c r="T7017" t="s">
        <v>95</v>
      </c>
      <c r="U7017" t="s">
        <v>1190</v>
      </c>
      <c r="V7017">
        <f>YEAR(sales_order1[[#This Row],[date]])</f>
        <v>2022</v>
      </c>
      <c r="W7017" t="str">
        <f>TEXT(sales_order1[[#This Row],[date]], "Mmm")</f>
        <v>Dec</v>
      </c>
      <c r="X7017">
        <f>VALUE(TEXT(sales_order1[[#This Row],[date]], "D"))</f>
        <v>8</v>
      </c>
      <c r="Y7017">
        <v>49</v>
      </c>
    </row>
    <row r="7018" spans="1:25" x14ac:dyDescent="0.25">
      <c r="A7018" s="1">
        <v>44904</v>
      </c>
      <c r="B7018">
        <v>72615</v>
      </c>
      <c r="C7018" t="s">
        <v>103</v>
      </c>
      <c r="D7018" t="str">
        <f>VLOOKUP(sales_order1[[#This Row],[itemCode]],product_details3!B:C,2,0)</f>
        <v>SCRT50</v>
      </c>
      <c r="E7018" t="s">
        <v>104</v>
      </c>
      <c r="F7018" t="s">
        <v>61</v>
      </c>
      <c r="G7018">
        <v>200</v>
      </c>
      <c r="H7018">
        <v>16.95</v>
      </c>
      <c r="I7018">
        <v>3390</v>
      </c>
      <c r="J7018">
        <v>5.2</v>
      </c>
      <c r="K7018">
        <v>1040</v>
      </c>
      <c r="L7018">
        <v>11.75</v>
      </c>
      <c r="M7018">
        <v>0.69321533923303835</v>
      </c>
      <c r="N7018">
        <v>2350</v>
      </c>
      <c r="O7018" t="s">
        <v>824</v>
      </c>
      <c r="P7018" t="s">
        <v>825</v>
      </c>
      <c r="Q7018" t="s">
        <v>271</v>
      </c>
      <c r="R7018" t="s">
        <v>56</v>
      </c>
      <c r="S7018" t="s">
        <v>192</v>
      </c>
      <c r="T7018" t="s">
        <v>453</v>
      </c>
      <c r="U7018" t="s">
        <v>1191</v>
      </c>
      <c r="V7018">
        <f>YEAR(sales_order1[[#This Row],[date]])</f>
        <v>2022</v>
      </c>
      <c r="W7018" t="str">
        <f>TEXT(sales_order1[[#This Row],[date]], "Mmm")</f>
        <v>Dec</v>
      </c>
      <c r="X7018">
        <f>VALUE(TEXT(sales_order1[[#This Row],[date]], "D"))</f>
        <v>9</v>
      </c>
      <c r="Y7018">
        <v>49</v>
      </c>
    </row>
    <row r="7019" spans="1:25" x14ac:dyDescent="0.25">
      <c r="A7019" s="1">
        <v>44904</v>
      </c>
      <c r="B7019">
        <v>72616</v>
      </c>
      <c r="C7019" t="s">
        <v>360</v>
      </c>
      <c r="D7019" t="str">
        <f>VLOOKUP(sales_order1[[#This Row],[itemCode]],product_details3!B:C,2,0)</f>
        <v>TNRS100</v>
      </c>
      <c r="E7019" t="s">
        <v>361</v>
      </c>
      <c r="F7019" t="s">
        <v>124</v>
      </c>
      <c r="G7019">
        <v>50</v>
      </c>
      <c r="H7019">
        <v>13.1</v>
      </c>
      <c r="I7019">
        <v>655</v>
      </c>
      <c r="J7019">
        <v>4.7</v>
      </c>
      <c r="K7019">
        <v>235</v>
      </c>
      <c r="L7019">
        <v>8.4</v>
      </c>
      <c r="M7019">
        <v>0.6412213740458016</v>
      </c>
      <c r="N7019">
        <v>420</v>
      </c>
      <c r="O7019" t="s">
        <v>612</v>
      </c>
      <c r="P7019" t="s">
        <v>613</v>
      </c>
      <c r="Q7019" t="s">
        <v>48</v>
      </c>
      <c r="R7019" t="s">
        <v>25</v>
      </c>
      <c r="S7019" t="s">
        <v>49</v>
      </c>
      <c r="T7019" t="s">
        <v>614</v>
      </c>
      <c r="U7019" t="s">
        <v>1191</v>
      </c>
      <c r="V7019">
        <f>YEAR(sales_order1[[#This Row],[date]])</f>
        <v>2022</v>
      </c>
      <c r="W7019" t="str">
        <f>TEXT(sales_order1[[#This Row],[date]], "Mmm")</f>
        <v>Dec</v>
      </c>
      <c r="X7019">
        <f>VALUE(TEXT(sales_order1[[#This Row],[date]], "D"))</f>
        <v>9</v>
      </c>
      <c r="Y7019">
        <v>49</v>
      </c>
    </row>
    <row r="7020" spans="1:25" x14ac:dyDescent="0.25">
      <c r="A7020" s="1">
        <v>44904</v>
      </c>
      <c r="B7020">
        <v>72617</v>
      </c>
      <c r="C7020" t="s">
        <v>149</v>
      </c>
      <c r="D7020" t="str">
        <f>VLOOKUP(sales_order1[[#This Row],[itemCode]],product_details3!B:C,2,0)</f>
        <v>MKRW80</v>
      </c>
      <c r="E7020" t="s">
        <v>150</v>
      </c>
      <c r="F7020" t="s">
        <v>151</v>
      </c>
      <c r="G7020">
        <v>100</v>
      </c>
      <c r="H7020">
        <v>14.65</v>
      </c>
      <c r="I7020">
        <v>1465</v>
      </c>
      <c r="J7020">
        <v>6.55</v>
      </c>
      <c r="K7020">
        <v>655</v>
      </c>
      <c r="L7020">
        <v>8.1</v>
      </c>
      <c r="M7020">
        <v>0.55290102389078488</v>
      </c>
      <c r="N7020">
        <v>810</v>
      </c>
      <c r="O7020" t="s">
        <v>784</v>
      </c>
      <c r="P7020" t="s">
        <v>785</v>
      </c>
      <c r="Q7020" t="s">
        <v>93</v>
      </c>
      <c r="R7020" t="s">
        <v>72</v>
      </c>
      <c r="S7020" t="s">
        <v>260</v>
      </c>
      <c r="T7020" t="s">
        <v>611</v>
      </c>
      <c r="U7020" t="s">
        <v>1190</v>
      </c>
      <c r="V7020">
        <f>YEAR(sales_order1[[#This Row],[date]])</f>
        <v>2022</v>
      </c>
      <c r="W7020" t="str">
        <f>TEXT(sales_order1[[#This Row],[date]], "Mmm")</f>
        <v>Dec</v>
      </c>
      <c r="X7020">
        <f>VALUE(TEXT(sales_order1[[#This Row],[date]], "D"))</f>
        <v>9</v>
      </c>
      <c r="Y7020">
        <v>49</v>
      </c>
    </row>
    <row r="7021" spans="1:25" x14ac:dyDescent="0.25">
      <c r="A7021" s="1">
        <v>44904</v>
      </c>
      <c r="B7021">
        <v>72618</v>
      </c>
      <c r="C7021" t="s">
        <v>135</v>
      </c>
      <c r="D7021" t="str">
        <f>VLOOKUP(sales_order1[[#This Row],[itemCode]],product_details3!B:C,2,0)</f>
        <v>MSKSH</v>
      </c>
      <c r="E7021" t="s">
        <v>136</v>
      </c>
      <c r="F7021" t="s">
        <v>137</v>
      </c>
      <c r="G7021">
        <v>150</v>
      </c>
      <c r="H7021">
        <v>18.75</v>
      </c>
      <c r="I7021">
        <v>2812.5</v>
      </c>
      <c r="J7021">
        <v>7.45</v>
      </c>
      <c r="K7021">
        <v>1117.5</v>
      </c>
      <c r="L7021">
        <v>11.3</v>
      </c>
      <c r="M7021">
        <v>0.60266666666666668</v>
      </c>
      <c r="N7021">
        <v>1695</v>
      </c>
      <c r="O7021" t="s">
        <v>947</v>
      </c>
      <c r="P7021" t="s">
        <v>948</v>
      </c>
      <c r="Q7021" t="s">
        <v>201</v>
      </c>
      <c r="R7021" t="s">
        <v>25</v>
      </c>
      <c r="S7021" t="s">
        <v>372</v>
      </c>
      <c r="T7021" t="s">
        <v>373</v>
      </c>
      <c r="U7021" t="s">
        <v>1191</v>
      </c>
      <c r="V7021">
        <f>YEAR(sales_order1[[#This Row],[date]])</f>
        <v>2022</v>
      </c>
      <c r="W7021" t="str">
        <f>TEXT(sales_order1[[#This Row],[date]], "Mmm")</f>
        <v>Dec</v>
      </c>
      <c r="X7021">
        <f>VALUE(TEXT(sales_order1[[#This Row],[date]], "D"))</f>
        <v>9</v>
      </c>
      <c r="Y7021">
        <v>49</v>
      </c>
    </row>
    <row r="7022" spans="1:25" x14ac:dyDescent="0.25">
      <c r="A7022" s="1">
        <v>44904</v>
      </c>
      <c r="B7022">
        <v>72619</v>
      </c>
      <c r="C7022" t="s">
        <v>19</v>
      </c>
      <c r="D7022" t="str">
        <f>VLOOKUP(sales_order1[[#This Row],[itemCode]],product_details3!B:C,2,0)</f>
        <v>MSTH100</v>
      </c>
      <c r="E7022" t="s">
        <v>20</v>
      </c>
      <c r="F7022" t="s">
        <v>21</v>
      </c>
      <c r="G7022">
        <v>250</v>
      </c>
      <c r="H7022">
        <v>26.25</v>
      </c>
      <c r="I7022">
        <v>6562.5</v>
      </c>
      <c r="J7022">
        <v>7.75</v>
      </c>
      <c r="K7022">
        <v>1937.5</v>
      </c>
      <c r="L7022">
        <v>18.5</v>
      </c>
      <c r="M7022">
        <v>0.70476190476190481</v>
      </c>
      <c r="N7022">
        <v>4625</v>
      </c>
      <c r="O7022" t="s">
        <v>913</v>
      </c>
      <c r="P7022" t="s">
        <v>914</v>
      </c>
      <c r="Q7022" t="s">
        <v>111</v>
      </c>
      <c r="R7022" t="s">
        <v>112</v>
      </c>
      <c r="S7022" t="s">
        <v>445</v>
      </c>
      <c r="T7022" t="s">
        <v>446</v>
      </c>
      <c r="U7022" t="s">
        <v>1189</v>
      </c>
      <c r="V7022">
        <f>YEAR(sales_order1[[#This Row],[date]])</f>
        <v>2022</v>
      </c>
      <c r="W7022" t="str">
        <f>TEXT(sales_order1[[#This Row],[date]], "Mmm")</f>
        <v>Dec</v>
      </c>
      <c r="X7022">
        <f>VALUE(TEXT(sales_order1[[#This Row],[date]], "D"))</f>
        <v>9</v>
      </c>
      <c r="Y7022">
        <v>49</v>
      </c>
    </row>
    <row r="7023" spans="1:25" x14ac:dyDescent="0.25">
      <c r="A7023" s="1">
        <v>44904</v>
      </c>
      <c r="B7023">
        <v>72620</v>
      </c>
      <c r="C7023" t="s">
        <v>194</v>
      </c>
      <c r="D7023" t="str">
        <f>VLOOKUP(sales_order1[[#This Row],[itemCode]],product_details3!B:C,2,0)</f>
        <v>CLNG150</v>
      </c>
      <c r="E7023" t="s">
        <v>195</v>
      </c>
      <c r="F7023" t="s">
        <v>45</v>
      </c>
      <c r="G7023">
        <v>250</v>
      </c>
      <c r="H7023">
        <v>12.75</v>
      </c>
      <c r="I7023">
        <v>3187.5</v>
      </c>
      <c r="J7023">
        <v>4.45</v>
      </c>
      <c r="K7023">
        <v>1112.5</v>
      </c>
      <c r="L7023">
        <v>8.3000000000000007</v>
      </c>
      <c r="M7023">
        <v>0.65098039215686276</v>
      </c>
      <c r="N7023">
        <v>2075</v>
      </c>
      <c r="O7023" t="s">
        <v>281</v>
      </c>
      <c r="P7023" t="s">
        <v>282</v>
      </c>
      <c r="Q7023" t="s">
        <v>24</v>
      </c>
      <c r="R7023" t="s">
        <v>25</v>
      </c>
      <c r="S7023" t="s">
        <v>33</v>
      </c>
      <c r="T7023" t="s">
        <v>283</v>
      </c>
      <c r="U7023" t="s">
        <v>1191</v>
      </c>
      <c r="V7023">
        <f>YEAR(sales_order1[[#This Row],[date]])</f>
        <v>2022</v>
      </c>
      <c r="W7023" t="str">
        <f>TEXT(sales_order1[[#This Row],[date]], "Mmm")</f>
        <v>Dec</v>
      </c>
      <c r="X7023">
        <f>VALUE(TEXT(sales_order1[[#This Row],[date]], "D"))</f>
        <v>9</v>
      </c>
      <c r="Y7023">
        <v>49</v>
      </c>
    </row>
    <row r="7024" spans="1:25" x14ac:dyDescent="0.25">
      <c r="A7024" s="1">
        <v>44904</v>
      </c>
      <c r="B7024">
        <v>72621</v>
      </c>
      <c r="C7024" t="s">
        <v>251</v>
      </c>
      <c r="D7024" t="str">
        <f>VLOOKUP(sales_order1[[#This Row],[itemCode]],product_details3!B:C,2,0)</f>
        <v>CLNO50</v>
      </c>
      <c r="E7024" t="s">
        <v>252</v>
      </c>
      <c r="F7024" t="s">
        <v>45</v>
      </c>
      <c r="G7024">
        <v>150</v>
      </c>
      <c r="H7024">
        <v>9.1</v>
      </c>
      <c r="I7024">
        <v>1365</v>
      </c>
      <c r="J7024">
        <v>3.7</v>
      </c>
      <c r="K7024">
        <v>555</v>
      </c>
      <c r="L7024">
        <v>5.4</v>
      </c>
      <c r="M7024">
        <v>0.59340659340659352</v>
      </c>
      <c r="N7024">
        <v>810</v>
      </c>
      <c r="O7024" t="s">
        <v>366</v>
      </c>
      <c r="P7024" t="s">
        <v>367</v>
      </c>
      <c r="Q7024" t="s">
        <v>239</v>
      </c>
      <c r="R7024" t="s">
        <v>112</v>
      </c>
      <c r="S7024" t="s">
        <v>368</v>
      </c>
      <c r="T7024" t="s">
        <v>369</v>
      </c>
      <c r="U7024" t="s">
        <v>1189</v>
      </c>
      <c r="V7024">
        <f>YEAR(sales_order1[[#This Row],[date]])</f>
        <v>2022</v>
      </c>
      <c r="W7024" t="str">
        <f>TEXT(sales_order1[[#This Row],[date]], "Mmm")</f>
        <v>Dec</v>
      </c>
      <c r="X7024">
        <f>VALUE(TEXT(sales_order1[[#This Row],[date]], "D"))</f>
        <v>9</v>
      </c>
      <c r="Y7024">
        <v>49</v>
      </c>
    </row>
    <row r="7025" spans="1:25" x14ac:dyDescent="0.25">
      <c r="A7025" s="1">
        <v>44904</v>
      </c>
      <c r="B7025">
        <v>72622</v>
      </c>
      <c r="C7025" t="s">
        <v>122</v>
      </c>
      <c r="D7025" t="str">
        <f>VLOOKUP(sales_order1[[#This Row],[itemCode]],product_details3!B:C,2,0)</f>
        <v>TNRE150</v>
      </c>
      <c r="E7025" t="s">
        <v>123</v>
      </c>
      <c r="F7025" t="s">
        <v>124</v>
      </c>
      <c r="G7025">
        <v>200</v>
      </c>
      <c r="H7025">
        <v>16.95</v>
      </c>
      <c r="I7025">
        <v>3390</v>
      </c>
      <c r="J7025">
        <v>5.2</v>
      </c>
      <c r="K7025">
        <v>1040</v>
      </c>
      <c r="L7025">
        <v>11.75</v>
      </c>
      <c r="M7025">
        <v>0.69321533923303835</v>
      </c>
      <c r="N7025">
        <v>2350</v>
      </c>
      <c r="O7025" t="s">
        <v>754</v>
      </c>
      <c r="P7025" t="s">
        <v>755</v>
      </c>
      <c r="Q7025" t="s">
        <v>191</v>
      </c>
      <c r="R7025" t="s">
        <v>56</v>
      </c>
      <c r="S7025" t="s">
        <v>192</v>
      </c>
      <c r="T7025" t="s">
        <v>255</v>
      </c>
      <c r="U7025" t="s">
        <v>1191</v>
      </c>
      <c r="V7025">
        <f>YEAR(sales_order1[[#This Row],[date]])</f>
        <v>2022</v>
      </c>
      <c r="W7025" t="str">
        <f>TEXT(sales_order1[[#This Row],[date]], "Mmm")</f>
        <v>Dec</v>
      </c>
      <c r="X7025">
        <f>VALUE(TEXT(sales_order1[[#This Row],[date]], "D"))</f>
        <v>9</v>
      </c>
      <c r="Y7025">
        <v>49</v>
      </c>
    </row>
    <row r="7026" spans="1:25" x14ac:dyDescent="0.25">
      <c r="A7026" s="1">
        <v>44904</v>
      </c>
      <c r="B7026">
        <v>72623</v>
      </c>
      <c r="C7026" t="s">
        <v>335</v>
      </c>
      <c r="D7026" t="str">
        <f>VLOOKUP(sales_order1[[#This Row],[itemCode]],product_details3!B:C,2,0)</f>
        <v>CLNF50</v>
      </c>
      <c r="E7026" t="s">
        <v>336</v>
      </c>
      <c r="F7026" t="s">
        <v>45</v>
      </c>
      <c r="G7026">
        <v>150</v>
      </c>
      <c r="H7026">
        <v>7.3</v>
      </c>
      <c r="I7026">
        <v>1095</v>
      </c>
      <c r="J7026">
        <v>2.8</v>
      </c>
      <c r="K7026">
        <v>420</v>
      </c>
      <c r="L7026">
        <v>4.5</v>
      </c>
      <c r="M7026">
        <v>0.61643835616438358</v>
      </c>
      <c r="N7026">
        <v>675</v>
      </c>
      <c r="O7026" t="s">
        <v>700</v>
      </c>
      <c r="P7026" t="s">
        <v>701</v>
      </c>
      <c r="Q7026" t="s">
        <v>378</v>
      </c>
      <c r="R7026" t="s">
        <v>72</v>
      </c>
      <c r="S7026" t="s">
        <v>545</v>
      </c>
      <c r="T7026" t="s">
        <v>702</v>
      </c>
      <c r="U7026" t="s">
        <v>1188</v>
      </c>
      <c r="V7026">
        <f>YEAR(sales_order1[[#This Row],[date]])</f>
        <v>2022</v>
      </c>
      <c r="W7026" t="str">
        <f>TEXT(sales_order1[[#This Row],[date]], "Mmm")</f>
        <v>Dec</v>
      </c>
      <c r="X7026">
        <f>VALUE(TEXT(sales_order1[[#This Row],[date]], "D"))</f>
        <v>9</v>
      </c>
      <c r="Y7026">
        <v>49</v>
      </c>
    </row>
    <row r="7027" spans="1:25" x14ac:dyDescent="0.25">
      <c r="A7027" s="1">
        <v>44904</v>
      </c>
      <c r="B7027">
        <v>72624</v>
      </c>
      <c r="C7027" t="s">
        <v>307</v>
      </c>
      <c r="D7027" t="str">
        <f>VLOOKUP(sales_order1[[#This Row],[itemCode]],product_details3!B:C,2,0)</f>
        <v>TNRH150</v>
      </c>
      <c r="E7027" t="s">
        <v>308</v>
      </c>
      <c r="F7027" t="s">
        <v>124</v>
      </c>
      <c r="G7027">
        <v>150</v>
      </c>
      <c r="H7027">
        <v>15.75</v>
      </c>
      <c r="I7027">
        <v>2362.5</v>
      </c>
      <c r="J7027">
        <v>4.45</v>
      </c>
      <c r="K7027">
        <v>667.5</v>
      </c>
      <c r="L7027">
        <v>11.3</v>
      </c>
      <c r="M7027">
        <v>0.71746031746031746</v>
      </c>
      <c r="N7027">
        <v>1695</v>
      </c>
      <c r="O7027" t="s">
        <v>400</v>
      </c>
      <c r="P7027" t="s">
        <v>401</v>
      </c>
      <c r="Q7027" t="s">
        <v>213</v>
      </c>
      <c r="R7027" t="s">
        <v>25</v>
      </c>
      <c r="S7027" t="s">
        <v>402</v>
      </c>
      <c r="T7027" t="s">
        <v>403</v>
      </c>
      <c r="U7027" t="s">
        <v>1191</v>
      </c>
      <c r="V7027">
        <f>YEAR(sales_order1[[#This Row],[date]])</f>
        <v>2022</v>
      </c>
      <c r="W7027" t="str">
        <f>TEXT(sales_order1[[#This Row],[date]], "Mmm")</f>
        <v>Dec</v>
      </c>
      <c r="X7027">
        <f>VALUE(TEXT(sales_order1[[#This Row],[date]], "D"))</f>
        <v>9</v>
      </c>
      <c r="Y7027">
        <v>49</v>
      </c>
    </row>
    <row r="7028" spans="1:25" x14ac:dyDescent="0.25">
      <c r="A7028" s="1">
        <v>44904</v>
      </c>
      <c r="B7028">
        <v>72625</v>
      </c>
      <c r="C7028" t="s">
        <v>320</v>
      </c>
      <c r="D7028" t="str">
        <f>VLOOKUP(sales_order1[[#This Row],[itemCode]],product_details3!B:C,2,0)</f>
        <v>SCR50+100</v>
      </c>
      <c r="E7028" t="s">
        <v>321</v>
      </c>
      <c r="F7028" t="s">
        <v>61</v>
      </c>
      <c r="G7028">
        <v>250</v>
      </c>
      <c r="H7028">
        <v>26.25</v>
      </c>
      <c r="I7028">
        <v>6562.5</v>
      </c>
      <c r="J7028">
        <v>7.75</v>
      </c>
      <c r="K7028">
        <v>1937.5</v>
      </c>
      <c r="L7028">
        <v>18.5</v>
      </c>
      <c r="M7028">
        <v>0.70476190476190481</v>
      </c>
      <c r="N7028">
        <v>4625</v>
      </c>
      <c r="O7028" t="s">
        <v>440</v>
      </c>
      <c r="P7028" t="s">
        <v>441</v>
      </c>
      <c r="Q7028" t="s">
        <v>39</v>
      </c>
      <c r="R7028" t="s">
        <v>40</v>
      </c>
      <c r="S7028" t="s">
        <v>41</v>
      </c>
      <c r="T7028" t="s">
        <v>442</v>
      </c>
      <c r="U7028" t="s">
        <v>1188</v>
      </c>
      <c r="V7028">
        <f>YEAR(sales_order1[[#This Row],[date]])</f>
        <v>2022</v>
      </c>
      <c r="W7028" t="str">
        <f>TEXT(sales_order1[[#This Row],[date]], "Mmm")</f>
        <v>Dec</v>
      </c>
      <c r="X7028">
        <f>VALUE(TEXT(sales_order1[[#This Row],[date]], "D"))</f>
        <v>9</v>
      </c>
      <c r="Y7028">
        <v>49</v>
      </c>
    </row>
    <row r="7029" spans="1:25" x14ac:dyDescent="0.25">
      <c r="A7029" s="1">
        <v>44904</v>
      </c>
      <c r="B7029">
        <v>72626</v>
      </c>
      <c r="C7029" t="s">
        <v>19</v>
      </c>
      <c r="D7029" t="str">
        <f>VLOOKUP(sales_order1[[#This Row],[itemCode]],product_details3!B:C,2,0)</f>
        <v>MSTH100</v>
      </c>
      <c r="E7029" t="s">
        <v>20</v>
      </c>
      <c r="F7029" t="s">
        <v>21</v>
      </c>
      <c r="G7029">
        <v>100</v>
      </c>
      <c r="H7029">
        <v>26.25</v>
      </c>
      <c r="I7029">
        <v>2625</v>
      </c>
      <c r="J7029">
        <v>7.75</v>
      </c>
      <c r="K7029">
        <v>775</v>
      </c>
      <c r="L7029">
        <v>18.5</v>
      </c>
      <c r="M7029">
        <v>0.70476190476190481</v>
      </c>
      <c r="N7029">
        <v>1850</v>
      </c>
      <c r="O7029" t="s">
        <v>866</v>
      </c>
      <c r="P7029" t="s">
        <v>867</v>
      </c>
      <c r="Q7029" t="s">
        <v>271</v>
      </c>
      <c r="R7029" t="s">
        <v>56</v>
      </c>
      <c r="S7029" t="s">
        <v>192</v>
      </c>
      <c r="T7029" t="s">
        <v>453</v>
      </c>
      <c r="U7029" t="s">
        <v>1191</v>
      </c>
      <c r="V7029">
        <f>YEAR(sales_order1[[#This Row],[date]])</f>
        <v>2022</v>
      </c>
      <c r="W7029" t="str">
        <f>TEXT(sales_order1[[#This Row],[date]], "Mmm")</f>
        <v>Dec</v>
      </c>
      <c r="X7029">
        <f>VALUE(TEXT(sales_order1[[#This Row],[date]], "D"))</f>
        <v>9</v>
      </c>
      <c r="Y7029">
        <v>49</v>
      </c>
    </row>
    <row r="7030" spans="1:25" x14ac:dyDescent="0.25">
      <c r="A7030" s="1">
        <v>44904</v>
      </c>
      <c r="B7030">
        <v>72627</v>
      </c>
      <c r="C7030" t="s">
        <v>115</v>
      </c>
      <c r="D7030" t="str">
        <f>VLOOKUP(sales_order1[[#This Row],[itemCode]],product_details3!B:C,2,0)</f>
        <v>SCRS30100</v>
      </c>
      <c r="E7030" t="s">
        <v>116</v>
      </c>
      <c r="F7030" t="s">
        <v>61</v>
      </c>
      <c r="G7030">
        <v>500</v>
      </c>
      <c r="H7030">
        <v>32.75</v>
      </c>
      <c r="I7030">
        <v>16375</v>
      </c>
      <c r="J7030">
        <v>11.25</v>
      </c>
      <c r="K7030">
        <v>5625</v>
      </c>
      <c r="L7030">
        <v>21.5</v>
      </c>
      <c r="M7030">
        <v>0.65648854961832059</v>
      </c>
      <c r="N7030">
        <v>10750</v>
      </c>
      <c r="O7030" t="s">
        <v>514</v>
      </c>
      <c r="P7030" t="s">
        <v>515</v>
      </c>
      <c r="Q7030" t="s">
        <v>64</v>
      </c>
      <c r="R7030" t="s">
        <v>40</v>
      </c>
      <c r="S7030" t="s">
        <v>84</v>
      </c>
      <c r="T7030" t="s">
        <v>419</v>
      </c>
      <c r="U7030" t="s">
        <v>1189</v>
      </c>
      <c r="V7030">
        <f>YEAR(sales_order1[[#This Row],[date]])</f>
        <v>2022</v>
      </c>
      <c r="W7030" t="str">
        <f>TEXT(sales_order1[[#This Row],[date]], "Mmm")</f>
        <v>Dec</v>
      </c>
      <c r="X7030">
        <f>VALUE(TEXT(sales_order1[[#This Row],[date]], "D"))</f>
        <v>9</v>
      </c>
      <c r="Y7030">
        <v>49</v>
      </c>
    </row>
    <row r="7031" spans="1:25" x14ac:dyDescent="0.25">
      <c r="A7031" s="1">
        <v>44907</v>
      </c>
      <c r="B7031">
        <v>72628</v>
      </c>
      <c r="C7031" t="s">
        <v>329</v>
      </c>
      <c r="D7031" t="str">
        <f>VLOOKUP(sales_order1[[#This Row],[itemCode]],product_details3!B:C,2,0)</f>
        <v>TNRS150</v>
      </c>
      <c r="E7031" t="s">
        <v>330</v>
      </c>
      <c r="F7031" t="s">
        <v>124</v>
      </c>
      <c r="G7031">
        <v>150</v>
      </c>
      <c r="H7031">
        <v>19.649999999999999</v>
      </c>
      <c r="I7031">
        <v>2947.5</v>
      </c>
      <c r="J7031">
        <v>6.55</v>
      </c>
      <c r="K7031">
        <v>982.5</v>
      </c>
      <c r="L7031">
        <v>13.1</v>
      </c>
      <c r="M7031">
        <v>0.66666666666666663</v>
      </c>
      <c r="N7031">
        <v>1965</v>
      </c>
      <c r="O7031" t="s">
        <v>917</v>
      </c>
      <c r="P7031" t="s">
        <v>918</v>
      </c>
      <c r="Q7031" t="s">
        <v>154</v>
      </c>
      <c r="R7031" t="s">
        <v>56</v>
      </c>
      <c r="S7031" t="s">
        <v>133</v>
      </c>
      <c r="T7031" t="s">
        <v>155</v>
      </c>
      <c r="U7031" t="s">
        <v>1191</v>
      </c>
      <c r="V7031">
        <f>YEAR(sales_order1[[#This Row],[date]])</f>
        <v>2022</v>
      </c>
      <c r="W7031" t="str">
        <f>TEXT(sales_order1[[#This Row],[date]], "Mmm")</f>
        <v>Dec</v>
      </c>
      <c r="X7031">
        <f>VALUE(TEXT(sales_order1[[#This Row],[date]], "D"))</f>
        <v>12</v>
      </c>
      <c r="Y7031">
        <v>50</v>
      </c>
    </row>
    <row r="7032" spans="1:25" x14ac:dyDescent="0.25">
      <c r="A7032" s="1">
        <v>44907</v>
      </c>
      <c r="B7032">
        <v>72629</v>
      </c>
      <c r="C7032" t="s">
        <v>313</v>
      </c>
      <c r="D7032" t="str">
        <f>VLOOKUP(sales_order1[[#This Row],[itemCode]],product_details3!B:C,2,0)</f>
        <v>MSKO50</v>
      </c>
      <c r="E7032" t="s">
        <v>314</v>
      </c>
      <c r="F7032" t="s">
        <v>137</v>
      </c>
      <c r="G7032">
        <v>200</v>
      </c>
      <c r="H7032">
        <v>14.65</v>
      </c>
      <c r="I7032">
        <v>2930</v>
      </c>
      <c r="J7032">
        <v>6.55</v>
      </c>
      <c r="K7032">
        <v>1310</v>
      </c>
      <c r="L7032">
        <v>8.1</v>
      </c>
      <c r="M7032">
        <v>0.55290102389078488</v>
      </c>
      <c r="N7032">
        <v>1620</v>
      </c>
      <c r="O7032" t="s">
        <v>800</v>
      </c>
      <c r="P7032" t="s">
        <v>801</v>
      </c>
      <c r="Q7032" t="s">
        <v>378</v>
      </c>
      <c r="R7032" t="s">
        <v>72</v>
      </c>
      <c r="S7032" t="s">
        <v>638</v>
      </c>
      <c r="T7032" t="s">
        <v>802</v>
      </c>
      <c r="U7032" t="s">
        <v>1188</v>
      </c>
      <c r="V7032">
        <f>YEAR(sales_order1[[#This Row],[date]])</f>
        <v>2022</v>
      </c>
      <c r="W7032" t="str">
        <f>TEXT(sales_order1[[#This Row],[date]], "Mmm")</f>
        <v>Dec</v>
      </c>
      <c r="X7032">
        <f>VALUE(TEXT(sales_order1[[#This Row],[date]], "D"))</f>
        <v>12</v>
      </c>
      <c r="Y7032">
        <v>50</v>
      </c>
    </row>
    <row r="7033" spans="1:25" x14ac:dyDescent="0.25">
      <c r="A7033" s="1">
        <v>44907</v>
      </c>
      <c r="B7033">
        <v>72630</v>
      </c>
      <c r="C7033" t="s">
        <v>194</v>
      </c>
      <c r="D7033" t="str">
        <f>VLOOKUP(sales_order1[[#This Row],[itemCode]],product_details3!B:C,2,0)</f>
        <v>CLNG150</v>
      </c>
      <c r="E7033" t="s">
        <v>195</v>
      </c>
      <c r="F7033" t="s">
        <v>45</v>
      </c>
      <c r="G7033">
        <v>250</v>
      </c>
      <c r="H7033">
        <v>12.75</v>
      </c>
      <c r="I7033">
        <v>3187.5</v>
      </c>
      <c r="J7033">
        <v>4.45</v>
      </c>
      <c r="K7033">
        <v>1112.5</v>
      </c>
      <c r="L7033">
        <v>8.3000000000000007</v>
      </c>
      <c r="M7033">
        <v>0.65098039215686276</v>
      </c>
      <c r="N7033">
        <v>2075</v>
      </c>
      <c r="O7033" t="s">
        <v>736</v>
      </c>
      <c r="P7033" t="s">
        <v>737</v>
      </c>
      <c r="Q7033" t="s">
        <v>132</v>
      </c>
      <c r="R7033" t="s">
        <v>56</v>
      </c>
      <c r="S7033" t="s">
        <v>133</v>
      </c>
      <c r="T7033" t="s">
        <v>642</v>
      </c>
      <c r="U7033" t="s">
        <v>1191</v>
      </c>
      <c r="V7033">
        <f>YEAR(sales_order1[[#This Row],[date]])</f>
        <v>2022</v>
      </c>
      <c r="W7033" t="str">
        <f>TEXT(sales_order1[[#This Row],[date]], "Mmm")</f>
        <v>Dec</v>
      </c>
      <c r="X7033">
        <f>VALUE(TEXT(sales_order1[[#This Row],[date]], "D"))</f>
        <v>12</v>
      </c>
      <c r="Y7033">
        <v>50</v>
      </c>
    </row>
    <row r="7034" spans="1:25" x14ac:dyDescent="0.25">
      <c r="A7034" s="1">
        <v>44907</v>
      </c>
      <c r="B7034">
        <v>72631</v>
      </c>
      <c r="C7034" t="s">
        <v>19</v>
      </c>
      <c r="D7034" t="str">
        <f>VLOOKUP(sales_order1[[#This Row],[itemCode]],product_details3!B:C,2,0)</f>
        <v>MSTH100</v>
      </c>
      <c r="E7034" t="s">
        <v>20</v>
      </c>
      <c r="F7034" t="s">
        <v>21</v>
      </c>
      <c r="G7034">
        <v>50</v>
      </c>
      <c r="H7034">
        <v>26.25</v>
      </c>
      <c r="I7034">
        <v>1312.5</v>
      </c>
      <c r="J7034">
        <v>7.75</v>
      </c>
      <c r="K7034">
        <v>387.5</v>
      </c>
      <c r="L7034">
        <v>18.5</v>
      </c>
      <c r="M7034">
        <v>0.70476190476190481</v>
      </c>
      <c r="N7034">
        <v>925</v>
      </c>
      <c r="O7034" t="s">
        <v>820</v>
      </c>
      <c r="P7034" t="s">
        <v>821</v>
      </c>
      <c r="Q7034" t="s">
        <v>24</v>
      </c>
      <c r="R7034" t="s">
        <v>25</v>
      </c>
      <c r="S7034" t="s">
        <v>26</v>
      </c>
      <c r="T7034" t="s">
        <v>27</v>
      </c>
      <c r="U7034" t="s">
        <v>1191</v>
      </c>
      <c r="V7034">
        <f>YEAR(sales_order1[[#This Row],[date]])</f>
        <v>2022</v>
      </c>
      <c r="W7034" t="str">
        <f>TEXT(sales_order1[[#This Row],[date]], "Mmm")</f>
        <v>Dec</v>
      </c>
      <c r="X7034">
        <f>VALUE(TEXT(sales_order1[[#This Row],[date]], "D"))</f>
        <v>12</v>
      </c>
      <c r="Y7034">
        <v>50</v>
      </c>
    </row>
    <row r="7035" spans="1:25" x14ac:dyDescent="0.25">
      <c r="A7035" s="1">
        <v>44907</v>
      </c>
      <c r="B7035">
        <v>72632</v>
      </c>
      <c r="C7035" t="s">
        <v>135</v>
      </c>
      <c r="D7035" t="str">
        <f>VLOOKUP(sales_order1[[#This Row],[itemCode]],product_details3!B:C,2,0)</f>
        <v>MSKSH</v>
      </c>
      <c r="E7035" t="s">
        <v>136</v>
      </c>
      <c r="F7035" t="s">
        <v>137</v>
      </c>
      <c r="G7035">
        <v>50</v>
      </c>
      <c r="H7035">
        <v>18.75</v>
      </c>
      <c r="I7035">
        <v>937.5</v>
      </c>
      <c r="J7035">
        <v>7.45</v>
      </c>
      <c r="K7035">
        <v>372.5</v>
      </c>
      <c r="L7035">
        <v>11.3</v>
      </c>
      <c r="M7035">
        <v>0.60266666666666668</v>
      </c>
      <c r="N7035">
        <v>565</v>
      </c>
      <c r="O7035" t="s">
        <v>472</v>
      </c>
      <c r="P7035" t="s">
        <v>473</v>
      </c>
      <c r="Q7035" t="s">
        <v>107</v>
      </c>
      <c r="R7035" t="s">
        <v>40</v>
      </c>
      <c r="S7035" t="s">
        <v>101</v>
      </c>
      <c r="T7035" t="s">
        <v>474</v>
      </c>
      <c r="U7035" t="s">
        <v>1190</v>
      </c>
      <c r="V7035">
        <f>YEAR(sales_order1[[#This Row],[date]])</f>
        <v>2022</v>
      </c>
      <c r="W7035" t="str">
        <f>TEXT(sales_order1[[#This Row],[date]], "Mmm")</f>
        <v>Dec</v>
      </c>
      <c r="X7035">
        <f>VALUE(TEXT(sales_order1[[#This Row],[date]], "D"))</f>
        <v>12</v>
      </c>
      <c r="Y7035">
        <v>50</v>
      </c>
    </row>
    <row r="7036" spans="1:25" x14ac:dyDescent="0.25">
      <c r="A7036" s="1">
        <v>44907</v>
      </c>
      <c r="B7036">
        <v>72633</v>
      </c>
      <c r="C7036" t="s">
        <v>51</v>
      </c>
      <c r="D7036" t="str">
        <f>VLOOKUP(sales_order1[[#This Row],[itemCode]],product_details3!B:C,2,0)</f>
        <v>MSTH50</v>
      </c>
      <c r="E7036" t="s">
        <v>52</v>
      </c>
      <c r="F7036" t="s">
        <v>21</v>
      </c>
      <c r="G7036">
        <v>150</v>
      </c>
      <c r="H7036">
        <v>15.75</v>
      </c>
      <c r="I7036">
        <v>2362.5</v>
      </c>
      <c r="J7036">
        <v>4.45</v>
      </c>
      <c r="K7036">
        <v>667.5</v>
      </c>
      <c r="L7036">
        <v>11.3</v>
      </c>
      <c r="M7036">
        <v>0.71746031746031746</v>
      </c>
      <c r="N7036">
        <v>1695</v>
      </c>
      <c r="O7036" t="s">
        <v>947</v>
      </c>
      <c r="P7036" t="s">
        <v>948</v>
      </c>
      <c r="Q7036" t="s">
        <v>201</v>
      </c>
      <c r="R7036" t="s">
        <v>25</v>
      </c>
      <c r="S7036" t="s">
        <v>372</v>
      </c>
      <c r="T7036" t="s">
        <v>373</v>
      </c>
      <c r="U7036" t="s">
        <v>1191</v>
      </c>
      <c r="V7036">
        <f>YEAR(sales_order1[[#This Row],[date]])</f>
        <v>2022</v>
      </c>
      <c r="W7036" t="str">
        <f>TEXT(sales_order1[[#This Row],[date]], "Mmm")</f>
        <v>Dec</v>
      </c>
      <c r="X7036">
        <f>VALUE(TEXT(sales_order1[[#This Row],[date]], "D"))</f>
        <v>12</v>
      </c>
      <c r="Y7036">
        <v>50</v>
      </c>
    </row>
    <row r="7037" spans="1:25" x14ac:dyDescent="0.25">
      <c r="A7037" s="1">
        <v>44907</v>
      </c>
      <c r="B7037">
        <v>72634</v>
      </c>
      <c r="C7037" t="s">
        <v>51</v>
      </c>
      <c r="D7037" t="str">
        <f>VLOOKUP(sales_order1[[#This Row],[itemCode]],product_details3!B:C,2,0)</f>
        <v>MSTH50</v>
      </c>
      <c r="E7037" t="s">
        <v>52</v>
      </c>
      <c r="F7037" t="s">
        <v>21</v>
      </c>
      <c r="G7037">
        <v>150</v>
      </c>
      <c r="H7037">
        <v>15.75</v>
      </c>
      <c r="I7037">
        <v>2362.5</v>
      </c>
      <c r="J7037">
        <v>4.45</v>
      </c>
      <c r="K7037">
        <v>667.5</v>
      </c>
      <c r="L7037">
        <v>11.3</v>
      </c>
      <c r="M7037">
        <v>0.71746031746031746</v>
      </c>
      <c r="N7037">
        <v>1695</v>
      </c>
      <c r="O7037" t="s">
        <v>959</v>
      </c>
      <c r="P7037" t="s">
        <v>960</v>
      </c>
      <c r="Q7037" t="s">
        <v>111</v>
      </c>
      <c r="R7037" t="s">
        <v>112</v>
      </c>
      <c r="S7037" t="s">
        <v>445</v>
      </c>
      <c r="T7037" t="s">
        <v>849</v>
      </c>
      <c r="U7037" t="s">
        <v>1189</v>
      </c>
      <c r="V7037">
        <f>YEAR(sales_order1[[#This Row],[date]])</f>
        <v>2022</v>
      </c>
      <c r="W7037" t="str">
        <f>TEXT(sales_order1[[#This Row],[date]], "Mmm")</f>
        <v>Dec</v>
      </c>
      <c r="X7037">
        <f>VALUE(TEXT(sales_order1[[#This Row],[date]], "D"))</f>
        <v>12</v>
      </c>
      <c r="Y7037">
        <v>50</v>
      </c>
    </row>
    <row r="7038" spans="1:25" x14ac:dyDescent="0.25">
      <c r="A7038" s="1">
        <v>44907</v>
      </c>
      <c r="B7038">
        <v>72635</v>
      </c>
      <c r="C7038" t="s">
        <v>19</v>
      </c>
      <c r="D7038" t="str">
        <f>VLOOKUP(sales_order1[[#This Row],[itemCode]],product_details3!B:C,2,0)</f>
        <v>MSTH100</v>
      </c>
      <c r="E7038" t="s">
        <v>20</v>
      </c>
      <c r="F7038" t="s">
        <v>21</v>
      </c>
      <c r="G7038">
        <v>50</v>
      </c>
      <c r="H7038">
        <v>26.25</v>
      </c>
      <c r="I7038">
        <v>1312.5</v>
      </c>
      <c r="J7038">
        <v>7.75</v>
      </c>
      <c r="K7038">
        <v>387.5</v>
      </c>
      <c r="L7038">
        <v>18.5</v>
      </c>
      <c r="M7038">
        <v>0.70476190476190481</v>
      </c>
      <c r="N7038">
        <v>925</v>
      </c>
      <c r="O7038" t="s">
        <v>746</v>
      </c>
      <c r="P7038" t="s">
        <v>747</v>
      </c>
      <c r="Q7038" t="s">
        <v>264</v>
      </c>
      <c r="R7038" t="s">
        <v>56</v>
      </c>
      <c r="S7038" t="s">
        <v>133</v>
      </c>
      <c r="T7038" t="s">
        <v>596</v>
      </c>
      <c r="U7038" t="s">
        <v>1191</v>
      </c>
      <c r="V7038">
        <f>YEAR(sales_order1[[#This Row],[date]])</f>
        <v>2022</v>
      </c>
      <c r="W7038" t="str">
        <f>TEXT(sales_order1[[#This Row],[date]], "Mmm")</f>
        <v>Dec</v>
      </c>
      <c r="X7038">
        <f>VALUE(TEXT(sales_order1[[#This Row],[date]], "D"))</f>
        <v>12</v>
      </c>
      <c r="Y7038">
        <v>50</v>
      </c>
    </row>
    <row r="7039" spans="1:25" x14ac:dyDescent="0.25">
      <c r="A7039" s="1">
        <v>44907</v>
      </c>
      <c r="B7039">
        <v>72636</v>
      </c>
      <c r="C7039" t="s">
        <v>320</v>
      </c>
      <c r="D7039" t="str">
        <f>VLOOKUP(sales_order1[[#This Row],[itemCode]],product_details3!B:C,2,0)</f>
        <v>SCR50+100</v>
      </c>
      <c r="E7039" t="s">
        <v>321</v>
      </c>
      <c r="F7039" t="s">
        <v>61</v>
      </c>
      <c r="G7039">
        <v>500</v>
      </c>
      <c r="H7039">
        <v>26.25</v>
      </c>
      <c r="I7039">
        <v>13125</v>
      </c>
      <c r="J7039">
        <v>7.75</v>
      </c>
      <c r="K7039">
        <v>3875</v>
      </c>
      <c r="L7039">
        <v>18.5</v>
      </c>
      <c r="M7039">
        <v>0.70476190476190481</v>
      </c>
      <c r="N7039">
        <v>9250</v>
      </c>
      <c r="O7039" t="s">
        <v>543</v>
      </c>
      <c r="P7039" t="s">
        <v>544</v>
      </c>
      <c r="Q7039" t="s">
        <v>378</v>
      </c>
      <c r="R7039" t="s">
        <v>72</v>
      </c>
      <c r="S7039" t="s">
        <v>545</v>
      </c>
      <c r="T7039" t="s">
        <v>546</v>
      </c>
      <c r="U7039" t="s">
        <v>1188</v>
      </c>
      <c r="V7039">
        <f>YEAR(sales_order1[[#This Row],[date]])</f>
        <v>2022</v>
      </c>
      <c r="W7039" t="str">
        <f>TEXT(sales_order1[[#This Row],[date]], "Mmm")</f>
        <v>Dec</v>
      </c>
      <c r="X7039">
        <f>VALUE(TEXT(sales_order1[[#This Row],[date]], "D"))</f>
        <v>12</v>
      </c>
      <c r="Y7039">
        <v>50</v>
      </c>
    </row>
    <row r="7040" spans="1:25" x14ac:dyDescent="0.25">
      <c r="A7040" s="1">
        <v>44907</v>
      </c>
      <c r="B7040">
        <v>72637</v>
      </c>
      <c r="C7040" t="s">
        <v>305</v>
      </c>
      <c r="D7040" t="str">
        <f>VLOOKUP(sales_order1[[#This Row],[itemCode]],product_details3!B:C,2,0)</f>
        <v>SRMA15</v>
      </c>
      <c r="E7040" t="s">
        <v>306</v>
      </c>
      <c r="F7040" t="s">
        <v>30</v>
      </c>
      <c r="G7040">
        <v>50</v>
      </c>
      <c r="H7040">
        <v>19.649999999999999</v>
      </c>
      <c r="I7040">
        <v>982.5</v>
      </c>
      <c r="J7040">
        <v>7.55</v>
      </c>
      <c r="K7040">
        <v>377.5</v>
      </c>
      <c r="L7040">
        <v>12.1</v>
      </c>
      <c r="M7040">
        <v>0.61577608142493634</v>
      </c>
      <c r="N7040">
        <v>605</v>
      </c>
      <c r="O7040" t="s">
        <v>961</v>
      </c>
      <c r="P7040" t="s">
        <v>962</v>
      </c>
      <c r="Q7040" t="s">
        <v>24</v>
      </c>
      <c r="R7040" t="s">
        <v>25</v>
      </c>
      <c r="S7040" t="s">
        <v>26</v>
      </c>
      <c r="T7040" t="s">
        <v>27</v>
      </c>
      <c r="U7040" t="s">
        <v>1191</v>
      </c>
      <c r="V7040">
        <f>YEAR(sales_order1[[#This Row],[date]])</f>
        <v>2022</v>
      </c>
      <c r="W7040" t="str">
        <f>TEXT(sales_order1[[#This Row],[date]], "Mmm")</f>
        <v>Dec</v>
      </c>
      <c r="X7040">
        <f>VALUE(TEXT(sales_order1[[#This Row],[date]], "D"))</f>
        <v>12</v>
      </c>
      <c r="Y7040">
        <v>50</v>
      </c>
    </row>
    <row r="7041" spans="1:25" x14ac:dyDescent="0.25">
      <c r="A7041" s="1">
        <v>44907</v>
      </c>
      <c r="B7041">
        <v>72638</v>
      </c>
      <c r="C7041" t="s">
        <v>51</v>
      </c>
      <c r="D7041" t="str">
        <f>VLOOKUP(sales_order1[[#This Row],[itemCode]],product_details3!B:C,2,0)</f>
        <v>MSTH50</v>
      </c>
      <c r="E7041" t="s">
        <v>52</v>
      </c>
      <c r="F7041" t="s">
        <v>21</v>
      </c>
      <c r="G7041">
        <v>150</v>
      </c>
      <c r="H7041">
        <v>15.75</v>
      </c>
      <c r="I7041">
        <v>2362.5</v>
      </c>
      <c r="J7041">
        <v>4.45</v>
      </c>
      <c r="K7041">
        <v>667.5</v>
      </c>
      <c r="L7041">
        <v>11.3</v>
      </c>
      <c r="M7041">
        <v>0.71746031746031746</v>
      </c>
      <c r="N7041">
        <v>1695</v>
      </c>
      <c r="O7041" t="s">
        <v>211</v>
      </c>
      <c r="P7041" t="s">
        <v>212</v>
      </c>
      <c r="Q7041" t="s">
        <v>213</v>
      </c>
      <c r="R7041" t="s">
        <v>25</v>
      </c>
      <c r="S7041" t="s">
        <v>214</v>
      </c>
      <c r="T7041" t="s">
        <v>215</v>
      </c>
      <c r="U7041" t="s">
        <v>1191</v>
      </c>
      <c r="V7041">
        <f>YEAR(sales_order1[[#This Row],[date]])</f>
        <v>2022</v>
      </c>
      <c r="W7041" t="str">
        <f>TEXT(sales_order1[[#This Row],[date]], "Mmm")</f>
        <v>Dec</v>
      </c>
      <c r="X7041">
        <f>VALUE(TEXT(sales_order1[[#This Row],[date]], "D"))</f>
        <v>12</v>
      </c>
      <c r="Y7041">
        <v>50</v>
      </c>
    </row>
    <row r="7042" spans="1:25" x14ac:dyDescent="0.25">
      <c r="A7042" s="1">
        <v>44907</v>
      </c>
      <c r="B7042">
        <v>72639</v>
      </c>
      <c r="C7042" t="s">
        <v>115</v>
      </c>
      <c r="D7042" t="str">
        <f>VLOOKUP(sales_order1[[#This Row],[itemCode]],product_details3!B:C,2,0)</f>
        <v>SCRS30100</v>
      </c>
      <c r="E7042" t="s">
        <v>116</v>
      </c>
      <c r="F7042" t="s">
        <v>61</v>
      </c>
      <c r="G7042">
        <v>250</v>
      </c>
      <c r="H7042">
        <v>32.75</v>
      </c>
      <c r="I7042">
        <v>8187.5</v>
      </c>
      <c r="J7042">
        <v>11.25</v>
      </c>
      <c r="K7042">
        <v>2812.5</v>
      </c>
      <c r="L7042">
        <v>21.5</v>
      </c>
      <c r="M7042">
        <v>0.65648854961832059</v>
      </c>
      <c r="N7042">
        <v>5375</v>
      </c>
      <c r="O7042" t="s">
        <v>963</v>
      </c>
      <c r="P7042" t="s">
        <v>964</v>
      </c>
      <c r="Q7042" t="s">
        <v>119</v>
      </c>
      <c r="R7042" t="s">
        <v>40</v>
      </c>
      <c r="S7042" t="s">
        <v>497</v>
      </c>
      <c r="T7042" t="s">
        <v>965</v>
      </c>
      <c r="U7042" t="s">
        <v>1190</v>
      </c>
      <c r="V7042">
        <f>YEAR(sales_order1[[#This Row],[date]])</f>
        <v>2022</v>
      </c>
      <c r="W7042" t="str">
        <f>TEXT(sales_order1[[#This Row],[date]], "Mmm")</f>
        <v>Dec</v>
      </c>
      <c r="X7042">
        <f>VALUE(TEXT(sales_order1[[#This Row],[date]], "D"))</f>
        <v>12</v>
      </c>
      <c r="Y7042">
        <v>50</v>
      </c>
    </row>
    <row r="7043" spans="1:25" x14ac:dyDescent="0.25">
      <c r="A7043" s="1">
        <v>44908</v>
      </c>
      <c r="B7043">
        <v>72640</v>
      </c>
      <c r="C7043" t="s">
        <v>325</v>
      </c>
      <c r="D7043" t="str">
        <f>VLOOKUP(sales_order1[[#This Row],[itemCode]],product_details3!B:C,2,0)</f>
        <v>EXFG100</v>
      </c>
      <c r="E7043" t="s">
        <v>326</v>
      </c>
      <c r="F7043" t="s">
        <v>183</v>
      </c>
      <c r="G7043">
        <v>150</v>
      </c>
      <c r="H7043">
        <v>20.75</v>
      </c>
      <c r="I7043">
        <v>3112.5</v>
      </c>
      <c r="J7043">
        <v>7.45</v>
      </c>
      <c r="K7043">
        <v>1117.5</v>
      </c>
      <c r="L7043">
        <v>13.3</v>
      </c>
      <c r="M7043">
        <v>0.64096385542168677</v>
      </c>
      <c r="N7043">
        <v>1995</v>
      </c>
      <c r="O7043" t="s">
        <v>423</v>
      </c>
      <c r="P7043" t="s">
        <v>424</v>
      </c>
      <c r="Q7043" t="s">
        <v>77</v>
      </c>
      <c r="R7043" t="s">
        <v>72</v>
      </c>
      <c r="S7043" t="s">
        <v>425</v>
      </c>
      <c r="T7043" t="s">
        <v>426</v>
      </c>
      <c r="U7043" t="s">
        <v>1190</v>
      </c>
      <c r="V7043">
        <f>YEAR(sales_order1[[#This Row],[date]])</f>
        <v>2022</v>
      </c>
      <c r="W7043" t="str">
        <f>TEXT(sales_order1[[#This Row],[date]], "Mmm")</f>
        <v>Dec</v>
      </c>
      <c r="X7043">
        <f>VALUE(TEXT(sales_order1[[#This Row],[date]], "D"))</f>
        <v>13</v>
      </c>
      <c r="Y7043">
        <v>50</v>
      </c>
    </row>
    <row r="7044" spans="1:25" x14ac:dyDescent="0.25">
      <c r="A7044" s="1">
        <v>44908</v>
      </c>
      <c r="B7044">
        <v>72641</v>
      </c>
      <c r="C7044" t="s">
        <v>115</v>
      </c>
      <c r="D7044" t="str">
        <f>VLOOKUP(sales_order1[[#This Row],[itemCode]],product_details3!B:C,2,0)</f>
        <v>SCRS30100</v>
      </c>
      <c r="E7044" t="s">
        <v>116</v>
      </c>
      <c r="F7044" t="s">
        <v>61</v>
      </c>
      <c r="G7044">
        <v>100</v>
      </c>
      <c r="H7044">
        <v>32.75</v>
      </c>
      <c r="I7044">
        <v>3275</v>
      </c>
      <c r="J7044">
        <v>11.25</v>
      </c>
      <c r="K7044">
        <v>1125</v>
      </c>
      <c r="L7044">
        <v>21.5</v>
      </c>
      <c r="M7044">
        <v>0.65648854961832059</v>
      </c>
      <c r="N7044">
        <v>2150</v>
      </c>
      <c r="O7044" t="s">
        <v>832</v>
      </c>
      <c r="P7044" t="s">
        <v>833</v>
      </c>
      <c r="Q7044" t="s">
        <v>201</v>
      </c>
      <c r="R7044" t="s">
        <v>25</v>
      </c>
      <c r="S7044" t="s">
        <v>372</v>
      </c>
      <c r="T7044" t="s">
        <v>834</v>
      </c>
      <c r="U7044" t="s">
        <v>1191</v>
      </c>
      <c r="V7044">
        <f>YEAR(sales_order1[[#This Row],[date]])</f>
        <v>2022</v>
      </c>
      <c r="W7044" t="str">
        <f>TEXT(sales_order1[[#This Row],[date]], "Mmm")</f>
        <v>Dec</v>
      </c>
      <c r="X7044">
        <f>VALUE(TEXT(sales_order1[[#This Row],[date]], "D"))</f>
        <v>13</v>
      </c>
      <c r="Y7044">
        <v>50</v>
      </c>
    </row>
    <row r="7045" spans="1:25" x14ac:dyDescent="0.25">
      <c r="A7045" s="1">
        <v>44908</v>
      </c>
      <c r="B7045">
        <v>72642</v>
      </c>
      <c r="C7045" t="s">
        <v>406</v>
      </c>
      <c r="D7045" t="str">
        <f>VLOOKUP(sales_order1[[#This Row],[itemCode]],product_details3!B:C,2,0)</f>
        <v>MKRO200</v>
      </c>
      <c r="E7045" t="s">
        <v>407</v>
      </c>
      <c r="F7045" t="s">
        <v>151</v>
      </c>
      <c r="G7045">
        <v>100</v>
      </c>
      <c r="H7045">
        <v>21.25</v>
      </c>
      <c r="I7045">
        <v>2125</v>
      </c>
      <c r="J7045">
        <v>9</v>
      </c>
      <c r="K7045">
        <v>900</v>
      </c>
      <c r="L7045">
        <v>12.25</v>
      </c>
      <c r="M7045">
        <v>0.57647058823529407</v>
      </c>
      <c r="N7045">
        <v>1225</v>
      </c>
      <c r="O7045" t="s">
        <v>273</v>
      </c>
      <c r="P7045" t="s">
        <v>274</v>
      </c>
      <c r="Q7045" t="s">
        <v>132</v>
      </c>
      <c r="R7045" t="s">
        <v>56</v>
      </c>
      <c r="S7045" t="s">
        <v>133</v>
      </c>
      <c r="T7045" t="s">
        <v>275</v>
      </c>
      <c r="U7045" t="s">
        <v>1191</v>
      </c>
      <c r="V7045">
        <f>YEAR(sales_order1[[#This Row],[date]])</f>
        <v>2022</v>
      </c>
      <c r="W7045" t="str">
        <f>TEXT(sales_order1[[#This Row],[date]], "Mmm")</f>
        <v>Dec</v>
      </c>
      <c r="X7045">
        <f>VALUE(TEXT(sales_order1[[#This Row],[date]], "D"))</f>
        <v>13</v>
      </c>
      <c r="Y7045">
        <v>50</v>
      </c>
    </row>
    <row r="7046" spans="1:25" x14ac:dyDescent="0.25">
      <c r="A7046" s="1">
        <v>44908</v>
      </c>
      <c r="B7046">
        <v>72643</v>
      </c>
      <c r="C7046" t="s">
        <v>19</v>
      </c>
      <c r="D7046" t="str">
        <f>VLOOKUP(sales_order1[[#This Row],[itemCode]],product_details3!B:C,2,0)</f>
        <v>MSTH100</v>
      </c>
      <c r="E7046" t="s">
        <v>20</v>
      </c>
      <c r="F7046" t="s">
        <v>21</v>
      </c>
      <c r="G7046">
        <v>250</v>
      </c>
      <c r="H7046">
        <v>26.25</v>
      </c>
      <c r="I7046">
        <v>6562.5</v>
      </c>
      <c r="J7046">
        <v>7.75</v>
      </c>
      <c r="K7046">
        <v>1937.5</v>
      </c>
      <c r="L7046">
        <v>18.5</v>
      </c>
      <c r="M7046">
        <v>0.70476190476190481</v>
      </c>
      <c r="N7046">
        <v>4625</v>
      </c>
      <c r="O7046" t="s">
        <v>756</v>
      </c>
      <c r="P7046" t="s">
        <v>757</v>
      </c>
      <c r="Q7046" t="s">
        <v>64</v>
      </c>
      <c r="R7046" t="s">
        <v>40</v>
      </c>
      <c r="S7046" t="s">
        <v>84</v>
      </c>
      <c r="T7046" t="s">
        <v>419</v>
      </c>
      <c r="U7046" t="s">
        <v>1189</v>
      </c>
      <c r="V7046">
        <f>YEAR(sales_order1[[#This Row],[date]])</f>
        <v>2022</v>
      </c>
      <c r="W7046" t="str">
        <f>TEXT(sales_order1[[#This Row],[date]], "Mmm")</f>
        <v>Dec</v>
      </c>
      <c r="X7046">
        <f>VALUE(TEXT(sales_order1[[#This Row],[date]], "D"))</f>
        <v>13</v>
      </c>
      <c r="Y7046">
        <v>50</v>
      </c>
    </row>
    <row r="7047" spans="1:25" x14ac:dyDescent="0.25">
      <c r="A7047" s="1">
        <v>44908</v>
      </c>
      <c r="B7047">
        <v>72644</v>
      </c>
      <c r="C7047" t="s">
        <v>28</v>
      </c>
      <c r="D7047" t="str">
        <f>VLOOKUP(sales_order1[[#This Row],[itemCode]],product_details3!B:C,2,0)</f>
        <v>SRMC30</v>
      </c>
      <c r="E7047" t="s">
        <v>29</v>
      </c>
      <c r="F7047" t="s">
        <v>30</v>
      </c>
      <c r="G7047">
        <v>200</v>
      </c>
      <c r="H7047">
        <v>22.6</v>
      </c>
      <c r="I7047">
        <v>4520</v>
      </c>
      <c r="J7047">
        <v>7.6</v>
      </c>
      <c r="K7047">
        <v>1520</v>
      </c>
      <c r="L7047">
        <v>15</v>
      </c>
      <c r="M7047">
        <v>0.66371681415929207</v>
      </c>
      <c r="N7047">
        <v>3000</v>
      </c>
      <c r="O7047" t="s">
        <v>381</v>
      </c>
      <c r="P7047" t="s">
        <v>382</v>
      </c>
      <c r="Q7047" t="s">
        <v>383</v>
      </c>
      <c r="R7047" t="s">
        <v>72</v>
      </c>
      <c r="S7047" t="s">
        <v>384</v>
      </c>
      <c r="T7047" t="s">
        <v>385</v>
      </c>
      <c r="U7047" t="s">
        <v>1188</v>
      </c>
      <c r="V7047">
        <f>YEAR(sales_order1[[#This Row],[date]])</f>
        <v>2022</v>
      </c>
      <c r="W7047" t="str">
        <f>TEXT(sales_order1[[#This Row],[date]], "Mmm")</f>
        <v>Dec</v>
      </c>
      <c r="X7047">
        <f>VALUE(TEXT(sales_order1[[#This Row],[date]], "D"))</f>
        <v>13</v>
      </c>
      <c r="Y7047">
        <v>50</v>
      </c>
    </row>
    <row r="7048" spans="1:25" x14ac:dyDescent="0.25">
      <c r="A7048" s="1">
        <v>44908</v>
      </c>
      <c r="B7048">
        <v>72645</v>
      </c>
      <c r="C7048" t="s">
        <v>358</v>
      </c>
      <c r="D7048" t="str">
        <f>VLOOKUP(sales_order1[[#This Row],[itemCode]],product_details3!B:C,2,0)</f>
        <v>SCR50+30</v>
      </c>
      <c r="E7048" t="s">
        <v>359</v>
      </c>
      <c r="F7048" t="s">
        <v>61</v>
      </c>
      <c r="G7048">
        <v>200</v>
      </c>
      <c r="H7048">
        <v>10.5</v>
      </c>
      <c r="I7048">
        <v>2100</v>
      </c>
      <c r="J7048">
        <v>3.3</v>
      </c>
      <c r="K7048">
        <v>660</v>
      </c>
      <c r="L7048">
        <v>7.2</v>
      </c>
      <c r="M7048">
        <v>0.68571428571428572</v>
      </c>
      <c r="N7048">
        <v>1440</v>
      </c>
      <c r="O7048" t="s">
        <v>786</v>
      </c>
      <c r="P7048" t="s">
        <v>787</v>
      </c>
      <c r="Q7048" t="s">
        <v>378</v>
      </c>
      <c r="R7048" t="s">
        <v>72</v>
      </c>
      <c r="S7048" t="s">
        <v>545</v>
      </c>
      <c r="T7048" t="s">
        <v>702</v>
      </c>
      <c r="U7048" t="s">
        <v>1188</v>
      </c>
      <c r="V7048">
        <f>YEAR(sales_order1[[#This Row],[date]])</f>
        <v>2022</v>
      </c>
      <c r="W7048" t="str">
        <f>TEXT(sales_order1[[#This Row],[date]], "Mmm")</f>
        <v>Dec</v>
      </c>
      <c r="X7048">
        <f>VALUE(TEXT(sales_order1[[#This Row],[date]], "D"))</f>
        <v>13</v>
      </c>
      <c r="Y7048">
        <v>50</v>
      </c>
    </row>
    <row r="7049" spans="1:25" x14ac:dyDescent="0.25">
      <c r="A7049" s="1">
        <v>44908</v>
      </c>
      <c r="B7049">
        <v>72646</v>
      </c>
      <c r="C7049" t="s">
        <v>311</v>
      </c>
      <c r="D7049" t="str">
        <f>VLOOKUP(sales_order1[[#This Row],[itemCode]],product_details3!B:C,2,0)</f>
        <v>MSTH30</v>
      </c>
      <c r="E7049" t="s">
        <v>312</v>
      </c>
      <c r="F7049" t="s">
        <v>21</v>
      </c>
      <c r="G7049">
        <v>150</v>
      </c>
      <c r="H7049">
        <v>8.5</v>
      </c>
      <c r="I7049">
        <v>1275</v>
      </c>
      <c r="J7049">
        <v>3.3</v>
      </c>
      <c r="K7049">
        <v>495</v>
      </c>
      <c r="L7049">
        <v>5.2</v>
      </c>
      <c r="M7049">
        <v>0.61176470588235299</v>
      </c>
      <c r="N7049">
        <v>780</v>
      </c>
      <c r="O7049" t="s">
        <v>714</v>
      </c>
      <c r="P7049" t="s">
        <v>715</v>
      </c>
      <c r="Q7049" t="s">
        <v>239</v>
      </c>
      <c r="R7049" t="s">
        <v>112</v>
      </c>
      <c r="S7049" t="s">
        <v>240</v>
      </c>
      <c r="T7049" t="s">
        <v>590</v>
      </c>
      <c r="U7049" t="s">
        <v>1189</v>
      </c>
      <c r="V7049">
        <f>YEAR(sales_order1[[#This Row],[date]])</f>
        <v>2022</v>
      </c>
      <c r="W7049" t="str">
        <f>TEXT(sales_order1[[#This Row],[date]], "Mmm")</f>
        <v>Dec</v>
      </c>
      <c r="X7049">
        <f>VALUE(TEXT(sales_order1[[#This Row],[date]], "D"))</f>
        <v>13</v>
      </c>
      <c r="Y7049">
        <v>50</v>
      </c>
    </row>
    <row r="7050" spans="1:25" x14ac:dyDescent="0.25">
      <c r="A7050" s="1">
        <v>44908</v>
      </c>
      <c r="B7050">
        <v>72647</v>
      </c>
      <c r="C7050" t="s">
        <v>307</v>
      </c>
      <c r="D7050" t="str">
        <f>VLOOKUP(sales_order1[[#This Row],[itemCode]],product_details3!B:C,2,0)</f>
        <v>TNRH150</v>
      </c>
      <c r="E7050" t="s">
        <v>308</v>
      </c>
      <c r="F7050" t="s">
        <v>124</v>
      </c>
      <c r="G7050">
        <v>150</v>
      </c>
      <c r="H7050">
        <v>15.75</v>
      </c>
      <c r="I7050">
        <v>2362.5</v>
      </c>
      <c r="J7050">
        <v>4.45</v>
      </c>
      <c r="K7050">
        <v>667.5</v>
      </c>
      <c r="L7050">
        <v>11.3</v>
      </c>
      <c r="M7050">
        <v>0.71746031746031746</v>
      </c>
      <c r="N7050">
        <v>1695</v>
      </c>
      <c r="O7050" t="s">
        <v>966</v>
      </c>
      <c r="P7050" t="s">
        <v>967</v>
      </c>
      <c r="Q7050" t="s">
        <v>213</v>
      </c>
      <c r="R7050" t="s">
        <v>25</v>
      </c>
      <c r="S7050" t="s">
        <v>402</v>
      </c>
      <c r="T7050" t="s">
        <v>403</v>
      </c>
      <c r="U7050" t="s">
        <v>1191</v>
      </c>
      <c r="V7050">
        <f>YEAR(sales_order1[[#This Row],[date]])</f>
        <v>2022</v>
      </c>
      <c r="W7050" t="str">
        <f>TEXT(sales_order1[[#This Row],[date]], "Mmm")</f>
        <v>Dec</v>
      </c>
      <c r="X7050">
        <f>VALUE(TEXT(sales_order1[[#This Row],[date]], "D"))</f>
        <v>13</v>
      </c>
      <c r="Y7050">
        <v>50</v>
      </c>
    </row>
    <row r="7051" spans="1:25" x14ac:dyDescent="0.25">
      <c r="A7051" s="1">
        <v>44908</v>
      </c>
      <c r="B7051">
        <v>72648</v>
      </c>
      <c r="C7051" t="s">
        <v>43</v>
      </c>
      <c r="D7051" t="str">
        <f>VLOOKUP(sales_order1[[#This Row],[itemCode]],product_details3!B:C,2,0)</f>
        <v>CLNG200</v>
      </c>
      <c r="E7051" t="s">
        <v>44</v>
      </c>
      <c r="F7051" t="s">
        <v>45</v>
      </c>
      <c r="G7051">
        <v>100</v>
      </c>
      <c r="H7051">
        <v>21.25</v>
      </c>
      <c r="I7051">
        <v>2125</v>
      </c>
      <c r="J7051">
        <v>7.75</v>
      </c>
      <c r="K7051">
        <v>775</v>
      </c>
      <c r="L7051">
        <v>13.5</v>
      </c>
      <c r="M7051">
        <v>0.63529411764705879</v>
      </c>
      <c r="N7051">
        <v>1350</v>
      </c>
      <c r="O7051" t="s">
        <v>144</v>
      </c>
      <c r="P7051" t="s">
        <v>145</v>
      </c>
      <c r="Q7051" t="s">
        <v>146</v>
      </c>
      <c r="R7051" t="s">
        <v>112</v>
      </c>
      <c r="S7051" t="s">
        <v>147</v>
      </c>
      <c r="T7051" t="s">
        <v>148</v>
      </c>
      <c r="U7051" t="s">
        <v>1190</v>
      </c>
      <c r="V7051">
        <f>YEAR(sales_order1[[#This Row],[date]])</f>
        <v>2022</v>
      </c>
      <c r="W7051" t="str">
        <f>TEXT(sales_order1[[#This Row],[date]], "Mmm")</f>
        <v>Dec</v>
      </c>
      <c r="X7051">
        <f>VALUE(TEXT(sales_order1[[#This Row],[date]], "D"))</f>
        <v>13</v>
      </c>
      <c r="Y7051">
        <v>50</v>
      </c>
    </row>
    <row r="7052" spans="1:25" x14ac:dyDescent="0.25">
      <c r="A7052" s="1">
        <v>44908</v>
      </c>
      <c r="B7052">
        <v>72649</v>
      </c>
      <c r="C7052" t="s">
        <v>35</v>
      </c>
      <c r="D7052" t="str">
        <f>VLOOKUP(sales_order1[[#This Row],[itemCode]],product_details3!B:C,2,0)</f>
        <v>SRMA30</v>
      </c>
      <c r="E7052" t="s">
        <v>36</v>
      </c>
      <c r="F7052" t="s">
        <v>30</v>
      </c>
      <c r="G7052">
        <v>250</v>
      </c>
      <c r="H7052">
        <v>26.2</v>
      </c>
      <c r="I7052">
        <v>6550</v>
      </c>
      <c r="J7052">
        <v>9.4</v>
      </c>
      <c r="K7052">
        <v>2350</v>
      </c>
      <c r="L7052">
        <v>16.8</v>
      </c>
      <c r="M7052">
        <v>0.6412213740458016</v>
      </c>
      <c r="N7052">
        <v>4200</v>
      </c>
      <c r="O7052" t="s">
        <v>706</v>
      </c>
      <c r="P7052" t="s">
        <v>707</v>
      </c>
      <c r="Q7052" t="s">
        <v>132</v>
      </c>
      <c r="R7052" t="s">
        <v>56</v>
      </c>
      <c r="S7052" t="s">
        <v>133</v>
      </c>
      <c r="T7052" t="s">
        <v>708</v>
      </c>
      <c r="U7052" t="s">
        <v>1191</v>
      </c>
      <c r="V7052">
        <f>YEAR(sales_order1[[#This Row],[date]])</f>
        <v>2022</v>
      </c>
      <c r="W7052" t="str">
        <f>TEXT(sales_order1[[#This Row],[date]], "Mmm")</f>
        <v>Dec</v>
      </c>
      <c r="X7052">
        <f>VALUE(TEXT(sales_order1[[#This Row],[date]], "D"))</f>
        <v>13</v>
      </c>
      <c r="Y7052">
        <v>50</v>
      </c>
    </row>
    <row r="7053" spans="1:25" x14ac:dyDescent="0.25">
      <c r="A7053" s="1">
        <v>44908</v>
      </c>
      <c r="B7053">
        <v>72650</v>
      </c>
      <c r="C7053" t="s">
        <v>256</v>
      </c>
      <c r="D7053" t="str">
        <f>VLOOKUP(sales_order1[[#This Row],[itemCode]],product_details3!B:C,2,0)</f>
        <v>MSKC50</v>
      </c>
      <c r="E7053" t="s">
        <v>257</v>
      </c>
      <c r="F7053" t="s">
        <v>137</v>
      </c>
      <c r="G7053">
        <v>250</v>
      </c>
      <c r="H7053">
        <v>11.95</v>
      </c>
      <c r="I7053">
        <v>2987.5</v>
      </c>
      <c r="J7053">
        <v>5.2</v>
      </c>
      <c r="K7053">
        <v>1300</v>
      </c>
      <c r="L7053">
        <v>6.75</v>
      </c>
      <c r="M7053">
        <v>0.56485355648535562</v>
      </c>
      <c r="N7053">
        <v>1687.5</v>
      </c>
      <c r="O7053" t="s">
        <v>883</v>
      </c>
      <c r="P7053" t="s">
        <v>884</v>
      </c>
      <c r="Q7053" t="s">
        <v>154</v>
      </c>
      <c r="R7053" t="s">
        <v>56</v>
      </c>
      <c r="S7053" t="s">
        <v>133</v>
      </c>
      <c r="T7053" t="s">
        <v>268</v>
      </c>
      <c r="U7053" t="s">
        <v>1191</v>
      </c>
      <c r="V7053">
        <f>YEAR(sales_order1[[#This Row],[date]])</f>
        <v>2022</v>
      </c>
      <c r="W7053" t="str">
        <f>TEXT(sales_order1[[#This Row],[date]], "Mmm")</f>
        <v>Dec</v>
      </c>
      <c r="X7053">
        <f>VALUE(TEXT(sales_order1[[#This Row],[date]], "D"))</f>
        <v>13</v>
      </c>
      <c r="Y7053">
        <v>50</v>
      </c>
    </row>
    <row r="7054" spans="1:25" x14ac:dyDescent="0.25">
      <c r="A7054" s="1">
        <v>44908</v>
      </c>
      <c r="B7054">
        <v>72651</v>
      </c>
      <c r="C7054" t="s">
        <v>194</v>
      </c>
      <c r="D7054" t="str">
        <f>VLOOKUP(sales_order1[[#This Row],[itemCode]],product_details3!B:C,2,0)</f>
        <v>CLNG150</v>
      </c>
      <c r="E7054" t="s">
        <v>195</v>
      </c>
      <c r="F7054" t="s">
        <v>45</v>
      </c>
      <c r="G7054">
        <v>200</v>
      </c>
      <c r="H7054">
        <v>12.75</v>
      </c>
      <c r="I7054">
        <v>2550</v>
      </c>
      <c r="J7054">
        <v>4.45</v>
      </c>
      <c r="K7054">
        <v>890</v>
      </c>
      <c r="L7054">
        <v>8.3000000000000007</v>
      </c>
      <c r="M7054">
        <v>0.65098039215686276</v>
      </c>
      <c r="N7054">
        <v>1660</v>
      </c>
      <c r="O7054" t="s">
        <v>788</v>
      </c>
      <c r="P7054" t="s">
        <v>789</v>
      </c>
      <c r="Q7054" t="s">
        <v>186</v>
      </c>
      <c r="R7054" t="s">
        <v>112</v>
      </c>
      <c r="S7054" t="s">
        <v>246</v>
      </c>
      <c r="T7054" t="s">
        <v>247</v>
      </c>
      <c r="U7054" t="s">
        <v>1189</v>
      </c>
      <c r="V7054">
        <f>YEAR(sales_order1[[#This Row],[date]])</f>
        <v>2022</v>
      </c>
      <c r="W7054" t="str">
        <f>TEXT(sales_order1[[#This Row],[date]], "Mmm")</f>
        <v>Dec</v>
      </c>
      <c r="X7054">
        <f>VALUE(TEXT(sales_order1[[#This Row],[date]], "D"))</f>
        <v>13</v>
      </c>
      <c r="Y7054">
        <v>50</v>
      </c>
    </row>
    <row r="7055" spans="1:25" x14ac:dyDescent="0.25">
      <c r="A7055" s="1">
        <v>44908</v>
      </c>
      <c r="B7055">
        <v>72652</v>
      </c>
      <c r="C7055" t="s">
        <v>320</v>
      </c>
      <c r="D7055" t="str">
        <f>VLOOKUP(sales_order1[[#This Row],[itemCode]],product_details3!B:C,2,0)</f>
        <v>SCR50+100</v>
      </c>
      <c r="E7055" t="s">
        <v>321</v>
      </c>
      <c r="F7055" t="s">
        <v>61</v>
      </c>
      <c r="G7055">
        <v>200</v>
      </c>
      <c r="H7055">
        <v>26.25</v>
      </c>
      <c r="I7055">
        <v>5250</v>
      </c>
      <c r="J7055">
        <v>7.75</v>
      </c>
      <c r="K7055">
        <v>1550</v>
      </c>
      <c r="L7055">
        <v>18.5</v>
      </c>
      <c r="M7055">
        <v>0.70476190476190481</v>
      </c>
      <c r="N7055">
        <v>3700</v>
      </c>
      <c r="O7055" t="s">
        <v>223</v>
      </c>
      <c r="P7055" t="s">
        <v>224</v>
      </c>
      <c r="Q7055" t="s">
        <v>55</v>
      </c>
      <c r="R7055" t="s">
        <v>56</v>
      </c>
      <c r="S7055" t="s">
        <v>225</v>
      </c>
      <c r="T7055" t="s">
        <v>226</v>
      </c>
      <c r="U7055" t="s">
        <v>1191</v>
      </c>
      <c r="V7055">
        <f>YEAR(sales_order1[[#This Row],[date]])</f>
        <v>2022</v>
      </c>
      <c r="W7055" t="str">
        <f>TEXT(sales_order1[[#This Row],[date]], "Mmm")</f>
        <v>Dec</v>
      </c>
      <c r="X7055">
        <f>VALUE(TEXT(sales_order1[[#This Row],[date]], "D"))</f>
        <v>13</v>
      </c>
      <c r="Y7055">
        <v>50</v>
      </c>
    </row>
    <row r="7056" spans="1:25" x14ac:dyDescent="0.25">
      <c r="A7056" s="1">
        <v>44908</v>
      </c>
      <c r="B7056">
        <v>72653</v>
      </c>
      <c r="C7056" t="s">
        <v>142</v>
      </c>
      <c r="D7056" t="str">
        <f>VLOOKUP(sales_order1[[#This Row],[itemCode]],product_details3!B:C,2,0)</f>
        <v>SRMC50</v>
      </c>
      <c r="E7056" t="s">
        <v>143</v>
      </c>
      <c r="F7056" t="s">
        <v>30</v>
      </c>
      <c r="G7056">
        <v>100</v>
      </c>
      <c r="H7056">
        <v>33.25</v>
      </c>
      <c r="I7056">
        <v>3325</v>
      </c>
      <c r="J7056">
        <v>12</v>
      </c>
      <c r="K7056">
        <v>1200</v>
      </c>
      <c r="L7056">
        <v>21.25</v>
      </c>
      <c r="M7056">
        <v>0.63909774436090228</v>
      </c>
      <c r="N7056">
        <v>2125</v>
      </c>
      <c r="O7056" t="s">
        <v>490</v>
      </c>
      <c r="P7056" t="s">
        <v>491</v>
      </c>
      <c r="Q7056" t="s">
        <v>271</v>
      </c>
      <c r="R7056" t="s">
        <v>56</v>
      </c>
      <c r="S7056" t="s">
        <v>192</v>
      </c>
      <c r="T7056" t="s">
        <v>272</v>
      </c>
      <c r="U7056" t="s">
        <v>1191</v>
      </c>
      <c r="V7056">
        <f>YEAR(sales_order1[[#This Row],[date]])</f>
        <v>2022</v>
      </c>
      <c r="W7056" t="str">
        <f>TEXT(sales_order1[[#This Row],[date]], "Mmm")</f>
        <v>Dec</v>
      </c>
      <c r="X7056">
        <f>VALUE(TEXT(sales_order1[[#This Row],[date]], "D"))</f>
        <v>13</v>
      </c>
      <c r="Y7056">
        <v>50</v>
      </c>
    </row>
    <row r="7057" spans="1:25" x14ac:dyDescent="0.25">
      <c r="A7057" s="1">
        <v>44908</v>
      </c>
      <c r="B7057">
        <v>72654</v>
      </c>
      <c r="C7057" t="s">
        <v>28</v>
      </c>
      <c r="D7057" t="str">
        <f>VLOOKUP(sales_order1[[#This Row],[itemCode]],product_details3!B:C,2,0)</f>
        <v>SRMC30</v>
      </c>
      <c r="E7057" t="s">
        <v>29</v>
      </c>
      <c r="F7057" t="s">
        <v>30</v>
      </c>
      <c r="G7057">
        <v>250</v>
      </c>
      <c r="H7057">
        <v>22.6</v>
      </c>
      <c r="I7057">
        <v>5650</v>
      </c>
      <c r="J7057">
        <v>7.6</v>
      </c>
      <c r="K7057">
        <v>1900</v>
      </c>
      <c r="L7057">
        <v>15</v>
      </c>
      <c r="M7057">
        <v>0.66371681415929207</v>
      </c>
      <c r="N7057">
        <v>3750</v>
      </c>
      <c r="O7057" t="s">
        <v>443</v>
      </c>
      <c r="P7057" t="s">
        <v>444</v>
      </c>
      <c r="Q7057" t="s">
        <v>111</v>
      </c>
      <c r="R7057" t="s">
        <v>112</v>
      </c>
      <c r="S7057" t="s">
        <v>445</v>
      </c>
      <c r="T7057" t="s">
        <v>446</v>
      </c>
      <c r="U7057" t="s">
        <v>1189</v>
      </c>
      <c r="V7057">
        <f>YEAR(sales_order1[[#This Row],[date]])</f>
        <v>2022</v>
      </c>
      <c r="W7057" t="str">
        <f>TEXT(sales_order1[[#This Row],[date]], "Mmm")</f>
        <v>Dec</v>
      </c>
      <c r="X7057">
        <f>VALUE(TEXT(sales_order1[[#This Row],[date]], "D"))</f>
        <v>13</v>
      </c>
      <c r="Y7057">
        <v>50</v>
      </c>
    </row>
    <row r="7058" spans="1:25" x14ac:dyDescent="0.25">
      <c r="A7058" s="1">
        <v>44909</v>
      </c>
      <c r="B7058">
        <v>72655</v>
      </c>
      <c r="C7058" t="s">
        <v>325</v>
      </c>
      <c r="D7058" t="str">
        <f>VLOOKUP(sales_order1[[#This Row],[itemCode]],product_details3!B:C,2,0)</f>
        <v>EXFG100</v>
      </c>
      <c r="E7058" t="s">
        <v>326</v>
      </c>
      <c r="F7058" t="s">
        <v>183</v>
      </c>
      <c r="G7058">
        <v>150</v>
      </c>
      <c r="H7058">
        <v>20.75</v>
      </c>
      <c r="I7058">
        <v>3112.5</v>
      </c>
      <c r="J7058">
        <v>7.45</v>
      </c>
      <c r="K7058">
        <v>1117.5</v>
      </c>
      <c r="L7058">
        <v>13.3</v>
      </c>
      <c r="M7058">
        <v>0.64096385542168677</v>
      </c>
      <c r="N7058">
        <v>1995</v>
      </c>
      <c r="O7058" t="s">
        <v>968</v>
      </c>
      <c r="P7058" t="s">
        <v>969</v>
      </c>
      <c r="Q7058" t="s">
        <v>378</v>
      </c>
      <c r="R7058" t="s">
        <v>72</v>
      </c>
      <c r="S7058" t="s">
        <v>545</v>
      </c>
      <c r="T7058" t="s">
        <v>546</v>
      </c>
      <c r="U7058" t="s">
        <v>1188</v>
      </c>
      <c r="V7058">
        <f>YEAR(sales_order1[[#This Row],[date]])</f>
        <v>2022</v>
      </c>
      <c r="W7058" t="str">
        <f>TEXT(sales_order1[[#This Row],[date]], "Mmm")</f>
        <v>Dec</v>
      </c>
      <c r="X7058">
        <f>VALUE(TEXT(sales_order1[[#This Row],[date]], "D"))</f>
        <v>14</v>
      </c>
      <c r="Y7058">
        <v>50</v>
      </c>
    </row>
    <row r="7059" spans="1:25" x14ac:dyDescent="0.25">
      <c r="A7059" s="1">
        <v>44909</v>
      </c>
      <c r="B7059">
        <v>72656</v>
      </c>
      <c r="C7059" t="s">
        <v>19</v>
      </c>
      <c r="D7059" t="str">
        <f>VLOOKUP(sales_order1[[#This Row],[itemCode]],product_details3!B:C,2,0)</f>
        <v>MSTH100</v>
      </c>
      <c r="E7059" t="s">
        <v>20</v>
      </c>
      <c r="F7059" t="s">
        <v>21</v>
      </c>
      <c r="G7059">
        <v>100</v>
      </c>
      <c r="H7059">
        <v>26.25</v>
      </c>
      <c r="I7059">
        <v>2625</v>
      </c>
      <c r="J7059">
        <v>7.75</v>
      </c>
      <c r="K7059">
        <v>775</v>
      </c>
      <c r="L7059">
        <v>18.5</v>
      </c>
      <c r="M7059">
        <v>0.70476190476190481</v>
      </c>
      <c r="N7059">
        <v>1850</v>
      </c>
      <c r="O7059" t="s">
        <v>537</v>
      </c>
      <c r="P7059" t="s">
        <v>538</v>
      </c>
      <c r="Q7059" t="s">
        <v>111</v>
      </c>
      <c r="R7059" t="s">
        <v>112</v>
      </c>
      <c r="S7059" t="s">
        <v>179</v>
      </c>
      <c r="T7059" t="s">
        <v>539</v>
      </c>
      <c r="U7059" t="s">
        <v>1189</v>
      </c>
      <c r="V7059">
        <f>YEAR(sales_order1[[#This Row],[date]])</f>
        <v>2022</v>
      </c>
      <c r="W7059" t="str">
        <f>TEXT(sales_order1[[#This Row],[date]], "Mmm")</f>
        <v>Dec</v>
      </c>
      <c r="X7059">
        <f>VALUE(TEXT(sales_order1[[#This Row],[date]], "D"))</f>
        <v>14</v>
      </c>
      <c r="Y7059">
        <v>50</v>
      </c>
    </row>
    <row r="7060" spans="1:25" x14ac:dyDescent="0.25">
      <c r="A7060" s="1">
        <v>44909</v>
      </c>
      <c r="B7060">
        <v>72657</v>
      </c>
      <c r="C7060" t="s">
        <v>331</v>
      </c>
      <c r="D7060" t="str">
        <f>VLOOKUP(sales_order1[[#This Row],[itemCode]],product_details3!B:C,2,0)</f>
        <v>EXFP50</v>
      </c>
      <c r="E7060" t="s">
        <v>332</v>
      </c>
      <c r="F7060" t="s">
        <v>183</v>
      </c>
      <c r="G7060">
        <v>200</v>
      </c>
      <c r="H7060">
        <v>16.95</v>
      </c>
      <c r="I7060">
        <v>3390</v>
      </c>
      <c r="J7060">
        <v>6.2</v>
      </c>
      <c r="K7060">
        <v>1240</v>
      </c>
      <c r="L7060">
        <v>10.75</v>
      </c>
      <c r="M7060">
        <v>0.63421828908554578</v>
      </c>
      <c r="N7060">
        <v>2150</v>
      </c>
      <c r="O7060" t="s">
        <v>720</v>
      </c>
      <c r="P7060" t="s">
        <v>721</v>
      </c>
      <c r="Q7060" t="s">
        <v>24</v>
      </c>
      <c r="R7060" t="s">
        <v>25</v>
      </c>
      <c r="S7060" t="s">
        <v>33</v>
      </c>
      <c r="T7060" t="s">
        <v>722</v>
      </c>
      <c r="U7060" t="s">
        <v>1191</v>
      </c>
      <c r="V7060">
        <f>YEAR(sales_order1[[#This Row],[date]])</f>
        <v>2022</v>
      </c>
      <c r="W7060" t="str">
        <f>TEXT(sales_order1[[#This Row],[date]], "Mmm")</f>
        <v>Dec</v>
      </c>
      <c r="X7060">
        <f>VALUE(TEXT(sales_order1[[#This Row],[date]], "D"))</f>
        <v>14</v>
      </c>
      <c r="Y7060">
        <v>50</v>
      </c>
    </row>
    <row r="7061" spans="1:25" x14ac:dyDescent="0.25">
      <c r="A7061" s="1">
        <v>44909</v>
      </c>
      <c r="B7061">
        <v>72658</v>
      </c>
      <c r="C7061" t="s">
        <v>103</v>
      </c>
      <c r="D7061" t="str">
        <f>VLOOKUP(sales_order1[[#This Row],[itemCode]],product_details3!B:C,2,0)</f>
        <v>SCRT50</v>
      </c>
      <c r="E7061" t="s">
        <v>104</v>
      </c>
      <c r="F7061" t="s">
        <v>61</v>
      </c>
      <c r="G7061">
        <v>300</v>
      </c>
      <c r="H7061">
        <v>16.95</v>
      </c>
      <c r="I7061">
        <v>5085</v>
      </c>
      <c r="J7061">
        <v>5.2</v>
      </c>
      <c r="K7061">
        <v>1560</v>
      </c>
      <c r="L7061">
        <v>11.75</v>
      </c>
      <c r="M7061">
        <v>0.69321533923303835</v>
      </c>
      <c r="N7061">
        <v>3525</v>
      </c>
      <c r="O7061" t="s">
        <v>125</v>
      </c>
      <c r="P7061" t="s">
        <v>126</v>
      </c>
      <c r="Q7061" t="s">
        <v>71</v>
      </c>
      <c r="R7061" t="s">
        <v>72</v>
      </c>
      <c r="S7061" t="s">
        <v>73</v>
      </c>
      <c r="T7061" t="s">
        <v>127</v>
      </c>
      <c r="U7061" t="s">
        <v>1190</v>
      </c>
      <c r="V7061">
        <f>YEAR(sales_order1[[#This Row],[date]])</f>
        <v>2022</v>
      </c>
      <c r="W7061" t="str">
        <f>TEXT(sales_order1[[#This Row],[date]], "Mmm")</f>
        <v>Dec</v>
      </c>
      <c r="X7061">
        <f>VALUE(TEXT(sales_order1[[#This Row],[date]], "D"))</f>
        <v>14</v>
      </c>
      <c r="Y7061">
        <v>50</v>
      </c>
    </row>
    <row r="7062" spans="1:25" x14ac:dyDescent="0.25">
      <c r="A7062" s="1">
        <v>44909</v>
      </c>
      <c r="B7062">
        <v>72659</v>
      </c>
      <c r="C7062" t="s">
        <v>135</v>
      </c>
      <c r="D7062" t="str">
        <f>VLOOKUP(sales_order1[[#This Row],[itemCode]],product_details3!B:C,2,0)</f>
        <v>MSKSH</v>
      </c>
      <c r="E7062" t="s">
        <v>136</v>
      </c>
      <c r="F7062" t="s">
        <v>137</v>
      </c>
      <c r="G7062">
        <v>50</v>
      </c>
      <c r="H7062">
        <v>18.75</v>
      </c>
      <c r="I7062">
        <v>937.5</v>
      </c>
      <c r="J7062">
        <v>7.45</v>
      </c>
      <c r="K7062">
        <v>372.5</v>
      </c>
      <c r="L7062">
        <v>11.3</v>
      </c>
      <c r="M7062">
        <v>0.60266666666666668</v>
      </c>
      <c r="N7062">
        <v>565</v>
      </c>
      <c r="O7062" t="s">
        <v>654</v>
      </c>
      <c r="P7062" t="s">
        <v>655</v>
      </c>
      <c r="Q7062" t="s">
        <v>100</v>
      </c>
      <c r="R7062" t="s">
        <v>40</v>
      </c>
      <c r="S7062" t="s">
        <v>101</v>
      </c>
      <c r="T7062" t="s">
        <v>656</v>
      </c>
      <c r="U7062" t="s">
        <v>1190</v>
      </c>
      <c r="V7062">
        <f>YEAR(sales_order1[[#This Row],[date]])</f>
        <v>2022</v>
      </c>
      <c r="W7062" t="str">
        <f>TEXT(sales_order1[[#This Row],[date]], "Mmm")</f>
        <v>Dec</v>
      </c>
      <c r="X7062">
        <f>VALUE(TEXT(sales_order1[[#This Row],[date]], "D"))</f>
        <v>14</v>
      </c>
      <c r="Y7062">
        <v>50</v>
      </c>
    </row>
    <row r="7063" spans="1:25" x14ac:dyDescent="0.25">
      <c r="A7063" s="1">
        <v>44909</v>
      </c>
      <c r="B7063">
        <v>72660</v>
      </c>
      <c r="C7063" t="s">
        <v>135</v>
      </c>
      <c r="D7063" t="str">
        <f>VLOOKUP(sales_order1[[#This Row],[itemCode]],product_details3!B:C,2,0)</f>
        <v>MSKSH</v>
      </c>
      <c r="E7063" t="s">
        <v>136</v>
      </c>
      <c r="F7063" t="s">
        <v>137</v>
      </c>
      <c r="G7063">
        <v>150</v>
      </c>
      <c r="H7063">
        <v>18.75</v>
      </c>
      <c r="I7063">
        <v>2812.5</v>
      </c>
      <c r="J7063">
        <v>7.45</v>
      </c>
      <c r="K7063">
        <v>1117.5</v>
      </c>
      <c r="L7063">
        <v>11.3</v>
      </c>
      <c r="M7063">
        <v>0.60266666666666668</v>
      </c>
      <c r="N7063">
        <v>1695</v>
      </c>
      <c r="O7063" t="s">
        <v>933</v>
      </c>
      <c r="P7063" t="s">
        <v>934</v>
      </c>
      <c r="Q7063" t="s">
        <v>191</v>
      </c>
      <c r="R7063" t="s">
        <v>56</v>
      </c>
      <c r="S7063" t="s">
        <v>192</v>
      </c>
      <c r="T7063" t="s">
        <v>250</v>
      </c>
      <c r="U7063" t="s">
        <v>1191</v>
      </c>
      <c r="V7063">
        <f>YEAR(sales_order1[[#This Row],[date]])</f>
        <v>2022</v>
      </c>
      <c r="W7063" t="str">
        <f>TEXT(sales_order1[[#This Row],[date]], "Mmm")</f>
        <v>Dec</v>
      </c>
      <c r="X7063">
        <f>VALUE(TEXT(sales_order1[[#This Row],[date]], "D"))</f>
        <v>14</v>
      </c>
      <c r="Y7063">
        <v>50</v>
      </c>
    </row>
    <row r="7064" spans="1:25" x14ac:dyDescent="0.25">
      <c r="A7064" s="1">
        <v>44909</v>
      </c>
      <c r="B7064">
        <v>72661</v>
      </c>
      <c r="C7064" t="s">
        <v>67</v>
      </c>
      <c r="D7064" t="str">
        <f>VLOOKUP(sales_order1[[#This Row],[itemCode]],product_details3!B:C,2,0)</f>
        <v>SRMH15</v>
      </c>
      <c r="E7064" t="s">
        <v>68</v>
      </c>
      <c r="F7064" t="s">
        <v>30</v>
      </c>
      <c r="G7064">
        <v>200</v>
      </c>
      <c r="H7064">
        <v>15.75</v>
      </c>
      <c r="I7064">
        <v>3150</v>
      </c>
      <c r="J7064">
        <v>5.45</v>
      </c>
      <c r="K7064">
        <v>1090</v>
      </c>
      <c r="L7064">
        <v>10.3</v>
      </c>
      <c r="M7064">
        <v>0.65396825396825398</v>
      </c>
      <c r="N7064">
        <v>2060</v>
      </c>
      <c r="O7064" t="s">
        <v>830</v>
      </c>
      <c r="P7064" t="s">
        <v>831</v>
      </c>
      <c r="Q7064" t="s">
        <v>160</v>
      </c>
      <c r="R7064" t="s">
        <v>112</v>
      </c>
      <c r="S7064" t="s">
        <v>297</v>
      </c>
      <c r="T7064" t="s">
        <v>298</v>
      </c>
      <c r="U7064" t="s">
        <v>1189</v>
      </c>
      <c r="V7064">
        <f>YEAR(sales_order1[[#This Row],[date]])</f>
        <v>2022</v>
      </c>
      <c r="W7064" t="str">
        <f>TEXT(sales_order1[[#This Row],[date]], "Mmm")</f>
        <v>Dec</v>
      </c>
      <c r="X7064">
        <f>VALUE(TEXT(sales_order1[[#This Row],[date]], "D"))</f>
        <v>14</v>
      </c>
      <c r="Y7064">
        <v>50</v>
      </c>
    </row>
    <row r="7065" spans="1:25" x14ac:dyDescent="0.25">
      <c r="A7065" s="1">
        <v>44909</v>
      </c>
      <c r="B7065">
        <v>72662</v>
      </c>
      <c r="C7065" t="s">
        <v>35</v>
      </c>
      <c r="D7065" t="str">
        <f>VLOOKUP(sales_order1[[#This Row],[itemCode]],product_details3!B:C,2,0)</f>
        <v>SRMA30</v>
      </c>
      <c r="E7065" t="s">
        <v>36</v>
      </c>
      <c r="F7065" t="s">
        <v>30</v>
      </c>
      <c r="G7065">
        <v>200</v>
      </c>
      <c r="H7065">
        <v>26.2</v>
      </c>
      <c r="I7065">
        <v>5240</v>
      </c>
      <c r="J7065">
        <v>9.4</v>
      </c>
      <c r="K7065">
        <v>1880</v>
      </c>
      <c r="L7065">
        <v>16.8</v>
      </c>
      <c r="M7065">
        <v>0.6412213740458016</v>
      </c>
      <c r="N7065">
        <v>3360</v>
      </c>
      <c r="O7065" t="s">
        <v>845</v>
      </c>
      <c r="P7065" t="s">
        <v>846</v>
      </c>
      <c r="Q7065" t="s">
        <v>271</v>
      </c>
      <c r="R7065" t="s">
        <v>56</v>
      </c>
      <c r="S7065" t="s">
        <v>192</v>
      </c>
      <c r="T7065" t="s">
        <v>272</v>
      </c>
      <c r="U7065" t="s">
        <v>1191</v>
      </c>
      <c r="V7065">
        <f>YEAR(sales_order1[[#This Row],[date]])</f>
        <v>2022</v>
      </c>
      <c r="W7065" t="str">
        <f>TEXT(sales_order1[[#This Row],[date]], "Mmm")</f>
        <v>Dec</v>
      </c>
      <c r="X7065">
        <f>VALUE(TEXT(sales_order1[[#This Row],[date]], "D"))</f>
        <v>14</v>
      </c>
      <c r="Y7065">
        <v>50</v>
      </c>
    </row>
    <row r="7066" spans="1:25" x14ac:dyDescent="0.25">
      <c r="A7066" s="1">
        <v>44909</v>
      </c>
      <c r="B7066">
        <v>72663</v>
      </c>
      <c r="C7066" t="s">
        <v>128</v>
      </c>
      <c r="D7066" t="str">
        <f>VLOOKUP(sales_order1[[#This Row],[itemCode]],product_details3!B:C,2,0)</f>
        <v>SCRT100</v>
      </c>
      <c r="E7066" t="s">
        <v>129</v>
      </c>
      <c r="F7066" t="s">
        <v>61</v>
      </c>
      <c r="G7066">
        <v>150</v>
      </c>
      <c r="H7066">
        <v>28.25</v>
      </c>
      <c r="I7066">
        <v>4237.5</v>
      </c>
      <c r="J7066">
        <v>9</v>
      </c>
      <c r="K7066">
        <v>1350</v>
      </c>
      <c r="L7066">
        <v>19.25</v>
      </c>
      <c r="M7066">
        <v>0.68141592920353977</v>
      </c>
      <c r="N7066">
        <v>2887.5</v>
      </c>
      <c r="O7066" t="s">
        <v>381</v>
      </c>
      <c r="P7066" t="s">
        <v>382</v>
      </c>
      <c r="Q7066" t="s">
        <v>383</v>
      </c>
      <c r="R7066" t="s">
        <v>72</v>
      </c>
      <c r="S7066" t="s">
        <v>384</v>
      </c>
      <c r="T7066" t="s">
        <v>385</v>
      </c>
      <c r="U7066" t="s">
        <v>1188</v>
      </c>
      <c r="V7066">
        <f>YEAR(sales_order1[[#This Row],[date]])</f>
        <v>2022</v>
      </c>
      <c r="W7066" t="str">
        <f>TEXT(sales_order1[[#This Row],[date]], "Mmm")</f>
        <v>Dec</v>
      </c>
      <c r="X7066">
        <f>VALUE(TEXT(sales_order1[[#This Row],[date]], "D"))</f>
        <v>14</v>
      </c>
      <c r="Y7066">
        <v>50</v>
      </c>
    </row>
    <row r="7067" spans="1:25" x14ac:dyDescent="0.25">
      <c r="A7067" s="1">
        <v>44909</v>
      </c>
      <c r="B7067">
        <v>72664</v>
      </c>
      <c r="C7067" t="s">
        <v>35</v>
      </c>
      <c r="D7067" t="str">
        <f>VLOOKUP(sales_order1[[#This Row],[itemCode]],product_details3!B:C,2,0)</f>
        <v>SRMA30</v>
      </c>
      <c r="E7067" t="s">
        <v>36</v>
      </c>
      <c r="F7067" t="s">
        <v>30</v>
      </c>
      <c r="G7067">
        <v>200</v>
      </c>
      <c r="H7067">
        <v>26.2</v>
      </c>
      <c r="I7067">
        <v>5240</v>
      </c>
      <c r="J7067">
        <v>9.4</v>
      </c>
      <c r="K7067">
        <v>1880</v>
      </c>
      <c r="L7067">
        <v>16.8</v>
      </c>
      <c r="M7067">
        <v>0.6412213740458016</v>
      </c>
      <c r="N7067">
        <v>3360</v>
      </c>
      <c r="O7067" t="s">
        <v>624</v>
      </c>
      <c r="P7067" t="s">
        <v>625</v>
      </c>
      <c r="Q7067" t="s">
        <v>55</v>
      </c>
      <c r="R7067" t="s">
        <v>56</v>
      </c>
      <c r="S7067" t="s">
        <v>225</v>
      </c>
      <c r="T7067" t="s">
        <v>626</v>
      </c>
      <c r="U7067" t="s">
        <v>1191</v>
      </c>
      <c r="V7067">
        <f>YEAR(sales_order1[[#This Row],[date]])</f>
        <v>2022</v>
      </c>
      <c r="W7067" t="str">
        <f>TEXT(sales_order1[[#This Row],[date]], "Mmm")</f>
        <v>Dec</v>
      </c>
      <c r="X7067">
        <f>VALUE(TEXT(sales_order1[[#This Row],[date]], "D"))</f>
        <v>14</v>
      </c>
      <c r="Y7067">
        <v>50</v>
      </c>
    </row>
    <row r="7068" spans="1:25" x14ac:dyDescent="0.25">
      <c r="A7068" s="1">
        <v>44909</v>
      </c>
      <c r="B7068">
        <v>72665</v>
      </c>
      <c r="C7068" t="s">
        <v>235</v>
      </c>
      <c r="D7068" t="str">
        <f>VLOOKUP(sales_order1[[#This Row],[itemCode]],product_details3!B:C,2,0)</f>
        <v>CLNF150</v>
      </c>
      <c r="E7068" t="s">
        <v>236</v>
      </c>
      <c r="F7068" t="s">
        <v>45</v>
      </c>
      <c r="G7068">
        <v>50</v>
      </c>
      <c r="H7068">
        <v>13.95</v>
      </c>
      <c r="I7068">
        <v>697.5</v>
      </c>
      <c r="J7068">
        <v>5.2</v>
      </c>
      <c r="K7068">
        <v>260</v>
      </c>
      <c r="L7068">
        <v>8.75</v>
      </c>
      <c r="M7068">
        <v>0.62724014336917566</v>
      </c>
      <c r="N7068">
        <v>437.5</v>
      </c>
      <c r="O7068" t="s">
        <v>743</v>
      </c>
      <c r="P7068" t="s">
        <v>744</v>
      </c>
      <c r="Q7068" t="s">
        <v>39</v>
      </c>
      <c r="R7068" t="s">
        <v>40</v>
      </c>
      <c r="S7068" t="s">
        <v>41</v>
      </c>
      <c r="T7068" t="s">
        <v>745</v>
      </c>
      <c r="U7068" t="s">
        <v>1188</v>
      </c>
      <c r="V7068">
        <f>YEAR(sales_order1[[#This Row],[date]])</f>
        <v>2022</v>
      </c>
      <c r="W7068" t="str">
        <f>TEXT(sales_order1[[#This Row],[date]], "Mmm")</f>
        <v>Dec</v>
      </c>
      <c r="X7068">
        <f>VALUE(TEXT(sales_order1[[#This Row],[date]], "D"))</f>
        <v>14</v>
      </c>
      <c r="Y7068">
        <v>50</v>
      </c>
    </row>
    <row r="7069" spans="1:25" x14ac:dyDescent="0.25">
      <c r="A7069" s="1">
        <v>44909</v>
      </c>
      <c r="B7069">
        <v>72666</v>
      </c>
      <c r="C7069" t="s">
        <v>194</v>
      </c>
      <c r="D7069" t="str">
        <f>VLOOKUP(sales_order1[[#This Row],[itemCode]],product_details3!B:C,2,0)</f>
        <v>CLNG150</v>
      </c>
      <c r="E7069" t="s">
        <v>195</v>
      </c>
      <c r="F7069" t="s">
        <v>45</v>
      </c>
      <c r="G7069">
        <v>100</v>
      </c>
      <c r="H7069">
        <v>12.75</v>
      </c>
      <c r="I7069">
        <v>1275</v>
      </c>
      <c r="J7069">
        <v>4.45</v>
      </c>
      <c r="K7069">
        <v>445</v>
      </c>
      <c r="L7069">
        <v>8.3000000000000007</v>
      </c>
      <c r="M7069">
        <v>0.65098039215686276</v>
      </c>
      <c r="N7069">
        <v>830</v>
      </c>
      <c r="O7069" t="s">
        <v>640</v>
      </c>
      <c r="P7069" t="s">
        <v>641</v>
      </c>
      <c r="Q7069" t="s">
        <v>132</v>
      </c>
      <c r="R7069" t="s">
        <v>56</v>
      </c>
      <c r="S7069" t="s">
        <v>133</v>
      </c>
      <c r="T7069" t="s">
        <v>642</v>
      </c>
      <c r="U7069" t="s">
        <v>1191</v>
      </c>
      <c r="V7069">
        <f>YEAR(sales_order1[[#This Row],[date]])</f>
        <v>2022</v>
      </c>
      <c r="W7069" t="str">
        <f>TEXT(sales_order1[[#This Row],[date]], "Mmm")</f>
        <v>Dec</v>
      </c>
      <c r="X7069">
        <f>VALUE(TEXT(sales_order1[[#This Row],[date]], "D"))</f>
        <v>14</v>
      </c>
      <c r="Y7069">
        <v>50</v>
      </c>
    </row>
    <row r="7070" spans="1:25" x14ac:dyDescent="0.25">
      <c r="A7070" s="1">
        <v>44909</v>
      </c>
      <c r="B7070">
        <v>72667</v>
      </c>
      <c r="C7070" t="s">
        <v>209</v>
      </c>
      <c r="D7070" t="str">
        <f>VLOOKUP(sales_order1[[#This Row],[itemCode]],product_details3!B:C,2,0)</f>
        <v>CLNG50</v>
      </c>
      <c r="E7070" t="s">
        <v>210</v>
      </c>
      <c r="F7070" t="s">
        <v>45</v>
      </c>
      <c r="G7070">
        <v>200</v>
      </c>
      <c r="H7070">
        <v>6.5</v>
      </c>
      <c r="I7070">
        <v>1300</v>
      </c>
      <c r="J7070">
        <v>2.2999999999999998</v>
      </c>
      <c r="K7070">
        <v>460</v>
      </c>
      <c r="L7070">
        <v>4.2</v>
      </c>
      <c r="M7070">
        <v>0.64615384615384619</v>
      </c>
      <c r="N7070">
        <v>840</v>
      </c>
      <c r="O7070" t="s">
        <v>189</v>
      </c>
      <c r="P7070" t="s">
        <v>190</v>
      </c>
      <c r="Q7070" t="s">
        <v>191</v>
      </c>
      <c r="R7070" t="s">
        <v>56</v>
      </c>
      <c r="S7070" t="s">
        <v>192</v>
      </c>
      <c r="T7070" t="s">
        <v>193</v>
      </c>
      <c r="U7070" t="s">
        <v>1191</v>
      </c>
      <c r="V7070">
        <f>YEAR(sales_order1[[#This Row],[date]])</f>
        <v>2022</v>
      </c>
      <c r="W7070" t="str">
        <f>TEXT(sales_order1[[#This Row],[date]], "Mmm")</f>
        <v>Dec</v>
      </c>
      <c r="X7070">
        <f>VALUE(TEXT(sales_order1[[#This Row],[date]], "D"))</f>
        <v>14</v>
      </c>
      <c r="Y7070">
        <v>50</v>
      </c>
    </row>
    <row r="7071" spans="1:25" x14ac:dyDescent="0.25">
      <c r="A7071" s="1">
        <v>44909</v>
      </c>
      <c r="B7071">
        <v>72668</v>
      </c>
      <c r="C7071" t="s">
        <v>329</v>
      </c>
      <c r="D7071" t="str">
        <f>VLOOKUP(sales_order1[[#This Row],[itemCode]],product_details3!B:C,2,0)</f>
        <v>TNRS150</v>
      </c>
      <c r="E7071" t="s">
        <v>330</v>
      </c>
      <c r="F7071" t="s">
        <v>124</v>
      </c>
      <c r="G7071">
        <v>150</v>
      </c>
      <c r="H7071">
        <v>19.649999999999999</v>
      </c>
      <c r="I7071">
        <v>2947.5</v>
      </c>
      <c r="J7071">
        <v>6.55</v>
      </c>
      <c r="K7071">
        <v>982.5</v>
      </c>
      <c r="L7071">
        <v>13.1</v>
      </c>
      <c r="M7071">
        <v>0.66666666666666663</v>
      </c>
      <c r="N7071">
        <v>1965</v>
      </c>
      <c r="O7071" t="s">
        <v>654</v>
      </c>
      <c r="P7071" t="s">
        <v>655</v>
      </c>
      <c r="Q7071" t="s">
        <v>100</v>
      </c>
      <c r="R7071" t="s">
        <v>40</v>
      </c>
      <c r="S7071" t="s">
        <v>101</v>
      </c>
      <c r="T7071" t="s">
        <v>656</v>
      </c>
      <c r="U7071" t="s">
        <v>1190</v>
      </c>
      <c r="V7071">
        <f>YEAR(sales_order1[[#This Row],[date]])</f>
        <v>2022</v>
      </c>
      <c r="W7071" t="str">
        <f>TEXT(sales_order1[[#This Row],[date]], "Mmm")</f>
        <v>Dec</v>
      </c>
      <c r="X7071">
        <f>VALUE(TEXT(sales_order1[[#This Row],[date]], "D"))</f>
        <v>14</v>
      </c>
      <c r="Y7071">
        <v>50</v>
      </c>
    </row>
    <row r="7072" spans="1:25" x14ac:dyDescent="0.25">
      <c r="A7072" s="1">
        <v>44909</v>
      </c>
      <c r="B7072">
        <v>72669</v>
      </c>
      <c r="C7072" t="s">
        <v>279</v>
      </c>
      <c r="D7072" t="str">
        <f>VLOOKUP(sales_order1[[#This Row],[itemCode]],product_details3!B:C,2,0)</f>
        <v>SRMC15</v>
      </c>
      <c r="E7072" t="s">
        <v>280</v>
      </c>
      <c r="F7072" t="s">
        <v>30</v>
      </c>
      <c r="G7072">
        <v>50</v>
      </c>
      <c r="H7072">
        <v>16.95</v>
      </c>
      <c r="I7072">
        <v>847.5</v>
      </c>
      <c r="J7072">
        <v>6.2</v>
      </c>
      <c r="K7072">
        <v>310</v>
      </c>
      <c r="L7072">
        <v>10.75</v>
      </c>
      <c r="M7072">
        <v>0.63421828908554578</v>
      </c>
      <c r="N7072">
        <v>537.5</v>
      </c>
      <c r="O7072" t="s">
        <v>46</v>
      </c>
      <c r="P7072" t="s">
        <v>47</v>
      </c>
      <c r="Q7072" t="s">
        <v>48</v>
      </c>
      <c r="R7072" t="s">
        <v>25</v>
      </c>
      <c r="S7072" t="s">
        <v>49</v>
      </c>
      <c r="T7072" t="s">
        <v>50</v>
      </c>
      <c r="U7072" t="s">
        <v>1191</v>
      </c>
      <c r="V7072">
        <f>YEAR(sales_order1[[#This Row],[date]])</f>
        <v>2022</v>
      </c>
      <c r="W7072" t="str">
        <f>TEXT(sales_order1[[#This Row],[date]], "Mmm")</f>
        <v>Dec</v>
      </c>
      <c r="X7072">
        <f>VALUE(TEXT(sales_order1[[#This Row],[date]], "D"))</f>
        <v>14</v>
      </c>
      <c r="Y7072">
        <v>50</v>
      </c>
    </row>
    <row r="7073" spans="1:25" x14ac:dyDescent="0.25">
      <c r="A7073" s="1">
        <v>44910</v>
      </c>
      <c r="B7073">
        <v>72670</v>
      </c>
      <c r="C7073" t="s">
        <v>320</v>
      </c>
      <c r="D7073" t="str">
        <f>VLOOKUP(sales_order1[[#This Row],[itemCode]],product_details3!B:C,2,0)</f>
        <v>SCR50+100</v>
      </c>
      <c r="E7073" t="s">
        <v>321</v>
      </c>
      <c r="F7073" t="s">
        <v>61</v>
      </c>
      <c r="G7073">
        <v>250</v>
      </c>
      <c r="H7073">
        <v>26.25</v>
      </c>
      <c r="I7073">
        <v>6562.5</v>
      </c>
      <c r="J7073">
        <v>7.75</v>
      </c>
      <c r="K7073">
        <v>1937.5</v>
      </c>
      <c r="L7073">
        <v>18.5</v>
      </c>
      <c r="M7073">
        <v>0.70476190476190481</v>
      </c>
      <c r="N7073">
        <v>4625</v>
      </c>
      <c r="O7073" t="s">
        <v>531</v>
      </c>
      <c r="P7073" t="s">
        <v>532</v>
      </c>
      <c r="Q7073" t="s">
        <v>119</v>
      </c>
      <c r="R7073" t="s">
        <v>40</v>
      </c>
      <c r="S7073" t="s">
        <v>120</v>
      </c>
      <c r="T7073" t="s">
        <v>533</v>
      </c>
      <c r="U7073" t="s">
        <v>1190</v>
      </c>
      <c r="V7073">
        <f>YEAR(sales_order1[[#This Row],[date]])</f>
        <v>2022</v>
      </c>
      <c r="W7073" t="str">
        <f>TEXT(sales_order1[[#This Row],[date]], "Mmm")</f>
        <v>Dec</v>
      </c>
      <c r="X7073">
        <f>VALUE(TEXT(sales_order1[[#This Row],[date]], "D"))</f>
        <v>15</v>
      </c>
      <c r="Y7073">
        <v>50</v>
      </c>
    </row>
    <row r="7074" spans="1:25" x14ac:dyDescent="0.25">
      <c r="A7074" s="1">
        <v>44910</v>
      </c>
      <c r="B7074">
        <v>72671</v>
      </c>
      <c r="C7074" t="s">
        <v>86</v>
      </c>
      <c r="D7074" t="str">
        <f>VLOOKUP(sales_order1[[#This Row],[itemCode]],product_details3!B:C,2,0)</f>
        <v>SRMH30</v>
      </c>
      <c r="E7074" t="s">
        <v>87</v>
      </c>
      <c r="F7074" t="s">
        <v>30</v>
      </c>
      <c r="G7074">
        <v>50</v>
      </c>
      <c r="H7074">
        <v>21</v>
      </c>
      <c r="I7074">
        <v>1050</v>
      </c>
      <c r="J7074">
        <v>6.6</v>
      </c>
      <c r="K7074">
        <v>330</v>
      </c>
      <c r="L7074">
        <v>14.4</v>
      </c>
      <c r="M7074">
        <v>0.68571428571428572</v>
      </c>
      <c r="N7074">
        <v>720</v>
      </c>
      <c r="O7074" t="s">
        <v>879</v>
      </c>
      <c r="P7074" t="s">
        <v>880</v>
      </c>
      <c r="Q7074" t="s">
        <v>154</v>
      </c>
      <c r="R7074" t="s">
        <v>56</v>
      </c>
      <c r="S7074" t="s">
        <v>133</v>
      </c>
      <c r="T7074" t="s">
        <v>268</v>
      </c>
      <c r="U7074" t="s">
        <v>1191</v>
      </c>
      <c r="V7074">
        <f>YEAR(sales_order1[[#This Row],[date]])</f>
        <v>2022</v>
      </c>
      <c r="W7074" t="str">
        <f>TEXT(sales_order1[[#This Row],[date]], "Mmm")</f>
        <v>Dec</v>
      </c>
      <c r="X7074">
        <f>VALUE(TEXT(sales_order1[[#This Row],[date]], "D"))</f>
        <v>15</v>
      </c>
      <c r="Y7074">
        <v>50</v>
      </c>
    </row>
    <row r="7075" spans="1:25" x14ac:dyDescent="0.25">
      <c r="A7075" s="1">
        <v>44910</v>
      </c>
      <c r="B7075">
        <v>72672</v>
      </c>
      <c r="C7075" t="s">
        <v>156</v>
      </c>
      <c r="D7075" t="str">
        <f>VLOOKUP(sales_order1[[#This Row],[itemCode]],product_details3!B:C,2,0)</f>
        <v>SCRT30</v>
      </c>
      <c r="E7075" t="s">
        <v>157</v>
      </c>
      <c r="F7075" t="s">
        <v>61</v>
      </c>
      <c r="G7075">
        <v>50</v>
      </c>
      <c r="H7075">
        <v>11.3</v>
      </c>
      <c r="I7075">
        <v>565</v>
      </c>
      <c r="J7075">
        <v>3.8</v>
      </c>
      <c r="K7075">
        <v>190</v>
      </c>
      <c r="L7075">
        <v>7.5</v>
      </c>
      <c r="M7075">
        <v>0.66371681415929207</v>
      </c>
      <c r="N7075">
        <v>375</v>
      </c>
      <c r="O7075" t="s">
        <v>573</v>
      </c>
      <c r="P7075" t="s">
        <v>574</v>
      </c>
      <c r="Q7075" t="s">
        <v>218</v>
      </c>
      <c r="R7075" t="s">
        <v>40</v>
      </c>
      <c r="S7075" t="s">
        <v>219</v>
      </c>
      <c r="T7075" t="s">
        <v>575</v>
      </c>
      <c r="U7075" t="s">
        <v>1190</v>
      </c>
      <c r="V7075">
        <f>YEAR(sales_order1[[#This Row],[date]])</f>
        <v>2022</v>
      </c>
      <c r="W7075" t="str">
        <f>TEXT(sales_order1[[#This Row],[date]], "Mmm")</f>
        <v>Dec</v>
      </c>
      <c r="X7075">
        <f>VALUE(TEXT(sales_order1[[#This Row],[date]], "D"))</f>
        <v>15</v>
      </c>
      <c r="Y7075">
        <v>50</v>
      </c>
    </row>
    <row r="7076" spans="1:25" x14ac:dyDescent="0.25">
      <c r="A7076" s="1">
        <v>44910</v>
      </c>
      <c r="B7076">
        <v>72673</v>
      </c>
      <c r="C7076" t="s">
        <v>364</v>
      </c>
      <c r="D7076" t="str">
        <f>VLOOKUP(sales_order1[[#This Row],[itemCode]],product_details3!B:C,2,0)</f>
        <v>CLNO200</v>
      </c>
      <c r="E7076" t="s">
        <v>365</v>
      </c>
      <c r="F7076" t="s">
        <v>45</v>
      </c>
      <c r="G7076">
        <v>200</v>
      </c>
      <c r="H7076">
        <v>27.75</v>
      </c>
      <c r="I7076">
        <v>5550</v>
      </c>
      <c r="J7076">
        <v>11.25</v>
      </c>
      <c r="K7076">
        <v>2250</v>
      </c>
      <c r="L7076">
        <v>16.5</v>
      </c>
      <c r="M7076">
        <v>0.59459459459459463</v>
      </c>
      <c r="N7076">
        <v>3300</v>
      </c>
      <c r="O7076" t="s">
        <v>685</v>
      </c>
      <c r="P7076" t="s">
        <v>686</v>
      </c>
      <c r="Q7076" t="s">
        <v>111</v>
      </c>
      <c r="R7076" t="s">
        <v>112</v>
      </c>
      <c r="S7076" t="s">
        <v>179</v>
      </c>
      <c r="T7076" t="s">
        <v>687</v>
      </c>
      <c r="U7076" t="s">
        <v>1189</v>
      </c>
      <c r="V7076">
        <f>YEAR(sales_order1[[#This Row],[date]])</f>
        <v>2022</v>
      </c>
      <c r="W7076" t="str">
        <f>TEXT(sales_order1[[#This Row],[date]], "Mmm")</f>
        <v>Dec</v>
      </c>
      <c r="X7076">
        <f>VALUE(TEXT(sales_order1[[#This Row],[date]], "D"))</f>
        <v>15</v>
      </c>
      <c r="Y7076">
        <v>50</v>
      </c>
    </row>
    <row r="7077" spans="1:25" x14ac:dyDescent="0.25">
      <c r="A7077" s="1">
        <v>44910</v>
      </c>
      <c r="B7077">
        <v>72674</v>
      </c>
      <c r="C7077" t="s">
        <v>194</v>
      </c>
      <c r="D7077" t="str">
        <f>VLOOKUP(sales_order1[[#This Row],[itemCode]],product_details3!B:C,2,0)</f>
        <v>CLNG150</v>
      </c>
      <c r="E7077" t="s">
        <v>195</v>
      </c>
      <c r="F7077" t="s">
        <v>45</v>
      </c>
      <c r="G7077">
        <v>100</v>
      </c>
      <c r="H7077">
        <v>12.75</v>
      </c>
      <c r="I7077">
        <v>1275</v>
      </c>
      <c r="J7077">
        <v>4.45</v>
      </c>
      <c r="K7077">
        <v>445</v>
      </c>
      <c r="L7077">
        <v>8.3000000000000007</v>
      </c>
      <c r="M7077">
        <v>0.65098039215686276</v>
      </c>
      <c r="N7077">
        <v>830</v>
      </c>
      <c r="O7077" t="s">
        <v>970</v>
      </c>
      <c r="P7077" t="s">
        <v>971</v>
      </c>
      <c r="Q7077" t="s">
        <v>24</v>
      </c>
      <c r="R7077" t="s">
        <v>25</v>
      </c>
      <c r="S7077" t="s">
        <v>26</v>
      </c>
      <c r="T7077" t="s">
        <v>90</v>
      </c>
      <c r="U7077" t="s">
        <v>1191</v>
      </c>
      <c r="V7077">
        <f>YEAR(sales_order1[[#This Row],[date]])</f>
        <v>2022</v>
      </c>
      <c r="W7077" t="str">
        <f>TEXT(sales_order1[[#This Row],[date]], "Mmm")</f>
        <v>Dec</v>
      </c>
      <c r="X7077">
        <f>VALUE(TEXT(sales_order1[[#This Row],[date]], "D"))</f>
        <v>15</v>
      </c>
      <c r="Y7077">
        <v>50</v>
      </c>
    </row>
    <row r="7078" spans="1:25" x14ac:dyDescent="0.25">
      <c r="A7078" s="1">
        <v>44910</v>
      </c>
      <c r="B7078">
        <v>72675</v>
      </c>
      <c r="C7078" t="s">
        <v>35</v>
      </c>
      <c r="D7078" t="str">
        <f>VLOOKUP(sales_order1[[#This Row],[itemCode]],product_details3!B:C,2,0)</f>
        <v>SRMA30</v>
      </c>
      <c r="E7078" t="s">
        <v>36</v>
      </c>
      <c r="F7078" t="s">
        <v>30</v>
      </c>
      <c r="G7078">
        <v>100</v>
      </c>
      <c r="H7078">
        <v>26.2</v>
      </c>
      <c r="I7078">
        <v>2620</v>
      </c>
      <c r="J7078">
        <v>9.4</v>
      </c>
      <c r="K7078">
        <v>940</v>
      </c>
      <c r="L7078">
        <v>16.8</v>
      </c>
      <c r="M7078">
        <v>0.6412213740458016</v>
      </c>
      <c r="N7078">
        <v>1680</v>
      </c>
      <c r="O7078" t="s">
        <v>929</v>
      </c>
      <c r="P7078" t="s">
        <v>930</v>
      </c>
      <c r="Q7078" t="s">
        <v>213</v>
      </c>
      <c r="R7078" t="s">
        <v>25</v>
      </c>
      <c r="S7078" t="s">
        <v>402</v>
      </c>
      <c r="T7078" t="s">
        <v>403</v>
      </c>
      <c r="U7078" t="s">
        <v>1191</v>
      </c>
      <c r="V7078">
        <f>YEAR(sales_order1[[#This Row],[date]])</f>
        <v>2022</v>
      </c>
      <c r="W7078" t="str">
        <f>TEXT(sales_order1[[#This Row],[date]], "Mmm")</f>
        <v>Dec</v>
      </c>
      <c r="X7078">
        <f>VALUE(TEXT(sales_order1[[#This Row],[date]], "D"))</f>
        <v>15</v>
      </c>
      <c r="Y7078">
        <v>50</v>
      </c>
    </row>
    <row r="7079" spans="1:25" x14ac:dyDescent="0.25">
      <c r="A7079" s="1">
        <v>44910</v>
      </c>
      <c r="B7079">
        <v>72676</v>
      </c>
      <c r="C7079" t="s">
        <v>59</v>
      </c>
      <c r="D7079" t="str">
        <f>VLOOKUP(sales_order1[[#This Row],[itemCode]],product_details3!B:C,2,0)</f>
        <v>SCRS3050</v>
      </c>
      <c r="E7079" t="s">
        <v>60</v>
      </c>
      <c r="F7079" t="s">
        <v>61</v>
      </c>
      <c r="G7079">
        <v>450</v>
      </c>
      <c r="H7079">
        <v>19.649999999999999</v>
      </c>
      <c r="I7079">
        <v>8842.5</v>
      </c>
      <c r="J7079">
        <v>6.55</v>
      </c>
      <c r="K7079">
        <v>2947.5</v>
      </c>
      <c r="L7079">
        <v>13.1</v>
      </c>
      <c r="M7079">
        <v>0.66666666666666663</v>
      </c>
      <c r="N7079">
        <v>5895</v>
      </c>
      <c r="O7079" t="s">
        <v>732</v>
      </c>
      <c r="P7079" t="s">
        <v>733</v>
      </c>
      <c r="Q7079" t="s">
        <v>383</v>
      </c>
      <c r="R7079" t="s">
        <v>72</v>
      </c>
      <c r="S7079" t="s">
        <v>384</v>
      </c>
      <c r="T7079" t="s">
        <v>635</v>
      </c>
      <c r="U7079" t="s">
        <v>1188</v>
      </c>
      <c r="V7079">
        <f>YEAR(sales_order1[[#This Row],[date]])</f>
        <v>2022</v>
      </c>
      <c r="W7079" t="str">
        <f>TEXT(sales_order1[[#This Row],[date]], "Mmm")</f>
        <v>Dec</v>
      </c>
      <c r="X7079">
        <f>VALUE(TEXT(sales_order1[[#This Row],[date]], "D"))</f>
        <v>15</v>
      </c>
      <c r="Y7079">
        <v>50</v>
      </c>
    </row>
    <row r="7080" spans="1:25" x14ac:dyDescent="0.25">
      <c r="A7080" s="1">
        <v>44910</v>
      </c>
      <c r="B7080">
        <v>72677</v>
      </c>
      <c r="C7080" t="s">
        <v>115</v>
      </c>
      <c r="D7080" t="str">
        <f>VLOOKUP(sales_order1[[#This Row],[itemCode]],product_details3!B:C,2,0)</f>
        <v>SCRS30100</v>
      </c>
      <c r="E7080" t="s">
        <v>116</v>
      </c>
      <c r="F7080" t="s">
        <v>61</v>
      </c>
      <c r="G7080">
        <v>150</v>
      </c>
      <c r="H7080">
        <v>32.75</v>
      </c>
      <c r="I7080">
        <v>4912.5</v>
      </c>
      <c r="J7080">
        <v>11.25</v>
      </c>
      <c r="K7080">
        <v>1687.5</v>
      </c>
      <c r="L7080">
        <v>21.5</v>
      </c>
      <c r="M7080">
        <v>0.65648854961832059</v>
      </c>
      <c r="N7080">
        <v>3225</v>
      </c>
      <c r="O7080" t="s">
        <v>943</v>
      </c>
      <c r="P7080" t="s">
        <v>944</v>
      </c>
      <c r="Q7080" t="s">
        <v>64</v>
      </c>
      <c r="R7080" t="s">
        <v>40</v>
      </c>
      <c r="S7080" t="s">
        <v>229</v>
      </c>
      <c r="T7080" t="s">
        <v>230</v>
      </c>
      <c r="U7080" t="s">
        <v>1189</v>
      </c>
      <c r="V7080">
        <f>YEAR(sales_order1[[#This Row],[date]])</f>
        <v>2022</v>
      </c>
      <c r="W7080" t="str">
        <f>TEXT(sales_order1[[#This Row],[date]], "Mmm")</f>
        <v>Dec</v>
      </c>
      <c r="X7080">
        <f>VALUE(TEXT(sales_order1[[#This Row],[date]], "D"))</f>
        <v>15</v>
      </c>
      <c r="Y7080">
        <v>50</v>
      </c>
    </row>
    <row r="7081" spans="1:25" x14ac:dyDescent="0.25">
      <c r="A7081" s="1">
        <v>44910</v>
      </c>
      <c r="B7081">
        <v>72678</v>
      </c>
      <c r="C7081" t="s">
        <v>122</v>
      </c>
      <c r="D7081" t="str">
        <f>VLOOKUP(sales_order1[[#This Row],[itemCode]],product_details3!B:C,2,0)</f>
        <v>TNRE150</v>
      </c>
      <c r="E7081" t="s">
        <v>123</v>
      </c>
      <c r="F7081" t="s">
        <v>124</v>
      </c>
      <c r="G7081">
        <v>150</v>
      </c>
      <c r="H7081">
        <v>16.95</v>
      </c>
      <c r="I7081">
        <v>2542.5</v>
      </c>
      <c r="J7081">
        <v>5.2</v>
      </c>
      <c r="K7081">
        <v>780</v>
      </c>
      <c r="L7081">
        <v>11.75</v>
      </c>
      <c r="M7081">
        <v>0.69321533923303835</v>
      </c>
      <c r="N7081">
        <v>1762.5</v>
      </c>
      <c r="O7081" t="s">
        <v>895</v>
      </c>
      <c r="P7081" t="s">
        <v>896</v>
      </c>
      <c r="Q7081" t="s">
        <v>218</v>
      </c>
      <c r="R7081" t="s">
        <v>40</v>
      </c>
      <c r="S7081" t="s">
        <v>219</v>
      </c>
      <c r="T7081" t="s">
        <v>220</v>
      </c>
      <c r="U7081" t="s">
        <v>1190</v>
      </c>
      <c r="V7081">
        <f>YEAR(sales_order1[[#This Row],[date]])</f>
        <v>2022</v>
      </c>
      <c r="W7081" t="str">
        <f>TEXT(sales_order1[[#This Row],[date]], "Mmm")</f>
        <v>Dec</v>
      </c>
      <c r="X7081">
        <f>VALUE(TEXT(sales_order1[[#This Row],[date]], "D"))</f>
        <v>15</v>
      </c>
      <c r="Y7081">
        <v>50</v>
      </c>
    </row>
    <row r="7082" spans="1:25" x14ac:dyDescent="0.25">
      <c r="A7082" s="1">
        <v>44910</v>
      </c>
      <c r="B7082">
        <v>72679</v>
      </c>
      <c r="C7082" t="s">
        <v>251</v>
      </c>
      <c r="D7082" t="str">
        <f>VLOOKUP(sales_order1[[#This Row],[itemCode]],product_details3!B:C,2,0)</f>
        <v>CLNO50</v>
      </c>
      <c r="E7082" t="s">
        <v>252</v>
      </c>
      <c r="F7082" t="s">
        <v>45</v>
      </c>
      <c r="G7082">
        <v>200</v>
      </c>
      <c r="H7082">
        <v>9.1</v>
      </c>
      <c r="I7082">
        <v>1820</v>
      </c>
      <c r="J7082">
        <v>3.7</v>
      </c>
      <c r="K7082">
        <v>740</v>
      </c>
      <c r="L7082">
        <v>5.4</v>
      </c>
      <c r="M7082">
        <v>0.59340659340659352</v>
      </c>
      <c r="N7082">
        <v>1080</v>
      </c>
      <c r="O7082" t="s">
        <v>643</v>
      </c>
      <c r="P7082" t="s">
        <v>644</v>
      </c>
      <c r="Q7082" t="s">
        <v>107</v>
      </c>
      <c r="R7082" t="s">
        <v>40</v>
      </c>
      <c r="S7082" t="s">
        <v>101</v>
      </c>
      <c r="T7082" t="s">
        <v>645</v>
      </c>
      <c r="U7082" t="s">
        <v>1190</v>
      </c>
      <c r="V7082">
        <f>YEAR(sales_order1[[#This Row],[date]])</f>
        <v>2022</v>
      </c>
      <c r="W7082" t="str">
        <f>TEXT(sales_order1[[#This Row],[date]], "Mmm")</f>
        <v>Dec</v>
      </c>
      <c r="X7082">
        <f>VALUE(TEXT(sales_order1[[#This Row],[date]], "D"))</f>
        <v>15</v>
      </c>
      <c r="Y7082">
        <v>50</v>
      </c>
    </row>
    <row r="7083" spans="1:25" x14ac:dyDescent="0.25">
      <c r="A7083" s="1">
        <v>44910</v>
      </c>
      <c r="B7083">
        <v>72680</v>
      </c>
      <c r="C7083" t="s">
        <v>360</v>
      </c>
      <c r="D7083" t="str">
        <f>VLOOKUP(sales_order1[[#This Row],[itemCode]],product_details3!B:C,2,0)</f>
        <v>TNRS100</v>
      </c>
      <c r="E7083" t="s">
        <v>361</v>
      </c>
      <c r="F7083" t="s">
        <v>124</v>
      </c>
      <c r="G7083">
        <v>250</v>
      </c>
      <c r="H7083">
        <v>13.1</v>
      </c>
      <c r="I7083">
        <v>3275</v>
      </c>
      <c r="J7083">
        <v>4.7</v>
      </c>
      <c r="K7083">
        <v>1175</v>
      </c>
      <c r="L7083">
        <v>8.4</v>
      </c>
      <c r="M7083">
        <v>0.6412213740458016</v>
      </c>
      <c r="N7083">
        <v>2100</v>
      </c>
      <c r="O7083" t="s">
        <v>955</v>
      </c>
      <c r="P7083" t="s">
        <v>956</v>
      </c>
      <c r="Q7083" t="s">
        <v>201</v>
      </c>
      <c r="R7083" t="s">
        <v>25</v>
      </c>
      <c r="S7083" t="s">
        <v>202</v>
      </c>
      <c r="T7083" t="s">
        <v>203</v>
      </c>
      <c r="U7083" t="s">
        <v>1191</v>
      </c>
      <c r="V7083">
        <f>YEAR(sales_order1[[#This Row],[date]])</f>
        <v>2022</v>
      </c>
      <c r="W7083" t="str">
        <f>TEXT(sales_order1[[#This Row],[date]], "Mmm")</f>
        <v>Dec</v>
      </c>
      <c r="X7083">
        <f>VALUE(TEXT(sales_order1[[#This Row],[date]], "D"))</f>
        <v>15</v>
      </c>
      <c r="Y7083">
        <v>50</v>
      </c>
    </row>
    <row r="7084" spans="1:25" x14ac:dyDescent="0.25">
      <c r="A7084" s="1">
        <v>44910</v>
      </c>
      <c r="B7084">
        <v>72681</v>
      </c>
      <c r="C7084" t="s">
        <v>333</v>
      </c>
      <c r="D7084" t="str">
        <f>VLOOKUP(sales_order1[[#This Row],[itemCode]],product_details3!B:C,2,0)</f>
        <v>TNRH200</v>
      </c>
      <c r="E7084" t="s">
        <v>334</v>
      </c>
      <c r="F7084" t="s">
        <v>124</v>
      </c>
      <c r="G7084">
        <v>150</v>
      </c>
      <c r="H7084">
        <v>21</v>
      </c>
      <c r="I7084">
        <v>3150</v>
      </c>
      <c r="J7084">
        <v>6.6</v>
      </c>
      <c r="K7084">
        <v>990</v>
      </c>
      <c r="L7084">
        <v>14.4</v>
      </c>
      <c r="M7084">
        <v>0.68571428571428572</v>
      </c>
      <c r="N7084">
        <v>2160</v>
      </c>
      <c r="O7084" t="s">
        <v>660</v>
      </c>
      <c r="P7084" t="s">
        <v>661</v>
      </c>
      <c r="Q7084" t="s">
        <v>378</v>
      </c>
      <c r="R7084" t="s">
        <v>72</v>
      </c>
      <c r="S7084" t="s">
        <v>662</v>
      </c>
      <c r="T7084" t="s">
        <v>663</v>
      </c>
      <c r="U7084" t="s">
        <v>1188</v>
      </c>
      <c r="V7084">
        <f>YEAR(sales_order1[[#This Row],[date]])</f>
        <v>2022</v>
      </c>
      <c r="W7084" t="str">
        <f>TEXT(sales_order1[[#This Row],[date]], "Mmm")</f>
        <v>Dec</v>
      </c>
      <c r="X7084">
        <f>VALUE(TEXT(sales_order1[[#This Row],[date]], "D"))</f>
        <v>15</v>
      </c>
      <c r="Y7084">
        <v>50</v>
      </c>
    </row>
    <row r="7085" spans="1:25" x14ac:dyDescent="0.25">
      <c r="A7085" s="1">
        <v>44910</v>
      </c>
      <c r="B7085">
        <v>72682</v>
      </c>
      <c r="C7085" t="s">
        <v>86</v>
      </c>
      <c r="D7085" t="str">
        <f>VLOOKUP(sales_order1[[#This Row],[itemCode]],product_details3!B:C,2,0)</f>
        <v>SRMH30</v>
      </c>
      <c r="E7085" t="s">
        <v>87</v>
      </c>
      <c r="F7085" t="s">
        <v>30</v>
      </c>
      <c r="G7085">
        <v>200</v>
      </c>
      <c r="H7085">
        <v>21</v>
      </c>
      <c r="I7085">
        <v>4200</v>
      </c>
      <c r="J7085">
        <v>6.6</v>
      </c>
      <c r="K7085">
        <v>1320</v>
      </c>
      <c r="L7085">
        <v>14.4</v>
      </c>
      <c r="M7085">
        <v>0.68571428571428572</v>
      </c>
      <c r="N7085">
        <v>2880</v>
      </c>
      <c r="O7085" t="s">
        <v>790</v>
      </c>
      <c r="P7085" t="s">
        <v>791</v>
      </c>
      <c r="Q7085" t="s">
        <v>100</v>
      </c>
      <c r="R7085" t="s">
        <v>40</v>
      </c>
      <c r="S7085" t="s">
        <v>101</v>
      </c>
      <c r="T7085" t="s">
        <v>792</v>
      </c>
      <c r="U7085" t="s">
        <v>1190</v>
      </c>
      <c r="V7085">
        <f>YEAR(sales_order1[[#This Row],[date]])</f>
        <v>2022</v>
      </c>
      <c r="W7085" t="str">
        <f>TEXT(sales_order1[[#This Row],[date]], "Mmm")</f>
        <v>Dec</v>
      </c>
      <c r="X7085">
        <f>VALUE(TEXT(sales_order1[[#This Row],[date]], "D"))</f>
        <v>15</v>
      </c>
      <c r="Y7085">
        <v>50</v>
      </c>
    </row>
    <row r="7086" spans="1:25" x14ac:dyDescent="0.25">
      <c r="A7086" s="1">
        <v>44910</v>
      </c>
      <c r="B7086">
        <v>72683</v>
      </c>
      <c r="C7086" t="s">
        <v>51</v>
      </c>
      <c r="D7086" t="str">
        <f>VLOOKUP(sales_order1[[#This Row],[itemCode]],product_details3!B:C,2,0)</f>
        <v>MSTH50</v>
      </c>
      <c r="E7086" t="s">
        <v>52</v>
      </c>
      <c r="F7086" t="s">
        <v>21</v>
      </c>
      <c r="G7086">
        <v>50</v>
      </c>
      <c r="H7086">
        <v>15.75</v>
      </c>
      <c r="I7086">
        <v>787.5</v>
      </c>
      <c r="J7086">
        <v>4.45</v>
      </c>
      <c r="K7086">
        <v>222.5</v>
      </c>
      <c r="L7086">
        <v>11.3</v>
      </c>
      <c r="M7086">
        <v>0.71746031746031746</v>
      </c>
      <c r="N7086">
        <v>565</v>
      </c>
      <c r="O7086" t="s">
        <v>262</v>
      </c>
      <c r="P7086" t="s">
        <v>263</v>
      </c>
      <c r="Q7086" t="s">
        <v>264</v>
      </c>
      <c r="R7086" t="s">
        <v>56</v>
      </c>
      <c r="S7086" t="s">
        <v>133</v>
      </c>
      <c r="T7086" t="s">
        <v>265</v>
      </c>
      <c r="U7086" t="s">
        <v>1191</v>
      </c>
      <c r="V7086">
        <f>YEAR(sales_order1[[#This Row],[date]])</f>
        <v>2022</v>
      </c>
      <c r="W7086" t="str">
        <f>TEXT(sales_order1[[#This Row],[date]], "Mmm")</f>
        <v>Dec</v>
      </c>
      <c r="X7086">
        <f>VALUE(TEXT(sales_order1[[#This Row],[date]], "D"))</f>
        <v>15</v>
      </c>
      <c r="Y7086">
        <v>50</v>
      </c>
    </row>
    <row r="7087" spans="1:25" x14ac:dyDescent="0.25">
      <c r="A7087" s="1">
        <v>44910</v>
      </c>
      <c r="B7087">
        <v>72684</v>
      </c>
      <c r="C7087" t="s">
        <v>329</v>
      </c>
      <c r="D7087" t="str">
        <f>VLOOKUP(sales_order1[[#This Row],[itemCode]],product_details3!B:C,2,0)</f>
        <v>TNRS150</v>
      </c>
      <c r="E7087" t="s">
        <v>330</v>
      </c>
      <c r="F7087" t="s">
        <v>124</v>
      </c>
      <c r="G7087">
        <v>150</v>
      </c>
      <c r="H7087">
        <v>19.649999999999999</v>
      </c>
      <c r="I7087">
        <v>2947.5</v>
      </c>
      <c r="J7087">
        <v>6.55</v>
      </c>
      <c r="K7087">
        <v>982.5</v>
      </c>
      <c r="L7087">
        <v>13.1</v>
      </c>
      <c r="M7087">
        <v>0.66666666666666663</v>
      </c>
      <c r="N7087">
        <v>1965</v>
      </c>
      <c r="O7087" t="s">
        <v>725</v>
      </c>
      <c r="P7087" t="s">
        <v>726</v>
      </c>
      <c r="Q7087" t="s">
        <v>132</v>
      </c>
      <c r="R7087" t="s">
        <v>56</v>
      </c>
      <c r="S7087" t="s">
        <v>133</v>
      </c>
      <c r="T7087" t="s">
        <v>708</v>
      </c>
      <c r="U7087" t="s">
        <v>1191</v>
      </c>
      <c r="V7087">
        <f>YEAR(sales_order1[[#This Row],[date]])</f>
        <v>2022</v>
      </c>
      <c r="W7087" t="str">
        <f>TEXT(sales_order1[[#This Row],[date]], "Mmm")</f>
        <v>Dec</v>
      </c>
      <c r="X7087">
        <f>VALUE(TEXT(sales_order1[[#This Row],[date]], "D"))</f>
        <v>15</v>
      </c>
      <c r="Y7087">
        <v>50</v>
      </c>
    </row>
    <row r="7088" spans="1:25" x14ac:dyDescent="0.25">
      <c r="A7088" s="1">
        <v>44911</v>
      </c>
      <c r="B7088">
        <v>72685</v>
      </c>
      <c r="C7088" t="s">
        <v>170</v>
      </c>
      <c r="D7088" t="str">
        <f>VLOOKUP(sales_order1[[#This Row],[itemCode]],product_details3!B:C,2,0)</f>
        <v>MKRM100</v>
      </c>
      <c r="E7088" t="s">
        <v>171</v>
      </c>
      <c r="F7088" t="s">
        <v>151</v>
      </c>
      <c r="G7088">
        <v>100</v>
      </c>
      <c r="H7088">
        <v>5.5</v>
      </c>
      <c r="I7088">
        <v>550</v>
      </c>
      <c r="J7088">
        <v>2.2999999999999998</v>
      </c>
      <c r="K7088">
        <v>230</v>
      </c>
      <c r="L7088">
        <v>3.2</v>
      </c>
      <c r="M7088">
        <v>0.5818181818181819</v>
      </c>
      <c r="N7088">
        <v>320</v>
      </c>
      <c r="O7088" t="s">
        <v>341</v>
      </c>
      <c r="P7088" t="s">
        <v>342</v>
      </c>
      <c r="Q7088" t="s">
        <v>146</v>
      </c>
      <c r="R7088" t="s">
        <v>112</v>
      </c>
      <c r="S7088" t="s">
        <v>343</v>
      </c>
      <c r="T7088" t="s">
        <v>95</v>
      </c>
      <c r="U7088" t="s">
        <v>1190</v>
      </c>
      <c r="V7088">
        <f>YEAR(sales_order1[[#This Row],[date]])</f>
        <v>2022</v>
      </c>
      <c r="W7088" t="str">
        <f>TEXT(sales_order1[[#This Row],[date]], "Mmm")</f>
        <v>Dec</v>
      </c>
      <c r="X7088">
        <f>VALUE(TEXT(sales_order1[[#This Row],[date]], "D"))</f>
        <v>16</v>
      </c>
      <c r="Y7088">
        <v>50</v>
      </c>
    </row>
    <row r="7089" spans="1:25" x14ac:dyDescent="0.25">
      <c r="A7089" s="1">
        <v>44911</v>
      </c>
      <c r="B7089">
        <v>72686</v>
      </c>
      <c r="C7089" t="s">
        <v>194</v>
      </c>
      <c r="D7089" t="str">
        <f>VLOOKUP(sales_order1[[#This Row],[itemCode]],product_details3!B:C,2,0)</f>
        <v>CLNG150</v>
      </c>
      <c r="E7089" t="s">
        <v>195</v>
      </c>
      <c r="F7089" t="s">
        <v>45</v>
      </c>
      <c r="G7089">
        <v>250</v>
      </c>
      <c r="H7089">
        <v>12.75</v>
      </c>
      <c r="I7089">
        <v>3187.5</v>
      </c>
      <c r="J7089">
        <v>4.45</v>
      </c>
      <c r="K7089">
        <v>1112.5</v>
      </c>
      <c r="L7089">
        <v>8.3000000000000007</v>
      </c>
      <c r="M7089">
        <v>0.65098039215686276</v>
      </c>
      <c r="N7089">
        <v>2075</v>
      </c>
      <c r="O7089" t="s">
        <v>925</v>
      </c>
      <c r="P7089" t="s">
        <v>926</v>
      </c>
      <c r="Q7089" t="s">
        <v>48</v>
      </c>
      <c r="R7089" t="s">
        <v>25</v>
      </c>
      <c r="S7089" t="s">
        <v>286</v>
      </c>
      <c r="T7089" t="s">
        <v>287</v>
      </c>
      <c r="U7089" t="s">
        <v>1191</v>
      </c>
      <c r="V7089">
        <f>YEAR(sales_order1[[#This Row],[date]])</f>
        <v>2022</v>
      </c>
      <c r="W7089" t="str">
        <f>TEXT(sales_order1[[#This Row],[date]], "Mmm")</f>
        <v>Dec</v>
      </c>
      <c r="X7089">
        <f>VALUE(TEXT(sales_order1[[#This Row],[date]], "D"))</f>
        <v>16</v>
      </c>
      <c r="Y7089">
        <v>50</v>
      </c>
    </row>
    <row r="7090" spans="1:25" x14ac:dyDescent="0.25">
      <c r="A7090" s="1">
        <v>44911</v>
      </c>
      <c r="B7090">
        <v>72687</v>
      </c>
      <c r="C7090" t="s">
        <v>404</v>
      </c>
      <c r="D7090" t="str">
        <f>VLOOKUP(sales_order1[[#This Row],[itemCode]],product_details3!B:C,2,0)</f>
        <v>TNRE200</v>
      </c>
      <c r="E7090" t="s">
        <v>405</v>
      </c>
      <c r="F7090" t="s">
        <v>124</v>
      </c>
      <c r="G7090">
        <v>50</v>
      </c>
      <c r="H7090">
        <v>22.6</v>
      </c>
      <c r="I7090">
        <v>1130</v>
      </c>
      <c r="J7090">
        <v>7.6</v>
      </c>
      <c r="K7090">
        <v>380</v>
      </c>
      <c r="L7090">
        <v>15</v>
      </c>
      <c r="M7090">
        <v>0.66371681415929207</v>
      </c>
      <c r="N7090">
        <v>750</v>
      </c>
      <c r="O7090" t="s">
        <v>537</v>
      </c>
      <c r="P7090" t="s">
        <v>538</v>
      </c>
      <c r="Q7090" t="s">
        <v>111</v>
      </c>
      <c r="R7090" t="s">
        <v>112</v>
      </c>
      <c r="S7090" t="s">
        <v>179</v>
      </c>
      <c r="T7090" t="s">
        <v>539</v>
      </c>
      <c r="U7090" t="s">
        <v>1189</v>
      </c>
      <c r="V7090">
        <f>YEAR(sales_order1[[#This Row],[date]])</f>
        <v>2022</v>
      </c>
      <c r="W7090" t="str">
        <f>TEXT(sales_order1[[#This Row],[date]], "Mmm")</f>
        <v>Dec</v>
      </c>
      <c r="X7090">
        <f>VALUE(TEXT(sales_order1[[#This Row],[date]], "D"))</f>
        <v>16</v>
      </c>
      <c r="Y7090">
        <v>50</v>
      </c>
    </row>
    <row r="7091" spans="1:25" x14ac:dyDescent="0.25">
      <c r="A7091" s="1">
        <v>44911</v>
      </c>
      <c r="B7091">
        <v>72688</v>
      </c>
      <c r="C7091" t="s">
        <v>86</v>
      </c>
      <c r="D7091" t="str">
        <f>VLOOKUP(sales_order1[[#This Row],[itemCode]],product_details3!B:C,2,0)</f>
        <v>SRMH30</v>
      </c>
      <c r="E7091" t="s">
        <v>87</v>
      </c>
      <c r="F7091" t="s">
        <v>30</v>
      </c>
      <c r="G7091">
        <v>100</v>
      </c>
      <c r="H7091">
        <v>21</v>
      </c>
      <c r="I7091">
        <v>2100</v>
      </c>
      <c r="J7091">
        <v>6.6</v>
      </c>
      <c r="K7091">
        <v>660</v>
      </c>
      <c r="L7091">
        <v>14.4</v>
      </c>
      <c r="M7091">
        <v>0.68571428571428572</v>
      </c>
      <c r="N7091">
        <v>1440</v>
      </c>
      <c r="O7091" t="s">
        <v>302</v>
      </c>
      <c r="P7091" t="s">
        <v>303</v>
      </c>
      <c r="Q7091" t="s">
        <v>107</v>
      </c>
      <c r="R7091" t="s">
        <v>40</v>
      </c>
      <c r="S7091" t="s">
        <v>101</v>
      </c>
      <c r="T7091" t="s">
        <v>304</v>
      </c>
      <c r="U7091" t="s">
        <v>1190</v>
      </c>
      <c r="V7091">
        <f>YEAR(sales_order1[[#This Row],[date]])</f>
        <v>2022</v>
      </c>
      <c r="W7091" t="str">
        <f>TEXT(sales_order1[[#This Row],[date]], "Mmm")</f>
        <v>Dec</v>
      </c>
      <c r="X7091">
        <f>VALUE(TEXT(sales_order1[[#This Row],[date]], "D"))</f>
        <v>16</v>
      </c>
      <c r="Y7091">
        <v>50</v>
      </c>
    </row>
    <row r="7092" spans="1:25" x14ac:dyDescent="0.25">
      <c r="A7092" s="1">
        <v>44911</v>
      </c>
      <c r="B7092">
        <v>72689</v>
      </c>
      <c r="C7092" t="s">
        <v>28</v>
      </c>
      <c r="D7092" t="str">
        <f>VLOOKUP(sales_order1[[#This Row],[itemCode]],product_details3!B:C,2,0)</f>
        <v>SRMC30</v>
      </c>
      <c r="E7092" t="s">
        <v>29</v>
      </c>
      <c r="F7092" t="s">
        <v>30</v>
      </c>
      <c r="G7092">
        <v>200</v>
      </c>
      <c r="H7092">
        <v>22.6</v>
      </c>
      <c r="I7092">
        <v>4520</v>
      </c>
      <c r="J7092">
        <v>7.6</v>
      </c>
      <c r="K7092">
        <v>1520</v>
      </c>
      <c r="L7092">
        <v>15</v>
      </c>
      <c r="M7092">
        <v>0.66371681415929207</v>
      </c>
      <c r="N7092">
        <v>3000</v>
      </c>
      <c r="O7092" t="s">
        <v>451</v>
      </c>
      <c r="P7092" t="s">
        <v>452</v>
      </c>
      <c r="Q7092" t="s">
        <v>271</v>
      </c>
      <c r="R7092" t="s">
        <v>56</v>
      </c>
      <c r="S7092" t="s">
        <v>192</v>
      </c>
      <c r="T7092" t="s">
        <v>453</v>
      </c>
      <c r="U7092" t="s">
        <v>1191</v>
      </c>
      <c r="V7092">
        <f>YEAR(sales_order1[[#This Row],[date]])</f>
        <v>2022</v>
      </c>
      <c r="W7092" t="str">
        <f>TEXT(sales_order1[[#This Row],[date]], "Mmm")</f>
        <v>Dec</v>
      </c>
      <c r="X7092">
        <f>VALUE(TEXT(sales_order1[[#This Row],[date]], "D"))</f>
        <v>16</v>
      </c>
      <c r="Y7092">
        <v>50</v>
      </c>
    </row>
    <row r="7093" spans="1:25" x14ac:dyDescent="0.25">
      <c r="A7093" s="1">
        <v>44911</v>
      </c>
      <c r="B7093">
        <v>72690</v>
      </c>
      <c r="C7093" t="s">
        <v>358</v>
      </c>
      <c r="D7093" t="str">
        <f>VLOOKUP(sales_order1[[#This Row],[itemCode]],product_details3!B:C,2,0)</f>
        <v>SCR50+30</v>
      </c>
      <c r="E7093" t="s">
        <v>359</v>
      </c>
      <c r="F7093" t="s">
        <v>61</v>
      </c>
      <c r="G7093">
        <v>250</v>
      </c>
      <c r="H7093">
        <v>10.5</v>
      </c>
      <c r="I7093">
        <v>2625</v>
      </c>
      <c r="J7093">
        <v>3.3</v>
      </c>
      <c r="K7093">
        <v>825</v>
      </c>
      <c r="L7093">
        <v>7.2</v>
      </c>
      <c r="M7093">
        <v>0.68571428571428572</v>
      </c>
      <c r="N7093">
        <v>1800</v>
      </c>
      <c r="O7093" t="s">
        <v>594</v>
      </c>
      <c r="P7093" t="s">
        <v>595</v>
      </c>
      <c r="Q7093" t="s">
        <v>264</v>
      </c>
      <c r="R7093" t="s">
        <v>56</v>
      </c>
      <c r="S7093" t="s">
        <v>133</v>
      </c>
      <c r="T7093" t="s">
        <v>596</v>
      </c>
      <c r="U7093" t="s">
        <v>1191</v>
      </c>
      <c r="V7093">
        <f>YEAR(sales_order1[[#This Row],[date]])</f>
        <v>2022</v>
      </c>
      <c r="W7093" t="str">
        <f>TEXT(sales_order1[[#This Row],[date]], "Mmm")</f>
        <v>Dec</v>
      </c>
      <c r="X7093">
        <f>VALUE(TEXT(sales_order1[[#This Row],[date]], "D"))</f>
        <v>16</v>
      </c>
      <c r="Y7093">
        <v>50</v>
      </c>
    </row>
    <row r="7094" spans="1:25" x14ac:dyDescent="0.25">
      <c r="A7094" s="1">
        <v>44911</v>
      </c>
      <c r="B7094">
        <v>72691</v>
      </c>
      <c r="C7094" t="s">
        <v>51</v>
      </c>
      <c r="D7094" t="str">
        <f>VLOOKUP(sales_order1[[#This Row],[itemCode]],product_details3!B:C,2,0)</f>
        <v>MSTH50</v>
      </c>
      <c r="E7094" t="s">
        <v>52</v>
      </c>
      <c r="F7094" t="s">
        <v>21</v>
      </c>
      <c r="G7094">
        <v>250</v>
      </c>
      <c r="H7094">
        <v>15.75</v>
      </c>
      <c r="I7094">
        <v>3937.5</v>
      </c>
      <c r="J7094">
        <v>4.45</v>
      </c>
      <c r="K7094">
        <v>1112.5</v>
      </c>
      <c r="L7094">
        <v>11.3</v>
      </c>
      <c r="M7094">
        <v>0.71746031746031746</v>
      </c>
      <c r="N7094">
        <v>2825</v>
      </c>
      <c r="O7094" t="s">
        <v>679</v>
      </c>
      <c r="P7094" t="s">
        <v>680</v>
      </c>
      <c r="Q7094" t="s">
        <v>71</v>
      </c>
      <c r="R7094" t="s">
        <v>72</v>
      </c>
      <c r="S7094" t="s">
        <v>73</v>
      </c>
      <c r="T7094" t="s">
        <v>681</v>
      </c>
      <c r="U7094" t="s">
        <v>1190</v>
      </c>
      <c r="V7094">
        <f>YEAR(sales_order1[[#This Row],[date]])</f>
        <v>2022</v>
      </c>
      <c r="W7094" t="str">
        <f>TEXT(sales_order1[[#This Row],[date]], "Mmm")</f>
        <v>Dec</v>
      </c>
      <c r="X7094">
        <f>VALUE(TEXT(sales_order1[[#This Row],[date]], "D"))</f>
        <v>16</v>
      </c>
      <c r="Y7094">
        <v>50</v>
      </c>
    </row>
    <row r="7095" spans="1:25" x14ac:dyDescent="0.25">
      <c r="A7095" s="1">
        <v>44911</v>
      </c>
      <c r="B7095">
        <v>72692</v>
      </c>
      <c r="C7095" t="s">
        <v>86</v>
      </c>
      <c r="D7095" t="str">
        <f>VLOOKUP(sales_order1[[#This Row],[itemCode]],product_details3!B:C,2,0)</f>
        <v>SRMH30</v>
      </c>
      <c r="E7095" t="s">
        <v>87</v>
      </c>
      <c r="F7095" t="s">
        <v>30</v>
      </c>
      <c r="G7095">
        <v>100</v>
      </c>
      <c r="H7095">
        <v>21</v>
      </c>
      <c r="I7095">
        <v>2100</v>
      </c>
      <c r="J7095">
        <v>6.6</v>
      </c>
      <c r="K7095">
        <v>660</v>
      </c>
      <c r="L7095">
        <v>14.4</v>
      </c>
      <c r="M7095">
        <v>0.68571428571428572</v>
      </c>
      <c r="N7095">
        <v>1440</v>
      </c>
      <c r="O7095" t="s">
        <v>845</v>
      </c>
      <c r="P7095" t="s">
        <v>846</v>
      </c>
      <c r="Q7095" t="s">
        <v>271</v>
      </c>
      <c r="R7095" t="s">
        <v>56</v>
      </c>
      <c r="S7095" t="s">
        <v>192</v>
      </c>
      <c r="T7095" t="s">
        <v>272</v>
      </c>
      <c r="U7095" t="s">
        <v>1191</v>
      </c>
      <c r="V7095">
        <f>YEAR(sales_order1[[#This Row],[date]])</f>
        <v>2022</v>
      </c>
      <c r="W7095" t="str">
        <f>TEXT(sales_order1[[#This Row],[date]], "Mmm")</f>
        <v>Dec</v>
      </c>
      <c r="X7095">
        <f>VALUE(TEXT(sales_order1[[#This Row],[date]], "D"))</f>
        <v>16</v>
      </c>
      <c r="Y7095">
        <v>50</v>
      </c>
    </row>
    <row r="7096" spans="1:25" x14ac:dyDescent="0.25">
      <c r="A7096" s="1">
        <v>44911</v>
      </c>
      <c r="B7096">
        <v>72693</v>
      </c>
      <c r="C7096" t="s">
        <v>28</v>
      </c>
      <c r="D7096" t="str">
        <f>VLOOKUP(sales_order1[[#This Row],[itemCode]],product_details3!B:C,2,0)</f>
        <v>SRMC30</v>
      </c>
      <c r="E7096" t="s">
        <v>29</v>
      </c>
      <c r="F7096" t="s">
        <v>30</v>
      </c>
      <c r="G7096">
        <v>100</v>
      </c>
      <c r="H7096">
        <v>22.6</v>
      </c>
      <c r="I7096">
        <v>2260</v>
      </c>
      <c r="J7096">
        <v>7.6</v>
      </c>
      <c r="K7096">
        <v>760</v>
      </c>
      <c r="L7096">
        <v>15</v>
      </c>
      <c r="M7096">
        <v>0.66371681415929207</v>
      </c>
      <c r="N7096">
        <v>1500</v>
      </c>
      <c r="O7096" t="s">
        <v>585</v>
      </c>
      <c r="P7096" t="s">
        <v>586</v>
      </c>
      <c r="Q7096" t="s">
        <v>64</v>
      </c>
      <c r="R7096" t="s">
        <v>40</v>
      </c>
      <c r="S7096" t="s">
        <v>65</v>
      </c>
      <c r="T7096" t="s">
        <v>587</v>
      </c>
      <c r="U7096" t="s">
        <v>1190</v>
      </c>
      <c r="V7096">
        <f>YEAR(sales_order1[[#This Row],[date]])</f>
        <v>2022</v>
      </c>
      <c r="W7096" t="str">
        <f>TEXT(sales_order1[[#This Row],[date]], "Mmm")</f>
        <v>Dec</v>
      </c>
      <c r="X7096">
        <f>VALUE(TEXT(sales_order1[[#This Row],[date]], "D"))</f>
        <v>16</v>
      </c>
      <c r="Y7096">
        <v>50</v>
      </c>
    </row>
    <row r="7097" spans="1:25" x14ac:dyDescent="0.25">
      <c r="A7097" s="1">
        <v>44911</v>
      </c>
      <c r="B7097">
        <v>72694</v>
      </c>
      <c r="C7097" t="s">
        <v>86</v>
      </c>
      <c r="D7097" t="str">
        <f>VLOOKUP(sales_order1[[#This Row],[itemCode]],product_details3!B:C,2,0)</f>
        <v>SRMH30</v>
      </c>
      <c r="E7097" t="s">
        <v>87</v>
      </c>
      <c r="F7097" t="s">
        <v>30</v>
      </c>
      <c r="G7097">
        <v>100</v>
      </c>
      <c r="H7097">
        <v>21</v>
      </c>
      <c r="I7097">
        <v>2100</v>
      </c>
      <c r="J7097">
        <v>6.6</v>
      </c>
      <c r="K7097">
        <v>660</v>
      </c>
      <c r="L7097">
        <v>14.4</v>
      </c>
      <c r="M7097">
        <v>0.68571428571428572</v>
      </c>
      <c r="N7097">
        <v>1440</v>
      </c>
      <c r="O7097" t="s">
        <v>475</v>
      </c>
      <c r="P7097" t="s">
        <v>476</v>
      </c>
      <c r="Q7097" t="s">
        <v>93</v>
      </c>
      <c r="R7097" t="s">
        <v>72</v>
      </c>
      <c r="S7097" t="s">
        <v>94</v>
      </c>
      <c r="T7097" t="s">
        <v>477</v>
      </c>
      <c r="U7097" t="s">
        <v>1190</v>
      </c>
      <c r="V7097">
        <f>YEAR(sales_order1[[#This Row],[date]])</f>
        <v>2022</v>
      </c>
      <c r="W7097" t="str">
        <f>TEXT(sales_order1[[#This Row],[date]], "Mmm")</f>
        <v>Dec</v>
      </c>
      <c r="X7097">
        <f>VALUE(TEXT(sales_order1[[#This Row],[date]], "D"))</f>
        <v>16</v>
      </c>
      <c r="Y7097">
        <v>50</v>
      </c>
    </row>
    <row r="7098" spans="1:25" x14ac:dyDescent="0.25">
      <c r="A7098" s="1">
        <v>44911</v>
      </c>
      <c r="B7098">
        <v>72695</v>
      </c>
      <c r="C7098" t="s">
        <v>128</v>
      </c>
      <c r="D7098" t="str">
        <f>VLOOKUP(sales_order1[[#This Row],[itemCode]],product_details3!B:C,2,0)</f>
        <v>SCRT100</v>
      </c>
      <c r="E7098" t="s">
        <v>129</v>
      </c>
      <c r="F7098" t="s">
        <v>61</v>
      </c>
      <c r="G7098">
        <v>50</v>
      </c>
      <c r="H7098">
        <v>28.25</v>
      </c>
      <c r="I7098">
        <v>1412.5</v>
      </c>
      <c r="J7098">
        <v>9</v>
      </c>
      <c r="K7098">
        <v>450</v>
      </c>
      <c r="L7098">
        <v>19.25</v>
      </c>
      <c r="M7098">
        <v>0.68141592920353977</v>
      </c>
      <c r="N7098">
        <v>962.5</v>
      </c>
      <c r="O7098" t="s">
        <v>519</v>
      </c>
      <c r="P7098" t="s">
        <v>520</v>
      </c>
      <c r="Q7098" t="s">
        <v>383</v>
      </c>
      <c r="R7098" t="s">
        <v>72</v>
      </c>
      <c r="S7098" t="s">
        <v>459</v>
      </c>
      <c r="T7098" t="s">
        <v>521</v>
      </c>
      <c r="U7098" t="s">
        <v>1188</v>
      </c>
      <c r="V7098">
        <f>YEAR(sales_order1[[#This Row],[date]])</f>
        <v>2022</v>
      </c>
      <c r="W7098" t="str">
        <f>TEXT(sales_order1[[#This Row],[date]], "Mmm")</f>
        <v>Dec</v>
      </c>
      <c r="X7098">
        <f>VALUE(TEXT(sales_order1[[#This Row],[date]], "D"))</f>
        <v>16</v>
      </c>
      <c r="Y7098">
        <v>50</v>
      </c>
    </row>
    <row r="7099" spans="1:25" x14ac:dyDescent="0.25">
      <c r="A7099" s="1">
        <v>44911</v>
      </c>
      <c r="B7099">
        <v>72696</v>
      </c>
      <c r="C7099" t="s">
        <v>86</v>
      </c>
      <c r="D7099" t="str">
        <f>VLOOKUP(sales_order1[[#This Row],[itemCode]],product_details3!B:C,2,0)</f>
        <v>SRMH30</v>
      </c>
      <c r="E7099" t="s">
        <v>87</v>
      </c>
      <c r="F7099" t="s">
        <v>30</v>
      </c>
      <c r="G7099">
        <v>300</v>
      </c>
      <c r="H7099">
        <v>21</v>
      </c>
      <c r="I7099">
        <v>6300</v>
      </c>
      <c r="J7099">
        <v>6.6</v>
      </c>
      <c r="K7099">
        <v>1980</v>
      </c>
      <c r="L7099">
        <v>14.4</v>
      </c>
      <c r="M7099">
        <v>0.68571428571428572</v>
      </c>
      <c r="N7099">
        <v>4320</v>
      </c>
      <c r="O7099" t="s">
        <v>130</v>
      </c>
      <c r="P7099" t="s">
        <v>131</v>
      </c>
      <c r="Q7099" t="s">
        <v>132</v>
      </c>
      <c r="R7099" t="s">
        <v>56</v>
      </c>
      <c r="S7099" t="s">
        <v>133</v>
      </c>
      <c r="T7099" t="s">
        <v>134</v>
      </c>
      <c r="U7099" t="s">
        <v>1191</v>
      </c>
      <c r="V7099">
        <f>YEAR(sales_order1[[#This Row],[date]])</f>
        <v>2022</v>
      </c>
      <c r="W7099" t="str">
        <f>TEXT(sales_order1[[#This Row],[date]], "Mmm")</f>
        <v>Dec</v>
      </c>
      <c r="X7099">
        <f>VALUE(TEXT(sales_order1[[#This Row],[date]], "D"))</f>
        <v>16</v>
      </c>
      <c r="Y7099">
        <v>50</v>
      </c>
    </row>
    <row r="7100" spans="1:25" x14ac:dyDescent="0.25">
      <c r="A7100" s="1">
        <v>44911</v>
      </c>
      <c r="B7100">
        <v>72697</v>
      </c>
      <c r="C7100" t="s">
        <v>320</v>
      </c>
      <c r="D7100" t="str">
        <f>VLOOKUP(sales_order1[[#This Row],[itemCode]],product_details3!B:C,2,0)</f>
        <v>SCR50+100</v>
      </c>
      <c r="E7100" t="s">
        <v>321</v>
      </c>
      <c r="F7100" t="s">
        <v>61</v>
      </c>
      <c r="G7100">
        <v>50</v>
      </c>
      <c r="H7100">
        <v>26.25</v>
      </c>
      <c r="I7100">
        <v>1312.5</v>
      </c>
      <c r="J7100">
        <v>7.75</v>
      </c>
      <c r="K7100">
        <v>387.5</v>
      </c>
      <c r="L7100">
        <v>18.5</v>
      </c>
      <c r="M7100">
        <v>0.70476190476190481</v>
      </c>
      <c r="N7100">
        <v>925</v>
      </c>
      <c r="O7100" t="s">
        <v>743</v>
      </c>
      <c r="P7100" t="s">
        <v>744</v>
      </c>
      <c r="Q7100" t="s">
        <v>39</v>
      </c>
      <c r="R7100" t="s">
        <v>40</v>
      </c>
      <c r="S7100" t="s">
        <v>41</v>
      </c>
      <c r="T7100" t="s">
        <v>745</v>
      </c>
      <c r="U7100" t="s">
        <v>1188</v>
      </c>
      <c r="V7100">
        <f>YEAR(sales_order1[[#This Row],[date]])</f>
        <v>2022</v>
      </c>
      <c r="W7100" t="str">
        <f>TEXT(sales_order1[[#This Row],[date]], "Mmm")</f>
        <v>Dec</v>
      </c>
      <c r="X7100">
        <f>VALUE(TEXT(sales_order1[[#This Row],[date]], "D"))</f>
        <v>16</v>
      </c>
      <c r="Y7100">
        <v>50</v>
      </c>
    </row>
    <row r="7101" spans="1:25" x14ac:dyDescent="0.25">
      <c r="A7101" s="1">
        <v>44911</v>
      </c>
      <c r="B7101">
        <v>72698</v>
      </c>
      <c r="C7101" t="s">
        <v>307</v>
      </c>
      <c r="D7101" t="str">
        <f>VLOOKUP(sales_order1[[#This Row],[itemCode]],product_details3!B:C,2,0)</f>
        <v>TNRH150</v>
      </c>
      <c r="E7101" t="s">
        <v>308</v>
      </c>
      <c r="F7101" t="s">
        <v>124</v>
      </c>
      <c r="G7101">
        <v>200</v>
      </c>
      <c r="H7101">
        <v>15.75</v>
      </c>
      <c r="I7101">
        <v>3150</v>
      </c>
      <c r="J7101">
        <v>4.45</v>
      </c>
      <c r="K7101">
        <v>890</v>
      </c>
      <c r="L7101">
        <v>11.3</v>
      </c>
      <c r="M7101">
        <v>0.71746031746031746</v>
      </c>
      <c r="N7101">
        <v>2260</v>
      </c>
      <c r="O7101" t="s">
        <v>909</v>
      </c>
      <c r="P7101" t="s">
        <v>910</v>
      </c>
      <c r="Q7101" t="s">
        <v>71</v>
      </c>
      <c r="R7101" t="s">
        <v>72</v>
      </c>
      <c r="S7101" t="s">
        <v>73</v>
      </c>
      <c r="T7101" t="s">
        <v>74</v>
      </c>
      <c r="U7101" t="s">
        <v>1190</v>
      </c>
      <c r="V7101">
        <f>YEAR(sales_order1[[#This Row],[date]])</f>
        <v>2022</v>
      </c>
      <c r="W7101" t="str">
        <f>TEXT(sales_order1[[#This Row],[date]], "Mmm")</f>
        <v>Dec</v>
      </c>
      <c r="X7101">
        <f>VALUE(TEXT(sales_order1[[#This Row],[date]], "D"))</f>
        <v>16</v>
      </c>
      <c r="Y7101">
        <v>50</v>
      </c>
    </row>
    <row r="7102" spans="1:25" x14ac:dyDescent="0.25">
      <c r="A7102" s="1">
        <v>44911</v>
      </c>
      <c r="B7102">
        <v>72699</v>
      </c>
      <c r="C7102" t="s">
        <v>333</v>
      </c>
      <c r="D7102" t="str">
        <f>VLOOKUP(sales_order1[[#This Row],[itemCode]],product_details3!B:C,2,0)</f>
        <v>TNRH200</v>
      </c>
      <c r="E7102" t="s">
        <v>334</v>
      </c>
      <c r="F7102" t="s">
        <v>124</v>
      </c>
      <c r="G7102">
        <v>100</v>
      </c>
      <c r="H7102">
        <v>21</v>
      </c>
      <c r="I7102">
        <v>2100</v>
      </c>
      <c r="J7102">
        <v>6.6</v>
      </c>
      <c r="K7102">
        <v>660</v>
      </c>
      <c r="L7102">
        <v>14.4</v>
      </c>
      <c r="M7102">
        <v>0.68571428571428572</v>
      </c>
      <c r="N7102">
        <v>1440</v>
      </c>
      <c r="O7102" t="s">
        <v>972</v>
      </c>
      <c r="P7102" t="s">
        <v>973</v>
      </c>
      <c r="Q7102" t="s">
        <v>64</v>
      </c>
      <c r="R7102" t="s">
        <v>40</v>
      </c>
      <c r="S7102" t="s">
        <v>65</v>
      </c>
      <c r="T7102" t="s">
        <v>587</v>
      </c>
      <c r="U7102" t="s">
        <v>1190</v>
      </c>
      <c r="V7102">
        <f>YEAR(sales_order1[[#This Row],[date]])</f>
        <v>2022</v>
      </c>
      <c r="W7102" t="str">
        <f>TEXT(sales_order1[[#This Row],[date]], "Mmm")</f>
        <v>Dec</v>
      </c>
      <c r="X7102">
        <f>VALUE(TEXT(sales_order1[[#This Row],[date]], "D"))</f>
        <v>16</v>
      </c>
      <c r="Y7102">
        <v>50</v>
      </c>
    </row>
    <row r="7103" spans="1:25" x14ac:dyDescent="0.25">
      <c r="A7103" s="1">
        <v>44914</v>
      </c>
      <c r="B7103">
        <v>72700</v>
      </c>
      <c r="C7103" t="s">
        <v>35</v>
      </c>
      <c r="D7103" t="str">
        <f>VLOOKUP(sales_order1[[#This Row],[itemCode]],product_details3!B:C,2,0)</f>
        <v>SRMA30</v>
      </c>
      <c r="E7103" t="s">
        <v>36</v>
      </c>
      <c r="F7103" t="s">
        <v>30</v>
      </c>
      <c r="G7103">
        <v>100</v>
      </c>
      <c r="H7103">
        <v>26.2</v>
      </c>
      <c r="I7103">
        <v>2620</v>
      </c>
      <c r="J7103">
        <v>9.4</v>
      </c>
      <c r="K7103">
        <v>940</v>
      </c>
      <c r="L7103">
        <v>16.8</v>
      </c>
      <c r="M7103">
        <v>0.6412213740458016</v>
      </c>
      <c r="N7103">
        <v>1680</v>
      </c>
      <c r="O7103" t="s">
        <v>800</v>
      </c>
      <c r="P7103" t="s">
        <v>801</v>
      </c>
      <c r="Q7103" t="s">
        <v>378</v>
      </c>
      <c r="R7103" t="s">
        <v>72</v>
      </c>
      <c r="S7103" t="s">
        <v>638</v>
      </c>
      <c r="T7103" t="s">
        <v>802</v>
      </c>
      <c r="U7103" t="s">
        <v>1188</v>
      </c>
      <c r="V7103">
        <f>YEAR(sales_order1[[#This Row],[date]])</f>
        <v>2022</v>
      </c>
      <c r="W7103" t="str">
        <f>TEXT(sales_order1[[#This Row],[date]], "Mmm")</f>
        <v>Dec</v>
      </c>
      <c r="X7103">
        <f>VALUE(TEXT(sales_order1[[#This Row],[date]], "D"))</f>
        <v>19</v>
      </c>
      <c r="Y7103">
        <v>51</v>
      </c>
    </row>
    <row r="7104" spans="1:25" x14ac:dyDescent="0.25">
      <c r="A7104" s="1">
        <v>44914</v>
      </c>
      <c r="B7104">
        <v>72701</v>
      </c>
      <c r="C7104" t="s">
        <v>315</v>
      </c>
      <c r="D7104" t="str">
        <f>VLOOKUP(sales_order1[[#This Row],[itemCode]],product_details3!B:C,2,0)</f>
        <v>EXFG50</v>
      </c>
      <c r="E7104" t="s">
        <v>316</v>
      </c>
      <c r="F7104" t="s">
        <v>183</v>
      </c>
      <c r="G7104">
        <v>100</v>
      </c>
      <c r="H7104">
        <v>15.75</v>
      </c>
      <c r="I7104">
        <v>1575</v>
      </c>
      <c r="J7104">
        <v>5.45</v>
      </c>
      <c r="K7104">
        <v>545</v>
      </c>
      <c r="L7104">
        <v>10.3</v>
      </c>
      <c r="M7104">
        <v>0.65396825396825398</v>
      </c>
      <c r="N7104">
        <v>1030</v>
      </c>
      <c r="O7104" t="s">
        <v>657</v>
      </c>
      <c r="P7104" t="s">
        <v>658</v>
      </c>
      <c r="Q7104" t="s">
        <v>55</v>
      </c>
      <c r="R7104" t="s">
        <v>56</v>
      </c>
      <c r="S7104" t="s">
        <v>57</v>
      </c>
      <c r="T7104" t="s">
        <v>659</v>
      </c>
      <c r="U7104" t="s">
        <v>1191</v>
      </c>
      <c r="V7104">
        <f>YEAR(sales_order1[[#This Row],[date]])</f>
        <v>2022</v>
      </c>
      <c r="W7104" t="str">
        <f>TEXT(sales_order1[[#This Row],[date]], "Mmm")</f>
        <v>Dec</v>
      </c>
      <c r="X7104">
        <f>VALUE(TEXT(sales_order1[[#This Row],[date]], "D"))</f>
        <v>19</v>
      </c>
      <c r="Y7104">
        <v>51</v>
      </c>
    </row>
    <row r="7105" spans="1:25" x14ac:dyDescent="0.25">
      <c r="A7105" s="1">
        <v>44914</v>
      </c>
      <c r="B7105">
        <v>72702</v>
      </c>
      <c r="C7105" t="s">
        <v>142</v>
      </c>
      <c r="D7105" t="str">
        <f>VLOOKUP(sales_order1[[#This Row],[itemCode]],product_details3!B:C,2,0)</f>
        <v>SRMC50</v>
      </c>
      <c r="E7105" t="s">
        <v>143</v>
      </c>
      <c r="F7105" t="s">
        <v>30</v>
      </c>
      <c r="G7105">
        <v>300</v>
      </c>
      <c r="H7105">
        <v>33.25</v>
      </c>
      <c r="I7105">
        <v>9975</v>
      </c>
      <c r="J7105">
        <v>12</v>
      </c>
      <c r="K7105">
        <v>3600</v>
      </c>
      <c r="L7105">
        <v>21.25</v>
      </c>
      <c r="M7105">
        <v>0.63909774436090228</v>
      </c>
      <c r="N7105">
        <v>6375</v>
      </c>
      <c r="O7105" t="s">
        <v>152</v>
      </c>
      <c r="P7105" t="s">
        <v>153</v>
      </c>
      <c r="Q7105" t="s">
        <v>154</v>
      </c>
      <c r="R7105" t="s">
        <v>56</v>
      </c>
      <c r="S7105" t="s">
        <v>133</v>
      </c>
      <c r="T7105" t="s">
        <v>155</v>
      </c>
      <c r="U7105" t="s">
        <v>1191</v>
      </c>
      <c r="V7105">
        <f>YEAR(sales_order1[[#This Row],[date]])</f>
        <v>2022</v>
      </c>
      <c r="W7105" t="str">
        <f>TEXT(sales_order1[[#This Row],[date]], "Mmm")</f>
        <v>Dec</v>
      </c>
      <c r="X7105">
        <f>VALUE(TEXT(sales_order1[[#This Row],[date]], "D"))</f>
        <v>19</v>
      </c>
      <c r="Y7105">
        <v>51</v>
      </c>
    </row>
    <row r="7106" spans="1:25" x14ac:dyDescent="0.25">
      <c r="A7106" s="1">
        <v>44914</v>
      </c>
      <c r="B7106">
        <v>72703</v>
      </c>
      <c r="C7106" t="s">
        <v>335</v>
      </c>
      <c r="D7106" t="str">
        <f>VLOOKUP(sales_order1[[#This Row],[itemCode]],product_details3!B:C,2,0)</f>
        <v>CLNF50</v>
      </c>
      <c r="E7106" t="s">
        <v>336</v>
      </c>
      <c r="F7106" t="s">
        <v>45</v>
      </c>
      <c r="G7106">
        <v>250</v>
      </c>
      <c r="H7106">
        <v>7.3</v>
      </c>
      <c r="I7106">
        <v>1825</v>
      </c>
      <c r="J7106">
        <v>2.8</v>
      </c>
      <c r="K7106">
        <v>700</v>
      </c>
      <c r="L7106">
        <v>4.5</v>
      </c>
      <c r="M7106">
        <v>0.61643835616438358</v>
      </c>
      <c r="N7106">
        <v>1125</v>
      </c>
      <c r="O7106" t="s">
        <v>877</v>
      </c>
      <c r="P7106" t="s">
        <v>878</v>
      </c>
      <c r="Q7106" t="s">
        <v>77</v>
      </c>
      <c r="R7106" t="s">
        <v>72</v>
      </c>
      <c r="S7106" t="s">
        <v>425</v>
      </c>
      <c r="T7106" t="s">
        <v>426</v>
      </c>
      <c r="U7106" t="s">
        <v>1190</v>
      </c>
      <c r="V7106">
        <f>YEAR(sales_order1[[#This Row],[date]])</f>
        <v>2022</v>
      </c>
      <c r="W7106" t="str">
        <f>TEXT(sales_order1[[#This Row],[date]], "Mmm")</f>
        <v>Dec</v>
      </c>
      <c r="X7106">
        <f>VALUE(TEXT(sales_order1[[#This Row],[date]], "D"))</f>
        <v>19</v>
      </c>
      <c r="Y7106">
        <v>51</v>
      </c>
    </row>
    <row r="7107" spans="1:25" x14ac:dyDescent="0.25">
      <c r="A7107" s="1">
        <v>44914</v>
      </c>
      <c r="B7107">
        <v>72704</v>
      </c>
      <c r="C7107" t="s">
        <v>311</v>
      </c>
      <c r="D7107" t="str">
        <f>VLOOKUP(sales_order1[[#This Row],[itemCode]],product_details3!B:C,2,0)</f>
        <v>MSTH30</v>
      </c>
      <c r="E7107" t="s">
        <v>312</v>
      </c>
      <c r="F7107" t="s">
        <v>21</v>
      </c>
      <c r="G7107">
        <v>50</v>
      </c>
      <c r="H7107">
        <v>8.5</v>
      </c>
      <c r="I7107">
        <v>425</v>
      </c>
      <c r="J7107">
        <v>3.3</v>
      </c>
      <c r="K7107">
        <v>165</v>
      </c>
      <c r="L7107">
        <v>5.2</v>
      </c>
      <c r="M7107">
        <v>0.61176470588235299</v>
      </c>
      <c r="N7107">
        <v>260</v>
      </c>
      <c r="O7107" t="s">
        <v>299</v>
      </c>
      <c r="P7107" t="s">
        <v>300</v>
      </c>
      <c r="Q7107" t="s">
        <v>100</v>
      </c>
      <c r="R7107" t="s">
        <v>40</v>
      </c>
      <c r="S7107" t="s">
        <v>101</v>
      </c>
      <c r="T7107" t="s">
        <v>301</v>
      </c>
      <c r="U7107" t="s">
        <v>1190</v>
      </c>
      <c r="V7107">
        <f>YEAR(sales_order1[[#This Row],[date]])</f>
        <v>2022</v>
      </c>
      <c r="W7107" t="str">
        <f>TEXT(sales_order1[[#This Row],[date]], "Mmm")</f>
        <v>Dec</v>
      </c>
      <c r="X7107">
        <f>VALUE(TEXT(sales_order1[[#This Row],[date]], "D"))</f>
        <v>19</v>
      </c>
      <c r="Y7107">
        <v>51</v>
      </c>
    </row>
    <row r="7108" spans="1:25" x14ac:dyDescent="0.25">
      <c r="A7108" s="1">
        <v>44914</v>
      </c>
      <c r="B7108">
        <v>72705</v>
      </c>
      <c r="C7108" t="s">
        <v>59</v>
      </c>
      <c r="D7108" t="str">
        <f>VLOOKUP(sales_order1[[#This Row],[itemCode]],product_details3!B:C,2,0)</f>
        <v>SCRS3050</v>
      </c>
      <c r="E7108" t="s">
        <v>60</v>
      </c>
      <c r="F7108" t="s">
        <v>61</v>
      </c>
      <c r="G7108">
        <v>450</v>
      </c>
      <c r="H7108">
        <v>19.649999999999999</v>
      </c>
      <c r="I7108">
        <v>8842.5</v>
      </c>
      <c r="J7108">
        <v>6.55</v>
      </c>
      <c r="K7108">
        <v>2947.5</v>
      </c>
      <c r="L7108">
        <v>13.1</v>
      </c>
      <c r="M7108">
        <v>0.66666666666666663</v>
      </c>
      <c r="N7108">
        <v>5895</v>
      </c>
      <c r="O7108" t="s">
        <v>567</v>
      </c>
      <c r="P7108" t="s">
        <v>568</v>
      </c>
      <c r="Q7108" t="s">
        <v>271</v>
      </c>
      <c r="R7108" t="s">
        <v>56</v>
      </c>
      <c r="S7108" t="s">
        <v>192</v>
      </c>
      <c r="T7108" t="s">
        <v>569</v>
      </c>
      <c r="U7108" t="s">
        <v>1191</v>
      </c>
      <c r="V7108">
        <f>YEAR(sales_order1[[#This Row],[date]])</f>
        <v>2022</v>
      </c>
      <c r="W7108" t="str">
        <f>TEXT(sales_order1[[#This Row],[date]], "Mmm")</f>
        <v>Dec</v>
      </c>
      <c r="X7108">
        <f>VALUE(TEXT(sales_order1[[#This Row],[date]], "D"))</f>
        <v>19</v>
      </c>
      <c r="Y7108">
        <v>51</v>
      </c>
    </row>
    <row r="7109" spans="1:25" x14ac:dyDescent="0.25">
      <c r="A7109" s="1">
        <v>44914</v>
      </c>
      <c r="B7109">
        <v>72706</v>
      </c>
      <c r="C7109" t="s">
        <v>59</v>
      </c>
      <c r="D7109" t="str">
        <f>VLOOKUP(sales_order1[[#This Row],[itemCode]],product_details3!B:C,2,0)</f>
        <v>SCRS3050</v>
      </c>
      <c r="E7109" t="s">
        <v>60</v>
      </c>
      <c r="F7109" t="s">
        <v>61</v>
      </c>
      <c r="G7109">
        <v>250</v>
      </c>
      <c r="H7109">
        <v>19.649999999999999</v>
      </c>
      <c r="I7109">
        <v>4912.5</v>
      </c>
      <c r="J7109">
        <v>6.55</v>
      </c>
      <c r="K7109">
        <v>1637.5</v>
      </c>
      <c r="L7109">
        <v>13.1</v>
      </c>
      <c r="M7109">
        <v>0.66666666666666663</v>
      </c>
      <c r="N7109">
        <v>3275</v>
      </c>
      <c r="O7109" t="s">
        <v>959</v>
      </c>
      <c r="P7109" t="s">
        <v>960</v>
      </c>
      <c r="Q7109" t="s">
        <v>111</v>
      </c>
      <c r="R7109" t="s">
        <v>112</v>
      </c>
      <c r="S7109" t="s">
        <v>445</v>
      </c>
      <c r="T7109" t="s">
        <v>849</v>
      </c>
      <c r="U7109" t="s">
        <v>1189</v>
      </c>
      <c r="V7109">
        <f>YEAR(sales_order1[[#This Row],[date]])</f>
        <v>2022</v>
      </c>
      <c r="W7109" t="str">
        <f>TEXT(sales_order1[[#This Row],[date]], "Mmm")</f>
        <v>Dec</v>
      </c>
      <c r="X7109">
        <f>VALUE(TEXT(sales_order1[[#This Row],[date]], "D"))</f>
        <v>19</v>
      </c>
      <c r="Y7109">
        <v>51</v>
      </c>
    </row>
    <row r="7110" spans="1:25" x14ac:dyDescent="0.25">
      <c r="A7110" s="1">
        <v>44914</v>
      </c>
      <c r="B7110">
        <v>72707</v>
      </c>
      <c r="C7110" t="s">
        <v>19</v>
      </c>
      <c r="D7110" t="str">
        <f>VLOOKUP(sales_order1[[#This Row],[itemCode]],product_details3!B:C,2,0)</f>
        <v>MSTH100</v>
      </c>
      <c r="E7110" t="s">
        <v>20</v>
      </c>
      <c r="F7110" t="s">
        <v>21</v>
      </c>
      <c r="G7110">
        <v>50</v>
      </c>
      <c r="H7110">
        <v>26.25</v>
      </c>
      <c r="I7110">
        <v>1312.5</v>
      </c>
      <c r="J7110">
        <v>7.75</v>
      </c>
      <c r="K7110">
        <v>387.5</v>
      </c>
      <c r="L7110">
        <v>18.5</v>
      </c>
      <c r="M7110">
        <v>0.70476190476190481</v>
      </c>
      <c r="N7110">
        <v>925</v>
      </c>
      <c r="O7110" t="s">
        <v>679</v>
      </c>
      <c r="P7110" t="s">
        <v>680</v>
      </c>
      <c r="Q7110" t="s">
        <v>71</v>
      </c>
      <c r="R7110" t="s">
        <v>72</v>
      </c>
      <c r="S7110" t="s">
        <v>73</v>
      </c>
      <c r="T7110" t="s">
        <v>681</v>
      </c>
      <c r="U7110" t="s">
        <v>1190</v>
      </c>
      <c r="V7110">
        <f>YEAR(sales_order1[[#This Row],[date]])</f>
        <v>2022</v>
      </c>
      <c r="W7110" t="str">
        <f>TEXT(sales_order1[[#This Row],[date]], "Mmm")</f>
        <v>Dec</v>
      </c>
      <c r="X7110">
        <f>VALUE(TEXT(sales_order1[[#This Row],[date]], "D"))</f>
        <v>19</v>
      </c>
      <c r="Y7110">
        <v>51</v>
      </c>
    </row>
    <row r="7111" spans="1:25" x14ac:dyDescent="0.25">
      <c r="A7111" s="1">
        <v>44914</v>
      </c>
      <c r="B7111">
        <v>72708</v>
      </c>
      <c r="C7111" t="s">
        <v>204</v>
      </c>
      <c r="D7111" t="str">
        <f>VLOOKUP(sales_order1[[#This Row],[itemCode]],product_details3!B:C,2,0)</f>
        <v>MKRM150</v>
      </c>
      <c r="E7111" t="s">
        <v>205</v>
      </c>
      <c r="F7111" t="s">
        <v>151</v>
      </c>
      <c r="G7111">
        <v>150</v>
      </c>
      <c r="H7111">
        <v>10.75</v>
      </c>
      <c r="I7111">
        <v>1612.5</v>
      </c>
      <c r="J7111">
        <v>4.45</v>
      </c>
      <c r="K7111">
        <v>667.5</v>
      </c>
      <c r="L7111">
        <v>6.3</v>
      </c>
      <c r="M7111">
        <v>0.586046511627907</v>
      </c>
      <c r="N7111">
        <v>945</v>
      </c>
      <c r="O7111" t="s">
        <v>953</v>
      </c>
      <c r="P7111" t="s">
        <v>954</v>
      </c>
      <c r="Q7111" t="s">
        <v>71</v>
      </c>
      <c r="R7111" t="s">
        <v>72</v>
      </c>
      <c r="S7111" t="s">
        <v>73</v>
      </c>
      <c r="T7111" t="s">
        <v>74</v>
      </c>
      <c r="U7111" t="s">
        <v>1190</v>
      </c>
      <c r="V7111">
        <f>YEAR(sales_order1[[#This Row],[date]])</f>
        <v>2022</v>
      </c>
      <c r="W7111" t="str">
        <f>TEXT(sales_order1[[#This Row],[date]], "Mmm")</f>
        <v>Dec</v>
      </c>
      <c r="X7111">
        <f>VALUE(TEXT(sales_order1[[#This Row],[date]], "D"))</f>
        <v>19</v>
      </c>
      <c r="Y7111">
        <v>51</v>
      </c>
    </row>
    <row r="7112" spans="1:25" x14ac:dyDescent="0.25">
      <c r="A7112" s="1">
        <v>44914</v>
      </c>
      <c r="B7112">
        <v>72709</v>
      </c>
      <c r="C7112" t="s">
        <v>128</v>
      </c>
      <c r="D7112" t="str">
        <f>VLOOKUP(sales_order1[[#This Row],[itemCode]],product_details3!B:C,2,0)</f>
        <v>SCRT100</v>
      </c>
      <c r="E7112" t="s">
        <v>129</v>
      </c>
      <c r="F7112" t="s">
        <v>61</v>
      </c>
      <c r="G7112">
        <v>150</v>
      </c>
      <c r="H7112">
        <v>28.25</v>
      </c>
      <c r="I7112">
        <v>4237.5</v>
      </c>
      <c r="J7112">
        <v>9</v>
      </c>
      <c r="K7112">
        <v>1350</v>
      </c>
      <c r="L7112">
        <v>19.25</v>
      </c>
      <c r="M7112">
        <v>0.68141592920353977</v>
      </c>
      <c r="N7112">
        <v>2887.5</v>
      </c>
      <c r="O7112" t="s">
        <v>974</v>
      </c>
      <c r="P7112" t="s">
        <v>975</v>
      </c>
      <c r="Q7112" t="s">
        <v>93</v>
      </c>
      <c r="R7112" t="s">
        <v>72</v>
      </c>
      <c r="S7112" t="s">
        <v>94</v>
      </c>
      <c r="T7112" t="s">
        <v>95</v>
      </c>
      <c r="U7112" t="s">
        <v>1190</v>
      </c>
      <c r="V7112">
        <f>YEAR(sales_order1[[#This Row],[date]])</f>
        <v>2022</v>
      </c>
      <c r="W7112" t="str">
        <f>TEXT(sales_order1[[#This Row],[date]], "Mmm")</f>
        <v>Dec</v>
      </c>
      <c r="X7112">
        <f>VALUE(TEXT(sales_order1[[#This Row],[date]], "D"))</f>
        <v>19</v>
      </c>
      <c r="Y7112">
        <v>51</v>
      </c>
    </row>
    <row r="7113" spans="1:25" x14ac:dyDescent="0.25">
      <c r="A7113" s="1">
        <v>44914</v>
      </c>
      <c r="B7113">
        <v>72710</v>
      </c>
      <c r="C7113" t="s">
        <v>19</v>
      </c>
      <c r="D7113" t="str">
        <f>VLOOKUP(sales_order1[[#This Row],[itemCode]],product_details3!B:C,2,0)</f>
        <v>MSTH100</v>
      </c>
      <c r="E7113" t="s">
        <v>20</v>
      </c>
      <c r="F7113" t="s">
        <v>21</v>
      </c>
      <c r="G7113">
        <v>150</v>
      </c>
      <c r="H7113">
        <v>26.25</v>
      </c>
      <c r="I7113">
        <v>3937.5</v>
      </c>
      <c r="J7113">
        <v>7.75</v>
      </c>
      <c r="K7113">
        <v>1162.5</v>
      </c>
      <c r="L7113">
        <v>18.5</v>
      </c>
      <c r="M7113">
        <v>0.70476190476190481</v>
      </c>
      <c r="N7113">
        <v>2775</v>
      </c>
      <c r="O7113" t="s">
        <v>177</v>
      </c>
      <c r="P7113" t="s">
        <v>178</v>
      </c>
      <c r="Q7113" t="s">
        <v>111</v>
      </c>
      <c r="R7113" t="s">
        <v>112</v>
      </c>
      <c r="S7113" t="s">
        <v>179</v>
      </c>
      <c r="T7113" t="s">
        <v>180</v>
      </c>
      <c r="U7113" t="s">
        <v>1189</v>
      </c>
      <c r="V7113">
        <f>YEAR(sales_order1[[#This Row],[date]])</f>
        <v>2022</v>
      </c>
      <c r="W7113" t="str">
        <f>TEXT(sales_order1[[#This Row],[date]], "Mmm")</f>
        <v>Dec</v>
      </c>
      <c r="X7113">
        <f>VALUE(TEXT(sales_order1[[#This Row],[date]], "D"))</f>
        <v>19</v>
      </c>
      <c r="Y7113">
        <v>51</v>
      </c>
    </row>
    <row r="7114" spans="1:25" x14ac:dyDescent="0.25">
      <c r="A7114" s="1">
        <v>44914</v>
      </c>
      <c r="B7114">
        <v>72711</v>
      </c>
      <c r="C7114" t="s">
        <v>51</v>
      </c>
      <c r="D7114" t="str">
        <f>VLOOKUP(sales_order1[[#This Row],[itemCode]],product_details3!B:C,2,0)</f>
        <v>MSTH50</v>
      </c>
      <c r="E7114" t="s">
        <v>52</v>
      </c>
      <c r="F7114" t="s">
        <v>21</v>
      </c>
      <c r="G7114">
        <v>50</v>
      </c>
      <c r="H7114">
        <v>15.75</v>
      </c>
      <c r="I7114">
        <v>787.5</v>
      </c>
      <c r="J7114">
        <v>4.45</v>
      </c>
      <c r="K7114">
        <v>222.5</v>
      </c>
      <c r="L7114">
        <v>11.3</v>
      </c>
      <c r="M7114">
        <v>0.71746031746031746</v>
      </c>
      <c r="N7114">
        <v>565</v>
      </c>
      <c r="O7114" t="s">
        <v>966</v>
      </c>
      <c r="P7114" t="s">
        <v>967</v>
      </c>
      <c r="Q7114" t="s">
        <v>213</v>
      </c>
      <c r="R7114" t="s">
        <v>25</v>
      </c>
      <c r="S7114" t="s">
        <v>402</v>
      </c>
      <c r="T7114" t="s">
        <v>403</v>
      </c>
      <c r="U7114" t="s">
        <v>1191</v>
      </c>
      <c r="V7114">
        <f>YEAR(sales_order1[[#This Row],[date]])</f>
        <v>2022</v>
      </c>
      <c r="W7114" t="str">
        <f>TEXT(sales_order1[[#This Row],[date]], "Mmm")</f>
        <v>Dec</v>
      </c>
      <c r="X7114">
        <f>VALUE(TEXT(sales_order1[[#This Row],[date]], "D"))</f>
        <v>19</v>
      </c>
      <c r="Y7114">
        <v>51</v>
      </c>
    </row>
    <row r="7115" spans="1:25" x14ac:dyDescent="0.25">
      <c r="A7115" s="1">
        <v>44914</v>
      </c>
      <c r="B7115">
        <v>72712</v>
      </c>
      <c r="C7115" t="s">
        <v>86</v>
      </c>
      <c r="D7115" t="str">
        <f>VLOOKUP(sales_order1[[#This Row],[itemCode]],product_details3!B:C,2,0)</f>
        <v>SRMH30</v>
      </c>
      <c r="E7115" t="s">
        <v>87</v>
      </c>
      <c r="F7115" t="s">
        <v>30</v>
      </c>
      <c r="G7115">
        <v>250</v>
      </c>
      <c r="H7115">
        <v>21</v>
      </c>
      <c r="I7115">
        <v>5250</v>
      </c>
      <c r="J7115">
        <v>6.6</v>
      </c>
      <c r="K7115">
        <v>1650</v>
      </c>
      <c r="L7115">
        <v>14.4</v>
      </c>
      <c r="M7115">
        <v>0.68571428571428572</v>
      </c>
      <c r="N7115">
        <v>3600</v>
      </c>
      <c r="O7115" t="s">
        <v>427</v>
      </c>
      <c r="P7115" t="s">
        <v>428</v>
      </c>
      <c r="Q7115" t="s">
        <v>239</v>
      </c>
      <c r="R7115" t="s">
        <v>112</v>
      </c>
      <c r="S7115" t="s">
        <v>240</v>
      </c>
      <c r="T7115" t="s">
        <v>429</v>
      </c>
      <c r="U7115" t="s">
        <v>1189</v>
      </c>
      <c r="V7115">
        <f>YEAR(sales_order1[[#This Row],[date]])</f>
        <v>2022</v>
      </c>
      <c r="W7115" t="str">
        <f>TEXT(sales_order1[[#This Row],[date]], "Mmm")</f>
        <v>Dec</v>
      </c>
      <c r="X7115">
        <f>VALUE(TEXT(sales_order1[[#This Row],[date]], "D"))</f>
        <v>19</v>
      </c>
      <c r="Y7115">
        <v>51</v>
      </c>
    </row>
    <row r="7116" spans="1:25" x14ac:dyDescent="0.25">
      <c r="A7116" s="1">
        <v>44915</v>
      </c>
      <c r="B7116">
        <v>72713</v>
      </c>
      <c r="C7116" t="s">
        <v>181</v>
      </c>
      <c r="D7116" t="str">
        <f>VLOOKUP(sales_order1[[#This Row],[itemCode]],product_details3!B:C,2,0)</f>
        <v>EXFP100</v>
      </c>
      <c r="E7116" t="s">
        <v>182</v>
      </c>
      <c r="F7116" t="s">
        <v>183</v>
      </c>
      <c r="G7116">
        <v>50</v>
      </c>
      <c r="H7116">
        <v>21.95</v>
      </c>
      <c r="I7116">
        <v>1097.5</v>
      </c>
      <c r="J7116">
        <v>8.1999999999999993</v>
      </c>
      <c r="K7116">
        <v>410</v>
      </c>
      <c r="L7116">
        <v>13.75</v>
      </c>
      <c r="M7116">
        <v>0.62642369020501143</v>
      </c>
      <c r="N7116">
        <v>687.5</v>
      </c>
      <c r="O7116" t="s">
        <v>976</v>
      </c>
      <c r="P7116" t="s">
        <v>977</v>
      </c>
      <c r="Q7116" t="s">
        <v>93</v>
      </c>
      <c r="R7116" t="s">
        <v>72</v>
      </c>
      <c r="S7116" t="s">
        <v>260</v>
      </c>
      <c r="T7116" t="s">
        <v>261</v>
      </c>
      <c r="U7116" t="s">
        <v>1190</v>
      </c>
      <c r="V7116">
        <f>YEAR(sales_order1[[#This Row],[date]])</f>
        <v>2022</v>
      </c>
      <c r="W7116" t="str">
        <f>TEXT(sales_order1[[#This Row],[date]], "Mmm")</f>
        <v>Dec</v>
      </c>
      <c r="X7116">
        <f>VALUE(TEXT(sales_order1[[#This Row],[date]], "D"))</f>
        <v>20</v>
      </c>
      <c r="Y7116">
        <v>51</v>
      </c>
    </row>
    <row r="7117" spans="1:25" x14ac:dyDescent="0.25">
      <c r="A7117" s="1">
        <v>44915</v>
      </c>
      <c r="B7117">
        <v>72714</v>
      </c>
      <c r="C7117" t="s">
        <v>103</v>
      </c>
      <c r="D7117" t="str">
        <f>VLOOKUP(sales_order1[[#This Row],[itemCode]],product_details3!B:C,2,0)</f>
        <v>SCRT50</v>
      </c>
      <c r="E7117" t="s">
        <v>104</v>
      </c>
      <c r="F7117" t="s">
        <v>61</v>
      </c>
      <c r="G7117">
        <v>400</v>
      </c>
      <c r="H7117">
        <v>16.95</v>
      </c>
      <c r="I7117">
        <v>6780</v>
      </c>
      <c r="J7117">
        <v>5.2</v>
      </c>
      <c r="K7117">
        <v>2080</v>
      </c>
      <c r="L7117">
        <v>11.75</v>
      </c>
      <c r="M7117">
        <v>0.69321533923303835</v>
      </c>
      <c r="N7117">
        <v>4700</v>
      </c>
      <c r="O7117" t="s">
        <v>903</v>
      </c>
      <c r="P7117" t="s">
        <v>904</v>
      </c>
      <c r="Q7117" t="s">
        <v>191</v>
      </c>
      <c r="R7117" t="s">
        <v>56</v>
      </c>
      <c r="S7117" t="s">
        <v>192</v>
      </c>
      <c r="T7117" t="s">
        <v>250</v>
      </c>
      <c r="U7117" t="s">
        <v>1191</v>
      </c>
      <c r="V7117">
        <f>YEAR(sales_order1[[#This Row],[date]])</f>
        <v>2022</v>
      </c>
      <c r="W7117" t="str">
        <f>TEXT(sales_order1[[#This Row],[date]], "Mmm")</f>
        <v>Dec</v>
      </c>
      <c r="X7117">
        <f>VALUE(TEXT(sales_order1[[#This Row],[date]], "D"))</f>
        <v>20</v>
      </c>
      <c r="Y7117">
        <v>51</v>
      </c>
    </row>
    <row r="7118" spans="1:25" x14ac:dyDescent="0.25">
      <c r="A7118" s="1">
        <v>44915</v>
      </c>
      <c r="B7118">
        <v>72715</v>
      </c>
      <c r="C7118" t="s">
        <v>128</v>
      </c>
      <c r="D7118" t="str">
        <f>VLOOKUP(sales_order1[[#This Row],[itemCode]],product_details3!B:C,2,0)</f>
        <v>SCRT100</v>
      </c>
      <c r="E7118" t="s">
        <v>129</v>
      </c>
      <c r="F7118" t="s">
        <v>61</v>
      </c>
      <c r="G7118">
        <v>100</v>
      </c>
      <c r="H7118">
        <v>28.25</v>
      </c>
      <c r="I7118">
        <v>2825</v>
      </c>
      <c r="J7118">
        <v>9</v>
      </c>
      <c r="K7118">
        <v>900</v>
      </c>
      <c r="L7118">
        <v>19.25</v>
      </c>
      <c r="M7118">
        <v>0.68141592920353977</v>
      </c>
      <c r="N7118">
        <v>1925</v>
      </c>
      <c r="O7118" t="s">
        <v>978</v>
      </c>
      <c r="P7118" t="s">
        <v>979</v>
      </c>
      <c r="Q7118" t="s">
        <v>111</v>
      </c>
      <c r="R7118" t="s">
        <v>112</v>
      </c>
      <c r="S7118" t="s">
        <v>113</v>
      </c>
      <c r="T7118" t="s">
        <v>114</v>
      </c>
      <c r="U7118" t="s">
        <v>1189</v>
      </c>
      <c r="V7118">
        <f>YEAR(sales_order1[[#This Row],[date]])</f>
        <v>2022</v>
      </c>
      <c r="W7118" t="str">
        <f>TEXT(sales_order1[[#This Row],[date]], "Mmm")</f>
        <v>Dec</v>
      </c>
      <c r="X7118">
        <f>VALUE(TEXT(sales_order1[[#This Row],[date]], "D"))</f>
        <v>20</v>
      </c>
      <c r="Y7118">
        <v>51</v>
      </c>
    </row>
    <row r="7119" spans="1:25" x14ac:dyDescent="0.25">
      <c r="A7119" s="1">
        <v>44915</v>
      </c>
      <c r="B7119">
        <v>72716</v>
      </c>
      <c r="C7119" t="s">
        <v>335</v>
      </c>
      <c r="D7119" t="str">
        <f>VLOOKUP(sales_order1[[#This Row],[itemCode]],product_details3!B:C,2,0)</f>
        <v>CLNF50</v>
      </c>
      <c r="E7119" t="s">
        <v>336</v>
      </c>
      <c r="F7119" t="s">
        <v>45</v>
      </c>
      <c r="G7119">
        <v>100</v>
      </c>
      <c r="H7119">
        <v>7.3</v>
      </c>
      <c r="I7119">
        <v>730</v>
      </c>
      <c r="J7119">
        <v>2.8</v>
      </c>
      <c r="K7119">
        <v>280</v>
      </c>
      <c r="L7119">
        <v>4.5</v>
      </c>
      <c r="M7119">
        <v>0.61643835616438358</v>
      </c>
      <c r="N7119">
        <v>450</v>
      </c>
      <c r="O7119" t="s">
        <v>980</v>
      </c>
      <c r="P7119" t="s">
        <v>981</v>
      </c>
      <c r="Q7119" t="s">
        <v>201</v>
      </c>
      <c r="R7119" t="s">
        <v>25</v>
      </c>
      <c r="S7119" t="s">
        <v>372</v>
      </c>
      <c r="T7119" t="s">
        <v>373</v>
      </c>
      <c r="U7119" t="s">
        <v>1191</v>
      </c>
      <c r="V7119">
        <f>YEAR(sales_order1[[#This Row],[date]])</f>
        <v>2022</v>
      </c>
      <c r="W7119" t="str">
        <f>TEXT(sales_order1[[#This Row],[date]], "Mmm")</f>
        <v>Dec</v>
      </c>
      <c r="X7119">
        <f>VALUE(TEXT(sales_order1[[#This Row],[date]], "D"))</f>
        <v>20</v>
      </c>
      <c r="Y7119">
        <v>51</v>
      </c>
    </row>
    <row r="7120" spans="1:25" x14ac:dyDescent="0.25">
      <c r="A7120" s="1">
        <v>44915</v>
      </c>
      <c r="B7120">
        <v>72717</v>
      </c>
      <c r="C7120" t="s">
        <v>325</v>
      </c>
      <c r="D7120" t="str">
        <f>VLOOKUP(sales_order1[[#This Row],[itemCode]],product_details3!B:C,2,0)</f>
        <v>EXFG100</v>
      </c>
      <c r="E7120" t="s">
        <v>326</v>
      </c>
      <c r="F7120" t="s">
        <v>183</v>
      </c>
      <c r="G7120">
        <v>50</v>
      </c>
      <c r="H7120">
        <v>20.75</v>
      </c>
      <c r="I7120">
        <v>1037.5</v>
      </c>
      <c r="J7120">
        <v>7.45</v>
      </c>
      <c r="K7120">
        <v>372.5</v>
      </c>
      <c r="L7120">
        <v>13.3</v>
      </c>
      <c r="M7120">
        <v>0.64096385542168677</v>
      </c>
      <c r="N7120">
        <v>665</v>
      </c>
      <c r="O7120" t="s">
        <v>451</v>
      </c>
      <c r="P7120" t="s">
        <v>452</v>
      </c>
      <c r="Q7120" t="s">
        <v>271</v>
      </c>
      <c r="R7120" t="s">
        <v>56</v>
      </c>
      <c r="S7120" t="s">
        <v>192</v>
      </c>
      <c r="T7120" t="s">
        <v>453</v>
      </c>
      <c r="U7120" t="s">
        <v>1191</v>
      </c>
      <c r="V7120">
        <f>YEAR(sales_order1[[#This Row],[date]])</f>
        <v>2022</v>
      </c>
      <c r="W7120" t="str">
        <f>TEXT(sales_order1[[#This Row],[date]], "Mmm")</f>
        <v>Dec</v>
      </c>
      <c r="X7120">
        <f>VALUE(TEXT(sales_order1[[#This Row],[date]], "D"))</f>
        <v>20</v>
      </c>
      <c r="Y7120">
        <v>51</v>
      </c>
    </row>
    <row r="7121" spans="1:25" x14ac:dyDescent="0.25">
      <c r="A7121" s="1">
        <v>44915</v>
      </c>
      <c r="B7121">
        <v>72718</v>
      </c>
      <c r="C7121" t="s">
        <v>51</v>
      </c>
      <c r="D7121" t="str">
        <f>VLOOKUP(sales_order1[[#This Row],[itemCode]],product_details3!B:C,2,0)</f>
        <v>MSTH50</v>
      </c>
      <c r="E7121" t="s">
        <v>52</v>
      </c>
      <c r="F7121" t="s">
        <v>21</v>
      </c>
      <c r="G7121">
        <v>250</v>
      </c>
      <c r="H7121">
        <v>15.75</v>
      </c>
      <c r="I7121">
        <v>3937.5</v>
      </c>
      <c r="J7121">
        <v>4.45</v>
      </c>
      <c r="K7121">
        <v>1112.5</v>
      </c>
      <c r="L7121">
        <v>11.3</v>
      </c>
      <c r="M7121">
        <v>0.71746031746031746</v>
      </c>
      <c r="N7121">
        <v>2825</v>
      </c>
      <c r="O7121" t="s">
        <v>982</v>
      </c>
      <c r="P7121" t="s">
        <v>983</v>
      </c>
      <c r="Q7121" t="s">
        <v>154</v>
      </c>
      <c r="R7121" t="s">
        <v>56</v>
      </c>
      <c r="S7121" t="s">
        <v>133</v>
      </c>
      <c r="T7121" t="s">
        <v>155</v>
      </c>
      <c r="U7121" t="s">
        <v>1191</v>
      </c>
      <c r="V7121">
        <f>YEAR(sales_order1[[#This Row],[date]])</f>
        <v>2022</v>
      </c>
      <c r="W7121" t="str">
        <f>TEXT(sales_order1[[#This Row],[date]], "Mmm")</f>
        <v>Dec</v>
      </c>
      <c r="X7121">
        <f>VALUE(TEXT(sales_order1[[#This Row],[date]], "D"))</f>
        <v>20</v>
      </c>
      <c r="Y7121">
        <v>51</v>
      </c>
    </row>
    <row r="7122" spans="1:25" x14ac:dyDescent="0.25">
      <c r="A7122" s="1">
        <v>44915</v>
      </c>
      <c r="B7122">
        <v>72719</v>
      </c>
      <c r="C7122" t="s">
        <v>35</v>
      </c>
      <c r="D7122" t="str">
        <f>VLOOKUP(sales_order1[[#This Row],[itemCode]],product_details3!B:C,2,0)</f>
        <v>SRMA30</v>
      </c>
      <c r="E7122" t="s">
        <v>36</v>
      </c>
      <c r="F7122" t="s">
        <v>30</v>
      </c>
      <c r="G7122">
        <v>200</v>
      </c>
      <c r="H7122">
        <v>26.2</v>
      </c>
      <c r="I7122">
        <v>5240</v>
      </c>
      <c r="J7122">
        <v>9.4</v>
      </c>
      <c r="K7122">
        <v>1880</v>
      </c>
      <c r="L7122">
        <v>16.8</v>
      </c>
      <c r="M7122">
        <v>0.6412213740458016</v>
      </c>
      <c r="N7122">
        <v>3360</v>
      </c>
      <c r="O7122" t="s">
        <v>167</v>
      </c>
      <c r="P7122" t="s">
        <v>168</v>
      </c>
      <c r="Q7122" t="s">
        <v>100</v>
      </c>
      <c r="R7122" t="s">
        <v>40</v>
      </c>
      <c r="S7122" t="s">
        <v>101</v>
      </c>
      <c r="T7122" t="s">
        <v>169</v>
      </c>
      <c r="U7122" t="s">
        <v>1190</v>
      </c>
      <c r="V7122">
        <f>YEAR(sales_order1[[#This Row],[date]])</f>
        <v>2022</v>
      </c>
      <c r="W7122" t="str">
        <f>TEXT(sales_order1[[#This Row],[date]], "Mmm")</f>
        <v>Dec</v>
      </c>
      <c r="X7122">
        <f>VALUE(TEXT(sales_order1[[#This Row],[date]], "D"))</f>
        <v>20</v>
      </c>
      <c r="Y7122">
        <v>51</v>
      </c>
    </row>
    <row r="7123" spans="1:25" x14ac:dyDescent="0.25">
      <c r="A7123" s="1">
        <v>44915</v>
      </c>
      <c r="B7123">
        <v>72720</v>
      </c>
      <c r="C7123" t="s">
        <v>374</v>
      </c>
      <c r="D7123" t="str">
        <f>VLOOKUP(sales_order1[[#This Row],[itemCode]],product_details3!B:C,2,0)</f>
        <v>EXFC50</v>
      </c>
      <c r="E7123" t="s">
        <v>375</v>
      </c>
      <c r="F7123" t="s">
        <v>183</v>
      </c>
      <c r="G7123">
        <v>100</v>
      </c>
      <c r="H7123">
        <v>19.649999999999999</v>
      </c>
      <c r="I7123">
        <v>1965</v>
      </c>
      <c r="J7123">
        <v>7.55</v>
      </c>
      <c r="K7123">
        <v>755</v>
      </c>
      <c r="L7123">
        <v>12.1</v>
      </c>
      <c r="M7123">
        <v>0.61577608142493634</v>
      </c>
      <c r="N7123">
        <v>1210</v>
      </c>
      <c r="O7123" t="s">
        <v>767</v>
      </c>
      <c r="P7123" t="s">
        <v>768</v>
      </c>
      <c r="Q7123" t="s">
        <v>201</v>
      </c>
      <c r="R7123" t="s">
        <v>25</v>
      </c>
      <c r="S7123" t="s">
        <v>372</v>
      </c>
      <c r="T7123" t="s">
        <v>513</v>
      </c>
      <c r="U7123" t="s">
        <v>1191</v>
      </c>
      <c r="V7123">
        <f>YEAR(sales_order1[[#This Row],[date]])</f>
        <v>2022</v>
      </c>
      <c r="W7123" t="str">
        <f>TEXT(sales_order1[[#This Row],[date]], "Mmm")</f>
        <v>Dec</v>
      </c>
      <c r="X7123">
        <f>VALUE(TEXT(sales_order1[[#This Row],[date]], "D"))</f>
        <v>20</v>
      </c>
      <c r="Y7123">
        <v>51</v>
      </c>
    </row>
    <row r="7124" spans="1:25" x14ac:dyDescent="0.25">
      <c r="A7124" s="1">
        <v>44915</v>
      </c>
      <c r="B7124">
        <v>72721</v>
      </c>
      <c r="C7124" t="s">
        <v>209</v>
      </c>
      <c r="D7124" t="str">
        <f>VLOOKUP(sales_order1[[#This Row],[itemCode]],product_details3!B:C,2,0)</f>
        <v>CLNG50</v>
      </c>
      <c r="E7124" t="s">
        <v>210</v>
      </c>
      <c r="F7124" t="s">
        <v>45</v>
      </c>
      <c r="G7124">
        <v>150</v>
      </c>
      <c r="H7124">
        <v>6.5</v>
      </c>
      <c r="I7124">
        <v>975</v>
      </c>
      <c r="J7124">
        <v>2.2999999999999998</v>
      </c>
      <c r="K7124">
        <v>345</v>
      </c>
      <c r="L7124">
        <v>4.2</v>
      </c>
      <c r="M7124">
        <v>0.64615384615384619</v>
      </c>
      <c r="N7124">
        <v>630</v>
      </c>
      <c r="O7124" t="s">
        <v>576</v>
      </c>
      <c r="P7124" t="s">
        <v>577</v>
      </c>
      <c r="Q7124" t="s">
        <v>132</v>
      </c>
      <c r="R7124" t="s">
        <v>56</v>
      </c>
      <c r="S7124" t="s">
        <v>133</v>
      </c>
      <c r="T7124" t="s">
        <v>578</v>
      </c>
      <c r="U7124" t="s">
        <v>1191</v>
      </c>
      <c r="V7124">
        <f>YEAR(sales_order1[[#This Row],[date]])</f>
        <v>2022</v>
      </c>
      <c r="W7124" t="str">
        <f>TEXT(sales_order1[[#This Row],[date]], "Mmm")</f>
        <v>Dec</v>
      </c>
      <c r="X7124">
        <f>VALUE(TEXT(sales_order1[[#This Row],[date]], "D"))</f>
        <v>20</v>
      </c>
      <c r="Y7124">
        <v>51</v>
      </c>
    </row>
    <row r="7125" spans="1:25" x14ac:dyDescent="0.25">
      <c r="A7125" s="1">
        <v>44915</v>
      </c>
      <c r="B7125">
        <v>72722</v>
      </c>
      <c r="C7125" t="s">
        <v>320</v>
      </c>
      <c r="D7125" t="str">
        <f>VLOOKUP(sales_order1[[#This Row],[itemCode]],product_details3!B:C,2,0)</f>
        <v>SCR50+100</v>
      </c>
      <c r="E7125" t="s">
        <v>321</v>
      </c>
      <c r="F7125" t="s">
        <v>61</v>
      </c>
      <c r="G7125">
        <v>50</v>
      </c>
      <c r="H7125">
        <v>26.25</v>
      </c>
      <c r="I7125">
        <v>1312.5</v>
      </c>
      <c r="J7125">
        <v>7.75</v>
      </c>
      <c r="K7125">
        <v>387.5</v>
      </c>
      <c r="L7125">
        <v>18.5</v>
      </c>
      <c r="M7125">
        <v>0.70476190476190481</v>
      </c>
      <c r="N7125">
        <v>925</v>
      </c>
      <c r="O7125" t="s">
        <v>299</v>
      </c>
      <c r="P7125" t="s">
        <v>300</v>
      </c>
      <c r="Q7125" t="s">
        <v>100</v>
      </c>
      <c r="R7125" t="s">
        <v>40</v>
      </c>
      <c r="S7125" t="s">
        <v>101</v>
      </c>
      <c r="T7125" t="s">
        <v>301</v>
      </c>
      <c r="U7125" t="s">
        <v>1190</v>
      </c>
      <c r="V7125">
        <f>YEAR(sales_order1[[#This Row],[date]])</f>
        <v>2022</v>
      </c>
      <c r="W7125" t="str">
        <f>TEXT(sales_order1[[#This Row],[date]], "Mmm")</f>
        <v>Dec</v>
      </c>
      <c r="X7125">
        <f>VALUE(TEXT(sales_order1[[#This Row],[date]], "D"))</f>
        <v>20</v>
      </c>
      <c r="Y7125">
        <v>51</v>
      </c>
    </row>
    <row r="7126" spans="1:25" x14ac:dyDescent="0.25">
      <c r="A7126" s="1">
        <v>44915</v>
      </c>
      <c r="B7126">
        <v>72723</v>
      </c>
      <c r="C7126" t="s">
        <v>325</v>
      </c>
      <c r="D7126" t="str">
        <f>VLOOKUP(sales_order1[[#This Row],[itemCode]],product_details3!B:C,2,0)</f>
        <v>EXFG100</v>
      </c>
      <c r="E7126" t="s">
        <v>326</v>
      </c>
      <c r="F7126" t="s">
        <v>183</v>
      </c>
      <c r="G7126">
        <v>100</v>
      </c>
      <c r="H7126">
        <v>20.75</v>
      </c>
      <c r="I7126">
        <v>2075</v>
      </c>
      <c r="J7126">
        <v>7.45</v>
      </c>
      <c r="K7126">
        <v>745</v>
      </c>
      <c r="L7126">
        <v>13.3</v>
      </c>
      <c r="M7126">
        <v>0.64096385542168677</v>
      </c>
      <c r="N7126">
        <v>1330</v>
      </c>
      <c r="O7126" t="s">
        <v>691</v>
      </c>
      <c r="P7126" t="s">
        <v>692</v>
      </c>
      <c r="Q7126" t="s">
        <v>160</v>
      </c>
      <c r="R7126" t="s">
        <v>112</v>
      </c>
      <c r="S7126" t="s">
        <v>297</v>
      </c>
      <c r="T7126" t="s">
        <v>693</v>
      </c>
      <c r="U7126" t="s">
        <v>1189</v>
      </c>
      <c r="V7126">
        <f>YEAR(sales_order1[[#This Row],[date]])</f>
        <v>2022</v>
      </c>
      <c r="W7126" t="str">
        <f>TEXT(sales_order1[[#This Row],[date]], "Mmm")</f>
        <v>Dec</v>
      </c>
      <c r="X7126">
        <f>VALUE(TEXT(sales_order1[[#This Row],[date]], "D"))</f>
        <v>20</v>
      </c>
      <c r="Y7126">
        <v>51</v>
      </c>
    </row>
    <row r="7127" spans="1:25" x14ac:dyDescent="0.25">
      <c r="A7127" s="1">
        <v>44915</v>
      </c>
      <c r="B7127">
        <v>72724</v>
      </c>
      <c r="C7127" t="s">
        <v>149</v>
      </c>
      <c r="D7127" t="str">
        <f>VLOOKUP(sales_order1[[#This Row],[itemCode]],product_details3!B:C,2,0)</f>
        <v>MKRW80</v>
      </c>
      <c r="E7127" t="s">
        <v>150</v>
      </c>
      <c r="F7127" t="s">
        <v>151</v>
      </c>
      <c r="G7127">
        <v>100</v>
      </c>
      <c r="H7127">
        <v>14.65</v>
      </c>
      <c r="I7127">
        <v>1465</v>
      </c>
      <c r="J7127">
        <v>6.55</v>
      </c>
      <c r="K7127">
        <v>655</v>
      </c>
      <c r="L7127">
        <v>8.1</v>
      </c>
      <c r="M7127">
        <v>0.55290102389078488</v>
      </c>
      <c r="N7127">
        <v>810</v>
      </c>
      <c r="O7127" t="s">
        <v>784</v>
      </c>
      <c r="P7127" t="s">
        <v>785</v>
      </c>
      <c r="Q7127" t="s">
        <v>93</v>
      </c>
      <c r="R7127" t="s">
        <v>72</v>
      </c>
      <c r="S7127" t="s">
        <v>260</v>
      </c>
      <c r="T7127" t="s">
        <v>611</v>
      </c>
      <c r="U7127" t="s">
        <v>1190</v>
      </c>
      <c r="V7127">
        <f>YEAR(sales_order1[[#This Row],[date]])</f>
        <v>2022</v>
      </c>
      <c r="W7127" t="str">
        <f>TEXT(sales_order1[[#This Row],[date]], "Mmm")</f>
        <v>Dec</v>
      </c>
      <c r="X7127">
        <f>VALUE(TEXT(sales_order1[[#This Row],[date]], "D"))</f>
        <v>20</v>
      </c>
      <c r="Y7127">
        <v>51</v>
      </c>
    </row>
    <row r="7128" spans="1:25" x14ac:dyDescent="0.25">
      <c r="A7128" s="1">
        <v>44915</v>
      </c>
      <c r="B7128">
        <v>72725</v>
      </c>
      <c r="C7128" t="s">
        <v>194</v>
      </c>
      <c r="D7128" t="str">
        <f>VLOOKUP(sales_order1[[#This Row],[itemCode]],product_details3!B:C,2,0)</f>
        <v>CLNG150</v>
      </c>
      <c r="E7128" t="s">
        <v>195</v>
      </c>
      <c r="F7128" t="s">
        <v>45</v>
      </c>
      <c r="G7128">
        <v>150</v>
      </c>
      <c r="H7128">
        <v>12.75</v>
      </c>
      <c r="I7128">
        <v>1912.5</v>
      </c>
      <c r="J7128">
        <v>4.45</v>
      </c>
      <c r="K7128">
        <v>667.5</v>
      </c>
      <c r="L7128">
        <v>8.3000000000000007</v>
      </c>
      <c r="M7128">
        <v>0.65098039215686276</v>
      </c>
      <c r="N7128">
        <v>1245</v>
      </c>
      <c r="O7128" t="s">
        <v>502</v>
      </c>
      <c r="P7128" t="s">
        <v>503</v>
      </c>
      <c r="Q7128" t="s">
        <v>218</v>
      </c>
      <c r="R7128" t="s">
        <v>40</v>
      </c>
      <c r="S7128" t="s">
        <v>219</v>
      </c>
      <c r="T7128" t="s">
        <v>504</v>
      </c>
      <c r="U7128" t="s">
        <v>1190</v>
      </c>
      <c r="V7128">
        <f>YEAR(sales_order1[[#This Row],[date]])</f>
        <v>2022</v>
      </c>
      <c r="W7128" t="str">
        <f>TEXT(sales_order1[[#This Row],[date]], "Mmm")</f>
        <v>Dec</v>
      </c>
      <c r="X7128">
        <f>VALUE(TEXT(sales_order1[[#This Row],[date]], "D"))</f>
        <v>20</v>
      </c>
      <c r="Y7128">
        <v>51</v>
      </c>
    </row>
    <row r="7129" spans="1:25" x14ac:dyDescent="0.25">
      <c r="A7129" s="1">
        <v>44916</v>
      </c>
      <c r="B7129">
        <v>72726</v>
      </c>
      <c r="C7129" t="s">
        <v>358</v>
      </c>
      <c r="D7129" t="str">
        <f>VLOOKUP(sales_order1[[#This Row],[itemCode]],product_details3!B:C,2,0)</f>
        <v>SCR50+30</v>
      </c>
      <c r="E7129" t="s">
        <v>359</v>
      </c>
      <c r="F7129" t="s">
        <v>61</v>
      </c>
      <c r="G7129">
        <v>500</v>
      </c>
      <c r="H7129">
        <v>10.5</v>
      </c>
      <c r="I7129">
        <v>5250</v>
      </c>
      <c r="J7129">
        <v>3.3</v>
      </c>
      <c r="K7129">
        <v>1650</v>
      </c>
      <c r="L7129">
        <v>7.2</v>
      </c>
      <c r="M7129">
        <v>0.68571428571428572</v>
      </c>
      <c r="N7129">
        <v>3600</v>
      </c>
      <c r="O7129" t="s">
        <v>420</v>
      </c>
      <c r="P7129" t="s">
        <v>421</v>
      </c>
      <c r="Q7129" t="s">
        <v>77</v>
      </c>
      <c r="R7129" t="s">
        <v>72</v>
      </c>
      <c r="S7129" t="s">
        <v>78</v>
      </c>
      <c r="T7129" t="s">
        <v>422</v>
      </c>
      <c r="U7129" t="s">
        <v>1190</v>
      </c>
      <c r="V7129">
        <f>YEAR(sales_order1[[#This Row],[date]])</f>
        <v>2022</v>
      </c>
      <c r="W7129" t="str">
        <f>TEXT(sales_order1[[#This Row],[date]], "Mmm")</f>
        <v>Dec</v>
      </c>
      <c r="X7129">
        <f>VALUE(TEXT(sales_order1[[#This Row],[date]], "D"))</f>
        <v>21</v>
      </c>
      <c r="Y7129">
        <v>51</v>
      </c>
    </row>
    <row r="7130" spans="1:25" x14ac:dyDescent="0.25">
      <c r="A7130" s="1">
        <v>44916</v>
      </c>
      <c r="B7130">
        <v>72727</v>
      </c>
      <c r="C7130" t="s">
        <v>315</v>
      </c>
      <c r="D7130" t="str">
        <f>VLOOKUP(sales_order1[[#This Row],[itemCode]],product_details3!B:C,2,0)</f>
        <v>EXFG50</v>
      </c>
      <c r="E7130" t="s">
        <v>316</v>
      </c>
      <c r="F7130" t="s">
        <v>183</v>
      </c>
      <c r="G7130">
        <v>150</v>
      </c>
      <c r="H7130">
        <v>15.75</v>
      </c>
      <c r="I7130">
        <v>2362.5</v>
      </c>
      <c r="J7130">
        <v>5.45</v>
      </c>
      <c r="K7130">
        <v>817.5</v>
      </c>
      <c r="L7130">
        <v>10.3</v>
      </c>
      <c r="M7130">
        <v>0.65396825396825398</v>
      </c>
      <c r="N7130">
        <v>1545</v>
      </c>
      <c r="O7130" t="s">
        <v>784</v>
      </c>
      <c r="P7130" t="s">
        <v>785</v>
      </c>
      <c r="Q7130" t="s">
        <v>93</v>
      </c>
      <c r="R7130" t="s">
        <v>72</v>
      </c>
      <c r="S7130" t="s">
        <v>260</v>
      </c>
      <c r="T7130" t="s">
        <v>611</v>
      </c>
      <c r="U7130" t="s">
        <v>1190</v>
      </c>
      <c r="V7130">
        <f>YEAR(sales_order1[[#This Row],[date]])</f>
        <v>2022</v>
      </c>
      <c r="W7130" t="str">
        <f>TEXT(sales_order1[[#This Row],[date]], "Mmm")</f>
        <v>Dec</v>
      </c>
      <c r="X7130">
        <f>VALUE(TEXT(sales_order1[[#This Row],[date]], "D"))</f>
        <v>21</v>
      </c>
      <c r="Y7130">
        <v>51</v>
      </c>
    </row>
    <row r="7131" spans="1:25" x14ac:dyDescent="0.25">
      <c r="A7131" s="1">
        <v>44916</v>
      </c>
      <c r="B7131">
        <v>72728</v>
      </c>
      <c r="C7131" t="s">
        <v>194</v>
      </c>
      <c r="D7131" t="str">
        <f>VLOOKUP(sales_order1[[#This Row],[itemCode]],product_details3!B:C,2,0)</f>
        <v>CLNG150</v>
      </c>
      <c r="E7131" t="s">
        <v>195</v>
      </c>
      <c r="F7131" t="s">
        <v>45</v>
      </c>
      <c r="G7131">
        <v>250</v>
      </c>
      <c r="H7131">
        <v>12.75</v>
      </c>
      <c r="I7131">
        <v>3187.5</v>
      </c>
      <c r="J7131">
        <v>4.45</v>
      </c>
      <c r="K7131">
        <v>1112.5</v>
      </c>
      <c r="L7131">
        <v>8.3000000000000007</v>
      </c>
      <c r="M7131">
        <v>0.65098039215686276</v>
      </c>
      <c r="N7131">
        <v>2075</v>
      </c>
      <c r="O7131" t="s">
        <v>537</v>
      </c>
      <c r="P7131" t="s">
        <v>538</v>
      </c>
      <c r="Q7131" t="s">
        <v>111</v>
      </c>
      <c r="R7131" t="s">
        <v>112</v>
      </c>
      <c r="S7131" t="s">
        <v>179</v>
      </c>
      <c r="T7131" t="s">
        <v>539</v>
      </c>
      <c r="U7131" t="s">
        <v>1189</v>
      </c>
      <c r="V7131">
        <f>YEAR(sales_order1[[#This Row],[date]])</f>
        <v>2022</v>
      </c>
      <c r="W7131" t="str">
        <f>TEXT(sales_order1[[#This Row],[date]], "Mmm")</f>
        <v>Dec</v>
      </c>
      <c r="X7131">
        <f>VALUE(TEXT(sales_order1[[#This Row],[date]], "D"))</f>
        <v>21</v>
      </c>
      <c r="Y7131">
        <v>51</v>
      </c>
    </row>
    <row r="7132" spans="1:25" x14ac:dyDescent="0.25">
      <c r="A7132" s="1">
        <v>44916</v>
      </c>
      <c r="B7132">
        <v>72729</v>
      </c>
      <c r="C7132" t="s">
        <v>320</v>
      </c>
      <c r="D7132" t="str">
        <f>VLOOKUP(sales_order1[[#This Row],[itemCode]],product_details3!B:C,2,0)</f>
        <v>SCR50+100</v>
      </c>
      <c r="E7132" t="s">
        <v>321</v>
      </c>
      <c r="F7132" t="s">
        <v>61</v>
      </c>
      <c r="G7132">
        <v>250</v>
      </c>
      <c r="H7132">
        <v>26.25</v>
      </c>
      <c r="I7132">
        <v>6562.5</v>
      </c>
      <c r="J7132">
        <v>7.75</v>
      </c>
      <c r="K7132">
        <v>1937.5</v>
      </c>
      <c r="L7132">
        <v>18.5</v>
      </c>
      <c r="M7132">
        <v>0.70476190476190481</v>
      </c>
      <c r="N7132">
        <v>4625</v>
      </c>
      <c r="O7132" t="s">
        <v>597</v>
      </c>
      <c r="P7132" t="s">
        <v>598</v>
      </c>
      <c r="Q7132" t="s">
        <v>239</v>
      </c>
      <c r="R7132" t="s">
        <v>112</v>
      </c>
      <c r="S7132" t="s">
        <v>368</v>
      </c>
      <c r="T7132" t="s">
        <v>599</v>
      </c>
      <c r="U7132" t="s">
        <v>1189</v>
      </c>
      <c r="V7132">
        <f>YEAR(sales_order1[[#This Row],[date]])</f>
        <v>2022</v>
      </c>
      <c r="W7132" t="str">
        <f>TEXT(sales_order1[[#This Row],[date]], "Mmm")</f>
        <v>Dec</v>
      </c>
      <c r="X7132">
        <f>VALUE(TEXT(sales_order1[[#This Row],[date]], "D"))</f>
        <v>21</v>
      </c>
      <c r="Y7132">
        <v>51</v>
      </c>
    </row>
    <row r="7133" spans="1:25" x14ac:dyDescent="0.25">
      <c r="A7133" s="1">
        <v>44916</v>
      </c>
      <c r="B7133">
        <v>72730</v>
      </c>
      <c r="C7133" t="s">
        <v>128</v>
      </c>
      <c r="D7133" t="str">
        <f>VLOOKUP(sales_order1[[#This Row],[itemCode]],product_details3!B:C,2,0)</f>
        <v>SCRT100</v>
      </c>
      <c r="E7133" t="s">
        <v>129</v>
      </c>
      <c r="F7133" t="s">
        <v>61</v>
      </c>
      <c r="G7133">
        <v>400</v>
      </c>
      <c r="H7133">
        <v>28.25</v>
      </c>
      <c r="I7133">
        <v>11300</v>
      </c>
      <c r="J7133">
        <v>9</v>
      </c>
      <c r="K7133">
        <v>3600</v>
      </c>
      <c r="L7133">
        <v>19.25</v>
      </c>
      <c r="M7133">
        <v>0.68141592920353977</v>
      </c>
      <c r="N7133">
        <v>7700</v>
      </c>
      <c r="O7133" t="s">
        <v>531</v>
      </c>
      <c r="P7133" t="s">
        <v>532</v>
      </c>
      <c r="Q7133" t="s">
        <v>119</v>
      </c>
      <c r="R7133" t="s">
        <v>40</v>
      </c>
      <c r="S7133" t="s">
        <v>120</v>
      </c>
      <c r="T7133" t="s">
        <v>533</v>
      </c>
      <c r="U7133" t="s">
        <v>1190</v>
      </c>
      <c r="V7133">
        <f>YEAR(sales_order1[[#This Row],[date]])</f>
        <v>2022</v>
      </c>
      <c r="W7133" t="str">
        <f>TEXT(sales_order1[[#This Row],[date]], "Mmm")</f>
        <v>Dec</v>
      </c>
      <c r="X7133">
        <f>VALUE(TEXT(sales_order1[[#This Row],[date]], "D"))</f>
        <v>21</v>
      </c>
      <c r="Y7133">
        <v>51</v>
      </c>
    </row>
    <row r="7134" spans="1:25" x14ac:dyDescent="0.25">
      <c r="A7134" s="1">
        <v>44916</v>
      </c>
      <c r="B7134">
        <v>72731</v>
      </c>
      <c r="C7134" t="s">
        <v>103</v>
      </c>
      <c r="D7134" t="str">
        <f>VLOOKUP(sales_order1[[#This Row],[itemCode]],product_details3!B:C,2,0)</f>
        <v>SCRT50</v>
      </c>
      <c r="E7134" t="s">
        <v>104</v>
      </c>
      <c r="F7134" t="s">
        <v>61</v>
      </c>
      <c r="G7134">
        <v>400</v>
      </c>
      <c r="H7134">
        <v>16.95</v>
      </c>
      <c r="I7134">
        <v>6780</v>
      </c>
      <c r="J7134">
        <v>5.2</v>
      </c>
      <c r="K7134">
        <v>2080</v>
      </c>
      <c r="L7134">
        <v>11.75</v>
      </c>
      <c r="M7134">
        <v>0.69321533923303835</v>
      </c>
      <c r="N7134">
        <v>4700</v>
      </c>
      <c r="O7134" t="s">
        <v>779</v>
      </c>
      <c r="P7134" t="s">
        <v>780</v>
      </c>
      <c r="Q7134" t="s">
        <v>239</v>
      </c>
      <c r="R7134" t="s">
        <v>112</v>
      </c>
      <c r="S7134" t="s">
        <v>240</v>
      </c>
      <c r="T7134" t="s">
        <v>241</v>
      </c>
      <c r="U7134" t="s">
        <v>1189</v>
      </c>
      <c r="V7134">
        <f>YEAR(sales_order1[[#This Row],[date]])</f>
        <v>2022</v>
      </c>
      <c r="W7134" t="str">
        <f>TEXT(sales_order1[[#This Row],[date]], "Mmm")</f>
        <v>Dec</v>
      </c>
      <c r="X7134">
        <f>VALUE(TEXT(sales_order1[[#This Row],[date]], "D"))</f>
        <v>21</v>
      </c>
      <c r="Y7134">
        <v>51</v>
      </c>
    </row>
    <row r="7135" spans="1:25" x14ac:dyDescent="0.25">
      <c r="A7135" s="1">
        <v>44916</v>
      </c>
      <c r="B7135">
        <v>72732</v>
      </c>
      <c r="C7135" t="s">
        <v>386</v>
      </c>
      <c r="D7135" t="str">
        <f>VLOOKUP(sales_order1[[#This Row],[itemCode]],product_details3!B:C,2,0)</f>
        <v>EXFC100</v>
      </c>
      <c r="E7135" t="s">
        <v>387</v>
      </c>
      <c r="F7135" t="s">
        <v>183</v>
      </c>
      <c r="G7135">
        <v>100</v>
      </c>
      <c r="H7135">
        <v>24.65</v>
      </c>
      <c r="I7135">
        <v>2465</v>
      </c>
      <c r="J7135">
        <v>9.5500000000000007</v>
      </c>
      <c r="K7135">
        <v>955</v>
      </c>
      <c r="L7135">
        <v>15.1</v>
      </c>
      <c r="M7135">
        <v>0.61257606490872218</v>
      </c>
      <c r="N7135">
        <v>1510</v>
      </c>
      <c r="O7135" t="s">
        <v>881</v>
      </c>
      <c r="P7135" t="s">
        <v>882</v>
      </c>
      <c r="Q7135" t="s">
        <v>64</v>
      </c>
      <c r="R7135" t="s">
        <v>40</v>
      </c>
      <c r="S7135" t="s">
        <v>84</v>
      </c>
      <c r="T7135" t="s">
        <v>85</v>
      </c>
      <c r="U7135" t="s">
        <v>1189</v>
      </c>
      <c r="V7135">
        <f>YEAR(sales_order1[[#This Row],[date]])</f>
        <v>2022</v>
      </c>
      <c r="W7135" t="str">
        <f>TEXT(sales_order1[[#This Row],[date]], "Mmm")</f>
        <v>Dec</v>
      </c>
      <c r="X7135">
        <f>VALUE(TEXT(sales_order1[[#This Row],[date]], "D"))</f>
        <v>21</v>
      </c>
      <c r="Y7135">
        <v>51</v>
      </c>
    </row>
    <row r="7136" spans="1:25" x14ac:dyDescent="0.25">
      <c r="A7136" s="1">
        <v>44916</v>
      </c>
      <c r="B7136">
        <v>72733</v>
      </c>
      <c r="C7136" t="s">
        <v>19</v>
      </c>
      <c r="D7136" t="str">
        <f>VLOOKUP(sales_order1[[#This Row],[itemCode]],product_details3!B:C,2,0)</f>
        <v>MSTH100</v>
      </c>
      <c r="E7136" t="s">
        <v>20</v>
      </c>
      <c r="F7136" t="s">
        <v>21</v>
      </c>
      <c r="G7136">
        <v>50</v>
      </c>
      <c r="H7136">
        <v>26.25</v>
      </c>
      <c r="I7136">
        <v>1312.5</v>
      </c>
      <c r="J7136">
        <v>7.75</v>
      </c>
      <c r="K7136">
        <v>387.5</v>
      </c>
      <c r="L7136">
        <v>18.5</v>
      </c>
      <c r="M7136">
        <v>0.70476190476190481</v>
      </c>
      <c r="N7136">
        <v>925</v>
      </c>
      <c r="O7136" t="s">
        <v>105</v>
      </c>
      <c r="P7136" t="s">
        <v>106</v>
      </c>
      <c r="Q7136" t="s">
        <v>107</v>
      </c>
      <c r="R7136" t="s">
        <v>40</v>
      </c>
      <c r="S7136" t="s">
        <v>101</v>
      </c>
      <c r="T7136" t="s">
        <v>108</v>
      </c>
      <c r="U7136" t="s">
        <v>1190</v>
      </c>
      <c r="V7136">
        <f>YEAR(sales_order1[[#This Row],[date]])</f>
        <v>2022</v>
      </c>
      <c r="W7136" t="str">
        <f>TEXT(sales_order1[[#This Row],[date]], "Mmm")</f>
        <v>Dec</v>
      </c>
      <c r="X7136">
        <f>VALUE(TEXT(sales_order1[[#This Row],[date]], "D"))</f>
        <v>21</v>
      </c>
      <c r="Y7136">
        <v>51</v>
      </c>
    </row>
    <row r="7137" spans="1:25" x14ac:dyDescent="0.25">
      <c r="A7137" s="1">
        <v>44916</v>
      </c>
      <c r="B7137">
        <v>72734</v>
      </c>
      <c r="C7137" t="s">
        <v>135</v>
      </c>
      <c r="D7137" t="str">
        <f>VLOOKUP(sales_order1[[#This Row],[itemCode]],product_details3!B:C,2,0)</f>
        <v>MSKSH</v>
      </c>
      <c r="E7137" t="s">
        <v>136</v>
      </c>
      <c r="F7137" t="s">
        <v>137</v>
      </c>
      <c r="G7137">
        <v>100</v>
      </c>
      <c r="H7137">
        <v>18.75</v>
      </c>
      <c r="I7137">
        <v>1875</v>
      </c>
      <c r="J7137">
        <v>7.45</v>
      </c>
      <c r="K7137">
        <v>745</v>
      </c>
      <c r="L7137">
        <v>11.3</v>
      </c>
      <c r="M7137">
        <v>0.60266666666666668</v>
      </c>
      <c r="N7137">
        <v>1130</v>
      </c>
      <c r="O7137" t="s">
        <v>299</v>
      </c>
      <c r="P7137" t="s">
        <v>300</v>
      </c>
      <c r="Q7137" t="s">
        <v>100</v>
      </c>
      <c r="R7137" t="s">
        <v>40</v>
      </c>
      <c r="S7137" t="s">
        <v>101</v>
      </c>
      <c r="T7137" t="s">
        <v>301</v>
      </c>
      <c r="U7137" t="s">
        <v>1190</v>
      </c>
      <c r="V7137">
        <f>YEAR(sales_order1[[#This Row],[date]])</f>
        <v>2022</v>
      </c>
      <c r="W7137" t="str">
        <f>TEXT(sales_order1[[#This Row],[date]], "Mmm")</f>
        <v>Dec</v>
      </c>
      <c r="X7137">
        <f>VALUE(TEXT(sales_order1[[#This Row],[date]], "D"))</f>
        <v>21</v>
      </c>
      <c r="Y7137">
        <v>51</v>
      </c>
    </row>
    <row r="7138" spans="1:25" x14ac:dyDescent="0.25">
      <c r="A7138" s="1">
        <v>44916</v>
      </c>
      <c r="B7138">
        <v>72735</v>
      </c>
      <c r="C7138" t="s">
        <v>103</v>
      </c>
      <c r="D7138" t="str">
        <f>VLOOKUP(sales_order1[[#This Row],[itemCode]],product_details3!B:C,2,0)</f>
        <v>SCRT50</v>
      </c>
      <c r="E7138" t="s">
        <v>104</v>
      </c>
      <c r="F7138" t="s">
        <v>61</v>
      </c>
      <c r="G7138">
        <v>400</v>
      </c>
      <c r="H7138">
        <v>16.95</v>
      </c>
      <c r="I7138">
        <v>6780</v>
      </c>
      <c r="J7138">
        <v>5.2</v>
      </c>
      <c r="K7138">
        <v>2080</v>
      </c>
      <c r="L7138">
        <v>11.75</v>
      </c>
      <c r="M7138">
        <v>0.69321533923303835</v>
      </c>
      <c r="N7138">
        <v>4700</v>
      </c>
      <c r="O7138" t="s">
        <v>454</v>
      </c>
      <c r="P7138" t="s">
        <v>455</v>
      </c>
      <c r="Q7138" t="s">
        <v>71</v>
      </c>
      <c r="R7138" t="s">
        <v>72</v>
      </c>
      <c r="S7138" t="s">
        <v>73</v>
      </c>
      <c r="T7138" t="s">
        <v>456</v>
      </c>
      <c r="U7138" t="s">
        <v>1190</v>
      </c>
      <c r="V7138">
        <f>YEAR(sales_order1[[#This Row],[date]])</f>
        <v>2022</v>
      </c>
      <c r="W7138" t="str">
        <f>TEXT(sales_order1[[#This Row],[date]], "Mmm")</f>
        <v>Dec</v>
      </c>
      <c r="X7138">
        <f>VALUE(TEXT(sales_order1[[#This Row],[date]], "D"))</f>
        <v>21</v>
      </c>
      <c r="Y7138">
        <v>51</v>
      </c>
    </row>
    <row r="7139" spans="1:25" x14ac:dyDescent="0.25">
      <c r="A7139" s="1">
        <v>44916</v>
      </c>
      <c r="B7139">
        <v>72736</v>
      </c>
      <c r="C7139" t="s">
        <v>103</v>
      </c>
      <c r="D7139" t="str">
        <f>VLOOKUP(sales_order1[[#This Row],[itemCode]],product_details3!B:C,2,0)</f>
        <v>SCRT50</v>
      </c>
      <c r="E7139" t="s">
        <v>104</v>
      </c>
      <c r="F7139" t="s">
        <v>61</v>
      </c>
      <c r="G7139">
        <v>300</v>
      </c>
      <c r="H7139">
        <v>16.95</v>
      </c>
      <c r="I7139">
        <v>5085</v>
      </c>
      <c r="J7139">
        <v>5.2</v>
      </c>
      <c r="K7139">
        <v>1560</v>
      </c>
      <c r="L7139">
        <v>11.75</v>
      </c>
      <c r="M7139">
        <v>0.69321533923303835</v>
      </c>
      <c r="N7139">
        <v>3525</v>
      </c>
      <c r="O7139" t="s">
        <v>676</v>
      </c>
      <c r="P7139" t="s">
        <v>677</v>
      </c>
      <c r="Q7139" t="s">
        <v>93</v>
      </c>
      <c r="R7139" t="s">
        <v>72</v>
      </c>
      <c r="S7139" t="s">
        <v>94</v>
      </c>
      <c r="T7139" t="s">
        <v>678</v>
      </c>
      <c r="U7139" t="s">
        <v>1190</v>
      </c>
      <c r="V7139">
        <f>YEAR(sales_order1[[#This Row],[date]])</f>
        <v>2022</v>
      </c>
      <c r="W7139" t="str">
        <f>TEXT(sales_order1[[#This Row],[date]], "Mmm")</f>
        <v>Dec</v>
      </c>
      <c r="X7139">
        <f>VALUE(TEXT(sales_order1[[#This Row],[date]], "D"))</f>
        <v>21</v>
      </c>
      <c r="Y7139">
        <v>51</v>
      </c>
    </row>
    <row r="7140" spans="1:25" x14ac:dyDescent="0.25">
      <c r="A7140" s="1">
        <v>44916</v>
      </c>
      <c r="B7140">
        <v>72737</v>
      </c>
      <c r="C7140" t="s">
        <v>327</v>
      </c>
      <c r="D7140" t="str">
        <f>VLOOKUP(sales_order1[[#This Row],[itemCode]],product_details3!B:C,2,0)</f>
        <v>SCR50+50</v>
      </c>
      <c r="E7140" t="s">
        <v>328</v>
      </c>
      <c r="F7140" t="s">
        <v>61</v>
      </c>
      <c r="G7140">
        <v>150</v>
      </c>
      <c r="H7140">
        <v>15.75</v>
      </c>
      <c r="I7140">
        <v>2362.5</v>
      </c>
      <c r="J7140">
        <v>4.45</v>
      </c>
      <c r="K7140">
        <v>667.5</v>
      </c>
      <c r="L7140">
        <v>11.3</v>
      </c>
      <c r="M7140">
        <v>0.71746031746031746</v>
      </c>
      <c r="N7140">
        <v>1695</v>
      </c>
      <c r="O7140" t="s">
        <v>976</v>
      </c>
      <c r="P7140" t="s">
        <v>977</v>
      </c>
      <c r="Q7140" t="s">
        <v>93</v>
      </c>
      <c r="R7140" t="s">
        <v>72</v>
      </c>
      <c r="S7140" t="s">
        <v>260</v>
      </c>
      <c r="T7140" t="s">
        <v>261</v>
      </c>
      <c r="U7140" t="s">
        <v>1190</v>
      </c>
      <c r="V7140">
        <f>YEAR(sales_order1[[#This Row],[date]])</f>
        <v>2022</v>
      </c>
      <c r="W7140" t="str">
        <f>TEXT(sales_order1[[#This Row],[date]], "Mmm")</f>
        <v>Dec</v>
      </c>
      <c r="X7140">
        <f>VALUE(TEXT(sales_order1[[#This Row],[date]], "D"))</f>
        <v>21</v>
      </c>
      <c r="Y7140">
        <v>51</v>
      </c>
    </row>
    <row r="7141" spans="1:25" x14ac:dyDescent="0.25">
      <c r="A7141" s="1">
        <v>44916</v>
      </c>
      <c r="B7141">
        <v>72738</v>
      </c>
      <c r="C7141" t="s">
        <v>28</v>
      </c>
      <c r="D7141" t="str">
        <f>VLOOKUP(sales_order1[[#This Row],[itemCode]],product_details3!B:C,2,0)</f>
        <v>SRMC30</v>
      </c>
      <c r="E7141" t="s">
        <v>29</v>
      </c>
      <c r="F7141" t="s">
        <v>30</v>
      </c>
      <c r="G7141">
        <v>150</v>
      </c>
      <c r="H7141">
        <v>22.6</v>
      </c>
      <c r="I7141">
        <v>3390</v>
      </c>
      <c r="J7141">
        <v>7.6</v>
      </c>
      <c r="K7141">
        <v>1140</v>
      </c>
      <c r="L7141">
        <v>15</v>
      </c>
      <c r="M7141">
        <v>0.66371681415929207</v>
      </c>
      <c r="N7141">
        <v>2250</v>
      </c>
      <c r="O7141" t="s">
        <v>725</v>
      </c>
      <c r="P7141" t="s">
        <v>726</v>
      </c>
      <c r="Q7141" t="s">
        <v>132</v>
      </c>
      <c r="R7141" t="s">
        <v>56</v>
      </c>
      <c r="S7141" t="s">
        <v>133</v>
      </c>
      <c r="T7141" t="s">
        <v>708</v>
      </c>
      <c r="U7141" t="s">
        <v>1191</v>
      </c>
      <c r="V7141">
        <f>YEAR(sales_order1[[#This Row],[date]])</f>
        <v>2022</v>
      </c>
      <c r="W7141" t="str">
        <f>TEXT(sales_order1[[#This Row],[date]], "Mmm")</f>
        <v>Dec</v>
      </c>
      <c r="X7141">
        <f>VALUE(TEXT(sales_order1[[#This Row],[date]], "D"))</f>
        <v>21</v>
      </c>
      <c r="Y7141">
        <v>51</v>
      </c>
    </row>
    <row r="7142" spans="1:25" x14ac:dyDescent="0.25">
      <c r="A7142" s="1">
        <v>44917</v>
      </c>
      <c r="B7142">
        <v>72739</v>
      </c>
      <c r="C7142" t="s">
        <v>311</v>
      </c>
      <c r="D7142" t="str">
        <f>VLOOKUP(sales_order1[[#This Row],[itemCode]],product_details3!B:C,2,0)</f>
        <v>MSTH30</v>
      </c>
      <c r="E7142" t="s">
        <v>312</v>
      </c>
      <c r="F7142" t="s">
        <v>21</v>
      </c>
      <c r="G7142">
        <v>250</v>
      </c>
      <c r="H7142">
        <v>8.5</v>
      </c>
      <c r="I7142">
        <v>2125</v>
      </c>
      <c r="J7142">
        <v>3.3</v>
      </c>
      <c r="K7142">
        <v>825</v>
      </c>
      <c r="L7142">
        <v>5.2</v>
      </c>
      <c r="M7142">
        <v>0.61176470588235299</v>
      </c>
      <c r="N7142">
        <v>1300</v>
      </c>
      <c r="O7142" t="s">
        <v>937</v>
      </c>
      <c r="P7142" t="s">
        <v>938</v>
      </c>
      <c r="Q7142" t="s">
        <v>64</v>
      </c>
      <c r="R7142" t="s">
        <v>40</v>
      </c>
      <c r="S7142" t="s">
        <v>65</v>
      </c>
      <c r="T7142" t="s">
        <v>66</v>
      </c>
      <c r="U7142" t="s">
        <v>1190</v>
      </c>
      <c r="V7142">
        <f>YEAR(sales_order1[[#This Row],[date]])</f>
        <v>2022</v>
      </c>
      <c r="W7142" t="str">
        <f>TEXT(sales_order1[[#This Row],[date]], "Mmm")</f>
        <v>Dec</v>
      </c>
      <c r="X7142">
        <f>VALUE(TEXT(sales_order1[[#This Row],[date]], "D"))</f>
        <v>22</v>
      </c>
      <c r="Y7142">
        <v>51</v>
      </c>
    </row>
    <row r="7143" spans="1:25" x14ac:dyDescent="0.25">
      <c r="A7143" s="1">
        <v>44917</v>
      </c>
      <c r="B7143">
        <v>72740</v>
      </c>
      <c r="C7143" t="s">
        <v>103</v>
      </c>
      <c r="D7143" t="str">
        <f>VLOOKUP(sales_order1[[#This Row],[itemCode]],product_details3!B:C,2,0)</f>
        <v>SCRT50</v>
      </c>
      <c r="E7143" t="s">
        <v>104</v>
      </c>
      <c r="F7143" t="s">
        <v>61</v>
      </c>
      <c r="G7143">
        <v>50</v>
      </c>
      <c r="H7143">
        <v>16.95</v>
      </c>
      <c r="I7143">
        <v>847.5</v>
      </c>
      <c r="J7143">
        <v>5.2</v>
      </c>
      <c r="K7143">
        <v>260</v>
      </c>
      <c r="L7143">
        <v>11.75</v>
      </c>
      <c r="M7143">
        <v>0.69321533923303835</v>
      </c>
      <c r="N7143">
        <v>587.5</v>
      </c>
      <c r="O7143" t="s">
        <v>189</v>
      </c>
      <c r="P7143" t="s">
        <v>190</v>
      </c>
      <c r="Q7143" t="s">
        <v>191</v>
      </c>
      <c r="R7143" t="s">
        <v>56</v>
      </c>
      <c r="S7143" t="s">
        <v>192</v>
      </c>
      <c r="T7143" t="s">
        <v>193</v>
      </c>
      <c r="U7143" t="s">
        <v>1191</v>
      </c>
      <c r="V7143">
        <f>YEAR(sales_order1[[#This Row],[date]])</f>
        <v>2022</v>
      </c>
      <c r="W7143" t="str">
        <f>TEXT(sales_order1[[#This Row],[date]], "Mmm")</f>
        <v>Dec</v>
      </c>
      <c r="X7143">
        <f>VALUE(TEXT(sales_order1[[#This Row],[date]], "D"))</f>
        <v>22</v>
      </c>
      <c r="Y7143">
        <v>51</v>
      </c>
    </row>
    <row r="7144" spans="1:25" x14ac:dyDescent="0.25">
      <c r="A7144" s="1">
        <v>44917</v>
      </c>
      <c r="B7144">
        <v>72741</v>
      </c>
      <c r="C7144" t="s">
        <v>309</v>
      </c>
      <c r="D7144" t="str">
        <f>VLOOKUP(sales_order1[[#This Row],[itemCode]],product_details3!B:C,2,0)</f>
        <v>MSKC100</v>
      </c>
      <c r="E7144" t="s">
        <v>310</v>
      </c>
      <c r="F7144" t="s">
        <v>137</v>
      </c>
      <c r="G7144">
        <v>250</v>
      </c>
      <c r="H7144">
        <v>19.95</v>
      </c>
      <c r="I7144">
        <v>4987.5</v>
      </c>
      <c r="J7144">
        <v>8.1999999999999993</v>
      </c>
      <c r="K7144">
        <v>2050</v>
      </c>
      <c r="L7144">
        <v>11.75</v>
      </c>
      <c r="M7144">
        <v>0.58897243107769426</v>
      </c>
      <c r="N7144">
        <v>2937.5</v>
      </c>
      <c r="O7144" t="s">
        <v>923</v>
      </c>
      <c r="P7144" t="s">
        <v>924</v>
      </c>
      <c r="Q7144" t="s">
        <v>146</v>
      </c>
      <c r="R7144" t="s">
        <v>112</v>
      </c>
      <c r="S7144" t="s">
        <v>147</v>
      </c>
      <c r="T7144" t="s">
        <v>148</v>
      </c>
      <c r="U7144" t="s">
        <v>1190</v>
      </c>
      <c r="V7144">
        <f>YEAR(sales_order1[[#This Row],[date]])</f>
        <v>2022</v>
      </c>
      <c r="W7144" t="str">
        <f>TEXT(sales_order1[[#This Row],[date]], "Mmm")</f>
        <v>Dec</v>
      </c>
      <c r="X7144">
        <f>VALUE(TEXT(sales_order1[[#This Row],[date]], "D"))</f>
        <v>22</v>
      </c>
      <c r="Y7144">
        <v>51</v>
      </c>
    </row>
    <row r="7145" spans="1:25" x14ac:dyDescent="0.25">
      <c r="A7145" s="1">
        <v>44917</v>
      </c>
      <c r="B7145">
        <v>72742</v>
      </c>
      <c r="C7145" t="s">
        <v>135</v>
      </c>
      <c r="D7145" t="str">
        <f>VLOOKUP(sales_order1[[#This Row],[itemCode]],product_details3!B:C,2,0)</f>
        <v>MSKSH</v>
      </c>
      <c r="E7145" t="s">
        <v>136</v>
      </c>
      <c r="F7145" t="s">
        <v>137</v>
      </c>
      <c r="G7145">
        <v>150</v>
      </c>
      <c r="H7145">
        <v>18.75</v>
      </c>
      <c r="I7145">
        <v>2812.5</v>
      </c>
      <c r="J7145">
        <v>7.45</v>
      </c>
      <c r="K7145">
        <v>1117.5</v>
      </c>
      <c r="L7145">
        <v>11.3</v>
      </c>
      <c r="M7145">
        <v>0.60266666666666668</v>
      </c>
      <c r="N7145">
        <v>1695</v>
      </c>
      <c r="O7145" t="s">
        <v>968</v>
      </c>
      <c r="P7145" t="s">
        <v>969</v>
      </c>
      <c r="Q7145" t="s">
        <v>378</v>
      </c>
      <c r="R7145" t="s">
        <v>72</v>
      </c>
      <c r="S7145" t="s">
        <v>545</v>
      </c>
      <c r="T7145" t="s">
        <v>546</v>
      </c>
      <c r="U7145" t="s">
        <v>1188</v>
      </c>
      <c r="V7145">
        <f>YEAR(sales_order1[[#This Row],[date]])</f>
        <v>2022</v>
      </c>
      <c r="W7145" t="str">
        <f>TEXT(sales_order1[[#This Row],[date]], "Mmm")</f>
        <v>Dec</v>
      </c>
      <c r="X7145">
        <f>VALUE(TEXT(sales_order1[[#This Row],[date]], "D"))</f>
        <v>22</v>
      </c>
      <c r="Y7145">
        <v>51</v>
      </c>
    </row>
    <row r="7146" spans="1:25" x14ac:dyDescent="0.25">
      <c r="A7146" s="1">
        <v>44917</v>
      </c>
      <c r="B7146">
        <v>72743</v>
      </c>
      <c r="C7146" t="s">
        <v>315</v>
      </c>
      <c r="D7146" t="str">
        <f>VLOOKUP(sales_order1[[#This Row],[itemCode]],product_details3!B:C,2,0)</f>
        <v>EXFG50</v>
      </c>
      <c r="E7146" t="s">
        <v>316</v>
      </c>
      <c r="F7146" t="s">
        <v>183</v>
      </c>
      <c r="G7146">
        <v>50</v>
      </c>
      <c r="H7146">
        <v>15.75</v>
      </c>
      <c r="I7146">
        <v>787.5</v>
      </c>
      <c r="J7146">
        <v>5.45</v>
      </c>
      <c r="K7146">
        <v>272.5</v>
      </c>
      <c r="L7146">
        <v>10.3</v>
      </c>
      <c r="M7146">
        <v>0.65396825396825398</v>
      </c>
      <c r="N7146">
        <v>515</v>
      </c>
      <c r="O7146" t="s">
        <v>959</v>
      </c>
      <c r="P7146" t="s">
        <v>960</v>
      </c>
      <c r="Q7146" t="s">
        <v>111</v>
      </c>
      <c r="R7146" t="s">
        <v>112</v>
      </c>
      <c r="S7146" t="s">
        <v>445</v>
      </c>
      <c r="T7146" t="s">
        <v>849</v>
      </c>
      <c r="U7146" t="s">
        <v>1189</v>
      </c>
      <c r="V7146">
        <f>YEAR(sales_order1[[#This Row],[date]])</f>
        <v>2022</v>
      </c>
      <c r="W7146" t="str">
        <f>TEXT(sales_order1[[#This Row],[date]], "Mmm")</f>
        <v>Dec</v>
      </c>
      <c r="X7146">
        <f>VALUE(TEXT(sales_order1[[#This Row],[date]], "D"))</f>
        <v>22</v>
      </c>
      <c r="Y7146">
        <v>51</v>
      </c>
    </row>
    <row r="7147" spans="1:25" x14ac:dyDescent="0.25">
      <c r="A7147" s="1">
        <v>44917</v>
      </c>
      <c r="B7147">
        <v>72744</v>
      </c>
      <c r="C7147" t="s">
        <v>209</v>
      </c>
      <c r="D7147" t="str">
        <f>VLOOKUP(sales_order1[[#This Row],[itemCode]],product_details3!B:C,2,0)</f>
        <v>CLNG50</v>
      </c>
      <c r="E7147" t="s">
        <v>210</v>
      </c>
      <c r="F7147" t="s">
        <v>45</v>
      </c>
      <c r="G7147">
        <v>250</v>
      </c>
      <c r="H7147">
        <v>6.5</v>
      </c>
      <c r="I7147">
        <v>1625</v>
      </c>
      <c r="J7147">
        <v>2.2999999999999998</v>
      </c>
      <c r="K7147">
        <v>575</v>
      </c>
      <c r="L7147">
        <v>4.2</v>
      </c>
      <c r="M7147">
        <v>0.64615384615384619</v>
      </c>
      <c r="N7147">
        <v>1050</v>
      </c>
      <c r="O7147" t="s">
        <v>909</v>
      </c>
      <c r="P7147" t="s">
        <v>910</v>
      </c>
      <c r="Q7147" t="s">
        <v>71</v>
      </c>
      <c r="R7147" t="s">
        <v>72</v>
      </c>
      <c r="S7147" t="s">
        <v>73</v>
      </c>
      <c r="T7147" t="s">
        <v>74</v>
      </c>
      <c r="U7147" t="s">
        <v>1190</v>
      </c>
      <c r="V7147">
        <f>YEAR(sales_order1[[#This Row],[date]])</f>
        <v>2022</v>
      </c>
      <c r="W7147" t="str">
        <f>TEXT(sales_order1[[#This Row],[date]], "Mmm")</f>
        <v>Dec</v>
      </c>
      <c r="X7147">
        <f>VALUE(TEXT(sales_order1[[#This Row],[date]], "D"))</f>
        <v>22</v>
      </c>
      <c r="Y7147">
        <v>51</v>
      </c>
    </row>
    <row r="7148" spans="1:25" x14ac:dyDescent="0.25">
      <c r="A7148" s="1">
        <v>44917</v>
      </c>
      <c r="B7148">
        <v>72745</v>
      </c>
      <c r="C7148" t="s">
        <v>348</v>
      </c>
      <c r="D7148" t="str">
        <f>VLOOKUP(sales_order1[[#This Row],[itemCode]],product_details3!B:C,2,0)</f>
        <v>EXFG150</v>
      </c>
      <c r="E7148" t="s">
        <v>349</v>
      </c>
      <c r="F7148" t="s">
        <v>183</v>
      </c>
      <c r="G7148">
        <v>150</v>
      </c>
      <c r="H7148">
        <v>26.25</v>
      </c>
      <c r="I7148">
        <v>3937.5</v>
      </c>
      <c r="J7148">
        <v>10.75</v>
      </c>
      <c r="K7148">
        <v>1612.5</v>
      </c>
      <c r="L7148">
        <v>15.5</v>
      </c>
      <c r="M7148">
        <v>0.59047619047619049</v>
      </c>
      <c r="N7148">
        <v>2325</v>
      </c>
      <c r="O7148" t="s">
        <v>812</v>
      </c>
      <c r="P7148" t="s">
        <v>813</v>
      </c>
      <c r="Q7148" t="s">
        <v>107</v>
      </c>
      <c r="R7148" t="s">
        <v>40</v>
      </c>
      <c r="S7148" t="s">
        <v>101</v>
      </c>
      <c r="T7148" t="s">
        <v>814</v>
      </c>
      <c r="U7148" t="s">
        <v>1190</v>
      </c>
      <c r="V7148">
        <f>YEAR(sales_order1[[#This Row],[date]])</f>
        <v>2022</v>
      </c>
      <c r="W7148" t="str">
        <f>TEXT(sales_order1[[#This Row],[date]], "Mmm")</f>
        <v>Dec</v>
      </c>
      <c r="X7148">
        <f>VALUE(TEXT(sales_order1[[#This Row],[date]], "D"))</f>
        <v>22</v>
      </c>
      <c r="Y7148">
        <v>51</v>
      </c>
    </row>
    <row r="7149" spans="1:25" x14ac:dyDescent="0.25">
      <c r="A7149" s="1">
        <v>44917</v>
      </c>
      <c r="B7149">
        <v>72746</v>
      </c>
      <c r="C7149" t="s">
        <v>325</v>
      </c>
      <c r="D7149" t="str">
        <f>VLOOKUP(sales_order1[[#This Row],[itemCode]],product_details3!B:C,2,0)</f>
        <v>EXFG100</v>
      </c>
      <c r="E7149" t="s">
        <v>326</v>
      </c>
      <c r="F7149" t="s">
        <v>183</v>
      </c>
      <c r="G7149">
        <v>100</v>
      </c>
      <c r="H7149">
        <v>20.75</v>
      </c>
      <c r="I7149">
        <v>2075</v>
      </c>
      <c r="J7149">
        <v>7.45</v>
      </c>
      <c r="K7149">
        <v>745</v>
      </c>
      <c r="L7149">
        <v>13.3</v>
      </c>
      <c r="M7149">
        <v>0.64096385542168677</v>
      </c>
      <c r="N7149">
        <v>1330</v>
      </c>
      <c r="O7149" t="s">
        <v>447</v>
      </c>
      <c r="P7149" t="s">
        <v>448</v>
      </c>
      <c r="Q7149" t="s">
        <v>378</v>
      </c>
      <c r="R7149" t="s">
        <v>72</v>
      </c>
      <c r="S7149" t="s">
        <v>449</v>
      </c>
      <c r="T7149" t="s">
        <v>450</v>
      </c>
      <c r="U7149" t="s">
        <v>1188</v>
      </c>
      <c r="V7149">
        <f>YEAR(sales_order1[[#This Row],[date]])</f>
        <v>2022</v>
      </c>
      <c r="W7149" t="str">
        <f>TEXT(sales_order1[[#This Row],[date]], "Mmm")</f>
        <v>Dec</v>
      </c>
      <c r="X7149">
        <f>VALUE(TEXT(sales_order1[[#This Row],[date]], "D"))</f>
        <v>22</v>
      </c>
      <c r="Y7149">
        <v>51</v>
      </c>
    </row>
    <row r="7150" spans="1:25" x14ac:dyDescent="0.25">
      <c r="A7150" s="1">
        <v>44917</v>
      </c>
      <c r="B7150">
        <v>72747</v>
      </c>
      <c r="C7150" t="s">
        <v>333</v>
      </c>
      <c r="D7150" t="str">
        <f>VLOOKUP(sales_order1[[#This Row],[itemCode]],product_details3!B:C,2,0)</f>
        <v>TNRH200</v>
      </c>
      <c r="E7150" t="s">
        <v>334</v>
      </c>
      <c r="F7150" t="s">
        <v>124</v>
      </c>
      <c r="G7150">
        <v>150</v>
      </c>
      <c r="H7150">
        <v>21</v>
      </c>
      <c r="I7150">
        <v>3150</v>
      </c>
      <c r="J7150">
        <v>6.6</v>
      </c>
      <c r="K7150">
        <v>990</v>
      </c>
      <c r="L7150">
        <v>14.4</v>
      </c>
      <c r="M7150">
        <v>0.68571428571428572</v>
      </c>
      <c r="N7150">
        <v>2160</v>
      </c>
      <c r="O7150" t="s">
        <v>144</v>
      </c>
      <c r="P7150" t="s">
        <v>145</v>
      </c>
      <c r="Q7150" t="s">
        <v>146</v>
      </c>
      <c r="R7150" t="s">
        <v>112</v>
      </c>
      <c r="S7150" t="s">
        <v>147</v>
      </c>
      <c r="T7150" t="s">
        <v>148</v>
      </c>
      <c r="U7150" t="s">
        <v>1190</v>
      </c>
      <c r="V7150">
        <f>YEAR(sales_order1[[#This Row],[date]])</f>
        <v>2022</v>
      </c>
      <c r="W7150" t="str">
        <f>TEXT(sales_order1[[#This Row],[date]], "Mmm")</f>
        <v>Dec</v>
      </c>
      <c r="X7150">
        <f>VALUE(TEXT(sales_order1[[#This Row],[date]], "D"))</f>
        <v>22</v>
      </c>
      <c r="Y7150">
        <v>51</v>
      </c>
    </row>
    <row r="7151" spans="1:25" x14ac:dyDescent="0.25">
      <c r="A7151" s="1">
        <v>44917</v>
      </c>
      <c r="B7151">
        <v>72748</v>
      </c>
      <c r="C7151" t="s">
        <v>135</v>
      </c>
      <c r="D7151" t="str">
        <f>VLOOKUP(sales_order1[[#This Row],[itemCode]],product_details3!B:C,2,0)</f>
        <v>MSKSH</v>
      </c>
      <c r="E7151" t="s">
        <v>136</v>
      </c>
      <c r="F7151" t="s">
        <v>137</v>
      </c>
      <c r="G7151">
        <v>150</v>
      </c>
      <c r="H7151">
        <v>18.75</v>
      </c>
      <c r="I7151">
        <v>2812.5</v>
      </c>
      <c r="J7151">
        <v>7.45</v>
      </c>
      <c r="K7151">
        <v>1117.5</v>
      </c>
      <c r="L7151">
        <v>11.3</v>
      </c>
      <c r="M7151">
        <v>0.60266666666666668</v>
      </c>
      <c r="N7151">
        <v>1695</v>
      </c>
      <c r="O7151" t="s">
        <v>947</v>
      </c>
      <c r="P7151" t="s">
        <v>948</v>
      </c>
      <c r="Q7151" t="s">
        <v>201</v>
      </c>
      <c r="R7151" t="s">
        <v>25</v>
      </c>
      <c r="S7151" t="s">
        <v>372</v>
      </c>
      <c r="T7151" t="s">
        <v>373</v>
      </c>
      <c r="U7151" t="s">
        <v>1191</v>
      </c>
      <c r="V7151">
        <f>YEAR(sales_order1[[#This Row],[date]])</f>
        <v>2022</v>
      </c>
      <c r="W7151" t="str">
        <f>TEXT(sales_order1[[#This Row],[date]], "Mmm")</f>
        <v>Dec</v>
      </c>
      <c r="X7151">
        <f>VALUE(TEXT(sales_order1[[#This Row],[date]], "D"))</f>
        <v>22</v>
      </c>
      <c r="Y7151">
        <v>51</v>
      </c>
    </row>
    <row r="7152" spans="1:25" x14ac:dyDescent="0.25">
      <c r="A7152" s="1">
        <v>44917</v>
      </c>
      <c r="B7152">
        <v>72749</v>
      </c>
      <c r="C7152" t="s">
        <v>325</v>
      </c>
      <c r="D7152" t="str">
        <f>VLOOKUP(sales_order1[[#This Row],[itemCode]],product_details3!B:C,2,0)</f>
        <v>EXFG100</v>
      </c>
      <c r="E7152" t="s">
        <v>326</v>
      </c>
      <c r="F7152" t="s">
        <v>183</v>
      </c>
      <c r="G7152">
        <v>100</v>
      </c>
      <c r="H7152">
        <v>20.75</v>
      </c>
      <c r="I7152">
        <v>2075</v>
      </c>
      <c r="J7152">
        <v>7.45</v>
      </c>
      <c r="K7152">
        <v>745</v>
      </c>
      <c r="L7152">
        <v>13.3</v>
      </c>
      <c r="M7152">
        <v>0.64096385542168677</v>
      </c>
      <c r="N7152">
        <v>1330</v>
      </c>
      <c r="O7152" t="s">
        <v>223</v>
      </c>
      <c r="P7152" t="s">
        <v>224</v>
      </c>
      <c r="Q7152" t="s">
        <v>55</v>
      </c>
      <c r="R7152" t="s">
        <v>56</v>
      </c>
      <c r="S7152" t="s">
        <v>225</v>
      </c>
      <c r="T7152" t="s">
        <v>226</v>
      </c>
      <c r="U7152" t="s">
        <v>1191</v>
      </c>
      <c r="V7152">
        <f>YEAR(sales_order1[[#This Row],[date]])</f>
        <v>2022</v>
      </c>
      <c r="W7152" t="str">
        <f>TEXT(sales_order1[[#This Row],[date]], "Mmm")</f>
        <v>Dec</v>
      </c>
      <c r="X7152">
        <f>VALUE(TEXT(sales_order1[[#This Row],[date]], "D"))</f>
        <v>22</v>
      </c>
      <c r="Y7152">
        <v>51</v>
      </c>
    </row>
    <row r="7153" spans="1:25" x14ac:dyDescent="0.25">
      <c r="A7153" s="1">
        <v>44917</v>
      </c>
      <c r="B7153">
        <v>72750</v>
      </c>
      <c r="C7153" t="s">
        <v>209</v>
      </c>
      <c r="D7153" t="str">
        <f>VLOOKUP(sales_order1[[#This Row],[itemCode]],product_details3!B:C,2,0)</f>
        <v>CLNG50</v>
      </c>
      <c r="E7153" t="s">
        <v>210</v>
      </c>
      <c r="F7153" t="s">
        <v>45</v>
      </c>
      <c r="G7153">
        <v>150</v>
      </c>
      <c r="H7153">
        <v>6.5</v>
      </c>
      <c r="I7153">
        <v>975</v>
      </c>
      <c r="J7153">
        <v>2.2999999999999998</v>
      </c>
      <c r="K7153">
        <v>345</v>
      </c>
      <c r="L7153">
        <v>4.2</v>
      </c>
      <c r="M7153">
        <v>0.64615384615384619</v>
      </c>
      <c r="N7153">
        <v>630</v>
      </c>
      <c r="O7153" t="s">
        <v>803</v>
      </c>
      <c r="P7153" t="s">
        <v>804</v>
      </c>
      <c r="Q7153" t="s">
        <v>264</v>
      </c>
      <c r="R7153" t="s">
        <v>56</v>
      </c>
      <c r="S7153" t="s">
        <v>133</v>
      </c>
      <c r="T7153" t="s">
        <v>629</v>
      </c>
      <c r="U7153" t="s">
        <v>1191</v>
      </c>
      <c r="V7153">
        <f>YEAR(sales_order1[[#This Row],[date]])</f>
        <v>2022</v>
      </c>
      <c r="W7153" t="str">
        <f>TEXT(sales_order1[[#This Row],[date]], "Mmm")</f>
        <v>Dec</v>
      </c>
      <c r="X7153">
        <f>VALUE(TEXT(sales_order1[[#This Row],[date]], "D"))</f>
        <v>22</v>
      </c>
      <c r="Y7153">
        <v>51</v>
      </c>
    </row>
    <row r="7154" spans="1:25" x14ac:dyDescent="0.25">
      <c r="A7154" s="1">
        <v>44917</v>
      </c>
      <c r="B7154">
        <v>72751</v>
      </c>
      <c r="C7154" t="s">
        <v>115</v>
      </c>
      <c r="D7154" t="str">
        <f>VLOOKUP(sales_order1[[#This Row],[itemCode]],product_details3!B:C,2,0)</f>
        <v>SCRS30100</v>
      </c>
      <c r="E7154" t="s">
        <v>116</v>
      </c>
      <c r="F7154" t="s">
        <v>61</v>
      </c>
      <c r="G7154">
        <v>100</v>
      </c>
      <c r="H7154">
        <v>32.75</v>
      </c>
      <c r="I7154">
        <v>3275</v>
      </c>
      <c r="J7154">
        <v>11.25</v>
      </c>
      <c r="K7154">
        <v>1125</v>
      </c>
      <c r="L7154">
        <v>21.5</v>
      </c>
      <c r="M7154">
        <v>0.65648854961832059</v>
      </c>
      <c r="N7154">
        <v>2150</v>
      </c>
      <c r="O7154" t="s">
        <v>712</v>
      </c>
      <c r="P7154" t="s">
        <v>713</v>
      </c>
      <c r="Q7154" t="s">
        <v>218</v>
      </c>
      <c r="R7154" t="s">
        <v>40</v>
      </c>
      <c r="S7154" t="s">
        <v>219</v>
      </c>
      <c r="T7154" t="s">
        <v>575</v>
      </c>
      <c r="U7154" t="s">
        <v>1190</v>
      </c>
      <c r="V7154">
        <f>YEAR(sales_order1[[#This Row],[date]])</f>
        <v>2022</v>
      </c>
      <c r="W7154" t="str">
        <f>TEXT(sales_order1[[#This Row],[date]], "Mmm")</f>
        <v>Dec</v>
      </c>
      <c r="X7154">
        <f>VALUE(TEXT(sales_order1[[#This Row],[date]], "D"))</f>
        <v>22</v>
      </c>
      <c r="Y7154">
        <v>51</v>
      </c>
    </row>
    <row r="7155" spans="1:25" x14ac:dyDescent="0.25">
      <c r="A7155" s="1">
        <v>44918</v>
      </c>
      <c r="B7155">
        <v>72752</v>
      </c>
      <c r="C7155" t="s">
        <v>388</v>
      </c>
      <c r="D7155" t="str">
        <f>VLOOKUP(sales_order1[[#This Row],[itemCode]],product_details3!B:C,2,0)</f>
        <v>TNRS200</v>
      </c>
      <c r="E7155" t="s">
        <v>389</v>
      </c>
      <c r="F7155" t="s">
        <v>124</v>
      </c>
      <c r="G7155">
        <v>50</v>
      </c>
      <c r="H7155">
        <v>26.2</v>
      </c>
      <c r="I7155">
        <v>1310</v>
      </c>
      <c r="J7155">
        <v>9.4</v>
      </c>
      <c r="K7155">
        <v>470</v>
      </c>
      <c r="L7155">
        <v>16.8</v>
      </c>
      <c r="M7155">
        <v>0.6412213740458016</v>
      </c>
      <c r="N7155">
        <v>840</v>
      </c>
      <c r="O7155" t="s">
        <v>843</v>
      </c>
      <c r="P7155" t="s">
        <v>844</v>
      </c>
      <c r="Q7155" t="s">
        <v>132</v>
      </c>
      <c r="R7155" t="s">
        <v>56</v>
      </c>
      <c r="S7155" t="s">
        <v>133</v>
      </c>
      <c r="T7155" t="s">
        <v>134</v>
      </c>
      <c r="U7155" t="s">
        <v>1191</v>
      </c>
      <c r="V7155">
        <f>YEAR(sales_order1[[#This Row],[date]])</f>
        <v>2022</v>
      </c>
      <c r="W7155" t="str">
        <f>TEXT(sales_order1[[#This Row],[date]], "Mmm")</f>
        <v>Dec</v>
      </c>
      <c r="X7155">
        <f>VALUE(TEXT(sales_order1[[#This Row],[date]], "D"))</f>
        <v>23</v>
      </c>
      <c r="Y7155">
        <v>51</v>
      </c>
    </row>
    <row r="7156" spans="1:25" x14ac:dyDescent="0.25">
      <c r="A7156" s="1">
        <v>44918</v>
      </c>
      <c r="B7156">
        <v>72753</v>
      </c>
      <c r="C7156" t="s">
        <v>51</v>
      </c>
      <c r="D7156" t="str">
        <f>VLOOKUP(sales_order1[[#This Row],[itemCode]],product_details3!B:C,2,0)</f>
        <v>MSTH50</v>
      </c>
      <c r="E7156" t="s">
        <v>52</v>
      </c>
      <c r="F7156" t="s">
        <v>21</v>
      </c>
      <c r="G7156">
        <v>50</v>
      </c>
      <c r="H7156">
        <v>15.75</v>
      </c>
      <c r="I7156">
        <v>787.5</v>
      </c>
      <c r="J7156">
        <v>4.45</v>
      </c>
      <c r="K7156">
        <v>222.5</v>
      </c>
      <c r="L7156">
        <v>11.3</v>
      </c>
      <c r="M7156">
        <v>0.71746031746031746</v>
      </c>
      <c r="N7156">
        <v>565</v>
      </c>
      <c r="O7156" t="s">
        <v>472</v>
      </c>
      <c r="P7156" t="s">
        <v>473</v>
      </c>
      <c r="Q7156" t="s">
        <v>107</v>
      </c>
      <c r="R7156" t="s">
        <v>40</v>
      </c>
      <c r="S7156" t="s">
        <v>101</v>
      </c>
      <c r="T7156" t="s">
        <v>474</v>
      </c>
      <c r="U7156" t="s">
        <v>1190</v>
      </c>
      <c r="V7156">
        <f>YEAR(sales_order1[[#This Row],[date]])</f>
        <v>2022</v>
      </c>
      <c r="W7156" t="str">
        <f>TEXT(sales_order1[[#This Row],[date]], "Mmm")</f>
        <v>Dec</v>
      </c>
      <c r="X7156">
        <f>VALUE(TEXT(sales_order1[[#This Row],[date]], "D"))</f>
        <v>23</v>
      </c>
      <c r="Y7156">
        <v>51</v>
      </c>
    </row>
    <row r="7157" spans="1:25" x14ac:dyDescent="0.25">
      <c r="A7157" s="1">
        <v>44918</v>
      </c>
      <c r="B7157">
        <v>72754</v>
      </c>
      <c r="C7157" t="s">
        <v>103</v>
      </c>
      <c r="D7157" t="str">
        <f>VLOOKUP(sales_order1[[#This Row],[itemCode]],product_details3!B:C,2,0)</f>
        <v>SCRT50</v>
      </c>
      <c r="E7157" t="s">
        <v>104</v>
      </c>
      <c r="F7157" t="s">
        <v>61</v>
      </c>
      <c r="G7157">
        <v>100</v>
      </c>
      <c r="H7157">
        <v>16.95</v>
      </c>
      <c r="I7157">
        <v>1695</v>
      </c>
      <c r="J7157">
        <v>5.2</v>
      </c>
      <c r="K7157">
        <v>520</v>
      </c>
      <c r="L7157">
        <v>11.75</v>
      </c>
      <c r="M7157">
        <v>0.69321533923303835</v>
      </c>
      <c r="N7157">
        <v>1175</v>
      </c>
      <c r="O7157" t="s">
        <v>117</v>
      </c>
      <c r="P7157" t="s">
        <v>118</v>
      </c>
      <c r="Q7157" t="s">
        <v>119</v>
      </c>
      <c r="R7157" t="s">
        <v>40</v>
      </c>
      <c r="S7157" t="s">
        <v>120</v>
      </c>
      <c r="T7157" t="s">
        <v>121</v>
      </c>
      <c r="U7157" t="s">
        <v>1190</v>
      </c>
      <c r="V7157">
        <f>YEAR(sales_order1[[#This Row],[date]])</f>
        <v>2022</v>
      </c>
      <c r="W7157" t="str">
        <f>TEXT(sales_order1[[#This Row],[date]], "Mmm")</f>
        <v>Dec</v>
      </c>
      <c r="X7157">
        <f>VALUE(TEXT(sales_order1[[#This Row],[date]], "D"))</f>
        <v>23</v>
      </c>
      <c r="Y7157">
        <v>51</v>
      </c>
    </row>
    <row r="7158" spans="1:25" x14ac:dyDescent="0.25">
      <c r="A7158" s="1">
        <v>44918</v>
      </c>
      <c r="B7158">
        <v>72755</v>
      </c>
      <c r="C7158" t="s">
        <v>51</v>
      </c>
      <c r="D7158" t="str">
        <f>VLOOKUP(sales_order1[[#This Row],[itemCode]],product_details3!B:C,2,0)</f>
        <v>MSTH50</v>
      </c>
      <c r="E7158" t="s">
        <v>52</v>
      </c>
      <c r="F7158" t="s">
        <v>21</v>
      </c>
      <c r="G7158">
        <v>100</v>
      </c>
      <c r="H7158">
        <v>15.75</v>
      </c>
      <c r="I7158">
        <v>1575</v>
      </c>
      <c r="J7158">
        <v>4.45</v>
      </c>
      <c r="K7158">
        <v>445</v>
      </c>
      <c r="L7158">
        <v>11.3</v>
      </c>
      <c r="M7158">
        <v>0.71746031746031746</v>
      </c>
      <c r="N7158">
        <v>1130</v>
      </c>
      <c r="O7158" t="s">
        <v>253</v>
      </c>
      <c r="P7158" t="s">
        <v>254</v>
      </c>
      <c r="Q7158" t="s">
        <v>191</v>
      </c>
      <c r="R7158" t="s">
        <v>56</v>
      </c>
      <c r="S7158" t="s">
        <v>192</v>
      </c>
      <c r="T7158" t="s">
        <v>255</v>
      </c>
      <c r="U7158" t="s">
        <v>1191</v>
      </c>
      <c r="V7158">
        <f>YEAR(sales_order1[[#This Row],[date]])</f>
        <v>2022</v>
      </c>
      <c r="W7158" t="str">
        <f>TEXT(sales_order1[[#This Row],[date]], "Mmm")</f>
        <v>Dec</v>
      </c>
      <c r="X7158">
        <f>VALUE(TEXT(sales_order1[[#This Row],[date]], "D"))</f>
        <v>23</v>
      </c>
      <c r="Y7158">
        <v>51</v>
      </c>
    </row>
    <row r="7159" spans="1:25" x14ac:dyDescent="0.25">
      <c r="A7159" s="1">
        <v>44918</v>
      </c>
      <c r="B7159">
        <v>72756</v>
      </c>
      <c r="C7159" t="s">
        <v>348</v>
      </c>
      <c r="D7159" t="str">
        <f>VLOOKUP(sales_order1[[#This Row],[itemCode]],product_details3!B:C,2,0)</f>
        <v>EXFG150</v>
      </c>
      <c r="E7159" t="s">
        <v>349</v>
      </c>
      <c r="F7159" t="s">
        <v>183</v>
      </c>
      <c r="G7159">
        <v>150</v>
      </c>
      <c r="H7159">
        <v>26.25</v>
      </c>
      <c r="I7159">
        <v>3937.5</v>
      </c>
      <c r="J7159">
        <v>10.75</v>
      </c>
      <c r="K7159">
        <v>1612.5</v>
      </c>
      <c r="L7159">
        <v>15.5</v>
      </c>
      <c r="M7159">
        <v>0.59047619047619049</v>
      </c>
      <c r="N7159">
        <v>2325</v>
      </c>
      <c r="O7159" t="s">
        <v>177</v>
      </c>
      <c r="P7159" t="s">
        <v>178</v>
      </c>
      <c r="Q7159" t="s">
        <v>111</v>
      </c>
      <c r="R7159" t="s">
        <v>112</v>
      </c>
      <c r="S7159" t="s">
        <v>179</v>
      </c>
      <c r="T7159" t="s">
        <v>180</v>
      </c>
      <c r="U7159" t="s">
        <v>1189</v>
      </c>
      <c r="V7159">
        <f>YEAR(sales_order1[[#This Row],[date]])</f>
        <v>2022</v>
      </c>
      <c r="W7159" t="str">
        <f>TEXT(sales_order1[[#This Row],[date]], "Mmm")</f>
        <v>Dec</v>
      </c>
      <c r="X7159">
        <f>VALUE(TEXT(sales_order1[[#This Row],[date]], "D"))</f>
        <v>23</v>
      </c>
      <c r="Y7159">
        <v>51</v>
      </c>
    </row>
    <row r="7160" spans="1:25" x14ac:dyDescent="0.25">
      <c r="A7160" s="1">
        <v>44918</v>
      </c>
      <c r="B7160">
        <v>72757</v>
      </c>
      <c r="C7160" t="s">
        <v>122</v>
      </c>
      <c r="D7160" t="str">
        <f>VLOOKUP(sales_order1[[#This Row],[itemCode]],product_details3!B:C,2,0)</f>
        <v>TNRE150</v>
      </c>
      <c r="E7160" t="s">
        <v>123</v>
      </c>
      <c r="F7160" t="s">
        <v>124</v>
      </c>
      <c r="G7160">
        <v>150</v>
      </c>
      <c r="H7160">
        <v>16.95</v>
      </c>
      <c r="I7160">
        <v>2542.5</v>
      </c>
      <c r="J7160">
        <v>5.2</v>
      </c>
      <c r="K7160">
        <v>780</v>
      </c>
      <c r="L7160">
        <v>11.75</v>
      </c>
      <c r="M7160">
        <v>0.69321533923303835</v>
      </c>
      <c r="N7160">
        <v>1762.5</v>
      </c>
      <c r="O7160" t="s">
        <v>734</v>
      </c>
      <c r="P7160" t="s">
        <v>735</v>
      </c>
      <c r="Q7160" t="s">
        <v>48</v>
      </c>
      <c r="R7160" t="s">
        <v>25</v>
      </c>
      <c r="S7160" t="s">
        <v>286</v>
      </c>
      <c r="T7160" t="s">
        <v>666</v>
      </c>
      <c r="U7160" t="s">
        <v>1191</v>
      </c>
      <c r="V7160">
        <f>YEAR(sales_order1[[#This Row],[date]])</f>
        <v>2022</v>
      </c>
      <c r="W7160" t="str">
        <f>TEXT(sales_order1[[#This Row],[date]], "Mmm")</f>
        <v>Dec</v>
      </c>
      <c r="X7160">
        <f>VALUE(TEXT(sales_order1[[#This Row],[date]], "D"))</f>
        <v>23</v>
      </c>
      <c r="Y7160">
        <v>51</v>
      </c>
    </row>
    <row r="7161" spans="1:25" x14ac:dyDescent="0.25">
      <c r="A7161" s="1">
        <v>44918</v>
      </c>
      <c r="B7161">
        <v>72758</v>
      </c>
      <c r="C7161" t="s">
        <v>103</v>
      </c>
      <c r="D7161" t="str">
        <f>VLOOKUP(sales_order1[[#This Row],[itemCode]],product_details3!B:C,2,0)</f>
        <v>SCRT50</v>
      </c>
      <c r="E7161" t="s">
        <v>104</v>
      </c>
      <c r="F7161" t="s">
        <v>61</v>
      </c>
      <c r="G7161">
        <v>350</v>
      </c>
      <c r="H7161">
        <v>16.95</v>
      </c>
      <c r="I7161">
        <v>5932.5</v>
      </c>
      <c r="J7161">
        <v>5.2</v>
      </c>
      <c r="K7161">
        <v>1820</v>
      </c>
      <c r="L7161">
        <v>11.75</v>
      </c>
      <c r="M7161">
        <v>0.69321533923303835</v>
      </c>
      <c r="N7161">
        <v>4112.5</v>
      </c>
      <c r="O7161" t="s">
        <v>984</v>
      </c>
      <c r="P7161" t="s">
        <v>985</v>
      </c>
      <c r="Q7161" t="s">
        <v>55</v>
      </c>
      <c r="R7161" t="s">
        <v>56</v>
      </c>
      <c r="S7161" t="s">
        <v>225</v>
      </c>
      <c r="T7161" t="s">
        <v>226</v>
      </c>
      <c r="U7161" t="s">
        <v>1191</v>
      </c>
      <c r="V7161">
        <f>YEAR(sales_order1[[#This Row],[date]])</f>
        <v>2022</v>
      </c>
      <c r="W7161" t="str">
        <f>TEXT(sales_order1[[#This Row],[date]], "Mmm")</f>
        <v>Dec</v>
      </c>
      <c r="X7161">
        <f>VALUE(TEXT(sales_order1[[#This Row],[date]], "D"))</f>
        <v>23</v>
      </c>
      <c r="Y7161">
        <v>51</v>
      </c>
    </row>
    <row r="7162" spans="1:25" x14ac:dyDescent="0.25">
      <c r="A7162" s="1">
        <v>44918</v>
      </c>
      <c r="B7162">
        <v>72759</v>
      </c>
      <c r="C7162" t="s">
        <v>325</v>
      </c>
      <c r="D7162" t="str">
        <f>VLOOKUP(sales_order1[[#This Row],[itemCode]],product_details3!B:C,2,0)</f>
        <v>EXFG100</v>
      </c>
      <c r="E7162" t="s">
        <v>326</v>
      </c>
      <c r="F7162" t="s">
        <v>183</v>
      </c>
      <c r="G7162">
        <v>100</v>
      </c>
      <c r="H7162">
        <v>20.75</v>
      </c>
      <c r="I7162">
        <v>2075</v>
      </c>
      <c r="J7162">
        <v>7.45</v>
      </c>
      <c r="K7162">
        <v>745</v>
      </c>
      <c r="L7162">
        <v>13.3</v>
      </c>
      <c r="M7162">
        <v>0.64096385542168677</v>
      </c>
      <c r="N7162">
        <v>1330</v>
      </c>
      <c r="O7162" t="s">
        <v>543</v>
      </c>
      <c r="P7162" t="s">
        <v>544</v>
      </c>
      <c r="Q7162" t="s">
        <v>378</v>
      </c>
      <c r="R7162" t="s">
        <v>72</v>
      </c>
      <c r="S7162" t="s">
        <v>545</v>
      </c>
      <c r="T7162" t="s">
        <v>546</v>
      </c>
      <c r="U7162" t="s">
        <v>1188</v>
      </c>
      <c r="V7162">
        <f>YEAR(sales_order1[[#This Row],[date]])</f>
        <v>2022</v>
      </c>
      <c r="W7162" t="str">
        <f>TEXT(sales_order1[[#This Row],[date]], "Mmm")</f>
        <v>Dec</v>
      </c>
      <c r="X7162">
        <f>VALUE(TEXT(sales_order1[[#This Row],[date]], "D"))</f>
        <v>23</v>
      </c>
      <c r="Y7162">
        <v>51</v>
      </c>
    </row>
    <row r="7163" spans="1:25" x14ac:dyDescent="0.25">
      <c r="A7163" s="1">
        <v>44918</v>
      </c>
      <c r="B7163">
        <v>72760</v>
      </c>
      <c r="C7163" t="s">
        <v>307</v>
      </c>
      <c r="D7163" t="str">
        <f>VLOOKUP(sales_order1[[#This Row],[itemCode]],product_details3!B:C,2,0)</f>
        <v>TNRH150</v>
      </c>
      <c r="E7163" t="s">
        <v>308</v>
      </c>
      <c r="F7163" t="s">
        <v>124</v>
      </c>
      <c r="G7163">
        <v>150</v>
      </c>
      <c r="H7163">
        <v>15.75</v>
      </c>
      <c r="I7163">
        <v>2362.5</v>
      </c>
      <c r="J7163">
        <v>4.45</v>
      </c>
      <c r="K7163">
        <v>667.5</v>
      </c>
      <c r="L7163">
        <v>11.3</v>
      </c>
      <c r="M7163">
        <v>0.71746031746031746</v>
      </c>
      <c r="N7163">
        <v>1695</v>
      </c>
      <c r="O7163" t="s">
        <v>138</v>
      </c>
      <c r="P7163" t="s">
        <v>139</v>
      </c>
      <c r="Q7163" t="s">
        <v>77</v>
      </c>
      <c r="R7163" t="s">
        <v>72</v>
      </c>
      <c r="S7163" t="s">
        <v>140</v>
      </c>
      <c r="T7163" t="s">
        <v>141</v>
      </c>
      <c r="U7163" t="s">
        <v>1190</v>
      </c>
      <c r="V7163">
        <f>YEAR(sales_order1[[#This Row],[date]])</f>
        <v>2022</v>
      </c>
      <c r="W7163" t="str">
        <f>TEXT(sales_order1[[#This Row],[date]], "Mmm")</f>
        <v>Dec</v>
      </c>
      <c r="X7163">
        <f>VALUE(TEXT(sales_order1[[#This Row],[date]], "D"))</f>
        <v>23</v>
      </c>
      <c r="Y7163">
        <v>51</v>
      </c>
    </row>
    <row r="7164" spans="1:25" x14ac:dyDescent="0.25">
      <c r="A7164" s="1">
        <v>44918</v>
      </c>
      <c r="B7164">
        <v>72761</v>
      </c>
      <c r="C7164" t="s">
        <v>352</v>
      </c>
      <c r="D7164" t="str">
        <f>VLOOKUP(sales_order1[[#This Row],[itemCode]],product_details3!B:C,2,0)</f>
        <v>MSTL50</v>
      </c>
      <c r="E7164" t="s">
        <v>353</v>
      </c>
      <c r="F7164" t="s">
        <v>21</v>
      </c>
      <c r="G7164">
        <v>200</v>
      </c>
      <c r="H7164">
        <v>16.95</v>
      </c>
      <c r="I7164">
        <v>3390</v>
      </c>
      <c r="J7164">
        <v>5.2</v>
      </c>
      <c r="K7164">
        <v>1040</v>
      </c>
      <c r="L7164">
        <v>11.75</v>
      </c>
      <c r="M7164">
        <v>0.69321533923303835</v>
      </c>
      <c r="N7164">
        <v>2350</v>
      </c>
      <c r="O7164" t="s">
        <v>725</v>
      </c>
      <c r="P7164" t="s">
        <v>726</v>
      </c>
      <c r="Q7164" t="s">
        <v>132</v>
      </c>
      <c r="R7164" t="s">
        <v>56</v>
      </c>
      <c r="S7164" t="s">
        <v>133</v>
      </c>
      <c r="T7164" t="s">
        <v>708</v>
      </c>
      <c r="U7164" t="s">
        <v>1191</v>
      </c>
      <c r="V7164">
        <f>YEAR(sales_order1[[#This Row],[date]])</f>
        <v>2022</v>
      </c>
      <c r="W7164" t="str">
        <f>TEXT(sales_order1[[#This Row],[date]], "Mmm")</f>
        <v>Dec</v>
      </c>
      <c r="X7164">
        <f>VALUE(TEXT(sales_order1[[#This Row],[date]], "D"))</f>
        <v>23</v>
      </c>
      <c r="Y7164">
        <v>51</v>
      </c>
    </row>
    <row r="7165" spans="1:25" x14ac:dyDescent="0.25">
      <c r="A7165" s="1">
        <v>44918</v>
      </c>
      <c r="B7165">
        <v>72762</v>
      </c>
      <c r="C7165" t="s">
        <v>194</v>
      </c>
      <c r="D7165" t="str">
        <f>VLOOKUP(sales_order1[[#This Row],[itemCode]],product_details3!B:C,2,0)</f>
        <v>CLNG150</v>
      </c>
      <c r="E7165" t="s">
        <v>195</v>
      </c>
      <c r="F7165" t="s">
        <v>45</v>
      </c>
      <c r="G7165">
        <v>250</v>
      </c>
      <c r="H7165">
        <v>12.75</v>
      </c>
      <c r="I7165">
        <v>3187.5</v>
      </c>
      <c r="J7165">
        <v>4.45</v>
      </c>
      <c r="K7165">
        <v>1112.5</v>
      </c>
      <c r="L7165">
        <v>8.3000000000000007</v>
      </c>
      <c r="M7165">
        <v>0.65098039215686276</v>
      </c>
      <c r="N7165">
        <v>2075</v>
      </c>
      <c r="O7165" t="s">
        <v>600</v>
      </c>
      <c r="P7165" t="s">
        <v>601</v>
      </c>
      <c r="Q7165" t="s">
        <v>100</v>
      </c>
      <c r="R7165" t="s">
        <v>40</v>
      </c>
      <c r="S7165" t="s">
        <v>101</v>
      </c>
      <c r="T7165" t="s">
        <v>602</v>
      </c>
      <c r="U7165" t="s">
        <v>1190</v>
      </c>
      <c r="V7165">
        <f>YEAR(sales_order1[[#This Row],[date]])</f>
        <v>2022</v>
      </c>
      <c r="W7165" t="str">
        <f>TEXT(sales_order1[[#This Row],[date]], "Mmm")</f>
        <v>Dec</v>
      </c>
      <c r="X7165">
        <f>VALUE(TEXT(sales_order1[[#This Row],[date]], "D"))</f>
        <v>23</v>
      </c>
      <c r="Y7165">
        <v>51</v>
      </c>
    </row>
    <row r="7166" spans="1:25" x14ac:dyDescent="0.25">
      <c r="A7166" s="1">
        <v>44918</v>
      </c>
      <c r="B7166">
        <v>72763</v>
      </c>
      <c r="C7166" t="s">
        <v>362</v>
      </c>
      <c r="D7166" t="str">
        <f>VLOOKUP(sales_order1[[#This Row],[itemCode]],product_details3!B:C,2,0)</f>
        <v>MSKO100</v>
      </c>
      <c r="E7166" t="s">
        <v>363</v>
      </c>
      <c r="F7166" t="s">
        <v>137</v>
      </c>
      <c r="G7166">
        <v>150</v>
      </c>
      <c r="H7166">
        <v>22.65</v>
      </c>
      <c r="I7166">
        <v>3397.5</v>
      </c>
      <c r="J7166">
        <v>9.5500000000000007</v>
      </c>
      <c r="K7166">
        <v>1432.5</v>
      </c>
      <c r="L7166">
        <v>13.1</v>
      </c>
      <c r="M7166">
        <v>0.57836644591611486</v>
      </c>
      <c r="N7166">
        <v>1965</v>
      </c>
      <c r="O7166" t="s">
        <v>430</v>
      </c>
      <c r="P7166" t="s">
        <v>431</v>
      </c>
      <c r="Q7166" t="s">
        <v>218</v>
      </c>
      <c r="R7166" t="s">
        <v>40</v>
      </c>
      <c r="S7166" t="s">
        <v>432</v>
      </c>
      <c r="T7166" t="s">
        <v>433</v>
      </c>
      <c r="U7166" t="s">
        <v>1190</v>
      </c>
      <c r="V7166">
        <f>YEAR(sales_order1[[#This Row],[date]])</f>
        <v>2022</v>
      </c>
      <c r="W7166" t="str">
        <f>TEXT(sales_order1[[#This Row],[date]], "Mmm")</f>
        <v>Dec</v>
      </c>
      <c r="X7166">
        <f>VALUE(TEXT(sales_order1[[#This Row],[date]], "D"))</f>
        <v>23</v>
      </c>
      <c r="Y7166">
        <v>51</v>
      </c>
    </row>
    <row r="7167" spans="1:25" x14ac:dyDescent="0.25">
      <c r="A7167" s="1">
        <v>44921</v>
      </c>
      <c r="B7167">
        <v>72764</v>
      </c>
      <c r="C7167" t="s">
        <v>86</v>
      </c>
      <c r="D7167" t="str">
        <f>VLOOKUP(sales_order1[[#This Row],[itemCode]],product_details3!B:C,2,0)</f>
        <v>SRMH30</v>
      </c>
      <c r="E7167" t="s">
        <v>87</v>
      </c>
      <c r="F7167" t="s">
        <v>30</v>
      </c>
      <c r="G7167">
        <v>100</v>
      </c>
      <c r="H7167">
        <v>21</v>
      </c>
      <c r="I7167">
        <v>2100</v>
      </c>
      <c r="J7167">
        <v>6.6</v>
      </c>
      <c r="K7167">
        <v>660</v>
      </c>
      <c r="L7167">
        <v>14.4</v>
      </c>
      <c r="M7167">
        <v>0.68571428571428572</v>
      </c>
      <c r="N7167">
        <v>1440</v>
      </c>
      <c r="O7167" t="s">
        <v>621</v>
      </c>
      <c r="P7167" t="s">
        <v>622</v>
      </c>
      <c r="Q7167" t="s">
        <v>55</v>
      </c>
      <c r="R7167" t="s">
        <v>56</v>
      </c>
      <c r="S7167" t="s">
        <v>57</v>
      </c>
      <c r="T7167" t="s">
        <v>623</v>
      </c>
      <c r="U7167" t="s">
        <v>1191</v>
      </c>
      <c r="V7167">
        <f>YEAR(sales_order1[[#This Row],[date]])</f>
        <v>2022</v>
      </c>
      <c r="W7167" t="str">
        <f>TEXT(sales_order1[[#This Row],[date]], "Mmm")</f>
        <v>Dec</v>
      </c>
      <c r="X7167">
        <f>VALUE(TEXT(sales_order1[[#This Row],[date]], "D"))</f>
        <v>26</v>
      </c>
      <c r="Y7167">
        <v>52</v>
      </c>
    </row>
    <row r="7168" spans="1:25" x14ac:dyDescent="0.25">
      <c r="A7168" s="1">
        <v>44921</v>
      </c>
      <c r="B7168">
        <v>72765</v>
      </c>
      <c r="C7168" t="s">
        <v>170</v>
      </c>
      <c r="D7168" t="str">
        <f>VLOOKUP(sales_order1[[#This Row],[itemCode]],product_details3!B:C,2,0)</f>
        <v>MKRM100</v>
      </c>
      <c r="E7168" t="s">
        <v>171</v>
      </c>
      <c r="F7168" t="s">
        <v>151</v>
      </c>
      <c r="G7168">
        <v>150</v>
      </c>
      <c r="H7168">
        <v>5.5</v>
      </c>
      <c r="I7168">
        <v>825</v>
      </c>
      <c r="J7168">
        <v>2.2999999999999998</v>
      </c>
      <c r="K7168">
        <v>345</v>
      </c>
      <c r="L7168">
        <v>3.2</v>
      </c>
      <c r="M7168">
        <v>0.5818181818181819</v>
      </c>
      <c r="N7168">
        <v>480</v>
      </c>
      <c r="O7168" t="s">
        <v>826</v>
      </c>
      <c r="P7168" t="s">
        <v>827</v>
      </c>
      <c r="Q7168" t="s">
        <v>107</v>
      </c>
      <c r="R7168" t="s">
        <v>40</v>
      </c>
      <c r="S7168" t="s">
        <v>101</v>
      </c>
      <c r="T7168" t="s">
        <v>304</v>
      </c>
      <c r="U7168" t="s">
        <v>1190</v>
      </c>
      <c r="V7168">
        <f>YEAR(sales_order1[[#This Row],[date]])</f>
        <v>2022</v>
      </c>
      <c r="W7168" t="str">
        <f>TEXT(sales_order1[[#This Row],[date]], "Mmm")</f>
        <v>Dec</v>
      </c>
      <c r="X7168">
        <f>VALUE(TEXT(sales_order1[[#This Row],[date]], "D"))</f>
        <v>26</v>
      </c>
      <c r="Y7168">
        <v>52</v>
      </c>
    </row>
    <row r="7169" spans="1:25" x14ac:dyDescent="0.25">
      <c r="A7169" s="1">
        <v>44921</v>
      </c>
      <c r="B7169">
        <v>72766</v>
      </c>
      <c r="C7169" t="s">
        <v>256</v>
      </c>
      <c r="D7169" t="str">
        <f>VLOOKUP(sales_order1[[#This Row],[itemCode]],product_details3!B:C,2,0)</f>
        <v>MSKC50</v>
      </c>
      <c r="E7169" t="s">
        <v>257</v>
      </c>
      <c r="F7169" t="s">
        <v>137</v>
      </c>
      <c r="G7169">
        <v>200</v>
      </c>
      <c r="H7169">
        <v>11.95</v>
      </c>
      <c r="I7169">
        <v>2390</v>
      </c>
      <c r="J7169">
        <v>5.2</v>
      </c>
      <c r="K7169">
        <v>1040</v>
      </c>
      <c r="L7169">
        <v>6.75</v>
      </c>
      <c r="M7169">
        <v>0.56485355648535562</v>
      </c>
      <c r="N7169">
        <v>1350</v>
      </c>
      <c r="O7169" t="s">
        <v>673</v>
      </c>
      <c r="P7169" t="s">
        <v>674</v>
      </c>
      <c r="Q7169" t="s">
        <v>71</v>
      </c>
      <c r="R7169" t="s">
        <v>72</v>
      </c>
      <c r="S7169" t="s">
        <v>73</v>
      </c>
      <c r="T7169" t="s">
        <v>675</v>
      </c>
      <c r="U7169" t="s">
        <v>1190</v>
      </c>
      <c r="V7169">
        <f>YEAR(sales_order1[[#This Row],[date]])</f>
        <v>2022</v>
      </c>
      <c r="W7169" t="str">
        <f>TEXT(sales_order1[[#This Row],[date]], "Mmm")</f>
        <v>Dec</v>
      </c>
      <c r="X7169">
        <f>VALUE(TEXT(sales_order1[[#This Row],[date]], "D"))</f>
        <v>26</v>
      </c>
      <c r="Y7169">
        <v>52</v>
      </c>
    </row>
    <row r="7170" spans="1:25" x14ac:dyDescent="0.25">
      <c r="A7170" s="1">
        <v>44921</v>
      </c>
      <c r="B7170">
        <v>72767</v>
      </c>
      <c r="C7170" t="s">
        <v>19</v>
      </c>
      <c r="D7170" t="str">
        <f>VLOOKUP(sales_order1[[#This Row],[itemCode]],product_details3!B:C,2,0)</f>
        <v>MSTH100</v>
      </c>
      <c r="E7170" t="s">
        <v>20</v>
      </c>
      <c r="F7170" t="s">
        <v>21</v>
      </c>
      <c r="G7170">
        <v>50</v>
      </c>
      <c r="H7170">
        <v>26.25</v>
      </c>
      <c r="I7170">
        <v>1312.5</v>
      </c>
      <c r="J7170">
        <v>7.75</v>
      </c>
      <c r="K7170">
        <v>387.5</v>
      </c>
      <c r="L7170">
        <v>18.5</v>
      </c>
      <c r="M7170">
        <v>0.70476190476190481</v>
      </c>
      <c r="N7170">
        <v>925</v>
      </c>
      <c r="O7170" t="s">
        <v>706</v>
      </c>
      <c r="P7170" t="s">
        <v>707</v>
      </c>
      <c r="Q7170" t="s">
        <v>132</v>
      </c>
      <c r="R7170" t="s">
        <v>56</v>
      </c>
      <c r="S7170" t="s">
        <v>133</v>
      </c>
      <c r="T7170" t="s">
        <v>708</v>
      </c>
      <c r="U7170" t="s">
        <v>1191</v>
      </c>
      <c r="V7170">
        <f>YEAR(sales_order1[[#This Row],[date]])</f>
        <v>2022</v>
      </c>
      <c r="W7170" t="str">
        <f>TEXT(sales_order1[[#This Row],[date]], "Mmm")</f>
        <v>Dec</v>
      </c>
      <c r="X7170">
        <f>VALUE(TEXT(sales_order1[[#This Row],[date]], "D"))</f>
        <v>26</v>
      </c>
      <c r="Y7170">
        <v>52</v>
      </c>
    </row>
    <row r="7171" spans="1:25" x14ac:dyDescent="0.25">
      <c r="A7171" s="1">
        <v>44921</v>
      </c>
      <c r="B7171">
        <v>72768</v>
      </c>
      <c r="C7171" t="s">
        <v>348</v>
      </c>
      <c r="D7171" t="str">
        <f>VLOOKUP(sales_order1[[#This Row],[itemCode]],product_details3!B:C,2,0)</f>
        <v>EXFG150</v>
      </c>
      <c r="E7171" t="s">
        <v>349</v>
      </c>
      <c r="F7171" t="s">
        <v>183</v>
      </c>
      <c r="G7171">
        <v>150</v>
      </c>
      <c r="H7171">
        <v>26.25</v>
      </c>
      <c r="I7171">
        <v>3937.5</v>
      </c>
      <c r="J7171">
        <v>10.75</v>
      </c>
      <c r="K7171">
        <v>1612.5</v>
      </c>
      <c r="L7171">
        <v>15.5</v>
      </c>
      <c r="M7171">
        <v>0.59047619047619049</v>
      </c>
      <c r="N7171">
        <v>2325</v>
      </c>
      <c r="O7171" t="s">
        <v>847</v>
      </c>
      <c r="P7171" t="s">
        <v>848</v>
      </c>
      <c r="Q7171" t="s">
        <v>111</v>
      </c>
      <c r="R7171" t="s">
        <v>112</v>
      </c>
      <c r="S7171" t="s">
        <v>445</v>
      </c>
      <c r="T7171" t="s">
        <v>849</v>
      </c>
      <c r="U7171" t="s">
        <v>1189</v>
      </c>
      <c r="V7171">
        <f>YEAR(sales_order1[[#This Row],[date]])</f>
        <v>2022</v>
      </c>
      <c r="W7171" t="str">
        <f>TEXT(sales_order1[[#This Row],[date]], "Mmm")</f>
        <v>Dec</v>
      </c>
      <c r="X7171">
        <f>VALUE(TEXT(sales_order1[[#This Row],[date]], "D"))</f>
        <v>26</v>
      </c>
      <c r="Y7171">
        <v>52</v>
      </c>
    </row>
    <row r="7172" spans="1:25" x14ac:dyDescent="0.25">
      <c r="A7172" s="1">
        <v>44921</v>
      </c>
      <c r="B7172">
        <v>72769</v>
      </c>
      <c r="C7172" t="s">
        <v>128</v>
      </c>
      <c r="D7172" t="str">
        <f>VLOOKUP(sales_order1[[#This Row],[itemCode]],product_details3!B:C,2,0)</f>
        <v>SCRT100</v>
      </c>
      <c r="E7172" t="s">
        <v>129</v>
      </c>
      <c r="F7172" t="s">
        <v>61</v>
      </c>
      <c r="G7172">
        <v>100</v>
      </c>
      <c r="H7172">
        <v>28.25</v>
      </c>
      <c r="I7172">
        <v>2825</v>
      </c>
      <c r="J7172">
        <v>9</v>
      </c>
      <c r="K7172">
        <v>900</v>
      </c>
      <c r="L7172">
        <v>19.25</v>
      </c>
      <c r="M7172">
        <v>0.68141592920353977</v>
      </c>
      <c r="N7172">
        <v>1925</v>
      </c>
      <c r="O7172" t="s">
        <v>716</v>
      </c>
      <c r="P7172" t="s">
        <v>717</v>
      </c>
      <c r="Q7172" t="s">
        <v>191</v>
      </c>
      <c r="R7172" t="s">
        <v>56</v>
      </c>
      <c r="S7172" t="s">
        <v>192</v>
      </c>
      <c r="T7172" t="s">
        <v>397</v>
      </c>
      <c r="U7172" t="s">
        <v>1191</v>
      </c>
      <c r="V7172">
        <f>YEAR(sales_order1[[#This Row],[date]])</f>
        <v>2022</v>
      </c>
      <c r="W7172" t="str">
        <f>TEXT(sales_order1[[#This Row],[date]], "Mmm")</f>
        <v>Dec</v>
      </c>
      <c r="X7172">
        <f>VALUE(TEXT(sales_order1[[#This Row],[date]], "D"))</f>
        <v>26</v>
      </c>
      <c r="Y7172">
        <v>52</v>
      </c>
    </row>
    <row r="7173" spans="1:25" x14ac:dyDescent="0.25">
      <c r="A7173" s="1">
        <v>44921</v>
      </c>
      <c r="B7173">
        <v>72770</v>
      </c>
      <c r="C7173" t="s">
        <v>251</v>
      </c>
      <c r="D7173" t="str">
        <f>VLOOKUP(sales_order1[[#This Row],[itemCode]],product_details3!B:C,2,0)</f>
        <v>CLNO50</v>
      </c>
      <c r="E7173" t="s">
        <v>252</v>
      </c>
      <c r="F7173" t="s">
        <v>45</v>
      </c>
      <c r="G7173">
        <v>100</v>
      </c>
      <c r="H7173">
        <v>9.1</v>
      </c>
      <c r="I7173">
        <v>910</v>
      </c>
      <c r="J7173">
        <v>3.7</v>
      </c>
      <c r="K7173">
        <v>370</v>
      </c>
      <c r="L7173">
        <v>5.4</v>
      </c>
      <c r="M7173">
        <v>0.59340659340659352</v>
      </c>
      <c r="N7173">
        <v>540</v>
      </c>
      <c r="O7173" t="s">
        <v>31</v>
      </c>
      <c r="P7173" t="s">
        <v>32</v>
      </c>
      <c r="Q7173" t="s">
        <v>24</v>
      </c>
      <c r="R7173" t="s">
        <v>25</v>
      </c>
      <c r="S7173" t="s">
        <v>33</v>
      </c>
      <c r="T7173" t="s">
        <v>34</v>
      </c>
      <c r="U7173" t="s">
        <v>1191</v>
      </c>
      <c r="V7173">
        <f>YEAR(sales_order1[[#This Row],[date]])</f>
        <v>2022</v>
      </c>
      <c r="W7173" t="str">
        <f>TEXT(sales_order1[[#This Row],[date]], "Mmm")</f>
        <v>Dec</v>
      </c>
      <c r="X7173">
        <f>VALUE(TEXT(sales_order1[[#This Row],[date]], "D"))</f>
        <v>26</v>
      </c>
      <c r="Y7173">
        <v>52</v>
      </c>
    </row>
    <row r="7174" spans="1:25" x14ac:dyDescent="0.25">
      <c r="A7174" s="1">
        <v>44921</v>
      </c>
      <c r="B7174">
        <v>72771</v>
      </c>
      <c r="C7174" t="s">
        <v>86</v>
      </c>
      <c r="D7174" t="str">
        <f>VLOOKUP(sales_order1[[#This Row],[itemCode]],product_details3!B:C,2,0)</f>
        <v>SRMH30</v>
      </c>
      <c r="E7174" t="s">
        <v>87</v>
      </c>
      <c r="F7174" t="s">
        <v>30</v>
      </c>
      <c r="G7174">
        <v>250</v>
      </c>
      <c r="H7174">
        <v>21</v>
      </c>
      <c r="I7174">
        <v>5250</v>
      </c>
      <c r="J7174">
        <v>6.6</v>
      </c>
      <c r="K7174">
        <v>1650</v>
      </c>
      <c r="L7174">
        <v>14.4</v>
      </c>
      <c r="M7174">
        <v>0.68571428571428572</v>
      </c>
      <c r="N7174">
        <v>3600</v>
      </c>
      <c r="O7174" t="s">
        <v>929</v>
      </c>
      <c r="P7174" t="s">
        <v>930</v>
      </c>
      <c r="Q7174" t="s">
        <v>213</v>
      </c>
      <c r="R7174" t="s">
        <v>25</v>
      </c>
      <c r="S7174" t="s">
        <v>402</v>
      </c>
      <c r="T7174" t="s">
        <v>403</v>
      </c>
      <c r="U7174" t="s">
        <v>1191</v>
      </c>
      <c r="V7174">
        <f>YEAR(sales_order1[[#This Row],[date]])</f>
        <v>2022</v>
      </c>
      <c r="W7174" t="str">
        <f>TEXT(sales_order1[[#This Row],[date]], "Mmm")</f>
        <v>Dec</v>
      </c>
      <c r="X7174">
        <f>VALUE(TEXT(sales_order1[[#This Row],[date]], "D"))</f>
        <v>26</v>
      </c>
      <c r="Y7174">
        <v>52</v>
      </c>
    </row>
    <row r="7175" spans="1:25" x14ac:dyDescent="0.25">
      <c r="A7175" s="1">
        <v>44921</v>
      </c>
      <c r="B7175">
        <v>72772</v>
      </c>
      <c r="C7175" t="s">
        <v>374</v>
      </c>
      <c r="D7175" t="str">
        <f>VLOOKUP(sales_order1[[#This Row],[itemCode]],product_details3!B:C,2,0)</f>
        <v>EXFC50</v>
      </c>
      <c r="E7175" t="s">
        <v>375</v>
      </c>
      <c r="F7175" t="s">
        <v>183</v>
      </c>
      <c r="G7175">
        <v>250</v>
      </c>
      <c r="H7175">
        <v>19.649999999999999</v>
      </c>
      <c r="I7175">
        <v>4912.5</v>
      </c>
      <c r="J7175">
        <v>7.55</v>
      </c>
      <c r="K7175">
        <v>1887.5</v>
      </c>
      <c r="L7175">
        <v>12.1</v>
      </c>
      <c r="M7175">
        <v>0.61577608142493634</v>
      </c>
      <c r="N7175">
        <v>3025</v>
      </c>
      <c r="O7175" t="s">
        <v>564</v>
      </c>
      <c r="P7175" t="s">
        <v>565</v>
      </c>
      <c r="Q7175" t="s">
        <v>218</v>
      </c>
      <c r="R7175" t="s">
        <v>40</v>
      </c>
      <c r="S7175" t="s">
        <v>432</v>
      </c>
      <c r="T7175" t="s">
        <v>566</v>
      </c>
      <c r="U7175" t="s">
        <v>1190</v>
      </c>
      <c r="V7175">
        <f>YEAR(sales_order1[[#This Row],[date]])</f>
        <v>2022</v>
      </c>
      <c r="W7175" t="str">
        <f>TEXT(sales_order1[[#This Row],[date]], "Mmm")</f>
        <v>Dec</v>
      </c>
      <c r="X7175">
        <f>VALUE(TEXT(sales_order1[[#This Row],[date]], "D"))</f>
        <v>26</v>
      </c>
      <c r="Y7175">
        <v>52</v>
      </c>
    </row>
    <row r="7176" spans="1:25" x14ac:dyDescent="0.25">
      <c r="A7176" s="1">
        <v>44921</v>
      </c>
      <c r="B7176">
        <v>72773</v>
      </c>
      <c r="C7176" t="s">
        <v>204</v>
      </c>
      <c r="D7176" t="str">
        <f>VLOOKUP(sales_order1[[#This Row],[itemCode]],product_details3!B:C,2,0)</f>
        <v>MKRM150</v>
      </c>
      <c r="E7176" t="s">
        <v>205</v>
      </c>
      <c r="F7176" t="s">
        <v>151</v>
      </c>
      <c r="G7176">
        <v>150</v>
      </c>
      <c r="H7176">
        <v>10.75</v>
      </c>
      <c r="I7176">
        <v>1612.5</v>
      </c>
      <c r="J7176">
        <v>4.45</v>
      </c>
      <c r="K7176">
        <v>667.5</v>
      </c>
      <c r="L7176">
        <v>6.3</v>
      </c>
      <c r="M7176">
        <v>0.586046511627907</v>
      </c>
      <c r="N7176">
        <v>945</v>
      </c>
      <c r="O7176" t="s">
        <v>591</v>
      </c>
      <c r="P7176" t="s">
        <v>592</v>
      </c>
      <c r="Q7176" t="s">
        <v>100</v>
      </c>
      <c r="R7176" t="s">
        <v>40</v>
      </c>
      <c r="S7176" t="s">
        <v>101</v>
      </c>
      <c r="T7176" t="s">
        <v>593</v>
      </c>
      <c r="U7176" t="s">
        <v>1190</v>
      </c>
      <c r="V7176">
        <f>YEAR(sales_order1[[#This Row],[date]])</f>
        <v>2022</v>
      </c>
      <c r="W7176" t="str">
        <f>TEXT(sales_order1[[#This Row],[date]], "Mmm")</f>
        <v>Dec</v>
      </c>
      <c r="X7176">
        <f>VALUE(TEXT(sales_order1[[#This Row],[date]], "D"))</f>
        <v>26</v>
      </c>
      <c r="Y7176">
        <v>52</v>
      </c>
    </row>
    <row r="7177" spans="1:25" x14ac:dyDescent="0.25">
      <c r="A7177" s="1">
        <v>44921</v>
      </c>
      <c r="B7177">
        <v>72774</v>
      </c>
      <c r="C7177" t="s">
        <v>128</v>
      </c>
      <c r="D7177" t="str">
        <f>VLOOKUP(sales_order1[[#This Row],[itemCode]],product_details3!B:C,2,0)</f>
        <v>SCRT100</v>
      </c>
      <c r="E7177" t="s">
        <v>129</v>
      </c>
      <c r="F7177" t="s">
        <v>61</v>
      </c>
      <c r="G7177">
        <v>50</v>
      </c>
      <c r="H7177">
        <v>28.25</v>
      </c>
      <c r="I7177">
        <v>1412.5</v>
      </c>
      <c r="J7177">
        <v>9</v>
      </c>
      <c r="K7177">
        <v>450</v>
      </c>
      <c r="L7177">
        <v>19.25</v>
      </c>
      <c r="M7177">
        <v>0.68141592920353977</v>
      </c>
      <c r="N7177">
        <v>962.5</v>
      </c>
      <c r="O7177" t="s">
        <v>82</v>
      </c>
      <c r="P7177" t="s">
        <v>83</v>
      </c>
      <c r="Q7177" t="s">
        <v>64</v>
      </c>
      <c r="R7177" t="s">
        <v>40</v>
      </c>
      <c r="S7177" t="s">
        <v>84</v>
      </c>
      <c r="T7177" t="s">
        <v>85</v>
      </c>
      <c r="U7177" t="s">
        <v>1189</v>
      </c>
      <c r="V7177">
        <f>YEAR(sales_order1[[#This Row],[date]])</f>
        <v>2022</v>
      </c>
      <c r="W7177" t="str">
        <f>TEXT(sales_order1[[#This Row],[date]], "Mmm")</f>
        <v>Dec</v>
      </c>
      <c r="X7177">
        <f>VALUE(TEXT(sales_order1[[#This Row],[date]], "D"))</f>
        <v>26</v>
      </c>
      <c r="Y7177">
        <v>52</v>
      </c>
    </row>
    <row r="7178" spans="1:25" x14ac:dyDescent="0.25">
      <c r="A7178" s="1">
        <v>44921</v>
      </c>
      <c r="B7178">
        <v>72775</v>
      </c>
      <c r="C7178" t="s">
        <v>360</v>
      </c>
      <c r="D7178" t="str">
        <f>VLOOKUP(sales_order1[[#This Row],[itemCode]],product_details3!B:C,2,0)</f>
        <v>TNRS100</v>
      </c>
      <c r="E7178" t="s">
        <v>361</v>
      </c>
      <c r="F7178" t="s">
        <v>124</v>
      </c>
      <c r="G7178">
        <v>100</v>
      </c>
      <c r="H7178">
        <v>13.1</v>
      </c>
      <c r="I7178">
        <v>1310</v>
      </c>
      <c r="J7178">
        <v>4.7</v>
      </c>
      <c r="K7178">
        <v>470</v>
      </c>
      <c r="L7178">
        <v>8.4</v>
      </c>
      <c r="M7178">
        <v>0.6412213740458016</v>
      </c>
      <c r="N7178">
        <v>840</v>
      </c>
      <c r="O7178" t="s">
        <v>773</v>
      </c>
      <c r="P7178" t="s">
        <v>774</v>
      </c>
      <c r="Q7178" t="s">
        <v>239</v>
      </c>
      <c r="R7178" t="s">
        <v>112</v>
      </c>
      <c r="S7178" t="s">
        <v>368</v>
      </c>
      <c r="T7178" t="s">
        <v>599</v>
      </c>
      <c r="U7178" t="s">
        <v>1189</v>
      </c>
      <c r="V7178">
        <f>YEAR(sales_order1[[#This Row],[date]])</f>
        <v>2022</v>
      </c>
      <c r="W7178" t="str">
        <f>TEXT(sales_order1[[#This Row],[date]], "Mmm")</f>
        <v>Dec</v>
      </c>
      <c r="X7178">
        <f>VALUE(TEXT(sales_order1[[#This Row],[date]], "D"))</f>
        <v>26</v>
      </c>
      <c r="Y7178">
        <v>52</v>
      </c>
    </row>
    <row r="7179" spans="1:25" x14ac:dyDescent="0.25">
      <c r="A7179" s="1">
        <v>44922</v>
      </c>
      <c r="B7179">
        <v>72776</v>
      </c>
      <c r="C7179" t="s">
        <v>288</v>
      </c>
      <c r="D7179" t="str">
        <f>VLOOKUP(sales_order1[[#This Row],[itemCode]],product_details3!B:C,2,0)</f>
        <v>MKRM200</v>
      </c>
      <c r="E7179" t="s">
        <v>289</v>
      </c>
      <c r="F7179" t="s">
        <v>151</v>
      </c>
      <c r="G7179">
        <v>150</v>
      </c>
      <c r="H7179">
        <v>19.25</v>
      </c>
      <c r="I7179">
        <v>2887.5</v>
      </c>
      <c r="J7179">
        <v>7.75</v>
      </c>
      <c r="K7179">
        <v>1162.5</v>
      </c>
      <c r="L7179">
        <v>11.5</v>
      </c>
      <c r="M7179">
        <v>0.59740259740259738</v>
      </c>
      <c r="N7179">
        <v>1725</v>
      </c>
      <c r="O7179" t="s">
        <v>461</v>
      </c>
      <c r="P7179" t="s">
        <v>462</v>
      </c>
      <c r="Q7179" t="s">
        <v>24</v>
      </c>
      <c r="R7179" t="s">
        <v>25</v>
      </c>
      <c r="S7179" t="s">
        <v>33</v>
      </c>
      <c r="T7179" t="s">
        <v>463</v>
      </c>
      <c r="U7179" t="s">
        <v>1191</v>
      </c>
      <c r="V7179">
        <f>YEAR(sales_order1[[#This Row],[date]])</f>
        <v>2022</v>
      </c>
      <c r="W7179" t="str">
        <f>TEXT(sales_order1[[#This Row],[date]], "Mmm")</f>
        <v>Dec</v>
      </c>
      <c r="X7179">
        <f>VALUE(TEXT(sales_order1[[#This Row],[date]], "D"))</f>
        <v>27</v>
      </c>
      <c r="Y7179">
        <v>52</v>
      </c>
    </row>
    <row r="7180" spans="1:25" x14ac:dyDescent="0.25">
      <c r="A7180" s="1">
        <v>44922</v>
      </c>
      <c r="B7180">
        <v>72777</v>
      </c>
      <c r="C7180" t="s">
        <v>115</v>
      </c>
      <c r="D7180" t="str">
        <f>VLOOKUP(sales_order1[[#This Row],[itemCode]],product_details3!B:C,2,0)</f>
        <v>SCRS30100</v>
      </c>
      <c r="E7180" t="s">
        <v>116</v>
      </c>
      <c r="F7180" t="s">
        <v>61</v>
      </c>
      <c r="G7180">
        <v>150</v>
      </c>
      <c r="H7180">
        <v>32.75</v>
      </c>
      <c r="I7180">
        <v>4912.5</v>
      </c>
      <c r="J7180">
        <v>11.25</v>
      </c>
      <c r="K7180">
        <v>1687.5</v>
      </c>
      <c r="L7180">
        <v>21.5</v>
      </c>
      <c r="M7180">
        <v>0.65648854961832059</v>
      </c>
      <c r="N7180">
        <v>3225</v>
      </c>
      <c r="O7180" t="s">
        <v>492</v>
      </c>
      <c r="P7180" t="s">
        <v>493</v>
      </c>
      <c r="Q7180" t="s">
        <v>378</v>
      </c>
      <c r="R7180" t="s">
        <v>72</v>
      </c>
      <c r="S7180" t="s">
        <v>379</v>
      </c>
      <c r="T7180" t="s">
        <v>494</v>
      </c>
      <c r="U7180" t="s">
        <v>1188</v>
      </c>
      <c r="V7180">
        <f>YEAR(sales_order1[[#This Row],[date]])</f>
        <v>2022</v>
      </c>
      <c r="W7180" t="str">
        <f>TEXT(sales_order1[[#This Row],[date]], "Mmm")</f>
        <v>Dec</v>
      </c>
      <c r="X7180">
        <f>VALUE(TEXT(sales_order1[[#This Row],[date]], "D"))</f>
        <v>27</v>
      </c>
      <c r="Y7180">
        <v>52</v>
      </c>
    </row>
    <row r="7181" spans="1:25" x14ac:dyDescent="0.25">
      <c r="A7181" s="1">
        <v>44922</v>
      </c>
      <c r="B7181">
        <v>72778</v>
      </c>
      <c r="C7181" t="s">
        <v>209</v>
      </c>
      <c r="D7181" t="str">
        <f>VLOOKUP(sales_order1[[#This Row],[itemCode]],product_details3!B:C,2,0)</f>
        <v>CLNG50</v>
      </c>
      <c r="E7181" t="s">
        <v>210</v>
      </c>
      <c r="F7181" t="s">
        <v>45</v>
      </c>
      <c r="G7181">
        <v>250</v>
      </c>
      <c r="H7181">
        <v>6.5</v>
      </c>
      <c r="I7181">
        <v>1625</v>
      </c>
      <c r="J7181">
        <v>2.2999999999999998</v>
      </c>
      <c r="K7181">
        <v>575</v>
      </c>
      <c r="L7181">
        <v>4.2</v>
      </c>
      <c r="M7181">
        <v>0.64615384615384619</v>
      </c>
      <c r="N7181">
        <v>1050</v>
      </c>
      <c r="O7181" t="s">
        <v>756</v>
      </c>
      <c r="P7181" t="s">
        <v>757</v>
      </c>
      <c r="Q7181" t="s">
        <v>64</v>
      </c>
      <c r="R7181" t="s">
        <v>40</v>
      </c>
      <c r="S7181" t="s">
        <v>84</v>
      </c>
      <c r="T7181" t="s">
        <v>419</v>
      </c>
      <c r="U7181" t="s">
        <v>1189</v>
      </c>
      <c r="V7181">
        <f>YEAR(sales_order1[[#This Row],[date]])</f>
        <v>2022</v>
      </c>
      <c r="W7181" t="str">
        <f>TEXT(sales_order1[[#This Row],[date]], "Mmm")</f>
        <v>Dec</v>
      </c>
      <c r="X7181">
        <f>VALUE(TEXT(sales_order1[[#This Row],[date]], "D"))</f>
        <v>27</v>
      </c>
      <c r="Y7181">
        <v>52</v>
      </c>
    </row>
    <row r="7182" spans="1:25" x14ac:dyDescent="0.25">
      <c r="A7182" s="1">
        <v>44922</v>
      </c>
      <c r="B7182">
        <v>72779</v>
      </c>
      <c r="C7182" t="s">
        <v>51</v>
      </c>
      <c r="D7182" t="str">
        <f>VLOOKUP(sales_order1[[#This Row],[itemCode]],product_details3!B:C,2,0)</f>
        <v>MSTH50</v>
      </c>
      <c r="E7182" t="s">
        <v>52</v>
      </c>
      <c r="F7182" t="s">
        <v>21</v>
      </c>
      <c r="G7182">
        <v>150</v>
      </c>
      <c r="H7182">
        <v>15.75</v>
      </c>
      <c r="I7182">
        <v>2362.5</v>
      </c>
      <c r="J7182">
        <v>4.45</v>
      </c>
      <c r="K7182">
        <v>667.5</v>
      </c>
      <c r="L7182">
        <v>11.3</v>
      </c>
      <c r="M7182">
        <v>0.71746031746031746</v>
      </c>
      <c r="N7182">
        <v>1695</v>
      </c>
      <c r="O7182" t="s">
        <v>793</v>
      </c>
      <c r="P7182" t="s">
        <v>794</v>
      </c>
      <c r="Q7182" t="s">
        <v>107</v>
      </c>
      <c r="R7182" t="s">
        <v>40</v>
      </c>
      <c r="S7182" t="s">
        <v>101</v>
      </c>
      <c r="T7182" t="s">
        <v>795</v>
      </c>
      <c r="U7182" t="s">
        <v>1190</v>
      </c>
      <c r="V7182">
        <f>YEAR(sales_order1[[#This Row],[date]])</f>
        <v>2022</v>
      </c>
      <c r="W7182" t="str">
        <f>TEXT(sales_order1[[#This Row],[date]], "Mmm")</f>
        <v>Dec</v>
      </c>
      <c r="X7182">
        <f>VALUE(TEXT(sales_order1[[#This Row],[date]], "D"))</f>
        <v>27</v>
      </c>
      <c r="Y7182">
        <v>52</v>
      </c>
    </row>
    <row r="7183" spans="1:25" x14ac:dyDescent="0.25">
      <c r="A7183" s="1">
        <v>44922</v>
      </c>
      <c r="B7183">
        <v>72780</v>
      </c>
      <c r="C7183" t="s">
        <v>335</v>
      </c>
      <c r="D7183" t="str">
        <f>VLOOKUP(sales_order1[[#This Row],[itemCode]],product_details3!B:C,2,0)</f>
        <v>CLNF50</v>
      </c>
      <c r="E7183" t="s">
        <v>336</v>
      </c>
      <c r="F7183" t="s">
        <v>45</v>
      </c>
      <c r="G7183">
        <v>200</v>
      </c>
      <c r="H7183">
        <v>7.3</v>
      </c>
      <c r="I7183">
        <v>1460</v>
      </c>
      <c r="J7183">
        <v>2.8</v>
      </c>
      <c r="K7183">
        <v>560</v>
      </c>
      <c r="L7183">
        <v>4.5</v>
      </c>
      <c r="M7183">
        <v>0.61643835616438358</v>
      </c>
      <c r="N7183">
        <v>900</v>
      </c>
      <c r="O7183" t="s">
        <v>105</v>
      </c>
      <c r="P7183" t="s">
        <v>106</v>
      </c>
      <c r="Q7183" t="s">
        <v>107</v>
      </c>
      <c r="R7183" t="s">
        <v>40</v>
      </c>
      <c r="S7183" t="s">
        <v>101</v>
      </c>
      <c r="T7183" t="s">
        <v>108</v>
      </c>
      <c r="U7183" t="s">
        <v>1190</v>
      </c>
      <c r="V7183">
        <f>YEAR(sales_order1[[#This Row],[date]])</f>
        <v>2022</v>
      </c>
      <c r="W7183" t="str">
        <f>TEXT(sales_order1[[#This Row],[date]], "Mmm")</f>
        <v>Dec</v>
      </c>
      <c r="X7183">
        <f>VALUE(TEXT(sales_order1[[#This Row],[date]], "D"))</f>
        <v>27</v>
      </c>
      <c r="Y7183">
        <v>52</v>
      </c>
    </row>
    <row r="7184" spans="1:25" x14ac:dyDescent="0.25">
      <c r="A7184" s="1">
        <v>44922</v>
      </c>
      <c r="B7184">
        <v>72781</v>
      </c>
      <c r="C7184" t="s">
        <v>19</v>
      </c>
      <c r="D7184" t="str">
        <f>VLOOKUP(sales_order1[[#This Row],[itemCode]],product_details3!B:C,2,0)</f>
        <v>MSTH100</v>
      </c>
      <c r="E7184" t="s">
        <v>20</v>
      </c>
      <c r="F7184" t="s">
        <v>21</v>
      </c>
      <c r="G7184">
        <v>50</v>
      </c>
      <c r="H7184">
        <v>26.25</v>
      </c>
      <c r="I7184">
        <v>1312.5</v>
      </c>
      <c r="J7184">
        <v>7.75</v>
      </c>
      <c r="K7184">
        <v>387.5</v>
      </c>
      <c r="L7184">
        <v>18.5</v>
      </c>
      <c r="M7184">
        <v>0.70476190476190481</v>
      </c>
      <c r="N7184">
        <v>925</v>
      </c>
      <c r="O7184" t="s">
        <v>748</v>
      </c>
      <c r="P7184" t="s">
        <v>749</v>
      </c>
      <c r="Q7184" t="s">
        <v>383</v>
      </c>
      <c r="R7184" t="s">
        <v>72</v>
      </c>
      <c r="S7184" t="s">
        <v>459</v>
      </c>
      <c r="T7184" t="s">
        <v>672</v>
      </c>
      <c r="U7184" t="s">
        <v>1188</v>
      </c>
      <c r="V7184">
        <f>YEAR(sales_order1[[#This Row],[date]])</f>
        <v>2022</v>
      </c>
      <c r="W7184" t="str">
        <f>TEXT(sales_order1[[#This Row],[date]], "Mmm")</f>
        <v>Dec</v>
      </c>
      <c r="X7184">
        <f>VALUE(TEXT(sales_order1[[#This Row],[date]], "D"))</f>
        <v>27</v>
      </c>
      <c r="Y7184">
        <v>52</v>
      </c>
    </row>
    <row r="7185" spans="1:25" x14ac:dyDescent="0.25">
      <c r="A7185" s="1">
        <v>44922</v>
      </c>
      <c r="B7185">
        <v>72782</v>
      </c>
      <c r="C7185" t="s">
        <v>51</v>
      </c>
      <c r="D7185" t="str">
        <f>VLOOKUP(sales_order1[[#This Row],[itemCode]],product_details3!B:C,2,0)</f>
        <v>MSTH50</v>
      </c>
      <c r="E7185" t="s">
        <v>52</v>
      </c>
      <c r="F7185" t="s">
        <v>21</v>
      </c>
      <c r="G7185">
        <v>250</v>
      </c>
      <c r="H7185">
        <v>15.75</v>
      </c>
      <c r="I7185">
        <v>3937.5</v>
      </c>
      <c r="J7185">
        <v>4.45</v>
      </c>
      <c r="K7185">
        <v>1112.5</v>
      </c>
      <c r="L7185">
        <v>11.3</v>
      </c>
      <c r="M7185">
        <v>0.71746031746031746</v>
      </c>
      <c r="N7185">
        <v>2825</v>
      </c>
      <c r="O7185" t="s">
        <v>612</v>
      </c>
      <c r="P7185" t="s">
        <v>613</v>
      </c>
      <c r="Q7185" t="s">
        <v>48</v>
      </c>
      <c r="R7185" t="s">
        <v>25</v>
      </c>
      <c r="S7185" t="s">
        <v>49</v>
      </c>
      <c r="T7185" t="s">
        <v>614</v>
      </c>
      <c r="U7185" t="s">
        <v>1191</v>
      </c>
      <c r="V7185">
        <f>YEAR(sales_order1[[#This Row],[date]])</f>
        <v>2022</v>
      </c>
      <c r="W7185" t="str">
        <f>TEXT(sales_order1[[#This Row],[date]], "Mmm")</f>
        <v>Dec</v>
      </c>
      <c r="X7185">
        <f>VALUE(TEXT(sales_order1[[#This Row],[date]], "D"))</f>
        <v>27</v>
      </c>
      <c r="Y7185">
        <v>52</v>
      </c>
    </row>
    <row r="7186" spans="1:25" x14ac:dyDescent="0.25">
      <c r="A7186" s="1">
        <v>44922</v>
      </c>
      <c r="B7186">
        <v>72783</v>
      </c>
      <c r="C7186" t="s">
        <v>128</v>
      </c>
      <c r="D7186" t="str">
        <f>VLOOKUP(sales_order1[[#This Row],[itemCode]],product_details3!B:C,2,0)</f>
        <v>SCRT100</v>
      </c>
      <c r="E7186" t="s">
        <v>129</v>
      </c>
      <c r="F7186" t="s">
        <v>61</v>
      </c>
      <c r="G7186">
        <v>150</v>
      </c>
      <c r="H7186">
        <v>28.25</v>
      </c>
      <c r="I7186">
        <v>4237.5</v>
      </c>
      <c r="J7186">
        <v>9</v>
      </c>
      <c r="K7186">
        <v>1350</v>
      </c>
      <c r="L7186">
        <v>19.25</v>
      </c>
      <c r="M7186">
        <v>0.68141592920353977</v>
      </c>
      <c r="N7186">
        <v>2887.5</v>
      </c>
      <c r="O7186" t="s">
        <v>522</v>
      </c>
      <c r="P7186" t="s">
        <v>523</v>
      </c>
      <c r="Q7186" t="s">
        <v>146</v>
      </c>
      <c r="R7186" t="s">
        <v>112</v>
      </c>
      <c r="S7186" t="s">
        <v>165</v>
      </c>
      <c r="T7186" t="s">
        <v>524</v>
      </c>
      <c r="U7186" t="s">
        <v>1189</v>
      </c>
      <c r="V7186">
        <f>YEAR(sales_order1[[#This Row],[date]])</f>
        <v>2022</v>
      </c>
      <c r="W7186" t="str">
        <f>TEXT(sales_order1[[#This Row],[date]], "Mmm")</f>
        <v>Dec</v>
      </c>
      <c r="X7186">
        <f>VALUE(TEXT(sales_order1[[#This Row],[date]], "D"))</f>
        <v>27</v>
      </c>
      <c r="Y7186">
        <v>52</v>
      </c>
    </row>
    <row r="7187" spans="1:25" x14ac:dyDescent="0.25">
      <c r="A7187" s="1">
        <v>44922</v>
      </c>
      <c r="B7187">
        <v>72784</v>
      </c>
      <c r="C7187" t="s">
        <v>315</v>
      </c>
      <c r="D7187" t="str">
        <f>VLOOKUP(sales_order1[[#This Row],[itemCode]],product_details3!B:C,2,0)</f>
        <v>EXFG50</v>
      </c>
      <c r="E7187" t="s">
        <v>316</v>
      </c>
      <c r="F7187" t="s">
        <v>183</v>
      </c>
      <c r="G7187">
        <v>100</v>
      </c>
      <c r="H7187">
        <v>15.75</v>
      </c>
      <c r="I7187">
        <v>1575</v>
      </c>
      <c r="J7187">
        <v>5.45</v>
      </c>
      <c r="K7187">
        <v>545</v>
      </c>
      <c r="L7187">
        <v>10.3</v>
      </c>
      <c r="M7187">
        <v>0.65396825396825398</v>
      </c>
      <c r="N7187">
        <v>1030</v>
      </c>
      <c r="O7187" t="s">
        <v>615</v>
      </c>
      <c r="P7187" t="s">
        <v>616</v>
      </c>
      <c r="Q7187" t="s">
        <v>77</v>
      </c>
      <c r="R7187" t="s">
        <v>72</v>
      </c>
      <c r="S7187" t="s">
        <v>425</v>
      </c>
      <c r="T7187" t="s">
        <v>617</v>
      </c>
      <c r="U7187" t="s">
        <v>1190</v>
      </c>
      <c r="V7187">
        <f>YEAR(sales_order1[[#This Row],[date]])</f>
        <v>2022</v>
      </c>
      <c r="W7187" t="str">
        <f>TEXT(sales_order1[[#This Row],[date]], "Mmm")</f>
        <v>Dec</v>
      </c>
      <c r="X7187">
        <f>VALUE(TEXT(sales_order1[[#This Row],[date]], "D"))</f>
        <v>27</v>
      </c>
      <c r="Y7187">
        <v>52</v>
      </c>
    </row>
    <row r="7188" spans="1:25" x14ac:dyDescent="0.25">
      <c r="A7188" s="1">
        <v>44922</v>
      </c>
      <c r="B7188">
        <v>72785</v>
      </c>
      <c r="C7188" t="s">
        <v>204</v>
      </c>
      <c r="D7188" t="str">
        <f>VLOOKUP(sales_order1[[#This Row],[itemCode]],product_details3!B:C,2,0)</f>
        <v>MKRM150</v>
      </c>
      <c r="E7188" t="s">
        <v>205</v>
      </c>
      <c r="F7188" t="s">
        <v>151</v>
      </c>
      <c r="G7188">
        <v>250</v>
      </c>
      <c r="H7188">
        <v>10.75</v>
      </c>
      <c r="I7188">
        <v>2687.5</v>
      </c>
      <c r="J7188">
        <v>4.45</v>
      </c>
      <c r="K7188">
        <v>1112.5</v>
      </c>
      <c r="L7188">
        <v>6.3</v>
      </c>
      <c r="M7188">
        <v>0.586046511627907</v>
      </c>
      <c r="N7188">
        <v>1575</v>
      </c>
      <c r="O7188" t="s">
        <v>937</v>
      </c>
      <c r="P7188" t="s">
        <v>938</v>
      </c>
      <c r="Q7188" t="s">
        <v>64</v>
      </c>
      <c r="R7188" t="s">
        <v>40</v>
      </c>
      <c r="S7188" t="s">
        <v>65</v>
      </c>
      <c r="T7188" t="s">
        <v>66</v>
      </c>
      <c r="U7188" t="s">
        <v>1190</v>
      </c>
      <c r="V7188">
        <f>YEAR(sales_order1[[#This Row],[date]])</f>
        <v>2022</v>
      </c>
      <c r="W7188" t="str">
        <f>TEXT(sales_order1[[#This Row],[date]], "Mmm")</f>
        <v>Dec</v>
      </c>
      <c r="X7188">
        <f>VALUE(TEXT(sales_order1[[#This Row],[date]], "D"))</f>
        <v>27</v>
      </c>
      <c r="Y7188">
        <v>52</v>
      </c>
    </row>
    <row r="7189" spans="1:25" x14ac:dyDescent="0.25">
      <c r="A7189" s="1">
        <v>44922</v>
      </c>
      <c r="B7189">
        <v>72786</v>
      </c>
      <c r="C7189" t="s">
        <v>352</v>
      </c>
      <c r="D7189" t="str">
        <f>VLOOKUP(sales_order1[[#This Row],[itemCode]],product_details3!B:C,2,0)</f>
        <v>MSTL50</v>
      </c>
      <c r="E7189" t="s">
        <v>353</v>
      </c>
      <c r="F7189" t="s">
        <v>21</v>
      </c>
      <c r="G7189">
        <v>50</v>
      </c>
      <c r="H7189">
        <v>16.95</v>
      </c>
      <c r="I7189">
        <v>847.5</v>
      </c>
      <c r="J7189">
        <v>5.2</v>
      </c>
      <c r="K7189">
        <v>260</v>
      </c>
      <c r="L7189">
        <v>11.75</v>
      </c>
      <c r="M7189">
        <v>0.69321533923303835</v>
      </c>
      <c r="N7189">
        <v>587.5</v>
      </c>
      <c r="O7189" t="s">
        <v>657</v>
      </c>
      <c r="P7189" t="s">
        <v>658</v>
      </c>
      <c r="Q7189" t="s">
        <v>55</v>
      </c>
      <c r="R7189" t="s">
        <v>56</v>
      </c>
      <c r="S7189" t="s">
        <v>57</v>
      </c>
      <c r="T7189" t="s">
        <v>659</v>
      </c>
      <c r="U7189" t="s">
        <v>1191</v>
      </c>
      <c r="V7189">
        <f>YEAR(sales_order1[[#This Row],[date]])</f>
        <v>2022</v>
      </c>
      <c r="W7189" t="str">
        <f>TEXT(sales_order1[[#This Row],[date]], "Mmm")</f>
        <v>Dec</v>
      </c>
      <c r="X7189">
        <f>VALUE(TEXT(sales_order1[[#This Row],[date]], "D"))</f>
        <v>27</v>
      </c>
      <c r="Y7189">
        <v>52</v>
      </c>
    </row>
    <row r="7190" spans="1:25" x14ac:dyDescent="0.25">
      <c r="A7190" s="1">
        <v>44922</v>
      </c>
      <c r="B7190">
        <v>72787</v>
      </c>
      <c r="C7190" t="s">
        <v>128</v>
      </c>
      <c r="D7190" t="str">
        <f>VLOOKUP(sales_order1[[#This Row],[itemCode]],product_details3!B:C,2,0)</f>
        <v>SCRT100</v>
      </c>
      <c r="E7190" t="s">
        <v>129</v>
      </c>
      <c r="F7190" t="s">
        <v>61</v>
      </c>
      <c r="G7190">
        <v>250</v>
      </c>
      <c r="H7190">
        <v>28.25</v>
      </c>
      <c r="I7190">
        <v>7062.5</v>
      </c>
      <c r="J7190">
        <v>9</v>
      </c>
      <c r="K7190">
        <v>2250</v>
      </c>
      <c r="L7190">
        <v>19.25</v>
      </c>
      <c r="M7190">
        <v>0.68141592920353977</v>
      </c>
      <c r="N7190">
        <v>4812.5</v>
      </c>
      <c r="O7190" t="s">
        <v>609</v>
      </c>
      <c r="P7190" t="s">
        <v>610</v>
      </c>
      <c r="Q7190" t="s">
        <v>93</v>
      </c>
      <c r="R7190" t="s">
        <v>72</v>
      </c>
      <c r="S7190" t="s">
        <v>260</v>
      </c>
      <c r="T7190" t="s">
        <v>611</v>
      </c>
      <c r="U7190" t="s">
        <v>1190</v>
      </c>
      <c r="V7190">
        <f>YEAR(sales_order1[[#This Row],[date]])</f>
        <v>2022</v>
      </c>
      <c r="W7190" t="str">
        <f>TEXT(sales_order1[[#This Row],[date]], "Mmm")</f>
        <v>Dec</v>
      </c>
      <c r="X7190">
        <f>VALUE(TEXT(sales_order1[[#This Row],[date]], "D"))</f>
        <v>27</v>
      </c>
      <c r="Y7190">
        <v>52</v>
      </c>
    </row>
    <row r="7191" spans="1:25" x14ac:dyDescent="0.25">
      <c r="A7191" s="1">
        <v>44922</v>
      </c>
      <c r="B7191">
        <v>72788</v>
      </c>
      <c r="C7191" t="s">
        <v>436</v>
      </c>
      <c r="D7191" t="str">
        <f>VLOOKUP(sales_order1[[#This Row],[itemCode]],product_details3!B:C,2,0)</f>
        <v>TNRH100</v>
      </c>
      <c r="E7191" t="s">
        <v>437</v>
      </c>
      <c r="F7191" t="s">
        <v>124</v>
      </c>
      <c r="G7191">
        <v>250</v>
      </c>
      <c r="H7191">
        <v>10.5</v>
      </c>
      <c r="I7191">
        <v>2625</v>
      </c>
      <c r="J7191">
        <v>3.3</v>
      </c>
      <c r="K7191">
        <v>825</v>
      </c>
      <c r="L7191">
        <v>7.2</v>
      </c>
      <c r="M7191">
        <v>0.68571428571428572</v>
      </c>
      <c r="N7191">
        <v>1800</v>
      </c>
      <c r="O7191" t="s">
        <v>295</v>
      </c>
      <c r="P7191" t="s">
        <v>296</v>
      </c>
      <c r="Q7191" t="s">
        <v>160</v>
      </c>
      <c r="R7191" t="s">
        <v>112</v>
      </c>
      <c r="S7191" t="s">
        <v>297</v>
      </c>
      <c r="T7191" t="s">
        <v>298</v>
      </c>
      <c r="U7191" t="s">
        <v>1189</v>
      </c>
      <c r="V7191">
        <f>YEAR(sales_order1[[#This Row],[date]])</f>
        <v>2022</v>
      </c>
      <c r="W7191" t="str">
        <f>TEXT(sales_order1[[#This Row],[date]], "Mmm")</f>
        <v>Dec</v>
      </c>
      <c r="X7191">
        <f>VALUE(TEXT(sales_order1[[#This Row],[date]], "D"))</f>
        <v>27</v>
      </c>
      <c r="Y7191">
        <v>52</v>
      </c>
    </row>
    <row r="7192" spans="1:25" x14ac:dyDescent="0.25">
      <c r="A7192" s="1">
        <v>44922</v>
      </c>
      <c r="B7192">
        <v>72789</v>
      </c>
      <c r="C7192" t="s">
        <v>51</v>
      </c>
      <c r="D7192" t="str">
        <f>VLOOKUP(sales_order1[[#This Row],[itemCode]],product_details3!B:C,2,0)</f>
        <v>MSTH50</v>
      </c>
      <c r="E7192" t="s">
        <v>52</v>
      </c>
      <c r="F7192" t="s">
        <v>21</v>
      </c>
      <c r="G7192">
        <v>250</v>
      </c>
      <c r="H7192">
        <v>15.75</v>
      </c>
      <c r="I7192">
        <v>3937.5</v>
      </c>
      <c r="J7192">
        <v>4.45</v>
      </c>
      <c r="K7192">
        <v>1112.5</v>
      </c>
      <c r="L7192">
        <v>11.3</v>
      </c>
      <c r="M7192">
        <v>0.71746031746031746</v>
      </c>
      <c r="N7192">
        <v>2825</v>
      </c>
      <c r="O7192" t="s">
        <v>248</v>
      </c>
      <c r="P7192" t="s">
        <v>249</v>
      </c>
      <c r="Q7192" t="s">
        <v>191</v>
      </c>
      <c r="R7192" t="s">
        <v>56</v>
      </c>
      <c r="S7192" t="s">
        <v>192</v>
      </c>
      <c r="T7192" t="s">
        <v>250</v>
      </c>
      <c r="U7192" t="s">
        <v>1191</v>
      </c>
      <c r="V7192">
        <f>YEAR(sales_order1[[#This Row],[date]])</f>
        <v>2022</v>
      </c>
      <c r="W7192" t="str">
        <f>TEXT(sales_order1[[#This Row],[date]], "Mmm")</f>
        <v>Dec</v>
      </c>
      <c r="X7192">
        <f>VALUE(TEXT(sales_order1[[#This Row],[date]], "D"))</f>
        <v>27</v>
      </c>
      <c r="Y7192">
        <v>52</v>
      </c>
    </row>
    <row r="7193" spans="1:25" x14ac:dyDescent="0.25">
      <c r="A7193" s="1">
        <v>44922</v>
      </c>
      <c r="B7193">
        <v>72790</v>
      </c>
      <c r="C7193" t="s">
        <v>325</v>
      </c>
      <c r="D7193" t="str">
        <f>VLOOKUP(sales_order1[[#This Row],[itemCode]],product_details3!B:C,2,0)</f>
        <v>EXFG100</v>
      </c>
      <c r="E7193" t="s">
        <v>326</v>
      </c>
      <c r="F7193" t="s">
        <v>183</v>
      </c>
      <c r="G7193">
        <v>150</v>
      </c>
      <c r="H7193">
        <v>20.75</v>
      </c>
      <c r="I7193">
        <v>3112.5</v>
      </c>
      <c r="J7193">
        <v>7.45</v>
      </c>
      <c r="K7193">
        <v>1117.5</v>
      </c>
      <c r="L7193">
        <v>13.3</v>
      </c>
      <c r="M7193">
        <v>0.64096385542168677</v>
      </c>
      <c r="N7193">
        <v>1995</v>
      </c>
      <c r="O7193" t="s">
        <v>579</v>
      </c>
      <c r="P7193" t="s">
        <v>580</v>
      </c>
      <c r="Q7193" t="s">
        <v>264</v>
      </c>
      <c r="R7193" t="s">
        <v>56</v>
      </c>
      <c r="S7193" t="s">
        <v>133</v>
      </c>
      <c r="T7193" t="s">
        <v>581</v>
      </c>
      <c r="U7193" t="s">
        <v>1191</v>
      </c>
      <c r="V7193">
        <f>YEAR(sales_order1[[#This Row],[date]])</f>
        <v>2022</v>
      </c>
      <c r="W7193" t="str">
        <f>TEXT(sales_order1[[#This Row],[date]], "Mmm")</f>
        <v>Dec</v>
      </c>
      <c r="X7193">
        <f>VALUE(TEXT(sales_order1[[#This Row],[date]], "D"))</f>
        <v>27</v>
      </c>
      <c r="Y7193">
        <v>52</v>
      </c>
    </row>
    <row r="7194" spans="1:25" x14ac:dyDescent="0.25">
      <c r="A7194" s="1">
        <v>44923</v>
      </c>
      <c r="B7194">
        <v>72791</v>
      </c>
      <c r="C7194" t="s">
        <v>307</v>
      </c>
      <c r="D7194" t="str">
        <f>VLOOKUP(sales_order1[[#This Row],[itemCode]],product_details3!B:C,2,0)</f>
        <v>TNRH150</v>
      </c>
      <c r="E7194" t="s">
        <v>308</v>
      </c>
      <c r="F7194" t="s">
        <v>124</v>
      </c>
      <c r="G7194">
        <v>100</v>
      </c>
      <c r="H7194">
        <v>15.75</v>
      </c>
      <c r="I7194">
        <v>1575</v>
      </c>
      <c r="J7194">
        <v>4.45</v>
      </c>
      <c r="K7194">
        <v>445</v>
      </c>
      <c r="L7194">
        <v>11.3</v>
      </c>
      <c r="M7194">
        <v>0.71746031746031746</v>
      </c>
      <c r="N7194">
        <v>1130</v>
      </c>
      <c r="O7194" t="s">
        <v>354</v>
      </c>
      <c r="P7194" t="s">
        <v>355</v>
      </c>
      <c r="Q7194" t="s">
        <v>119</v>
      </c>
      <c r="R7194" t="s">
        <v>40</v>
      </c>
      <c r="S7194" t="s">
        <v>356</v>
      </c>
      <c r="T7194" t="s">
        <v>357</v>
      </c>
      <c r="U7194" t="s">
        <v>1190</v>
      </c>
      <c r="V7194">
        <f>YEAR(sales_order1[[#This Row],[date]])</f>
        <v>2022</v>
      </c>
      <c r="W7194" t="str">
        <f>TEXT(sales_order1[[#This Row],[date]], "Mmm")</f>
        <v>Dec</v>
      </c>
      <c r="X7194">
        <f>VALUE(TEXT(sales_order1[[#This Row],[date]], "D"))</f>
        <v>28</v>
      </c>
      <c r="Y7194">
        <v>52</v>
      </c>
    </row>
    <row r="7195" spans="1:25" x14ac:dyDescent="0.25">
      <c r="A7195" s="1">
        <v>44923</v>
      </c>
      <c r="B7195">
        <v>72792</v>
      </c>
      <c r="C7195" t="s">
        <v>170</v>
      </c>
      <c r="D7195" t="str">
        <f>VLOOKUP(sales_order1[[#This Row],[itemCode]],product_details3!B:C,2,0)</f>
        <v>MKRM100</v>
      </c>
      <c r="E7195" t="s">
        <v>171</v>
      </c>
      <c r="F7195" t="s">
        <v>151</v>
      </c>
      <c r="G7195">
        <v>50</v>
      </c>
      <c r="H7195">
        <v>5.5</v>
      </c>
      <c r="I7195">
        <v>275</v>
      </c>
      <c r="J7195">
        <v>2.2999999999999998</v>
      </c>
      <c r="K7195">
        <v>115</v>
      </c>
      <c r="L7195">
        <v>3.2</v>
      </c>
      <c r="M7195">
        <v>0.5818181818181819</v>
      </c>
      <c r="N7195">
        <v>160</v>
      </c>
      <c r="O7195" t="s">
        <v>872</v>
      </c>
      <c r="P7195" t="s">
        <v>873</v>
      </c>
      <c r="Q7195" t="s">
        <v>71</v>
      </c>
      <c r="R7195" t="s">
        <v>72</v>
      </c>
      <c r="S7195" t="s">
        <v>73</v>
      </c>
      <c r="T7195" t="s">
        <v>74</v>
      </c>
      <c r="U7195" t="s">
        <v>1190</v>
      </c>
      <c r="V7195">
        <f>YEAR(sales_order1[[#This Row],[date]])</f>
        <v>2022</v>
      </c>
      <c r="W7195" t="str">
        <f>TEXT(sales_order1[[#This Row],[date]], "Mmm")</f>
        <v>Dec</v>
      </c>
      <c r="X7195">
        <f>VALUE(TEXT(sales_order1[[#This Row],[date]], "D"))</f>
        <v>28</v>
      </c>
      <c r="Y7195">
        <v>52</v>
      </c>
    </row>
    <row r="7196" spans="1:25" x14ac:dyDescent="0.25">
      <c r="A7196" s="1">
        <v>44923</v>
      </c>
      <c r="B7196">
        <v>72793</v>
      </c>
      <c r="C7196" t="s">
        <v>103</v>
      </c>
      <c r="D7196" t="str">
        <f>VLOOKUP(sales_order1[[#This Row],[itemCode]],product_details3!B:C,2,0)</f>
        <v>SCRT50</v>
      </c>
      <c r="E7196" t="s">
        <v>104</v>
      </c>
      <c r="F7196" t="s">
        <v>61</v>
      </c>
      <c r="G7196">
        <v>100</v>
      </c>
      <c r="H7196">
        <v>16.95</v>
      </c>
      <c r="I7196">
        <v>1695</v>
      </c>
      <c r="J7196">
        <v>5.2</v>
      </c>
      <c r="K7196">
        <v>520</v>
      </c>
      <c r="L7196">
        <v>11.75</v>
      </c>
      <c r="M7196">
        <v>0.69321533923303835</v>
      </c>
      <c r="N7196">
        <v>1175</v>
      </c>
      <c r="O7196" t="s">
        <v>957</v>
      </c>
      <c r="P7196" t="s">
        <v>958</v>
      </c>
      <c r="Q7196" t="s">
        <v>186</v>
      </c>
      <c r="R7196" t="s">
        <v>112</v>
      </c>
      <c r="S7196" t="s">
        <v>187</v>
      </c>
      <c r="T7196" t="s">
        <v>188</v>
      </c>
      <c r="U7196" t="s">
        <v>1189</v>
      </c>
      <c r="V7196">
        <f>YEAR(sales_order1[[#This Row],[date]])</f>
        <v>2022</v>
      </c>
      <c r="W7196" t="str">
        <f>TEXT(sales_order1[[#This Row],[date]], "Mmm")</f>
        <v>Dec</v>
      </c>
      <c r="X7196">
        <f>VALUE(TEXT(sales_order1[[#This Row],[date]], "D"))</f>
        <v>28</v>
      </c>
      <c r="Y7196">
        <v>52</v>
      </c>
    </row>
    <row r="7197" spans="1:25" x14ac:dyDescent="0.25">
      <c r="A7197" s="1">
        <v>44923</v>
      </c>
      <c r="B7197">
        <v>72794</v>
      </c>
      <c r="C7197" t="s">
        <v>19</v>
      </c>
      <c r="D7197" t="str">
        <f>VLOOKUP(sales_order1[[#This Row],[itemCode]],product_details3!B:C,2,0)</f>
        <v>MSTH100</v>
      </c>
      <c r="E7197" t="s">
        <v>20</v>
      </c>
      <c r="F7197" t="s">
        <v>21</v>
      </c>
      <c r="G7197">
        <v>50</v>
      </c>
      <c r="H7197">
        <v>26.25</v>
      </c>
      <c r="I7197">
        <v>1312.5</v>
      </c>
      <c r="J7197">
        <v>7.75</v>
      </c>
      <c r="K7197">
        <v>387.5</v>
      </c>
      <c r="L7197">
        <v>18.5</v>
      </c>
      <c r="M7197">
        <v>0.70476190476190481</v>
      </c>
      <c r="N7197">
        <v>925</v>
      </c>
      <c r="O7197" t="s">
        <v>976</v>
      </c>
      <c r="P7197" t="s">
        <v>977</v>
      </c>
      <c r="Q7197" t="s">
        <v>93</v>
      </c>
      <c r="R7197" t="s">
        <v>72</v>
      </c>
      <c r="S7197" t="s">
        <v>260</v>
      </c>
      <c r="T7197" t="s">
        <v>261</v>
      </c>
      <c r="U7197" t="s">
        <v>1190</v>
      </c>
      <c r="V7197">
        <f>YEAR(sales_order1[[#This Row],[date]])</f>
        <v>2022</v>
      </c>
      <c r="W7197" t="str">
        <f>TEXT(sales_order1[[#This Row],[date]], "Mmm")</f>
        <v>Dec</v>
      </c>
      <c r="X7197">
        <f>VALUE(TEXT(sales_order1[[#This Row],[date]], "D"))</f>
        <v>28</v>
      </c>
      <c r="Y7197">
        <v>52</v>
      </c>
    </row>
    <row r="7198" spans="1:25" x14ac:dyDescent="0.25">
      <c r="A7198" s="1">
        <v>44923</v>
      </c>
      <c r="B7198">
        <v>72795</v>
      </c>
      <c r="C7198" t="s">
        <v>329</v>
      </c>
      <c r="D7198" t="str">
        <f>VLOOKUP(sales_order1[[#This Row],[itemCode]],product_details3!B:C,2,0)</f>
        <v>TNRS150</v>
      </c>
      <c r="E7198" t="s">
        <v>330</v>
      </c>
      <c r="F7198" t="s">
        <v>124</v>
      </c>
      <c r="G7198">
        <v>250</v>
      </c>
      <c r="H7198">
        <v>19.649999999999999</v>
      </c>
      <c r="I7198">
        <v>4912.5</v>
      </c>
      <c r="J7198">
        <v>6.55</v>
      </c>
      <c r="K7198">
        <v>1637.5</v>
      </c>
      <c r="L7198">
        <v>13.1</v>
      </c>
      <c r="M7198">
        <v>0.66666666666666663</v>
      </c>
      <c r="N7198">
        <v>3275</v>
      </c>
      <c r="O7198" t="s">
        <v>117</v>
      </c>
      <c r="P7198" t="s">
        <v>118</v>
      </c>
      <c r="Q7198" t="s">
        <v>119</v>
      </c>
      <c r="R7198" t="s">
        <v>40</v>
      </c>
      <c r="S7198" t="s">
        <v>120</v>
      </c>
      <c r="T7198" t="s">
        <v>121</v>
      </c>
      <c r="U7198" t="s">
        <v>1190</v>
      </c>
      <c r="V7198">
        <f>YEAR(sales_order1[[#This Row],[date]])</f>
        <v>2022</v>
      </c>
      <c r="W7198" t="str">
        <f>TEXT(sales_order1[[#This Row],[date]], "Mmm")</f>
        <v>Dec</v>
      </c>
      <c r="X7198">
        <f>VALUE(TEXT(sales_order1[[#This Row],[date]], "D"))</f>
        <v>28</v>
      </c>
      <c r="Y7198">
        <v>52</v>
      </c>
    </row>
    <row r="7199" spans="1:25" x14ac:dyDescent="0.25">
      <c r="A7199" s="1">
        <v>44923</v>
      </c>
      <c r="B7199">
        <v>72796</v>
      </c>
      <c r="C7199" t="s">
        <v>28</v>
      </c>
      <c r="D7199" t="str">
        <f>VLOOKUP(sales_order1[[#This Row],[itemCode]],product_details3!B:C,2,0)</f>
        <v>SRMC30</v>
      </c>
      <c r="E7199" t="s">
        <v>29</v>
      </c>
      <c r="F7199" t="s">
        <v>30</v>
      </c>
      <c r="G7199">
        <v>50</v>
      </c>
      <c r="H7199">
        <v>22.6</v>
      </c>
      <c r="I7199">
        <v>1130</v>
      </c>
      <c r="J7199">
        <v>7.6</v>
      </c>
      <c r="K7199">
        <v>380</v>
      </c>
      <c r="L7199">
        <v>15</v>
      </c>
      <c r="M7199">
        <v>0.66371681415929207</v>
      </c>
      <c r="N7199">
        <v>750</v>
      </c>
      <c r="O7199" t="s">
        <v>266</v>
      </c>
      <c r="P7199" t="s">
        <v>267</v>
      </c>
      <c r="Q7199" t="s">
        <v>154</v>
      </c>
      <c r="R7199" t="s">
        <v>56</v>
      </c>
      <c r="S7199" t="s">
        <v>133</v>
      </c>
      <c r="T7199" t="s">
        <v>268</v>
      </c>
      <c r="U7199" t="s">
        <v>1191</v>
      </c>
      <c r="V7199">
        <f>YEAR(sales_order1[[#This Row],[date]])</f>
        <v>2022</v>
      </c>
      <c r="W7199" t="str">
        <f>TEXT(sales_order1[[#This Row],[date]], "Mmm")</f>
        <v>Dec</v>
      </c>
      <c r="X7199">
        <f>VALUE(TEXT(sales_order1[[#This Row],[date]], "D"))</f>
        <v>28</v>
      </c>
      <c r="Y7199">
        <v>52</v>
      </c>
    </row>
    <row r="7200" spans="1:25" x14ac:dyDescent="0.25">
      <c r="A7200" s="1">
        <v>44923</v>
      </c>
      <c r="B7200">
        <v>72797</v>
      </c>
      <c r="C7200" t="s">
        <v>28</v>
      </c>
      <c r="D7200" t="str">
        <f>VLOOKUP(sales_order1[[#This Row],[itemCode]],product_details3!B:C,2,0)</f>
        <v>SRMC30</v>
      </c>
      <c r="E7200" t="s">
        <v>29</v>
      </c>
      <c r="F7200" t="s">
        <v>30</v>
      </c>
      <c r="G7200">
        <v>300</v>
      </c>
      <c r="H7200">
        <v>22.6</v>
      </c>
      <c r="I7200">
        <v>6780</v>
      </c>
      <c r="J7200">
        <v>7.6</v>
      </c>
      <c r="K7200">
        <v>2280</v>
      </c>
      <c r="L7200">
        <v>15</v>
      </c>
      <c r="M7200">
        <v>0.66371681415929207</v>
      </c>
      <c r="N7200">
        <v>4500</v>
      </c>
      <c r="O7200" t="s">
        <v>856</v>
      </c>
      <c r="P7200" t="s">
        <v>857</v>
      </c>
      <c r="Q7200" t="s">
        <v>186</v>
      </c>
      <c r="R7200" t="s">
        <v>112</v>
      </c>
      <c r="S7200" t="s">
        <v>187</v>
      </c>
      <c r="T7200" t="s">
        <v>760</v>
      </c>
      <c r="U7200" t="s">
        <v>1189</v>
      </c>
      <c r="V7200">
        <f>YEAR(sales_order1[[#This Row],[date]])</f>
        <v>2022</v>
      </c>
      <c r="W7200" t="str">
        <f>TEXT(sales_order1[[#This Row],[date]], "Mmm")</f>
        <v>Dec</v>
      </c>
      <c r="X7200">
        <f>VALUE(TEXT(sales_order1[[#This Row],[date]], "D"))</f>
        <v>28</v>
      </c>
      <c r="Y7200">
        <v>52</v>
      </c>
    </row>
    <row r="7201" spans="1:25" x14ac:dyDescent="0.25">
      <c r="A7201" s="1">
        <v>44923</v>
      </c>
      <c r="B7201">
        <v>72798</v>
      </c>
      <c r="C7201" t="s">
        <v>305</v>
      </c>
      <c r="D7201" t="str">
        <f>VLOOKUP(sales_order1[[#This Row],[itemCode]],product_details3!B:C,2,0)</f>
        <v>SRMA15</v>
      </c>
      <c r="E7201" t="s">
        <v>306</v>
      </c>
      <c r="F7201" t="s">
        <v>30</v>
      </c>
      <c r="G7201">
        <v>100</v>
      </c>
      <c r="H7201">
        <v>19.649999999999999</v>
      </c>
      <c r="I7201">
        <v>1965</v>
      </c>
      <c r="J7201">
        <v>7.55</v>
      </c>
      <c r="K7201">
        <v>755</v>
      </c>
      <c r="L7201">
        <v>12.1</v>
      </c>
      <c r="M7201">
        <v>0.61577608142493634</v>
      </c>
      <c r="N7201">
        <v>1210</v>
      </c>
      <c r="O7201" t="s">
        <v>125</v>
      </c>
      <c r="P7201" t="s">
        <v>126</v>
      </c>
      <c r="Q7201" t="s">
        <v>71</v>
      </c>
      <c r="R7201" t="s">
        <v>72</v>
      </c>
      <c r="S7201" t="s">
        <v>73</v>
      </c>
      <c r="T7201" t="s">
        <v>127</v>
      </c>
      <c r="U7201" t="s">
        <v>1190</v>
      </c>
      <c r="V7201">
        <f>YEAR(sales_order1[[#This Row],[date]])</f>
        <v>2022</v>
      </c>
      <c r="W7201" t="str">
        <f>TEXT(sales_order1[[#This Row],[date]], "Mmm")</f>
        <v>Dec</v>
      </c>
      <c r="X7201">
        <f>VALUE(TEXT(sales_order1[[#This Row],[date]], "D"))</f>
        <v>28</v>
      </c>
      <c r="Y7201">
        <v>52</v>
      </c>
    </row>
    <row r="7202" spans="1:25" x14ac:dyDescent="0.25">
      <c r="A7202" s="1">
        <v>44923</v>
      </c>
      <c r="B7202">
        <v>72799</v>
      </c>
      <c r="C7202" t="s">
        <v>103</v>
      </c>
      <c r="D7202" t="str">
        <f>VLOOKUP(sales_order1[[#This Row],[itemCode]],product_details3!B:C,2,0)</f>
        <v>SCRT50</v>
      </c>
      <c r="E7202" t="s">
        <v>104</v>
      </c>
      <c r="F7202" t="s">
        <v>61</v>
      </c>
      <c r="G7202">
        <v>200</v>
      </c>
      <c r="H7202">
        <v>16.95</v>
      </c>
      <c r="I7202">
        <v>3390</v>
      </c>
      <c r="J7202">
        <v>5.2</v>
      </c>
      <c r="K7202">
        <v>1040</v>
      </c>
      <c r="L7202">
        <v>11.75</v>
      </c>
      <c r="M7202">
        <v>0.69321533923303835</v>
      </c>
      <c r="N7202">
        <v>2350</v>
      </c>
      <c r="O7202" t="s">
        <v>949</v>
      </c>
      <c r="P7202" t="s">
        <v>950</v>
      </c>
      <c r="Q7202" t="s">
        <v>132</v>
      </c>
      <c r="R7202" t="s">
        <v>56</v>
      </c>
      <c r="S7202" t="s">
        <v>133</v>
      </c>
      <c r="T7202" t="s">
        <v>134</v>
      </c>
      <c r="U7202" t="s">
        <v>1191</v>
      </c>
      <c r="V7202">
        <f>YEAR(sales_order1[[#This Row],[date]])</f>
        <v>2022</v>
      </c>
      <c r="W7202" t="str">
        <f>TEXT(sales_order1[[#This Row],[date]], "Mmm")</f>
        <v>Dec</v>
      </c>
      <c r="X7202">
        <f>VALUE(TEXT(sales_order1[[#This Row],[date]], "D"))</f>
        <v>28</v>
      </c>
      <c r="Y7202">
        <v>52</v>
      </c>
    </row>
    <row r="7203" spans="1:25" x14ac:dyDescent="0.25">
      <c r="A7203" s="1">
        <v>44923</v>
      </c>
      <c r="B7203">
        <v>72800</v>
      </c>
      <c r="C7203" t="s">
        <v>86</v>
      </c>
      <c r="D7203" t="str">
        <f>VLOOKUP(sales_order1[[#This Row],[itemCode]],product_details3!B:C,2,0)</f>
        <v>SRMH30</v>
      </c>
      <c r="E7203" t="s">
        <v>87</v>
      </c>
      <c r="F7203" t="s">
        <v>30</v>
      </c>
      <c r="G7203">
        <v>200</v>
      </c>
      <c r="H7203">
        <v>21</v>
      </c>
      <c r="I7203">
        <v>4200</v>
      </c>
      <c r="J7203">
        <v>6.6</v>
      </c>
      <c r="K7203">
        <v>1320</v>
      </c>
      <c r="L7203">
        <v>14.4</v>
      </c>
      <c r="M7203">
        <v>0.68571428571428572</v>
      </c>
      <c r="N7203">
        <v>2880</v>
      </c>
      <c r="O7203" t="s">
        <v>845</v>
      </c>
      <c r="P7203" t="s">
        <v>846</v>
      </c>
      <c r="Q7203" t="s">
        <v>271</v>
      </c>
      <c r="R7203" t="s">
        <v>56</v>
      </c>
      <c r="S7203" t="s">
        <v>192</v>
      </c>
      <c r="T7203" t="s">
        <v>272</v>
      </c>
      <c r="U7203" t="s">
        <v>1191</v>
      </c>
      <c r="V7203">
        <f>YEAR(sales_order1[[#This Row],[date]])</f>
        <v>2022</v>
      </c>
      <c r="W7203" t="str">
        <f>TEXT(sales_order1[[#This Row],[date]], "Mmm")</f>
        <v>Dec</v>
      </c>
      <c r="X7203">
        <f>VALUE(TEXT(sales_order1[[#This Row],[date]], "D"))</f>
        <v>28</v>
      </c>
      <c r="Y7203">
        <v>52</v>
      </c>
    </row>
    <row r="7204" spans="1:25" x14ac:dyDescent="0.25">
      <c r="A7204" s="1">
        <v>44923</v>
      </c>
      <c r="B7204">
        <v>72801</v>
      </c>
      <c r="C7204" t="s">
        <v>19</v>
      </c>
      <c r="D7204" t="str">
        <f>VLOOKUP(sales_order1[[#This Row],[itemCode]],product_details3!B:C,2,0)</f>
        <v>MSTH100</v>
      </c>
      <c r="E7204" t="s">
        <v>20</v>
      </c>
      <c r="F7204" t="s">
        <v>21</v>
      </c>
      <c r="G7204">
        <v>200</v>
      </c>
      <c r="H7204">
        <v>26.25</v>
      </c>
      <c r="I7204">
        <v>5250</v>
      </c>
      <c r="J7204">
        <v>7.75</v>
      </c>
      <c r="K7204">
        <v>1550</v>
      </c>
      <c r="L7204">
        <v>18.5</v>
      </c>
      <c r="M7204">
        <v>0.70476190476190481</v>
      </c>
      <c r="N7204">
        <v>3700</v>
      </c>
      <c r="O7204" t="s">
        <v>862</v>
      </c>
      <c r="P7204" t="s">
        <v>863</v>
      </c>
      <c r="Q7204" t="s">
        <v>201</v>
      </c>
      <c r="R7204" t="s">
        <v>25</v>
      </c>
      <c r="S7204" t="s">
        <v>202</v>
      </c>
      <c r="T7204" t="s">
        <v>292</v>
      </c>
      <c r="U7204" t="s">
        <v>1191</v>
      </c>
      <c r="V7204">
        <f>YEAR(sales_order1[[#This Row],[date]])</f>
        <v>2022</v>
      </c>
      <c r="W7204" t="str">
        <f>TEXT(sales_order1[[#This Row],[date]], "Mmm")</f>
        <v>Dec</v>
      </c>
      <c r="X7204">
        <f>VALUE(TEXT(sales_order1[[#This Row],[date]], "D"))</f>
        <v>28</v>
      </c>
      <c r="Y7204">
        <v>52</v>
      </c>
    </row>
    <row r="7205" spans="1:25" x14ac:dyDescent="0.25">
      <c r="A7205" s="1">
        <v>44923</v>
      </c>
      <c r="B7205">
        <v>72802</v>
      </c>
      <c r="C7205" t="s">
        <v>175</v>
      </c>
      <c r="D7205" t="str">
        <f>VLOOKUP(sales_order1[[#This Row],[itemCode]],product_details3!B:C,2,0)</f>
        <v>SCRS3030</v>
      </c>
      <c r="E7205" t="s">
        <v>176</v>
      </c>
      <c r="F7205" t="s">
        <v>61</v>
      </c>
      <c r="G7205">
        <v>100</v>
      </c>
      <c r="H7205">
        <v>13.1</v>
      </c>
      <c r="I7205">
        <v>1310</v>
      </c>
      <c r="J7205">
        <v>4.7</v>
      </c>
      <c r="K7205">
        <v>470</v>
      </c>
      <c r="L7205">
        <v>8.4</v>
      </c>
      <c r="M7205">
        <v>0.6412213740458016</v>
      </c>
      <c r="N7205">
        <v>840</v>
      </c>
      <c r="O7205" t="s">
        <v>765</v>
      </c>
      <c r="P7205" t="s">
        <v>766</v>
      </c>
      <c r="Q7205" t="s">
        <v>39</v>
      </c>
      <c r="R7205" t="s">
        <v>40</v>
      </c>
      <c r="S7205" t="s">
        <v>41</v>
      </c>
      <c r="T7205" t="s">
        <v>745</v>
      </c>
      <c r="U7205" t="s">
        <v>1188</v>
      </c>
      <c r="V7205">
        <f>YEAR(sales_order1[[#This Row],[date]])</f>
        <v>2022</v>
      </c>
      <c r="W7205" t="str">
        <f>TEXT(sales_order1[[#This Row],[date]], "Mmm")</f>
        <v>Dec</v>
      </c>
      <c r="X7205">
        <f>VALUE(TEXT(sales_order1[[#This Row],[date]], "D"))</f>
        <v>28</v>
      </c>
      <c r="Y7205">
        <v>52</v>
      </c>
    </row>
    <row r="7206" spans="1:25" x14ac:dyDescent="0.25">
      <c r="A7206" s="1">
        <v>44924</v>
      </c>
      <c r="B7206">
        <v>72803</v>
      </c>
      <c r="C7206" t="s">
        <v>320</v>
      </c>
      <c r="D7206" t="str">
        <f>VLOOKUP(sales_order1[[#This Row],[itemCode]],product_details3!B:C,2,0)</f>
        <v>SCR50+100</v>
      </c>
      <c r="E7206" t="s">
        <v>321</v>
      </c>
      <c r="F7206" t="s">
        <v>61</v>
      </c>
      <c r="G7206">
        <v>450</v>
      </c>
      <c r="H7206">
        <v>26.25</v>
      </c>
      <c r="I7206">
        <v>11812.5</v>
      </c>
      <c r="J7206">
        <v>7.75</v>
      </c>
      <c r="K7206">
        <v>3487.5</v>
      </c>
      <c r="L7206">
        <v>18.5</v>
      </c>
      <c r="M7206">
        <v>0.70476190476190481</v>
      </c>
      <c r="N7206">
        <v>8325</v>
      </c>
      <c r="O7206" t="s">
        <v>738</v>
      </c>
      <c r="P7206" t="s">
        <v>739</v>
      </c>
      <c r="Q7206" t="s">
        <v>107</v>
      </c>
      <c r="R7206" t="s">
        <v>40</v>
      </c>
      <c r="S7206" t="s">
        <v>101</v>
      </c>
      <c r="T7206" t="s">
        <v>740</v>
      </c>
      <c r="U7206" t="s">
        <v>1190</v>
      </c>
      <c r="V7206">
        <f>YEAR(sales_order1[[#This Row],[date]])</f>
        <v>2022</v>
      </c>
      <c r="W7206" t="str">
        <f>TEXT(sales_order1[[#This Row],[date]], "Mmm")</f>
        <v>Dec</v>
      </c>
      <c r="X7206">
        <f>VALUE(TEXT(sales_order1[[#This Row],[date]], "D"))</f>
        <v>29</v>
      </c>
      <c r="Y7206">
        <v>52</v>
      </c>
    </row>
    <row r="7207" spans="1:25" x14ac:dyDescent="0.25">
      <c r="A7207" s="1">
        <v>44924</v>
      </c>
      <c r="B7207">
        <v>72804</v>
      </c>
      <c r="C7207" t="s">
        <v>103</v>
      </c>
      <c r="D7207" t="str">
        <f>VLOOKUP(sales_order1[[#This Row],[itemCode]],product_details3!B:C,2,0)</f>
        <v>SCRT50</v>
      </c>
      <c r="E7207" t="s">
        <v>104</v>
      </c>
      <c r="F7207" t="s">
        <v>61</v>
      </c>
      <c r="G7207">
        <v>350</v>
      </c>
      <c r="H7207">
        <v>16.95</v>
      </c>
      <c r="I7207">
        <v>5932.5</v>
      </c>
      <c r="J7207">
        <v>5.2</v>
      </c>
      <c r="K7207">
        <v>1820</v>
      </c>
      <c r="L7207">
        <v>11.75</v>
      </c>
      <c r="M7207">
        <v>0.69321533923303835</v>
      </c>
      <c r="N7207">
        <v>4112.5</v>
      </c>
      <c r="O7207" t="s">
        <v>420</v>
      </c>
      <c r="P7207" t="s">
        <v>421</v>
      </c>
      <c r="Q7207" t="s">
        <v>77</v>
      </c>
      <c r="R7207" t="s">
        <v>72</v>
      </c>
      <c r="S7207" t="s">
        <v>78</v>
      </c>
      <c r="T7207" t="s">
        <v>422</v>
      </c>
      <c r="U7207" t="s">
        <v>1190</v>
      </c>
      <c r="V7207">
        <f>YEAR(sales_order1[[#This Row],[date]])</f>
        <v>2022</v>
      </c>
      <c r="W7207" t="str">
        <f>TEXT(sales_order1[[#This Row],[date]], "Mmm")</f>
        <v>Dec</v>
      </c>
      <c r="X7207">
        <f>VALUE(TEXT(sales_order1[[#This Row],[date]], "D"))</f>
        <v>29</v>
      </c>
      <c r="Y7207">
        <v>52</v>
      </c>
    </row>
    <row r="7208" spans="1:25" x14ac:dyDescent="0.25">
      <c r="A7208" s="1">
        <v>44924</v>
      </c>
      <c r="B7208">
        <v>72805</v>
      </c>
      <c r="C7208" t="s">
        <v>335</v>
      </c>
      <c r="D7208" t="str">
        <f>VLOOKUP(sales_order1[[#This Row],[itemCode]],product_details3!B:C,2,0)</f>
        <v>CLNF50</v>
      </c>
      <c r="E7208" t="s">
        <v>336</v>
      </c>
      <c r="F7208" t="s">
        <v>45</v>
      </c>
      <c r="G7208">
        <v>150</v>
      </c>
      <c r="H7208">
        <v>7.3</v>
      </c>
      <c r="I7208">
        <v>1095</v>
      </c>
      <c r="J7208">
        <v>2.8</v>
      </c>
      <c r="K7208">
        <v>420</v>
      </c>
      <c r="L7208">
        <v>4.5</v>
      </c>
      <c r="M7208">
        <v>0.61643835616438358</v>
      </c>
      <c r="N7208">
        <v>675</v>
      </c>
      <c r="O7208" t="s">
        <v>484</v>
      </c>
      <c r="P7208" t="s">
        <v>485</v>
      </c>
      <c r="Q7208" t="s">
        <v>24</v>
      </c>
      <c r="R7208" t="s">
        <v>25</v>
      </c>
      <c r="S7208" t="s">
        <v>26</v>
      </c>
      <c r="T7208" t="s">
        <v>486</v>
      </c>
      <c r="U7208" t="s">
        <v>1191</v>
      </c>
      <c r="V7208">
        <f>YEAR(sales_order1[[#This Row],[date]])</f>
        <v>2022</v>
      </c>
      <c r="W7208" t="str">
        <f>TEXT(sales_order1[[#This Row],[date]], "Mmm")</f>
        <v>Dec</v>
      </c>
      <c r="X7208">
        <f>VALUE(TEXT(sales_order1[[#This Row],[date]], "D"))</f>
        <v>29</v>
      </c>
      <c r="Y7208">
        <v>52</v>
      </c>
    </row>
    <row r="7209" spans="1:25" x14ac:dyDescent="0.25">
      <c r="A7209" s="1">
        <v>44924</v>
      </c>
      <c r="B7209">
        <v>72806</v>
      </c>
      <c r="C7209" t="s">
        <v>59</v>
      </c>
      <c r="D7209" t="str">
        <f>VLOOKUP(sales_order1[[#This Row],[itemCode]],product_details3!B:C,2,0)</f>
        <v>SCRS3050</v>
      </c>
      <c r="E7209" t="s">
        <v>60</v>
      </c>
      <c r="F7209" t="s">
        <v>61</v>
      </c>
      <c r="G7209">
        <v>500</v>
      </c>
      <c r="H7209">
        <v>19.649999999999999</v>
      </c>
      <c r="I7209">
        <v>9825</v>
      </c>
      <c r="J7209">
        <v>6.55</v>
      </c>
      <c r="K7209">
        <v>3275</v>
      </c>
      <c r="L7209">
        <v>13.1</v>
      </c>
      <c r="M7209">
        <v>0.66666666666666663</v>
      </c>
      <c r="N7209">
        <v>6550</v>
      </c>
      <c r="O7209" t="s">
        <v>805</v>
      </c>
      <c r="P7209" t="s">
        <v>806</v>
      </c>
      <c r="Q7209" t="s">
        <v>100</v>
      </c>
      <c r="R7209" t="s">
        <v>40</v>
      </c>
      <c r="S7209" t="s">
        <v>101</v>
      </c>
      <c r="T7209" t="s">
        <v>169</v>
      </c>
      <c r="U7209" t="s">
        <v>1190</v>
      </c>
      <c r="V7209">
        <f>YEAR(sales_order1[[#This Row],[date]])</f>
        <v>2022</v>
      </c>
      <c r="W7209" t="str">
        <f>TEXT(sales_order1[[#This Row],[date]], "Mmm")</f>
        <v>Dec</v>
      </c>
      <c r="X7209">
        <f>VALUE(TEXT(sales_order1[[#This Row],[date]], "D"))</f>
        <v>29</v>
      </c>
      <c r="Y7209">
        <v>52</v>
      </c>
    </row>
    <row r="7210" spans="1:25" x14ac:dyDescent="0.25">
      <c r="A7210" s="1">
        <v>44924</v>
      </c>
      <c r="B7210">
        <v>72807</v>
      </c>
      <c r="C7210" t="s">
        <v>251</v>
      </c>
      <c r="D7210" t="str">
        <f>VLOOKUP(sales_order1[[#This Row],[itemCode]],product_details3!B:C,2,0)</f>
        <v>CLNO50</v>
      </c>
      <c r="E7210" t="s">
        <v>252</v>
      </c>
      <c r="F7210" t="s">
        <v>45</v>
      </c>
      <c r="G7210">
        <v>250</v>
      </c>
      <c r="H7210">
        <v>9.1</v>
      </c>
      <c r="I7210">
        <v>2275</v>
      </c>
      <c r="J7210">
        <v>3.7</v>
      </c>
      <c r="K7210">
        <v>925</v>
      </c>
      <c r="L7210">
        <v>5.4</v>
      </c>
      <c r="M7210">
        <v>0.59340659340659352</v>
      </c>
      <c r="N7210">
        <v>1350</v>
      </c>
      <c r="O7210" t="s">
        <v>487</v>
      </c>
      <c r="P7210" t="s">
        <v>488</v>
      </c>
      <c r="Q7210" t="s">
        <v>48</v>
      </c>
      <c r="R7210" t="s">
        <v>25</v>
      </c>
      <c r="S7210" t="s">
        <v>286</v>
      </c>
      <c r="T7210" t="s">
        <v>489</v>
      </c>
      <c r="U7210" t="s">
        <v>1191</v>
      </c>
      <c r="V7210">
        <f>YEAR(sales_order1[[#This Row],[date]])</f>
        <v>2022</v>
      </c>
      <c r="W7210" t="str">
        <f>TEXT(sales_order1[[#This Row],[date]], "Mmm")</f>
        <v>Dec</v>
      </c>
      <c r="X7210">
        <f>VALUE(TEXT(sales_order1[[#This Row],[date]], "D"))</f>
        <v>29</v>
      </c>
      <c r="Y7210">
        <v>52</v>
      </c>
    </row>
    <row r="7211" spans="1:25" x14ac:dyDescent="0.25">
      <c r="A7211" s="1">
        <v>44924</v>
      </c>
      <c r="B7211">
        <v>72808</v>
      </c>
      <c r="C7211" t="s">
        <v>149</v>
      </c>
      <c r="D7211" t="str">
        <f>VLOOKUP(sales_order1[[#This Row],[itemCode]],product_details3!B:C,2,0)</f>
        <v>MKRW80</v>
      </c>
      <c r="E7211" t="s">
        <v>150</v>
      </c>
      <c r="F7211" t="s">
        <v>151</v>
      </c>
      <c r="G7211">
        <v>150</v>
      </c>
      <c r="H7211">
        <v>14.65</v>
      </c>
      <c r="I7211">
        <v>2197.5</v>
      </c>
      <c r="J7211">
        <v>6.55</v>
      </c>
      <c r="K7211">
        <v>982.5</v>
      </c>
      <c r="L7211">
        <v>8.1</v>
      </c>
      <c r="M7211">
        <v>0.55290102389078488</v>
      </c>
      <c r="N7211">
        <v>1215</v>
      </c>
      <c r="O7211" t="s">
        <v>837</v>
      </c>
      <c r="P7211" t="s">
        <v>838</v>
      </c>
      <c r="Q7211" t="s">
        <v>71</v>
      </c>
      <c r="R7211" t="s">
        <v>72</v>
      </c>
      <c r="S7211" t="s">
        <v>73</v>
      </c>
      <c r="T7211" t="s">
        <v>74</v>
      </c>
      <c r="U7211" t="s">
        <v>1190</v>
      </c>
      <c r="V7211">
        <f>YEAR(sales_order1[[#This Row],[date]])</f>
        <v>2022</v>
      </c>
      <c r="W7211" t="str">
        <f>TEXT(sales_order1[[#This Row],[date]], "Mmm")</f>
        <v>Dec</v>
      </c>
      <c r="X7211">
        <f>VALUE(TEXT(sales_order1[[#This Row],[date]], "D"))</f>
        <v>29</v>
      </c>
      <c r="Y7211">
        <v>52</v>
      </c>
    </row>
    <row r="7212" spans="1:25" x14ac:dyDescent="0.25">
      <c r="A7212" s="1">
        <v>44924</v>
      </c>
      <c r="B7212">
        <v>72809</v>
      </c>
      <c r="C7212" t="s">
        <v>362</v>
      </c>
      <c r="D7212" t="str">
        <f>VLOOKUP(sales_order1[[#This Row],[itemCode]],product_details3!B:C,2,0)</f>
        <v>MSKO100</v>
      </c>
      <c r="E7212" t="s">
        <v>363</v>
      </c>
      <c r="F7212" t="s">
        <v>137</v>
      </c>
      <c r="G7212">
        <v>250</v>
      </c>
      <c r="H7212">
        <v>22.65</v>
      </c>
      <c r="I7212">
        <v>5662.5</v>
      </c>
      <c r="J7212">
        <v>9.5500000000000007</v>
      </c>
      <c r="K7212">
        <v>2387.5</v>
      </c>
      <c r="L7212">
        <v>13.1</v>
      </c>
      <c r="M7212">
        <v>0.57836644591611486</v>
      </c>
      <c r="N7212">
        <v>3275</v>
      </c>
      <c r="O7212" t="s">
        <v>624</v>
      </c>
      <c r="P7212" t="s">
        <v>625</v>
      </c>
      <c r="Q7212" t="s">
        <v>55</v>
      </c>
      <c r="R7212" t="s">
        <v>56</v>
      </c>
      <c r="S7212" t="s">
        <v>225</v>
      </c>
      <c r="T7212" t="s">
        <v>626</v>
      </c>
      <c r="U7212" t="s">
        <v>1191</v>
      </c>
      <c r="V7212">
        <f>YEAR(sales_order1[[#This Row],[date]])</f>
        <v>2022</v>
      </c>
      <c r="W7212" t="str">
        <f>TEXT(sales_order1[[#This Row],[date]], "Mmm")</f>
        <v>Dec</v>
      </c>
      <c r="X7212">
        <f>VALUE(TEXT(sales_order1[[#This Row],[date]], "D"))</f>
        <v>29</v>
      </c>
      <c r="Y7212">
        <v>52</v>
      </c>
    </row>
    <row r="7213" spans="1:25" x14ac:dyDescent="0.25">
      <c r="A7213" s="1">
        <v>44924</v>
      </c>
      <c r="B7213">
        <v>72810</v>
      </c>
      <c r="C7213" t="s">
        <v>181</v>
      </c>
      <c r="D7213" t="str">
        <f>VLOOKUP(sales_order1[[#This Row],[itemCode]],product_details3!B:C,2,0)</f>
        <v>EXFP100</v>
      </c>
      <c r="E7213" t="s">
        <v>182</v>
      </c>
      <c r="F7213" t="s">
        <v>183</v>
      </c>
      <c r="G7213">
        <v>150</v>
      </c>
      <c r="H7213">
        <v>21.95</v>
      </c>
      <c r="I7213">
        <v>3292.5</v>
      </c>
      <c r="J7213">
        <v>8.1999999999999993</v>
      </c>
      <c r="K7213">
        <v>1230</v>
      </c>
      <c r="L7213">
        <v>13.75</v>
      </c>
      <c r="M7213">
        <v>0.62642369020501143</v>
      </c>
      <c r="N7213">
        <v>2062.5</v>
      </c>
      <c r="O7213" t="s">
        <v>31</v>
      </c>
      <c r="P7213" t="s">
        <v>32</v>
      </c>
      <c r="Q7213" t="s">
        <v>24</v>
      </c>
      <c r="R7213" t="s">
        <v>25</v>
      </c>
      <c r="S7213" t="s">
        <v>33</v>
      </c>
      <c r="T7213" t="s">
        <v>34</v>
      </c>
      <c r="U7213" t="s">
        <v>1191</v>
      </c>
      <c r="V7213">
        <f>YEAR(sales_order1[[#This Row],[date]])</f>
        <v>2022</v>
      </c>
      <c r="W7213" t="str">
        <f>TEXT(sales_order1[[#This Row],[date]], "Mmm")</f>
        <v>Dec</v>
      </c>
      <c r="X7213">
        <f>VALUE(TEXT(sales_order1[[#This Row],[date]], "D"))</f>
        <v>29</v>
      </c>
      <c r="Y7213">
        <v>52</v>
      </c>
    </row>
    <row r="7214" spans="1:25" x14ac:dyDescent="0.25">
      <c r="A7214" s="1">
        <v>44924</v>
      </c>
      <c r="B7214">
        <v>72811</v>
      </c>
      <c r="C7214" t="s">
        <v>235</v>
      </c>
      <c r="D7214" t="str">
        <f>VLOOKUP(sales_order1[[#This Row],[itemCode]],product_details3!B:C,2,0)</f>
        <v>CLNF150</v>
      </c>
      <c r="E7214" t="s">
        <v>236</v>
      </c>
      <c r="F7214" t="s">
        <v>45</v>
      </c>
      <c r="G7214">
        <v>250</v>
      </c>
      <c r="H7214">
        <v>13.95</v>
      </c>
      <c r="I7214">
        <v>3487.5</v>
      </c>
      <c r="J7214">
        <v>5.2</v>
      </c>
      <c r="K7214">
        <v>1300</v>
      </c>
      <c r="L7214">
        <v>8.75</v>
      </c>
      <c r="M7214">
        <v>0.62724014336917566</v>
      </c>
      <c r="N7214">
        <v>2187.5</v>
      </c>
      <c r="O7214" t="s">
        <v>986</v>
      </c>
      <c r="P7214" t="s">
        <v>987</v>
      </c>
      <c r="Q7214" t="s">
        <v>271</v>
      </c>
      <c r="R7214" t="s">
        <v>56</v>
      </c>
      <c r="S7214" t="s">
        <v>192</v>
      </c>
      <c r="T7214" t="s">
        <v>453</v>
      </c>
      <c r="U7214" t="s">
        <v>1191</v>
      </c>
      <c r="V7214">
        <f>YEAR(sales_order1[[#This Row],[date]])</f>
        <v>2022</v>
      </c>
      <c r="W7214" t="str">
        <f>TEXT(sales_order1[[#This Row],[date]], "Mmm")</f>
        <v>Dec</v>
      </c>
      <c r="X7214">
        <f>VALUE(TEXT(sales_order1[[#This Row],[date]], "D"))</f>
        <v>29</v>
      </c>
      <c r="Y7214">
        <v>52</v>
      </c>
    </row>
    <row r="7215" spans="1:25" x14ac:dyDescent="0.25">
      <c r="A7215" s="1">
        <v>44924</v>
      </c>
      <c r="B7215">
        <v>72812</v>
      </c>
      <c r="C7215" t="s">
        <v>194</v>
      </c>
      <c r="D7215" t="str">
        <f>VLOOKUP(sales_order1[[#This Row],[itemCode]],product_details3!B:C,2,0)</f>
        <v>CLNG150</v>
      </c>
      <c r="E7215" t="s">
        <v>195</v>
      </c>
      <c r="F7215" t="s">
        <v>45</v>
      </c>
      <c r="G7215">
        <v>250</v>
      </c>
      <c r="H7215">
        <v>12.75</v>
      </c>
      <c r="I7215">
        <v>3187.5</v>
      </c>
      <c r="J7215">
        <v>4.45</v>
      </c>
      <c r="K7215">
        <v>1112.5</v>
      </c>
      <c r="L7215">
        <v>8.3000000000000007</v>
      </c>
      <c r="M7215">
        <v>0.65098039215686276</v>
      </c>
      <c r="N7215">
        <v>2075</v>
      </c>
      <c r="O7215" t="s">
        <v>874</v>
      </c>
      <c r="P7215" t="s">
        <v>875</v>
      </c>
      <c r="Q7215" t="s">
        <v>146</v>
      </c>
      <c r="R7215" t="s">
        <v>112</v>
      </c>
      <c r="S7215" t="s">
        <v>165</v>
      </c>
      <c r="T7215" t="s">
        <v>876</v>
      </c>
      <c r="U7215" t="s">
        <v>1189</v>
      </c>
      <c r="V7215">
        <f>YEAR(sales_order1[[#This Row],[date]])</f>
        <v>2022</v>
      </c>
      <c r="W7215" t="str">
        <f>TEXT(sales_order1[[#This Row],[date]], "Mmm")</f>
        <v>Dec</v>
      </c>
      <c r="X7215">
        <f>VALUE(TEXT(sales_order1[[#This Row],[date]], "D"))</f>
        <v>29</v>
      </c>
      <c r="Y7215">
        <v>52</v>
      </c>
    </row>
    <row r="7216" spans="1:25" x14ac:dyDescent="0.25">
      <c r="A7216" s="1">
        <v>44924</v>
      </c>
      <c r="B7216">
        <v>72813</v>
      </c>
      <c r="C7216" t="s">
        <v>103</v>
      </c>
      <c r="D7216" t="str">
        <f>VLOOKUP(sales_order1[[#This Row],[itemCode]],product_details3!B:C,2,0)</f>
        <v>SCRT50</v>
      </c>
      <c r="E7216" t="s">
        <v>104</v>
      </c>
      <c r="F7216" t="s">
        <v>61</v>
      </c>
      <c r="G7216">
        <v>200</v>
      </c>
      <c r="H7216">
        <v>16.95</v>
      </c>
      <c r="I7216">
        <v>3390</v>
      </c>
      <c r="J7216">
        <v>5.2</v>
      </c>
      <c r="K7216">
        <v>1040</v>
      </c>
      <c r="L7216">
        <v>11.75</v>
      </c>
      <c r="M7216">
        <v>0.69321533923303835</v>
      </c>
      <c r="N7216">
        <v>2350</v>
      </c>
      <c r="O7216" t="s">
        <v>790</v>
      </c>
      <c r="P7216" t="s">
        <v>791</v>
      </c>
      <c r="Q7216" t="s">
        <v>100</v>
      </c>
      <c r="R7216" t="s">
        <v>40</v>
      </c>
      <c r="S7216" t="s">
        <v>101</v>
      </c>
      <c r="T7216" t="s">
        <v>792</v>
      </c>
      <c r="U7216" t="s">
        <v>1190</v>
      </c>
      <c r="V7216">
        <f>YEAR(sales_order1[[#This Row],[date]])</f>
        <v>2022</v>
      </c>
      <c r="W7216" t="str">
        <f>TEXT(sales_order1[[#This Row],[date]], "Mmm")</f>
        <v>Dec</v>
      </c>
      <c r="X7216">
        <f>VALUE(TEXT(sales_order1[[#This Row],[date]], "D"))</f>
        <v>29</v>
      </c>
      <c r="Y7216">
        <v>52</v>
      </c>
    </row>
    <row r="7217" spans="1:25" x14ac:dyDescent="0.25">
      <c r="A7217" s="1">
        <v>44924</v>
      </c>
      <c r="B7217">
        <v>72814</v>
      </c>
      <c r="C7217" t="s">
        <v>86</v>
      </c>
      <c r="D7217" t="str">
        <f>VLOOKUP(sales_order1[[#This Row],[itemCode]],product_details3!B:C,2,0)</f>
        <v>SRMH30</v>
      </c>
      <c r="E7217" t="s">
        <v>87</v>
      </c>
      <c r="F7217" t="s">
        <v>30</v>
      </c>
      <c r="G7217">
        <v>300</v>
      </c>
      <c r="H7217">
        <v>21</v>
      </c>
      <c r="I7217">
        <v>6300</v>
      </c>
      <c r="J7217">
        <v>6.6</v>
      </c>
      <c r="K7217">
        <v>1980</v>
      </c>
      <c r="L7217">
        <v>14.4</v>
      </c>
      <c r="M7217">
        <v>0.68571428571428572</v>
      </c>
      <c r="N7217">
        <v>4320</v>
      </c>
      <c r="O7217" t="s">
        <v>982</v>
      </c>
      <c r="P7217" t="s">
        <v>983</v>
      </c>
      <c r="Q7217" t="s">
        <v>154</v>
      </c>
      <c r="R7217" t="s">
        <v>56</v>
      </c>
      <c r="S7217" t="s">
        <v>133</v>
      </c>
      <c r="T7217" t="s">
        <v>155</v>
      </c>
      <c r="U7217" t="s">
        <v>1191</v>
      </c>
      <c r="V7217">
        <f>YEAR(sales_order1[[#This Row],[date]])</f>
        <v>2022</v>
      </c>
      <c r="W7217" t="str">
        <f>TEXT(sales_order1[[#This Row],[date]], "Mmm")</f>
        <v>Dec</v>
      </c>
      <c r="X7217">
        <f>VALUE(TEXT(sales_order1[[#This Row],[date]], "D"))</f>
        <v>29</v>
      </c>
      <c r="Y7217">
        <v>52</v>
      </c>
    </row>
    <row r="7218" spans="1:25" x14ac:dyDescent="0.25">
      <c r="A7218" s="1">
        <v>44924</v>
      </c>
      <c r="B7218">
        <v>72815</v>
      </c>
      <c r="C7218" t="s">
        <v>51</v>
      </c>
      <c r="D7218" t="str">
        <f>VLOOKUP(sales_order1[[#This Row],[itemCode]],product_details3!B:C,2,0)</f>
        <v>MSTH50</v>
      </c>
      <c r="E7218" t="s">
        <v>52</v>
      </c>
      <c r="F7218" t="s">
        <v>21</v>
      </c>
      <c r="G7218">
        <v>50</v>
      </c>
      <c r="H7218">
        <v>15.75</v>
      </c>
      <c r="I7218">
        <v>787.5</v>
      </c>
      <c r="J7218">
        <v>4.45</v>
      </c>
      <c r="K7218">
        <v>222.5</v>
      </c>
      <c r="L7218">
        <v>11.3</v>
      </c>
      <c r="M7218">
        <v>0.71746031746031746</v>
      </c>
      <c r="N7218">
        <v>565</v>
      </c>
      <c r="O7218" t="s">
        <v>163</v>
      </c>
      <c r="P7218" t="s">
        <v>164</v>
      </c>
      <c r="Q7218" t="s">
        <v>146</v>
      </c>
      <c r="R7218" t="s">
        <v>112</v>
      </c>
      <c r="S7218" t="s">
        <v>165</v>
      </c>
      <c r="T7218" t="s">
        <v>166</v>
      </c>
      <c r="U7218" t="s">
        <v>1189</v>
      </c>
      <c r="V7218">
        <f>YEAR(sales_order1[[#This Row],[date]])</f>
        <v>2022</v>
      </c>
      <c r="W7218" t="str">
        <f>TEXT(sales_order1[[#This Row],[date]], "Mmm")</f>
        <v>Dec</v>
      </c>
      <c r="X7218">
        <f>VALUE(TEXT(sales_order1[[#This Row],[date]], "D"))</f>
        <v>29</v>
      </c>
      <c r="Y7218">
        <v>52</v>
      </c>
    </row>
    <row r="7219" spans="1:25" x14ac:dyDescent="0.25">
      <c r="A7219" s="1">
        <v>44925</v>
      </c>
      <c r="B7219">
        <v>72816</v>
      </c>
      <c r="C7219" t="s">
        <v>339</v>
      </c>
      <c r="D7219" t="str">
        <f>VLOOKUP(sales_order1[[#This Row],[itemCode]],product_details3!B:C,2,0)</f>
        <v>SRMH50</v>
      </c>
      <c r="E7219" t="s">
        <v>340</v>
      </c>
      <c r="F7219" t="s">
        <v>30</v>
      </c>
      <c r="G7219">
        <v>300</v>
      </c>
      <c r="H7219">
        <v>31.25</v>
      </c>
      <c r="I7219">
        <v>9375</v>
      </c>
      <c r="J7219">
        <v>10.75</v>
      </c>
      <c r="K7219">
        <v>3225</v>
      </c>
      <c r="L7219">
        <v>20.5</v>
      </c>
      <c r="M7219">
        <v>0.65600000000000003</v>
      </c>
      <c r="N7219">
        <v>6150</v>
      </c>
      <c r="O7219" t="s">
        <v>573</v>
      </c>
      <c r="P7219" t="s">
        <v>574</v>
      </c>
      <c r="Q7219" t="s">
        <v>218</v>
      </c>
      <c r="R7219" t="s">
        <v>40</v>
      </c>
      <c r="S7219" t="s">
        <v>219</v>
      </c>
      <c r="T7219" t="s">
        <v>575</v>
      </c>
      <c r="U7219" t="s">
        <v>1190</v>
      </c>
      <c r="V7219">
        <f>YEAR(sales_order1[[#This Row],[date]])</f>
        <v>2022</v>
      </c>
      <c r="W7219" t="str">
        <f>TEXT(sales_order1[[#This Row],[date]], "Mmm")</f>
        <v>Dec</v>
      </c>
      <c r="X7219">
        <f>VALUE(TEXT(sales_order1[[#This Row],[date]], "D"))</f>
        <v>30</v>
      </c>
      <c r="Y7219">
        <v>52</v>
      </c>
    </row>
    <row r="7220" spans="1:25" x14ac:dyDescent="0.25">
      <c r="A7220" s="1">
        <v>44925</v>
      </c>
      <c r="B7220">
        <v>72817</v>
      </c>
      <c r="C7220" t="s">
        <v>311</v>
      </c>
      <c r="D7220" t="str">
        <f>VLOOKUP(sales_order1[[#This Row],[itemCode]],product_details3!B:C,2,0)</f>
        <v>MSTH30</v>
      </c>
      <c r="E7220" t="s">
        <v>312</v>
      </c>
      <c r="F7220" t="s">
        <v>21</v>
      </c>
      <c r="G7220">
        <v>150</v>
      </c>
      <c r="H7220">
        <v>8.5</v>
      </c>
      <c r="I7220">
        <v>1275</v>
      </c>
      <c r="J7220">
        <v>3.3</v>
      </c>
      <c r="K7220">
        <v>495</v>
      </c>
      <c r="L7220">
        <v>5.2</v>
      </c>
      <c r="M7220">
        <v>0.61176470588235299</v>
      </c>
      <c r="N7220">
        <v>780</v>
      </c>
      <c r="O7220" t="s">
        <v>988</v>
      </c>
      <c r="P7220" t="s">
        <v>989</v>
      </c>
      <c r="Q7220" t="s">
        <v>160</v>
      </c>
      <c r="R7220" t="s">
        <v>112</v>
      </c>
      <c r="S7220" t="s">
        <v>161</v>
      </c>
      <c r="T7220" t="s">
        <v>783</v>
      </c>
      <c r="U7220" t="s">
        <v>1189</v>
      </c>
      <c r="V7220">
        <f>YEAR(sales_order1[[#This Row],[date]])</f>
        <v>2022</v>
      </c>
      <c r="W7220" t="str">
        <f>TEXT(sales_order1[[#This Row],[date]], "Mmm")</f>
        <v>Dec</v>
      </c>
      <c r="X7220">
        <f>VALUE(TEXT(sales_order1[[#This Row],[date]], "D"))</f>
        <v>30</v>
      </c>
      <c r="Y7220">
        <v>52</v>
      </c>
    </row>
    <row r="7221" spans="1:25" x14ac:dyDescent="0.25">
      <c r="A7221" s="1">
        <v>44925</v>
      </c>
      <c r="B7221">
        <v>72818</v>
      </c>
      <c r="C7221" t="s">
        <v>307</v>
      </c>
      <c r="D7221" t="str">
        <f>VLOOKUP(sales_order1[[#This Row],[itemCode]],product_details3!B:C,2,0)</f>
        <v>TNRH150</v>
      </c>
      <c r="E7221" t="s">
        <v>308</v>
      </c>
      <c r="F7221" t="s">
        <v>124</v>
      </c>
      <c r="G7221">
        <v>250</v>
      </c>
      <c r="H7221">
        <v>15.75</v>
      </c>
      <c r="I7221">
        <v>3937.5</v>
      </c>
      <c r="J7221">
        <v>4.45</v>
      </c>
      <c r="K7221">
        <v>1112.5</v>
      </c>
      <c r="L7221">
        <v>11.3</v>
      </c>
      <c r="M7221">
        <v>0.71746031746031746</v>
      </c>
      <c r="N7221">
        <v>2825</v>
      </c>
      <c r="O7221" t="s">
        <v>712</v>
      </c>
      <c r="P7221" t="s">
        <v>713</v>
      </c>
      <c r="Q7221" t="s">
        <v>218</v>
      </c>
      <c r="R7221" t="s">
        <v>40</v>
      </c>
      <c r="S7221" t="s">
        <v>219</v>
      </c>
      <c r="T7221" t="s">
        <v>575</v>
      </c>
      <c r="U7221" t="s">
        <v>1190</v>
      </c>
      <c r="V7221">
        <f>YEAR(sales_order1[[#This Row],[date]])</f>
        <v>2022</v>
      </c>
      <c r="W7221" t="str">
        <f>TEXT(sales_order1[[#This Row],[date]], "Mmm")</f>
        <v>Dec</v>
      </c>
      <c r="X7221">
        <f>VALUE(TEXT(sales_order1[[#This Row],[date]], "D"))</f>
        <v>30</v>
      </c>
      <c r="Y7221">
        <v>52</v>
      </c>
    </row>
    <row r="7222" spans="1:25" x14ac:dyDescent="0.25">
      <c r="A7222" s="1">
        <v>44925</v>
      </c>
      <c r="B7222">
        <v>72819</v>
      </c>
      <c r="C7222" t="s">
        <v>235</v>
      </c>
      <c r="D7222" t="str">
        <f>VLOOKUP(sales_order1[[#This Row],[itemCode]],product_details3!B:C,2,0)</f>
        <v>CLNF150</v>
      </c>
      <c r="E7222" t="s">
        <v>236</v>
      </c>
      <c r="F7222" t="s">
        <v>45</v>
      </c>
      <c r="G7222">
        <v>200</v>
      </c>
      <c r="H7222">
        <v>13.95</v>
      </c>
      <c r="I7222">
        <v>2790</v>
      </c>
      <c r="J7222">
        <v>5.2</v>
      </c>
      <c r="K7222">
        <v>1040</v>
      </c>
      <c r="L7222">
        <v>8.75</v>
      </c>
      <c r="M7222">
        <v>0.62724014336917566</v>
      </c>
      <c r="N7222">
        <v>1750</v>
      </c>
      <c r="O7222" t="s">
        <v>893</v>
      </c>
      <c r="P7222" t="s">
        <v>894</v>
      </c>
      <c r="Q7222" t="s">
        <v>146</v>
      </c>
      <c r="R7222" t="s">
        <v>112</v>
      </c>
      <c r="S7222" t="s">
        <v>147</v>
      </c>
      <c r="T7222" t="s">
        <v>148</v>
      </c>
      <c r="U7222" t="s">
        <v>1190</v>
      </c>
      <c r="V7222">
        <f>YEAR(sales_order1[[#This Row],[date]])</f>
        <v>2022</v>
      </c>
      <c r="W7222" t="str">
        <f>TEXT(sales_order1[[#This Row],[date]], "Mmm")</f>
        <v>Dec</v>
      </c>
      <c r="X7222">
        <f>VALUE(TEXT(sales_order1[[#This Row],[date]], "D"))</f>
        <v>30</v>
      </c>
      <c r="Y7222">
        <v>52</v>
      </c>
    </row>
    <row r="7223" spans="1:25" x14ac:dyDescent="0.25">
      <c r="A7223" s="1">
        <v>44925</v>
      </c>
      <c r="B7223">
        <v>72820</v>
      </c>
      <c r="C7223" t="s">
        <v>305</v>
      </c>
      <c r="D7223" t="str">
        <f>VLOOKUP(sales_order1[[#This Row],[itemCode]],product_details3!B:C,2,0)</f>
        <v>SRMA15</v>
      </c>
      <c r="E7223" t="s">
        <v>306</v>
      </c>
      <c r="F7223" t="s">
        <v>30</v>
      </c>
      <c r="G7223">
        <v>200</v>
      </c>
      <c r="H7223">
        <v>19.649999999999999</v>
      </c>
      <c r="I7223">
        <v>3930</v>
      </c>
      <c r="J7223">
        <v>7.55</v>
      </c>
      <c r="K7223">
        <v>1510</v>
      </c>
      <c r="L7223">
        <v>12.1</v>
      </c>
      <c r="M7223">
        <v>0.61577608142493634</v>
      </c>
      <c r="N7223">
        <v>2420</v>
      </c>
      <c r="O7223" t="s">
        <v>490</v>
      </c>
      <c r="P7223" t="s">
        <v>491</v>
      </c>
      <c r="Q7223" t="s">
        <v>271</v>
      </c>
      <c r="R7223" t="s">
        <v>56</v>
      </c>
      <c r="S7223" t="s">
        <v>192</v>
      </c>
      <c r="T7223" t="s">
        <v>272</v>
      </c>
      <c r="U7223" t="s">
        <v>1191</v>
      </c>
      <c r="V7223">
        <f>YEAR(sales_order1[[#This Row],[date]])</f>
        <v>2022</v>
      </c>
      <c r="W7223" t="str">
        <f>TEXT(sales_order1[[#This Row],[date]], "Mmm")</f>
        <v>Dec</v>
      </c>
      <c r="X7223">
        <f>VALUE(TEXT(sales_order1[[#This Row],[date]], "D"))</f>
        <v>30</v>
      </c>
      <c r="Y7223">
        <v>52</v>
      </c>
    </row>
    <row r="7224" spans="1:25" x14ac:dyDescent="0.25">
      <c r="A7224" s="1">
        <v>44925</v>
      </c>
      <c r="B7224">
        <v>72821</v>
      </c>
      <c r="C7224" t="s">
        <v>346</v>
      </c>
      <c r="D7224" t="str">
        <f>VLOOKUP(sales_order1[[#This Row],[itemCode]],product_details3!B:C,2,0)</f>
        <v>MSTA100</v>
      </c>
      <c r="E7224" t="s">
        <v>347</v>
      </c>
      <c r="F7224" t="s">
        <v>21</v>
      </c>
      <c r="G7224">
        <v>250</v>
      </c>
      <c r="H7224">
        <v>32.75</v>
      </c>
      <c r="I7224">
        <v>8187.5</v>
      </c>
      <c r="J7224">
        <v>11.25</v>
      </c>
      <c r="K7224">
        <v>2812.5</v>
      </c>
      <c r="L7224">
        <v>21.5</v>
      </c>
      <c r="M7224">
        <v>0.65648854961832059</v>
      </c>
      <c r="N7224">
        <v>5375</v>
      </c>
      <c r="O7224" t="s">
        <v>633</v>
      </c>
      <c r="P7224" t="s">
        <v>634</v>
      </c>
      <c r="Q7224" t="s">
        <v>383</v>
      </c>
      <c r="R7224" t="s">
        <v>72</v>
      </c>
      <c r="S7224" t="s">
        <v>384</v>
      </c>
      <c r="T7224" t="s">
        <v>635</v>
      </c>
      <c r="U7224" t="s">
        <v>1188</v>
      </c>
      <c r="V7224">
        <f>YEAR(sales_order1[[#This Row],[date]])</f>
        <v>2022</v>
      </c>
      <c r="W7224" t="str">
        <f>TEXT(sales_order1[[#This Row],[date]], "Mmm")</f>
        <v>Dec</v>
      </c>
      <c r="X7224">
        <f>VALUE(TEXT(sales_order1[[#This Row],[date]], "D"))</f>
        <v>30</v>
      </c>
      <c r="Y7224">
        <v>52</v>
      </c>
    </row>
    <row r="7225" spans="1:25" x14ac:dyDescent="0.25">
      <c r="A7225" s="1">
        <v>44925</v>
      </c>
      <c r="B7225">
        <v>72822</v>
      </c>
      <c r="C7225" t="s">
        <v>339</v>
      </c>
      <c r="D7225" t="str">
        <f>VLOOKUP(sales_order1[[#This Row],[itemCode]],product_details3!B:C,2,0)</f>
        <v>SRMH50</v>
      </c>
      <c r="E7225" t="s">
        <v>340</v>
      </c>
      <c r="F7225" t="s">
        <v>30</v>
      </c>
      <c r="G7225">
        <v>200</v>
      </c>
      <c r="H7225">
        <v>31.25</v>
      </c>
      <c r="I7225">
        <v>6250</v>
      </c>
      <c r="J7225">
        <v>10.75</v>
      </c>
      <c r="K7225">
        <v>2150</v>
      </c>
      <c r="L7225">
        <v>20.5</v>
      </c>
      <c r="M7225">
        <v>0.65600000000000003</v>
      </c>
      <c r="N7225">
        <v>4100</v>
      </c>
      <c r="O7225" t="s">
        <v>559</v>
      </c>
      <c r="P7225" t="s">
        <v>560</v>
      </c>
      <c r="Q7225" t="s">
        <v>191</v>
      </c>
      <c r="R7225" t="s">
        <v>56</v>
      </c>
      <c r="S7225" t="s">
        <v>192</v>
      </c>
      <c r="T7225" t="s">
        <v>193</v>
      </c>
      <c r="U7225" t="s">
        <v>1191</v>
      </c>
      <c r="V7225">
        <f>YEAR(sales_order1[[#This Row],[date]])</f>
        <v>2022</v>
      </c>
      <c r="W7225" t="str">
        <f>TEXT(sales_order1[[#This Row],[date]], "Mmm")</f>
        <v>Dec</v>
      </c>
      <c r="X7225">
        <f>VALUE(TEXT(sales_order1[[#This Row],[date]], "D"))</f>
        <v>30</v>
      </c>
      <c r="Y7225">
        <v>52</v>
      </c>
    </row>
    <row r="7226" spans="1:25" x14ac:dyDescent="0.25">
      <c r="A7226" s="1">
        <v>44925</v>
      </c>
      <c r="B7226">
        <v>72823</v>
      </c>
      <c r="C7226" t="s">
        <v>51</v>
      </c>
      <c r="D7226" t="str">
        <f>VLOOKUP(sales_order1[[#This Row],[itemCode]],product_details3!B:C,2,0)</f>
        <v>MSTH50</v>
      </c>
      <c r="E7226" t="s">
        <v>52</v>
      </c>
      <c r="F7226" t="s">
        <v>21</v>
      </c>
      <c r="G7226">
        <v>100</v>
      </c>
      <c r="H7226">
        <v>15.75</v>
      </c>
      <c r="I7226">
        <v>1575</v>
      </c>
      <c r="J7226">
        <v>4.45</v>
      </c>
      <c r="K7226">
        <v>445</v>
      </c>
      <c r="L7226">
        <v>11.3</v>
      </c>
      <c r="M7226">
        <v>0.71746031746031746</v>
      </c>
      <c r="N7226">
        <v>1130</v>
      </c>
      <c r="O7226" t="s">
        <v>913</v>
      </c>
      <c r="P7226" t="s">
        <v>914</v>
      </c>
      <c r="Q7226" t="s">
        <v>111</v>
      </c>
      <c r="R7226" t="s">
        <v>112</v>
      </c>
      <c r="S7226" t="s">
        <v>445</v>
      </c>
      <c r="T7226" t="s">
        <v>446</v>
      </c>
      <c r="U7226" t="s">
        <v>1189</v>
      </c>
      <c r="V7226">
        <f>YEAR(sales_order1[[#This Row],[date]])</f>
        <v>2022</v>
      </c>
      <c r="W7226" t="str">
        <f>TEXT(sales_order1[[#This Row],[date]], "Mmm")</f>
        <v>Dec</v>
      </c>
      <c r="X7226">
        <f>VALUE(TEXT(sales_order1[[#This Row],[date]], "D"))</f>
        <v>30</v>
      </c>
      <c r="Y7226">
        <v>52</v>
      </c>
    </row>
    <row r="7227" spans="1:25" x14ac:dyDescent="0.25">
      <c r="A7227" s="1">
        <v>44925</v>
      </c>
      <c r="B7227">
        <v>72824</v>
      </c>
      <c r="C7227" t="s">
        <v>175</v>
      </c>
      <c r="D7227" t="str">
        <f>VLOOKUP(sales_order1[[#This Row],[itemCode]],product_details3!B:C,2,0)</f>
        <v>SCRS3030</v>
      </c>
      <c r="E7227" t="s">
        <v>176</v>
      </c>
      <c r="F7227" t="s">
        <v>61</v>
      </c>
      <c r="G7227">
        <v>350</v>
      </c>
      <c r="H7227">
        <v>13.1</v>
      </c>
      <c r="I7227">
        <v>4585</v>
      </c>
      <c r="J7227">
        <v>4.7</v>
      </c>
      <c r="K7227">
        <v>1645</v>
      </c>
      <c r="L7227">
        <v>8.4</v>
      </c>
      <c r="M7227">
        <v>0.6412213740458016</v>
      </c>
      <c r="N7227">
        <v>2940</v>
      </c>
      <c r="O7227" t="s">
        <v>636</v>
      </c>
      <c r="P7227" t="s">
        <v>637</v>
      </c>
      <c r="Q7227" t="s">
        <v>378</v>
      </c>
      <c r="R7227" t="s">
        <v>72</v>
      </c>
      <c r="S7227" t="s">
        <v>638</v>
      </c>
      <c r="T7227" t="s">
        <v>639</v>
      </c>
      <c r="U7227" t="s">
        <v>1188</v>
      </c>
      <c r="V7227">
        <f>YEAR(sales_order1[[#This Row],[date]])</f>
        <v>2022</v>
      </c>
      <c r="W7227" t="str">
        <f>TEXT(sales_order1[[#This Row],[date]], "Mmm")</f>
        <v>Dec</v>
      </c>
      <c r="X7227">
        <f>VALUE(TEXT(sales_order1[[#This Row],[date]], "D"))</f>
        <v>30</v>
      </c>
      <c r="Y7227">
        <v>52</v>
      </c>
    </row>
    <row r="7228" spans="1:25" x14ac:dyDescent="0.25">
      <c r="A7228" s="1">
        <v>44925</v>
      </c>
      <c r="B7228">
        <v>72825</v>
      </c>
      <c r="C7228" t="s">
        <v>128</v>
      </c>
      <c r="D7228" t="str">
        <f>VLOOKUP(sales_order1[[#This Row],[itemCode]],product_details3!B:C,2,0)</f>
        <v>SCRT100</v>
      </c>
      <c r="E7228" t="s">
        <v>129</v>
      </c>
      <c r="F7228" t="s">
        <v>61</v>
      </c>
      <c r="G7228">
        <v>400</v>
      </c>
      <c r="H7228">
        <v>28.25</v>
      </c>
      <c r="I7228">
        <v>11300</v>
      </c>
      <c r="J7228">
        <v>9</v>
      </c>
      <c r="K7228">
        <v>3600</v>
      </c>
      <c r="L7228">
        <v>19.25</v>
      </c>
      <c r="M7228">
        <v>0.68141592920353977</v>
      </c>
      <c r="N7228">
        <v>7700</v>
      </c>
      <c r="O7228" t="s">
        <v>990</v>
      </c>
      <c r="P7228" t="s">
        <v>991</v>
      </c>
      <c r="Q7228" t="s">
        <v>186</v>
      </c>
      <c r="R7228" t="s">
        <v>112</v>
      </c>
      <c r="S7228" t="s">
        <v>246</v>
      </c>
      <c r="T7228" t="s">
        <v>247</v>
      </c>
      <c r="U7228" t="s">
        <v>1189</v>
      </c>
      <c r="V7228">
        <f>YEAR(sales_order1[[#This Row],[date]])</f>
        <v>2022</v>
      </c>
      <c r="W7228" t="str">
        <f>TEXT(sales_order1[[#This Row],[date]], "Mmm")</f>
        <v>Dec</v>
      </c>
      <c r="X7228">
        <f>VALUE(TEXT(sales_order1[[#This Row],[date]], "D"))</f>
        <v>30</v>
      </c>
      <c r="Y7228">
        <v>52</v>
      </c>
    </row>
    <row r="7229" spans="1:25" x14ac:dyDescent="0.25">
      <c r="A7229" s="1">
        <v>44925</v>
      </c>
      <c r="B7229">
        <v>72826</v>
      </c>
      <c r="C7229" t="s">
        <v>19</v>
      </c>
      <c r="D7229" t="str">
        <f>VLOOKUP(sales_order1[[#This Row],[itemCode]],product_details3!B:C,2,0)</f>
        <v>MSTH100</v>
      </c>
      <c r="E7229" t="s">
        <v>20</v>
      </c>
      <c r="F7229" t="s">
        <v>21</v>
      </c>
      <c r="G7229">
        <v>50</v>
      </c>
      <c r="H7229">
        <v>26.25</v>
      </c>
      <c r="I7229">
        <v>1312.5</v>
      </c>
      <c r="J7229">
        <v>7.75</v>
      </c>
      <c r="K7229">
        <v>387.5</v>
      </c>
      <c r="L7229">
        <v>18.5</v>
      </c>
      <c r="M7229">
        <v>0.70476190476190481</v>
      </c>
      <c r="N7229">
        <v>925</v>
      </c>
      <c r="O7229" t="s">
        <v>824</v>
      </c>
      <c r="P7229" t="s">
        <v>825</v>
      </c>
      <c r="Q7229" t="s">
        <v>271</v>
      </c>
      <c r="R7229" t="s">
        <v>56</v>
      </c>
      <c r="S7229" t="s">
        <v>192</v>
      </c>
      <c r="T7229" t="s">
        <v>453</v>
      </c>
      <c r="U7229" t="s">
        <v>1191</v>
      </c>
      <c r="V7229">
        <f>YEAR(sales_order1[[#This Row],[date]])</f>
        <v>2022</v>
      </c>
      <c r="W7229" t="str">
        <f>TEXT(sales_order1[[#This Row],[date]], "Mmm")</f>
        <v>Dec</v>
      </c>
      <c r="X7229">
        <f>VALUE(TEXT(sales_order1[[#This Row],[date]], "D"))</f>
        <v>30</v>
      </c>
      <c r="Y7229">
        <v>52</v>
      </c>
    </row>
    <row r="7230" spans="1:25" x14ac:dyDescent="0.25">
      <c r="A7230" s="1">
        <v>44925</v>
      </c>
      <c r="B7230">
        <v>72827</v>
      </c>
      <c r="C7230" t="s">
        <v>135</v>
      </c>
      <c r="D7230" t="str">
        <f>VLOOKUP(sales_order1[[#This Row],[itemCode]],product_details3!B:C,2,0)</f>
        <v>MSKSH</v>
      </c>
      <c r="E7230" t="s">
        <v>136</v>
      </c>
      <c r="F7230" t="s">
        <v>137</v>
      </c>
      <c r="G7230">
        <v>250</v>
      </c>
      <c r="H7230">
        <v>18.75</v>
      </c>
      <c r="I7230">
        <v>4687.5</v>
      </c>
      <c r="J7230">
        <v>7.45</v>
      </c>
      <c r="K7230">
        <v>1862.5</v>
      </c>
      <c r="L7230">
        <v>11.3</v>
      </c>
      <c r="M7230">
        <v>0.60266666666666668</v>
      </c>
      <c r="N7230">
        <v>2825</v>
      </c>
      <c r="O7230" t="s">
        <v>754</v>
      </c>
      <c r="P7230" t="s">
        <v>755</v>
      </c>
      <c r="Q7230" t="s">
        <v>191</v>
      </c>
      <c r="R7230" t="s">
        <v>56</v>
      </c>
      <c r="S7230" t="s">
        <v>192</v>
      </c>
      <c r="T7230" t="s">
        <v>255</v>
      </c>
      <c r="U7230" t="s">
        <v>1191</v>
      </c>
      <c r="V7230">
        <f>YEAR(sales_order1[[#This Row],[date]])</f>
        <v>2022</v>
      </c>
      <c r="W7230" t="str">
        <f>TEXT(sales_order1[[#This Row],[date]], "Mmm")</f>
        <v>Dec</v>
      </c>
      <c r="X7230">
        <f>VALUE(TEXT(sales_order1[[#This Row],[date]], "D"))</f>
        <v>30</v>
      </c>
      <c r="Y7230">
        <v>52</v>
      </c>
    </row>
    <row r="7231" spans="1:25" x14ac:dyDescent="0.25">
      <c r="A7231" s="1">
        <v>44925</v>
      </c>
      <c r="B7231">
        <v>72828</v>
      </c>
      <c r="C7231" t="s">
        <v>149</v>
      </c>
      <c r="D7231" t="str">
        <f>VLOOKUP(sales_order1[[#This Row],[itemCode]],product_details3!B:C,2,0)</f>
        <v>MKRW80</v>
      </c>
      <c r="E7231" t="s">
        <v>150</v>
      </c>
      <c r="F7231" t="s">
        <v>151</v>
      </c>
      <c r="G7231">
        <v>150</v>
      </c>
      <c r="H7231">
        <v>14.65</v>
      </c>
      <c r="I7231">
        <v>2197.5</v>
      </c>
      <c r="J7231">
        <v>6.55</v>
      </c>
      <c r="K7231">
        <v>982.5</v>
      </c>
      <c r="L7231">
        <v>8.1</v>
      </c>
      <c r="M7231">
        <v>0.55290102389078488</v>
      </c>
      <c r="N7231">
        <v>1215</v>
      </c>
      <c r="O7231" t="s">
        <v>618</v>
      </c>
      <c r="P7231" t="s">
        <v>619</v>
      </c>
      <c r="Q7231" t="s">
        <v>77</v>
      </c>
      <c r="R7231" t="s">
        <v>72</v>
      </c>
      <c r="S7231" t="s">
        <v>140</v>
      </c>
      <c r="T7231" t="s">
        <v>620</v>
      </c>
      <c r="U7231" t="s">
        <v>1190</v>
      </c>
      <c r="V7231">
        <f>YEAR(sales_order1[[#This Row],[date]])</f>
        <v>2022</v>
      </c>
      <c r="W7231" t="str">
        <f>TEXT(sales_order1[[#This Row],[date]], "Mmm")</f>
        <v>Dec</v>
      </c>
      <c r="X7231">
        <f>VALUE(TEXT(sales_order1[[#This Row],[date]], "D"))</f>
        <v>30</v>
      </c>
      <c r="Y7231">
        <v>52</v>
      </c>
    </row>
    <row r="7232" spans="1:25" x14ac:dyDescent="0.25">
      <c r="A7232" s="1">
        <v>44925</v>
      </c>
      <c r="B7232">
        <v>72829</v>
      </c>
      <c r="C7232" t="s">
        <v>438</v>
      </c>
      <c r="D7232" t="str">
        <f>VLOOKUP(sales_order1[[#This Row],[itemCode]],product_details3!B:C,2,0)</f>
        <v>EXFP150</v>
      </c>
      <c r="E7232" t="s">
        <v>439</v>
      </c>
      <c r="F7232" t="s">
        <v>183</v>
      </c>
      <c r="G7232">
        <v>100</v>
      </c>
      <c r="H7232">
        <v>28.25</v>
      </c>
      <c r="I7232">
        <v>2825</v>
      </c>
      <c r="J7232">
        <v>12</v>
      </c>
      <c r="K7232">
        <v>1200</v>
      </c>
      <c r="L7232">
        <v>16.25</v>
      </c>
      <c r="M7232">
        <v>0.5752212389380531</v>
      </c>
      <c r="N7232">
        <v>1625</v>
      </c>
      <c r="O7232" t="s">
        <v>290</v>
      </c>
      <c r="P7232" t="s">
        <v>291</v>
      </c>
      <c r="Q7232" t="s">
        <v>201</v>
      </c>
      <c r="R7232" t="s">
        <v>25</v>
      </c>
      <c r="S7232" t="s">
        <v>202</v>
      </c>
      <c r="T7232" t="s">
        <v>292</v>
      </c>
      <c r="U7232" t="s">
        <v>1191</v>
      </c>
      <c r="V7232">
        <f>YEAR(sales_order1[[#This Row],[date]])</f>
        <v>2022</v>
      </c>
      <c r="W7232" t="str">
        <f>TEXT(sales_order1[[#This Row],[date]], "Mmm")</f>
        <v>Dec</v>
      </c>
      <c r="X7232">
        <f>VALUE(TEXT(sales_order1[[#This Row],[date]], "D"))</f>
        <v>30</v>
      </c>
      <c r="Y7232">
        <v>52</v>
      </c>
    </row>
    <row r="7233" spans="1:25" x14ac:dyDescent="0.25">
      <c r="A7233" s="1">
        <v>44926</v>
      </c>
      <c r="B7233">
        <v>72830</v>
      </c>
      <c r="C7233" t="s">
        <v>194</v>
      </c>
      <c r="D7233" t="str">
        <f>VLOOKUP(sales_order1[[#This Row],[itemCode]],product_details3!B:C,2,0)</f>
        <v>CLNG150</v>
      </c>
      <c r="E7233" t="s">
        <v>195</v>
      </c>
      <c r="F7233" t="s">
        <v>45</v>
      </c>
      <c r="G7233">
        <v>50</v>
      </c>
      <c r="H7233">
        <v>12.75</v>
      </c>
      <c r="I7233">
        <v>637.5</v>
      </c>
      <c r="J7233">
        <v>4.45</v>
      </c>
      <c r="K7233">
        <v>222.5</v>
      </c>
      <c r="L7233">
        <v>8.3000000000000007</v>
      </c>
      <c r="M7233">
        <v>0.65098039215686276</v>
      </c>
      <c r="N7233">
        <v>415</v>
      </c>
      <c r="O7233" t="s">
        <v>472</v>
      </c>
      <c r="P7233" t="s">
        <v>473</v>
      </c>
      <c r="Q7233" t="s">
        <v>107</v>
      </c>
      <c r="R7233" t="s">
        <v>40</v>
      </c>
      <c r="S7233" t="s">
        <v>101</v>
      </c>
      <c r="T7233" t="s">
        <v>474</v>
      </c>
      <c r="U7233" t="s">
        <v>1190</v>
      </c>
      <c r="V7233">
        <f>YEAR(sales_order1[[#This Row],[date]])</f>
        <v>2022</v>
      </c>
      <c r="W7233" t="str">
        <f>TEXT(sales_order1[[#This Row],[date]], "Mmm")</f>
        <v>Dec</v>
      </c>
      <c r="X7233">
        <f>VALUE(TEXT(sales_order1[[#This Row],[date]], "D"))</f>
        <v>31</v>
      </c>
      <c r="Y7233">
        <v>52</v>
      </c>
    </row>
    <row r="7234" spans="1:25" x14ac:dyDescent="0.25">
      <c r="A7234" s="1">
        <v>44926</v>
      </c>
      <c r="B7234">
        <v>72831</v>
      </c>
      <c r="C7234" t="s">
        <v>194</v>
      </c>
      <c r="D7234" t="str">
        <f>VLOOKUP(sales_order1[[#This Row],[itemCode]],product_details3!B:C,2,0)</f>
        <v>CLNG150</v>
      </c>
      <c r="E7234" t="s">
        <v>195</v>
      </c>
      <c r="F7234" t="s">
        <v>45</v>
      </c>
      <c r="G7234">
        <v>200</v>
      </c>
      <c r="H7234">
        <v>12.75</v>
      </c>
      <c r="I7234">
        <v>2550</v>
      </c>
      <c r="J7234">
        <v>4.45</v>
      </c>
      <c r="K7234">
        <v>890</v>
      </c>
      <c r="L7234">
        <v>8.3000000000000007</v>
      </c>
      <c r="M7234">
        <v>0.65098039215686276</v>
      </c>
      <c r="N7234">
        <v>1660</v>
      </c>
      <c r="O7234" t="s">
        <v>807</v>
      </c>
      <c r="P7234" t="s">
        <v>808</v>
      </c>
      <c r="Q7234" t="s">
        <v>119</v>
      </c>
      <c r="R7234" t="s">
        <v>40</v>
      </c>
      <c r="S7234" t="s">
        <v>497</v>
      </c>
      <c r="T7234" t="s">
        <v>809</v>
      </c>
      <c r="U7234" t="s">
        <v>1190</v>
      </c>
      <c r="V7234">
        <f>YEAR(sales_order1[[#This Row],[date]])</f>
        <v>2022</v>
      </c>
      <c r="W7234" t="str">
        <f>TEXT(sales_order1[[#This Row],[date]], "Mmm")</f>
        <v>Dec</v>
      </c>
      <c r="X7234">
        <f>VALUE(TEXT(sales_order1[[#This Row],[date]], "D"))</f>
        <v>31</v>
      </c>
      <c r="Y7234">
        <v>52</v>
      </c>
    </row>
    <row r="7235" spans="1:25" x14ac:dyDescent="0.25">
      <c r="A7235" s="1">
        <v>44926</v>
      </c>
      <c r="B7235">
        <v>72832</v>
      </c>
      <c r="C7235" t="s">
        <v>28</v>
      </c>
      <c r="D7235" t="str">
        <f>VLOOKUP(sales_order1[[#This Row],[itemCode]],product_details3!B:C,2,0)</f>
        <v>SRMC30</v>
      </c>
      <c r="E7235" t="s">
        <v>29</v>
      </c>
      <c r="F7235" t="s">
        <v>30</v>
      </c>
      <c r="G7235">
        <v>200</v>
      </c>
      <c r="H7235">
        <v>22.6</v>
      </c>
      <c r="I7235">
        <v>4520</v>
      </c>
      <c r="J7235">
        <v>7.6</v>
      </c>
      <c r="K7235">
        <v>1520</v>
      </c>
      <c r="L7235">
        <v>15</v>
      </c>
      <c r="M7235">
        <v>0.66371681415929207</v>
      </c>
      <c r="N7235">
        <v>3000</v>
      </c>
      <c r="O7235" t="s">
        <v>519</v>
      </c>
      <c r="P7235" t="s">
        <v>520</v>
      </c>
      <c r="Q7235" t="s">
        <v>383</v>
      </c>
      <c r="R7235" t="s">
        <v>72</v>
      </c>
      <c r="S7235" t="s">
        <v>459</v>
      </c>
      <c r="T7235" t="s">
        <v>521</v>
      </c>
      <c r="U7235" t="s">
        <v>1188</v>
      </c>
      <c r="V7235">
        <f>YEAR(sales_order1[[#This Row],[date]])</f>
        <v>2022</v>
      </c>
      <c r="W7235" t="str">
        <f>TEXT(sales_order1[[#This Row],[date]], "Mmm")</f>
        <v>Dec</v>
      </c>
      <c r="X7235">
        <f>VALUE(TEXT(sales_order1[[#This Row],[date]], "D"))</f>
        <v>31</v>
      </c>
      <c r="Y7235">
        <v>52</v>
      </c>
    </row>
    <row r="7236" spans="1:25" x14ac:dyDescent="0.25">
      <c r="A7236" s="1">
        <v>44926</v>
      </c>
      <c r="B7236">
        <v>72833</v>
      </c>
      <c r="C7236" t="s">
        <v>103</v>
      </c>
      <c r="D7236" t="str">
        <f>VLOOKUP(sales_order1[[#This Row],[itemCode]],product_details3!B:C,2,0)</f>
        <v>SCRT50</v>
      </c>
      <c r="E7236" t="s">
        <v>104</v>
      </c>
      <c r="F7236" t="s">
        <v>61</v>
      </c>
      <c r="G7236">
        <v>250</v>
      </c>
      <c r="H7236">
        <v>16.95</v>
      </c>
      <c r="I7236">
        <v>4237.5</v>
      </c>
      <c r="J7236">
        <v>5.2</v>
      </c>
      <c r="K7236">
        <v>1300</v>
      </c>
      <c r="L7236">
        <v>11.75</v>
      </c>
      <c r="M7236">
        <v>0.69321533923303835</v>
      </c>
      <c r="N7236">
        <v>2937.5</v>
      </c>
      <c r="O7236" t="s">
        <v>688</v>
      </c>
      <c r="P7236" t="s">
        <v>689</v>
      </c>
      <c r="Q7236" t="s">
        <v>77</v>
      </c>
      <c r="R7236" t="s">
        <v>72</v>
      </c>
      <c r="S7236" t="s">
        <v>140</v>
      </c>
      <c r="T7236" t="s">
        <v>690</v>
      </c>
      <c r="U7236" t="s">
        <v>1190</v>
      </c>
      <c r="V7236">
        <f>YEAR(sales_order1[[#This Row],[date]])</f>
        <v>2022</v>
      </c>
      <c r="W7236" t="str">
        <f>TEXT(sales_order1[[#This Row],[date]], "Mmm")</f>
        <v>Dec</v>
      </c>
      <c r="X7236">
        <f>VALUE(TEXT(sales_order1[[#This Row],[date]], "D"))</f>
        <v>31</v>
      </c>
      <c r="Y7236">
        <v>52</v>
      </c>
    </row>
    <row r="7237" spans="1:25" x14ac:dyDescent="0.25">
      <c r="A7237" s="1">
        <v>44926</v>
      </c>
      <c r="B7237">
        <v>72834</v>
      </c>
      <c r="C7237" t="s">
        <v>408</v>
      </c>
      <c r="D7237" t="str">
        <f>VLOOKUP(sales_order1[[#This Row],[itemCode]],product_details3!B:C,2,0)</f>
        <v>EXFC150</v>
      </c>
      <c r="E7237" t="s">
        <v>409</v>
      </c>
      <c r="F7237" t="s">
        <v>183</v>
      </c>
      <c r="G7237">
        <v>250</v>
      </c>
      <c r="H7237">
        <v>32.75</v>
      </c>
      <c r="I7237">
        <v>8187.5</v>
      </c>
      <c r="J7237">
        <v>14.25</v>
      </c>
      <c r="K7237">
        <v>3562.5</v>
      </c>
      <c r="L7237">
        <v>18.5</v>
      </c>
      <c r="M7237">
        <v>0.56488549618320616</v>
      </c>
      <c r="N7237">
        <v>4625</v>
      </c>
      <c r="O7237" t="s">
        <v>951</v>
      </c>
      <c r="P7237" t="s">
        <v>952</v>
      </c>
      <c r="Q7237" t="s">
        <v>154</v>
      </c>
      <c r="R7237" t="s">
        <v>56</v>
      </c>
      <c r="S7237" t="s">
        <v>133</v>
      </c>
      <c r="T7237" t="s">
        <v>155</v>
      </c>
      <c r="U7237" t="s">
        <v>1191</v>
      </c>
      <c r="V7237">
        <f>YEAR(sales_order1[[#This Row],[date]])</f>
        <v>2022</v>
      </c>
      <c r="W7237" t="str">
        <f>TEXT(sales_order1[[#This Row],[date]], "Mmm")</f>
        <v>Dec</v>
      </c>
      <c r="X7237">
        <f>VALUE(TEXT(sales_order1[[#This Row],[date]], "D"))</f>
        <v>31</v>
      </c>
      <c r="Y7237">
        <v>52</v>
      </c>
    </row>
    <row r="7238" spans="1:25" x14ac:dyDescent="0.25">
      <c r="A7238" s="1">
        <v>44926</v>
      </c>
      <c r="B7238">
        <v>72835</v>
      </c>
      <c r="C7238" t="s">
        <v>103</v>
      </c>
      <c r="D7238" t="str">
        <f>VLOOKUP(sales_order1[[#This Row],[itemCode]],product_details3!B:C,2,0)</f>
        <v>SCRT50</v>
      </c>
      <c r="E7238" t="s">
        <v>104</v>
      </c>
      <c r="F7238" t="s">
        <v>61</v>
      </c>
      <c r="G7238">
        <v>350</v>
      </c>
      <c r="H7238">
        <v>16.95</v>
      </c>
      <c r="I7238">
        <v>5932.5</v>
      </c>
      <c r="J7238">
        <v>5.2</v>
      </c>
      <c r="K7238">
        <v>1820</v>
      </c>
      <c r="L7238">
        <v>11.75</v>
      </c>
      <c r="M7238">
        <v>0.69321533923303835</v>
      </c>
      <c r="N7238">
        <v>4112.5</v>
      </c>
      <c r="O7238" t="s">
        <v>992</v>
      </c>
      <c r="P7238" t="s">
        <v>993</v>
      </c>
      <c r="Q7238" t="s">
        <v>201</v>
      </c>
      <c r="R7238" t="s">
        <v>25</v>
      </c>
      <c r="S7238" t="s">
        <v>202</v>
      </c>
      <c r="T7238" t="s">
        <v>994</v>
      </c>
      <c r="U7238" t="s">
        <v>1191</v>
      </c>
      <c r="V7238">
        <f>YEAR(sales_order1[[#This Row],[date]])</f>
        <v>2022</v>
      </c>
      <c r="W7238" t="str">
        <f>TEXT(sales_order1[[#This Row],[date]], "Mmm")</f>
        <v>Dec</v>
      </c>
      <c r="X7238">
        <f>VALUE(TEXT(sales_order1[[#This Row],[date]], "D"))</f>
        <v>31</v>
      </c>
      <c r="Y7238">
        <v>52</v>
      </c>
    </row>
    <row r="7239" spans="1:25" x14ac:dyDescent="0.25">
      <c r="A7239" s="1">
        <v>44926</v>
      </c>
      <c r="B7239">
        <v>72836</v>
      </c>
      <c r="C7239" t="s">
        <v>51</v>
      </c>
      <c r="D7239" t="str">
        <f>VLOOKUP(sales_order1[[#This Row],[itemCode]],product_details3!B:C,2,0)</f>
        <v>MSTH50</v>
      </c>
      <c r="E7239" t="s">
        <v>52</v>
      </c>
      <c r="F7239" t="s">
        <v>21</v>
      </c>
      <c r="G7239">
        <v>150</v>
      </c>
      <c r="H7239">
        <v>15.75</v>
      </c>
      <c r="I7239">
        <v>2362.5</v>
      </c>
      <c r="J7239">
        <v>4.45</v>
      </c>
      <c r="K7239">
        <v>667.5</v>
      </c>
      <c r="L7239">
        <v>11.3</v>
      </c>
      <c r="M7239">
        <v>0.71746031746031746</v>
      </c>
      <c r="N7239">
        <v>1695</v>
      </c>
      <c r="O7239" t="s">
        <v>158</v>
      </c>
      <c r="P7239" t="s">
        <v>159</v>
      </c>
      <c r="Q7239" t="s">
        <v>160</v>
      </c>
      <c r="R7239" t="s">
        <v>112</v>
      </c>
      <c r="S7239" t="s">
        <v>161</v>
      </c>
      <c r="T7239" t="s">
        <v>162</v>
      </c>
      <c r="U7239" t="s">
        <v>1189</v>
      </c>
      <c r="V7239">
        <f>YEAR(sales_order1[[#This Row],[date]])</f>
        <v>2022</v>
      </c>
      <c r="W7239" t="str">
        <f>TEXT(sales_order1[[#This Row],[date]], "Mmm")</f>
        <v>Dec</v>
      </c>
      <c r="X7239">
        <f>VALUE(TEXT(sales_order1[[#This Row],[date]], "D"))</f>
        <v>31</v>
      </c>
      <c r="Y7239">
        <v>52</v>
      </c>
    </row>
    <row r="7240" spans="1:25" x14ac:dyDescent="0.25">
      <c r="A7240" s="1">
        <v>44926</v>
      </c>
      <c r="B7240">
        <v>72837</v>
      </c>
      <c r="C7240" t="s">
        <v>51</v>
      </c>
      <c r="D7240" t="str">
        <f>VLOOKUP(sales_order1[[#This Row],[itemCode]],product_details3!B:C,2,0)</f>
        <v>MSTH50</v>
      </c>
      <c r="E7240" t="s">
        <v>52</v>
      </c>
      <c r="F7240" t="s">
        <v>21</v>
      </c>
      <c r="G7240">
        <v>250</v>
      </c>
      <c r="H7240">
        <v>15.75</v>
      </c>
      <c r="I7240">
        <v>3937.5</v>
      </c>
      <c r="J7240">
        <v>4.45</v>
      </c>
      <c r="K7240">
        <v>1112.5</v>
      </c>
      <c r="L7240">
        <v>11.3</v>
      </c>
      <c r="M7240">
        <v>0.71746031746031746</v>
      </c>
      <c r="N7240">
        <v>2825</v>
      </c>
      <c r="O7240" t="s">
        <v>870</v>
      </c>
      <c r="P7240" t="s">
        <v>871</v>
      </c>
      <c r="Q7240" t="s">
        <v>191</v>
      </c>
      <c r="R7240" t="s">
        <v>56</v>
      </c>
      <c r="S7240" t="s">
        <v>192</v>
      </c>
      <c r="T7240" t="s">
        <v>250</v>
      </c>
      <c r="U7240" t="s">
        <v>1191</v>
      </c>
      <c r="V7240">
        <f>YEAR(sales_order1[[#This Row],[date]])</f>
        <v>2022</v>
      </c>
      <c r="W7240" t="str">
        <f>TEXT(sales_order1[[#This Row],[date]], "Mmm")</f>
        <v>Dec</v>
      </c>
      <c r="X7240">
        <f>VALUE(TEXT(sales_order1[[#This Row],[date]], "D"))</f>
        <v>31</v>
      </c>
      <c r="Y7240">
        <v>52</v>
      </c>
    </row>
    <row r="7241" spans="1:25" x14ac:dyDescent="0.25">
      <c r="A7241" s="1">
        <v>44926</v>
      </c>
      <c r="B7241">
        <v>72838</v>
      </c>
      <c r="C7241" t="s">
        <v>122</v>
      </c>
      <c r="D7241" t="str">
        <f>VLOOKUP(sales_order1[[#This Row],[itemCode]],product_details3!B:C,2,0)</f>
        <v>TNRE150</v>
      </c>
      <c r="E7241" t="s">
        <v>123</v>
      </c>
      <c r="F7241" t="s">
        <v>124</v>
      </c>
      <c r="G7241">
        <v>200</v>
      </c>
      <c r="H7241">
        <v>16.95</v>
      </c>
      <c r="I7241">
        <v>3390</v>
      </c>
      <c r="J7241">
        <v>5.2</v>
      </c>
      <c r="K7241">
        <v>1040</v>
      </c>
      <c r="L7241">
        <v>11.75</v>
      </c>
      <c r="M7241">
        <v>0.69321533923303835</v>
      </c>
      <c r="N7241">
        <v>2350</v>
      </c>
      <c r="O7241" t="s">
        <v>788</v>
      </c>
      <c r="P7241" t="s">
        <v>789</v>
      </c>
      <c r="Q7241" t="s">
        <v>186</v>
      </c>
      <c r="R7241" t="s">
        <v>112</v>
      </c>
      <c r="S7241" t="s">
        <v>246</v>
      </c>
      <c r="T7241" t="s">
        <v>247</v>
      </c>
      <c r="U7241" t="s">
        <v>1189</v>
      </c>
      <c r="V7241">
        <f>YEAR(sales_order1[[#This Row],[date]])</f>
        <v>2022</v>
      </c>
      <c r="W7241" t="str">
        <f>TEXT(sales_order1[[#This Row],[date]], "Mmm")</f>
        <v>Dec</v>
      </c>
      <c r="X7241">
        <f>VALUE(TEXT(sales_order1[[#This Row],[date]], "D"))</f>
        <v>31</v>
      </c>
      <c r="Y7241">
        <v>52</v>
      </c>
    </row>
    <row r="7242" spans="1:25" x14ac:dyDescent="0.25">
      <c r="A7242" s="1">
        <v>44926</v>
      </c>
      <c r="B7242">
        <v>72839</v>
      </c>
      <c r="C7242" t="s">
        <v>51</v>
      </c>
      <c r="D7242" t="str">
        <f>VLOOKUP(sales_order1[[#This Row],[itemCode]],product_details3!B:C,2,0)</f>
        <v>MSTH50</v>
      </c>
      <c r="E7242" t="s">
        <v>52</v>
      </c>
      <c r="F7242" t="s">
        <v>21</v>
      </c>
      <c r="G7242">
        <v>200</v>
      </c>
      <c r="H7242">
        <v>15.75</v>
      </c>
      <c r="I7242">
        <v>3150</v>
      </c>
      <c r="J7242">
        <v>4.45</v>
      </c>
      <c r="K7242">
        <v>890</v>
      </c>
      <c r="L7242">
        <v>11.3</v>
      </c>
      <c r="M7242">
        <v>0.71746031746031746</v>
      </c>
      <c r="N7242">
        <v>2260</v>
      </c>
      <c r="O7242" t="s">
        <v>519</v>
      </c>
      <c r="P7242" t="s">
        <v>520</v>
      </c>
      <c r="Q7242" t="s">
        <v>383</v>
      </c>
      <c r="R7242" t="s">
        <v>72</v>
      </c>
      <c r="S7242" t="s">
        <v>459</v>
      </c>
      <c r="T7242" t="s">
        <v>521</v>
      </c>
      <c r="U7242" t="s">
        <v>1188</v>
      </c>
      <c r="V7242">
        <f>YEAR(sales_order1[[#This Row],[date]])</f>
        <v>2022</v>
      </c>
      <c r="W7242" t="str">
        <f>TEXT(sales_order1[[#This Row],[date]], "Mmm")</f>
        <v>Dec</v>
      </c>
      <c r="X7242">
        <f>VALUE(TEXT(sales_order1[[#This Row],[date]], "D"))</f>
        <v>31</v>
      </c>
      <c r="Y7242">
        <v>52</v>
      </c>
    </row>
    <row r="7243" spans="1:25" x14ac:dyDescent="0.25">
      <c r="A7243" s="1">
        <v>44926</v>
      </c>
      <c r="B7243">
        <v>72840</v>
      </c>
      <c r="C7243" t="s">
        <v>51</v>
      </c>
      <c r="D7243" t="str">
        <f>VLOOKUP(sales_order1[[#This Row],[itemCode]],product_details3!B:C,2,0)</f>
        <v>MSTH50</v>
      </c>
      <c r="E7243" t="s">
        <v>52</v>
      </c>
      <c r="F7243" t="s">
        <v>21</v>
      </c>
      <c r="G7243">
        <v>150</v>
      </c>
      <c r="H7243">
        <v>15.75</v>
      </c>
      <c r="I7243">
        <v>2362.5</v>
      </c>
      <c r="J7243">
        <v>4.45</v>
      </c>
      <c r="K7243">
        <v>667.5</v>
      </c>
      <c r="L7243">
        <v>11.3</v>
      </c>
      <c r="M7243">
        <v>0.71746031746031746</v>
      </c>
      <c r="N7243">
        <v>1695</v>
      </c>
      <c r="O7243" t="s">
        <v>636</v>
      </c>
      <c r="P7243" t="s">
        <v>637</v>
      </c>
      <c r="Q7243" t="s">
        <v>378</v>
      </c>
      <c r="R7243" t="s">
        <v>72</v>
      </c>
      <c r="S7243" t="s">
        <v>638</v>
      </c>
      <c r="T7243" t="s">
        <v>639</v>
      </c>
      <c r="U7243" t="s">
        <v>1188</v>
      </c>
      <c r="V7243">
        <f>YEAR(sales_order1[[#This Row],[date]])</f>
        <v>2022</v>
      </c>
      <c r="W7243" t="str">
        <f>TEXT(sales_order1[[#This Row],[date]], "Mmm")</f>
        <v>Dec</v>
      </c>
      <c r="X7243">
        <f>VALUE(TEXT(sales_order1[[#This Row],[date]], "D"))</f>
        <v>31</v>
      </c>
      <c r="Y7243">
        <v>52</v>
      </c>
    </row>
    <row r="7244" spans="1:25" x14ac:dyDescent="0.25">
      <c r="A7244" s="1">
        <v>44926</v>
      </c>
      <c r="B7244">
        <v>72841</v>
      </c>
      <c r="C7244" t="s">
        <v>175</v>
      </c>
      <c r="D7244" t="str">
        <f>VLOOKUP(sales_order1[[#This Row],[itemCode]],product_details3!B:C,2,0)</f>
        <v>SCRS3030</v>
      </c>
      <c r="E7244" t="s">
        <v>176</v>
      </c>
      <c r="F7244" t="s">
        <v>61</v>
      </c>
      <c r="G7244">
        <v>250</v>
      </c>
      <c r="H7244">
        <v>13.1</v>
      </c>
      <c r="I7244">
        <v>3275</v>
      </c>
      <c r="J7244">
        <v>4.7</v>
      </c>
      <c r="K7244">
        <v>1175</v>
      </c>
      <c r="L7244">
        <v>8.4</v>
      </c>
      <c r="M7244">
        <v>0.6412213740458016</v>
      </c>
      <c r="N7244">
        <v>2100</v>
      </c>
      <c r="O7244" t="s">
        <v>410</v>
      </c>
      <c r="P7244" t="s">
        <v>411</v>
      </c>
      <c r="Q7244" t="s">
        <v>64</v>
      </c>
      <c r="R7244" t="s">
        <v>40</v>
      </c>
      <c r="S7244" t="s">
        <v>229</v>
      </c>
      <c r="T7244" t="s">
        <v>230</v>
      </c>
      <c r="U7244" t="s">
        <v>1189</v>
      </c>
      <c r="V7244">
        <f>YEAR(sales_order1[[#This Row],[date]])</f>
        <v>2022</v>
      </c>
      <c r="W7244" t="str">
        <f>TEXT(sales_order1[[#This Row],[date]], "Mmm")</f>
        <v>Dec</v>
      </c>
      <c r="X7244">
        <f>VALUE(TEXT(sales_order1[[#This Row],[date]], "D"))</f>
        <v>31</v>
      </c>
      <c r="Y7244">
        <v>52</v>
      </c>
    </row>
    <row r="7245" spans="1:25" x14ac:dyDescent="0.25">
      <c r="A7245" s="1">
        <v>44926</v>
      </c>
      <c r="B7245">
        <v>72842</v>
      </c>
      <c r="C7245" t="s">
        <v>156</v>
      </c>
      <c r="D7245" t="str">
        <f>VLOOKUP(sales_order1[[#This Row],[itemCode]],product_details3!B:C,2,0)</f>
        <v>SCRT30</v>
      </c>
      <c r="E7245" t="s">
        <v>157</v>
      </c>
      <c r="F7245" t="s">
        <v>61</v>
      </c>
      <c r="G7245">
        <v>500</v>
      </c>
      <c r="H7245">
        <v>11.3</v>
      </c>
      <c r="I7245">
        <v>5650</v>
      </c>
      <c r="J7245">
        <v>3.8</v>
      </c>
      <c r="K7245">
        <v>1900</v>
      </c>
      <c r="L7245">
        <v>7.5</v>
      </c>
      <c r="M7245">
        <v>0.66371681415929207</v>
      </c>
      <c r="N7245">
        <v>3750</v>
      </c>
      <c r="O7245" t="s">
        <v>874</v>
      </c>
      <c r="P7245" t="s">
        <v>875</v>
      </c>
      <c r="Q7245" t="s">
        <v>146</v>
      </c>
      <c r="R7245" t="s">
        <v>112</v>
      </c>
      <c r="S7245" t="s">
        <v>165</v>
      </c>
      <c r="T7245" t="s">
        <v>876</v>
      </c>
      <c r="U7245" t="s">
        <v>1189</v>
      </c>
      <c r="V7245">
        <f>YEAR(sales_order1[[#This Row],[date]])</f>
        <v>2022</v>
      </c>
      <c r="W7245" t="str">
        <f>TEXT(sales_order1[[#This Row],[date]], "Mmm")</f>
        <v>Dec</v>
      </c>
      <c r="X7245">
        <f>VALUE(TEXT(sales_order1[[#This Row],[date]], "D"))</f>
        <v>31</v>
      </c>
      <c r="Y7245">
        <v>52</v>
      </c>
    </row>
    <row r="7246" spans="1:25" x14ac:dyDescent="0.25">
      <c r="A7246" s="1">
        <v>44926</v>
      </c>
      <c r="B7246">
        <v>72843</v>
      </c>
      <c r="C7246" t="s">
        <v>149</v>
      </c>
      <c r="D7246" t="str">
        <f>VLOOKUP(sales_order1[[#This Row],[itemCode]],product_details3!B:C,2,0)</f>
        <v>MKRW80</v>
      </c>
      <c r="E7246" t="s">
        <v>150</v>
      </c>
      <c r="F7246" t="s">
        <v>151</v>
      </c>
      <c r="G7246">
        <v>250</v>
      </c>
      <c r="H7246">
        <v>14.65</v>
      </c>
      <c r="I7246">
        <v>3662.5</v>
      </c>
      <c r="J7246">
        <v>6.55</v>
      </c>
      <c r="K7246">
        <v>1637.5</v>
      </c>
      <c r="L7246">
        <v>8.1</v>
      </c>
      <c r="M7246">
        <v>0.55290102389078488</v>
      </c>
      <c r="N7246">
        <v>2025</v>
      </c>
      <c r="O7246" t="s">
        <v>237</v>
      </c>
      <c r="P7246" t="s">
        <v>238</v>
      </c>
      <c r="Q7246" t="s">
        <v>239</v>
      </c>
      <c r="R7246" t="s">
        <v>112</v>
      </c>
      <c r="S7246" t="s">
        <v>240</v>
      </c>
      <c r="T7246" t="s">
        <v>241</v>
      </c>
      <c r="U7246" t="s">
        <v>1189</v>
      </c>
      <c r="V7246">
        <f>YEAR(sales_order1[[#This Row],[date]])</f>
        <v>2022</v>
      </c>
      <c r="W7246" t="str">
        <f>TEXT(sales_order1[[#This Row],[date]], "Mmm")</f>
        <v>Dec</v>
      </c>
      <c r="X7246">
        <f>VALUE(TEXT(sales_order1[[#This Row],[date]], "D"))</f>
        <v>31</v>
      </c>
      <c r="Y7246">
        <v>52</v>
      </c>
    </row>
  </sheetData>
  <sheetProtection algorithmName="SHA-512" hashValue="ssfzm8soIrSmfcpekd9l5/SsMSWMwu6+mROlniF4XLFeysCTC+5gtZ+GEO3QdbJkjSZfNRxNIWP143hrxOD4rA==" saltValue="WzVJ4m4lRfcdt1ycVwlTKQ==" spinCount="100000" sheet="1" objects="1" scenario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A6527-9A53-4247-82D7-7D1EE6FEB879}">
  <sheetPr codeName="Sheet3"/>
  <dimension ref="A1:I305"/>
  <sheetViews>
    <sheetView workbookViewId="0">
      <selection activeCell="K35" sqref="K35"/>
    </sheetView>
  </sheetViews>
  <sheetFormatPr defaultRowHeight="15" x14ac:dyDescent="0.25"/>
  <cols>
    <col min="1" max="1" width="4.28515625" bestFit="1" customWidth="1"/>
    <col min="2" max="2" width="12.85546875" bestFit="1" customWidth="1"/>
    <col min="3" max="3" width="30.140625" bestFit="1" customWidth="1"/>
    <col min="4" max="4" width="16" bestFit="1" customWidth="1"/>
    <col min="5" max="5" width="15.28515625" bestFit="1" customWidth="1"/>
    <col min="6" max="6" width="17.7109375" bestFit="1" customWidth="1"/>
    <col min="7" max="7" width="13.42578125" bestFit="1" customWidth="1"/>
    <col min="8" max="8" width="10.140625" bestFit="1" customWidth="1"/>
    <col min="9" max="9" width="13.7109375" bestFit="1" customWidth="1"/>
  </cols>
  <sheetData>
    <row r="1" spans="1:9" x14ac:dyDescent="0.25">
      <c r="A1" t="s">
        <v>995</v>
      </c>
      <c r="B1" t="s">
        <v>13</v>
      </c>
      <c r="C1" t="s">
        <v>14</v>
      </c>
      <c r="D1" t="s">
        <v>18</v>
      </c>
      <c r="E1" t="s">
        <v>17</v>
      </c>
      <c r="F1" t="s">
        <v>15</v>
      </c>
      <c r="G1" t="s">
        <v>16</v>
      </c>
      <c r="H1" t="s">
        <v>1192</v>
      </c>
      <c r="I1" t="s">
        <v>996</v>
      </c>
    </row>
    <row r="2" spans="1:9" x14ac:dyDescent="0.25">
      <c r="A2">
        <v>1</v>
      </c>
      <c r="B2" t="s">
        <v>293</v>
      </c>
      <c r="C2" t="s">
        <v>294</v>
      </c>
      <c r="D2" t="s">
        <v>155</v>
      </c>
      <c r="E2" t="s">
        <v>133</v>
      </c>
      <c r="F2" t="s">
        <v>154</v>
      </c>
      <c r="G2" t="s">
        <v>56</v>
      </c>
      <c r="H2" t="s">
        <v>1191</v>
      </c>
      <c r="I2" t="s">
        <v>997</v>
      </c>
    </row>
    <row r="3" spans="1:9" x14ac:dyDescent="0.25">
      <c r="A3">
        <v>2</v>
      </c>
      <c r="B3" t="s">
        <v>46</v>
      </c>
      <c r="C3" t="s">
        <v>47</v>
      </c>
      <c r="D3" t="s">
        <v>50</v>
      </c>
      <c r="E3" t="s">
        <v>49</v>
      </c>
      <c r="F3" t="s">
        <v>48</v>
      </c>
      <c r="G3" t="s">
        <v>25</v>
      </c>
      <c r="H3" t="s">
        <v>1191</v>
      </c>
      <c r="I3" t="s">
        <v>997</v>
      </c>
    </row>
    <row r="4" spans="1:9" x14ac:dyDescent="0.25">
      <c r="A4">
        <v>3</v>
      </c>
      <c r="B4" t="s">
        <v>152</v>
      </c>
      <c r="C4" t="s">
        <v>153</v>
      </c>
      <c r="D4" t="s">
        <v>155</v>
      </c>
      <c r="E4" t="s">
        <v>133</v>
      </c>
      <c r="F4" t="s">
        <v>154</v>
      </c>
      <c r="G4" t="s">
        <v>56</v>
      </c>
      <c r="H4" t="s">
        <v>1191</v>
      </c>
      <c r="I4" t="s">
        <v>997</v>
      </c>
    </row>
    <row r="5" spans="1:9" x14ac:dyDescent="0.25">
      <c r="A5">
        <v>4</v>
      </c>
      <c r="B5" t="s">
        <v>276</v>
      </c>
      <c r="C5" t="s">
        <v>277</v>
      </c>
      <c r="D5" t="s">
        <v>278</v>
      </c>
      <c r="E5" t="s">
        <v>41</v>
      </c>
      <c r="F5" t="s">
        <v>39</v>
      </c>
      <c r="G5" t="s">
        <v>40</v>
      </c>
      <c r="H5" t="s">
        <v>1188</v>
      </c>
      <c r="I5" t="s">
        <v>997</v>
      </c>
    </row>
    <row r="6" spans="1:9" x14ac:dyDescent="0.25">
      <c r="A6">
        <v>5</v>
      </c>
      <c r="B6" t="s">
        <v>167</v>
      </c>
      <c r="C6" t="s">
        <v>168</v>
      </c>
      <c r="D6" t="s">
        <v>169</v>
      </c>
      <c r="E6" t="s">
        <v>101</v>
      </c>
      <c r="F6" t="s">
        <v>100</v>
      </c>
      <c r="G6" t="s">
        <v>40</v>
      </c>
      <c r="H6" t="s">
        <v>1190</v>
      </c>
      <c r="I6" t="s">
        <v>997</v>
      </c>
    </row>
    <row r="7" spans="1:9" x14ac:dyDescent="0.25">
      <c r="A7">
        <v>6</v>
      </c>
      <c r="B7" t="s">
        <v>199</v>
      </c>
      <c r="C7" t="s">
        <v>200</v>
      </c>
      <c r="D7" t="s">
        <v>203</v>
      </c>
      <c r="E7" t="s">
        <v>202</v>
      </c>
      <c r="F7" t="s">
        <v>201</v>
      </c>
      <c r="G7" t="s">
        <v>25</v>
      </c>
      <c r="H7" t="s">
        <v>1191</v>
      </c>
      <c r="I7" t="s">
        <v>997</v>
      </c>
    </row>
    <row r="8" spans="1:9" x14ac:dyDescent="0.25">
      <c r="A8">
        <v>7</v>
      </c>
      <c r="B8" t="s">
        <v>248</v>
      </c>
      <c r="C8" t="s">
        <v>249</v>
      </c>
      <c r="D8" t="s">
        <v>250</v>
      </c>
      <c r="E8" t="s">
        <v>192</v>
      </c>
      <c r="F8" t="s">
        <v>191</v>
      </c>
      <c r="G8" t="s">
        <v>56</v>
      </c>
      <c r="H8" t="s">
        <v>1191</v>
      </c>
      <c r="I8" t="s">
        <v>997</v>
      </c>
    </row>
    <row r="9" spans="1:9" x14ac:dyDescent="0.25">
      <c r="A9">
        <v>8</v>
      </c>
      <c r="B9" t="s">
        <v>130</v>
      </c>
      <c r="C9" t="s">
        <v>131</v>
      </c>
      <c r="D9" t="s">
        <v>134</v>
      </c>
      <c r="E9" t="s">
        <v>133</v>
      </c>
      <c r="F9" t="s">
        <v>132</v>
      </c>
      <c r="G9" t="s">
        <v>56</v>
      </c>
      <c r="H9" t="s">
        <v>1191</v>
      </c>
      <c r="I9" t="s">
        <v>997</v>
      </c>
    </row>
    <row r="10" spans="1:9" x14ac:dyDescent="0.25">
      <c r="A10">
        <v>9</v>
      </c>
      <c r="B10" t="s">
        <v>69</v>
      </c>
      <c r="C10" t="s">
        <v>70</v>
      </c>
      <c r="D10" t="s">
        <v>74</v>
      </c>
      <c r="E10" t="s">
        <v>73</v>
      </c>
      <c r="F10" t="s">
        <v>71</v>
      </c>
      <c r="G10" t="s">
        <v>72</v>
      </c>
      <c r="H10" t="s">
        <v>1190</v>
      </c>
      <c r="I10" t="s">
        <v>997</v>
      </c>
    </row>
    <row r="11" spans="1:9" x14ac:dyDescent="0.25">
      <c r="A11">
        <v>10</v>
      </c>
      <c r="B11" t="s">
        <v>105</v>
      </c>
      <c r="C11" t="s">
        <v>106</v>
      </c>
      <c r="D11" t="s">
        <v>108</v>
      </c>
      <c r="E11" t="s">
        <v>101</v>
      </c>
      <c r="F11" t="s">
        <v>107</v>
      </c>
      <c r="G11" t="s">
        <v>40</v>
      </c>
      <c r="H11" t="s">
        <v>1190</v>
      </c>
      <c r="I11" t="s">
        <v>997</v>
      </c>
    </row>
    <row r="12" spans="1:9" x14ac:dyDescent="0.25">
      <c r="A12">
        <v>11</v>
      </c>
      <c r="B12" t="s">
        <v>184</v>
      </c>
      <c r="C12" t="s">
        <v>185</v>
      </c>
      <c r="D12" t="s">
        <v>188</v>
      </c>
      <c r="E12" t="s">
        <v>187</v>
      </c>
      <c r="F12" t="s">
        <v>186</v>
      </c>
      <c r="G12" t="s">
        <v>112</v>
      </c>
      <c r="H12" t="s">
        <v>1189</v>
      </c>
      <c r="I12" t="s">
        <v>997</v>
      </c>
    </row>
    <row r="13" spans="1:9" x14ac:dyDescent="0.25">
      <c r="A13">
        <v>12</v>
      </c>
      <c r="B13" t="s">
        <v>31</v>
      </c>
      <c r="C13" t="s">
        <v>32</v>
      </c>
      <c r="D13" t="s">
        <v>34</v>
      </c>
      <c r="E13" t="s">
        <v>33</v>
      </c>
      <c r="F13" t="s">
        <v>24</v>
      </c>
      <c r="G13" t="s">
        <v>25</v>
      </c>
      <c r="H13" t="s">
        <v>1191</v>
      </c>
      <c r="I13" t="s">
        <v>997</v>
      </c>
    </row>
    <row r="14" spans="1:9" x14ac:dyDescent="0.25">
      <c r="A14">
        <v>13</v>
      </c>
      <c r="B14" t="s">
        <v>253</v>
      </c>
      <c r="C14" t="s">
        <v>254</v>
      </c>
      <c r="D14" t="s">
        <v>255</v>
      </c>
      <c r="E14" t="s">
        <v>192</v>
      </c>
      <c r="F14" t="s">
        <v>191</v>
      </c>
      <c r="G14" t="s">
        <v>56</v>
      </c>
      <c r="H14" t="s">
        <v>1191</v>
      </c>
      <c r="I14" t="s">
        <v>997</v>
      </c>
    </row>
    <row r="15" spans="1:9" x14ac:dyDescent="0.25">
      <c r="A15">
        <v>14</v>
      </c>
      <c r="B15" t="s">
        <v>138</v>
      </c>
      <c r="C15" t="s">
        <v>139</v>
      </c>
      <c r="D15" t="s">
        <v>141</v>
      </c>
      <c r="E15" t="s">
        <v>140</v>
      </c>
      <c r="F15" t="s">
        <v>77</v>
      </c>
      <c r="G15" t="s">
        <v>72</v>
      </c>
      <c r="H15" t="s">
        <v>1190</v>
      </c>
      <c r="I15" t="s">
        <v>997</v>
      </c>
    </row>
    <row r="16" spans="1:9" x14ac:dyDescent="0.25">
      <c r="A16">
        <v>15</v>
      </c>
      <c r="B16" t="s">
        <v>82</v>
      </c>
      <c r="C16" t="s">
        <v>83</v>
      </c>
      <c r="D16" t="s">
        <v>85</v>
      </c>
      <c r="E16" t="s">
        <v>84</v>
      </c>
      <c r="F16" t="s">
        <v>64</v>
      </c>
      <c r="G16" t="s">
        <v>40</v>
      </c>
      <c r="H16" t="s">
        <v>1189</v>
      </c>
      <c r="I16" t="s">
        <v>997</v>
      </c>
    </row>
    <row r="17" spans="1:9" x14ac:dyDescent="0.25">
      <c r="A17">
        <v>16</v>
      </c>
      <c r="B17" t="s">
        <v>158</v>
      </c>
      <c r="C17" t="s">
        <v>159</v>
      </c>
      <c r="D17" t="s">
        <v>162</v>
      </c>
      <c r="E17" t="s">
        <v>161</v>
      </c>
      <c r="F17" t="s">
        <v>160</v>
      </c>
      <c r="G17" t="s">
        <v>112</v>
      </c>
      <c r="H17" t="s">
        <v>1189</v>
      </c>
      <c r="I17" t="s">
        <v>997</v>
      </c>
    </row>
    <row r="18" spans="1:9" x14ac:dyDescent="0.25">
      <c r="A18">
        <v>17</v>
      </c>
      <c r="B18" t="s">
        <v>322</v>
      </c>
      <c r="C18" t="s">
        <v>323</v>
      </c>
      <c r="D18" t="s">
        <v>324</v>
      </c>
      <c r="E18" t="s">
        <v>41</v>
      </c>
      <c r="F18" t="s">
        <v>39</v>
      </c>
      <c r="G18" t="s">
        <v>40</v>
      </c>
      <c r="H18" t="s">
        <v>1188</v>
      </c>
      <c r="I18" t="s">
        <v>997</v>
      </c>
    </row>
    <row r="19" spans="1:9" x14ac:dyDescent="0.25">
      <c r="A19">
        <v>18</v>
      </c>
      <c r="B19" t="s">
        <v>109</v>
      </c>
      <c r="C19" t="s">
        <v>110</v>
      </c>
      <c r="D19" t="s">
        <v>114</v>
      </c>
      <c r="E19" t="s">
        <v>113</v>
      </c>
      <c r="F19" t="s">
        <v>111</v>
      </c>
      <c r="G19" t="s">
        <v>112</v>
      </c>
      <c r="H19" t="s">
        <v>1189</v>
      </c>
      <c r="I19" t="s">
        <v>997</v>
      </c>
    </row>
    <row r="20" spans="1:9" x14ac:dyDescent="0.25">
      <c r="A20">
        <v>19</v>
      </c>
      <c r="B20" t="s">
        <v>227</v>
      </c>
      <c r="C20" t="s">
        <v>228</v>
      </c>
      <c r="D20" t="s">
        <v>230</v>
      </c>
      <c r="E20" t="s">
        <v>229</v>
      </c>
      <c r="F20" t="s">
        <v>64</v>
      </c>
      <c r="G20" t="s">
        <v>40</v>
      </c>
      <c r="H20" t="s">
        <v>1189</v>
      </c>
      <c r="I20" t="s">
        <v>997</v>
      </c>
    </row>
    <row r="21" spans="1:9" x14ac:dyDescent="0.25">
      <c r="A21">
        <v>20</v>
      </c>
      <c r="B21" t="s">
        <v>266</v>
      </c>
      <c r="C21" t="s">
        <v>267</v>
      </c>
      <c r="D21" t="s">
        <v>268</v>
      </c>
      <c r="E21" t="s">
        <v>133</v>
      </c>
      <c r="F21" t="s">
        <v>154</v>
      </c>
      <c r="G21" t="s">
        <v>56</v>
      </c>
      <c r="H21" t="s">
        <v>1191</v>
      </c>
      <c r="I21" t="s">
        <v>997</v>
      </c>
    </row>
    <row r="22" spans="1:9" x14ac:dyDescent="0.25">
      <c r="A22">
        <v>21</v>
      </c>
      <c r="B22" t="s">
        <v>206</v>
      </c>
      <c r="C22" t="s">
        <v>207</v>
      </c>
      <c r="D22" t="s">
        <v>208</v>
      </c>
      <c r="E22" t="s">
        <v>73</v>
      </c>
      <c r="F22" t="s">
        <v>71</v>
      </c>
      <c r="G22" t="s">
        <v>72</v>
      </c>
      <c r="H22" t="s">
        <v>1190</v>
      </c>
      <c r="I22" t="s">
        <v>997</v>
      </c>
    </row>
    <row r="23" spans="1:9" x14ac:dyDescent="0.25">
      <c r="A23">
        <v>22</v>
      </c>
      <c r="B23" t="s">
        <v>53</v>
      </c>
      <c r="C23" t="s">
        <v>54</v>
      </c>
      <c r="D23" t="s">
        <v>58</v>
      </c>
      <c r="E23" t="s">
        <v>57</v>
      </c>
      <c r="F23" t="s">
        <v>55</v>
      </c>
      <c r="G23" t="s">
        <v>56</v>
      </c>
      <c r="H23" t="s">
        <v>1191</v>
      </c>
      <c r="I23" t="s">
        <v>997</v>
      </c>
    </row>
    <row r="24" spans="1:9" x14ac:dyDescent="0.25">
      <c r="A24">
        <v>23</v>
      </c>
      <c r="B24" t="s">
        <v>211</v>
      </c>
      <c r="C24" t="s">
        <v>212</v>
      </c>
      <c r="D24" t="s">
        <v>215</v>
      </c>
      <c r="E24" t="s">
        <v>214</v>
      </c>
      <c r="F24" t="s">
        <v>213</v>
      </c>
      <c r="G24" t="s">
        <v>25</v>
      </c>
      <c r="H24" t="s">
        <v>1191</v>
      </c>
      <c r="I24" t="s">
        <v>998</v>
      </c>
    </row>
    <row r="25" spans="1:9" x14ac:dyDescent="0.25">
      <c r="A25">
        <v>24</v>
      </c>
      <c r="B25" t="s">
        <v>189</v>
      </c>
      <c r="C25" t="s">
        <v>190</v>
      </c>
      <c r="D25" t="s">
        <v>193</v>
      </c>
      <c r="E25" t="s">
        <v>192</v>
      </c>
      <c r="F25" t="s">
        <v>191</v>
      </c>
      <c r="G25" t="s">
        <v>56</v>
      </c>
      <c r="H25" t="s">
        <v>1191</v>
      </c>
      <c r="I25" t="s">
        <v>997</v>
      </c>
    </row>
    <row r="26" spans="1:9" x14ac:dyDescent="0.25">
      <c r="A26">
        <v>25</v>
      </c>
      <c r="B26" t="s">
        <v>281</v>
      </c>
      <c r="C26" t="s">
        <v>282</v>
      </c>
      <c r="D26" t="s">
        <v>283</v>
      </c>
      <c r="E26" t="s">
        <v>33</v>
      </c>
      <c r="F26" t="s">
        <v>24</v>
      </c>
      <c r="G26" t="s">
        <v>25</v>
      </c>
      <c r="H26" t="s">
        <v>1191</v>
      </c>
      <c r="I26" t="s">
        <v>997</v>
      </c>
    </row>
    <row r="27" spans="1:9" x14ac:dyDescent="0.25">
      <c r="A27">
        <v>26</v>
      </c>
      <c r="B27" t="s">
        <v>88</v>
      </c>
      <c r="C27" t="s">
        <v>89</v>
      </c>
      <c r="D27" t="s">
        <v>90</v>
      </c>
      <c r="E27" t="s">
        <v>26</v>
      </c>
      <c r="F27" t="s">
        <v>24</v>
      </c>
      <c r="G27" t="s">
        <v>25</v>
      </c>
      <c r="H27" t="s">
        <v>1191</v>
      </c>
      <c r="I27" t="s">
        <v>997</v>
      </c>
    </row>
    <row r="28" spans="1:9" x14ac:dyDescent="0.25">
      <c r="A28">
        <v>27</v>
      </c>
      <c r="B28" t="s">
        <v>302</v>
      </c>
      <c r="C28" t="s">
        <v>303</v>
      </c>
      <c r="D28" t="s">
        <v>304</v>
      </c>
      <c r="E28" t="s">
        <v>101</v>
      </c>
      <c r="F28" t="s">
        <v>107</v>
      </c>
      <c r="G28" t="s">
        <v>40</v>
      </c>
      <c r="H28" t="s">
        <v>1190</v>
      </c>
      <c r="I28" t="s">
        <v>997</v>
      </c>
    </row>
    <row r="29" spans="1:9" x14ac:dyDescent="0.25">
      <c r="A29">
        <v>28</v>
      </c>
      <c r="B29" t="s">
        <v>290</v>
      </c>
      <c r="C29" t="s">
        <v>291</v>
      </c>
      <c r="D29" t="s">
        <v>292</v>
      </c>
      <c r="E29" t="s">
        <v>202</v>
      </c>
      <c r="F29" t="s">
        <v>201</v>
      </c>
      <c r="G29" t="s">
        <v>25</v>
      </c>
      <c r="H29" t="s">
        <v>1191</v>
      </c>
      <c r="I29" t="s">
        <v>997</v>
      </c>
    </row>
    <row r="30" spans="1:9" x14ac:dyDescent="0.25">
      <c r="A30">
        <v>29</v>
      </c>
      <c r="B30" t="s">
        <v>144</v>
      </c>
      <c r="C30" t="s">
        <v>145</v>
      </c>
      <c r="D30" t="s">
        <v>148</v>
      </c>
      <c r="E30" t="s">
        <v>147</v>
      </c>
      <c r="F30" t="s">
        <v>146</v>
      </c>
      <c r="G30" t="s">
        <v>112</v>
      </c>
      <c r="H30" t="s">
        <v>1190</v>
      </c>
      <c r="I30" t="s">
        <v>997</v>
      </c>
    </row>
    <row r="31" spans="1:9" x14ac:dyDescent="0.25">
      <c r="A31">
        <v>30</v>
      </c>
      <c r="B31" t="s">
        <v>98</v>
      </c>
      <c r="C31" t="s">
        <v>99</v>
      </c>
      <c r="D31" t="s">
        <v>102</v>
      </c>
      <c r="E31" t="s">
        <v>101</v>
      </c>
      <c r="F31" t="s">
        <v>100</v>
      </c>
      <c r="G31" t="s">
        <v>40</v>
      </c>
      <c r="H31" t="s">
        <v>1190</v>
      </c>
      <c r="I31" t="s">
        <v>997</v>
      </c>
    </row>
    <row r="32" spans="1:9" x14ac:dyDescent="0.25">
      <c r="A32">
        <v>31</v>
      </c>
      <c r="B32" t="s">
        <v>216</v>
      </c>
      <c r="C32" t="s">
        <v>217</v>
      </c>
      <c r="D32" t="s">
        <v>220</v>
      </c>
      <c r="E32" t="s">
        <v>219</v>
      </c>
      <c r="F32" t="s">
        <v>218</v>
      </c>
      <c r="G32" t="s">
        <v>40</v>
      </c>
      <c r="H32" t="s">
        <v>1190</v>
      </c>
      <c r="I32" t="s">
        <v>997</v>
      </c>
    </row>
    <row r="33" spans="1:9" x14ac:dyDescent="0.25">
      <c r="A33">
        <v>32</v>
      </c>
      <c r="B33" t="s">
        <v>273</v>
      </c>
      <c r="C33" t="s">
        <v>274</v>
      </c>
      <c r="D33" t="s">
        <v>275</v>
      </c>
      <c r="E33" t="s">
        <v>133</v>
      </c>
      <c r="F33" t="s">
        <v>132</v>
      </c>
      <c r="G33" t="s">
        <v>56</v>
      </c>
      <c r="H33" t="s">
        <v>1191</v>
      </c>
      <c r="I33" t="s">
        <v>997</v>
      </c>
    </row>
    <row r="34" spans="1:9" x14ac:dyDescent="0.25">
      <c r="A34">
        <v>33</v>
      </c>
      <c r="B34" t="s">
        <v>231</v>
      </c>
      <c r="C34" t="s">
        <v>232</v>
      </c>
      <c r="D34" t="s">
        <v>234</v>
      </c>
      <c r="E34" t="s">
        <v>233</v>
      </c>
      <c r="F34" t="s">
        <v>119</v>
      </c>
      <c r="G34" t="s">
        <v>40</v>
      </c>
      <c r="H34" t="s">
        <v>1190</v>
      </c>
      <c r="I34" t="s">
        <v>997</v>
      </c>
    </row>
    <row r="35" spans="1:9" x14ac:dyDescent="0.25">
      <c r="A35">
        <v>34</v>
      </c>
      <c r="B35" t="s">
        <v>37</v>
      </c>
      <c r="C35" t="s">
        <v>38</v>
      </c>
      <c r="D35" t="s">
        <v>42</v>
      </c>
      <c r="E35" t="s">
        <v>41</v>
      </c>
      <c r="F35" t="s">
        <v>39</v>
      </c>
      <c r="G35" t="s">
        <v>40</v>
      </c>
      <c r="H35" t="s">
        <v>1188</v>
      </c>
      <c r="I35" t="s">
        <v>997</v>
      </c>
    </row>
    <row r="36" spans="1:9" x14ac:dyDescent="0.25">
      <c r="A36">
        <v>35</v>
      </c>
      <c r="B36" t="s">
        <v>284</v>
      </c>
      <c r="C36" t="s">
        <v>285</v>
      </c>
      <c r="D36" t="s">
        <v>287</v>
      </c>
      <c r="E36" t="s">
        <v>286</v>
      </c>
      <c r="F36" t="s">
        <v>48</v>
      </c>
      <c r="G36" t="s">
        <v>25</v>
      </c>
      <c r="H36" t="s">
        <v>1191</v>
      </c>
      <c r="I36" t="s">
        <v>997</v>
      </c>
    </row>
    <row r="37" spans="1:9" x14ac:dyDescent="0.25">
      <c r="A37">
        <v>36</v>
      </c>
      <c r="B37" t="s">
        <v>295</v>
      </c>
      <c r="C37" t="s">
        <v>296</v>
      </c>
      <c r="D37" t="s">
        <v>298</v>
      </c>
      <c r="E37" t="s">
        <v>297</v>
      </c>
      <c r="F37" t="s">
        <v>160</v>
      </c>
      <c r="G37" t="s">
        <v>112</v>
      </c>
      <c r="H37" t="s">
        <v>1189</v>
      </c>
      <c r="I37" t="s">
        <v>997</v>
      </c>
    </row>
    <row r="38" spans="1:9" x14ac:dyDescent="0.25">
      <c r="A38">
        <v>37</v>
      </c>
      <c r="B38" t="s">
        <v>177</v>
      </c>
      <c r="C38" t="s">
        <v>178</v>
      </c>
      <c r="D38" t="s">
        <v>180</v>
      </c>
      <c r="E38" t="s">
        <v>179</v>
      </c>
      <c r="F38" t="s">
        <v>111</v>
      </c>
      <c r="G38" t="s">
        <v>112</v>
      </c>
      <c r="H38" t="s">
        <v>1189</v>
      </c>
      <c r="I38" t="s">
        <v>997</v>
      </c>
    </row>
    <row r="39" spans="1:9" x14ac:dyDescent="0.25">
      <c r="A39">
        <v>38</v>
      </c>
      <c r="B39" t="s">
        <v>75</v>
      </c>
      <c r="C39" t="s">
        <v>76</v>
      </c>
      <c r="D39" t="s">
        <v>79</v>
      </c>
      <c r="E39" t="s">
        <v>78</v>
      </c>
      <c r="F39" t="s">
        <v>77</v>
      </c>
      <c r="G39" t="s">
        <v>72</v>
      </c>
      <c r="H39" t="s">
        <v>1190</v>
      </c>
      <c r="I39" t="s">
        <v>998</v>
      </c>
    </row>
    <row r="40" spans="1:9" x14ac:dyDescent="0.25">
      <c r="A40">
        <v>39</v>
      </c>
      <c r="B40" t="s">
        <v>269</v>
      </c>
      <c r="C40" t="s">
        <v>270</v>
      </c>
      <c r="D40" t="s">
        <v>272</v>
      </c>
      <c r="E40" t="s">
        <v>192</v>
      </c>
      <c r="F40" t="s">
        <v>271</v>
      </c>
      <c r="G40" t="s">
        <v>56</v>
      </c>
      <c r="H40" t="s">
        <v>1191</v>
      </c>
      <c r="I40" t="s">
        <v>997</v>
      </c>
    </row>
    <row r="41" spans="1:9" x14ac:dyDescent="0.25">
      <c r="A41">
        <v>40</v>
      </c>
      <c r="B41" t="s">
        <v>258</v>
      </c>
      <c r="C41" t="s">
        <v>259</v>
      </c>
      <c r="D41" t="s">
        <v>261</v>
      </c>
      <c r="E41" t="s">
        <v>260</v>
      </c>
      <c r="F41" t="s">
        <v>93</v>
      </c>
      <c r="G41" t="s">
        <v>72</v>
      </c>
      <c r="H41" t="s">
        <v>1190</v>
      </c>
      <c r="I41" t="s">
        <v>997</v>
      </c>
    </row>
    <row r="42" spans="1:9" x14ac:dyDescent="0.25">
      <c r="A42">
        <v>41</v>
      </c>
      <c r="B42" t="s">
        <v>62</v>
      </c>
      <c r="C42" t="s">
        <v>63</v>
      </c>
      <c r="D42" t="s">
        <v>66</v>
      </c>
      <c r="E42" t="s">
        <v>65</v>
      </c>
      <c r="F42" t="s">
        <v>64</v>
      </c>
      <c r="G42" t="s">
        <v>40</v>
      </c>
      <c r="H42" t="s">
        <v>1190</v>
      </c>
      <c r="I42" t="s">
        <v>997</v>
      </c>
    </row>
    <row r="43" spans="1:9" x14ac:dyDescent="0.25">
      <c r="A43">
        <v>42</v>
      </c>
      <c r="B43" t="s">
        <v>237</v>
      </c>
      <c r="C43" t="s">
        <v>238</v>
      </c>
      <c r="D43" t="s">
        <v>241</v>
      </c>
      <c r="E43" t="s">
        <v>240</v>
      </c>
      <c r="F43" t="s">
        <v>239</v>
      </c>
      <c r="G43" t="s">
        <v>112</v>
      </c>
      <c r="H43" t="s">
        <v>1189</v>
      </c>
      <c r="I43" t="s">
        <v>997</v>
      </c>
    </row>
    <row r="44" spans="1:9" x14ac:dyDescent="0.25">
      <c r="A44">
        <v>43</v>
      </c>
      <c r="B44" t="s">
        <v>262</v>
      </c>
      <c r="C44" t="s">
        <v>263</v>
      </c>
      <c r="D44" t="s">
        <v>265</v>
      </c>
      <c r="E44" t="s">
        <v>133</v>
      </c>
      <c r="F44" t="s">
        <v>264</v>
      </c>
      <c r="G44" t="s">
        <v>56</v>
      </c>
      <c r="H44" t="s">
        <v>1191</v>
      </c>
      <c r="I44" t="s">
        <v>998</v>
      </c>
    </row>
    <row r="45" spans="1:9" x14ac:dyDescent="0.25">
      <c r="A45">
        <v>44</v>
      </c>
      <c r="B45" t="s">
        <v>172</v>
      </c>
      <c r="C45" t="s">
        <v>173</v>
      </c>
      <c r="D45" t="s">
        <v>174</v>
      </c>
      <c r="E45" t="s">
        <v>41</v>
      </c>
      <c r="F45" t="s">
        <v>39</v>
      </c>
      <c r="G45" t="s">
        <v>40</v>
      </c>
      <c r="H45" t="s">
        <v>1188</v>
      </c>
      <c r="I45" t="s">
        <v>997</v>
      </c>
    </row>
    <row r="46" spans="1:9" x14ac:dyDescent="0.25">
      <c r="A46">
        <v>45</v>
      </c>
      <c r="B46" t="s">
        <v>196</v>
      </c>
      <c r="C46" t="s">
        <v>197</v>
      </c>
      <c r="D46" t="s">
        <v>198</v>
      </c>
      <c r="E46" t="s">
        <v>133</v>
      </c>
      <c r="F46" t="s">
        <v>132</v>
      </c>
      <c r="G46" t="s">
        <v>56</v>
      </c>
      <c r="H46" t="s">
        <v>1191</v>
      </c>
      <c r="I46" t="s">
        <v>997</v>
      </c>
    </row>
    <row r="47" spans="1:9" x14ac:dyDescent="0.25">
      <c r="A47">
        <v>46</v>
      </c>
      <c r="B47" t="s">
        <v>299</v>
      </c>
      <c r="C47" t="s">
        <v>300</v>
      </c>
      <c r="D47" t="s">
        <v>301</v>
      </c>
      <c r="E47" t="s">
        <v>101</v>
      </c>
      <c r="F47" t="s">
        <v>100</v>
      </c>
      <c r="G47" t="s">
        <v>40</v>
      </c>
      <c r="H47" t="s">
        <v>1190</v>
      </c>
      <c r="I47" t="s">
        <v>997</v>
      </c>
    </row>
    <row r="48" spans="1:9" x14ac:dyDescent="0.25">
      <c r="A48">
        <v>47</v>
      </c>
      <c r="B48" t="s">
        <v>22</v>
      </c>
      <c r="C48" t="s">
        <v>23</v>
      </c>
      <c r="D48" t="s">
        <v>27</v>
      </c>
      <c r="E48" t="s">
        <v>26</v>
      </c>
      <c r="F48" t="s">
        <v>24</v>
      </c>
      <c r="G48" t="s">
        <v>25</v>
      </c>
      <c r="H48" t="s">
        <v>1191</v>
      </c>
      <c r="I48" t="s">
        <v>997</v>
      </c>
    </row>
    <row r="49" spans="1:9" x14ac:dyDescent="0.25">
      <c r="A49">
        <v>48</v>
      </c>
      <c r="B49" t="s">
        <v>223</v>
      </c>
      <c r="C49" t="s">
        <v>224</v>
      </c>
      <c r="D49" t="s">
        <v>226</v>
      </c>
      <c r="E49" t="s">
        <v>225</v>
      </c>
      <c r="F49" t="s">
        <v>55</v>
      </c>
      <c r="G49" t="s">
        <v>56</v>
      </c>
      <c r="H49" t="s">
        <v>1191</v>
      </c>
      <c r="I49" t="s">
        <v>997</v>
      </c>
    </row>
    <row r="50" spans="1:9" x14ac:dyDescent="0.25">
      <c r="A50">
        <v>49</v>
      </c>
      <c r="B50" t="s">
        <v>117</v>
      </c>
      <c r="C50" t="s">
        <v>118</v>
      </c>
      <c r="D50" t="s">
        <v>121</v>
      </c>
      <c r="E50" t="s">
        <v>120</v>
      </c>
      <c r="F50" t="s">
        <v>119</v>
      </c>
      <c r="G50" t="s">
        <v>40</v>
      </c>
      <c r="H50" t="s">
        <v>1190</v>
      </c>
      <c r="I50" t="s">
        <v>997</v>
      </c>
    </row>
    <row r="51" spans="1:9" x14ac:dyDescent="0.25">
      <c r="A51">
        <v>50</v>
      </c>
      <c r="B51" t="s">
        <v>244</v>
      </c>
      <c r="C51" t="s">
        <v>245</v>
      </c>
      <c r="D51" t="s">
        <v>247</v>
      </c>
      <c r="E51" t="s">
        <v>246</v>
      </c>
      <c r="F51" t="s">
        <v>186</v>
      </c>
      <c r="G51" t="s">
        <v>112</v>
      </c>
      <c r="H51" t="s">
        <v>1189</v>
      </c>
      <c r="I51" t="s">
        <v>997</v>
      </c>
    </row>
    <row r="52" spans="1:9" x14ac:dyDescent="0.25">
      <c r="A52">
        <v>51</v>
      </c>
      <c r="B52" t="s">
        <v>125</v>
      </c>
      <c r="C52" t="s">
        <v>126</v>
      </c>
      <c r="D52" t="s">
        <v>127</v>
      </c>
      <c r="E52" t="s">
        <v>73</v>
      </c>
      <c r="F52" t="s">
        <v>71</v>
      </c>
      <c r="G52" t="s">
        <v>72</v>
      </c>
      <c r="H52" t="s">
        <v>1190</v>
      </c>
      <c r="I52" t="s">
        <v>998</v>
      </c>
    </row>
    <row r="53" spans="1:9" x14ac:dyDescent="0.25">
      <c r="A53">
        <v>52</v>
      </c>
      <c r="B53" t="s">
        <v>91</v>
      </c>
      <c r="C53" t="s">
        <v>92</v>
      </c>
      <c r="D53" t="s">
        <v>95</v>
      </c>
      <c r="E53" t="s">
        <v>94</v>
      </c>
      <c r="F53" t="s">
        <v>93</v>
      </c>
      <c r="G53" t="s">
        <v>72</v>
      </c>
      <c r="H53" t="s">
        <v>1190</v>
      </c>
      <c r="I53" t="s">
        <v>997</v>
      </c>
    </row>
    <row r="54" spans="1:9" x14ac:dyDescent="0.25">
      <c r="A54">
        <v>53</v>
      </c>
      <c r="B54" t="s">
        <v>163</v>
      </c>
      <c r="C54" t="s">
        <v>164</v>
      </c>
      <c r="D54" t="s">
        <v>166</v>
      </c>
      <c r="E54" t="s">
        <v>165</v>
      </c>
      <c r="F54" t="s">
        <v>146</v>
      </c>
      <c r="G54" t="s">
        <v>112</v>
      </c>
      <c r="H54" t="s">
        <v>1189</v>
      </c>
      <c r="I54" t="s">
        <v>997</v>
      </c>
    </row>
    <row r="55" spans="1:9" x14ac:dyDescent="0.25">
      <c r="A55">
        <v>54</v>
      </c>
      <c r="B55" t="s">
        <v>317</v>
      </c>
      <c r="C55" t="s">
        <v>318</v>
      </c>
      <c r="D55" t="s">
        <v>319</v>
      </c>
      <c r="E55" t="s">
        <v>49</v>
      </c>
      <c r="F55" t="s">
        <v>48</v>
      </c>
      <c r="G55" t="s">
        <v>25</v>
      </c>
      <c r="H55" t="s">
        <v>1191</v>
      </c>
      <c r="I55" t="s">
        <v>997</v>
      </c>
    </row>
    <row r="56" spans="1:9" x14ac:dyDescent="0.25">
      <c r="A56">
        <v>55</v>
      </c>
      <c r="B56" t="s">
        <v>341</v>
      </c>
      <c r="C56" t="s">
        <v>342</v>
      </c>
      <c r="D56" t="s">
        <v>95</v>
      </c>
      <c r="E56" t="s">
        <v>343</v>
      </c>
      <c r="F56" t="s">
        <v>146</v>
      </c>
      <c r="G56" t="s">
        <v>112</v>
      </c>
      <c r="H56" t="s">
        <v>1190</v>
      </c>
      <c r="I56" t="s">
        <v>998</v>
      </c>
    </row>
    <row r="57" spans="1:9" x14ac:dyDescent="0.25">
      <c r="A57">
        <v>56</v>
      </c>
      <c r="B57" t="s">
        <v>354</v>
      </c>
      <c r="C57" t="s">
        <v>355</v>
      </c>
      <c r="D57" t="s">
        <v>357</v>
      </c>
      <c r="E57" t="s">
        <v>356</v>
      </c>
      <c r="F57" t="s">
        <v>119</v>
      </c>
      <c r="G57" t="s">
        <v>40</v>
      </c>
      <c r="H57" t="s">
        <v>1190</v>
      </c>
      <c r="I57" t="s">
        <v>997</v>
      </c>
    </row>
    <row r="58" spans="1:9" x14ac:dyDescent="0.25">
      <c r="A58">
        <v>57</v>
      </c>
      <c r="B58" t="s">
        <v>366</v>
      </c>
      <c r="C58" t="s">
        <v>367</v>
      </c>
      <c r="D58" t="s">
        <v>369</v>
      </c>
      <c r="E58" t="s">
        <v>368</v>
      </c>
      <c r="F58" t="s">
        <v>239</v>
      </c>
      <c r="G58" t="s">
        <v>112</v>
      </c>
      <c r="H58" t="s">
        <v>1189</v>
      </c>
      <c r="I58" t="s">
        <v>997</v>
      </c>
    </row>
    <row r="59" spans="1:9" x14ac:dyDescent="0.25">
      <c r="A59">
        <v>58</v>
      </c>
      <c r="B59" t="s">
        <v>376</v>
      </c>
      <c r="C59" t="s">
        <v>377</v>
      </c>
      <c r="D59" t="s">
        <v>380</v>
      </c>
      <c r="E59" t="s">
        <v>379</v>
      </c>
      <c r="F59" t="s">
        <v>378</v>
      </c>
      <c r="G59" t="s">
        <v>72</v>
      </c>
      <c r="H59" t="s">
        <v>1188</v>
      </c>
      <c r="I59" t="s">
        <v>997</v>
      </c>
    </row>
    <row r="60" spans="1:9" x14ac:dyDescent="0.25">
      <c r="A60">
        <v>59</v>
      </c>
      <c r="B60" t="s">
        <v>381</v>
      </c>
      <c r="C60" t="s">
        <v>382</v>
      </c>
      <c r="D60" t="s">
        <v>385</v>
      </c>
      <c r="E60" t="s">
        <v>384</v>
      </c>
      <c r="F60" t="s">
        <v>383</v>
      </c>
      <c r="G60" t="s">
        <v>72</v>
      </c>
      <c r="H60" t="s">
        <v>1188</v>
      </c>
      <c r="I60" t="s">
        <v>997</v>
      </c>
    </row>
    <row r="61" spans="1:9" x14ac:dyDescent="0.25">
      <c r="A61">
        <v>60</v>
      </c>
      <c r="B61" t="s">
        <v>370</v>
      </c>
      <c r="C61" t="s">
        <v>371</v>
      </c>
      <c r="D61" t="s">
        <v>373</v>
      </c>
      <c r="E61" t="s">
        <v>372</v>
      </c>
      <c r="F61" t="s">
        <v>201</v>
      </c>
      <c r="G61" t="s">
        <v>25</v>
      </c>
      <c r="H61" t="s">
        <v>1191</v>
      </c>
      <c r="I61" t="s">
        <v>998</v>
      </c>
    </row>
    <row r="62" spans="1:9" x14ac:dyDescent="0.25">
      <c r="A62">
        <v>61</v>
      </c>
      <c r="B62" t="s">
        <v>392</v>
      </c>
      <c r="C62" t="s">
        <v>393</v>
      </c>
      <c r="D62" t="s">
        <v>394</v>
      </c>
      <c r="E62" t="s">
        <v>133</v>
      </c>
      <c r="F62" t="s">
        <v>264</v>
      </c>
      <c r="G62" t="s">
        <v>56</v>
      </c>
      <c r="H62" t="s">
        <v>1191</v>
      </c>
      <c r="I62" t="s">
        <v>997</v>
      </c>
    </row>
    <row r="63" spans="1:9" x14ac:dyDescent="0.25">
      <c r="A63">
        <v>62</v>
      </c>
      <c r="B63" t="s">
        <v>400</v>
      </c>
      <c r="C63" t="s">
        <v>401</v>
      </c>
      <c r="D63" t="s">
        <v>403</v>
      </c>
      <c r="E63" t="s">
        <v>402</v>
      </c>
      <c r="F63" t="s">
        <v>213</v>
      </c>
      <c r="G63" t="s">
        <v>25</v>
      </c>
      <c r="H63" t="s">
        <v>1191</v>
      </c>
      <c r="I63" t="s">
        <v>997</v>
      </c>
    </row>
    <row r="64" spans="1:9" x14ac:dyDescent="0.25">
      <c r="A64">
        <v>63</v>
      </c>
      <c r="B64" t="s">
        <v>398</v>
      </c>
      <c r="C64" t="s">
        <v>399</v>
      </c>
      <c r="D64" t="s">
        <v>102</v>
      </c>
      <c r="E64" t="s">
        <v>101</v>
      </c>
      <c r="F64" t="s">
        <v>100</v>
      </c>
      <c r="G64" t="s">
        <v>40</v>
      </c>
      <c r="H64" t="s">
        <v>1190</v>
      </c>
      <c r="I64" t="s">
        <v>997</v>
      </c>
    </row>
    <row r="65" spans="1:9" x14ac:dyDescent="0.25">
      <c r="A65">
        <v>64</v>
      </c>
      <c r="B65" t="s">
        <v>395</v>
      </c>
      <c r="C65" t="s">
        <v>396</v>
      </c>
      <c r="D65" t="s">
        <v>397</v>
      </c>
      <c r="E65" t="s">
        <v>192</v>
      </c>
      <c r="F65" t="s">
        <v>191</v>
      </c>
      <c r="G65" t="s">
        <v>56</v>
      </c>
      <c r="H65" t="s">
        <v>1191</v>
      </c>
      <c r="I65" t="s">
        <v>997</v>
      </c>
    </row>
    <row r="66" spans="1:9" x14ac:dyDescent="0.25">
      <c r="A66">
        <v>65</v>
      </c>
      <c r="B66" t="s">
        <v>410</v>
      </c>
      <c r="C66" t="s">
        <v>411</v>
      </c>
      <c r="D66" t="s">
        <v>230</v>
      </c>
      <c r="E66" t="s">
        <v>229</v>
      </c>
      <c r="F66" t="s">
        <v>64</v>
      </c>
      <c r="G66" t="s">
        <v>40</v>
      </c>
      <c r="H66" t="s">
        <v>1189</v>
      </c>
      <c r="I66" t="s">
        <v>997</v>
      </c>
    </row>
    <row r="67" spans="1:9" x14ac:dyDescent="0.25">
      <c r="A67">
        <v>66</v>
      </c>
      <c r="B67" t="s">
        <v>412</v>
      </c>
      <c r="C67" t="s">
        <v>413</v>
      </c>
      <c r="D67" t="s">
        <v>414</v>
      </c>
      <c r="E67" t="s">
        <v>49</v>
      </c>
      <c r="F67" t="s">
        <v>48</v>
      </c>
      <c r="G67" t="s">
        <v>25</v>
      </c>
      <c r="H67" t="s">
        <v>1191</v>
      </c>
      <c r="I67" t="s">
        <v>997</v>
      </c>
    </row>
    <row r="68" spans="1:9" x14ac:dyDescent="0.25">
      <c r="A68">
        <v>67</v>
      </c>
      <c r="B68" t="s">
        <v>417</v>
      </c>
      <c r="C68" t="s">
        <v>418</v>
      </c>
      <c r="D68" t="s">
        <v>419</v>
      </c>
      <c r="E68" t="s">
        <v>161</v>
      </c>
      <c r="F68" t="s">
        <v>160</v>
      </c>
      <c r="G68" t="s">
        <v>112</v>
      </c>
      <c r="H68" t="s">
        <v>1189</v>
      </c>
      <c r="I68" t="s">
        <v>997</v>
      </c>
    </row>
    <row r="69" spans="1:9" x14ac:dyDescent="0.25">
      <c r="A69">
        <v>68</v>
      </c>
      <c r="B69" t="s">
        <v>420</v>
      </c>
      <c r="C69" t="s">
        <v>421</v>
      </c>
      <c r="D69" t="s">
        <v>422</v>
      </c>
      <c r="E69" t="s">
        <v>78</v>
      </c>
      <c r="F69" t="s">
        <v>77</v>
      </c>
      <c r="G69" t="s">
        <v>72</v>
      </c>
      <c r="H69" t="s">
        <v>1190</v>
      </c>
      <c r="I69" t="s">
        <v>997</v>
      </c>
    </row>
    <row r="70" spans="1:9" x14ac:dyDescent="0.25">
      <c r="A70">
        <v>69</v>
      </c>
      <c r="B70" t="s">
        <v>423</v>
      </c>
      <c r="C70" t="s">
        <v>424</v>
      </c>
      <c r="D70" t="s">
        <v>426</v>
      </c>
      <c r="E70" t="s">
        <v>425</v>
      </c>
      <c r="F70" t="s">
        <v>77</v>
      </c>
      <c r="G70" t="s">
        <v>72</v>
      </c>
      <c r="H70" t="s">
        <v>1190</v>
      </c>
      <c r="I70" t="s">
        <v>997</v>
      </c>
    </row>
    <row r="71" spans="1:9" x14ac:dyDescent="0.25">
      <c r="A71">
        <v>70</v>
      </c>
      <c r="B71" t="s">
        <v>427</v>
      </c>
      <c r="C71" t="s">
        <v>428</v>
      </c>
      <c r="D71" t="s">
        <v>429</v>
      </c>
      <c r="E71" t="s">
        <v>240</v>
      </c>
      <c r="F71" t="s">
        <v>239</v>
      </c>
      <c r="G71" t="s">
        <v>112</v>
      </c>
      <c r="H71" t="s">
        <v>1189</v>
      </c>
      <c r="I71" t="s">
        <v>997</v>
      </c>
    </row>
    <row r="72" spans="1:9" x14ac:dyDescent="0.25">
      <c r="A72">
        <v>71</v>
      </c>
      <c r="B72" t="s">
        <v>430</v>
      </c>
      <c r="C72" t="s">
        <v>431</v>
      </c>
      <c r="D72" t="s">
        <v>433</v>
      </c>
      <c r="E72" t="s">
        <v>432</v>
      </c>
      <c r="F72" t="s">
        <v>218</v>
      </c>
      <c r="G72" t="s">
        <v>40</v>
      </c>
      <c r="H72" t="s">
        <v>1190</v>
      </c>
      <c r="I72" t="s">
        <v>997</v>
      </c>
    </row>
    <row r="73" spans="1:9" x14ac:dyDescent="0.25">
      <c r="A73">
        <v>72</v>
      </c>
      <c r="B73" t="s">
        <v>457</v>
      </c>
      <c r="C73" t="s">
        <v>458</v>
      </c>
      <c r="D73" t="s">
        <v>460</v>
      </c>
      <c r="E73" t="s">
        <v>459</v>
      </c>
      <c r="F73" t="s">
        <v>383</v>
      </c>
      <c r="G73" t="s">
        <v>72</v>
      </c>
      <c r="H73" t="s">
        <v>1188</v>
      </c>
      <c r="I73" t="s">
        <v>997</v>
      </c>
    </row>
    <row r="74" spans="1:9" x14ac:dyDescent="0.25">
      <c r="A74">
        <v>73</v>
      </c>
      <c r="B74" t="s">
        <v>440</v>
      </c>
      <c r="C74" t="s">
        <v>441</v>
      </c>
      <c r="D74" t="s">
        <v>442</v>
      </c>
      <c r="E74" t="s">
        <v>41</v>
      </c>
      <c r="F74" t="s">
        <v>39</v>
      </c>
      <c r="G74" t="s">
        <v>40</v>
      </c>
      <c r="H74" t="s">
        <v>1188</v>
      </c>
      <c r="I74" t="s">
        <v>997</v>
      </c>
    </row>
    <row r="75" spans="1:9" x14ac:dyDescent="0.25">
      <c r="A75">
        <v>74</v>
      </c>
      <c r="B75" t="s">
        <v>443</v>
      </c>
      <c r="C75" t="s">
        <v>444</v>
      </c>
      <c r="D75" t="s">
        <v>446</v>
      </c>
      <c r="E75" t="s">
        <v>445</v>
      </c>
      <c r="F75" t="s">
        <v>111</v>
      </c>
      <c r="G75" t="s">
        <v>112</v>
      </c>
      <c r="H75" t="s">
        <v>1189</v>
      </c>
      <c r="I75" t="s">
        <v>997</v>
      </c>
    </row>
    <row r="76" spans="1:9" x14ac:dyDescent="0.25">
      <c r="A76">
        <v>75</v>
      </c>
      <c r="B76" t="s">
        <v>461</v>
      </c>
      <c r="C76" t="s">
        <v>462</v>
      </c>
      <c r="D76" t="s">
        <v>463</v>
      </c>
      <c r="E76" t="s">
        <v>33</v>
      </c>
      <c r="F76" t="s">
        <v>24</v>
      </c>
      <c r="G76" t="s">
        <v>25</v>
      </c>
      <c r="H76" t="s">
        <v>1191</v>
      </c>
      <c r="I76" t="s">
        <v>997</v>
      </c>
    </row>
    <row r="77" spans="1:9" x14ac:dyDescent="0.25">
      <c r="A77">
        <v>76</v>
      </c>
      <c r="B77" t="s">
        <v>447</v>
      </c>
      <c r="C77" t="s">
        <v>448</v>
      </c>
      <c r="D77" t="s">
        <v>450</v>
      </c>
      <c r="E77" t="s">
        <v>449</v>
      </c>
      <c r="F77" t="s">
        <v>378</v>
      </c>
      <c r="G77" t="s">
        <v>72</v>
      </c>
      <c r="H77" t="s">
        <v>1188</v>
      </c>
      <c r="I77" t="s">
        <v>997</v>
      </c>
    </row>
    <row r="78" spans="1:9" x14ac:dyDescent="0.25">
      <c r="A78">
        <v>77</v>
      </c>
      <c r="B78" t="s">
        <v>451</v>
      </c>
      <c r="C78" t="s">
        <v>452</v>
      </c>
      <c r="D78" t="s">
        <v>453</v>
      </c>
      <c r="E78" t="s">
        <v>192</v>
      </c>
      <c r="F78" t="s">
        <v>271</v>
      </c>
      <c r="G78" t="s">
        <v>56</v>
      </c>
      <c r="H78" t="s">
        <v>1191</v>
      </c>
      <c r="I78" t="s">
        <v>997</v>
      </c>
    </row>
    <row r="79" spans="1:9" x14ac:dyDescent="0.25">
      <c r="A79">
        <v>78</v>
      </c>
      <c r="B79" t="s">
        <v>454</v>
      </c>
      <c r="C79" t="s">
        <v>455</v>
      </c>
      <c r="D79" t="s">
        <v>456</v>
      </c>
      <c r="E79" t="s">
        <v>73</v>
      </c>
      <c r="F79" t="s">
        <v>71</v>
      </c>
      <c r="G79" t="s">
        <v>72</v>
      </c>
      <c r="H79" t="s">
        <v>1190</v>
      </c>
      <c r="I79" t="s">
        <v>997</v>
      </c>
    </row>
    <row r="80" spans="1:9" x14ac:dyDescent="0.25">
      <c r="A80">
        <v>79</v>
      </c>
      <c r="B80" t="s">
        <v>469</v>
      </c>
      <c r="C80" t="s">
        <v>470</v>
      </c>
      <c r="D80" t="s">
        <v>471</v>
      </c>
      <c r="E80" t="s">
        <v>161</v>
      </c>
      <c r="F80" t="s">
        <v>160</v>
      </c>
      <c r="G80" t="s">
        <v>112</v>
      </c>
      <c r="H80" t="s">
        <v>1189</v>
      </c>
      <c r="I80" t="s">
        <v>997</v>
      </c>
    </row>
    <row r="81" spans="1:9" x14ac:dyDescent="0.25">
      <c r="A81">
        <v>80</v>
      </c>
      <c r="B81" t="s">
        <v>464</v>
      </c>
      <c r="C81" t="s">
        <v>465</v>
      </c>
      <c r="D81" t="s">
        <v>466</v>
      </c>
      <c r="E81" t="s">
        <v>165</v>
      </c>
      <c r="F81" t="s">
        <v>146</v>
      </c>
      <c r="G81" t="s">
        <v>112</v>
      </c>
      <c r="H81" t="s">
        <v>1189</v>
      </c>
      <c r="I81" t="s">
        <v>997</v>
      </c>
    </row>
    <row r="82" spans="1:9" x14ac:dyDescent="0.25">
      <c r="A82">
        <v>81</v>
      </c>
      <c r="B82" t="s">
        <v>467</v>
      </c>
      <c r="C82" t="s">
        <v>468</v>
      </c>
      <c r="D82" t="s">
        <v>174</v>
      </c>
      <c r="E82" t="s">
        <v>41</v>
      </c>
      <c r="F82" t="s">
        <v>39</v>
      </c>
      <c r="G82" t="s">
        <v>40</v>
      </c>
      <c r="H82" t="s">
        <v>1188</v>
      </c>
      <c r="I82" t="s">
        <v>997</v>
      </c>
    </row>
    <row r="83" spans="1:9" x14ac:dyDescent="0.25">
      <c r="A83">
        <v>82</v>
      </c>
      <c r="B83" t="s">
        <v>472</v>
      </c>
      <c r="C83" t="s">
        <v>473</v>
      </c>
      <c r="D83" t="s">
        <v>474</v>
      </c>
      <c r="E83" t="s">
        <v>101</v>
      </c>
      <c r="F83" t="s">
        <v>107</v>
      </c>
      <c r="G83" t="s">
        <v>40</v>
      </c>
      <c r="H83" t="s">
        <v>1190</v>
      </c>
      <c r="I83" t="s">
        <v>998</v>
      </c>
    </row>
    <row r="84" spans="1:9" x14ac:dyDescent="0.25">
      <c r="A84">
        <v>83</v>
      </c>
      <c r="B84" t="s">
        <v>475</v>
      </c>
      <c r="C84" t="s">
        <v>476</v>
      </c>
      <c r="D84" t="s">
        <v>477</v>
      </c>
      <c r="E84" t="s">
        <v>94</v>
      </c>
      <c r="F84" t="s">
        <v>93</v>
      </c>
      <c r="G84" t="s">
        <v>72</v>
      </c>
      <c r="H84" t="s">
        <v>1190</v>
      </c>
      <c r="I84" t="s">
        <v>997</v>
      </c>
    </row>
    <row r="85" spans="1:9" x14ac:dyDescent="0.25">
      <c r="A85">
        <v>84</v>
      </c>
      <c r="B85" t="s">
        <v>478</v>
      </c>
      <c r="C85" t="s">
        <v>479</v>
      </c>
      <c r="D85" t="s">
        <v>480</v>
      </c>
      <c r="E85" t="s">
        <v>246</v>
      </c>
      <c r="F85" t="s">
        <v>186</v>
      </c>
      <c r="G85" t="s">
        <v>112</v>
      </c>
      <c r="H85" t="s">
        <v>1189</v>
      </c>
      <c r="I85" t="s">
        <v>997</v>
      </c>
    </row>
    <row r="86" spans="1:9" x14ac:dyDescent="0.25">
      <c r="A86">
        <v>85</v>
      </c>
      <c r="B86" t="s">
        <v>484</v>
      </c>
      <c r="C86" t="s">
        <v>485</v>
      </c>
      <c r="D86" t="s">
        <v>486</v>
      </c>
      <c r="E86" t="s">
        <v>26</v>
      </c>
      <c r="F86" t="s">
        <v>24</v>
      </c>
      <c r="G86" t="s">
        <v>25</v>
      </c>
      <c r="H86" t="s">
        <v>1191</v>
      </c>
      <c r="I86" t="s">
        <v>997</v>
      </c>
    </row>
    <row r="87" spans="1:9" x14ac:dyDescent="0.25">
      <c r="A87">
        <v>86</v>
      </c>
      <c r="B87" t="s">
        <v>481</v>
      </c>
      <c r="C87" t="s">
        <v>482</v>
      </c>
      <c r="D87" t="s">
        <v>483</v>
      </c>
      <c r="E87" t="s">
        <v>101</v>
      </c>
      <c r="F87" t="s">
        <v>107</v>
      </c>
      <c r="G87" t="s">
        <v>40</v>
      </c>
      <c r="H87" t="s">
        <v>1190</v>
      </c>
      <c r="I87" t="s">
        <v>997</v>
      </c>
    </row>
    <row r="88" spans="1:9" x14ac:dyDescent="0.25">
      <c r="A88">
        <v>87</v>
      </c>
      <c r="B88" t="s">
        <v>487</v>
      </c>
      <c r="C88" t="s">
        <v>488</v>
      </c>
      <c r="D88" t="s">
        <v>489</v>
      </c>
      <c r="E88" t="s">
        <v>286</v>
      </c>
      <c r="F88" t="s">
        <v>48</v>
      </c>
      <c r="G88" t="s">
        <v>25</v>
      </c>
      <c r="H88" t="s">
        <v>1191</v>
      </c>
      <c r="I88" t="s">
        <v>997</v>
      </c>
    </row>
    <row r="89" spans="1:9" x14ac:dyDescent="0.25">
      <c r="A89">
        <v>88</v>
      </c>
      <c r="B89" t="s">
        <v>490</v>
      </c>
      <c r="C89" t="s">
        <v>491</v>
      </c>
      <c r="D89" t="s">
        <v>272</v>
      </c>
      <c r="E89" t="s">
        <v>192</v>
      </c>
      <c r="F89" t="s">
        <v>271</v>
      </c>
      <c r="G89" t="s">
        <v>56</v>
      </c>
      <c r="H89" t="s">
        <v>1191</v>
      </c>
      <c r="I89" t="s">
        <v>997</v>
      </c>
    </row>
    <row r="90" spans="1:9" x14ac:dyDescent="0.25">
      <c r="A90">
        <v>89</v>
      </c>
      <c r="B90" t="s">
        <v>492</v>
      </c>
      <c r="C90" t="s">
        <v>493</v>
      </c>
      <c r="D90" t="s">
        <v>494</v>
      </c>
      <c r="E90" t="s">
        <v>379</v>
      </c>
      <c r="F90" t="s">
        <v>378</v>
      </c>
      <c r="G90" t="s">
        <v>72</v>
      </c>
      <c r="H90" t="s">
        <v>1188</v>
      </c>
      <c r="I90" t="s">
        <v>997</v>
      </c>
    </row>
    <row r="91" spans="1:9" x14ac:dyDescent="0.25">
      <c r="A91">
        <v>90</v>
      </c>
      <c r="B91" t="s">
        <v>495</v>
      </c>
      <c r="C91" t="s">
        <v>496</v>
      </c>
      <c r="D91" t="s">
        <v>498</v>
      </c>
      <c r="E91" t="s">
        <v>497</v>
      </c>
      <c r="F91" t="s">
        <v>119</v>
      </c>
      <c r="G91" t="s">
        <v>40</v>
      </c>
      <c r="H91" t="s">
        <v>1190</v>
      </c>
      <c r="I91" t="s">
        <v>997</v>
      </c>
    </row>
    <row r="92" spans="1:9" x14ac:dyDescent="0.25">
      <c r="A92">
        <v>91</v>
      </c>
      <c r="B92" t="s">
        <v>499</v>
      </c>
      <c r="C92" t="s">
        <v>500</v>
      </c>
      <c r="D92" t="s">
        <v>501</v>
      </c>
      <c r="E92" t="s">
        <v>101</v>
      </c>
      <c r="F92" t="s">
        <v>107</v>
      </c>
      <c r="G92" t="s">
        <v>40</v>
      </c>
      <c r="H92" t="s">
        <v>1190</v>
      </c>
      <c r="I92" t="s">
        <v>997</v>
      </c>
    </row>
    <row r="93" spans="1:9" x14ac:dyDescent="0.25">
      <c r="A93">
        <v>92</v>
      </c>
      <c r="B93" t="s">
        <v>502</v>
      </c>
      <c r="C93" t="s">
        <v>503</v>
      </c>
      <c r="D93" t="s">
        <v>504</v>
      </c>
      <c r="E93" t="s">
        <v>219</v>
      </c>
      <c r="F93" t="s">
        <v>218</v>
      </c>
      <c r="G93" t="s">
        <v>40</v>
      </c>
      <c r="H93" t="s">
        <v>1190</v>
      </c>
      <c r="I93" t="s">
        <v>997</v>
      </c>
    </row>
    <row r="94" spans="1:9" x14ac:dyDescent="0.25">
      <c r="A94">
        <v>93</v>
      </c>
      <c r="B94" t="s">
        <v>505</v>
      </c>
      <c r="C94" t="s">
        <v>506</v>
      </c>
      <c r="D94" t="s">
        <v>507</v>
      </c>
      <c r="E94" t="s">
        <v>49</v>
      </c>
      <c r="F94" t="s">
        <v>48</v>
      </c>
      <c r="G94" t="s">
        <v>25</v>
      </c>
      <c r="H94" t="s">
        <v>1191</v>
      </c>
      <c r="I94" t="s">
        <v>997</v>
      </c>
    </row>
    <row r="95" spans="1:9" x14ac:dyDescent="0.25">
      <c r="A95">
        <v>94</v>
      </c>
      <c r="B95" t="s">
        <v>508</v>
      </c>
      <c r="C95" t="s">
        <v>509</v>
      </c>
      <c r="D95" t="s">
        <v>510</v>
      </c>
      <c r="E95" t="s">
        <v>225</v>
      </c>
      <c r="F95" t="s">
        <v>55</v>
      </c>
      <c r="G95" t="s">
        <v>56</v>
      </c>
      <c r="H95" t="s">
        <v>1191</v>
      </c>
      <c r="I95" t="s">
        <v>997</v>
      </c>
    </row>
    <row r="96" spans="1:9" x14ac:dyDescent="0.25">
      <c r="A96">
        <v>95</v>
      </c>
      <c r="B96" t="s">
        <v>516</v>
      </c>
      <c r="C96" t="s">
        <v>517</v>
      </c>
      <c r="D96" t="s">
        <v>518</v>
      </c>
      <c r="E96" t="s">
        <v>192</v>
      </c>
      <c r="F96" t="s">
        <v>191</v>
      </c>
      <c r="G96" t="s">
        <v>56</v>
      </c>
      <c r="H96" t="s">
        <v>1191</v>
      </c>
      <c r="I96" t="s">
        <v>997</v>
      </c>
    </row>
    <row r="97" spans="1:9" x14ac:dyDescent="0.25">
      <c r="A97">
        <v>96</v>
      </c>
      <c r="B97" t="s">
        <v>511</v>
      </c>
      <c r="C97" t="s">
        <v>512</v>
      </c>
      <c r="D97" t="s">
        <v>513</v>
      </c>
      <c r="E97" t="s">
        <v>372</v>
      </c>
      <c r="F97" t="s">
        <v>201</v>
      </c>
      <c r="G97" t="s">
        <v>25</v>
      </c>
      <c r="H97" t="s">
        <v>1191</v>
      </c>
      <c r="I97" t="s">
        <v>997</v>
      </c>
    </row>
    <row r="98" spans="1:9" x14ac:dyDescent="0.25">
      <c r="A98">
        <v>97</v>
      </c>
      <c r="B98" t="s">
        <v>525</v>
      </c>
      <c r="C98" t="s">
        <v>526</v>
      </c>
      <c r="D98" t="s">
        <v>527</v>
      </c>
      <c r="E98" t="s">
        <v>113</v>
      </c>
      <c r="F98" t="s">
        <v>111</v>
      </c>
      <c r="G98" t="s">
        <v>112</v>
      </c>
      <c r="H98" t="s">
        <v>1189</v>
      </c>
      <c r="I98" t="s">
        <v>997</v>
      </c>
    </row>
    <row r="99" spans="1:9" x14ac:dyDescent="0.25">
      <c r="A99">
        <v>98</v>
      </c>
      <c r="B99" t="s">
        <v>514</v>
      </c>
      <c r="C99" t="s">
        <v>515</v>
      </c>
      <c r="D99" t="s">
        <v>419</v>
      </c>
      <c r="E99" t="s">
        <v>84</v>
      </c>
      <c r="F99" t="s">
        <v>64</v>
      </c>
      <c r="G99" t="s">
        <v>40</v>
      </c>
      <c r="H99" t="s">
        <v>1189</v>
      </c>
      <c r="I99" t="s">
        <v>997</v>
      </c>
    </row>
    <row r="100" spans="1:9" x14ac:dyDescent="0.25">
      <c r="A100">
        <v>99</v>
      </c>
      <c r="B100" t="s">
        <v>519</v>
      </c>
      <c r="C100" t="s">
        <v>520</v>
      </c>
      <c r="D100" t="s">
        <v>521</v>
      </c>
      <c r="E100" t="s">
        <v>459</v>
      </c>
      <c r="F100" t="s">
        <v>383</v>
      </c>
      <c r="G100" t="s">
        <v>72</v>
      </c>
      <c r="H100" t="s">
        <v>1188</v>
      </c>
      <c r="I100" t="s">
        <v>997</v>
      </c>
    </row>
    <row r="101" spans="1:9" x14ac:dyDescent="0.25">
      <c r="A101">
        <v>100</v>
      </c>
      <c r="B101" t="s">
        <v>522</v>
      </c>
      <c r="C101" t="s">
        <v>523</v>
      </c>
      <c r="D101" t="s">
        <v>524</v>
      </c>
      <c r="E101" t="s">
        <v>165</v>
      </c>
      <c r="F101" t="s">
        <v>146</v>
      </c>
      <c r="G101" t="s">
        <v>112</v>
      </c>
      <c r="H101" t="s">
        <v>1189</v>
      </c>
      <c r="I101" t="s">
        <v>997</v>
      </c>
    </row>
    <row r="102" spans="1:9" x14ac:dyDescent="0.25">
      <c r="A102">
        <v>101</v>
      </c>
      <c r="B102" t="s">
        <v>540</v>
      </c>
      <c r="C102" t="s">
        <v>541</v>
      </c>
      <c r="D102" t="s">
        <v>542</v>
      </c>
      <c r="E102" t="s">
        <v>26</v>
      </c>
      <c r="F102" t="s">
        <v>24</v>
      </c>
      <c r="G102" t="s">
        <v>25</v>
      </c>
      <c r="H102" t="s">
        <v>1191</v>
      </c>
      <c r="I102" t="s">
        <v>997</v>
      </c>
    </row>
    <row r="103" spans="1:9" x14ac:dyDescent="0.25">
      <c r="A103">
        <v>102</v>
      </c>
      <c r="B103" t="s">
        <v>547</v>
      </c>
      <c r="C103" t="s">
        <v>548</v>
      </c>
      <c r="D103" t="s">
        <v>549</v>
      </c>
      <c r="E103" t="s">
        <v>147</v>
      </c>
      <c r="F103" t="s">
        <v>146</v>
      </c>
      <c r="G103" t="s">
        <v>112</v>
      </c>
      <c r="H103" t="s">
        <v>1190</v>
      </c>
      <c r="I103" t="s">
        <v>997</v>
      </c>
    </row>
    <row r="104" spans="1:9" x14ac:dyDescent="0.25">
      <c r="A104">
        <v>103</v>
      </c>
      <c r="B104" t="s">
        <v>528</v>
      </c>
      <c r="C104" t="s">
        <v>529</v>
      </c>
      <c r="D104" t="s">
        <v>530</v>
      </c>
      <c r="E104" t="s">
        <v>133</v>
      </c>
      <c r="F104" t="s">
        <v>132</v>
      </c>
      <c r="G104" t="s">
        <v>56</v>
      </c>
      <c r="H104" t="s">
        <v>1191</v>
      </c>
      <c r="I104" t="s">
        <v>997</v>
      </c>
    </row>
    <row r="105" spans="1:9" x14ac:dyDescent="0.25">
      <c r="A105">
        <v>104</v>
      </c>
      <c r="B105" t="s">
        <v>531</v>
      </c>
      <c r="C105" t="s">
        <v>532</v>
      </c>
      <c r="D105" t="s">
        <v>533</v>
      </c>
      <c r="E105" t="s">
        <v>120</v>
      </c>
      <c r="F105" t="s">
        <v>119</v>
      </c>
      <c r="G105" t="s">
        <v>40</v>
      </c>
      <c r="H105" t="s">
        <v>1190</v>
      </c>
      <c r="I105" t="s">
        <v>997</v>
      </c>
    </row>
    <row r="106" spans="1:9" x14ac:dyDescent="0.25">
      <c r="A106">
        <v>105</v>
      </c>
      <c r="B106" t="s">
        <v>534</v>
      </c>
      <c r="C106" t="s">
        <v>535</v>
      </c>
      <c r="D106" t="s">
        <v>536</v>
      </c>
      <c r="E106" t="s">
        <v>101</v>
      </c>
      <c r="F106" t="s">
        <v>107</v>
      </c>
      <c r="G106" t="s">
        <v>40</v>
      </c>
      <c r="H106" t="s">
        <v>1190</v>
      </c>
      <c r="I106" t="s">
        <v>998</v>
      </c>
    </row>
    <row r="107" spans="1:9" x14ac:dyDescent="0.25">
      <c r="A107">
        <v>106</v>
      </c>
      <c r="B107" t="s">
        <v>537</v>
      </c>
      <c r="C107" t="s">
        <v>538</v>
      </c>
      <c r="D107" t="s">
        <v>539</v>
      </c>
      <c r="E107" t="s">
        <v>179</v>
      </c>
      <c r="F107" t="s">
        <v>111</v>
      </c>
      <c r="G107" t="s">
        <v>112</v>
      </c>
      <c r="H107" t="s">
        <v>1189</v>
      </c>
      <c r="I107" t="s">
        <v>997</v>
      </c>
    </row>
    <row r="108" spans="1:9" x14ac:dyDescent="0.25">
      <c r="A108">
        <v>107</v>
      </c>
      <c r="B108" t="s">
        <v>543</v>
      </c>
      <c r="C108" t="s">
        <v>544</v>
      </c>
      <c r="D108" t="s">
        <v>546</v>
      </c>
      <c r="E108" t="s">
        <v>545</v>
      </c>
      <c r="F108" t="s">
        <v>378</v>
      </c>
      <c r="G108" t="s">
        <v>72</v>
      </c>
      <c r="H108" t="s">
        <v>1188</v>
      </c>
      <c r="I108" t="s">
        <v>997</v>
      </c>
    </row>
    <row r="109" spans="1:9" x14ac:dyDescent="0.25">
      <c r="A109">
        <v>108</v>
      </c>
      <c r="B109" t="s">
        <v>550</v>
      </c>
      <c r="C109" t="s">
        <v>551</v>
      </c>
      <c r="D109" t="s">
        <v>552</v>
      </c>
      <c r="E109" t="s">
        <v>101</v>
      </c>
      <c r="F109" t="s">
        <v>100</v>
      </c>
      <c r="G109" t="s">
        <v>40</v>
      </c>
      <c r="H109" t="s">
        <v>1190</v>
      </c>
      <c r="I109" t="s">
        <v>997</v>
      </c>
    </row>
    <row r="110" spans="1:9" x14ac:dyDescent="0.25">
      <c r="A110">
        <v>109</v>
      </c>
      <c r="B110" t="s">
        <v>553</v>
      </c>
      <c r="C110" t="s">
        <v>554</v>
      </c>
      <c r="D110" t="s">
        <v>555</v>
      </c>
      <c r="E110" t="s">
        <v>57</v>
      </c>
      <c r="F110" t="s">
        <v>55</v>
      </c>
      <c r="G110" t="s">
        <v>56</v>
      </c>
      <c r="H110" t="s">
        <v>1191</v>
      </c>
      <c r="I110" t="s">
        <v>997</v>
      </c>
    </row>
    <row r="111" spans="1:9" x14ac:dyDescent="0.25">
      <c r="A111">
        <v>110</v>
      </c>
      <c r="B111" t="s">
        <v>559</v>
      </c>
      <c r="C111" t="s">
        <v>560</v>
      </c>
      <c r="D111" t="s">
        <v>193</v>
      </c>
      <c r="E111" t="s">
        <v>192</v>
      </c>
      <c r="F111" t="s">
        <v>191</v>
      </c>
      <c r="G111" t="s">
        <v>56</v>
      </c>
      <c r="H111" t="s">
        <v>1191</v>
      </c>
      <c r="I111" t="s">
        <v>997</v>
      </c>
    </row>
    <row r="112" spans="1:9" x14ac:dyDescent="0.25">
      <c r="A112">
        <v>111</v>
      </c>
      <c r="B112" t="s">
        <v>564</v>
      </c>
      <c r="C112" t="s">
        <v>565</v>
      </c>
      <c r="D112" t="s">
        <v>566</v>
      </c>
      <c r="E112" t="s">
        <v>432</v>
      </c>
      <c r="F112" t="s">
        <v>218</v>
      </c>
      <c r="G112" t="s">
        <v>40</v>
      </c>
      <c r="H112" t="s">
        <v>1190</v>
      </c>
      <c r="I112" t="s">
        <v>997</v>
      </c>
    </row>
    <row r="113" spans="1:9" x14ac:dyDescent="0.25">
      <c r="A113">
        <v>112</v>
      </c>
      <c r="B113" t="s">
        <v>570</v>
      </c>
      <c r="C113" t="s">
        <v>571</v>
      </c>
      <c r="D113" t="s">
        <v>572</v>
      </c>
      <c r="E113" t="s">
        <v>140</v>
      </c>
      <c r="F113" t="s">
        <v>77</v>
      </c>
      <c r="G113" t="s">
        <v>72</v>
      </c>
      <c r="H113" t="s">
        <v>1190</v>
      </c>
      <c r="I113" t="s">
        <v>997</v>
      </c>
    </row>
    <row r="114" spans="1:9" x14ac:dyDescent="0.25">
      <c r="A114">
        <v>113</v>
      </c>
      <c r="B114" t="s">
        <v>636</v>
      </c>
      <c r="C114" t="s">
        <v>637</v>
      </c>
      <c r="D114" t="s">
        <v>639</v>
      </c>
      <c r="E114" t="s">
        <v>638</v>
      </c>
      <c r="F114" t="s">
        <v>378</v>
      </c>
      <c r="G114" t="s">
        <v>72</v>
      </c>
      <c r="H114" t="s">
        <v>1188</v>
      </c>
      <c r="I114" t="s">
        <v>997</v>
      </c>
    </row>
    <row r="115" spans="1:9" x14ac:dyDescent="0.25">
      <c r="A115">
        <v>114</v>
      </c>
      <c r="B115" t="s">
        <v>612</v>
      </c>
      <c r="C115" t="s">
        <v>613</v>
      </c>
      <c r="D115" t="s">
        <v>614</v>
      </c>
      <c r="E115" t="s">
        <v>49</v>
      </c>
      <c r="F115" t="s">
        <v>48</v>
      </c>
      <c r="G115" t="s">
        <v>25</v>
      </c>
      <c r="H115" t="s">
        <v>1191</v>
      </c>
      <c r="I115" t="s">
        <v>997</v>
      </c>
    </row>
    <row r="116" spans="1:9" x14ac:dyDescent="0.25">
      <c r="A116">
        <v>115</v>
      </c>
      <c r="B116" t="s">
        <v>561</v>
      </c>
      <c r="C116" t="s">
        <v>562</v>
      </c>
      <c r="D116" t="s">
        <v>58</v>
      </c>
      <c r="E116" t="s">
        <v>563</v>
      </c>
      <c r="F116" t="s">
        <v>378</v>
      </c>
      <c r="G116" t="s">
        <v>72</v>
      </c>
      <c r="H116" t="s">
        <v>1188</v>
      </c>
      <c r="I116" t="s">
        <v>997</v>
      </c>
    </row>
    <row r="117" spans="1:9" x14ac:dyDescent="0.25">
      <c r="A117">
        <v>116</v>
      </c>
      <c r="B117" t="s">
        <v>588</v>
      </c>
      <c r="C117" t="s">
        <v>589</v>
      </c>
      <c r="D117" t="s">
        <v>590</v>
      </c>
      <c r="E117" t="s">
        <v>240</v>
      </c>
      <c r="F117" t="s">
        <v>239</v>
      </c>
      <c r="G117" t="s">
        <v>112</v>
      </c>
      <c r="H117" t="s">
        <v>1189</v>
      </c>
      <c r="I117" t="s">
        <v>997</v>
      </c>
    </row>
    <row r="118" spans="1:9" x14ac:dyDescent="0.25">
      <c r="A118">
        <v>117</v>
      </c>
      <c r="B118" t="s">
        <v>643</v>
      </c>
      <c r="C118" t="s">
        <v>644</v>
      </c>
      <c r="D118" t="s">
        <v>645</v>
      </c>
      <c r="E118" t="s">
        <v>101</v>
      </c>
      <c r="F118" t="s">
        <v>107</v>
      </c>
      <c r="G118" t="s">
        <v>40</v>
      </c>
      <c r="H118" t="s">
        <v>1190</v>
      </c>
      <c r="I118" t="s">
        <v>997</v>
      </c>
    </row>
    <row r="119" spans="1:9" x14ac:dyDescent="0.25">
      <c r="A119">
        <v>118</v>
      </c>
      <c r="B119" t="s">
        <v>606</v>
      </c>
      <c r="C119" t="s">
        <v>607</v>
      </c>
      <c r="D119" t="s">
        <v>608</v>
      </c>
      <c r="E119" t="s">
        <v>368</v>
      </c>
      <c r="F119" t="s">
        <v>239</v>
      </c>
      <c r="G119" t="s">
        <v>112</v>
      </c>
      <c r="H119" t="s">
        <v>1189</v>
      </c>
      <c r="I119" t="s">
        <v>997</v>
      </c>
    </row>
    <row r="120" spans="1:9" x14ac:dyDescent="0.25">
      <c r="A120">
        <v>119</v>
      </c>
      <c r="B120" t="s">
        <v>660</v>
      </c>
      <c r="C120" t="s">
        <v>661</v>
      </c>
      <c r="D120" t="s">
        <v>663</v>
      </c>
      <c r="E120" t="s">
        <v>662</v>
      </c>
      <c r="F120" t="s">
        <v>378</v>
      </c>
      <c r="G120" t="s">
        <v>72</v>
      </c>
      <c r="H120" t="s">
        <v>1188</v>
      </c>
      <c r="I120" t="s">
        <v>997</v>
      </c>
    </row>
    <row r="121" spans="1:9" x14ac:dyDescent="0.25">
      <c r="A121">
        <v>120</v>
      </c>
      <c r="B121" t="s">
        <v>640</v>
      </c>
      <c r="C121" t="s">
        <v>641</v>
      </c>
      <c r="D121" t="s">
        <v>642</v>
      </c>
      <c r="E121" t="s">
        <v>133</v>
      </c>
      <c r="F121" t="s">
        <v>132</v>
      </c>
      <c r="G121" t="s">
        <v>56</v>
      </c>
      <c r="H121" t="s">
        <v>1191</v>
      </c>
      <c r="I121" t="s">
        <v>997</v>
      </c>
    </row>
    <row r="122" spans="1:9" x14ac:dyDescent="0.25">
      <c r="A122">
        <v>121</v>
      </c>
      <c r="B122" t="s">
        <v>600</v>
      </c>
      <c r="C122" t="s">
        <v>601</v>
      </c>
      <c r="D122" t="s">
        <v>602</v>
      </c>
      <c r="E122" t="s">
        <v>101</v>
      </c>
      <c r="F122" t="s">
        <v>100</v>
      </c>
      <c r="G122" t="s">
        <v>40</v>
      </c>
      <c r="H122" t="s">
        <v>1190</v>
      </c>
      <c r="I122" t="s">
        <v>997</v>
      </c>
    </row>
    <row r="123" spans="1:9" x14ac:dyDescent="0.25">
      <c r="A123">
        <v>122</v>
      </c>
      <c r="B123" t="s">
        <v>603</v>
      </c>
      <c r="C123" t="s">
        <v>604</v>
      </c>
      <c r="D123" t="s">
        <v>605</v>
      </c>
      <c r="E123" t="s">
        <v>101</v>
      </c>
      <c r="F123" t="s">
        <v>100</v>
      </c>
      <c r="G123" t="s">
        <v>40</v>
      </c>
      <c r="H123" t="s">
        <v>1190</v>
      </c>
      <c r="I123" t="s">
        <v>997</v>
      </c>
    </row>
    <row r="124" spans="1:9" x14ac:dyDescent="0.25">
      <c r="A124">
        <v>123</v>
      </c>
      <c r="B124" t="s">
        <v>648</v>
      </c>
      <c r="C124" t="s">
        <v>649</v>
      </c>
      <c r="D124" t="s">
        <v>650</v>
      </c>
      <c r="E124" t="s">
        <v>101</v>
      </c>
      <c r="F124" t="s">
        <v>107</v>
      </c>
      <c r="G124" t="s">
        <v>40</v>
      </c>
      <c r="H124" t="s">
        <v>1190</v>
      </c>
      <c r="I124" t="s">
        <v>997</v>
      </c>
    </row>
    <row r="125" spans="1:9" x14ac:dyDescent="0.25">
      <c r="A125">
        <v>124</v>
      </c>
      <c r="B125" t="s">
        <v>582</v>
      </c>
      <c r="C125" t="s">
        <v>583</v>
      </c>
      <c r="D125" t="s">
        <v>584</v>
      </c>
      <c r="E125" t="s">
        <v>214</v>
      </c>
      <c r="F125" t="s">
        <v>213</v>
      </c>
      <c r="G125" t="s">
        <v>25</v>
      </c>
      <c r="H125" t="s">
        <v>1191</v>
      </c>
      <c r="I125" t="s">
        <v>997</v>
      </c>
    </row>
    <row r="126" spans="1:9" x14ac:dyDescent="0.25">
      <c r="A126">
        <v>125</v>
      </c>
      <c r="B126" t="s">
        <v>682</v>
      </c>
      <c r="C126" t="s">
        <v>683</v>
      </c>
      <c r="D126" t="s">
        <v>684</v>
      </c>
      <c r="E126" t="s">
        <v>192</v>
      </c>
      <c r="F126" t="s">
        <v>271</v>
      </c>
      <c r="G126" t="s">
        <v>56</v>
      </c>
      <c r="H126" t="s">
        <v>1191</v>
      </c>
      <c r="I126" t="s">
        <v>997</v>
      </c>
    </row>
    <row r="127" spans="1:9" x14ac:dyDescent="0.25">
      <c r="A127">
        <v>126</v>
      </c>
      <c r="B127" t="s">
        <v>615</v>
      </c>
      <c r="C127" t="s">
        <v>616</v>
      </c>
      <c r="D127" t="s">
        <v>617</v>
      </c>
      <c r="E127" t="s">
        <v>425</v>
      </c>
      <c r="F127" t="s">
        <v>77</v>
      </c>
      <c r="G127" t="s">
        <v>72</v>
      </c>
      <c r="H127" t="s">
        <v>1190</v>
      </c>
      <c r="I127" t="s">
        <v>997</v>
      </c>
    </row>
    <row r="128" spans="1:9" x14ac:dyDescent="0.25">
      <c r="A128">
        <v>127</v>
      </c>
      <c r="B128" t="s">
        <v>621</v>
      </c>
      <c r="C128" t="s">
        <v>622</v>
      </c>
      <c r="D128" t="s">
        <v>623</v>
      </c>
      <c r="E128" t="s">
        <v>57</v>
      </c>
      <c r="F128" t="s">
        <v>55</v>
      </c>
      <c r="G128" t="s">
        <v>56</v>
      </c>
      <c r="H128" t="s">
        <v>1191</v>
      </c>
      <c r="I128" t="s">
        <v>997</v>
      </c>
    </row>
    <row r="129" spans="1:9" x14ac:dyDescent="0.25">
      <c r="A129">
        <v>128</v>
      </c>
      <c r="B129" t="s">
        <v>573</v>
      </c>
      <c r="C129" t="s">
        <v>574</v>
      </c>
      <c r="D129" t="s">
        <v>575</v>
      </c>
      <c r="E129" t="s">
        <v>219</v>
      </c>
      <c r="F129" t="s">
        <v>218</v>
      </c>
      <c r="G129" t="s">
        <v>40</v>
      </c>
      <c r="H129" t="s">
        <v>1190</v>
      </c>
      <c r="I129" t="s">
        <v>997</v>
      </c>
    </row>
    <row r="130" spans="1:9" x14ac:dyDescent="0.25">
      <c r="A130">
        <v>129</v>
      </c>
      <c r="B130" t="s">
        <v>670</v>
      </c>
      <c r="C130" t="s">
        <v>671</v>
      </c>
      <c r="D130" t="s">
        <v>672</v>
      </c>
      <c r="E130" t="s">
        <v>459</v>
      </c>
      <c r="F130" t="s">
        <v>383</v>
      </c>
      <c r="G130" t="s">
        <v>72</v>
      </c>
      <c r="H130" t="s">
        <v>1188</v>
      </c>
      <c r="I130" t="s">
        <v>997</v>
      </c>
    </row>
    <row r="131" spans="1:9" x14ac:dyDescent="0.25">
      <c r="A131">
        <v>130</v>
      </c>
      <c r="B131" t="s">
        <v>594</v>
      </c>
      <c r="C131" t="s">
        <v>595</v>
      </c>
      <c r="D131" t="s">
        <v>596</v>
      </c>
      <c r="E131" t="s">
        <v>133</v>
      </c>
      <c r="F131" t="s">
        <v>264</v>
      </c>
      <c r="G131" t="s">
        <v>56</v>
      </c>
      <c r="H131" t="s">
        <v>1191</v>
      </c>
      <c r="I131" t="s">
        <v>997</v>
      </c>
    </row>
    <row r="132" spans="1:9" x14ac:dyDescent="0.25">
      <c r="A132">
        <v>131</v>
      </c>
      <c r="B132" t="s">
        <v>812</v>
      </c>
      <c r="C132" t="s">
        <v>813</v>
      </c>
      <c r="D132" t="s">
        <v>814</v>
      </c>
      <c r="E132" t="s">
        <v>101</v>
      </c>
      <c r="F132" t="s">
        <v>107</v>
      </c>
      <c r="G132" t="s">
        <v>40</v>
      </c>
      <c r="H132" t="s">
        <v>1190</v>
      </c>
      <c r="I132" t="s">
        <v>997</v>
      </c>
    </row>
    <row r="133" spans="1:9" x14ac:dyDescent="0.25">
      <c r="A133">
        <v>132</v>
      </c>
      <c r="B133" t="s">
        <v>579</v>
      </c>
      <c r="C133" t="s">
        <v>580</v>
      </c>
      <c r="D133" t="s">
        <v>581</v>
      </c>
      <c r="E133" t="s">
        <v>133</v>
      </c>
      <c r="F133" t="s">
        <v>264</v>
      </c>
      <c r="G133" t="s">
        <v>56</v>
      </c>
      <c r="H133" t="s">
        <v>1191</v>
      </c>
      <c r="I133" t="s">
        <v>997</v>
      </c>
    </row>
    <row r="134" spans="1:9" x14ac:dyDescent="0.25">
      <c r="A134">
        <v>133</v>
      </c>
      <c r="B134" t="s">
        <v>709</v>
      </c>
      <c r="C134" t="s">
        <v>710</v>
      </c>
      <c r="D134" t="s">
        <v>711</v>
      </c>
      <c r="E134" t="s">
        <v>192</v>
      </c>
      <c r="F134" t="s">
        <v>191</v>
      </c>
      <c r="G134" t="s">
        <v>56</v>
      </c>
      <c r="H134" t="s">
        <v>1191</v>
      </c>
      <c r="I134" t="s">
        <v>997</v>
      </c>
    </row>
    <row r="135" spans="1:9" x14ac:dyDescent="0.25">
      <c r="A135">
        <v>134</v>
      </c>
      <c r="B135" t="s">
        <v>624</v>
      </c>
      <c r="C135" t="s">
        <v>625</v>
      </c>
      <c r="D135" t="s">
        <v>626</v>
      </c>
      <c r="E135" t="s">
        <v>225</v>
      </c>
      <c r="F135" t="s">
        <v>55</v>
      </c>
      <c r="G135" t="s">
        <v>56</v>
      </c>
      <c r="H135" t="s">
        <v>1191</v>
      </c>
      <c r="I135" t="s">
        <v>997</v>
      </c>
    </row>
    <row r="136" spans="1:9" x14ac:dyDescent="0.25">
      <c r="A136">
        <v>135</v>
      </c>
      <c r="B136" t="s">
        <v>576</v>
      </c>
      <c r="C136" t="s">
        <v>577</v>
      </c>
      <c r="D136" t="s">
        <v>578</v>
      </c>
      <c r="E136" t="s">
        <v>133</v>
      </c>
      <c r="F136" t="s">
        <v>132</v>
      </c>
      <c r="G136" t="s">
        <v>56</v>
      </c>
      <c r="H136" t="s">
        <v>1191</v>
      </c>
      <c r="I136" t="s">
        <v>997</v>
      </c>
    </row>
    <row r="137" spans="1:9" x14ac:dyDescent="0.25">
      <c r="A137">
        <v>136</v>
      </c>
      <c r="B137" t="s">
        <v>706</v>
      </c>
      <c r="C137" t="s">
        <v>707</v>
      </c>
      <c r="D137" t="s">
        <v>708</v>
      </c>
      <c r="E137" t="s">
        <v>133</v>
      </c>
      <c r="F137" t="s">
        <v>132</v>
      </c>
      <c r="G137" t="s">
        <v>56</v>
      </c>
      <c r="H137" t="s">
        <v>1191</v>
      </c>
      <c r="I137" t="s">
        <v>997</v>
      </c>
    </row>
    <row r="138" spans="1:9" x14ac:dyDescent="0.25">
      <c r="A138">
        <v>137</v>
      </c>
      <c r="B138" t="s">
        <v>585</v>
      </c>
      <c r="C138" t="s">
        <v>586</v>
      </c>
      <c r="D138" t="s">
        <v>587</v>
      </c>
      <c r="E138" t="s">
        <v>65</v>
      </c>
      <c r="F138" t="s">
        <v>64</v>
      </c>
      <c r="G138" t="s">
        <v>40</v>
      </c>
      <c r="H138" t="s">
        <v>1190</v>
      </c>
      <c r="I138" t="s">
        <v>997</v>
      </c>
    </row>
    <row r="139" spans="1:9" x14ac:dyDescent="0.25">
      <c r="A139">
        <v>138</v>
      </c>
      <c r="B139" t="s">
        <v>633</v>
      </c>
      <c r="C139" t="s">
        <v>634</v>
      </c>
      <c r="D139" t="s">
        <v>635</v>
      </c>
      <c r="E139" t="s">
        <v>384</v>
      </c>
      <c r="F139" t="s">
        <v>383</v>
      </c>
      <c r="G139" t="s">
        <v>72</v>
      </c>
      <c r="H139" t="s">
        <v>1188</v>
      </c>
      <c r="I139" t="s">
        <v>997</v>
      </c>
    </row>
    <row r="140" spans="1:9" x14ac:dyDescent="0.25">
      <c r="A140">
        <v>139</v>
      </c>
      <c r="B140" t="s">
        <v>664</v>
      </c>
      <c r="C140" t="s">
        <v>665</v>
      </c>
      <c r="D140" t="s">
        <v>666</v>
      </c>
      <c r="E140" t="s">
        <v>286</v>
      </c>
      <c r="F140" t="s">
        <v>48</v>
      </c>
      <c r="G140" t="s">
        <v>25</v>
      </c>
      <c r="H140" t="s">
        <v>1191</v>
      </c>
      <c r="I140" t="s">
        <v>997</v>
      </c>
    </row>
    <row r="141" spans="1:9" x14ac:dyDescent="0.25">
      <c r="A141">
        <v>140</v>
      </c>
      <c r="B141" t="s">
        <v>630</v>
      </c>
      <c r="C141" t="s">
        <v>631</v>
      </c>
      <c r="D141" t="s">
        <v>632</v>
      </c>
      <c r="E141" t="s">
        <v>233</v>
      </c>
      <c r="F141" t="s">
        <v>119</v>
      </c>
      <c r="G141" t="s">
        <v>40</v>
      </c>
      <c r="H141" t="s">
        <v>1190</v>
      </c>
      <c r="I141" t="s">
        <v>997</v>
      </c>
    </row>
    <row r="142" spans="1:9" x14ac:dyDescent="0.25">
      <c r="A142">
        <v>141</v>
      </c>
      <c r="B142" t="s">
        <v>679</v>
      </c>
      <c r="C142" t="s">
        <v>680</v>
      </c>
      <c r="D142" t="s">
        <v>681</v>
      </c>
      <c r="E142" t="s">
        <v>73</v>
      </c>
      <c r="F142" t="s">
        <v>71</v>
      </c>
      <c r="G142" t="s">
        <v>72</v>
      </c>
      <c r="H142" t="s">
        <v>1190</v>
      </c>
      <c r="I142" t="s">
        <v>997</v>
      </c>
    </row>
    <row r="143" spans="1:9" x14ac:dyDescent="0.25">
      <c r="A143">
        <v>142</v>
      </c>
      <c r="B143" t="s">
        <v>567</v>
      </c>
      <c r="C143" t="s">
        <v>568</v>
      </c>
      <c r="D143" t="s">
        <v>569</v>
      </c>
      <c r="E143" t="s">
        <v>192</v>
      </c>
      <c r="F143" t="s">
        <v>271</v>
      </c>
      <c r="G143" t="s">
        <v>56</v>
      </c>
      <c r="H143" t="s">
        <v>1191</v>
      </c>
      <c r="I143" t="s">
        <v>997</v>
      </c>
    </row>
    <row r="144" spans="1:9" x14ac:dyDescent="0.25">
      <c r="A144">
        <v>143</v>
      </c>
      <c r="B144" t="s">
        <v>591</v>
      </c>
      <c r="C144" t="s">
        <v>592</v>
      </c>
      <c r="D144" t="s">
        <v>593</v>
      </c>
      <c r="E144" t="s">
        <v>101</v>
      </c>
      <c r="F144" t="s">
        <v>100</v>
      </c>
      <c r="G144" t="s">
        <v>40</v>
      </c>
      <c r="H144" t="s">
        <v>1190</v>
      </c>
      <c r="I144" t="s">
        <v>997</v>
      </c>
    </row>
    <row r="145" spans="1:9" x14ac:dyDescent="0.25">
      <c r="A145">
        <v>144</v>
      </c>
      <c r="B145" t="s">
        <v>609</v>
      </c>
      <c r="C145" t="s">
        <v>610</v>
      </c>
      <c r="D145" t="s">
        <v>611</v>
      </c>
      <c r="E145" t="s">
        <v>260</v>
      </c>
      <c r="F145" t="s">
        <v>93</v>
      </c>
      <c r="G145" t="s">
        <v>72</v>
      </c>
      <c r="H145" t="s">
        <v>1190</v>
      </c>
      <c r="I145" t="s">
        <v>997</v>
      </c>
    </row>
    <row r="146" spans="1:9" x14ac:dyDescent="0.25">
      <c r="A146">
        <v>145</v>
      </c>
      <c r="B146" t="s">
        <v>627</v>
      </c>
      <c r="C146" t="s">
        <v>628</v>
      </c>
      <c r="D146" t="s">
        <v>629</v>
      </c>
      <c r="E146" t="s">
        <v>133</v>
      </c>
      <c r="F146" t="s">
        <v>264</v>
      </c>
      <c r="G146" t="s">
        <v>56</v>
      </c>
      <c r="H146" t="s">
        <v>1191</v>
      </c>
      <c r="I146" t="s">
        <v>997</v>
      </c>
    </row>
    <row r="147" spans="1:9" x14ac:dyDescent="0.25">
      <c r="A147">
        <v>146</v>
      </c>
      <c r="B147" t="s">
        <v>646</v>
      </c>
      <c r="C147" t="s">
        <v>647</v>
      </c>
      <c r="D147" t="s">
        <v>483</v>
      </c>
      <c r="E147" t="s">
        <v>101</v>
      </c>
      <c r="F147" t="s">
        <v>107</v>
      </c>
      <c r="G147" t="s">
        <v>40</v>
      </c>
      <c r="H147" t="s">
        <v>1190</v>
      </c>
      <c r="I147" t="s">
        <v>997</v>
      </c>
    </row>
    <row r="148" spans="1:9" x14ac:dyDescent="0.25">
      <c r="A148">
        <v>147</v>
      </c>
      <c r="B148" t="s">
        <v>618</v>
      </c>
      <c r="C148" t="s">
        <v>619</v>
      </c>
      <c r="D148" t="s">
        <v>620</v>
      </c>
      <c r="E148" t="s">
        <v>140</v>
      </c>
      <c r="F148" t="s">
        <v>77</v>
      </c>
      <c r="G148" t="s">
        <v>72</v>
      </c>
      <c r="H148" t="s">
        <v>1190</v>
      </c>
      <c r="I148" t="s">
        <v>997</v>
      </c>
    </row>
    <row r="149" spans="1:9" x14ac:dyDescent="0.25">
      <c r="A149">
        <v>148</v>
      </c>
      <c r="B149" t="s">
        <v>654</v>
      </c>
      <c r="C149" t="s">
        <v>655</v>
      </c>
      <c r="D149" t="s">
        <v>656</v>
      </c>
      <c r="E149" t="s">
        <v>101</v>
      </c>
      <c r="F149" t="s">
        <v>100</v>
      </c>
      <c r="G149" t="s">
        <v>40</v>
      </c>
      <c r="H149" t="s">
        <v>1190</v>
      </c>
      <c r="I149" t="s">
        <v>997</v>
      </c>
    </row>
    <row r="150" spans="1:9" x14ac:dyDescent="0.25">
      <c r="A150">
        <v>149</v>
      </c>
      <c r="B150" t="s">
        <v>597</v>
      </c>
      <c r="C150" t="s">
        <v>598</v>
      </c>
      <c r="D150" t="s">
        <v>599</v>
      </c>
      <c r="E150" t="s">
        <v>368</v>
      </c>
      <c r="F150" t="s">
        <v>239</v>
      </c>
      <c r="G150" t="s">
        <v>112</v>
      </c>
      <c r="H150" t="s">
        <v>1189</v>
      </c>
      <c r="I150" t="s">
        <v>997</v>
      </c>
    </row>
    <row r="151" spans="1:9" x14ac:dyDescent="0.25">
      <c r="A151">
        <v>150</v>
      </c>
      <c r="B151" t="s">
        <v>676</v>
      </c>
      <c r="C151" t="s">
        <v>677</v>
      </c>
      <c r="D151" t="s">
        <v>678</v>
      </c>
      <c r="E151" t="s">
        <v>94</v>
      </c>
      <c r="F151" t="s">
        <v>93</v>
      </c>
      <c r="G151" t="s">
        <v>72</v>
      </c>
      <c r="H151" t="s">
        <v>1190</v>
      </c>
      <c r="I151" t="s">
        <v>997</v>
      </c>
    </row>
    <row r="152" spans="1:9" x14ac:dyDescent="0.25">
      <c r="A152">
        <v>151</v>
      </c>
      <c r="B152" t="s">
        <v>667</v>
      </c>
      <c r="C152" t="s">
        <v>668</v>
      </c>
      <c r="D152" t="s">
        <v>669</v>
      </c>
      <c r="E152" t="s">
        <v>192</v>
      </c>
      <c r="F152" t="s">
        <v>271</v>
      </c>
      <c r="G152" t="s">
        <v>56</v>
      </c>
      <c r="H152" t="s">
        <v>1191</v>
      </c>
      <c r="I152" t="s">
        <v>997</v>
      </c>
    </row>
    <row r="153" spans="1:9" x14ac:dyDescent="0.25">
      <c r="A153">
        <v>152</v>
      </c>
      <c r="B153" t="s">
        <v>673</v>
      </c>
      <c r="C153" t="s">
        <v>674</v>
      </c>
      <c r="D153" t="s">
        <v>675</v>
      </c>
      <c r="E153" t="s">
        <v>73</v>
      </c>
      <c r="F153" t="s">
        <v>71</v>
      </c>
      <c r="G153" t="s">
        <v>72</v>
      </c>
      <c r="H153" t="s">
        <v>1190</v>
      </c>
      <c r="I153" t="s">
        <v>997</v>
      </c>
    </row>
    <row r="154" spans="1:9" x14ac:dyDescent="0.25">
      <c r="A154">
        <v>153</v>
      </c>
      <c r="B154" t="s">
        <v>703</v>
      </c>
      <c r="C154" t="s">
        <v>704</v>
      </c>
      <c r="D154" t="s">
        <v>705</v>
      </c>
      <c r="E154" t="s">
        <v>33</v>
      </c>
      <c r="F154" t="s">
        <v>24</v>
      </c>
      <c r="G154" t="s">
        <v>25</v>
      </c>
      <c r="H154" t="s">
        <v>1191</v>
      </c>
      <c r="I154" t="s">
        <v>997</v>
      </c>
    </row>
    <row r="155" spans="1:9" x14ac:dyDescent="0.25">
      <c r="A155">
        <v>154</v>
      </c>
      <c r="B155" t="s">
        <v>657</v>
      </c>
      <c r="C155" t="s">
        <v>658</v>
      </c>
      <c r="D155" t="s">
        <v>659</v>
      </c>
      <c r="E155" t="s">
        <v>57</v>
      </c>
      <c r="F155" t="s">
        <v>55</v>
      </c>
      <c r="G155" t="s">
        <v>56</v>
      </c>
      <c r="H155" t="s">
        <v>1191</v>
      </c>
      <c r="I155" t="s">
        <v>997</v>
      </c>
    </row>
    <row r="156" spans="1:9" x14ac:dyDescent="0.25">
      <c r="A156">
        <v>155</v>
      </c>
      <c r="B156" t="s">
        <v>694</v>
      </c>
      <c r="C156" t="s">
        <v>695</v>
      </c>
      <c r="D156" t="s">
        <v>696</v>
      </c>
      <c r="E156" t="s">
        <v>214</v>
      </c>
      <c r="F156" t="s">
        <v>213</v>
      </c>
      <c r="G156" t="s">
        <v>25</v>
      </c>
      <c r="H156" t="s">
        <v>1191</v>
      </c>
      <c r="I156" t="s">
        <v>997</v>
      </c>
    </row>
    <row r="157" spans="1:9" x14ac:dyDescent="0.25">
      <c r="A157">
        <v>156</v>
      </c>
      <c r="B157" t="s">
        <v>743</v>
      </c>
      <c r="C157" t="s">
        <v>744</v>
      </c>
      <c r="D157" t="s">
        <v>745</v>
      </c>
      <c r="E157" t="s">
        <v>41</v>
      </c>
      <c r="F157" t="s">
        <v>39</v>
      </c>
      <c r="G157" t="s">
        <v>40</v>
      </c>
      <c r="H157" t="s">
        <v>1188</v>
      </c>
      <c r="I157" t="s">
        <v>997</v>
      </c>
    </row>
    <row r="158" spans="1:9" x14ac:dyDescent="0.25">
      <c r="A158">
        <v>157</v>
      </c>
      <c r="B158" t="s">
        <v>697</v>
      </c>
      <c r="C158" t="s">
        <v>698</v>
      </c>
      <c r="D158" t="s">
        <v>699</v>
      </c>
      <c r="E158" t="s">
        <v>78</v>
      </c>
      <c r="F158" t="s">
        <v>77</v>
      </c>
      <c r="G158" t="s">
        <v>72</v>
      </c>
      <c r="H158" t="s">
        <v>1190</v>
      </c>
      <c r="I158" t="s">
        <v>998</v>
      </c>
    </row>
    <row r="159" spans="1:9" x14ac:dyDescent="0.25">
      <c r="A159">
        <v>158</v>
      </c>
      <c r="B159" t="s">
        <v>685</v>
      </c>
      <c r="C159" t="s">
        <v>686</v>
      </c>
      <c r="D159" t="s">
        <v>687</v>
      </c>
      <c r="E159" t="s">
        <v>179</v>
      </c>
      <c r="F159" t="s">
        <v>111</v>
      </c>
      <c r="G159" t="s">
        <v>112</v>
      </c>
      <c r="H159" t="s">
        <v>1189</v>
      </c>
      <c r="I159" t="s">
        <v>997</v>
      </c>
    </row>
    <row r="160" spans="1:9" x14ac:dyDescent="0.25">
      <c r="A160">
        <v>159</v>
      </c>
      <c r="B160" t="s">
        <v>700</v>
      </c>
      <c r="C160" t="s">
        <v>701</v>
      </c>
      <c r="D160" t="s">
        <v>702</v>
      </c>
      <c r="E160" t="s">
        <v>545</v>
      </c>
      <c r="F160" t="s">
        <v>378</v>
      </c>
      <c r="G160" t="s">
        <v>72</v>
      </c>
      <c r="H160" t="s">
        <v>1188</v>
      </c>
      <c r="I160" t="s">
        <v>997</v>
      </c>
    </row>
    <row r="161" spans="1:9" x14ac:dyDescent="0.25">
      <c r="A161">
        <v>160</v>
      </c>
      <c r="B161" t="s">
        <v>729</v>
      </c>
      <c r="C161" t="s">
        <v>730</v>
      </c>
      <c r="D161" t="s">
        <v>731</v>
      </c>
      <c r="E161" t="s">
        <v>57</v>
      </c>
      <c r="F161" t="s">
        <v>55</v>
      </c>
      <c r="G161" t="s">
        <v>56</v>
      </c>
      <c r="H161" t="s">
        <v>1191</v>
      </c>
      <c r="I161" t="s">
        <v>998</v>
      </c>
    </row>
    <row r="162" spans="1:9" x14ac:dyDescent="0.25">
      <c r="A162">
        <v>161</v>
      </c>
      <c r="B162" t="s">
        <v>651</v>
      </c>
      <c r="C162" t="s">
        <v>652</v>
      </c>
      <c r="D162" t="s">
        <v>653</v>
      </c>
      <c r="E162" t="s">
        <v>432</v>
      </c>
      <c r="F162" t="s">
        <v>218</v>
      </c>
      <c r="G162" t="s">
        <v>40</v>
      </c>
      <c r="H162" t="s">
        <v>1190</v>
      </c>
      <c r="I162" t="s">
        <v>997</v>
      </c>
    </row>
    <row r="163" spans="1:9" x14ac:dyDescent="0.25">
      <c r="A163">
        <v>162</v>
      </c>
      <c r="B163" t="s">
        <v>688</v>
      </c>
      <c r="C163" t="s">
        <v>689</v>
      </c>
      <c r="D163" t="s">
        <v>690</v>
      </c>
      <c r="E163" t="s">
        <v>140</v>
      </c>
      <c r="F163" t="s">
        <v>77</v>
      </c>
      <c r="G163" t="s">
        <v>72</v>
      </c>
      <c r="H163" t="s">
        <v>1190</v>
      </c>
      <c r="I163" t="s">
        <v>997</v>
      </c>
    </row>
    <row r="164" spans="1:9" x14ac:dyDescent="0.25">
      <c r="A164">
        <v>163</v>
      </c>
      <c r="B164" t="s">
        <v>691</v>
      </c>
      <c r="C164" t="s">
        <v>692</v>
      </c>
      <c r="D164" t="s">
        <v>693</v>
      </c>
      <c r="E164" t="s">
        <v>297</v>
      </c>
      <c r="F164" t="s">
        <v>160</v>
      </c>
      <c r="G164" t="s">
        <v>112</v>
      </c>
      <c r="H164" t="s">
        <v>1189</v>
      </c>
      <c r="I164" t="s">
        <v>997</v>
      </c>
    </row>
    <row r="165" spans="1:9" x14ac:dyDescent="0.25">
      <c r="A165">
        <v>164</v>
      </c>
      <c r="B165" t="s">
        <v>752</v>
      </c>
      <c r="C165" t="s">
        <v>753</v>
      </c>
      <c r="D165" t="s">
        <v>58</v>
      </c>
      <c r="E165" t="s">
        <v>563</v>
      </c>
      <c r="F165" t="s">
        <v>378</v>
      </c>
      <c r="G165" t="s">
        <v>72</v>
      </c>
      <c r="H165" t="s">
        <v>1188</v>
      </c>
      <c r="I165" t="s">
        <v>997</v>
      </c>
    </row>
    <row r="166" spans="1:9" x14ac:dyDescent="0.25">
      <c r="A166">
        <v>165</v>
      </c>
      <c r="B166" t="s">
        <v>714</v>
      </c>
      <c r="C166" t="s">
        <v>715</v>
      </c>
      <c r="D166" t="s">
        <v>590</v>
      </c>
      <c r="E166" t="s">
        <v>240</v>
      </c>
      <c r="F166" t="s">
        <v>239</v>
      </c>
      <c r="G166" t="s">
        <v>112</v>
      </c>
      <c r="H166" t="s">
        <v>1189</v>
      </c>
      <c r="I166" t="s">
        <v>997</v>
      </c>
    </row>
    <row r="167" spans="1:9" x14ac:dyDescent="0.25">
      <c r="A167">
        <v>166</v>
      </c>
      <c r="B167" t="s">
        <v>718</v>
      </c>
      <c r="C167" t="s">
        <v>719</v>
      </c>
      <c r="D167" t="s">
        <v>608</v>
      </c>
      <c r="E167" t="s">
        <v>368</v>
      </c>
      <c r="F167" t="s">
        <v>239</v>
      </c>
      <c r="G167" t="s">
        <v>112</v>
      </c>
      <c r="H167" t="s">
        <v>1189</v>
      </c>
      <c r="I167" t="s">
        <v>997</v>
      </c>
    </row>
    <row r="168" spans="1:9" x14ac:dyDescent="0.25">
      <c r="A168">
        <v>167</v>
      </c>
      <c r="B168" t="s">
        <v>736</v>
      </c>
      <c r="C168" t="s">
        <v>737</v>
      </c>
      <c r="D168" t="s">
        <v>642</v>
      </c>
      <c r="E168" t="s">
        <v>133</v>
      </c>
      <c r="F168" t="s">
        <v>132</v>
      </c>
      <c r="G168" t="s">
        <v>56</v>
      </c>
      <c r="H168" t="s">
        <v>1191</v>
      </c>
      <c r="I168" t="s">
        <v>997</v>
      </c>
    </row>
    <row r="169" spans="1:9" x14ac:dyDescent="0.25">
      <c r="A169">
        <v>168</v>
      </c>
      <c r="B169" t="s">
        <v>712</v>
      </c>
      <c r="C169" t="s">
        <v>713</v>
      </c>
      <c r="D169" t="s">
        <v>575</v>
      </c>
      <c r="E169" t="s">
        <v>219</v>
      </c>
      <c r="F169" t="s">
        <v>218</v>
      </c>
      <c r="G169" t="s">
        <v>40</v>
      </c>
      <c r="H169" t="s">
        <v>1190</v>
      </c>
      <c r="I169" t="s">
        <v>997</v>
      </c>
    </row>
    <row r="170" spans="1:9" x14ac:dyDescent="0.25">
      <c r="A170">
        <v>169</v>
      </c>
      <c r="B170" t="s">
        <v>716</v>
      </c>
      <c r="C170" t="s">
        <v>717</v>
      </c>
      <c r="D170" t="s">
        <v>397</v>
      </c>
      <c r="E170" t="s">
        <v>192</v>
      </c>
      <c r="F170" t="s">
        <v>191</v>
      </c>
      <c r="G170" t="s">
        <v>56</v>
      </c>
      <c r="H170" t="s">
        <v>1191</v>
      </c>
      <c r="I170" t="s">
        <v>997</v>
      </c>
    </row>
    <row r="171" spans="1:9" x14ac:dyDescent="0.25">
      <c r="A171">
        <v>170</v>
      </c>
      <c r="B171" t="s">
        <v>748</v>
      </c>
      <c r="C171" t="s">
        <v>749</v>
      </c>
      <c r="D171" t="s">
        <v>672</v>
      </c>
      <c r="E171" t="s">
        <v>459</v>
      </c>
      <c r="F171" t="s">
        <v>383</v>
      </c>
      <c r="G171" t="s">
        <v>72</v>
      </c>
      <c r="H171" t="s">
        <v>1188</v>
      </c>
      <c r="I171" t="s">
        <v>997</v>
      </c>
    </row>
    <row r="172" spans="1:9" x14ac:dyDescent="0.25">
      <c r="A172">
        <v>171</v>
      </c>
      <c r="B172" t="s">
        <v>746</v>
      </c>
      <c r="C172" t="s">
        <v>747</v>
      </c>
      <c r="D172" t="s">
        <v>596</v>
      </c>
      <c r="E172" t="s">
        <v>133</v>
      </c>
      <c r="F172" t="s">
        <v>264</v>
      </c>
      <c r="G172" t="s">
        <v>56</v>
      </c>
      <c r="H172" t="s">
        <v>1191</v>
      </c>
      <c r="I172" t="s">
        <v>997</v>
      </c>
    </row>
    <row r="173" spans="1:9" x14ac:dyDescent="0.25">
      <c r="A173">
        <v>172</v>
      </c>
      <c r="B173" t="s">
        <v>723</v>
      </c>
      <c r="C173" t="s">
        <v>724</v>
      </c>
      <c r="D173" t="s">
        <v>581</v>
      </c>
      <c r="E173" t="s">
        <v>133</v>
      </c>
      <c r="F173" t="s">
        <v>264</v>
      </c>
      <c r="G173" t="s">
        <v>56</v>
      </c>
      <c r="H173" t="s">
        <v>1191</v>
      </c>
      <c r="I173" t="s">
        <v>997</v>
      </c>
    </row>
    <row r="174" spans="1:9" x14ac:dyDescent="0.25">
      <c r="A174">
        <v>173</v>
      </c>
      <c r="B174" t="s">
        <v>720</v>
      </c>
      <c r="C174" t="s">
        <v>721</v>
      </c>
      <c r="D174" t="s">
        <v>722</v>
      </c>
      <c r="E174" t="s">
        <v>33</v>
      </c>
      <c r="F174" t="s">
        <v>24</v>
      </c>
      <c r="G174" t="s">
        <v>25</v>
      </c>
      <c r="H174" t="s">
        <v>1191</v>
      </c>
      <c r="I174" t="s">
        <v>997</v>
      </c>
    </row>
    <row r="175" spans="1:9" x14ac:dyDescent="0.25">
      <c r="A175">
        <v>174</v>
      </c>
      <c r="B175" t="s">
        <v>822</v>
      </c>
      <c r="C175" t="s">
        <v>823</v>
      </c>
      <c r="D175" t="s">
        <v>626</v>
      </c>
      <c r="E175" t="s">
        <v>225</v>
      </c>
      <c r="F175" t="s">
        <v>55</v>
      </c>
      <c r="G175" t="s">
        <v>56</v>
      </c>
      <c r="H175" t="s">
        <v>1191</v>
      </c>
      <c r="I175" t="s">
        <v>997</v>
      </c>
    </row>
    <row r="176" spans="1:9" x14ac:dyDescent="0.25">
      <c r="A176">
        <v>175</v>
      </c>
      <c r="B176" t="s">
        <v>750</v>
      </c>
      <c r="C176" t="s">
        <v>751</v>
      </c>
      <c r="D176" t="s">
        <v>578</v>
      </c>
      <c r="E176" t="s">
        <v>133</v>
      </c>
      <c r="F176" t="s">
        <v>132</v>
      </c>
      <c r="G176" t="s">
        <v>56</v>
      </c>
      <c r="H176" t="s">
        <v>1191</v>
      </c>
      <c r="I176" t="s">
        <v>997</v>
      </c>
    </row>
    <row r="177" spans="1:9" x14ac:dyDescent="0.25">
      <c r="A177">
        <v>176</v>
      </c>
      <c r="B177" t="s">
        <v>725</v>
      </c>
      <c r="C177" t="s">
        <v>726</v>
      </c>
      <c r="D177" t="s">
        <v>708</v>
      </c>
      <c r="E177" t="s">
        <v>133</v>
      </c>
      <c r="F177" t="s">
        <v>132</v>
      </c>
      <c r="G177" t="s">
        <v>56</v>
      </c>
      <c r="H177" t="s">
        <v>1191</v>
      </c>
      <c r="I177" t="s">
        <v>997</v>
      </c>
    </row>
    <row r="178" spans="1:9" x14ac:dyDescent="0.25">
      <c r="A178">
        <v>177</v>
      </c>
      <c r="B178" t="s">
        <v>741</v>
      </c>
      <c r="C178" t="s">
        <v>742</v>
      </c>
      <c r="D178" t="s">
        <v>587</v>
      </c>
      <c r="E178" t="s">
        <v>65</v>
      </c>
      <c r="F178" t="s">
        <v>64</v>
      </c>
      <c r="G178" t="s">
        <v>40</v>
      </c>
      <c r="H178" t="s">
        <v>1190</v>
      </c>
      <c r="I178" t="s">
        <v>997</v>
      </c>
    </row>
    <row r="179" spans="1:9" x14ac:dyDescent="0.25">
      <c r="A179">
        <v>178</v>
      </c>
      <c r="B179" t="s">
        <v>732</v>
      </c>
      <c r="C179" t="s">
        <v>733</v>
      </c>
      <c r="D179" t="s">
        <v>635</v>
      </c>
      <c r="E179" t="s">
        <v>384</v>
      </c>
      <c r="F179" t="s">
        <v>383</v>
      </c>
      <c r="G179" t="s">
        <v>72</v>
      </c>
      <c r="H179" t="s">
        <v>1188</v>
      </c>
      <c r="I179" t="s">
        <v>997</v>
      </c>
    </row>
    <row r="180" spans="1:9" x14ac:dyDescent="0.25">
      <c r="A180">
        <v>179</v>
      </c>
      <c r="B180" t="s">
        <v>734</v>
      </c>
      <c r="C180" t="s">
        <v>735</v>
      </c>
      <c r="D180" t="s">
        <v>666</v>
      </c>
      <c r="E180" t="s">
        <v>286</v>
      </c>
      <c r="F180" t="s">
        <v>48</v>
      </c>
      <c r="G180" t="s">
        <v>25</v>
      </c>
      <c r="H180" t="s">
        <v>1191</v>
      </c>
      <c r="I180" t="s">
        <v>997</v>
      </c>
    </row>
    <row r="181" spans="1:9" x14ac:dyDescent="0.25">
      <c r="A181">
        <v>180</v>
      </c>
      <c r="B181" t="s">
        <v>756</v>
      </c>
      <c r="C181" t="s">
        <v>757</v>
      </c>
      <c r="D181" t="s">
        <v>419</v>
      </c>
      <c r="E181" t="s">
        <v>84</v>
      </c>
      <c r="F181" t="s">
        <v>64</v>
      </c>
      <c r="G181" t="s">
        <v>40</v>
      </c>
      <c r="H181" t="s">
        <v>1189</v>
      </c>
      <c r="I181" t="s">
        <v>998</v>
      </c>
    </row>
    <row r="182" spans="1:9" x14ac:dyDescent="0.25">
      <c r="A182">
        <v>181</v>
      </c>
      <c r="B182" t="s">
        <v>798</v>
      </c>
      <c r="C182" t="s">
        <v>799</v>
      </c>
      <c r="D182" t="s">
        <v>681</v>
      </c>
      <c r="E182" t="s">
        <v>73</v>
      </c>
      <c r="F182" t="s">
        <v>71</v>
      </c>
      <c r="G182" t="s">
        <v>72</v>
      </c>
      <c r="H182" t="s">
        <v>1190</v>
      </c>
      <c r="I182" t="s">
        <v>997</v>
      </c>
    </row>
    <row r="183" spans="1:9" x14ac:dyDescent="0.25">
      <c r="A183">
        <v>182</v>
      </c>
      <c r="B183" t="s">
        <v>727</v>
      </c>
      <c r="C183" t="s">
        <v>728</v>
      </c>
      <c r="D183" t="s">
        <v>611</v>
      </c>
      <c r="E183" t="s">
        <v>260</v>
      </c>
      <c r="F183" t="s">
        <v>93</v>
      </c>
      <c r="G183" t="s">
        <v>72</v>
      </c>
      <c r="H183" t="s">
        <v>1190</v>
      </c>
      <c r="I183" t="s">
        <v>998</v>
      </c>
    </row>
    <row r="184" spans="1:9" x14ac:dyDescent="0.25">
      <c r="A184">
        <v>183</v>
      </c>
      <c r="B184" t="s">
        <v>803</v>
      </c>
      <c r="C184" t="s">
        <v>804</v>
      </c>
      <c r="D184" t="s">
        <v>629</v>
      </c>
      <c r="E184" t="s">
        <v>133</v>
      </c>
      <c r="F184" t="s">
        <v>264</v>
      </c>
      <c r="G184" t="s">
        <v>56</v>
      </c>
      <c r="H184" t="s">
        <v>1191</v>
      </c>
      <c r="I184" t="s">
        <v>997</v>
      </c>
    </row>
    <row r="185" spans="1:9" x14ac:dyDescent="0.25">
      <c r="A185">
        <v>184</v>
      </c>
      <c r="B185" t="s">
        <v>773</v>
      </c>
      <c r="C185" t="s">
        <v>774</v>
      </c>
      <c r="D185" t="s">
        <v>599</v>
      </c>
      <c r="E185" t="s">
        <v>368</v>
      </c>
      <c r="F185" t="s">
        <v>239</v>
      </c>
      <c r="G185" t="s">
        <v>112</v>
      </c>
      <c r="H185" t="s">
        <v>1189</v>
      </c>
      <c r="I185" t="s">
        <v>998</v>
      </c>
    </row>
    <row r="186" spans="1:9" x14ac:dyDescent="0.25">
      <c r="A186">
        <v>185</v>
      </c>
      <c r="B186" t="s">
        <v>777</v>
      </c>
      <c r="C186" t="s">
        <v>778</v>
      </c>
      <c r="D186" t="s">
        <v>678</v>
      </c>
      <c r="E186" t="s">
        <v>94</v>
      </c>
      <c r="F186" t="s">
        <v>93</v>
      </c>
      <c r="G186" t="s">
        <v>72</v>
      </c>
      <c r="H186" t="s">
        <v>1190</v>
      </c>
      <c r="I186" t="s">
        <v>997</v>
      </c>
    </row>
    <row r="187" spans="1:9" x14ac:dyDescent="0.25">
      <c r="A187">
        <v>186</v>
      </c>
      <c r="B187" t="s">
        <v>781</v>
      </c>
      <c r="C187" t="s">
        <v>782</v>
      </c>
      <c r="D187" t="s">
        <v>783</v>
      </c>
      <c r="E187" t="s">
        <v>161</v>
      </c>
      <c r="F187" t="s">
        <v>160</v>
      </c>
      <c r="G187" t="s">
        <v>112</v>
      </c>
      <c r="H187" t="s">
        <v>1189</v>
      </c>
      <c r="I187" t="s">
        <v>997</v>
      </c>
    </row>
    <row r="188" spans="1:9" x14ac:dyDescent="0.25">
      <c r="A188">
        <v>187</v>
      </c>
      <c r="B188" t="s">
        <v>738</v>
      </c>
      <c r="C188" t="s">
        <v>739</v>
      </c>
      <c r="D188" t="s">
        <v>740</v>
      </c>
      <c r="E188" t="s">
        <v>101</v>
      </c>
      <c r="F188" t="s">
        <v>107</v>
      </c>
      <c r="G188" t="s">
        <v>40</v>
      </c>
      <c r="H188" t="s">
        <v>1190</v>
      </c>
      <c r="I188" t="s">
        <v>997</v>
      </c>
    </row>
    <row r="189" spans="1:9" x14ac:dyDescent="0.25">
      <c r="A189">
        <v>188</v>
      </c>
      <c r="B189" t="s">
        <v>763</v>
      </c>
      <c r="C189" t="s">
        <v>764</v>
      </c>
      <c r="D189" t="s">
        <v>675</v>
      </c>
      <c r="E189" t="s">
        <v>73</v>
      </c>
      <c r="F189" t="s">
        <v>71</v>
      </c>
      <c r="G189" t="s">
        <v>72</v>
      </c>
      <c r="H189" t="s">
        <v>1190</v>
      </c>
      <c r="I189" t="s">
        <v>997</v>
      </c>
    </row>
    <row r="190" spans="1:9" x14ac:dyDescent="0.25">
      <c r="A190">
        <v>189</v>
      </c>
      <c r="B190" t="s">
        <v>761</v>
      </c>
      <c r="C190" t="s">
        <v>762</v>
      </c>
      <c r="D190" t="s">
        <v>705</v>
      </c>
      <c r="E190" t="s">
        <v>33</v>
      </c>
      <c r="F190" t="s">
        <v>24</v>
      </c>
      <c r="G190" t="s">
        <v>25</v>
      </c>
      <c r="H190" t="s">
        <v>1191</v>
      </c>
      <c r="I190" t="s">
        <v>997</v>
      </c>
    </row>
    <row r="191" spans="1:9" x14ac:dyDescent="0.25">
      <c r="A191">
        <v>190</v>
      </c>
      <c r="B191" t="s">
        <v>754</v>
      </c>
      <c r="C191" t="s">
        <v>755</v>
      </c>
      <c r="D191" t="s">
        <v>255</v>
      </c>
      <c r="E191" t="s">
        <v>192</v>
      </c>
      <c r="F191" t="s">
        <v>191</v>
      </c>
      <c r="G191" t="s">
        <v>56</v>
      </c>
      <c r="H191" t="s">
        <v>1191</v>
      </c>
      <c r="I191" t="s">
        <v>997</v>
      </c>
    </row>
    <row r="192" spans="1:9" x14ac:dyDescent="0.25">
      <c r="A192">
        <v>191</v>
      </c>
      <c r="B192" t="s">
        <v>839</v>
      </c>
      <c r="C192" t="s">
        <v>840</v>
      </c>
      <c r="D192" t="s">
        <v>696</v>
      </c>
      <c r="E192" t="s">
        <v>214</v>
      </c>
      <c r="F192" t="s">
        <v>213</v>
      </c>
      <c r="G192" t="s">
        <v>25</v>
      </c>
      <c r="H192" t="s">
        <v>1191</v>
      </c>
      <c r="I192" t="s">
        <v>997</v>
      </c>
    </row>
    <row r="193" spans="1:9" x14ac:dyDescent="0.25">
      <c r="A193">
        <v>192</v>
      </c>
      <c r="B193" t="s">
        <v>765</v>
      </c>
      <c r="C193" t="s">
        <v>766</v>
      </c>
      <c r="D193" t="s">
        <v>745</v>
      </c>
      <c r="E193" t="s">
        <v>41</v>
      </c>
      <c r="F193" t="s">
        <v>39</v>
      </c>
      <c r="G193" t="s">
        <v>40</v>
      </c>
      <c r="H193" t="s">
        <v>1188</v>
      </c>
      <c r="I193" t="s">
        <v>997</v>
      </c>
    </row>
    <row r="194" spans="1:9" x14ac:dyDescent="0.25">
      <c r="A194">
        <v>193</v>
      </c>
      <c r="B194" t="s">
        <v>796</v>
      </c>
      <c r="C194" t="s">
        <v>797</v>
      </c>
      <c r="D194" t="s">
        <v>95</v>
      </c>
      <c r="E194" t="s">
        <v>343</v>
      </c>
      <c r="F194" t="s">
        <v>146</v>
      </c>
      <c r="G194" t="s">
        <v>112</v>
      </c>
      <c r="H194" t="s">
        <v>1190</v>
      </c>
      <c r="I194" t="s">
        <v>997</v>
      </c>
    </row>
    <row r="195" spans="1:9" x14ac:dyDescent="0.25">
      <c r="A195">
        <v>194</v>
      </c>
      <c r="B195" t="s">
        <v>758</v>
      </c>
      <c r="C195" t="s">
        <v>759</v>
      </c>
      <c r="D195" t="s">
        <v>760</v>
      </c>
      <c r="E195" t="s">
        <v>187</v>
      </c>
      <c r="F195" t="s">
        <v>186</v>
      </c>
      <c r="G195" t="s">
        <v>112</v>
      </c>
      <c r="H195" t="s">
        <v>1189</v>
      </c>
      <c r="I195" t="s">
        <v>998</v>
      </c>
    </row>
    <row r="196" spans="1:9" x14ac:dyDescent="0.25">
      <c r="A196">
        <v>195</v>
      </c>
      <c r="B196" t="s">
        <v>769</v>
      </c>
      <c r="C196" t="s">
        <v>770</v>
      </c>
      <c r="D196" t="s">
        <v>546</v>
      </c>
      <c r="E196" t="s">
        <v>545</v>
      </c>
      <c r="F196" t="s">
        <v>378</v>
      </c>
      <c r="G196" t="s">
        <v>72</v>
      </c>
      <c r="H196" t="s">
        <v>1188</v>
      </c>
      <c r="I196" t="s">
        <v>997</v>
      </c>
    </row>
    <row r="197" spans="1:9" x14ac:dyDescent="0.25">
      <c r="A197">
        <v>196</v>
      </c>
      <c r="B197" t="s">
        <v>767</v>
      </c>
      <c r="C197" t="s">
        <v>768</v>
      </c>
      <c r="D197" t="s">
        <v>513</v>
      </c>
      <c r="E197" t="s">
        <v>372</v>
      </c>
      <c r="F197" t="s">
        <v>201</v>
      </c>
      <c r="G197" t="s">
        <v>25</v>
      </c>
      <c r="H197" t="s">
        <v>1191</v>
      </c>
      <c r="I197" t="s">
        <v>997</v>
      </c>
    </row>
    <row r="198" spans="1:9" x14ac:dyDescent="0.25">
      <c r="A198">
        <v>197</v>
      </c>
      <c r="B198" t="s">
        <v>775</v>
      </c>
      <c r="C198" t="s">
        <v>776</v>
      </c>
      <c r="D198" t="s">
        <v>95</v>
      </c>
      <c r="E198" t="s">
        <v>343</v>
      </c>
      <c r="F198" t="s">
        <v>146</v>
      </c>
      <c r="G198" t="s">
        <v>112</v>
      </c>
      <c r="H198" t="s">
        <v>1190</v>
      </c>
      <c r="I198" t="s">
        <v>998</v>
      </c>
    </row>
    <row r="199" spans="1:9" x14ac:dyDescent="0.25">
      <c r="A199">
        <v>198</v>
      </c>
      <c r="B199" t="s">
        <v>807</v>
      </c>
      <c r="C199" t="s">
        <v>808</v>
      </c>
      <c r="D199" t="s">
        <v>809</v>
      </c>
      <c r="E199" t="s">
        <v>497</v>
      </c>
      <c r="F199" t="s">
        <v>119</v>
      </c>
      <c r="G199" t="s">
        <v>40</v>
      </c>
      <c r="H199" t="s">
        <v>1190</v>
      </c>
      <c r="I199" t="s">
        <v>997</v>
      </c>
    </row>
    <row r="200" spans="1:9" x14ac:dyDescent="0.25">
      <c r="A200">
        <v>199</v>
      </c>
      <c r="B200" t="s">
        <v>556</v>
      </c>
      <c r="C200" t="s">
        <v>557</v>
      </c>
      <c r="D200" t="s">
        <v>558</v>
      </c>
      <c r="E200" t="s">
        <v>402</v>
      </c>
      <c r="F200" t="s">
        <v>213</v>
      </c>
      <c r="G200" t="s">
        <v>25</v>
      </c>
      <c r="H200" t="s">
        <v>1191</v>
      </c>
      <c r="I200" t="s">
        <v>997</v>
      </c>
    </row>
    <row r="201" spans="1:9" x14ac:dyDescent="0.25">
      <c r="A201">
        <v>200</v>
      </c>
      <c r="B201" t="s">
        <v>784</v>
      </c>
      <c r="C201" t="s">
        <v>785</v>
      </c>
      <c r="D201" t="s">
        <v>611</v>
      </c>
      <c r="E201" t="s">
        <v>260</v>
      </c>
      <c r="F201" t="s">
        <v>93</v>
      </c>
      <c r="G201" t="s">
        <v>72</v>
      </c>
      <c r="H201" t="s">
        <v>1190</v>
      </c>
      <c r="I201" t="s">
        <v>997</v>
      </c>
    </row>
    <row r="202" spans="1:9" x14ac:dyDescent="0.25">
      <c r="A202">
        <v>201</v>
      </c>
      <c r="B202" t="s">
        <v>788</v>
      </c>
      <c r="C202" t="s">
        <v>789</v>
      </c>
      <c r="D202" t="s">
        <v>247</v>
      </c>
      <c r="E202" t="s">
        <v>246</v>
      </c>
      <c r="F202" t="s">
        <v>186</v>
      </c>
      <c r="G202" t="s">
        <v>112</v>
      </c>
      <c r="H202" t="s">
        <v>1189</v>
      </c>
      <c r="I202" t="s">
        <v>997</v>
      </c>
    </row>
    <row r="203" spans="1:9" x14ac:dyDescent="0.25">
      <c r="A203">
        <v>202</v>
      </c>
      <c r="B203" t="s">
        <v>790</v>
      </c>
      <c r="C203" t="s">
        <v>791</v>
      </c>
      <c r="D203" t="s">
        <v>792</v>
      </c>
      <c r="E203" t="s">
        <v>101</v>
      </c>
      <c r="F203" t="s">
        <v>100</v>
      </c>
      <c r="G203" t="s">
        <v>40</v>
      </c>
      <c r="H203" t="s">
        <v>1190</v>
      </c>
      <c r="I203" t="s">
        <v>997</v>
      </c>
    </row>
    <row r="204" spans="1:9" x14ac:dyDescent="0.25">
      <c r="A204">
        <v>203</v>
      </c>
      <c r="B204" t="s">
        <v>786</v>
      </c>
      <c r="C204" t="s">
        <v>787</v>
      </c>
      <c r="D204" t="s">
        <v>702</v>
      </c>
      <c r="E204" t="s">
        <v>545</v>
      </c>
      <c r="F204" t="s">
        <v>378</v>
      </c>
      <c r="G204" t="s">
        <v>72</v>
      </c>
      <c r="H204" t="s">
        <v>1188</v>
      </c>
      <c r="I204" t="s">
        <v>997</v>
      </c>
    </row>
    <row r="205" spans="1:9" x14ac:dyDescent="0.25">
      <c r="A205">
        <v>204</v>
      </c>
      <c r="B205" t="s">
        <v>793</v>
      </c>
      <c r="C205" t="s">
        <v>794</v>
      </c>
      <c r="D205" t="s">
        <v>795</v>
      </c>
      <c r="E205" t="s">
        <v>101</v>
      </c>
      <c r="F205" t="s">
        <v>107</v>
      </c>
      <c r="G205" t="s">
        <v>40</v>
      </c>
      <c r="H205" t="s">
        <v>1190</v>
      </c>
      <c r="I205" t="s">
        <v>997</v>
      </c>
    </row>
    <row r="206" spans="1:9" x14ac:dyDescent="0.25">
      <c r="A206">
        <v>205</v>
      </c>
      <c r="B206" t="s">
        <v>800</v>
      </c>
      <c r="C206" t="s">
        <v>801</v>
      </c>
      <c r="D206" t="s">
        <v>802</v>
      </c>
      <c r="E206" t="s">
        <v>638</v>
      </c>
      <c r="F206" t="s">
        <v>378</v>
      </c>
      <c r="G206" t="s">
        <v>72</v>
      </c>
      <c r="H206" t="s">
        <v>1188</v>
      </c>
      <c r="I206" t="s">
        <v>997</v>
      </c>
    </row>
    <row r="207" spans="1:9" x14ac:dyDescent="0.25">
      <c r="A207">
        <v>206</v>
      </c>
      <c r="B207" t="s">
        <v>771</v>
      </c>
      <c r="C207" t="s">
        <v>772</v>
      </c>
      <c r="D207" t="s">
        <v>693</v>
      </c>
      <c r="E207" t="s">
        <v>297</v>
      </c>
      <c r="F207" t="s">
        <v>160</v>
      </c>
      <c r="G207" t="s">
        <v>112</v>
      </c>
      <c r="H207" t="s">
        <v>1189</v>
      </c>
      <c r="I207" t="s">
        <v>997</v>
      </c>
    </row>
    <row r="208" spans="1:9" x14ac:dyDescent="0.25">
      <c r="A208">
        <v>207</v>
      </c>
      <c r="B208" t="s">
        <v>779</v>
      </c>
      <c r="C208" t="s">
        <v>780</v>
      </c>
      <c r="D208" t="s">
        <v>241</v>
      </c>
      <c r="E208" t="s">
        <v>240</v>
      </c>
      <c r="F208" t="s">
        <v>239</v>
      </c>
      <c r="G208" t="s">
        <v>112</v>
      </c>
      <c r="H208" t="s">
        <v>1189</v>
      </c>
      <c r="I208" t="s">
        <v>997</v>
      </c>
    </row>
    <row r="209" spans="1:9" x14ac:dyDescent="0.25">
      <c r="A209">
        <v>208</v>
      </c>
      <c r="B209" t="s">
        <v>805</v>
      </c>
      <c r="C209" t="s">
        <v>806</v>
      </c>
      <c r="D209" t="s">
        <v>169</v>
      </c>
      <c r="E209" t="s">
        <v>101</v>
      </c>
      <c r="F209" t="s">
        <v>100</v>
      </c>
      <c r="G209" t="s">
        <v>40</v>
      </c>
      <c r="H209" t="s">
        <v>1190</v>
      </c>
      <c r="I209" t="s">
        <v>997</v>
      </c>
    </row>
    <row r="210" spans="1:9" x14ac:dyDescent="0.25">
      <c r="A210">
        <v>209</v>
      </c>
      <c r="B210" t="s">
        <v>810</v>
      </c>
      <c r="C210" t="s">
        <v>811</v>
      </c>
      <c r="D210" t="s">
        <v>369</v>
      </c>
      <c r="E210" t="s">
        <v>368</v>
      </c>
      <c r="F210" t="s">
        <v>239</v>
      </c>
      <c r="G210" t="s">
        <v>112</v>
      </c>
      <c r="H210" t="s">
        <v>1189</v>
      </c>
      <c r="I210" t="s">
        <v>997</v>
      </c>
    </row>
    <row r="211" spans="1:9" x14ac:dyDescent="0.25">
      <c r="A211">
        <v>210</v>
      </c>
      <c r="B211" t="s">
        <v>828</v>
      </c>
      <c r="C211" t="s">
        <v>829</v>
      </c>
      <c r="D211" t="s">
        <v>663</v>
      </c>
      <c r="E211" t="s">
        <v>662</v>
      </c>
      <c r="F211" t="s">
        <v>378</v>
      </c>
      <c r="G211" t="s">
        <v>72</v>
      </c>
      <c r="H211" t="s">
        <v>1188</v>
      </c>
      <c r="I211" t="s">
        <v>997</v>
      </c>
    </row>
    <row r="212" spans="1:9" x14ac:dyDescent="0.25">
      <c r="A212">
        <v>211</v>
      </c>
      <c r="B212" t="s">
        <v>815</v>
      </c>
      <c r="C212" t="s">
        <v>816</v>
      </c>
      <c r="D212" t="s">
        <v>155</v>
      </c>
      <c r="E212" t="s">
        <v>133</v>
      </c>
      <c r="F212" t="s">
        <v>154</v>
      </c>
      <c r="G212" t="s">
        <v>56</v>
      </c>
      <c r="H212" t="s">
        <v>1191</v>
      </c>
      <c r="I212" t="s">
        <v>997</v>
      </c>
    </row>
    <row r="213" spans="1:9" x14ac:dyDescent="0.25">
      <c r="A213">
        <v>212</v>
      </c>
      <c r="B213" t="s">
        <v>835</v>
      </c>
      <c r="C213" t="s">
        <v>836</v>
      </c>
      <c r="D213" t="s">
        <v>272</v>
      </c>
      <c r="E213" t="s">
        <v>192</v>
      </c>
      <c r="F213" t="s">
        <v>271</v>
      </c>
      <c r="G213" t="s">
        <v>56</v>
      </c>
      <c r="H213" t="s">
        <v>1191</v>
      </c>
      <c r="I213" t="s">
        <v>997</v>
      </c>
    </row>
    <row r="214" spans="1:9" x14ac:dyDescent="0.25">
      <c r="A214">
        <v>213</v>
      </c>
      <c r="B214" t="s">
        <v>826</v>
      </c>
      <c r="C214" t="s">
        <v>827</v>
      </c>
      <c r="D214" t="s">
        <v>304</v>
      </c>
      <c r="E214" t="s">
        <v>101</v>
      </c>
      <c r="F214" t="s">
        <v>107</v>
      </c>
      <c r="G214" t="s">
        <v>40</v>
      </c>
      <c r="H214" t="s">
        <v>1190</v>
      </c>
      <c r="I214" t="s">
        <v>997</v>
      </c>
    </row>
    <row r="215" spans="1:9" x14ac:dyDescent="0.25">
      <c r="A215">
        <v>214</v>
      </c>
      <c r="B215" t="s">
        <v>830</v>
      </c>
      <c r="C215" t="s">
        <v>831</v>
      </c>
      <c r="D215" t="s">
        <v>298</v>
      </c>
      <c r="E215" t="s">
        <v>297</v>
      </c>
      <c r="F215" t="s">
        <v>160</v>
      </c>
      <c r="G215" t="s">
        <v>112</v>
      </c>
      <c r="H215" t="s">
        <v>1189</v>
      </c>
      <c r="I215" t="s">
        <v>997</v>
      </c>
    </row>
    <row r="216" spans="1:9" x14ac:dyDescent="0.25">
      <c r="A216">
        <v>215</v>
      </c>
      <c r="B216" t="s">
        <v>837</v>
      </c>
      <c r="C216" t="s">
        <v>838</v>
      </c>
      <c r="D216" t="s">
        <v>74</v>
      </c>
      <c r="E216" t="s">
        <v>73</v>
      </c>
      <c r="F216" t="s">
        <v>71</v>
      </c>
      <c r="G216" t="s">
        <v>72</v>
      </c>
      <c r="H216" t="s">
        <v>1190</v>
      </c>
      <c r="I216" t="s">
        <v>997</v>
      </c>
    </row>
    <row r="217" spans="1:9" x14ac:dyDescent="0.25">
      <c r="A217">
        <v>216</v>
      </c>
      <c r="B217" t="s">
        <v>824</v>
      </c>
      <c r="C217" t="s">
        <v>825</v>
      </c>
      <c r="D217" t="s">
        <v>453</v>
      </c>
      <c r="E217" t="s">
        <v>192</v>
      </c>
      <c r="F217" t="s">
        <v>271</v>
      </c>
      <c r="G217" t="s">
        <v>56</v>
      </c>
      <c r="H217" t="s">
        <v>1191</v>
      </c>
      <c r="I217" t="s">
        <v>997</v>
      </c>
    </row>
    <row r="218" spans="1:9" x14ac:dyDescent="0.25">
      <c r="A218">
        <v>217</v>
      </c>
      <c r="B218" t="s">
        <v>820</v>
      </c>
      <c r="C218" t="s">
        <v>821</v>
      </c>
      <c r="D218" t="s">
        <v>27</v>
      </c>
      <c r="E218" t="s">
        <v>26</v>
      </c>
      <c r="F218" t="s">
        <v>24</v>
      </c>
      <c r="G218" t="s">
        <v>25</v>
      </c>
      <c r="H218" t="s">
        <v>1191</v>
      </c>
      <c r="I218" t="s">
        <v>997</v>
      </c>
    </row>
    <row r="219" spans="1:9" x14ac:dyDescent="0.25">
      <c r="A219">
        <v>218</v>
      </c>
      <c r="B219" t="s">
        <v>817</v>
      </c>
      <c r="C219" t="s">
        <v>818</v>
      </c>
      <c r="D219" t="s">
        <v>819</v>
      </c>
      <c r="E219" t="s">
        <v>402</v>
      </c>
      <c r="F219" t="s">
        <v>213</v>
      </c>
      <c r="G219" t="s">
        <v>25</v>
      </c>
      <c r="H219" t="s">
        <v>1191</v>
      </c>
      <c r="I219" t="s">
        <v>997</v>
      </c>
    </row>
    <row r="220" spans="1:9" x14ac:dyDescent="0.25">
      <c r="A220">
        <v>219</v>
      </c>
      <c r="B220" t="s">
        <v>852</v>
      </c>
      <c r="C220" t="s">
        <v>853</v>
      </c>
      <c r="D220" t="s">
        <v>95</v>
      </c>
      <c r="E220" t="s">
        <v>343</v>
      </c>
      <c r="F220" t="s">
        <v>146</v>
      </c>
      <c r="G220" t="s">
        <v>112</v>
      </c>
      <c r="H220" t="s">
        <v>1190</v>
      </c>
      <c r="I220" t="s">
        <v>997</v>
      </c>
    </row>
    <row r="221" spans="1:9" x14ac:dyDescent="0.25">
      <c r="A221">
        <v>220</v>
      </c>
      <c r="B221" t="s">
        <v>841</v>
      </c>
      <c r="C221" t="s">
        <v>842</v>
      </c>
      <c r="D221" t="s">
        <v>442</v>
      </c>
      <c r="E221" t="s">
        <v>187</v>
      </c>
      <c r="F221" t="s">
        <v>186</v>
      </c>
      <c r="G221" t="s">
        <v>112</v>
      </c>
      <c r="H221" t="s">
        <v>1189</v>
      </c>
      <c r="I221" t="s">
        <v>997</v>
      </c>
    </row>
    <row r="222" spans="1:9" x14ac:dyDescent="0.25">
      <c r="A222">
        <v>221</v>
      </c>
      <c r="B222" t="s">
        <v>845</v>
      </c>
      <c r="C222" t="s">
        <v>846</v>
      </c>
      <c r="D222" t="s">
        <v>272</v>
      </c>
      <c r="E222" t="s">
        <v>192</v>
      </c>
      <c r="F222" t="s">
        <v>271</v>
      </c>
      <c r="G222" t="s">
        <v>56</v>
      </c>
      <c r="H222" t="s">
        <v>1191</v>
      </c>
      <c r="I222" t="s">
        <v>997</v>
      </c>
    </row>
    <row r="223" spans="1:9" x14ac:dyDescent="0.25">
      <c r="A223">
        <v>222</v>
      </c>
      <c r="B223" t="s">
        <v>850</v>
      </c>
      <c r="C223" t="s">
        <v>851</v>
      </c>
      <c r="D223" t="s">
        <v>480</v>
      </c>
      <c r="E223" t="s">
        <v>246</v>
      </c>
      <c r="F223" t="s">
        <v>186</v>
      </c>
      <c r="G223" t="s">
        <v>112</v>
      </c>
      <c r="H223" t="s">
        <v>1189</v>
      </c>
      <c r="I223" t="s">
        <v>997</v>
      </c>
    </row>
    <row r="224" spans="1:9" x14ac:dyDescent="0.25">
      <c r="A224">
        <v>223</v>
      </c>
      <c r="B224" t="s">
        <v>832</v>
      </c>
      <c r="C224" t="s">
        <v>833</v>
      </c>
      <c r="D224" t="s">
        <v>834</v>
      </c>
      <c r="E224" t="s">
        <v>372</v>
      </c>
      <c r="F224" t="s">
        <v>201</v>
      </c>
      <c r="G224" t="s">
        <v>25</v>
      </c>
      <c r="H224" t="s">
        <v>1191</v>
      </c>
      <c r="I224" t="s">
        <v>997</v>
      </c>
    </row>
    <row r="225" spans="1:9" x14ac:dyDescent="0.25">
      <c r="A225">
        <v>224</v>
      </c>
      <c r="B225" t="s">
        <v>843</v>
      </c>
      <c r="C225" t="s">
        <v>844</v>
      </c>
      <c r="D225" t="s">
        <v>134</v>
      </c>
      <c r="E225" t="s">
        <v>133</v>
      </c>
      <c r="F225" t="s">
        <v>132</v>
      </c>
      <c r="G225" t="s">
        <v>56</v>
      </c>
      <c r="H225" t="s">
        <v>1191</v>
      </c>
      <c r="I225" t="s">
        <v>997</v>
      </c>
    </row>
    <row r="226" spans="1:9" x14ac:dyDescent="0.25">
      <c r="A226">
        <v>225</v>
      </c>
      <c r="B226" t="s">
        <v>879</v>
      </c>
      <c r="C226" t="s">
        <v>880</v>
      </c>
      <c r="D226" t="s">
        <v>268</v>
      </c>
      <c r="E226" t="s">
        <v>133</v>
      </c>
      <c r="F226" t="s">
        <v>154</v>
      </c>
      <c r="G226" t="s">
        <v>56</v>
      </c>
      <c r="H226" t="s">
        <v>1191</v>
      </c>
      <c r="I226" t="s">
        <v>997</v>
      </c>
    </row>
    <row r="227" spans="1:9" x14ac:dyDescent="0.25">
      <c r="A227">
        <v>226</v>
      </c>
      <c r="B227" t="s">
        <v>847</v>
      </c>
      <c r="C227" t="s">
        <v>848</v>
      </c>
      <c r="D227" t="s">
        <v>849</v>
      </c>
      <c r="E227" t="s">
        <v>445</v>
      </c>
      <c r="F227" t="s">
        <v>111</v>
      </c>
      <c r="G227" t="s">
        <v>112</v>
      </c>
      <c r="H227" t="s">
        <v>1189</v>
      </c>
      <c r="I227" t="s">
        <v>997</v>
      </c>
    </row>
    <row r="228" spans="1:9" x14ac:dyDescent="0.25">
      <c r="A228">
        <v>227</v>
      </c>
      <c r="B228" t="s">
        <v>860</v>
      </c>
      <c r="C228" t="s">
        <v>861</v>
      </c>
      <c r="D228" t="s">
        <v>215</v>
      </c>
      <c r="E228" t="s">
        <v>214</v>
      </c>
      <c r="F228" t="s">
        <v>213</v>
      </c>
      <c r="G228" t="s">
        <v>25</v>
      </c>
      <c r="H228" t="s">
        <v>1191</v>
      </c>
      <c r="I228" t="s">
        <v>997</v>
      </c>
    </row>
    <row r="229" spans="1:9" x14ac:dyDescent="0.25">
      <c r="A229">
        <v>228</v>
      </c>
      <c r="B229" t="s">
        <v>877</v>
      </c>
      <c r="C229" t="s">
        <v>878</v>
      </c>
      <c r="D229" t="s">
        <v>426</v>
      </c>
      <c r="E229" t="s">
        <v>425</v>
      </c>
      <c r="F229" t="s">
        <v>77</v>
      </c>
      <c r="G229" t="s">
        <v>72</v>
      </c>
      <c r="H229" t="s">
        <v>1190</v>
      </c>
      <c r="I229" t="s">
        <v>997</v>
      </c>
    </row>
    <row r="230" spans="1:9" x14ac:dyDescent="0.25">
      <c r="A230">
        <v>229</v>
      </c>
      <c r="B230" t="s">
        <v>895</v>
      </c>
      <c r="C230" t="s">
        <v>896</v>
      </c>
      <c r="D230" t="s">
        <v>220</v>
      </c>
      <c r="E230" t="s">
        <v>219</v>
      </c>
      <c r="F230" t="s">
        <v>218</v>
      </c>
      <c r="G230" t="s">
        <v>40</v>
      </c>
      <c r="H230" t="s">
        <v>1190</v>
      </c>
      <c r="I230" t="s">
        <v>997</v>
      </c>
    </row>
    <row r="231" spans="1:9" x14ac:dyDescent="0.25">
      <c r="A231">
        <v>230</v>
      </c>
      <c r="B231" t="s">
        <v>891</v>
      </c>
      <c r="C231" t="s">
        <v>892</v>
      </c>
      <c r="D231" t="s">
        <v>460</v>
      </c>
      <c r="E231" t="s">
        <v>459</v>
      </c>
      <c r="F231" t="s">
        <v>383</v>
      </c>
      <c r="G231" t="s">
        <v>72</v>
      </c>
      <c r="H231" t="s">
        <v>1188</v>
      </c>
      <c r="I231" t="s">
        <v>997</v>
      </c>
    </row>
    <row r="232" spans="1:9" x14ac:dyDescent="0.25">
      <c r="A232">
        <v>231</v>
      </c>
      <c r="B232" t="s">
        <v>897</v>
      </c>
      <c r="C232" t="s">
        <v>898</v>
      </c>
      <c r="D232" t="s">
        <v>275</v>
      </c>
      <c r="E232" t="s">
        <v>133</v>
      </c>
      <c r="F232" t="s">
        <v>132</v>
      </c>
      <c r="G232" t="s">
        <v>56</v>
      </c>
      <c r="H232" t="s">
        <v>1191</v>
      </c>
      <c r="I232" t="s">
        <v>997</v>
      </c>
    </row>
    <row r="233" spans="1:9" x14ac:dyDescent="0.25">
      <c r="A233">
        <v>232</v>
      </c>
      <c r="B233" t="s">
        <v>858</v>
      </c>
      <c r="C233" t="s">
        <v>859</v>
      </c>
      <c r="D233" t="s">
        <v>155</v>
      </c>
      <c r="E233" t="s">
        <v>133</v>
      </c>
      <c r="F233" t="s">
        <v>154</v>
      </c>
      <c r="G233" t="s">
        <v>56</v>
      </c>
      <c r="H233" t="s">
        <v>1191</v>
      </c>
      <c r="I233" t="s">
        <v>997</v>
      </c>
    </row>
    <row r="234" spans="1:9" x14ac:dyDescent="0.25">
      <c r="A234">
        <v>233</v>
      </c>
      <c r="B234" t="s">
        <v>868</v>
      </c>
      <c r="C234" t="s">
        <v>869</v>
      </c>
      <c r="D234" t="s">
        <v>226</v>
      </c>
      <c r="E234" t="s">
        <v>225</v>
      </c>
      <c r="F234" t="s">
        <v>55</v>
      </c>
      <c r="G234" t="s">
        <v>56</v>
      </c>
      <c r="H234" t="s">
        <v>1191</v>
      </c>
      <c r="I234" t="s">
        <v>997</v>
      </c>
    </row>
    <row r="235" spans="1:9" x14ac:dyDescent="0.25">
      <c r="A235">
        <v>234</v>
      </c>
      <c r="B235" t="s">
        <v>883</v>
      </c>
      <c r="C235" t="s">
        <v>884</v>
      </c>
      <c r="D235" t="s">
        <v>268</v>
      </c>
      <c r="E235" t="s">
        <v>133</v>
      </c>
      <c r="F235" t="s">
        <v>154</v>
      </c>
      <c r="G235" t="s">
        <v>56</v>
      </c>
      <c r="H235" t="s">
        <v>1191</v>
      </c>
      <c r="I235" t="s">
        <v>997</v>
      </c>
    </row>
    <row r="236" spans="1:9" x14ac:dyDescent="0.25">
      <c r="A236">
        <v>235</v>
      </c>
      <c r="B236" t="s">
        <v>870</v>
      </c>
      <c r="C236" t="s">
        <v>871</v>
      </c>
      <c r="D236" t="s">
        <v>250</v>
      </c>
      <c r="E236" t="s">
        <v>192</v>
      </c>
      <c r="F236" t="s">
        <v>191</v>
      </c>
      <c r="G236" t="s">
        <v>56</v>
      </c>
      <c r="H236" t="s">
        <v>1191</v>
      </c>
      <c r="I236" t="s">
        <v>997</v>
      </c>
    </row>
    <row r="237" spans="1:9" x14ac:dyDescent="0.25">
      <c r="A237">
        <v>236</v>
      </c>
      <c r="B237" t="s">
        <v>854</v>
      </c>
      <c r="C237" t="s">
        <v>855</v>
      </c>
      <c r="D237" t="s">
        <v>134</v>
      </c>
      <c r="E237" t="s">
        <v>133</v>
      </c>
      <c r="F237" t="s">
        <v>132</v>
      </c>
      <c r="G237" t="s">
        <v>56</v>
      </c>
      <c r="H237" t="s">
        <v>1191</v>
      </c>
      <c r="I237" t="s">
        <v>997</v>
      </c>
    </row>
    <row r="238" spans="1:9" x14ac:dyDescent="0.25">
      <c r="A238">
        <v>237</v>
      </c>
      <c r="B238" t="s">
        <v>937</v>
      </c>
      <c r="C238" t="s">
        <v>938</v>
      </c>
      <c r="D238" t="s">
        <v>66</v>
      </c>
      <c r="E238" t="s">
        <v>65</v>
      </c>
      <c r="F238" t="s">
        <v>64</v>
      </c>
      <c r="G238" t="s">
        <v>40</v>
      </c>
      <c r="H238" t="s">
        <v>1190</v>
      </c>
      <c r="I238" t="s">
        <v>997</v>
      </c>
    </row>
    <row r="239" spans="1:9" x14ac:dyDescent="0.25">
      <c r="A239">
        <v>238</v>
      </c>
      <c r="B239" t="s">
        <v>905</v>
      </c>
      <c r="C239" t="s">
        <v>906</v>
      </c>
      <c r="D239" t="s">
        <v>385</v>
      </c>
      <c r="E239" t="s">
        <v>384</v>
      </c>
      <c r="F239" t="s">
        <v>383</v>
      </c>
      <c r="G239" t="s">
        <v>72</v>
      </c>
      <c r="H239" t="s">
        <v>1188</v>
      </c>
      <c r="I239" t="s">
        <v>997</v>
      </c>
    </row>
    <row r="240" spans="1:9" x14ac:dyDescent="0.25">
      <c r="A240">
        <v>239</v>
      </c>
      <c r="B240" t="s">
        <v>885</v>
      </c>
      <c r="C240" t="s">
        <v>886</v>
      </c>
      <c r="D240" t="s">
        <v>234</v>
      </c>
      <c r="E240" t="s">
        <v>233</v>
      </c>
      <c r="F240" t="s">
        <v>119</v>
      </c>
      <c r="G240" t="s">
        <v>40</v>
      </c>
      <c r="H240" t="s">
        <v>1190</v>
      </c>
      <c r="I240" t="s">
        <v>997</v>
      </c>
    </row>
    <row r="241" spans="1:9" x14ac:dyDescent="0.25">
      <c r="A241">
        <v>240</v>
      </c>
      <c r="B241" t="s">
        <v>881</v>
      </c>
      <c r="C241" t="s">
        <v>882</v>
      </c>
      <c r="D241" t="s">
        <v>85</v>
      </c>
      <c r="E241" t="s">
        <v>84</v>
      </c>
      <c r="F241" t="s">
        <v>64</v>
      </c>
      <c r="G241" t="s">
        <v>40</v>
      </c>
      <c r="H241" t="s">
        <v>1189</v>
      </c>
      <c r="I241" t="s">
        <v>997</v>
      </c>
    </row>
    <row r="242" spans="1:9" x14ac:dyDescent="0.25">
      <c r="A242">
        <v>241</v>
      </c>
      <c r="B242" t="s">
        <v>872</v>
      </c>
      <c r="C242" t="s">
        <v>873</v>
      </c>
      <c r="D242" t="s">
        <v>74</v>
      </c>
      <c r="E242" t="s">
        <v>73</v>
      </c>
      <c r="F242" t="s">
        <v>71</v>
      </c>
      <c r="G242" t="s">
        <v>72</v>
      </c>
      <c r="H242" t="s">
        <v>1190</v>
      </c>
      <c r="I242" t="s">
        <v>997</v>
      </c>
    </row>
    <row r="243" spans="1:9" x14ac:dyDescent="0.25">
      <c r="A243">
        <v>242</v>
      </c>
      <c r="B243" t="s">
        <v>899</v>
      </c>
      <c r="C243" t="s">
        <v>900</v>
      </c>
      <c r="D243" t="s">
        <v>261</v>
      </c>
      <c r="E243" t="s">
        <v>260</v>
      </c>
      <c r="F243" t="s">
        <v>93</v>
      </c>
      <c r="G243" t="s">
        <v>72</v>
      </c>
      <c r="H243" t="s">
        <v>1190</v>
      </c>
      <c r="I243" t="s">
        <v>997</v>
      </c>
    </row>
    <row r="244" spans="1:9" x14ac:dyDescent="0.25">
      <c r="A244">
        <v>243</v>
      </c>
      <c r="B244" t="s">
        <v>917</v>
      </c>
      <c r="C244" t="s">
        <v>918</v>
      </c>
      <c r="D244" t="s">
        <v>155</v>
      </c>
      <c r="E244" t="s">
        <v>133</v>
      </c>
      <c r="F244" t="s">
        <v>154</v>
      </c>
      <c r="G244" t="s">
        <v>56</v>
      </c>
      <c r="H244" t="s">
        <v>1191</v>
      </c>
      <c r="I244" t="s">
        <v>997</v>
      </c>
    </row>
    <row r="245" spans="1:9" x14ac:dyDescent="0.25">
      <c r="A245">
        <v>244</v>
      </c>
      <c r="B245" t="s">
        <v>921</v>
      </c>
      <c r="C245" t="s">
        <v>922</v>
      </c>
      <c r="D245" t="s">
        <v>121</v>
      </c>
      <c r="E245" t="s">
        <v>120</v>
      </c>
      <c r="F245" t="s">
        <v>119</v>
      </c>
      <c r="G245" t="s">
        <v>40</v>
      </c>
      <c r="H245" t="s">
        <v>1190</v>
      </c>
      <c r="I245" t="s">
        <v>997</v>
      </c>
    </row>
    <row r="246" spans="1:9" x14ac:dyDescent="0.25">
      <c r="A246">
        <v>245</v>
      </c>
      <c r="B246" t="s">
        <v>893</v>
      </c>
      <c r="C246" t="s">
        <v>894</v>
      </c>
      <c r="D246" t="s">
        <v>148</v>
      </c>
      <c r="E246" t="s">
        <v>147</v>
      </c>
      <c r="F246" t="s">
        <v>146</v>
      </c>
      <c r="G246" t="s">
        <v>112</v>
      </c>
      <c r="H246" t="s">
        <v>1190</v>
      </c>
      <c r="I246" t="s">
        <v>997</v>
      </c>
    </row>
    <row r="247" spans="1:9" x14ac:dyDescent="0.25">
      <c r="A247">
        <v>246</v>
      </c>
      <c r="B247" t="s">
        <v>911</v>
      </c>
      <c r="C247" t="s">
        <v>912</v>
      </c>
      <c r="D247" t="s">
        <v>278</v>
      </c>
      <c r="E247" t="s">
        <v>41</v>
      </c>
      <c r="F247" t="s">
        <v>39</v>
      </c>
      <c r="G247" t="s">
        <v>40</v>
      </c>
      <c r="H247" t="s">
        <v>1188</v>
      </c>
      <c r="I247" t="s">
        <v>997</v>
      </c>
    </row>
    <row r="248" spans="1:9" x14ac:dyDescent="0.25">
      <c r="A248">
        <v>247</v>
      </c>
      <c r="B248" t="s">
        <v>864</v>
      </c>
      <c r="C248" t="s">
        <v>865</v>
      </c>
      <c r="D248" t="s">
        <v>278</v>
      </c>
      <c r="E248" t="s">
        <v>41</v>
      </c>
      <c r="F248" t="s">
        <v>39</v>
      </c>
      <c r="G248" t="s">
        <v>40</v>
      </c>
      <c r="H248" t="s">
        <v>1188</v>
      </c>
      <c r="I248" t="s">
        <v>997</v>
      </c>
    </row>
    <row r="249" spans="1:9" x14ac:dyDescent="0.25">
      <c r="A249">
        <v>248</v>
      </c>
      <c r="B249" t="s">
        <v>874</v>
      </c>
      <c r="C249" t="s">
        <v>875</v>
      </c>
      <c r="D249" t="s">
        <v>876</v>
      </c>
      <c r="E249" t="s">
        <v>165</v>
      </c>
      <c r="F249" t="s">
        <v>146</v>
      </c>
      <c r="G249" t="s">
        <v>112</v>
      </c>
      <c r="H249" t="s">
        <v>1189</v>
      </c>
      <c r="I249" t="s">
        <v>997</v>
      </c>
    </row>
    <row r="250" spans="1:9" x14ac:dyDescent="0.25">
      <c r="A250">
        <v>249</v>
      </c>
      <c r="B250" t="s">
        <v>889</v>
      </c>
      <c r="C250" t="s">
        <v>890</v>
      </c>
      <c r="D250" t="s">
        <v>114</v>
      </c>
      <c r="E250" t="s">
        <v>113</v>
      </c>
      <c r="F250" t="s">
        <v>111</v>
      </c>
      <c r="G250" t="s">
        <v>112</v>
      </c>
      <c r="H250" t="s">
        <v>1189</v>
      </c>
      <c r="I250" t="s">
        <v>997</v>
      </c>
    </row>
    <row r="251" spans="1:9" x14ac:dyDescent="0.25">
      <c r="A251">
        <v>250</v>
      </c>
      <c r="B251" t="s">
        <v>901</v>
      </c>
      <c r="C251" t="s">
        <v>902</v>
      </c>
      <c r="D251" t="s">
        <v>278</v>
      </c>
      <c r="E251" t="s">
        <v>41</v>
      </c>
      <c r="F251" t="s">
        <v>39</v>
      </c>
      <c r="G251" t="s">
        <v>40</v>
      </c>
      <c r="H251" t="s">
        <v>1188</v>
      </c>
      <c r="I251" t="s">
        <v>997</v>
      </c>
    </row>
    <row r="252" spans="1:9" x14ac:dyDescent="0.25">
      <c r="A252">
        <v>251</v>
      </c>
      <c r="B252" t="s">
        <v>925</v>
      </c>
      <c r="C252" t="s">
        <v>926</v>
      </c>
      <c r="D252" t="s">
        <v>287</v>
      </c>
      <c r="E252" t="s">
        <v>286</v>
      </c>
      <c r="F252" t="s">
        <v>48</v>
      </c>
      <c r="G252" t="s">
        <v>25</v>
      </c>
      <c r="H252" t="s">
        <v>1191</v>
      </c>
      <c r="I252" t="s">
        <v>997</v>
      </c>
    </row>
    <row r="253" spans="1:9" x14ac:dyDescent="0.25">
      <c r="A253">
        <v>252</v>
      </c>
      <c r="B253" t="s">
        <v>887</v>
      </c>
      <c r="C253" t="s">
        <v>888</v>
      </c>
      <c r="D253" t="s">
        <v>433</v>
      </c>
      <c r="E253" t="s">
        <v>432</v>
      </c>
      <c r="F253" t="s">
        <v>218</v>
      </c>
      <c r="G253" t="s">
        <v>40</v>
      </c>
      <c r="H253" t="s">
        <v>1190</v>
      </c>
      <c r="I253" t="s">
        <v>997</v>
      </c>
    </row>
    <row r="254" spans="1:9" x14ac:dyDescent="0.25">
      <c r="A254">
        <v>253</v>
      </c>
      <c r="B254" t="s">
        <v>862</v>
      </c>
      <c r="C254" t="s">
        <v>863</v>
      </c>
      <c r="D254" t="s">
        <v>292</v>
      </c>
      <c r="E254" t="s">
        <v>202</v>
      </c>
      <c r="F254" t="s">
        <v>201</v>
      </c>
      <c r="G254" t="s">
        <v>25</v>
      </c>
      <c r="H254" t="s">
        <v>1191</v>
      </c>
      <c r="I254" t="s">
        <v>997</v>
      </c>
    </row>
    <row r="255" spans="1:9" x14ac:dyDescent="0.25">
      <c r="A255">
        <v>254</v>
      </c>
      <c r="B255" t="s">
        <v>856</v>
      </c>
      <c r="C255" t="s">
        <v>857</v>
      </c>
      <c r="D255" t="s">
        <v>760</v>
      </c>
      <c r="E255" t="s">
        <v>187</v>
      </c>
      <c r="F255" t="s">
        <v>186</v>
      </c>
      <c r="G255" t="s">
        <v>112</v>
      </c>
      <c r="H255" t="s">
        <v>1189</v>
      </c>
      <c r="I255" t="s">
        <v>997</v>
      </c>
    </row>
    <row r="256" spans="1:9" x14ac:dyDescent="0.25">
      <c r="A256">
        <v>255</v>
      </c>
      <c r="B256" t="s">
        <v>866</v>
      </c>
      <c r="C256" t="s">
        <v>867</v>
      </c>
      <c r="D256" t="s">
        <v>453</v>
      </c>
      <c r="E256" t="s">
        <v>192</v>
      </c>
      <c r="F256" t="s">
        <v>271</v>
      </c>
      <c r="G256" t="s">
        <v>56</v>
      </c>
      <c r="H256" t="s">
        <v>1191</v>
      </c>
      <c r="I256" t="s">
        <v>997</v>
      </c>
    </row>
    <row r="257" spans="1:9" x14ac:dyDescent="0.25">
      <c r="A257">
        <v>256</v>
      </c>
      <c r="B257" t="s">
        <v>907</v>
      </c>
      <c r="C257" t="s">
        <v>908</v>
      </c>
      <c r="D257" t="s">
        <v>247</v>
      </c>
      <c r="E257" t="s">
        <v>246</v>
      </c>
      <c r="F257" t="s">
        <v>186</v>
      </c>
      <c r="G257" t="s">
        <v>112</v>
      </c>
      <c r="H257" t="s">
        <v>1189</v>
      </c>
      <c r="I257" t="s">
        <v>997</v>
      </c>
    </row>
    <row r="258" spans="1:9" x14ac:dyDescent="0.25">
      <c r="A258">
        <v>257</v>
      </c>
      <c r="B258" t="s">
        <v>929</v>
      </c>
      <c r="C258" t="s">
        <v>930</v>
      </c>
      <c r="D258" t="s">
        <v>403</v>
      </c>
      <c r="E258" t="s">
        <v>402</v>
      </c>
      <c r="F258" t="s">
        <v>213</v>
      </c>
      <c r="G258" t="s">
        <v>25</v>
      </c>
      <c r="H258" t="s">
        <v>1191</v>
      </c>
      <c r="I258" t="s">
        <v>997</v>
      </c>
    </row>
    <row r="259" spans="1:9" x14ac:dyDescent="0.25">
      <c r="A259">
        <v>258</v>
      </c>
      <c r="B259" t="s">
        <v>909</v>
      </c>
      <c r="C259" t="s">
        <v>910</v>
      </c>
      <c r="D259" t="s">
        <v>74</v>
      </c>
      <c r="E259" t="s">
        <v>73</v>
      </c>
      <c r="F259" t="s">
        <v>71</v>
      </c>
      <c r="G259" t="s">
        <v>72</v>
      </c>
      <c r="H259" t="s">
        <v>1190</v>
      </c>
      <c r="I259" t="s">
        <v>997</v>
      </c>
    </row>
    <row r="260" spans="1:9" x14ac:dyDescent="0.25">
      <c r="A260">
        <v>259</v>
      </c>
      <c r="B260" t="s">
        <v>919</v>
      </c>
      <c r="C260" t="s">
        <v>920</v>
      </c>
      <c r="D260" t="s">
        <v>357</v>
      </c>
      <c r="E260" t="s">
        <v>356</v>
      </c>
      <c r="F260" t="s">
        <v>119</v>
      </c>
      <c r="G260" t="s">
        <v>40</v>
      </c>
      <c r="H260" t="s">
        <v>1190</v>
      </c>
      <c r="I260" t="s">
        <v>997</v>
      </c>
    </row>
    <row r="261" spans="1:9" x14ac:dyDescent="0.25">
      <c r="A261">
        <v>260</v>
      </c>
      <c r="B261" t="s">
        <v>915</v>
      </c>
      <c r="C261" t="s">
        <v>916</v>
      </c>
      <c r="D261" t="s">
        <v>155</v>
      </c>
      <c r="E261" t="s">
        <v>133</v>
      </c>
      <c r="F261" t="s">
        <v>154</v>
      </c>
      <c r="G261" t="s">
        <v>56</v>
      </c>
      <c r="H261" t="s">
        <v>1191</v>
      </c>
      <c r="I261" t="s">
        <v>997</v>
      </c>
    </row>
    <row r="262" spans="1:9" x14ac:dyDescent="0.25">
      <c r="A262">
        <v>261</v>
      </c>
      <c r="B262" t="s">
        <v>939</v>
      </c>
      <c r="C262" t="s">
        <v>940</v>
      </c>
      <c r="D262" t="s">
        <v>460</v>
      </c>
      <c r="E262" t="s">
        <v>459</v>
      </c>
      <c r="F262" t="s">
        <v>383</v>
      </c>
      <c r="G262" t="s">
        <v>72</v>
      </c>
      <c r="H262" t="s">
        <v>1188</v>
      </c>
      <c r="I262" t="s">
        <v>997</v>
      </c>
    </row>
    <row r="263" spans="1:9" x14ac:dyDescent="0.25">
      <c r="A263">
        <v>262</v>
      </c>
      <c r="B263" t="s">
        <v>903</v>
      </c>
      <c r="C263" t="s">
        <v>904</v>
      </c>
      <c r="D263" t="s">
        <v>250</v>
      </c>
      <c r="E263" t="s">
        <v>192</v>
      </c>
      <c r="F263" t="s">
        <v>191</v>
      </c>
      <c r="G263" t="s">
        <v>56</v>
      </c>
      <c r="H263" t="s">
        <v>1191</v>
      </c>
      <c r="I263" t="s">
        <v>997</v>
      </c>
    </row>
    <row r="264" spans="1:9" x14ac:dyDescent="0.25">
      <c r="A264">
        <v>263</v>
      </c>
      <c r="B264" t="s">
        <v>999</v>
      </c>
      <c r="C264" t="s">
        <v>1000</v>
      </c>
      <c r="D264" t="s">
        <v>1001</v>
      </c>
      <c r="E264" t="s">
        <v>497</v>
      </c>
      <c r="F264" t="s">
        <v>119</v>
      </c>
      <c r="G264" t="s">
        <v>40</v>
      </c>
      <c r="H264" t="s">
        <v>1190</v>
      </c>
      <c r="I264" t="s">
        <v>997</v>
      </c>
    </row>
    <row r="265" spans="1:9" x14ac:dyDescent="0.25">
      <c r="A265">
        <v>264</v>
      </c>
      <c r="B265" t="s">
        <v>953</v>
      </c>
      <c r="C265" t="s">
        <v>954</v>
      </c>
      <c r="D265" t="s">
        <v>74</v>
      </c>
      <c r="E265" t="s">
        <v>73</v>
      </c>
      <c r="F265" t="s">
        <v>71</v>
      </c>
      <c r="G265" t="s">
        <v>72</v>
      </c>
      <c r="H265" t="s">
        <v>1190</v>
      </c>
      <c r="I265" t="s">
        <v>997</v>
      </c>
    </row>
    <row r="266" spans="1:9" x14ac:dyDescent="0.25">
      <c r="A266">
        <v>265</v>
      </c>
      <c r="B266" t="s">
        <v>923</v>
      </c>
      <c r="C266" t="s">
        <v>924</v>
      </c>
      <c r="D266" t="s">
        <v>148</v>
      </c>
      <c r="E266" t="s">
        <v>147</v>
      </c>
      <c r="F266" t="s">
        <v>146</v>
      </c>
      <c r="G266" t="s">
        <v>112</v>
      </c>
      <c r="H266" t="s">
        <v>1190</v>
      </c>
      <c r="I266" t="s">
        <v>997</v>
      </c>
    </row>
    <row r="267" spans="1:9" x14ac:dyDescent="0.25">
      <c r="A267">
        <v>266</v>
      </c>
      <c r="B267" t="s">
        <v>1002</v>
      </c>
      <c r="C267" t="s">
        <v>1003</v>
      </c>
      <c r="D267" t="s">
        <v>155</v>
      </c>
      <c r="E267" t="s">
        <v>133</v>
      </c>
      <c r="F267" t="s">
        <v>154</v>
      </c>
      <c r="G267" t="s">
        <v>56</v>
      </c>
      <c r="H267" t="s">
        <v>1191</v>
      </c>
      <c r="I267" t="s">
        <v>997</v>
      </c>
    </row>
    <row r="268" spans="1:9" x14ac:dyDescent="0.25">
      <c r="A268">
        <v>267</v>
      </c>
      <c r="B268" t="s">
        <v>931</v>
      </c>
      <c r="C268" t="s">
        <v>932</v>
      </c>
      <c r="D268" t="s">
        <v>433</v>
      </c>
      <c r="E268" t="s">
        <v>432</v>
      </c>
      <c r="F268" t="s">
        <v>218</v>
      </c>
      <c r="G268" t="s">
        <v>40</v>
      </c>
      <c r="H268" t="s">
        <v>1190</v>
      </c>
      <c r="I268" t="s">
        <v>998</v>
      </c>
    </row>
    <row r="269" spans="1:9" x14ac:dyDescent="0.25">
      <c r="A269">
        <v>268</v>
      </c>
      <c r="B269" t="s">
        <v>951</v>
      </c>
      <c r="C269" t="s">
        <v>952</v>
      </c>
      <c r="D269" t="s">
        <v>155</v>
      </c>
      <c r="E269" t="s">
        <v>133</v>
      </c>
      <c r="F269" t="s">
        <v>154</v>
      </c>
      <c r="G269" t="s">
        <v>56</v>
      </c>
      <c r="H269" t="s">
        <v>1191</v>
      </c>
      <c r="I269" t="s">
        <v>997</v>
      </c>
    </row>
    <row r="270" spans="1:9" x14ac:dyDescent="0.25">
      <c r="A270">
        <v>269</v>
      </c>
      <c r="B270" t="s">
        <v>943</v>
      </c>
      <c r="C270" t="s">
        <v>944</v>
      </c>
      <c r="D270" t="s">
        <v>230</v>
      </c>
      <c r="E270" t="s">
        <v>229</v>
      </c>
      <c r="F270" t="s">
        <v>64</v>
      </c>
      <c r="G270" t="s">
        <v>40</v>
      </c>
      <c r="H270" t="s">
        <v>1189</v>
      </c>
      <c r="I270" t="s">
        <v>997</v>
      </c>
    </row>
    <row r="271" spans="1:9" x14ac:dyDescent="0.25">
      <c r="A271">
        <v>270</v>
      </c>
      <c r="B271" t="s">
        <v>927</v>
      </c>
      <c r="C271" t="s">
        <v>928</v>
      </c>
      <c r="D271" t="s">
        <v>298</v>
      </c>
      <c r="E271" t="s">
        <v>297</v>
      </c>
      <c r="F271" t="s">
        <v>160</v>
      </c>
      <c r="G271" t="s">
        <v>112</v>
      </c>
      <c r="H271" t="s">
        <v>1189</v>
      </c>
      <c r="I271" t="s">
        <v>997</v>
      </c>
    </row>
    <row r="272" spans="1:9" x14ac:dyDescent="0.25">
      <c r="A272">
        <v>271</v>
      </c>
      <c r="B272" t="s">
        <v>913</v>
      </c>
      <c r="C272" t="s">
        <v>914</v>
      </c>
      <c r="D272" t="s">
        <v>446</v>
      </c>
      <c r="E272" t="s">
        <v>445</v>
      </c>
      <c r="F272" t="s">
        <v>111</v>
      </c>
      <c r="G272" t="s">
        <v>112</v>
      </c>
      <c r="H272" t="s">
        <v>1189</v>
      </c>
      <c r="I272" t="s">
        <v>997</v>
      </c>
    </row>
    <row r="273" spans="1:9" x14ac:dyDescent="0.25">
      <c r="A273">
        <v>272</v>
      </c>
      <c r="B273" t="s">
        <v>941</v>
      </c>
      <c r="C273" t="s">
        <v>942</v>
      </c>
      <c r="D273" t="s">
        <v>155</v>
      </c>
      <c r="E273" t="s">
        <v>133</v>
      </c>
      <c r="F273" t="s">
        <v>154</v>
      </c>
      <c r="G273" t="s">
        <v>56</v>
      </c>
      <c r="H273" t="s">
        <v>1191</v>
      </c>
      <c r="I273" t="s">
        <v>997</v>
      </c>
    </row>
    <row r="274" spans="1:9" x14ac:dyDescent="0.25">
      <c r="A274">
        <v>273</v>
      </c>
      <c r="B274" t="s">
        <v>947</v>
      </c>
      <c r="C274" t="s">
        <v>948</v>
      </c>
      <c r="D274" t="s">
        <v>373</v>
      </c>
      <c r="E274" t="s">
        <v>372</v>
      </c>
      <c r="F274" t="s">
        <v>201</v>
      </c>
      <c r="G274" t="s">
        <v>25</v>
      </c>
      <c r="H274" t="s">
        <v>1191</v>
      </c>
      <c r="I274" t="s">
        <v>997</v>
      </c>
    </row>
    <row r="275" spans="1:9" x14ac:dyDescent="0.25">
      <c r="A275">
        <v>274</v>
      </c>
      <c r="B275" t="s">
        <v>1004</v>
      </c>
      <c r="C275" t="s">
        <v>1005</v>
      </c>
      <c r="D275" t="s">
        <v>241</v>
      </c>
      <c r="E275" t="s">
        <v>240</v>
      </c>
      <c r="F275" t="s">
        <v>239</v>
      </c>
      <c r="G275" t="s">
        <v>112</v>
      </c>
      <c r="H275" t="s">
        <v>1189</v>
      </c>
      <c r="I275" t="s">
        <v>997</v>
      </c>
    </row>
    <row r="276" spans="1:9" x14ac:dyDescent="0.25">
      <c r="A276">
        <v>275</v>
      </c>
      <c r="B276" t="s">
        <v>982</v>
      </c>
      <c r="C276" t="s">
        <v>983</v>
      </c>
      <c r="D276" t="s">
        <v>155</v>
      </c>
      <c r="E276" t="s">
        <v>133</v>
      </c>
      <c r="F276" t="s">
        <v>154</v>
      </c>
      <c r="G276" t="s">
        <v>56</v>
      </c>
      <c r="H276" t="s">
        <v>1191</v>
      </c>
      <c r="I276" t="s">
        <v>997</v>
      </c>
    </row>
    <row r="277" spans="1:9" x14ac:dyDescent="0.25">
      <c r="A277">
        <v>276</v>
      </c>
      <c r="B277" t="s">
        <v>961</v>
      </c>
      <c r="C277" t="s">
        <v>962</v>
      </c>
      <c r="D277" t="s">
        <v>27</v>
      </c>
      <c r="E277" t="s">
        <v>26</v>
      </c>
      <c r="F277" t="s">
        <v>24</v>
      </c>
      <c r="G277" t="s">
        <v>25</v>
      </c>
      <c r="H277" t="s">
        <v>1191</v>
      </c>
      <c r="I277" t="s">
        <v>997</v>
      </c>
    </row>
    <row r="278" spans="1:9" x14ac:dyDescent="0.25">
      <c r="A278">
        <v>277</v>
      </c>
      <c r="B278" t="s">
        <v>1006</v>
      </c>
      <c r="C278" t="s">
        <v>1007</v>
      </c>
      <c r="D278" t="s">
        <v>155</v>
      </c>
      <c r="E278" t="s">
        <v>133</v>
      </c>
      <c r="F278" t="s">
        <v>154</v>
      </c>
      <c r="G278" t="s">
        <v>56</v>
      </c>
      <c r="H278" t="s">
        <v>1191</v>
      </c>
      <c r="I278" t="s">
        <v>997</v>
      </c>
    </row>
    <row r="279" spans="1:9" x14ac:dyDescent="0.25">
      <c r="A279">
        <v>278</v>
      </c>
      <c r="B279" t="s">
        <v>933</v>
      </c>
      <c r="C279" t="s">
        <v>934</v>
      </c>
      <c r="D279" t="s">
        <v>250</v>
      </c>
      <c r="E279" t="s">
        <v>192</v>
      </c>
      <c r="F279" t="s">
        <v>191</v>
      </c>
      <c r="G279" t="s">
        <v>56</v>
      </c>
      <c r="H279" t="s">
        <v>1191</v>
      </c>
      <c r="I279" t="s">
        <v>997</v>
      </c>
    </row>
    <row r="280" spans="1:9" x14ac:dyDescent="0.25">
      <c r="A280">
        <v>279</v>
      </c>
      <c r="B280" t="s">
        <v>935</v>
      </c>
      <c r="C280" t="s">
        <v>936</v>
      </c>
      <c r="D280" t="s">
        <v>220</v>
      </c>
      <c r="E280" t="s">
        <v>219</v>
      </c>
      <c r="F280" t="s">
        <v>218</v>
      </c>
      <c r="G280" t="s">
        <v>40</v>
      </c>
      <c r="H280" t="s">
        <v>1190</v>
      </c>
      <c r="I280" t="s">
        <v>997</v>
      </c>
    </row>
    <row r="281" spans="1:9" x14ac:dyDescent="0.25">
      <c r="A281">
        <v>280</v>
      </c>
      <c r="B281" t="s">
        <v>945</v>
      </c>
      <c r="C281" t="s">
        <v>946</v>
      </c>
      <c r="D281" t="s">
        <v>95</v>
      </c>
      <c r="E281" t="s">
        <v>94</v>
      </c>
      <c r="F281" t="s">
        <v>93</v>
      </c>
      <c r="G281" t="s">
        <v>72</v>
      </c>
      <c r="H281" t="s">
        <v>1190</v>
      </c>
      <c r="I281" t="s">
        <v>997</v>
      </c>
    </row>
    <row r="282" spans="1:9" x14ac:dyDescent="0.25">
      <c r="A282">
        <v>281</v>
      </c>
      <c r="B282" t="s">
        <v>949</v>
      </c>
      <c r="C282" t="s">
        <v>950</v>
      </c>
      <c r="D282" t="s">
        <v>134</v>
      </c>
      <c r="E282" t="s">
        <v>133</v>
      </c>
      <c r="F282" t="s">
        <v>132</v>
      </c>
      <c r="G282" t="s">
        <v>56</v>
      </c>
      <c r="H282" t="s">
        <v>1191</v>
      </c>
      <c r="I282" t="s">
        <v>997</v>
      </c>
    </row>
    <row r="283" spans="1:9" x14ac:dyDescent="0.25">
      <c r="A283">
        <v>282</v>
      </c>
      <c r="B283" t="s">
        <v>955</v>
      </c>
      <c r="C283" t="s">
        <v>956</v>
      </c>
      <c r="D283" t="s">
        <v>203</v>
      </c>
      <c r="E283" t="s">
        <v>202</v>
      </c>
      <c r="F283" t="s">
        <v>201</v>
      </c>
      <c r="G283" t="s">
        <v>25</v>
      </c>
      <c r="H283" t="s">
        <v>1191</v>
      </c>
      <c r="I283" t="s">
        <v>997</v>
      </c>
    </row>
    <row r="284" spans="1:9" x14ac:dyDescent="0.25">
      <c r="A284">
        <v>283</v>
      </c>
      <c r="B284" t="s">
        <v>972</v>
      </c>
      <c r="C284" t="s">
        <v>973</v>
      </c>
      <c r="D284" t="s">
        <v>587</v>
      </c>
      <c r="E284" t="s">
        <v>65</v>
      </c>
      <c r="F284" t="s">
        <v>64</v>
      </c>
      <c r="G284" t="s">
        <v>40</v>
      </c>
      <c r="H284" t="s">
        <v>1190</v>
      </c>
      <c r="I284" t="s">
        <v>997</v>
      </c>
    </row>
    <row r="285" spans="1:9" x14ac:dyDescent="0.25">
      <c r="A285">
        <v>284</v>
      </c>
      <c r="B285" t="s">
        <v>1008</v>
      </c>
      <c r="C285" t="s">
        <v>1009</v>
      </c>
      <c r="D285" t="s">
        <v>250</v>
      </c>
      <c r="E285" t="s">
        <v>192</v>
      </c>
      <c r="F285" t="s">
        <v>191</v>
      </c>
      <c r="G285" t="s">
        <v>56</v>
      </c>
      <c r="H285" t="s">
        <v>1191</v>
      </c>
      <c r="I285" t="s">
        <v>997</v>
      </c>
    </row>
    <row r="286" spans="1:9" x14ac:dyDescent="0.25">
      <c r="A286">
        <v>285</v>
      </c>
      <c r="B286" t="s">
        <v>1010</v>
      </c>
      <c r="C286" t="s">
        <v>1011</v>
      </c>
      <c r="D286" t="s">
        <v>1012</v>
      </c>
      <c r="E286" t="s">
        <v>202</v>
      </c>
      <c r="F286" t="s">
        <v>201</v>
      </c>
      <c r="G286" t="s">
        <v>25</v>
      </c>
      <c r="H286" t="s">
        <v>1191</v>
      </c>
      <c r="I286" t="s">
        <v>997</v>
      </c>
    </row>
    <row r="287" spans="1:9" x14ac:dyDescent="0.25">
      <c r="A287">
        <v>286</v>
      </c>
      <c r="B287" t="s">
        <v>1013</v>
      </c>
      <c r="C287" t="s">
        <v>1014</v>
      </c>
      <c r="D287" t="s">
        <v>357</v>
      </c>
      <c r="E287" t="s">
        <v>356</v>
      </c>
      <c r="F287" t="s">
        <v>119</v>
      </c>
      <c r="G287" t="s">
        <v>40</v>
      </c>
      <c r="H287" t="s">
        <v>1190</v>
      </c>
      <c r="I287" t="s">
        <v>997</v>
      </c>
    </row>
    <row r="288" spans="1:9" x14ac:dyDescent="0.25">
      <c r="A288">
        <v>287</v>
      </c>
      <c r="B288" t="s">
        <v>1015</v>
      </c>
      <c r="C288" t="s">
        <v>1016</v>
      </c>
      <c r="D288" t="s">
        <v>450</v>
      </c>
      <c r="E288" t="s">
        <v>449</v>
      </c>
      <c r="F288" t="s">
        <v>378</v>
      </c>
      <c r="G288" t="s">
        <v>72</v>
      </c>
      <c r="H288" t="s">
        <v>1188</v>
      </c>
      <c r="I288" t="s">
        <v>997</v>
      </c>
    </row>
    <row r="289" spans="1:9" x14ac:dyDescent="0.25">
      <c r="A289">
        <v>288</v>
      </c>
      <c r="B289" t="s">
        <v>957</v>
      </c>
      <c r="C289" t="s">
        <v>958</v>
      </c>
      <c r="D289" t="s">
        <v>188</v>
      </c>
      <c r="E289" t="s">
        <v>187</v>
      </c>
      <c r="F289" t="s">
        <v>186</v>
      </c>
      <c r="G289" t="s">
        <v>112</v>
      </c>
      <c r="H289" t="s">
        <v>1189</v>
      </c>
      <c r="I289" t="s">
        <v>997</v>
      </c>
    </row>
    <row r="290" spans="1:9" x14ac:dyDescent="0.25">
      <c r="A290">
        <v>289</v>
      </c>
      <c r="B290" t="s">
        <v>963</v>
      </c>
      <c r="C290" t="s">
        <v>964</v>
      </c>
      <c r="D290" t="s">
        <v>965</v>
      </c>
      <c r="E290" t="s">
        <v>497</v>
      </c>
      <c r="F290" t="s">
        <v>119</v>
      </c>
      <c r="G290" t="s">
        <v>40</v>
      </c>
      <c r="H290" t="s">
        <v>1190</v>
      </c>
      <c r="I290" t="s">
        <v>997</v>
      </c>
    </row>
    <row r="291" spans="1:9" x14ac:dyDescent="0.25">
      <c r="A291">
        <v>290</v>
      </c>
      <c r="B291" t="s">
        <v>966</v>
      </c>
      <c r="C291" t="s">
        <v>967</v>
      </c>
      <c r="D291" t="s">
        <v>403</v>
      </c>
      <c r="E291" t="s">
        <v>402</v>
      </c>
      <c r="F291" t="s">
        <v>213</v>
      </c>
      <c r="G291" t="s">
        <v>25</v>
      </c>
      <c r="H291" t="s">
        <v>1191</v>
      </c>
      <c r="I291" t="s">
        <v>997</v>
      </c>
    </row>
    <row r="292" spans="1:9" x14ac:dyDescent="0.25">
      <c r="A292">
        <v>291</v>
      </c>
      <c r="B292" t="s">
        <v>959</v>
      </c>
      <c r="C292" t="s">
        <v>960</v>
      </c>
      <c r="D292" t="s">
        <v>849</v>
      </c>
      <c r="E292" t="s">
        <v>445</v>
      </c>
      <c r="F292" t="s">
        <v>111</v>
      </c>
      <c r="G292" t="s">
        <v>112</v>
      </c>
      <c r="H292" t="s">
        <v>1189</v>
      </c>
      <c r="I292" t="s">
        <v>997</v>
      </c>
    </row>
    <row r="293" spans="1:9" x14ac:dyDescent="0.25">
      <c r="A293">
        <v>292</v>
      </c>
      <c r="B293" t="s">
        <v>1017</v>
      </c>
      <c r="C293" t="s">
        <v>1018</v>
      </c>
      <c r="D293" t="s">
        <v>203</v>
      </c>
      <c r="E293" t="s">
        <v>202</v>
      </c>
      <c r="F293" t="s">
        <v>201</v>
      </c>
      <c r="G293" t="s">
        <v>25</v>
      </c>
      <c r="H293" t="s">
        <v>1191</v>
      </c>
      <c r="I293" t="s">
        <v>997</v>
      </c>
    </row>
    <row r="294" spans="1:9" x14ac:dyDescent="0.25">
      <c r="A294">
        <v>293</v>
      </c>
      <c r="B294" t="s">
        <v>1019</v>
      </c>
      <c r="C294" t="s">
        <v>1020</v>
      </c>
      <c r="D294" t="s">
        <v>385</v>
      </c>
      <c r="E294" t="s">
        <v>384</v>
      </c>
      <c r="F294" t="s">
        <v>383</v>
      </c>
      <c r="G294" t="s">
        <v>72</v>
      </c>
      <c r="H294" t="s">
        <v>1188</v>
      </c>
      <c r="I294" t="s">
        <v>997</v>
      </c>
    </row>
    <row r="295" spans="1:9" x14ac:dyDescent="0.25">
      <c r="A295">
        <v>294</v>
      </c>
      <c r="B295" t="s">
        <v>970</v>
      </c>
      <c r="C295" t="s">
        <v>971</v>
      </c>
      <c r="D295" t="s">
        <v>90</v>
      </c>
      <c r="E295" t="s">
        <v>26</v>
      </c>
      <c r="F295" t="s">
        <v>24</v>
      </c>
      <c r="G295" t="s">
        <v>25</v>
      </c>
      <c r="H295" t="s">
        <v>1191</v>
      </c>
      <c r="I295" t="s">
        <v>997</v>
      </c>
    </row>
    <row r="296" spans="1:9" x14ac:dyDescent="0.25">
      <c r="A296">
        <v>295</v>
      </c>
      <c r="B296" t="s">
        <v>976</v>
      </c>
      <c r="C296" t="s">
        <v>977</v>
      </c>
      <c r="D296" t="s">
        <v>261</v>
      </c>
      <c r="E296" t="s">
        <v>260</v>
      </c>
      <c r="F296" t="s">
        <v>93</v>
      </c>
      <c r="G296" t="s">
        <v>72</v>
      </c>
      <c r="H296" t="s">
        <v>1190</v>
      </c>
      <c r="I296" t="s">
        <v>997</v>
      </c>
    </row>
    <row r="297" spans="1:9" x14ac:dyDescent="0.25">
      <c r="A297">
        <v>296</v>
      </c>
      <c r="B297" t="s">
        <v>990</v>
      </c>
      <c r="C297" t="s">
        <v>991</v>
      </c>
      <c r="D297" t="s">
        <v>247</v>
      </c>
      <c r="E297" t="s">
        <v>246</v>
      </c>
      <c r="F297" t="s">
        <v>186</v>
      </c>
      <c r="G297" t="s">
        <v>112</v>
      </c>
      <c r="H297" t="s">
        <v>1189</v>
      </c>
      <c r="I297" t="s">
        <v>997</v>
      </c>
    </row>
    <row r="298" spans="1:9" x14ac:dyDescent="0.25">
      <c r="A298">
        <v>297</v>
      </c>
      <c r="B298" t="s">
        <v>968</v>
      </c>
      <c r="C298" t="s">
        <v>969</v>
      </c>
      <c r="D298" t="s">
        <v>546</v>
      </c>
      <c r="E298" t="s">
        <v>545</v>
      </c>
      <c r="F298" t="s">
        <v>378</v>
      </c>
      <c r="G298" t="s">
        <v>72</v>
      </c>
      <c r="H298" t="s">
        <v>1188</v>
      </c>
      <c r="I298" t="s">
        <v>997</v>
      </c>
    </row>
    <row r="299" spans="1:9" x14ac:dyDescent="0.25">
      <c r="A299">
        <v>298</v>
      </c>
      <c r="B299" t="s">
        <v>974</v>
      </c>
      <c r="C299" t="s">
        <v>975</v>
      </c>
      <c r="D299" t="s">
        <v>95</v>
      </c>
      <c r="E299" t="s">
        <v>94</v>
      </c>
      <c r="F299" t="s">
        <v>93</v>
      </c>
      <c r="G299" t="s">
        <v>72</v>
      </c>
      <c r="H299" t="s">
        <v>1190</v>
      </c>
      <c r="I299" t="s">
        <v>997</v>
      </c>
    </row>
    <row r="300" spans="1:9" x14ac:dyDescent="0.25">
      <c r="A300">
        <v>299</v>
      </c>
      <c r="B300" t="s">
        <v>978</v>
      </c>
      <c r="C300" t="s">
        <v>979</v>
      </c>
      <c r="D300" t="s">
        <v>114</v>
      </c>
      <c r="E300" t="s">
        <v>113</v>
      </c>
      <c r="F300" t="s">
        <v>111</v>
      </c>
      <c r="G300" t="s">
        <v>112</v>
      </c>
      <c r="H300" t="s">
        <v>1189</v>
      </c>
      <c r="I300" t="s">
        <v>997</v>
      </c>
    </row>
    <row r="301" spans="1:9" x14ac:dyDescent="0.25">
      <c r="A301">
        <v>300</v>
      </c>
      <c r="B301" t="s">
        <v>980</v>
      </c>
      <c r="C301" t="s">
        <v>981</v>
      </c>
      <c r="D301" t="s">
        <v>373</v>
      </c>
      <c r="E301" t="s">
        <v>372</v>
      </c>
      <c r="F301" t="s">
        <v>201</v>
      </c>
      <c r="G301" t="s">
        <v>25</v>
      </c>
      <c r="H301" t="s">
        <v>1191</v>
      </c>
      <c r="I301" t="s">
        <v>997</v>
      </c>
    </row>
    <row r="302" spans="1:9" x14ac:dyDescent="0.25">
      <c r="A302">
        <v>301</v>
      </c>
      <c r="B302" t="s">
        <v>984</v>
      </c>
      <c r="C302" t="s">
        <v>985</v>
      </c>
      <c r="D302" t="s">
        <v>226</v>
      </c>
      <c r="E302" t="s">
        <v>225</v>
      </c>
      <c r="F302" t="s">
        <v>55</v>
      </c>
      <c r="G302" t="s">
        <v>56</v>
      </c>
      <c r="H302" t="s">
        <v>1191</v>
      </c>
      <c r="I302" t="s">
        <v>998</v>
      </c>
    </row>
    <row r="303" spans="1:9" x14ac:dyDescent="0.25">
      <c r="A303">
        <v>302</v>
      </c>
      <c r="B303" t="s">
        <v>986</v>
      </c>
      <c r="C303" t="s">
        <v>987</v>
      </c>
      <c r="D303" t="s">
        <v>453</v>
      </c>
      <c r="E303" t="s">
        <v>192</v>
      </c>
      <c r="F303" t="s">
        <v>271</v>
      </c>
      <c r="G303" t="s">
        <v>56</v>
      </c>
      <c r="H303" t="s">
        <v>1191</v>
      </c>
      <c r="I303" t="s">
        <v>997</v>
      </c>
    </row>
    <row r="304" spans="1:9" x14ac:dyDescent="0.25">
      <c r="A304">
        <v>303</v>
      </c>
      <c r="B304" t="s">
        <v>988</v>
      </c>
      <c r="C304" t="s">
        <v>989</v>
      </c>
      <c r="D304" t="s">
        <v>783</v>
      </c>
      <c r="E304" t="s">
        <v>161</v>
      </c>
      <c r="F304" t="s">
        <v>160</v>
      </c>
      <c r="G304" t="s">
        <v>112</v>
      </c>
      <c r="H304" t="s">
        <v>1189</v>
      </c>
      <c r="I304" t="s">
        <v>998</v>
      </c>
    </row>
    <row r="305" spans="1:9" x14ac:dyDescent="0.25">
      <c r="A305">
        <v>304</v>
      </c>
      <c r="B305" t="s">
        <v>992</v>
      </c>
      <c r="C305" t="s">
        <v>993</v>
      </c>
      <c r="D305" t="s">
        <v>994</v>
      </c>
      <c r="E305" t="s">
        <v>202</v>
      </c>
      <c r="F305" t="s">
        <v>201</v>
      </c>
      <c r="G305" t="s">
        <v>25</v>
      </c>
      <c r="H305" t="s">
        <v>1191</v>
      </c>
      <c r="I305" t="s">
        <v>997</v>
      </c>
    </row>
  </sheetData>
  <sheetProtection algorithmName="SHA-512" hashValue="upEtkkCsXgH27ykv5LXz+vtX1Cn/lv+d3JBCqTbksGEOkUVIWcMNc9VaenDmFxB4QROp3b5613mvxTl3YOVNpg==" saltValue="WS5eu6yqCBoHftXzSpvxBw==" spinCount="100000"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1C03E-4BCD-4504-BF8E-4AADE04EDC9C}">
  <sheetPr codeName="Sheet4"/>
  <dimension ref="A1:I91"/>
  <sheetViews>
    <sheetView workbookViewId="0">
      <selection activeCell="H2" sqref="H2"/>
    </sheetView>
  </sheetViews>
  <sheetFormatPr defaultRowHeight="15" x14ac:dyDescent="0.25"/>
  <cols>
    <col min="1" max="1" width="4.28515625" bestFit="1" customWidth="1"/>
    <col min="2" max="2" width="8.42578125" bestFit="1" customWidth="1"/>
    <col min="3" max="3" width="12" bestFit="1" customWidth="1"/>
    <col min="4" max="4" width="40.5703125" bestFit="1" customWidth="1"/>
    <col min="5" max="5" width="17.7109375" bestFit="1" customWidth="1"/>
    <col min="6" max="6" width="12.85546875" bestFit="1" customWidth="1"/>
    <col min="7" max="7" width="10.7109375" bestFit="1" customWidth="1"/>
    <col min="8" max="8" width="11.28515625" bestFit="1" customWidth="1"/>
    <col min="9" max="9" width="9.85546875" bestFit="1" customWidth="1"/>
  </cols>
  <sheetData>
    <row r="1" spans="1:9" x14ac:dyDescent="0.25">
      <c r="A1" t="s">
        <v>995</v>
      </c>
      <c r="B1" t="s">
        <v>1021</v>
      </c>
      <c r="C1" t="s">
        <v>2</v>
      </c>
      <c r="D1" t="s">
        <v>3</v>
      </c>
      <c r="E1" t="s">
        <v>4</v>
      </c>
      <c r="F1" t="s">
        <v>1022</v>
      </c>
      <c r="G1" t="s">
        <v>8</v>
      </c>
      <c r="H1" t="s">
        <v>6</v>
      </c>
      <c r="I1" t="s">
        <v>1023</v>
      </c>
    </row>
    <row r="2" spans="1:9" x14ac:dyDescent="0.25">
      <c r="A2">
        <v>1</v>
      </c>
      <c r="B2" t="s">
        <v>209</v>
      </c>
      <c r="C2" t="s">
        <v>1024</v>
      </c>
      <c r="D2" t="s">
        <v>210</v>
      </c>
      <c r="E2" t="s">
        <v>45</v>
      </c>
      <c r="F2" t="s">
        <v>997</v>
      </c>
      <c r="G2">
        <v>2.2999999999999998</v>
      </c>
      <c r="H2">
        <v>6.5</v>
      </c>
      <c r="I2">
        <v>1.6400000000000001E-2</v>
      </c>
    </row>
    <row r="3" spans="1:9" x14ac:dyDescent="0.25">
      <c r="A3">
        <v>2</v>
      </c>
      <c r="B3" t="s">
        <v>194</v>
      </c>
      <c r="C3" t="s">
        <v>1025</v>
      </c>
      <c r="D3" t="s">
        <v>195</v>
      </c>
      <c r="E3" t="s">
        <v>45</v>
      </c>
      <c r="F3" t="s">
        <v>997</v>
      </c>
      <c r="G3">
        <v>4.45</v>
      </c>
      <c r="H3">
        <v>12.75</v>
      </c>
      <c r="I3">
        <v>4.7800000000000002E-2</v>
      </c>
    </row>
    <row r="4" spans="1:9" x14ac:dyDescent="0.25">
      <c r="A4">
        <v>3</v>
      </c>
      <c r="B4" t="s">
        <v>43</v>
      </c>
      <c r="C4" t="s">
        <v>1026</v>
      </c>
      <c r="D4" t="s">
        <v>44</v>
      </c>
      <c r="E4" t="s">
        <v>45</v>
      </c>
      <c r="F4" t="s">
        <v>997</v>
      </c>
      <c r="G4">
        <v>7.75</v>
      </c>
      <c r="H4">
        <v>21.25</v>
      </c>
      <c r="I4">
        <v>8.6E-3</v>
      </c>
    </row>
    <row r="5" spans="1:9" x14ac:dyDescent="0.25">
      <c r="A5">
        <v>4</v>
      </c>
      <c r="B5" t="s">
        <v>335</v>
      </c>
      <c r="C5" t="s">
        <v>1027</v>
      </c>
      <c r="D5" t="s">
        <v>336</v>
      </c>
      <c r="E5" t="s">
        <v>45</v>
      </c>
      <c r="F5" t="s">
        <v>997</v>
      </c>
      <c r="G5">
        <v>2.8</v>
      </c>
      <c r="H5">
        <v>7.3</v>
      </c>
      <c r="I5">
        <v>1.4200000000000001E-2</v>
      </c>
    </row>
    <row r="6" spans="1:9" x14ac:dyDescent="0.25">
      <c r="A6">
        <v>5</v>
      </c>
      <c r="B6" t="s">
        <v>235</v>
      </c>
      <c r="C6" t="s">
        <v>1028</v>
      </c>
      <c r="D6" t="s">
        <v>236</v>
      </c>
      <c r="E6" t="s">
        <v>45</v>
      </c>
      <c r="F6" t="s">
        <v>997</v>
      </c>
      <c r="G6">
        <v>5.2</v>
      </c>
      <c r="H6">
        <v>13.95</v>
      </c>
      <c r="I6">
        <v>4.7000000000000002E-3</v>
      </c>
    </row>
    <row r="7" spans="1:9" x14ac:dyDescent="0.25">
      <c r="A7">
        <v>6</v>
      </c>
      <c r="B7" t="s">
        <v>221</v>
      </c>
      <c r="C7" t="s">
        <v>1029</v>
      </c>
      <c r="D7" t="s">
        <v>222</v>
      </c>
      <c r="E7" t="s">
        <v>45</v>
      </c>
      <c r="F7" t="s">
        <v>997</v>
      </c>
      <c r="G7">
        <v>9</v>
      </c>
      <c r="H7">
        <v>23.25</v>
      </c>
      <c r="I7">
        <v>8.9999999999999998E-4</v>
      </c>
    </row>
    <row r="8" spans="1:9" x14ac:dyDescent="0.25">
      <c r="A8">
        <v>7</v>
      </c>
      <c r="B8" t="s">
        <v>251</v>
      </c>
      <c r="C8" t="s">
        <v>1030</v>
      </c>
      <c r="D8" t="s">
        <v>252</v>
      </c>
      <c r="E8" t="s">
        <v>45</v>
      </c>
      <c r="F8" t="s">
        <v>997</v>
      </c>
      <c r="G8">
        <v>3.7</v>
      </c>
      <c r="H8">
        <v>9.1</v>
      </c>
      <c r="I8">
        <v>2E-3</v>
      </c>
    </row>
    <row r="9" spans="1:9" x14ac:dyDescent="0.25">
      <c r="A9">
        <v>8</v>
      </c>
      <c r="B9" t="s">
        <v>434</v>
      </c>
      <c r="C9" t="s">
        <v>1031</v>
      </c>
      <c r="D9" t="s">
        <v>435</v>
      </c>
      <c r="E9" t="s">
        <v>45</v>
      </c>
      <c r="F9" t="s">
        <v>997</v>
      </c>
      <c r="G9">
        <v>6.55</v>
      </c>
      <c r="H9">
        <v>16.649999999999999</v>
      </c>
      <c r="I9">
        <v>1.5E-3</v>
      </c>
    </row>
    <row r="10" spans="1:9" x14ac:dyDescent="0.25">
      <c r="A10">
        <v>9</v>
      </c>
      <c r="B10" t="s">
        <v>364</v>
      </c>
      <c r="C10" t="s">
        <v>1032</v>
      </c>
      <c r="D10" t="s">
        <v>365</v>
      </c>
      <c r="E10" t="s">
        <v>45</v>
      </c>
      <c r="F10" t="s">
        <v>997</v>
      </c>
      <c r="G10">
        <v>11.25</v>
      </c>
      <c r="H10">
        <v>27.75</v>
      </c>
      <c r="I10">
        <v>8.9999999999999998E-4</v>
      </c>
    </row>
    <row r="11" spans="1:9" x14ac:dyDescent="0.25">
      <c r="A11">
        <v>10</v>
      </c>
      <c r="B11" t="s">
        <v>311</v>
      </c>
      <c r="C11" t="s">
        <v>1033</v>
      </c>
      <c r="D11" t="s">
        <v>312</v>
      </c>
      <c r="E11" t="s">
        <v>21</v>
      </c>
      <c r="F11" t="s">
        <v>997</v>
      </c>
      <c r="G11">
        <v>3.3</v>
      </c>
      <c r="H11">
        <v>8.5</v>
      </c>
      <c r="I11">
        <v>1.14E-2</v>
      </c>
    </row>
    <row r="12" spans="1:9" x14ac:dyDescent="0.25">
      <c r="A12">
        <v>11</v>
      </c>
      <c r="B12" t="s">
        <v>51</v>
      </c>
      <c r="C12" t="s">
        <v>1034</v>
      </c>
      <c r="D12" t="s">
        <v>52</v>
      </c>
      <c r="E12" t="s">
        <v>21</v>
      </c>
      <c r="F12" t="s">
        <v>997</v>
      </c>
      <c r="G12">
        <v>4.45</v>
      </c>
      <c r="H12">
        <v>15.75</v>
      </c>
      <c r="I12">
        <v>6.3600000000000004E-2</v>
      </c>
    </row>
    <row r="13" spans="1:9" x14ac:dyDescent="0.25">
      <c r="A13">
        <v>12</v>
      </c>
      <c r="B13" t="s">
        <v>19</v>
      </c>
      <c r="C13" t="s">
        <v>1035</v>
      </c>
      <c r="D13" t="s">
        <v>20</v>
      </c>
      <c r="E13" t="s">
        <v>21</v>
      </c>
      <c r="F13" t="s">
        <v>997</v>
      </c>
      <c r="G13">
        <v>7.75</v>
      </c>
      <c r="H13">
        <v>26.25</v>
      </c>
      <c r="I13">
        <v>5.8099999999999999E-2</v>
      </c>
    </row>
    <row r="14" spans="1:9" x14ac:dyDescent="0.25">
      <c r="A14">
        <v>13</v>
      </c>
      <c r="B14" t="s">
        <v>96</v>
      </c>
      <c r="C14" t="s">
        <v>1036</v>
      </c>
      <c r="D14" t="s">
        <v>97</v>
      </c>
      <c r="E14" t="s">
        <v>21</v>
      </c>
      <c r="F14" t="s">
        <v>997</v>
      </c>
      <c r="G14">
        <v>3.8</v>
      </c>
      <c r="H14">
        <v>9.3000000000000007</v>
      </c>
      <c r="I14">
        <v>5.0000000000000001E-4</v>
      </c>
    </row>
    <row r="15" spans="1:9" x14ac:dyDescent="0.25">
      <c r="A15">
        <v>14</v>
      </c>
      <c r="B15" t="s">
        <v>352</v>
      </c>
      <c r="C15" t="s">
        <v>1037</v>
      </c>
      <c r="D15" t="s">
        <v>353</v>
      </c>
      <c r="E15" t="s">
        <v>21</v>
      </c>
      <c r="F15" t="s">
        <v>997</v>
      </c>
      <c r="G15">
        <v>5.2</v>
      </c>
      <c r="H15">
        <v>16.95</v>
      </c>
      <c r="I15">
        <v>5.8999999999999999E-3</v>
      </c>
    </row>
    <row r="16" spans="1:9" x14ac:dyDescent="0.25">
      <c r="A16">
        <v>15</v>
      </c>
      <c r="B16" t="s">
        <v>242</v>
      </c>
      <c r="C16" t="s">
        <v>1038</v>
      </c>
      <c r="D16" t="s">
        <v>243</v>
      </c>
      <c r="E16" t="s">
        <v>21</v>
      </c>
      <c r="F16" t="s">
        <v>997</v>
      </c>
      <c r="G16">
        <v>9</v>
      </c>
      <c r="H16">
        <v>28.25</v>
      </c>
      <c r="I16">
        <v>1.1000000000000001E-3</v>
      </c>
    </row>
    <row r="17" spans="1:9" x14ac:dyDescent="0.25">
      <c r="A17">
        <v>16</v>
      </c>
      <c r="B17" t="s">
        <v>415</v>
      </c>
      <c r="C17" t="s">
        <v>1039</v>
      </c>
      <c r="D17" t="s">
        <v>416</v>
      </c>
      <c r="E17" t="s">
        <v>21</v>
      </c>
      <c r="F17" t="s">
        <v>997</v>
      </c>
      <c r="G17">
        <v>4.7</v>
      </c>
      <c r="H17">
        <v>11.1</v>
      </c>
      <c r="I17">
        <v>5.9999999999999995E-4</v>
      </c>
    </row>
    <row r="18" spans="1:9" x14ac:dyDescent="0.25">
      <c r="A18">
        <v>17</v>
      </c>
      <c r="B18" t="s">
        <v>80</v>
      </c>
      <c r="C18" t="s">
        <v>1040</v>
      </c>
      <c r="D18" t="s">
        <v>81</v>
      </c>
      <c r="E18" t="s">
        <v>21</v>
      </c>
      <c r="F18" t="s">
        <v>997</v>
      </c>
      <c r="G18">
        <v>6.55</v>
      </c>
      <c r="H18">
        <v>19.649999999999999</v>
      </c>
      <c r="I18">
        <v>3.3999999999999998E-3</v>
      </c>
    </row>
    <row r="19" spans="1:9" x14ac:dyDescent="0.25">
      <c r="A19">
        <v>18</v>
      </c>
      <c r="B19" t="s">
        <v>346</v>
      </c>
      <c r="C19" t="s">
        <v>1041</v>
      </c>
      <c r="D19" t="s">
        <v>347</v>
      </c>
      <c r="E19" t="s">
        <v>21</v>
      </c>
      <c r="F19" t="s">
        <v>997</v>
      </c>
      <c r="G19">
        <v>11.25</v>
      </c>
      <c r="H19">
        <v>32.75</v>
      </c>
      <c r="I19">
        <v>1.4E-3</v>
      </c>
    </row>
    <row r="20" spans="1:9" x14ac:dyDescent="0.25">
      <c r="A20">
        <v>19</v>
      </c>
      <c r="B20" t="s">
        <v>67</v>
      </c>
      <c r="C20" t="s">
        <v>1042</v>
      </c>
      <c r="D20" t="s">
        <v>68</v>
      </c>
      <c r="E20" t="s">
        <v>30</v>
      </c>
      <c r="F20" t="s">
        <v>997</v>
      </c>
      <c r="G20">
        <v>5.45</v>
      </c>
      <c r="H20">
        <v>15.75</v>
      </c>
      <c r="I20">
        <v>1.43E-2</v>
      </c>
    </row>
    <row r="21" spans="1:9" x14ac:dyDescent="0.25">
      <c r="A21">
        <v>20</v>
      </c>
      <c r="B21" t="s">
        <v>86</v>
      </c>
      <c r="C21" t="s">
        <v>1043</v>
      </c>
      <c r="D21" t="s">
        <v>87</v>
      </c>
      <c r="E21" t="s">
        <v>30</v>
      </c>
      <c r="F21" t="s">
        <v>997</v>
      </c>
      <c r="G21">
        <v>6.6</v>
      </c>
      <c r="H21">
        <v>21</v>
      </c>
      <c r="I21">
        <v>5.91E-2</v>
      </c>
    </row>
    <row r="22" spans="1:9" x14ac:dyDescent="0.25">
      <c r="A22">
        <v>21</v>
      </c>
      <c r="B22" t="s">
        <v>339</v>
      </c>
      <c r="C22" t="s">
        <v>1044</v>
      </c>
      <c r="D22" t="s">
        <v>340</v>
      </c>
      <c r="E22" t="s">
        <v>30</v>
      </c>
      <c r="F22" t="s">
        <v>997</v>
      </c>
      <c r="G22">
        <v>10.75</v>
      </c>
      <c r="H22">
        <v>31.25</v>
      </c>
      <c r="I22">
        <v>7.1999999999999998E-3</v>
      </c>
    </row>
    <row r="23" spans="1:9" x14ac:dyDescent="0.25">
      <c r="A23">
        <v>22</v>
      </c>
      <c r="B23" t="s">
        <v>279</v>
      </c>
      <c r="C23" t="s">
        <v>1045</v>
      </c>
      <c r="D23" t="s">
        <v>280</v>
      </c>
      <c r="E23" t="s">
        <v>30</v>
      </c>
      <c r="F23" t="s">
        <v>997</v>
      </c>
      <c r="G23">
        <v>6.2</v>
      </c>
      <c r="H23">
        <v>16.95</v>
      </c>
      <c r="I23">
        <v>1.0699999999999999E-2</v>
      </c>
    </row>
    <row r="24" spans="1:9" x14ac:dyDescent="0.25">
      <c r="A24">
        <v>23</v>
      </c>
      <c r="B24" t="s">
        <v>28</v>
      </c>
      <c r="C24" t="s">
        <v>1046</v>
      </c>
      <c r="D24" t="s">
        <v>29</v>
      </c>
      <c r="E24" t="s">
        <v>30</v>
      </c>
      <c r="F24" t="s">
        <v>997</v>
      </c>
      <c r="G24">
        <v>7.6</v>
      </c>
      <c r="H24">
        <v>22.6</v>
      </c>
      <c r="I24">
        <v>4.48E-2</v>
      </c>
    </row>
    <row r="25" spans="1:9" x14ac:dyDescent="0.25">
      <c r="A25">
        <v>24</v>
      </c>
      <c r="B25" t="s">
        <v>142</v>
      </c>
      <c r="C25" t="s">
        <v>1047</v>
      </c>
      <c r="D25" t="s">
        <v>143</v>
      </c>
      <c r="E25" t="s">
        <v>30</v>
      </c>
      <c r="F25" t="s">
        <v>997</v>
      </c>
      <c r="G25">
        <v>12</v>
      </c>
      <c r="H25">
        <v>33.25</v>
      </c>
      <c r="I25">
        <v>7.1999999999999998E-3</v>
      </c>
    </row>
    <row r="26" spans="1:9" x14ac:dyDescent="0.25">
      <c r="A26">
        <v>25</v>
      </c>
      <c r="B26" t="s">
        <v>305</v>
      </c>
      <c r="C26" t="s">
        <v>1048</v>
      </c>
      <c r="D26" t="s">
        <v>306</v>
      </c>
      <c r="E26" t="s">
        <v>30</v>
      </c>
      <c r="F26" t="s">
        <v>997</v>
      </c>
      <c r="G26">
        <v>7.55</v>
      </c>
      <c r="H26">
        <v>19.649999999999999</v>
      </c>
      <c r="I26">
        <v>5.4000000000000003E-3</v>
      </c>
    </row>
    <row r="27" spans="1:9" x14ac:dyDescent="0.25">
      <c r="A27">
        <v>26</v>
      </c>
      <c r="B27" t="s">
        <v>35</v>
      </c>
      <c r="C27" t="s">
        <v>1049</v>
      </c>
      <c r="D27" t="s">
        <v>36</v>
      </c>
      <c r="E27" t="s">
        <v>30</v>
      </c>
      <c r="F27" t="s">
        <v>997</v>
      </c>
      <c r="G27">
        <v>9.4</v>
      </c>
      <c r="H27">
        <v>26.2</v>
      </c>
      <c r="I27">
        <v>2.5100000000000001E-2</v>
      </c>
    </row>
    <row r="28" spans="1:9" x14ac:dyDescent="0.25">
      <c r="A28">
        <v>27</v>
      </c>
      <c r="B28" t="s">
        <v>350</v>
      </c>
      <c r="C28" t="s">
        <v>1050</v>
      </c>
      <c r="D28" t="s">
        <v>351</v>
      </c>
      <c r="E28" t="s">
        <v>30</v>
      </c>
      <c r="F28" t="s">
        <v>997</v>
      </c>
      <c r="G28">
        <v>14.25</v>
      </c>
      <c r="H28">
        <v>37.75</v>
      </c>
      <c r="I28">
        <v>5.4000000000000003E-3</v>
      </c>
    </row>
    <row r="29" spans="1:9" x14ac:dyDescent="0.25">
      <c r="A29">
        <v>28</v>
      </c>
      <c r="B29" t="s">
        <v>436</v>
      </c>
      <c r="C29" t="s">
        <v>1051</v>
      </c>
      <c r="D29" t="s">
        <v>437</v>
      </c>
      <c r="E29" t="s">
        <v>124</v>
      </c>
      <c r="F29" t="s">
        <v>997</v>
      </c>
      <c r="G29">
        <v>3.3</v>
      </c>
      <c r="H29">
        <v>10.5</v>
      </c>
      <c r="I29">
        <v>3.0000000000000001E-3</v>
      </c>
    </row>
    <row r="30" spans="1:9" x14ac:dyDescent="0.25">
      <c r="A30">
        <v>29</v>
      </c>
      <c r="B30" t="s">
        <v>307</v>
      </c>
      <c r="C30" t="s">
        <v>1052</v>
      </c>
      <c r="D30" t="s">
        <v>308</v>
      </c>
      <c r="E30" t="s">
        <v>124</v>
      </c>
      <c r="F30" t="s">
        <v>997</v>
      </c>
      <c r="G30">
        <v>4.45</v>
      </c>
      <c r="H30">
        <v>15.75</v>
      </c>
      <c r="I30">
        <v>1.26E-2</v>
      </c>
    </row>
    <row r="31" spans="1:9" x14ac:dyDescent="0.25">
      <c r="A31">
        <v>30</v>
      </c>
      <c r="B31" t="s">
        <v>333</v>
      </c>
      <c r="C31" t="s">
        <v>1053</v>
      </c>
      <c r="D31" t="s">
        <v>334</v>
      </c>
      <c r="E31" t="s">
        <v>124</v>
      </c>
      <c r="F31" t="s">
        <v>997</v>
      </c>
      <c r="G31">
        <v>6.6</v>
      </c>
      <c r="H31">
        <v>21</v>
      </c>
      <c r="I31">
        <v>8.0000000000000002E-3</v>
      </c>
    </row>
    <row r="32" spans="1:9" x14ac:dyDescent="0.25">
      <c r="A32">
        <v>31</v>
      </c>
      <c r="B32" t="s">
        <v>344</v>
      </c>
      <c r="C32" t="s">
        <v>1054</v>
      </c>
      <c r="D32" t="s">
        <v>345</v>
      </c>
      <c r="E32" t="s">
        <v>124</v>
      </c>
      <c r="F32" t="s">
        <v>997</v>
      </c>
      <c r="G32">
        <v>3.8</v>
      </c>
      <c r="H32">
        <v>11.3</v>
      </c>
      <c r="I32">
        <v>3.3999999999999998E-3</v>
      </c>
    </row>
    <row r="33" spans="1:9" x14ac:dyDescent="0.25">
      <c r="A33">
        <v>32</v>
      </c>
      <c r="B33" t="s">
        <v>122</v>
      </c>
      <c r="C33" t="s">
        <v>1055</v>
      </c>
      <c r="D33" t="s">
        <v>123</v>
      </c>
      <c r="E33" t="s">
        <v>124</v>
      </c>
      <c r="F33" t="s">
        <v>997</v>
      </c>
      <c r="G33">
        <v>5.2</v>
      </c>
      <c r="H33">
        <v>16.95</v>
      </c>
      <c r="I33">
        <v>1.24E-2</v>
      </c>
    </row>
    <row r="34" spans="1:9" x14ac:dyDescent="0.25">
      <c r="A34">
        <v>33</v>
      </c>
      <c r="B34" t="s">
        <v>404</v>
      </c>
      <c r="C34" t="s">
        <v>1056</v>
      </c>
      <c r="D34" t="s">
        <v>405</v>
      </c>
      <c r="E34" t="s">
        <v>124</v>
      </c>
      <c r="F34" t="s">
        <v>997</v>
      </c>
      <c r="G34">
        <v>7.6</v>
      </c>
      <c r="H34">
        <v>22.6</v>
      </c>
      <c r="I34">
        <v>4.7000000000000002E-3</v>
      </c>
    </row>
    <row r="35" spans="1:9" x14ac:dyDescent="0.25">
      <c r="A35">
        <v>34</v>
      </c>
      <c r="B35" t="s">
        <v>360</v>
      </c>
      <c r="C35" t="s">
        <v>1057</v>
      </c>
      <c r="D35" t="s">
        <v>361</v>
      </c>
      <c r="E35" t="s">
        <v>124</v>
      </c>
      <c r="F35" t="s">
        <v>997</v>
      </c>
      <c r="G35">
        <v>4.7</v>
      </c>
      <c r="H35">
        <v>13.1</v>
      </c>
      <c r="I35">
        <v>1.15E-2</v>
      </c>
    </row>
    <row r="36" spans="1:9" x14ac:dyDescent="0.25">
      <c r="A36">
        <v>35</v>
      </c>
      <c r="B36" t="s">
        <v>329</v>
      </c>
      <c r="C36" t="s">
        <v>1058</v>
      </c>
      <c r="D36" t="s">
        <v>330</v>
      </c>
      <c r="E36" t="s">
        <v>124</v>
      </c>
      <c r="F36" t="s">
        <v>997</v>
      </c>
      <c r="G36">
        <v>6.55</v>
      </c>
      <c r="H36">
        <v>19.649999999999999</v>
      </c>
      <c r="I36">
        <v>1.1900000000000001E-2</v>
      </c>
    </row>
    <row r="37" spans="1:9" x14ac:dyDescent="0.25">
      <c r="A37">
        <v>36</v>
      </c>
      <c r="B37" t="s">
        <v>388</v>
      </c>
      <c r="C37" t="s">
        <v>1059</v>
      </c>
      <c r="D37" t="s">
        <v>389</v>
      </c>
      <c r="E37" t="s">
        <v>124</v>
      </c>
      <c r="F37" t="s">
        <v>997</v>
      </c>
      <c r="G37">
        <v>9.4</v>
      </c>
      <c r="H37">
        <v>26.2</v>
      </c>
      <c r="I37">
        <v>3.3999999999999998E-3</v>
      </c>
    </row>
    <row r="38" spans="1:9" x14ac:dyDescent="0.25">
      <c r="A38">
        <v>37</v>
      </c>
      <c r="B38" t="s">
        <v>358</v>
      </c>
      <c r="C38" t="s">
        <v>1060</v>
      </c>
      <c r="D38" t="s">
        <v>359</v>
      </c>
      <c r="E38" t="s">
        <v>61</v>
      </c>
      <c r="F38" t="s">
        <v>997</v>
      </c>
      <c r="G38">
        <v>3.3</v>
      </c>
      <c r="H38">
        <v>10.5</v>
      </c>
      <c r="I38">
        <v>9.4999999999999998E-3</v>
      </c>
    </row>
    <row r="39" spans="1:9" x14ac:dyDescent="0.25">
      <c r="A39">
        <v>38</v>
      </c>
      <c r="B39" t="s">
        <v>327</v>
      </c>
      <c r="C39" t="s">
        <v>1061</v>
      </c>
      <c r="D39" t="s">
        <v>328</v>
      </c>
      <c r="E39" t="s">
        <v>61</v>
      </c>
      <c r="F39" t="s">
        <v>997</v>
      </c>
      <c r="G39">
        <v>4.45</v>
      </c>
      <c r="H39">
        <v>15.75</v>
      </c>
      <c r="I39">
        <v>1.7299999999999999E-2</v>
      </c>
    </row>
    <row r="40" spans="1:9" x14ac:dyDescent="0.25">
      <c r="A40">
        <v>39</v>
      </c>
      <c r="B40" t="s">
        <v>320</v>
      </c>
      <c r="C40" t="s">
        <v>1062</v>
      </c>
      <c r="D40" t="s">
        <v>321</v>
      </c>
      <c r="E40" t="s">
        <v>61</v>
      </c>
      <c r="F40" t="s">
        <v>997</v>
      </c>
      <c r="G40">
        <v>7.75</v>
      </c>
      <c r="H40">
        <v>26.25</v>
      </c>
      <c r="I40">
        <v>6.1400000000000003E-2</v>
      </c>
    </row>
    <row r="41" spans="1:9" x14ac:dyDescent="0.25">
      <c r="A41">
        <v>40</v>
      </c>
      <c r="B41" t="s">
        <v>156</v>
      </c>
      <c r="C41" t="s">
        <v>1063</v>
      </c>
      <c r="D41" t="s">
        <v>157</v>
      </c>
      <c r="E41" t="s">
        <v>61</v>
      </c>
      <c r="F41" t="s">
        <v>997</v>
      </c>
      <c r="G41">
        <v>3.8</v>
      </c>
      <c r="H41">
        <v>11.3</v>
      </c>
      <c r="I41">
        <v>5.5999999999999999E-3</v>
      </c>
    </row>
    <row r="42" spans="1:9" x14ac:dyDescent="0.25">
      <c r="A42">
        <v>41</v>
      </c>
      <c r="B42" t="s">
        <v>103</v>
      </c>
      <c r="C42" t="s">
        <v>1064</v>
      </c>
      <c r="D42" t="s">
        <v>104</v>
      </c>
      <c r="E42" t="s">
        <v>61</v>
      </c>
      <c r="F42" t="s">
        <v>997</v>
      </c>
      <c r="G42">
        <v>5.2</v>
      </c>
      <c r="H42">
        <v>16.95</v>
      </c>
      <c r="I42">
        <v>8.6400000000000005E-2</v>
      </c>
    </row>
    <row r="43" spans="1:9" x14ac:dyDescent="0.25">
      <c r="A43">
        <v>42</v>
      </c>
      <c r="B43" t="s">
        <v>128</v>
      </c>
      <c r="C43" t="s">
        <v>1065</v>
      </c>
      <c r="D43" t="s">
        <v>129</v>
      </c>
      <c r="E43" t="s">
        <v>61</v>
      </c>
      <c r="F43" t="s">
        <v>997</v>
      </c>
      <c r="G43">
        <v>9</v>
      </c>
      <c r="H43">
        <v>28.25</v>
      </c>
      <c r="I43">
        <v>4.41E-2</v>
      </c>
    </row>
    <row r="44" spans="1:9" x14ac:dyDescent="0.25">
      <c r="A44">
        <v>43</v>
      </c>
      <c r="B44" t="s">
        <v>175</v>
      </c>
      <c r="C44" t="s">
        <v>1066</v>
      </c>
      <c r="D44" t="s">
        <v>176</v>
      </c>
      <c r="E44" t="s">
        <v>61</v>
      </c>
      <c r="F44" t="s">
        <v>997</v>
      </c>
      <c r="G44">
        <v>4.7</v>
      </c>
      <c r="H44">
        <v>13.1</v>
      </c>
      <c r="I44">
        <v>1.38E-2</v>
      </c>
    </row>
    <row r="45" spans="1:9" x14ac:dyDescent="0.25">
      <c r="A45">
        <v>44</v>
      </c>
      <c r="B45" t="s">
        <v>59</v>
      </c>
      <c r="C45" t="s">
        <v>1067</v>
      </c>
      <c r="D45" t="s">
        <v>60</v>
      </c>
      <c r="E45" t="s">
        <v>61</v>
      </c>
      <c r="F45" t="s">
        <v>997</v>
      </c>
      <c r="G45">
        <v>6.55</v>
      </c>
      <c r="H45">
        <v>19.649999999999999</v>
      </c>
      <c r="I45">
        <v>8.6E-3</v>
      </c>
    </row>
    <row r="46" spans="1:9" x14ac:dyDescent="0.25">
      <c r="A46">
        <v>45</v>
      </c>
      <c r="B46" t="s">
        <v>115</v>
      </c>
      <c r="C46" t="s">
        <v>1068</v>
      </c>
      <c r="D46" t="s">
        <v>116</v>
      </c>
      <c r="E46" t="s">
        <v>61</v>
      </c>
      <c r="F46" t="s">
        <v>997</v>
      </c>
      <c r="G46">
        <v>11.25</v>
      </c>
      <c r="H46">
        <v>32.75</v>
      </c>
      <c r="I46">
        <v>4.9299999999999997E-2</v>
      </c>
    </row>
    <row r="47" spans="1:9" x14ac:dyDescent="0.25">
      <c r="A47">
        <v>46</v>
      </c>
      <c r="B47" t="s">
        <v>135</v>
      </c>
      <c r="C47" t="s">
        <v>1069</v>
      </c>
      <c r="D47" t="s">
        <v>136</v>
      </c>
      <c r="E47" t="s">
        <v>137</v>
      </c>
      <c r="F47" t="s">
        <v>997</v>
      </c>
      <c r="G47">
        <v>7.45</v>
      </c>
      <c r="H47">
        <v>18.75</v>
      </c>
      <c r="I47">
        <v>2.52E-2</v>
      </c>
    </row>
    <row r="48" spans="1:9" x14ac:dyDescent="0.25">
      <c r="A48">
        <v>47</v>
      </c>
      <c r="B48" t="s">
        <v>256</v>
      </c>
      <c r="C48" t="s">
        <v>1070</v>
      </c>
      <c r="D48" t="s">
        <v>257</v>
      </c>
      <c r="E48" t="s">
        <v>137</v>
      </c>
      <c r="F48" t="s">
        <v>997</v>
      </c>
      <c r="G48">
        <v>5.2</v>
      </c>
      <c r="H48">
        <v>11.95</v>
      </c>
      <c r="I48">
        <v>2.5000000000000001E-3</v>
      </c>
    </row>
    <row r="49" spans="1:9" x14ac:dyDescent="0.25">
      <c r="A49">
        <v>48</v>
      </c>
      <c r="B49" t="s">
        <v>309</v>
      </c>
      <c r="C49" t="s">
        <v>1071</v>
      </c>
      <c r="D49" t="s">
        <v>310</v>
      </c>
      <c r="E49" t="s">
        <v>137</v>
      </c>
      <c r="F49" t="s">
        <v>997</v>
      </c>
      <c r="G49">
        <v>8.1999999999999993</v>
      </c>
      <c r="H49">
        <v>19.95</v>
      </c>
      <c r="I49">
        <v>1.1000000000000001E-3</v>
      </c>
    </row>
    <row r="50" spans="1:9" x14ac:dyDescent="0.25">
      <c r="A50">
        <v>49</v>
      </c>
      <c r="B50" t="s">
        <v>313</v>
      </c>
      <c r="C50" t="s">
        <v>1072</v>
      </c>
      <c r="D50" t="s">
        <v>314</v>
      </c>
      <c r="E50" t="s">
        <v>137</v>
      </c>
      <c r="F50" t="s">
        <v>997</v>
      </c>
      <c r="G50">
        <v>6.55</v>
      </c>
      <c r="H50">
        <v>14.65</v>
      </c>
      <c r="I50">
        <v>5.4000000000000003E-3</v>
      </c>
    </row>
    <row r="51" spans="1:9" x14ac:dyDescent="0.25">
      <c r="A51">
        <v>50</v>
      </c>
      <c r="B51" t="s">
        <v>362</v>
      </c>
      <c r="C51" t="s">
        <v>1073</v>
      </c>
      <c r="D51" t="s">
        <v>363</v>
      </c>
      <c r="E51" t="s">
        <v>137</v>
      </c>
      <c r="F51" t="s">
        <v>997</v>
      </c>
      <c r="G51">
        <v>9.5500000000000007</v>
      </c>
      <c r="H51">
        <v>22.65</v>
      </c>
      <c r="I51">
        <v>1.8E-3</v>
      </c>
    </row>
    <row r="52" spans="1:9" x14ac:dyDescent="0.25">
      <c r="A52">
        <v>51</v>
      </c>
      <c r="B52" t="s">
        <v>315</v>
      </c>
      <c r="C52" t="s">
        <v>1074</v>
      </c>
      <c r="D52" t="s">
        <v>316</v>
      </c>
      <c r="E52" t="s">
        <v>183</v>
      </c>
      <c r="F52" t="s">
        <v>997</v>
      </c>
      <c r="G52">
        <v>5.45</v>
      </c>
      <c r="H52">
        <v>15.75</v>
      </c>
      <c r="I52">
        <v>7.0000000000000001E-3</v>
      </c>
    </row>
    <row r="53" spans="1:9" x14ac:dyDescent="0.25">
      <c r="A53">
        <v>52</v>
      </c>
      <c r="B53" t="s">
        <v>325</v>
      </c>
      <c r="C53" t="s">
        <v>1075</v>
      </c>
      <c r="D53" t="s">
        <v>326</v>
      </c>
      <c r="E53" t="s">
        <v>183</v>
      </c>
      <c r="F53" t="s">
        <v>997</v>
      </c>
      <c r="G53">
        <v>7.45</v>
      </c>
      <c r="H53">
        <v>20.75</v>
      </c>
      <c r="I53">
        <v>2.2599999999999999E-2</v>
      </c>
    </row>
    <row r="54" spans="1:9" x14ac:dyDescent="0.25">
      <c r="A54">
        <v>53</v>
      </c>
      <c r="B54" t="s">
        <v>348</v>
      </c>
      <c r="C54" t="s">
        <v>1076</v>
      </c>
      <c r="D54" t="s">
        <v>349</v>
      </c>
      <c r="E54" t="s">
        <v>183</v>
      </c>
      <c r="F54" t="s">
        <v>997</v>
      </c>
      <c r="G54">
        <v>10.75</v>
      </c>
      <c r="H54">
        <v>26.25</v>
      </c>
      <c r="I54">
        <v>5.1999999999999998E-3</v>
      </c>
    </row>
    <row r="55" spans="1:9" x14ac:dyDescent="0.25">
      <c r="A55">
        <v>54</v>
      </c>
      <c r="B55" t="s">
        <v>331</v>
      </c>
      <c r="C55" t="s">
        <v>1077</v>
      </c>
      <c r="D55" t="s">
        <v>332</v>
      </c>
      <c r="E55" t="s">
        <v>183</v>
      </c>
      <c r="F55" t="s">
        <v>997</v>
      </c>
      <c r="G55">
        <v>6.2</v>
      </c>
      <c r="H55">
        <v>16.95</v>
      </c>
      <c r="I55">
        <v>2.3E-3</v>
      </c>
    </row>
    <row r="56" spans="1:9" x14ac:dyDescent="0.25">
      <c r="A56">
        <v>55</v>
      </c>
      <c r="B56" t="s">
        <v>181</v>
      </c>
      <c r="C56" t="s">
        <v>1078</v>
      </c>
      <c r="D56" t="s">
        <v>182</v>
      </c>
      <c r="E56" t="s">
        <v>183</v>
      </c>
      <c r="F56" t="s">
        <v>997</v>
      </c>
      <c r="G56">
        <v>8.1999999999999993</v>
      </c>
      <c r="H56">
        <v>21.95</v>
      </c>
      <c r="I56">
        <v>1.2800000000000001E-2</v>
      </c>
    </row>
    <row r="57" spans="1:9" x14ac:dyDescent="0.25">
      <c r="A57">
        <v>56</v>
      </c>
      <c r="B57" t="s">
        <v>438</v>
      </c>
      <c r="C57" t="s">
        <v>1079</v>
      </c>
      <c r="D57" t="s">
        <v>439</v>
      </c>
      <c r="E57" t="s">
        <v>183</v>
      </c>
      <c r="F57" t="s">
        <v>997</v>
      </c>
      <c r="G57">
        <v>12</v>
      </c>
      <c r="H57">
        <v>28.25</v>
      </c>
      <c r="I57">
        <v>2.3E-3</v>
      </c>
    </row>
    <row r="58" spans="1:9" x14ac:dyDescent="0.25">
      <c r="A58">
        <v>57</v>
      </c>
      <c r="B58" t="s">
        <v>374</v>
      </c>
      <c r="C58" t="s">
        <v>1080</v>
      </c>
      <c r="D58" t="s">
        <v>375</v>
      </c>
      <c r="E58" t="s">
        <v>183</v>
      </c>
      <c r="F58" t="s">
        <v>997</v>
      </c>
      <c r="G58">
        <v>7.55</v>
      </c>
      <c r="H58">
        <v>19.649999999999999</v>
      </c>
      <c r="I58">
        <v>1.6999999999999999E-3</v>
      </c>
    </row>
    <row r="59" spans="1:9" x14ac:dyDescent="0.25">
      <c r="A59">
        <v>58</v>
      </c>
      <c r="B59" t="s">
        <v>386</v>
      </c>
      <c r="C59" t="s">
        <v>1081</v>
      </c>
      <c r="D59" t="s">
        <v>387</v>
      </c>
      <c r="E59" t="s">
        <v>183</v>
      </c>
      <c r="F59" t="s">
        <v>997</v>
      </c>
      <c r="G59">
        <v>9.5500000000000007</v>
      </c>
      <c r="H59">
        <v>24.65</v>
      </c>
      <c r="I59">
        <v>2.8999999999999998E-3</v>
      </c>
    </row>
    <row r="60" spans="1:9" x14ac:dyDescent="0.25">
      <c r="A60">
        <v>59</v>
      </c>
      <c r="B60" t="s">
        <v>408</v>
      </c>
      <c r="C60" t="s">
        <v>1082</v>
      </c>
      <c r="D60" t="s">
        <v>409</v>
      </c>
      <c r="E60" t="s">
        <v>183</v>
      </c>
      <c r="F60" t="s">
        <v>997</v>
      </c>
      <c r="G60">
        <v>14.25</v>
      </c>
      <c r="H60">
        <v>32.75</v>
      </c>
      <c r="I60">
        <v>1.1999999999999999E-3</v>
      </c>
    </row>
    <row r="61" spans="1:9" x14ac:dyDescent="0.25">
      <c r="A61">
        <v>60</v>
      </c>
      <c r="B61" t="s">
        <v>1083</v>
      </c>
      <c r="C61" t="s">
        <v>1084</v>
      </c>
      <c r="D61" t="s">
        <v>1085</v>
      </c>
      <c r="E61" t="s">
        <v>1086</v>
      </c>
      <c r="F61" t="s">
        <v>998</v>
      </c>
      <c r="G61">
        <v>5.45</v>
      </c>
      <c r="H61">
        <v>15.75</v>
      </c>
      <c r="I61">
        <v>1.0800000000000001E-2</v>
      </c>
    </row>
    <row r="62" spans="1:9" x14ac:dyDescent="0.25">
      <c r="A62">
        <v>61</v>
      </c>
      <c r="B62" t="s">
        <v>1087</v>
      </c>
      <c r="C62" t="s">
        <v>1088</v>
      </c>
      <c r="D62" t="s">
        <v>1089</v>
      </c>
      <c r="E62" t="s">
        <v>1086</v>
      </c>
      <c r="F62" t="s">
        <v>998</v>
      </c>
      <c r="G62">
        <v>6.2</v>
      </c>
      <c r="H62">
        <v>16.95</v>
      </c>
      <c r="I62">
        <v>3.5999999999999999E-3</v>
      </c>
    </row>
    <row r="63" spans="1:9" x14ac:dyDescent="0.25">
      <c r="A63">
        <v>62</v>
      </c>
      <c r="B63" t="s">
        <v>1090</v>
      </c>
      <c r="C63" t="s">
        <v>1091</v>
      </c>
      <c r="D63" t="s">
        <v>1092</v>
      </c>
      <c r="E63" t="s">
        <v>1086</v>
      </c>
      <c r="F63" t="s">
        <v>998</v>
      </c>
      <c r="G63">
        <v>7.55</v>
      </c>
      <c r="H63">
        <v>19.649999999999999</v>
      </c>
      <c r="I63">
        <v>9.5999999999999992E-3</v>
      </c>
    </row>
    <row r="64" spans="1:9" x14ac:dyDescent="0.25">
      <c r="A64">
        <v>63</v>
      </c>
      <c r="B64" t="s">
        <v>1093</v>
      </c>
      <c r="C64" t="s">
        <v>1094</v>
      </c>
      <c r="D64" t="s">
        <v>1095</v>
      </c>
      <c r="E64" t="s">
        <v>1096</v>
      </c>
      <c r="F64" t="s">
        <v>998</v>
      </c>
      <c r="G64">
        <v>1.3</v>
      </c>
      <c r="H64">
        <v>3.5</v>
      </c>
      <c r="I64">
        <v>4.0000000000000001E-3</v>
      </c>
    </row>
    <row r="65" spans="1:9" x14ac:dyDescent="0.25">
      <c r="A65">
        <v>64</v>
      </c>
      <c r="B65" t="s">
        <v>1097</v>
      </c>
      <c r="C65" t="s">
        <v>1098</v>
      </c>
      <c r="D65" t="s">
        <v>1099</v>
      </c>
      <c r="E65" t="s">
        <v>1096</v>
      </c>
      <c r="F65" t="s">
        <v>998</v>
      </c>
      <c r="G65">
        <v>1.8</v>
      </c>
      <c r="H65">
        <v>4.3</v>
      </c>
      <c r="I65">
        <v>1E-3</v>
      </c>
    </row>
    <row r="66" spans="1:9" x14ac:dyDescent="0.25">
      <c r="A66">
        <v>65</v>
      </c>
      <c r="B66" t="s">
        <v>1100</v>
      </c>
      <c r="C66" t="s">
        <v>1101</v>
      </c>
      <c r="D66" t="s">
        <v>1102</v>
      </c>
      <c r="E66" t="s">
        <v>1096</v>
      </c>
      <c r="F66" t="s">
        <v>998</v>
      </c>
      <c r="G66">
        <v>2.7</v>
      </c>
      <c r="H66">
        <v>6.1</v>
      </c>
      <c r="I66">
        <v>1.6999999999999999E-3</v>
      </c>
    </row>
    <row r="67" spans="1:9" x14ac:dyDescent="0.25">
      <c r="A67">
        <v>66</v>
      </c>
      <c r="B67" t="s">
        <v>170</v>
      </c>
      <c r="C67" t="s">
        <v>1103</v>
      </c>
      <c r="D67" t="s">
        <v>171</v>
      </c>
      <c r="E67" t="s">
        <v>151</v>
      </c>
      <c r="F67" t="s">
        <v>997</v>
      </c>
      <c r="G67">
        <v>2.2999999999999998</v>
      </c>
      <c r="H67">
        <v>5.5</v>
      </c>
      <c r="I67">
        <v>8.6E-3</v>
      </c>
    </row>
    <row r="68" spans="1:9" x14ac:dyDescent="0.25">
      <c r="A68">
        <v>67</v>
      </c>
      <c r="B68" t="s">
        <v>204</v>
      </c>
      <c r="C68" t="s">
        <v>1104</v>
      </c>
      <c r="D68" t="s">
        <v>205</v>
      </c>
      <c r="E68" t="s">
        <v>151</v>
      </c>
      <c r="F68" t="s">
        <v>997</v>
      </c>
      <c r="G68">
        <v>4.45</v>
      </c>
      <c r="H68">
        <v>10.75</v>
      </c>
      <c r="I68">
        <v>1.0800000000000001E-2</v>
      </c>
    </row>
    <row r="69" spans="1:9" x14ac:dyDescent="0.25">
      <c r="A69">
        <v>68</v>
      </c>
      <c r="B69" t="s">
        <v>288</v>
      </c>
      <c r="C69" t="s">
        <v>1105</v>
      </c>
      <c r="D69" t="s">
        <v>289</v>
      </c>
      <c r="E69" t="s">
        <v>151</v>
      </c>
      <c r="F69" t="s">
        <v>997</v>
      </c>
      <c r="G69">
        <v>7.75</v>
      </c>
      <c r="H69">
        <v>19.25</v>
      </c>
      <c r="I69">
        <v>6.4999999999999997E-3</v>
      </c>
    </row>
    <row r="70" spans="1:9" x14ac:dyDescent="0.25">
      <c r="A70">
        <v>69</v>
      </c>
      <c r="B70" t="s">
        <v>337</v>
      </c>
      <c r="C70" t="s">
        <v>1106</v>
      </c>
      <c r="D70" t="s">
        <v>338</v>
      </c>
      <c r="E70" t="s">
        <v>151</v>
      </c>
      <c r="F70" t="s">
        <v>997</v>
      </c>
      <c r="G70">
        <v>2.8</v>
      </c>
      <c r="H70">
        <v>6.3</v>
      </c>
      <c r="I70">
        <v>8.9999999999999998E-4</v>
      </c>
    </row>
    <row r="71" spans="1:9" x14ac:dyDescent="0.25">
      <c r="A71">
        <v>70</v>
      </c>
      <c r="B71" t="s">
        <v>390</v>
      </c>
      <c r="C71" t="s">
        <v>1107</v>
      </c>
      <c r="D71" t="s">
        <v>391</v>
      </c>
      <c r="E71" t="s">
        <v>151</v>
      </c>
      <c r="F71" t="s">
        <v>997</v>
      </c>
      <c r="G71">
        <v>5.2</v>
      </c>
      <c r="H71">
        <v>11.95</v>
      </c>
      <c r="I71">
        <v>2.2000000000000001E-3</v>
      </c>
    </row>
    <row r="72" spans="1:9" x14ac:dyDescent="0.25">
      <c r="A72">
        <v>71</v>
      </c>
      <c r="B72" t="s">
        <v>406</v>
      </c>
      <c r="C72" t="s">
        <v>1108</v>
      </c>
      <c r="D72" t="s">
        <v>407</v>
      </c>
      <c r="E72" t="s">
        <v>151</v>
      </c>
      <c r="F72" t="s">
        <v>997</v>
      </c>
      <c r="G72">
        <v>9</v>
      </c>
      <c r="H72">
        <v>21.25</v>
      </c>
      <c r="I72">
        <v>1.2999999999999999E-3</v>
      </c>
    </row>
    <row r="73" spans="1:9" x14ac:dyDescent="0.25">
      <c r="A73">
        <v>72</v>
      </c>
      <c r="B73" t="s">
        <v>149</v>
      </c>
      <c r="C73" t="s">
        <v>1109</v>
      </c>
      <c r="D73" t="s">
        <v>150</v>
      </c>
      <c r="E73" t="s">
        <v>151</v>
      </c>
      <c r="F73" t="s">
        <v>997</v>
      </c>
      <c r="G73">
        <v>6.55</v>
      </c>
      <c r="H73">
        <v>14.65</v>
      </c>
      <c r="I73">
        <v>1.29E-2</v>
      </c>
    </row>
    <row r="74" spans="1:9" x14ac:dyDescent="0.25">
      <c r="A74">
        <v>73</v>
      </c>
      <c r="B74" t="s">
        <v>1110</v>
      </c>
      <c r="C74" t="s">
        <v>1111</v>
      </c>
      <c r="D74" t="s">
        <v>1112</v>
      </c>
      <c r="E74" t="s">
        <v>1113</v>
      </c>
      <c r="F74" t="s">
        <v>998</v>
      </c>
      <c r="G74">
        <v>5.45</v>
      </c>
      <c r="H74">
        <v>15.75</v>
      </c>
      <c r="I74">
        <v>8.0000000000000004E-4</v>
      </c>
    </row>
    <row r="75" spans="1:9" x14ac:dyDescent="0.25">
      <c r="A75">
        <v>74</v>
      </c>
      <c r="B75" t="s">
        <v>1114</v>
      </c>
      <c r="C75" t="s">
        <v>1115</v>
      </c>
      <c r="D75" t="s">
        <v>1116</v>
      </c>
      <c r="E75" t="s">
        <v>1113</v>
      </c>
      <c r="F75" t="s">
        <v>998</v>
      </c>
      <c r="G75">
        <v>6.2</v>
      </c>
      <c r="H75">
        <v>16.95</v>
      </c>
      <c r="I75">
        <v>1.1999999999999999E-3</v>
      </c>
    </row>
    <row r="76" spans="1:9" x14ac:dyDescent="0.25">
      <c r="A76">
        <v>75</v>
      </c>
      <c r="B76" t="s">
        <v>1117</v>
      </c>
      <c r="C76" t="s">
        <v>1118</v>
      </c>
      <c r="D76" t="s">
        <v>1119</v>
      </c>
      <c r="E76" t="s">
        <v>1113</v>
      </c>
      <c r="F76" t="s">
        <v>998</v>
      </c>
      <c r="G76">
        <v>11.4</v>
      </c>
      <c r="H76">
        <v>26.2</v>
      </c>
      <c r="I76">
        <v>4.0000000000000002E-4</v>
      </c>
    </row>
    <row r="77" spans="1:9" x14ac:dyDescent="0.25">
      <c r="A77">
        <v>76</v>
      </c>
      <c r="B77" t="s">
        <v>1120</v>
      </c>
      <c r="C77" t="s">
        <v>1121</v>
      </c>
      <c r="D77" t="s">
        <v>1122</v>
      </c>
      <c r="E77" t="s">
        <v>1123</v>
      </c>
      <c r="F77" t="s">
        <v>998</v>
      </c>
      <c r="G77">
        <v>2.2999999999999998</v>
      </c>
      <c r="H77">
        <v>5.5</v>
      </c>
      <c r="I77">
        <v>2.9999999999999997E-4</v>
      </c>
    </row>
    <row r="78" spans="1:9" x14ac:dyDescent="0.25">
      <c r="A78">
        <v>77</v>
      </c>
      <c r="B78" t="s">
        <v>1124</v>
      </c>
      <c r="C78" t="s">
        <v>1125</v>
      </c>
      <c r="D78" t="s">
        <v>1126</v>
      </c>
      <c r="E78" t="s">
        <v>1123</v>
      </c>
      <c r="F78" t="s">
        <v>998</v>
      </c>
      <c r="G78">
        <v>2.8</v>
      </c>
      <c r="H78">
        <v>6.3</v>
      </c>
      <c r="I78">
        <v>2.0000000000000001E-4</v>
      </c>
    </row>
    <row r="79" spans="1:9" x14ac:dyDescent="0.25">
      <c r="A79">
        <v>78</v>
      </c>
      <c r="B79" t="s">
        <v>1127</v>
      </c>
      <c r="C79" t="s">
        <v>1128</v>
      </c>
      <c r="D79" t="s">
        <v>1129</v>
      </c>
      <c r="E79" t="s">
        <v>1123</v>
      </c>
      <c r="F79" t="s">
        <v>998</v>
      </c>
      <c r="G79">
        <v>3.7</v>
      </c>
      <c r="H79">
        <v>8.1</v>
      </c>
      <c r="I79">
        <v>2.9999999999999997E-4</v>
      </c>
    </row>
    <row r="80" spans="1:9" x14ac:dyDescent="0.25">
      <c r="A80">
        <v>79</v>
      </c>
      <c r="B80" t="s">
        <v>1130</v>
      </c>
      <c r="C80" t="s">
        <v>1131</v>
      </c>
      <c r="D80" t="s">
        <v>1132</v>
      </c>
      <c r="E80" t="s">
        <v>1133</v>
      </c>
      <c r="F80" t="s">
        <v>998</v>
      </c>
      <c r="G80">
        <v>16.5</v>
      </c>
      <c r="H80">
        <v>52.5</v>
      </c>
      <c r="I80">
        <v>1.8450000000000001E-3</v>
      </c>
    </row>
    <row r="81" spans="1:9" x14ac:dyDescent="0.25">
      <c r="A81">
        <v>80</v>
      </c>
      <c r="B81" t="s">
        <v>1134</v>
      </c>
      <c r="C81" t="s">
        <v>1135</v>
      </c>
      <c r="D81" t="s">
        <v>1136</v>
      </c>
      <c r="E81" t="s">
        <v>1133</v>
      </c>
      <c r="F81" t="s">
        <v>998</v>
      </c>
      <c r="G81">
        <v>19</v>
      </c>
      <c r="H81">
        <v>56.5</v>
      </c>
      <c r="I81">
        <v>1.64E-3</v>
      </c>
    </row>
    <row r="82" spans="1:9" x14ac:dyDescent="0.25">
      <c r="A82">
        <v>81</v>
      </c>
      <c r="B82" t="s">
        <v>1137</v>
      </c>
      <c r="C82" t="s">
        <v>1138</v>
      </c>
      <c r="D82" t="s">
        <v>1139</v>
      </c>
      <c r="E82" t="s">
        <v>1133</v>
      </c>
      <c r="F82" t="s">
        <v>998</v>
      </c>
      <c r="G82">
        <v>14.25</v>
      </c>
      <c r="H82">
        <v>37.75</v>
      </c>
      <c r="I82">
        <v>5.9999999999999995E-4</v>
      </c>
    </row>
    <row r="83" spans="1:9" x14ac:dyDescent="0.25">
      <c r="A83">
        <v>82</v>
      </c>
      <c r="B83" t="s">
        <v>1140</v>
      </c>
      <c r="C83" t="s">
        <v>1141</v>
      </c>
      <c r="D83" t="s">
        <v>1142</v>
      </c>
      <c r="E83" t="s">
        <v>1143</v>
      </c>
      <c r="F83" t="s">
        <v>998</v>
      </c>
      <c r="G83">
        <v>3.3</v>
      </c>
      <c r="H83">
        <v>8.5</v>
      </c>
      <c r="I83">
        <v>5.2500000000000003E-3</v>
      </c>
    </row>
    <row r="84" spans="1:9" x14ac:dyDescent="0.25">
      <c r="A84">
        <v>83</v>
      </c>
      <c r="B84" t="s">
        <v>1144</v>
      </c>
      <c r="C84" t="s">
        <v>1145</v>
      </c>
      <c r="D84" t="s">
        <v>1146</v>
      </c>
      <c r="E84" t="s">
        <v>1143</v>
      </c>
      <c r="F84" t="s">
        <v>998</v>
      </c>
      <c r="G84">
        <v>5.45</v>
      </c>
      <c r="H84">
        <v>15.75</v>
      </c>
      <c r="I84">
        <v>3.2000000000000002E-3</v>
      </c>
    </row>
    <row r="85" spans="1:9" x14ac:dyDescent="0.25">
      <c r="A85">
        <v>84</v>
      </c>
      <c r="B85" t="s">
        <v>1147</v>
      </c>
      <c r="C85" t="s">
        <v>1148</v>
      </c>
      <c r="D85" t="s">
        <v>1149</v>
      </c>
      <c r="E85" t="s">
        <v>1143</v>
      </c>
      <c r="F85" t="s">
        <v>998</v>
      </c>
      <c r="G85">
        <v>3.8</v>
      </c>
      <c r="H85">
        <v>9.3000000000000007</v>
      </c>
      <c r="I85">
        <v>3.2000000000000002E-3</v>
      </c>
    </row>
    <row r="86" spans="1:9" x14ac:dyDescent="0.25">
      <c r="A86">
        <v>85</v>
      </c>
      <c r="B86" t="s">
        <v>1150</v>
      </c>
      <c r="C86" t="s">
        <v>1151</v>
      </c>
      <c r="D86" t="s">
        <v>1152</v>
      </c>
      <c r="E86" t="s">
        <v>1143</v>
      </c>
      <c r="F86" t="s">
        <v>998</v>
      </c>
      <c r="G86">
        <v>6.2</v>
      </c>
      <c r="H86">
        <v>16.95</v>
      </c>
      <c r="I86">
        <v>2.0999999999999999E-3</v>
      </c>
    </row>
    <row r="87" spans="1:9" x14ac:dyDescent="0.25">
      <c r="A87">
        <v>86</v>
      </c>
      <c r="B87" t="s">
        <v>1153</v>
      </c>
      <c r="C87" t="s">
        <v>1154</v>
      </c>
      <c r="D87" t="s">
        <v>1155</v>
      </c>
      <c r="E87" t="s">
        <v>1143</v>
      </c>
      <c r="F87" t="s">
        <v>998</v>
      </c>
      <c r="G87">
        <v>4.7</v>
      </c>
      <c r="H87">
        <v>11.1</v>
      </c>
      <c r="I87">
        <v>4.1999999999999997E-3</v>
      </c>
    </row>
    <row r="88" spans="1:9" x14ac:dyDescent="0.25">
      <c r="A88">
        <v>87</v>
      </c>
      <c r="B88" t="s">
        <v>1156</v>
      </c>
      <c r="C88" t="s">
        <v>1157</v>
      </c>
      <c r="D88" t="s">
        <v>1158</v>
      </c>
      <c r="E88" t="s">
        <v>1143</v>
      </c>
      <c r="F88" t="s">
        <v>998</v>
      </c>
      <c r="G88">
        <v>7.55</v>
      </c>
      <c r="H88">
        <v>19.649999999999999</v>
      </c>
      <c r="I88">
        <v>3.2000000000000002E-3</v>
      </c>
    </row>
    <row r="89" spans="1:9" x14ac:dyDescent="0.25">
      <c r="A89">
        <v>88</v>
      </c>
      <c r="B89" t="s">
        <v>1159</v>
      </c>
      <c r="C89" t="s">
        <v>1160</v>
      </c>
      <c r="D89" t="s">
        <v>1161</v>
      </c>
      <c r="E89" t="s">
        <v>1162</v>
      </c>
      <c r="F89" t="s">
        <v>998</v>
      </c>
      <c r="G89">
        <v>12.9</v>
      </c>
      <c r="H89">
        <v>36.5</v>
      </c>
      <c r="I89">
        <v>2.2499999999999998E-3</v>
      </c>
    </row>
    <row r="90" spans="1:9" x14ac:dyDescent="0.25">
      <c r="A90">
        <v>89</v>
      </c>
      <c r="B90" t="s">
        <v>1163</v>
      </c>
      <c r="C90" t="s">
        <v>1164</v>
      </c>
      <c r="D90" t="s">
        <v>1165</v>
      </c>
      <c r="E90" t="s">
        <v>1162</v>
      </c>
      <c r="F90" t="s">
        <v>998</v>
      </c>
      <c r="G90">
        <v>14.4</v>
      </c>
      <c r="H90">
        <v>38.9</v>
      </c>
      <c r="I90">
        <v>5.3E-3</v>
      </c>
    </row>
    <row r="91" spans="1:9" x14ac:dyDescent="0.25">
      <c r="A91">
        <v>90</v>
      </c>
      <c r="B91" t="s">
        <v>1166</v>
      </c>
      <c r="C91" t="s">
        <v>1167</v>
      </c>
      <c r="D91" t="s">
        <v>1168</v>
      </c>
      <c r="E91" t="s">
        <v>1162</v>
      </c>
      <c r="F91" t="s">
        <v>998</v>
      </c>
      <c r="G91">
        <v>17.100000000000001</v>
      </c>
      <c r="H91">
        <v>44.3</v>
      </c>
      <c r="I91">
        <v>7.4999999999999997E-3</v>
      </c>
    </row>
  </sheetData>
  <sheetProtection algorithmName="SHA-512" hashValue="/pojJ6oc7SSPyNnR/dtu+8RTP9MaeYk/RW27JL0JmT6bs6xmtyPassh98xYgWL1RK+tsIwHRslOFRxyPsf2CLw==" saltValue="NXNp6B87Bqv6pevhzPr+jw==" spinCount="100000" sheet="1" objects="1" scenarios="1"/>
  <phoneticPr fontId="5"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3AD03-3A63-4C7E-8871-DD128C40341E}">
  <sheetPr codeName="Sheet5"/>
  <dimension ref="A1:E54"/>
  <sheetViews>
    <sheetView workbookViewId="0">
      <selection activeCell="B2" sqref="B2"/>
    </sheetView>
  </sheetViews>
  <sheetFormatPr defaultRowHeight="15" x14ac:dyDescent="0.25"/>
  <cols>
    <col min="1" max="1" width="15.28515625" bestFit="1" customWidth="1"/>
    <col min="2" max="2" width="8.85546875" bestFit="1" customWidth="1"/>
    <col min="3" max="3" width="17.7109375" bestFit="1" customWidth="1"/>
    <col min="4" max="4" width="13.42578125" bestFit="1" customWidth="1"/>
    <col min="5" max="5" width="10.140625" bestFit="1" customWidth="1"/>
  </cols>
  <sheetData>
    <row r="1" spans="1:5" x14ac:dyDescent="0.25">
      <c r="A1" t="s">
        <v>17</v>
      </c>
      <c r="B1" t="s">
        <v>1213</v>
      </c>
      <c r="C1" t="s">
        <v>15</v>
      </c>
      <c r="D1" t="s">
        <v>16</v>
      </c>
      <c r="E1" t="s">
        <v>1192</v>
      </c>
    </row>
    <row r="2" spans="1:5" x14ac:dyDescent="0.25">
      <c r="A2" t="s">
        <v>233</v>
      </c>
      <c r="C2" t="s">
        <v>119</v>
      </c>
      <c r="D2" t="s">
        <v>40</v>
      </c>
      <c r="E2" t="s">
        <v>1190</v>
      </c>
    </row>
    <row r="3" spans="1:5" x14ac:dyDescent="0.25">
      <c r="A3" t="s">
        <v>1169</v>
      </c>
      <c r="C3" t="s">
        <v>271</v>
      </c>
      <c r="D3" t="s">
        <v>56</v>
      </c>
      <c r="E3" t="s">
        <v>1191</v>
      </c>
    </row>
    <row r="4" spans="1:5" x14ac:dyDescent="0.25">
      <c r="A4" t="s">
        <v>1170</v>
      </c>
      <c r="C4" t="s">
        <v>191</v>
      </c>
      <c r="D4" t="s">
        <v>56</v>
      </c>
      <c r="E4" t="s">
        <v>1191</v>
      </c>
    </row>
    <row r="5" spans="1:5" x14ac:dyDescent="0.25">
      <c r="A5" t="s">
        <v>33</v>
      </c>
      <c r="C5" t="s">
        <v>24</v>
      </c>
      <c r="D5" t="s">
        <v>25</v>
      </c>
      <c r="E5" t="s">
        <v>1191</v>
      </c>
    </row>
    <row r="6" spans="1:5" x14ac:dyDescent="0.25">
      <c r="A6" t="s">
        <v>356</v>
      </c>
      <c r="C6" t="s">
        <v>119</v>
      </c>
      <c r="D6" t="s">
        <v>40</v>
      </c>
      <c r="E6" t="s">
        <v>1191</v>
      </c>
    </row>
    <row r="7" spans="1:5" x14ac:dyDescent="0.25">
      <c r="A7" t="s">
        <v>1171</v>
      </c>
      <c r="C7" t="s">
        <v>154</v>
      </c>
      <c r="D7" t="s">
        <v>56</v>
      </c>
      <c r="E7" t="s">
        <v>1190</v>
      </c>
    </row>
    <row r="8" spans="1:5" x14ac:dyDescent="0.25">
      <c r="A8" t="s">
        <v>1172</v>
      </c>
      <c r="C8" t="s">
        <v>132</v>
      </c>
      <c r="D8" t="s">
        <v>56</v>
      </c>
      <c r="E8" t="s">
        <v>1191</v>
      </c>
    </row>
    <row r="9" spans="1:5" x14ac:dyDescent="0.25">
      <c r="A9" t="s">
        <v>1173</v>
      </c>
      <c r="C9" t="s">
        <v>264</v>
      </c>
      <c r="D9" t="s">
        <v>56</v>
      </c>
      <c r="E9" t="s">
        <v>1191</v>
      </c>
    </row>
    <row r="10" spans="1:5" x14ac:dyDescent="0.25">
      <c r="A10" t="s">
        <v>286</v>
      </c>
      <c r="C10" t="s">
        <v>48</v>
      </c>
      <c r="D10" t="s">
        <v>25</v>
      </c>
      <c r="E10" t="s">
        <v>1191</v>
      </c>
    </row>
    <row r="11" spans="1:5" x14ac:dyDescent="0.25">
      <c r="A11" t="s">
        <v>638</v>
      </c>
      <c r="C11" t="s">
        <v>378</v>
      </c>
      <c r="D11" t="s">
        <v>72</v>
      </c>
      <c r="E11" t="s">
        <v>1191</v>
      </c>
    </row>
    <row r="12" spans="1:5" x14ac:dyDescent="0.25">
      <c r="A12" t="s">
        <v>425</v>
      </c>
      <c r="C12" t="s">
        <v>77</v>
      </c>
      <c r="D12" t="s">
        <v>72</v>
      </c>
      <c r="E12" t="s">
        <v>1191</v>
      </c>
    </row>
    <row r="13" spans="1:5" x14ac:dyDescent="0.25">
      <c r="A13" t="s">
        <v>73</v>
      </c>
      <c r="C13" t="s">
        <v>71</v>
      </c>
      <c r="D13" t="s">
        <v>72</v>
      </c>
      <c r="E13" t="s">
        <v>1188</v>
      </c>
    </row>
    <row r="14" spans="1:5" x14ac:dyDescent="0.25">
      <c r="A14" t="s">
        <v>219</v>
      </c>
      <c r="C14" t="s">
        <v>218</v>
      </c>
      <c r="D14" t="s">
        <v>40</v>
      </c>
      <c r="E14" t="s">
        <v>1190</v>
      </c>
    </row>
    <row r="15" spans="1:5" x14ac:dyDescent="0.25">
      <c r="A15" t="s">
        <v>214</v>
      </c>
      <c r="C15" t="s">
        <v>213</v>
      </c>
      <c r="D15" t="s">
        <v>25</v>
      </c>
      <c r="E15" t="s">
        <v>1190</v>
      </c>
    </row>
    <row r="16" spans="1:5" x14ac:dyDescent="0.25">
      <c r="A16" t="s">
        <v>161</v>
      </c>
      <c r="C16" t="s">
        <v>160</v>
      </c>
      <c r="D16" t="s">
        <v>112</v>
      </c>
      <c r="E16" t="s">
        <v>1190</v>
      </c>
    </row>
    <row r="17" spans="1:5" x14ac:dyDescent="0.25">
      <c r="A17" t="s">
        <v>368</v>
      </c>
      <c r="C17" t="s">
        <v>239</v>
      </c>
      <c r="D17" t="s">
        <v>112</v>
      </c>
      <c r="E17" t="s">
        <v>1191</v>
      </c>
    </row>
    <row r="18" spans="1:5" x14ac:dyDescent="0.25">
      <c r="A18" t="s">
        <v>179</v>
      </c>
      <c r="C18" t="s">
        <v>111</v>
      </c>
      <c r="D18" t="s">
        <v>112</v>
      </c>
      <c r="E18" t="s">
        <v>1189</v>
      </c>
    </row>
    <row r="19" spans="1:5" x14ac:dyDescent="0.25">
      <c r="A19" t="s">
        <v>229</v>
      </c>
      <c r="C19" t="s">
        <v>64</v>
      </c>
      <c r="D19" t="s">
        <v>40</v>
      </c>
      <c r="E19" t="s">
        <v>1189</v>
      </c>
    </row>
    <row r="20" spans="1:5" x14ac:dyDescent="0.25">
      <c r="A20" t="s">
        <v>147</v>
      </c>
      <c r="C20" t="s">
        <v>146</v>
      </c>
      <c r="D20" t="s">
        <v>112</v>
      </c>
      <c r="E20" t="s">
        <v>1189</v>
      </c>
    </row>
    <row r="21" spans="1:5" x14ac:dyDescent="0.25">
      <c r="A21" t="s">
        <v>120</v>
      </c>
      <c r="C21" t="s">
        <v>119</v>
      </c>
      <c r="D21" t="s">
        <v>40</v>
      </c>
      <c r="E21" t="s">
        <v>1189</v>
      </c>
    </row>
    <row r="22" spans="1:5" x14ac:dyDescent="0.25">
      <c r="A22" t="s">
        <v>563</v>
      </c>
      <c r="C22" t="s">
        <v>378</v>
      </c>
      <c r="D22" t="s">
        <v>72</v>
      </c>
      <c r="E22" t="s">
        <v>1190</v>
      </c>
    </row>
    <row r="23" spans="1:5" x14ac:dyDescent="0.25">
      <c r="A23" t="s">
        <v>78</v>
      </c>
      <c r="C23" t="s">
        <v>77</v>
      </c>
      <c r="D23" t="s">
        <v>72</v>
      </c>
      <c r="E23" t="s">
        <v>1190</v>
      </c>
    </row>
    <row r="24" spans="1:5" x14ac:dyDescent="0.25">
      <c r="A24" t="s">
        <v>449</v>
      </c>
      <c r="C24" t="s">
        <v>378</v>
      </c>
      <c r="D24" t="s">
        <v>72</v>
      </c>
      <c r="E24" t="s">
        <v>1188</v>
      </c>
    </row>
    <row r="25" spans="1:5" x14ac:dyDescent="0.25">
      <c r="A25" t="s">
        <v>240</v>
      </c>
      <c r="C25" t="s">
        <v>239</v>
      </c>
      <c r="D25" t="s">
        <v>112</v>
      </c>
      <c r="E25" t="s">
        <v>1190</v>
      </c>
    </row>
    <row r="26" spans="1:5" x14ac:dyDescent="0.25">
      <c r="A26" t="s">
        <v>187</v>
      </c>
      <c r="C26" t="s">
        <v>186</v>
      </c>
      <c r="D26" t="s">
        <v>112</v>
      </c>
      <c r="E26" t="s">
        <v>1188</v>
      </c>
    </row>
    <row r="27" spans="1:5" x14ac:dyDescent="0.25">
      <c r="A27" t="s">
        <v>497</v>
      </c>
      <c r="C27" t="s">
        <v>119</v>
      </c>
      <c r="D27" t="s">
        <v>40</v>
      </c>
      <c r="E27" t="s">
        <v>1189</v>
      </c>
    </row>
    <row r="28" spans="1:5" x14ac:dyDescent="0.25">
      <c r="A28" t="s">
        <v>84</v>
      </c>
      <c r="C28" t="s">
        <v>64</v>
      </c>
      <c r="D28" t="s">
        <v>40</v>
      </c>
      <c r="E28" t="s">
        <v>1189</v>
      </c>
    </row>
    <row r="29" spans="1:5" x14ac:dyDescent="0.25">
      <c r="A29" t="s">
        <v>402</v>
      </c>
      <c r="C29" t="s">
        <v>213</v>
      </c>
      <c r="D29" t="s">
        <v>25</v>
      </c>
      <c r="E29" t="s">
        <v>1190</v>
      </c>
    </row>
    <row r="30" spans="1:5" x14ac:dyDescent="0.25">
      <c r="A30" t="s">
        <v>445</v>
      </c>
      <c r="C30" t="s">
        <v>111</v>
      </c>
      <c r="D30" t="s">
        <v>112</v>
      </c>
      <c r="E30" t="s">
        <v>1189</v>
      </c>
    </row>
    <row r="31" spans="1:5" x14ac:dyDescent="0.25">
      <c r="A31" t="s">
        <v>202</v>
      </c>
      <c r="C31" t="s">
        <v>201</v>
      </c>
      <c r="D31" t="s">
        <v>25</v>
      </c>
      <c r="E31" t="s">
        <v>1191</v>
      </c>
    </row>
    <row r="32" spans="1:5" x14ac:dyDescent="0.25">
      <c r="A32" t="s">
        <v>662</v>
      </c>
      <c r="C32" t="s">
        <v>378</v>
      </c>
      <c r="D32" t="s">
        <v>72</v>
      </c>
      <c r="E32" t="s">
        <v>1189</v>
      </c>
    </row>
    <row r="33" spans="1:5" x14ac:dyDescent="0.25">
      <c r="A33" t="s">
        <v>384</v>
      </c>
      <c r="C33" t="s">
        <v>383</v>
      </c>
      <c r="D33" t="s">
        <v>72</v>
      </c>
      <c r="E33" t="s">
        <v>1191</v>
      </c>
    </row>
    <row r="34" spans="1:5" x14ac:dyDescent="0.25">
      <c r="A34" t="s">
        <v>26</v>
      </c>
      <c r="C34" t="s">
        <v>24</v>
      </c>
      <c r="D34" t="s">
        <v>25</v>
      </c>
      <c r="E34" t="s">
        <v>1188</v>
      </c>
    </row>
    <row r="35" spans="1:5" x14ac:dyDescent="0.25">
      <c r="A35" t="s">
        <v>41</v>
      </c>
      <c r="C35" t="s">
        <v>39</v>
      </c>
      <c r="D35" t="s">
        <v>40</v>
      </c>
      <c r="E35" t="s">
        <v>1188</v>
      </c>
    </row>
    <row r="36" spans="1:5" x14ac:dyDescent="0.25">
      <c r="A36" t="s">
        <v>260</v>
      </c>
      <c r="C36" t="s">
        <v>93</v>
      </c>
      <c r="D36" t="s">
        <v>72</v>
      </c>
      <c r="E36" t="s">
        <v>1191</v>
      </c>
    </row>
    <row r="37" spans="1:5" x14ac:dyDescent="0.25">
      <c r="A37" t="s">
        <v>246</v>
      </c>
      <c r="C37" t="s">
        <v>186</v>
      </c>
      <c r="D37" t="s">
        <v>112</v>
      </c>
      <c r="E37" t="s">
        <v>1188</v>
      </c>
    </row>
    <row r="38" spans="1:5" x14ac:dyDescent="0.25">
      <c r="A38" t="s">
        <v>165</v>
      </c>
      <c r="C38" t="s">
        <v>146</v>
      </c>
      <c r="D38" t="s">
        <v>112</v>
      </c>
      <c r="E38" t="s">
        <v>1190</v>
      </c>
    </row>
    <row r="39" spans="1:5" x14ac:dyDescent="0.25">
      <c r="A39" t="s">
        <v>65</v>
      </c>
      <c r="C39" t="s">
        <v>64</v>
      </c>
      <c r="D39" t="s">
        <v>40</v>
      </c>
      <c r="E39" t="s">
        <v>1189</v>
      </c>
    </row>
    <row r="40" spans="1:5" x14ac:dyDescent="0.25">
      <c r="A40" t="s">
        <v>57</v>
      </c>
      <c r="C40" t="s">
        <v>55</v>
      </c>
      <c r="D40" t="s">
        <v>56</v>
      </c>
      <c r="E40" t="s">
        <v>1189</v>
      </c>
    </row>
    <row r="41" spans="1:5" x14ac:dyDescent="0.25">
      <c r="A41" t="s">
        <v>459</v>
      </c>
      <c r="C41" t="s">
        <v>383</v>
      </c>
      <c r="D41" t="s">
        <v>72</v>
      </c>
      <c r="E41" t="s">
        <v>1190</v>
      </c>
    </row>
    <row r="42" spans="1:5" x14ac:dyDescent="0.25">
      <c r="A42" t="s">
        <v>545</v>
      </c>
      <c r="C42" t="s">
        <v>378</v>
      </c>
      <c r="D42" t="s">
        <v>72</v>
      </c>
      <c r="E42" t="s">
        <v>1191</v>
      </c>
    </row>
    <row r="43" spans="1:5" x14ac:dyDescent="0.25">
      <c r="A43" t="s">
        <v>94</v>
      </c>
      <c r="C43" t="s">
        <v>93</v>
      </c>
      <c r="D43" t="s">
        <v>72</v>
      </c>
      <c r="E43" t="s">
        <v>1188</v>
      </c>
    </row>
    <row r="44" spans="1:5" x14ac:dyDescent="0.25">
      <c r="A44" t="s">
        <v>113</v>
      </c>
      <c r="C44" t="s">
        <v>111</v>
      </c>
      <c r="D44" t="s">
        <v>112</v>
      </c>
      <c r="E44" t="s">
        <v>1188</v>
      </c>
    </row>
    <row r="45" spans="1:5" x14ac:dyDescent="0.25">
      <c r="A45" t="s">
        <v>432</v>
      </c>
      <c r="C45" t="s">
        <v>218</v>
      </c>
      <c r="D45" t="s">
        <v>40</v>
      </c>
      <c r="E45" t="s">
        <v>1190</v>
      </c>
    </row>
    <row r="46" spans="1:5" x14ac:dyDescent="0.25">
      <c r="A46" t="s">
        <v>1174</v>
      </c>
      <c r="C46" t="s">
        <v>107</v>
      </c>
      <c r="D46" t="s">
        <v>40</v>
      </c>
      <c r="E46" t="s">
        <v>1189</v>
      </c>
    </row>
    <row r="47" spans="1:5" x14ac:dyDescent="0.25">
      <c r="A47" t="s">
        <v>1175</v>
      </c>
      <c r="C47" t="s">
        <v>100</v>
      </c>
      <c r="D47" t="s">
        <v>40</v>
      </c>
      <c r="E47" t="s">
        <v>1190</v>
      </c>
    </row>
    <row r="48" spans="1:5" x14ac:dyDescent="0.25">
      <c r="A48" t="s">
        <v>372</v>
      </c>
      <c r="C48" t="s">
        <v>201</v>
      </c>
      <c r="D48" t="s">
        <v>25</v>
      </c>
      <c r="E48" t="s">
        <v>1190</v>
      </c>
    </row>
    <row r="49" spans="1:5" x14ac:dyDescent="0.25">
      <c r="A49" t="s">
        <v>379</v>
      </c>
      <c r="C49" t="s">
        <v>378</v>
      </c>
      <c r="D49" t="s">
        <v>72</v>
      </c>
      <c r="E49" t="s">
        <v>1190</v>
      </c>
    </row>
    <row r="50" spans="1:5" x14ac:dyDescent="0.25">
      <c r="A50" t="s">
        <v>140</v>
      </c>
      <c r="C50" t="s">
        <v>77</v>
      </c>
      <c r="D50" t="s">
        <v>72</v>
      </c>
      <c r="E50" t="s">
        <v>1190</v>
      </c>
    </row>
    <row r="51" spans="1:5" x14ac:dyDescent="0.25">
      <c r="A51" t="s">
        <v>225</v>
      </c>
      <c r="C51" t="s">
        <v>55</v>
      </c>
      <c r="D51" t="s">
        <v>56</v>
      </c>
      <c r="E51" t="s">
        <v>1191</v>
      </c>
    </row>
    <row r="52" spans="1:5" x14ac:dyDescent="0.25">
      <c r="A52" t="s">
        <v>343</v>
      </c>
      <c r="C52" t="s">
        <v>146</v>
      </c>
      <c r="D52" t="s">
        <v>112</v>
      </c>
      <c r="E52" t="s">
        <v>1188</v>
      </c>
    </row>
    <row r="53" spans="1:5" x14ac:dyDescent="0.25">
      <c r="A53" t="s">
        <v>297</v>
      </c>
      <c r="C53" t="s">
        <v>160</v>
      </c>
      <c r="D53" t="s">
        <v>112</v>
      </c>
      <c r="E53" t="s">
        <v>1190</v>
      </c>
    </row>
    <row r="54" spans="1:5" x14ac:dyDescent="0.25">
      <c r="A54" t="s">
        <v>49</v>
      </c>
      <c r="C54" t="s">
        <v>48</v>
      </c>
      <c r="D54" t="s">
        <v>25</v>
      </c>
      <c r="E54" t="s">
        <v>1191</v>
      </c>
    </row>
  </sheetData>
  <sheetProtection algorithmName="SHA-512" hashValue="rIRaSOi2LxqrfghGZixbPL07ICo5aAfIgn+D/rmcnL7AO5tCI2DM+u81KoBeLSRJuU0z2v1aa762/Pv63DMryA==" saltValue="NztZsypMOZtGBom0CTwyKw==" spinCount="100000" sheet="1" objects="1" scenarios="1"/>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A4BDD-BAB3-4D26-BBCD-41F0D54E8D60}">
  <sheetPr codeName="Sheet6"/>
  <dimension ref="A1:BM70"/>
  <sheetViews>
    <sheetView zoomScale="85" zoomScaleNormal="85" workbookViewId="0">
      <selection activeCell="AY3" sqref="AY3"/>
    </sheetView>
  </sheetViews>
  <sheetFormatPr defaultRowHeight="15" x14ac:dyDescent="0.25"/>
  <cols>
    <col min="1" max="1" width="11.85546875" bestFit="1" customWidth="1"/>
    <col min="2" max="2" width="18.28515625" bestFit="1" customWidth="1"/>
    <col min="3" max="3" width="18.140625" bestFit="1" customWidth="1"/>
    <col min="4" max="4" width="10.85546875" bestFit="1" customWidth="1"/>
    <col min="5" max="5" width="17.42578125" customWidth="1"/>
    <col min="7" max="7" width="18.28515625" bestFit="1" customWidth="1"/>
    <col min="8" max="8" width="11.85546875" bestFit="1" customWidth="1"/>
    <col min="9" max="9" width="6.85546875" customWidth="1"/>
    <col min="10" max="11" width="18.28515625" bestFit="1" customWidth="1"/>
    <col min="12" max="12" width="6.85546875" customWidth="1"/>
    <col min="13" max="13" width="18.5703125" bestFit="1" customWidth="1"/>
    <col min="14" max="14" width="18.140625" bestFit="1" customWidth="1"/>
    <col min="15" max="15" width="5.85546875" customWidth="1"/>
    <col min="16" max="16" width="18.28515625" bestFit="1" customWidth="1"/>
    <col min="17" max="17" width="17.42578125" customWidth="1"/>
    <col min="18" max="18" width="5.85546875" customWidth="1"/>
    <col min="19" max="19" width="18.5703125" bestFit="1" customWidth="1"/>
    <col min="20" max="20" width="10.85546875" bestFit="1" customWidth="1"/>
    <col min="21" max="21" width="6.7109375" customWidth="1"/>
    <col min="22" max="22" width="18.5703125" bestFit="1" customWidth="1"/>
    <col min="23" max="23" width="17.42578125" bestFit="1" customWidth="1"/>
    <col min="24" max="24" width="5.28515625" customWidth="1"/>
    <col min="25" max="25" width="11.28515625" bestFit="1" customWidth="1"/>
    <col min="26" max="26" width="18.140625" bestFit="1" customWidth="1"/>
    <col min="27" max="27" width="5.7109375" customWidth="1"/>
    <col min="28" max="28" width="11.28515625" bestFit="1" customWidth="1"/>
    <col min="29" max="29" width="10.85546875" bestFit="1" customWidth="1"/>
    <col min="30" max="30" width="10.85546875" customWidth="1"/>
    <col min="31" max="31" width="11.28515625" bestFit="1" customWidth="1"/>
    <col min="32" max="33" width="11.85546875" bestFit="1" customWidth="1"/>
    <col min="34" max="34" width="13.28515625" bestFit="1" customWidth="1"/>
    <col min="35" max="35" width="11.85546875" bestFit="1" customWidth="1"/>
    <col min="36" max="36" width="18.140625" bestFit="1" customWidth="1"/>
    <col min="37" max="37" width="10.85546875" bestFit="1" customWidth="1"/>
    <col min="38" max="38" width="18.28515625" bestFit="1" customWidth="1"/>
    <col min="39" max="39" width="17.42578125" bestFit="1" customWidth="1"/>
    <col min="40" max="44" width="10.85546875" customWidth="1"/>
    <col min="45" max="45" width="16" bestFit="1" customWidth="1"/>
    <col min="46" max="46" width="18.28515625" bestFit="1" customWidth="1"/>
    <col min="47" max="47" width="18.140625" bestFit="1" customWidth="1"/>
    <col min="48" max="48" width="10.85546875" bestFit="1" customWidth="1"/>
    <col min="49" max="49" width="17.42578125" bestFit="1" customWidth="1"/>
    <col min="51" max="51" width="13" bestFit="1" customWidth="1"/>
    <col min="52" max="52" width="18.28515625" bestFit="1" customWidth="1"/>
    <col min="53" max="53" width="18.140625" bestFit="1" customWidth="1"/>
    <col min="54" max="54" width="10.85546875" bestFit="1" customWidth="1"/>
    <col min="55" max="56" width="17.42578125" bestFit="1" customWidth="1"/>
    <col min="58" max="60" width="10.28515625" bestFit="1" customWidth="1"/>
    <col min="61" max="61" width="9.28515625" bestFit="1" customWidth="1"/>
    <col min="63" max="63" width="39.140625" bestFit="1" customWidth="1"/>
    <col min="64" max="64" width="12.5703125" bestFit="1" customWidth="1"/>
  </cols>
  <sheetData>
    <row r="1" spans="1:65" x14ac:dyDescent="0.25">
      <c r="BF1" t="str">
        <f ca="1">VLOOKUP(1,$BE:$BI,2,0)</f>
        <v>SCRS30100</v>
      </c>
      <c r="BG1">
        <f ca="1">VLOOKUP(1,$BE:$BI,3,0)</f>
        <v>1865115</v>
      </c>
      <c r="BH1">
        <f ca="1">VLOOKUP(1,$BE:$BI,4,0)</f>
        <v>1220490</v>
      </c>
      <c r="BI1">
        <f ca="1">VLOOKUP(1,$BE:$BI,5,0)</f>
        <v>57300</v>
      </c>
    </row>
    <row r="2" spans="1:65" x14ac:dyDescent="0.25">
      <c r="A2">
        <v>1</v>
      </c>
      <c r="M2">
        <v>2</v>
      </c>
      <c r="AB2">
        <v>3</v>
      </c>
      <c r="AE2">
        <v>4</v>
      </c>
      <c r="AH2">
        <v>5</v>
      </c>
      <c r="AP2" t="b">
        <v>1</v>
      </c>
      <c r="AQ2" t="b">
        <v>1</v>
      </c>
      <c r="AY2">
        <v>6</v>
      </c>
      <c r="BK2">
        <v>1</v>
      </c>
      <c r="BL2">
        <f>COUNT($BB:$BB)-9</f>
        <v>57</v>
      </c>
      <c r="BM2">
        <f>MIN(BK2,BL2)</f>
        <v>1</v>
      </c>
    </row>
    <row r="3" spans="1:65" x14ac:dyDescent="0.25">
      <c r="A3" t="s">
        <v>1187</v>
      </c>
      <c r="B3" t="s">
        <v>1177</v>
      </c>
      <c r="C3" t="s">
        <v>1178</v>
      </c>
      <c r="D3" t="s">
        <v>1179</v>
      </c>
      <c r="E3" t="s">
        <v>1180</v>
      </c>
      <c r="G3" s="2" t="s">
        <v>1186</v>
      </c>
      <c r="H3" t="s">
        <v>1187</v>
      </c>
      <c r="J3" s="2" t="s">
        <v>1186</v>
      </c>
      <c r="K3" t="s">
        <v>1177</v>
      </c>
      <c r="M3" s="2" t="s">
        <v>1181</v>
      </c>
      <c r="N3" t="s">
        <v>1178</v>
      </c>
      <c r="P3" s="9" t="s">
        <v>1181</v>
      </c>
      <c r="Q3" s="9" t="s">
        <v>1178</v>
      </c>
      <c r="S3" s="2" t="s">
        <v>1181</v>
      </c>
      <c r="T3" t="s">
        <v>1179</v>
      </c>
      <c r="V3" s="2" t="s">
        <v>1181</v>
      </c>
      <c r="W3" t="s">
        <v>1180</v>
      </c>
      <c r="Y3" s="2" t="s">
        <v>1192</v>
      </c>
      <c r="Z3" t="s">
        <v>1178</v>
      </c>
      <c r="AB3" s="2" t="s">
        <v>1192</v>
      </c>
      <c r="AC3" t="s">
        <v>1179</v>
      </c>
      <c r="AE3" s="2" t="s">
        <v>1211</v>
      </c>
      <c r="AF3" t="s">
        <v>1187</v>
      </c>
      <c r="AH3" s="2" t="s">
        <v>1193</v>
      </c>
      <c r="AI3" t="s">
        <v>1187</v>
      </c>
      <c r="AJ3" t="s">
        <v>1178</v>
      </c>
      <c r="AK3" t="s">
        <v>1179</v>
      </c>
      <c r="AL3" t="s">
        <v>1177</v>
      </c>
      <c r="AM3" t="s">
        <v>1180</v>
      </c>
      <c r="AO3" s="13" t="s">
        <v>1206</v>
      </c>
      <c r="AP3" s="13" t="s">
        <v>1208</v>
      </c>
      <c r="AQ3" s="13" t="s">
        <v>1207</v>
      </c>
      <c r="AS3" s="2" t="s">
        <v>1182</v>
      </c>
      <c r="AT3" t="s">
        <v>1177</v>
      </c>
      <c r="AU3" t="s">
        <v>1178</v>
      </c>
      <c r="AV3" t="s">
        <v>1179</v>
      </c>
      <c r="AW3" t="s">
        <v>1180</v>
      </c>
      <c r="AY3" s="2" t="s">
        <v>1212</v>
      </c>
      <c r="AZ3" t="s">
        <v>1177</v>
      </c>
      <c r="BA3" t="s">
        <v>1178</v>
      </c>
      <c r="BB3" t="s">
        <v>1179</v>
      </c>
      <c r="BC3" t="s">
        <v>1180</v>
      </c>
      <c r="BF3" t="s">
        <v>1209</v>
      </c>
      <c r="BG3" t="s">
        <v>1207</v>
      </c>
      <c r="BH3" t="s">
        <v>1208</v>
      </c>
      <c r="BI3" t="s">
        <v>1210</v>
      </c>
      <c r="BK3" t="s">
        <v>1209</v>
      </c>
      <c r="BL3" t="s">
        <v>1207</v>
      </c>
    </row>
    <row r="4" spans="1:65" x14ac:dyDescent="0.25">
      <c r="A4" s="7">
        <v>7245</v>
      </c>
      <c r="B4" s="3">
        <v>19485257.5</v>
      </c>
      <c r="C4" s="4">
        <v>1025450</v>
      </c>
      <c r="D4" s="3">
        <v>12626697.5</v>
      </c>
      <c r="E4" s="5">
        <v>0.63722991488308611</v>
      </c>
      <c r="G4" t="s">
        <v>45</v>
      </c>
      <c r="H4" s="7">
        <v>899</v>
      </c>
      <c r="J4" t="s">
        <v>151</v>
      </c>
      <c r="K4" s="8">
        <v>458990</v>
      </c>
      <c r="M4" t="s">
        <v>45</v>
      </c>
      <c r="N4" s="6">
        <v>117650</v>
      </c>
      <c r="P4" s="10" t="s">
        <v>45</v>
      </c>
      <c r="Q4" s="11">
        <f>VLOOKUP(P4,M:N,2,0)</f>
        <v>117650</v>
      </c>
      <c r="S4" t="s">
        <v>45</v>
      </c>
      <c r="T4" s="6">
        <v>837697.5</v>
      </c>
      <c r="V4" t="s">
        <v>45</v>
      </c>
      <c r="W4" s="5">
        <v>0.60239168584946223</v>
      </c>
      <c r="Y4" t="s">
        <v>1189</v>
      </c>
      <c r="Z4" s="6">
        <v>195300</v>
      </c>
      <c r="AB4" t="s">
        <v>1189</v>
      </c>
      <c r="AC4" s="3">
        <v>2432650</v>
      </c>
      <c r="AE4">
        <v>1</v>
      </c>
      <c r="AF4" s="7">
        <v>123</v>
      </c>
      <c r="AH4" s="12" t="s">
        <v>1194</v>
      </c>
      <c r="AI4" s="7">
        <v>538</v>
      </c>
      <c r="AJ4" s="4">
        <v>73300</v>
      </c>
      <c r="AK4" s="3">
        <v>893170</v>
      </c>
      <c r="AL4" s="3">
        <v>1374985</v>
      </c>
      <c r="AM4" s="5">
        <v>0.63526779688701052</v>
      </c>
      <c r="AO4" s="14" t="s">
        <v>1194</v>
      </c>
      <c r="AP4" s="19">
        <f>IF(AP$2=TRUE,VLOOKUP($AO4,$AH:$AM,4,0), NA())</f>
        <v>893170</v>
      </c>
      <c r="AQ4" s="19">
        <f>IF(AQ$2=TRUE,VLOOKUP($AO4,$AH:$AM,5,0), NA())</f>
        <v>1374985</v>
      </c>
      <c r="AS4" t="s">
        <v>233</v>
      </c>
      <c r="AT4" s="6">
        <v>202205</v>
      </c>
      <c r="AU4" s="6">
        <v>10600</v>
      </c>
      <c r="AV4" s="6">
        <v>133097.5</v>
      </c>
      <c r="AW4" s="5">
        <v>0.63990989612253923</v>
      </c>
      <c r="AY4" t="s">
        <v>1068</v>
      </c>
      <c r="AZ4" s="6">
        <v>1865115</v>
      </c>
      <c r="BA4" s="6">
        <v>57300</v>
      </c>
      <c r="BB4" s="6">
        <v>1220490</v>
      </c>
      <c r="BC4" s="5">
        <v>0.65437788018433374</v>
      </c>
      <c r="BE4" cm="1">
        <f t="array" aca="1" ref="BE4:BE69" ca="1">RANK(_xlfn.ANCHORARRAY(BG4),_xlfn.ANCHORARRAY(BG4))</f>
        <v>1</v>
      </c>
      <c r="BF4" t="str" cm="1">
        <f t="array" aca="1" ref="BF4:BF69" ca="1">OFFSET($AY$3,1,0,COUNT($BB:$BB))</f>
        <v>SCRS30100</v>
      </c>
      <c r="BG4" s="20" cm="1">
        <f t="array" aca="1" ref="BG4:BG69" ca="1">OFFSET($AY$3,1,1,COUNT($BB:$BB))</f>
        <v>1865115</v>
      </c>
      <c r="BH4" s="20" cm="1">
        <f t="array" aca="1" ref="BH4:BH69" ca="1">OFFSET($AY$3,1,3,COUNT($BB:$BB))</f>
        <v>1220490</v>
      </c>
      <c r="BI4" s="21" cm="1">
        <f t="array" aca="1" ref="BI4:BI69" ca="1">OFFSET($AY$3,1,2,COUNT($BB:$BB))</f>
        <v>57300</v>
      </c>
      <c r="BK4" t="str" cm="1">
        <f t="array" aca="1" ref="BK4:BK13" ca="1">OFFSET($AY$3,$BM$2,0,10)</f>
        <v>SCRS30100</v>
      </c>
      <c r="BL4" s="20" cm="1">
        <f t="array" aca="1" ref="BL4:BL13" ca="1">OFFSET($AY$3,$BM$2,1,10)</f>
        <v>1865115</v>
      </c>
    </row>
    <row r="5" spans="1:65" x14ac:dyDescent="0.25">
      <c r="G5" t="s">
        <v>183</v>
      </c>
      <c r="H5" s="7">
        <v>541</v>
      </c>
      <c r="J5" t="s">
        <v>183</v>
      </c>
      <c r="K5" s="8">
        <v>1054055</v>
      </c>
      <c r="M5" t="s">
        <v>183</v>
      </c>
      <c r="N5" s="6">
        <v>50400</v>
      </c>
      <c r="P5" s="10" t="s">
        <v>183</v>
      </c>
      <c r="Q5" s="11">
        <f t="shared" ref="Q5:Q11" si="0">VLOOKUP(P5,M:N,2,0)</f>
        <v>50400</v>
      </c>
      <c r="S5" t="s">
        <v>183</v>
      </c>
      <c r="T5" s="6">
        <v>632015</v>
      </c>
      <c r="V5" t="s">
        <v>183</v>
      </c>
      <c r="W5" s="5">
        <v>0.60471607607305078</v>
      </c>
      <c r="Y5" t="s">
        <v>1188</v>
      </c>
      <c r="Z5" s="6">
        <v>124500</v>
      </c>
      <c r="AB5" t="s">
        <v>1188</v>
      </c>
      <c r="AC5" s="3">
        <v>1587337.5</v>
      </c>
      <c r="AE5">
        <v>2</v>
      </c>
      <c r="AF5" s="7">
        <v>123</v>
      </c>
      <c r="AH5" s="12" t="s">
        <v>1195</v>
      </c>
      <c r="AI5" s="7">
        <v>472</v>
      </c>
      <c r="AJ5" s="4">
        <v>68650</v>
      </c>
      <c r="AK5" s="3">
        <v>841465</v>
      </c>
      <c r="AL5" s="3">
        <v>1292380</v>
      </c>
      <c r="AM5" s="5">
        <v>0.63777161139781047</v>
      </c>
      <c r="AO5" s="14" t="s">
        <v>1195</v>
      </c>
      <c r="AP5" s="19">
        <f t="shared" ref="AP5:AP15" si="1">IF(AP$2=TRUE,VLOOKUP($AO5,$AH:$AM,4,0), NA())</f>
        <v>841465</v>
      </c>
      <c r="AQ5" s="19">
        <f t="shared" ref="AQ5:AQ15" si="2">IF(AQ$2=TRUE,VLOOKUP($AO5,$AH:$AM,5,0), NA())</f>
        <v>1292380</v>
      </c>
      <c r="AS5" t="s">
        <v>192</v>
      </c>
      <c r="AT5" s="6">
        <v>1576897.5</v>
      </c>
      <c r="AU5" s="6">
        <v>81250</v>
      </c>
      <c r="AV5" s="6">
        <v>1024957.5</v>
      </c>
      <c r="AW5" s="5">
        <v>0.63734823715592981</v>
      </c>
      <c r="AY5" t="s">
        <v>1062</v>
      </c>
      <c r="AZ5" s="6">
        <v>1609987.5</v>
      </c>
      <c r="BA5" s="6">
        <v>65050</v>
      </c>
      <c r="BB5" s="6">
        <v>1105850</v>
      </c>
      <c r="BC5" s="5">
        <v>0.68686868686868408</v>
      </c>
      <c r="BE5">
        <f ca="1"/>
        <v>2</v>
      </c>
      <c r="BF5" t="str">
        <f ca="1"/>
        <v>SCR50+100</v>
      </c>
      <c r="BG5" s="20">
        <f ca="1"/>
        <v>1609987.5</v>
      </c>
      <c r="BH5" s="20">
        <f ca="1"/>
        <v>1105850</v>
      </c>
      <c r="BI5" s="21">
        <f ca="1"/>
        <v>65050</v>
      </c>
      <c r="BK5" t="str">
        <f ca="1"/>
        <v>SCR50+100</v>
      </c>
      <c r="BL5" s="22">
        <f ca="1"/>
        <v>1609987.5</v>
      </c>
    </row>
    <row r="6" spans="1:65" ht="21" x14ac:dyDescent="0.35">
      <c r="A6" t="s">
        <v>1214</v>
      </c>
      <c r="B6" s="16">
        <f>GETPIVOTDATA("Total Orders",$A$3)</f>
        <v>7245</v>
      </c>
      <c r="G6" t="s">
        <v>137</v>
      </c>
      <c r="H6" s="7">
        <v>496</v>
      </c>
      <c r="J6" t="s">
        <v>124</v>
      </c>
      <c r="K6" s="8">
        <v>1165397.5</v>
      </c>
      <c r="M6" t="s">
        <v>137</v>
      </c>
      <c r="N6" s="6">
        <v>78950</v>
      </c>
      <c r="P6" s="10" t="s">
        <v>137</v>
      </c>
      <c r="Q6" s="11">
        <f t="shared" si="0"/>
        <v>78950</v>
      </c>
      <c r="S6" t="s">
        <v>137</v>
      </c>
      <c r="T6" s="6">
        <v>752575</v>
      </c>
      <c r="V6" t="s">
        <v>137</v>
      </c>
      <c r="W6" s="5">
        <v>0.56174527198686508</v>
      </c>
      <c r="Y6" t="s">
        <v>1190</v>
      </c>
      <c r="Z6" s="6">
        <v>333300</v>
      </c>
      <c r="AB6" t="s">
        <v>1190</v>
      </c>
      <c r="AC6" s="3">
        <v>4050770</v>
      </c>
      <c r="AE6">
        <v>3</v>
      </c>
      <c r="AF6" s="7">
        <v>126</v>
      </c>
      <c r="AH6" s="12" t="s">
        <v>1196</v>
      </c>
      <c r="AI6" s="7">
        <v>535</v>
      </c>
      <c r="AJ6" s="4">
        <v>74600</v>
      </c>
      <c r="AK6" s="3">
        <v>914720</v>
      </c>
      <c r="AL6" s="3">
        <v>1417525</v>
      </c>
      <c r="AM6" s="5">
        <v>0.63523646996796113</v>
      </c>
      <c r="AO6" s="14" t="s">
        <v>1196</v>
      </c>
      <c r="AP6" s="19">
        <f t="shared" si="1"/>
        <v>914720</v>
      </c>
      <c r="AQ6" s="19">
        <f t="shared" si="2"/>
        <v>1417525</v>
      </c>
      <c r="AS6" t="s">
        <v>33</v>
      </c>
      <c r="AT6" s="6">
        <v>439372.5</v>
      </c>
      <c r="AU6" s="6">
        <v>23150</v>
      </c>
      <c r="AV6" s="6">
        <v>281597.5</v>
      </c>
      <c r="AW6" s="5">
        <v>0.63231743358253201</v>
      </c>
      <c r="AY6" t="s">
        <v>1064</v>
      </c>
      <c r="AZ6" s="6">
        <v>1601775</v>
      </c>
      <c r="BA6" s="6">
        <v>94500</v>
      </c>
      <c r="BB6" s="6">
        <v>1110375</v>
      </c>
      <c r="BC6" s="5">
        <v>0.69321533923304257</v>
      </c>
      <c r="BE6">
        <f ca="1"/>
        <v>3</v>
      </c>
      <c r="BF6" t="str">
        <f ca="1"/>
        <v>SCRT50</v>
      </c>
      <c r="BG6" s="20">
        <f ca="1"/>
        <v>1601775</v>
      </c>
      <c r="BH6" s="20">
        <f ca="1"/>
        <v>1110375</v>
      </c>
      <c r="BI6" s="21">
        <f ca="1"/>
        <v>94500</v>
      </c>
      <c r="BK6" t="str">
        <f ca="1"/>
        <v>SCRT50</v>
      </c>
      <c r="BL6" s="22">
        <f ca="1"/>
        <v>1601775</v>
      </c>
    </row>
    <row r="7" spans="1:65" ht="21" x14ac:dyDescent="0.35">
      <c r="A7" t="s">
        <v>1207</v>
      </c>
      <c r="B7" s="17">
        <f>GETPIVOTDATA("Total Sales Amount",$A$3)</f>
        <v>19485257.5</v>
      </c>
      <c r="G7" t="s">
        <v>151</v>
      </c>
      <c r="H7" s="7">
        <v>417</v>
      </c>
      <c r="J7" t="s">
        <v>137</v>
      </c>
      <c r="K7" s="8">
        <v>1334512.5</v>
      </c>
      <c r="M7" t="s">
        <v>151</v>
      </c>
      <c r="N7" s="6">
        <v>38950</v>
      </c>
      <c r="P7" s="10" t="s">
        <v>151</v>
      </c>
      <c r="Q7" s="11">
        <f t="shared" si="0"/>
        <v>38950</v>
      </c>
      <c r="S7" t="s">
        <v>151</v>
      </c>
      <c r="T7" s="6">
        <v>249900</v>
      </c>
      <c r="V7" t="s">
        <v>151</v>
      </c>
      <c r="W7" s="5">
        <v>0.52233270237843288</v>
      </c>
      <c r="Y7" t="s">
        <v>1191</v>
      </c>
      <c r="Z7" s="6">
        <v>372350</v>
      </c>
      <c r="AB7" t="s">
        <v>1191</v>
      </c>
      <c r="AC7" s="3">
        <v>4555940</v>
      </c>
      <c r="AE7">
        <v>4</v>
      </c>
      <c r="AF7" s="7">
        <v>127</v>
      </c>
      <c r="AH7" s="12" t="s">
        <v>1197</v>
      </c>
      <c r="AI7" s="7">
        <v>512</v>
      </c>
      <c r="AJ7" s="4">
        <v>71650</v>
      </c>
      <c r="AK7" s="3">
        <v>923037.5</v>
      </c>
      <c r="AL7" s="3">
        <v>1419042.5</v>
      </c>
      <c r="AM7" s="5">
        <v>0.64134929367790516</v>
      </c>
      <c r="AO7" s="14" t="s">
        <v>1197</v>
      </c>
      <c r="AP7" s="19">
        <f t="shared" si="1"/>
        <v>923037.5</v>
      </c>
      <c r="AQ7" s="19">
        <f t="shared" si="2"/>
        <v>1419042.5</v>
      </c>
      <c r="AS7" t="s">
        <v>356</v>
      </c>
      <c r="AT7" s="6">
        <v>159690</v>
      </c>
      <c r="AU7" s="6">
        <v>8000</v>
      </c>
      <c r="AV7" s="6">
        <v>102642.5</v>
      </c>
      <c r="AW7" s="5">
        <v>0.63948329131640946</v>
      </c>
      <c r="AY7" t="s">
        <v>1035</v>
      </c>
      <c r="AZ7" s="6">
        <v>1573005</v>
      </c>
      <c r="BA7" s="6">
        <v>63300</v>
      </c>
      <c r="BB7" s="6">
        <v>1082430</v>
      </c>
      <c r="BC7" s="5">
        <v>0.68812877263581962</v>
      </c>
      <c r="BE7">
        <f ca="1"/>
        <v>4</v>
      </c>
      <c r="BF7" t="str">
        <f ca="1"/>
        <v>MSTH100</v>
      </c>
      <c r="BG7" s="20">
        <f ca="1"/>
        <v>1573005</v>
      </c>
      <c r="BH7" s="20">
        <f ca="1"/>
        <v>1082430</v>
      </c>
      <c r="BI7" s="21">
        <f ca="1"/>
        <v>63300</v>
      </c>
      <c r="BK7" t="str">
        <f ca="1"/>
        <v>MSTH100</v>
      </c>
      <c r="BL7" s="22">
        <f ca="1"/>
        <v>1573005</v>
      </c>
    </row>
    <row r="8" spans="1:65" ht="21" x14ac:dyDescent="0.35">
      <c r="A8" t="s">
        <v>1216</v>
      </c>
      <c r="B8" s="23">
        <f>GETPIVOTDATA("Total Sales Volume",$A$3)</f>
        <v>1025450</v>
      </c>
      <c r="G8" t="s">
        <v>21</v>
      </c>
      <c r="H8" s="7">
        <v>1229</v>
      </c>
      <c r="J8" t="s">
        <v>45</v>
      </c>
      <c r="K8" s="8">
        <v>1369580</v>
      </c>
      <c r="M8" t="s">
        <v>21</v>
      </c>
      <c r="N8" s="6">
        <v>152650</v>
      </c>
      <c r="P8" s="10" t="s">
        <v>21</v>
      </c>
      <c r="Q8" s="11">
        <f t="shared" si="0"/>
        <v>152650</v>
      </c>
      <c r="S8" t="s">
        <v>21</v>
      </c>
      <c r="T8" s="6">
        <v>1977207.5</v>
      </c>
      <c r="V8" t="s">
        <v>21</v>
      </c>
      <c r="W8" s="5">
        <v>0.68429363971179991</v>
      </c>
      <c r="Y8" t="s">
        <v>1176</v>
      </c>
      <c r="Z8" s="6">
        <v>1025450</v>
      </c>
      <c r="AB8" t="s">
        <v>1176</v>
      </c>
      <c r="AC8" s="3">
        <v>12626697.5</v>
      </c>
      <c r="AE8">
        <v>5</v>
      </c>
      <c r="AF8" s="7">
        <v>125</v>
      </c>
      <c r="AH8" s="12" t="s">
        <v>1198</v>
      </c>
      <c r="AI8" s="7">
        <v>504</v>
      </c>
      <c r="AJ8" s="4">
        <v>74450</v>
      </c>
      <c r="AK8" s="3">
        <v>899447.5</v>
      </c>
      <c r="AL8" s="3">
        <v>1391725</v>
      </c>
      <c r="AM8" s="5">
        <v>0.63692328212311855</v>
      </c>
      <c r="AO8" s="14" t="s">
        <v>1198</v>
      </c>
      <c r="AP8" s="19">
        <f t="shared" si="1"/>
        <v>899447.5</v>
      </c>
      <c r="AQ8" s="19">
        <f t="shared" si="2"/>
        <v>1391725</v>
      </c>
      <c r="AS8" t="s">
        <v>133</v>
      </c>
      <c r="AT8" s="6">
        <v>2091145</v>
      </c>
      <c r="AU8" s="6">
        <v>113550</v>
      </c>
      <c r="AV8" s="6">
        <v>1354297.5</v>
      </c>
      <c r="AW8" s="5">
        <v>0.63651948492560528</v>
      </c>
      <c r="AY8" t="s">
        <v>1065</v>
      </c>
      <c r="AZ8" s="6">
        <v>1176527.5</v>
      </c>
      <c r="BA8" s="6">
        <v>44650</v>
      </c>
      <c r="BB8" s="6">
        <v>774677.5</v>
      </c>
      <c r="BC8" s="5">
        <v>0.65844402277039715</v>
      </c>
      <c r="BE8">
        <f ca="1"/>
        <v>5</v>
      </c>
      <c r="BF8" t="str">
        <f ca="1"/>
        <v>SCRT100</v>
      </c>
      <c r="BG8" s="20">
        <f ca="1"/>
        <v>1176527.5</v>
      </c>
      <c r="BH8" s="20">
        <f ca="1"/>
        <v>774677.5</v>
      </c>
      <c r="BI8" s="21">
        <f ca="1"/>
        <v>44650</v>
      </c>
      <c r="BK8" t="str">
        <f ca="1"/>
        <v>SCRT100</v>
      </c>
      <c r="BL8" s="22">
        <f ca="1"/>
        <v>1176527.5</v>
      </c>
    </row>
    <row r="9" spans="1:65" ht="21" x14ac:dyDescent="0.35">
      <c r="A9" t="s">
        <v>1208</v>
      </c>
      <c r="B9" s="17">
        <f>GETPIVOTDATA("Total Profit",$A$3)</f>
        <v>12626697.5</v>
      </c>
      <c r="G9" t="s">
        <v>30</v>
      </c>
      <c r="H9" s="7">
        <v>1449</v>
      </c>
      <c r="J9" t="s">
        <v>21</v>
      </c>
      <c r="K9" s="8">
        <v>2877992.5</v>
      </c>
      <c r="M9" t="s">
        <v>30</v>
      </c>
      <c r="N9" s="6">
        <v>192600</v>
      </c>
      <c r="P9" s="10" t="s">
        <v>30</v>
      </c>
      <c r="Q9" s="11">
        <f t="shared" si="0"/>
        <v>192600</v>
      </c>
      <c r="S9" t="s">
        <v>30</v>
      </c>
      <c r="T9" s="6">
        <v>2670560</v>
      </c>
      <c r="V9" t="s">
        <v>30</v>
      </c>
      <c r="W9" s="5">
        <v>0.64227370733872491</v>
      </c>
      <c r="AE9">
        <v>6</v>
      </c>
      <c r="AF9" s="7">
        <v>117</v>
      </c>
      <c r="AH9" s="12" t="s">
        <v>1199</v>
      </c>
      <c r="AI9" s="7">
        <v>657</v>
      </c>
      <c r="AJ9" s="4">
        <v>93300</v>
      </c>
      <c r="AK9" s="3">
        <v>1125065</v>
      </c>
      <c r="AL9" s="3">
        <v>1745522.5</v>
      </c>
      <c r="AM9" s="5">
        <v>0.63292523080161722</v>
      </c>
      <c r="AO9" s="14" t="s">
        <v>1199</v>
      </c>
      <c r="AP9" s="19">
        <f t="shared" si="1"/>
        <v>1125065</v>
      </c>
      <c r="AQ9" s="19">
        <f t="shared" si="2"/>
        <v>1745522.5</v>
      </c>
      <c r="AS9" t="s">
        <v>286</v>
      </c>
      <c r="AT9" s="6">
        <v>354455</v>
      </c>
      <c r="AU9" s="6">
        <v>18250</v>
      </c>
      <c r="AV9" s="6">
        <v>227840</v>
      </c>
      <c r="AW9" s="5">
        <v>0.63550725782976158</v>
      </c>
      <c r="AY9" t="s">
        <v>1043</v>
      </c>
      <c r="AZ9" s="6">
        <v>1175605</v>
      </c>
      <c r="BA9" s="6">
        <v>61550</v>
      </c>
      <c r="BB9" s="6">
        <v>769375</v>
      </c>
      <c r="BC9" s="5">
        <v>0.65445026178010379</v>
      </c>
      <c r="BE9">
        <f ca="1"/>
        <v>6</v>
      </c>
      <c r="BF9" t="str">
        <f ca="1"/>
        <v>SRMH30</v>
      </c>
      <c r="BG9" s="20">
        <f ca="1"/>
        <v>1175605</v>
      </c>
      <c r="BH9" s="20">
        <f ca="1"/>
        <v>769375</v>
      </c>
      <c r="BI9" s="21">
        <f ca="1"/>
        <v>61550</v>
      </c>
      <c r="BK9" t="str">
        <f ca="1"/>
        <v>SRMH30</v>
      </c>
      <c r="BL9" s="22">
        <f ca="1"/>
        <v>1175605</v>
      </c>
    </row>
    <row r="10" spans="1:65" ht="21" x14ac:dyDescent="0.35">
      <c r="A10" t="s">
        <v>1215</v>
      </c>
      <c r="B10" s="18">
        <f>GETPIVOTDATA("Ave. Profit Margin",$A$3)</f>
        <v>0.63722991488308611</v>
      </c>
      <c r="G10" t="s">
        <v>61</v>
      </c>
      <c r="H10" s="7">
        <v>1649</v>
      </c>
      <c r="J10" t="s">
        <v>30</v>
      </c>
      <c r="K10" s="8">
        <v>4163055</v>
      </c>
      <c r="M10" t="s">
        <v>61</v>
      </c>
      <c r="N10" s="6">
        <v>323000</v>
      </c>
      <c r="P10" s="10" t="s">
        <v>61</v>
      </c>
      <c r="Q10" s="11">
        <f t="shared" si="0"/>
        <v>323000</v>
      </c>
      <c r="S10" t="s">
        <v>61</v>
      </c>
      <c r="T10" s="6">
        <v>4736612.5</v>
      </c>
      <c r="V10" t="s">
        <v>61</v>
      </c>
      <c r="W10" s="5">
        <v>0.67145448584242284</v>
      </c>
      <c r="Y10" s="9" t="s">
        <v>1192</v>
      </c>
      <c r="Z10" s="9" t="s">
        <v>1178</v>
      </c>
      <c r="AE10">
        <v>7</v>
      </c>
      <c r="AF10" s="7">
        <v>118</v>
      </c>
      <c r="AH10" s="12" t="s">
        <v>1200</v>
      </c>
      <c r="AI10" s="7">
        <v>644</v>
      </c>
      <c r="AJ10" s="4">
        <v>89100</v>
      </c>
      <c r="AK10" s="3">
        <v>1121712.5</v>
      </c>
      <c r="AL10" s="3">
        <v>1723812.5</v>
      </c>
      <c r="AM10" s="5">
        <v>0.63911622171482507</v>
      </c>
      <c r="AO10" s="14" t="s">
        <v>1200</v>
      </c>
      <c r="AP10" s="19">
        <f t="shared" si="1"/>
        <v>1121712.5</v>
      </c>
      <c r="AQ10" s="19">
        <f t="shared" si="2"/>
        <v>1723812.5</v>
      </c>
      <c r="AS10" t="s">
        <v>638</v>
      </c>
      <c r="AT10" s="6">
        <v>101432.5</v>
      </c>
      <c r="AU10" s="6">
        <v>5650</v>
      </c>
      <c r="AV10" s="6">
        <v>64902.5</v>
      </c>
      <c r="AW10" s="5">
        <v>0.63786122671698631</v>
      </c>
      <c r="AY10" t="s">
        <v>1046</v>
      </c>
      <c r="AZ10" s="6">
        <v>1048645</v>
      </c>
      <c r="BA10" s="6">
        <v>47450</v>
      </c>
      <c r="BB10" s="6">
        <v>688025</v>
      </c>
      <c r="BC10" s="5">
        <v>0.65610859728506254</v>
      </c>
      <c r="BE10">
        <f ca="1"/>
        <v>7</v>
      </c>
      <c r="BF10" t="str">
        <f ca="1"/>
        <v>SRMC30</v>
      </c>
      <c r="BG10" s="20">
        <f ca="1"/>
        <v>1048645</v>
      </c>
      <c r="BH10" s="20">
        <f ca="1"/>
        <v>688025</v>
      </c>
      <c r="BI10" s="21">
        <f ca="1"/>
        <v>47450</v>
      </c>
      <c r="BK10" t="str">
        <f ca="1"/>
        <v>SRMC30</v>
      </c>
      <c r="BL10" s="22">
        <f ca="1"/>
        <v>1048645</v>
      </c>
    </row>
    <row r="11" spans="1:65" x14ac:dyDescent="0.25">
      <c r="G11" t="s">
        <v>124</v>
      </c>
      <c r="H11" s="7">
        <v>565</v>
      </c>
      <c r="J11" t="s">
        <v>61</v>
      </c>
      <c r="K11" s="8">
        <v>7061675</v>
      </c>
      <c r="M11" t="s">
        <v>124</v>
      </c>
      <c r="N11" s="6">
        <v>71250</v>
      </c>
      <c r="P11" s="10" t="s">
        <v>124</v>
      </c>
      <c r="Q11" s="11">
        <f t="shared" si="0"/>
        <v>71250</v>
      </c>
      <c r="S11" t="s">
        <v>124</v>
      </c>
      <c r="T11" s="6">
        <v>770130</v>
      </c>
      <c r="V11" t="s">
        <v>124</v>
      </c>
      <c r="W11" s="5">
        <v>0.65966528584543793</v>
      </c>
      <c r="Y11" s="10" t="s">
        <v>1189</v>
      </c>
      <c r="Z11" s="15">
        <v>195300</v>
      </c>
      <c r="AE11">
        <v>8</v>
      </c>
      <c r="AF11" s="7">
        <v>118</v>
      </c>
      <c r="AH11" s="12" t="s">
        <v>1201</v>
      </c>
      <c r="AI11" s="7">
        <v>654</v>
      </c>
      <c r="AJ11" s="4">
        <v>90200</v>
      </c>
      <c r="AK11" s="3">
        <v>1113517.5</v>
      </c>
      <c r="AL11" s="3">
        <v>1715725</v>
      </c>
      <c r="AM11" s="5">
        <v>0.63626379938826372</v>
      </c>
      <c r="AO11" s="14" t="s">
        <v>1201</v>
      </c>
      <c r="AP11" s="19">
        <f t="shared" si="1"/>
        <v>1113517.5</v>
      </c>
      <c r="AQ11" s="19">
        <f t="shared" si="2"/>
        <v>1715725</v>
      </c>
      <c r="AS11" t="s">
        <v>425</v>
      </c>
      <c r="AT11" s="6">
        <v>228825</v>
      </c>
      <c r="AU11" s="6">
        <v>12350</v>
      </c>
      <c r="AV11" s="6">
        <v>148437.5</v>
      </c>
      <c r="AW11" s="5">
        <v>0.63575114471680594</v>
      </c>
      <c r="AY11" t="s">
        <v>1034</v>
      </c>
      <c r="AZ11" s="6">
        <v>964275</v>
      </c>
      <c r="BA11" s="6">
        <v>64500</v>
      </c>
      <c r="BB11" s="6">
        <v>677250</v>
      </c>
      <c r="BC11" s="5">
        <v>0.70234113712374902</v>
      </c>
      <c r="BE11">
        <f ca="1"/>
        <v>8</v>
      </c>
      <c r="BF11" t="str">
        <f ca="1"/>
        <v>MSTH50</v>
      </c>
      <c r="BG11" s="20">
        <f ca="1"/>
        <v>964275</v>
      </c>
      <c r="BH11" s="20">
        <f ca="1"/>
        <v>677250</v>
      </c>
      <c r="BI11" s="21">
        <f ca="1"/>
        <v>64500</v>
      </c>
      <c r="BK11" t="str">
        <f ca="1"/>
        <v>MSTH50</v>
      </c>
      <c r="BL11" s="22">
        <f ca="1"/>
        <v>964275</v>
      </c>
    </row>
    <row r="12" spans="1:65" x14ac:dyDescent="0.25">
      <c r="G12" t="s">
        <v>1176</v>
      </c>
      <c r="H12" s="7">
        <v>7245</v>
      </c>
      <c r="J12" t="s">
        <v>1176</v>
      </c>
      <c r="K12" s="8">
        <v>19485257.5</v>
      </c>
      <c r="M12" t="s">
        <v>1176</v>
      </c>
      <c r="N12" s="6">
        <v>1025450</v>
      </c>
      <c r="S12" t="s">
        <v>1176</v>
      </c>
      <c r="T12" s="6">
        <v>12626697.5</v>
      </c>
      <c r="V12" t="s">
        <v>1176</v>
      </c>
      <c r="W12" s="5">
        <v>0.63722991488307801</v>
      </c>
      <c r="Y12" s="10" t="s">
        <v>1188</v>
      </c>
      <c r="Z12" s="15">
        <v>124500</v>
      </c>
      <c r="AE12">
        <v>9</v>
      </c>
      <c r="AF12" s="7">
        <v>114</v>
      </c>
      <c r="AH12" s="12" t="s">
        <v>1202</v>
      </c>
      <c r="AI12" s="7">
        <v>580</v>
      </c>
      <c r="AJ12" s="4">
        <v>83450</v>
      </c>
      <c r="AK12" s="3">
        <v>1043265</v>
      </c>
      <c r="AL12" s="3">
        <v>1609995</v>
      </c>
      <c r="AM12" s="5">
        <v>0.64012973626339731</v>
      </c>
      <c r="AO12" s="14" t="s">
        <v>1202</v>
      </c>
      <c r="AP12" s="19">
        <f t="shared" si="1"/>
        <v>1043265</v>
      </c>
      <c r="AQ12" s="19">
        <f t="shared" si="2"/>
        <v>1609995</v>
      </c>
      <c r="AS12" t="s">
        <v>73</v>
      </c>
      <c r="AT12" s="6">
        <v>759040</v>
      </c>
      <c r="AU12" s="6">
        <v>41250</v>
      </c>
      <c r="AV12" s="6">
        <v>494712.5</v>
      </c>
      <c r="AW12" s="5">
        <v>0.63547750326205776</v>
      </c>
      <c r="AY12" t="s">
        <v>1069</v>
      </c>
      <c r="AZ12" s="6">
        <v>814582.5</v>
      </c>
      <c r="BA12" s="6">
        <v>46950</v>
      </c>
      <c r="BB12" s="6">
        <v>464805</v>
      </c>
      <c r="BC12" s="5">
        <v>0.57060518731988719</v>
      </c>
      <c r="BE12">
        <f ca="1"/>
        <v>9</v>
      </c>
      <c r="BF12" t="str">
        <f ca="1"/>
        <v>MSKSH</v>
      </c>
      <c r="BG12" s="20">
        <f ca="1"/>
        <v>814582.5</v>
      </c>
      <c r="BH12" s="20">
        <f ca="1"/>
        <v>464805</v>
      </c>
      <c r="BI12" s="21">
        <f ca="1"/>
        <v>46950</v>
      </c>
      <c r="BK12" t="str">
        <f ca="1"/>
        <v>MSKSH</v>
      </c>
      <c r="BL12" s="22">
        <f ca="1"/>
        <v>814582.5</v>
      </c>
    </row>
    <row r="13" spans="1:65" x14ac:dyDescent="0.25">
      <c r="Y13" s="10" t="s">
        <v>1190</v>
      </c>
      <c r="Z13" s="15">
        <v>333300</v>
      </c>
      <c r="AE13">
        <v>10</v>
      </c>
      <c r="AF13" s="7">
        <v>115</v>
      </c>
      <c r="AH13" s="12" t="s">
        <v>1203</v>
      </c>
      <c r="AI13" s="7">
        <v>565</v>
      </c>
      <c r="AJ13" s="4">
        <v>79600</v>
      </c>
      <c r="AK13" s="3">
        <v>977750</v>
      </c>
      <c r="AL13" s="3">
        <v>1513857.5</v>
      </c>
      <c r="AM13" s="5">
        <v>0.63480444905118194</v>
      </c>
      <c r="AO13" s="14" t="s">
        <v>1203</v>
      </c>
      <c r="AP13" s="19">
        <f t="shared" si="1"/>
        <v>977750</v>
      </c>
      <c r="AQ13" s="19">
        <f t="shared" si="2"/>
        <v>1513857.5</v>
      </c>
      <c r="AS13" t="s">
        <v>219</v>
      </c>
      <c r="AT13" s="6">
        <v>379570</v>
      </c>
      <c r="AU13" s="6">
        <v>19400</v>
      </c>
      <c r="AV13" s="6">
        <v>246915</v>
      </c>
      <c r="AW13" s="5">
        <v>0.64028369946793096</v>
      </c>
      <c r="AY13" t="s">
        <v>1049</v>
      </c>
      <c r="AZ13" s="6">
        <v>703340</v>
      </c>
      <c r="BA13" s="6">
        <v>27800</v>
      </c>
      <c r="BB13" s="6">
        <v>442020</v>
      </c>
      <c r="BC13" s="5">
        <v>0.62845849802371756</v>
      </c>
      <c r="BE13">
        <f ca="1"/>
        <v>10</v>
      </c>
      <c r="BF13" t="str">
        <f ca="1"/>
        <v>SRMA30</v>
      </c>
      <c r="BG13" s="20">
        <f ca="1"/>
        <v>703340</v>
      </c>
      <c r="BH13" s="20">
        <f ca="1"/>
        <v>442020</v>
      </c>
      <c r="BI13" s="21">
        <f ca="1"/>
        <v>27800</v>
      </c>
      <c r="BK13" t="str">
        <f ca="1"/>
        <v>SRMA30</v>
      </c>
      <c r="BL13" s="22">
        <f ca="1"/>
        <v>703340</v>
      </c>
    </row>
    <row r="14" spans="1:65" x14ac:dyDescent="0.25">
      <c r="Y14" s="10" t="s">
        <v>1191</v>
      </c>
      <c r="Z14" s="15">
        <v>372350</v>
      </c>
      <c r="AE14">
        <v>11</v>
      </c>
      <c r="AF14" s="7">
        <v>121</v>
      </c>
      <c r="AH14" s="12" t="s">
        <v>1204</v>
      </c>
      <c r="AI14" s="7">
        <v>784</v>
      </c>
      <c r="AJ14" s="4">
        <v>110750</v>
      </c>
      <c r="AK14" s="3">
        <v>1373707.5</v>
      </c>
      <c r="AL14" s="3">
        <v>2115442.5</v>
      </c>
      <c r="AM14" s="5">
        <v>0.64015972400881571</v>
      </c>
      <c r="AO14" s="14" t="s">
        <v>1204</v>
      </c>
      <c r="AP14" s="19">
        <f t="shared" si="1"/>
        <v>1373707.5</v>
      </c>
      <c r="AQ14" s="19">
        <f t="shared" si="2"/>
        <v>2115442.5</v>
      </c>
      <c r="AS14" t="s">
        <v>214</v>
      </c>
      <c r="AT14" s="6">
        <v>278465</v>
      </c>
      <c r="AU14" s="6">
        <v>14650</v>
      </c>
      <c r="AV14" s="6">
        <v>180330</v>
      </c>
      <c r="AW14" s="5">
        <v>0.6405801455386283</v>
      </c>
      <c r="AY14" t="s">
        <v>1025</v>
      </c>
      <c r="AZ14" s="6">
        <v>656600</v>
      </c>
      <c r="BA14" s="6">
        <v>53600</v>
      </c>
      <c r="BB14" s="6">
        <v>418080</v>
      </c>
      <c r="BC14" s="5">
        <v>0.636734693877548</v>
      </c>
      <c r="BE14">
        <f ca="1"/>
        <v>11</v>
      </c>
      <c r="BF14" t="str">
        <f ca="1"/>
        <v>CLNG150</v>
      </c>
      <c r="BG14" s="20">
        <f ca="1"/>
        <v>656600</v>
      </c>
      <c r="BH14" s="20">
        <f ca="1"/>
        <v>418080</v>
      </c>
      <c r="BI14" s="21">
        <f ca="1"/>
        <v>53600</v>
      </c>
    </row>
    <row r="15" spans="1:65" x14ac:dyDescent="0.25">
      <c r="AE15">
        <v>12</v>
      </c>
      <c r="AF15" s="7">
        <v>121</v>
      </c>
      <c r="AH15" s="12" t="s">
        <v>1205</v>
      </c>
      <c r="AI15" s="7">
        <v>800</v>
      </c>
      <c r="AJ15" s="4">
        <v>116400</v>
      </c>
      <c r="AK15" s="3">
        <v>1399840</v>
      </c>
      <c r="AL15" s="3">
        <v>2165245</v>
      </c>
      <c r="AM15" s="5">
        <v>0.63666567680801867</v>
      </c>
      <c r="AO15" s="14" t="s">
        <v>1205</v>
      </c>
      <c r="AP15" s="19">
        <f t="shared" si="1"/>
        <v>1399840</v>
      </c>
      <c r="AQ15" s="19">
        <f t="shared" si="2"/>
        <v>2165245</v>
      </c>
      <c r="AS15" t="s">
        <v>161</v>
      </c>
      <c r="AT15" s="6">
        <v>420285</v>
      </c>
      <c r="AU15" s="6">
        <v>22400</v>
      </c>
      <c r="AV15" s="6">
        <v>272645</v>
      </c>
      <c r="AW15" s="5">
        <v>0.6360641117854795</v>
      </c>
      <c r="AY15" t="s">
        <v>1075</v>
      </c>
      <c r="AZ15" s="6">
        <v>288277.5</v>
      </c>
      <c r="BA15" s="6">
        <v>14450</v>
      </c>
      <c r="BB15" s="6">
        <v>180625</v>
      </c>
      <c r="BC15" s="5">
        <v>0.62656641604010199</v>
      </c>
      <c r="BE15">
        <f ca="1"/>
        <v>12</v>
      </c>
      <c r="BF15" t="str">
        <f ca="1"/>
        <v>EXFG100</v>
      </c>
      <c r="BG15" s="20">
        <f ca="1"/>
        <v>288277.5</v>
      </c>
      <c r="BH15" s="20">
        <f ca="1"/>
        <v>180625</v>
      </c>
      <c r="BI15" s="21">
        <f ca="1"/>
        <v>14450</v>
      </c>
    </row>
    <row r="16" spans="1:65" x14ac:dyDescent="0.25">
      <c r="AE16">
        <v>13</v>
      </c>
      <c r="AF16" s="7">
        <v>111</v>
      </c>
      <c r="AH16" s="12" t="s">
        <v>1176</v>
      </c>
      <c r="AI16" s="7">
        <v>7245</v>
      </c>
      <c r="AJ16" s="4">
        <v>1025450</v>
      </c>
      <c r="AK16" s="3">
        <v>12626697.5</v>
      </c>
      <c r="AL16" s="3">
        <v>19485257.5</v>
      </c>
      <c r="AM16" s="5">
        <v>0.63722991488308567</v>
      </c>
      <c r="AS16" t="s">
        <v>368</v>
      </c>
      <c r="AT16" s="6">
        <v>356122.5</v>
      </c>
      <c r="AU16" s="6">
        <v>18550</v>
      </c>
      <c r="AV16" s="6">
        <v>230460</v>
      </c>
      <c r="AW16" s="5">
        <v>0.63797815239104183</v>
      </c>
      <c r="AY16" t="s">
        <v>1061</v>
      </c>
      <c r="AZ16" s="6">
        <v>281775</v>
      </c>
      <c r="BA16" s="6">
        <v>19500</v>
      </c>
      <c r="BB16" s="6">
        <v>195000</v>
      </c>
      <c r="BC16" s="5">
        <v>0.69204152249135076</v>
      </c>
      <c r="BE16">
        <f ca="1"/>
        <v>13</v>
      </c>
      <c r="BF16" t="str">
        <f ca="1"/>
        <v>SCR50+50</v>
      </c>
      <c r="BG16" s="20">
        <f ca="1"/>
        <v>281775</v>
      </c>
      <c r="BH16" s="20">
        <f ca="1"/>
        <v>195000</v>
      </c>
      <c r="BI16" s="21">
        <f ca="1"/>
        <v>19500</v>
      </c>
    </row>
    <row r="17" spans="31:61" x14ac:dyDescent="0.25">
      <c r="AE17">
        <v>14</v>
      </c>
      <c r="AF17" s="7">
        <v>118</v>
      </c>
      <c r="AS17" t="s">
        <v>179</v>
      </c>
      <c r="AT17" s="6">
        <v>305827.5</v>
      </c>
      <c r="AU17" s="6">
        <v>16250</v>
      </c>
      <c r="AV17" s="6">
        <v>197700</v>
      </c>
      <c r="AW17" s="5">
        <v>0.63378328009695017</v>
      </c>
      <c r="AY17" t="s">
        <v>1042</v>
      </c>
      <c r="AZ17" s="6">
        <v>254437.5</v>
      </c>
      <c r="BA17" s="6">
        <v>17250</v>
      </c>
      <c r="BB17" s="6">
        <v>160425</v>
      </c>
      <c r="BC17" s="5">
        <v>0.63050847457627279</v>
      </c>
      <c r="BE17">
        <f ca="1"/>
        <v>14</v>
      </c>
      <c r="BF17" t="str">
        <f ca="1"/>
        <v>SRMH15</v>
      </c>
      <c r="BG17" s="20">
        <f ca="1"/>
        <v>254437.5</v>
      </c>
      <c r="BH17" s="20">
        <f ca="1"/>
        <v>160425</v>
      </c>
      <c r="BI17" s="21">
        <f ca="1"/>
        <v>17250</v>
      </c>
    </row>
    <row r="18" spans="31:61" x14ac:dyDescent="0.25">
      <c r="AE18">
        <v>15</v>
      </c>
      <c r="AF18" s="7">
        <v>119</v>
      </c>
      <c r="AS18" t="s">
        <v>229</v>
      </c>
      <c r="AT18" s="6">
        <v>255217.5</v>
      </c>
      <c r="AU18" s="6">
        <v>13500</v>
      </c>
      <c r="AV18" s="6">
        <v>164765</v>
      </c>
      <c r="AW18" s="5">
        <v>0.63729686150828402</v>
      </c>
      <c r="AY18" t="s">
        <v>1047</v>
      </c>
      <c r="AZ18" s="6">
        <v>243737.5</v>
      </c>
      <c r="BA18" s="6">
        <v>7750</v>
      </c>
      <c r="BB18" s="6">
        <v>150737.5</v>
      </c>
      <c r="BC18" s="5">
        <v>0.61844197138314827</v>
      </c>
      <c r="BE18">
        <f ca="1"/>
        <v>15</v>
      </c>
      <c r="BF18" t="str">
        <f ca="1"/>
        <v>SRMC50</v>
      </c>
      <c r="BG18" s="20">
        <f ca="1"/>
        <v>243737.5</v>
      </c>
      <c r="BH18" s="20">
        <f ca="1"/>
        <v>150737.5</v>
      </c>
      <c r="BI18" s="21">
        <f ca="1"/>
        <v>7750</v>
      </c>
    </row>
    <row r="19" spans="31:61" x14ac:dyDescent="0.25">
      <c r="AE19">
        <v>16</v>
      </c>
      <c r="AF19" s="7">
        <v>125</v>
      </c>
      <c r="AS19" t="s">
        <v>147</v>
      </c>
      <c r="AT19" s="6">
        <v>248605</v>
      </c>
      <c r="AU19" s="6">
        <v>13350</v>
      </c>
      <c r="AV19" s="6">
        <v>161365</v>
      </c>
      <c r="AW19" s="5">
        <v>0.64258334170263698</v>
      </c>
      <c r="AY19" t="s">
        <v>1058</v>
      </c>
      <c r="AZ19" s="6">
        <v>240625</v>
      </c>
      <c r="BA19" s="6">
        <v>12500</v>
      </c>
      <c r="BB19" s="6">
        <v>158750</v>
      </c>
      <c r="BC19" s="5">
        <v>0.65974025974026052</v>
      </c>
      <c r="BE19">
        <f ca="1"/>
        <v>16</v>
      </c>
      <c r="BF19" t="str">
        <f ca="1"/>
        <v>TNRS150</v>
      </c>
      <c r="BG19" s="20">
        <f ca="1"/>
        <v>240625</v>
      </c>
      <c r="BH19" s="20">
        <f ca="1"/>
        <v>158750</v>
      </c>
      <c r="BI19" s="21">
        <f ca="1"/>
        <v>12500</v>
      </c>
    </row>
    <row r="20" spans="31:61" x14ac:dyDescent="0.25">
      <c r="AE20">
        <v>17</v>
      </c>
      <c r="AF20" s="7">
        <v>113</v>
      </c>
      <c r="AS20" t="s">
        <v>120</v>
      </c>
      <c r="AT20" s="6">
        <v>251492.5</v>
      </c>
      <c r="AU20" s="6">
        <v>13450</v>
      </c>
      <c r="AV20" s="6">
        <v>161615</v>
      </c>
      <c r="AW20" s="5">
        <v>0.63316213923841203</v>
      </c>
      <c r="AY20" t="s">
        <v>1026</v>
      </c>
      <c r="AZ20" s="6">
        <v>239112.5</v>
      </c>
      <c r="BA20" s="6">
        <v>11750</v>
      </c>
      <c r="BB20" s="6">
        <v>148050</v>
      </c>
      <c r="BC20" s="5">
        <v>0.61916461916461984</v>
      </c>
      <c r="BE20">
        <f ca="1"/>
        <v>17</v>
      </c>
      <c r="BF20" t="str">
        <f ca="1"/>
        <v>CLNG200</v>
      </c>
      <c r="BG20" s="20">
        <f ca="1"/>
        <v>239112.5</v>
      </c>
      <c r="BH20" s="20">
        <f ca="1"/>
        <v>148050</v>
      </c>
      <c r="BI20" s="21">
        <f ca="1"/>
        <v>11750</v>
      </c>
    </row>
    <row r="21" spans="31:61" x14ac:dyDescent="0.25">
      <c r="AE21">
        <v>18</v>
      </c>
      <c r="AF21" s="7">
        <v>118</v>
      </c>
      <c r="AS21" t="s">
        <v>563</v>
      </c>
      <c r="AT21" s="6">
        <v>127212.5</v>
      </c>
      <c r="AU21" s="6">
        <v>6650</v>
      </c>
      <c r="AV21" s="6">
        <v>81797.5</v>
      </c>
      <c r="AW21" s="5">
        <v>0.6414958350650215</v>
      </c>
      <c r="AY21" t="s">
        <v>1044</v>
      </c>
      <c r="AZ21" s="6">
        <v>229787.5</v>
      </c>
      <c r="BA21" s="6">
        <v>7750</v>
      </c>
      <c r="BB21" s="6">
        <v>146475</v>
      </c>
      <c r="BC21" s="5">
        <v>0.6374367622259699</v>
      </c>
      <c r="BE21">
        <f ca="1"/>
        <v>18</v>
      </c>
      <c r="BF21" t="str">
        <f ca="1"/>
        <v>SRMH50</v>
      </c>
      <c r="BG21" s="20">
        <f ca="1"/>
        <v>229787.5</v>
      </c>
      <c r="BH21" s="20">
        <f ca="1"/>
        <v>146475</v>
      </c>
      <c r="BI21" s="21">
        <f ca="1"/>
        <v>7750</v>
      </c>
    </row>
    <row r="22" spans="31:61" x14ac:dyDescent="0.25">
      <c r="AE22">
        <v>19</v>
      </c>
      <c r="AF22" s="7">
        <v>119</v>
      </c>
      <c r="AS22" t="s">
        <v>78</v>
      </c>
      <c r="AT22" s="6">
        <v>353265</v>
      </c>
      <c r="AU22" s="6">
        <v>19550</v>
      </c>
      <c r="AV22" s="6">
        <v>229745</v>
      </c>
      <c r="AW22" s="5">
        <v>0.6395021893556424</v>
      </c>
      <c r="AY22" t="s">
        <v>1050</v>
      </c>
      <c r="AZ22" s="6">
        <v>208402.5</v>
      </c>
      <c r="BA22" s="6">
        <v>5550</v>
      </c>
      <c r="BB22" s="6">
        <v>129315</v>
      </c>
      <c r="BC22" s="5">
        <v>0.62050599201065271</v>
      </c>
      <c r="BE22">
        <f ca="1"/>
        <v>19</v>
      </c>
      <c r="BF22" t="str">
        <f ca="1"/>
        <v>SRMA50</v>
      </c>
      <c r="BG22" s="20">
        <f ca="1"/>
        <v>208402.5</v>
      </c>
      <c r="BH22" s="20">
        <f ca="1"/>
        <v>129315</v>
      </c>
      <c r="BI22" s="21">
        <f ca="1"/>
        <v>5550</v>
      </c>
    </row>
    <row r="23" spans="31:61" x14ac:dyDescent="0.25">
      <c r="AE23">
        <v>20</v>
      </c>
      <c r="AF23" s="7">
        <v>116</v>
      </c>
      <c r="AS23" t="s">
        <v>449</v>
      </c>
      <c r="AT23" s="6">
        <v>158302.5</v>
      </c>
      <c r="AU23" s="6">
        <v>7950</v>
      </c>
      <c r="AV23" s="6">
        <v>101367.5</v>
      </c>
      <c r="AW23" s="5">
        <v>0.62932422015072831</v>
      </c>
      <c r="AY23" t="s">
        <v>1045</v>
      </c>
      <c r="AZ23" s="6">
        <v>207187.5</v>
      </c>
      <c r="BA23" s="6">
        <v>12750</v>
      </c>
      <c r="BB23" s="6">
        <v>128137.5</v>
      </c>
      <c r="BC23" s="5">
        <v>0.61846153846153851</v>
      </c>
      <c r="BE23">
        <f ca="1"/>
        <v>20</v>
      </c>
      <c r="BF23" t="str">
        <f ca="1"/>
        <v>SRMC15</v>
      </c>
      <c r="BG23" s="20">
        <f ca="1"/>
        <v>207187.5</v>
      </c>
      <c r="BH23" s="20">
        <f ca="1"/>
        <v>128137.5</v>
      </c>
      <c r="BI23" s="21">
        <f ca="1"/>
        <v>12750</v>
      </c>
    </row>
    <row r="24" spans="31:61" x14ac:dyDescent="0.25">
      <c r="AE24">
        <v>21</v>
      </c>
      <c r="AF24" s="7">
        <v>123</v>
      </c>
      <c r="AS24" t="s">
        <v>240</v>
      </c>
      <c r="AT24" s="6">
        <v>329805</v>
      </c>
      <c r="AU24" s="6">
        <v>17800</v>
      </c>
      <c r="AV24" s="6">
        <v>214232.5</v>
      </c>
      <c r="AW24" s="5">
        <v>0.64105034979053965</v>
      </c>
      <c r="AY24" t="s">
        <v>1055</v>
      </c>
      <c r="AZ24" s="6">
        <v>202565</v>
      </c>
      <c r="BA24" s="6">
        <v>12700</v>
      </c>
      <c r="BB24" s="6">
        <v>136525</v>
      </c>
      <c r="BC24" s="5">
        <v>0.67398119122257127</v>
      </c>
      <c r="BE24">
        <f ca="1"/>
        <v>21</v>
      </c>
      <c r="BF24" t="str">
        <f ca="1"/>
        <v>TNRE150</v>
      </c>
      <c r="BG24" s="20">
        <f ca="1"/>
        <v>202565</v>
      </c>
      <c r="BH24" s="20">
        <f ca="1"/>
        <v>136525</v>
      </c>
      <c r="BI24" s="21">
        <f ca="1"/>
        <v>12700</v>
      </c>
    </row>
    <row r="25" spans="31:61" x14ac:dyDescent="0.25">
      <c r="AE25">
        <v>22</v>
      </c>
      <c r="AF25" s="7">
        <v>133</v>
      </c>
      <c r="AS25" t="s">
        <v>187</v>
      </c>
      <c r="AT25" s="6">
        <v>271927.5</v>
      </c>
      <c r="AU25" s="6">
        <v>14150</v>
      </c>
      <c r="AV25" s="6">
        <v>174827.5</v>
      </c>
      <c r="AW25" s="5">
        <v>0.63007715366800277</v>
      </c>
      <c r="AY25" t="s">
        <v>1052</v>
      </c>
      <c r="AZ25" s="6">
        <v>192107.5</v>
      </c>
      <c r="BA25" s="6">
        <v>12850</v>
      </c>
      <c r="BB25" s="6">
        <v>134925</v>
      </c>
      <c r="BC25" s="5">
        <v>0.70234113712374535</v>
      </c>
      <c r="BE25">
        <f ca="1"/>
        <v>22</v>
      </c>
      <c r="BF25" t="str">
        <f ca="1"/>
        <v>TNRH150</v>
      </c>
      <c r="BG25" s="20">
        <f ca="1"/>
        <v>192107.5</v>
      </c>
      <c r="BH25" s="20">
        <f ca="1"/>
        <v>134925</v>
      </c>
      <c r="BI25" s="21">
        <f ca="1"/>
        <v>12850</v>
      </c>
    </row>
    <row r="26" spans="31:61" x14ac:dyDescent="0.25">
      <c r="AE26">
        <v>23</v>
      </c>
      <c r="AF26" s="7">
        <v>149</v>
      </c>
      <c r="AS26" t="s">
        <v>497</v>
      </c>
      <c r="AT26" s="6">
        <v>124820</v>
      </c>
      <c r="AU26" s="6">
        <v>6150</v>
      </c>
      <c r="AV26" s="6">
        <v>79537.5</v>
      </c>
      <c r="AW26" s="5">
        <v>0.62737082589064908</v>
      </c>
      <c r="AY26" t="s">
        <v>1078</v>
      </c>
      <c r="AZ26" s="6">
        <v>191820</v>
      </c>
      <c r="BA26" s="6">
        <v>9200</v>
      </c>
      <c r="BB26" s="6">
        <v>116380</v>
      </c>
      <c r="BC26" s="5">
        <v>0.60671462829736134</v>
      </c>
      <c r="BE26">
        <f ca="1"/>
        <v>23</v>
      </c>
      <c r="BF26" t="str">
        <f ca="1"/>
        <v>EXFP100</v>
      </c>
      <c r="BG26" s="20">
        <f ca="1"/>
        <v>191820</v>
      </c>
      <c r="BH26" s="20">
        <f ca="1"/>
        <v>116380</v>
      </c>
      <c r="BI26" s="21">
        <f ca="1"/>
        <v>9200</v>
      </c>
    </row>
    <row r="27" spans="31:61" x14ac:dyDescent="0.25">
      <c r="AE27">
        <v>24</v>
      </c>
      <c r="AF27" s="7">
        <v>149</v>
      </c>
      <c r="AS27" t="s">
        <v>84</v>
      </c>
      <c r="AT27" s="6">
        <v>330947.5</v>
      </c>
      <c r="AU27" s="6">
        <v>16650</v>
      </c>
      <c r="AV27" s="6">
        <v>214285</v>
      </c>
      <c r="AW27" s="5">
        <v>0.64224193054443779</v>
      </c>
      <c r="AY27" t="s">
        <v>1067</v>
      </c>
      <c r="AZ27" s="6">
        <v>187605</v>
      </c>
      <c r="BA27" s="6">
        <v>9900</v>
      </c>
      <c r="BB27" s="6">
        <v>122760</v>
      </c>
      <c r="BC27" s="5">
        <v>0.65435356200527672</v>
      </c>
      <c r="BE27">
        <f ca="1"/>
        <v>24</v>
      </c>
      <c r="BF27" t="str">
        <f ca="1"/>
        <v>SCRS3050</v>
      </c>
      <c r="BG27" s="20">
        <f ca="1"/>
        <v>187605</v>
      </c>
      <c r="BH27" s="20">
        <f ca="1"/>
        <v>122760</v>
      </c>
      <c r="BI27" s="21">
        <f ca="1"/>
        <v>9900</v>
      </c>
    </row>
    <row r="28" spans="31:61" x14ac:dyDescent="0.25">
      <c r="AE28">
        <v>25</v>
      </c>
      <c r="AF28" s="7">
        <v>151</v>
      </c>
      <c r="AS28" t="s">
        <v>402</v>
      </c>
      <c r="AT28" s="6">
        <v>213237.5</v>
      </c>
      <c r="AU28" s="6">
        <v>11100</v>
      </c>
      <c r="AV28" s="6">
        <v>139920</v>
      </c>
      <c r="AW28" s="5">
        <v>0.6455165091722378</v>
      </c>
      <c r="AY28" t="s">
        <v>1066</v>
      </c>
      <c r="AZ28" s="6">
        <v>183625</v>
      </c>
      <c r="BA28" s="6">
        <v>16250</v>
      </c>
      <c r="BB28" s="6">
        <v>107250</v>
      </c>
      <c r="BC28" s="5">
        <v>0.58407079646017668</v>
      </c>
      <c r="BE28">
        <f ca="1"/>
        <v>25</v>
      </c>
      <c r="BF28" t="str">
        <f ca="1"/>
        <v>SCRS3030</v>
      </c>
      <c r="BG28" s="20">
        <f ca="1"/>
        <v>183625</v>
      </c>
      <c r="BH28" s="20">
        <f ca="1"/>
        <v>107250</v>
      </c>
      <c r="BI28" s="21">
        <f ca="1"/>
        <v>16250</v>
      </c>
    </row>
    <row r="29" spans="31:61" x14ac:dyDescent="0.25">
      <c r="AE29">
        <v>26</v>
      </c>
      <c r="AF29" s="7">
        <v>146</v>
      </c>
      <c r="AS29" t="s">
        <v>445</v>
      </c>
      <c r="AT29" s="6">
        <v>183597.5</v>
      </c>
      <c r="AU29" s="6">
        <v>9200</v>
      </c>
      <c r="AV29" s="6">
        <v>118990</v>
      </c>
      <c r="AW29" s="5">
        <v>0.64024620578630487</v>
      </c>
      <c r="AY29" t="s">
        <v>1073</v>
      </c>
      <c r="AZ29" s="6">
        <v>154425</v>
      </c>
      <c r="BA29" s="6">
        <v>7100</v>
      </c>
      <c r="BB29" s="6">
        <v>86620</v>
      </c>
      <c r="BC29" s="5">
        <v>0.56091954022988555</v>
      </c>
      <c r="BE29">
        <f ca="1"/>
        <v>26</v>
      </c>
      <c r="BF29" t="str">
        <f ca="1"/>
        <v>MSKO100</v>
      </c>
      <c r="BG29" s="20">
        <f ca="1"/>
        <v>154425</v>
      </c>
      <c r="BH29" s="20">
        <f ca="1"/>
        <v>86620</v>
      </c>
      <c r="BI29" s="21">
        <f ca="1"/>
        <v>7100</v>
      </c>
    </row>
    <row r="30" spans="31:61" x14ac:dyDescent="0.25">
      <c r="AE30">
        <v>27</v>
      </c>
      <c r="AF30" s="7">
        <v>147</v>
      </c>
      <c r="AS30" t="s">
        <v>202</v>
      </c>
      <c r="AT30" s="6">
        <v>287462.5</v>
      </c>
      <c r="AU30" s="6">
        <v>15350</v>
      </c>
      <c r="AV30" s="6">
        <v>184520</v>
      </c>
      <c r="AW30" s="5">
        <v>0.62836286081026405</v>
      </c>
      <c r="AY30" t="s">
        <v>1057</v>
      </c>
      <c r="AZ30" s="6">
        <v>153400</v>
      </c>
      <c r="BA30" s="6">
        <v>11800</v>
      </c>
      <c r="BB30" s="6">
        <v>97940</v>
      </c>
      <c r="BC30" s="5">
        <v>0.63846153846153963</v>
      </c>
      <c r="BE30">
        <f ca="1"/>
        <v>27</v>
      </c>
      <c r="BF30" t="str">
        <f ca="1"/>
        <v>TNRS100</v>
      </c>
      <c r="BG30" s="20">
        <f ca="1"/>
        <v>153400</v>
      </c>
      <c r="BH30" s="20">
        <f ca="1"/>
        <v>97940</v>
      </c>
      <c r="BI30" s="21">
        <f ca="1"/>
        <v>11800</v>
      </c>
    </row>
    <row r="31" spans="31:61" x14ac:dyDescent="0.25">
      <c r="AE31">
        <v>28</v>
      </c>
      <c r="AF31" s="7">
        <v>151</v>
      </c>
      <c r="AS31" t="s">
        <v>662</v>
      </c>
      <c r="AT31" s="6">
        <v>92445</v>
      </c>
      <c r="AU31" s="6">
        <v>4550</v>
      </c>
      <c r="AV31" s="6">
        <v>60775</v>
      </c>
      <c r="AW31" s="5">
        <v>0.65540428151584107</v>
      </c>
      <c r="AY31" t="s">
        <v>1072</v>
      </c>
      <c r="AZ31" s="6">
        <v>149625</v>
      </c>
      <c r="BA31" s="6">
        <v>10500</v>
      </c>
      <c r="BB31" s="6">
        <v>80850</v>
      </c>
      <c r="BC31" s="5">
        <v>0.5403508771929828</v>
      </c>
      <c r="BE31">
        <f ca="1"/>
        <v>28</v>
      </c>
      <c r="BF31" t="str">
        <f ca="1"/>
        <v>MSKO50</v>
      </c>
      <c r="BG31" s="20">
        <f ca="1"/>
        <v>149625</v>
      </c>
      <c r="BH31" s="20">
        <f ca="1"/>
        <v>80850</v>
      </c>
      <c r="BI31" s="21">
        <f ca="1"/>
        <v>10500</v>
      </c>
    </row>
    <row r="32" spans="31:61" x14ac:dyDescent="0.25">
      <c r="AE32">
        <v>29</v>
      </c>
      <c r="AF32" s="7">
        <v>146</v>
      </c>
      <c r="AS32" t="s">
        <v>384</v>
      </c>
      <c r="AT32" s="6">
        <v>287625</v>
      </c>
      <c r="AU32" s="6">
        <v>15100</v>
      </c>
      <c r="AV32" s="6">
        <v>185110</v>
      </c>
      <c r="AW32" s="5">
        <v>0.63769044866948899</v>
      </c>
      <c r="AY32" t="s">
        <v>1053</v>
      </c>
      <c r="AZ32" s="6">
        <v>145040</v>
      </c>
      <c r="BA32" s="6">
        <v>7400</v>
      </c>
      <c r="BB32" s="6">
        <v>96200</v>
      </c>
      <c r="BC32" s="5">
        <v>0.66326530612244816</v>
      </c>
      <c r="BE32">
        <f ca="1"/>
        <v>29</v>
      </c>
      <c r="BF32" t="str">
        <f ca="1"/>
        <v>TNRH200</v>
      </c>
      <c r="BG32" s="20">
        <f ca="1"/>
        <v>145040</v>
      </c>
      <c r="BH32" s="20">
        <f ca="1"/>
        <v>96200</v>
      </c>
      <c r="BI32" s="21">
        <f ca="1"/>
        <v>7400</v>
      </c>
    </row>
    <row r="33" spans="31:61" x14ac:dyDescent="0.25">
      <c r="AE33">
        <v>30</v>
      </c>
      <c r="AF33" s="7">
        <v>149</v>
      </c>
      <c r="AS33" t="s">
        <v>26</v>
      </c>
      <c r="AT33" s="6">
        <v>461315</v>
      </c>
      <c r="AU33" s="6">
        <v>24700</v>
      </c>
      <c r="AV33" s="6">
        <v>299027.5</v>
      </c>
      <c r="AW33" s="5">
        <v>0.63940295465160668</v>
      </c>
      <c r="AY33" t="s">
        <v>1109</v>
      </c>
      <c r="AZ33" s="6">
        <v>133132.5</v>
      </c>
      <c r="BA33" s="6">
        <v>9150</v>
      </c>
      <c r="BB33" s="6">
        <v>73200</v>
      </c>
      <c r="BC33" s="5">
        <v>0.54982817869415757</v>
      </c>
      <c r="BE33">
        <f ca="1"/>
        <v>30</v>
      </c>
      <c r="BF33" t="str">
        <f ca="1"/>
        <v>MKRW80</v>
      </c>
      <c r="BG33" s="20">
        <f ca="1"/>
        <v>133132.5</v>
      </c>
      <c r="BH33" s="20">
        <f ca="1"/>
        <v>73200</v>
      </c>
      <c r="BI33" s="21">
        <f ca="1"/>
        <v>9150</v>
      </c>
    </row>
    <row r="34" spans="31:61" x14ac:dyDescent="0.25">
      <c r="AE34">
        <v>31</v>
      </c>
      <c r="AF34" s="7">
        <v>145</v>
      </c>
      <c r="AS34" t="s">
        <v>41</v>
      </c>
      <c r="AT34" s="6">
        <v>810425</v>
      </c>
      <c r="AU34" s="6">
        <v>40800</v>
      </c>
      <c r="AV34" s="6">
        <v>527070</v>
      </c>
      <c r="AW34" s="5">
        <v>0.63596676822481069</v>
      </c>
      <c r="AY34" t="s">
        <v>1071</v>
      </c>
      <c r="AZ34" s="6">
        <v>130755</v>
      </c>
      <c r="BA34" s="6">
        <v>6900</v>
      </c>
      <c r="BB34" s="6">
        <v>74175</v>
      </c>
      <c r="BC34" s="5">
        <v>0.56728232189973593</v>
      </c>
      <c r="BE34">
        <f ca="1"/>
        <v>31</v>
      </c>
      <c r="BF34" t="str">
        <f ca="1"/>
        <v>MSKC100</v>
      </c>
      <c r="BG34" s="20">
        <f ca="1"/>
        <v>130755</v>
      </c>
      <c r="BH34" s="20">
        <f ca="1"/>
        <v>74175</v>
      </c>
      <c r="BI34" s="21">
        <f ca="1"/>
        <v>6900</v>
      </c>
    </row>
    <row r="35" spans="31:61" x14ac:dyDescent="0.25">
      <c r="AE35">
        <v>32</v>
      </c>
      <c r="AF35" s="7">
        <v>152</v>
      </c>
      <c r="AS35" t="s">
        <v>260</v>
      </c>
      <c r="AT35" s="6">
        <v>288827.5</v>
      </c>
      <c r="AU35" s="6">
        <v>15650</v>
      </c>
      <c r="AV35" s="6">
        <v>185965</v>
      </c>
      <c r="AW35" s="5">
        <v>0.63053641176372854</v>
      </c>
      <c r="AY35" t="s">
        <v>1076</v>
      </c>
      <c r="AZ35" s="6">
        <v>128700</v>
      </c>
      <c r="BA35" s="6">
        <v>5200</v>
      </c>
      <c r="BB35" s="6">
        <v>72800</v>
      </c>
      <c r="BC35" s="5">
        <v>0.56565656565656486</v>
      </c>
      <c r="BE35">
        <f ca="1"/>
        <v>32</v>
      </c>
      <c r="BF35" t="str">
        <f ca="1"/>
        <v>EXFG150</v>
      </c>
      <c r="BG35" s="20">
        <f ca="1"/>
        <v>128700</v>
      </c>
      <c r="BH35" s="20">
        <f ca="1"/>
        <v>72800</v>
      </c>
      <c r="BI35" s="21">
        <f ca="1"/>
        <v>5200</v>
      </c>
    </row>
    <row r="36" spans="31:61" x14ac:dyDescent="0.25">
      <c r="AE36">
        <v>33</v>
      </c>
      <c r="AF36" s="7">
        <v>145</v>
      </c>
      <c r="AS36" t="s">
        <v>246</v>
      </c>
      <c r="AT36" s="6">
        <v>357317.5</v>
      </c>
      <c r="AU36" s="6">
        <v>18550</v>
      </c>
      <c r="AV36" s="6">
        <v>230860</v>
      </c>
      <c r="AW36" s="5">
        <v>0.63244509932898474</v>
      </c>
      <c r="AY36" t="s">
        <v>1105</v>
      </c>
      <c r="AZ36" s="6">
        <v>120847.5</v>
      </c>
      <c r="BA36" s="6">
        <v>6550</v>
      </c>
      <c r="BB36" s="6">
        <v>70085</v>
      </c>
      <c r="BC36" s="5">
        <v>0.57994579945799507</v>
      </c>
      <c r="BE36">
        <f ca="1"/>
        <v>33</v>
      </c>
      <c r="BF36" t="str">
        <f ca="1"/>
        <v>MKRM200</v>
      </c>
      <c r="BG36" s="20">
        <f ca="1"/>
        <v>120847.5</v>
      </c>
      <c r="BH36" s="20">
        <f ca="1"/>
        <v>70085</v>
      </c>
      <c r="BI36" s="21">
        <f ca="1"/>
        <v>6550</v>
      </c>
    </row>
    <row r="37" spans="31:61" x14ac:dyDescent="0.25">
      <c r="AE37">
        <v>34</v>
      </c>
      <c r="AF37" s="7">
        <v>152</v>
      </c>
      <c r="AS37" t="s">
        <v>165</v>
      </c>
      <c r="AT37" s="6">
        <v>332750</v>
      </c>
      <c r="AU37" s="6">
        <v>17000</v>
      </c>
      <c r="AV37" s="6">
        <v>213442.5</v>
      </c>
      <c r="AW37" s="5">
        <v>0.63258468098578935</v>
      </c>
      <c r="AY37" t="s">
        <v>1027</v>
      </c>
      <c r="AZ37" s="6">
        <v>114450</v>
      </c>
      <c r="BA37" s="6">
        <v>16350</v>
      </c>
      <c r="BB37" s="6">
        <v>68670</v>
      </c>
      <c r="BC37" s="5">
        <v>0.59999999999999987</v>
      </c>
      <c r="BE37">
        <f ca="1"/>
        <v>34</v>
      </c>
      <c r="BF37" t="str">
        <f ca="1"/>
        <v>CLNF50</v>
      </c>
      <c r="BG37" s="20">
        <f ca="1"/>
        <v>114450</v>
      </c>
      <c r="BH37" s="20">
        <f ca="1"/>
        <v>68670</v>
      </c>
      <c r="BI37" s="21">
        <f ca="1"/>
        <v>16350</v>
      </c>
    </row>
    <row r="38" spans="31:61" x14ac:dyDescent="0.25">
      <c r="AE38">
        <v>35</v>
      </c>
      <c r="AF38" s="7">
        <v>136</v>
      </c>
      <c r="AS38" t="s">
        <v>65</v>
      </c>
      <c r="AT38" s="6">
        <v>296752.5</v>
      </c>
      <c r="AU38" s="6">
        <v>16000</v>
      </c>
      <c r="AV38" s="6">
        <v>192125</v>
      </c>
      <c r="AW38" s="5">
        <v>0.63715477605632198</v>
      </c>
      <c r="AY38" t="s">
        <v>1060</v>
      </c>
      <c r="AZ38" s="6">
        <v>102465</v>
      </c>
      <c r="BA38" s="6">
        <v>10350</v>
      </c>
      <c r="BB38" s="6">
        <v>68310</v>
      </c>
      <c r="BC38" s="5">
        <v>0.66666666666666685</v>
      </c>
      <c r="BE38">
        <f ca="1"/>
        <v>35</v>
      </c>
      <c r="BF38" t="str">
        <f ca="1"/>
        <v>SCR50+30</v>
      </c>
      <c r="BG38" s="20">
        <f ca="1"/>
        <v>102465</v>
      </c>
      <c r="BH38" s="20">
        <f ca="1"/>
        <v>68310</v>
      </c>
      <c r="BI38" s="21">
        <f ca="1"/>
        <v>10350</v>
      </c>
    </row>
    <row r="39" spans="31:61" x14ac:dyDescent="0.25">
      <c r="AE39">
        <v>36</v>
      </c>
      <c r="AF39" s="7">
        <v>133</v>
      </c>
      <c r="AS39" t="s">
        <v>57</v>
      </c>
      <c r="AT39" s="6">
        <v>306037.5</v>
      </c>
      <c r="AU39" s="6">
        <v>17150</v>
      </c>
      <c r="AV39" s="6">
        <v>196902.5</v>
      </c>
      <c r="AW39" s="5">
        <v>0.63344344498712557</v>
      </c>
      <c r="AY39" t="s">
        <v>1033</v>
      </c>
      <c r="AZ39" s="6">
        <v>99225</v>
      </c>
      <c r="BA39" s="6">
        <v>12250</v>
      </c>
      <c r="BB39" s="6">
        <v>58800</v>
      </c>
      <c r="BC39" s="5">
        <v>0.59259259259259334</v>
      </c>
      <c r="BE39">
        <f ca="1"/>
        <v>36</v>
      </c>
      <c r="BF39" t="str">
        <f ca="1"/>
        <v>MSTH30</v>
      </c>
      <c r="BG39" s="20">
        <f ca="1"/>
        <v>99225</v>
      </c>
      <c r="BH39" s="20">
        <f ca="1"/>
        <v>58800</v>
      </c>
      <c r="BI39" s="21">
        <f ca="1"/>
        <v>12250</v>
      </c>
    </row>
    <row r="40" spans="31:61" x14ac:dyDescent="0.25">
      <c r="AE40">
        <v>37</v>
      </c>
      <c r="AF40" s="7">
        <v>135</v>
      </c>
      <c r="AS40" t="s">
        <v>459</v>
      </c>
      <c r="AT40" s="6">
        <v>407345</v>
      </c>
      <c r="AU40" s="6">
        <v>20000</v>
      </c>
      <c r="AV40" s="6">
        <v>265902.5</v>
      </c>
      <c r="AW40" s="5">
        <v>0.64778924582772113</v>
      </c>
      <c r="AY40" t="s">
        <v>1056</v>
      </c>
      <c r="AZ40" s="6">
        <v>95550</v>
      </c>
      <c r="BA40" s="6">
        <v>4550</v>
      </c>
      <c r="BB40" s="6">
        <v>60970</v>
      </c>
      <c r="BC40" s="5">
        <v>0.63809523809523827</v>
      </c>
      <c r="BE40">
        <f ca="1"/>
        <v>37</v>
      </c>
      <c r="BF40" t="str">
        <f ca="1"/>
        <v>TNRE200</v>
      </c>
      <c r="BG40" s="20">
        <f ca="1"/>
        <v>95550</v>
      </c>
      <c r="BH40" s="20">
        <f ca="1"/>
        <v>60970</v>
      </c>
      <c r="BI40" s="21">
        <f ca="1"/>
        <v>4550</v>
      </c>
    </row>
    <row r="41" spans="31:61" x14ac:dyDescent="0.25">
      <c r="AE41">
        <v>38</v>
      </c>
      <c r="AF41" s="7">
        <v>130</v>
      </c>
      <c r="AS41" t="s">
        <v>545</v>
      </c>
      <c r="AT41" s="6">
        <v>219957.5</v>
      </c>
      <c r="AU41" s="6">
        <v>11550</v>
      </c>
      <c r="AV41" s="6">
        <v>142425</v>
      </c>
      <c r="AW41" s="5">
        <v>0.64220257629073907</v>
      </c>
      <c r="AY41" t="s">
        <v>1048</v>
      </c>
      <c r="AZ41" s="6">
        <v>91912.499999999985</v>
      </c>
      <c r="BA41" s="6">
        <v>4750</v>
      </c>
      <c r="BB41" s="6">
        <v>56049.999999999993</v>
      </c>
      <c r="BC41" s="5">
        <v>0.60981912144702832</v>
      </c>
      <c r="BE41">
        <f ca="1"/>
        <v>38</v>
      </c>
      <c r="BF41" t="str">
        <f ca="1"/>
        <v>SRMA15</v>
      </c>
      <c r="BG41" s="20">
        <f ca="1"/>
        <v>91912.499999999985</v>
      </c>
      <c r="BH41" s="20">
        <f ca="1"/>
        <v>56049.999999999993</v>
      </c>
      <c r="BI41" s="21">
        <f ca="1"/>
        <v>4750</v>
      </c>
    </row>
    <row r="42" spans="31:61" x14ac:dyDescent="0.25">
      <c r="AE42">
        <v>39</v>
      </c>
      <c r="AF42" s="7">
        <v>130</v>
      </c>
      <c r="AS42" t="s">
        <v>94</v>
      </c>
      <c r="AT42" s="6">
        <v>321525</v>
      </c>
      <c r="AU42" s="6">
        <v>16600</v>
      </c>
      <c r="AV42" s="6">
        <v>208082.5</v>
      </c>
      <c r="AW42" s="5">
        <v>0.6310983147626984</v>
      </c>
      <c r="AY42" t="s">
        <v>1079</v>
      </c>
      <c r="AZ42" s="6">
        <v>88672.5</v>
      </c>
      <c r="BA42" s="6">
        <v>3150</v>
      </c>
      <c r="BB42" s="6">
        <v>50872.5</v>
      </c>
      <c r="BC42" s="5">
        <v>0.5737122557726464</v>
      </c>
      <c r="BE42">
        <f ca="1"/>
        <v>39</v>
      </c>
      <c r="BF42" t="str">
        <f ca="1"/>
        <v>EXFP150</v>
      </c>
      <c r="BG42" s="20">
        <f ca="1"/>
        <v>88672.5</v>
      </c>
      <c r="BH42" s="20">
        <f ca="1"/>
        <v>50872.5</v>
      </c>
      <c r="BI42" s="21">
        <f ca="1"/>
        <v>3150</v>
      </c>
    </row>
    <row r="43" spans="31:61" x14ac:dyDescent="0.25">
      <c r="AE43">
        <v>40</v>
      </c>
      <c r="AF43" s="7">
        <v>135</v>
      </c>
      <c r="AS43" t="s">
        <v>113</v>
      </c>
      <c r="AT43" s="6">
        <v>258297.5</v>
      </c>
      <c r="AU43" s="6">
        <v>12950</v>
      </c>
      <c r="AV43" s="6">
        <v>169692.5</v>
      </c>
      <c r="AW43" s="5">
        <v>0.64819948221986468</v>
      </c>
      <c r="AY43" t="s">
        <v>1024</v>
      </c>
      <c r="AZ43" s="6">
        <v>86010</v>
      </c>
      <c r="BA43" s="6">
        <v>18300</v>
      </c>
      <c r="BB43" s="6">
        <v>43920</v>
      </c>
      <c r="BC43" s="5">
        <v>0.51063829787234105</v>
      </c>
      <c r="BE43">
        <f ca="1"/>
        <v>40</v>
      </c>
      <c r="BF43" t="str">
        <f ca="1"/>
        <v>CLNG50</v>
      </c>
      <c r="BG43" s="20">
        <f ca="1"/>
        <v>86010</v>
      </c>
      <c r="BH43" s="20">
        <f ca="1"/>
        <v>43920</v>
      </c>
      <c r="BI43" s="21">
        <f ca="1"/>
        <v>18300</v>
      </c>
    </row>
    <row r="44" spans="31:61" x14ac:dyDescent="0.25">
      <c r="AE44">
        <v>41</v>
      </c>
      <c r="AF44" s="7">
        <v>131</v>
      </c>
      <c r="AS44" t="s">
        <v>432</v>
      </c>
      <c r="AT44" s="6">
        <v>312962.5</v>
      </c>
      <c r="AU44" s="6">
        <v>16450</v>
      </c>
      <c r="AV44" s="6">
        <v>202382.5</v>
      </c>
      <c r="AW44" s="5">
        <v>0.63865977673582941</v>
      </c>
      <c r="AY44" t="s">
        <v>1081</v>
      </c>
      <c r="AZ44" s="6">
        <v>85225</v>
      </c>
      <c r="BA44" s="6">
        <v>3500</v>
      </c>
      <c r="BB44" s="6">
        <v>51800</v>
      </c>
      <c r="BC44" s="5">
        <v>0.60780287474332673</v>
      </c>
      <c r="BE44">
        <f ca="1"/>
        <v>41</v>
      </c>
      <c r="BF44" t="str">
        <f ca="1"/>
        <v>EXFC100</v>
      </c>
      <c r="BG44" s="20">
        <f ca="1"/>
        <v>85225</v>
      </c>
      <c r="BH44" s="20">
        <f ca="1"/>
        <v>51800</v>
      </c>
      <c r="BI44" s="21">
        <f ca="1"/>
        <v>3500</v>
      </c>
    </row>
    <row r="45" spans="31:61" x14ac:dyDescent="0.25">
      <c r="AE45">
        <v>42</v>
      </c>
      <c r="AF45" s="7">
        <v>133</v>
      </c>
      <c r="AS45" t="s">
        <v>101</v>
      </c>
      <c r="AT45" s="6">
        <v>1688817.5</v>
      </c>
      <c r="AU45" s="6">
        <v>90300</v>
      </c>
      <c r="AV45" s="6">
        <v>1092635</v>
      </c>
      <c r="AW45" s="5">
        <v>0.63649923164164079</v>
      </c>
      <c r="AY45" t="s">
        <v>1070</v>
      </c>
      <c r="AZ45" s="6">
        <v>85125</v>
      </c>
      <c r="BA45" s="6">
        <v>7500</v>
      </c>
      <c r="BB45" s="6">
        <v>46125</v>
      </c>
      <c r="BC45" s="5">
        <v>0.54185022026431651</v>
      </c>
      <c r="BE45">
        <f ca="1"/>
        <v>42</v>
      </c>
      <c r="BF45" t="str">
        <f ca="1"/>
        <v>MSKC50</v>
      </c>
      <c r="BG45" s="20">
        <f ca="1"/>
        <v>85125</v>
      </c>
      <c r="BH45" s="20">
        <f ca="1"/>
        <v>46125</v>
      </c>
      <c r="BI45" s="21">
        <f ca="1"/>
        <v>7500</v>
      </c>
    </row>
    <row r="46" spans="31:61" x14ac:dyDescent="0.25">
      <c r="AE46">
        <v>43</v>
      </c>
      <c r="AF46" s="7">
        <v>133</v>
      </c>
      <c r="AS46" t="s">
        <v>372</v>
      </c>
      <c r="AT46" s="6">
        <v>305455</v>
      </c>
      <c r="AU46" s="6">
        <v>15400</v>
      </c>
      <c r="AV46" s="6">
        <v>198277.5</v>
      </c>
      <c r="AW46" s="5">
        <v>0.64146632140215398</v>
      </c>
      <c r="AY46" t="s">
        <v>1037</v>
      </c>
      <c r="AZ46" s="6">
        <v>84202.499999999985</v>
      </c>
      <c r="BA46" s="6">
        <v>5150</v>
      </c>
      <c r="BB46" s="6">
        <v>57422.499999999993</v>
      </c>
      <c r="BC46" s="5">
        <v>0.68195718654434223</v>
      </c>
      <c r="BE46">
        <f ca="1"/>
        <v>43</v>
      </c>
      <c r="BF46" t="str">
        <f ca="1"/>
        <v>MSTL50</v>
      </c>
      <c r="BG46" s="20">
        <f ca="1"/>
        <v>84202.499999999985</v>
      </c>
      <c r="BH46" s="20">
        <f ca="1"/>
        <v>57422.499999999993</v>
      </c>
      <c r="BI46" s="21">
        <f ca="1"/>
        <v>5150</v>
      </c>
    </row>
    <row r="47" spans="31:61" x14ac:dyDescent="0.25">
      <c r="AE47">
        <v>44</v>
      </c>
      <c r="AF47" s="7">
        <v>161</v>
      </c>
      <c r="AS47" t="s">
        <v>379</v>
      </c>
      <c r="AT47" s="6">
        <v>240117.5</v>
      </c>
      <c r="AU47" s="6">
        <v>12250</v>
      </c>
      <c r="AV47" s="6">
        <v>157987.5</v>
      </c>
      <c r="AW47" s="5">
        <v>0.64852782602438319</v>
      </c>
      <c r="AY47" t="s">
        <v>1074</v>
      </c>
      <c r="AZ47" s="6">
        <v>84192.5</v>
      </c>
      <c r="BA47" s="6">
        <v>5950</v>
      </c>
      <c r="BB47" s="6">
        <v>51765</v>
      </c>
      <c r="BC47" s="5">
        <v>0.61484098939929333</v>
      </c>
      <c r="BE47">
        <f ca="1"/>
        <v>44</v>
      </c>
      <c r="BF47" t="str">
        <f ca="1"/>
        <v>EXFG50</v>
      </c>
      <c r="BG47" s="20">
        <f ca="1"/>
        <v>84192.5</v>
      </c>
      <c r="BH47" s="20">
        <f ca="1"/>
        <v>51765</v>
      </c>
      <c r="BI47" s="21">
        <f ca="1"/>
        <v>5950</v>
      </c>
    </row>
    <row r="48" spans="31:61" x14ac:dyDescent="0.25">
      <c r="AE48">
        <v>45</v>
      </c>
      <c r="AF48" s="7">
        <v>177</v>
      </c>
      <c r="AS48" t="s">
        <v>140</v>
      </c>
      <c r="AT48" s="6">
        <v>420035</v>
      </c>
      <c r="AU48" s="6">
        <v>22400</v>
      </c>
      <c r="AV48" s="6">
        <v>273972.5</v>
      </c>
      <c r="AW48" s="5">
        <v>0.64091604993949314</v>
      </c>
      <c r="AY48" t="s">
        <v>1028</v>
      </c>
      <c r="AZ48" s="6">
        <v>82792.5</v>
      </c>
      <c r="BA48" s="6">
        <v>6650</v>
      </c>
      <c r="BB48" s="6">
        <v>48212.5</v>
      </c>
      <c r="BC48" s="5">
        <v>0.58232931726907566</v>
      </c>
      <c r="BE48">
        <f ca="1"/>
        <v>45</v>
      </c>
      <c r="BF48" t="str">
        <f ca="1"/>
        <v>CLNF150</v>
      </c>
      <c r="BG48" s="20">
        <f ca="1"/>
        <v>82792.5</v>
      </c>
      <c r="BH48" s="20">
        <f ca="1"/>
        <v>48212.5</v>
      </c>
      <c r="BI48" s="21">
        <f ca="1"/>
        <v>6650</v>
      </c>
    </row>
    <row r="49" spans="31:61" x14ac:dyDescent="0.25">
      <c r="AE49">
        <v>46</v>
      </c>
      <c r="AF49" s="7">
        <v>185</v>
      </c>
      <c r="AS49" t="s">
        <v>225</v>
      </c>
      <c r="AT49" s="6">
        <v>317147.5</v>
      </c>
      <c r="AU49" s="6">
        <v>15750</v>
      </c>
      <c r="AV49" s="6">
        <v>205457.5</v>
      </c>
      <c r="AW49" s="5">
        <v>0.6392678798403737</v>
      </c>
      <c r="AY49" t="s">
        <v>1104</v>
      </c>
      <c r="AZ49" s="6">
        <v>81405</v>
      </c>
      <c r="BA49" s="6">
        <v>8100</v>
      </c>
      <c r="BB49" s="6">
        <v>45360</v>
      </c>
      <c r="BC49" s="5">
        <v>0.55721393034825939</v>
      </c>
      <c r="BE49">
        <f ca="1"/>
        <v>46</v>
      </c>
      <c r="BF49" t="str">
        <f ca="1"/>
        <v>MKRM150</v>
      </c>
      <c r="BG49" s="20">
        <f ca="1"/>
        <v>81405</v>
      </c>
      <c r="BH49" s="20">
        <f ca="1"/>
        <v>45360</v>
      </c>
      <c r="BI49" s="21">
        <f ca="1"/>
        <v>8100</v>
      </c>
    </row>
    <row r="50" spans="31:61" x14ac:dyDescent="0.25">
      <c r="AE50">
        <v>47</v>
      </c>
      <c r="AF50" s="7">
        <v>186</v>
      </c>
      <c r="AS50" t="s">
        <v>343</v>
      </c>
      <c r="AT50" s="6">
        <v>213425</v>
      </c>
      <c r="AU50" s="6">
        <v>11800</v>
      </c>
      <c r="AV50" s="6">
        <v>137540</v>
      </c>
      <c r="AW50" s="5">
        <v>0.61633962027250278</v>
      </c>
      <c r="AY50" t="s">
        <v>1082</v>
      </c>
      <c r="AZ50" s="6">
        <v>80625</v>
      </c>
      <c r="BA50" s="6">
        <v>2500</v>
      </c>
      <c r="BB50" s="6">
        <v>45000</v>
      </c>
      <c r="BC50" s="5">
        <v>0.5581395348837207</v>
      </c>
      <c r="BE50">
        <f ca="1"/>
        <v>47</v>
      </c>
      <c r="BF50" t="str">
        <f ca="1"/>
        <v>EXFC150</v>
      </c>
      <c r="BG50" s="20">
        <f ca="1"/>
        <v>80625</v>
      </c>
      <c r="BH50" s="20">
        <f ca="1"/>
        <v>45000</v>
      </c>
      <c r="BI50" s="21">
        <f ca="1"/>
        <v>2500</v>
      </c>
    </row>
    <row r="51" spans="31:61" x14ac:dyDescent="0.25">
      <c r="AE51">
        <v>48</v>
      </c>
      <c r="AF51" s="7">
        <v>176</v>
      </c>
      <c r="AS51" t="s">
        <v>297</v>
      </c>
      <c r="AT51" s="6">
        <v>351407.5</v>
      </c>
      <c r="AU51" s="6">
        <v>18300</v>
      </c>
      <c r="AV51" s="6">
        <v>230750</v>
      </c>
      <c r="AW51" s="5">
        <v>0.64332345249809186</v>
      </c>
      <c r="AY51" t="s">
        <v>1059</v>
      </c>
      <c r="AZ51" s="6">
        <v>76250</v>
      </c>
      <c r="BA51" s="6">
        <v>3050</v>
      </c>
      <c r="BB51" s="6">
        <v>47580</v>
      </c>
      <c r="BC51" s="5">
        <v>0.62400000000000011</v>
      </c>
      <c r="BE51">
        <f ca="1"/>
        <v>48</v>
      </c>
      <c r="BF51" t="str">
        <f ca="1"/>
        <v>TNRS200</v>
      </c>
      <c r="BG51" s="20">
        <f ca="1"/>
        <v>76250</v>
      </c>
      <c r="BH51" s="20">
        <f ca="1"/>
        <v>47580</v>
      </c>
      <c r="BI51" s="21">
        <f ca="1"/>
        <v>3050</v>
      </c>
    </row>
    <row r="52" spans="31:61" x14ac:dyDescent="0.25">
      <c r="AE52">
        <v>49</v>
      </c>
      <c r="AF52" s="7">
        <v>172</v>
      </c>
      <c r="AS52" t="s">
        <v>49</v>
      </c>
      <c r="AT52" s="6">
        <v>406045</v>
      </c>
      <c r="AU52" s="6">
        <v>22050</v>
      </c>
      <c r="AV52" s="6">
        <v>262812.5</v>
      </c>
      <c r="AW52" s="5">
        <v>0.63839118511539372</v>
      </c>
      <c r="AY52" t="s">
        <v>1032</v>
      </c>
      <c r="AZ52" s="6">
        <v>66950</v>
      </c>
      <c r="BA52" s="6">
        <v>2600</v>
      </c>
      <c r="BB52" s="6">
        <v>37700</v>
      </c>
      <c r="BC52" s="5">
        <v>0.56310679611650483</v>
      </c>
      <c r="BE52">
        <f ca="1"/>
        <v>49</v>
      </c>
      <c r="BF52" t="str">
        <f ca="1"/>
        <v>CLNO200</v>
      </c>
      <c r="BG52" s="20">
        <f ca="1"/>
        <v>66950</v>
      </c>
      <c r="BH52" s="20">
        <f ca="1"/>
        <v>37700</v>
      </c>
      <c r="BI52" s="21">
        <f ca="1"/>
        <v>2600</v>
      </c>
    </row>
    <row r="53" spans="31:61" x14ac:dyDescent="0.25">
      <c r="AE53">
        <v>50</v>
      </c>
      <c r="AF53" s="7">
        <v>181</v>
      </c>
      <c r="AS53" t="s">
        <v>1176</v>
      </c>
      <c r="AT53" s="6">
        <v>19485257.5</v>
      </c>
      <c r="AU53" s="6">
        <v>1025450</v>
      </c>
      <c r="AV53" s="6">
        <v>12626697.5</v>
      </c>
      <c r="AW53" s="5">
        <v>0.63722991488308556</v>
      </c>
      <c r="AY53" t="s">
        <v>1040</v>
      </c>
      <c r="AZ53" s="6">
        <v>60287.499999999993</v>
      </c>
      <c r="BA53" s="6">
        <v>3250</v>
      </c>
      <c r="BB53" s="6">
        <v>38999.999999999993</v>
      </c>
      <c r="BC53" s="5">
        <v>0.64690026954177893</v>
      </c>
      <c r="BE53">
        <f ca="1"/>
        <v>50</v>
      </c>
      <c r="BF53" t="str">
        <f ca="1"/>
        <v>MSTA50</v>
      </c>
      <c r="BG53" s="20">
        <f ca="1"/>
        <v>60287.499999999993</v>
      </c>
      <c r="BH53" s="20">
        <f ca="1"/>
        <v>38999.999999999993</v>
      </c>
      <c r="BI53" s="21">
        <f ca="1"/>
        <v>3250</v>
      </c>
    </row>
    <row r="54" spans="31:61" x14ac:dyDescent="0.25">
      <c r="AE54">
        <v>51</v>
      </c>
      <c r="AF54" s="7">
        <v>175</v>
      </c>
      <c r="AY54" t="s">
        <v>1077</v>
      </c>
      <c r="AZ54" s="6">
        <v>57122.5</v>
      </c>
      <c r="BA54" s="6">
        <v>3650</v>
      </c>
      <c r="BB54" s="6">
        <v>34492.499999999993</v>
      </c>
      <c r="BC54" s="5">
        <v>0.60383386581469634</v>
      </c>
      <c r="BE54">
        <f ca="1"/>
        <v>51</v>
      </c>
      <c r="BF54" t="str">
        <f ca="1"/>
        <v>EXFP50</v>
      </c>
      <c r="BG54" s="20">
        <f ca="1"/>
        <v>57122.5</v>
      </c>
      <c r="BH54" s="20">
        <f ca="1"/>
        <v>34492.499999999993</v>
      </c>
      <c r="BI54" s="21">
        <f ca="1"/>
        <v>3650</v>
      </c>
    </row>
    <row r="55" spans="31:61" x14ac:dyDescent="0.25">
      <c r="AE55">
        <v>52</v>
      </c>
      <c r="AF55" s="7">
        <v>211</v>
      </c>
      <c r="AY55" t="s">
        <v>1029</v>
      </c>
      <c r="AZ55" s="6">
        <v>56375</v>
      </c>
      <c r="BA55" s="6">
        <v>2500</v>
      </c>
      <c r="BB55" s="6">
        <v>33875</v>
      </c>
      <c r="BC55" s="5">
        <v>0.60088691796008875</v>
      </c>
      <c r="BE55">
        <f ca="1"/>
        <v>52</v>
      </c>
      <c r="BF55" t="str">
        <f ca="1"/>
        <v>CLNF200</v>
      </c>
      <c r="BG55" s="20">
        <f ca="1"/>
        <v>56375</v>
      </c>
      <c r="BH55" s="20">
        <f ca="1"/>
        <v>33875</v>
      </c>
      <c r="BI55" s="21">
        <f ca="1"/>
        <v>2500</v>
      </c>
    </row>
    <row r="56" spans="31:61" x14ac:dyDescent="0.25">
      <c r="AE56" t="s">
        <v>1176</v>
      </c>
      <c r="AF56" s="7">
        <v>7245</v>
      </c>
      <c r="AY56" t="s">
        <v>1041</v>
      </c>
      <c r="AZ56" s="6">
        <v>54037.5</v>
      </c>
      <c r="BA56" s="6">
        <v>1650</v>
      </c>
      <c r="BB56" s="6">
        <v>35475</v>
      </c>
      <c r="BC56" s="5">
        <v>0.65648854961832048</v>
      </c>
      <c r="BE56">
        <f ca="1"/>
        <v>53</v>
      </c>
      <c r="BF56" t="str">
        <f ca="1"/>
        <v>MSTA100</v>
      </c>
      <c r="BG56" s="20">
        <f ca="1"/>
        <v>54037.5</v>
      </c>
      <c r="BH56" s="20">
        <f ca="1"/>
        <v>35475</v>
      </c>
      <c r="BI56" s="21">
        <f ca="1"/>
        <v>1650</v>
      </c>
    </row>
    <row r="57" spans="31:61" x14ac:dyDescent="0.25">
      <c r="AY57" t="s">
        <v>1063</v>
      </c>
      <c r="AZ57" s="6">
        <v>52800.000000000007</v>
      </c>
      <c r="BA57" s="6">
        <v>5500</v>
      </c>
      <c r="BB57" s="6">
        <v>31900.000000000004</v>
      </c>
      <c r="BC57" s="5">
        <v>0.60416666666666663</v>
      </c>
      <c r="BE57">
        <f ca="1"/>
        <v>54</v>
      </c>
      <c r="BF57" t="str">
        <f ca="1"/>
        <v>SCRT30</v>
      </c>
      <c r="BG57" s="20">
        <f ca="1"/>
        <v>52800.000000000007</v>
      </c>
      <c r="BH57" s="20">
        <f ca="1"/>
        <v>31900.000000000004</v>
      </c>
      <c r="BI57" s="21">
        <f ca="1"/>
        <v>5500</v>
      </c>
    </row>
    <row r="58" spans="31:61" x14ac:dyDescent="0.25">
      <c r="AY58" t="s">
        <v>1080</v>
      </c>
      <c r="AZ58" s="6">
        <v>49419.999999999993</v>
      </c>
      <c r="BA58" s="6">
        <v>2800</v>
      </c>
      <c r="BB58" s="6">
        <v>28279.999999999996</v>
      </c>
      <c r="BC58" s="5">
        <v>0.57223796033994356</v>
      </c>
      <c r="BE58">
        <f ca="1"/>
        <v>55</v>
      </c>
      <c r="BF58" t="str">
        <f ca="1"/>
        <v>EXFC50</v>
      </c>
      <c r="BG58" s="20">
        <f ca="1"/>
        <v>49419.999999999993</v>
      </c>
      <c r="BH58" s="20">
        <f ca="1"/>
        <v>28279.999999999996</v>
      </c>
      <c r="BI58" s="21">
        <f ca="1"/>
        <v>2800</v>
      </c>
    </row>
    <row r="59" spans="31:61" x14ac:dyDescent="0.25">
      <c r="AY59" t="s">
        <v>1108</v>
      </c>
      <c r="AZ59" s="6">
        <v>47640</v>
      </c>
      <c r="BA59" s="6">
        <v>2400</v>
      </c>
      <c r="BB59" s="6">
        <v>26040</v>
      </c>
      <c r="BC59" s="5">
        <v>0.54659949622166271</v>
      </c>
      <c r="BE59">
        <f ca="1"/>
        <v>56</v>
      </c>
      <c r="BF59" t="str">
        <f ca="1"/>
        <v>MKRO200</v>
      </c>
      <c r="BG59" s="20">
        <f ca="1"/>
        <v>47640</v>
      </c>
      <c r="BH59" s="20">
        <f ca="1"/>
        <v>26040</v>
      </c>
      <c r="BI59" s="21">
        <f ca="1"/>
        <v>2400</v>
      </c>
    </row>
    <row r="60" spans="31:61" x14ac:dyDescent="0.25">
      <c r="AY60" t="s">
        <v>1107</v>
      </c>
      <c r="AZ60" s="6">
        <v>36575</v>
      </c>
      <c r="BA60" s="6">
        <v>3500</v>
      </c>
      <c r="BB60" s="6">
        <v>18375</v>
      </c>
      <c r="BC60" s="5">
        <v>0.50239234449760761</v>
      </c>
      <c r="BE60">
        <f ca="1"/>
        <v>57</v>
      </c>
      <c r="BF60" t="str">
        <f ca="1"/>
        <v>MKRO150</v>
      </c>
      <c r="BG60" s="20">
        <f ca="1"/>
        <v>36575</v>
      </c>
      <c r="BH60" s="20">
        <f ca="1"/>
        <v>18375</v>
      </c>
      <c r="BI60" s="21">
        <f ca="1"/>
        <v>3500</v>
      </c>
    </row>
    <row r="61" spans="31:61" x14ac:dyDescent="0.25">
      <c r="AY61" t="s">
        <v>1031</v>
      </c>
      <c r="AZ61" s="6">
        <v>33990</v>
      </c>
      <c r="BA61" s="6">
        <v>2200</v>
      </c>
      <c r="BB61" s="6">
        <v>19580</v>
      </c>
      <c r="BC61" s="5">
        <v>0.57605177993527512</v>
      </c>
      <c r="BE61">
        <f ca="1"/>
        <v>58</v>
      </c>
      <c r="BF61" t="str">
        <f ca="1"/>
        <v>CLNO150</v>
      </c>
      <c r="BG61" s="20">
        <f ca="1"/>
        <v>33990</v>
      </c>
      <c r="BH61" s="20">
        <f ca="1"/>
        <v>19580</v>
      </c>
      <c r="BI61" s="21">
        <f ca="1"/>
        <v>2200</v>
      </c>
    </row>
    <row r="62" spans="31:61" x14ac:dyDescent="0.25">
      <c r="AY62" t="s">
        <v>1030</v>
      </c>
      <c r="AZ62" s="6">
        <v>33300</v>
      </c>
      <c r="BA62" s="6">
        <v>3700</v>
      </c>
      <c r="BB62" s="6">
        <v>19610</v>
      </c>
      <c r="BC62" s="5">
        <v>0.58888888888888868</v>
      </c>
      <c r="BE62">
        <f ca="1"/>
        <v>59</v>
      </c>
      <c r="BF62" t="str">
        <f ca="1"/>
        <v>CLNO50</v>
      </c>
      <c r="BG62" s="20">
        <f ca="1"/>
        <v>33300</v>
      </c>
      <c r="BH62" s="20">
        <f ca="1"/>
        <v>19610</v>
      </c>
      <c r="BI62" s="21">
        <f ca="1"/>
        <v>3700</v>
      </c>
    </row>
    <row r="63" spans="31:61" x14ac:dyDescent="0.25">
      <c r="AY63" t="s">
        <v>1051</v>
      </c>
      <c r="AZ63" s="6">
        <v>31960</v>
      </c>
      <c r="BA63" s="6">
        <v>3400</v>
      </c>
      <c r="BB63" s="6">
        <v>20740</v>
      </c>
      <c r="BC63" s="5">
        <v>0.64893617021276573</v>
      </c>
      <c r="BE63">
        <f ca="1"/>
        <v>60</v>
      </c>
      <c r="BF63" t="str">
        <f ca="1"/>
        <v>TNRH100</v>
      </c>
      <c r="BG63" s="20">
        <f ca="1"/>
        <v>31960</v>
      </c>
      <c r="BH63" s="20">
        <f ca="1"/>
        <v>20740</v>
      </c>
      <c r="BI63" s="21">
        <f ca="1"/>
        <v>3400</v>
      </c>
    </row>
    <row r="64" spans="31:61" x14ac:dyDescent="0.25">
      <c r="AY64" t="s">
        <v>1038</v>
      </c>
      <c r="AZ64" s="6">
        <v>29205</v>
      </c>
      <c r="BA64" s="6">
        <v>1100</v>
      </c>
      <c r="BB64" s="6">
        <v>19305</v>
      </c>
      <c r="BC64" s="5">
        <v>0.66101694915254239</v>
      </c>
      <c r="BE64">
        <f ca="1"/>
        <v>61</v>
      </c>
      <c r="BF64" t="str">
        <f ca="1"/>
        <v>MSTL100</v>
      </c>
      <c r="BG64" s="20">
        <f ca="1"/>
        <v>29205</v>
      </c>
      <c r="BH64" s="20">
        <f ca="1"/>
        <v>19305</v>
      </c>
      <c r="BI64" s="21">
        <f ca="1"/>
        <v>1100</v>
      </c>
    </row>
    <row r="65" spans="51:61" x14ac:dyDescent="0.25">
      <c r="AY65" t="s">
        <v>1054</v>
      </c>
      <c r="AZ65" s="6">
        <v>27900</v>
      </c>
      <c r="BA65" s="6">
        <v>3000</v>
      </c>
      <c r="BB65" s="6">
        <v>16500.000000000004</v>
      </c>
      <c r="BC65" s="5">
        <v>0.59139784946236584</v>
      </c>
      <c r="BE65">
        <f ca="1"/>
        <v>62</v>
      </c>
      <c r="BF65" t="str">
        <f ca="1"/>
        <v>TNRE100</v>
      </c>
      <c r="BG65" s="20">
        <f ca="1"/>
        <v>27900</v>
      </c>
      <c r="BH65" s="20">
        <f ca="1"/>
        <v>16500.000000000004</v>
      </c>
      <c r="BI65" s="21">
        <f ca="1"/>
        <v>3000</v>
      </c>
    </row>
    <row r="66" spans="51:61" x14ac:dyDescent="0.25">
      <c r="AY66" t="s">
        <v>1103</v>
      </c>
      <c r="AZ66" s="6">
        <v>26130</v>
      </c>
      <c r="BA66" s="6">
        <v>6700</v>
      </c>
      <c r="BB66" s="6">
        <v>10720</v>
      </c>
      <c r="BC66" s="5">
        <v>0.41025641025640963</v>
      </c>
      <c r="BE66">
        <f ca="1"/>
        <v>63</v>
      </c>
      <c r="BF66" t="str">
        <f ca="1"/>
        <v>MKRM100</v>
      </c>
      <c r="BG66" s="20">
        <f ca="1"/>
        <v>26130</v>
      </c>
      <c r="BH66" s="20">
        <f ca="1"/>
        <v>10720</v>
      </c>
      <c r="BI66" s="21">
        <f ca="1"/>
        <v>6700</v>
      </c>
    </row>
    <row r="67" spans="51:61" x14ac:dyDescent="0.25">
      <c r="AY67" t="s">
        <v>1106</v>
      </c>
      <c r="AZ67" s="6">
        <v>13259.999999999998</v>
      </c>
      <c r="BA67" s="6">
        <v>2550</v>
      </c>
      <c r="BB67" s="6">
        <v>6119.9999999999991</v>
      </c>
      <c r="BC67" s="5">
        <v>0.46153846153846151</v>
      </c>
      <c r="BE67">
        <f ca="1"/>
        <v>64</v>
      </c>
      <c r="BF67" t="str">
        <f ca="1"/>
        <v>MKRO100</v>
      </c>
      <c r="BG67" s="20">
        <f ca="1"/>
        <v>13259.999999999998</v>
      </c>
      <c r="BH67" s="20">
        <f ca="1"/>
        <v>6119.9999999999991</v>
      </c>
      <c r="BI67" s="21">
        <f ca="1"/>
        <v>2550</v>
      </c>
    </row>
    <row r="68" spans="51:61" x14ac:dyDescent="0.25">
      <c r="AY68" t="s">
        <v>1039</v>
      </c>
      <c r="AZ68" s="6">
        <v>7839.9999999999991</v>
      </c>
      <c r="BA68" s="6">
        <v>800</v>
      </c>
      <c r="BB68" s="6">
        <v>4079.9999999999991</v>
      </c>
      <c r="BC68" s="5">
        <v>0.52040816326530603</v>
      </c>
      <c r="BE68">
        <f ca="1"/>
        <v>65</v>
      </c>
      <c r="BF68" t="str">
        <f ca="1"/>
        <v>MSTA30</v>
      </c>
      <c r="BG68" s="20">
        <f ca="1"/>
        <v>7839.9999999999991</v>
      </c>
      <c r="BH68" s="20">
        <f ca="1"/>
        <v>4079.9999999999991</v>
      </c>
      <c r="BI68" s="21">
        <f ca="1"/>
        <v>800</v>
      </c>
    </row>
    <row r="69" spans="51:61" x14ac:dyDescent="0.25">
      <c r="AY69" t="s">
        <v>1036</v>
      </c>
      <c r="AZ69" s="6">
        <v>5915.0000000000018</v>
      </c>
      <c r="BA69" s="6">
        <v>650</v>
      </c>
      <c r="BB69" s="6">
        <v>3445.0000000000009</v>
      </c>
      <c r="BC69" s="5">
        <v>0.58241758241758246</v>
      </c>
      <c r="BE69">
        <f ca="1"/>
        <v>66</v>
      </c>
      <c r="BF69" t="str">
        <f ca="1"/>
        <v>MSTL30</v>
      </c>
      <c r="BG69" s="20">
        <f ca="1"/>
        <v>5915.0000000000018</v>
      </c>
      <c r="BH69" s="20">
        <f ca="1"/>
        <v>3445.0000000000009</v>
      </c>
      <c r="BI69" s="21">
        <f ca="1"/>
        <v>650</v>
      </c>
    </row>
    <row r="70" spans="51:61" x14ac:dyDescent="0.25">
      <c r="BG70" s="20"/>
      <c r="BH70" s="20"/>
      <c r="BI70" s="21"/>
    </row>
  </sheetData>
  <sheetProtection algorithmName="SHA-512" hashValue="07We269dW9KZezIbcnHAysVRk1hACxM3WVndbRDdUyatlD1KVcbapEubs7XB7KVp4X+/7FJneTFg5Y76QnW6Ow==" saltValue="1l1DZLyZ1M4oQsLLdD/aYg==" spinCount="100000" sheet="1" objects="1" scenarios="1"/>
  <pageMargins left="0.7" right="0.7" top="0.75" bottom="0.75" header="0.3" footer="0.3"/>
  <pageSetup orientation="portrait" r:id="rId13"/>
  <drawing r:id="rId14"/>
  <legacyDrawing r:id="rId15"/>
  <mc:AlternateContent xmlns:mc="http://schemas.openxmlformats.org/markup-compatibility/2006">
    <mc:Choice Requires="x14">
      <controls>
        <mc:AlternateContent xmlns:mc="http://schemas.openxmlformats.org/markup-compatibility/2006">
          <mc:Choice Requires="x14">
            <control shapeId="1026" r:id="rId16" name="Check Box 2">
              <controlPr defaultSize="0" autoFill="0" autoLine="0" autoPict="0">
                <anchor moveWithCells="1">
                  <from>
                    <xdr:col>40</xdr:col>
                    <xdr:colOff>447675</xdr:colOff>
                    <xdr:row>18</xdr:row>
                    <xdr:rowOff>38100</xdr:rowOff>
                  </from>
                  <to>
                    <xdr:col>41</xdr:col>
                    <xdr:colOff>542925</xdr:colOff>
                    <xdr:row>19</xdr:row>
                    <xdr:rowOff>66675</xdr:rowOff>
                  </to>
                </anchor>
              </controlPr>
            </control>
          </mc:Choice>
        </mc:AlternateContent>
        <mc:AlternateContent xmlns:mc="http://schemas.openxmlformats.org/markup-compatibility/2006">
          <mc:Choice Requires="x14">
            <control shapeId="1027" r:id="rId17" name="Check Box 3">
              <controlPr defaultSize="0" autoFill="0" autoLine="0" autoPict="0">
                <anchor moveWithCells="1">
                  <from>
                    <xdr:col>41</xdr:col>
                    <xdr:colOff>361950</xdr:colOff>
                    <xdr:row>18</xdr:row>
                    <xdr:rowOff>38100</xdr:rowOff>
                  </from>
                  <to>
                    <xdr:col>42</xdr:col>
                    <xdr:colOff>457200</xdr:colOff>
                    <xdr:row>19</xdr:row>
                    <xdr:rowOff>66675</xdr:rowOff>
                  </to>
                </anchor>
              </controlPr>
            </control>
          </mc:Choice>
        </mc:AlternateContent>
        <mc:AlternateContent xmlns:mc="http://schemas.openxmlformats.org/markup-compatibility/2006">
          <mc:Choice Requires="x14">
            <control shapeId="1030" r:id="rId18" name="Scroll Bar 6">
              <controlPr defaultSize="0" autoPict="0">
                <anchor moveWithCells="1">
                  <from>
                    <xdr:col>61</xdr:col>
                    <xdr:colOff>533400</xdr:colOff>
                    <xdr:row>14</xdr:row>
                    <xdr:rowOff>104775</xdr:rowOff>
                  </from>
                  <to>
                    <xdr:col>62</xdr:col>
                    <xdr:colOff>333375</xdr:colOff>
                    <xdr:row>28</xdr:row>
                    <xdr:rowOff>180975</xdr:rowOff>
                  </to>
                </anchor>
              </controlPr>
            </control>
          </mc:Choice>
        </mc:AlternateContent>
      </controls>
    </mc:Choice>
  </mc:AlternateContent>
  <extLst>
    <ext xmlns:x14="http://schemas.microsoft.com/office/spreadsheetml/2009/9/main" uri="{A8765BA9-456A-4dab-B4F3-ACF838C121DE}">
      <x14:slicerList>
        <x14:slicer r:id="rId19"/>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47497-AA30-48C8-A7A2-A08F47A43A81}">
  <sheetPr codeName="Sheet7">
    <tabColor theme="7" tint="0.39997558519241921"/>
  </sheetPr>
  <dimension ref="A1"/>
  <sheetViews>
    <sheetView showGridLines="0" tabSelected="1" zoomScale="106" zoomScaleNormal="106" workbookViewId="0">
      <selection activeCell="U26" sqref="U26"/>
    </sheetView>
  </sheetViews>
  <sheetFormatPr defaultRowHeight="15" x14ac:dyDescent="0.25"/>
  <sheetData/>
  <sheetProtection algorithmName="SHA-512" hashValue="Y6NuBggCl/FpceBQm0w1Y3pHTTZHXXXoGurEkecEFupU7YtkGtypSYaX4lL79ylVEP0tlAbxRKubYscHAPHhCA==" saltValue="jbjpts8zCwG/IvZF7uV6RA==" spinCount="100000" sheet="1" objects="1" scenarios="1"/>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4" r:id="rId3" name="Check Box 2">
              <controlPr defaultSize="0" autoFill="0" autoLine="0" autoPict="0">
                <anchor moveWithCells="1">
                  <from>
                    <xdr:col>7</xdr:col>
                    <xdr:colOff>523875</xdr:colOff>
                    <xdr:row>22</xdr:row>
                    <xdr:rowOff>28575</xdr:rowOff>
                  </from>
                  <to>
                    <xdr:col>9</xdr:col>
                    <xdr:colOff>38100</xdr:colOff>
                    <xdr:row>23</xdr:row>
                    <xdr:rowOff>28575</xdr:rowOff>
                  </to>
                </anchor>
              </controlPr>
            </control>
          </mc:Choice>
        </mc:AlternateContent>
        <mc:AlternateContent xmlns:mc="http://schemas.openxmlformats.org/markup-compatibility/2006">
          <mc:Choice Requires="x14">
            <control shapeId="3075" r:id="rId4" name="Check Box 3">
              <controlPr defaultSize="0" autoFill="0" autoLine="0" autoPict="0">
                <anchor moveWithCells="1">
                  <from>
                    <xdr:col>8</xdr:col>
                    <xdr:colOff>485775</xdr:colOff>
                    <xdr:row>22</xdr:row>
                    <xdr:rowOff>28575</xdr:rowOff>
                  </from>
                  <to>
                    <xdr:col>10</xdr:col>
                    <xdr:colOff>0</xdr:colOff>
                    <xdr:row>23</xdr:row>
                    <xdr:rowOff>28575</xdr:rowOff>
                  </to>
                </anchor>
              </controlPr>
            </control>
          </mc:Choice>
        </mc:AlternateContent>
        <mc:AlternateContent xmlns:mc="http://schemas.openxmlformats.org/markup-compatibility/2006">
          <mc:Choice Requires="x14">
            <control shapeId="3076" r:id="rId5" name="Scroll Bar 4">
              <controlPr defaultSize="0" autoPict="0">
                <anchor moveWithCells="1">
                  <from>
                    <xdr:col>10</xdr:col>
                    <xdr:colOff>171450</xdr:colOff>
                    <xdr:row>21</xdr:row>
                    <xdr:rowOff>133350</xdr:rowOff>
                  </from>
                  <to>
                    <xdr:col>10</xdr:col>
                    <xdr:colOff>381000</xdr:colOff>
                    <xdr:row>33</xdr:row>
                    <xdr:rowOff>152400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42F7F9-9225-44C1-8255-423CA55E02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sales_order1</vt:lpstr>
      <vt:lpstr>client_details2</vt:lpstr>
      <vt:lpstr>product_details3</vt:lpstr>
      <vt:lpstr>sales_team4</vt:lpstr>
      <vt:lpstr>pvot</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Erika Celadina</dc:creator>
  <cp:lastModifiedBy>Sara Erika Celadina</cp:lastModifiedBy>
  <cp:lastPrinted>2023-12-21T08:58:45Z</cp:lastPrinted>
  <dcterms:created xsi:type="dcterms:W3CDTF">2023-12-04T07:57:27Z</dcterms:created>
  <dcterms:modified xsi:type="dcterms:W3CDTF">2024-06-11T08:39:39Z</dcterms:modified>
</cp:coreProperties>
</file>